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grams" sheetId="1" r:id="rId4"/>
    <sheet state="visible" name="Structuring" sheetId="2" r:id="rId5"/>
    <sheet state="visible" name="AB test" sheetId="3" r:id="rId6"/>
    <sheet state="visible" name="Pivot Table 6" sheetId="4" r:id="rId7"/>
    <sheet state="hidden" name="Hidden" sheetId="5" r:id="rId8"/>
  </sheets>
  <definedNames>
    <definedName hidden="1" localSheetId="1" name="_xlnm._FilterDatabase">Structuring!$R$22:$R$33</definedName>
  </definedNames>
  <calcPr/>
  <pivotCaches>
    <pivotCache cacheId="0" r:id="rId9"/>
    <pivotCache cacheId="1" r:id="rId10"/>
  </pivotCaches>
  <extLst>
    <ext uri="GoogleSheetsCustomDataVersion2">
      <go:sheetsCustomData xmlns:go="http://customooxmlschemas.google.com/" r:id="rId11" roundtripDataChecksum="uQsT8eCtcJvrGN9jP6/bMooFMXvL1Yr+1TCOKoazErw="/>
    </ext>
  </extLst>
</workbook>
</file>

<file path=xl/sharedStrings.xml><?xml version="1.0" encoding="utf-8"?>
<sst xmlns="http://schemas.openxmlformats.org/spreadsheetml/2006/main" count="22045" uniqueCount="386">
  <si>
    <t>Небходимо визуализировать статистические данные в красивом виде</t>
  </si>
  <si>
    <t>Month</t>
  </si>
  <si>
    <t>Total sales (kzt)</t>
  </si>
  <si>
    <t>Products and Sales</t>
  </si>
  <si>
    <t>Milk 1 litre</t>
  </si>
  <si>
    <t>Bread</t>
  </si>
  <si>
    <t>Pack of eggs</t>
  </si>
  <si>
    <t>Total sales in kzt</t>
  </si>
  <si>
    <t>Base product shares</t>
  </si>
  <si>
    <t>Jan - Apr 2021</t>
  </si>
  <si>
    <t>Product</t>
  </si>
  <si>
    <t>Price</t>
  </si>
  <si>
    <t>Base product</t>
  </si>
  <si>
    <t>Additional products</t>
  </si>
  <si>
    <t>Service</t>
  </si>
  <si>
    <t>Пожалуйста, разместите графики, диаграммы и т.д. ниже</t>
  </si>
  <si>
    <t>Total units sold</t>
  </si>
  <si>
    <t>Здесь представлены неструктурированные данные</t>
  </si>
  <si>
    <t>Задание 1</t>
  </si>
  <si>
    <t>Приведите данные в табличный ввид, правее в серой области</t>
  </si>
  <si>
    <t>Общий трафик</t>
  </si>
  <si>
    <t>Категория</t>
  </si>
  <si>
    <t>0-5 ГБ</t>
  </si>
  <si>
    <t>Задание 2</t>
  </si>
  <si>
    <t>market_id</t>
  </si>
  <si>
    <t>market_desc</t>
  </si>
  <si>
    <t>5-10 ГБ</t>
  </si>
  <si>
    <t>Добавьте колонку market_desc</t>
  </si>
  <si>
    <t>B2C</t>
  </si>
  <si>
    <t>10-15 ГБ</t>
  </si>
  <si>
    <t>Добавьте сегментацию по общему трафику (входящий + исходящий)</t>
  </si>
  <si>
    <t>B2B</t>
  </si>
  <si>
    <t>15-20 ГБ</t>
  </si>
  <si>
    <t>Сегментация должна быть с шагом 5 гб, до 50+гб</t>
  </si>
  <si>
    <t>B2O</t>
  </si>
  <si>
    <t>20-25 ГБ</t>
  </si>
  <si>
    <t>VIP</t>
  </si>
  <si>
    <t>25-30 ГБ</t>
  </si>
  <si>
    <t>Задание3</t>
  </si>
  <si>
    <t>30-35 ГБ</t>
  </si>
  <si>
    <t>Создайте сводную таблицу с указанием количества абонентов по двум городам</t>
  </si>
  <si>
    <t>35-40 ГБ</t>
  </si>
  <si>
    <t>с возможностью развернуть до уровня типа клиента (Market Desc), сводную разместите правее от таблицы в серой области</t>
  </si>
  <si>
    <t>40-50 ГБ</t>
  </si>
  <si>
    <t>Добавьте показатель "% от всех абонентов"</t>
  </si>
  <si>
    <t>50+ ГБ</t>
  </si>
  <si>
    <t>Задание 4</t>
  </si>
  <si>
    <t>Добавьте интерактивный фильтр по модемам</t>
  </si>
  <si>
    <t>Если это необходимо, добавьте в таблицу условное форматирование и диаграммы к ней.</t>
  </si>
  <si>
    <t>Итоговый результат должен выглядеть в том виде, в котором вы были бы готовы отправить её руководству компании.</t>
  </si>
  <si>
    <t>msisdn|City|market_id|upload_megabytes|download_megabytes|modem</t>
  </si>
  <si>
    <t>City</t>
  </si>
  <si>
    <t>modem</t>
  </si>
  <si>
    <t>SUM of msisdn</t>
  </si>
  <si>
    <t>COUNTA of modem</t>
  </si>
  <si>
    <t>1516367073|Caracas|5|6389|22361,5|Xiaomi Mi Wi-Fi</t>
  </si>
  <si>
    <t>Caracas</t>
  </si>
  <si>
    <t>B2B Total</t>
  </si>
  <si>
    <t>1512324452|Maracay|20|18866|47165|TP-LINK TD</t>
  </si>
  <si>
    <t>B2C Total</t>
  </si>
  <si>
    <t>1514880640|Maracay|20|10668|34137,6|TP-LINK Archer</t>
  </si>
  <si>
    <t>B2O Total</t>
  </si>
  <si>
    <t>1515713545|Caracas|5|20371|71298,5|Mercusys AC12G</t>
  </si>
  <si>
    <t>VIP Total</t>
  </si>
  <si>
    <t>1512002909|Caracas|5|9969|17944,2|Xiaomi Mi Wi-Fi</t>
  </si>
  <si>
    <t>Caracas Total</t>
  </si>
  <si>
    <t>1513813110|Maracay|4|9755|17559|Xiaomi Mi Wi-Fi</t>
  </si>
  <si>
    <t>Maracay</t>
  </si>
  <si>
    <t>1516925096|Maracay|20|17593|40463,9|Xiaomi Mi Wi-Fi</t>
  </si>
  <si>
    <t>1512383176|Caracas|5|18421|33157,8|Xiaomi Mi Wi-Fi</t>
  </si>
  <si>
    <t>1515880145|Caracas|5|7074|10611|Xiaomi Mi Wi-Fi</t>
  </si>
  <si>
    <t>1514185684|Maracay|20|5364|17701,2|Xiaomi Mi Wi-Fi</t>
  </si>
  <si>
    <t>Maracay Total</t>
  </si>
  <si>
    <t>1513988737|Caracas|20|7862|16510,2|Xiaomi Mi Wi-Fi</t>
  </si>
  <si>
    <t>Grand Total</t>
  </si>
  <si>
    <t>1513347173|Caracas|5|7232|20972,8|Xiaomi Mi Wi-Fi</t>
  </si>
  <si>
    <t>1512735457|Caracas|20|14231|21346,5|Xiaomi Mi Wi-Fi</t>
  </si>
  <si>
    <t>1518402594|Maracay|5|10899|32697|Xiaomi Mi Wi-Fi</t>
  </si>
  <si>
    <t>1517257042|Caracas|5|14642|24891,4|Xiaomi Mi Wi-Fi</t>
  </si>
  <si>
    <t>1513797132|Caracas|20|8307|29074,5|Xiaomi Mi Wi-Fi</t>
  </si>
  <si>
    <t>1516122479|Maracay|4|16219|55144,6|Xiaomi Mi Wi-Fi</t>
  </si>
  <si>
    <t>1513123245|Caracas|4|13640|45012|Xiaomi Mi Wi-Fi</t>
  </si>
  <si>
    <t>1516138690|Maracay|5|4045|9303,5|Mercusys AC12G</t>
  </si>
  <si>
    <t>1518169229|Maracay|5|2786|6129,2|Xiaomi Mi Wi-Fi</t>
  </si>
  <si>
    <t>1512855912|Caracas|5|11202|39207|Xiaomi Mi Wi-Fi</t>
  </si>
  <si>
    <t>1516633285|Maracay|4|6976|20230,4|Xiaomi Mi Wi-Fi</t>
  </si>
  <si>
    <t>1516195939|Maracay|5|9708|19416|Xiaomi Mi Wi-Fi</t>
  </si>
  <si>
    <t>1516482100|Caracas|5|7551|21142,8|TP-LINK Archer</t>
  </si>
  <si>
    <t>1517021248|Caracas|5|9245|29584|Mercusys AC12G</t>
  </si>
  <si>
    <t>1517442641|Caracas|20|10194|35679|Xiaomi Mi Wi-Fi</t>
  </si>
  <si>
    <t>1512843149|Caracas|5|19738|55266,4|Xiaomi Mi Wi-Fi</t>
  </si>
  <si>
    <t>1516001929|Maracay|5|1176|2352|Xiaomi Mi Wi-Fi</t>
  </si>
  <si>
    <t>1514103494|Caracas|20|7350|23520|TP-LINK Archer</t>
  </si>
  <si>
    <t>1514996191|Caracas|15|362|1013,6|Mercusys AC12G</t>
  </si>
  <si>
    <t>1511624515|Maracay|20|10628|27632,8|Xiaomi Mi Wi-Fi</t>
  </si>
  <si>
    <t>1516471174|Caracas|5|16334|39201,6|TP-LINK TD</t>
  </si>
  <si>
    <t>1513674839|Caracas|5|9533|28599|TP-LINK Archer</t>
  </si>
  <si>
    <t>1512678960|Maracay|4|19183|28774,5|Mercusys AC12G</t>
  </si>
  <si>
    <t>1517856798|Caracas|5|9197|18394|Xiaomi Mi Wi-Fi</t>
  </si>
  <si>
    <t>1512731771|Maracay|20|17388|45208,8|Mercusys AC12G</t>
  </si>
  <si>
    <t>1516878404|Caracas|5|2055|7192,5|Mercusys AC12G</t>
  </si>
  <si>
    <t>1518440774|Caracas|20|16080|51456|Mercusys AC12G</t>
  </si>
  <si>
    <t>1517569464|Caracas|15|7882|20493,2|Xiaomi Mi Wi-Fi</t>
  </si>
  <si>
    <t>1512138157|Caracas|5|2567|6674,2|TP-LINK TD</t>
  </si>
  <si>
    <t>1511888363|Caracas|5|4652|10234,4|TP-LINK Archer</t>
  </si>
  <si>
    <t>1514149957|Caracas|4|6699|20097|Mercusys AC12G</t>
  </si>
  <si>
    <t>1515430512|Caracas|5|12056|28934,4|Xiaomi Mi Wi-Fi</t>
  </si>
  <si>
    <t>1512654099|Caracas|5|5792|8688|TP-LINK TD</t>
  </si>
  <si>
    <t>1511697858|Maracay|20|9896|21771,2|TP-LINK Archer</t>
  </si>
  <si>
    <t>1518490176|Caracas|5|11403|38770,2|Mercusys AC12G</t>
  </si>
  <si>
    <t>1517168602|Caracas|4|18192|54576|Xiaomi Mi Wi-Fi</t>
  </si>
  <si>
    <t>1513068710|Caracas|5|7238|15199,8|TP-LINK TD</t>
  </si>
  <si>
    <t>1514933360|Caracas|5|894|1341|Mercusys AC12G</t>
  </si>
  <si>
    <t>1513910018|Caracas|5|19300|40530|Mercusys AC12G</t>
  </si>
  <si>
    <t>1512255542|Caracas|5|18474|42490,2|Xiaomi Mi Wi-Fi</t>
  </si>
  <si>
    <t>1515573019|Caracas|5|10979|38426,5|TP-LINK TD</t>
  </si>
  <si>
    <t>1512964969|Caracas|5|12443|41061,9|Mercusys AC12G</t>
  </si>
  <si>
    <t>1517935556|Caracas|5|4066|6099|Mercusys AC12G</t>
  </si>
  <si>
    <t>1511270798|Maracay|20|196|627,2|Xiaomi Mi Wi-Fi</t>
  </si>
  <si>
    <t>1514435977|Caracas|5|999|2397,6|TP-LINK TD</t>
  </si>
  <si>
    <t>1511710752|Caracas|4|3979|6764,3|Mercusys AC12G</t>
  </si>
  <si>
    <t>1514395325|Caracas|20|20267|38507,3|Mercusys AC12G</t>
  </si>
  <si>
    <t>1512966869|Caracas|15|493|1626,9|Xiaomi Mi Wi-Fi</t>
  </si>
  <si>
    <t>1516876685|Caracas|5|13594|32625,6|TP-LINK TD</t>
  </si>
  <si>
    <t>1517343019|Caracas|4|10544|16870,4|TP-LINK Archer</t>
  </si>
  <si>
    <t>1517606687|Maracay|5|3678|11769,6|Mercusys AC12G</t>
  </si>
  <si>
    <t>1517236331|Caracas|5|17407|50480,3|Xiaomi Mi Wi-Fi</t>
  </si>
  <si>
    <t>1513998472|Maracay|20|8556|26523,6|TP-LINK TD</t>
  </si>
  <si>
    <t>1512815245|Maracay|20|9848|22650,4|TP-LINK Archer</t>
  </si>
  <si>
    <t>1517329112|Caracas|15|7624|24396,8|Mercusys AC12G</t>
  </si>
  <si>
    <t>1512148896|Caracas|5|8738|27087,8|Xiaomi Mi Wi-Fi</t>
  </si>
  <si>
    <t>1512002357|Caracas|20|3191|4786,5|TP-LINK TD</t>
  </si>
  <si>
    <t>1512923951|Caracas|20|16269|29284,2|Mercusys AC12G</t>
  </si>
  <si>
    <t>1515836135|Maracay|4|1986|4766,4|Mercusys AC12G</t>
  </si>
  <si>
    <t>1513108551|Maracay|4|12424|34787,2|Xiaomi Mi Wi-Fi</t>
  </si>
  <si>
    <t>1513476805|Maracay|5|18283|49364,1|TP-LINK TD</t>
  </si>
  <si>
    <t>1513988250|Caracas|5|1651|5613,4|TP-LINK Archer</t>
  </si>
  <si>
    <t>1516202032|Maracay|5|17857|32142,6|Mercusys AC12G</t>
  </si>
  <si>
    <t>1514949513|Caracas|4|8351|19207,3|Xiaomi Mi Wi-Fi</t>
  </si>
  <si>
    <t>1514838260|Caracas|4|1302|2734,2|TP-LINK TD</t>
  </si>
  <si>
    <t>1515474529|Maracay|5|4346|12168,8|Mercusys AC12G</t>
  </si>
  <si>
    <t>1512841118|Maracay|5|554|1662|Mercusys AC12G</t>
  </si>
  <si>
    <t>1512836317|Caracas|5|12554|37662|Xiaomi Mi Wi-Fi</t>
  </si>
  <si>
    <t>1517500020|Maracay|4|1011|2729,7|TP-LINK TD</t>
  </si>
  <si>
    <t>1516019034|Caracas|5|1226|3923,2|Mercusys AC12G</t>
  </si>
  <si>
    <t>1512862990|Maracay|4|9884|29652|Mercusys AC12G</t>
  </si>
  <si>
    <t>1518580645|Maracay|5|12424|24848|Xiaomi Mi Wi-Fi</t>
  </si>
  <si>
    <t>1512730694|Maracay|20|20348|40696|TP-LINK TD</t>
  </si>
  <si>
    <t>1511830112|Caracas|4|5964|8946|Mercusys AC12G</t>
  </si>
  <si>
    <t>1514595595|Caracas|20|2698|5126,2|Mercusys AC12G</t>
  </si>
  <si>
    <t>1517044711|Caracas|15|12790|40928|Xiaomi Mi Wi-Fi</t>
  </si>
  <si>
    <t>1517370779|Caracas|5|3627|5440,5|TP-LINK TD</t>
  </si>
  <si>
    <t>1511271852|Maracay|4|20054|36097,2|Mercusys AC12G</t>
  </si>
  <si>
    <t>1515589379|Maracay|20|5488|13171,2|Mercusys AC12G</t>
  </si>
  <si>
    <t>1517180516|Caracas|20|10155|33511,5|Xiaomi Mi Wi-Fi</t>
  </si>
  <si>
    <t>1511797492|Caracas|5|17228|53406,8|TP-LINK TD</t>
  </si>
  <si>
    <t>1512995596|Caracas|5|11826|36660,6|TP-LINK Archer</t>
  </si>
  <si>
    <t>1515729600|Caracas|5|15787|36310,1|Mercusys AC12G</t>
  </si>
  <si>
    <t>1518127666|Maracay|5|12804|43533,6|Xiaomi Mi Wi-Fi</t>
  </si>
  <si>
    <t>1512575933|Caracas|5|8221|28773,5|TP-LINK TD</t>
  </si>
  <si>
    <t>1517394983|Maracay|5|1126|3152,8|TP-LINK Archer</t>
  </si>
  <si>
    <t>1516780093|Caracas|5|4117|11115,9|Mercusys AC12G</t>
  </si>
  <si>
    <t>1512764145|Caracas|5|17772|47984,4|Xiaomi Mi Wi-Fi</t>
  </si>
  <si>
    <t>1516137908|Maracay|5|9212|31320,8|TP-LINK TD</t>
  </si>
  <si>
    <t>1518192914|Caracas|20|15475|32497,5|TP-LINK Archer</t>
  </si>
  <si>
    <t>1511651899|Maracay|5|9252|29606,4|Mercusys AC12G</t>
  </si>
  <si>
    <t>1517560180|Caracas|5|19956|41907,6|Xiaomi Mi Wi-Fi</t>
  </si>
  <si>
    <t>1514314487|Caracas|15|6993|15384,6|TP-LINK TD</t>
  </si>
  <si>
    <t>1516361666|Caracas|5|17633|52899|TP-LINK Archer</t>
  </si>
  <si>
    <t>1515642074|Maracay|5|8978|22445|Mercusys AC12G</t>
  </si>
  <si>
    <t>1517490908|Caracas|5|18771|39419,1|Xiaomi Mi Wi-Fi</t>
  </si>
  <si>
    <t>1513212739|Caracas|5|17972|39538,4|TP-LINK TD</t>
  </si>
  <si>
    <t>1517561938|Maracay|20|9958|24895|TP-LINK Archer</t>
  </si>
  <si>
    <t>1514879130|Caracas|20|3616|6508,8|Mercusys AC12G</t>
  </si>
  <si>
    <t>1515130680|Caracas|20|19563|41082,3|Xiaomi Mi Wi-Fi</t>
  </si>
  <si>
    <t>1511353045|Caracas|5|16931|45713,7|TP-LINK TD</t>
  </si>
  <si>
    <t>1514247144|Maracay|4|7220|20216|TP-LINK Archer</t>
  </si>
  <si>
    <t>1511498063|Caracas|5|12883|36072,4|Mercusys AC12G</t>
  </si>
  <si>
    <t>1512937606|Caracas|5|12604|37812|Xiaomi Mi Wi-Fi</t>
  </si>
  <si>
    <t>1515691971|Maracay|5|5314|13285|TP-LINK TD</t>
  </si>
  <si>
    <t>1517508655|Caracas|4|11581|27794,4|TP-LINK Archer</t>
  </si>
  <si>
    <t>1516917547|Caracas|5|14127|31079,4|Mercusys AC12G</t>
  </si>
  <si>
    <t>1512117337|Caracas|5|9956|34846|Xiaomi Mi Wi-Fi</t>
  </si>
  <si>
    <t>1513984392|Caracas|5|4901|10782,2|TP-LINK TD</t>
  </si>
  <si>
    <t>1514099842|Maracay|20|4089|6542,4|TP-LINK Archer</t>
  </si>
  <si>
    <t>1515071464|Maracay|5|9804|23529,6|Mercusys AC12G</t>
  </si>
  <si>
    <t>1516239258|Maracay|20|9962|32874,6|Xiaomi Mi Wi-Fi</t>
  </si>
  <si>
    <t>1518452123|Caracas|4|14934|40321,8|TP-LINK TD</t>
  </si>
  <si>
    <t>1513926174|Caracas|5|17359|59020,6|TP-LINK Archer</t>
  </si>
  <si>
    <t>1515740018|Caracas|4|6468|13582,8|Mercusys AC12G</t>
  </si>
  <si>
    <t>1514032479|Maracay|5|13810|48335|Xiaomi Mi Wi-Fi</t>
  </si>
  <si>
    <t>1515438147|Caracas|5|16150|30685|TP-LINK TD</t>
  </si>
  <si>
    <t>1516066060|Caracas|5|3819|9547,5|TP-LINK Archer</t>
  </si>
  <si>
    <t>1517656149|Caracas|4|17544|61404|Mercusys AC12G</t>
  </si>
  <si>
    <t>1515657294|Maracay|4|8203|16406|Xiaomi Mi Wi-Fi</t>
  </si>
  <si>
    <t>1515628813|Maracay|4|8160|14688|TP-LINK TD</t>
  </si>
  <si>
    <t>1511489842|Caracas|15|17648|61768|TP-LINK Archer</t>
  </si>
  <si>
    <t>1517781224|Caracas|4|18645|50341,5|Mercusys AC12G</t>
  </si>
  <si>
    <t>1518257440|Caracas|5|5295|8472|Xiaomi Mi Wi-Fi</t>
  </si>
  <si>
    <t>1512158294|Maracay|5|396|1306,8|TP-LINK TD</t>
  </si>
  <si>
    <t>1515014139|Caracas|5|18913|34043,4|TP-LINK Archer</t>
  </si>
  <si>
    <t>1513509860|Caracas|5|19990|57971|Mercusys AC12G</t>
  </si>
  <si>
    <t>1518377203|Caracas|5|20092|34156,4|Xiaomi Mi Wi-Fi</t>
  </si>
  <si>
    <t>1518550373|Maracay|20|10534|29495,2|TP-LINK TD</t>
  </si>
  <si>
    <t>1515879599|Caracas|5|16624|46547,2|TP-LINK Archer</t>
  </si>
  <si>
    <t>1517685304|Caracas|4|1716|4118,4|Mercusys AC12G</t>
  </si>
  <si>
    <t>1513485960|Caracas|5|10806|35659,8|Xiaomi Mi Wi-Fi</t>
  </si>
  <si>
    <t>1513495225|Caracas|5|8091|21036,6|TP-LINK TD</t>
  </si>
  <si>
    <t>1515489166|Caracas|5|7558|12092,8|TP-LINK Archer</t>
  </si>
  <si>
    <t>1517268040|Maracay|20|15446|40159,6|Mercusys AC12G</t>
  </si>
  <si>
    <t>1513837700|Caracas|4|16825|37015|Xiaomi Mi Wi-Fi</t>
  </si>
  <si>
    <t>1517180868|Maracay|5|2418|5319,6|TP-LINK TD</t>
  </si>
  <si>
    <t>1513715451|Maracay|5|7933|26972,2|TP-LINK Archer</t>
  </si>
  <si>
    <t>1514706047|Maracay|20|11296|39536|Mercusys AC12G</t>
  </si>
  <si>
    <t>1516393975|Caracas|5|132|211,2|Xiaomi Mi Wi-Fi</t>
  </si>
  <si>
    <t>1515071108|Caracas|5|12611|20177,6|TP-LINK TD</t>
  </si>
  <si>
    <t>1516071290|Caracas|5|4684|7962,8|TP-LINK Archer</t>
  </si>
  <si>
    <t>1515791249|Caracas|5|14448|41899,2|Mercusys AC12G</t>
  </si>
  <si>
    <t>1516813730|Caracas|5|1605|4173|Xiaomi Mi Wi-Fi</t>
  </si>
  <si>
    <t>1512641074|Caracas|20|2102|6516,2|TP-LINK TD</t>
  </si>
  <si>
    <t>1518293162|Caracas|5|1714|3428|TP-LINK Archer</t>
  </si>
  <si>
    <t>1516323380|Caracas|5|15321|52091,4|Mercusys AC12G</t>
  </si>
  <si>
    <t>1514913262|Maracay|4|11427|20568,6|Xiaomi Mi Wi-Fi</t>
  </si>
  <si>
    <t>1518394205|Caracas|5|7843|22744,7|TP-LINK TD</t>
  </si>
  <si>
    <t>1511639515|Maracay|5|6226|14942,4|TP-LINK Archer</t>
  </si>
  <si>
    <t>1513649306|Maracay|5|10572|37002|Mercusys AC12G</t>
  </si>
  <si>
    <t>1512413286|Caracas|5|7230|20244|Xiaomi Mi Wi-Fi</t>
  </si>
  <si>
    <t>1514740632|Caracas|5|10791|23740,2|TP-LINK TD</t>
  </si>
  <si>
    <t>1516678279|Maracay|5|8059|16118|TP-LINK Archer</t>
  </si>
  <si>
    <t>1513938604|Caracas|5|3335|9338|Mercusys AC12G</t>
  </si>
  <si>
    <t>1511636740|Caracas|4|18606|33490,8|Xiaomi Mi Wi-Fi</t>
  </si>
  <si>
    <t>1514453475|Caracas|4|10944|36115,2|TP-LINK TD</t>
  </si>
  <si>
    <t>1515368981|Caracas|5|5719|12009,9|TP-LINK Archer</t>
  </si>
  <si>
    <t>1514944682|Caracas|20|10266|34904,4|Mercusys AC12G</t>
  </si>
  <si>
    <t>1516989344|Caracas|15|1056|2428,8|Xiaomi Mi Wi-Fi</t>
  </si>
  <si>
    <t>1511355998|Caracas|5|17241|49998,9|TP-LINK TD</t>
  </si>
  <si>
    <t>1512385399|Maracay|5|7497|23240,7|TP-LINK Archer</t>
  </si>
  <si>
    <t>1516332067|Caracas|5|6575|15780|Mercusys AC12G</t>
  </si>
  <si>
    <t>1516392329|Caracas|20|8293|16586|Xiaomi Mi Wi-Fi</t>
  </si>
  <si>
    <t>1513624514|Caracas|20|17046|27273,6|TP-LINK TD</t>
  </si>
  <si>
    <t>1511329933|Caracas|4|7135|20691,5|TP-LINK Archer</t>
  </si>
  <si>
    <t>1512937723|Maracay|4|1759|3518|Mercusys AC12G</t>
  </si>
  <si>
    <t>1516143443|Caracas|4|14781|32518,2|Xiaomi Mi Wi-Fi</t>
  </si>
  <si>
    <t>1516514425|Caracas|5|12601|31502,5|TP-LINK TD</t>
  </si>
  <si>
    <t>1515005147|Caracas|5|2256|7219,2|TP-LINK Archer</t>
  </si>
  <si>
    <t>1513793384|Caracas|4|14331|32961,3|Mercusys AC12G</t>
  </si>
  <si>
    <t>1517302505|Caracas|5|2509|8781,5|Xiaomi Mi Wi-Fi</t>
  </si>
  <si>
    <t>1517384033|Maracay|5|4080|11832|TP-LINK TD</t>
  </si>
  <si>
    <t>1513544862|Caracas|20|13805|20707,5|TP-LINK Archer</t>
  </si>
  <si>
    <t>1513852175|Caracas|15|15368|38420|Mercusys AC12G</t>
  </si>
  <si>
    <t>1511787333|Caracas|5|12677|34227,9|Xiaomi Mi Wi-Fi</t>
  </si>
  <si>
    <t>1514246401|Maracay|5|2423|3876,8|TP-LINK TD</t>
  </si>
  <si>
    <t>1512099833|Maracay|4|16039|24058,5|TP-LINK Archer</t>
  </si>
  <si>
    <t>1511393044|Maracay|20|12654|29104,2|Mercusys AC12G</t>
  </si>
  <si>
    <t>1513743409|Caracas|15|773|2009,8|Xiaomi Mi Wi-Fi</t>
  </si>
  <si>
    <t>1517063955|Caracas|5|1713|4796,4|TP-LINK TD</t>
  </si>
  <si>
    <t>1518740524|Caracas|5|8280|25668|TP-LINK Archer</t>
  </si>
  <si>
    <t>1512637506|Caracas|5|5942|13666,6|Mercusys AC12G</t>
  </si>
  <si>
    <t>1515008080|Caracas|5|4413|15004,2|Xiaomi Mi Wi-Fi</t>
  </si>
  <si>
    <t>1514835483|Caracas|5|900|2430|TP-LINK TD</t>
  </si>
  <si>
    <t>1514734016|Caracas|4|670|1742|TP-LINK Archer</t>
  </si>
  <si>
    <t>1514903550|Caracas|15|9590|27811|Mercusys AC12G</t>
  </si>
  <si>
    <t>1516225388|Caracas|5|8248|17320,8|Xiaomi Mi Wi-Fi</t>
  </si>
  <si>
    <t>1516346654|Maracay|15|20415|55120,5|TP-LINK TD</t>
  </si>
  <si>
    <t>1512155475|Caracas|5|19274|59749,4|TP-LINK Archer</t>
  </si>
  <si>
    <t>1516614422|Maracay|4|20214|30321|Mercusys AC12G</t>
  </si>
  <si>
    <t>1515526152|Caracas|5|12447|33606,9|Xiaomi Mi Wi-Fi</t>
  </si>
  <si>
    <t>1516376208|Caracas|15|3648|7296|TP-LINK TD</t>
  </si>
  <si>
    <t>1517665652|Caracas|15|9435|20757|TP-LINK Archer</t>
  </si>
  <si>
    <t>1514802570|Caracas|5|18825|43297,5|Mercusys AC12G</t>
  </si>
  <si>
    <t>1513479262|Caracas|5|15149|28783,1|Xiaomi Mi Wi-Fi</t>
  </si>
  <si>
    <t>1511995058|Maracay|20|4638|13450,2|TP-LINK TD</t>
  </si>
  <si>
    <t>1514215713|Caracas|5|14847|51964,5|TP-LINK Archer</t>
  </si>
  <si>
    <t>1517936711|Caracas|15|4432|9307,2|Mercusys AC12G</t>
  </si>
  <si>
    <t>1512310540|Caracas|5|3001|6302,1|Xiaomi Mi Wi-Fi</t>
  </si>
  <si>
    <t>1515234533|Maracay|5|17380|53878|TP-LINK TD</t>
  </si>
  <si>
    <t>1513908156|Maracay|20|17930|39446|TP-LINK Archer</t>
  </si>
  <si>
    <t>1515031573|Caracas|5|5648|14120|Mercusys AC12G</t>
  </si>
  <si>
    <t>1513570681|Caracas|20|12231|23238,9|Xiaomi Mi Wi-Fi</t>
  </si>
  <si>
    <t>1511732186|Caracas|5|792|1821,6|TP-LINK TD</t>
  </si>
  <si>
    <t>1517143525|Maracay|20|287|717,5|TP-LINK Archer</t>
  </si>
  <si>
    <t>1514597992|Caracas|15|3967|7537,3|Mercusys AC12G</t>
  </si>
  <si>
    <t>1512016636|Maracay|4|13090|45815|Xiaomi Mi Wi-Fi</t>
  </si>
  <si>
    <t>1516214801|Caracas|5|5848|19883,2|TP-LINK TD</t>
  </si>
  <si>
    <t>1518045346|Maracay|20|15292|32113,2|TP-LINK Archer</t>
  </si>
  <si>
    <t>1511464512|Caracas|5|16589|34836,9|Mercusys AC12G</t>
  </si>
  <si>
    <t>1515564189|Maracay|5|17071|40970,4|Xiaomi Mi Wi-Fi</t>
  </si>
  <si>
    <t>1518508883|Caracas|5|18193|54579|TP-LINK TD</t>
  </si>
  <si>
    <t>1517035775|Caracas|5|18637|35410,3|TP-LINK Archer</t>
  </si>
  <si>
    <t>1518008287|Maracay|5|14631|29262|Mercusys AC12G</t>
  </si>
  <si>
    <t>1511438006|Caracas|20|2962|7701,2|Xiaomi Mi Wi-Fi</t>
  </si>
  <si>
    <t>1516295788|Caracas|15|11901|28562,4|TP-LINK TD</t>
  </si>
  <si>
    <t>1518179700|Maracay|5|19344|59966,4|TP-LINK Archer</t>
  </si>
  <si>
    <t>1516314414|Maracay|20|17780|28448|Mercusys AC12G</t>
  </si>
  <si>
    <t>1518245113|Caracas|5|10719|20366,1|Xiaomi Mi Wi-Fi</t>
  </si>
  <si>
    <t>1514498649|Caracas|15|17770|28432|TP-LINK TD</t>
  </si>
  <si>
    <t>1517764119|Maracay|5|7145|21435|TP-LINK Archer</t>
  </si>
  <si>
    <t>1513387214|Caracas|5|811|2838,5|Mercusys AC12G</t>
  </si>
  <si>
    <t>1511978455|Maracay|5|18917|58642,7|Xiaomi Mi Wi-Fi</t>
  </si>
  <si>
    <t>1517608376|Caracas|4|15669|48573,9|TP-LINK TD</t>
  </si>
  <si>
    <t>1515709176|Maracay|20|13279|35853,3|TP-LINK Archer</t>
  </si>
  <si>
    <t>1515418835|Caracas|4|12406|37218|Mercusys AC12G</t>
  </si>
  <si>
    <t>1511820525|Maracay|15|10510|35734|Xiaomi Mi Wi-Fi</t>
  </si>
  <si>
    <t>1513574884|Maracay|5|3086|8949,4|TP-LINK TD</t>
  </si>
  <si>
    <t>1514516895|Maracay|5|11148|23410,8|TP-LINK Archer</t>
  </si>
  <si>
    <t>1516902691|Caracas|20|2824|4518,4|Mercusys AC12G</t>
  </si>
  <si>
    <t>1512790832|Caracas|4|19521|52706,7|Xiaomi Mi Wi-Fi</t>
  </si>
  <si>
    <t>1514545487|Maracay|20|19887|29830,5|TP-LINK TD</t>
  </si>
  <si>
    <t>1514099372|Caracas|5|12425|18637,5|TP-LINK Archer</t>
  </si>
  <si>
    <t>1517758383|Caracas|5|19966|47918,4|Mercusys AC12G</t>
  </si>
  <si>
    <t>1513224614|Caracas|4|17846|58891,8|Xiaomi Mi Wi-Fi</t>
  </si>
  <si>
    <t>1511975337|Maracay|4|14029|40684,1|TP-LINK TD</t>
  </si>
  <si>
    <t>1517605780|Maracay|5|6500|20800|TP-LINK Archer</t>
  </si>
  <si>
    <t>1517650223|Caracas|5|12829|24375,1|Mercusys AC12G</t>
  </si>
  <si>
    <t>1512452943|Caracas|15|14315|47239,5|Xiaomi Mi Wi-Fi</t>
  </si>
  <si>
    <t>1518055321|Maracay|15|606|1515|TP-LINK TD</t>
  </si>
  <si>
    <t>1514913789|Caracas|5|6916|18673,2|TP-LINK Archer</t>
  </si>
  <si>
    <t>1514034414|Caracas|15|5505|12111|Mercusys AC12G</t>
  </si>
  <si>
    <t>1513474923|Caracas|5|4472|13416|Xiaomi Mi Wi-Fi</t>
  </si>
  <si>
    <t>1513509233|Caracas|5|18071|57827,2|TP-LINK TD</t>
  </si>
  <si>
    <t>1515165423|Maracay|4|4873|9258,7|TP-LINK Archer</t>
  </si>
  <si>
    <t>1514350322|Maracay|5|5605|19617,5|Mercusys AC12G</t>
  </si>
  <si>
    <t>1514124763|Caracas|5|4012|6820,4|Xiaomi Mi Wi-Fi</t>
  </si>
  <si>
    <t>1518282279|Caracas|15|17618|35236|TP-LINK TD</t>
  </si>
  <si>
    <t>1517812771|Caracas|20|11452|24049,2|TP-LINK Archer</t>
  </si>
  <si>
    <t>1514101538|Caracas|5|14659|39579,3|Mercusys AC12G</t>
  </si>
  <si>
    <t>1512076170|Caracas|20|3534|6007,8|Xiaomi Mi Wi-Fi</t>
  </si>
  <si>
    <t>1512719556|Maracay|4|4683|7961,1|TP-LINK TD</t>
  </si>
  <si>
    <t>1515139116|Maracay|20|9934|19868|TP-LINK Archer</t>
  </si>
  <si>
    <t>1513917058|Caracas|5|10098|21205,8|Mercusys AC12G</t>
  </si>
  <si>
    <t>1517297314|Maracay|5|5212|8860,4|Xiaomi Mi Wi-Fi</t>
  </si>
  <si>
    <t>1518580407|Caracas|5|1962|6278,4|TP-LINK TD</t>
  </si>
  <si>
    <t>1516987281|Caracas|4|8683|25180,7|TP-LINK Archer</t>
  </si>
  <si>
    <t>1513002903|Caracas|20|9866|14799|Mercusys AC12G</t>
  </si>
  <si>
    <t>1515388221|Maracay|15|10155|19294,5|Xiaomi Mi Wi-Fi</t>
  </si>
  <si>
    <t>1515742691|Maracay|5|13899|45866,7|TP-LINK TD</t>
  </si>
  <si>
    <t>1516177823|Caracas|5|16922|37228,4|TP-LINK Archer</t>
  </si>
  <si>
    <t>1518138052|Caracas|5|19681|55106,8|Mercusys AC12G</t>
  </si>
  <si>
    <t>1512710165|Caracas|20|11003|16504,5|Xiaomi Mi Wi-Fi</t>
  </si>
  <si>
    <t>1518607890|Maracay|20|20410|63271|TP-LINK TD</t>
  </si>
  <si>
    <t>1511857676|Maracay|4|17753|26629,5|TP-LINK Archer</t>
  </si>
  <si>
    <t>1517964309|Caracas|5|1931|4441,3|Mercusys AC12G</t>
  </si>
  <si>
    <t>1514093622|Caracas|4|13308|42585,6|Xiaomi Mi Wi-Fi</t>
  </si>
  <si>
    <t>1512498021|Maracay|5|14272|44243,2|TP-LINK TD</t>
  </si>
  <si>
    <t>1514384085|Maracay|4|11900|41650|TP-LINK Archer</t>
  </si>
  <si>
    <t>1517083909|Caracas|5|18662|31725,4|Mercusys AC12G</t>
  </si>
  <si>
    <t>1511810230|Caracas|4|17619|42285,6|Xiaomi Mi Wi-Fi</t>
  </si>
  <si>
    <t>1513684741|Caracas|5|19019|36136,1|TP-LINK TD</t>
  </si>
  <si>
    <t>1515578231|Caracas|5|10182|17309,4|TP-LINK Archer</t>
  </si>
  <si>
    <t>1513386379|Caracas|4|8205|27076,5|Mercusys AC12G</t>
  </si>
  <si>
    <t>1515939612|Caracas|5|10780|22638|Xiaomi Mi Wi-Fi</t>
  </si>
  <si>
    <t>1512081117|Maracay|5|4680|15912|TP-LINK TD</t>
  </si>
  <si>
    <t>1517282092|Caracas|5|238|571,2|TP-LINK Archer</t>
  </si>
  <si>
    <t>1512153070|Caracas|20|7594|11391|Mercusys AC12G</t>
  </si>
  <si>
    <t>1518436245|Maracay|4|8355|22558,5|Xiaomi Mi Wi-Fi</t>
  </si>
  <si>
    <t>1513138356|Caracas|15|11634|27921,6|TP-LINK TD</t>
  </si>
  <si>
    <t>1515526990|Caracas|5|1103|2316,3|TP-LINK Archer</t>
  </si>
  <si>
    <t>1518609163|Caracas|15|16780|30204|Mercusys AC12G</t>
  </si>
  <si>
    <t>1511782654|Caracas|5|3559|9965,2|Xiaomi Mi Wi-Fi</t>
  </si>
  <si>
    <t>1513958793|Caracas|15|12532|28823,6|TP-LINK TD</t>
  </si>
  <si>
    <t>1513630830|Caracas|5|524|1729,2|TP-LINK Archer</t>
  </si>
  <si>
    <t>1513705495|Maracay|5|16982|27171,2|Mercusys AC12G</t>
  </si>
  <si>
    <t>1511545608|Caracas|4|8496|24638,4|TP-LINK TD</t>
  </si>
  <si>
    <t>1515818462|Caracas|5|15468|44857,2|TP-LINK TD</t>
  </si>
  <si>
    <t>Группы для А/В теста</t>
  </si>
  <si>
    <t>Задание:</t>
  </si>
  <si>
    <t>Ниже есть база номеров с определенными KPI</t>
  </si>
  <si>
    <t>На основе их, сделайте две группы, для А/B теста, по 3 тыс номеров в каждой группе</t>
  </si>
  <si>
    <t>Укажите в колонке Group, кто попадает в тестовую, кто в контрольную и кто вне рамках тестирования</t>
  </si>
  <si>
    <t>Помните, группы должны быть "равными"</t>
  </si>
  <si>
    <t>phone_number</t>
  </si>
  <si>
    <t>smartphone_ind</t>
  </si>
  <si>
    <t>ARPU</t>
  </si>
  <si>
    <t>Region</t>
  </si>
  <si>
    <t>Group</t>
  </si>
  <si>
    <t>Segment</t>
  </si>
  <si>
    <t>Random</t>
  </si>
  <si>
    <t>Beijing</t>
  </si>
  <si>
    <t>Guangzhou</t>
  </si>
  <si>
    <t>Shanghai</t>
  </si>
  <si>
    <t>Shenzhen</t>
  </si>
  <si>
    <t>COUNTA of Segment</t>
  </si>
  <si>
    <t>Control</t>
  </si>
  <si>
    <t>Out of test</t>
  </si>
  <si>
    <t>Test</t>
  </si>
  <si>
    <t>Если вам удалось открыть эту страницу, то не скрывайте ее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</si>
</sst>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-d"/>
    <numFmt numFmtId="165" formatCode="[$-409]mmm\-yy"/>
    <numFmt numFmtId="166" formatCode="0.0%"/>
  </numFmts>
  <fonts count="16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color rgb="FFFFFFFF"/>
      <name val="Calibri"/>
      <scheme val="minor"/>
    </font>
    <font>
      <sz val="11.0"/>
      <color rgb="FFFFFFFF"/>
      <name val="Calibri"/>
    </font>
    <font>
      <color rgb="FFFFFFFF"/>
      <name val="Calibri"/>
      <scheme val="minor"/>
    </font>
    <font>
      <b/>
      <color theme="0"/>
      <name val="Calibri"/>
      <scheme val="minor"/>
    </font>
    <font>
      <sz val="11.0"/>
      <color theme="0"/>
      <name val="Calibri"/>
    </font>
    <font>
      <color theme="0"/>
      <name val="Calibri"/>
      <scheme val="minor"/>
    </font>
    <font>
      <sz val="11.0"/>
      <color rgb="FF000000"/>
      <name val="Calibri"/>
    </font>
    <font>
      <i/>
      <sz val="11.0"/>
      <color theme="1"/>
      <name val="Calibri"/>
    </font>
    <font>
      <color theme="1"/>
      <name val="Calibri"/>
    </font>
    <font>
      <color theme="1"/>
      <name val="Calibri"/>
      <scheme val="minor"/>
    </font>
    <font>
      <b/>
      <sz val="11.0"/>
      <color rgb="FF000000"/>
      <name val="Calibri"/>
    </font>
    <font>
      <i/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E5B8B7"/>
        <bgColor rgb="FFE5B8B7"/>
      </patternFill>
    </fill>
    <fill>
      <patternFill patternType="solid">
        <fgColor theme="0"/>
        <bgColor theme="0"/>
      </patternFill>
    </fill>
    <fill>
      <patternFill patternType="solid">
        <fgColor rgb="FFCCC0D9"/>
        <bgColor rgb="FFCCC0D9"/>
      </patternFill>
    </fill>
    <fill>
      <patternFill patternType="solid">
        <fgColor rgb="FFF2F2F2"/>
        <bgColor rgb="FFF2F2F2"/>
      </patternFill>
    </fill>
    <fill>
      <patternFill patternType="solid">
        <fgColor rgb="FFFFFF99"/>
        <bgColor rgb="FFFFFF99"/>
      </patternFill>
    </fill>
  </fills>
  <borders count="14">
    <border/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0" fillId="3" fontId="4" numFmtId="0" xfId="0" applyAlignment="1" applyFill="1" applyFont="1">
      <alignment horizontal="center" readingOrder="0"/>
    </xf>
    <xf borderId="0" fillId="3" fontId="5" numFmtId="0" xfId="0" applyFont="1"/>
    <xf borderId="0" fillId="3" fontId="6" numFmtId="164" xfId="0" applyAlignment="1" applyFont="1" applyNumberFormat="1">
      <alignment readingOrder="0"/>
    </xf>
    <xf borderId="0" fillId="3" fontId="6" numFmtId="3" xfId="0" applyAlignment="1" applyFont="1" applyNumberFormat="1">
      <alignment readingOrder="0"/>
    </xf>
    <xf borderId="3" fillId="0" fontId="2" numFmtId="0" xfId="0" applyAlignment="1" applyBorder="1" applyFont="1">
      <alignment shrinkToFit="0" wrapText="1"/>
    </xf>
    <xf borderId="4" fillId="0" fontId="2" numFmtId="165" xfId="0" applyBorder="1" applyFont="1" applyNumberFormat="1"/>
    <xf borderId="5" fillId="0" fontId="2" numFmtId="165" xfId="0" applyBorder="1" applyFont="1" applyNumberFormat="1"/>
    <xf borderId="6" fillId="0" fontId="1" numFmtId="0" xfId="0" applyAlignment="1" applyBorder="1" applyFont="1">
      <alignment horizontal="left" shrinkToFit="0" vertical="center" wrapText="1"/>
    </xf>
    <xf borderId="0" fillId="0" fontId="1" numFmtId="3" xfId="0" applyAlignment="1" applyFont="1" applyNumberFormat="1">
      <alignment vertical="center"/>
    </xf>
    <xf borderId="7" fillId="0" fontId="1" numFmtId="3" xfId="0" applyAlignment="1" applyBorder="1" applyFont="1" applyNumberFormat="1">
      <alignment vertical="center"/>
    </xf>
    <xf borderId="6" fillId="0" fontId="1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shrinkToFit="0" vertical="center" wrapText="1"/>
    </xf>
    <xf borderId="4" fillId="0" fontId="2" numFmtId="3" xfId="0" applyBorder="1" applyFont="1" applyNumberFormat="1"/>
    <xf borderId="5" fillId="0" fontId="2" numFmtId="3" xfId="0" applyBorder="1" applyFont="1" applyNumberFormat="1"/>
    <xf borderId="0" fillId="0" fontId="1" numFmtId="0" xfId="0" applyAlignment="1" applyFont="1">
      <alignment horizontal="left" shrinkToFit="0" vertical="center" wrapText="1"/>
    </xf>
    <xf borderId="0" fillId="0" fontId="1" numFmtId="3" xfId="0" applyFont="1" applyNumberFormat="1"/>
    <xf borderId="5" fillId="0" fontId="2" numFmtId="0" xfId="0" applyAlignment="1" applyBorder="1" applyFont="1">
      <alignment horizontal="center" shrinkToFit="0" wrapText="1"/>
    </xf>
    <xf borderId="7" fillId="0" fontId="1" numFmtId="166" xfId="0" applyAlignment="1" applyBorder="1" applyFont="1" applyNumberFormat="1">
      <alignment vertical="center"/>
    </xf>
    <xf borderId="7" fillId="0" fontId="1" numFmtId="0" xfId="0" applyBorder="1" applyFont="1"/>
    <xf borderId="8" fillId="0" fontId="1" numFmtId="0" xfId="0" applyAlignment="1" applyBorder="1" applyFont="1">
      <alignment shrinkToFit="0" wrapText="1"/>
    </xf>
    <xf borderId="9" fillId="0" fontId="1" numFmtId="166" xfId="0" applyAlignment="1" applyBorder="1" applyFont="1" applyNumberFormat="1">
      <alignment vertical="center"/>
    </xf>
    <xf borderId="8" fillId="0" fontId="1" numFmtId="0" xfId="0" applyAlignment="1" applyBorder="1" applyFont="1">
      <alignment horizontal="left" shrinkToFit="0" vertical="center" wrapText="1"/>
    </xf>
    <xf borderId="9" fillId="0" fontId="1" numFmtId="0" xfId="0" applyBorder="1" applyFont="1"/>
    <xf borderId="0" fillId="0" fontId="7" numFmtId="0" xfId="0" applyAlignment="1" applyFont="1">
      <alignment horizontal="center" readingOrder="0"/>
    </xf>
    <xf borderId="0" fillId="0" fontId="8" numFmtId="0" xfId="0" applyFont="1"/>
    <xf borderId="0" fillId="0" fontId="9" numFmtId="0" xfId="0" applyAlignment="1" applyFont="1">
      <alignment readingOrder="0"/>
    </xf>
    <xf borderId="0" fillId="0" fontId="8" numFmtId="0" xfId="0" applyAlignment="1" applyFont="1">
      <alignment shrinkToFit="0" wrapText="1"/>
    </xf>
    <xf borderId="0" fillId="0" fontId="1" numFmtId="0" xfId="0" applyAlignment="1" applyFont="1">
      <alignment horizontal="center"/>
    </xf>
    <xf borderId="10" fillId="4" fontId="2" numFmtId="0" xfId="0" applyAlignment="1" applyBorder="1" applyFill="1" applyFont="1">
      <alignment horizontal="left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1" fillId="0" fontId="2" numFmtId="1" xfId="0" applyBorder="1" applyFont="1" applyNumberFormat="1"/>
    <xf borderId="12" fillId="0" fontId="2" numFmtId="0" xfId="0" applyBorder="1" applyFont="1"/>
    <xf borderId="11" fillId="0" fontId="10" numFmtId="1" xfId="0" applyAlignment="1" applyBorder="1" applyFont="1" applyNumberFormat="1">
      <alignment shrinkToFit="0" vertical="bottom" wrapText="0"/>
    </xf>
    <xf borderId="12" fillId="0" fontId="1" numFmtId="0" xfId="0" applyBorder="1" applyFont="1"/>
    <xf borderId="3" fillId="0" fontId="2" numFmtId="0" xfId="0" applyBorder="1" applyFont="1"/>
    <xf borderId="5" fillId="0" fontId="2" numFmtId="0" xfId="0" applyBorder="1" applyFont="1"/>
    <xf borderId="6" fillId="0" fontId="10" numFmtId="1" xfId="0" applyAlignment="1" applyBorder="1" applyFont="1" applyNumberFormat="1">
      <alignment shrinkToFit="0" vertical="bottom" wrapText="0"/>
    </xf>
    <xf borderId="6" fillId="0" fontId="1" numFmtId="0" xfId="0" applyBorder="1" applyFont="1"/>
    <xf borderId="0" fillId="0" fontId="11" numFmtId="0" xfId="0" applyAlignment="1" applyFont="1">
      <alignment horizontal="left"/>
    </xf>
    <xf borderId="8" fillId="0" fontId="1" numFmtId="0" xfId="0" applyBorder="1" applyFont="1"/>
    <xf borderId="0" fillId="0" fontId="2" numFmtId="0" xfId="0" applyAlignment="1" applyFont="1">
      <alignment horizontal="center"/>
    </xf>
    <xf borderId="8" fillId="0" fontId="10" numFmtId="1" xfId="0" applyAlignment="1" applyBorder="1" applyFont="1" applyNumberFormat="1">
      <alignment shrinkToFit="0" vertical="bottom" wrapText="0"/>
    </xf>
    <xf borderId="0" fillId="0" fontId="1" numFmtId="0" xfId="0" applyAlignment="1" applyFont="1">
      <alignment readingOrder="0"/>
    </xf>
    <xf borderId="0" fillId="0" fontId="12" numFmtId="0" xfId="0" applyFont="1"/>
    <xf borderId="10" fillId="5" fontId="1" numFmtId="0" xfId="0" applyBorder="1" applyFill="1" applyFont="1"/>
    <xf borderId="10" fillId="5" fontId="1" numFmtId="1" xfId="0" applyBorder="1" applyFont="1" applyNumberFormat="1"/>
    <xf borderId="10" fillId="5" fontId="1" numFmtId="1" xfId="0" applyAlignment="1" applyBorder="1" applyFont="1" applyNumberFormat="1">
      <alignment horizontal="right"/>
    </xf>
    <xf borderId="0" fillId="0" fontId="13" numFmtId="0" xfId="0" applyFont="1"/>
    <xf borderId="0" fillId="0" fontId="13" numFmtId="10" xfId="0" applyFont="1" applyNumberFormat="1"/>
    <xf borderId="0" fillId="6" fontId="14" numFmtId="0" xfId="0" applyAlignment="1" applyFill="1" applyFont="1">
      <alignment shrinkToFit="0" vertical="bottom" wrapText="0"/>
    </xf>
    <xf borderId="0" fillId="6" fontId="10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13" fillId="0" fontId="14" numFmtId="0" xfId="0" applyAlignment="1" applyBorder="1" applyFont="1">
      <alignment shrinkToFit="0" vertical="bottom" wrapText="0"/>
    </xf>
    <xf borderId="0" fillId="0" fontId="13" numFmtId="0" xfId="0" applyAlignment="1" applyFont="1">
      <alignment readingOrder="0"/>
    </xf>
    <xf borderId="0" fillId="0" fontId="10" numFmtId="0" xfId="0" applyAlignment="1" applyFont="1">
      <alignment horizontal="right" shrinkToFit="0" vertical="bottom" wrapText="0"/>
    </xf>
    <xf borderId="0" fillId="0" fontId="13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Monthly Total Sales in KZT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Diagrams!$H$2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Diagrams!$G$3:$G$6</c:f>
            </c:strRef>
          </c:cat>
          <c:val>
            <c:numRef>
              <c:f>Diagrams!$H$3:$H$6</c:f>
              <c:numCache/>
            </c:numRef>
          </c:val>
        </c:ser>
        <c:axId val="724795754"/>
        <c:axId val="545533562"/>
      </c:barChart>
      <c:catAx>
        <c:axId val="724795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5533562"/>
      </c:catAx>
      <c:valAx>
        <c:axId val="5455335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sales (kzt)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47957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Base product shares Jan - Apr 2021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Diagrams!$B$10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Diagrams!$A$11:$A$13</c:f>
            </c:strRef>
          </c:cat>
          <c:val>
            <c:numRef>
              <c:f>Diagrams!$B$11:$B$13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units sold &amp; Price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Diagrams!$B$17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Diagrams!$A$18:$A$20</c:f>
            </c:strRef>
          </c:cat>
          <c:val>
            <c:numRef>
              <c:f>Diagrams!$B$18:$B$20</c:f>
              <c:numCache/>
            </c:numRef>
          </c:val>
        </c:ser>
        <c:axId val="901582056"/>
        <c:axId val="347187064"/>
      </c:barChart>
      <c:lineChart>
        <c:varyColors val="0"/>
        <c:ser>
          <c:idx val="1"/>
          <c:order val="1"/>
          <c:tx>
            <c:strRef>
              <c:f>Diagrams!$C$17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Diagrams!$A$18:$A$20</c:f>
            </c:strRef>
          </c:cat>
          <c:val>
            <c:numRef>
              <c:f>Diagrams!$C$18:$C$20</c:f>
              <c:numCache/>
            </c:numRef>
          </c:val>
          <c:smooth val="0"/>
        </c:ser>
        <c:axId val="901582056"/>
        <c:axId val="347187064"/>
      </c:lineChart>
      <c:catAx>
        <c:axId val="901582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Product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187064"/>
      </c:catAx>
      <c:valAx>
        <c:axId val="3471870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15820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Market Description % by 2 Cities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Structuring!$S$22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4"/>
            <c:spPr>
              <a:solidFill>
                <a:srgbClr val="6AA84F"/>
              </a:solidFill>
              <a:ln cmpd="sng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6AA84F"/>
              </a:solidFill>
              <a:ln cmpd="sng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chemeClr val="l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Structuring!$P$23:$P$33</c:f>
            </c:strRef>
          </c:cat>
          <c:val>
            <c:numRef>
              <c:f>Structuring!$S$23:$S$33</c:f>
              <c:numCache/>
            </c:numRef>
          </c:val>
        </c:ser>
        <c:axId val="1853308557"/>
        <c:axId val="871323831"/>
      </c:barChart>
      <c:catAx>
        <c:axId val="185330855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                      Maracay                          Caracas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871323831"/>
      </c:catAx>
      <c:valAx>
        <c:axId val="87132383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of msisdn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330855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chemeClr val="dk1"/>
              </a:solidFill>
              <a:latin typeface="Arial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chart" Target="../charts/chart1.xml"/><Relationship Id="rId3" Type="http://schemas.openxmlformats.org/officeDocument/2006/relationships/chart" Target="../charts/chart2.xml"/><Relationship Id="rId4" Type="http://schemas.openxmlformats.org/officeDocument/2006/relationships/chart" Target="../charts/char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295275</xdr:colOff>
      <xdr:row>1</xdr:row>
      <xdr:rowOff>9525</xdr:rowOff>
    </xdr:from>
    <xdr:ext cx="4429125" cy="2466975"/>
    <xdr:pic>
      <xdr:nvPicPr>
        <xdr:cNvPr id="607176336" name="Chart1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228600</xdr:colOff>
      <xdr:row>14</xdr:row>
      <xdr:rowOff>152400</xdr:rowOff>
    </xdr:from>
    <xdr:ext cx="4191000" cy="2524125"/>
    <xdr:graphicFrame>
      <xdr:nvGraphicFramePr>
        <xdr:cNvPr id="816041231" name="Chart 2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19050</xdr:colOff>
      <xdr:row>16</xdr:row>
      <xdr:rowOff>38100</xdr:rowOff>
    </xdr:from>
    <xdr:ext cx="3686175" cy="2257425"/>
    <xdr:graphicFrame>
      <xdr:nvGraphicFramePr>
        <xdr:cNvPr id="1693561955" name="Chart 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</xdr:col>
      <xdr:colOff>800100</xdr:colOff>
      <xdr:row>16</xdr:row>
      <xdr:rowOff>38100</xdr:rowOff>
    </xdr:from>
    <xdr:ext cx="3533775" cy="2257425"/>
    <xdr:graphicFrame>
      <xdr:nvGraphicFramePr>
        <xdr:cNvPr id="1586478703" name="Chart 4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33</xdr:row>
      <xdr:rowOff>190500</xdr:rowOff>
    </xdr:from>
    <xdr:ext cx="6534150" cy="3533775"/>
    <xdr:graphicFrame>
      <xdr:nvGraphicFramePr>
        <xdr:cNvPr id="1724336005" name="Chart 5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428625</xdr:colOff>
      <xdr:row>2</xdr:row>
      <xdr:rowOff>180975</xdr:rowOff>
    </xdr:from>
    <xdr:ext cx="4171950" cy="1838325"/>
    <xdr:pic>
      <xdr:nvPicPr>
        <xdr:cNvPr descr="Congrats! - Wayne State University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D22:L322" sheet="Structuring"/>
  </cacheSource>
  <cacheFields>
    <cacheField name="msisdn" numFmtId="0">
      <sharedItems containsSemiMixedTypes="0" containsString="0" containsNumber="1" containsInteger="1">
        <n v="1.516367073E9"/>
        <n v="1.512324452E9"/>
        <n v="1.51488064E9"/>
        <n v="1.515713545E9"/>
        <n v="1.512002909E9"/>
        <n v="1.51381311E9"/>
        <n v="1.516925096E9"/>
        <n v="1.512383176E9"/>
        <n v="1.515880145E9"/>
        <n v="1.514185684E9"/>
        <n v="1.513988737E9"/>
        <n v="1.513347173E9"/>
        <n v="1.512735457E9"/>
        <n v="1.518402594E9"/>
        <n v="1.517257042E9"/>
        <n v="1.513797132E9"/>
        <n v="1.516122479E9"/>
        <n v="1.513123245E9"/>
        <n v="1.51613869E9"/>
        <n v="1.518169229E9"/>
        <n v="1.512855912E9"/>
        <n v="1.516633285E9"/>
        <n v="1.516195939E9"/>
        <n v="1.5164821E9"/>
        <n v="1.517021248E9"/>
        <n v="1.517442641E9"/>
        <n v="1.512843149E9"/>
        <n v="1.516001929E9"/>
        <n v="1.514103494E9"/>
        <n v="1.514996191E9"/>
        <n v="1.511624515E9"/>
        <n v="1.516471174E9"/>
        <n v="1.513674839E9"/>
        <n v="1.51267896E9"/>
        <n v="1.517856798E9"/>
        <n v="1.512731771E9"/>
        <n v="1.516878404E9"/>
        <n v="1.518440774E9"/>
        <n v="1.517569464E9"/>
        <n v="1.512138157E9"/>
        <n v="1.511888363E9"/>
        <n v="1.514149957E9"/>
        <n v="1.515430512E9"/>
        <n v="1.512654099E9"/>
        <n v="1.511697858E9"/>
        <n v="1.518490176E9"/>
        <n v="1.517168602E9"/>
        <n v="1.51306871E9"/>
        <n v="1.51493336E9"/>
        <n v="1.513910018E9"/>
        <n v="1.512255542E9"/>
        <n v="1.515573019E9"/>
        <n v="1.512964969E9"/>
        <n v="1.517935556E9"/>
        <n v="1.511270798E9"/>
        <n v="1.514435977E9"/>
        <n v="1.511710752E9"/>
        <n v="1.514395325E9"/>
        <n v="1.512966869E9"/>
        <n v="1.516876685E9"/>
        <n v="1.517343019E9"/>
        <n v="1.517606687E9"/>
        <n v="1.517236331E9"/>
        <n v="1.513998472E9"/>
        <n v="1.512815245E9"/>
        <n v="1.517329112E9"/>
        <n v="1.512148896E9"/>
        <n v="1.512002357E9"/>
        <n v="1.512923951E9"/>
        <n v="1.515836135E9"/>
        <n v="1.513108551E9"/>
        <n v="1.513476805E9"/>
        <n v="1.51398825E9"/>
        <n v="1.516202032E9"/>
        <n v="1.514949513E9"/>
        <n v="1.51483826E9"/>
        <n v="1.515474529E9"/>
        <n v="1.512841118E9"/>
        <n v="1.512836317E9"/>
        <n v="1.51750002E9"/>
        <n v="1.516019034E9"/>
        <n v="1.51286299E9"/>
        <n v="1.518580645E9"/>
        <n v="1.512730694E9"/>
        <n v="1.511830112E9"/>
        <n v="1.514595595E9"/>
        <n v="1.517044711E9"/>
        <n v="1.517370779E9"/>
        <n v="1.511271852E9"/>
        <n v="1.515589379E9"/>
        <n v="1.517180516E9"/>
        <n v="1.511797492E9"/>
        <n v="1.512995596E9"/>
        <n v="1.5157296E9"/>
        <n v="1.518127666E9"/>
        <n v="1.512575933E9"/>
        <n v="1.517394983E9"/>
        <n v="1.516780093E9"/>
        <n v="1.512764145E9"/>
        <n v="1.516137908E9"/>
        <n v="1.518192914E9"/>
        <n v="1.511651899E9"/>
        <n v="1.51756018E9"/>
        <n v="1.514314487E9"/>
        <n v="1.516361666E9"/>
        <n v="1.515642074E9"/>
        <n v="1.517490908E9"/>
        <n v="1.513212739E9"/>
        <n v="1.517561938E9"/>
        <n v="1.51487913E9"/>
        <n v="1.51513068E9"/>
        <n v="1.511353045E9"/>
        <n v="1.514247144E9"/>
        <n v="1.511498063E9"/>
        <n v="1.512937606E9"/>
        <n v="1.515691971E9"/>
        <n v="1.517508655E9"/>
        <n v="1.516917547E9"/>
        <n v="1.512117337E9"/>
        <n v="1.513984392E9"/>
        <n v="1.514099842E9"/>
        <n v="1.515071464E9"/>
        <n v="1.516239258E9"/>
        <n v="1.518452123E9"/>
        <n v="1.513926174E9"/>
        <n v="1.515740018E9"/>
        <n v="1.514032479E9"/>
        <n v="1.515438147E9"/>
        <n v="1.51606606E9"/>
        <n v="1.517656149E9"/>
        <n v="1.515657294E9"/>
        <n v="1.515628813E9"/>
        <n v="1.511489842E9"/>
        <n v="1.517781224E9"/>
        <n v="1.51825744E9"/>
        <n v="1.512158294E9"/>
        <n v="1.515014139E9"/>
        <n v="1.51350986E9"/>
        <n v="1.518377203E9"/>
        <n v="1.518550373E9"/>
        <n v="1.515879599E9"/>
        <n v="1.517685304E9"/>
        <n v="1.51348596E9"/>
        <n v="1.513495225E9"/>
        <n v="1.515489166E9"/>
        <n v="1.51726804E9"/>
        <n v="1.5138377E9"/>
        <n v="1.517180868E9"/>
        <n v="1.513715451E9"/>
        <n v="1.514706047E9"/>
        <n v="1.516393975E9"/>
        <n v="1.515071108E9"/>
        <n v="1.51607129E9"/>
        <n v="1.515791249E9"/>
        <n v="1.51681373E9"/>
        <n v="1.512641074E9"/>
        <n v="1.518293162E9"/>
        <n v="1.51632338E9"/>
        <n v="1.514913262E9"/>
        <n v="1.518394205E9"/>
        <n v="1.511639515E9"/>
        <n v="1.513649306E9"/>
        <n v="1.512413286E9"/>
        <n v="1.514740632E9"/>
        <n v="1.516678279E9"/>
        <n v="1.513938604E9"/>
        <n v="1.51163674E9"/>
        <n v="1.514453475E9"/>
        <n v="1.515368981E9"/>
        <n v="1.514944682E9"/>
        <n v="1.516989344E9"/>
        <n v="1.511355998E9"/>
        <n v="1.512385399E9"/>
        <n v="1.516332067E9"/>
        <n v="1.516392329E9"/>
        <n v="1.513624514E9"/>
        <n v="1.511329933E9"/>
        <n v="1.512937723E9"/>
        <n v="1.516143443E9"/>
        <n v="1.516514425E9"/>
        <n v="1.515005147E9"/>
        <n v="1.513793384E9"/>
        <n v="1.517302505E9"/>
        <n v="1.517384033E9"/>
        <n v="1.513544862E9"/>
        <n v="1.513852175E9"/>
        <n v="1.511787333E9"/>
        <n v="1.514246401E9"/>
        <n v="1.512099833E9"/>
        <n v="1.511393044E9"/>
        <n v="1.513743409E9"/>
        <n v="1.517063955E9"/>
        <n v="1.518740524E9"/>
        <n v="1.512637506E9"/>
        <n v="1.51500808E9"/>
        <n v="1.514835483E9"/>
        <n v="1.514734016E9"/>
        <n v="1.51490355E9"/>
        <n v="1.516225388E9"/>
        <n v="1.516346654E9"/>
        <n v="1.512155475E9"/>
        <n v="1.516614422E9"/>
        <n v="1.515526152E9"/>
        <n v="1.516376208E9"/>
        <n v="1.517665652E9"/>
        <n v="1.51480257E9"/>
        <n v="1.513479262E9"/>
        <n v="1.511995058E9"/>
        <n v="1.514215713E9"/>
        <n v="1.517936711E9"/>
        <n v="1.51231054E9"/>
        <n v="1.515234533E9"/>
        <n v="1.513908156E9"/>
        <n v="1.515031573E9"/>
        <n v="1.513570681E9"/>
        <n v="1.511732186E9"/>
        <n v="1.517143525E9"/>
        <n v="1.514597992E9"/>
        <n v="1.512016636E9"/>
        <n v="1.516214801E9"/>
        <n v="1.518045346E9"/>
        <n v="1.511464512E9"/>
        <n v="1.515564189E9"/>
        <n v="1.518508883E9"/>
        <n v="1.517035775E9"/>
        <n v="1.518008287E9"/>
        <n v="1.511438006E9"/>
        <n v="1.516295788E9"/>
        <n v="1.5181797E9"/>
        <n v="1.516314414E9"/>
        <n v="1.518245113E9"/>
        <n v="1.514498649E9"/>
        <n v="1.517764119E9"/>
        <n v="1.513387214E9"/>
        <n v="1.511978455E9"/>
        <n v="1.517608376E9"/>
        <n v="1.515709176E9"/>
        <n v="1.515418835E9"/>
        <n v="1.511820525E9"/>
        <n v="1.513574884E9"/>
        <n v="1.514516895E9"/>
        <n v="1.516902691E9"/>
        <n v="1.512790832E9"/>
        <n v="1.514545487E9"/>
        <n v="1.514099372E9"/>
        <n v="1.517758383E9"/>
        <n v="1.513224614E9"/>
        <n v="1.511975337E9"/>
        <n v="1.51760578E9"/>
        <n v="1.517650223E9"/>
        <n v="1.512452943E9"/>
        <n v="1.518055321E9"/>
        <n v="1.514913789E9"/>
        <n v="1.514034414E9"/>
        <n v="1.513474923E9"/>
        <n v="1.513509233E9"/>
        <n v="1.515165423E9"/>
        <n v="1.514350322E9"/>
        <n v="1.514124763E9"/>
        <n v="1.518282279E9"/>
        <n v="1.517812771E9"/>
        <n v="1.514101538E9"/>
        <n v="1.51207617E9"/>
        <n v="1.512719556E9"/>
        <n v="1.515139116E9"/>
        <n v="1.513917058E9"/>
        <n v="1.517297314E9"/>
        <n v="1.518580407E9"/>
        <n v="1.516987281E9"/>
        <n v="1.513002903E9"/>
        <n v="1.515388221E9"/>
        <n v="1.515742691E9"/>
        <n v="1.516177823E9"/>
        <n v="1.518138052E9"/>
        <n v="1.512710165E9"/>
        <n v="1.51860789E9"/>
        <n v="1.511857676E9"/>
        <n v="1.517964309E9"/>
        <n v="1.514093622E9"/>
        <n v="1.512498021E9"/>
        <n v="1.514384085E9"/>
        <n v="1.517083909E9"/>
        <n v="1.51181023E9"/>
        <n v="1.513684741E9"/>
        <n v="1.515578231E9"/>
        <n v="1.513386379E9"/>
        <n v="1.515939612E9"/>
        <n v="1.512081117E9"/>
        <n v="1.517282092E9"/>
        <n v="1.51215307E9"/>
        <n v="1.518436245E9"/>
        <n v="1.513138356E9"/>
        <n v="1.51552699E9"/>
        <n v="1.518609163E9"/>
        <n v="1.511782654E9"/>
        <n v="1.513958793E9"/>
        <n v="1.51363083E9"/>
        <n v="1.513705495E9"/>
        <n v="1.511545608E9"/>
        <n v="1.515818462E9"/>
      </sharedItems>
    </cacheField>
    <cacheField name="City" numFmtId="0">
      <sharedItems>
        <s v="Caracas"/>
        <s v="Maracay"/>
      </sharedItems>
    </cacheField>
    <cacheField name="market_id" numFmtId="0">
      <sharedItems containsSemiMixedTypes="0" containsString="0" containsNumber="1" containsInteger="1">
        <n v="5.0"/>
        <n v="20.0"/>
        <n v="4.0"/>
        <n v="15.0"/>
      </sharedItems>
    </cacheField>
    <cacheField name="upload_megabytes" numFmtId="1">
      <sharedItems containsSemiMixedTypes="0" containsString="0" containsNumber="1" containsInteger="1">
        <n v="6389.0"/>
        <n v="18866.0"/>
        <n v="10668.0"/>
        <n v="20371.0"/>
        <n v="9969.0"/>
        <n v="9755.0"/>
        <n v="17593.0"/>
        <n v="18421.0"/>
        <n v="7074.0"/>
        <n v="5364.0"/>
        <n v="7862.0"/>
        <n v="7232.0"/>
        <n v="14231.0"/>
        <n v="10899.0"/>
        <n v="14642.0"/>
        <n v="8307.0"/>
        <n v="16219.0"/>
        <n v="13640.0"/>
        <n v="4045.0"/>
        <n v="2786.0"/>
        <n v="11202.0"/>
        <n v="6976.0"/>
        <n v="9708.0"/>
        <n v="7551.0"/>
        <n v="9245.0"/>
        <n v="10194.0"/>
        <n v="19738.0"/>
        <n v="1176.0"/>
        <n v="7350.0"/>
        <n v="362.0"/>
        <n v="10628.0"/>
        <n v="16334.0"/>
        <n v="9533.0"/>
        <n v="19183.0"/>
        <n v="9197.0"/>
        <n v="17388.0"/>
        <n v="2055.0"/>
        <n v="16080.0"/>
        <n v="7882.0"/>
        <n v="2567.0"/>
        <n v="4652.0"/>
        <n v="6699.0"/>
        <n v="12056.0"/>
        <n v="5792.0"/>
        <n v="9896.0"/>
        <n v="11403.0"/>
        <n v="18192.0"/>
        <n v="7238.0"/>
        <n v="894.0"/>
        <n v="19300.0"/>
        <n v="18474.0"/>
        <n v="10979.0"/>
        <n v="12443.0"/>
        <n v="4066.0"/>
        <n v="196.0"/>
        <n v="999.0"/>
        <n v="3979.0"/>
        <n v="20267.0"/>
        <n v="493.0"/>
        <n v="13594.0"/>
        <n v="10544.0"/>
        <n v="3678.0"/>
        <n v="17407.0"/>
        <n v="8556.0"/>
        <n v="9848.0"/>
        <n v="7624.0"/>
        <n v="8738.0"/>
        <n v="3191.0"/>
        <n v="16269.0"/>
        <n v="1986.0"/>
        <n v="12424.0"/>
        <n v="18283.0"/>
        <n v="1651.0"/>
        <n v="17857.0"/>
        <n v="8351.0"/>
        <n v="1302.0"/>
        <n v="4346.0"/>
        <n v="554.0"/>
        <n v="12554.0"/>
        <n v="1011.0"/>
        <n v="1226.0"/>
        <n v="9884.0"/>
        <n v="20348.0"/>
        <n v="5964.0"/>
        <n v="2698.0"/>
        <n v="12790.0"/>
        <n v="3627.0"/>
        <n v="20054.0"/>
        <n v="5488.0"/>
        <n v="10155.0"/>
        <n v="17228.0"/>
        <n v="11826.0"/>
        <n v="15787.0"/>
        <n v="12804.0"/>
        <n v="8221.0"/>
        <n v="1126.0"/>
        <n v="4117.0"/>
        <n v="17772.0"/>
        <n v="9212.0"/>
        <n v="15475.0"/>
        <n v="9252.0"/>
        <n v="19956.0"/>
        <n v="6993.0"/>
        <n v="17633.0"/>
        <n v="8978.0"/>
        <n v="18771.0"/>
        <n v="17972.0"/>
        <n v="9958.0"/>
        <n v="3616.0"/>
        <n v="19563.0"/>
        <n v="16931.0"/>
        <n v="7220.0"/>
        <n v="12883.0"/>
        <n v="12604.0"/>
        <n v="5314.0"/>
        <n v="11581.0"/>
        <n v="14127.0"/>
        <n v="9956.0"/>
        <n v="4901.0"/>
        <n v="4089.0"/>
        <n v="9804.0"/>
        <n v="9962.0"/>
        <n v="14934.0"/>
        <n v="17359.0"/>
        <n v="6468.0"/>
        <n v="13810.0"/>
        <n v="16150.0"/>
        <n v="3819.0"/>
        <n v="17544.0"/>
        <n v="8203.0"/>
        <n v="8160.0"/>
        <n v="17648.0"/>
        <n v="18645.0"/>
        <n v="5295.0"/>
        <n v="396.0"/>
        <n v="18913.0"/>
        <n v="19990.0"/>
        <n v="20092.0"/>
        <n v="10534.0"/>
        <n v="16624.0"/>
        <n v="1716.0"/>
        <n v="10806.0"/>
        <n v="8091.0"/>
        <n v="7558.0"/>
        <n v="15446.0"/>
        <n v="16825.0"/>
        <n v="2418.0"/>
        <n v="7933.0"/>
        <n v="11296.0"/>
        <n v="132.0"/>
        <n v="12611.0"/>
        <n v="4684.0"/>
        <n v="14448.0"/>
        <n v="1605.0"/>
        <n v="2102.0"/>
        <n v="1714.0"/>
        <n v="15321.0"/>
        <n v="11427.0"/>
        <n v="7843.0"/>
        <n v="6226.0"/>
        <n v="10572.0"/>
        <n v="7230.0"/>
        <n v="10791.0"/>
        <n v="8059.0"/>
        <n v="3335.0"/>
        <n v="18606.0"/>
        <n v="10944.0"/>
        <n v="5719.0"/>
        <n v="10266.0"/>
        <n v="1056.0"/>
        <n v="17241.0"/>
        <n v="7497.0"/>
        <n v="6575.0"/>
        <n v="8293.0"/>
        <n v="17046.0"/>
        <n v="7135.0"/>
        <n v="1759.0"/>
        <n v="14781.0"/>
        <n v="12601.0"/>
        <n v="2256.0"/>
        <n v="14331.0"/>
        <n v="2509.0"/>
        <n v="4080.0"/>
        <n v="13805.0"/>
        <n v="15368.0"/>
        <n v="12677.0"/>
        <n v="2423.0"/>
        <n v="16039.0"/>
        <n v="12654.0"/>
        <n v="773.0"/>
        <n v="1713.0"/>
        <n v="8280.0"/>
        <n v="5942.0"/>
        <n v="4413.0"/>
        <n v="900.0"/>
        <n v="670.0"/>
        <n v="9590.0"/>
        <n v="8248.0"/>
        <n v="20415.0"/>
        <n v="19274.0"/>
        <n v="20214.0"/>
        <n v="12447.0"/>
        <n v="3648.0"/>
        <n v="9435.0"/>
        <n v="18825.0"/>
        <n v="15149.0"/>
        <n v="4638.0"/>
        <n v="14847.0"/>
        <n v="4432.0"/>
        <n v="3001.0"/>
        <n v="17380.0"/>
        <n v="17930.0"/>
        <n v="5648.0"/>
        <n v="12231.0"/>
        <n v="792.0"/>
        <n v="287.0"/>
        <n v="3967.0"/>
        <n v="13090.0"/>
        <n v="5848.0"/>
        <n v="15292.0"/>
        <n v="16589.0"/>
        <n v="17071.0"/>
        <n v="18193.0"/>
        <n v="18637.0"/>
        <n v="14631.0"/>
        <n v="2962.0"/>
        <n v="11901.0"/>
        <n v="19344.0"/>
        <n v="17780.0"/>
        <n v="10719.0"/>
        <n v="17770.0"/>
        <n v="7145.0"/>
        <n v="811.0"/>
        <n v="18917.0"/>
        <n v="15669.0"/>
        <n v="13279.0"/>
        <n v="12406.0"/>
        <n v="10510.0"/>
        <n v="3086.0"/>
        <n v="11148.0"/>
        <n v="2824.0"/>
        <n v="19521.0"/>
        <n v="19887.0"/>
        <n v="12425.0"/>
        <n v="19966.0"/>
        <n v="17846.0"/>
        <n v="14029.0"/>
        <n v="6500.0"/>
        <n v="12829.0"/>
        <n v="14315.0"/>
        <n v="606.0"/>
        <n v="6916.0"/>
        <n v="5505.0"/>
        <n v="4472.0"/>
        <n v="18071.0"/>
        <n v="4873.0"/>
        <n v="5605.0"/>
        <n v="4012.0"/>
        <n v="17618.0"/>
        <n v="11452.0"/>
        <n v="14659.0"/>
        <n v="3534.0"/>
        <n v="4683.0"/>
        <n v="9934.0"/>
        <n v="10098.0"/>
        <n v="5212.0"/>
        <n v="1962.0"/>
        <n v="8683.0"/>
        <n v="9866.0"/>
        <n v="13899.0"/>
        <n v="16922.0"/>
        <n v="19681.0"/>
        <n v="11003.0"/>
        <n v="20410.0"/>
        <n v="17753.0"/>
        <n v="1931.0"/>
        <n v="13308.0"/>
        <n v="14272.0"/>
        <n v="11900.0"/>
        <n v="18662.0"/>
        <n v="17619.0"/>
        <n v="19019.0"/>
        <n v="10182.0"/>
        <n v="8205.0"/>
        <n v="10780.0"/>
        <n v="4680.0"/>
        <n v="238.0"/>
        <n v="7594.0"/>
        <n v="8355.0"/>
        <n v="11634.0"/>
        <n v="1103.0"/>
        <n v="16780.0"/>
        <n v="3559.0"/>
        <n v="12532.0"/>
        <n v="524.0"/>
        <n v="16982.0"/>
        <n v="8496.0"/>
        <n v="15468.0"/>
      </sharedItems>
    </cacheField>
    <cacheField name="download_megabytes">
      <sharedItems containsMixedTypes="1" containsNumber="1" containsInteger="1">
        <s v="22361,5"/>
        <n v="47165.0"/>
        <s v="34137,6"/>
        <s v="71298,5"/>
        <s v="17944,2"/>
        <n v="17559.0"/>
        <s v="40463,9"/>
        <s v="33157,8"/>
        <n v="10611.0"/>
        <s v="17701,2"/>
        <s v="16510,2"/>
        <s v="20972,8"/>
        <s v="21346,5"/>
        <n v="32697.0"/>
        <s v="24891,4"/>
        <s v="29074,5"/>
        <s v="55144,6"/>
        <n v="45012.0"/>
        <s v="9303,5"/>
        <s v="6129,2"/>
        <n v="39207.0"/>
        <s v="20230,4"/>
        <n v="19416.0"/>
        <s v="21142,8"/>
        <n v="29584.0"/>
        <n v="35679.0"/>
        <s v="55266,4"/>
        <n v="2352.0"/>
        <n v="23520.0"/>
        <s v="1013,6"/>
        <s v="27632,8"/>
        <s v="39201,6"/>
        <n v="28599.0"/>
        <s v="28774,5"/>
        <n v="18394.0"/>
        <s v="45208,8"/>
        <s v="7192,5"/>
        <n v="51456.0"/>
        <s v="20493,2"/>
        <s v="6674,2"/>
        <s v="10234,4"/>
        <n v="20097.0"/>
        <s v="28934,4"/>
        <n v="8688.0"/>
        <s v="21771,2"/>
        <s v="38770,2"/>
        <n v="54576.0"/>
        <s v="15199,8"/>
        <n v="1341.0"/>
        <n v="40530.0"/>
        <s v="42490,2"/>
        <s v="38426,5"/>
        <s v="41061,9"/>
        <n v="6099.0"/>
        <s v="627,2"/>
        <s v="2397,6"/>
        <s v="6764,3"/>
        <s v="38507,3"/>
        <s v="1626,9"/>
        <s v="32625,6"/>
        <s v="16870,4"/>
        <s v="11769,6"/>
        <s v="50480,3"/>
        <s v="26523,6"/>
        <s v="22650,4"/>
        <s v="24396,8"/>
        <s v="27087,8"/>
        <s v="4786,5"/>
        <s v="29284,2"/>
        <s v="4766,4"/>
        <s v="34787,2"/>
        <s v="49364,1"/>
        <s v="5613,4"/>
        <s v="32142,6"/>
        <s v="19207,3"/>
        <s v="2734,2"/>
        <s v="12168,8"/>
        <n v="1662.0"/>
        <n v="37662.0"/>
        <s v="2729,7"/>
        <s v="3923,2"/>
        <n v="29652.0"/>
        <n v="24848.0"/>
        <n v="40696.0"/>
        <n v="8946.0"/>
        <s v="5126,2"/>
        <n v="40928.0"/>
        <s v="5440,5"/>
        <s v="36097,2"/>
        <s v="13171,2"/>
        <s v="33511,5"/>
        <s v="53406,8"/>
        <s v="36660,6"/>
        <s v="36310,1"/>
        <s v="43533,6"/>
        <s v="28773,5"/>
        <s v="3152,8"/>
        <s v="11115,9"/>
        <s v="47984,4"/>
        <s v="31320,8"/>
        <s v="32497,5"/>
        <s v="29606,4"/>
        <s v="41907,6"/>
        <s v="15384,6"/>
        <n v="52899.0"/>
        <n v="22445.0"/>
        <s v="39419,1"/>
        <s v="39538,4"/>
        <n v="24895.0"/>
        <s v="6508,8"/>
        <s v="41082,3"/>
        <s v="45713,7"/>
        <n v="20216.0"/>
        <s v="36072,4"/>
        <n v="37812.0"/>
        <n v="13285.0"/>
        <s v="27794,4"/>
        <s v="31079,4"/>
        <n v="34846.0"/>
        <s v="10782,2"/>
        <s v="6542,4"/>
        <s v="23529,6"/>
        <s v="32874,6"/>
        <s v="40321,8"/>
        <s v="59020,6"/>
        <s v="13582,8"/>
        <n v="48335.0"/>
        <n v="30685.0"/>
        <s v="9547,5"/>
        <n v="61404.0"/>
        <n v="16406.0"/>
        <n v="14688.0"/>
        <n v="61768.0"/>
        <s v="50341,5"/>
        <n v="8472.0"/>
        <s v="1306,8"/>
        <s v="34043,4"/>
        <n v="57971.0"/>
        <s v="34156,4"/>
        <s v="29495,2"/>
        <s v="46547,2"/>
        <s v="4118,4"/>
        <s v="35659,8"/>
        <s v="21036,6"/>
        <s v="12092,8"/>
        <s v="40159,6"/>
        <n v="37015.0"/>
        <s v="5319,6"/>
        <s v="26972,2"/>
        <n v="39536.0"/>
        <s v="211,2"/>
        <s v="20177,6"/>
        <s v="7962,8"/>
        <s v="41899,2"/>
        <n v="4173.0"/>
        <s v="6516,2"/>
        <n v="3428.0"/>
        <s v="52091,4"/>
        <s v="20568,6"/>
        <s v="22744,7"/>
        <s v="14942,4"/>
        <n v="37002.0"/>
        <n v="20244.0"/>
        <s v="23740,2"/>
        <n v="16118.0"/>
        <n v="9338.0"/>
        <s v="33490,8"/>
        <s v="36115,2"/>
        <s v="12009,9"/>
        <s v="34904,4"/>
        <s v="2428,8"/>
        <s v="49998,9"/>
        <s v="23240,7"/>
        <n v="15780.0"/>
        <n v="16586.0"/>
        <s v="27273,6"/>
        <s v="20691,5"/>
        <n v="3518.0"/>
        <s v="32518,2"/>
        <s v="31502,5"/>
        <s v="7219,2"/>
        <s v="32961,3"/>
        <s v="8781,5"/>
        <n v="11832.0"/>
        <s v="20707,5"/>
        <n v="38420.0"/>
        <s v="34227,9"/>
        <s v="3876,8"/>
        <s v="24058,5"/>
        <s v="29104,2"/>
        <s v="2009,8"/>
        <s v="4796,4"/>
        <n v="25668.0"/>
        <s v="13666,6"/>
        <s v="15004,2"/>
        <n v="2430.0"/>
        <n v="1742.0"/>
        <n v="27811.0"/>
        <s v="17320,8"/>
        <s v="55120,5"/>
        <s v="59749,4"/>
        <n v="30321.0"/>
        <s v="33606,9"/>
        <n v="7296.0"/>
        <n v="20757.0"/>
        <s v="43297,5"/>
        <s v="28783,1"/>
        <s v="13450,2"/>
        <s v="51964,5"/>
        <s v="9307,2"/>
        <s v="6302,1"/>
        <n v="53878.0"/>
        <n v="39446.0"/>
        <n v="14120.0"/>
        <s v="23238,9"/>
        <s v="1821,6"/>
        <s v="717,5"/>
        <s v="7537,3"/>
        <n v="45815.0"/>
        <s v="19883,2"/>
        <s v="32113,2"/>
        <s v="34836,9"/>
        <s v="40970,4"/>
        <n v="54579.0"/>
        <s v="35410,3"/>
        <n v="29262.0"/>
        <s v="7701,2"/>
        <s v="28562,4"/>
        <s v="59966,4"/>
        <n v="28448.0"/>
        <s v="20366,1"/>
        <n v="28432.0"/>
        <n v="21435.0"/>
        <s v="2838,5"/>
        <s v="58642,7"/>
        <s v="48573,9"/>
        <s v="35853,3"/>
        <n v="37218.0"/>
        <n v="35734.0"/>
        <s v="8949,4"/>
        <s v="23410,8"/>
        <s v="4518,4"/>
        <s v="52706,7"/>
        <s v="29830,5"/>
        <s v="18637,5"/>
        <s v="47918,4"/>
        <s v="58891,8"/>
        <s v="40684,1"/>
        <n v="20800.0"/>
        <s v="24375,1"/>
        <s v="47239,5"/>
        <n v="1515.0"/>
        <s v="18673,2"/>
        <n v="12111.0"/>
        <n v="13416.0"/>
        <s v="57827,2"/>
        <s v="9258,7"/>
        <s v="19617,5"/>
        <s v="6820,4"/>
        <n v="35236.0"/>
        <s v="24049,2"/>
        <s v="39579,3"/>
        <s v="6007,8"/>
        <s v="7961,1"/>
        <n v="19868.0"/>
        <s v="21205,8"/>
        <s v="8860,4"/>
        <s v="6278,4"/>
        <s v="25180,7"/>
        <n v="14799.0"/>
        <s v="19294,5"/>
        <s v="45866,7"/>
        <s v="37228,4"/>
        <s v="55106,8"/>
        <s v="16504,5"/>
        <n v="63271.0"/>
        <s v="26629,5"/>
        <s v="4441,3"/>
        <s v="42585,6"/>
        <s v="44243,2"/>
        <n v="41650.0"/>
        <s v="31725,4"/>
        <s v="42285,6"/>
        <s v="36136,1"/>
        <s v="17309,4"/>
        <s v="27076,5"/>
        <n v="22638.0"/>
        <n v="15912.0"/>
        <s v="571,2"/>
        <n v="11391.0"/>
        <s v="22558,5"/>
        <s v="27921,6"/>
        <s v="2316,3"/>
        <n v="30204.0"/>
        <s v="9965,2"/>
        <s v="28823,6"/>
        <s v="1729,2"/>
        <s v="27171,2"/>
        <s v="24638,4"/>
        <s v="44857,2"/>
      </sharedItems>
    </cacheField>
    <cacheField name="modem" numFmtId="0">
      <sharedItems>
        <s v="Xiaomi Mi Wi-Fi"/>
        <s v="TP-LINK TD"/>
        <s v="TP-LINK Archer"/>
        <s v="Mercusys AC12G"/>
      </sharedItems>
    </cacheField>
    <cacheField name="market_desc" numFmtId="0">
      <sharedItems>
        <s v="B2C"/>
        <s v="B2O"/>
        <s v="B2B"/>
        <s v="VIP"/>
      </sharedItems>
    </cacheField>
    <cacheField name="Общий трафик" numFmtId="0">
      <sharedItems containsSemiMixedTypes="0" containsString="0" containsNumber="1">
        <n v="28.07666015625"/>
        <n v="64.4833984375"/>
        <n v="43.75546875"/>
        <n v="89.52099609375"/>
        <n v="27.258984375"/>
        <n v="26.673828125"/>
        <n v="56.69619140625"/>
        <n v="50.369921875"/>
        <n v="17.2705078125"/>
        <n v="22.524609375"/>
        <n v="23.8009765625"/>
        <n v="27.54375"/>
        <n v="34.74365234375"/>
        <n v="42.57421875"/>
        <n v="38.6068359375"/>
        <n v="36.50537109375"/>
        <n v="69.691015625"/>
        <n v="57.27734375"/>
        <n v="13.03564453125"/>
        <n v="8.70625"/>
        <n v="49.2275390625"/>
        <n v="26.56875"/>
        <n v="28.44140625"/>
        <n v="28.0212890625"/>
        <n v="37.9189453125"/>
        <n v="44.7978515625"/>
        <n v="73.246484375"/>
        <n v="3.4453125"/>
        <n v="30.146484375"/>
        <n v="1.343359375"/>
        <n v="37.3640625"/>
        <n v="54.233984375"/>
        <n v="37.23828125"/>
        <n v="46.83349609375"/>
        <n v="26.9443359375"/>
        <n v="61.1296875"/>
        <n v="9.03076171875"/>
        <n v="65.953125"/>
        <n v="27.71015625"/>
        <n v="9.024609375"/>
        <n v="14.5375"/>
        <n v="26.16796875"/>
        <n v="40.0296875"/>
        <n v="14.140625"/>
        <n v="30.925"/>
        <n v="48.997265625"/>
        <n v="71.0625"/>
        <n v="21.9119140625"/>
        <n v="2.1826171875"/>
        <n v="58.427734375"/>
        <n v="59.5353515625"/>
        <n v="48.24755859375"/>
        <n v="52.25087890625"/>
        <n v="9.9267578125"/>
        <n v="0.80390625"/>
        <n v="3.3169921875"/>
        <n v="10.49150390625"/>
        <n v="57.39677734375"/>
        <n v="2.07021484375"/>
        <n v="45.136328125"/>
        <n v="26.771875"/>
        <n v="15.085546875"/>
        <n v="66.29619140625"/>
        <n v="34.257421875"/>
        <n v="31.73671875"/>
        <n v="31.2703125"/>
        <n v="34.9861328125"/>
        <n v="7.79052734375"/>
        <n v="44.485546875"/>
        <n v="6.594140625"/>
        <n v="46.1046875"/>
        <n v="66.06162109375"/>
        <n v="7.094140625"/>
        <n v="48.827734375"/>
        <n v="26.91240234375"/>
        <n v="3.9416015625"/>
        <n v="16.127734375"/>
        <n v="2.1640625"/>
        <n v="49.0390625"/>
        <n v="3.65302734375"/>
        <n v="5.028515625"/>
        <n v="38.609375"/>
        <n v="36.3984375"/>
        <n v="59.61328125"/>
        <n v="14.560546875"/>
        <n v="7.6408203125"/>
        <n v="52.458984375"/>
        <n v="8.85498046875"/>
        <n v="54.83515625"/>
        <n v="18.221875"/>
        <n v="42.64306640625"/>
        <n v="68.979296875"/>
        <n v="47.3501953125"/>
        <n v="50.87607421875"/>
        <n v="55.0171875"/>
        <n v="36.12744140625"/>
        <n v="4.178515625"/>
        <n v="14.87587890625"/>
        <n v="64.215234375"/>
        <n v="39.5828125"/>
        <n v="46.84814453125"/>
        <n v="37.94765625"/>
        <n v="60.413671875"/>
        <n v="21.853125"/>
        <n v="68.87890625"/>
        <n v="30.6865234375"/>
        <n v="56.82626953125"/>
        <n v="56.1625"/>
        <n v="34.0361328125"/>
        <n v="9.8875"/>
        <n v="59.22392578125"/>
        <n v="61.17646484375"/>
        <n v="26.79296875"/>
        <n v="47.8080078125"/>
        <n v="49.234375"/>
        <n v="18.1630859375"/>
        <n v="38.4525390625"/>
        <n v="44.146875"/>
        <n v="43.751953125"/>
        <n v="15.315625"/>
        <n v="10.3822265625"/>
        <n v="32.55234375"/>
        <n v="41.8326171875"/>
        <n v="53.9607421875"/>
        <n v="74.589453125"/>
        <n v="19.580859375"/>
        <n v="60.6884765625"/>
        <n v="45.7373046875"/>
        <n v="13.05322265625"/>
        <n v="77.09765625"/>
        <n v="24.0322265625"/>
        <n v="22.3125"/>
        <n v="77.5546875"/>
        <n v="67.36962890625"/>
        <n v="13.4443359375"/>
        <n v="1.662890625"/>
        <n v="51.715234375"/>
        <n v="76.1337890625"/>
        <n v="52.976953125"/>
        <n v="39.091015625"/>
        <n v="61.690625"/>
        <n v="5.69765625"/>
        <n v="45.3767578125"/>
        <n v="28.444921875"/>
        <n v="19.190234375"/>
        <n v="54.30234375"/>
        <n v="52.578125"/>
        <n v="7.55625"/>
        <n v="34.087109375"/>
        <n v="49.640625"/>
        <n v="0.33515625"/>
        <n v="32.0201171875"/>
        <n v="12.350390625"/>
        <n v="55.0265625"/>
        <n v="5.642578125"/>
        <n v="8.4162109375"/>
        <n v="5.021484375"/>
        <n v="65.832421875"/>
        <n v="31.245703125"/>
        <n v="29.87080078125"/>
        <n v="20.672265625"/>
        <n v="46.458984375"/>
        <n v="26.830078125"/>
        <n v="33.721875"/>
        <n v="23.6103515625"/>
        <n v="12.3759765625"/>
        <n v="50.87578125"/>
        <n v="45.95625"/>
        <n v="17.31337890625"/>
        <n v="44.11171875"/>
        <n v="3.403125"/>
        <n v="65.66396484375"/>
        <n v="30.01728515625"/>
        <n v="21.8310546875"/>
        <n v="24.2958984375"/>
        <n v="43.280859375"/>
        <n v="27.17431640625"/>
        <n v="5.1533203125"/>
        <n v="46.190625"/>
        <n v="43.06982421875"/>
        <n v="9.253125"/>
        <n v="46.18388671875"/>
        <n v="11.02587890625"/>
        <n v="15.5390625"/>
        <n v="33.70361328125"/>
        <n v="52.52734375"/>
        <n v="45.80556640625"/>
        <n v="6.1521484375"/>
        <n v="39.15771484375"/>
        <n v="40.7794921875"/>
        <n v="2.717578125"/>
        <n v="6.3568359375"/>
        <n v="33.15234375"/>
        <n v="19.1490234375"/>
        <n v="18.962109375"/>
        <n v="3.251953125"/>
        <n v="2.35546875"/>
        <n v="36.5244140625"/>
        <n v="24.96953125"/>
        <n v="73.76513671875"/>
        <n v="77.1712890625"/>
        <n v="49.3505859375"/>
        <n v="44.97451171875"/>
        <n v="10.6875"/>
        <n v="29.484375"/>
        <n v="60.66650390625"/>
        <n v="42.90244140625"/>
        <n v="17.6642578125"/>
        <n v="65.24560546875"/>
        <n v="13.4171875"/>
        <n v="9.08505859375"/>
        <n v="69.587890625"/>
        <n v="56.03125"/>
        <n v="19.3046875"/>
        <n v="34.63857421875"/>
        <n v="2.55234375"/>
        <n v="0.98095703125"/>
        <n v="11.23466796875"/>
        <n v="57.5244140625"/>
        <n v="25.128125"/>
        <n v="46.294140625"/>
        <n v="50.22060546875"/>
        <n v="56.6810546875"/>
        <n v="71.06640625"/>
        <n v="52.78056640625"/>
        <n v="42.8642578125"/>
        <n v="10.41328125"/>
        <n v="39.5150390625"/>
        <n v="77.4515625"/>
        <n v="45.14453125"/>
        <n v="30.35654296875"/>
        <n v="45.119140625"/>
        <n v="27.91015625"/>
        <n v="3.56396484375"/>
        <n v="75.74189453125"/>
        <n v="62.73720703125"/>
        <n v="47.98076171875"/>
        <n v="48.4609375"/>
        <n v="45.16015625"/>
        <n v="11.7533203125"/>
        <n v="33.748828125"/>
        <n v="7.1703125"/>
        <n v="70.53486328125"/>
        <n v="48.55224609375"/>
        <n v="30.33447265625"/>
        <n v="66.293359375"/>
        <n v="74.9392578125"/>
        <n v="53.43076171875"/>
        <n v="26.66015625"/>
        <n v="36.33212890625"/>
        <n v="60.11181640625"/>
        <n v="2.0712890625"/>
        <n v="24.989453125"/>
        <n v="17.203125"/>
        <n v="17.46875"/>
        <n v="74.1193359375"/>
        <n v="13.80048828125"/>
        <n v="24.63134765625"/>
        <n v="10.578515625"/>
        <n v="51.615234375"/>
        <n v="34.669140625"/>
        <n v="52.96708984375"/>
        <n v="9.3181640625"/>
        <n v="12.34775390625"/>
        <n v="29.103515625"/>
        <n v="30.5701171875"/>
        <n v="13.742578125"/>
        <n v="8.047265625"/>
        <n v="33.07001953125"/>
        <n v="24.0869140625"/>
        <n v="28.75927734375"/>
        <n v="58.36494140625"/>
        <n v="52.88125"/>
        <n v="73.0349609375"/>
        <n v="26.86279296875"/>
        <n v="81.7197265625"/>
        <n v="43.34228515625"/>
        <n v="6.22294921875"/>
        <n v="54.58359375"/>
        <n v="57.14375"/>
        <n v="52.294921875"/>
        <n v="49.2064453125"/>
        <n v="58.5005859375"/>
        <n v="53.86240234375"/>
        <n v="26.8470703125"/>
        <n v="34.45458984375"/>
        <n v="32.634765625"/>
        <n v="20.109375"/>
        <n v="0.790234375"/>
        <n v="18.5400390625"/>
        <n v="30.18896484375"/>
        <n v="38.628515625"/>
        <n v="3.33916015625"/>
        <n v="45.8828125"/>
        <n v="13.2072265625"/>
        <n v="40.386328125"/>
        <n v="2.200390625"/>
        <n v="43.118359375"/>
        <n v="32.3578125"/>
        <n v="58.911328125"/>
      </sharedItems>
    </cacheField>
    <cacheField name="Категория" numFmtId="0">
      <sharedItems>
        <s v="25-30 ГБ"/>
        <s v="50+ ГБ"/>
        <s v="40-50 ГБ"/>
        <s v="15-20 ГБ"/>
        <s v="20-25 ГБ"/>
        <s v="30-35 ГБ"/>
        <s v="35-40 ГБ"/>
        <s v="10-15 ГБ"/>
        <s v="5-10 ГБ"/>
        <s v="0-5 ГБ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9:G21653" sheet="AB test"/>
  </cacheSource>
  <cacheFields>
    <cacheField name="phone_number" numFmtId="0">
      <sharedItems containsSemiMixedTypes="0" containsString="0" containsNumber="1" containsInteger="1">
        <n v="1.514992531E9"/>
        <n v="1.511861062E9"/>
        <n v="1.51567557E9"/>
        <n v="1.515316931E9"/>
        <n v="1.513861141E9"/>
        <n v="1.515533901E9"/>
        <n v="1.515769412E9"/>
        <n v="1.51593079E9"/>
        <n v="1.515090401E9"/>
        <n v="1.513453662E9"/>
        <n v="1.513324991E9"/>
        <n v="1.51909527E9"/>
        <n v="1.51342769E9"/>
        <n v="1.512693852E9"/>
        <n v="1.512893242E9"/>
        <n v="1.51265531E9"/>
        <n v="1.519363982E9"/>
        <n v="1.51161693E9"/>
        <n v="1.511303252E9"/>
        <n v="1.511790101E9"/>
        <n v="1.515722452E9"/>
        <n v="1.518074641E9"/>
        <n v="1.518102882E9"/>
        <n v="1.517098332E9"/>
        <n v="1.512178041E9"/>
        <n v="1.51625771E9"/>
        <n v="1.512619802E9"/>
        <n v="1.51289275E9"/>
        <n v="1.512344721E9"/>
        <n v="1.516420271E9"/>
        <n v="1.517637711E9"/>
        <n v="1.519271661E9"/>
        <n v="1.514962771E9"/>
        <n v="1.512985472E9"/>
        <n v="1.519048491E9"/>
        <n v="1.51921383E9"/>
        <n v="1.51733736E9"/>
        <n v="1.51325408E9"/>
        <n v="1.51197557E9"/>
        <n v="1.511891102E9"/>
        <n v="1.512627152E9"/>
        <n v="1.519840541E9"/>
        <n v="1.51469667E9"/>
        <n v="1.518016401E9"/>
        <n v="1.512983752E9"/>
        <n v="1.51214493E9"/>
        <n v="1.51781559E9"/>
        <n v="1.514416462E9"/>
        <n v="1.515580042E9"/>
        <n v="1.51315887E9"/>
        <n v="1.514043252E9"/>
        <n v="1.51445183E9"/>
        <n v="1.514023212E9"/>
        <n v="1.516184202E9"/>
        <n v="1.514865762E9"/>
        <n v="1.519014981E9"/>
        <n v="1.515604022E9"/>
        <n v="1.519528752E9"/>
        <n v="1.514252281E9"/>
        <n v="1.5117483E9"/>
        <n v="1.513418052E9"/>
        <n v="1.51230831E9"/>
        <n v="1.51307624E9"/>
        <n v="1.51144022E9"/>
        <n v="1.51140938E9"/>
        <n v="1.512328972E9"/>
        <n v="1.51482373E9"/>
        <n v="1.518874561E9"/>
        <n v="1.512541522E9"/>
        <n v="1.51460233E9"/>
        <n v="1.513361681E9"/>
        <n v="1.516302091E9"/>
        <n v="1.51276783E9"/>
        <n v="1.51502686E9"/>
        <n v="1.513343742E9"/>
        <n v="1.51307314E9"/>
        <n v="1.5151038E9"/>
        <n v="1.512914502E9"/>
        <n v="1.51428491E9"/>
        <n v="1.51858267E9"/>
        <n v="1.517350791E9"/>
        <n v="1.51565271E9"/>
        <n v="1.518954411E9"/>
        <n v="1.511402192E9"/>
        <n v="1.512605362E9"/>
        <n v="1.517853121E9"/>
        <n v="1.51130286E9"/>
        <n v="1.513127662E9"/>
        <n v="1.512481811E9"/>
        <n v="1.512220451E9"/>
        <n v="1.519404981E9"/>
        <n v="1.511698711E9"/>
        <n v="1.514952042E9"/>
        <n v="1.51813382E9"/>
        <n v="1.51950705E9"/>
        <n v="1.519555932E9"/>
        <n v="1.519421732E9"/>
        <n v="1.516849132E9"/>
        <n v="1.51896939E9"/>
        <n v="1.515172061E9"/>
        <n v="1.514979232E9"/>
        <n v="1.516090591E9"/>
        <n v="1.51475063E9"/>
        <n v="1.514850242E9"/>
        <n v="1.516344791E9"/>
        <n v="1.516171852E9"/>
        <n v="1.518761982E9"/>
        <n v="1.517315691E9"/>
        <n v="1.514387752E9"/>
        <n v="1.512680182E9"/>
        <n v="1.514170721E9"/>
        <n v="1.51603211E9"/>
        <n v="1.511942381E9"/>
        <n v="1.516670902E9"/>
        <n v="1.513090162E9"/>
        <n v="1.51148697E9"/>
        <n v="1.511761271E9"/>
        <n v="1.519184051E9"/>
        <n v="1.513195462E9"/>
        <n v="1.517542942E9"/>
        <n v="1.512119091E9"/>
        <n v="1.51895374E9"/>
        <n v="1.517537082E9"/>
        <n v="1.516750991E9"/>
        <n v="1.515622311E9"/>
        <n v="1.51422967E9"/>
        <n v="1.51808752E9"/>
        <n v="1.51392175E9"/>
        <n v="1.518403541E9"/>
        <n v="1.5157491E9"/>
        <n v="1.515912271E9"/>
        <n v="1.517770811E9"/>
        <n v="1.512006481E9"/>
        <n v="1.51693509E9"/>
        <n v="1.515567212E9"/>
        <n v="1.51373766E9"/>
        <n v="1.515615902E9"/>
        <n v="1.51870126E9"/>
        <n v="1.513163851E9"/>
        <n v="1.514399572E9"/>
        <n v="1.512801621E9"/>
        <n v="1.51636553E9"/>
        <n v="1.515484032E9"/>
        <n v="1.513147451E9"/>
        <n v="1.51916951E9"/>
        <n v="1.51507525E9"/>
        <n v="1.519325212E9"/>
        <n v="1.51482817E9"/>
        <n v="1.512315582E9"/>
        <n v="1.515229491E9"/>
        <n v="1.51146499E9"/>
        <n v="1.513583192E9"/>
        <n v="1.51824061E9"/>
        <n v="1.51743496E9"/>
        <n v="1.51560225E9"/>
        <n v="1.51832933E9"/>
        <n v="1.51581819E9"/>
        <n v="1.513006602E9"/>
        <n v="1.515417921E9"/>
        <n v="1.519487482E9"/>
        <n v="1.514084591E9"/>
        <n v="1.518926301E9"/>
        <n v="1.51888535E9"/>
        <n v="1.519154602E9"/>
        <n v="1.51253297E9"/>
        <n v="1.517602492E9"/>
        <n v="1.51302043E9"/>
        <n v="1.51641921E9"/>
        <n v="1.518062362E9"/>
        <n v="1.518411462E9"/>
        <n v="1.512158711E9"/>
        <n v="1.517212662E9"/>
        <n v="1.513725101E9"/>
        <n v="1.51172154E9"/>
        <n v="1.51369663E9"/>
        <n v="1.51773255E9"/>
        <n v="1.51671545E9"/>
        <n v="1.51443978E9"/>
        <n v="1.512498291E9"/>
        <n v="1.516737331E9"/>
        <n v="1.515552502E9"/>
        <n v="1.512734911E9"/>
        <n v="1.51184631E9"/>
        <n v="1.51425992E9"/>
        <n v="1.51745207E9"/>
        <n v="1.512022121E9"/>
        <n v="1.518738252E9"/>
        <n v="1.519841542E9"/>
        <n v="1.51176414E9"/>
        <n v="1.518723401E9"/>
        <n v="1.512865991E9"/>
        <n v="1.515744251E9"/>
        <n v="1.519850342E9"/>
        <n v="1.515715402E9"/>
        <n v="1.519138282E9"/>
        <n v="1.518206022E9"/>
        <n v="1.512560231E9"/>
        <n v="1.517797962E9"/>
        <n v="1.51155341E9"/>
        <n v="1.519044262E9"/>
        <n v="1.51721973E9"/>
        <n v="1.511595401E9"/>
        <n v="1.519409721E9"/>
        <n v="1.513104E9"/>
        <n v="1.512318761E9"/>
        <n v="1.516746902E9"/>
        <n v="1.515197992E9"/>
        <n v="1.51598662E9"/>
        <n v="1.516897621E9"/>
        <n v="1.51980528E9"/>
        <n v="1.516620172E9"/>
        <n v="1.512613531E9"/>
        <n v="1.51269395E9"/>
        <n v="1.51992787E9"/>
        <n v="1.51768813E9"/>
        <n v="1.51174897E9"/>
        <n v="1.513976622E9"/>
        <n v="1.511702432E9"/>
        <n v="1.51494601E9"/>
        <n v="1.516195641E9"/>
        <n v="1.51523716E9"/>
        <n v="1.51935837E9"/>
        <n v="1.515229041E9"/>
        <n v="1.517377361E9"/>
        <n v="1.517004122E9"/>
        <n v="1.511835451E9"/>
        <n v="1.513072812E9"/>
        <n v="1.51342517E9"/>
        <n v="1.517340872E9"/>
        <n v="1.511312201E9"/>
        <n v="1.512222672E9"/>
        <n v="1.515482191E9"/>
        <n v="1.514171972E9"/>
        <n v="1.517213331E9"/>
        <n v="1.51637141E9"/>
        <n v="1.51258737E9"/>
        <n v="1.51176162E9"/>
        <n v="1.519289632E9"/>
        <n v="1.518501642E9"/>
        <n v="1.514942431E9"/>
        <n v="1.518129732E9"/>
        <n v="1.51653082E9"/>
        <n v="1.519428681E9"/>
        <n v="1.51411803E9"/>
        <n v="1.514982621E9"/>
        <n v="1.51164745E9"/>
        <n v="1.51323225E9"/>
        <n v="1.516814451E9"/>
        <n v="1.51735357E9"/>
        <n v="1.512827392E9"/>
        <n v="1.51900667E9"/>
        <n v="1.512630611E9"/>
        <n v="1.511390752E9"/>
        <n v="1.51649979E9"/>
        <n v="1.51586125E9"/>
        <n v="1.511508761E9"/>
        <n v="1.51714207E9"/>
        <n v="1.51385759E9"/>
        <n v="1.51521065E9"/>
        <n v="1.511565161E9"/>
        <n v="1.51583586E9"/>
        <n v="1.51660318E9"/>
        <n v="1.51939923E9"/>
        <n v="1.5177921E9"/>
        <n v="1.519003181E9"/>
        <n v="1.51885585E9"/>
        <n v="1.51622263E9"/>
        <n v="1.517878521E9"/>
        <n v="1.512771062E9"/>
        <n v="1.519319622E9"/>
        <n v="1.51958921E9"/>
        <n v="1.513501601E9"/>
        <n v="1.51469741E9"/>
        <n v="1.518294812E9"/>
        <n v="1.517080011E9"/>
        <n v="1.51300237E9"/>
        <n v="1.512516822E9"/>
        <n v="1.516976992E9"/>
        <n v="1.51332169E9"/>
        <n v="1.51227625E9"/>
        <n v="1.51667424E9"/>
        <n v="1.51334352E9"/>
        <n v="1.51587698E9"/>
        <n v="1.51891963E9"/>
        <n v="1.511514982E9"/>
        <n v="1.516721292E9"/>
        <n v="1.51928784E9"/>
        <n v="1.51616105E9"/>
        <n v="1.51817447E9"/>
        <n v="1.511496642E9"/>
        <n v="1.516474972E9"/>
        <n v="1.514640241E9"/>
        <n v="1.51262483E9"/>
        <n v="1.514255351E9"/>
        <n v="1.514999001E9"/>
        <n v="1.516554761E9"/>
        <n v="1.519115602E9"/>
        <n v="1.513192402E9"/>
        <n v="1.51302615E9"/>
        <n v="1.51575528E9"/>
        <n v="1.511844192E9"/>
        <n v="1.51464895E9"/>
        <n v="1.519222712E9"/>
        <n v="1.513347762E9"/>
        <n v="1.5188453E9"/>
        <n v="1.519509771E9"/>
        <n v="1.513557081E9"/>
        <n v="1.513803152E9"/>
        <n v="1.519425372E9"/>
        <n v="1.516425011E9"/>
        <n v="1.515279572E9"/>
        <n v="1.51189942E9"/>
        <n v="1.51914549E9"/>
        <n v="1.516643291E9"/>
        <n v="1.516046682E9"/>
        <n v="1.517361061E9"/>
        <n v="1.517646671E9"/>
        <n v="1.512030542E9"/>
        <n v="1.515050821E9"/>
        <n v="1.51237151E9"/>
        <n v="1.514893442E9"/>
        <n v="1.513605062E9"/>
        <n v="1.51810193E9"/>
        <n v="1.51654897E9"/>
        <n v="1.5152667E9"/>
        <n v="1.51229572E9"/>
        <n v="1.5148944E9"/>
        <n v="1.51599247E9"/>
        <n v="1.513014911E9"/>
        <n v="1.51305713E9"/>
        <n v="1.512758621E9"/>
        <n v="1.512660711E9"/>
        <n v="1.518157602E9"/>
        <n v="1.518883601E9"/>
        <n v="1.51282768E9"/>
        <n v="1.512031551E9"/>
        <n v="1.515597132E9"/>
        <n v="1.517531111E9"/>
        <n v="1.51381812E9"/>
        <n v="1.519195452E9"/>
        <n v="1.512233282E9"/>
        <n v="1.518113461E9"/>
        <n v="1.518558661E9"/>
        <n v="1.512124802E9"/>
        <n v="1.519586161E9"/>
        <n v="1.515480811E9"/>
        <n v="1.513034481E9"/>
        <n v="1.51897815E9"/>
        <n v="1.511900352E9"/>
        <n v="1.51684511E9"/>
        <n v="1.51838679E9"/>
        <n v="1.51212859E9"/>
        <n v="1.512900702E9"/>
        <n v="1.516197041E9"/>
        <n v="1.51277128E9"/>
        <n v="1.518602731E9"/>
        <n v="1.512681691E9"/>
        <n v="1.517653712E9"/>
        <n v="1.516362852E9"/>
        <n v="1.515819421E9"/>
        <n v="1.515069571E9"/>
        <n v="1.515151352E9"/>
        <n v="1.513119151E9"/>
        <n v="1.514779121E9"/>
        <n v="1.517265271E9"/>
        <n v="1.519222312E9"/>
        <n v="1.51610309E9"/>
        <n v="1.519418311E9"/>
        <n v="1.518319121E9"/>
        <n v="1.517193281E9"/>
        <n v="1.518522782E9"/>
        <n v="1.519046032E9"/>
        <n v="1.517497031E9"/>
        <n v="1.51986038E9"/>
        <n v="1.512507052E9"/>
        <n v="1.516644661E9"/>
        <n v="1.51611151E9"/>
        <n v="1.51843987E9"/>
        <n v="1.515724961E9"/>
        <n v="1.518923372E9"/>
        <n v="1.51167036E9"/>
        <n v="1.512086641E9"/>
        <n v="1.515014972E9"/>
        <n v="1.518090051E9"/>
        <n v="1.513512592E9"/>
        <n v="1.518096571E9"/>
        <n v="1.513155221E9"/>
        <n v="1.51790654E9"/>
        <n v="1.51780032E9"/>
        <n v="1.51958511E9"/>
        <n v="1.515685231E9"/>
        <n v="1.51199889E9"/>
        <n v="1.515977211E9"/>
        <n v="1.51571962E9"/>
        <n v="1.51286978E9"/>
        <n v="1.515223331E9"/>
        <n v="1.517733051E9"/>
        <n v="1.519843351E9"/>
        <n v="1.515103672E9"/>
        <n v="1.518096352E9"/>
        <n v="1.518845412E9"/>
        <n v="1.513825941E9"/>
        <n v="1.516827012E9"/>
        <n v="1.513854522E9"/>
        <n v="1.517568461E9"/>
        <n v="1.513384021E9"/>
        <n v="1.512080341E9"/>
        <n v="1.517528632E9"/>
        <n v="1.515729221E9"/>
        <n v="1.51221126E9"/>
        <n v="1.513741521E9"/>
        <n v="1.519082471E9"/>
        <n v="1.51524768E9"/>
        <n v="1.51778014E9"/>
        <n v="1.51323886E9"/>
        <n v="1.515036391E9"/>
        <n v="1.519449152E9"/>
        <n v="1.51839012E9"/>
        <n v="1.519952131E9"/>
        <n v="1.512111052E9"/>
        <n v="1.51414514E9"/>
        <n v="1.51825361E9"/>
        <n v="1.511889551E9"/>
        <n v="1.513406622E9"/>
        <n v="1.513611832E9"/>
        <n v="1.519941162E9"/>
        <n v="1.51439879E9"/>
        <n v="1.514098931E9"/>
        <n v="1.512442641E9"/>
        <n v="1.51335225E9"/>
        <n v="1.513545672E9"/>
        <n v="1.519147131E9"/>
        <n v="1.514962052E9"/>
        <n v="1.513256552E9"/>
        <n v="1.51450096E9"/>
        <n v="1.51677478E9"/>
        <n v="1.51208562E9"/>
        <n v="1.51240254E9"/>
        <n v="1.514599691E9"/>
        <n v="1.51320017E9"/>
        <n v="1.513531392E9"/>
        <n v="1.512482811E9"/>
        <n v="1.517651111E9"/>
        <n v="1.518068772E9"/>
        <n v="1.5146638E9"/>
        <n v="1.512764081E9"/>
        <n v="1.514296871E9"/>
        <n v="1.518717172E9"/>
        <n v="1.51415806E9"/>
        <n v="1.516421482E9"/>
        <n v="1.519490631E9"/>
        <n v="1.51411419E9"/>
        <n v="1.511439672E9"/>
        <n v="1.515106182E9"/>
        <n v="1.51200175E9"/>
        <n v="1.518775822E9"/>
        <n v="1.5158405E9"/>
        <n v="1.512971232E9"/>
        <n v="1.518114221E9"/>
        <n v="1.517767042E9"/>
        <n v="1.51427766E9"/>
        <n v="1.517998462E9"/>
        <n v="1.515782981E9"/>
        <n v="1.512505932E9"/>
        <n v="1.517369991E9"/>
        <n v="1.513380302E9"/>
        <n v="1.515472931E9"/>
        <n v="1.519356882E9"/>
        <n v="1.518179442E9"/>
        <n v="1.515679431E9"/>
        <n v="1.518196472E9"/>
        <n v="1.517056762E9"/>
        <n v="1.511569861E9"/>
        <n v="1.519477391E9"/>
        <n v="1.519771381E9"/>
        <n v="1.519596582E9"/>
        <n v="1.515117652E9"/>
        <n v="1.51898814E9"/>
        <n v="1.5166053E9"/>
        <n v="1.516305811E9"/>
        <n v="1.5143701E9"/>
        <n v="1.514485702E9"/>
        <n v="1.515996002E9"/>
        <n v="1.511986832E9"/>
        <n v="1.519985501E9"/>
        <n v="1.511552502E9"/>
        <n v="1.519813462E9"/>
        <n v="1.519909421E9"/>
        <n v="1.51752367E9"/>
        <n v="1.51738059E9"/>
        <n v="1.511330572E9"/>
        <n v="1.513370132E9"/>
        <n v="1.518327111E9"/>
        <n v="1.512748251E9"/>
        <n v="1.51783311E9"/>
        <n v="1.517073762E9"/>
        <n v="1.51752899E9"/>
        <n v="1.518744681E9"/>
        <n v="1.517028532E9"/>
        <n v="1.51955015E9"/>
        <n v="1.51788237E9"/>
        <n v="1.518643562E9"/>
        <n v="1.516616171E9"/>
        <n v="1.514757612E9"/>
        <n v="1.516181671E9"/>
        <n v="1.515836832E9"/>
        <n v="1.51226129E9"/>
        <n v="1.516558611E9"/>
        <n v="1.51712989E9"/>
        <n v="1.511821822E9"/>
        <n v="1.512828491E9"/>
        <n v="1.51856119E9"/>
        <n v="1.515144461E9"/>
        <n v="1.519518351E9"/>
        <n v="1.516265062E9"/>
        <n v="1.51604584E9"/>
        <n v="1.512402832E9"/>
        <n v="1.5147898E9"/>
        <n v="1.515868481E9"/>
        <n v="1.513134011E9"/>
        <n v="1.5143161E9"/>
        <n v="1.512690311E9"/>
        <n v="1.515868562E9"/>
        <n v="1.517061922E9"/>
        <n v="1.519104491E9"/>
        <n v="1.517847352E9"/>
        <n v="1.51283221E9"/>
        <n v="1.5195792E9"/>
        <n v="1.512033332E9"/>
        <n v="1.518901962E9"/>
        <n v="1.513342362E9"/>
        <n v="1.516906361E9"/>
        <n v="1.514690071E9"/>
        <n v="1.518396431E9"/>
        <n v="1.519760981E9"/>
        <n v="1.517768222E9"/>
        <n v="1.516082211E9"/>
        <n v="1.517471632E9"/>
        <n v="1.51462256E9"/>
        <n v="1.513195361E9"/>
        <n v="1.512941492E9"/>
        <n v="1.518809401E9"/>
        <n v="1.51477095E9"/>
        <n v="1.517115501E9"/>
        <n v="1.5156107E9"/>
        <n v="1.513477532E9"/>
        <n v="1.51744339E9"/>
        <n v="1.512943342E9"/>
        <n v="1.51264851E9"/>
        <n v="1.516339171E9"/>
        <n v="1.519172932E9"/>
        <n v="1.51748547E9"/>
        <n v="1.512988861E9"/>
        <n v="1.517199171E9"/>
        <n v="1.516627231E9"/>
        <n v="1.513207321E9"/>
        <n v="1.518356051E9"/>
        <n v="1.515994482E9"/>
        <n v="1.51427299E9"/>
        <n v="1.519454161E9"/>
        <n v="1.518356072E9"/>
        <n v="1.51322884E9"/>
        <n v="1.519514622E9"/>
        <n v="1.514946632E9"/>
        <n v="1.512939261E9"/>
        <n v="1.513535792E9"/>
        <n v="1.517279172E9"/>
        <n v="1.51961267E9"/>
        <n v="1.511504382E9"/>
        <n v="1.51386311E9"/>
        <n v="1.51577227E9"/>
        <n v="1.519607342E9"/>
        <n v="1.513200271E9"/>
        <n v="1.513264651E9"/>
        <n v="1.512363751E9"/>
        <n v="1.518629992E9"/>
        <n v="1.511549071E9"/>
        <n v="1.512220901E9"/>
        <n v="1.513871242E9"/>
        <n v="1.516082411E9"/>
        <n v="1.518614711E9"/>
        <n v="1.512894441E9"/>
        <n v="1.514564521E9"/>
        <n v="1.51151747E9"/>
        <n v="1.516227641E9"/>
        <n v="1.513382081E9"/>
        <n v="1.515565541E9"/>
        <n v="1.514147832E9"/>
        <n v="1.518819612E9"/>
        <n v="1.51615948E9"/>
        <n v="1.51513836E9"/>
        <n v="1.514343831E9"/>
        <n v="1.517143412E9"/>
        <n v="1.515770111E9"/>
        <n v="1.518206132E9"/>
        <n v="1.519621371E9"/>
        <n v="1.514022691E9"/>
        <n v="1.515850472E9"/>
        <n v="1.515165622E9"/>
        <n v="1.511381831E9"/>
        <n v="1.519706052E9"/>
        <n v="1.51608698E9"/>
        <n v="1.516041662E9"/>
        <n v="1.5146623E9"/>
        <n v="1.516925102E9"/>
        <n v="1.51506486E9"/>
        <n v="1.516735632E9"/>
        <n v="1.51454375E9"/>
        <n v="1.514532982E9"/>
        <n v="1.512050402E9"/>
        <n v="1.51364863E9"/>
        <n v="1.513074741E9"/>
        <n v="1.519487782E9"/>
        <n v="1.517930792E9"/>
        <n v="1.512031432E9"/>
        <n v="1.513618581E9"/>
        <n v="1.513478E9"/>
        <n v="1.511641531E9"/>
        <n v="1.519714891E9"/>
        <n v="1.518792631E9"/>
        <n v="1.512219712E9"/>
        <n v="1.519279861E9"/>
        <n v="1.515503372E9"/>
        <n v="1.518609942E9"/>
        <n v="1.515699831E9"/>
        <n v="1.512357942E9"/>
        <n v="1.51229628E9"/>
        <n v="1.51468063E9"/>
        <n v="1.51538115E9"/>
        <n v="1.517600702E9"/>
        <n v="1.51715686E9"/>
        <n v="1.51466264E9"/>
        <n v="1.51783916E9"/>
        <n v="1.517695512E9"/>
        <n v="1.519123931E9"/>
        <n v="1.515154862E9"/>
        <n v="1.515223201E9"/>
        <n v="1.51899234E9"/>
        <n v="1.51884978E9"/>
        <n v="1.511346521E9"/>
        <n v="1.514627692E9"/>
        <n v="1.51407182E9"/>
        <n v="1.517164662E9"/>
        <n v="1.513782072E9"/>
        <n v="1.512246762E9"/>
        <n v="1.51374827E9"/>
        <n v="1.516432351E9"/>
        <n v="1.515441532E9"/>
        <n v="1.514434961E9"/>
        <n v="1.516910282E9"/>
        <n v="1.51908115E9"/>
        <n v="1.519918942E9"/>
        <n v="1.515384821E9"/>
        <n v="1.517208241E9"/>
        <n v="1.517961241E9"/>
        <n v="1.5154054E9"/>
        <n v="1.51499617E9"/>
        <n v="1.513639E9"/>
        <n v="1.517307541E9"/>
        <n v="1.517875971E9"/>
        <n v="1.5152323E9"/>
        <n v="1.512381161E9"/>
        <n v="1.516980051E9"/>
        <n v="1.512668412E9"/>
        <n v="1.5114111E9"/>
        <n v="1.517254682E9"/>
        <n v="1.51156938E9"/>
        <n v="1.519379572E9"/>
        <n v="1.517801732E9"/>
        <n v="1.515055002E9"/>
        <n v="1.51732725E9"/>
        <n v="1.516594171E9"/>
        <n v="1.513750052E9"/>
        <n v="1.519729882E9"/>
        <n v="1.51761313E9"/>
        <n v="1.518576311E9"/>
        <n v="1.51279685E9"/>
        <n v="1.51517032E9"/>
        <n v="1.516728582E9"/>
        <n v="1.51792142E9"/>
        <n v="1.513543751E9"/>
        <n v="1.518361022E9"/>
        <n v="1.511570332E9"/>
        <n v="1.518113441E9"/>
        <n v="1.51623654E9"/>
        <n v="1.515263472E9"/>
        <n v="1.519375E9"/>
        <n v="1.519597331E9"/>
        <n v="1.51433106E9"/>
        <n v="1.513612271E9"/>
        <n v="1.518063861E9"/>
        <n v="1.515391272E9"/>
        <n v="1.51916792E9"/>
        <n v="1.5198684E9"/>
        <n v="1.519031592E9"/>
        <n v="1.518171482E9"/>
        <n v="1.5163385E9"/>
        <n v="1.517326051E9"/>
        <n v="1.51593474E9"/>
        <n v="1.517032312E9"/>
        <n v="1.51871284E9"/>
        <n v="1.513479922E9"/>
        <n v="1.51556857E9"/>
        <n v="1.515931752E9"/>
        <n v="1.51242836E9"/>
        <n v="1.518087041E9"/>
        <n v="1.51756591E9"/>
        <n v="1.516280262E9"/>
        <n v="1.516521581E9"/>
        <n v="1.516996581E9"/>
        <n v="1.514747901E9"/>
        <n v="1.513342692E9"/>
        <n v="1.51864772E9"/>
        <n v="1.51550492E9"/>
        <n v="1.51314948E9"/>
        <n v="1.517551022E9"/>
        <n v="1.519724401E9"/>
        <n v="1.519038801E9"/>
        <n v="1.512004151E9"/>
        <n v="1.51399519E9"/>
        <n v="1.51237688E9"/>
        <n v="1.51204619E9"/>
        <n v="1.51512268E9"/>
        <n v="1.51754812E9"/>
        <n v="1.51241696E9"/>
        <n v="1.51716642E9"/>
        <n v="1.513353432E9"/>
        <n v="1.511550501E9"/>
        <n v="1.513033632E9"/>
        <n v="1.517044662E9"/>
        <n v="1.517113161E9"/>
        <n v="1.519680371E9"/>
        <n v="1.516219032E9"/>
        <n v="1.519618162E9"/>
        <n v="1.515491462E9"/>
        <n v="1.512235152E9"/>
        <n v="1.51654837E9"/>
        <n v="1.514050702E9"/>
        <n v="1.511428591E9"/>
        <n v="1.5158562E9"/>
        <n v="1.518440532E9"/>
        <n v="1.518791801E9"/>
        <n v="1.515424051E9"/>
        <n v="1.511349241E9"/>
        <n v="1.517916441E9"/>
        <n v="1.516089451E9"/>
        <n v="1.51994249E9"/>
        <n v="1.518689161E9"/>
        <n v="1.51231583E9"/>
        <n v="1.515494972E9"/>
        <n v="1.51597072E9"/>
        <n v="1.518173642E9"/>
        <n v="1.515713931E9"/>
        <n v="1.514491702E9"/>
        <n v="1.515243252E9"/>
        <n v="1.51550597E9"/>
        <n v="1.513933391E9"/>
        <n v="1.517727441E9"/>
        <n v="1.51875643E9"/>
        <n v="1.51291184E9"/>
        <n v="1.51542423E9"/>
        <n v="1.516008382E9"/>
        <n v="1.517574902E9"/>
        <n v="1.519790842E9"/>
        <n v="1.51715001E9"/>
        <n v="1.519317152E9"/>
        <n v="1.51660901E9"/>
        <n v="1.51355883E9"/>
        <n v="1.518857421E9"/>
        <n v="1.51953412E9"/>
        <n v="1.51698616E9"/>
        <n v="1.513184261E9"/>
        <n v="1.51525961E9"/>
        <n v="1.516648011E9"/>
        <n v="1.516054801E9"/>
        <n v="1.512586511E9"/>
        <n v="1.512049011E9"/>
        <n v="1.514579911E9"/>
        <n v="1.519743932E9"/>
        <n v="1.519286931E9"/>
        <n v="1.51626927E9"/>
        <n v="1.511580562E9"/>
        <n v="1.5113812E9"/>
        <n v="1.513760641E9"/>
        <n v="1.518965281E9"/>
        <n v="1.51930726E9"/>
        <n v="1.514693381E9"/>
        <n v="1.513033372E9"/>
        <n v="1.51919384E9"/>
        <n v="1.517118802E9"/>
        <n v="1.511257252E9"/>
        <n v="1.517320812E9"/>
        <n v="1.513248072E9"/>
        <n v="1.5128312E9"/>
        <n v="1.518760601E9"/>
        <n v="1.518616422E9"/>
        <n v="1.51488443E9"/>
        <n v="1.518183281E9"/>
        <n v="1.519601751E9"/>
        <n v="1.513862692E9"/>
        <n v="1.516304252E9"/>
        <n v="1.514780762E9"/>
        <n v="1.51146547E9"/>
        <n v="1.51547507E9"/>
        <n v="1.514760351E9"/>
        <n v="1.51340556E9"/>
        <n v="1.516246632E9"/>
        <n v="1.514627612E9"/>
        <n v="1.518998731E9"/>
        <n v="1.512670132E9"/>
        <n v="1.51208977E9"/>
        <n v="1.511844841E9"/>
        <n v="1.513608591E9"/>
        <n v="1.516447672E9"/>
        <n v="1.515556732E9"/>
        <n v="1.511248991E9"/>
        <n v="1.518793452E9"/>
        <n v="1.51670829E9"/>
        <n v="1.516171881E9"/>
        <n v="1.512084882E9"/>
        <n v="1.51689429E9"/>
        <n v="1.51892012E9"/>
        <n v="1.514921551E9"/>
        <n v="1.51291119E9"/>
        <n v="1.517976452E9"/>
        <n v="1.517492732E9"/>
        <n v="1.51542876E9"/>
        <n v="1.51707391E9"/>
        <n v="1.513185282E9"/>
        <n v="1.51404811E9"/>
        <n v="1.511801621E9"/>
        <n v="1.513351812E9"/>
        <n v="1.518228682E9"/>
        <n v="1.51772614E9"/>
        <n v="1.518905601E9"/>
        <n v="1.512915521E9"/>
        <n v="1.51652273E9"/>
        <n v="1.51837666E9"/>
        <n v="1.515154592E9"/>
        <n v="1.512156382E9"/>
        <n v="1.518741912E9"/>
        <n v="1.516800792E9"/>
        <n v="1.51903149E9"/>
        <n v="1.515155301E9"/>
        <n v="1.511410981E9"/>
        <n v="1.51839766E9"/>
        <n v="1.512236812E9"/>
        <n v="1.518293822E9"/>
        <n v="1.517446101E9"/>
        <n v="1.514054212E9"/>
        <n v="1.51753387E9"/>
        <n v="1.512246271E9"/>
        <n v="1.513991451E9"/>
        <n v="1.513485082E9"/>
        <n v="1.512321901E9"/>
        <n v="1.5155824E9"/>
        <n v="1.51481298E9"/>
        <n v="1.519478851E9"/>
        <n v="1.51127075E9"/>
        <n v="1.513721742E9"/>
        <n v="1.517540231E9"/>
        <n v="1.511991102E9"/>
        <n v="1.51210289E9"/>
        <n v="1.5185715E9"/>
        <n v="1.51536535E9"/>
        <n v="1.514939601E9"/>
        <n v="1.5188854E9"/>
        <n v="1.515885312E9"/>
        <n v="1.517696812E9"/>
        <n v="1.512076612E9"/>
        <n v="1.512944632E9"/>
        <n v="1.517245521E9"/>
        <n v="1.51151067E9"/>
        <n v="1.512219312E9"/>
        <n v="1.518087101E9"/>
        <n v="1.51479074E9"/>
        <n v="1.51615641E9"/>
        <n v="1.512566351E9"/>
        <n v="1.51448396E9"/>
        <n v="1.512003051E9"/>
        <n v="1.51457469E9"/>
        <n v="1.511418881E9"/>
        <n v="1.51658044E9"/>
        <n v="1.518127591E9"/>
        <n v="1.51726145E9"/>
        <n v="1.513620492E9"/>
        <n v="1.512292481E9"/>
        <n v="1.517692801E9"/>
        <n v="1.512916731E9"/>
        <n v="1.515285032E9"/>
        <n v="1.514679591E9"/>
        <n v="1.514904031E9"/>
        <n v="1.51646139E9"/>
        <n v="1.515110161E9"/>
        <n v="1.512067282E9"/>
        <n v="1.517979341E9"/>
        <n v="1.514881261E9"/>
        <n v="1.519958591E9"/>
        <n v="1.511329462E9"/>
        <n v="1.515591252E9"/>
        <n v="1.517370802E9"/>
        <n v="1.515272472E9"/>
        <n v="1.51135392E9"/>
        <n v="1.513627212E9"/>
        <n v="1.516696872E9"/>
        <n v="1.512467522E9"/>
        <n v="1.51790622E9"/>
        <n v="1.514767611E9"/>
        <n v="1.513774442E9"/>
        <n v="1.517027302E9"/>
        <n v="1.51889557E9"/>
        <n v="1.511539142E9"/>
        <n v="1.51891013E9"/>
        <n v="1.512474631E9"/>
        <n v="1.514856282E9"/>
        <n v="1.51624563E9"/>
        <n v="1.517965091E9"/>
        <n v="1.51498382E9"/>
        <n v="1.518140782E9"/>
        <n v="1.516357142E9"/>
        <n v="1.519490671E9"/>
        <n v="1.515224541E9"/>
        <n v="1.515199142E9"/>
        <n v="1.515539001E9"/>
        <n v="1.515248572E9"/>
        <n v="1.515303101E9"/>
        <n v="1.517370562E9"/>
        <n v="1.519089891E9"/>
        <n v="1.51670206E9"/>
        <n v="1.51359107E9"/>
        <n v="1.51608356E9"/>
        <n v="1.515962462E9"/>
        <n v="1.513783062E9"/>
        <n v="1.517078771E9"/>
        <n v="1.518247872E9"/>
        <n v="1.518998512E9"/>
        <n v="1.519585992E9"/>
        <n v="1.511737422E9"/>
        <n v="1.511890451E9"/>
        <n v="1.51590685E9"/>
        <n v="1.512274471E9"/>
        <n v="1.51704324E9"/>
        <n v="1.518887182E9"/>
        <n v="1.51275719E9"/>
        <n v="1.51570119E9"/>
        <n v="1.51636539E9"/>
        <n v="1.515432941E9"/>
        <n v="1.516044272E9"/>
        <n v="1.513535601E9"/>
        <n v="1.513012422E9"/>
        <n v="1.513920402E9"/>
        <n v="1.514160612E9"/>
        <n v="1.516228432E9"/>
        <n v="1.514343801E9"/>
        <n v="1.517588521E9"/>
        <n v="1.519711131E9"/>
        <n v="1.519377171E9"/>
        <n v="1.511584701E9"/>
        <n v="1.516683202E9"/>
        <n v="1.51863373E9"/>
        <n v="1.516509911E9"/>
        <n v="1.51876735E9"/>
        <n v="1.512110811E9"/>
        <n v="1.51965621E9"/>
        <n v="1.51239464E9"/>
        <n v="1.512612442E9"/>
        <n v="1.519982242E9"/>
        <n v="1.516153051E9"/>
        <n v="1.513418681E9"/>
        <n v="1.51574731E9"/>
        <n v="1.517524862E9"/>
        <n v="1.513213081E9"/>
        <n v="1.515174091E9"/>
        <n v="1.515210382E9"/>
        <n v="1.519179142E9"/>
        <n v="1.519227931E9"/>
        <n v="1.518948701E9"/>
        <n v="1.512190812E9"/>
        <n v="1.51151815E9"/>
        <n v="1.515704692E9"/>
        <n v="1.516802922E9"/>
        <n v="1.515956001E9"/>
        <n v="1.511418621E9"/>
        <n v="1.514880952E9"/>
        <n v="1.51185509E9"/>
        <n v="1.51990828E9"/>
        <n v="1.516134372E9"/>
        <n v="1.512549311E9"/>
        <n v="1.515562002E9"/>
        <n v="1.512274681E9"/>
        <n v="1.515863471E9"/>
        <n v="1.5180662E9"/>
        <n v="1.512825961E9"/>
        <n v="1.514351291E9"/>
        <n v="1.517792892E9"/>
        <n v="1.514782492E9"/>
        <n v="1.51956995E9"/>
        <n v="1.519873152E9"/>
        <n v="1.519603602E9"/>
        <n v="1.519198881E9"/>
        <n v="1.512814011E9"/>
        <n v="1.5192534E9"/>
        <n v="1.518249231E9"/>
        <n v="1.512673482E9"/>
        <n v="1.517371161E9"/>
        <n v="1.515268131E9"/>
        <n v="1.516866191E9"/>
        <n v="1.514085681E9"/>
        <n v="1.518718112E9"/>
        <n v="1.5168196E9"/>
        <n v="1.51218505E9"/>
        <n v="1.51269991E9"/>
        <n v="1.515302372E9"/>
        <n v="1.514515381E9"/>
        <n v="1.51793413E9"/>
        <n v="1.518058431E9"/>
        <n v="1.515236911E9"/>
        <n v="1.519827111E9"/>
        <n v="1.517576871E9"/>
        <n v="1.515015251E9"/>
        <n v="1.51668581E9"/>
        <n v="1.515860692E9"/>
        <n v="1.51483871E9"/>
        <n v="1.518570181E9"/>
        <n v="1.51359804E9"/>
        <n v="1.51996005E9"/>
        <n v="1.518956882E9"/>
        <n v="1.518520452E9"/>
        <n v="1.518038762E9"/>
        <n v="1.515741711E9"/>
        <n v="1.519667162E9"/>
        <n v="1.514441252E9"/>
        <n v="1.51404911E9"/>
        <n v="1.518007452E9"/>
        <n v="1.515374552E9"/>
        <n v="1.51370228E9"/>
        <n v="1.516575761E9"/>
        <n v="1.511732631E9"/>
        <n v="1.511354081E9"/>
        <n v="1.514901351E9"/>
        <n v="1.51188735E9"/>
        <n v="1.51634402E9"/>
        <n v="1.51866797E9"/>
        <n v="1.51579963E9"/>
        <n v="1.511596161E9"/>
        <n v="1.513368652E9"/>
        <n v="1.51696923E9"/>
        <n v="1.515467471E9"/>
        <n v="1.51709978E9"/>
        <n v="1.512521232E9"/>
        <n v="1.516319991E9"/>
        <n v="1.517823942E9"/>
        <n v="1.517754942E9"/>
        <n v="1.517009772E9"/>
        <n v="1.51486561E9"/>
        <n v="1.51620493E9"/>
        <n v="1.511261831E9"/>
        <n v="1.516509582E9"/>
        <n v="1.516021462E9"/>
        <n v="1.519882252E9"/>
        <n v="1.51821701E9"/>
        <n v="1.511506342E9"/>
        <n v="1.517535232E9"/>
        <n v="1.5187211E9"/>
        <n v="1.512406711E9"/>
        <n v="1.517490772E9"/>
        <n v="1.517085832E9"/>
        <n v="1.515136482E9"/>
        <n v="1.51152989E9"/>
        <n v="1.51223802E9"/>
        <n v="1.514312521E9"/>
        <n v="1.512989881E9"/>
        <n v="1.517192772E9"/>
        <n v="1.512041421E9"/>
        <n v="1.512217841E9"/>
        <n v="1.513645112E9"/>
        <n v="1.518987782E9"/>
        <n v="1.51663371E9"/>
        <n v="1.519221911E9"/>
        <n v="1.51885294E9"/>
        <n v="1.511641942E9"/>
        <n v="1.516234381E9"/>
        <n v="1.511996021E9"/>
        <n v="1.519161132E9"/>
        <n v="1.515342471E9"/>
        <n v="1.51915181E9"/>
        <n v="1.518162662E9"/>
        <n v="1.51923791E9"/>
        <n v="1.51542304E9"/>
        <n v="1.51614163E9"/>
        <n v="1.514400692E9"/>
        <n v="1.51897076E9"/>
        <n v="1.512830662E9"/>
        <n v="1.51668952E9"/>
        <n v="1.518998822E9"/>
        <n v="1.51391293E9"/>
        <n v="1.514049731E9"/>
        <n v="1.516241131E9"/>
        <n v="1.514466262E9"/>
        <n v="1.51620475E9"/>
        <n v="1.512064291E9"/>
        <n v="1.513372241E9"/>
        <n v="1.514904381E9"/>
        <n v="1.513105471E9"/>
        <n v="1.51792912E9"/>
        <n v="1.516647931E9"/>
        <n v="1.518986611E9"/>
        <n v="1.51304484E9"/>
        <n v="1.51208073E9"/>
        <n v="1.511764022E9"/>
        <n v="1.519401502E9"/>
        <n v="1.516922512E9"/>
        <n v="1.514968022E9"/>
        <n v="1.513379791E9"/>
        <n v="1.516805061E9"/>
        <n v="1.513781672E9"/>
        <n v="1.514952222E9"/>
        <n v="1.513440381E9"/>
        <n v="1.517172281E9"/>
        <n v="1.512740202E9"/>
        <n v="1.51622534E9"/>
        <n v="1.514244622E9"/>
        <n v="1.514902371E9"/>
        <n v="1.515024081E9"/>
        <n v="1.519617651E9"/>
        <n v="1.51832424E9"/>
        <n v="1.51131536E9"/>
        <n v="1.51426241E9"/>
        <n v="1.511444191E9"/>
        <n v="1.51787388E9"/>
        <n v="1.517553451E9"/>
        <n v="1.51829371E9"/>
        <n v="1.513331171E9"/>
        <n v="1.51491852E9"/>
        <n v="1.511854902E9"/>
        <n v="1.51521037E9"/>
        <n v="1.512921701E9"/>
        <n v="1.51988691E9"/>
        <n v="1.513892962E9"/>
        <n v="1.517241651E9"/>
        <n v="1.51759554E9"/>
        <n v="1.5132344E9"/>
        <n v="1.51173437E9"/>
        <n v="1.517907621E9"/>
        <n v="1.51600626E9"/>
        <n v="1.513705611E9"/>
        <n v="1.515566662E9"/>
        <n v="1.519125692E9"/>
        <n v="1.513752171E9"/>
        <n v="1.519871172E9"/>
        <n v="1.519426212E9"/>
        <n v="1.51761788E9"/>
        <n v="1.515132781E9"/>
        <n v="1.517395352E9"/>
        <n v="1.515201291E9"/>
        <n v="1.51400967E9"/>
        <n v="1.516044532E9"/>
        <n v="1.515234491E9"/>
        <n v="1.51841505E9"/>
        <n v="1.512771772E9"/>
        <n v="1.51200416E9"/>
        <n v="1.513926961E9"/>
        <n v="1.51608537E9"/>
        <n v="1.517219851E9"/>
        <n v="1.51221341E9"/>
        <n v="1.51280706E9"/>
        <n v="1.512118432E9"/>
        <n v="1.519140952E9"/>
        <n v="1.515278761E9"/>
        <n v="1.516555931E9"/>
        <n v="1.514339161E9"/>
        <n v="1.512534672E9"/>
        <n v="1.517084871E9"/>
        <n v="1.51263487E9"/>
        <n v="1.514795901E9"/>
        <n v="1.511438411E9"/>
        <n v="1.516292741E9"/>
        <n v="1.516444712E9"/>
        <n v="1.51702716E9"/>
        <n v="1.516204851E9"/>
        <n v="1.518136381E9"/>
        <n v="1.511644201E9"/>
        <n v="1.51205376E9"/>
        <n v="1.51662685E9"/>
        <n v="1.514006981E9"/>
        <n v="1.51478326E9"/>
        <n v="1.515706102E9"/>
        <n v="1.51740259E9"/>
        <n v="1.51656135E9"/>
        <n v="1.51372585E9"/>
        <n v="1.516680001E9"/>
        <n v="1.51379845E9"/>
        <n v="1.519746981E9"/>
        <n v="1.513528731E9"/>
        <n v="1.51215192E9"/>
        <n v="1.512628562E9"/>
        <n v="1.518014072E9"/>
        <n v="1.518768242E9"/>
        <n v="1.511713471E9"/>
        <n v="1.517798871E9"/>
        <n v="1.51503679E9"/>
        <n v="1.516387862E9"/>
        <n v="1.514053452E9"/>
        <n v="1.51181022E9"/>
        <n v="1.518638302E9"/>
        <n v="1.516068941E9"/>
        <n v="1.513462511E9"/>
        <n v="1.51412172E9"/>
        <n v="1.512385241E9"/>
        <n v="1.511777792E9"/>
        <n v="1.51519308E9"/>
        <n v="1.51455465E9"/>
        <n v="1.51689336E9"/>
        <n v="1.51837794E9"/>
        <n v="1.51804544E9"/>
        <n v="1.519396431E9"/>
        <n v="1.51587754E9"/>
        <n v="1.512015342E9"/>
        <n v="1.51568391E9"/>
        <n v="1.51898439E9"/>
        <n v="1.51522911E9"/>
        <n v="1.5197034E9"/>
        <n v="1.51958555E9"/>
        <n v="1.519813921E9"/>
        <n v="1.516191271E9"/>
        <n v="1.51710242E9"/>
        <n v="1.51145003E9"/>
        <n v="1.51906405E9"/>
        <n v="1.515754832E9"/>
        <n v="1.516281411E9"/>
        <n v="1.51613109E9"/>
        <n v="1.516889391E9"/>
        <n v="1.519065672E9"/>
        <n v="1.519967922E9"/>
        <n v="1.516317821E9"/>
        <n v="1.515834502E9"/>
        <n v="1.513233812E9"/>
        <n v="1.51850399E9"/>
        <n v="1.519530901E9"/>
        <n v="1.51959515E9"/>
        <n v="1.516411562E9"/>
        <n v="1.516032121E9"/>
        <n v="1.514416592E9"/>
        <n v="1.512363042E9"/>
        <n v="1.512713521E9"/>
        <n v="1.511787751E9"/>
        <n v="1.512929941E9"/>
        <n v="1.51457679E9"/>
        <n v="1.51704979E9"/>
        <n v="1.516109182E9"/>
        <n v="1.51954379E9"/>
        <n v="1.511713181E9"/>
        <n v="1.5126797E9"/>
        <n v="1.51950635E9"/>
        <n v="1.517637482E9"/>
        <n v="1.513126021E9"/>
        <n v="1.515476952E9"/>
        <n v="1.51464655E9"/>
        <n v="1.516523922E9"/>
        <n v="1.516253811E9"/>
        <n v="1.515315742E9"/>
        <n v="1.515501141E9"/>
        <n v="1.513826992E9"/>
        <n v="1.514658271E9"/>
        <n v="1.516996562E9"/>
        <n v="1.519498762E9"/>
        <n v="1.51883919E9"/>
        <n v="1.5153578E9"/>
        <n v="1.51919429E9"/>
        <n v="1.51265151E9"/>
        <n v="1.516378491E9"/>
        <n v="1.517529321E9"/>
        <n v="1.5193971E9"/>
        <n v="1.511619972E9"/>
        <n v="1.511769771E9"/>
        <n v="1.517746562E9"/>
        <n v="1.518660342E9"/>
        <n v="1.512644921E9"/>
        <n v="1.51564099E9"/>
        <n v="1.517551952E9"/>
        <n v="1.517584432E9"/>
        <n v="1.515016761E9"/>
        <n v="1.511622092E9"/>
        <n v="1.51591238E9"/>
        <n v="1.519714071E9"/>
        <n v="1.514541871E9"/>
        <n v="1.517969401E9"/>
        <n v="1.515406492E9"/>
        <n v="1.512877822E9"/>
        <n v="1.51379712E9"/>
        <n v="1.51483377E9"/>
        <n v="1.519303331E9"/>
        <n v="1.517083761E9"/>
        <n v="1.51256636E9"/>
        <n v="1.514866541E9"/>
        <n v="1.513065051E9"/>
        <n v="1.51465555E9"/>
        <n v="1.517771732E9"/>
        <n v="1.513239932E9"/>
        <n v="1.517629351E9"/>
        <n v="1.514642571E9"/>
        <n v="1.5193019E9"/>
        <n v="1.514854011E9"/>
        <n v="1.511253281E9"/>
        <n v="1.512097302E9"/>
        <n v="1.51733161E9"/>
        <n v="1.513988331E9"/>
        <n v="1.515115532E9"/>
        <n v="1.51407698E9"/>
        <n v="1.515044432E9"/>
        <n v="1.519950491E9"/>
        <n v="1.51979588E9"/>
        <n v="1.515854421E9"/>
        <n v="1.516401452E9"/>
        <n v="1.515901322E9"/>
        <n v="1.518362751E9"/>
        <n v="1.514931972E9"/>
        <n v="1.5136263E9"/>
        <n v="1.514428372E9"/>
        <n v="1.5132517E9"/>
        <n v="1.517429052E9"/>
        <n v="1.512562091E9"/>
        <n v="1.513409332E9"/>
        <n v="1.5193999E9"/>
        <n v="1.51934985E9"/>
        <n v="1.51344065E9"/>
        <n v="1.511301832E9"/>
        <n v="1.511830081E9"/>
        <n v="1.51527945E9"/>
        <n v="1.51895385E9"/>
        <n v="1.517596142E9"/>
        <n v="1.51245111E9"/>
        <n v="1.513635111E9"/>
        <n v="1.517498222E9"/>
        <n v="1.517743751E9"/>
        <n v="1.515458521E9"/>
        <n v="1.51346536E9"/>
        <n v="1.512200082E9"/>
        <n v="1.517692712E9"/>
        <n v="1.51282704E9"/>
        <n v="1.516434692E9"/>
        <n v="1.51931486E9"/>
        <n v="1.512903051E9"/>
        <n v="1.511587772E9"/>
        <n v="1.516210211E9"/>
        <n v="1.51522245E9"/>
        <n v="1.51327695E9"/>
        <n v="1.517109212E9"/>
        <n v="1.51837788E9"/>
        <n v="1.514362141E9"/>
        <n v="1.516766272E9"/>
        <n v="1.51269696E9"/>
        <n v="1.518365371E9"/>
        <n v="1.511325801E9"/>
        <n v="1.516502711E9"/>
        <n v="1.515849072E9"/>
        <n v="1.51221443E9"/>
        <n v="1.513609782E9"/>
        <n v="1.513810422E9"/>
        <n v="1.517780572E9"/>
        <n v="1.513829231E9"/>
        <n v="1.51688051E9"/>
        <n v="1.511933422E9"/>
        <n v="1.515405391E9"/>
        <n v="1.517245402E9"/>
        <n v="1.51638983E9"/>
        <n v="1.518652461E9"/>
        <n v="1.51633741E9"/>
        <n v="1.512350362E9"/>
        <n v="1.515004871E9"/>
        <n v="1.513011271E9"/>
        <n v="1.51347532E9"/>
        <n v="1.512932732E9"/>
        <n v="1.51228892E9"/>
        <n v="1.518046642E9"/>
        <n v="1.511290391E9"/>
        <n v="1.51641309E9"/>
        <n v="1.516009892E9"/>
        <n v="1.51709959E9"/>
        <n v="1.51126533E9"/>
        <n v="1.513126651E9"/>
        <n v="1.5180345E9"/>
        <n v="1.517326081E9"/>
        <n v="1.518493191E9"/>
        <n v="1.51544055E9"/>
        <n v="1.51306789E9"/>
        <n v="1.518951161E9"/>
        <n v="1.51776666E9"/>
        <n v="1.513417791E9"/>
        <n v="1.513838982E9"/>
        <n v="1.518222862E9"/>
        <n v="1.51917533E9"/>
        <n v="1.51841032E9"/>
        <n v="1.516494372E9"/>
        <n v="1.517447671E9"/>
        <n v="1.517043581E9"/>
        <n v="1.518758672E9"/>
        <n v="1.518665952E9"/>
        <n v="1.515555541E9"/>
        <n v="1.515744712E9"/>
        <n v="1.519177602E9"/>
        <n v="1.517618622E9"/>
        <n v="1.5195329E9"/>
        <n v="1.517608242E9"/>
        <n v="1.51950819E9"/>
        <n v="1.511496892E9"/>
        <n v="1.514180031E9"/>
        <n v="1.513463471E9"/>
        <n v="1.518780082E9"/>
        <n v="1.514472051E9"/>
        <n v="1.517112451E9"/>
        <n v="1.51964256E9"/>
        <n v="1.51549379E9"/>
        <n v="1.512769392E9"/>
        <n v="1.51380084E9"/>
        <n v="1.51813404E9"/>
        <n v="1.513592092E9"/>
        <n v="1.51250592E9"/>
        <n v="1.51777884E9"/>
        <n v="1.51429787E9"/>
        <n v="1.515277812E9"/>
        <n v="1.519011242E9"/>
        <n v="1.518811001E9"/>
        <n v="1.51663908E9"/>
        <n v="1.51257863E9"/>
        <n v="1.515628091E9"/>
        <n v="1.513048642E9"/>
        <n v="1.514295261E9"/>
        <n v="1.51265921E9"/>
        <n v="1.515277472E9"/>
        <n v="1.51345678E9"/>
        <n v="1.517044531E9"/>
        <n v="1.5125051E9"/>
        <n v="1.517225161E9"/>
        <n v="1.516015842E9"/>
        <n v="1.51402988E9"/>
        <n v="1.516797901E9"/>
        <n v="1.512288511E9"/>
        <n v="1.51415658E9"/>
        <n v="1.51483898E9"/>
        <n v="1.51531319E9"/>
        <n v="1.51395531E9"/>
        <n v="1.517311461E9"/>
        <n v="1.519811942E9"/>
        <n v="1.51701015E9"/>
        <n v="1.515457311E9"/>
        <n v="1.514058682E9"/>
        <n v="1.51551945E9"/>
        <n v="1.513975671E9"/>
        <n v="1.519546921E9"/>
        <n v="1.51363058E9"/>
        <n v="1.512012971E9"/>
        <n v="1.513194152E9"/>
        <n v="1.512650712E9"/>
        <n v="1.514587291E9"/>
        <n v="1.51483927E9"/>
        <n v="1.515955902E9"/>
        <n v="1.51173717E9"/>
        <n v="1.511681341E9"/>
        <n v="1.519823032E9"/>
        <n v="1.516297392E9"/>
        <n v="1.51514218E9"/>
        <n v="1.518077271E9"/>
        <n v="1.51889077E9"/>
        <n v="1.519747041E9"/>
        <n v="1.51580885E9"/>
        <n v="1.516707612E9"/>
        <n v="1.511957521E9"/>
        <n v="1.51740557E9"/>
        <n v="1.519832631E9"/>
        <n v="1.518365812E9"/>
        <n v="1.514532991E9"/>
        <n v="1.519074862E9"/>
        <n v="1.512121221E9"/>
        <n v="1.518975352E9"/>
        <n v="1.511379962E9"/>
        <n v="1.511786982E9"/>
        <n v="1.512852051E9"/>
        <n v="1.515054232E9"/>
        <n v="1.517363372E9"/>
        <n v="1.513170281E9"/>
        <n v="1.513668241E9"/>
        <n v="1.518935522E9"/>
        <n v="1.518060871E9"/>
        <n v="1.518759511E9"/>
        <n v="1.51147534E9"/>
        <n v="1.517146072E9"/>
        <n v="1.516248812E9"/>
        <n v="1.514210742E9"/>
        <n v="1.5184213E9"/>
        <n v="1.517078631E9"/>
        <n v="1.51363083E9"/>
        <n v="1.51298529E9"/>
        <n v="1.517368301E9"/>
        <n v="1.517165141E9"/>
        <n v="1.514068112E9"/>
        <n v="1.516590692E9"/>
        <n v="1.51834834E9"/>
        <n v="1.512208001E9"/>
        <n v="1.519018911E9"/>
        <n v="1.51318543E9"/>
        <n v="1.51601565E9"/>
        <n v="1.514835472E9"/>
        <n v="1.516667331E9"/>
        <n v="1.512703041E9"/>
        <n v="1.516592782E9"/>
        <n v="1.513293752E9"/>
        <n v="1.511296021E9"/>
        <n v="1.519542891E9"/>
        <n v="1.512305651E9"/>
        <n v="1.512508472E9"/>
        <n v="1.516078092E9"/>
        <n v="1.51542889E9"/>
        <n v="1.517811321E9"/>
        <n v="1.519256302E9"/>
        <n v="1.519502411E9"/>
        <n v="1.51301173E9"/>
        <n v="1.512239E9"/>
        <n v="1.51200997E9"/>
        <n v="1.513819041E9"/>
        <n v="1.516775341E9"/>
        <n v="1.515121951E9"/>
        <n v="1.517222911E9"/>
        <n v="1.514769211E9"/>
        <n v="1.511846032E9"/>
        <n v="1.512557072E9"/>
        <n v="1.512988531E9"/>
        <n v="1.51258443E9"/>
        <n v="1.519556481E9"/>
        <n v="1.51642946E9"/>
        <n v="1.515037642E9"/>
        <n v="1.51638528E9"/>
        <n v="1.511352121E9"/>
        <n v="1.517068261E9"/>
        <n v="1.513189032E9"/>
        <n v="1.51446415E9"/>
        <n v="1.514320091E9"/>
        <n v="1.51879397E9"/>
        <n v="1.515969141E9"/>
        <n v="1.51448979E9"/>
        <n v="1.51380653E9"/>
        <n v="1.513122362E9"/>
        <n v="1.514845591E9"/>
        <n v="1.517626451E9"/>
        <n v="1.515800732E9"/>
        <n v="1.51555161E9"/>
        <n v="1.514252051E9"/>
        <n v="1.516104481E9"/>
        <n v="1.51303595E9"/>
        <n v="1.51149735E9"/>
        <n v="1.51980071E9"/>
        <n v="1.5160246E9"/>
        <n v="1.51530101E9"/>
        <n v="1.514510521E9"/>
        <n v="1.51635656E9"/>
        <n v="1.51835363E9"/>
        <n v="1.518048151E9"/>
        <n v="1.51204308E9"/>
        <n v="1.519805251E9"/>
        <n v="1.5123805E9"/>
        <n v="1.511372712E9"/>
        <n v="1.51487529E9"/>
        <n v="1.518610952E9"/>
        <n v="1.51877989E9"/>
        <n v="1.51378848E9"/>
        <n v="1.512521842E9"/>
        <n v="1.51763497E9"/>
        <n v="1.515413462E9"/>
        <n v="1.5130543E9"/>
        <n v="1.51219806E9"/>
        <n v="1.512463322E9"/>
        <n v="1.511675492E9"/>
        <n v="1.516651271E9"/>
        <n v="1.511831771E9"/>
        <n v="1.513282192E9"/>
        <n v="1.516785182E9"/>
        <n v="1.516963491E9"/>
        <n v="1.51220834E9"/>
        <n v="1.515834961E9"/>
        <n v="1.51752819E9"/>
        <n v="1.511666891E9"/>
        <n v="1.51709386E9"/>
        <n v="1.51244246E9"/>
        <n v="1.514050291E9"/>
        <n v="1.515961431E9"/>
        <n v="1.512400452E9"/>
        <n v="1.51379692E9"/>
        <n v="1.51970974E9"/>
        <n v="1.516107901E9"/>
        <n v="1.51542219E9"/>
        <n v="1.515779842E9"/>
        <n v="1.515080822E9"/>
        <n v="1.519671102E9"/>
        <n v="1.51430785E9"/>
        <n v="1.512047532E9"/>
        <n v="1.51358009E9"/>
        <n v="1.51371088E9"/>
        <n v="1.51563599E9"/>
        <n v="1.517848131E9"/>
        <n v="1.51772251E9"/>
        <n v="1.516127952E9"/>
        <n v="1.518377941E9"/>
        <n v="1.515272741E9"/>
        <n v="1.519159161E9"/>
        <n v="1.511366152E9"/>
        <n v="1.514071922E9"/>
        <n v="1.515184992E9"/>
        <n v="1.51695684E9"/>
        <n v="1.519510121E9"/>
        <n v="1.516771842E9"/>
        <n v="1.515436001E9"/>
        <n v="1.513145461E9"/>
        <n v="1.51739756E9"/>
        <n v="1.515077952E9"/>
        <n v="1.518594081E9"/>
        <n v="1.516772952E9"/>
        <n v="1.517953302E9"/>
        <n v="1.514391771E9"/>
        <n v="1.513335171E9"/>
        <n v="1.517939152E9"/>
        <n v="1.519611961E9"/>
        <n v="1.51426486E9"/>
        <n v="1.51454156E9"/>
        <n v="1.512060152E9"/>
        <n v="1.515571802E9"/>
        <n v="1.517833011E9"/>
        <n v="1.51722599E9"/>
        <n v="1.513451132E9"/>
        <n v="1.512571001E9"/>
        <n v="1.513582341E9"/>
        <n v="1.51601833E9"/>
        <n v="1.51731022E9"/>
        <n v="1.512106532E9"/>
        <n v="1.51942599E9"/>
        <n v="1.516030082E9"/>
        <n v="1.51255919E9"/>
        <n v="1.515247031E9"/>
        <n v="1.514543721E9"/>
        <n v="1.516110921E9"/>
        <n v="1.51180031E9"/>
        <n v="1.517860641E9"/>
        <n v="1.513427331E9"/>
        <n v="1.517086401E9"/>
        <n v="1.51681989E9"/>
        <n v="1.519435601E9"/>
        <n v="1.519337141E9"/>
        <n v="1.518383971E9"/>
        <n v="1.51885217E9"/>
        <n v="1.519723821E9"/>
        <n v="1.519524942E9"/>
        <n v="1.516004011E9"/>
        <n v="1.515461282E9"/>
        <n v="1.514722692E9"/>
        <n v="1.513837671E9"/>
        <n v="1.516608061E9"/>
        <n v="1.51857037E9"/>
        <n v="1.513067872E9"/>
        <n v="1.511429541E9"/>
        <n v="1.516681832E9"/>
        <n v="1.51665784E9"/>
        <n v="1.51830162E9"/>
        <n v="1.517629652E9"/>
        <n v="1.518581271E9"/>
        <n v="1.514648322E9"/>
        <n v="1.519424872E9"/>
        <n v="1.51443609E9"/>
        <n v="1.519212291E9"/>
        <n v="1.51352823E9"/>
        <n v="1.51252044E9"/>
        <n v="1.518848731E9"/>
        <n v="1.511302771E9"/>
        <n v="1.516389951E9"/>
        <n v="1.515357691E9"/>
        <n v="1.51818571E9"/>
        <n v="1.515818771E9"/>
        <n v="1.51284949E9"/>
        <n v="1.513043001E9"/>
        <n v="1.511395842E9"/>
        <n v="1.51714615E9"/>
        <n v="1.513409631E9"/>
        <n v="1.514009311E9"/>
        <n v="1.51787031E9"/>
        <n v="1.513965252E9"/>
        <n v="1.512274091E9"/>
        <n v="1.51657463E9"/>
        <n v="1.511931141E9"/>
        <n v="1.517567752E9"/>
        <n v="1.51378722E9"/>
        <n v="1.51451236E9"/>
        <n v="1.516451662E9"/>
        <n v="1.516549922E9"/>
        <n v="1.514767212E9"/>
        <n v="1.513728442E9"/>
        <n v="1.512887232E9"/>
        <n v="1.5194129E9"/>
        <n v="1.519601922E9"/>
        <n v="1.51163074E9"/>
        <n v="1.516996282E9"/>
        <n v="1.518132282E9"/>
        <n v="1.51946902E9"/>
        <n v="1.519888262E9"/>
        <n v="1.513638901E9"/>
        <n v="1.515760292E9"/>
        <n v="1.519308812E9"/>
        <n v="1.518039691E9"/>
        <n v="1.514193282E9"/>
        <n v="1.516158431E9"/>
        <n v="1.518066791E9"/>
        <n v="1.517459571E9"/>
        <n v="1.512934771E9"/>
        <n v="1.512034692E9"/>
        <n v="1.518182871E9"/>
        <n v="1.518155762E9"/>
        <n v="1.512314912E9"/>
        <n v="1.519004001E9"/>
        <n v="1.5156577E9"/>
        <n v="1.51526462E9"/>
        <n v="1.51510263E9"/>
        <n v="1.515779672E9"/>
        <n v="1.515973272E9"/>
        <n v="1.519099302E9"/>
        <n v="1.511809102E9"/>
        <n v="1.51840702E9"/>
        <n v="1.51924677E9"/>
        <n v="1.515405692E9"/>
        <n v="1.514974132E9"/>
        <n v="1.517566661E9"/>
        <n v="1.511916202E9"/>
        <n v="1.51288142E9"/>
        <n v="1.514216732E9"/>
        <n v="1.514284632E9"/>
        <n v="1.51818712E9"/>
        <n v="1.515250572E9"/>
        <n v="1.516826791E9"/>
        <n v="1.51853398E9"/>
        <n v="1.514347432E9"/>
        <n v="1.514568831E9"/>
        <n v="1.515405021E9"/>
        <n v="1.51210602E9"/>
        <n v="1.516810672E9"/>
        <n v="1.512204531E9"/>
        <n v="1.513935542E9"/>
        <n v="1.518856211E9"/>
        <n v="1.512863802E9"/>
        <n v="1.513607172E9"/>
        <n v="1.516637221E9"/>
        <n v="1.518423522E9"/>
        <n v="1.514163482E9"/>
        <n v="1.516767862E9"/>
        <n v="1.517262722E9"/>
        <n v="1.512989331E9"/>
        <n v="1.51369695E9"/>
        <n v="1.516271892E9"/>
        <n v="1.51783971E9"/>
        <n v="1.514356691E9"/>
        <n v="1.515091801E9"/>
        <n v="1.511431091E9"/>
        <n v="1.514239562E9"/>
        <n v="1.51897322E9"/>
        <n v="1.514569082E9"/>
        <n v="1.511389091E9"/>
        <n v="1.518671812E9"/>
        <n v="1.519448882E9"/>
        <n v="1.512915412E9"/>
        <n v="1.51336359E9"/>
        <n v="1.519115271E9"/>
        <n v="1.516475081E9"/>
        <n v="1.51398588E9"/>
        <n v="1.51939646E9"/>
        <n v="1.512256731E9"/>
        <n v="1.512814842E9"/>
        <n v="1.518546891E9"/>
        <n v="1.51480821E9"/>
        <n v="1.518720251E9"/>
        <n v="1.519879451E9"/>
        <n v="1.516360552E9"/>
        <n v="1.51421139E9"/>
        <n v="1.51443692E9"/>
        <n v="1.515221462E9"/>
        <n v="1.517068671E9"/>
        <n v="1.51371565E9"/>
        <n v="1.512390221E9"/>
        <n v="1.519537031E9"/>
        <n v="1.514443861E9"/>
        <n v="1.515391472E9"/>
        <n v="1.513122361E9"/>
        <n v="1.5132512E9"/>
        <n v="1.516205231E9"/>
        <n v="1.513914352E9"/>
        <n v="1.51218096E9"/>
        <n v="1.517356592E9"/>
        <n v="1.519159792E9"/>
        <n v="1.516698922E9"/>
        <n v="1.515183811E9"/>
        <n v="1.511814241E9"/>
        <n v="1.515796822E9"/>
        <n v="1.51868928E9"/>
        <n v="1.519908131E9"/>
        <n v="1.515060771E9"/>
        <n v="1.513347732E9"/>
        <n v="1.51935542E9"/>
        <n v="1.512769861E9"/>
        <n v="1.51127703E9"/>
        <n v="1.51428056E9"/>
        <n v="1.5147609E9"/>
        <n v="1.5146651E9"/>
        <n v="1.518557491E9"/>
        <n v="1.51404258E9"/>
        <n v="1.519373062E9"/>
        <n v="1.518872102E9"/>
        <n v="1.512592641E9"/>
        <n v="1.51588893E9"/>
        <n v="1.518295302E9"/>
        <n v="1.517920102E9"/>
        <n v="1.512574801E9"/>
        <n v="1.515727122E9"/>
        <n v="1.515330801E9"/>
        <n v="1.518394371E9"/>
        <n v="1.5141932E9"/>
        <n v="1.517846212E9"/>
        <n v="1.51912692E9"/>
        <n v="1.517463861E9"/>
        <n v="1.512475891E9"/>
        <n v="1.514003681E9"/>
        <n v="1.515608611E9"/>
        <n v="1.519452122E9"/>
        <n v="1.515950311E9"/>
        <n v="1.511931752E9"/>
        <n v="1.514213181E9"/>
        <n v="1.51939323E9"/>
        <n v="1.514543791E9"/>
        <n v="1.51564445E9"/>
        <n v="1.512417512E9"/>
        <n v="1.512417371E9"/>
        <n v="1.519234191E9"/>
        <n v="1.515281122E9"/>
        <n v="1.518124012E9"/>
        <n v="1.51764333E9"/>
        <n v="1.515940351E9"/>
        <n v="1.51871664E9"/>
        <n v="1.51200083E9"/>
        <n v="1.515616731E9"/>
        <n v="1.512705401E9"/>
        <n v="1.515456522E9"/>
        <n v="1.517322751E9"/>
        <n v="1.516292721E9"/>
        <n v="1.516500781E9"/>
        <n v="1.511919401E9"/>
        <n v="1.51958987E9"/>
        <n v="1.51252708E9"/>
        <n v="1.519096832E9"/>
        <n v="1.513958261E9"/>
        <n v="1.516133271E9"/>
        <n v="1.514602472E9"/>
        <n v="1.514633831E9"/>
        <n v="1.517964832E9"/>
        <n v="1.51635173E9"/>
        <n v="1.519356821E9"/>
        <n v="1.5189958E9"/>
        <n v="1.511813662E9"/>
        <n v="1.511534532E9"/>
        <n v="1.516917822E9"/>
        <n v="1.513271732E9"/>
        <n v="1.514482092E9"/>
        <n v="1.513597601E9"/>
        <n v="1.514489711E9"/>
        <n v="1.512297892E9"/>
        <n v="1.51167266E9"/>
        <n v="1.511870461E9"/>
        <n v="1.514223332E9"/>
        <n v="1.518076352E9"/>
        <n v="1.515616271E9"/>
        <n v="1.512955341E9"/>
        <n v="1.519445041E9"/>
        <n v="1.519446662E9"/>
        <n v="1.51464265E9"/>
        <n v="1.516325842E9"/>
        <n v="1.51219708E9"/>
        <n v="1.513055421E9"/>
        <n v="1.51231612E9"/>
        <n v="1.512493881E9"/>
        <n v="1.51509038E9"/>
        <n v="1.51478528E9"/>
        <n v="1.517090511E9"/>
        <n v="1.511736771E9"/>
        <n v="1.517202641E9"/>
        <n v="1.516279632E9"/>
        <n v="1.51536553E9"/>
        <n v="1.51855886E9"/>
        <n v="1.51428165E9"/>
        <n v="1.51993222E9"/>
        <n v="1.519714712E9"/>
        <n v="1.51903621E9"/>
        <n v="1.51654829E9"/>
        <n v="1.511648031E9"/>
        <n v="1.518187201E9"/>
        <n v="1.518987622E9"/>
        <n v="1.516600691E9"/>
        <n v="1.518908471E9"/>
        <n v="1.518393941E9"/>
        <n v="1.51808639E9"/>
        <n v="1.517757222E9"/>
        <n v="1.515703002E9"/>
        <n v="1.51837654E9"/>
        <n v="1.516634511E9"/>
        <n v="1.513145032E9"/>
        <n v="1.518852862E9"/>
        <n v="1.512253322E9"/>
        <n v="1.513130352E9"/>
        <n v="1.514437831E9"/>
        <n v="1.51853208E9"/>
        <n v="1.516777542E9"/>
        <n v="1.517940411E9"/>
        <n v="1.512060481E9"/>
        <n v="1.516241141E9"/>
        <n v="1.51349066E9"/>
        <n v="1.51208288E9"/>
        <n v="1.517598852E9"/>
        <n v="1.513087921E9"/>
        <n v="1.512687412E9"/>
        <n v="1.51300808E9"/>
        <n v="1.514184641E9"/>
        <n v="1.516392301E9"/>
        <n v="1.51521589E9"/>
        <n v="1.518223462E9"/>
        <n v="1.51150354E9"/>
        <n v="1.516519942E9"/>
        <n v="1.51925069E9"/>
        <n v="1.511694861E9"/>
        <n v="1.515431362E9"/>
        <n v="1.51210662E9"/>
        <n v="1.514596171E9"/>
        <n v="1.516142921E9"/>
        <n v="1.513681631E9"/>
        <n v="1.514428892E9"/>
        <n v="1.511593571E9"/>
        <n v="1.51982717E9"/>
        <n v="1.519109272E9"/>
        <n v="1.519809351E9"/>
        <n v="1.512329602E9"/>
        <n v="1.51183303E9"/>
        <n v="1.518026322E9"/>
        <n v="1.517055872E9"/>
        <n v="1.5121535E9"/>
        <n v="1.518230221E9"/>
        <n v="1.514427762E9"/>
        <n v="1.512676512E9"/>
        <n v="1.519655371E9"/>
        <n v="1.513626081E9"/>
        <n v="1.518503041E9"/>
        <n v="1.519220661E9"/>
        <n v="1.513021261E9"/>
        <n v="1.513217321E9"/>
        <n v="1.51955236E9"/>
        <n v="1.511261882E9"/>
        <n v="1.511623761E9"/>
        <n v="1.511637111E9"/>
        <n v="1.513236162E9"/>
        <n v="1.517149691E9"/>
        <n v="1.518416571E9"/>
        <n v="1.515012701E9"/>
        <n v="1.516141032E9"/>
        <n v="1.518067631E9"/>
        <n v="1.51889135E9"/>
        <n v="1.519494321E9"/>
        <n v="1.517517152E9"/>
        <n v="1.51962045E9"/>
        <n v="1.512576741E9"/>
        <n v="1.515681502E9"/>
        <n v="1.51713496E9"/>
        <n v="1.511249412E9"/>
        <n v="1.514360662E9"/>
        <n v="1.518862721E9"/>
        <n v="1.519359522E9"/>
        <n v="1.514901081E9"/>
        <n v="1.512312952E9"/>
        <n v="1.51383894E9"/>
        <n v="1.514946112E9"/>
        <n v="1.517945282E9"/>
        <n v="1.518446281E9"/>
        <n v="1.518874142E9"/>
        <n v="1.513285182E9"/>
        <n v="1.5181787E9"/>
        <n v="1.518583001E9"/>
        <n v="1.51309847E9"/>
        <n v="1.513928161E9"/>
        <n v="1.515355932E9"/>
        <n v="1.51577586E9"/>
        <n v="1.518671722E9"/>
        <n v="1.514557231E9"/>
        <n v="1.519839641E9"/>
        <n v="1.513012352E9"/>
        <n v="1.518386731E9"/>
        <n v="1.51386148E9"/>
        <n v="1.514594072E9"/>
        <n v="1.518617602E9"/>
        <n v="1.516977701E9"/>
        <n v="1.517618302E9"/>
        <n v="1.511956231E9"/>
        <n v="1.519318711E9"/>
        <n v="1.518525032E9"/>
        <n v="1.51245844E9"/>
        <n v="1.514298711E9"/>
        <n v="1.516111121E9"/>
        <n v="1.51614757E9"/>
        <n v="1.51705136E9"/>
        <n v="1.51435604E9"/>
        <n v="1.51660061E9"/>
        <n v="1.516413991E9"/>
        <n v="1.51350921E9"/>
        <n v="1.51651976E9"/>
        <n v="1.517545991E9"/>
        <n v="1.516345802E9"/>
        <n v="1.513729052E9"/>
        <n v="1.513083452E9"/>
        <n v="1.511685891E9"/>
        <n v="1.519763822E9"/>
        <n v="1.51353255E9"/>
        <n v="1.516598962E9"/>
        <n v="1.51434155E9"/>
        <n v="1.518878521E9"/>
        <n v="1.51237936E9"/>
        <n v="1.513289461E9"/>
        <n v="1.51958042E9"/>
        <n v="1.513411272E9"/>
        <n v="1.516836522E9"/>
        <n v="1.513717332E9"/>
        <n v="1.514202941E9"/>
        <n v="1.51379962E9"/>
        <n v="1.51602035E9"/>
        <n v="1.513116582E9"/>
        <n v="1.516629342E9"/>
        <n v="1.51835216E9"/>
        <n v="1.513879911E9"/>
        <n v="1.51233236E9"/>
        <n v="1.511284951E9"/>
        <n v="1.5152013E9"/>
        <n v="1.518009452E9"/>
        <n v="1.517726381E9"/>
        <n v="1.51581992E9"/>
        <n v="1.514874902E9"/>
        <n v="1.51467444E9"/>
        <n v="1.5156346E9"/>
        <n v="1.517397012E9"/>
        <n v="1.511322151E9"/>
        <n v="1.513836252E9"/>
        <n v="1.51864585E9"/>
        <n v="1.51344926E9"/>
        <n v="1.518760492E9"/>
        <n v="1.511618381E9"/>
        <n v="1.51498825E9"/>
        <n v="1.514133932E9"/>
        <n v="1.51739311E9"/>
        <n v="1.51300161E9"/>
        <n v="1.515602322E9"/>
        <n v="1.514852452E9"/>
        <n v="1.519825762E9"/>
        <n v="1.514612062E9"/>
        <n v="1.513628702E9"/>
        <n v="1.51553384E9"/>
        <n v="1.517299252E9"/>
        <n v="1.51550809E9"/>
        <n v="1.51612752E9"/>
        <n v="1.512131672E9"/>
        <n v="1.519820511E9"/>
        <n v="1.515111822E9"/>
        <n v="1.517594231E9"/>
        <n v="1.51621531E9"/>
        <n v="1.516887522E9"/>
        <n v="1.51598734E9"/>
        <n v="1.511904311E9"/>
        <n v="1.516760661E9"/>
        <n v="1.518410492E9"/>
        <n v="1.518226601E9"/>
        <n v="1.514620782E9"/>
        <n v="1.519404982E9"/>
        <n v="1.517519461E9"/>
        <n v="1.513864221E9"/>
        <n v="1.51460974E9"/>
        <n v="1.511963371E9"/>
        <n v="1.5132472E9"/>
        <n v="1.515679732E9"/>
        <n v="1.5186455E9"/>
        <n v="1.514108652E9"/>
        <n v="1.512358061E9"/>
        <n v="1.518541601E9"/>
        <n v="1.51164227E9"/>
        <n v="1.51487049E9"/>
        <n v="1.51888386E9"/>
        <n v="1.51316127E9"/>
        <n v="1.51235146E9"/>
        <n v="1.518391071E9"/>
        <n v="1.515852811E9"/>
        <n v="1.51276823E9"/>
        <n v="1.511830422E9"/>
        <n v="1.518555751E9"/>
        <n v="1.516477531E9"/>
        <n v="1.51290443E9"/>
        <n v="1.51665766E9"/>
        <n v="1.517379732E9"/>
        <n v="1.51403247E9"/>
        <n v="1.51200494E9"/>
        <n v="1.51331425E9"/>
        <n v="1.514130982E9"/>
        <n v="1.51584842E9"/>
        <n v="1.513333051E9"/>
        <n v="1.517633572E9"/>
        <n v="1.515146312E9"/>
        <n v="1.517253342E9"/>
        <n v="1.514241011E9"/>
        <n v="1.51474813E9"/>
        <n v="1.51971132E9"/>
        <n v="1.517965622E9"/>
        <n v="1.51137448E9"/>
        <n v="1.517660562E9"/>
        <n v="1.51767686E9"/>
        <n v="1.512111452E9"/>
        <n v="1.514104661E9"/>
        <n v="1.513021522E9"/>
        <n v="1.512423332E9"/>
        <n v="1.519056251E9"/>
        <n v="1.51169145E9"/>
        <n v="1.513047641E9"/>
        <n v="1.517291841E9"/>
        <n v="1.51142516E9"/>
        <n v="1.513386142E9"/>
        <n v="1.51783164E9"/>
        <n v="1.512675732E9"/>
        <n v="1.51260237E9"/>
        <n v="1.513564321E9"/>
        <n v="1.514148331E9"/>
        <n v="1.518046611E9"/>
        <n v="1.513458061E9"/>
        <n v="1.513327912E9"/>
        <n v="1.51328904E9"/>
        <n v="1.515234721E9"/>
        <n v="1.51437136E9"/>
        <n v="1.512740791E9"/>
        <n v="1.515486761E9"/>
        <n v="1.518241522E9"/>
        <n v="1.51301035E9"/>
        <n v="1.518918142E9"/>
        <n v="1.51311843E9"/>
        <n v="1.519775441E9"/>
        <n v="1.5190034E9"/>
        <n v="1.519810242E9"/>
        <n v="1.516050692E9"/>
        <n v="1.518857371E9"/>
        <n v="1.513915652E9"/>
        <n v="1.516578211E9"/>
        <n v="1.51781445E9"/>
        <n v="1.51791856E9"/>
        <n v="1.51334863E9"/>
        <n v="1.5141038E9"/>
        <n v="1.511945902E9"/>
        <n v="1.51906201E9"/>
        <n v="1.515606681E9"/>
        <n v="1.51320788E9"/>
        <n v="1.51549893E9"/>
        <n v="1.51487286E9"/>
        <n v="1.513509611E9"/>
        <n v="1.51786923E9"/>
        <n v="1.51540432E9"/>
        <n v="1.517029331E9"/>
        <n v="1.518148641E9"/>
        <n v="1.517336212E9"/>
        <n v="1.518031872E9"/>
        <n v="1.51949489E9"/>
        <n v="1.51543879E9"/>
        <n v="1.51294787E9"/>
        <n v="1.51257103E9"/>
        <n v="1.518851361E9"/>
        <n v="1.514856642E9"/>
        <n v="1.514559592E9"/>
        <n v="1.514942341E9"/>
        <n v="1.51266454E9"/>
        <n v="1.515640912E9"/>
        <n v="1.51903825E9"/>
        <n v="1.516209292E9"/>
        <n v="1.519501291E9"/>
        <n v="1.515515141E9"/>
        <n v="1.514408481E9"/>
        <n v="1.515971131E9"/>
        <n v="1.511732312E9"/>
        <n v="1.511247501E9"/>
        <n v="1.512099462E9"/>
        <n v="1.519229691E9"/>
        <n v="1.51210503E9"/>
        <n v="1.515145101E9"/>
        <n v="1.51363234E9"/>
        <n v="1.514963712E9"/>
        <n v="1.513034871E9"/>
        <n v="1.513497632E9"/>
        <n v="1.512532522E9"/>
        <n v="1.514129082E9"/>
        <n v="1.51204439E9"/>
        <n v="1.512488991E9"/>
        <n v="1.516572191E9"/>
        <n v="1.51188112E9"/>
        <n v="1.51787756E9"/>
        <n v="1.512921331E9"/>
        <n v="1.511584222E9"/>
        <n v="1.512009021E9"/>
        <n v="1.519982861E9"/>
        <n v="1.5142301E9"/>
        <n v="1.519260031E9"/>
        <n v="1.513381602E9"/>
        <n v="1.51862367E9"/>
        <n v="1.517817481E9"/>
        <n v="1.51674671E9"/>
        <n v="1.519469381E9"/>
        <n v="1.512009272E9"/>
        <n v="1.515370852E9"/>
        <n v="1.513135382E9"/>
        <n v="1.519333512E9"/>
        <n v="1.518777202E9"/>
        <n v="1.518596921E9"/>
        <n v="1.51631995E9"/>
        <n v="1.511333922E9"/>
        <n v="1.516233202E9"/>
        <n v="1.51129213E9"/>
        <n v="1.515394902E9"/>
        <n v="1.513691022E9"/>
        <n v="1.512089342E9"/>
        <n v="1.514064192E9"/>
        <n v="1.51626418E9"/>
        <n v="1.5176431E9"/>
        <n v="1.517191682E9"/>
        <n v="1.51907957E9"/>
        <n v="1.516568711E9"/>
        <n v="1.519896621E9"/>
        <n v="1.51470855E9"/>
        <n v="1.512784012E9"/>
        <n v="1.51448418E9"/>
        <n v="1.515600571E9"/>
        <n v="1.514176221E9"/>
        <n v="1.518382781E9"/>
        <n v="1.517277061E9"/>
        <n v="1.518299542E9"/>
        <n v="1.512194052E9"/>
        <n v="1.512011261E9"/>
        <n v="1.51820535E9"/>
        <n v="1.51542593E9"/>
        <n v="1.51217792E9"/>
        <n v="1.51918122E9"/>
        <n v="1.517695881E9"/>
        <n v="1.513155841E9"/>
        <n v="1.51483745E9"/>
        <n v="1.518844372E9"/>
        <n v="1.513298641E9"/>
        <n v="1.519163572E9"/>
        <n v="1.515013711E9"/>
        <n v="1.51425152E9"/>
        <n v="1.515428232E9"/>
        <n v="1.518526641E9"/>
        <n v="1.514199262E9"/>
        <n v="1.5180737E9"/>
        <n v="1.517773031E9"/>
        <n v="1.51750133E9"/>
        <n v="1.514179371E9"/>
        <n v="1.512222421E9"/>
        <n v="1.517122151E9"/>
        <n v="1.519961702E9"/>
        <n v="1.519681642E9"/>
        <n v="1.512700541E9"/>
        <n v="1.51644054E9"/>
        <n v="1.51392383E9"/>
        <n v="1.516391761E9"/>
        <n v="1.512953962E9"/>
        <n v="1.512749871E9"/>
        <n v="1.51823966E9"/>
        <n v="1.51326214E9"/>
        <n v="1.511386392E9"/>
        <n v="1.515034071E9"/>
        <n v="1.512996191E9"/>
        <n v="1.515034732E9"/>
        <n v="1.51316527E9"/>
        <n v="1.516980202E9"/>
        <n v="1.516470091E9"/>
        <n v="1.516793141E9"/>
        <n v="1.51962027E9"/>
        <n v="1.51957342E9"/>
        <n v="1.517832361E9"/>
        <n v="1.51409744E9"/>
        <n v="1.51128531E9"/>
        <n v="1.518769501E9"/>
        <n v="1.511420962E9"/>
        <n v="1.51768007E9"/>
        <n v="1.513532782E9"/>
        <n v="1.515400772E9"/>
        <n v="1.511302592E9"/>
        <n v="1.516264282E9"/>
        <n v="1.51206237E9"/>
        <n v="1.51513122E9"/>
        <n v="1.51778557E9"/>
        <n v="1.511886831E9"/>
        <n v="1.518293812E9"/>
        <n v="1.513218771E9"/>
        <n v="1.51687723E9"/>
        <n v="1.519029222E9"/>
        <n v="1.518488441E9"/>
        <n v="1.518512772E9"/>
        <n v="1.519023051E9"/>
        <n v="1.515029952E9"/>
        <n v="1.51160417E9"/>
        <n v="1.516955721E9"/>
        <n v="1.51821199E9"/>
        <n v="1.512798882E9"/>
        <n v="1.51130348E9"/>
        <n v="1.519181371E9"/>
        <n v="1.514952932E9"/>
        <n v="1.5166728E9"/>
        <n v="1.511616333E9"/>
        <n v="1.511432276E9"/>
        <n v="1.515424959E9"/>
        <n v="1.514090146E9"/>
        <n v="1.518245974E9"/>
        <n v="1.518200837E9"/>
        <n v="1.513528073E9"/>
        <n v="1.519711177E9"/>
        <n v="1.512564189E9"/>
        <n v="1.513314624E9"/>
        <n v="1.515753419E9"/>
        <n v="1.517956765E9"/>
        <n v="1.517316225E9"/>
        <n v="1.516377488E9"/>
        <n v="1.519603106E9"/>
        <n v="1.518990656E9"/>
        <n v="1.516900048E9"/>
        <n v="1.518419488E9"/>
        <n v="1.514063357E9"/>
        <n v="1.511918529E9"/>
        <n v="1.517255356E9"/>
        <n v="1.519019516E9"/>
        <n v="1.514940236E9"/>
        <n v="1.517528235E9"/>
        <n v="1.512056396E9"/>
        <n v="1.519819746E9"/>
        <n v="1.516818087E9"/>
        <n v="1.512421637E9"/>
        <n v="1.515072903E9"/>
        <n v="1.519246848E9"/>
        <n v="1.512539969E9"/>
        <n v="1.514061954E9"/>
        <n v="1.515000445E9"/>
        <n v="1.513643043E9"/>
        <n v="1.513431108E9"/>
        <n v="1.514628713E9"/>
        <n v="1.514933198E9"/>
        <n v="1.516616976E9"/>
        <n v="1.516437118E9"/>
        <n v="1.517691016E9"/>
        <n v="1.513923158E9"/>
        <n v="1.511432168E9"/>
        <n v="1.514772114E9"/>
        <n v="1.515468487E9"/>
        <n v="1.513023653E9"/>
        <n v="1.515355916E9"/>
        <n v="1.515877489E9"/>
        <n v="1.519964305E9"/>
        <n v="1.518050849E9"/>
        <n v="1.519714599E9"/>
        <n v="1.512404808E9"/>
        <n v="1.518445979E9"/>
        <n v="1.518949544E9"/>
        <n v="1.513858986E9"/>
        <n v="1.513029027E9"/>
        <n v="1.511341806E9"/>
        <n v="1.515523156E9"/>
        <n v="1.515889316E9"/>
        <n v="1.514847575E9"/>
        <n v="1.517486637E9"/>
        <n v="1.513193289E9"/>
        <n v="1.519441447E9"/>
        <n v="1.513119428E9"/>
        <n v="1.517876126E9"/>
        <n v="1.516920503E9"/>
        <n v="1.516579684E9"/>
        <n v="1.517353017E9"/>
        <n v="1.515144529E9"/>
        <n v="1.518815619E9"/>
        <n v="1.516407523E9"/>
        <n v="1.516680155E9"/>
        <n v="1.512348018E9"/>
        <n v="1.512046323E9"/>
        <n v="1.519016687E9"/>
        <n v="1.513779889E9"/>
        <n v="1.516524197E9"/>
        <n v="1.516896126E9"/>
        <n v="1.515332759E9"/>
        <n v="1.511626408E9"/>
        <n v="1.519443026E9"/>
        <n v="1.513312207E9"/>
        <n v="1.511611445E9"/>
        <n v="1.514903589E9"/>
        <n v="1.514497448E9"/>
        <n v="1.513311575E9"/>
        <n v="1.518808846E9"/>
        <n v="1.518030778E9"/>
        <n v="1.514612197E9"/>
        <n v="1.511312374E9"/>
        <n v="1.511338696E9"/>
        <n v="1.518149205E9"/>
        <n v="1.518052805E9"/>
        <n v="1.513468078E9"/>
        <n v="1.514588609E9"/>
        <n v="1.511367634E9"/>
        <n v="1.514884989E9"/>
        <n v="1.512869229E9"/>
        <n v="1.512283208E9"/>
        <n v="1.515669447E9"/>
        <n v="1.518311295E9"/>
        <n v="1.514037424E9"/>
        <n v="1.516493549E9"/>
        <n v="1.516227199E9"/>
        <n v="1.514863143E9"/>
        <n v="1.517139568E9"/>
        <n v="1.513005269E9"/>
        <n v="1.511566265E9"/>
        <n v="1.513762889E9"/>
        <n v="1.511581159E9"/>
        <n v="1.514799324E9"/>
        <n v="1.514666733E9"/>
        <n v="1.516544558E9"/>
        <n v="1.515567265E9"/>
        <n v="1.518512879E9"/>
        <n v="1.513540888E9"/>
        <n v="1.515625255E9"/>
        <n v="1.513478597E9"/>
        <n v="1.517950876E9"/>
        <n v="1.517315243E9"/>
        <n v="1.519385609E9"/>
        <n v="1.514517667E9"/>
        <n v="1.514381403E9"/>
        <n v="1.511784987E9"/>
        <n v="1.519014967E9"/>
        <n v="1.511880068E9"/>
        <n v="1.513779085E9"/>
        <n v="1.512822555E9"/>
        <n v="1.511603996E9"/>
        <n v="1.517441384E9"/>
        <n v="1.518745476E9"/>
        <n v="1.515151757E9"/>
        <n v="1.517333468E9"/>
        <n v="1.512865787E9"/>
        <n v="1.518435219E9"/>
        <n v="1.512012186E9"/>
        <n v="1.516164695E9"/>
        <n v="1.517353563E9"/>
        <n v="1.513334587E9"/>
        <n v="1.512131256E9"/>
        <n v="1.515720287E9"/>
        <n v="1.516186688E9"/>
        <n v="1.518301657E9"/>
        <n v="1.515782928E9"/>
        <n v="1.511763593E9"/>
        <n v="1.517278197E9"/>
        <n v="1.511439254E9"/>
        <n v="1.512697787E9"/>
        <n v="1.515677365E9"/>
        <n v="1.518099844E9"/>
        <n v="1.517716969E9"/>
        <n v="1.511773115E9"/>
        <n v="1.515690355E9"/>
        <n v="1.517490957E9"/>
        <n v="1.514490005E9"/>
        <n v="1.519707298E9"/>
        <n v="1.517477067E9"/>
        <n v="1.514270155E9"/>
        <n v="1.516671358E9"/>
        <n v="1.519946917E9"/>
        <n v="1.518630123E9"/>
        <n v="1.518177979E9"/>
        <n v="1.519689865E9"/>
        <n v="1.514712605E9"/>
        <n v="1.513976339E9"/>
        <n v="1.517708303E9"/>
        <n v="1.511345114E9"/>
        <n v="1.518463655E9"/>
        <n v="1.514196916E9"/>
        <n v="1.515111358E9"/>
        <n v="1.512853476E9"/>
        <n v="1.514156678E9"/>
        <n v="1.517457685E9"/>
        <n v="1.519614673E9"/>
        <n v="1.517045594E9"/>
        <n v="1.515783808E9"/>
        <n v="1.516542253E9"/>
        <n v="1.512010394E9"/>
        <n v="1.512451726E9"/>
        <n v="1.512921595E9"/>
        <n v="1.518163266E9"/>
        <n v="1.516772133E9"/>
        <n v="1.512391274E9"/>
        <n v="1.518720358E9"/>
        <n v="1.516002843E9"/>
        <n v="1.518327019E9"/>
        <n v="1.517861386E9"/>
        <n v="1.512603766E9"/>
        <n v="1.517364365E9"/>
        <n v="1.517095316E9"/>
        <n v="1.515762358E9"/>
        <n v="1.515411746E9"/>
        <n v="1.518158195E9"/>
        <n v="1.513816644E9"/>
        <n v="1.519296885E9"/>
        <n v="1.511868815E9"/>
        <n v="1.512622456E9"/>
        <n v="1.518972658E9"/>
        <n v="1.512320627E9"/>
        <n v="1.516174407E9"/>
        <n v="1.512361849E9"/>
        <n v="1.515192336E9"/>
        <n v="1.511759107E9"/>
        <n v="1.512049017E9"/>
        <n v="1.518639945E9"/>
        <n v="1.514916304E9"/>
        <n v="1.512886406E9"/>
        <n v="1.512962106E9"/>
        <n v="1.511264483E9"/>
        <n v="1.519940035E9"/>
        <n v="1.517263145E9"/>
        <n v="1.513831056E9"/>
        <n v="1.516802375E9"/>
        <n v="1.519444146E9"/>
        <n v="1.517698374E9"/>
        <n v="1.516684636E9"/>
        <n v="1.514526205E9"/>
        <n v="1.513286789E9"/>
        <n v="1.516881586E9"/>
        <n v="1.519937968E9"/>
        <n v="1.513018439E9"/>
        <n v="1.513082343E9"/>
        <n v="1.512720916E9"/>
        <n v="1.512128305E9"/>
        <n v="1.518136845E9"/>
        <n v="1.517732465E9"/>
        <n v="1.512994425E9"/>
        <n v="1.512960864E9"/>
        <n v="1.515108639E9"/>
        <n v="1.512834127E9"/>
        <n v="1.518642763E9"/>
        <n v="1.513198134E9"/>
        <n v="1.517173985E9"/>
        <n v="1.514733693E9"/>
        <n v="1.513147669E9"/>
        <n v="1.516469093E9"/>
        <n v="1.511545955E9"/>
        <n v="1.513582765E9"/>
        <n v="1.513157089E9"/>
        <n v="1.516459776E9"/>
        <n v="1.518294169E9"/>
        <n v="1.511364723E9"/>
        <n v="1.513659125E9"/>
        <n v="1.518530759E9"/>
        <n v="1.511420134E9"/>
        <n v="1.515495444E9"/>
        <n v="1.515736615E9"/>
        <n v="1.519993668E9"/>
        <n v="1.514661626E9"/>
        <n v="1.518363536E9"/>
        <n v="1.517985923E9"/>
        <n v="1.518448937E9"/>
        <n v="1.512516997E9"/>
        <n v="1.516969339E9"/>
        <n v="1.519445924E9"/>
        <n v="1.511749307E9"/>
        <n v="1.518465289E9"/>
        <n v="1.519401547E9"/>
        <n v="1.518758923E9"/>
        <n v="1.517926316E9"/>
        <n v="1.517761649E9"/>
        <n v="1.517733414E9"/>
        <n v="1.518062949E9"/>
        <n v="1.515827936E9"/>
        <n v="1.518590197E9"/>
        <n v="1.514005597E9"/>
        <n v="1.517764286E9"/>
        <n v="1.517512927E9"/>
        <n v="1.511712634E9"/>
        <n v="1.517710185E9"/>
        <n v="1.513402775E9"/>
        <n v="1.512102574E9"/>
        <n v="1.512338277E9"/>
        <n v="1.516807609E9"/>
        <n v="1.515732013E9"/>
        <n v="1.515299945E9"/>
        <n v="1.517686667E9"/>
        <n v="1.519156933E9"/>
        <n v="1.518164845E9"/>
        <n v="1.519945703E9"/>
        <n v="1.511396675E9"/>
        <n v="1.519358829E9"/>
        <n v="1.513065678E9"/>
        <n v="1.515547994E9"/>
        <n v="1.513748923E9"/>
        <n v="1.513933669E9"/>
        <n v="1.512260655E9"/>
        <n v="1.516866456E9"/>
        <n v="1.515487423E9"/>
        <n v="1.513830956E9"/>
        <n v="1.512639265E9"/>
        <n v="1.518529766E9"/>
        <n v="1.511398479E9"/>
        <n v="1.519392213E9"/>
        <n v="1.516986917E9"/>
        <n v="1.518448316E9"/>
        <n v="1.519189263E9"/>
        <n v="1.512160826E9"/>
        <n v="1.519594176E9"/>
        <n v="1.519937056E9"/>
        <n v="1.518029816E9"/>
        <n v="1.518267073E9"/>
        <n v="1.518975755E9"/>
        <n v="1.517333667E9"/>
        <n v="1.514777098E9"/>
        <n v="1.514783607E9"/>
        <n v="1.516932867E9"/>
        <n v="1.517614349E9"/>
        <n v="1.514095216E9"/>
        <n v="1.518892927E9"/>
        <n v="1.518777773E9"/>
        <n v="1.518388588E9"/>
        <n v="1.511254128E9"/>
        <n v="1.514005329E9"/>
        <n v="1.519277086E9"/>
        <n v="1.511745643E9"/>
        <n v="1.514199668E9"/>
        <n v="1.514856486E9"/>
        <n v="1.516981336E9"/>
        <n v="1.512764834E9"/>
        <n v="1.512568085E9"/>
        <n v="1.517621537E9"/>
        <n v="1.519192144E9"/>
        <n v="1.516665976E9"/>
        <n v="1.517335627E9"/>
        <n v="1.518896449E9"/>
        <n v="1.518509765E9"/>
        <n v="1.515880899E9"/>
        <n v="1.516027094E9"/>
        <n v="1.511285676E9"/>
        <n v="1.516108728E9"/>
        <n v="1.511940003E9"/>
        <n v="1.513281343E9"/>
        <n v="1.515115614E9"/>
        <n v="1.516889056E9"/>
        <n v="1.515809178E9"/>
        <n v="1.511500226E9"/>
        <n v="1.519845147E9"/>
        <n v="1.516120829E9"/>
        <n v="1.518662377E9"/>
        <n v="1.514593316E9"/>
        <n v="1.513175675E9"/>
        <n v="1.518831966E9"/>
        <n v="1.516298454E9"/>
        <n v="1.512150614E9"/>
        <n v="1.514562567E9"/>
        <n v="1.518227943E9"/>
        <n v="1.513582744E9"/>
        <n v="1.515321324E9"/>
        <n v="1.517227145E9"/>
        <n v="1.514821328E9"/>
        <n v="1.517783036E9"/>
        <n v="1.512221188E9"/>
        <n v="1.512160214E9"/>
        <n v="1.511251063E9"/>
        <n v="1.514162209E9"/>
        <n v="1.517432914E9"/>
        <n v="1.519417646E9"/>
        <n v="1.514507628E9"/>
        <n v="1.512765519E9"/>
        <n v="1.518680898E9"/>
        <n v="1.518240389E9"/>
        <n v="1.516494664E9"/>
        <n v="1.516729826E9"/>
        <n v="1.513119176E9"/>
        <n v="1.512793153E9"/>
        <n v="1.516317196E9"/>
        <n v="1.517359496E9"/>
        <n v="1.513323824E9"/>
        <n v="1.511576355E9"/>
        <n v="1.517158508E9"/>
        <n v="1.513602614E9"/>
        <n v="1.519879007E9"/>
        <n v="1.511536804E9"/>
        <n v="1.519189598E9"/>
        <n v="1.513789119E9"/>
        <n v="1.512197839E9"/>
        <n v="1.518626923E9"/>
        <n v="1.518472678E9"/>
        <n v="1.513009285E9"/>
        <n v="1.517000133E9"/>
        <n v="1.515448236E9"/>
        <n v="1.517267503E9"/>
        <n v="1.514739955E9"/>
        <n v="1.519955146E9"/>
        <n v="1.513019246E9"/>
        <n v="1.513187739E9"/>
        <n v="1.512977946E9"/>
        <n v="1.512651334E9"/>
        <n v="1.513460517E9"/>
        <n v="1.517188114E9"/>
        <n v="1.519687496E9"/>
        <n v="1.519966669E9"/>
        <n v="1.516918424E9"/>
        <n v="1.514259359E9"/>
        <n v="1.515239633E9"/>
        <n v="1.518874249E9"/>
        <n v="1.516656908E9"/>
        <n v="1.515756603E9"/>
        <n v="1.513382349E9"/>
        <n v="1.519020817E9"/>
        <n v="1.519800316E9"/>
        <n v="1.519881497E9"/>
        <n v="1.517752869E9"/>
        <n v="1.519038168E9"/>
        <n v="1.513536526E9"/>
        <n v="1.516277337E9"/>
        <n v="1.513686144E9"/>
        <n v="1.515111684E9"/>
        <n v="1.513777977E9"/>
        <n v="1.515379726E9"/>
        <n v="1.515267279E9"/>
        <n v="1.514208823E9"/>
        <n v="1.518146629E9"/>
        <n v="1.513828453E9"/>
        <n v="1.516140926E9"/>
        <n v="1.513438497E9"/>
        <n v="1.514759869E9"/>
        <n v="1.511343969E9"/>
        <n v="1.514010009E9"/>
        <n v="1.514050397E9"/>
        <n v="1.519557359E9"/>
        <n v="1.518683859E9"/>
        <n v="1.512403678E9"/>
        <n v="1.511694269E9"/>
        <n v="1.513555205E9"/>
        <n v="1.516125864E9"/>
        <n v="1.518373424E9"/>
        <n v="1.514140458E9"/>
        <n v="1.519272278E9"/>
        <n v="1.513863265E9"/>
        <n v="1.518531196E9"/>
        <n v="1.513563776E9"/>
        <n v="1.511311048E9"/>
        <n v="1.512343685E9"/>
        <n v="1.512045108E9"/>
        <n v="1.512782355E9"/>
        <n v="1.512366283E9"/>
        <n v="1.519979104E9"/>
        <n v="1.515196075E9"/>
        <n v="1.519614578E9"/>
        <n v="1.513419539E9"/>
        <n v="1.518011676E9"/>
        <n v="1.516300829E9"/>
        <n v="1.518164684E9"/>
        <n v="1.512094574E9"/>
        <n v="1.519207185E9"/>
        <n v="1.518827188E9"/>
        <n v="1.511426663E9"/>
        <n v="1.518332484E9"/>
        <n v="1.519162175E9"/>
        <n v="1.516788494E9"/>
        <n v="1.515033589E9"/>
        <n v="1.518100697E9"/>
        <n v="1.515410274E9"/>
        <n v="1.519560044E9"/>
        <n v="1.517482394E9"/>
        <n v="1.512986639E9"/>
        <n v="1.516822109E9"/>
        <n v="1.516821945E9"/>
        <n v="1.515091803E9"/>
        <n v="1.515631699E9"/>
        <n v="1.519606544E9"/>
        <n v="1.516017559E9"/>
        <n v="1.513775865E9"/>
        <n v="1.513876094E9"/>
        <n v="1.511782926E9"/>
        <n v="1.518108139E9"/>
        <n v="1.514830638E9"/>
        <n v="1.519138367E9"/>
        <n v="1.512626074E9"/>
        <n v="1.512104383E9"/>
        <n v="1.514755886E9"/>
        <n v="1.516141529E9"/>
        <n v="1.514713455E9"/>
        <n v="1.519507899E9"/>
        <n v="1.511373656E9"/>
        <n v="1.518761986E9"/>
        <n v="1.513634886E9"/>
        <n v="1.518195958E9"/>
        <n v="1.512380556E9"/>
        <n v="1.518788123E9"/>
        <n v="1.517843394E9"/>
        <n v="1.511905344E9"/>
        <n v="1.511534958E9"/>
        <n v="1.519029823E9"/>
        <n v="1.517306428E9"/>
        <n v="1.513143784E9"/>
        <n v="1.515411908E9"/>
        <n v="1.511491996E9"/>
        <n v="1.514293698E9"/>
        <n v="1.518825209E9"/>
        <n v="1.519612897E9"/>
        <n v="1.517674469E9"/>
        <n v="1.513852606E9"/>
        <n v="1.519724709E9"/>
        <n v="1.519131033E9"/>
        <n v="1.511608584E9"/>
        <n v="1.513365483E9"/>
        <n v="1.516987106E9"/>
        <n v="1.516462234E9"/>
        <n v="1.518615905E9"/>
        <n v="1.514029536E9"/>
        <n v="1.512477786E9"/>
        <n v="1.518943874E9"/>
        <n v="1.517712834E9"/>
        <n v="1.512429925E9"/>
        <n v="1.517516594E9"/>
        <n v="1.514622327E9"/>
        <n v="1.517387618E9"/>
        <n v="1.513139068E9"/>
        <n v="1.512909673E9"/>
        <n v="1.515937406E9"/>
        <n v="1.512853208E9"/>
        <n v="1.516594278E9"/>
        <n v="1.512862496E9"/>
        <n v="1.514532348E9"/>
        <n v="1.516840173E9"/>
        <n v="1.515801285E9"/>
        <n v="1.516285774E9"/>
        <n v="1.512068559E9"/>
        <n v="1.515808927E9"/>
        <n v="1.519846366E9"/>
        <n v="1.511705885E9"/>
        <n v="1.519833816E9"/>
        <n v="1.513089439E9"/>
        <n v="1.519241884E9"/>
        <n v="1.517326277E9"/>
        <n v="1.512332259E9"/>
        <n v="1.515934997E9"/>
        <n v="1.516460575E9"/>
        <n v="1.517786896E9"/>
        <n v="1.518542477E9"/>
        <n v="1.514368473E9"/>
        <n v="1.511361058E9"/>
        <n v="1.513665768E9"/>
        <n v="1.518657974E9"/>
        <n v="1.515932339E9"/>
        <n v="1.515705106E9"/>
        <n v="1.517035658E9"/>
        <n v="1.515619763E9"/>
        <n v="1.516951733E9"/>
        <n v="1.518864725E9"/>
        <n v="1.515486317E9"/>
        <n v="1.517117895E9"/>
        <n v="1.512052957E9"/>
        <n v="1.513576795E9"/>
        <n v="1.518908854E9"/>
        <n v="1.516536127E9"/>
        <n v="1.512615147E9"/>
        <n v="1.514899466E9"/>
        <n v="1.515504724E9"/>
        <n v="1.518899057E9"/>
        <n v="1.516706034E9"/>
        <n v="1.511541843E9"/>
        <n v="1.514575603E9"/>
        <n v="1.517133146E9"/>
        <n v="1.518039773E9"/>
        <n v="1.514731727E9"/>
        <n v="1.514457704E9"/>
        <n v="1.517208198E9"/>
        <n v="1.514223359E9"/>
        <n v="1.518922375E9"/>
        <n v="1.518449269E9"/>
        <n v="1.515919235E9"/>
        <n v="1.517126039E9"/>
        <n v="1.519428855E9"/>
        <n v="1.518785696E9"/>
        <n v="1.518255517E9"/>
        <n v="1.512300269E9"/>
        <n v="1.512816059E9"/>
        <n v="1.518023763E9"/>
        <n v="1.515605038E9"/>
        <n v="1.518959969E9"/>
        <n v="1.516821703E9"/>
        <n v="1.512534847E9"/>
        <n v="1.514746993E9"/>
        <n v="1.518935567E9"/>
        <n v="1.515150519E9"/>
        <n v="1.517254565E9"/>
        <n v="1.513711305E9"/>
        <n v="1.514296595E9"/>
        <n v="1.511680278E9"/>
        <n v="1.513022557E9"/>
        <n v="1.519678487E9"/>
        <n v="1.511524333E9"/>
        <n v="1.513691059E9"/>
        <n v="1.511285554E9"/>
        <n v="1.518196148E9"/>
        <n v="1.518569295E9"/>
        <n v="1.511460276E9"/>
        <n v="1.513570416E9"/>
        <n v="1.518558549E9"/>
        <n v="1.516391923E9"/>
        <n v="1.513799055E9"/>
        <n v="1.517760948E9"/>
        <n v="1.513967437E9"/>
        <n v="1.518742218E9"/>
        <n v="1.513337284E9"/>
        <n v="1.513882125E9"/>
        <n v="1.513274193E9"/>
        <n v="1.517313764E9"/>
        <n v="1.514335987E9"/>
        <n v="1.519566355E9"/>
        <n v="1.518619636E9"/>
        <n v="1.517015746E9"/>
        <n v="1.513245464E9"/>
        <n v="1.512773416E9"/>
        <n v="1.512256008E9"/>
        <n v="1.514043359E9"/>
        <n v="1.513588198E9"/>
        <n v="1.512868246E9"/>
        <n v="1.512704557E9"/>
        <n v="1.512631879E9"/>
        <n v="1.513537093E9"/>
        <n v="1.517710303E9"/>
        <n v="1.516185823E9"/>
        <n v="1.518261934E9"/>
        <n v="1.515087937E9"/>
        <n v="1.519568379E9"/>
        <n v="1.511960058E9"/>
        <n v="1.512332594E9"/>
        <n v="1.517000667E9"/>
        <n v="1.519613329E9"/>
        <n v="1.519584837E9"/>
        <n v="1.514588205E9"/>
        <n v="1.516415939E9"/>
        <n v="1.511856555E9"/>
        <n v="1.512964478E9"/>
        <n v="1.518672315E9"/>
        <n v="1.516692464E9"/>
        <n v="1.516966677E9"/>
        <n v="1.519015349E9"/>
        <n v="1.512274093E9"/>
        <n v="1.518704748E9"/>
        <n v="1.518694605E9"/>
        <n v="1.513734785E9"/>
        <n v="1.513086395E9"/>
        <n v="1.513258545E9"/>
        <n v="1.517822984E9"/>
        <n v="1.514636509E9"/>
        <n v="1.516114998E9"/>
        <n v="1.513815166E9"/>
        <n v="1.511613343E9"/>
        <n v="1.512652539E9"/>
        <n v="1.519855487E9"/>
        <n v="1.515414334E9"/>
        <n v="1.511305659E9"/>
        <n v="1.515594286E9"/>
        <n v="1.517508158E9"/>
        <n v="1.513614607E9"/>
        <n v="1.514352415E9"/>
        <n v="1.519751425E9"/>
        <n v="1.517476016E9"/>
        <n v="1.519807158E9"/>
        <n v="1.519323416E9"/>
        <n v="1.511368694E9"/>
        <n v="1.516690625E9"/>
        <n v="1.514407005E9"/>
        <n v="1.513016435E9"/>
        <n v="1.512784484E9"/>
        <n v="1.514845694E9"/>
        <n v="1.515080224E9"/>
        <n v="1.515104368E9"/>
        <n v="1.517282373E9"/>
        <n v="1.518201484E9"/>
        <n v="1.516200957E9"/>
        <n v="1.514247636E9"/>
        <n v="1.519697238E9"/>
        <n v="1.513922384E9"/>
        <n v="1.518522005E9"/>
        <n v="1.517892553E9"/>
        <n v="1.515253099E9"/>
        <n v="1.517036094E9"/>
        <n v="1.513095526E9"/>
        <n v="1.511623259E9"/>
        <n v="1.513095126E9"/>
        <n v="1.511537444E9"/>
        <n v="1.519931857E9"/>
        <n v="1.517241234E9"/>
        <n v="1.514565574E9"/>
        <n v="1.513097133E9"/>
        <n v="1.514265259E9"/>
        <n v="1.517772869E9"/>
        <n v="1.516758035E9"/>
        <n v="1.514579473E9"/>
        <n v="1.517356703E9"/>
        <n v="1.512000975E9"/>
        <n v="1.514433729E9"/>
        <n v="1.511767474E9"/>
        <n v="1.518774957E9"/>
        <n v="1.518865964E9"/>
        <n v="1.512334184E9"/>
        <n v="1.512533157E9"/>
        <n v="1.516320807E9"/>
        <n v="1.511704488E9"/>
        <n v="1.519072169E9"/>
        <n v="1.511338599E9"/>
        <n v="1.511383128E9"/>
        <n v="1.515856866E9"/>
        <n v="1.512961014E9"/>
        <n v="1.515475264E9"/>
        <n v="1.519290515E9"/>
        <n v="1.519343578E9"/>
        <n v="1.514832726E9"/>
        <n v="1.519475358E9"/>
        <n v="1.514490138E9"/>
        <n v="1.516217048E9"/>
        <n v="1.513382539E9"/>
        <n v="1.512166836E9"/>
        <n v="1.516143177E9"/>
        <n v="1.513840143E9"/>
        <n v="1.519720874E9"/>
        <n v="1.515906306E9"/>
        <n v="1.512153347E9"/>
        <n v="1.512662296E9"/>
        <n v="1.511940215E9"/>
        <n v="1.515502688E9"/>
        <n v="1.511697935E9"/>
        <n v="1.513056376E9"/>
        <n v="1.516812998E9"/>
        <n v="1.517908205E9"/>
        <n v="1.515389547E9"/>
        <n v="1.516708116E9"/>
        <n v="1.512380866E9"/>
        <n v="1.516945613E9"/>
        <n v="1.513007716E9"/>
        <n v="1.519829105E9"/>
        <n v="1.517188925E9"/>
        <n v="1.514660826E9"/>
        <n v="1.515023445E9"/>
        <n v="1.512395504E9"/>
        <n v="1.512673595E9"/>
        <n v="1.513759244E9"/>
        <n v="1.513283806E9"/>
        <n v="1.516836194E9"/>
        <n v="1.516111764E9"/>
        <n v="1.514036939E9"/>
        <n v="1.519047669E9"/>
        <n v="1.512583007E9"/>
        <n v="1.514887234E9"/>
        <n v="1.512544795E9"/>
        <n v="1.513921477E9"/>
        <n v="1.517738293E9"/>
        <n v="1.513583644E9"/>
        <n v="1.519231706E9"/>
        <n v="1.516301274E9"/>
        <n v="1.512250766E9"/>
        <n v="1.517509455E9"/>
        <n v="1.518325227E9"/>
        <n v="1.512598955E9"/>
        <n v="1.517439519E9"/>
        <n v="1.518766907E9"/>
        <n v="1.517711059E9"/>
        <n v="1.514226457E9"/>
        <n v="1.513488916E9"/>
        <n v="1.514938309E9"/>
        <n v="1.511406677E9"/>
        <n v="1.519297359E9"/>
        <n v="1.517420564E9"/>
        <n v="1.517095586E9"/>
        <n v="1.511562788E9"/>
        <n v="1.515925555E9"/>
        <n v="1.519705888E9"/>
        <n v="1.513514245E9"/>
        <n v="1.512669085E9"/>
        <n v="1.514463006E9"/>
        <n v="1.514053094E9"/>
        <n v="1.519277895E9"/>
        <n v="1.514887866E9"/>
        <n v="1.513501899E9"/>
        <n v="1.515542808E9"/>
        <n v="1.515937128E9"/>
        <n v="1.511610718E9"/>
        <n v="1.517094093E9"/>
        <n v="1.513406853E9"/>
        <n v="1.513550176E9"/>
        <n v="1.519070464E9"/>
        <n v="1.518628623E9"/>
        <n v="1.518831008E9"/>
        <n v="1.512411016E9"/>
        <n v="1.519469385E9"/>
        <n v="1.512519525E9"/>
        <n v="1.519023056E9"/>
        <n v="1.514165419E9"/>
        <n v="1.517617234E9"/>
        <n v="1.516333506E9"/>
        <n v="1.516748076E9"/>
        <n v="1.513524756E9"/>
        <n v="1.519367785E9"/>
        <n v="1.517120587E9"/>
        <n v="1.516382914E9"/>
        <n v="1.512823843E9"/>
        <n v="1.519167764E9"/>
        <n v="1.515571026E9"/>
        <n v="1.515488506E9"/>
        <n v="1.516061877E9"/>
        <n v="1.511681808E9"/>
        <n v="1.517553778E9"/>
        <n v="1.512042953E9"/>
        <n v="1.519761504E9"/>
        <n v="1.512849799E9"/>
        <n v="1.511836969E9"/>
        <n v="1.514804224E9"/>
        <n v="1.517929655E9"/>
        <n v="1.512349155E9"/>
        <n v="1.516609237E9"/>
        <n v="1.517670359E9"/>
        <n v="1.512344433E9"/>
        <n v="1.516642844E9"/>
        <n v="1.513991736E9"/>
        <n v="1.517540976E9"/>
        <n v="1.511881584E9"/>
        <n v="1.511964974E9"/>
        <n v="1.515329755E9"/>
        <n v="1.516000445E9"/>
        <n v="1.511721707E9"/>
        <n v="1.512248335E9"/>
        <n v="1.517032179E9"/>
        <n v="1.514150525E9"/>
        <n v="1.515360393E9"/>
        <n v="1.512105455E9"/>
        <n v="1.516540019E9"/>
        <n v="1.515316594E9"/>
        <n v="1.511782418E9"/>
        <n v="1.519703099E9"/>
        <n v="1.511713688E9"/>
        <n v="1.516868116E9"/>
        <n v="1.517096259E9"/>
        <n v="1.518652033E9"/>
        <n v="1.514702934E9"/>
        <n v="1.512970058E9"/>
        <n v="1.517173827E9"/>
        <n v="1.519117037E9"/>
        <n v="1.513063449E9"/>
        <n v="1.518939906E9"/>
        <n v="1.513054113E9"/>
        <n v="1.514726859E9"/>
        <n v="1.518874743E9"/>
        <n v="1.515830877E9"/>
        <n v="1.516556696E9"/>
        <n v="1.512088555E9"/>
        <n v="1.512931997E9"/>
        <n v="1.517264076E9"/>
        <n v="1.517257827E9"/>
        <n v="1.517305469E9"/>
        <n v="1.517757653E9"/>
        <n v="1.519801983E9"/>
        <n v="1.516962105E9"/>
        <n v="1.513851987E9"/>
        <n v="1.518183775E9"/>
        <n v="1.517426554E9"/>
        <n v="1.513489736E9"/>
        <n v="1.516877807E9"/>
        <n v="1.517420385E9"/>
        <n v="1.519297933E9"/>
        <n v="1.517068749E9"/>
        <n v="1.518743228E9"/>
        <n v="1.519416116E9"/>
        <n v="1.515205819E9"/>
        <n v="1.516299016E9"/>
        <n v="1.519984518E9"/>
        <n v="1.512924659E9"/>
        <n v="1.515789056E9"/>
        <n v="1.517013779E9"/>
        <n v="1.516964899E9"/>
        <n v="1.517400319E9"/>
        <n v="1.519034439E9"/>
        <n v="1.516486729E9"/>
        <n v="1.512982226E9"/>
        <n v="1.517460413E9"/>
        <n v="1.519641845E9"/>
        <n v="1.514862749E9"/>
        <n v="1.514401886E9"/>
        <n v="1.512221669E9"/>
        <n v="1.512755779E9"/>
        <n v="1.516415804E9"/>
        <n v="1.514982544E9"/>
        <n v="1.513705849E9"/>
        <n v="1.513818415E9"/>
        <n v="1.515626595E9"/>
        <n v="1.517869206E9"/>
        <n v="1.513788833E9"/>
        <n v="1.514332506E9"/>
        <n v="1.518064479E9"/>
        <n v="1.512012479E9"/>
        <n v="1.516183884E9"/>
        <n v="1.519002988E9"/>
        <n v="1.515870185E9"/>
        <n v="1.517488047E9"/>
        <n v="1.512080203E9"/>
        <n v="1.513295045E9"/>
        <n v="1.511460445E9"/>
        <n v="1.513949843E9"/>
        <n v="1.512482336E9"/>
        <n v="1.517608023E9"/>
        <n v="1.516116515E9"/>
        <n v="1.517381518E9"/>
        <n v="1.511684554E9"/>
        <n v="1.518839329E9"/>
        <n v="1.518619799E9"/>
        <n v="1.511983296E9"/>
        <n v="1.513854114E9"/>
        <n v="1.518999879E9"/>
        <n v="1.514468837E9"/>
        <n v="1.517025789E9"/>
        <n v="1.515430817E9"/>
        <n v="1.517980204E9"/>
        <n v="1.518389084E9"/>
        <n v="1.518103716E9"/>
        <n v="1.519711019E9"/>
        <n v="1.512789083E9"/>
        <n v="1.519752957E9"/>
        <n v="1.511825694E9"/>
        <n v="1.517028368E9"/>
        <n v="1.517764874E9"/>
        <n v="1.519661056E9"/>
        <n v="1.515915269E9"/>
        <n v="1.515817727E9"/>
        <n v="1.512226356E9"/>
        <n v="1.516193013E9"/>
        <n v="1.513721823E9"/>
        <n v="1.514930747E9"/>
        <n v="1.512197249E9"/>
        <n v="1.512227203E9"/>
        <n v="1.511908428E9"/>
        <n v="1.517897897E9"/>
        <n v="1.517728623E9"/>
        <n v="1.516227855E9"/>
        <n v="1.514867179E9"/>
        <n v="1.511450163E9"/>
        <n v="1.516314296E9"/>
        <n v="1.516139133E9"/>
        <n v="1.514839964E9"/>
        <n v="1.518290224E9"/>
        <n v="1.512303557E9"/>
        <n v="1.516858106E9"/>
        <n v="1.516879313E9"/>
        <n v="1.517092726E9"/>
        <n v="1.519465916E9"/>
        <n v="1.517221216E9"/>
        <n v="1.519436983E9"/>
        <n v="1.518937968E9"/>
        <n v="1.517309334E9"/>
        <n v="1.512344379E9"/>
        <n v="1.513915666E9"/>
        <n v="1.516650174E9"/>
        <n v="1.511808977E9"/>
        <n v="1.512640475E9"/>
        <n v="1.518420757E9"/>
        <n v="1.511249387E9"/>
        <n v="1.515095884E9"/>
        <n v="1.516224357E9"/>
        <n v="1.519667328E9"/>
        <n v="1.512400963E9"/>
        <n v="1.518777378E9"/>
        <n v="1.516090878E9"/>
        <n v="1.512275306E9"/>
        <n v="1.516116535E9"/>
        <n v="1.511959764E9"/>
        <n v="1.515809138E9"/>
        <n v="1.513369546E9"/>
        <n v="1.515215847E9"/>
        <n v="1.515773784E9"/>
        <n v="1.519976879E9"/>
        <n v="1.513154303E9"/>
        <n v="1.515575786E9"/>
        <n v="1.514835797E9"/>
        <n v="1.518961728E9"/>
        <n v="1.513128864E9"/>
        <n v="1.515633347E9"/>
        <n v="1.513704743E9"/>
        <n v="1.511800905E9"/>
        <n v="1.515756025E9"/>
        <n v="1.512753214E9"/>
        <n v="1.514721577E9"/>
        <n v="1.513615638E9"/>
        <n v="1.517214524E9"/>
        <n v="1.517232443E9"/>
        <n v="1.517200213E9"/>
        <n v="1.515258564E9"/>
        <n v="1.518873123E9"/>
        <n v="1.513152173E9"/>
        <n v="1.511900375E9"/>
        <n v="1.514690856E9"/>
        <n v="1.515713278E9"/>
        <n v="1.511757206E9"/>
        <n v="1.518379576E9"/>
        <n v="1.513964757E9"/>
        <n v="1.516979337E9"/>
        <n v="1.516345937E9"/>
        <n v="1.516501145E9"/>
        <n v="1.519048879E9"/>
        <n v="1.513716446E9"/>
        <n v="1.519488403E9"/>
        <n v="1.516621853E9"/>
        <n v="1.519133525E9"/>
        <n v="1.513952474E9"/>
        <n v="1.513628455E9"/>
        <n v="1.513838185E9"/>
        <n v="1.517419783E9"/>
        <n v="1.518738978E9"/>
        <n v="1.518870747E9"/>
        <n v="1.515943366E9"/>
        <n v="1.514372533E9"/>
        <n v="1.512879984E9"/>
        <n v="1.511246538E9"/>
        <n v="1.511304124E9"/>
        <n v="1.512441958E9"/>
        <n v="1.516246795E9"/>
        <n v="1.517290354E9"/>
        <n v="1.516875748E9"/>
        <n v="1.519702408E9"/>
        <n v="1.515213508E9"/>
        <n v="1.513621184E9"/>
        <n v="1.516198233E9"/>
        <n v="1.519498463E9"/>
        <n v="1.516934778E9"/>
        <n v="1.519734878E9"/>
        <n v="1.515330009E9"/>
        <n v="1.514756885E9"/>
        <n v="1.512793194E9"/>
        <n v="1.512874674E9"/>
        <n v="1.515768883E9"/>
        <n v="1.518464067E9"/>
        <n v="1.517249155E9"/>
        <n v="1.513700766E9"/>
        <n v="1.514492063E9"/>
        <n v="1.513991217E9"/>
        <n v="1.514583736E9"/>
        <n v="1.513024036E9"/>
        <n v="1.511840074E9"/>
        <n v="1.514542985E9"/>
        <n v="1.516119969E9"/>
        <n v="1.514340097E9"/>
        <n v="1.516213334E9"/>
        <n v="1.512709564E9"/>
        <n v="1.518754605E9"/>
        <n v="1.515568844E9"/>
        <n v="1.512950767E9"/>
        <n v="1.518951168E9"/>
        <n v="1.516643269E9"/>
        <n v="1.518663866E9"/>
        <n v="1.514181073E9"/>
        <n v="1.511896863E9"/>
        <n v="1.518371799E9"/>
        <n v="1.515169835E9"/>
        <n v="1.518438458E9"/>
        <n v="1.514195845E9"/>
        <n v="1.511642499E9"/>
        <n v="1.515983639E9"/>
        <n v="1.513760083E9"/>
        <n v="1.517463788E9"/>
        <n v="1.516164925E9"/>
        <n v="1.512820856E9"/>
        <n v="1.514574065E9"/>
        <n v="1.514330697E9"/>
        <n v="1.517998876E9"/>
        <n v="1.512511897E9"/>
        <n v="1.511790474E9"/>
        <n v="1.518138684E9"/>
        <n v="1.512020916E9"/>
        <n v="1.517613279E9"/>
        <n v="1.519080714E9"/>
        <n v="1.517530927E9"/>
        <n v="1.518312089E9"/>
        <n v="1.518661564E9"/>
        <n v="1.513420713E9"/>
        <n v="1.511825108E9"/>
        <n v="1.517338408E9"/>
        <n v="1.518673056E9"/>
        <n v="1.517524886E9"/>
        <n v="1.513872117E9"/>
        <n v="1.513507115E9"/>
        <n v="1.517203966E9"/>
        <n v="1.512318657E9"/>
        <n v="1.514619536E9"/>
        <n v="1.518802035E9"/>
        <n v="1.519090378E9"/>
        <n v="1.511784247E9"/>
        <n v="1.515741166E9"/>
        <n v="1.513928087E9"/>
        <n v="1.515256996E9"/>
        <n v="1.516834199E9"/>
        <n v="1.514358948E9"/>
        <n v="1.515465424E9"/>
        <n v="1.513576163E9"/>
        <n v="1.517600095E9"/>
        <n v="1.513582856E9"/>
        <n v="1.511994966E9"/>
        <n v="1.512144038E9"/>
        <n v="1.515755056E9"/>
        <n v="1.512837956E9"/>
        <n v="1.513050687E9"/>
        <n v="1.519644326E9"/>
        <n v="1.512943538E9"/>
        <n v="1.511652269E9"/>
        <n v="1.515079668E9"/>
        <n v="1.513912434E9"/>
        <n v="1.517928368E9"/>
        <n v="1.514408327E9"/>
        <n v="1.516347635E9"/>
        <n v="1.515465833E9"/>
        <n v="1.511390057E9"/>
        <n v="1.518030216E9"/>
        <n v="1.518961735E9"/>
        <n v="1.517686475E9"/>
        <n v="1.514163364E9"/>
        <n v="1.514464668E9"/>
        <n v="1.515538375E9"/>
        <n v="1.512119968E9"/>
        <n v="1.517904606E9"/>
        <n v="1.513707827E9"/>
        <n v="1.518196199E9"/>
        <n v="1.517438194E9"/>
        <n v="1.511539294E9"/>
        <n v="1.513323738E9"/>
        <n v="1.517418726E9"/>
        <n v="1.514349554E9"/>
        <n v="1.516756819E9"/>
        <n v="1.518722514E9"/>
        <n v="1.515613767E9"/>
        <n v="1.514125036E9"/>
        <n v="1.516000924E9"/>
        <n v="1.517551045E9"/>
        <n v="1.513006853E9"/>
        <n v="1.518694644E9"/>
        <n v="1.519050245E9"/>
        <n v="1.516384206E9"/>
        <n v="1.511831237E9"/>
        <n v="1.513076008E9"/>
        <n v="1.518888554E9"/>
        <n v="1.515569458E9"/>
        <n v="1.514983675E9"/>
        <n v="1.515514994E9"/>
        <n v="1.514390577E9"/>
        <n v="1.516146443E9"/>
        <n v="1.517878734E9"/>
        <n v="1.512136877E9"/>
        <n v="1.512017307E9"/>
        <n v="1.512100345E9"/>
        <n v="1.512831447E9"/>
        <n v="1.516197903E9"/>
        <n v="1.513216927E9"/>
        <n v="1.518281027E9"/>
        <n v="1.514885446E9"/>
        <n v="1.515934765E9"/>
        <n v="1.516401295E9"/>
        <n v="1.513212665E9"/>
        <n v="1.511991118E9"/>
        <n v="1.511368547E9"/>
        <n v="1.516931348E9"/>
        <n v="1.515010628E9"/>
        <n v="1.519317684E9"/>
        <n v="1.519861303E9"/>
        <n v="1.516535236E9"/>
        <n v="1.517049563E9"/>
        <n v="1.514432744E9"/>
        <n v="1.518972195E9"/>
        <n v="1.518869189E9"/>
        <n v="1.518822986E9"/>
        <n v="1.519978576E9"/>
        <n v="1.514986608E9"/>
        <n v="1.516808565E9"/>
        <n v="1.516298876E9"/>
        <n v="1.519475439E9"/>
        <n v="1.515417259E9"/>
        <n v="1.514120168E9"/>
        <n v="1.516344373E9"/>
        <n v="1.518136249E9"/>
        <n v="1.517874097E9"/>
        <n v="1.515229465E9"/>
        <n v="1.511871949E9"/>
        <n v="1.512100188E9"/>
        <n v="1.513513983E9"/>
        <n v="1.513239095E9"/>
        <n v="1.512599504E9"/>
        <n v="1.511265139E9"/>
        <n v="1.513181399E9"/>
        <n v="1.512440728E9"/>
        <n v="1.513891006E9"/>
        <n v="1.515687617E9"/>
        <n v="1.512818408E9"/>
        <n v="1.518207147E9"/>
        <n v="1.515726148E9"/>
        <n v="1.513750564E9"/>
        <n v="1.519094625E9"/>
        <n v="1.511431965E9"/>
        <n v="1.512028375E9"/>
        <n v="1.518688994E9"/>
        <n v="1.518418354E9"/>
        <n v="1.516437664E9"/>
        <n v="1.518963359E9"/>
        <n v="1.518455427E9"/>
        <n v="1.517148587E9"/>
        <n v="1.515419184E9"/>
        <n v="1.512311486E9"/>
        <n v="1.514163705E9"/>
        <n v="1.518163055E9"/>
        <n v="1.516146668E9"/>
        <n v="1.517478248E9"/>
        <n v="1.513407257E9"/>
        <n v="1.512227873E9"/>
        <n v="1.515497916E9"/>
        <n v="1.513976446E9"/>
        <n v="1.517400863E9"/>
        <n v="1.516682979E9"/>
        <n v="1.517876174E9"/>
        <n v="1.517103746E9"/>
        <n v="1.518713015E9"/>
        <n v="1.514291555E9"/>
        <n v="1.512181554E9"/>
        <n v="1.517209807E9"/>
        <n v="1.518448706E9"/>
        <n v="1.516929243E9"/>
        <n v="1.515544289E9"/>
        <n v="1.511593797E9"/>
        <n v="1.517422326E9"/>
        <n v="1.519549255E9"/>
        <n v="1.519991933E9"/>
        <n v="1.515892865E9"/>
        <n v="1.513703505E9"/>
        <n v="1.512574024E9"/>
        <n v="1.516732214E9"/>
        <n v="1.516697676E9"/>
        <n v="1.513367429E9"/>
        <n v="1.516863585E9"/>
        <n v="1.514809646E9"/>
        <n v="1.514921478E9"/>
        <n v="1.514901648E9"/>
        <n v="1.517638998E9"/>
        <n v="1.518335673E9"/>
        <n v="1.514782608E9"/>
        <n v="1.512575164E9"/>
        <n v="1.519253646E9"/>
        <n v="1.513763247E9"/>
        <n v="1.514600513E9"/>
        <n v="1.513683214E9"/>
        <n v="1.518899799E9"/>
        <n v="1.515866815E9"/>
        <n v="1.515545955E9"/>
        <n v="1.515812209E9"/>
        <n v="1.513813594E9"/>
        <n v="1.519762848E9"/>
        <n v="1.514195385E9"/>
        <n v="1.518698153E9"/>
        <n v="1.513330135E9"/>
        <n v="1.515955517E9"/>
        <n v="1.511257694E9"/>
        <n v="1.518668907E9"/>
        <n v="1.512947009E9"/>
        <n v="1.519821426E9"/>
        <n v="1.519263484E9"/>
        <n v="1.517205696E9"/>
        <n v="1.511527436E9"/>
        <n v="1.512559968E9"/>
        <n v="1.512806923E9"/>
        <n v="1.518492949E9"/>
        <n v="1.519321726E9"/>
        <n v="1.516550696E9"/>
        <n v="1.511787104E9"/>
        <n v="1.519207273E9"/>
        <n v="1.516141515E9"/>
        <n v="1.511865455E9"/>
        <n v="1.518225779E9"/>
        <n v="1.514592017E9"/>
        <n v="1.512954885E9"/>
        <n v="1.519723589E9"/>
        <n v="1.515647305E9"/>
        <n v="1.518538763E9"/>
        <n v="1.519715026E9"/>
        <n v="1.512722575E9"/>
        <n v="1.511950766E9"/>
        <n v="1.513815256E9"/>
        <n v="1.514011185E9"/>
        <n v="1.512910663E9"/>
        <n v="1.512600277E9"/>
        <n v="1.517715436E9"/>
        <n v="1.516729275E9"/>
        <n v="1.517271187E9"/>
        <n v="1.514206257E9"/>
        <n v="1.513230986E9"/>
        <n v="1.513255025E9"/>
        <n v="1.513940903E9"/>
        <n v="1.517115623E9"/>
        <n v="1.519252785E9"/>
        <n v="1.518993708E9"/>
        <n v="1.513116423E9"/>
        <n v="1.516063238E9"/>
        <n v="1.511443348E9"/>
        <n v="1.511771588E9"/>
        <n v="1.516156355E9"/>
        <n v="1.518011486E9"/>
        <n v="1.516032828E9"/>
        <n v="1.517060825E9"/>
        <n v="1.516258176E9"/>
        <n v="1.513244579E9"/>
        <n v="1.512265168E9"/>
        <n v="1.516104118E9"/>
        <n v="1.512495576E9"/>
        <n v="1.517234594E9"/>
        <n v="1.512892769E9"/>
        <n v="1.512035763E9"/>
        <n v="1.514320049E9"/>
        <n v="1.516890815E9"/>
        <n v="1.511590803E9"/>
        <n v="1.512383838E9"/>
        <n v="1.514784755E9"/>
        <n v="1.515662769E9"/>
        <n v="1.516455534E9"/>
        <n v="1.519060448E9"/>
        <n v="1.511574826E9"/>
        <n v="1.518923957E9"/>
        <n v="1.519495424E9"/>
        <n v="1.516212016E9"/>
        <n v="1.519081815E9"/>
        <n v="1.519089909E9"/>
        <n v="1.516559093E9"/>
        <n v="1.516811783E9"/>
        <n v="1.515299155E9"/>
        <n v="1.513135143E9"/>
        <n v="1.515588286E9"/>
        <n v="1.516643778E9"/>
        <n v="1.514802447E9"/>
        <n v="1.513712218E9"/>
        <n v="1.513412857E9"/>
        <n v="1.511579025E9"/>
        <n v="1.517203987E9"/>
        <n v="1.518323234E9"/>
        <n v="1.519581154E9"/>
        <n v="1.519520726E9"/>
        <n v="1.519728346E9"/>
        <n v="1.516768307E9"/>
        <n v="1.517140258E9"/>
        <n v="1.517230435E9"/>
        <n v="1.518960767E9"/>
        <n v="1.512658529E9"/>
        <n v="1.513224028E9"/>
        <n v="1.513091933E9"/>
        <n v="1.512897188E9"/>
        <n v="1.515042847E9"/>
        <n v="1.514072449E9"/>
        <n v="1.517198027E9"/>
        <n v="1.514323633E9"/>
        <n v="1.514675216E9"/>
        <n v="1.515475849E9"/>
        <n v="1.514543679E9"/>
        <n v="1.517284413E9"/>
        <n v="1.515166786E9"/>
        <n v="1.515646238E9"/>
        <n v="1.517503803E9"/>
        <n v="1.511345007E9"/>
        <n v="1.511933808E9"/>
        <n v="1.511396897E9"/>
        <n v="1.511286649E9"/>
        <n v="1.519399086E9"/>
        <n v="1.513629824E9"/>
        <n v="1.515129987E9"/>
        <n v="1.518516839E9"/>
        <n v="1.516919498E9"/>
        <n v="1.517581234E9"/>
        <n v="1.511360364E9"/>
        <n v="1.512810279E9"/>
        <n v="1.516902719E9"/>
        <n v="1.514807993E9"/>
        <n v="1.518295046E9"/>
        <n v="1.517119358E9"/>
        <n v="1.519736867E9"/>
        <n v="1.518531128E9"/>
        <n v="1.513737346E9"/>
        <n v="1.517866456E9"/>
        <n v="1.515089816E9"/>
        <n v="1.514751316E9"/>
        <n v="1.517763453E9"/>
        <n v="1.512647054E9"/>
        <n v="1.517900275E9"/>
        <n v="1.515230219E9"/>
        <n v="1.519315853E9"/>
        <n v="1.518795519E9"/>
        <n v="1.517272929E9"/>
        <n v="1.511510703E9"/>
        <n v="1.518658567E9"/>
        <n v="1.518802443E9"/>
        <n v="1.515971446E9"/>
        <n v="1.519671373E9"/>
        <n v="1.512414175E9"/>
        <n v="1.512398255E9"/>
        <n v="1.514130998E9"/>
        <n v="1.516367707E9"/>
        <n v="1.515399154E9"/>
        <n v="1.516166677E9"/>
        <n v="1.515044459E9"/>
        <n v="1.512105238E9"/>
        <n v="1.512379604E9"/>
        <n v="1.511632814E9"/>
        <n v="1.512827389E9"/>
        <n v="1.511406374E9"/>
        <n v="1.519907317E9"/>
        <n v="1.511905824E9"/>
        <n v="1.517202464E9"/>
        <n v="1.512043253E9"/>
        <n v="1.515669216E9"/>
        <n v="1.512953457E9"/>
        <n v="1.514523034E9"/>
        <n v="1.514637809E9"/>
        <n v="1.519943247E9"/>
        <n v="1.518924953E9"/>
        <n v="1.517757139E9"/>
        <n v="1.513385413E9"/>
        <n v="1.514426014E9"/>
        <n v="1.519637066E9"/>
        <n v="1.513202029E9"/>
        <n v="1.513849709E9"/>
        <n v="1.513829303E9"/>
        <n v="1.515994619E9"/>
        <n v="1.513788615E9"/>
        <n v="1.513913094E9"/>
        <n v="1.518539449E9"/>
        <n v="1.514642917E9"/>
        <n v="1.512862578E9"/>
        <n v="1.513881304E9"/>
        <n v="1.514633478E9"/>
        <n v="1.512756486E9"/>
        <n v="1.519516059E9"/>
        <n v="1.511871538E9"/>
        <n v="1.516246026E9"/>
        <n v="1.515385717E9"/>
        <n v="1.516387386E9"/>
        <n v="1.513929683E9"/>
        <n v="1.513584763E9"/>
        <n v="1.518427798E9"/>
        <n v="1.519771035E9"/>
        <n v="1.515719646E9"/>
        <n v="1.517920346E9"/>
        <n v="1.513597356E9"/>
        <n v="1.517937017E9"/>
        <n v="1.513139499E9"/>
        <n v="1.516772615E9"/>
        <n v="1.517131139E9"/>
        <n v="1.515083187E9"/>
        <n v="1.518197705E9"/>
        <n v="1.516296895E9"/>
        <n v="1.518913904E9"/>
        <n v="1.517510154E9"/>
        <n v="1.519404148E9"/>
        <n v="1.514157937E9"/>
        <n v="1.514660994E9"/>
        <n v="1.518586157E9"/>
        <n v="1.518866336E9"/>
        <n v="1.516972516E9"/>
        <n v="1.515984775E9"/>
        <n v="1.512986905E9"/>
        <n v="1.512949155E9"/>
        <n v="1.511252648E9"/>
        <n v="1.515100909E9"/>
        <n v="1.515421473E9"/>
        <n v="1.514357467E9"/>
        <n v="1.511561878E9"/>
        <n v="1.512266959E9"/>
        <n v="1.511851405E9"/>
        <n v="1.512262457E9"/>
        <n v="1.512971336E9"/>
        <n v="1.511378233E9"/>
        <n v="1.512851986E9"/>
        <n v="1.512544537E9"/>
        <n v="1.517726899E9"/>
        <n v="1.516938553E9"/>
        <n v="1.517484234E9"/>
        <n v="1.513789265E9"/>
        <n v="1.515509829E9"/>
        <n v="1.517220468E9"/>
        <n v="1.519147206E9"/>
        <n v="1.515084684E9"/>
        <n v="1.514577874E9"/>
        <n v="1.512232294E9"/>
        <n v="1.516723558E9"/>
        <n v="1.516672558E9"/>
        <n v="1.512408926E9"/>
        <n v="1.512524349E9"/>
        <n v="1.518340025E9"/>
        <n v="1.517489934E9"/>
        <n v="1.517474869E9"/>
        <n v="1.514231355E9"/>
        <n v="1.514371335E9"/>
        <n v="1.516559066E9"/>
        <n v="1.518160394E9"/>
        <n v="1.512180245E9"/>
        <n v="1.519658906E9"/>
        <n v="1.516481318E9"/>
        <n v="1.512867454E9"/>
        <n v="1.518361627E9"/>
        <n v="1.514942629E9"/>
        <n v="1.513046244E9"/>
        <n v="1.513547586E9"/>
        <n v="1.518409993E9"/>
        <n v="1.517116587E9"/>
        <n v="1.516351493E9"/>
        <n v="1.517916356E9"/>
        <n v="1.511774366E9"/>
        <n v="1.517648173E9"/>
        <n v="1.519406713E9"/>
        <n v="1.518180258E9"/>
        <n v="1.515821267E9"/>
        <n v="1.515547307E9"/>
        <n v="1.514346465E9"/>
        <n v="1.518145216E9"/>
        <n v="1.517461929E9"/>
        <n v="1.518738917E9"/>
        <n v="1.517484247E9"/>
        <n v="1.515416099E9"/>
        <n v="1.518113254E9"/>
        <n v="1.515227879E9"/>
        <n v="1.517552708E9"/>
        <n v="1.517449876E9"/>
        <n v="1.516078396E9"/>
        <n v="1.518177224E9"/>
        <n v="1.518821907E9"/>
        <n v="1.519753515E9"/>
        <n v="1.511732774E9"/>
        <n v="1.514760269E9"/>
        <n v="1.516502406E9"/>
        <n v="1.514570473E9"/>
        <n v="1.514534389E9"/>
        <n v="1.512731009E9"/>
        <n v="1.511622559E9"/>
        <n v="1.515635289E9"/>
        <n v="1.514588356E9"/>
        <n v="1.516481943E9"/>
        <n v="1.511332054E9"/>
        <n v="1.519180666E9"/>
        <n v="1.513134617E9"/>
        <n v="1.513109955E9"/>
        <n v="1.512339343E9"/>
        <n v="1.515971958E9"/>
        <n v="1.513746918E9"/>
        <n v="1.518329519E9"/>
        <n v="1.517911607E9"/>
        <n v="1.516108907E9"/>
        <n v="1.516059986E9"/>
        <n v="1.518511479E9"/>
        <n v="1.511365089E9"/>
        <n v="1.515884683E9"/>
        <n v="1.512471167E9"/>
        <n v="1.513161826E9"/>
        <n v="1.512377594E9"/>
        <n v="1.516291808E9"/>
        <n v="1.519781624E9"/>
        <n v="1.515663306E9"/>
        <n v="1.514162006E9"/>
        <n v="1.515783535E9"/>
        <n v="1.512614967E9"/>
        <n v="1.515260659E9"/>
        <n v="1.519596965E9"/>
        <n v="1.516763356E9"/>
        <n v="1.511746539E9"/>
        <n v="1.511404865E9"/>
        <n v="1.518154547E9"/>
        <n v="1.511352115E9"/>
        <n v="1.512830236E9"/>
        <n v="1.516412314E9"/>
        <n v="1.513460907E9"/>
        <n v="1.515118427E9"/>
        <n v="1.513105065E9"/>
        <n v="1.515910495E9"/>
        <n v="1.513047615E9"/>
        <n v="1.511288356E9"/>
        <n v="1.511846859E9"/>
        <n v="1.511311985E9"/>
        <n v="1.514467659E9"/>
        <n v="1.512205099E9"/>
        <n v="1.513923308E9"/>
        <n v="1.512529494E9"/>
        <n v="1.516966816E9"/>
        <n v="1.517700239E9"/>
        <n v="1.513085966E9"/>
        <n v="1.515750697E9"/>
        <n v="1.516530606E9"/>
        <n v="1.511378318E9"/>
        <n v="1.518345006E9"/>
        <n v="1.514840606E9"/>
        <n v="1.517027275E9"/>
        <n v="1.518609125E9"/>
        <n v="1.517426393E9"/>
        <n v="1.515120055E9"/>
        <n v="1.514152787E9"/>
        <n v="1.518145805E9"/>
        <n v="1.516369847E9"/>
        <n v="1.514933547E9"/>
        <n v="1.511600805E9"/>
        <n v="1.512060493E9"/>
        <n v="1.515271725E9"/>
        <n v="1.515429763E9"/>
        <n v="1.516496703E9"/>
        <n v="1.514073476E9"/>
        <n v="1.518136956E9"/>
        <n v="1.518741844E9"/>
        <n v="1.511568246E9"/>
        <n v="1.512364204E9"/>
        <n v="1.517545537E9"/>
        <n v="1.519504864E9"/>
        <n v="1.518490097E9"/>
        <n v="1.515689228E9"/>
        <n v="1.515376009E9"/>
        <n v="1.518948868E9"/>
        <n v="1.512262827E9"/>
        <n v="1.511449813E9"/>
        <n v="1.516422163E9"/>
        <n v="1.511975895E9"/>
        <n v="1.518327985E9"/>
        <n v="1.513280326E9"/>
        <n v="1.512773876E9"/>
        <n v="1.519320466E9"/>
        <n v="1.511652746E9"/>
        <n v="1.519377739E9"/>
        <n v="1.518237098E9"/>
        <n v="1.519033708E9"/>
        <n v="1.512240098E9"/>
        <n v="1.513926458E9"/>
        <n v="1.515747904E9"/>
        <n v="1.519318965E9"/>
        <n v="1.515678449E9"/>
        <n v="1.512918487E9"/>
        <n v="1.514722518E9"/>
        <n v="1.518819625E9"/>
        <n v="1.517141067E9"/>
        <n v="1.516445226E9"/>
        <n v="1.515824285E9"/>
        <n v="1.518808154E9"/>
        <n v="1.513601766E9"/>
        <n v="1.517577374E9"/>
        <n v="1.519432027E9"/>
        <n v="1.511911534E9"/>
        <n v="1.516223255E9"/>
        <n v="1.516530568E9"/>
        <n v="1.515818088E9"/>
        <n v="1.512276966E9"/>
        <n v="1.518116558E9"/>
        <n v="1.513551466E9"/>
        <n v="1.515320218E9"/>
        <n v="1.513500329E9"/>
        <n v="1.515576943E9"/>
        <n v="1.514420387E9"/>
        <n v="1.513834209E9"/>
        <n v="1.518694435E9"/>
        <n v="1.517209633E9"/>
        <n v="1.515384117E9"/>
        <n v="1.513575676E9"/>
        <n v="1.513224456E9"/>
        <n v="1.512342974E9"/>
        <n v="1.517602665E9"/>
        <n v="1.516583995E9"/>
        <n v="1.512389346E9"/>
        <n v="1.519671618E9"/>
        <n v="1.519841543E9"/>
        <n v="1.511367334E9"/>
        <n v="1.513258615E9"/>
        <n v="1.511641006E9"/>
        <n v="1.512577825E9"/>
        <n v="1.516021525E9"/>
        <n v="1.518790847E9"/>
        <n v="1.514355349E9"/>
        <n v="1.513523056E9"/>
        <n v="1.512593244E9"/>
        <n v="1.519463428E9"/>
        <n v="1.512678468E9"/>
        <n v="1.514087943E9"/>
        <n v="1.517110624E9"/>
        <n v="1.511948555E9"/>
        <n v="1.514699057E9"/>
        <n v="1.518302919E9"/>
        <n v="1.515512479E9"/>
        <n v="1.519984869E9"/>
        <n v="1.519272556E9"/>
        <n v="1.514655827E9"/>
        <n v="1.511787089E9"/>
        <n v="1.517738844E9"/>
        <n v="1.514992269E9"/>
        <n v="1.514869317E9"/>
        <n v="1.518808707E9"/>
        <n v="1.519678499E9"/>
        <n v="1.518249397E9"/>
        <n v="1.512743439E9"/>
        <n v="1.511987546E9"/>
        <n v="1.513064873E9"/>
        <n v="1.513686618E9"/>
        <n v="1.511297274E9"/>
        <n v="1.516372209E9"/>
        <n v="1.513834313E9"/>
        <n v="1.511673388E9"/>
        <n v="1.512162835E9"/>
        <n v="1.514327706E9"/>
        <n v="1.516077517E9"/>
        <n v="1.518895096E9"/>
        <n v="1.519441596E9"/>
        <n v="1.518963947E9"/>
        <n v="1.514994604E9"/>
        <n v="1.519216878E9"/>
        <n v="1.517733203E9"/>
        <n v="1.511352986E9"/>
        <n v="1.512713754E9"/>
        <n v="1.512173497E9"/>
        <n v="1.517057335E9"/>
        <n v="1.511698838E9"/>
        <n v="1.519155019E9"/>
        <n v="1.513940327E9"/>
        <n v="1.519399643E9"/>
        <n v="1.518031054E9"/>
        <n v="1.512814064E9"/>
        <n v="1.516525066E9"/>
        <n v="1.516913065E9"/>
        <n v="1.512822234E9"/>
        <n v="1.511714909E9"/>
        <n v="1.517947653E9"/>
        <n v="1.517171527E9"/>
        <n v="1.513267894E9"/>
        <n v="1.519297985E9"/>
        <n v="1.511646957E9"/>
        <n v="1.514420877E9"/>
        <n v="1.516397944E9"/>
        <n v="1.514733875E9"/>
        <n v="1.518140177E9"/>
        <n v="1.511249235E9"/>
        <n v="1.518262133E9"/>
        <n v="1.514340285E9"/>
        <n v="1.515484128E9"/>
        <n v="1.517722713E9"/>
        <n v="1.518632923E9"/>
        <n v="1.512931486E9"/>
        <n v="1.515035239E9"/>
        <n v="1.512574435E9"/>
        <n v="1.513110545E9"/>
        <n v="1.519250116E9"/>
        <n v="1.515878515E9"/>
        <n v="1.517738857E9"/>
        <n v="1.512341225E9"/>
        <n v="1.519636337E9"/>
        <n v="1.511263684E9"/>
        <n v="1.519591803E9"/>
        <n v="1.518670683E9"/>
        <n v="1.516269269E9"/>
        <n v="1.518125005E9"/>
        <n v="1.519780639E9"/>
        <n v="1.512372438E9"/>
        <n v="1.518891038E9"/>
        <n v="1.514591828E9"/>
        <n v="1.519415979E9"/>
        <n v="1.514258304E9"/>
        <n v="1.515203848E9"/>
        <n v="1.511905269E9"/>
        <n v="1.511790906E9"/>
        <n v="1.518931399E9"/>
        <n v="1.516822204E9"/>
        <n v="1.514026733E9"/>
        <n v="1.512877596E9"/>
        <n v="1.516171687E9"/>
        <n v="1.518315876E9"/>
        <n v="1.511603263E9"/>
        <n v="1.515554878E9"/>
        <n v="1.514499318E9"/>
        <n v="1.519811693E9"/>
        <n v="1.518952389E9"/>
        <n v="1.511482458E9"/>
        <n v="1.519348807E9"/>
        <n v="1.514271524E9"/>
        <n v="1.518497935E9"/>
        <n v="1.518756934E9"/>
        <n v="1.511399284E9"/>
        <n v="1.514034567E9"/>
        <n v="1.518415259E9"/>
        <n v="1.517511867E9"/>
        <n v="1.517573305E9"/>
        <n v="1.511323385E9"/>
        <n v="1.515757189E9"/>
        <n v="1.515771756E9"/>
        <n v="1.513043023E9"/>
        <n v="1.517208607E9"/>
        <n v="1.519876643E9"/>
        <n v="1.514820024E9"/>
        <n v="1.515637895E9"/>
        <n v="1.516500685E9"/>
        <n v="1.511585463E9"/>
        <n v="1.512968485E9"/>
        <n v="1.514905247E9"/>
        <n v="1.513062987E9"/>
        <n v="1.511306078E9"/>
        <n v="1.513449566E9"/>
        <n v="1.516866377E9"/>
        <n v="1.515357075E9"/>
        <n v="1.517254654E9"/>
        <n v="1.512423136E9"/>
        <n v="1.512724724E9"/>
        <n v="1.513553745E9"/>
        <n v="1.513736388E9"/>
        <n v="1.516456773E9"/>
        <n v="1.512818077E9"/>
        <n v="1.515825325E9"/>
        <n v="1.518912778E9"/>
        <n v="1.512866428E9"/>
        <n v="1.513107258E9"/>
        <n v="1.511409168E9"/>
        <n v="1.511304165E9"/>
        <n v="1.512456737E9"/>
        <n v="1.511433134E9"/>
        <n v="1.511819979E9"/>
        <n v="1.517120337E9"/>
        <n v="1.517458115E9"/>
        <n v="1.514825938E9"/>
        <n v="1.512671118E9"/>
        <n v="1.511714968E9"/>
        <n v="1.515036777E9"/>
        <n v="1.511925815E9"/>
        <n v="1.516876593E9"/>
        <n v="1.512705605E9"/>
        <n v="1.518763198E9"/>
        <n v="1.518566688E9"/>
        <n v="1.516248929E9"/>
        <n v="1.512319765E9"/>
        <n v="1.517681737E9"/>
        <n v="1.517753124E9"/>
        <n v="1.513812117E9"/>
        <n v="1.513765867E9"/>
        <n v="1.514078498E9"/>
        <n v="1.519862467E9"/>
        <n v="1.519242705E9"/>
        <n v="1.512144195E9"/>
        <n v="1.516389026E9"/>
        <n v="1.517015226E9"/>
        <n v="1.517594983E9"/>
        <n v="1.511595639E9"/>
        <n v="1.517035064E9"/>
        <n v="1.512813254E9"/>
        <n v="1.516298838E9"/>
        <n v="1.512030366E9"/>
        <n v="1.517511119E9"/>
        <n v="1.518995039E9"/>
        <n v="1.514279047E9"/>
        <n v="1.514830188E9"/>
        <n v="1.518129138E9"/>
        <n v="1.511916235E9"/>
        <n v="1.518999939E9"/>
        <n v="1.515264357E9"/>
        <n v="1.511907604E9"/>
        <n v="1.518950517E9"/>
        <n v="1.516844938E9"/>
        <n v="1.515632497E9"/>
        <n v="1.514987703E9"/>
        <n v="1.513963783E9"/>
        <n v="1.518338046E9"/>
        <n v="1.514789459E9"/>
        <n v="1.514686768E9"/>
        <n v="1.513453529E9"/>
        <n v="1.513284505E9"/>
        <n v="1.517163568E9"/>
        <n v="1.512045438E9"/>
        <n v="1.514373974E9"/>
        <n v="1.519149993E9"/>
        <n v="1.519431727E9"/>
        <n v="1.515897118E9"/>
        <n v="1.518062514E9"/>
        <n v="1.512811574E9"/>
        <n v="1.511632659E9"/>
        <n v="1.513195395E9"/>
        <n v="1.515604106E9"/>
        <n v="1.514408589E9"/>
        <n v="1.517609113E9"/>
        <n v="1.514738597E9"/>
        <n v="1.514295517E9"/>
        <n v="1.519076508E9"/>
        <n v="1.516477536E9"/>
        <n v="1.518997765E9"/>
        <n v="1.518759463E9"/>
        <n v="1.512614048E9"/>
        <n v="1.516690173E9"/>
        <n v="1.512085244E9"/>
        <n v="1.519731585E9"/>
        <n v="1.519938625E9"/>
        <n v="1.514957353E9"/>
        <n v="1.519345426E9"/>
        <n v="1.512581655E9"/>
        <n v="1.511706519E9"/>
        <n v="1.519882197E9"/>
        <n v="1.518865307E9"/>
        <n v="1.513879555E9"/>
        <n v="1.515997805E9"/>
        <n v="1.519167023E9"/>
        <n v="1.511794579E9"/>
        <n v="1.519655334E9"/>
        <n v="1.512396954E9"/>
        <n v="1.517148345E9"/>
        <n v="1.519627546E9"/>
        <n v="1.516648947E9"/>
        <n v="1.519775205E9"/>
        <n v="1.515229914E9"/>
        <n v="1.516509746E9"/>
        <n v="1.516805326E9"/>
        <n v="1.516306396E9"/>
        <n v="1.516414399E9"/>
        <n v="1.511320459E9"/>
        <n v="1.515466523E9"/>
        <n v="1.517151438E9"/>
        <n v="1.512769797E9"/>
        <n v="1.512031236E9"/>
        <n v="1.514521485E9"/>
        <n v="1.514500549E9"/>
        <n v="1.512787977E9"/>
        <n v="1.511828143E9"/>
        <n v="1.512910979E9"/>
        <n v="1.515824704E9"/>
        <n v="1.515207747E9"/>
        <n v="1.517839904E9"/>
        <n v="1.513671513E9"/>
        <n v="1.513082197E9"/>
        <n v="1.518038856E9"/>
        <n v="1.513093733E9"/>
        <n v="1.515257539E9"/>
        <n v="1.514135009E9"/>
        <n v="1.512414029E9"/>
        <n v="1.517556816E9"/>
        <n v="1.514479254E9"/>
        <n v="1.513086586E9"/>
        <n v="1.519834365E9"/>
        <n v="1.514789048E9"/>
        <n v="1.511646124E9"/>
        <n v="1.517536924E9"/>
        <n v="1.516115026E9"/>
        <n v="1.515738907E9"/>
        <n v="1.512167564E9"/>
        <n v="1.519217447E9"/>
        <n v="1.514183048E9"/>
        <n v="1.518972083E9"/>
        <n v="1.515339833E9"/>
        <n v="1.515933686E9"/>
        <n v="1.517241194E9"/>
        <n v="1.515184395E9"/>
        <n v="1.516062824E9"/>
        <n v="1.511501734E9"/>
        <n v="1.519717325E9"/>
        <n v="1.519500326E9"/>
        <n v="1.516856396E9"/>
        <n v="1.517864044E9"/>
        <n v="1.518231788E9"/>
        <n v="1.517999753E9"/>
        <n v="1.518538707E9"/>
        <n v="1.519440827E9"/>
        <n v="1.512013096E9"/>
        <n v="1.513142809E9"/>
        <n v="1.512004136E9"/>
        <n v="1.517162056E9"/>
        <n v="1.512733427E9"/>
        <n v="1.518769354E9"/>
        <n v="1.516666923E9"/>
        <n v="1.515161034E9"/>
        <n v="1.513962704E9"/>
        <n v="1.519322608E9"/>
        <n v="1.518411843E9"/>
        <n v="1.512489675E9"/>
        <n v="1.519331105E9"/>
        <n v="1.514072678E9"/>
        <n v="1.514775364E9"/>
        <n v="1.512585634E9"/>
        <n v="1.516486056E9"/>
        <n v="1.516902073E9"/>
        <n v="1.514337059E9"/>
        <n v="1.518967786E9"/>
        <n v="1.512243828E9"/>
        <n v="1.511262375E9"/>
        <n v="1.519568758E9"/>
        <n v="1.514162783E9"/>
        <n v="1.514320155E9"/>
        <n v="1.518122248E9"/>
        <n v="1.518481614E9"/>
        <n v="1.518356456E9"/>
        <n v="1.517884377E9"/>
        <n v="1.516081596E9"/>
        <n v="1.518865576E9"/>
        <n v="1.517824469E9"/>
        <n v="1.514059099E9"/>
        <n v="1.513099747E9"/>
        <n v="1.518650866E9"/>
        <n v="1.511752867E9"/>
        <n v="1.515084208E9"/>
        <n v="1.517869399E9"/>
        <n v="1.519155837E9"/>
        <n v="1.519829125E9"/>
        <n v="1.518473279E9"/>
        <n v="1.514059595E9"/>
        <n v="1.511686708E9"/>
        <n v="1.515351705E9"/>
        <n v="1.513006374E9"/>
        <n v="1.511961717E9"/>
        <n v="1.515076574E9"/>
        <n v="1.511397807E9"/>
        <n v="1.517937709E9"/>
        <n v="1.512699933E9"/>
        <n v="1.514269398E9"/>
        <n v="1.517713229E9"/>
        <n v="1.513811785E9"/>
        <n v="1.518324746E9"/>
        <n v="1.514545525E9"/>
        <n v="1.518889024E9"/>
        <n v="1.517185289E9"/>
        <n v="1.519692598E9"/>
        <n v="1.518035303E9"/>
        <n v="1.512290403E9"/>
        <n v="1.512711493E9"/>
        <n v="1.513587028E9"/>
        <n v="1.519743435E9"/>
        <n v="1.517446065E9"/>
        <n v="1.517231113E9"/>
        <n v="1.517624715E9"/>
        <n v="1.514685267E9"/>
        <n v="1.512404045E9"/>
        <n v="1.519719078E9"/>
        <n v="1.518371815E9"/>
        <n v="1.513628598E9"/>
        <n v="1.511292499E9"/>
        <n v="1.511391214E9"/>
        <n v="1.516997836E9"/>
        <n v="1.514428464E9"/>
        <n v="1.511689038E9"/>
        <n v="1.511557928E9"/>
        <n v="1.513149636E9"/>
        <n v="1.512709895E9"/>
        <n v="1.514708178E9"/>
        <n v="1.517285884E9"/>
        <n v="1.515882745E9"/>
        <n v="1.511264073E9"/>
        <n v="1.515132656E9"/>
        <n v="1.515444199E9"/>
        <n v="1.515411933E9"/>
        <n v="1.518578479E9"/>
        <n v="1.517978476E9"/>
        <n v="1.516999479E9"/>
        <n v="1.513835009E9"/>
        <n v="1.519849396E9"/>
        <n v="1.517825718E9"/>
        <n v="1.518805473E9"/>
        <n v="1.516067467E9"/>
        <n v="1.511570777E9"/>
        <n v="1.519790285E9"/>
        <n v="1.514062907E9"/>
        <n v="1.512677816E9"/>
        <n v="1.518695046E9"/>
        <n v="1.511698775E9"/>
        <n v="1.517875808E9"/>
        <n v="1.517494984E9"/>
        <n v="1.515892053E9"/>
        <n v="1.513094838E9"/>
        <n v="1.511982153E9"/>
        <n v="1.518658254E9"/>
        <n v="1.516080498E9"/>
        <n v="1.512689076E9"/>
        <n v="1.517542535E9"/>
        <n v="1.516714764E9"/>
        <n v="1.519901594E9"/>
        <n v="1.511448597E9"/>
        <n v="1.514127766E9"/>
        <n v="1.515228185E9"/>
        <n v="1.516238228E9"/>
        <n v="1.518438776E9"/>
        <n v="1.513032924E9"/>
        <n v="1.518238876E9"/>
        <n v="1.518848785E9"/>
        <n v="1.517605573E9"/>
        <n v="1.515203928E9"/>
        <n v="1.517872473E9"/>
        <n v="1.514216448E9"/>
        <n v="1.512853059E9"/>
        <n v="1.512524209E9"/>
        <n v="1.517798035E9"/>
        <n v="1.519902984E9"/>
        <n v="1.518132473E9"/>
        <n v="1.514536205E9"/>
        <n v="1.512477224E9"/>
        <n v="1.514060426E9"/>
        <n v="1.511252454E9"/>
        <n v="1.513333946E9"/>
        <n v="1.517869089E9"/>
        <n v="1.516986804E9"/>
        <n v="1.515272377E9"/>
        <n v="1.519148028E9"/>
        <n v="1.515670486E9"/>
        <n v="1.518233658E9"/>
        <n v="1.518410584E9"/>
        <n v="1.517555357E9"/>
        <n v="1.513343355E9"/>
        <n v="1.519736757E9"/>
        <n v="1.515832646E9"/>
        <n v="1.514662738E9"/>
        <n v="1.519605079E9"/>
        <n v="1.515957458E9"/>
        <n v="1.513137853E9"/>
        <n v="1.518481673E9"/>
        <n v="1.517486956E9"/>
        <n v="1.511388177E9"/>
        <n v="1.519690685E9"/>
        <n v="1.512019308E9"/>
        <n v="1.517414206E9"/>
        <n v="1.518048149E9"/>
        <n v="1.513646823E9"/>
        <n v="1.519329858E9"/>
        <n v="1.518965099E9"/>
        <n v="1.519780455E9"/>
        <n v="1.513255689E9"/>
        <n v="1.513446095E9"/>
        <n v="1.512673998E9"/>
        <n v="1.513485455E9"/>
        <n v="1.513360324E9"/>
        <n v="1.513673086E9"/>
        <n v="1.516793627E9"/>
        <n v="1.519384357E9"/>
        <n v="1.519967796E9"/>
        <n v="1.511765826E9"/>
        <n v="1.511675306E9"/>
        <n v="1.517532354E9"/>
        <n v="1.514482479E9"/>
        <n v="1.516865004E9"/>
        <n v="1.514185579E9"/>
        <n v="1.515001165E9"/>
        <n v="1.512710633E9"/>
        <n v="1.514492145E9"/>
        <n v="1.514953777E9"/>
        <n v="1.517637216E9"/>
        <n v="1.518229638E9"/>
        <n v="1.517762725E9"/>
        <n v="1.512323818E9"/>
        <n v="1.514006739E9"/>
        <n v="1.512148304E9"/>
        <n v="1.513959153E9"/>
        <n v="1.513232385E9"/>
        <n v="1.513734044E9"/>
        <n v="1.515174404E9"/>
        <n v="1.519460588E9"/>
        <n v="1.519658929E9"/>
        <n v="1.514356216E9"/>
        <n v="1.516764994E9"/>
        <n v="1.517085518E9"/>
        <n v="1.515238507E9"/>
        <n v="1.512485979E9"/>
        <n v="1.514301843E9"/>
        <n v="1.513885119E9"/>
        <n v="1.518892266E9"/>
        <n v="1.512840434E9"/>
        <n v="1.512161269E9"/>
        <n v="1.518949593E9"/>
        <n v="1.518245774E9"/>
        <n v="1.516994018E9"/>
        <n v="1.519961027E9"/>
        <n v="1.516267948E9"/>
        <n v="1.513682539E9"/>
        <n v="1.519217439E9"/>
        <n v="1.514792769E9"/>
        <n v="1.513982833E9"/>
        <n v="1.513567766E9"/>
        <n v="1.516773949E9"/>
        <n v="1.514988986E9"/>
        <n v="1.512272907E9"/>
        <n v="1.511608573E9"/>
        <n v="1.514567738E9"/>
        <n v="1.517386583E9"/>
        <n v="1.511993838E9"/>
        <n v="1.515447015E9"/>
        <n v="1.515031748E9"/>
        <n v="1.518003479E9"/>
        <n v="1.518423166E9"/>
        <n v="1.516893096E9"/>
        <n v="1.514228346E9"/>
        <n v="1.517879878E9"/>
        <n v="1.519464839E9"/>
        <n v="1.512032688E9"/>
        <n v="1.515623494E9"/>
        <n v="1.513080606E9"/>
        <n v="1.511482766E9"/>
        <n v="1.516119266E9"/>
        <n v="1.517904457E9"/>
        <n v="1.518100126E9"/>
        <n v="1.511982443E9"/>
        <n v="1.512740763E9"/>
        <n v="1.516575545E9"/>
        <n v="1.517582229E9"/>
        <n v="1.516182889E9"/>
        <n v="1.518330776E9"/>
        <n v="1.519840474E9"/>
        <n v="1.517900988E9"/>
        <n v="1.514553289E9"/>
        <n v="1.513474665E9"/>
        <n v="1.518653705E9"/>
        <n v="1.517407427E9"/>
        <n v="1.511796248E9"/>
        <n v="1.516456304E9"/>
        <n v="1.514430295E9"/>
        <n v="1.516179218E9"/>
        <n v="1.512750236E9"/>
        <n v="1.516058694E9"/>
        <n v="1.516251138E9"/>
        <n v="1.518450783E9"/>
        <n v="1.515659655E9"/>
        <n v="1.518248784E9"/>
        <n v="1.512844085E9"/>
        <n v="1.514318968E9"/>
        <n v="1.512054067E9"/>
        <n v="1.517700586E9"/>
        <n v="1.514295713E9"/>
        <n v="1.512213255E9"/>
        <n v="1.515324548E9"/>
        <n v="1.519958226E9"/>
        <n v="1.512956477E9"/>
        <n v="1.512779817E9"/>
        <n v="1.514035387E9"/>
        <n v="1.517909023E9"/>
        <n v="1.515164003E9"/>
        <n v="1.514716478E9"/>
        <n v="1.515799143E9"/>
        <n v="1.511862706E9"/>
        <n v="1.514763443E9"/>
        <n v="1.512827568E9"/>
        <n v="1.511614903E9"/>
        <n v="1.514626416E9"/>
        <n v="1.514561727E9"/>
        <n v="1.514389604E9"/>
        <n v="1.512388129E9"/>
        <n v="1.512959477E9"/>
        <n v="1.516106388E9"/>
        <n v="1.511790066E9"/>
        <n v="1.519151999E9"/>
        <n v="1.516235035E9"/>
        <n v="1.512536625E9"/>
        <n v="1.513107306E9"/>
        <n v="1.518568757E9"/>
        <n v="1.519963979E9"/>
        <n v="1.513652314E9"/>
        <n v="1.511806399E9"/>
        <n v="1.517152058E9"/>
        <n v="1.514686304E9"/>
        <n v="1.513985439E9"/>
        <n v="1.512708755E9"/>
        <n v="1.511666773E9"/>
        <n v="1.514838159E9"/>
        <n v="1.514065704E9"/>
        <n v="1.513149106E9"/>
        <n v="1.512413798E9"/>
        <n v="1.519179014E9"/>
        <n v="1.516601214E9"/>
        <n v="1.511817747E9"/>
        <n v="1.512302123E9"/>
        <n v="1.515703523E9"/>
        <n v="1.512807254E9"/>
        <n v="1.516559833E9"/>
        <n v="1.514992966E9"/>
        <n v="1.517198215E9"/>
        <n v="1.517528119E9"/>
        <n v="1.511727305E9"/>
        <n v="1.513306095E9"/>
        <n v="1.515210954E9"/>
        <n v="1.517544599E9"/>
        <n v="1.513892677E9"/>
        <n v="1.511585306E9"/>
        <n v="1.513863473E9"/>
        <n v="1.515043656E9"/>
        <n v="1.518643939E9"/>
        <n v="1.513653246E9"/>
        <n v="1.515764557E9"/>
        <n v="1.511830548E9"/>
        <n v="1.511892349E9"/>
        <n v="1.516278634E9"/>
        <n v="1.518376153E9"/>
        <n v="1.512855017E9"/>
        <n v="1.513074447E9"/>
        <n v="1.519520685E9"/>
        <n v="1.518183575E9"/>
        <n v="1.519693293E9"/>
        <n v="1.519165295E9"/>
        <n v="1.512120406E9"/>
        <n v="1.518920467E9"/>
        <n v="1.518997429E9"/>
        <n v="1.519435587E9"/>
        <n v="1.515963177E9"/>
        <n v="1.512914603E9"/>
        <n v="1.517535175E9"/>
        <n v="1.517997598E9"/>
        <n v="1.513233593E9"/>
        <n v="1.518551193E9"/>
        <n v="1.514768738E9"/>
        <n v="1.512550058E9"/>
        <n v="1.516659495E9"/>
        <n v="1.512312589E9"/>
        <n v="1.515467475E9"/>
        <n v="1.512489659E9"/>
        <n v="1.511346494E9"/>
        <n v="1.517822729E9"/>
        <n v="1.512838516E9"/>
        <n v="1.514716615E9"/>
        <n v="1.514703907E9"/>
        <n v="1.511821894E9"/>
        <n v="1.517342247E9"/>
        <n v="1.519617036E9"/>
        <n v="1.518017046E9"/>
        <n v="1.519534383E9"/>
        <n v="1.517138614E9"/>
        <n v="1.517301674E9"/>
        <n v="1.512401734E9"/>
        <n v="1.519285144E9"/>
        <n v="1.518970926E9"/>
        <n v="1.511355468E9"/>
        <n v="1.513335476E9"/>
        <n v="1.514088376E9"/>
        <n v="1.515347805E9"/>
        <n v="1.517095266E9"/>
        <n v="1.517329906E9"/>
        <n v="1.514762286E9"/>
        <n v="1.517727149E9"/>
        <n v="1.513361539E9"/>
        <n v="1.519499227E9"/>
        <n v="1.518090495E9"/>
        <n v="1.514516007E9"/>
        <n v="1.512614158E9"/>
        <n v="1.514023393E9"/>
        <n v="1.513466463E9"/>
        <n v="1.516716453E9"/>
        <n v="1.512979835E9"/>
        <n v="1.518637196E9"/>
        <n v="1.516551348E9"/>
        <n v="1.513607509E9"/>
        <n v="1.518453676E9"/>
        <n v="1.512108407E9"/>
        <n v="1.517635277E9"/>
        <n v="1.517880754E9"/>
        <n v="1.513765994E9"/>
        <n v="1.516862634E9"/>
        <n v="1.514568226E9"/>
        <n v="1.515795003E9"/>
        <n v="1.518650817E9"/>
        <n v="1.518003665E9"/>
        <n v="1.513012099E9"/>
        <n v="1.511625696E9"/>
        <n v="1.518931888E9"/>
        <n v="1.513647839E9"/>
        <n v="1.519529815E9"/>
        <n v="1.516936544E9"/>
        <n v="1.517590099E9"/>
        <n v="1.516048656E9"/>
        <n v="1.518446423E9"/>
        <n v="1.515078646E9"/>
        <n v="1.515920554E9"/>
        <n v="1.511765255E9"/>
        <n v="1.517701709E9"/>
        <n v="1.516562635E9"/>
        <n v="1.519837914E9"/>
        <n v="1.512125243E9"/>
        <n v="1.516091545E9"/>
        <n v="1.512156206E9"/>
        <n v="1.514936858E9"/>
        <n v="1.512889677E9"/>
        <n v="1.514487654E9"/>
        <n v="1.514045576E9"/>
        <n v="1.515970999E9"/>
        <n v="1.511917008E9"/>
        <n v="1.515141407E9"/>
        <n v="1.512973567E9"/>
        <n v="1.513340355E9"/>
        <n v="1.518214095E9"/>
        <n v="1.515851096E9"/>
        <n v="1.516412016E9"/>
        <n v="1.512773043E9"/>
        <n v="1.519667184E9"/>
        <n v="1.517376734E9"/>
        <n v="1.513577874E9"/>
        <n v="1.516978256E9"/>
        <n v="1.513928797E9"/>
        <n v="1.517445344E9"/>
        <n v="1.513378684E9"/>
        <n v="1.514310119E9"/>
        <n v="1.513321347E9"/>
        <n v="1.513958387E9"/>
        <n v="1.516473774E9"/>
        <n v="1.512953429E9"/>
        <n v="1.514870638E9"/>
        <n v="1.514857193E9"/>
        <n v="1.518429935E9"/>
        <n v="1.514694024E9"/>
        <n v="1.514829636E9"/>
        <n v="1.512482309E9"/>
        <n v="1.517729784E9"/>
        <n v="1.514830967E9"/>
        <n v="1.517238197E9"/>
        <n v="1.517091659E9"/>
        <n v="1.513013315E9"/>
        <n v="1.511533267E9"/>
        <n v="1.519406926E9"/>
        <n v="1.516150438E9"/>
        <n v="1.516217746E9"/>
        <n v="1.511327944E9"/>
        <n v="1.511549256E9"/>
        <n v="1.516855034E9"/>
        <n v="1.517489368E9"/>
        <n v="1.518369483E9"/>
        <n v="1.514166913E9"/>
        <n v="1.516724947E9"/>
        <n v="1.513655115E9"/>
        <n v="1.518322616E9"/>
        <n v="1.512702797E9"/>
        <n v="1.519893227E9"/>
        <n v="1.513941075E9"/>
        <n v="1.512200037E9"/>
        <n v="1.514812934E9"/>
        <n v="1.518031907E9"/>
        <n v="1.512412683E9"/>
        <n v="1.512515666E9"/>
        <n v="1.515429165E9"/>
        <n v="1.515652083E9"/>
        <n v="1.517511054E9"/>
        <n v="1.514399245E9"/>
        <n v="1.512636527E9"/>
        <n v="1.515906613E9"/>
        <n v="1.517389724E9"/>
        <n v="1.516598257E9"/>
        <n v="1.517376666E9"/>
        <n v="1.519390264E9"/>
        <n v="1.512024187E9"/>
        <n v="1.515102189E9"/>
        <n v="1.512251775E9"/>
        <n v="1.519845558E9"/>
        <n v="1.516210398E9"/>
        <n v="1.516755267E9"/>
        <n v="1.517467659E9"/>
        <n v="1.515666557E9"/>
        <n v="1.513210015E9"/>
        <n v="1.511309059E9"/>
        <n v="1.512428027E9"/>
        <n v="1.517752058E9"/>
        <n v="1.514864168E9"/>
        <n v="1.511819646E9"/>
        <n v="1.514921078E9"/>
        <n v="1.518737805E9"/>
        <n v="1.517248917E9"/>
        <n v="1.512424886E9"/>
        <n v="1.513890698E9"/>
        <n v="1.518771078E9"/>
        <n v="1.518031127E9"/>
        <n v="1.512319464E9"/>
        <n v="1.513049917E9"/>
        <n v="1.515123228E9"/>
        <n v="1.519396343E9"/>
        <n v="1.519844885E9"/>
        <n v="1.517341563E9"/>
        <n v="1.518774634E9"/>
        <n v="1.514856573E9"/>
        <n v="1.516762465E9"/>
        <n v="1.517788269E9"/>
        <n v="1.513686534E9"/>
        <n v="1.514155748E9"/>
        <n v="1.515541948E9"/>
        <n v="1.513826785E9"/>
        <n v="1.515735656E9"/>
        <n v="1.512903957E9"/>
        <n v="1.512972775E9"/>
        <n v="1.516322705E9"/>
        <n v="1.512113905E9"/>
        <n v="1.514574205E9"/>
        <n v="1.513374208E9"/>
        <n v="1.516365939E9"/>
        <n v="1.512029856E9"/>
        <n v="1.517120847E9"/>
        <n v="1.518393743E9"/>
        <n v="1.511620189E9"/>
        <n v="1.511710843E9"/>
        <n v="1.512383676E9"/>
        <n v="1.512157199E9"/>
        <n v="1.515991303E9"/>
        <n v="1.517304046E9"/>
        <n v="1.515333805E9"/>
        <n v="1.511712685E9"/>
        <n v="1.513635523E9"/>
        <n v="1.518347068E9"/>
        <n v="1.519826805E9"/>
        <n v="1.515875906E9"/>
        <n v="1.512574834E9"/>
        <n v="1.514202628E9"/>
        <n v="1.513801566E9"/>
        <n v="1.519958735E9"/>
        <n v="1.514496655E9"/>
        <n v="1.512764568E9"/>
        <n v="1.519214434E9"/>
        <n v="1.516392059E9"/>
        <n v="1.512685756E9"/>
        <n v="1.518321733E9"/>
        <n v="1.516904444E9"/>
        <n v="1.514964573E9"/>
        <n v="1.516343148E9"/>
        <n v="1.517466195E9"/>
        <n v="1.518777585E9"/>
        <n v="1.514212708E9"/>
        <n v="1.518237976E9"/>
        <n v="1.519165248E9"/>
        <n v="1.513807347E9"/>
        <n v="1.514637146E9"/>
        <n v="1.519326203E9"/>
        <n v="1.514144197E9"/>
        <n v="1.514204176E9"/>
        <n v="1.511510108E9"/>
        <n v="1.516810485E9"/>
        <n v="1.514793729E9"/>
        <n v="1.511536306E9"/>
        <n v="1.517488959E9"/>
        <n v="1.514629689E9"/>
        <n v="1.512297379E9"/>
        <n v="1.516126745E9"/>
        <n v="1.515605213E9"/>
        <n v="1.517104696E9"/>
        <n v="1.519760458E9"/>
        <n v="1.515559066E9"/>
        <n v="1.513341228E9"/>
        <n v="1.515048739E9"/>
        <n v="1.517636635E9"/>
        <n v="1.515744386E9"/>
        <n v="1.515898704E9"/>
        <n v="1.511348758E9"/>
        <n v="1.519830875E9"/>
        <n v="1.514350557E9"/>
        <n v="1.516156475E9"/>
        <n v="1.511809359E9"/>
        <n v="1.519588754E9"/>
        <n v="1.513364255E9"/>
        <n v="1.518718868E9"/>
        <n v="1.515165315E9"/>
        <n v="1.518387265E9"/>
        <n v="1.519643807E9"/>
        <n v="1.517887104E9"/>
        <n v="1.517329656E9"/>
        <n v="1.516830595E9"/>
        <n v="1.513024778E9"/>
        <n v="1.516765738E9"/>
        <n v="1.517301239E9"/>
        <n v="1.512608317E9"/>
        <n v="1.513896463E9"/>
        <n v="1.518225157E9"/>
        <n v="1.516128026E9"/>
        <n v="1.511686753E9"/>
        <n v="1.519114224E9"/>
        <n v="1.516093097E9"/>
        <n v="1.517575266E9"/>
        <n v="1.512518838E9"/>
        <n v="1.518743739E9"/>
        <n v="1.513295608E9"/>
        <n v="1.518076575E9"/>
        <n v="1.518919299E9"/>
        <n v="1.512851783E9"/>
        <n v="1.512051377E9"/>
        <n v="1.512631075E9"/>
        <n v="1.514176235E9"/>
        <n v="1.511457836E9"/>
        <n v="1.518006455E9"/>
        <n v="1.518162345E9"/>
        <n v="1.517017186E9"/>
        <n v="1.518737993E9"/>
        <n v="1.517337099E9"/>
        <n v="1.519438516E9"/>
        <n v="1.512676857E9"/>
        <n v="1.518612937E9"/>
        <n v="1.516166879E9"/>
        <n v="1.513127049E9"/>
        <n v="1.516087339E9"/>
        <n v="1.514987308E9"/>
        <n v="1.512527328E9"/>
        <n v="1.512655666E9"/>
        <n v="1.515621005E9"/>
        <n v="1.519781317E9"/>
        <n v="1.518722497E9"/>
        <n v="1.518664118E9"/>
        <n v="1.517462596E9"/>
        <n v="1.517433434E9"/>
        <n v="1.516283025E9"/>
        <n v="1.519948444E9"/>
        <n v="1.515270699E9"/>
        <n v="1.515679728E9"/>
        <n v="1.515709635E9"/>
        <n v="1.517737329E9"/>
        <n v="1.514373123E9"/>
        <n v="1.519193834E9"/>
        <n v="1.519231435E9"/>
        <n v="1.516243759E9"/>
        <n v="1.513654544E9"/>
        <n v="1.515974848E9"/>
        <n v="1.517641687E9"/>
        <n v="1.511648316E9"/>
        <n v="1.513253567E9"/>
        <n v="1.518682257E9"/>
        <n v="1.513431096E9"/>
        <n v="1.511520253E9"/>
        <n v="1.511545645E9"/>
        <n v="1.516227683E9"/>
        <n v="1.515566789E9"/>
        <n v="1.519298554E9"/>
        <n v="1.516862383E9"/>
        <n v="1.515464098E9"/>
        <n v="1.513704384E9"/>
        <n v="1.519626043E9"/>
        <n v="1.512467205E9"/>
        <n v="1.517140246E9"/>
        <n v="1.512125159E9"/>
        <n v="1.516245649E9"/>
        <n v="1.514913687E9"/>
        <n v="1.514048517E9"/>
        <n v="1.513707259E9"/>
        <n v="1.519344717E9"/>
        <n v="1.514920117E9"/>
        <n v="1.518666487E9"/>
        <n v="1.514420957E9"/>
        <n v="1.514069165E9"/>
        <n v="1.514068633E9"/>
        <n v="1.517760476E9"/>
        <n v="1.519744774E9"/>
        <n v="1.513682409E9"/>
        <n v="1.514754577E9"/>
        <n v="1.515527423E9"/>
        <n v="1.511718814E9"/>
        <n v="1.518860468E9"/>
        <n v="1.513234013E9"/>
        <n v="1.515542909E9"/>
        <n v="1.512780476E9"/>
        <n v="1.518490259E9"/>
        <n v="1.516001814E9"/>
        <n v="1.516663214E9"/>
        <n v="1.515118117E9"/>
        <n v="1.513900636E9"/>
        <n v="1.519901445E9"/>
        <n v="1.519638248E9"/>
        <n v="1.518375656E9"/>
        <n v="1.515381949E9"/>
        <n v="1.516537129E9"/>
        <n v="1.516585683E9"/>
        <n v="1.516268046E9"/>
        <n v="1.517701026E9"/>
        <n v="1.513888106E9"/>
        <n v="1.514384685E9"/>
        <n v="1.519890893E9"/>
        <n v="1.519398659E9"/>
        <n v="1.514778955E9"/>
        <n v="1.518969414E9"/>
        <n v="1.514735656E9"/>
        <n v="1.518352898E9"/>
        <n v="1.516175884E9"/>
        <n v="1.511322357E9"/>
        <n v="1.515691573E9"/>
        <n v="1.512601825E9"/>
        <n v="1.512961003E9"/>
        <n v="1.511652479E9"/>
        <n v="1.513253343E9"/>
        <n v="1.513544478E9"/>
        <n v="1.518570114E9"/>
        <n v="1.511890737E9"/>
        <n v="1.519578469E9"/>
        <n v="1.512497596E9"/>
        <n v="1.515337287E9"/>
        <n v="1.517652439E9"/>
        <n v="1.518219013E9"/>
        <n v="1.512577919E9"/>
        <n v="1.511524717E9"/>
        <n v="1.511983516E9"/>
        <n v="1.514295445E9"/>
        <n v="1.512737457E9"/>
        <n v="1.513065083E9"/>
        <n v="1.515614745E9"/>
        <n v="1.512083424E9"/>
        <n v="1.511526825E9"/>
        <n v="1.517976365E9"/>
        <n v="1.516680399E9"/>
        <n v="1.515534557E9"/>
        <n v="1.514682369E9"/>
        <n v="1.512356095E9"/>
        <n v="1.512248974E9"/>
        <n v="1.513515815E9"/>
        <n v="1.512790239E9"/>
        <n v="1.515184363E9"/>
        <n v="1.519752244E9"/>
        <n v="1.514279717E9"/>
        <n v="1.515858523E9"/>
        <n v="1.511453416E9"/>
        <n v="1.517061964E9"/>
        <n v="1.515874887E9"/>
        <n v="1.516024846E9"/>
        <n v="1.516967883E9"/>
        <n v="1.517558615E9"/>
        <n v="1.519112278E9"/>
        <n v="1.516321157E9"/>
        <n v="1.511427676E9"/>
        <n v="1.517330293E9"/>
        <n v="1.519702897E9"/>
        <n v="1.511813946E9"/>
        <n v="1.515855456E9"/>
        <n v="1.516936257E9"/>
        <n v="1.511594874E9"/>
        <n v="1.517579637E9"/>
        <n v="1.514932139E9"/>
        <n v="1.512456547E9"/>
        <n v="1.519161759E9"/>
        <n v="1.518626709E9"/>
        <n v="1.516683854E9"/>
        <n v="1.512567715E9"/>
        <n v="1.516125539E9"/>
        <n v="1.515831649E9"/>
        <n v="1.515969195E9"/>
        <n v="1.513676639E9"/>
        <n v="1.512235335E9"/>
        <n v="1.517393139E9"/>
        <n v="1.515878573E9"/>
        <n v="1.512714827E9"/>
        <n v="1.513667386E9"/>
        <n v="1.518617339E9"/>
        <n v="1.511958386E9"/>
        <n v="1.518126158E9"/>
        <n v="1.517285883E9"/>
        <n v="1.518933979E9"/>
        <n v="1.515552498E9"/>
        <n v="1.516249986E9"/>
        <n v="1.514925409E9"/>
        <n v="1.518025487E9"/>
        <n v="1.519469228E9"/>
        <n v="1.517626787E9"/>
        <n v="1.515496577E9"/>
        <n v="1.516318728E9"/>
        <n v="1.515193423E9"/>
        <n v="1.513964643E9"/>
        <n v="1.515103114E9"/>
        <n v="1.518968484E9"/>
        <n v="1.516029923E9"/>
        <n v="1.513682207E9"/>
        <n v="1.518279969E9"/>
        <n v="1.518691497E9"/>
        <n v="1.512979657E9"/>
        <n v="1.512621933E9"/>
        <n v="1.516185618E9"/>
        <n v="1.513418598E9"/>
        <n v="1.512163279E9"/>
        <n v="1.516979124E9"/>
        <n v="1.517113156E9"/>
        <n v="1.513524546E9"/>
        <n v="1.514855617E9"/>
        <n v="1.515716466E9"/>
        <n v="1.512445034E9"/>
        <n v="1.516066415E9"/>
        <n v="1.516288844E9"/>
        <n v="1.512222746E9"/>
        <n v="1.519903138E9"/>
        <n v="1.516139908E9"/>
        <n v="1.517458717E9"/>
        <n v="1.515568445E9"/>
        <n v="1.516805665E9"/>
        <n v="1.511999836E9"/>
        <n v="1.516705496E9"/>
        <n v="1.514744564E9"/>
        <n v="1.513183836E9"/>
        <n v="1.518191537E9"/>
        <n v="1.516486979E9"/>
        <n v="1.518653855E9"/>
        <n v="1.519290834E9"/>
        <n v="1.513319264E9"/>
        <n v="1.515424757E9"/>
        <n v="1.513520805E9"/>
        <n v="1.513987365E9"/>
        <n v="1.519015963E9"/>
        <n v="1.512488077E9"/>
        <n v="1.514023115E9"/>
        <n v="1.514065964E9"/>
        <n v="1.514310026E9"/>
        <n v="1.518356759E9"/>
        <n v="1.517852258E9"/>
        <n v="1.515031663E9"/>
        <n v="1.518386859E9"/>
        <n v="1.515827515E9"/>
        <n v="1.518742827E9"/>
        <n v="1.515138117E9"/>
        <n v="1.515252978E9"/>
        <n v="1.512033106E9"/>
        <n v="1.514930108E9"/>
        <n v="1.513987587E9"/>
        <n v="1.513933563E9"/>
        <n v="1.515115009E9"/>
        <n v="1.512810476E9"/>
        <n v="1.515276145E9"/>
        <n v="1.516494637E9"/>
        <n v="1.512383134E9"/>
        <n v="1.519147163E9"/>
        <n v="1.516458947E9"/>
        <n v="1.515916223E9"/>
        <n v="1.513940167E9"/>
        <n v="1.516113449E9"/>
        <n v="1.515043393E9"/>
        <n v="1.517046754E9"/>
        <n v="1.514158948E9"/>
        <n v="1.514522869E9"/>
        <n v="1.516473027E9"/>
        <n v="1.514549088E9"/>
        <n v="1.514551963E9"/>
        <n v="1.516460858E9"/>
        <n v="1.511622257E9"/>
        <n v="1.511502598E9"/>
        <n v="1.516124997E9"/>
        <n v="1.512729973E9"/>
        <n v="1.519304263E9"/>
        <n v="1.517962494E9"/>
        <n v="1.513903644E9"/>
        <n v="1.516825488E9"/>
        <n v="1.513486154E9"/>
        <n v="1.519869138E9"/>
        <n v="1.512511775E9"/>
        <n v="1.516641733E9"/>
        <n v="1.515827446E9"/>
        <n v="1.519648654E9"/>
        <n v="1.516622236E9"/>
        <n v="1.515421984E9"/>
        <n v="1.512227458E9"/>
        <n v="1.517264828E9"/>
        <n v="1.518124649E9"/>
        <n v="1.513006968E9"/>
        <n v="1.514493805E9"/>
        <n v="1.511665947E9"/>
        <n v="1.516911889E9"/>
        <n v="1.512209715E9"/>
        <n v="1.514763554E9"/>
        <n v="1.519378785E9"/>
        <n v="1.516189985E9"/>
        <n v="1.511744856E9"/>
        <n v="1.517498246E9"/>
        <n v="1.518114894E9"/>
        <n v="1.515735926E9"/>
        <n v="1.516458099E9"/>
        <n v="1.515714609E9"/>
        <n v="1.519315526E9"/>
        <n v="1.512961614E9"/>
        <n v="1.517177674E9"/>
        <n v="1.512802033E9"/>
        <n v="1.518826123E9"/>
        <n v="1.516149575E9"/>
        <n v="1.515562375E9"/>
        <n v="1.513125036E9"/>
        <n v="1.519736678E9"/>
        <n v="1.513204989E9"/>
        <n v="1.514996733E9"/>
        <n v="1.514047466E9"/>
        <n v="1.519843184E9"/>
        <n v="1.515944115E9"/>
        <n v="1.519179449E9"/>
        <n v="1.515383923E9"/>
        <n v="1.516199459E9"/>
        <n v="1.517100708E9"/>
        <n v="1.514979626E9"/>
        <n v="1.519054974E9"/>
        <n v="1.513051395E9"/>
        <n v="1.518240307E9"/>
        <n v="1.512354953E9"/>
        <n v="1.515438314E9"/>
        <n v="1.516118155E9"/>
        <n v="1.516753336E9"/>
        <n v="1.515692205E9"/>
        <n v="1.518049488E9"/>
        <n v="1.513678496E9"/>
        <n v="1.517871076E9"/>
        <n v="1.512909666E9"/>
        <n v="1.518333348E9"/>
        <n v="1.516944564E9"/>
        <n v="1.513648373E9"/>
        <n v="1.517782127E9"/>
        <n v="1.517597036E9"/>
        <n v="1.515611579E9"/>
        <n v="1.515334857E9"/>
        <n v="1.515516828E9"/>
        <n v="1.519228274E9"/>
        <n v="1.517354757E9"/>
        <n v="1.512636854E9"/>
        <n v="1.512450355E9"/>
        <n v="1.519525838E9"/>
        <n v="1.514230499E9"/>
        <n v="1.512138576E9"/>
        <n v="1.518088497E9"/>
        <n v="1.515596777E9"/>
        <n v="1.517396477E9"/>
        <n v="1.514663929E9"/>
        <n v="1.517509609E9"/>
        <n v="1.512815839E9"/>
        <n v="1.515506197E9"/>
        <n v="1.512445749E9"/>
        <n v="1.517132843E9"/>
        <n v="1.517547743E9"/>
        <n v="1.511997308E9"/>
        <n v="1.516263013E9"/>
        <n v="1.515699593E9"/>
        <n v="1.518295706E9"/>
        <n v="1.514411718E9"/>
        <n v="1.517316443E9"/>
        <n v="1.513517784E9"/>
        <n v="1.519663017E9"/>
        <n v="1.513353346E9"/>
        <n v="1.519454095E9"/>
        <n v="1.515595907E9"/>
        <n v="1.517469789E9"/>
        <n v="1.516208587E9"/>
        <n v="1.515005603E9"/>
        <n v="1.519258596E9"/>
        <n v="1.516268526E9"/>
        <n v="1.517245539E9"/>
        <n v="1.513197957E9"/>
        <n v="1.518201408E9"/>
        <n v="1.512298463E9"/>
        <n v="1.512560356E9"/>
        <n v="1.518476047E9"/>
        <n v="1.511377306E9"/>
        <n v="1.517449684E9"/>
        <n v="1.512790769E9"/>
        <n v="1.519987818E9"/>
        <n v="1.516654664E9"/>
        <n v="1.516254529E9"/>
        <n v="1.512986418E9"/>
        <n v="1.512509475E9"/>
        <n v="1.517366807E9"/>
        <n v="1.516517247E9"/>
        <n v="1.513603409E9"/>
        <n v="1.512399345E9"/>
        <n v="1.513851444E9"/>
        <n v="1.514441879E9"/>
        <n v="1.516240364E9"/>
        <n v="1.516741209E9"/>
        <n v="1.515243327E9"/>
        <n v="1.511409047E9"/>
        <n v="1.512349848E9"/>
        <n v="1.511671307E9"/>
        <n v="1.518849134E9"/>
        <n v="1.516923359E9"/>
        <n v="1.512962067E9"/>
        <n v="1.512926573E9"/>
        <n v="1.515434876E9"/>
        <n v="1.511570699E9"/>
        <n v="1.514565757E9"/>
        <n v="1.516439309E9"/>
        <n v="1.519005247E9"/>
        <n v="1.516106796E9"/>
        <n v="1.515408053E9"/>
        <n v="1.514405817E9"/>
        <n v="1.515593909E9"/>
        <n v="1.516749886E9"/>
        <n v="1.515780683E9"/>
        <n v="1.512938398E9"/>
        <n v="1.515654187E9"/>
        <n v="1.518930053E9"/>
        <n v="1.512677113E9"/>
        <n v="1.517467496E9"/>
        <n v="1.518464403E9"/>
        <n v="1.515206147E9"/>
        <n v="1.512073773E9"/>
        <n v="1.511303499E9"/>
        <n v="1.516800503E9"/>
        <n v="1.516585978E9"/>
        <n v="1.512033749E9"/>
        <n v="1.519153979E9"/>
        <n v="1.514231934E9"/>
        <n v="1.518047334E9"/>
        <n v="1.514394023E9"/>
        <n v="1.513164109E9"/>
        <n v="1.517146715E9"/>
        <n v="1.512123876E9"/>
        <n v="1.517919485E9"/>
        <n v="1.519023428E9"/>
        <n v="1.515201099E9"/>
        <n v="1.513378469E9"/>
        <n v="1.512827824E9"/>
        <n v="1.516012029E9"/>
        <n v="1.514563753E9"/>
        <n v="1.515788715E9"/>
        <n v="1.517971808E9"/>
        <n v="1.514334987E9"/>
        <n v="1.518678947E9"/>
        <n v="1.513821335E9"/>
        <n v="1.515695327E9"/>
        <n v="1.516710538E9"/>
        <n v="1.512457348E9"/>
        <n v="1.512886259E9"/>
        <n v="1.512217507E9"/>
        <n v="1.515048776E9"/>
        <n v="1.515441513E9"/>
        <n v="1.513550908E9"/>
        <n v="1.514459589E9"/>
        <n v="1.517338256E9"/>
        <n v="1.512631868E9"/>
        <n v="1.519773397E9"/>
        <n v="1.518637144E9"/>
        <n v="1.518490433E9"/>
        <n v="1.517887957E9"/>
        <n v="1.517792194E9"/>
        <n v="1.517385173E9"/>
        <n v="1.519446128E9"/>
        <n v="1.518557248E9"/>
        <n v="1.513153153E9"/>
        <n v="1.514248867E9"/>
        <n v="1.512369549E9"/>
        <n v="1.518347396E9"/>
        <n v="1.511525109E9"/>
        <n v="1.513836346E9"/>
        <n v="1.519895228E9"/>
        <n v="1.515727543E9"/>
        <n v="1.517310949E9"/>
        <n v="1.517701276E9"/>
        <n v="1.519837069E9"/>
        <n v="1.518419189E9"/>
        <n v="1.516345554E9"/>
        <n v="1.519068504E9"/>
        <n v="1.515088489E9"/>
        <n v="1.515064778E9"/>
        <n v="1.517575968E9"/>
        <n v="1.514229603E9"/>
        <n v="1.515463774E9"/>
        <n v="1.513593539E9"/>
        <n v="1.515786945E9"/>
        <n v="1.516972074E9"/>
        <n v="1.516765693E9"/>
        <n v="1.518669816E9"/>
        <n v="1.519777764E9"/>
        <n v="1.519018436E9"/>
        <n v="1.515847005E9"/>
        <n v="1.512030329E9"/>
        <n v="1.512770395E9"/>
        <n v="1.515707548E9"/>
        <n v="1.515444747E9"/>
        <n v="1.512549268E9"/>
        <n v="1.513771904E9"/>
        <n v="1.519281366E9"/>
        <n v="1.513559987E9"/>
        <n v="1.513765668E9"/>
        <n v="1.517359077E9"/>
        <n v="1.515378623E9"/>
        <n v="1.519274775E9"/>
        <n v="1.511966826E9"/>
        <n v="1.516824463E9"/>
        <n v="1.516753769E9"/>
        <n v="1.511326163E9"/>
        <n v="1.513125384E9"/>
        <n v="1.512005653E9"/>
        <n v="1.519549849E9"/>
        <n v="1.516381218E9"/>
        <n v="1.513161869E9"/>
        <n v="1.519362607E9"/>
        <n v="1.512071037E9"/>
        <n v="1.516187564E9"/>
        <n v="1.513026989E9"/>
        <n v="1.516690919E9"/>
        <n v="1.519963894E9"/>
        <n v="1.516373527E9"/>
        <n v="1.516969063E9"/>
        <n v="1.515084604E9"/>
        <n v="1.511292466E9"/>
        <n v="1.515802779E9"/>
        <n v="1.516677764E9"/>
        <n v="1.511766178E9"/>
        <n v="1.513830724E9"/>
        <n v="1.515345614E9"/>
        <n v="1.516172225E9"/>
        <n v="1.515192966E9"/>
        <n v="1.511953178E9"/>
        <n v="1.512567534E9"/>
        <n v="1.517872794E9"/>
        <n v="1.513233533E9"/>
        <n v="1.512242778E9"/>
        <n v="1.514216643E9"/>
        <n v="1.515102218E9"/>
        <n v="1.518241513E9"/>
        <n v="1.513433464E9"/>
        <n v="1.516072596E9"/>
        <n v="1.519481237E9"/>
        <n v="1.514916434E9"/>
        <n v="1.514920483E9"/>
        <n v="1.514662609E9"/>
        <n v="1.515665195E9"/>
        <n v="1.513408609E9"/>
        <n v="1.517356797E9"/>
        <n v="1.514152979E9"/>
        <n v="1.516711606E9"/>
        <n v="1.517209235E9"/>
        <n v="1.516828585E9"/>
        <n v="1.518275636E9"/>
        <n v="1.515729713E9"/>
        <n v="1.518070434E9"/>
        <n v="1.516749248E9"/>
        <n v="1.511959694E9"/>
        <n v="1.518510947E9"/>
        <n v="1.518928497E9"/>
        <n v="1.513830786E9"/>
        <n v="1.516883769E9"/>
        <n v="1.517518506E9"/>
        <n v="1.513497578E9"/>
        <n v="1.517277018E9"/>
        <n v="1.518552785E9"/>
        <n v="1.518012533E9"/>
        <n v="1.519788743E9"/>
        <n v="1.514124283E9"/>
        <n v="1.513859833E9"/>
        <n v="1.513345697E9"/>
        <n v="1.515600907E9"/>
        <n v="1.517429543E9"/>
        <n v="1.519512489E9"/>
        <n v="1.518321807E9"/>
        <n v="1.513351995E9"/>
        <n v="1.512840753E9"/>
        <n v="1.517761857E9"/>
        <n v="1.512637784E9"/>
        <n v="1.512804123E9"/>
        <n v="1.516348779E9"/>
        <n v="1.511410053E9"/>
        <n v="1.518863819E9"/>
        <n v="1.514155107E9"/>
        <n v="1.515501064E9"/>
        <n v="1.515019899E9"/>
        <n v="1.518483608E9"/>
        <n v="1.514055853E9"/>
        <n v="1.513761836E9"/>
        <n v="1.514554745E9"/>
        <n v="1.516194484E9"/>
        <n v="1.515000068E9"/>
        <n v="1.515741978E9"/>
        <n v="1.513497575E9"/>
        <n v="1.515589953E9"/>
        <n v="1.514019845E9"/>
        <n v="1.517276665E9"/>
        <n v="1.513130135E9"/>
        <n v="1.513269394E9"/>
        <n v="1.516278537E9"/>
        <n v="1.516546355E9"/>
        <n v="1.513832465E9"/>
        <n v="1.512151219E9"/>
        <n v="1.519402368E9"/>
        <n v="1.514759416E9"/>
        <n v="1.517361275E9"/>
        <n v="1.519797533E9"/>
        <n v="1.514000617E9"/>
        <n v="1.512115944E9"/>
        <n v="1.514458789E9"/>
        <n v="1.515011854E9"/>
        <n v="1.516098578E9"/>
        <n v="1.518557688E9"/>
        <n v="1.519097539E9"/>
        <n v="1.513374807E9"/>
        <n v="1.513195187E9"/>
        <n v="1.511422754E9"/>
        <n v="1.516314813E9"/>
        <n v="1.511908636E9"/>
        <n v="1.513578217E9"/>
        <n v="1.516966518E9"/>
        <n v="1.519156953E9"/>
        <n v="1.511260665E9"/>
        <n v="1.515725525E9"/>
        <n v="1.519762463E9"/>
        <n v="1.511881426E9"/>
        <n v="1.512074738E9"/>
        <n v="1.516794823E9"/>
        <n v="1.519690037E9"/>
        <n v="1.516241258E9"/>
        <n v="1.516770755E9"/>
        <n v="1.513726785E9"/>
        <n v="1.518021445E9"/>
        <n v="1.518855974E9"/>
        <n v="1.518886388E9"/>
        <n v="1.518047876E9"/>
        <n v="1.519970115E9"/>
        <n v="1.515413244E9"/>
        <n v="1.515423293E9"/>
        <n v="1.516997635E9"/>
        <n v="1.517595999E9"/>
        <n v="1.516834443E9"/>
        <n v="1.517703793E9"/>
        <n v="1.511262425E9"/>
        <n v="1.515900838E9"/>
        <n v="1.516347814E9"/>
        <n v="1.518022228E9"/>
        <n v="1.519301897E9"/>
        <n v="1.515517583E9"/>
        <n v="1.515219656E9"/>
        <n v="1.519766559E9"/>
        <n v="1.516268018E9"/>
        <n v="1.512806675E9"/>
        <n v="1.513994068E9"/>
        <n v="1.512739717E9"/>
        <n v="1.517097429E9"/>
        <n v="1.519594409E9"/>
        <n v="1.519034215E9"/>
        <n v="1.518379693E9"/>
        <n v="1.517557907E9"/>
        <n v="1.518390459E9"/>
        <n v="1.516876526E9"/>
        <n v="1.515513676E9"/>
        <n v="1.516785867E9"/>
        <n v="1.512351676E9"/>
        <n v="1.512565606E9"/>
        <n v="1.513073055E9"/>
        <n v="1.515598224E9"/>
        <n v="1.514979834E9"/>
        <n v="1.517909818E9"/>
        <n v="1.516200188E9"/>
        <n v="1.514668576E9"/>
        <n v="1.515333183E9"/>
        <n v="1.519683975E9"/>
        <n v="1.514456979E9"/>
        <n v="1.513209848E9"/>
        <n v="1.519537528E9"/>
        <n v="1.516713373E9"/>
        <n v="1.513399963E9"/>
        <n v="1.519539714E9"/>
        <n v="1.516750515E9"/>
        <n v="1.517830098E9"/>
        <n v="1.514786024E9"/>
        <n v="1.517547233E9"/>
        <n v="1.511543487E9"/>
        <n v="1.512394539E9"/>
        <n v="1.513198098E9"/>
        <n v="1.519098199E9"/>
        <n v="1.513426986E9"/>
        <n v="1.511347088E9"/>
        <n v="1.513741153E9"/>
        <n v="1.513474995E9"/>
        <n v="1.519075744E9"/>
        <n v="1.512710655E9"/>
        <n v="1.518439034E9"/>
        <n v="1.515657188E9"/>
        <n v="1.516648998E9"/>
        <n v="1.512516366E9"/>
        <n v="1.516202663E9"/>
        <n v="1.515096358E9"/>
        <n v="1.516593568E9"/>
        <n v="1.516167078E9"/>
        <n v="1.513584943E9"/>
        <n v="1.515423883E9"/>
        <n v="1.513774479E9"/>
        <n v="1.512547259E9"/>
        <n v="1.515943914E9"/>
        <n v="1.516911915E9"/>
        <n v="1.514056348E9"/>
        <n v="1.514639395E9"/>
        <n v="1.512133825E9"/>
        <n v="1.514896027E9"/>
        <n v="1.512791699E9"/>
        <n v="1.519960519E9"/>
        <n v="1.518728347E9"/>
        <n v="1.514560074E9"/>
        <n v="1.512977864E9"/>
        <n v="1.512462694E9"/>
        <n v="1.517019668E9"/>
        <n v="1.518240264E9"/>
        <n v="1.512267808E9"/>
        <n v="1.517256939E9"/>
        <n v="1.518871433E9"/>
        <n v="1.511992527E9"/>
        <n v="1.514678203E9"/>
        <n v="1.517781949E9"/>
        <n v="1.513465708E9"/>
        <n v="1.511369137E9"/>
        <n v="1.519187616E9"/>
        <n v="1.513607857E9"/>
        <n v="1.516752919E9"/>
        <n v="1.517100746E9"/>
        <n v="1.518238288E9"/>
        <n v="1.513874209E9"/>
        <n v="1.514538053E9"/>
        <n v="1.517268718E9"/>
        <n v="1.519833723E9"/>
        <n v="1.518179825E9"/>
        <n v="1.513296244E9"/>
        <n v="1.516267303E9"/>
        <n v="1.519784018E9"/>
        <n v="1.514960287E9"/>
        <n v="1.515866569E9"/>
        <n v="1.519085436E9"/>
        <n v="1.516048174E9"/>
        <n v="1.512190798E9"/>
        <n v="1.519572463E9"/>
        <n v="1.519973165E9"/>
        <n v="1.515621886E9"/>
        <n v="1.515515799E9"/>
        <n v="1.518997305E9"/>
        <n v="1.518752165E9"/>
        <n v="1.514093763E9"/>
        <n v="1.514800697E9"/>
        <n v="1.516456424E9"/>
        <n v="1.512424545E9"/>
        <n v="1.518887434E9"/>
        <n v="1.513592227E9"/>
        <n v="1.514141614E9"/>
        <n v="1.514981503E9"/>
        <n v="1.514616575E9"/>
        <n v="1.514327078E9"/>
        <n v="1.518935564E9"/>
        <n v="1.518478236E9"/>
        <n v="1.519767009E9"/>
        <n v="1.512908195E9"/>
        <n v="1.516165778E9"/>
        <n v="1.512743606E9"/>
        <n v="1.518684855E9"/>
        <n v="1.512657446E9"/>
        <n v="1.515905016E9"/>
        <n v="1.519349728E9"/>
        <n v="1.515476213E9"/>
        <n v="1.513437584E9"/>
        <n v="1.519025956E9"/>
        <n v="1.513956547E9"/>
        <n v="1.511377289E9"/>
        <n v="1.512453738E9"/>
        <n v="1.518255955E9"/>
        <n v="1.513475603E9"/>
        <n v="1.519943814E9"/>
        <n v="1.519363486E9"/>
        <n v="1.514157143E9"/>
        <n v="1.513694939E9"/>
        <n v="1.513065814E9"/>
        <n v="1.512753005E9"/>
        <n v="1.515680174E9"/>
        <n v="1.514349253E9"/>
        <n v="1.518759423E9"/>
        <n v="1.517134979E9"/>
        <n v="1.517883367E9"/>
        <n v="1.519852697E9"/>
        <n v="1.516355659E9"/>
        <n v="1.518948234E9"/>
        <n v="1.511450345E9"/>
        <n v="1.513141046E9"/>
        <n v="1.511718629E9"/>
        <n v="1.512436348E9"/>
        <n v="1.511751228E9"/>
        <n v="1.512307024E9"/>
        <n v="1.512331868E9"/>
        <n v="1.512905613E9"/>
        <n v="1.514292968E9"/>
        <n v="1.513107543E9"/>
        <n v="1.513871174E9"/>
        <n v="1.511484817E9"/>
        <n v="1.515012499E9"/>
        <n v="1.513815807E9"/>
        <n v="1.517754597E9"/>
        <n v="1.511675438E9"/>
        <n v="1.516951679E9"/>
        <n v="1.518811103E9"/>
        <n v="1.517831798E9"/>
        <n v="1.511859014E9"/>
        <n v="1.518611203E9"/>
        <n v="1.515840388E9"/>
        <n v="1.517342013E9"/>
        <n v="1.517981384E9"/>
        <n v="1.519370374E9"/>
        <n v="1.516779219E9"/>
        <n v="1.519247128E9"/>
        <n v="1.514811708E9"/>
        <n v="1.516225867E9"/>
        <n v="1.519376867E9"/>
        <n v="1.513913884E9"/>
        <n v="1.519738749E9"/>
        <n v="1.512344938E9"/>
        <n v="1.513809327E9"/>
        <n v="1.516831595E9"/>
        <n v="1.519237888E9"/>
        <n v="1.514444315E9"/>
        <n v="1.516453815E9"/>
        <n v="1.517361009E9"/>
        <n v="1.516999827E9"/>
        <n v="1.511388787E9"/>
        <n v="1.516128415E9"/>
        <n v="1.512777935E9"/>
        <n v="1.512886217E9"/>
        <n v="1.512481344E9"/>
        <n v="1.519525708E9"/>
        <n v="1.519785069E9"/>
        <n v="1.513201917E9"/>
        <n v="1.519133943E9"/>
        <n v="1.517384759E9"/>
        <n v="1.514022787E9"/>
        <n v="1.513192444E9"/>
        <n v="1.518631894E9"/>
        <n v="1.519488057E9"/>
        <n v="1.512124937E9"/>
        <n v="1.516922163E9"/>
        <n v="1.511751966E9"/>
        <n v="1.518760973E9"/>
        <n v="1.514423013E9"/>
        <n v="1.518725539E9"/>
        <n v="1.518844179E9"/>
        <n v="1.516261677E9"/>
        <n v="1.512039305E9"/>
        <n v="1.511670039E9"/>
        <n v="1.512757424E9"/>
        <n v="1.514165536E9"/>
        <n v="1.517788543E9"/>
        <n v="1.519347206E9"/>
        <n v="1.513834033E9"/>
        <n v="1.512227974E9"/>
        <n v="1.514342085E9"/>
        <n v="1.517606227E9"/>
        <n v="1.512104488E9"/>
        <n v="1.514252078E9"/>
        <n v="1.514146418E9"/>
        <n v="1.513990018E9"/>
        <n v="1.515584274E9"/>
        <n v="1.515190933E9"/>
        <n v="1.513648279E9"/>
        <n v="1.518167547E9"/>
        <n v="1.511804466E9"/>
        <n v="1.514401156E9"/>
        <n v="1.512164188E9"/>
        <n v="1.519527926E9"/>
        <n v="1.516531844E9"/>
        <n v="1.512519348E9"/>
        <n v="1.518846369E9"/>
        <n v="1.512256104E9"/>
        <n v="1.513020308E9"/>
        <n v="1.516890274E9"/>
        <n v="1.516217345E9"/>
        <n v="1.513887628E9"/>
        <n v="1.518083133E9"/>
        <n v="1.516912733E9"/>
        <n v="1.511599218E9"/>
        <n v="1.518221956E9"/>
        <n v="1.516656035E9"/>
        <n v="1.519163819E9"/>
        <n v="1.517886735E9"/>
        <n v="1.511440396E9"/>
        <n v="1.517919949E9"/>
        <n v="1.511745635E9"/>
        <n v="1.518462963E9"/>
        <n v="1.511399018E9"/>
        <n v="1.516841289E9"/>
        <n v="1.512520574E9"/>
        <n v="1.517301778E9"/>
        <n v="1.515960384E9"/>
        <n v="1.516311274E9"/>
        <n v="1.518273816E9"/>
        <n v="1.518991556E9"/>
        <n v="1.512080403E9"/>
        <n v="1.514786016E9"/>
        <n v="1.514013147E9"/>
        <n v="1.516978729E9"/>
        <n v="1.518238559E9"/>
        <n v="1.516681696E9"/>
        <n v="1.518198049E9"/>
        <n v="1.518817766E9"/>
        <n v="1.515971353E9"/>
        <n v="1.516844369E9"/>
        <n v="1.514222666E9"/>
        <n v="1.517400444E9"/>
        <n v="1.519068587E9"/>
        <n v="1.515668027E9"/>
        <n v="1.514807284E9"/>
        <n v="1.517069327E9"/>
        <n v="1.516319186E9"/>
        <n v="1.517065345E9"/>
        <n v="1.517995664E9"/>
        <n v="1.512833978E9"/>
        <n v="1.514854984E9"/>
        <n v="1.512258203E9"/>
        <n v="1.512380828E9"/>
        <n v="1.514119279E9"/>
        <n v="1.519818045E9"/>
        <n v="1.518806459E9"/>
        <n v="1.513751905E9"/>
        <n v="1.514930898E9"/>
        <n v="1.518365096E9"/>
        <n v="1.514267327E9"/>
        <n v="1.511881073E9"/>
        <n v="1.512795269E9"/>
        <n v="1.519630465E9"/>
        <n v="1.514543369E9"/>
        <n v="1.513955358E9"/>
        <n v="1.519556413E9"/>
        <n v="1.515600863E9"/>
        <n v="1.515603826E9"/>
        <n v="1.511251375E9"/>
        <n v="1.518170805E9"/>
        <n v="1.516633966E9"/>
        <n v="1.518369948E9"/>
        <n v="1.513109626E9"/>
        <n v="1.511582196E9"/>
        <n v="1.517934754E9"/>
        <n v="1.511958887E9"/>
        <n v="1.514721237E9"/>
        <n v="1.517922276E9"/>
        <n v="1.518033446E9"/>
        <n v="1.514671855E9"/>
        <n v="1.516390418E9"/>
        <n v="1.512818507E9"/>
        <n v="1.513746708E9"/>
        <n v="1.515303526E9"/>
        <n v="1.517840077E9"/>
        <n v="1.512215895E9"/>
        <n v="1.513493249E9"/>
        <n v="1.512171456E9"/>
        <n v="1.515911133E9"/>
        <n v="1.515188394E9"/>
        <n v="1.517669227E9"/>
        <n v="1.518903966E9"/>
        <n v="1.518563084E9"/>
        <n v="1.518800249E9"/>
        <n v="1.515737278E9"/>
        <n v="1.515838913E9"/>
        <n v="1.519105994E9"/>
        <n v="1.514192266E9"/>
        <n v="1.511896943E9"/>
        <n v="1.519696419E9"/>
        <n v="1.513964574E9"/>
        <n v="1.515747826E9"/>
        <n v="1.519904618E9"/>
        <n v="1.519928196E9"/>
        <n v="1.516074773E9"/>
        <n v="1.515734924E9"/>
        <n v="1.511598024E9"/>
        <n v="1.515496687E9"/>
        <n v="1.514281524E9"/>
        <n v="1.518039206E9"/>
        <n v="1.513828885E9"/>
        <n v="1.513877818E9"/>
        <n v="1.518774929E9"/>
        <n v="1.512887076E9"/>
        <n v="1.511984035E9"/>
        <n v="1.513322379E9"/>
        <n v="1.515811285E9"/>
        <n v="1.516110749E9"/>
        <n v="1.515773539E9"/>
        <n v="1.518751137E9"/>
        <n v="1.515521307E9"/>
        <n v="1.515564459E9"/>
        <n v="1.517841045E9"/>
        <n v="1.519507649E9"/>
        <n v="1.515431664E9"/>
        <n v="1.511430687E9"/>
        <n v="1.515943488E9"/>
        <n v="1.515989738E9"/>
        <n v="1.516600775E9"/>
        <n v="1.514042994E9"/>
        <n v="1.518401659E9"/>
        <n v="1.518027803E9"/>
        <n v="1.516977783E9"/>
        <n v="1.516097584E9"/>
        <n v="1.518937983E9"/>
        <n v="1.517862719E9"/>
        <n v="1.517366277E9"/>
        <n v="1.517119235E9"/>
        <n v="1.513039564E9"/>
        <n v="1.513742474E9"/>
        <n v="1.518194905E9"/>
        <n v="1.518690367E9"/>
        <n v="1.513991073E9"/>
        <n v="1.511515863E9"/>
        <n v="1.516547187E9"/>
        <n v="1.511556493E9"/>
        <n v="1.516938803E9"/>
        <n v="1.517649586E9"/>
        <n v="1.516796745E9"/>
        <n v="1.519831989E9"/>
        <n v="1.513537607E9"/>
        <n v="1.516139344E9"/>
        <n v="1.515401284E9"/>
        <n v="1.513634708E9"/>
        <n v="1.512320834E9"/>
        <n v="1.516036759E9"/>
        <n v="1.517504177E9"/>
        <n v="1.518839985E9"/>
        <n v="1.519731767E9"/>
        <n v="1.515510025E9"/>
        <n v="1.517462235E9"/>
        <n v="1.519596777E9"/>
        <n v="1.512647698E9"/>
        <n v="1.517737849E9"/>
        <n v="1.518101374E9"/>
        <n v="1.514058767E9"/>
        <n v="1.513468009E9"/>
        <n v="1.515553029E9"/>
        <n v="1.515793904E9"/>
        <n v="1.519769094E9"/>
        <n v="1.514965463E9"/>
        <n v="1.515864289E9"/>
        <n v="1.515204766E9"/>
        <n v="1.518652254E9"/>
        <n v="1.513586946E9"/>
        <n v="1.519493717E9"/>
        <n v="1.513562754E9"/>
        <n v="1.516956873E9"/>
        <n v="1.517415469E9"/>
        <n v="1.515649764E9"/>
        <n v="1.512803643E9"/>
        <n v="1.517938857E9"/>
        <n v="1.517245289E9"/>
        <n v="1.518789725E9"/>
        <n v="1.519411144E9"/>
        <n v="1.512296979E9"/>
        <n v="1.511361564E9"/>
        <n v="1.516623277E9"/>
        <n v="1.517232533E9"/>
        <n v="1.515634933E9"/>
        <n v="1.519599358E9"/>
        <n v="1.511917864E9"/>
        <n v="1.516422689E9"/>
        <n v="1.515765583E9"/>
        <n v="1.513566728E9"/>
        <n v="1.512385374E9"/>
        <n v="1.516061599E9"/>
        <n v="1.513934296E9"/>
        <n v="1.519837526E9"/>
        <n v="1.516204293E9"/>
        <n v="1.517805236E9"/>
        <n v="1.511489855E9"/>
        <n v="1.512745865E9"/>
        <n v="1.512064163E9"/>
        <n v="1.518273735E9"/>
        <n v="1.511747656E9"/>
        <n v="1.511276985E9"/>
        <n v="1.515647077E9"/>
        <n v="1.515853793E9"/>
        <n v="1.512122825E9"/>
        <n v="1.512690087E9"/>
        <n v="1.519135046E9"/>
        <n v="1.511524538E9"/>
        <n v="1.518278578E9"/>
        <n v="1.514762287E9"/>
        <n v="1.513978545E9"/>
        <n v="1.516864378E9"/>
        <n v="1.517324466E9"/>
        <n v="1.513407108E9"/>
        <n v="1.512003874E9"/>
        <n v="1.515543417E9"/>
        <n v="1.512510769E9"/>
        <n v="1.516839405E9"/>
        <n v="1.515217523E9"/>
        <n v="1.515531817E9"/>
        <n v="1.515251604E9"/>
        <n v="1.515389594E9"/>
        <n v="1.514187696E9"/>
        <n v="1.518576005E9"/>
        <n v="1.511256155E9"/>
        <n v="1.517885954E9"/>
        <n v="1.512515718E9"/>
        <n v="1.517778518E9"/>
        <n v="1.517635353E9"/>
        <n v="1.512941486E9"/>
        <n v="1.519777397E9"/>
        <n v="1.518754187E9"/>
        <n v="1.515773575E9"/>
        <n v="1.514466345E9"/>
        <n v="1.517796486E9"/>
        <n v="1.516159545E9"/>
        <n v="1.519752179E9"/>
        <n v="1.513202913E9"/>
        <n v="1.515656053E9"/>
        <n v="1.516279405E9"/>
        <n v="1.519410296E9"/>
        <n v="1.513127035E9"/>
        <n v="1.511766383E9"/>
        <n v="1.511864278E9"/>
        <n v="1.515576855E9"/>
        <n v="1.512807589E9"/>
        <n v="1.514702495E9"/>
        <n v="1.519222186E9"/>
        <n v="1.511311949E9"/>
        <n v="1.517621975E9"/>
        <n v="1.516455155E9"/>
        <n v="1.516581319E9"/>
        <n v="1.512735857E9"/>
        <n v="1.518360683E9"/>
        <n v="1.517484207E9"/>
        <n v="1.515622058E9"/>
        <n v="1.512635409E9"/>
        <n v="1.519233067E9"/>
        <n v="1.514063779E9"/>
        <n v="1.513250188E9"/>
        <n v="1.511354745E9"/>
        <n v="1.514058139E9"/>
        <n v="1.514877116E9"/>
        <n v="1.516325825E9"/>
        <n v="1.519206153E9"/>
        <n v="1.513133827E9"/>
        <n v="1.519131465E9"/>
        <n v="1.519278666E9"/>
        <n v="1.516561157E9"/>
        <n v="1.513252857E9"/>
        <n v="1.519425323E9"/>
        <n v="1.517298847E9"/>
        <n v="1.518083617E9"/>
        <n v="1.514037697E9"/>
        <n v="1.513198709E9"/>
        <n v="1.519339264E9"/>
        <n v="1.513835843E9"/>
        <n v="1.513893638E9"/>
        <n v="1.512744499E9"/>
        <n v="1.515280399E9"/>
        <n v="1.518331458E9"/>
        <n v="1.514311658E9"/>
        <n v="1.514378607E9"/>
        <n v="1.516207414E9"/>
        <n v="1.513296968E9"/>
        <n v="1.514595796E9"/>
        <n v="1.511955533E9"/>
        <n v="1.519475287E9"/>
        <n v="1.513167576E9"/>
        <n v="1.515826529E9"/>
        <n v="1.513406279E9"/>
        <n v="1.519322705E9"/>
        <n v="1.512264927E9"/>
        <n v="1.515515935E9"/>
        <n v="1.516541768E9"/>
        <n v="1.513921198E9"/>
        <n v="1.518474389E9"/>
        <n v="1.516702517E9"/>
        <n v="1.512086507E9"/>
        <n v="1.514408228E9"/>
        <n v="1.516382085E9"/>
        <n v="1.513032216E9"/>
        <n v="1.519699406E9"/>
        <n v="1.516668459E9"/>
        <n v="1.512677164E9"/>
        <n v="1.516318918E9"/>
        <n v="1.511741455E9"/>
        <n v="1.516959457E9"/>
        <n v="1.516589435E9"/>
        <n v="1.511695249E9"/>
        <n v="1.518237776E9"/>
        <n v="1.512787293E9"/>
        <n v="1.515248748E9"/>
        <n v="1.514868035E9"/>
        <n v="1.514211373E9"/>
        <n v="1.514075057E9"/>
        <n v="1.511273519E9"/>
        <n v="1.518074763E9"/>
        <n v="1.519093914E9"/>
        <n v="1.516062338E9"/>
        <n v="1.516065169E9"/>
        <n v="1.516888776E9"/>
        <n v="1.517180417E9"/>
        <n v="1.514612735E9"/>
        <n v="1.517041084E9"/>
        <n v="1.514346706E9"/>
        <n v="1.514580203E9"/>
        <n v="1.516045716E9"/>
        <n v="1.513295663E9"/>
        <n v="1.519973928E9"/>
        <n v="1.516045757E9"/>
        <n v="1.517005576E9"/>
        <n v="1.518283438E9"/>
        <n v="1.517155516E9"/>
        <n v="1.513527495E9"/>
        <n v="1.518592193E9"/>
        <n v="1.518083358E9"/>
        <n v="1.519439755E9"/>
        <n v="1.513709108E9"/>
        <n v="1.511574777E9"/>
        <n v="1.517468996E9"/>
        <n v="1.516156714E9"/>
        <n v="1.518626174E9"/>
        <n v="1.518904815E9"/>
        <n v="1.513110746E9"/>
        <n v="1.517681125E9"/>
        <n v="1.517912755E9"/>
        <n v="1.514254783E9"/>
        <n v="1.518590683E9"/>
        <n v="1.512806548E9"/>
        <n v="1.517796589E9"/>
        <n v="1.512341585E9"/>
        <n v="1.517899444E9"/>
        <n v="1.515591626E9"/>
        <n v="1.518697903E9"/>
        <n v="1.519967563E9"/>
        <n v="1.511765743E9"/>
        <n v="1.518944059E9"/>
        <n v="1.513559694E9"/>
        <n v="1.514983017E9"/>
        <n v="1.515605197E9"/>
        <n v="1.513395044E9"/>
        <n v="1.514959858E9"/>
        <n v="1.511345268E9"/>
        <n v="1.517208723E9"/>
        <n v="1.511481275E9"/>
        <n v="1.518936165E9"/>
        <n v="1.516471503E9"/>
        <n v="1.519301673E9"/>
        <n v="1.511525034E9"/>
        <n v="1.516725125E9"/>
        <n v="1.515646768E9"/>
        <n v="1.513818095E9"/>
        <n v="1.514054997E9"/>
        <n v="1.518289014E9"/>
        <n v="1.517778115E9"/>
        <n v="1.516659137E9"/>
        <n v="1.514835033E9"/>
        <n v="1.517018174E9"/>
        <n v="1.516696688E9"/>
        <n v="1.511952538E9"/>
        <n v="1.511914026E9"/>
        <n v="1.512002846E9"/>
        <n v="1.513473014E9"/>
        <n v="1.517377199E9"/>
        <n v="1.518410056E9"/>
        <n v="1.515185819E9"/>
        <n v="1.517750786E9"/>
        <n v="1.513354534E9"/>
        <n v="1.513315097E9"/>
        <n v="1.519639333E9"/>
        <n v="1.516530838E9"/>
        <n v="1.516741809E9"/>
        <n v="1.518714803E9"/>
        <n v="1.519821679E9"/>
        <n v="1.519441918E9"/>
        <n v="1.519609815E9"/>
        <n v="1.518672088E9"/>
        <n v="1.515523737E9"/>
        <n v="1.517612258E9"/>
        <n v="1.512317929E9"/>
        <n v="1.516722469E9"/>
        <n v="1.518510257E9"/>
        <n v="1.516788616E9"/>
        <n v="1.514397209E9"/>
        <n v="1.518796263E9"/>
        <n v="1.512713254E9"/>
        <n v="1.517087303E9"/>
        <n v="1.514994335E9"/>
        <n v="1.516906884E9"/>
        <n v="1.512364247E9"/>
        <n v="1.511790059E9"/>
        <n v="1.518257969E9"/>
        <n v="1.516196859E9"/>
        <n v="1.518204909E9"/>
        <n v="1.511291436E9"/>
        <n v="1.519008187E9"/>
        <n v="1.518549769E9"/>
        <n v="1.515314249E9"/>
        <n v="1.511931626E9"/>
        <n v="1.514894309E9"/>
        <n v="1.519608248E9"/>
        <n v="1.511444898E9"/>
        <n v="1.513351628E9"/>
        <n v="1.512924056E9"/>
        <n v="1.514485605E9"/>
        <n v="1.512854606E9"/>
        <n v="1.518368359E9"/>
        <n v="1.511255275E9"/>
        <n v="1.513417725E9"/>
        <n v="1.515081768E9"/>
        <n v="1.516675463E9"/>
        <n v="1.513709099E9"/>
        <n v="1.517491234E9"/>
        <n v="1.519703288E9"/>
        <n v="1.514657909E9"/>
        <n v="1.518651184E9"/>
        <n v="1.517509089E9"/>
        <n v="1.513194237E9"/>
        <n v="1.517052148E9"/>
        <n v="1.514194677E9"/>
        <n v="1.512250738E9"/>
        <n v="1.516670368E9"/>
        <n v="1.512363709E9"/>
        <n v="1.513457267E9"/>
        <n v="1.517134665E9"/>
        <n v="1.518190235E9"/>
        <n v="1.516606178E9"/>
        <n v="1.514862736E9"/>
        <n v="1.519775453E9"/>
        <n v="1.511472503E9"/>
        <n v="1.517370785E9"/>
        <n v="1.516172195E9"/>
        <n v="1.513156458E9"/>
        <n v="1.516619465E9"/>
        <n v="1.511471816E9"/>
        <n v="1.516386614E9"/>
        <n v="1.517248494E9"/>
        <n v="1.512817164E9"/>
        <n v="1.517433279E9"/>
        <n v="1.518231814E9"/>
        <n v="1.514572239E9"/>
        <n v="1.517513286E9"/>
        <n v="1.515675453E9"/>
        <n v="1.514788426E9"/>
        <n v="1.512773647E9"/>
        <n v="1.515637946E9"/>
        <n v="1.516831588E9"/>
        <n v="1.511844156E9"/>
        <n v="1.517884218E9"/>
        <n v="1.513628907E9"/>
        <n v="1.519309074E9"/>
        <n v="1.515418563E9"/>
        <n v="1.512956247E9"/>
        <n v="1.515975675E9"/>
        <n v="1.513638478E9"/>
        <n v="1.519869665E9"/>
        <n v="1.514445943E9"/>
        <n v="1.512190498E9"/>
        <n v="1.518726558E9"/>
        <n v="1.518389557E9"/>
        <n v="1.519372623E9"/>
        <n v="1.518698375E9"/>
        <n v="1.519001764E9"/>
        <n v="1.516206314E9"/>
        <n v="1.511578027E9"/>
        <n v="1.511564525E9"/>
        <n v="1.515082438E9"/>
        <n v="1.513305935E9"/>
        <n v="1.514661034E9"/>
        <n v="1.519210733E9"/>
        <n v="1.517447018E9"/>
        <n v="1.514524789E9"/>
        <n v="1.512436678E9"/>
        <n v="1.512507187E9"/>
        <n v="1.519664144E9"/>
        <n v="1.512472648E9"/>
        <n v="1.513102943E9"/>
        <n v="1.519617735E9"/>
        <n v="1.519439757E9"/>
        <n v="1.514965527E9"/>
        <n v="1.518160695E9"/>
        <n v="1.517245913E9"/>
        <n v="1.512772893E9"/>
        <n v="1.515906193E9"/>
        <n v="1.516407779E9"/>
        <n v="1.514027516E9"/>
        <n v="1.512792175E9"/>
        <n v="1.513468445E9"/>
        <n v="1.512328984E9"/>
        <n v="1.518264516E9"/>
        <n v="1.518742384E9"/>
        <n v="1.513983979E9"/>
        <n v="1.517912506E9"/>
        <n v="1.513264857E9"/>
        <n v="1.518797836E9"/>
        <n v="1.513806636E9"/>
        <n v="1.513680034E9"/>
        <n v="1.511525117E9"/>
        <n v="1.517369078E9"/>
        <n v="1.511554446E9"/>
        <n v="1.517677179E9"/>
        <n v="1.513141288E9"/>
        <n v="1.512929649E9"/>
        <n v="1.519194123E9"/>
        <n v="1.515644824E9"/>
        <n v="1.513134065E9"/>
        <n v="1.519808353E9"/>
        <n v="1.511956774E9"/>
        <n v="1.511534356E9"/>
        <n v="1.519812446E9"/>
        <n v="1.512959013E9"/>
        <n v="1.519491786E9"/>
        <n v="1.517069355E9"/>
        <n v="1.514358527E9"/>
        <n v="1.512882348E9"/>
        <n v="1.516375516E9"/>
        <n v="1.512214375E9"/>
        <n v="1.513579848E9"/>
        <n v="1.519484688E9"/>
        <n v="1.516013045E9"/>
        <n v="1.519455043E9"/>
        <n v="1.519217834E9"/>
        <n v="1.519211148E9"/>
        <n v="1.512854507E9"/>
        <n v="1.517285854E9"/>
        <n v="1.512096194E9"/>
        <n v="1.512987967E9"/>
        <n v="1.519618325E9"/>
        <n v="1.516734766E9"/>
        <n v="1.514501756E9"/>
        <n v="1.514818734E9"/>
        <n v="1.519493686E9"/>
        <n v="1.517138855E9"/>
        <n v="1.511282305E9"/>
        <n v="1.518274418E9"/>
        <n v="1.519787093E9"/>
        <n v="1.518289307E9"/>
        <n v="1.516108947E9"/>
        <n v="1.514767389E9"/>
        <n v="1.514934868E9"/>
        <n v="1.515142015E9"/>
        <n v="1.518249155E9"/>
        <n v="1.516837138E9"/>
        <n v="1.518506745E9"/>
        <n v="1.516391696E9"/>
        <n v="1.516101924E9"/>
        <n v="1.516744054E9"/>
        <n v="1.516298515E9"/>
        <n v="1.514282164E9"/>
        <n v="1.511697143E9"/>
        <n v="1.519212699E9"/>
        <n v="1.513432314E9"/>
        <n v="1.517493533E9"/>
        <n v="1.512335568E9"/>
        <n v="1.514871086E9"/>
        <n v="1.519183839E9"/>
        <n v="1.518428058E9"/>
        <n v="1.512915229E9"/>
        <n v="1.511762243E9"/>
        <n v="1.517279788E9"/>
        <n v="1.514131903E9"/>
        <n v="1.518971678E9"/>
        <n v="1.519374205E9"/>
        <n v="1.513990834E9"/>
        <n v="1.516350759E9"/>
        <n v="1.514878929E9"/>
        <n v="1.517942676E9"/>
        <n v="1.515431387E9"/>
        <n v="1.511617895E9"/>
        <n v="1.516652128E9"/>
        <n v="1.512238556E9"/>
        <n v="1.515309916E9"/>
        <n v="1.515169628E9"/>
        <n v="1.517389756E9"/>
        <n v="1.519027609E9"/>
        <n v="1.516572084E9"/>
        <n v="1.516039148E9"/>
        <n v="1.515014663E9"/>
        <n v="1.513033713E9"/>
        <n v="1.519255037E9"/>
        <n v="1.518605658E9"/>
        <n v="1.515696868E9"/>
        <n v="1.515576176E9"/>
        <n v="1.514768925E9"/>
        <n v="1.519359218E9"/>
        <n v="1.516964038E9"/>
        <n v="1.519417125E9"/>
        <n v="1.514028869E9"/>
        <n v="1.519804933E9"/>
        <n v="1.517212198E9"/>
        <n v="1.514106967E9"/>
        <n v="1.512082137E9"/>
        <n v="1.513713497E9"/>
        <n v="1.517334268E9"/>
        <n v="1.519854645E9"/>
        <n v="1.517469664E9"/>
        <n v="1.512605928E9"/>
        <n v="1.517720636E9"/>
        <n v="1.517056743E9"/>
        <n v="1.515846177E9"/>
        <n v="1.511793549E9"/>
        <n v="1.512659979E9"/>
        <n v="1.517619499E9"/>
        <n v="1.513410295E9"/>
        <n v="1.514877649E9"/>
        <n v="1.514437825E9"/>
        <n v="1.519579124E9"/>
        <n v="1.514488693E9"/>
        <n v="1.516053415E9"/>
        <n v="1.517775206E9"/>
        <n v="1.511673746E9"/>
        <n v="1.519850514E9"/>
        <n v="1.515713918E9"/>
        <n v="1.516222456E9"/>
        <n v="1.515557616E9"/>
        <n v="1.518495168E9"/>
        <n v="1.515294318E9"/>
        <n v="1.519626243E9"/>
        <n v="1.513666218E9"/>
        <n v="1.519698718E9"/>
        <n v="1.517908443E9"/>
        <n v="1.517924415E9"/>
        <n v="1.513506258E9"/>
        <n v="1.514671619E9"/>
        <n v="1.515672464E9"/>
        <n v="1.516250198E9"/>
        <n v="1.518039617E9"/>
        <n v="1.513533219E9"/>
        <n v="1.511407377E9"/>
        <n v="1.513179158E9"/>
        <n v="1.511839809E9"/>
        <n v="1.511304183E9"/>
        <n v="1.517873817E9"/>
        <n v="1.517079405E9"/>
        <n v="1.515475388E9"/>
        <n v="1.518254819E9"/>
        <n v="1.511591245E9"/>
        <n v="1.515186539E9"/>
        <n v="1.519446733E9"/>
        <n v="1.514209999E9"/>
        <n v="1.519021544E9"/>
        <n v="1.514742836E9"/>
        <n v="1.511735305E9"/>
        <n v="1.517380956E9"/>
        <n v="1.513718927E9"/>
        <n v="1.515110056E9"/>
        <n v="1.519471833E9"/>
        <n v="1.515142204E9"/>
        <n v="1.513342845E9"/>
        <n v="1.516609305E9"/>
        <n v="1.514345259E9"/>
        <n v="1.511393513E9"/>
        <n v="1.512850556E9"/>
        <n v="1.515676948E9"/>
        <n v="1.513502394E9"/>
        <n v="1.514973915E9"/>
        <n v="1.517687375E9"/>
        <n v="1.517610056E9"/>
        <n v="1.512112458E9"/>
        <n v="1.512434689E9"/>
        <n v="1.513359279E9"/>
        <n v="1.512522779E9"/>
        <n v="1.515255349E9"/>
        <n v="1.517160326E9"/>
        <n v="1.512874647E9"/>
        <n v="1.515294774E9"/>
        <n v="1.512191703E9"/>
        <n v="1.511745968E9"/>
        <n v="1.519041187E9"/>
        <n v="1.513784678E9"/>
        <n v="1.517542889E9"/>
        <n v="1.513910339E9"/>
        <n v="1.516744834E9"/>
        <n v="1.516221649E9"/>
        <n v="1.515230014E9"/>
        <n v="1.518136517E9"/>
        <n v="1.517204253E9"/>
        <n v="1.517148263E9"/>
        <n v="1.515059418E9"/>
        <n v="1.513498528E9"/>
        <n v="1.515948405E9"/>
        <n v="1.515183868E9"/>
        <n v="1.517023055E9"/>
        <n v="1.515696185E9"/>
        <n v="1.513631736E9"/>
        <n v="1.516235348E9"/>
        <n v="1.518894349E9"/>
        <n v="1.514418454E9"/>
        <n v="1.518321494E9"/>
        <n v="1.514232446E9"/>
        <n v="1.514129783E9"/>
        <n v="1.514833248E9"/>
        <n v="1.512188098E9"/>
        <n v="1.513684208E9"/>
        <n v="1.513965649E9"/>
        <n v="1.515337268E9"/>
        <n v="1.519064894E9"/>
        <n v="1.519459429E9"/>
        <n v="1.517293644E9"/>
        <n v="1.516015448E9"/>
        <n v="1.515446825E9"/>
        <n v="1.511939155E9"/>
        <n v="1.517255916E9"/>
        <n v="1.516180586E9"/>
        <n v="1.511928586E9"/>
        <n v="1.513857203E9"/>
        <n v="1.516675465E9"/>
        <n v="1.515713329E9"/>
        <n v="1.515206779E9"/>
        <n v="1.514501667E9"/>
        <n v="1.519070204E9"/>
        <n v="1.513251159E9"/>
        <n v="1.518334477E9"/>
        <n v="1.513479914E9"/>
        <n v="1.515101174E9"/>
        <n v="1.515542245E9"/>
        <n v="1.515802788E9"/>
        <n v="1.517672868E9"/>
        <n v="1.512035303E9"/>
        <n v="1.511588586E9"/>
        <n v="1.516797617E9"/>
        <n v="1.519496864E9"/>
        <n v="1.511412928E9"/>
        <n v="1.519267247E9"/>
        <n v="1.515821447E9"/>
        <n v="1.519727093E9"/>
        <n v="1.511938254E9"/>
        <n v="1.513262597E9"/>
        <n v="1.513753597E9"/>
        <n v="1.516902036E9"/>
        <n v="1.512699686E9"/>
        <n v="1.512673588E9"/>
        <n v="1.513271454E9"/>
        <n v="1.513999637E9"/>
        <n v="1.513377736E9"/>
        <n v="1.512317005E9"/>
        <n v="1.515792917E9"/>
        <n v="1.518324754E9"/>
        <n v="1.514919753E9"/>
        <n v="1.515587978E9"/>
        <n v="1.513010067E9"/>
        <n v="1.519515326E9"/>
        <n v="1.515073936E9"/>
        <n v="1.514627494E9"/>
        <n v="1.515753668E9"/>
        <n v="1.516149739E9"/>
        <n v="1.512509847E9"/>
        <n v="1.511340317E9"/>
        <n v="1.512121765E9"/>
        <n v="1.514326237E9"/>
        <n v="1.518002247E9"/>
        <n v="1.514275407E9"/>
        <n v="1.516625187E9"/>
        <n v="1.517542765E9"/>
        <n v="1.514308113E9"/>
        <n v="1.513006737E9"/>
        <n v="1.513670106E9"/>
        <n v="1.519241385E9"/>
        <n v="1.517587406E9"/>
        <n v="1.514038557E9"/>
        <n v="1.519055913E9"/>
        <n v="1.518107106E9"/>
        <n v="1.517203059E9"/>
        <n v="1.518046264E9"/>
        <n v="1.516035639E9"/>
        <n v="1.518592317E9"/>
        <n v="1.513219408E9"/>
        <n v="1.517910547E9"/>
        <n v="1.513897224E9"/>
        <n v="1.517613084E9"/>
        <n v="1.511495984E9"/>
        <n v="1.515250787E9"/>
        <n v="1.518562443E9"/>
        <n v="1.512745899E9"/>
        <n v="1.514493804E9"/>
        <n v="1.511733053E9"/>
        <n v="1.516232447E9"/>
        <n v="1.519771713E9"/>
        <n v="1.516762145E9"/>
        <n v="1.512159285E9"/>
        <n v="1.512455449E9"/>
        <n v="1.516961408E9"/>
        <n v="1.514527679E9"/>
        <n v="1.513513495E9"/>
        <n v="1.513218274E9"/>
        <n v="1.514321549E9"/>
        <n v="1.513354087E9"/>
        <n v="1.511616813E9"/>
        <n v="1.513235264E9"/>
        <n v="1.519037294E9"/>
        <n v="1.512830004E9"/>
        <n v="1.518971938E9"/>
        <n v="1.511432264E9"/>
        <n v="1.514166459E9"/>
        <n v="1.511864553E9"/>
        <n v="1.516146256E9"/>
        <n v="1.518033983E9"/>
        <n v="1.519535366E9"/>
        <n v="1.514402569E9"/>
        <n v="1.519962224E9"/>
        <n v="1.517915883E9"/>
        <n v="1.513919598E9"/>
        <n v="1.516582113E9"/>
        <n v="1.512543708E9"/>
        <n v="1.519785618E9"/>
        <n v="1.514024004E9"/>
        <n v="1.514437905E9"/>
        <n v="1.516855029E9"/>
        <n v="1.512089478E9"/>
        <n v="1.513990943E9"/>
        <n v="1.515762598E9"/>
        <n v="1.517690096E9"/>
        <n v="1.516342885E9"/>
        <n v="1.519828529E9"/>
        <n v="1.518364904E9"/>
        <n v="1.518598767E9"/>
        <n v="1.516096729E9"/>
        <n v="1.516557673E9"/>
        <n v="1.511553824E9"/>
        <n v="1.516100076E9"/>
        <n v="1.516388216E9"/>
        <n v="1.514429374E9"/>
        <n v="1.513287387E9"/>
        <n v="1.512907556E9"/>
        <n v="1.517600716E9"/>
        <n v="1.513150739E9"/>
        <n v="1.511819509E9"/>
        <n v="1.518757708E9"/>
        <n v="1.516535926E9"/>
        <n v="1.518147186E9"/>
        <n v="1.517577438E9"/>
        <n v="1.514257087E9"/>
        <n v="1.512748164E9"/>
        <n v="1.518641908E9"/>
        <n v="1.515880496E9"/>
        <n v="1.512048594E9"/>
        <n v="1.516664329E9"/>
        <n v="1.515262803E9"/>
        <n v="1.513661438E9"/>
        <n v="1.513348103E9"/>
        <n v="1.517465294E9"/>
        <n v="1.516011949E9"/>
        <n v="1.513964085E9"/>
        <n v="1.513197585E9"/>
        <n v="1.513543565E9"/>
        <n v="1.517980704E9"/>
        <n v="1.519565723E9"/>
        <n v="1.513378016E9"/>
        <n v="1.514090556E9"/>
        <n v="1.519993527E9"/>
        <n v="1.517260219E9"/>
        <n v="1.513389634E9"/>
        <n v="1.514122593E9"/>
        <n v="1.519746284E9"/>
        <n v="1.512455715E9"/>
        <n v="1.512900119E9"/>
        <n v="1.515716498E9"/>
        <n v="1.517787467E9"/>
        <n v="1.517893893E9"/>
        <n v="1.511826224E9"/>
        <n v="1.514267487E9"/>
        <n v="1.515817587E9"/>
        <n v="1.514460655E9"/>
        <n v="1.515371957E9"/>
        <n v="1.517618528E9"/>
        <n v="1.513949228E9"/>
        <n v="1.518154904E9"/>
        <n v="1.517107256E9"/>
        <n v="1.517173938E9"/>
        <n v="1.518300693E9"/>
        <n v="1.516870997E9"/>
        <n v="1.517496549E9"/>
        <n v="1.512414895E9"/>
        <n v="1.512731639E9"/>
        <n v="1.515694334E9"/>
        <n v="1.518816677E9"/>
        <n v="1.513136554E9"/>
        <n v="1.519272216E9"/>
        <n v="1.514521149E9"/>
        <n v="1.511414754E9"/>
        <n v="1.513258066E9"/>
        <n v="1.518185005E9"/>
        <n v="1.518627696E9"/>
        <n v="1.511480724E9"/>
        <n v="1.515069095E9"/>
        <n v="1.519418193E9"/>
        <n v="1.513496336E9"/>
        <n v="1.515480765E9"/>
        <n v="1.511968043E9"/>
        <n v="1.512219125E9"/>
        <n v="1.518336208E9"/>
        <n v="1.514924973E9"/>
        <n v="1.515069657E9"/>
        <n v="1.515973073E9"/>
        <n v="1.511953067E9"/>
        <n v="1.514109217E9"/>
        <n v="1.512847144E9"/>
        <n v="1.519480249E9"/>
        <n v="1.516807056E9"/>
        <n v="1.512647363E9"/>
        <n v="1.518397637E9"/>
        <n v="1.515765346E9"/>
        <n v="1.515317816E9"/>
        <n v="1.511553949E9"/>
        <n v="1.518344014E9"/>
        <n v="1.514690106E9"/>
        <n v="1.518349625E9"/>
        <n v="1.517468663E9"/>
        <n v="1.518900486E9"/>
        <n v="1.514273623E9"/>
        <n v="1.515326223E9"/>
        <n v="1.519369173E9"/>
        <n v="1.515230674E9"/>
        <n v="1.513611703E9"/>
        <n v="1.519343547E9"/>
        <n v="1.519098817E9"/>
        <n v="1.516006543E9"/>
        <n v="1.518498883E9"/>
        <n v="1.515162299E9"/>
        <n v="1.513559646E9"/>
        <n v="1.516546979E9"/>
        <n v="1.516770559E9"/>
        <n v="1.519448943E9"/>
        <n v="1.511524465E9"/>
        <n v="1.519702647E9"/>
        <n v="1.515436188E9"/>
        <n v="1.517912147E9"/>
        <n v="1.517012654E9"/>
        <n v="1.512806374E9"/>
        <n v="1.512621126E9"/>
        <n v="1.517166105E9"/>
        <n v="1.513838664E9"/>
        <n v="1.511489555E9"/>
        <n v="1.519558409E9"/>
        <n v="1.511879228E9"/>
        <n v="1.513600494E9"/>
        <n v="1.513212495E9"/>
        <n v="1.511489299E9"/>
        <n v="1.516052795E9"/>
        <n v="1.519914215E9"/>
        <n v="1.514577334E9"/>
        <n v="1.518295183E9"/>
        <n v="1.514177575E9"/>
        <n v="1.514694347E9"/>
        <n v="1.515087408E9"/>
        <n v="1.517330167E9"/>
        <n v="1.511257209E9"/>
        <n v="1.511445115E9"/>
        <n v="1.515708009E9"/>
        <n v="1.517395138E9"/>
        <n v="1.519276109E9"/>
        <n v="1.511950336E9"/>
        <n v="1.513007975E9"/>
        <n v="1.515831287E9"/>
        <n v="1.515329573E9"/>
        <n v="1.512471387E9"/>
        <n v="1.512079923E9"/>
        <n v="1.519964997E9"/>
        <n v="1.519286077E9"/>
        <n v="1.514868939E9"/>
        <n v="1.515404364E9"/>
        <n v="1.517311006E9"/>
        <n v="1.513410194E9"/>
        <n v="1.519347106E9"/>
        <n v="1.512614089E9"/>
        <n v="1.514949113E9"/>
        <n v="1.512251184E9"/>
        <n v="1.511690637E9"/>
        <n v="1.512428514E9"/>
        <n v="1.516268895E9"/>
        <n v="1.519907676E9"/>
        <n v="1.512156996E9"/>
        <n v="1.519499265E9"/>
        <n v="1.511839148E9"/>
        <n v="1.514065929E9"/>
        <n v="1.515091083E9"/>
        <n v="1.518283319E9"/>
        <n v="1.515562059E9"/>
        <n v="1.517278494E9"/>
        <n v="1.515107665E9"/>
        <n v="1.512429666E9"/>
        <n v="1.514363739E9"/>
        <n v="1.519565105E9"/>
        <n v="1.518542255E9"/>
        <n v="1.514922137E9"/>
        <n v="1.516916838E9"/>
        <n v="1.515333024E9"/>
        <n v="1.517798978E9"/>
        <n v="1.519821208E9"/>
        <n v="1.512521965E9"/>
        <n v="1.519163965E9"/>
        <n v="1.518148518E9"/>
        <n v="1.519965027E9"/>
        <n v="1.515173398E9"/>
        <n v="1.515961079E9"/>
        <n v="1.519422885E9"/>
        <n v="1.513220076E9"/>
        <n v="1.514304153E9"/>
        <n v="1.517051134E9"/>
        <n v="1.513776008E9"/>
        <n v="1.517043155E9"/>
        <n v="1.517921225E9"/>
        <n v="1.517303735E9"/>
        <n v="1.512233469E9"/>
        <n v="1.511868158E9"/>
        <n v="1.517775647E9"/>
        <n v="1.519528016E9"/>
        <n v="1.519742666E9"/>
        <n v="1.519135104E9"/>
        <n v="1.515888786E9"/>
        <n v="1.513833133E9"/>
        <n v="1.517334786E9"/>
        <n v="1.512174795E9"/>
        <n v="1.518269567E9"/>
        <n v="1.515540196E9"/>
        <n v="1.518494874E9"/>
        <n v="1.513519099E9"/>
        <n v="1.519331406E9"/>
        <n v="1.512711443E9"/>
        <n v="1.519489036E9"/>
        <n v="1.512943177E9"/>
        <n v="1.514146269E9"/>
        <n v="1.518664734E9"/>
        <n v="1.518746543E9"/>
        <n v="1.511900423E9"/>
        <n v="1.519325193E9"/>
        <n v="1.512007125E9"/>
        <n v="1.514060269E9"/>
        <n v="1.511784016E9"/>
        <n v="1.519195778E9"/>
        <n v="1.512992409E9"/>
        <n v="1.519014677E9"/>
        <n v="1.514898048E9"/>
        <n v="1.514254245E9"/>
        <n v="1.514151635E9"/>
        <n v="1.519142988E9"/>
        <n v="1.519625053E9"/>
        <n v="1.513769388E9"/>
        <n v="1.517833073E9"/>
        <n v="1.519918968E9"/>
        <n v="1.516770966E9"/>
        <n v="1.511505128E9"/>
        <n v="1.515228246E9"/>
        <n v="1.516022365E9"/>
        <n v="1.517443153E9"/>
        <n v="1.519381916E9"/>
        <n v="1.519227295E9"/>
        <n v="1.511523083E9"/>
        <n v="1.513701117E9"/>
        <n v="1.514488054E9"/>
        <n v="1.511378296E9"/>
        <n v="1.516238368E9"/>
        <n v="1.519288443E9"/>
        <n v="1.517879394E9"/>
        <n v="1.516541604E9"/>
        <n v="1.517653304E9"/>
        <n v="1.516233774E9"/>
        <n v="1.513018315E9"/>
        <n v="1.512996328E9"/>
        <n v="1.514976595E9"/>
        <n v="1.511665309E9"/>
        <n v="1.517695203E9"/>
        <n v="1.517210963E9"/>
        <n v="1.512200127E9"/>
        <n v="1.519603507E9"/>
        <n v="1.517425498E9"/>
        <n v="1.514423649E9"/>
        <n v="1.511819868E9"/>
        <n v="1.518444907E9"/>
        <n v="1.513426326E9"/>
        <n v="1.512999603E9"/>
        <n v="1.516621939E9"/>
        <n v="1.515507448E9"/>
        <n v="1.516977894E9"/>
        <n v="1.518575418E9"/>
        <n v="1.514960275E9"/>
        <n v="1.515226418E9"/>
        <n v="1.518682217E9"/>
        <n v="1.514606934E9"/>
        <n v="1.516623999E9"/>
        <n v="1.513111357E9"/>
        <n v="1.516111467E9"/>
        <n v="1.515787404E9"/>
        <n v="1.516473189E9"/>
        <n v="1.516147968E9"/>
        <n v="1.514980543E9"/>
        <n v="1.511544383E9"/>
        <n v="1.516029293E9"/>
        <n v="1.518420194E9"/>
        <n v="1.516533394E9"/>
        <n v="1.519597837E9"/>
        <n v="1.511635229E9"/>
        <n v="1.519762947E9"/>
        <n v="1.515635847E9"/>
        <n v="1.516454946E9"/>
        <n v="1.516601729E9"/>
        <n v="1.515586357E9"/>
        <n v="1.513677888E9"/>
        <n v="1.511423166E9"/>
        <n v="1.517173107E9"/>
        <n v="1.517280399E9"/>
        <n v="1.517360499E9"/>
        <n v="1.518309525E9"/>
        <n v="1.514927666E9"/>
        <n v="1.518225224E9"/>
        <n v="1.511355409E9"/>
        <n v="1.516480825E9"/>
        <n v="1.512438188E9"/>
        <n v="1.511932233E9"/>
        <n v="1.511432354E9"/>
        <n v="1.519332383E9"/>
        <n v="1.516717596E9"/>
        <n v="1.513616249E9"/>
        <n v="1.519548004E9"/>
        <n v="1.519087547E9"/>
        <n v="1.514175049E9"/>
        <n v="1.518277939E9"/>
        <n v="1.515982899E9"/>
        <n v="1.517174257E9"/>
        <n v="1.518400538E9"/>
        <n v="1.518319758E9"/>
        <n v="1.512612593E9"/>
        <n v="1.515070585E9"/>
        <n v="1.519105023E9"/>
        <n v="1.517572845E9"/>
        <n v="1.518750574E9"/>
        <n v="1.512778125E9"/>
        <n v="1.515476349E9"/>
        <n v="1.519667128E9"/>
        <n v="1.513032046E9"/>
        <n v="1.512481333E9"/>
        <n v="1.511244994E9"/>
        <n v="1.515003378E9"/>
        <n v="1.512995953E9"/>
        <n v="1.516617919E9"/>
        <n v="1.514049404E9"/>
        <n v="1.511895534E9"/>
        <n v="1.517831104E9"/>
        <n v="1.515412076E9"/>
        <n v="1.518294947E9"/>
        <n v="1.514359048E9"/>
        <n v="1.515180257E9"/>
        <n v="1.518285785E9"/>
        <n v="1.513036956E9"/>
        <n v="1.514134018E9"/>
        <n v="1.519349407E9"/>
        <n v="1.512502154E9"/>
        <n v="1.516884094E9"/>
        <n v="1.511943937E9"/>
        <n v="1.517206123E9"/>
        <n v="1.512028137E9"/>
        <n v="1.516984418E9"/>
        <n v="1.514299904E9"/>
        <n v="1.512991767E9"/>
        <n v="1.515315515E9"/>
        <n v="1.513237727E9"/>
        <n v="1.516223133E9"/>
        <n v="1.519430866E9"/>
        <n v="1.512783963E9"/>
        <n v="1.515259479E9"/>
        <n v="1.519431907E9"/>
        <n v="1.519264058E9"/>
        <n v="1.517101548E9"/>
        <n v="1.511672883E9"/>
        <n v="1.517102286E9"/>
        <n v="1.515040054E9"/>
        <n v="1.516495904E9"/>
        <n v="1.513835519E9"/>
        <n v="1.512505083E9"/>
        <n v="1.519384387E9"/>
        <n v="1.513650207E9"/>
        <n v="1.518326537E9"/>
        <n v="1.512895257E9"/>
        <n v="1.515449503E9"/>
        <n v="1.511485654E9"/>
        <n v="1.517634698E9"/>
        <n v="1.516906567E9"/>
        <n v="1.513876483E9"/>
        <n v="1.513153637E9"/>
        <n v="1.511656614E9"/>
        <n v="1.511518933E9"/>
        <n v="1.517360057E9"/>
        <n v="1.515517286E9"/>
        <n v="1.517610874E9"/>
        <n v="1.511831769E9"/>
        <n v="1.513122929E9"/>
        <n v="1.517347474E9"/>
        <n v="1.512546645E9"/>
        <n v="1.514243936E9"/>
        <n v="1.518019906E9"/>
        <n v="1.517986008E9"/>
        <n v="1.513150846E9"/>
        <n v="1.513302973E9"/>
        <n v="1.518336289E9"/>
        <n v="1.511304264E9"/>
        <n v="1.512901064E9"/>
        <n v="1.518638125E9"/>
        <n v="1.513286404E9"/>
        <n v="1.518482213E9"/>
        <n v="1.512404598E9"/>
        <n v="1.513938175E9"/>
        <n v="1.515214244E9"/>
        <n v="1.514079317E9"/>
        <n v="1.515289946E9"/>
        <n v="1.511427337E9"/>
        <n v="1.518505015E9"/>
        <n v="1.515878104E9"/>
        <n v="1.519737664E9"/>
        <n v="1.517856538E9"/>
        <n v="1.517832406E9"/>
        <n v="1.511647235E9"/>
        <n v="1.512746189E9"/>
        <n v="1.514484586E9"/>
        <n v="1.515868274E9"/>
        <n v="1.516402056E9"/>
        <n v="1.513289378E9"/>
        <n v="1.512667044E9"/>
        <n v="1.515117087E9"/>
        <n v="1.516734897E9"/>
        <n v="1.514706769E9"/>
        <n v="1.513270538E9"/>
        <n v="1.511484556E9"/>
        <n v="1.518868857E9"/>
        <n v="1.515748914E9"/>
        <n v="1.515738814E9"/>
        <n v="1.515168187E9"/>
        <n v="1.518769819E9"/>
        <n v="1.513996013E9"/>
        <n v="1.515619687E9"/>
        <n v="1.513038115E9"/>
        <n v="1.516798474E9"/>
        <n v="1.514142196E9"/>
        <n v="1.519826335E9"/>
        <n v="1.518661763E9"/>
        <n v="1.514638009E9"/>
        <n v="1.513637028E9"/>
        <n v="1.517499466E9"/>
        <n v="1.515953175E9"/>
        <n v="1.519091665E9"/>
        <n v="1.518450477E9"/>
        <n v="1.513018238E9"/>
        <n v="1.517664108E9"/>
        <n v="1.515027064E9"/>
        <n v="1.511270616E9"/>
        <n v="1.514528688E9"/>
        <n v="1.518868819E9"/>
        <n v="1.513242288E9"/>
        <n v="1.517994909E9"/>
        <n v="1.516991739E9"/>
        <n v="1.516007415E9"/>
        <n v="1.516431326E9"/>
        <n v="1.515332669E9"/>
        <n v="1.513803216E9"/>
        <n v="1.515998495E9"/>
        <n v="1.519814667E9"/>
        <n v="1.515644954E9"/>
        <n v="1.519584244E9"/>
        <n v="1.519126226E9"/>
        <n v="1.519685927E9"/>
        <n v="1.512166968E9"/>
        <n v="1.513880884E9"/>
        <n v="1.517041216E9"/>
        <n v="1.519598629E9"/>
        <n v="1.515354915E9"/>
        <n v="1.513580888E9"/>
        <n v="1.518995037E9"/>
        <n v="1.512695915E9"/>
        <n v="1.517342537E9"/>
        <n v="1.517881837E9"/>
        <n v="1.514438617E9"/>
        <n v="1.516814889E9"/>
        <n v="1.517402928E9"/>
        <n v="1.511391434E9"/>
        <n v="1.516346558E9"/>
        <n v="1.514616607E9"/>
        <n v="1.517007417E9"/>
        <n v="1.519262599E9"/>
        <n v="1.513500603E9"/>
        <n v="1.513739314E9"/>
        <n v="1.514315949E9"/>
        <n v="1.514510013E9"/>
        <n v="1.515434396E9"/>
        <n v="1.513804447E9"/>
        <n v="1.513214343E9"/>
        <n v="1.518175418E9"/>
        <n v="1.514803514E9"/>
        <n v="1.519900795E9"/>
        <n v="1.518819037E9"/>
        <n v="1.515136818E9"/>
        <n v="1.512506124E9"/>
        <n v="1.518851703E9"/>
        <n v="1.512616824E9"/>
        <n v="1.515581834E9"/>
        <n v="1.516292828E9"/>
        <n v="1.517153173E9"/>
        <n v="1.516294078E9"/>
        <n v="1.511281185E9"/>
        <n v="1.514059424E9"/>
        <n v="1.512313968E9"/>
        <n v="1.515776623E9"/>
        <n v="1.513415394E9"/>
        <n v="1.513442309E9"/>
        <n v="1.514293879E9"/>
        <n v="1.511563206E9"/>
        <n v="1.517278609E9"/>
        <n v="1.512832405E9"/>
        <n v="1.513402803E9"/>
        <n v="1.515006509E9"/>
        <n v="1.518467405E9"/>
        <n v="1.518597487E9"/>
        <n v="1.512950486E9"/>
        <n v="1.515416889E9"/>
        <n v="1.516078885E9"/>
        <n v="1.517420597E9"/>
        <n v="1.518514166E9"/>
        <n v="1.513227634E9"/>
        <n v="1.512487404E9"/>
        <n v="1.515934504E9"/>
        <n v="1.513357997E9"/>
        <n v="1.518968016E9"/>
        <n v="1.511806158E9"/>
        <n v="1.512545376E9"/>
        <n v="1.515890963E9"/>
        <n v="1.517458236E9"/>
        <n v="1.518038398E9"/>
        <n v="1.515583369E9"/>
        <n v="1.515491476E9"/>
        <n v="1.512650963E9"/>
        <n v="1.514772717E9"/>
        <n v="1.517927327E9"/>
        <n v="1.515929486E9"/>
        <n v="1.515142946E9"/>
        <n v="1.512481198E9"/>
        <n v="1.517663669E9"/>
        <n v="1.514798234E9"/>
        <n v="1.511914369E9"/>
        <n v="1.515981613E9"/>
        <n v="1.518989235E9"/>
        <n v="1.519734707E9"/>
        <n v="1.513162477E9"/>
        <n v="1.514075935E9"/>
        <n v="1.515436143E9"/>
        <n v="1.512355285E9"/>
        <n v="1.517041069E9"/>
        <n v="1.512220533E9"/>
        <n v="1.515005643E9"/>
        <n v="1.513809373E9"/>
        <n v="1.515188433E9"/>
        <n v="1.511929483E9"/>
        <n v="1.518654526E9"/>
        <n v="1.517561117E9"/>
        <n v="1.514613963E9"/>
        <n v="1.518001843E9"/>
        <n v="1.518318887E9"/>
        <n v="1.519816399E9"/>
        <n v="1.514881475E9"/>
        <n v="1.518484505E9"/>
        <n v="1.517133698E9"/>
        <n v="1.514053317E9"/>
        <n v="1.514495295E9"/>
        <n v="1.511561206E9"/>
        <n v="1.517755838E9"/>
        <n v="1.515171679E9"/>
        <n v="1.511334654E9"/>
        <n v="1.513092116E9"/>
        <n v="1.519915749E9"/>
        <n v="1.512011206E9"/>
        <n v="1.514103905E9"/>
        <n v="1.512514783E9"/>
        <n v="1.515787307E9"/>
        <n v="1.518757765E9"/>
        <n v="1.514540745E9"/>
        <n v="1.515049828E9"/>
        <n v="1.515001647E9"/>
        <n v="1.516972724E9"/>
        <n v="1.516049188E9"/>
        <n v="1.515473354E9"/>
        <n v="1.517130023E9"/>
        <n v="1.513665176E9"/>
        <n v="1.511876674E9"/>
        <n v="1.518529586E9"/>
        <n v="1.511909385E9"/>
        <n v="1.513721383E9"/>
        <n v="1.515394488E9"/>
        <n v="1.519553685E9"/>
        <n v="1.515440835E9"/>
        <n v="1.513349554E9"/>
        <n v="1.513125985E9"/>
        <n v="1.517484559E9"/>
        <n v="1.513052263E9"/>
        <n v="1.513483498E9"/>
        <n v="1.517659667E9"/>
        <n v="1.513200899E9"/>
        <n v="1.514872833E9"/>
        <n v="1.512142604E9"/>
        <n v="1.518365418E9"/>
        <n v="1.516939297E9"/>
        <n v="1.511865234E9"/>
        <n v="1.517628945E9"/>
        <n v="1.514923364E9"/>
        <n v="1.517794793E9"/>
        <n v="1.518309976E9"/>
        <n v="1.519608813E9"/>
        <n v="1.517183188E9"/>
        <n v="1.516872357E9"/>
        <n v="1.519781485E9"/>
        <n v="1.514887878E9"/>
        <n v="1.512844489E9"/>
        <n v="1.512564196E9"/>
        <n v="1.519188549E9"/>
        <n v="1.512002198E9"/>
        <n v="1.519738826E9"/>
        <n v="1.513990998E9"/>
        <n v="1.518635099E9"/>
        <n v="1.515774716E9"/>
        <n v="1.516379156E9"/>
        <n v="1.512531738E9"/>
        <n v="1.515829357E9"/>
        <n v="1.511410789E9"/>
        <n v="1.516605617E9"/>
        <n v="1.514034033E9"/>
        <n v="1.515510566E9"/>
        <n v="1.513377259E9"/>
        <n v="1.511647786E9"/>
        <n v="1.511911713E9"/>
        <n v="1.512933204E9"/>
        <n v="1.514102235E9"/>
        <n v="1.518852299E9"/>
        <n v="1.518951179E9"/>
        <n v="1.519611825E9"/>
        <n v="1.511598183E9"/>
        <n v="1.515757495E9"/>
        <n v="1.517212393E9"/>
        <n v="1.513141403E9"/>
        <n v="1.516174269E9"/>
        <n v="1.519762764E9"/>
        <n v="1.519622115E9"/>
        <n v="1.517434859E9"/>
        <n v="1.513443385E9"/>
        <n v="1.512787775E9"/>
        <n v="1.515238245E9"/>
        <n v="1.512423266E9"/>
        <n v="1.514357074E9"/>
        <n v="1.517583619E9"/>
        <n v="1.511315673E9"/>
        <n v="1.512428085E9"/>
        <n v="1.513222273E9"/>
        <n v="1.519390915E9"/>
        <n v="1.516994553E9"/>
        <n v="1.518459689E9"/>
        <n v="1.518672977E9"/>
        <n v="1.511307505E9"/>
        <n v="1.513648008E9"/>
        <n v="1.515169728E9"/>
        <n v="1.512190673E9"/>
        <n v="1.513977083E9"/>
        <n v="1.514166055E9"/>
        <n v="1.517579515E9"/>
        <n v="1.514948057E9"/>
        <n v="1.512050983E9"/>
        <n v="1.513767943E9"/>
        <n v="1.517883984E9"/>
        <n v="1.511799976E9"/>
        <n v="1.517867436E9"/>
        <n v="1.517315473E9"/>
        <n v="1.512102823E9"/>
        <n v="1.515357057E9"/>
        <n v="1.518888917E9"/>
        <n v="1.516413148E9"/>
        <n v="1.511650647E9"/>
        <n v="1.512261284E9"/>
        <n v="1.518280918E9"/>
        <n v="1.513791336E9"/>
        <n v="1.515314615E9"/>
        <n v="1.514343634E9"/>
        <n v="1.515892883E9"/>
        <n v="1.517640535E9"/>
        <n v="1.518458535E9"/>
        <n v="1.512771866E9"/>
        <n v="1.518224098E9"/>
        <n v="1.515549217E9"/>
        <n v="1.513170127E9"/>
        <n v="1.516264257E9"/>
        <n v="1.515551795E9"/>
        <n v="1.511928254E9"/>
        <n v="1.514994813E9"/>
        <n v="1.517604353E9"/>
        <n v="1.513322849E9"/>
        <n v="1.512151315E9"/>
        <n v="1.518527983E9"/>
        <n v="1.516097504E9"/>
        <n v="1.513221304E9"/>
        <n v="1.515167088E9"/>
        <n v="1.518201426E9"/>
        <n v="1.512612093E9"/>
        <n v="1.512713577E9"/>
        <n v="1.519719608E9"/>
        <n v="1.519832733E9"/>
        <n v="1.513489257E9"/>
        <n v="1.517660908E9"/>
        <n v="1.517281348E9"/>
        <n v="1.518616193E9"/>
        <n v="1.512037287E9"/>
        <n v="1.516805826E9"/>
        <n v="1.519598614E9"/>
        <n v="1.518912334E9"/>
        <n v="1.513228604E9"/>
        <n v="1.518157239E9"/>
        <n v="1.518097899E9"/>
        <n v="1.518720149E9"/>
        <n v="1.515652914E9"/>
        <n v="1.515607203E9"/>
        <n v="1.516959129E9"/>
        <n v="1.512941283E9"/>
        <n v="1.512663267E9"/>
        <n v="1.516197939E9"/>
        <n v="1.515795659E9"/>
        <n v="1.513124183E9"/>
        <n v="1.514074578E9"/>
        <n v="1.511589979E9"/>
        <n v="1.517836094E9"/>
        <n v="1.516438087E9"/>
        <n v="1.513788925E9"/>
        <n v="1.516886499E9"/>
        <n v="1.516484373E9"/>
        <n v="1.517407963E9"/>
        <n v="1.517752079E9"/>
        <n v="1.511654424E9"/>
        <n v="1.519582684E9"/>
        <n v="1.519654803E9"/>
        <n v="1.512234325E9"/>
        <n v="1.512082524E9"/>
        <n v="1.519451563E9"/>
        <n v="1.518592159E9"/>
        <n v="1.515638806E9"/>
        <n v="1.512132983E9"/>
        <n v="1.514800603E9"/>
        <n v="1.512583818E9"/>
        <n v="1.514452409E9"/>
        <n v="1.511997876E9"/>
        <n v="1.518468356E9"/>
        <n v="1.517880517E9"/>
        <n v="1.515343717E9"/>
        <n v="1.511929269E9"/>
        <n v="1.518090557E9"/>
        <n v="1.512941206E9"/>
        <n v="1.519587059E9"/>
        <n v="1.512979548E9"/>
        <n v="1.513979309E9"/>
        <n v="1.515034114E9"/>
        <n v="1.511297624E9"/>
        <n v="1.519438104E9"/>
        <n v="1.512277213E9"/>
        <n v="1.516631817E9"/>
        <n v="1.518355179E9"/>
        <n v="1.519507036E9"/>
        <n v="1.518831375E9"/>
        <n v="1.517551027E9"/>
        <n v="1.511680564E9"/>
        <n v="1.519770926E9"/>
        <n v="1.518488947E9"/>
        <n v="1.515912728E9"/>
        <n v="1.519180718E9"/>
        <n v="1.513572966E9"/>
        <n v="1.512192283E9"/>
        <n v="1.514357038E9"/>
        <n v="1.515725424E9"/>
        <n v="1.513221229E9"/>
        <n v="1.512977155E9"/>
        <n v="1.516139324E9"/>
        <n v="1.517759696E9"/>
        <n v="1.512678438E9"/>
        <n v="1.514659559E9"/>
        <n v="1.515080045E9"/>
        <n v="1.518175408E9"/>
        <n v="1.511553139E9"/>
        <n v="1.513490486E9"/>
        <n v="1.513040759E9"/>
        <n v="1.518038755E9"/>
        <n v="1.515176783E9"/>
        <n v="1.519293178E9"/>
        <n v="1.515252575E9"/>
        <n v="1.516372659E9"/>
        <n v="1.518837993E9"/>
        <n v="1.516605599E9"/>
        <n v="1.518840299E9"/>
        <n v="1.512940988E9"/>
        <n v="1.513508673E9"/>
        <n v="1.515804738E9"/>
        <n v="1.519827498E9"/>
        <n v="1.517525616E9"/>
        <n v="1.511269945E9"/>
        <n v="1.511791263E9"/>
        <n v="1.518844583E9"/>
        <n v="1.513738328E9"/>
        <n v="1.516298756E9"/>
        <n v="1.517331027E9"/>
        <n v="1.511267998E9"/>
        <n v="1.513586925E9"/>
        <n v="1.514125238E9"/>
        <n v="1.512722643E9"/>
        <n v="1.512667034E9"/>
        <n v="1.514303289E9"/>
        <n v="1.518181373E9"/>
        <n v="1.516445713E9"/>
        <n v="1.513245164E9"/>
        <n v="1.514840015E9"/>
        <n v="1.518008467E9"/>
        <n v="1.514585698E9"/>
        <n v="1.519553708E9"/>
        <n v="1.519970807E9"/>
        <n v="1.513661275E9"/>
        <n v="1.511669647E9"/>
        <n v="1.513046513E9"/>
        <n v="1.512343698E9"/>
        <n v="1.519593858E9"/>
        <n v="1.511690749E9"/>
        <n v="1.516863997E9"/>
        <n v="1.513338469E9"/>
        <n v="1.512543287E9"/>
        <n v="1.517404578E9"/>
        <n v="1.513583448E9"/>
        <n v="1.518285245E9"/>
        <n v="1.518687425E9"/>
        <n v="1.512437457E9"/>
        <n v="1.516504873E9"/>
        <n v="1.519576934E9"/>
        <n v="1.514115124E9"/>
        <n v="1.515924215E9"/>
        <n v="1.518085189E9"/>
        <n v="1.518791535E9"/>
        <n v="1.512024238E9"/>
        <n v="1.511841356E9"/>
        <n v="1.518329584E9"/>
        <n v="1.511536464E9"/>
        <n v="1.518907016E9"/>
        <n v="1.514172938E9"/>
        <n v="1.518157474E9"/>
        <n v="1.519280923E9"/>
        <n v="1.512734043E9"/>
        <n v="1.514448669E9"/>
        <n v="1.515433635E9"/>
        <n v="1.515647117E9"/>
        <n v="1.518918508E9"/>
        <n v="1.516797378E9"/>
        <n v="1.517850709E9"/>
        <n v="1.516465799E9"/>
        <n v="1.517755005E9"/>
        <n v="1.512198915E9"/>
        <n v="1.517401449E9"/>
        <n v="1.513961085E9"/>
        <n v="1.512252634E9"/>
        <n v="1.513760519E9"/>
        <n v="1.516249276E9"/>
        <n v="1.518510126E9"/>
        <n v="1.519485258E9"/>
        <n v="1.513279176E9"/>
        <n v="1.518010865E9"/>
        <n v="1.516394459E9"/>
        <n v="1.515613719E9"/>
        <n v="1.519111743E9"/>
        <n v="1.512848597E9"/>
        <n v="1.518989647E9"/>
        <n v="1.511657866E9"/>
        <n v="1.515983968E9"/>
        <n v="1.519139853E9"/>
        <n v="1.519962994E9"/>
        <n v="1.517145496E9"/>
        <n v="1.517334263E9"/>
        <n v="1.518707745E9"/>
        <n v="1.515634179E9"/>
        <n v="1.512243846E9"/>
        <n v="1.514510713E9"/>
        <n v="1.513777856E9"/>
        <n v="1.517588985E9"/>
        <n v="1.519381429E9"/>
        <n v="1.514636575E9"/>
        <n v="1.514522037E9"/>
        <n v="1.519277983E9"/>
        <n v="1.517481075E9"/>
        <n v="1.512639638E9"/>
        <n v="1.513190575E9"/>
        <n v="1.515162464E9"/>
        <n v="1.517086574E9"/>
        <n v="1.515100383E9"/>
        <n v="1.517738775E9"/>
        <n v="1.515462745E9"/>
        <n v="1.515083614E9"/>
        <n v="1.517931056E9"/>
        <n v="1.512585393E9"/>
        <n v="1.511288546E9"/>
        <n v="1.514428183E9"/>
        <n v="1.516891146E9"/>
        <n v="1.513316883E9"/>
        <n v="1.517366604E9"/>
        <n v="1.511753498E9"/>
        <n v="1.519541639E9"/>
        <n v="1.516444933E9"/>
        <n v="1.512271454E9"/>
        <n v="1.515368314E9"/>
        <n v="1.517488223E9"/>
        <n v="1.513775139E9"/>
        <n v="1.515786476E9"/>
        <n v="1.516870564E9"/>
        <n v="1.518444844E9"/>
        <n v="1.512671846E9"/>
        <n v="1.519747737E9"/>
        <n v="1.518478865E9"/>
        <n v="1.515107895E9"/>
        <n v="1.518086185E9"/>
        <n v="1.512117329E9"/>
        <n v="1.518313424E9"/>
        <n v="1.514973559E9"/>
        <n v="1.518292403E9"/>
        <n v="1.513720364E9"/>
        <n v="1.515920033E9"/>
        <n v="1.519935315E9"/>
        <n v="1.514259147E9"/>
        <n v="1.514325504E9"/>
        <n v="1.519679796E9"/>
        <n v="1.517382754E9"/>
        <n v="1.512121046E9"/>
        <n v="1.519663824E9"/>
        <n v="1.512278088E9"/>
        <n v="1.511353393E9"/>
        <n v="1.512672163E9"/>
        <n v="1.517225257E9"/>
        <n v="1.511267929E9"/>
        <n v="1.513373805E9"/>
        <n v="1.519365767E9"/>
        <n v="1.516324808E9"/>
        <n v="1.519427237E9"/>
        <n v="1.513750895E9"/>
        <n v="1.519486287E9"/>
        <n v="1.516358866E9"/>
        <n v="1.517791446E9"/>
        <n v="1.513449317E9"/>
        <n v="1.516273634E9"/>
        <n v="1.515326677E9"/>
        <n v="1.519959938E9"/>
        <n v="1.519383118E9"/>
        <n v="1.512067233E9"/>
        <n v="1.513370045E9"/>
        <n v="1.512353149E9"/>
        <n v="1.513709728E9"/>
        <n v="1.518284553E9"/>
        <n v="1.519907858E9"/>
        <n v="1.518803367E9"/>
        <n v="1.513280413E9"/>
        <n v="1.515191397E9"/>
        <n v="1.517379049E9"/>
        <n v="1.516131449E9"/>
        <n v="1.511249015E9"/>
        <n v="1.514879665E9"/>
        <n v="1.514520896E9"/>
        <n v="1.512252259E9"/>
        <n v="1.513935965E9"/>
        <n v="1.514762816E9"/>
        <n v="1.518270903E9"/>
        <n v="1.514224039E9"/>
        <n v="1.515620565E9"/>
        <n v="1.517487575E9"/>
        <n v="1.516492393E9"/>
        <n v="1.514026948E9"/>
        <n v="1.515022407E9"/>
        <n v="1.514022103E9"/>
        <n v="1.514922819E9"/>
        <n v="1.516889535E9"/>
        <n v="1.514012963E9"/>
        <n v="1.517171075E9"/>
        <n v="1.511624887E9"/>
        <n v="1.517739263E9"/>
        <n v="1.517960143E9"/>
        <n v="1.513474645E9"/>
        <n v="1.517613964E9"/>
        <n v="1.513317058E9"/>
        <n v="1.518564789E9"/>
        <n v="1.513691595E9"/>
        <n v="1.517751026E9"/>
        <n v="1.512426196E9"/>
        <n v="1.516757166E9"/>
        <n v="1.514686153E9"/>
        <n v="1.516351424E9"/>
        <n v="1.519165787E9"/>
        <n v="1.518137503E9"/>
        <n v="1.517382548E9"/>
        <n v="1.514341384E9"/>
        <n v="1.518838599E9"/>
        <n v="1.513088669E9"/>
        <n v="1.519772658E9"/>
        <n v="1.519736564E9"/>
        <n v="1.518945998E9"/>
        <n v="1.516840846E9"/>
        <n v="1.515207654E9"/>
        <n v="1.514687049E9"/>
        <n v="1.517907508E9"/>
        <n v="1.511810803E9"/>
        <n v="1.512399015E9"/>
        <n v="1.511477399E9"/>
        <n v="1.515312516E9"/>
        <n v="1.514015087E9"/>
        <n v="1.517737449E9"/>
        <n v="1.519569154E9"/>
        <n v="1.516241168E9"/>
        <n v="1.519400535E9"/>
        <n v="1.515892068E9"/>
        <n v="1.518833234E9"/>
        <n v="1.519132007E9"/>
        <n v="1.519195415E9"/>
        <n v="1.513377358E9"/>
        <n v="1.513544144E9"/>
        <n v="1.511992848E9"/>
        <n v="1.514856438E9"/>
        <n v="1.513124408E9"/>
        <n v="1.513831139E9"/>
        <n v="1.519690634E9"/>
        <n v="1.512201905E9"/>
        <n v="1.512607909E9"/>
        <n v="1.517477857E9"/>
        <n v="1.513834069E9"/>
        <n v="1.516968006E9"/>
        <n v="1.517228239E9"/>
        <n v="1.519079393E9"/>
        <n v="1.512430256E9"/>
        <n v="1.518513159E9"/>
        <n v="1.511972625E9"/>
        <n v="1.514041785E9"/>
        <n v="1.517473907E9"/>
        <n v="1.516964707E9"/>
        <n v="1.514972886E9"/>
        <n v="1.512437013E9"/>
        <n v="1.512137937E9"/>
        <n v="1.513001069E9"/>
        <n v="1.515608615E9"/>
        <n v="1.516050117E9"/>
        <n v="1.513719433E9"/>
        <n v="1.516235167E9"/>
        <n v="1.516521439E9"/>
        <n v="1.514148753E9"/>
        <n v="1.518521225E9"/>
        <n v="1.514004045E9"/>
        <n v="1.513156369E9"/>
        <n v="1.516922393E9"/>
        <n v="1.516465688E9"/>
        <n v="1.518127044E9"/>
        <n v="1.518222178E9"/>
        <n v="1.511479864E9"/>
        <n v="1.512891776E9"/>
        <n v="1.517679927E9"/>
        <n v="1.513816603E9"/>
        <n v="1.515925533E9"/>
        <n v="1.514315428E9"/>
        <n v="1.513221183E9"/>
        <n v="1.519056525E9"/>
        <n v="1.514638426E9"/>
        <n v="1.519660177E9"/>
        <n v="1.514814998E9"/>
        <n v="1.512071123E9"/>
        <n v="1.512890379E9"/>
        <n v="1.512348794E9"/>
        <n v="1.517478094E9"/>
        <n v="1.518360355E9"/>
        <n v="1.515951196E9"/>
        <n v="1.511795317E9"/>
        <n v="1.517815949E9"/>
        <n v="1.511637175E9"/>
        <n v="1.517504305E9"/>
        <n v="1.512097428E9"/>
        <n v="1.512557339E9"/>
        <n v="1.519533799E9"/>
        <n v="1.517630416E9"/>
        <n v="1.513905703E9"/>
        <n v="1.515923688E9"/>
        <n v="1.516807637E9"/>
        <n v="1.514927507E9"/>
        <n v="1.518013499E9"/>
        <n v="1.515975998E9"/>
        <n v="1.515387555E9"/>
        <n v="1.513241775E9"/>
        <n v="1.511728054E9"/>
        <n v="1.512916329E9"/>
        <n v="1.519124385E9"/>
        <n v="1.518443707E9"/>
        <n v="1.514772245E9"/>
        <n v="1.517321299E9"/>
        <n v="1.511536349E9"/>
        <n v="1.517145134E9"/>
        <n v="1.519389859E9"/>
        <n v="1.514674858E9"/>
        <n v="1.519389288E9"/>
        <n v="1.513852257E9"/>
        <n v="1.517828475E9"/>
        <n v="1.513115477E9"/>
        <n v="1.514545137E9"/>
        <n v="1.515373897E9"/>
        <n v="1.516426636E9"/>
        <n v="1.514237266E9"/>
        <n v="1.516040907E9"/>
        <n v="1.513129678E9"/>
        <n v="1.519307696E9"/>
        <n v="1.515750007E9"/>
        <n v="1.518643015E9"/>
        <n v="1.517119276E9"/>
        <n v="1.515110097E9"/>
        <n v="1.515593866E9"/>
        <n v="1.512161146E9"/>
        <n v="1.516645374E9"/>
        <n v="1.514247607E9"/>
        <n v="1.518270466E9"/>
        <n v="1.511246318E9"/>
        <n v="1.511780559E9"/>
        <n v="1.512365867E9"/>
        <n v="1.513353179E9"/>
        <n v="1.513873285E9"/>
        <n v="1.517581469E9"/>
        <n v="1.516396663E9"/>
        <n v="1.512310504E9"/>
        <n v="1.513617894E9"/>
        <n v="1.514998259E9"/>
        <n v="1.517590789E9"/>
        <n v="1.511415443E9"/>
        <n v="1.519218816E9"/>
        <n v="1.512836864E9"/>
        <n v="1.516094186E9"/>
        <n v="1.517465738E9"/>
        <n v="1.519859158E9"/>
        <n v="1.516493919E9"/>
        <n v="1.512655146E9"/>
        <n v="1.512010984E9"/>
        <n v="1.512884016E9"/>
        <n v="1.514021464E9"/>
        <n v="1.515044744E9"/>
        <n v="1.512735935E9"/>
        <n v="1.514207878E9"/>
        <n v="1.515474366E9"/>
        <n v="1.519225698E9"/>
        <n v="1.513999703E9"/>
        <n v="1.514674453E9"/>
        <n v="1.514710619E9"/>
        <n v="1.519458628E9"/>
        <n v="1.518519686E9"/>
        <n v="1.518694498E9"/>
        <n v="1.514892375E9"/>
        <n v="1.514962686E9"/>
        <n v="1.513623396E9"/>
        <n v="1.514591906E9"/>
        <n v="1.517766126E9"/>
        <n v="1.517092008E9"/>
        <n v="1.512933173E9"/>
        <n v="1.516187416E9"/>
        <n v="1.514382499E9"/>
        <n v="1.519075914E9"/>
        <n v="1.517564796E9"/>
        <n v="1.516595957E9"/>
        <n v="1.513357949E9"/>
        <n v="1.511731963E9"/>
        <n v="1.514395175E9"/>
        <n v="1.516491584E9"/>
        <n v="1.511511153E9"/>
        <n v="1.515363825E9"/>
        <n v="1.515603586E9"/>
        <n v="1.511728947E9"/>
        <n v="1.516636074E9"/>
        <n v="1.513318424E9"/>
        <n v="1.511987737E9"/>
        <n v="1.518220929E9"/>
        <n v="1.514649238E9"/>
        <n v="1.515028396E9"/>
        <n v="1.518711998E9"/>
        <n v="1.519237809E9"/>
        <n v="1.519384044E9"/>
        <n v="1.519988315E9"/>
        <n v="1.518175501E9"/>
        <n v="1.511441402E9"/>
        <n v="1.514301702E9"/>
        <n v="1.515372051E9"/>
        <n v="1.516997371E9"/>
        <n v="1.516228021E9"/>
        <n v="1.516588501E9"/>
        <n v="1.511799582E9"/>
        <n v="1.512480271E9"/>
        <n v="1.51218397E9"/>
        <n v="1.512552102E9"/>
        <n v="1.511476692E9"/>
        <n v="1.51997839E9"/>
        <n v="1.512783151E9"/>
        <n v="1.512423001E9"/>
        <n v="1.51697255E9"/>
        <n v="1.51494259E9"/>
        <n v="1.5150073E9"/>
        <n v="1.519013171E9"/>
        <n v="1.51890513E9"/>
        <n v="1.518332352E9"/>
        <n v="1.515224991E9"/>
        <n v="1.51473022E9"/>
        <n v="1.515664531E9"/>
        <n v="1.519168152E9"/>
        <n v="1.512483522E9"/>
        <n v="1.51166725E9"/>
        <n v="1.517309082E9"/>
        <n v="1.512197341E9"/>
        <n v="1.51739589E9"/>
        <n v="1.51159713E9"/>
        <n v="1.519079832E9"/>
        <n v="1.519893782E9"/>
        <n v="1.51880747E9"/>
        <n v="1.51393376E9"/>
        <n v="1.518505831E9"/>
        <n v="1.519783121E9"/>
        <n v="1.518302401E9"/>
        <n v="1.51744828E9"/>
        <n v="1.514061872E9"/>
        <n v="1.51327356E9"/>
        <n v="1.51507468E9"/>
        <n v="1.51731327E9"/>
        <n v="1.513737792E9"/>
        <n v="1.5128219E9"/>
        <n v="1.512924642E9"/>
        <n v="1.515608871E9"/>
        <n v="1.519199541E9"/>
        <n v="1.519537252E9"/>
        <n v="1.512360011E9"/>
        <n v="1.519729591E9"/>
        <n v="1.514693942E9"/>
        <n v="1.519246622E9"/>
        <n v="1.514905162E9"/>
        <n v="1.519855451E9"/>
        <n v="1.5127245E9"/>
        <n v="1.516673331E9"/>
        <n v="1.519670102E9"/>
        <n v="1.516014572E9"/>
        <n v="1.516998782E9"/>
        <n v="1.519972362E9"/>
        <n v="1.517582141E9"/>
        <n v="1.516517351E9"/>
        <n v="1.51739828E9"/>
        <n v="1.511418002E9"/>
        <n v="1.511872871E9"/>
        <n v="1.512976552E9"/>
        <n v="1.512742682E9"/>
        <n v="1.51335422E9"/>
        <n v="1.512872041E9"/>
        <n v="1.516604441E9"/>
        <n v="1.51332659E9"/>
        <n v="1.513506001E9"/>
        <n v="1.517723342E9"/>
        <n v="1.513130871E9"/>
        <n v="1.51357273E9"/>
        <n v="1.515232911E9"/>
        <n v="1.512073121E9"/>
        <n v="1.514052722E9"/>
        <n v="1.513005281E9"/>
        <n v="1.517057542E9"/>
        <n v="1.517256941E9"/>
        <n v="1.513286012E9"/>
        <n v="1.518768921E9"/>
        <n v="1.519065052E9"/>
        <n v="1.512702042E9"/>
        <n v="1.514177262E9"/>
        <n v="1.51822093E9"/>
        <n v="1.512962451E9"/>
        <n v="1.51879484E9"/>
        <n v="1.516531121E9"/>
        <n v="1.51888508E9"/>
        <n v="1.513192671E9"/>
        <n v="1.516603532E9"/>
        <n v="1.519946512E9"/>
        <n v="1.51376251E9"/>
        <n v="1.517514412E9"/>
        <n v="1.513698072E9"/>
        <n v="1.5118718E9"/>
        <n v="1.51727498E9"/>
        <n v="1.517826082E9"/>
        <n v="1.518455791E9"/>
        <n v="1.512679682E9"/>
        <n v="1.512650872E9"/>
        <n v="1.519636501E9"/>
        <n v="1.51623606E9"/>
        <n v="1.515272711E9"/>
        <n v="1.51150068E9"/>
        <n v="1.51225036E9"/>
        <n v="1.51552431E9"/>
        <n v="1.514115381E9"/>
        <n v="1.515912232E9"/>
        <n v="1.516054981E9"/>
        <n v="1.51633101E9"/>
        <n v="1.51245494E9"/>
        <n v="1.516336831E9"/>
        <n v="1.511781431E9"/>
        <n v="1.514660621E9"/>
        <n v="1.512302261E9"/>
        <n v="1.516105401E9"/>
        <n v="1.516854622E9"/>
        <n v="1.516209391E9"/>
        <n v="1.513156812E9"/>
        <n v="1.514401531E9"/>
        <n v="1.511284042E9"/>
        <n v="1.518128381E9"/>
        <n v="1.515012631E9"/>
        <n v="1.514312591E9"/>
        <n v="1.51978489E9"/>
        <n v="1.516585131E9"/>
        <n v="1.51218049E9"/>
        <n v="1.513541202E9"/>
        <n v="1.512723692E9"/>
        <n v="1.512270342E9"/>
        <n v="1.51266355E9"/>
        <n v="1.517084162E9"/>
        <n v="1.51633602E9"/>
        <n v="1.518176472E9"/>
        <n v="1.514093172E9"/>
        <n v="1.51233126E9"/>
        <n v="1.516418582E9"/>
        <n v="1.518035722E9"/>
        <n v="1.51482101E9"/>
        <n v="1.51388953E9"/>
        <n v="1.51869665E9"/>
        <n v="1.519041491E9"/>
        <n v="1.519388302E9"/>
        <n v="1.518526271E9"/>
        <n v="1.516970221E9"/>
        <n v="1.511823072E9"/>
        <n v="1.517100372E9"/>
        <n v="1.512845362E9"/>
        <n v="1.517443102E9"/>
        <n v="1.51627345E9"/>
        <n v="1.515558E9"/>
        <n v="1.517645391E9"/>
        <n v="1.514609871E9"/>
        <n v="1.512310722E9"/>
        <n v="1.516197102E9"/>
        <n v="1.51544208E9"/>
        <n v="1.51948431E9"/>
        <n v="1.519192911E9"/>
        <n v="1.516154502E9"/>
        <n v="1.519322551E9"/>
        <n v="1.51429597E9"/>
        <n v="1.51520305E9"/>
        <n v="1.514045901E9"/>
        <n v="1.5159123E9"/>
        <n v="1.514578751E9"/>
        <n v="1.51841682E9"/>
        <n v="1.514888551E9"/>
        <n v="1.51277228E9"/>
        <n v="1.513032322E9"/>
        <n v="1.516516542E9"/>
        <n v="1.51945709E9"/>
        <n v="1.511962842E9"/>
        <n v="1.512680401E9"/>
        <n v="1.519568532E9"/>
        <n v="1.51645436E9"/>
        <n v="1.514431592E9"/>
        <n v="1.519525931E9"/>
        <n v="1.51927062E9"/>
        <n v="1.515318842E9"/>
        <n v="1.51842194E9"/>
        <n v="1.512599002E9"/>
        <n v="1.51438247E9"/>
        <n v="1.51370681E9"/>
        <n v="1.512755141E9"/>
        <n v="1.51301702E9"/>
        <n v="1.516978762E9"/>
        <n v="1.51274845E9"/>
        <n v="1.514667401E9"/>
        <n v="1.519095731E9"/>
        <n v="1.518469192E9"/>
        <n v="1.519908251E9"/>
        <n v="1.516159452E9"/>
        <n v="1.519200271E9"/>
        <n v="1.51377786E9"/>
        <n v="1.514747182E9"/>
        <n v="1.514860552E9"/>
        <n v="1.518920902E9"/>
        <n v="1.515142201E9"/>
        <n v="1.51589159E9"/>
        <n v="1.51768334E9"/>
        <n v="1.512722151E9"/>
        <n v="1.514792691E9"/>
        <n v="1.515099001E9"/>
        <n v="1.519836491E9"/>
        <n v="1.51424743E9"/>
        <n v="1.514402262E9"/>
        <n v="1.517554612E9"/>
        <n v="1.519685502E9"/>
        <n v="1.513103881E9"/>
        <n v="1.51621843E9"/>
        <n v="1.519415872E9"/>
        <n v="1.514198751E9"/>
        <n v="1.51781358E9"/>
        <n v="1.51782845E9"/>
        <n v="1.514049611E9"/>
        <n v="1.513040931E9"/>
        <n v="1.5167233E9"/>
        <n v="1.511880241E9"/>
        <n v="1.511614061E9"/>
        <n v="1.51567715E9"/>
        <n v="1.515734871E9"/>
        <n v="1.513202092E9"/>
        <n v="1.513820392E9"/>
        <n v="1.513657622E9"/>
        <n v="1.51478679E9"/>
        <n v="1.516789622E9"/>
        <n v="1.517286292E9"/>
        <n v="1.513388912E9"/>
        <n v="1.51913584E9"/>
        <n v="1.519630282E9"/>
        <n v="1.51371313E9"/>
        <n v="1.518128491E9"/>
        <n v="1.51352346E9"/>
        <n v="1.513309162E9"/>
        <n v="1.516490782E9"/>
        <n v="1.512751391E9"/>
        <n v="1.51985343E9"/>
        <n v="1.512739431E9"/>
        <n v="1.51247674E9"/>
        <n v="1.518195262E9"/>
        <n v="1.518441401E9"/>
        <n v="1.514430021E9"/>
        <n v="1.51713101E9"/>
        <n v="1.518699231E9"/>
        <n v="1.51178846E9"/>
        <n v="1.51816534E9"/>
        <n v="1.517195821E9"/>
        <n v="1.513692481E9"/>
        <n v="1.51680463E9"/>
        <n v="1.513434222E9"/>
        <n v="1.511283752E9"/>
        <n v="1.51656204E9"/>
        <n v="1.512627271E9"/>
        <n v="1.51139281E9"/>
        <n v="1.518551142E9"/>
        <n v="1.519090011E9"/>
        <n v="1.515361092E9"/>
        <n v="1.518804291E9"/>
        <n v="1.51959909E9"/>
        <n v="1.514350371E9"/>
        <n v="1.515825011E9"/>
        <n v="1.513653831E9"/>
        <n v="1.51725277E9"/>
        <n v="1.519717101E9"/>
        <n v="1.518983781E9"/>
        <n v="1.519154241E9"/>
        <n v="1.512773211E9"/>
        <n v="1.51781394E9"/>
        <n v="1.517948142E9"/>
        <n v="1.51343924E9"/>
        <n v="1.517874651E9"/>
        <n v="1.5192127E9"/>
        <n v="1.517083051E9"/>
        <n v="1.517154822E9"/>
        <n v="1.517056841E9"/>
        <n v="1.51319241E9"/>
        <n v="1.516764322E9"/>
        <n v="1.51473437E9"/>
        <n v="1.517089562E9"/>
        <n v="1.512845112E9"/>
        <n v="1.51571766E9"/>
        <n v="1.51183123E9"/>
        <n v="1.515893052E9"/>
        <n v="1.51827654E9"/>
        <n v="1.515774202E9"/>
        <n v="1.515831922E9"/>
        <n v="1.517981182E9"/>
        <n v="1.51749199E9"/>
        <n v="1.51858699E9"/>
        <n v="1.518611822E9"/>
        <n v="1.511712871E9"/>
        <n v="1.51606092E9"/>
        <n v="1.512042702E9"/>
        <n v="1.513358682E9"/>
        <n v="1.51708189E9"/>
        <n v="1.516464861E9"/>
        <n v="1.51827533E9"/>
        <n v="1.519746531E9"/>
        <n v="1.515970141E9"/>
        <n v="1.515339351E9"/>
        <n v="1.518912691E9"/>
        <n v="1.51915165E9"/>
        <n v="1.516930851E9"/>
        <n v="1.519126012E9"/>
        <n v="1.518143772E9"/>
        <n v="1.51310897E9"/>
        <n v="1.51941888E9"/>
        <n v="1.516513791E9"/>
        <n v="1.513709651E9"/>
        <n v="1.51661353E9"/>
        <n v="1.514181582E9"/>
        <n v="1.51896131E9"/>
        <n v="1.512548122E9"/>
        <n v="1.51316689E9"/>
        <n v="1.518712842E9"/>
        <n v="1.514014542E9"/>
        <n v="1.513410221E9"/>
        <n v="1.518135931E9"/>
        <n v="1.51299327E9"/>
        <n v="1.513041571E9"/>
        <n v="1.51698184E9"/>
        <n v="1.519191131E9"/>
        <n v="1.517364791E9"/>
        <n v="1.517733452E9"/>
        <n v="1.516022151E9"/>
        <n v="1.515160801E9"/>
        <n v="1.517869731E9"/>
        <n v="1.515710601E9"/>
        <n v="1.51302303E9"/>
        <n v="1.517945081E9"/>
        <n v="1.515129191E9"/>
        <n v="1.514504301E9"/>
        <n v="1.518243901E9"/>
        <n v="1.516656122E9"/>
        <n v="1.512503032E9"/>
        <n v="1.518346692E9"/>
        <n v="1.511296772E9"/>
        <n v="1.5121512E9"/>
        <n v="1.51290654E9"/>
        <n v="1.519075082E9"/>
        <n v="1.518457561E9"/>
        <n v="1.517720092E9"/>
        <n v="1.519073281E9"/>
        <n v="1.51810988E9"/>
        <n v="1.51668208E9"/>
        <n v="1.51741436E9"/>
        <n v="1.518461101E9"/>
        <n v="1.514156852E9"/>
        <n v="1.517352971E9"/>
        <n v="1.51139313E9"/>
        <n v="1.512014572E9"/>
        <n v="1.518032512E9"/>
        <n v="1.514191432E9"/>
        <n v="1.512314161E9"/>
        <n v="1.51805395E9"/>
        <n v="1.511260111E9"/>
        <n v="1.511649482E9"/>
        <n v="1.515151821E9"/>
        <n v="1.513377892E9"/>
        <n v="1.511690971E9"/>
        <n v="1.51490638E9"/>
        <n v="1.51201645E9"/>
        <n v="1.513490232E9"/>
        <n v="1.517845572E9"/>
        <n v="1.515718602E9"/>
        <n v="1.51541262E9"/>
        <n v="1.51957481E9"/>
        <n v="1.516438882E9"/>
        <n v="1.514661301E9"/>
        <n v="1.51526647E9"/>
        <n v="1.514973521E9"/>
        <n v="1.516099742E9"/>
        <n v="1.515058252E9"/>
        <n v="1.511296002E9"/>
        <n v="1.51334664E9"/>
        <n v="1.5125216E9"/>
        <n v="1.519027252E9"/>
        <n v="1.519143541E9"/>
        <n v="1.516727022E9"/>
        <n v="1.51275057E9"/>
        <n v="1.518743882E9"/>
        <n v="1.51596037E9"/>
        <n v="1.516340311E9"/>
        <n v="1.519132902E9"/>
        <n v="1.51928489E9"/>
        <n v="1.5181404E9"/>
        <n v="1.513151321E9"/>
        <n v="1.511711481E9"/>
        <n v="1.5167393E9"/>
        <n v="1.519037802E9"/>
        <n v="1.512031672E9"/>
        <n v="1.516107221E9"/>
        <n v="1.513729641E9"/>
        <n v="1.51799026E9"/>
        <n v="1.519788361E9"/>
        <n v="1.519261081E9"/>
        <n v="1.51896983E9"/>
        <n v="1.515495752E9"/>
        <n v="1.515536031E9"/>
        <n v="1.51457428E9"/>
        <n v="1.517890291E9"/>
        <n v="1.51795015E9"/>
        <n v="1.51833144E9"/>
        <n v="1.513532252E9"/>
        <n v="1.51734141E9"/>
        <n v="1.517374132E9"/>
        <n v="1.51126988E9"/>
        <n v="1.516062871E9"/>
        <n v="1.51576403E9"/>
        <n v="1.514626981E9"/>
        <n v="1.517346662E9"/>
        <n v="1.51528106E9"/>
        <n v="1.518469041E9"/>
        <n v="1.512453181E9"/>
        <n v="1.519374101E9"/>
        <n v="1.5122037E9"/>
        <n v="1.514608991E9"/>
        <n v="1.516262941E9"/>
        <n v="1.515105552E9"/>
        <n v="1.51348072E9"/>
        <n v="1.516820922E9"/>
        <n v="1.515246982E9"/>
        <n v="1.513999922E9"/>
        <n v="1.51140052E9"/>
        <n v="1.519713131E9"/>
        <n v="1.517986762E9"/>
        <n v="1.51403014E9"/>
        <n v="1.51764038E9"/>
        <n v="1.518390192E9"/>
        <n v="1.51731019E9"/>
        <n v="1.514949412E9"/>
        <n v="1.512075942E9"/>
        <n v="1.512193951E9"/>
        <n v="1.51353184E9"/>
        <n v="1.51600453E9"/>
        <n v="1.518754602E9"/>
        <n v="1.51954611E9"/>
        <n v="1.513142592E9"/>
        <n v="1.519724942E9"/>
        <n v="1.51787398E9"/>
        <n v="1.515429802E9"/>
        <n v="1.511582281E9"/>
        <n v="1.512581771E9"/>
        <n v="1.511887872E9"/>
        <n v="1.51861127E9"/>
        <n v="1.519087091E9"/>
        <n v="1.513131221E9"/>
        <n v="1.51434502E9"/>
        <n v="1.513502711E9"/>
        <n v="1.513976981E9"/>
        <n v="1.516659501E9"/>
        <n v="1.518901771E9"/>
        <n v="1.519461231E9"/>
        <n v="1.513543421E9"/>
        <n v="1.516897432E9"/>
        <n v="1.518794292E9"/>
        <n v="1.514690842E9"/>
        <n v="1.51296717E9"/>
        <n v="1.515308442E9"/>
        <n v="1.517993612E9"/>
        <n v="1.511637762E9"/>
        <n v="1.51820646E9"/>
        <n v="1.51643717E9"/>
        <n v="1.51585093E9"/>
        <n v="1.515302571E9"/>
        <n v="1.514650711E9"/>
        <n v="1.518139081E9"/>
        <n v="1.515437902E9"/>
        <n v="1.516453521E9"/>
        <n v="1.51610547E9"/>
        <n v="1.515742421E9"/>
        <n v="1.519048991E9"/>
        <n v="1.518430672E9"/>
        <n v="1.512475101E9"/>
        <n v="1.513989582E9"/>
        <n v="1.518865012E9"/>
        <n v="1.513326031E9"/>
        <n v="1.519068422E9"/>
        <n v="1.518090642E9"/>
        <n v="1.516694091E9"/>
        <n v="1.51147393E9"/>
        <n v="1.51440175E9"/>
        <n v="1.513868611E9"/>
        <n v="1.51482509E9"/>
        <n v="1.514068222E9"/>
        <n v="1.513879531E9"/>
        <n v="1.515391772E9"/>
        <n v="1.518840301E9"/>
        <n v="1.51239572E9"/>
        <n v="1.518711022E9"/>
        <n v="1.517493291E9"/>
        <n v="1.515898462E9"/>
        <n v="1.514590362E9"/>
        <n v="1.514351761E9"/>
        <n v="1.513730642E9"/>
        <n v="1.51508987E9"/>
        <n v="1.51847283E9"/>
        <n v="1.51186954E9"/>
        <n v="1.515237602E9"/>
        <n v="1.51780181E9"/>
        <n v="1.512571472E9"/>
        <n v="1.518665881E9"/>
        <n v="1.516402832E9"/>
        <n v="1.515975992E9"/>
        <n v="1.513860412E9"/>
        <n v="1.515082792E9"/>
        <n v="1.511941191E9"/>
        <n v="1.51497065E9"/>
        <n v="1.514492672E9"/>
        <n v="1.519282301E9"/>
        <n v="1.511838422E9"/>
        <n v="1.518818141E9"/>
        <n v="1.5175061E9"/>
        <n v="1.517918012E9"/>
        <n v="1.513763422E9"/>
        <n v="1.515208081E9"/>
        <n v="1.51540673E9"/>
        <n v="1.515704882E9"/>
        <n v="1.51211263E9"/>
        <n v="1.517515912E9"/>
        <n v="1.518597521E9"/>
        <n v="1.515791601E9"/>
        <n v="1.51286638E9"/>
        <n v="1.513715171E9"/>
        <n v="1.513267462E9"/>
        <n v="1.51670461E9"/>
        <n v="1.51662618E9"/>
        <n v="1.516339092E9"/>
        <n v="1.517513351E9"/>
        <n v="1.512061072E9"/>
        <n v="1.51881893E9"/>
        <n v="1.51677495E9"/>
        <n v="1.516355492E9"/>
        <n v="1.518410442E9"/>
        <n v="1.519379E9"/>
        <n v="1.511841911E9"/>
        <n v="1.519806641E9"/>
        <n v="1.51795048E9"/>
        <n v="1.517674582E9"/>
        <n v="1.512649882E9"/>
        <n v="1.51188459E9"/>
        <n v="1.511493302E9"/>
        <n v="1.518611242E9"/>
        <n v="1.517585082E9"/>
        <n v="1.5150254E9"/>
        <n v="1.511534272E9"/>
        <n v="1.513549861E9"/>
        <n v="1.51601905E9"/>
        <n v="1.515102712E9"/>
        <n v="1.514317021E9"/>
        <n v="1.513196801E9"/>
        <n v="1.519855721E9"/>
        <n v="1.514972002E9"/>
        <n v="1.51492142E9"/>
        <n v="1.517032341E9"/>
        <n v="1.51877821E9"/>
        <n v="1.518403272E9"/>
        <n v="1.51507374E9"/>
        <n v="1.51474567E9"/>
        <n v="1.519594022E9"/>
        <n v="1.516034931E9"/>
        <n v="1.516197651E9"/>
        <n v="1.517627152E9"/>
        <n v="1.518336401E9"/>
        <n v="1.519896761E9"/>
        <n v="1.51428332E9"/>
        <n v="1.518258382E9"/>
        <n v="1.516919081E9"/>
        <n v="1.516060321E9"/>
        <n v="1.511551401E9"/>
        <n v="1.51458208E9"/>
        <n v="1.51912576E9"/>
        <n v="1.518757972E9"/>
        <n v="1.517397282E9"/>
        <n v="1.517537751E9"/>
        <n v="1.51942962E9"/>
        <n v="1.518299591E9"/>
        <n v="1.517278682E9"/>
        <n v="1.513562121E9"/>
        <n v="1.518771322E9"/>
        <n v="1.51197492E9"/>
        <n v="1.514799282E9"/>
        <n v="1.51759877E9"/>
        <n v="1.518941472E9"/>
        <n v="1.51200048E9"/>
        <n v="1.513371362E9"/>
        <n v="1.518715872E9"/>
        <n v="1.51925302E9"/>
        <n v="1.51315704E9"/>
        <n v="1.517344341E9"/>
        <n v="1.51736466E9"/>
        <n v="1.519475891E9"/>
        <n v="1.517433061E9"/>
        <n v="1.513289722E9"/>
        <n v="1.51829914E9"/>
        <n v="1.513454522E9"/>
        <n v="1.519320891E9"/>
        <n v="1.519300831E9"/>
        <n v="1.516067791E9"/>
        <n v="1.519183862E9"/>
        <n v="1.516869E9"/>
        <n v="1.517410632E9"/>
        <n v="1.519208611E9"/>
        <n v="1.518634972E9"/>
        <n v="1.514769742E9"/>
        <n v="1.518317992E9"/>
        <n v="1.51803618E9"/>
        <n v="1.51424968E9"/>
        <n v="1.513367382E9"/>
        <n v="1.512740941E9"/>
        <n v="1.518296971E9"/>
        <n v="1.513720822E9"/>
        <n v="1.51503046E9"/>
        <n v="1.51186971E9"/>
        <n v="1.515033151E9"/>
        <n v="1.51411549E9"/>
        <n v="1.515806101E9"/>
        <n v="1.515481972E9"/>
        <n v="1.51621003E9"/>
        <n v="1.51571022E9"/>
        <n v="1.51193599E9"/>
        <n v="1.518756622E9"/>
        <n v="1.516848311E9"/>
        <n v="1.51648872E9"/>
        <n v="1.51426083E9"/>
        <n v="1.5118011E9"/>
        <n v="1.513695082E9"/>
        <n v="1.513207921E9"/>
        <n v="1.518260181E9"/>
        <n v="1.51944106E9"/>
        <n v="1.517842272E9"/>
        <n v="1.511573132E9"/>
        <n v="1.514748202E9"/>
        <n v="1.512964611E9"/>
        <n v="1.511753451E9"/>
        <n v="1.51236019E9"/>
        <n v="1.513697541E9"/>
        <n v="1.519963622E9"/>
        <n v="1.518066571E9"/>
        <n v="1.51965156E9"/>
        <n v="1.51869906E9"/>
        <n v="1.513426091E9"/>
        <n v="1.518702602E9"/>
        <n v="1.513450092E9"/>
        <n v="1.512770102E9"/>
        <n v="1.515145482E9"/>
        <n v="1.51221966E9"/>
        <n v="1.515181641E9"/>
        <n v="1.512557211E9"/>
        <n v="1.51374393E9"/>
        <n v="1.516356521E9"/>
        <n v="1.51278826E9"/>
        <n v="1.511924111E9"/>
        <n v="1.517292962E9"/>
        <n v="1.513399921E9"/>
        <n v="1.519818931E9"/>
        <n v="1.51881418E9"/>
        <n v="1.519725201E9"/>
        <n v="1.51619404E9"/>
        <n v="1.512719211E9"/>
        <n v="1.516168662E9"/>
        <n v="1.51841276E9"/>
        <n v="1.517235221E9"/>
        <n v="1.512257452E9"/>
        <n v="1.517026522E9"/>
        <n v="1.515239241E9"/>
        <n v="1.51237232E9"/>
        <n v="1.517376932E9"/>
        <n v="1.5138524E9"/>
        <n v="1.512526011E9"/>
        <n v="1.51143278E9"/>
        <n v="1.51489812E9"/>
        <n v="1.517786611E9"/>
        <n v="1.515237361E9"/>
        <n v="1.512090112E9"/>
        <n v="1.51382122E9"/>
        <n v="1.512482851E9"/>
        <n v="1.51792187E9"/>
        <n v="1.518138E9"/>
        <n v="1.511306001E9"/>
        <n v="1.51921731E9"/>
        <n v="1.515248821E9"/>
        <n v="1.515559931E9"/>
        <n v="1.512925401E9"/>
        <n v="1.513835132E9"/>
        <n v="1.519829141E9"/>
        <n v="1.51540099E9"/>
        <n v="1.5162192E9"/>
        <n v="1.512265462E9"/>
        <n v="1.51929969E9"/>
        <n v="1.515311722E9"/>
        <n v="1.518909571E9"/>
        <n v="1.519808232E9"/>
        <n v="1.512287041E9"/>
        <n v="1.51460726E9"/>
        <n v="1.51660591E9"/>
        <n v="1.51836617E9"/>
        <n v="1.51864692E9"/>
        <n v="1.514509511E9"/>
        <n v="1.51358102E9"/>
        <n v="1.51398729E9"/>
        <n v="1.517044212E9"/>
        <n v="1.518739361E9"/>
        <n v="1.518347532E9"/>
        <n v="1.51225341E9"/>
        <n v="1.51449734E9"/>
        <n v="1.519840192E9"/>
        <n v="1.51322095E9"/>
        <n v="1.517824222E9"/>
        <n v="1.512740461E9"/>
        <n v="1.514480442E9"/>
        <n v="1.514490571E9"/>
        <n v="1.512331042E9"/>
        <n v="1.51348456E9"/>
        <n v="1.515265041E9"/>
        <n v="1.5197147E9"/>
        <n v="1.514659542E9"/>
        <n v="1.513325722E9"/>
        <n v="1.51525253E9"/>
        <n v="1.51573109E9"/>
        <n v="1.518021642E9"/>
        <n v="1.515262711E9"/>
        <n v="1.51858995E9"/>
        <n v="1.517268112E9"/>
        <n v="1.512434792E9"/>
        <n v="1.514649821E9"/>
        <n v="1.511352081E9"/>
        <n v="1.514985781E9"/>
        <n v="1.51458958E9"/>
        <n v="1.518170542E9"/>
        <n v="1.51703471E9"/>
        <n v="1.51430508E9"/>
        <n v="1.51872988E9"/>
        <n v="1.511968621E9"/>
        <n v="1.51334279E9"/>
        <n v="1.515482792E9"/>
        <n v="1.517892502E9"/>
        <n v="1.513821632E9"/>
        <n v="1.513572061E9"/>
        <n v="1.513314461E9"/>
        <n v="1.515422742E9"/>
        <n v="1.51546669E9"/>
        <n v="1.516670592E9"/>
        <n v="1.51569644E9"/>
        <n v="1.51350651E9"/>
        <n v="1.517588942E9"/>
        <n v="1.517718031E9"/>
        <n v="1.511496322E9"/>
        <n v="1.513547292E9"/>
        <n v="1.519452241E9"/>
        <n v="1.518124882E9"/>
        <n v="1.516904242E9"/>
        <n v="1.513119511E9"/>
        <n v="1.51408834E9"/>
        <n v="1.51545131E9"/>
        <n v="1.513102711E9"/>
        <n v="1.514694161E9"/>
        <n v="1.51716211E9"/>
        <n v="1.517890932E9"/>
        <n v="1.515007501E9"/>
        <n v="1.518033891E9"/>
        <n v="1.515889522E9"/>
        <n v="1.513441772E9"/>
        <n v="1.514231382E9"/>
        <n v="1.518163312E9"/>
        <n v="1.515463621E9"/>
        <n v="1.513482812E9"/>
        <n v="1.514199772E9"/>
        <n v="1.51643159E9"/>
        <n v="1.516634881E9"/>
        <n v="1.513115112E9"/>
        <n v="1.512073831E9"/>
        <n v="1.51351159E9"/>
        <n v="1.518031151E9"/>
        <n v="1.515837751E9"/>
        <n v="1.513142471E9"/>
        <n v="1.51350169E9"/>
        <n v="1.512560282E9"/>
        <n v="1.516041782E9"/>
        <n v="1.519795241E9"/>
        <n v="1.512270151E9"/>
        <n v="1.512345382E9"/>
        <n v="1.51590202E9"/>
        <n v="1.518972082E9"/>
        <n v="1.51767916E9"/>
        <n v="1.512441331E9"/>
        <n v="1.513876071E9"/>
        <n v="1.513712722E9"/>
        <n v="1.517126411E9"/>
        <n v="1.518863262E9"/>
        <n v="1.5166036E9"/>
        <n v="1.513257101E9"/>
        <n v="1.51321926E9"/>
        <n v="1.51291093E9"/>
        <n v="1.511890062E9"/>
        <n v="1.5149932E9"/>
        <n v="1.512701E9"/>
        <n v="1.513131311E9"/>
        <n v="1.517974181E9"/>
        <n v="1.515254581E9"/>
        <n v="1.517661521E9"/>
        <n v="1.51157922E9"/>
        <n v="1.51188509E9"/>
        <n v="1.51328933E9"/>
        <n v="1.514227412E9"/>
        <n v="1.513758401E9"/>
        <n v="1.51211548E9"/>
        <n v="1.517393121E9"/>
        <n v="1.518724361E9"/>
        <n v="1.516324711E9"/>
        <n v="1.514330891E9"/>
        <n v="1.51863858E9"/>
        <n v="1.51721518E9"/>
        <n v="1.517867762E9"/>
        <n v="1.519298452E9"/>
        <n v="1.519587632E9"/>
        <n v="1.518210521E9"/>
        <n v="1.517833182E9"/>
        <n v="1.515889371E9"/>
        <n v="1.514342982E9"/>
        <n v="1.515471152E9"/>
        <n v="1.517984581E9"/>
        <n v="1.51160786E9"/>
        <n v="1.512793211E9"/>
        <n v="1.518363442E9"/>
        <n v="1.51213199E9"/>
        <n v="1.5196636E9"/>
        <n v="1.514141802E9"/>
        <n v="1.51491424E9"/>
        <n v="1.516468031E9"/>
        <n v="1.51417148E9"/>
        <n v="1.518555091E9"/>
        <n v="1.517092971E9"/>
        <n v="1.515506252E9"/>
        <n v="1.511688142E9"/>
        <n v="1.516360511E9"/>
        <n v="1.51375926E9"/>
        <n v="1.51319297E9"/>
        <n v="1.51647821E9"/>
        <n v="1.5188864E9"/>
        <n v="1.512700331E9"/>
        <n v="1.519647161E9"/>
        <n v="1.513501781E9"/>
        <n v="1.51243351E9"/>
        <n v="1.515110811E9"/>
        <n v="1.51363643E9"/>
        <n v="1.511713661E9"/>
        <n v="1.51536621E9"/>
        <n v="1.518014662E9"/>
        <n v="1.5178084E9"/>
        <n v="1.512184052E9"/>
        <n v="1.514815842E9"/>
        <n v="1.51345615E9"/>
        <n v="1.51934271E9"/>
        <n v="1.51656328E9"/>
        <n v="1.5122211E9"/>
        <n v="1.514674871E9"/>
        <n v="1.51163539E9"/>
        <n v="1.51427382E9"/>
        <n v="1.516932142E9"/>
        <n v="1.511317512E9"/>
        <n v="1.514261222E9"/>
        <n v="1.515956101E9"/>
        <n v="1.514953012E9"/>
        <n v="1.518780871E9"/>
        <n v="1.512782181E9"/>
        <n v="1.51870224E9"/>
        <n v="1.5153123E9"/>
        <n v="1.511931832E9"/>
        <n v="1.512343212E9"/>
        <n v="1.517650092E9"/>
        <n v="1.515969412E9"/>
        <n v="1.51396635E9"/>
        <n v="1.517901042E9"/>
        <n v="1.51596208E9"/>
        <n v="1.516796412E9"/>
        <n v="1.51159045E9"/>
        <n v="1.516307122E9"/>
        <n v="1.511490611E9"/>
        <n v="1.518324962E9"/>
        <n v="1.51372211E9"/>
        <n v="1.51976174E9"/>
        <n v="1.51416227E9"/>
        <n v="1.51333651E9"/>
        <n v="1.51228221E9"/>
        <n v="1.514121971E9"/>
        <n v="1.51208797E9"/>
        <n v="1.51476677E9"/>
        <n v="1.513248692E9"/>
        <n v="1.517097351E9"/>
        <n v="1.51843909E9"/>
        <n v="1.516072491E9"/>
        <n v="1.51228285E9"/>
        <n v="1.512229132E9"/>
        <n v="1.518521351E9"/>
        <n v="1.518105162E9"/>
        <n v="1.513237382E9"/>
        <n v="1.514181082E9"/>
        <n v="1.511308501E9"/>
        <n v="1.51699689E9"/>
        <n v="1.51317317E9"/>
        <n v="1.5157201E9"/>
        <n v="1.51794837E9"/>
        <n v="1.5184627E9"/>
        <n v="1.516118722E9"/>
        <n v="1.517607322E9"/>
        <n v="1.519608311E9"/>
        <n v="1.516585521E9"/>
        <n v="1.51870047E9"/>
        <n v="1.513806161E9"/>
        <n v="1.516571332E9"/>
        <n v="1.51693915E9"/>
        <n v="1.51700273E9"/>
        <n v="1.514920132E9"/>
        <n v="1.511634031E9"/>
        <n v="1.514926532E9"/>
        <n v="1.512531111E9"/>
        <n v="1.51411917E9"/>
        <n v="1.518141681E9"/>
        <n v="1.51808223E9"/>
        <n v="1.51585942E9"/>
        <n v="1.51315915E9"/>
        <n v="1.51415574E9"/>
        <n v="1.514745342E9"/>
        <n v="1.51433198E9"/>
        <n v="1.514218222E9"/>
        <n v="1.51826689E9"/>
        <n v="1.513392852E9"/>
        <n v="1.51802583E9"/>
        <n v="1.516317041E9"/>
        <n v="1.514470551E9"/>
        <n v="1.512370141E9"/>
        <n v="1.515899542E9"/>
        <n v="1.516645641E9"/>
        <n v="1.518104213E9"/>
        <n v="1.515684959E9"/>
        <n v="1.515180904E9"/>
        <n v="1.518895704E9"/>
        <n v="1.519048917E9"/>
        <n v="1.514024094E9"/>
        <n v="1.517838239E9"/>
        <n v="1.515276583E9"/>
        <n v="1.513468563E9"/>
        <n v="1.513464149E9"/>
        <n v="1.512127346E9"/>
        <n v="1.517993096E9"/>
        <n v="1.513284859E9"/>
        <n v="1.516584237E9"/>
        <n v="1.517782478E9"/>
        <n v="1.516539636E9"/>
        <n v="1.518196645E9"/>
        <n v="1.515757505E9"/>
        <n v="1.517257563E9"/>
        <n v="1.515768463E9"/>
        <n v="1.514433257E9"/>
        <n v="1.513871307E9"/>
        <n v="1.518689696E9"/>
        <n v="1.512841515E9"/>
        <n v="1.518163259E9"/>
        <n v="1.512644049E9"/>
        <n v="1.512217068E9"/>
        <n v="1.516472197E9"/>
        <n v="1.515166049E9"/>
        <n v="1.518277846E9"/>
        <n v="1.518927114E9"/>
        <n v="1.516503764E9"/>
        <n v="1.512833823E9"/>
        <n v="1.519893598E9"/>
        <n v="1.517107825E9"/>
        <n v="1.514215396E9"/>
        <n v="1.518363245E9"/>
        <n v="1.517625424E9"/>
        <n v="1.512060225E9"/>
        <n v="1.516651476E9"/>
        <n v="1.512326864E9"/>
        <n v="1.514238323E9"/>
        <n v="1.512144953E9"/>
        <n v="1.512112263E9"/>
        <n v="1.512897974E9"/>
        <n v="1.514854638E9"/>
        <n v="1.515344343E9"/>
        <n v="1.519890983E9"/>
        <n v="1.518727758E9"/>
        <n v="1.517173416E9"/>
        <n v="1.513497537E9"/>
        <n v="1.518463816E9"/>
        <n v="1.513948625E9"/>
        <n v="1.517337137E9"/>
        <n v="1.515848239E9"/>
        <n v="1.515035077E9"/>
        <n v="1.511335403E9"/>
        <n v="1.515915238E9"/>
        <n v="1.511877843E9"/>
        <n v="1.517698409E9"/>
        <n v="1.514642915E9"/>
        <n v="1.515912063E9"/>
        <n v="1.511453348E9"/>
        <n v="1.517310339E9"/>
        <n v="1.519027909E9"/>
        <n v="1.518331567E9"/>
        <n v="1.517144227E9"/>
        <n v="1.519632946E9"/>
        <n v="1.515467456E9"/>
        <n v="1.519621128E9"/>
        <n v="1.513523178E9"/>
        <n v="1.516058735E9"/>
        <n v="1.517563075E9"/>
        <n v="1.518912585E9"/>
        <n v="1.515237824E9"/>
        <n v="1.511429695E9"/>
        <n v="1.517733267E9"/>
        <n v="1.514228035E9"/>
        <n v="1.512812403E9"/>
        <n v="1.513832377E9"/>
        <n v="1.519473983E9"/>
        <n v="1.517231577E9"/>
        <n v="1.517702059E9"/>
        <n v="1.513096438E9"/>
        <n v="1.519792329E9"/>
        <n v="1.513333037E9"/>
        <n v="1.515711988E9"/>
        <n v="1.512205126E9"/>
        <n v="1.515116198E9"/>
        <n v="1.515417337E9"/>
        <n v="1.515355679E9"/>
        <n v="1.511736128E9"/>
        <n v="1.513592805E9"/>
        <n v="1.513172983E9"/>
        <n v="1.513553823E9"/>
        <n v="1.515018986E9"/>
        <n v="1.519888194E9"/>
        <n v="1.516099073E9"/>
        <n v="1.519655904E9"/>
        <n v="1.513865675E9"/>
        <n v="1.516375477E9"/>
        <n v="1.515340527E9"/>
        <n v="1.518116888E9"/>
        <n v="1.518853685E9"/>
        <n v="1.514809986E9"/>
        <n v="1.512379466E9"/>
        <n v="1.511452838E9"/>
        <n v="1.519081845E9"/>
        <n v="1.514157744E9"/>
        <n v="1.519812407E9"/>
        <n v="1.516195554E9"/>
        <n v="1.519588083E9"/>
        <n v="1.517303674E9"/>
        <n v="1.511791288E9"/>
        <n v="1.515732468E9"/>
        <n v="1.517561108E9"/>
        <n v="1.517793339E9"/>
        <n v="1.515009888E9"/>
        <n v="1.511424354E9"/>
        <n v="1.514825846E9"/>
        <n v="1.517666127E9"/>
        <n v="1.517000243E9"/>
        <n v="1.519168654E9"/>
        <n v="1.514581616E9"/>
        <n v="1.516131279E9"/>
        <n v="1.518514214E9"/>
        <n v="1.512997093E9"/>
        <n v="1.511738098E9"/>
        <n v="1.514585017E9"/>
        <n v="1.512001375E9"/>
        <n v="1.518136163E9"/>
        <n v="1.516155397E9"/>
        <n v="1.519166568E9"/>
        <n v="1.519608799E9"/>
        <n v="1.515888498E9"/>
        <n v="1.519153987E9"/>
        <n v="1.511262433E9"/>
        <n v="1.517949437E9"/>
        <n v="1.516175998E9"/>
        <n v="1.516009079E9"/>
        <n v="1.518306908E9"/>
        <n v="1.517319067E9"/>
        <n v="1.514882855E9"/>
        <n v="1.512816974E9"/>
        <n v="1.519691024E9"/>
        <n v="1.517912368E9"/>
        <n v="1.513518734E9"/>
        <n v="1.518232479E9"/>
        <n v="1.511590187E9"/>
        <n v="1.512668886E9"/>
        <n v="1.513604738E9"/>
        <n v="1.514361018E9"/>
        <n v="1.516564748E9"/>
        <n v="1.519467349E9"/>
        <n v="1.518262505E9"/>
        <n v="1.514434417E9"/>
        <n v="1.513095594E9"/>
        <n v="1.517222209E9"/>
        <n v="1.515220655E9"/>
        <n v="1.515193368E9"/>
        <n v="1.511925178E9"/>
        <n v="1.515349658E9"/>
        <n v="1.518847226E9"/>
        <n v="1.518115075E9"/>
        <n v="1.519618164E9"/>
        <n v="1.518054257E9"/>
        <n v="1.516450923E9"/>
        <n v="1.514796927E9"/>
        <n v="1.516876074E9"/>
        <n v="1.515362343E9"/>
        <n v="1.516942785E9"/>
        <n v="1.514637174E9"/>
        <n v="1.517866967E9"/>
        <n v="1.519218127E9"/>
        <n v="1.518332033E9"/>
        <n v="1.515844953E9"/>
        <n v="1.511878047E9"/>
        <n v="1.519001849E9"/>
        <n v="1.512514005E9"/>
        <n v="1.518383244E9"/>
        <n v="1.517905828E9"/>
        <n v="1.517487299E9"/>
        <n v="1.512667334E9"/>
        <n v="1.516234434E9"/>
        <n v="1.512154958E9"/>
        <n v="1.519598813E9"/>
        <n v="1.511661577E9"/>
        <n v="1.514311537E9"/>
        <n v="1.518407359E9"/>
        <n v="1.511411957E9"/>
        <n v="1.517691158E9"/>
        <n v="1.518705613E9"/>
        <n v="1.516924887E9"/>
        <n v="1.514839728E9"/>
        <n v="1.517889457E9"/>
        <n v="1.516264274E9"/>
        <n v="1.518872198E9"/>
        <n v="1.517122698E9"/>
        <n v="1.516237979E9"/>
        <n v="1.515316173E9"/>
        <n v="1.516796693E9"/>
        <n v="1.517520626E9"/>
        <n v="1.513793817E9"/>
        <n v="1.518215379E9"/>
        <n v="1.517094015E9"/>
        <n v="1.519574063E9"/>
        <n v="1.519514847E9"/>
        <n v="1.516706343E9"/>
        <n v="1.511923038E9"/>
        <n v="1.511731507E9"/>
        <n v="1.517674039E9"/>
        <n v="1.512717603E9"/>
        <n v="1.512925533E9"/>
        <n v="1.518655255E9"/>
        <n v="1.511572657E9"/>
        <n v="1.516781278E9"/>
        <n v="1.511528143E9"/>
        <n v="1.514379225E9"/>
        <n v="1.518268479E9"/>
        <n v="1.514235809E9"/>
        <n v="1.513154617E9"/>
        <n v="1.515791369E9"/>
        <n v="1.517723808E9"/>
        <n v="1.514484609E9"/>
        <n v="1.518558045E9"/>
        <n v="1.518495679E9"/>
        <n v="1.519199404E9"/>
        <n v="1.513315419E9"/>
        <n v="1.516562388E9"/>
        <n v="1.515306985E9"/>
        <n v="1.519611844E9"/>
        <n v="1.517544446E9"/>
        <n v="1.516523886E9"/>
        <n v="1.518788223E9"/>
        <n v="1.511730068E9"/>
        <n v="1.517621039E9"/>
        <n v="1.511292826E9"/>
        <n v="1.514454153E9"/>
        <n v="1.518403835E9"/>
        <n v="1.516252209E9"/>
        <n v="1.519844369E9"/>
        <n v="1.514590368E9"/>
        <n v="1.512369079E9"/>
        <n v="1.518057055E9"/>
        <n v="1.511367924E9"/>
        <n v="1.515437674E9"/>
        <n v="1.514373785E9"/>
        <n v="1.513841608E9"/>
        <n v="1.511936996E9"/>
        <n v="1.514170939E9"/>
        <n v="1.515821946E9"/>
        <n v="1.518867543E9"/>
        <n v="1.519236236E9"/>
        <n v="1.512525053E9"/>
        <n v="1.514709259E9"/>
        <n v="1.514705177E9"/>
        <n v="1.512100024E9"/>
        <n v="1.511530999E9"/>
        <n v="1.515377949E9"/>
        <n v="1.517066154E9"/>
        <n v="1.512652854E9"/>
        <n v="1.516152695E9"/>
        <n v="1.514680915E9"/>
        <n v="1.513856024E9"/>
        <n v="1.512587379E9"/>
        <n v="1.511735938E9"/>
        <n v="1.515347895E9"/>
        <n v="1.513183114E9"/>
        <n v="1.514730253E9"/>
        <n v="1.519578969E9"/>
        <n v="1.518300824E9"/>
        <n v="1.516643606E9"/>
        <n v="1.517714234E9"/>
        <n v="1.519830133E9"/>
        <n v="1.511675487E9"/>
        <n v="1.515905646E9"/>
        <n v="1.516313353E9"/>
        <n v="1.511804808E9"/>
        <n v="1.514928826E9"/>
        <n v="1.513697083E9"/>
        <n v="1.514399338E9"/>
        <n v="1.516256074E9"/>
        <n v="1.516220755E9"/>
        <n v="1.511293147E9"/>
        <n v="1.513162008E9"/>
        <n v="1.512718608E9"/>
        <n v="1.519825128E9"/>
        <n v="1.513603538E9"/>
        <n v="1.517892315E9"/>
        <n v="1.518291826E9"/>
        <n v="1.515073394E9"/>
        <n v="1.516450938E9"/>
        <n v="1.512750179E9"/>
        <n v="1.513213598E9"/>
        <n v="1.512152453E9"/>
        <n v="1.519055359E9"/>
        <n v="1.511293439E9"/>
        <n v="1.515600696E9"/>
        <n v="1.514880576E9"/>
        <n v="1.517846944E9"/>
        <n v="1.514737936E9"/>
        <n v="1.512559788E9"/>
        <n v="1.513176769E9"/>
        <n v="1.512499108E9"/>
        <n v="1.517119154E9"/>
        <n v="1.515125944E9"/>
        <n v="1.519219259E9"/>
        <n v="1.518952976E9"/>
        <n v="1.517870368E9"/>
        <n v="1.519514184E9"/>
        <n v="1.514746306E9"/>
        <n v="1.518351203E9"/>
        <n v="1.517353093E9"/>
        <n v="1.516807827E9"/>
        <n v="1.519624719E9"/>
        <n v="1.517710416E9"/>
        <n v="1.516703617E9"/>
        <n v="1.517546099E9"/>
        <n v="1.513958129E9"/>
        <n v="1.512294688E9"/>
        <n v="1.518128377E9"/>
        <n v="1.518711466E9"/>
        <n v="1.512474864E9"/>
        <n v="1.516919647E9"/>
        <n v="1.517071455E9"/>
        <n v="1.512132249E9"/>
        <n v="1.518716045E9"/>
        <n v="1.518961923E9"/>
        <n v="1.514264545E9"/>
        <n v="1.516960926E9"/>
        <n v="1.515989458E9"/>
        <n v="1.516698398E9"/>
        <n v="1.519582877E9"/>
        <n v="1.516825044E9"/>
        <n v="1.511307953E9"/>
        <n v="1.516747923E9"/>
        <n v="1.516946704E9"/>
        <n v="1.518895469E9"/>
        <n v="1.515886724E9"/>
        <n v="1.513378813E9"/>
        <n v="1.511435538E9"/>
        <n v="1.516341603E9"/>
        <n v="1.513828065E9"/>
        <n v="1.516471706E9"/>
        <n v="1.516989133E9"/>
        <n v="1.514946617E9"/>
        <n v="1.512780765E9"/>
        <n v="1.515489558E9"/>
        <n v="1.512202437E9"/>
        <n v="1.516935094E9"/>
        <n v="1.513822655E9"/>
        <n v="1.516144089E9"/>
        <n v="1.516051125E9"/>
        <n v="1.517487315E9"/>
        <n v="1.512096337E9"/>
        <n v="1.516223386E9"/>
        <n v="1.519356718E9"/>
        <n v="1.516177673E9"/>
        <n v="1.517507755E9"/>
        <n v="1.516283565E9"/>
        <n v="1.519775586E9"/>
        <n v="1.516238517E9"/>
        <n v="1.518190253E9"/>
        <n v="1.519754488E9"/>
        <n v="1.515825059E9"/>
        <n v="1.514389193E9"/>
        <n v="1.511691217E9"/>
        <n v="1.514421815E9"/>
        <n v="1.519731748E9"/>
        <n v="1.512825929E9"/>
        <n v="1.513951574E9"/>
        <n v="1.516643725E9"/>
        <n v="1.516503277E9"/>
        <n v="1.512312634E9"/>
        <n v="1.515940436E9"/>
        <n v="1.515278248E9"/>
        <n v="1.511437863E9"/>
        <n v="1.519574676E9"/>
        <n v="1.518532935E9"/>
        <n v="1.515236706E9"/>
        <n v="1.512551274E9"/>
        <n v="1.513974488E9"/>
        <n v="1.517154745E9"/>
        <n v="1.514816234E9"/>
        <n v="1.518315694E9"/>
        <n v="1.517264124E9"/>
        <n v="1.517121317E9"/>
        <n v="1.512718616E9"/>
        <n v="1.516419334E9"/>
        <n v="1.513962019E9"/>
        <n v="1.514662064E9"/>
        <n v="1.518436769E9"/>
        <n v="1.516978699E9"/>
        <n v="1.517444545E9"/>
        <n v="1.519769704E9"/>
        <n v="1.518652243E9"/>
        <n v="1.518249449E9"/>
        <n v="1.518804629E9"/>
        <n v="1.519056486E9"/>
        <n v="1.514148924E9"/>
        <n v="1.513595639E9"/>
        <n v="1.515012227E9"/>
        <n v="1.515670905E9"/>
        <n v="1.511662155E9"/>
        <n v="1.518496853E9"/>
        <n v="1.516073388E9"/>
        <n v="1.516665617E9"/>
        <n v="1.513613896E9"/>
        <n v="1.515232587E9"/>
        <n v="1.519237165E9"/>
        <n v="1.517842857E9"/>
        <n v="1.516239878E9"/>
        <n v="1.511806057E9"/>
        <n v="1.518547446E9"/>
        <n v="1.514344184E9"/>
        <n v="1.513950049E9"/>
        <n v="1.516299768E9"/>
        <n v="1.519209683E9"/>
        <n v="1.511903799E9"/>
        <n v="1.511550546E9"/>
        <n v="1.512479254E9"/>
        <n v="1.515960419E9"/>
        <n v="1.517205413E9"/>
        <n v="1.516232383E9"/>
        <n v="1.515858935E9"/>
        <n v="1.511491354E9"/>
        <n v="1.517932238E9"/>
        <n v="1.516864183E9"/>
        <n v="1.514160028E9"/>
        <n v="1.512587897E9"/>
        <n v="1.511408904E9"/>
        <n v="1.513200146E9"/>
        <n v="1.511924356E9"/>
        <n v="1.518275095E9"/>
        <n v="1.513624878E9"/>
        <n v="1.512791494E9"/>
        <n v="1.516323754E9"/>
        <n v="1.517716594E9"/>
        <n v="1.519264447E9"/>
        <n v="1.516370117E9"/>
        <n v="1.514434883E9"/>
        <n v="1.512091145E9"/>
        <n v="1.518157187E9"/>
        <n v="1.513511305E9"/>
        <n v="1.512738473E9"/>
        <n v="1.511736385E9"/>
        <n v="1.514975986E9"/>
        <n v="1.516361199E9"/>
        <n v="1.514980729E9"/>
        <n v="1.516820068E9"/>
        <n v="1.517126533E9"/>
        <n v="1.518529525E9"/>
        <n v="1.511758009E9"/>
        <n v="1.512185145E9"/>
        <n v="1.515492748E9"/>
        <n v="1.514749489E9"/>
        <n v="1.516666394E9"/>
        <n v="1.513776429E9"/>
        <n v="1.514393045E9"/>
        <n v="1.513396845E9"/>
        <n v="1.515608458E9"/>
        <n v="1.511708803E9"/>
        <n v="1.512170193E9"/>
        <n v="1.514827557E9"/>
        <n v="1.513318388E9"/>
        <n v="1.513565793E9"/>
        <n v="1.514097643E9"/>
        <n v="1.519821669E9"/>
        <n v="1.518917564E9"/>
        <n v="1.512098254E9"/>
        <n v="1.512656424E9"/>
        <n v="1.513687573E9"/>
        <n v="1.517053239E9"/>
        <n v="1.517979534E9"/>
        <n v="1.519935083E9"/>
        <n v="1.511474965E9"/>
        <n v="1.517507463E9"/>
        <n v="1.513675895E9"/>
        <n v="1.512797676E9"/>
        <n v="1.514716573E9"/>
        <n v="1.514366048E9"/>
        <n v="1.519783438E9"/>
        <n v="1.513805727E9"/>
        <n v="1.517920484E9"/>
        <n v="1.518313163E9"/>
        <n v="1.513070303E9"/>
        <n v="1.516276693E9"/>
        <n v="1.518957278E9"/>
        <n v="1.516875237E9"/>
        <n v="1.511984393E9"/>
        <n v="1.515725924E9"/>
        <n v="1.519507448E9"/>
        <n v="1.512285818E9"/>
        <n v="1.512098615E9"/>
        <n v="1.516108158E9"/>
        <n v="1.515349028E9"/>
        <n v="1.514081457E9"/>
        <n v="1.519003354E9"/>
        <n v="1.519584129E9"/>
        <n v="1.515461514E9"/>
        <n v="1.517507605E9"/>
        <n v="1.517514556E9"/>
        <n v="1.517061193E9"/>
        <n v="1.513670143E9"/>
        <n v="1.516898093E9"/>
        <n v="1.514081677E9"/>
        <n v="1.514810086E9"/>
        <n v="1.515178984E9"/>
        <n v="1.518617696E9"/>
        <n v="1.513686964E9"/>
        <n v="1.512857335E9"/>
        <n v="1.512311694E9"/>
        <n v="1.519432069E9"/>
        <n v="1.518852017E9"/>
        <n v="1.514519875E9"/>
        <n v="1.514315957E9"/>
        <n v="1.514083206E9"/>
        <n v="1.516460478E9"/>
        <n v="1.512682665E9"/>
        <n v="1.516646806E9"/>
        <n v="1.511747449E9"/>
        <n v="1.515231944E9"/>
        <n v="1.517670436E9"/>
        <n v="1.517815187E9"/>
        <n v="1.512243523E9"/>
        <n v="1.513090216E9"/>
        <n v="1.515750163E9"/>
        <n v="1.514856078E9"/>
        <n v="1.519831954E9"/>
        <n v="1.516202007E9"/>
        <n v="1.513776834E9"/>
        <n v="1.511919649E9"/>
        <n v="1.516504689E9"/>
        <n v="1.513696969E9"/>
        <n v="1.513340728E9"/>
        <n v="1.519060117E9"/>
        <n v="1.517384938E9"/>
        <n v="1.511308468E9"/>
        <n v="1.511518308E9"/>
        <n v="1.517301927E9"/>
        <n v="1.512591904E9"/>
        <n v="1.516755068E9"/>
        <n v="1.517803405E9"/>
        <n v="1.518155113E9"/>
        <n v="1.517938447E9"/>
        <n v="1.515866483E9"/>
        <n v="1.518404803E9"/>
        <n v="1.519508645E9"/>
        <n v="1.512683239E9"/>
        <n v="1.515003524E9"/>
        <n v="1.513117303E9"/>
        <n v="1.514217936E9"/>
        <n v="1.517744855E9"/>
        <n v="1.515874708E9"/>
        <n v="1.514919104E9"/>
        <n v="1.512185558E9"/>
        <n v="1.519121633E9"/>
        <n v="1.511860394E9"/>
        <n v="1.519245513E9"/>
        <n v="1.519689537E9"/>
        <n v="1.516661865E9"/>
        <n v="1.513391313E9"/>
        <n v="1.515228166E9"/>
        <n v="1.517345067E9"/>
        <n v="1.517720893E9"/>
        <n v="1.519644158E9"/>
        <n v="1.518865399E9"/>
        <n v="1.518733453E9"/>
        <n v="1.518735786E9"/>
        <n v="1.512131987E9"/>
        <n v="1.517687626E9"/>
        <n v="1.518013059E9"/>
        <n v="1.518289373E9"/>
        <n v="1.511320903E9"/>
        <n v="1.512546278E9"/>
        <n v="1.512947219E9"/>
        <n v="1.516133738E9"/>
        <n v="1.511264838E9"/>
        <n v="1.517341337E9"/>
        <n v="1.516924056E9"/>
        <n v="1.516314487E9"/>
        <n v="1.519099848E9"/>
        <n v="1.512936238E9"/>
        <n v="1.516792734E9"/>
        <n v="1.513602136E9"/>
        <n v="1.515153224E9"/>
        <n v="1.516919907E9"/>
        <n v="1.512857224E9"/>
        <n v="1.516590385E9"/>
        <n v="1.513741475E9"/>
        <n v="1.511693879E9"/>
        <n v="1.514593939E9"/>
        <n v="1.513648448E9"/>
        <n v="1.515778747E9"/>
        <n v="1.514617428E9"/>
        <n v="1.516457758E9"/>
        <n v="1.518020607E9"/>
        <n v="1.515134596E9"/>
        <n v="1.516726273E9"/>
        <n v="1.518577623E9"/>
        <n v="1.517494347E9"/>
        <n v="1.512956203E9"/>
        <n v="1.514117547E9"/>
        <n v="1.517951103E9"/>
        <n v="1.519279219E9"/>
        <n v="1.515149064E9"/>
        <n v="1.518918158E9"/>
        <n v="1.519040996E9"/>
        <n v="1.518475684E9"/>
        <n v="1.516989835E9"/>
        <n v="1.514502775E9"/>
        <n v="1.519237883E9"/>
        <n v="1.516911545E9"/>
        <n v="1.511248094E9"/>
        <n v="1.515170904E9"/>
        <n v="1.517824179E9"/>
        <n v="1.514325374E9"/>
        <n v="1.515305907E9"/>
        <n v="1.513499445E9"/>
        <n v="1.511761609E9"/>
        <n v="1.516160947E9"/>
        <n v="1.516878688E9"/>
        <n v="1.517047587E9"/>
        <n v="1.518309917E9"/>
        <n v="1.513882883E9"/>
        <n v="1.511246303E9"/>
        <n v="1.514898994E9"/>
        <n v="1.517140838E9"/>
        <n v="1.513204419E9"/>
        <n v="1.516270526E9"/>
        <n v="1.517082648E9"/>
        <n v="1.511362858E9"/>
        <n v="1.513806063E9"/>
        <n v="1.513189983E9"/>
        <n v="1.514320547E9"/>
        <n v="1.511423477E9"/>
        <n v="1.515767148E9"/>
        <n v="1.516194456E9"/>
        <n v="1.511545563E9"/>
        <n v="1.517826927E9"/>
        <n v="1.511460898E9"/>
        <n v="1.518797029E9"/>
        <n v="1.513306957E9"/>
        <n v="1.514618194E9"/>
        <n v="1.517183784E9"/>
        <n v="1.511789538E9"/>
        <n v="1.519359984E9"/>
        <n v="1.513434339E9"/>
        <n v="1.518932878E9"/>
        <n v="1.518511204E9"/>
        <n v="1.514937457E9"/>
        <n v="1.513592418E9"/>
        <n v="1.519264546E9"/>
        <n v="1.516130445E9"/>
        <n v="1.514811454E9"/>
        <n v="1.517619435E9"/>
        <n v="1.515214389E9"/>
        <n v="1.518550679E9"/>
        <n v="1.513236505E9"/>
        <n v="1.515597553E9"/>
        <n v="1.514572509E9"/>
        <n v="1.515677773E9"/>
        <n v="1.514791365E9"/>
        <n v="1.514799478E9"/>
        <n v="1.515594443E9"/>
        <n v="1.519320826E9"/>
        <n v="1.516946908E9"/>
        <n v="1.513286044E9"/>
        <n v="1.514172719E9"/>
        <n v="1.513494117E9"/>
        <n v="1.514123345E9"/>
        <n v="1.515443349E9"/>
        <n v="1.511967338E9"/>
        <n v="1.514041496E9"/>
        <n v="1.511461447E9"/>
        <n v="1.518992786E9"/>
        <n v="1.518164128E9"/>
        <n v="1.513453894E9"/>
        <n v="1.515905303E9"/>
        <n v="1.513667707E9"/>
        <n v="1.514875285E9"/>
        <n v="1.512894993E9"/>
        <n v="1.515271789E9"/>
        <n v="1.513765153E9"/>
        <n v="1.512829354E9"/>
        <n v="1.512522514E9"/>
        <n v="1.514232228E9"/>
        <n v="1.519295309E9"/>
        <n v="1.511728714E9"/>
        <n v="1.515517683E9"/>
        <n v="1.513735345E9"/>
        <n v="1.514216903E9"/>
        <n v="1.513683514E9"/>
        <n v="1.512000517E9"/>
        <n v="1.517810464E9"/>
        <n v="1.518992355E9"/>
        <n v="1.513102126E9"/>
        <n v="1.512198487E9"/>
        <n v="1.516281259E9"/>
        <n v="1.518832664E9"/>
        <n v="1.512874177E9"/>
        <n v="1.516695787E9"/>
        <n v="1.513482857E9"/>
        <n v="1.514158786E9"/>
        <n v="1.517573984E9"/>
        <n v="1.518917158E9"/>
        <n v="1.514453217E9"/>
        <n v="1.512306835E9"/>
        <n v="1.511656364E9"/>
        <n v="1.515357634E9"/>
        <n v="1.513064868E9"/>
        <n v="1.518269594E9"/>
        <n v="1.511394434E9"/>
        <n v="1.519678208E9"/>
        <n v="1.517237483E9"/>
        <n v="1.519378106E9"/>
        <n v="1.512479858E9"/>
        <n v="1.514681167E9"/>
        <n v="1.515091584E9"/>
        <n v="1.514675099E9"/>
        <n v="1.519871104E9"/>
        <n v="1.515777715E9"/>
        <n v="1.511957637E9"/>
        <n v="1.512000713E9"/>
        <n v="1.514725497E9"/>
        <n v="1.511437496E9"/>
        <n v="1.518910099E9"/>
        <n v="1.518152397E9"/>
        <n v="1.515426466E9"/>
        <n v="1.517033059E9"/>
        <n v="1.511646737E9"/>
        <n v="1.516864896E9"/>
        <n v="1.513596153E9"/>
        <n v="1.516982666E9"/>
        <n v="1.518389267E9"/>
        <n v="1.514906643E9"/>
        <n v="1.516998905E9"/>
        <n v="1.512254524E9"/>
        <n v="1.518941106E9"/>
        <n v="1.516832987E9"/>
        <n v="1.514106078E9"/>
        <n v="1.517591026E9"/>
        <n v="1.511713783E9"/>
        <n v="1.513215913E9"/>
        <n v="1.512344158E9"/>
        <n v="1.518980419E9"/>
        <n v="1.512189097E9"/>
        <n v="1.516063174E9"/>
        <n v="1.512969046E9"/>
        <n v="1.516190637E9"/>
        <n v="1.516375309E9"/>
        <n v="1.513779179E9"/>
        <n v="1.511538333E9"/>
        <n v="1.516232046E9"/>
        <n v="1.512461709E9"/>
        <n v="1.517404605E9"/>
        <n v="1.517161373E9"/>
        <n v="1.513720878E9"/>
        <n v="1.512515516E9"/>
        <n v="1.511290646E9"/>
        <n v="1.514562794E9"/>
        <n v="1.516453745E9"/>
        <n v="1.517414807E9"/>
        <n v="1.513164213E9"/>
        <n v="1.515828005E9"/>
        <n v="1.512487043E9"/>
        <n v="1.515937986E9"/>
        <n v="1.512411009E9"/>
        <n v="1.515485353E9"/>
        <n v="1.511412574E9"/>
        <n v="1.515271603E9"/>
        <n v="1.514168905E9"/>
        <n v="1.515804948E9"/>
        <n v="1.514538657E9"/>
        <n v="1.514443036E9"/>
        <n v="1.515586089E9"/>
        <n v="1.519523089E9"/>
        <n v="1.511515219E9"/>
        <n v="1.519032318E9"/>
        <n v="1.517470487E9"/>
        <n v="1.515230218E9"/>
        <n v="1.516116789E9"/>
        <n v="1.515027397E9"/>
        <n v="1.515126498E9"/>
        <n v="1.517395914E9"/>
        <n v="1.515557347E9"/>
        <n v="1.518131303E9"/>
        <n v="1.514245294E9"/>
        <n v="1.514293988E9"/>
        <n v="1.518506425E9"/>
        <n v="1.513272823E9"/>
        <n v="1.511385695E9"/>
        <n v="1.517090553E9"/>
        <n v="1.513555706E9"/>
        <n v="1.511713189E9"/>
        <n v="1.514519733E9"/>
        <n v="1.516634289E9"/>
        <n v="1.512261388E9"/>
        <n v="1.515543679E9"/>
        <n v="1.518518715E9"/>
        <n v="1.514816294E9"/>
        <n v="1.512179134E9"/>
        <n v="1.512834407E9"/>
        <n v="1.515986288E9"/>
        <n v="1.513297645E9"/>
        <n v="1.517801374E9"/>
        <n v="1.511748237E9"/>
        <n v="1.518364474E9"/>
        <n v="1.512756235E9"/>
        <n v="1.514696575E9"/>
        <n v="1.512411995E9"/>
        <n v="1.515110769E9"/>
        <n v="1.514611754E9"/>
        <n v="1.511985248E9"/>
        <n v="1.519934944E9"/>
        <n v="1.512616215E9"/>
        <n v="1.519000275E9"/>
        <n v="1.513910797E9"/>
        <n v="1.519430103E9"/>
        <n v="1.518274229E9"/>
        <n v="1.518954483E9"/>
        <n v="1.515071244E9"/>
        <n v="1.511726635E9"/>
        <n v="1.518345385E9"/>
        <n v="1.516443336E9"/>
        <n v="1.514334609E9"/>
        <n v="1.518236808E9"/>
        <n v="1.512614553E9"/>
        <n v="1.515848157E9"/>
        <n v="1.512072897E9"/>
        <n v="1.517431673E9"/>
        <n v="1.513399883E9"/>
        <n v="1.513323743E9"/>
        <n v="1.511662713E9"/>
        <n v="1.519090905E9"/>
        <n v="1.514200319E9"/>
        <n v="1.516423914E9"/>
        <n v="1.519284854E9"/>
        <n v="1.518896017E9"/>
        <n v="1.515416454E9"/>
        <n v="1.512957786E9"/>
        <n v="1.519104025E9"/>
        <n v="1.518330499E9"/>
        <n v="1.512223167E9"/>
        <n v="1.511478527E9"/>
        <n v="1.511646038E9"/>
        <n v="1.512894928E9"/>
        <n v="1.514987398E9"/>
        <n v="1.513324305E9"/>
        <n v="1.519924893E9"/>
        <n v="1.512891793E9"/>
        <n v="1.518730693E9"/>
        <n v="1.515445209E9"/>
        <n v="1.512678536E9"/>
        <n v="1.511554055E9"/>
        <n v="1.511916104E9"/>
        <n v="1.515335875E9"/>
        <n v="1.518359319E9"/>
        <n v="1.511418899E9"/>
        <n v="1.515305538E9"/>
        <n v="1.519561318E9"/>
        <n v="1.518057349E9"/>
        <n v="1.515371906E9"/>
        <n v="1.518922205E9"/>
        <n v="1.511966506E9"/>
        <n v="1.516857657E9"/>
        <n v="1.513805106E9"/>
        <n v="1.516462735E9"/>
        <n v="1.514012874E9"/>
        <n v="1.518288085E9"/>
        <n v="1.514267305E9"/>
        <n v="1.517572205E9"/>
        <n v="1.514929037E9"/>
        <n v="1.517922446E9"/>
        <n v="1.518824437E9"/>
        <n v="1.514488826E9"/>
        <n v="1.517454133E9"/>
        <n v="1.512374193E9"/>
        <n v="1.514285727E9"/>
        <n v="1.513042383E9"/>
        <n v="1.512539858E9"/>
        <n v="1.516577774E9"/>
        <n v="1.519420008E9"/>
        <n v="1.517810045E9"/>
        <n v="1.511681115E9"/>
        <n v="1.519646385E9"/>
        <n v="1.513788973E9"/>
        <n v="1.518261577E9"/>
        <n v="1.516347425E9"/>
        <n v="1.513796943E9"/>
        <n v="1.518447703E9"/>
        <n v="1.517754853E9"/>
        <n v="1.518315277E9"/>
        <n v="1.516319985E9"/>
        <n v="1.512868126E9"/>
        <n v="1.519115606E9"/>
        <n v="1.518520728E9"/>
        <n v="1.513088537E9"/>
        <n v="1.516226523E9"/>
        <n v="1.513080195E9"/>
        <n v="1.519887867E9"/>
        <n v="1.516754186E9"/>
        <n v="1.513102507E9"/>
        <n v="1.512133545E9"/>
        <n v="1.515817116E9"/>
        <n v="1.518491265E9"/>
        <n v="1.516118283E9"/>
        <n v="1.514265619E9"/>
        <n v="1.512454525E9"/>
        <n v="1.516025814E9"/>
        <n v="1.514750019E9"/>
        <n v="1.517865759E9"/>
        <n v="1.517323474E9"/>
        <n v="1.513106516E9"/>
        <n v="1.514620566E9"/>
        <n v="1.511945914E9"/>
        <n v="1.515084765E9"/>
        <n v="1.515573394E9"/>
        <n v="1.513280094E9"/>
        <n v="1.518259865E9"/>
        <n v="1.514602988E9"/>
        <n v="1.512192643E9"/>
        <n v="1.514577516E9"/>
        <n v="1.518532786E9"/>
        <n v="1.519347774E9"/>
        <n v="1.519734653E9"/>
        <n v="1.518059178E9"/>
        <n v="1.515868389E9"/>
        <n v="1.511826859E9"/>
        <n v="1.519381146E9"/>
        <n v="1.517265586E9"/>
        <n v="1.511602776E9"/>
        <n v="1.518967339E9"/>
        <n v="1.518740298E9"/>
        <n v="1.518116589E9"/>
        <n v="1.514155106E9"/>
        <n v="1.519162755E9"/>
        <n v="1.514818897E9"/>
        <n v="1.515988505E9"/>
        <n v="1.519560066E9"/>
        <n v="1.519386147E9"/>
        <n v="1.517007328E9"/>
        <n v="1.515124335E9"/>
        <n v="1.511274603E9"/>
        <n v="1.516470346E9"/>
        <n v="1.512001036E9"/>
        <n v="1.519409098E9"/>
        <n v="1.511585157E9"/>
        <n v="1.516921778E9"/>
        <n v="1.512428565E9"/>
        <n v="1.519059305E9"/>
        <n v="1.512677408E9"/>
        <n v="1.519033983E9"/>
        <n v="1.511422316E9"/>
        <n v="1.512729786E9"/>
        <n v="1.518566799E9"/>
        <n v="1.519891346E9"/>
        <n v="1.516957859E9"/>
        <n v="1.514625795E9"/>
        <n v="1.515487553E9"/>
        <n v="1.516957638E9"/>
        <n v="1.513675723E9"/>
        <n v="1.517893988E9"/>
        <n v="1.517698628E9"/>
        <n v="1.514926987E9"/>
        <n v="1.512568636E9"/>
        <n v="1.519066073E9"/>
        <n v="1.512672006E9"/>
        <n v="1.514212183E9"/>
        <n v="1.516771558E9"/>
        <n v="1.517050615E9"/>
        <n v="1.519798095E9"/>
        <n v="1.511324357E9"/>
        <n v="1.514147479E9"/>
        <n v="1.519479054E9"/>
        <n v="1.516628288E9"/>
        <n v="1.512244295E9"/>
        <n v="1.515090355E9"/>
        <n v="1.517785437E9"/>
        <n v="1.511483917E9"/>
        <n v="1.511622767E9"/>
        <n v="1.514704627E9"/>
        <n v="1.518969444E9"/>
        <n v="1.513776879E9"/>
        <n v="1.519707159E9"/>
        <n v="1.514814985E9"/>
        <n v="1.517651164E9"/>
        <n v="1.519032148E9"/>
        <n v="1.516217469E9"/>
        <n v="1.515711627E9"/>
        <n v="1.519284486E9"/>
        <n v="1.517914793E9"/>
        <n v="1.517903236E9"/>
        <n v="1.513502634E9"/>
        <n v="1.514885507E9"/>
        <n v="1.512852793E9"/>
        <n v="1.512966624E9"/>
        <n v="1.511580427E9"/>
        <n v="1.514585956E9"/>
        <n v="1.518114506E9"/>
        <n v="1.511545788E9"/>
        <n v="1.519684954E9"/>
        <n v="1.518149085E9"/>
        <n v="1.516287453E9"/>
        <n v="1.517191388E9"/>
        <n v="1.512005695E9"/>
        <n v="1.512527565E9"/>
        <n v="1.519454019E9"/>
        <n v="1.516165896E9"/>
        <n v="1.518542165E9"/>
        <n v="1.516014034E9"/>
        <n v="1.515218499E9"/>
        <n v="1.513847748E9"/>
        <n v="1.519579345E9"/>
        <n v="1.511289816E9"/>
        <n v="1.513232046E9"/>
        <n v="1.516292476E9"/>
        <n v="1.511679936E9"/>
        <n v="1.511873064E9"/>
        <n v="1.519667366E9"/>
        <n v="1.518508249E9"/>
        <n v="1.517383218E9"/>
        <n v="1.519932118E9"/>
        <n v="1.519411888E9"/>
        <n v="1.515070227E9"/>
        <n v="1.512345459E9"/>
        <n v="1.519303968E9"/>
        <n v="1.517783214E9"/>
        <n v="1.512451449E9"/>
        <n v="1.517350269E9"/>
        <n v="1.514804213E9"/>
        <n v="1.514841783E9"/>
        <n v="1.514033699E9"/>
        <n v="1.516453444E9"/>
        <n v="1.514508855E9"/>
        <n v="1.517668637E9"/>
        <n v="1.516347595E9"/>
        <n v="1.516816315E9"/>
        <n v="1.513435926E9"/>
        <n v="1.514471446E9"/>
        <n v="1.511251685E9"/>
        <n v="1.511831506E9"/>
        <n v="1.517519689E9"/>
        <n v="1.518117106E9"/>
        <n v="1.513001575E9"/>
        <n v="1.513619989E9"/>
        <n v="1.516849115E9"/>
        <n v="1.517735465E9"/>
        <n v="1.515574578E9"/>
        <n v="1.514234564E9"/>
        <n v="1.516399603E9"/>
        <n v="1.511335537E9"/>
        <n v="1.515448495E9"/>
        <n v="1.514559209E9"/>
        <n v="1.518470663E9"/>
        <n v="1.514982899E9"/>
        <n v="1.513119163E9"/>
        <n v="1.515948137E9"/>
        <n v="1.512575154E9"/>
        <n v="1.516946299E9"/>
        <n v="1.518655107E9"/>
        <n v="1.512818377E9"/>
        <n v="1.519601203E9"/>
        <n v="1.515907253E9"/>
        <n v="1.512183896E9"/>
        <n v="1.513810684E9"/>
        <n v="1.519689355E9"/>
        <n v="1.516021465E9"/>
        <n v="1.515435153E9"/>
        <n v="1.518249765E9"/>
        <n v="1.515289689E9"/>
        <n v="1.517554858E9"/>
        <n v="1.517502043E9"/>
        <n v="1.514345109E9"/>
        <n v="1.519056798E9"/>
        <n v="1.511857749E9"/>
        <n v="1.519070789E9"/>
        <n v="1.515642597E9"/>
        <n v="1.514462487E9"/>
        <n v="1.516927179E9"/>
        <n v="1.519202979E9"/>
        <n v="1.518471196E9"/>
        <n v="1.513658077E9"/>
        <n v="1.519559287E9"/>
        <n v="1.513979764E9"/>
        <n v="1.512066089E9"/>
        <n v="1.511463588E9"/>
        <n v="1.513954963E9"/>
        <n v="1.515352789E9"/>
        <n v="1.514450339E9"/>
        <n v="1.517733377E9"/>
        <n v="1.516464014E9"/>
        <n v="1.513772286E9"/>
        <n v="1.513123745E9"/>
        <n v="1.516294366E9"/>
        <n v="1.511868144E9"/>
        <n v="1.511764435E9"/>
        <n v="1.512560008E9"/>
        <n v="1.513201555E9"/>
        <n v="1.514549636E9"/>
        <n v="1.514149527E9"/>
        <n v="1.518364985E9"/>
        <n v="1.517592904E9"/>
        <n v="1.512964368E9"/>
        <n v="1.512374287E9"/>
        <n v="1.517056123E9"/>
        <n v="1.516496007E9"/>
        <n v="1.514079327E9"/>
        <n v="1.515673874E9"/>
        <n v="1.514325643E9"/>
        <n v="1.512404893E9"/>
        <n v="1.517625253E9"/>
        <n v="1.516922453E9"/>
        <n v="1.516393876E9"/>
        <n v="1.511609647E9"/>
        <n v="1.512942473E9"/>
        <n v="1.518620805E9"/>
        <n v="1.515363288E9"/>
        <n v="1.517271216E9"/>
        <n v="1.512402624E9"/>
        <n v="1.512252744E9"/>
        <n v="1.519557029E9"/>
        <n v="1.511936199E9"/>
        <n v="1.516928345E9"/>
        <n v="1.519388733E9"/>
        <n v="1.514795316E9"/>
        <n v="1.511620124E9"/>
        <n v="1.512142539E9"/>
        <n v="1.517455834E9"/>
        <n v="1.517433539E9"/>
        <n v="1.513082018E9"/>
        <n v="1.513082544E9"/>
        <n v="1.517939653E9"/>
        <n v="1.516953864E9"/>
        <n v="1.518742055E9"/>
        <n v="1.512391409E9"/>
        <n v="1.516272053E9"/>
        <n v="1.514219694E9"/>
        <n v="1.512818309E9"/>
        <n v="1.516778534E9"/>
        <n v="1.514318748E9"/>
        <n v="1.511500595E9"/>
        <n v="1.514603394E9"/>
        <n v="1.512346934E9"/>
        <n v="1.518663236E9"/>
        <n v="1.516653365E9"/>
        <n v="1.512161795E9"/>
        <n v="1.516137963E9"/>
        <n v="1.516455934E9"/>
        <n v="1.515145393E9"/>
        <n v="1.511515723E9"/>
        <n v="1.518807425E9"/>
        <n v="1.511250293E9"/>
        <n v="1.519955839E9"/>
        <n v="1.514411687E9"/>
        <n v="1.518640084E9"/>
        <n v="1.511357923E9"/>
        <n v="1.512244494E9"/>
        <n v="1.511909457E9"/>
        <n v="1.519329147E9"/>
        <n v="1.511441103E9"/>
        <n v="1.519241864E9"/>
        <n v="1.518103396E9"/>
        <n v="1.518174187E9"/>
        <n v="1.515667338E9"/>
        <n v="1.514857704E9"/>
        <n v="1.516057303E9"/>
        <n v="1.516190905E9"/>
        <n v="1.511324083E9"/>
        <n v="1.517250907E9"/>
        <n v="1.512113664E9"/>
        <n v="1.513015587E9"/>
        <n v="1.519012899E9"/>
        <n v="1.513953443E9"/>
        <n v="1.519328107E9"/>
        <n v="1.519169898E9"/>
        <n v="1.511832265E9"/>
        <n v="1.513672365E9"/>
        <n v="1.513731509E9"/>
        <n v="1.514857587E9"/>
        <n v="1.515078464E9"/>
        <n v="1.519452935E9"/>
        <n v="1.518053655E9"/>
        <n v="1.514895904E9"/>
        <n v="1.511607484E9"/>
        <n v="1.516826824E9"/>
        <n v="1.517225166E9"/>
        <n v="1.518228403E9"/>
        <n v="1.515595249E9"/>
        <n v="1.511652285E9"/>
        <n v="1.516181643E9"/>
        <n v="1.517371613E9"/>
        <n v="1.514629534E9"/>
        <n v="1.515468368E9"/>
        <n v="1.515498167E9"/>
        <n v="1.514330688E9"/>
        <n v="1.518083353E9"/>
        <n v="1.514646016E9"/>
        <n v="1.516766658E9"/>
        <n v="1.515072875E9"/>
        <n v="1.517741606E9"/>
        <n v="1.518920753E9"/>
        <n v="1.518538746E9"/>
        <n v="1.513259276E9"/>
        <n v="1.518558019E9"/>
        <n v="1.514990317E9"/>
        <n v="1.518985386E9"/>
        <n v="1.517021714E9"/>
        <n v="1.515440457E9"/>
        <n v="1.511463157E9"/>
        <n v="1.517619146E9"/>
        <n v="1.515599476E9"/>
        <n v="1.513535516E9"/>
        <n v="1.514519483E9"/>
        <n v="1.515486959E9"/>
        <n v="1.518224906E9"/>
        <n v="1.515926259E9"/>
        <n v="1.513346269E9"/>
        <n v="1.514475947E9"/>
        <n v="1.518196128E9"/>
        <n v="1.519012719E9"/>
        <n v="1.513886443E9"/>
        <n v="1.516829838E9"/>
        <n v="1.518417416E9"/>
        <n v="1.516523085E9"/>
        <n v="1.512249169E9"/>
        <n v="1.511542249E9"/>
        <n v="1.514265216E9"/>
        <n v="1.515173733E9"/>
        <n v="1.519766879E9"/>
        <n v="1.517539913E9"/>
        <n v="1.513347998E9"/>
        <n v="1.516196275E9"/>
        <n v="1.511712358E9"/>
        <n v="1.516226885E9"/>
        <n v="1.515573637E9"/>
        <n v="1.516711639E9"/>
        <n v="1.516881793E9"/>
        <n v="1.514305977E9"/>
        <n v="1.515986399E9"/>
        <n v="1.519921858E9"/>
        <n v="1.512909207E9"/>
        <n v="1.519522898E9"/>
        <n v="1.516696414E9"/>
        <n v="1.512768745E9"/>
        <n v="1.511779957E9"/>
        <n v="1.512638293E9"/>
        <n v="1.512814209E9"/>
        <n v="1.518533477E9"/>
        <n v="1.514675189E9"/>
        <n v="1.513227429E9"/>
        <n v="1.512488159E9"/>
        <n v="1.517619998E9"/>
        <n v="1.516216823E9"/>
        <n v="1.515412867E9"/>
        <n v="1.513014528E9"/>
        <n v="1.518800247E9"/>
        <n v="1.518267296E9"/>
        <n v="1.519584389E9"/>
        <n v="1.511962546E9"/>
        <n v="1.517853446E9"/>
        <n v="1.519677279E9"/>
        <n v="1.512118167E9"/>
        <n v="1.516172578E9"/>
        <n v="1.514442643E9"/>
        <n v="1.519537663E9"/>
        <n v="1.511600139E9"/>
        <n v="1.516818665E9"/>
        <n v="1.519614234E9"/>
        <n v="1.516356086E9"/>
        <n v="1.514575683E9"/>
        <n v="1.519913305E9"/>
        <n v="1.518512804E9"/>
        <n v="1.519750117E9"/>
        <n v="1.516384395E9"/>
        <n v="1.519706545E9"/>
        <n v="1.516057715E9"/>
        <n v="1.512337674E9"/>
        <n v="1.517299587E9"/>
        <n v="1.513129875E9"/>
        <n v="1.518862489E9"/>
        <n v="1.518141263E9"/>
        <n v="1.511992909E9"/>
        <n v="1.513610607E9"/>
        <n v="1.513824593E9"/>
        <n v="1.515033847E9"/>
        <n v="1.517632318E9"/>
        <n v="1.511860177E9"/>
        <n v="1.517459049E9"/>
        <n v="1.517611537E9"/>
        <n v="1.514904205E9"/>
        <n v="1.519514136E9"/>
        <n v="1.513289223E9"/>
        <n v="1.515824073E9"/>
        <n v="1.519304033E9"/>
        <n v="1.512453935E9"/>
        <n v="1.517670494E9"/>
        <n v="1.511254763E9"/>
        <n v="1.515666468E9"/>
        <n v="1.512907576E9"/>
        <n v="1.515136087E9"/>
        <n v="1.514990046E9"/>
        <n v="1.517797358E9"/>
        <n v="1.511709317E9"/>
        <n v="1.517524589E9"/>
        <n v="1.514778176E9"/>
        <n v="1.515734594E9"/>
        <n v="1.511255509E9"/>
        <n v="1.515256186E9"/>
        <n v="1.512208609E9"/>
        <n v="1.514710108E9"/>
        <n v="1.514299966E9"/>
        <n v="1.518141444E9"/>
        <n v="1.519761657E9"/>
        <n v="1.513924145E9"/>
        <n v="1.515309903E9"/>
        <n v="1.513462527E9"/>
        <n v="1.519268855E9"/>
        <n v="1.515469955E9"/>
        <n v="1.518277189E9"/>
        <n v="1.519963709E9"/>
        <n v="1.512619674E9"/>
        <n v="1.512331838E9"/>
        <n v="1.517842179E9"/>
        <n v="1.516924264E9"/>
        <n v="1.513180029E9"/>
        <n v="1.515211579E9"/>
        <n v="1.518506688E9"/>
        <n v="1.515124766E9"/>
        <n v="1.517928999E9"/>
        <n v="1.516736716E9"/>
        <n v="1.511812883E9"/>
        <n v="1.512086569E9"/>
        <n v="1.514605863E9"/>
        <n v="1.512138978E9"/>
        <n v="1.515613849E9"/>
        <n v="1.519078585E9"/>
        <n v="1.516490476E9"/>
        <n v="1.519115047E9"/>
        <n v="1.518321423E9"/>
        <n v="1.514152227E9"/>
        <n v="1.511840565E9"/>
        <n v="1.519072149E9"/>
        <n v="1.513963098E9"/>
        <n v="1.518274517E9"/>
        <n v="1.511624529E9"/>
        <n v="1.512545023E9"/>
        <n v="1.511547758E9"/>
        <n v="1.519528404E9"/>
        <n v="1.517112096E9"/>
        <n v="1.513635024E9"/>
        <n v="1.517980688E9"/>
        <n v="1.513585627E9"/>
        <n v="1.514336077E9"/>
        <n v="1.514268398E9"/>
        <n v="1.517376285E9"/>
        <n v="1.517116144E9"/>
        <n v="1.515752148E9"/>
        <n v="1.511822756E9"/>
        <n v="1.515318719E9"/>
        <n v="1.515483738E9"/>
        <n v="1.518537998E9"/>
        <n v="1.513915056E9"/>
        <n v="1.518459926E9"/>
        <n v="1.512825637E9"/>
        <n v="1.511780074E9"/>
        <n v="1.518606326E9"/>
        <n v="1.515543933E9"/>
        <n v="1.513055576E9"/>
        <n v="1.514622698E9"/>
        <n v="1.517423649E9"/>
        <n v="1.518079697E9"/>
        <n v="1.511248594E9"/>
        <n v="1.515796433E9"/>
        <n v="1.518989837E9"/>
        <n v="1.516092189E9"/>
        <n v="1.513573948E9"/>
        <n v="1.516232147E9"/>
        <n v="1.518419936E9"/>
        <n v="1.512578633E9"/>
        <n v="1.518609593E9"/>
        <n v="1.518063856E9"/>
        <n v="1.519941013E9"/>
        <n v="1.511838958E9"/>
        <n v="1.516758599E9"/>
        <n v="1.513087344E9"/>
        <n v="1.518166257E9"/>
        <n v="1.519564563E9"/>
        <n v="1.512101897E9"/>
        <n v="1.516093264E9"/>
        <n v="1.519351109E9"/>
        <n v="1.519483566E9"/>
        <n v="1.516263297E9"/>
        <n v="1.512833177E9"/>
        <n v="1.513089153E9"/>
        <n v="1.519442038E9"/>
        <n v="1.514251694E9"/>
        <n v="1.512872004E9"/>
        <n v="1.517361859E9"/>
        <n v="1.517253095E9"/>
        <n v="1.513812578E9"/>
        <n v="1.513978274E9"/>
        <n v="1.516352644E9"/>
        <n v="1.518230573E9"/>
        <n v="1.516636017E9"/>
        <n v="1.518748743E9"/>
        <n v="1.512133303E9"/>
        <n v="1.513263359E9"/>
        <n v="1.518739555E9"/>
        <n v="1.516186443E9"/>
        <n v="1.516286738E9"/>
        <n v="1.515284524E9"/>
        <n v="1.517704016E9"/>
        <n v="1.513841427E9"/>
        <n v="1.518836223E9"/>
        <n v="1.512050624E9"/>
        <n v="1.511466986E9"/>
        <n v="1.518927944E9"/>
        <n v="1.517120268E9"/>
        <n v="1.516499329E9"/>
        <n v="1.514290666E9"/>
        <n v="1.515302449E9"/>
        <n v="1.516208319E9"/>
        <n v="1.516382499E9"/>
        <n v="1.518259267E9"/>
        <n v="1.516755467E9"/>
        <n v="1.518358648E9"/>
        <n v="1.515176054E9"/>
        <n v="1.516585966E9"/>
        <n v="1.513209084E9"/>
        <n v="1.518778404E9"/>
        <n v="1.515191843E9"/>
        <n v="1.517079506E9"/>
        <n v="1.511698806E9"/>
        <n v="1.519766014E9"/>
        <n v="1.515774626E9"/>
        <n v="1.516620629E9"/>
        <n v="1.516433133E9"/>
        <n v="1.515944868E9"/>
        <n v="1.513077165E9"/>
        <n v="1.515545666E9"/>
        <n v="1.513148825E9"/>
        <n v="1.511793916E9"/>
        <n v="1.517658375E9"/>
        <n v="1.516974085E9"/>
        <n v="1.518875199E9"/>
        <n v="1.517630467E9"/>
        <n v="1.513063003E9"/>
        <n v="1.515049027E9"/>
        <n v="1.513420006E9"/>
        <n v="1.515372238E9"/>
        <n v="1.512546354E9"/>
        <n v="1.513681625E9"/>
        <n v="1.511749493E9"/>
        <n v="1.513087023E9"/>
        <n v="1.512413033E9"/>
        <n v="1.516099959E9"/>
        <n v="1.518674247E9"/>
        <n v="1.519635817E9"/>
        <n v="1.517307073E9"/>
        <n v="1.512395038E9"/>
        <n v="1.514040525E9"/>
        <n v="1.518925936E9"/>
        <n v="1.514092959E9"/>
        <n v="1.511818289E9"/>
        <n v="1.518229446E9"/>
        <n v="1.516169206E9"/>
        <n v="1.518073008E9"/>
        <n v="1.513943906E9"/>
        <n v="1.511917465E9"/>
        <n v="1.519070783E9"/>
        <n v="1.511613277E9"/>
        <n v="1.512419105E9"/>
        <n v="1.515538877E9"/>
        <n v="1.514263538E9"/>
        <n v="1.518916576E9"/>
        <n v="1.514938057E9"/>
        <n v="1.513146004E9"/>
        <n v="1.514035004E9"/>
        <n v="1.518415484E9"/>
        <n v="1.515180849E9"/>
        <n v="1.512328127E9"/>
        <n v="1.511831574E9"/>
        <n v="1.512348126E9"/>
        <n v="1.513150637E9"/>
        <n v="1.517045787E9"/>
        <n v="1.517693457E9"/>
        <n v="1.515050119E9"/>
        <n v="1.519525028E9"/>
        <n v="1.519489723E9"/>
        <n v="1.511632316E9"/>
        <n v="1.519805526E9"/>
        <n v="1.515713848E9"/>
        <n v="1.511706314E9"/>
        <n v="1.513345037E9"/>
        <n v="1.514126169E9"/>
        <n v="1.519385954E9"/>
        <n v="1.517740515E9"/>
        <n v="1.518509834E9"/>
        <n v="1.517303224E9"/>
        <n v="1.516648289E9"/>
        <n v="1.516036005E9"/>
        <n v="1.515031138E9"/>
        <n v="1.511889883E9"/>
        <n v="1.518828844E9"/>
        <n v="1.511347089E9"/>
        <n v="1.518477955E9"/>
        <n v="1.518181825E9"/>
        <n v="1.513633093E9"/>
        <n v="1.513484185E9"/>
        <n v="1.519591223E9"/>
        <n v="1.512074765E9"/>
        <n v="1.516026974E9"/>
        <n v="1.519523488E9"/>
        <n v="1.519903284E9"/>
        <n v="1.519907187E9"/>
        <n v="1.516272755E9"/>
        <n v="1.516422726E9"/>
        <n v="1.517779524E9"/>
        <n v="1.511823778E9"/>
        <n v="1.519832196E9"/>
        <n v="1.513077253E9"/>
        <n v="1.519481929E9"/>
        <n v="1.516856765E9"/>
        <n v="1.517360479E9"/>
        <n v="1.517872533E9"/>
        <n v="1.513708784E9"/>
        <n v="1.513428699E9"/>
        <n v="1.512086415E9"/>
        <n v="1.517259823E9"/>
        <n v="1.514881687E9"/>
        <n v="1.513088574E9"/>
        <n v="1.512355604E9"/>
        <n v="1.515083107E9"/>
        <n v="1.514296475E9"/>
        <n v="1.515194159E9"/>
        <n v="1.513352545E9"/>
        <n v="1.519449333E9"/>
        <n v="1.514884256E9"/>
        <n v="1.519473639E9"/>
        <n v="1.518596458E9"/>
        <n v="1.519971049E9"/>
        <n v="1.519914086E9"/>
        <n v="1.513659667E9"/>
        <n v="1.518861624E9"/>
        <n v="1.513092814E9"/>
        <n v="1.518557146E9"/>
        <n v="1.514771643E9"/>
        <n v="1.518347137E9"/>
        <n v="1.511997334E9"/>
        <n v="1.514890517E9"/>
        <n v="1.517721953E9"/>
        <n v="1.516273566E9"/>
        <n v="1.516429743E9"/>
        <n v="1.511467183E9"/>
        <n v="1.519688417E9"/>
        <n v="1.517772939E9"/>
        <n v="1.516227563E9"/>
        <n v="1.515186084E9"/>
        <n v="1.512267013E9"/>
        <n v="1.511570483E9"/>
        <n v="1.511978013E9"/>
        <n v="1.517709616E9"/>
        <n v="1.516476509E9"/>
        <n v="1.514109679E9"/>
        <n v="1.516986935E9"/>
        <n v="1.514141155E9"/>
        <n v="1.518605799E9"/>
        <n v="1.515521165E9"/>
        <n v="1.519186445E9"/>
        <n v="1.518409015E9"/>
        <n v="1.512882875E9"/>
        <n v="1.513350864E9"/>
        <n v="1.514345927E9"/>
        <n v="1.512201933E9"/>
        <n v="1.517527517E9"/>
        <n v="1.517954806E9"/>
        <n v="1.512651537E9"/>
        <n v="1.516879715E9"/>
        <n v="1.512905366E9"/>
        <n v="1.518749826E9"/>
        <n v="1.511802153E9"/>
        <n v="1.515096534E9"/>
        <n v="1.513948944E9"/>
        <n v="1.516889594E9"/>
        <n v="1.515529768E9"/>
        <n v="1.512740807E9"/>
        <n v="1.516402546E9"/>
        <n v="1.511383318E9"/>
        <n v="1.519676858E9"/>
        <n v="1.515740393E9"/>
        <n v="1.511322406E9"/>
        <n v="1.518825219E9"/>
        <n v="1.514712537E9"/>
        <n v="1.518107145E9"/>
        <n v="1.512478486E9"/>
        <n v="1.515957437E9"/>
        <n v="1.518522895E9"/>
        <n v="1.513841518E9"/>
        <n v="1.519697839E9"/>
        <n v="1.516683524E9"/>
        <n v="1.512961113E9"/>
        <n v="1.514877149E9"/>
        <n v="1.514637613E9"/>
        <n v="1.514186927E9"/>
        <n v="1.513092885E9"/>
        <n v="1.519513267E9"/>
        <n v="1.515572519E9"/>
        <n v="1.517375323E9"/>
        <n v="1.513867345E9"/>
        <n v="1.515760587E9"/>
        <n v="1.518368086E9"/>
        <n v="1.511864917E9"/>
        <n v="1.516689933E9"/>
        <n v="1.515119245E9"/>
        <n v="1.516418293E9"/>
        <n v="1.519628163E9"/>
        <n v="1.519697828E9"/>
        <n v="1.516239263E9"/>
        <n v="1.516004149E9"/>
        <n v="1.511677624E9"/>
        <n v="1.513797208E9"/>
        <n v="1.512521654E9"/>
        <n v="1.511317754E9"/>
        <n v="1.512401946E9"/>
        <n v="1.514913396E9"/>
        <n v="1.518845766E9"/>
        <n v="1.518849603E9"/>
        <n v="1.512992364E9"/>
        <n v="1.517379065E9"/>
        <n v="1.516452328E9"/>
        <n v="1.514140917E9"/>
        <n v="1.511643956E9"/>
        <n v="1.517023699E9"/>
        <n v="1.518979165E9"/>
        <n v="1.516331518E9"/>
        <n v="1.516169306E9"/>
        <n v="1.516182414E9"/>
        <n v="1.513700003E9"/>
        <n v="1.519847408E9"/>
        <n v="1.512585156E9"/>
        <n v="1.513096647E9"/>
        <n v="1.516153778E9"/>
        <n v="1.517343489E9"/>
        <n v="1.512096696E9"/>
        <n v="1.514233885E9"/>
        <n v="1.515940624E9"/>
        <n v="1.511614306E9"/>
        <n v="1.516952803E9"/>
        <n v="1.518126818E9"/>
        <n v="1.514415098E9"/>
        <n v="1.518802309E9"/>
        <n v="1.517007003E9"/>
        <n v="1.518943725E9"/>
        <n v="1.516600204E9"/>
        <n v="1.516827076E9"/>
        <n v="1.519123944E9"/>
        <n v="1.512387757E9"/>
        <n v="1.519958903E9"/>
        <n v="1.512832744E9"/>
        <n v="1.512693699E9"/>
        <n v="1.511600493E9"/>
        <n v="1.516008765E9"/>
        <n v="1.511726383E9"/>
        <n v="1.514774977E9"/>
        <n v="1.519231727E9"/>
        <n v="1.519686926E9"/>
        <n v="1.518685414E9"/>
        <n v="1.512151008E9"/>
        <n v="1.516873929E9"/>
        <n v="1.513182936E9"/>
        <n v="1.511272585E9"/>
        <n v="1.519201773E9"/>
        <n v="1.514566576E9"/>
        <n v="1.518217999E9"/>
        <n v="1.516732147E9"/>
        <n v="1.516828335E9"/>
        <n v="1.514239184E9"/>
        <n v="1.517717914E9"/>
        <n v="1.519959124E9"/>
        <n v="1.514064847E9"/>
        <n v="1.512256876E9"/>
        <n v="1.512118615E9"/>
        <n v="1.511478055E9"/>
        <n v="1.518645176E9"/>
        <n v="1.511797714E9"/>
        <n v="1.513555335E9"/>
        <n v="1.517255278E9"/>
        <n v="1.511335978E9"/>
        <n v="1.512258048E9"/>
        <n v="1.519761595E9"/>
        <n v="1.511900856E9"/>
        <n v="1.516641703E9"/>
        <n v="1.512583446E9"/>
        <n v="1.514438028E9"/>
        <n v="1.511814744E9"/>
        <n v="1.512313435E9"/>
        <n v="1.512226416E9"/>
        <n v="1.513245285E9"/>
        <n v="1.512239716E9"/>
        <n v="1.516601944E9"/>
        <n v="1.512901927E9"/>
        <n v="1.517201807E9"/>
        <n v="1.516660745E9"/>
        <n v="1.512566589E9"/>
        <n v="1.515782774E9"/>
        <n v="1.516216194E9"/>
        <n v="1.516468295E9"/>
        <n v="1.519527266E9"/>
        <n v="1.518843823E9"/>
        <n v="1.515109165E9"/>
        <n v="1.519619127E9"/>
        <n v="1.511392657E9"/>
        <n v="1.511463168E9"/>
        <n v="1.511327203E9"/>
        <n v="1.514273644E9"/>
        <n v="1.511619799E9"/>
        <n v="1.516484895E9"/>
        <n v="1.511754385E9"/>
        <n v="1.519381239E9"/>
        <n v="1.515615664E9"/>
        <n v="1.512610414E9"/>
        <n v="1.516087407E9"/>
        <n v="1.513372197E9"/>
        <n v="1.519248318E9"/>
        <n v="1.518427543E9"/>
        <n v="1.513289844E9"/>
        <n v="1.517935283E9"/>
        <n v="1.519699766E9"/>
        <n v="1.513662057E9"/>
        <n v="1.517152615E9"/>
        <n v="1.518119695E9"/>
        <n v="1.512677573E9"/>
        <n v="1.515067644E9"/>
        <n v="1.516164286E9"/>
        <n v="1.514406073E9"/>
        <n v="1.518008904E9"/>
        <n v="1.519054883E9"/>
        <n v="1.516547688E9"/>
        <n v="1.513032428E9"/>
        <n v="1.512743194E9"/>
        <n v="1.513104773E9"/>
        <n v="1.519457156E9"/>
        <n v="1.514106076E9"/>
        <n v="1.516932307E9"/>
        <n v="1.515357394E9"/>
        <n v="1.512502163E9"/>
        <n v="1.515217877E9"/>
        <n v="1.517553285E9"/>
        <n v="1.518340268E9"/>
        <n v="1.514114805E9"/>
        <n v="1.515445026E9"/>
        <n v="1.516017904E9"/>
        <n v="1.518787568E9"/>
        <n v="1.517184484E9"/>
        <n v="1.516485183E9"/>
        <n v="1.519224128E9"/>
        <n v="1.515268975E9"/>
        <n v="1.518246456E9"/>
        <n v="1.515034967E9"/>
        <n v="1.518117959E9"/>
        <n v="1.514210929E9"/>
        <n v="1.519512138E9"/>
        <n v="1.515251299E9"/>
        <n v="1.515552743E9"/>
        <n v="1.511984506E9"/>
        <n v="1.513145694E9"/>
        <n v="1.513337275E9"/>
        <n v="1.514830754E9"/>
        <n v="1.514794116E9"/>
        <n v="1.518000797E9"/>
        <n v="1.511928444E9"/>
        <n v="1.516526279E9"/>
        <n v="1.517981245E9"/>
        <n v="1.517709984E9"/>
        <n v="1.514610468E9"/>
        <n v="1.514110075E9"/>
        <n v="1.514714119E9"/>
        <n v="1.515392329E9"/>
        <n v="1.513984179E9"/>
        <n v="1.515005057E9"/>
        <n v="1.511892935E9"/>
        <n v="1.516210473E9"/>
        <n v="1.511836423E9"/>
        <n v="1.514857303E9"/>
        <n v="1.517998894E9"/>
        <n v="1.513609699E9"/>
        <n v="1.516250098E9"/>
        <n v="1.514796367E9"/>
        <n v="1.516320153E9"/>
        <n v="1.513436426E9"/>
        <n v="1.515967003E9"/>
        <n v="1.513765857E9"/>
        <n v="1.519666176E9"/>
        <n v="1.512902313E9"/>
        <n v="1.512186794E9"/>
        <n v="1.515052986E9"/>
        <n v="1.513501959E9"/>
        <n v="1.514504719E9"/>
        <n v="1.517413896E9"/>
        <n v="1.519284876E9"/>
        <n v="1.512822634E9"/>
        <n v="1.517155306E9"/>
        <n v="1.516109218E9"/>
        <n v="1.517827438E9"/>
        <n v="1.512188437E9"/>
        <n v="1.515712315E9"/>
        <n v="1.518316213E9"/>
        <n v="1.513924338E9"/>
        <n v="1.516999623E9"/>
        <n v="1.516748738E9"/>
        <n v="1.513082036E9"/>
        <n v="1.517452187E9"/>
        <n v="1.511874169E9"/>
        <n v="1.513854904E9"/>
        <n v="1.516773305E9"/>
        <n v="1.517473064E9"/>
        <n v="1.516302808E9"/>
        <n v="1.512154503E9"/>
        <n v="1.513839403E9"/>
        <n v="1.511572128E9"/>
        <n v="1.513168218E9"/>
        <n v="1.519097366E9"/>
        <n v="1.513041088E9"/>
        <n v="1.511579464E9"/>
        <n v="1.515793164E9"/>
        <n v="1.513332554E9"/>
        <n v="1.512539334E9"/>
        <n v="1.514503399E9"/>
        <n v="1.518128314E9"/>
        <n v="1.512083965E9"/>
        <n v="1.517380133E9"/>
        <n v="1.513895696E9"/>
        <n v="1.517433688E9"/>
        <n v="1.517777698E9"/>
        <n v="1.513753193E9"/>
        <n v="1.515148543E9"/>
        <n v="1.512478185E9"/>
        <n v="1.513720313E9"/>
        <n v="1.516232187E9"/>
        <n v="1.512160145E9"/>
        <n v="1.519584364E9"/>
        <n v="1.512745348E9"/>
        <n v="1.516279547E9"/>
        <n v="1.513380655E9"/>
        <n v="1.516906433E9"/>
        <n v="1.513780389E9"/>
        <n v="1.516204577E9"/>
        <n v="1.511960863E9"/>
        <n v="1.515121188E9"/>
        <n v="1.516094763E9"/>
        <n v="1.511738546E9"/>
        <n v="1.517907424E9"/>
        <n v="1.514022085E9"/>
        <n v="1.515552795E9"/>
        <n v="1.515192619E9"/>
        <n v="1.517435067E9"/>
        <n v="1.515425243E9"/>
        <n v="1.512310529E9"/>
        <n v="1.518326898E9"/>
        <n v="1.518507006E9"/>
        <n v="1.515155369E9"/>
        <n v="1.516101686E9"/>
        <n v="1.513637294E9"/>
        <n v="1.516591708E9"/>
        <n v="1.517688164E9"/>
        <n v="1.511487926E9"/>
        <n v="1.519023857E9"/>
        <n v="1.518597256E9"/>
        <n v="1.513609827E9"/>
        <n v="1.511383593E9"/>
        <n v="1.519971428E9"/>
        <n v="1.519119434E9"/>
        <n v="1.517875377E9"/>
        <n v="1.519652775E9"/>
        <n v="1.518071075E9"/>
        <n v="1.512471297E9"/>
        <n v="1.514329609E9"/>
        <n v="1.513881196E9"/>
        <n v="1.518511993E9"/>
        <n v="1.513536475E9"/>
        <n v="1.512040417E9"/>
        <n v="1.517340324E9"/>
        <n v="1.512801126E9"/>
        <n v="1.518060347E9"/>
        <n v="1.512814307E9"/>
        <n v="1.516707204E9"/>
        <n v="1.517970929E9"/>
        <n v="1.516300386E9"/>
        <n v="1.518753719E9"/>
        <n v="1.512284355E9"/>
        <n v="1.512942908E9"/>
        <n v="1.513229663E9"/>
        <n v="1.516752879E9"/>
        <n v="1.517147873E9"/>
        <n v="1.515828939E9"/>
        <n v="1.516809316E9"/>
        <n v="1.514624708E9"/>
        <n v="1.515169857E9"/>
        <n v="1.517970326E9"/>
        <n v="1.514902564E9"/>
        <n v="1.513140104E9"/>
        <n v="1.517553937E9"/>
        <n v="1.513882615E9"/>
        <n v="1.512840847E9"/>
        <n v="1.513132664E9"/>
        <n v="1.512083037E9"/>
        <n v="1.517198179E9"/>
        <n v="1.513209119E9"/>
        <n v="1.515013335E9"/>
        <n v="1.516978153E9"/>
        <n v="1.512642427E9"/>
        <n v="1.512889414E9"/>
        <n v="1.514833465E9"/>
        <n v="1.519417595E9"/>
        <n v="1.515242356E9"/>
        <n v="1.519339513E9"/>
        <n v="1.511746523E9"/>
        <n v="1.512049273E9"/>
        <n v="1.517000689E9"/>
        <n v="1.516015208E9"/>
        <n v="1.511890816E9"/>
        <n v="1.515486034E9"/>
        <n v="1.519432144E9"/>
        <n v="1.517447704E9"/>
        <n v="1.517591938E9"/>
        <n v="1.517529134E9"/>
        <n v="1.511328417E9"/>
        <n v="1.512896647E9"/>
        <n v="1.512592356E9"/>
        <n v="1.515058545E9"/>
        <n v="1.512199866E9"/>
        <n v="1.517056605E9"/>
        <n v="1.518814499E9"/>
        <n v="1.513782407E9"/>
        <n v="1.512962046E9"/>
        <n v="1.512632564E9"/>
        <n v="1.518642509E9"/>
        <n v="1.518172764E9"/>
        <n v="1.517800278E9"/>
        <n v="1.511863807E9"/>
        <n v="1.514877926E9"/>
        <n v="1.515412869E9"/>
        <n v="1.513379299E9"/>
        <n v="1.511680928E9"/>
        <n v="1.518620065E9"/>
        <n v="1.513391586E9"/>
        <n v="1.518671954E9"/>
        <n v="1.516328898E9"/>
        <n v="1.513253724E9"/>
        <n v="1.519682699E9"/>
        <n v="1.512365426E9"/>
        <n v="1.514305994E9"/>
        <n v="1.519431196E9"/>
        <n v="1.515131805E9"/>
        <n v="1.513732136E9"/>
        <n v="1.512380848E9"/>
        <n v="1.515146037E9"/>
        <n v="1.512797094E9"/>
        <n v="1.512961406E9"/>
        <n v="1.511880116E9"/>
        <n v="1.517229887E9"/>
        <n v="1.518675784E9"/>
        <n v="1.517654269E9"/>
        <n v="1.518516487E9"/>
        <n v="1.518184619E9"/>
        <n v="1.513338095E9"/>
        <n v="1.511901039E9"/>
        <n v="1.513500105E9"/>
        <n v="1.515345238E9"/>
        <n v="1.519993856E9"/>
        <n v="1.517661048E9"/>
        <n v="1.517653358E9"/>
        <n v="1.515452218E9"/>
        <n v="1.519118785E9"/>
        <n v="1.512610358E9"/>
        <n v="1.515986008E9"/>
        <n v="1.516791598E9"/>
        <n v="1.516134139E9"/>
        <n v="1.511713935E9"/>
        <n v="1.516302588E9"/>
        <n v="1.512628729E9"/>
        <n v="1.518465064E9"/>
        <n v="1.511794275E9"/>
        <n v="1.518051873E9"/>
        <n v="1.512922999E9"/>
        <n v="1.514688923E9"/>
        <n v="1.517881107E9"/>
        <n v="1.519494477E9"/>
        <n v="1.514019377E9"/>
        <n v="1.517301863E9"/>
        <n v="1.516846329E9"/>
        <n v="1.519951707E9"/>
        <n v="1.511600759E9"/>
        <n v="1.517428206E9"/>
        <n v="1.516367576E9"/>
        <n v="1.516943987E9"/>
        <n v="1.511937035E9"/>
        <n v="1.519117497E9"/>
        <n v="1.511920995E9"/>
        <n v="1.518964589E9"/>
        <n v="1.513329103E9"/>
        <n v="1.519341814E9"/>
        <n v="1.513344988E9"/>
        <n v="1.513364056E9"/>
        <n v="1.518098099E9"/>
        <n v="1.517258286E9"/>
        <n v="1.513229294E9"/>
        <n v="1.515839694E9"/>
        <n v="1.517777408E9"/>
        <n v="1.514929805E9"/>
        <n v="1.515423197E9"/>
        <n v="1.517424977E9"/>
        <n v="1.516319687E9"/>
        <n v="1.517058787E9"/>
        <n v="1.517925927E9"/>
        <n v="1.513040249E9"/>
        <n v="1.518923308E9"/>
        <n v="1.517774608E9"/>
        <n v="1.513415653E9"/>
        <n v="1.515689493E9"/>
        <n v="1.518476645E9"/>
        <n v="1.515944248E9"/>
        <n v="1.517866797E9"/>
        <n v="1.519793338E9"/>
        <n v="1.511361783E9"/>
        <n v="1.514112944E9"/>
        <n v="1.519722926E9"/>
        <n v="1.511770897E9"/>
        <n v="1.518330784E9"/>
        <n v="1.512203143E9"/>
        <n v="1.517859295E9"/>
        <n v="1.516585649E9"/>
        <n v="1.518969006E9"/>
        <n v="1.514473789E9"/>
        <n v="1.513226237E9"/>
        <n v="1.514177065E9"/>
        <n v="1.512942314E9"/>
        <n v="1.514843315E9"/>
        <n v="1.519896995E9"/>
        <n v="1.514850258E9"/>
        <n v="1.515884079E9"/>
        <n v="1.511662769E9"/>
        <n v="1.511247928E9"/>
        <n v="1.519118547E9"/>
        <n v="1.512030526E9"/>
        <n v="1.519151819E9"/>
        <n v="1.516111846E9"/>
        <n v="1.517624737E9"/>
        <n v="1.519197486E9"/>
        <n v="1.517109627E9"/>
        <n v="1.512608453E9"/>
        <n v="1.518889804E9"/>
        <n v="1.515985219E9"/>
        <n v="1.517017128E9"/>
        <n v="1.517704658E9"/>
        <n v="1.513512797E9"/>
        <n v="1.517241754E9"/>
        <n v="1.512337953E9"/>
        <n v="1.517443534E9"/>
        <n v="1.512369855E9"/>
        <n v="1.511557134E9"/>
        <n v="1.514679197E9"/>
        <n v="1.512095215E9"/>
        <n v="1.519733409E9"/>
        <n v="1.514398288E9"/>
        <n v="1.518392267E9"/>
        <n v="1.518770295E9"/>
        <n v="1.517776946E9"/>
        <n v="1.516877454E9"/>
        <n v="1.513872794E9"/>
        <n v="1.512815093E9"/>
        <n v="1.514600706E9"/>
        <n v="1.516150297E9"/>
        <n v="1.511869638E9"/>
        <n v="1.513536534E9"/>
        <n v="1.515201909E9"/>
        <n v="1.513582985E9"/>
        <n v="1.511890257E9"/>
        <n v="1.517393195E9"/>
        <n v="1.516066266E9"/>
        <n v="1.516680599E9"/>
        <n v="1.513496105E9"/>
        <n v="1.519732865E9"/>
        <n v="1.512416617E9"/>
        <n v="1.518792764E9"/>
        <n v="1.517531065E9"/>
        <n v="1.513615796E9"/>
        <n v="1.519859167E9"/>
        <n v="1.515126303E9"/>
        <n v="1.516430184E9"/>
        <n v="1.518043509E9"/>
        <n v="1.518168198E9"/>
        <n v="1.519779385E9"/>
        <n v="1.517466039E9"/>
        <n v="1.519348864E9"/>
        <n v="1.518885106E9"/>
        <n v="1.512620188E9"/>
        <n v="1.516497356E9"/>
        <n v="1.516813786E9"/>
        <n v="1.512589445E9"/>
        <n v="1.513430718E9"/>
        <n v="1.511761766E9"/>
        <n v="1.518330397E9"/>
        <n v="1.519229845E9"/>
        <n v="1.514233299E9"/>
        <n v="1.518109595E9"/>
        <n v="1.512639313E9"/>
        <n v="1.517522554E9"/>
        <n v="1.511735514E9"/>
        <n v="1.518734036E9"/>
        <n v="1.518616744E9"/>
        <n v="1.515967169E9"/>
        <n v="1.518589707E9"/>
        <n v="1.516917586E9"/>
        <n v="1.512101788E9"/>
        <n v="1.518488975E9"/>
        <n v="1.514834164E9"/>
        <n v="1.517089983E9"/>
        <n v="1.516583078E9"/>
        <n v="1.517613575E9"/>
        <n v="1.511884005E9"/>
        <n v="1.515168696E9"/>
        <n v="1.519517233E9"/>
        <n v="1.512576145E9"/>
        <n v="1.517515416E9"/>
        <n v="1.519011783E9"/>
        <n v="1.517695134E9"/>
        <n v="1.519193906E9"/>
        <n v="1.517459633E9"/>
        <n v="1.512009254E9"/>
        <n v="1.511409717E9"/>
        <n v="1.515700334E9"/>
        <n v="1.516792745E9"/>
        <n v="1.519419765E9"/>
        <n v="1.516317564E9"/>
        <n v="1.513151358E9"/>
        <n v="1.516933095E9"/>
        <n v="1.517270533E9"/>
        <n v="1.519213525E9"/>
        <n v="1.515506718E9"/>
        <n v="1.514687149E9"/>
        <n v="1.518954667E9"/>
        <n v="1.516819736E9"/>
        <n v="1.517461886E9"/>
        <n v="1.516365574E9"/>
        <n v="1.515241097E9"/>
        <n v="1.514962327E9"/>
        <n v="1.518982268E9"/>
        <n v="1.518208588E9"/>
        <n v="1.513378798E9"/>
        <n v="1.511270559E9"/>
        <n v="1.518993958E9"/>
        <n v="1.512951978E9"/>
        <n v="1.516137585E9"/>
        <n v="1.515832085E9"/>
        <n v="1.517111416E9"/>
        <n v="1.517418859E9"/>
        <n v="1.515733715E9"/>
        <n v="1.517359194E9"/>
        <n v="1.511735846E9"/>
        <n v="1.514706535E9"/>
        <n v="1.515162326E9"/>
        <n v="1.519372946E9"/>
        <n v="1.518027389E9"/>
        <n v="1.514996487E9"/>
        <n v="1.514656477E9"/>
        <n v="1.512996229E9"/>
        <n v="1.514545126E9"/>
        <n v="1.517686238E9"/>
        <n v="1.514075639E9"/>
        <n v="1.516992988E9"/>
        <n v="1.513660907E9"/>
        <n v="1.517258435E9"/>
        <n v="1.513957579E9"/>
        <n v="1.519628725E9"/>
        <n v="1.515665456E9"/>
        <n v="1.516756098E9"/>
        <n v="1.519282945E9"/>
        <n v="1.515783009E9"/>
        <n v="1.514562605E9"/>
        <n v="1.516253189E9"/>
        <n v="1.518045577E9"/>
        <n v="1.512879914E9"/>
        <n v="1.512078604E9"/>
        <n v="1.512281548E9"/>
        <n v="1.514578439E9"/>
        <n v="1.517049604E9"/>
        <n v="1.519357923E9"/>
        <n v="1.517344843E9"/>
        <n v="1.518574807E9"/>
        <n v="1.517505838E9"/>
        <n v="1.514078198E9"/>
        <n v="1.513097523E9"/>
        <n v="1.511765564E9"/>
        <n v="1.513283707E9"/>
        <n v="1.513733856E9"/>
        <n v="1.514355778E9"/>
        <n v="1.517912036E9"/>
        <n v="1.511815046E9"/>
        <n v="1.517883925E9"/>
        <n v="1.515032488E9"/>
        <n v="1.518211944E9"/>
        <n v="1.517990084E9"/>
        <n v="1.518167648E9"/>
        <n v="1.516010554E9"/>
        <n v="1.513761837E9"/>
        <n v="1.511295745E9"/>
        <n v="1.517312159E9"/>
        <n v="1.514755896E9"/>
        <n v="1.512873137E9"/>
        <n v="1.511256638E9"/>
        <n v="1.512826026E9"/>
        <n v="1.519906256E9"/>
        <n v="1.518845986E9"/>
        <n v="1.511782369E9"/>
        <n v="1.51362753E9"/>
        <n v="1.51877373E9"/>
        <n v="1.51151358E9"/>
        <n v="1.512181992E9"/>
        <n v="1.51356639E9"/>
        <n v="1.513844492E9"/>
        <n v="1.512754171E9"/>
        <n v="1.511574E9"/>
        <n v="1.513120921E9"/>
        <n v="1.514411322E9"/>
        <n v="1.515681691E9"/>
        <n v="1.51216948E9"/>
        <n v="1.514318521E9"/>
        <n v="1.5139812E9"/>
        <n v="1.514839422E9"/>
        <n v="1.51893137E9"/>
        <n v="1.513814471E9"/>
        <n v="1.51984984E9"/>
        <n v="1.517534641E9"/>
        <n v="1.515857162E9"/>
        <n v="1.516351062E9"/>
        <n v="1.51867178E9"/>
        <n v="1.517784862E9"/>
        <n v="1.51630445E9"/>
        <n v="1.51475004E9"/>
        <n v="1.511849921E9"/>
        <n v="1.515397821E9"/>
        <n v="1.51477272E9"/>
        <n v="1.518694641E9"/>
        <n v="1.51665347E9"/>
        <n v="1.51214627E9"/>
        <n v="1.515781512E9"/>
        <n v="1.51643709E9"/>
        <n v="1.511315542E9"/>
        <n v="1.515332372E9"/>
        <n v="1.513826232E9"/>
        <n v="1.51952379E9"/>
        <n v="1.51682512E9"/>
        <n v="1.518417232E9"/>
        <n v="1.518248521E9"/>
        <n v="1.515869781E9"/>
        <n v="1.514057421E9"/>
        <n v="1.51448448E9"/>
        <n v="1.517417912E9"/>
        <n v="1.517872232E9"/>
        <n v="1.51799189E9"/>
        <n v="1.512778921E9"/>
        <n v="1.518215772E9"/>
        <n v="1.518239332E9"/>
        <n v="1.51317355E9"/>
        <n v="1.519583561E9"/>
        <n v="1.515742172E9"/>
        <n v="1.511748822E9"/>
        <n v="1.512238812E9"/>
        <n v="1.51198477E9"/>
        <n v="1.51786183E9"/>
        <n v="1.519989342E9"/>
        <n v="1.512934672E9"/>
        <n v="1.514592992E9"/>
        <n v="1.516353522E9"/>
        <n v="1.511266402E9"/>
        <n v="1.514150951E9"/>
        <n v="1.514185311E9"/>
        <n v="1.517149041E9"/>
        <n v="1.515530821E9"/>
        <n v="1.51243504E9"/>
        <n v="1.51299483E9"/>
        <n v="1.51317838E9"/>
        <n v="1.517439941E9"/>
        <n v="1.513751071E9"/>
        <n v="1.515959561E9"/>
        <n v="1.518846272E9"/>
        <n v="1.513378352E9"/>
        <n v="1.512141761E9"/>
        <n v="1.512550352E9"/>
        <n v="1.514422032E9"/>
        <n v="1.513259982E9"/>
        <n v="1.517718782E9"/>
        <n v="1.51806232E9"/>
        <n v="1.51429499E9"/>
        <n v="1.51590359E9"/>
        <n v="1.512783712E9"/>
        <n v="1.517326821E9"/>
        <n v="1.51675323E9"/>
        <n v="1.516222852E9"/>
        <n v="1.51150493E9"/>
        <n v="1.512190472E9"/>
        <n v="1.517731702E9"/>
        <n v="1.511997251E9"/>
        <n v="1.513755691E9"/>
        <n v="1.516110641E9"/>
        <n v="1.51801649E9"/>
        <n v="1.513990821E9"/>
        <n v="1.512876421E9"/>
        <n v="1.512936891E9"/>
        <n v="1.51387453E9"/>
        <n v="1.51251384E9"/>
        <n v="1.514316022E9"/>
        <n v="1.519979451E9"/>
        <n v="1.511928781E9"/>
        <n v="1.518376252E9"/>
        <n v="1.51429775E9"/>
        <n v="1.514284962E9"/>
        <n v="1.51829138E9"/>
        <n v="1.51209844E9"/>
        <n v="1.51943108E9"/>
        <n v="1.513587092E9"/>
        <n v="1.518970441E9"/>
        <n v="1.518213802E9"/>
        <n v="1.51802309E9"/>
        <n v="1.51796884E9"/>
        <n v="1.51396538E9"/>
        <n v="1.51703236E9"/>
        <n v="1.51678798E9"/>
        <n v="1.51850024E9"/>
        <n v="1.51153743E9"/>
        <n v="1.51482945E9"/>
        <n v="1.518108431E9"/>
        <n v="1.51415933E9"/>
        <n v="1.51225834E9"/>
        <n v="1.514182681E9"/>
        <n v="1.511367512E9"/>
        <n v="1.513601551E9"/>
        <n v="1.517859552E9"/>
        <n v="1.51554879E9"/>
        <n v="1.513208771E9"/>
        <n v="1.519234952E9"/>
        <n v="1.512161361E9"/>
        <n v="1.513747551E9"/>
        <n v="1.511496201E9"/>
        <n v="1.512358692E9"/>
        <n v="1.519890312E9"/>
        <n v="1.511709601E9"/>
        <n v="1.51964165E9"/>
        <n v="1.5126285E9"/>
        <n v="1.51406438E9"/>
        <n v="1.517540391E9"/>
        <n v="1.515203542E9"/>
        <n v="1.512252082E9"/>
        <n v="1.51235321E9"/>
        <n v="1.512790682E9"/>
        <n v="1.511809672E9"/>
        <n v="1.512674102E9"/>
        <n v="1.51217591E9"/>
        <n v="1.51483451E9"/>
        <n v="1.51818838E9"/>
        <n v="1.519583812E9"/>
        <n v="1.515376791E9"/>
        <n v="1.51831041E9"/>
        <n v="1.51236307E9"/>
        <n v="1.51553034E9"/>
        <n v="1.51286116E9"/>
        <n v="1.514543122E9"/>
        <n v="1.515890662E9"/>
        <n v="1.513480691E9"/>
        <n v="1.517339861E9"/>
        <n v="1.51238373E9"/>
        <n v="1.511510701E9"/>
        <n v="1.518086561E9"/>
        <n v="1.5133148E9"/>
        <n v="1.511338522E9"/>
        <n v="1.516568132E9"/>
        <n v="1.519153342E9"/>
        <n v="1.515803072E9"/>
        <n v="1.512743531E9"/>
        <n v="1.5144314E9"/>
        <n v="1.51202045E9"/>
        <n v="1.512271912E9"/>
        <n v="1.512407481E9"/>
        <n v="1.51847111E9"/>
        <n v="1.519881212E9"/>
        <n v="1.516370211E9"/>
        <n v="1.513531751E9"/>
        <n v="1.514426522E9"/>
        <n v="1.51755009E9"/>
        <n v="1.513631212E9"/>
        <n v="1.512172031E9"/>
        <n v="1.519433982E9"/>
        <n v="1.515893341E9"/>
        <n v="1.516872572E9"/>
        <n v="1.51588761E9"/>
        <n v="1.516753662E9"/>
        <n v="1.515078152E9"/>
        <n v="1.51179013E9"/>
        <n v="1.51862625E9"/>
        <n v="1.512805462E9"/>
        <n v="1.519341041E9"/>
        <n v="1.51181036E9"/>
        <n v="1.518535942E9"/>
        <n v="1.518321401E9"/>
        <n v="1.518400211E9"/>
        <n v="1.514748572E9"/>
        <n v="1.51546075E9"/>
        <n v="1.516956932E9"/>
        <n v="1.517118111E9"/>
        <n v="1.514322451E9"/>
        <n v="1.51879362E9"/>
        <n v="1.518747492E9"/>
        <n v="1.516415812E9"/>
        <n v="1.516777171E9"/>
        <n v="1.5136582E9"/>
        <n v="1.51535484E9"/>
        <n v="1.518447172E9"/>
        <n v="1.516646501E9"/>
        <n v="1.513109921E9"/>
        <n v="1.51414979E9"/>
        <n v="1.51549465E9"/>
        <n v="1.51294577E9"/>
        <n v="1.515570781E9"/>
        <n v="1.51731518E9"/>
        <n v="1.51903257E9"/>
        <n v="1.512511001E9"/>
        <n v="1.518170152E9"/>
        <n v="1.519193212E9"/>
        <n v="1.51967227E9"/>
        <n v="1.51627721E9"/>
        <n v="1.516392172E9"/>
        <n v="1.51264681E9"/>
        <n v="1.511840342E9"/>
        <n v="1.517904102E9"/>
        <n v="1.512592881E9"/>
        <n v="1.51508049E9"/>
        <n v="1.516462402E9"/>
        <n v="1.515086002E9"/>
        <n v="1.512752962E9"/>
        <n v="1.514981382E9"/>
        <n v="1.514811362E9"/>
        <n v="1.516314881E9"/>
        <n v="1.513818892E9"/>
        <n v="1.51647281E9"/>
        <n v="1.519314972E9"/>
        <n v="1.51720834E9"/>
        <n v="1.51880318E9"/>
        <n v="1.515476692E9"/>
        <n v="1.51744415E9"/>
        <n v="1.519067352E9"/>
        <n v="1.519345232E9"/>
        <n v="1.511825502E9"/>
        <n v="1.514810972E9"/>
        <n v="1.515966341E9"/>
        <n v="1.515144632E9"/>
        <n v="1.515348261E9"/>
        <n v="1.517439871E9"/>
        <n v="1.5137743E9"/>
        <n v="1.519806782E9"/>
        <n v="1.519019912E9"/>
        <n v="1.51729822E9"/>
        <n v="1.51539235E9"/>
        <n v="1.519946681E9"/>
        <n v="1.519027162E9"/>
        <n v="1.517433471E9"/>
        <n v="1.512385202E9"/>
        <n v="1.515971981E9"/>
        <n v="1.517332461E9"/>
        <n v="1.515141841E9"/>
        <n v="1.514461481E9"/>
        <n v="1.517545812E9"/>
        <n v="1.51455148E9"/>
        <n v="1.512432781E9"/>
        <n v="1.514762701E9"/>
        <n v="1.51854925E9"/>
        <n v="1.51452822E9"/>
        <n v="1.514715221E9"/>
        <n v="1.51658807E9"/>
        <n v="1.513977511E9"/>
        <n v="1.516587E9"/>
        <n v="1.512898521E9"/>
        <n v="1.514350411E9"/>
        <n v="1.513122541E9"/>
        <n v="1.5137094E9"/>
        <n v="1.519027602E9"/>
        <n v="1.51280359E9"/>
        <n v="1.515753481E9"/>
        <n v="1.51662505E9"/>
        <n v="1.51273574E9"/>
        <n v="1.51509847E9"/>
        <n v="1.519780421E9"/>
        <n v="1.51458008E9"/>
        <n v="1.51680411E9"/>
        <n v="1.518995511E9"/>
        <n v="1.515099472E9"/>
        <n v="1.517209702E9"/>
        <n v="1.51846612E9"/>
        <n v="1.515673451E9"/>
        <n v="1.519580442E9"/>
        <n v="1.513891602E9"/>
        <n v="1.511965962E9"/>
        <n v="1.516457572E9"/>
        <n v="1.517617651E9"/>
        <n v="1.51355632E9"/>
        <n v="1.51846479E9"/>
        <n v="1.518092922E9"/>
        <n v="1.511284251E9"/>
        <n v="1.512986751E9"/>
        <n v="1.516941762E9"/>
        <n v="1.514372921E9"/>
        <n v="1.513819111E9"/>
        <n v="1.51573342E9"/>
        <n v="1.517033021E9"/>
        <n v="1.519955491E9"/>
        <n v="1.51192099E9"/>
        <n v="1.51625306E9"/>
        <n v="1.516730701E9"/>
        <n v="1.512079991E9"/>
        <n v="1.519210441E9"/>
        <n v="1.514543032E9"/>
        <n v="1.519911582E9"/>
        <n v="1.51631579E9"/>
        <n v="1.51318667E9"/>
        <n v="1.513765591E9"/>
        <n v="1.518571142E9"/>
        <n v="1.512648092E9"/>
        <n v="1.517075741E9"/>
        <n v="1.512780292E9"/>
        <n v="1.51157644E9"/>
        <n v="1.517035561E9"/>
        <n v="1.517298492E9"/>
        <n v="1.515614462E9"/>
        <n v="1.513936401E9"/>
        <n v="1.513513101E9"/>
        <n v="1.516468011E9"/>
        <n v="1.51575227E9"/>
        <n v="1.513284982E9"/>
        <n v="1.518385472E9"/>
        <n v="1.517504082E9"/>
        <n v="1.51528284E9"/>
        <n v="1.51449354E9"/>
        <n v="1.516187001E9"/>
        <n v="1.515939912E9"/>
        <n v="1.512458162E9"/>
        <n v="1.51732481E9"/>
        <n v="1.51275064E9"/>
        <n v="1.518133111E9"/>
        <n v="1.51503727E9"/>
        <n v="1.513497831E9"/>
        <n v="1.513725772E9"/>
        <n v="1.51851475E9"/>
        <n v="1.514764671E9"/>
        <n v="1.51714429E9"/>
        <n v="1.512286421E9"/>
        <n v="1.517050862E9"/>
        <n v="1.51680865E9"/>
        <n v="1.517199461E9"/>
        <n v="1.515759991E9"/>
        <n v="1.51405688E9"/>
        <n v="1.517862971E9"/>
        <n v="1.512465812E9"/>
        <n v="1.512311322E9"/>
        <n v="1.519018632E9"/>
        <n v="1.517827391E9"/>
        <n v="1.517720791E9"/>
        <n v="1.515527772E9"/>
        <n v="1.515314081E9"/>
        <n v="1.51175676E9"/>
        <n v="1.513180491E9"/>
        <n v="1.515035551E9"/>
        <n v="1.513917242E9"/>
        <n v="1.518876561E9"/>
        <n v="1.514300011E9"/>
        <n v="1.515443941E9"/>
        <n v="1.518825761E9"/>
        <n v="1.512104152E9"/>
        <n v="1.51652092E9"/>
        <n v="1.517626731E9"/>
        <n v="1.513154051E9"/>
        <n v="1.511949451E9"/>
        <n v="1.512980481E9"/>
        <n v="1.511638742E9"/>
        <n v="1.511692171E9"/>
        <n v="1.51471093E9"/>
        <n v="1.512003661E9"/>
        <n v="1.517440752E9"/>
        <n v="1.519832722E9"/>
        <n v="1.512713411E9"/>
        <n v="1.5178348E9"/>
        <n v="1.514707001E9"/>
        <n v="1.511344602E9"/>
        <n v="1.51735243E9"/>
        <n v="1.514168181E9"/>
        <n v="1.511256221E9"/>
        <n v="1.512767831E9"/>
        <n v="1.51424945E9"/>
        <n v="1.51257867E9"/>
        <n v="1.518909831E9"/>
        <n v="1.51995213E9"/>
        <n v="1.516048812E9"/>
        <n v="1.517414942E9"/>
        <n v="1.51430375E9"/>
        <n v="1.515865332E9"/>
        <n v="1.514164391E9"/>
        <n v="1.514580411E9"/>
        <n v="1.518554522E9"/>
        <n v="1.51809243E9"/>
        <n v="1.511513231E9"/>
        <n v="1.514725262E9"/>
        <n v="1.515769622E9"/>
        <n v="1.516158772E9"/>
        <n v="1.51824102E9"/>
        <n v="1.51632637E9"/>
        <n v="1.51494808E9"/>
        <n v="1.518506551E9"/>
        <n v="1.518360791E9"/>
        <n v="1.518762582E9"/>
        <n v="1.51322368E9"/>
        <n v="1.512855922E9"/>
        <n v="1.51343729E9"/>
        <n v="1.516632262E9"/>
        <n v="1.51274411E9"/>
        <n v="1.517119742E9"/>
        <n v="1.511494152E9"/>
        <n v="1.512013512E9"/>
        <n v="1.51755732E9"/>
        <n v="1.51445841E9"/>
        <n v="1.5187628E9"/>
        <n v="1.518007201E9"/>
        <n v="1.515266682E9"/>
        <n v="1.51547586E9"/>
        <n v="1.518134042E9"/>
        <n v="1.51495612E9"/>
        <n v="1.511367492E9"/>
        <n v="1.519775091E9"/>
        <n v="1.516777072E9"/>
        <n v="1.51816688E9"/>
        <n v="1.511813841E9"/>
        <n v="1.518931222E9"/>
        <n v="1.51691178E9"/>
        <n v="1.512027042E9"/>
        <n v="1.514987132E9"/>
        <n v="1.518526802E9"/>
        <n v="1.513198282E9"/>
        <n v="1.51192063E9"/>
        <n v="1.511607922E9"/>
        <n v="1.517211312E9"/>
        <n v="1.51793511E9"/>
        <n v="1.518642192E9"/>
        <n v="1.519496781E9"/>
        <n v="1.51505905E9"/>
        <n v="1.51400372E9"/>
        <n v="1.518929E9"/>
        <n v="1.511405362E9"/>
        <n v="1.516186522E9"/>
        <n v="1.51282086E9"/>
        <n v="1.512331632E9"/>
        <n v="1.511500012E9"/>
        <n v="1.515087472E9"/>
        <n v="1.517956811E9"/>
        <n v="1.519526032E9"/>
        <n v="1.512349702E9"/>
        <n v="1.513725222E9"/>
        <n v="1.515394061E9"/>
        <n v="1.519126892E9"/>
        <n v="1.518205462E9"/>
        <n v="1.51167522E9"/>
        <n v="1.514622652E9"/>
        <n v="1.518633762E9"/>
        <n v="1.51552454E9"/>
        <n v="1.517291962E9"/>
        <n v="1.516348502E9"/>
        <n v="1.515628292E9"/>
        <n v="1.513923791E9"/>
        <n v="1.51751133E9"/>
        <n v="1.51539515E9"/>
        <n v="1.515631892E9"/>
        <n v="1.51423617E9"/>
        <n v="1.511455441E9"/>
        <n v="1.51269372E9"/>
        <n v="1.51301052E9"/>
        <n v="1.518871542E9"/>
        <n v="1.512958182E9"/>
        <n v="1.51460129E9"/>
        <n v="1.519680422E9"/>
        <n v="1.51861797E9"/>
        <n v="1.517415181E9"/>
        <n v="1.517260602E9"/>
        <n v="1.51562267E9"/>
        <n v="1.51360916E9"/>
        <n v="1.51800006E9"/>
        <n v="1.513553611E9"/>
        <n v="1.51396305E9"/>
        <n v="1.516610651E9"/>
        <n v="1.51169162E9"/>
        <n v="1.51622261E9"/>
        <n v="1.515490411E9"/>
        <n v="1.517723322E9"/>
        <n v="1.51612835E9"/>
        <n v="1.514065822E9"/>
        <n v="1.519113632E9"/>
        <n v="1.51375798E9"/>
        <n v="1.51159813E9"/>
        <n v="1.516336882E9"/>
        <n v="1.515903371E9"/>
        <n v="1.518994432E9"/>
        <n v="1.512165632E9"/>
        <n v="1.519139072E9"/>
        <n v="1.515549002E9"/>
        <n v="1.515526511E9"/>
        <n v="1.512643052E9"/>
        <n v="1.512207771E9"/>
        <n v="1.512736172E9"/>
        <n v="1.515225762E9"/>
        <n v="1.513972612E9"/>
        <n v="1.51883307E9"/>
        <n v="1.511735942E9"/>
        <n v="1.518427461E9"/>
        <n v="1.51310177E9"/>
        <n v="1.512186892E9"/>
        <n v="1.51657902E9"/>
        <n v="1.51572594E9"/>
        <n v="1.51310558E9"/>
        <n v="1.51701466E9"/>
        <n v="1.517894822E9"/>
        <n v="1.51483413E9"/>
        <n v="1.515286551E9"/>
        <n v="1.51797534E9"/>
        <n v="1.515772772E9"/>
        <n v="1.513056262E9"/>
        <n v="1.514373452E9"/>
        <n v="1.51613697E9"/>
        <n v="1.51649609E9"/>
        <n v="1.51328383E9"/>
        <n v="1.519285132E9"/>
        <n v="1.515740331E9"/>
        <n v="1.512106302E9"/>
        <n v="1.51584368E9"/>
        <n v="1.515828282E9"/>
        <n v="1.516966221E9"/>
        <n v="1.518341571E9"/>
        <n v="1.51631798E9"/>
        <n v="1.514989182E9"/>
        <n v="1.51435567E9"/>
        <n v="1.515547851E9"/>
        <n v="1.51223323E9"/>
        <n v="1.511842652E9"/>
        <n v="1.517842861E9"/>
        <n v="1.515892292E9"/>
        <n v="1.518731442E9"/>
        <n v="1.51476305E9"/>
        <n v="1.51867728E9"/>
        <n v="1.518688602E9"/>
        <n v="1.516448091E9"/>
        <n v="1.519200182E9"/>
        <n v="1.51717044E9"/>
        <n v="1.516812902E9"/>
        <n v="1.517144221E9"/>
        <n v="1.514703551E9"/>
        <n v="1.513759562E9"/>
        <n v="1.515879711E9"/>
        <n v="1.518494012E9"/>
        <n v="1.518562432E9"/>
        <n v="1.51959377E9"/>
        <n v="1.516357271E9"/>
        <n v="1.519808881E9"/>
        <n v="1.51215772E9"/>
        <n v="1.51858347E9"/>
        <n v="1.51392185E9"/>
        <n v="1.513154022E9"/>
        <n v="1.51742285E9"/>
        <n v="1.517713512E9"/>
        <n v="1.51285078E9"/>
        <n v="1.517226472E9"/>
        <n v="1.517296782E9"/>
        <n v="1.514964492E9"/>
        <n v="1.514502772E9"/>
        <n v="1.51535318E9"/>
        <n v="1.512143852E9"/>
        <n v="1.513670012E9"/>
        <n v="1.515748632E9"/>
        <n v="1.515123771E9"/>
        <n v="1.515204172E9"/>
        <n v="1.517447862E9"/>
        <n v="1.512811262E9"/>
        <n v="1.515831262E9"/>
        <n v="1.514897572E9"/>
        <n v="1.5160711E9"/>
        <n v="1.511978131E9"/>
        <n v="1.51450151E9"/>
        <n v="1.51686463E9"/>
        <n v="1.519842771E9"/>
        <n v="1.51556853E9"/>
        <n v="1.517674502E9"/>
        <n v="1.517083882E9"/>
        <n v="1.514739501E9"/>
        <n v="1.51361854E9"/>
        <n v="1.515211292E9"/>
        <n v="1.5193787E9"/>
        <n v="1.517287891E9"/>
        <n v="1.517749072E9"/>
        <n v="1.518859711E9"/>
        <n v="1.51577265E9"/>
        <n v="1.516001392E9"/>
        <n v="1.519348802E9"/>
        <n v="1.518866582E9"/>
        <n v="1.51933122E9"/>
        <n v="1.511364111E9"/>
        <n v="1.51128563E9"/>
        <n v="1.51703452E9"/>
        <n v="1.519719232E9"/>
        <n v="1.512633011E9"/>
        <n v="1.518619591E9"/>
        <n v="1.51502235E9"/>
        <n v="1.51236868E9"/>
        <n v="1.512430081E9"/>
        <n v="1.517249942E9"/>
        <n v="1.51155461E9"/>
        <n v="1.51766359E9"/>
        <n v="1.517806461E9"/>
        <n v="1.514148852E9"/>
        <n v="1.512188031E9"/>
        <n v="1.517437042E9"/>
        <n v="1.51710076E9"/>
        <n v="1.5115937E9"/>
        <n v="1.51880666E9"/>
        <n v="1.51744632E9"/>
        <n v="1.512606512E9"/>
        <n v="1.513847931E9"/>
        <n v="1.515333102E9"/>
        <n v="1.517455132E9"/>
        <n v="1.51137987E9"/>
        <n v="1.519685262E9"/>
        <n v="1.519145311E9"/>
        <n v="1.513839082E9"/>
        <n v="1.511282992E9"/>
        <n v="1.511400631E9"/>
        <n v="1.514179991E9"/>
        <n v="1.51930912E9"/>
        <n v="1.5115286E9"/>
        <n v="1.514320161E9"/>
        <n v="1.516576142E9"/>
        <n v="1.51657581E9"/>
        <n v="1.51723058E9"/>
        <n v="1.519048781E9"/>
        <n v="1.51343639E9"/>
        <n v="1.51224154E9"/>
        <n v="1.515649561E9"/>
        <n v="1.51277014E9"/>
        <n v="1.515368121E9"/>
        <n v="1.511480561E9"/>
        <n v="1.5184844E9"/>
        <n v="1.51444629E9"/>
        <n v="1.518602172E9"/>
        <n v="1.512470621E9"/>
        <n v="1.51402388E9"/>
        <n v="1.51719855E9"/>
        <n v="1.511314351E9"/>
        <n v="1.51242875E9"/>
        <n v="1.51808216E9"/>
        <n v="1.517993142E9"/>
        <n v="1.51709835E9"/>
        <n v="1.516651211E9"/>
        <n v="1.512339941E9"/>
        <n v="1.51626938E9"/>
        <n v="1.516519232E9"/>
        <n v="1.51538761E9"/>
        <n v="1.516109122E9"/>
        <n v="1.519579012E9"/>
        <n v="1.519797722E9"/>
        <n v="1.51206571E9"/>
        <n v="1.518022062E9"/>
        <n v="1.51973828E9"/>
        <n v="1.51597738E9"/>
        <n v="1.51748227E9"/>
        <n v="1.515786481E9"/>
        <n v="1.511828012E9"/>
        <n v="1.511355611E9"/>
        <n v="1.518017742E9"/>
        <n v="1.513043462E9"/>
        <n v="1.515126751E9"/>
        <n v="1.515573902E9"/>
        <n v="1.511459552E9"/>
        <n v="1.514553171E9"/>
        <n v="1.51465332E9"/>
        <n v="1.51877041E9"/>
        <n v="1.517511702E9"/>
        <n v="1.515875212E9"/>
        <n v="1.511510042E9"/>
        <n v="1.517494491E9"/>
        <n v="1.51795672E9"/>
        <n v="1.515512721E9"/>
        <n v="1.513917012E9"/>
        <n v="1.512954091E9"/>
        <n v="1.515205252E9"/>
        <n v="1.512733901E9"/>
        <n v="1.515917962E9"/>
        <n v="1.518355052E9"/>
        <n v="1.517286561E9"/>
        <n v="1.519744882E9"/>
        <n v="1.51133284E9"/>
        <n v="1.514527221E9"/>
        <n v="1.51495353E9"/>
        <n v="1.512644901E9"/>
        <n v="1.515288042E9"/>
        <n v="1.513792811E9"/>
        <n v="1.515424721E9"/>
        <n v="1.514397761E9"/>
        <n v="1.519884292E9"/>
        <n v="1.518774722E9"/>
        <n v="1.512400282E9"/>
        <n v="1.51409389E9"/>
        <n v="1.519983562E9"/>
        <n v="1.517899612E9"/>
        <n v="1.513131522E9"/>
        <n v="1.51229566E9"/>
        <n v="1.515792512E9"/>
        <n v="1.512755472E9"/>
        <n v="1.51634588E9"/>
        <n v="1.513729582E9"/>
        <n v="1.515151181E9"/>
        <n v="1.512943501E9"/>
        <n v="1.51177025E9"/>
        <n v="1.517636992E9"/>
        <n v="1.517636492E9"/>
        <n v="1.515717452E9"/>
        <n v="1.51359058E9"/>
        <n v="1.51772878E9"/>
        <n v="1.514765081E9"/>
        <n v="1.519866091E9"/>
        <n v="1.513957042E9"/>
        <n v="1.51464873E9"/>
        <n v="1.513115872E9"/>
        <n v="1.51269937E9"/>
        <n v="1.515279032E9"/>
        <n v="1.514049641E9"/>
        <n v="1.515456282E9"/>
        <n v="1.5131589E9"/>
        <n v="1.512149432E9"/>
        <n v="1.51409697E9"/>
        <n v="1.512785672E9"/>
        <n v="1.513255301E9"/>
        <n v="1.517661872E9"/>
        <n v="1.514521452E9"/>
        <n v="1.518379921E9"/>
        <n v="1.512600981E9"/>
        <n v="1.514365661E9"/>
        <n v="1.51935024E9"/>
        <n v="1.51723397E9"/>
        <n v="1.513932231E9"/>
        <n v="1.517468112E9"/>
        <n v="1.514665621E9"/>
        <n v="1.514169981E9"/>
        <n v="1.516230462E9"/>
        <n v="1.51463819E9"/>
        <n v="1.51582122E9"/>
        <n v="1.519557E9"/>
        <n v="1.518480521E9"/>
        <n v="1.514738281E9"/>
        <n v="1.515756621E9"/>
        <n v="1.511802301E9"/>
        <n v="1.51155508E9"/>
        <n v="1.519078661E9"/>
        <n v="1.51302005E9"/>
        <n v="1.5146052E9"/>
        <n v="1.519953982E9"/>
        <n v="1.513027812E9"/>
        <n v="1.51892086E9"/>
        <n v="1.516444721E9"/>
        <n v="1.51749827E9"/>
        <n v="1.519468302E9"/>
        <n v="1.512546451E9"/>
        <n v="1.513234551E9"/>
        <n v="1.51189979E9"/>
        <n v="1.517241762E9"/>
        <n v="1.512882531E9"/>
        <n v="1.514186001E9"/>
        <n v="1.518502462E9"/>
        <n v="1.51573652E9"/>
        <n v="1.516826281E9"/>
        <n v="1.514225461E9"/>
        <n v="1.516143401E9"/>
        <n v="1.514932862E9"/>
        <n v="1.51834372E9"/>
        <n v="1.515287162E9"/>
        <n v="1.511503182E9"/>
        <n v="1.519980831E9"/>
        <n v="1.513374212E9"/>
        <n v="1.5112587E9"/>
        <n v="1.517155241E9"/>
        <n v="1.517318571E9"/>
        <n v="1.516427711E9"/>
        <n v="1.512453022E9"/>
        <n v="1.516921821E9"/>
        <n v="1.51382942E9"/>
        <n v="1.51879208E9"/>
        <n v="1.51738302E9"/>
        <n v="1.51826384E9"/>
        <n v="1.516144682E9"/>
        <n v="1.51727972E9"/>
        <n v="1.513405661E9"/>
        <n v="1.513096202E9"/>
        <n v="1.51991297E9"/>
        <n v="1.516254892E9"/>
        <n v="1.519848972E9"/>
        <n v="1.51422595E9"/>
        <n v="1.513215591E9"/>
        <n v="1.51820655E9"/>
        <n v="1.51933592E9"/>
        <n v="1.51801504E9"/>
        <n v="1.514749701E9"/>
        <n v="1.51603239E9"/>
        <n v="1.517688332E9"/>
        <n v="1.51900681E9"/>
        <n v="1.518661671E9"/>
        <n v="1.51702297E9"/>
        <n v="1.519846182E9"/>
        <n v="1.517104751E9"/>
        <n v="1.51869225E9"/>
        <n v="1.51352534E9"/>
        <n v="1.5169301E9"/>
        <n v="1.51303691E9"/>
        <n v="1.51744633E9"/>
        <n v="1.512221902E9"/>
        <n v="1.51492078E9"/>
        <n v="1.519708861E9"/>
        <n v="1.51197803E9"/>
        <n v="1.516305342E9"/>
        <n v="1.517698652E9"/>
        <n v="1.515436732E9"/>
        <n v="1.518139652E9"/>
        <n v="1.516803522E9"/>
        <n v="1.514970581E9"/>
        <n v="1.514559361E9"/>
        <n v="1.513847802E9"/>
        <n v="1.514413371E9"/>
        <n v="1.518642252E9"/>
        <n v="1.513646471E9"/>
        <n v="1.513344982E9"/>
        <n v="1.516292072E9"/>
        <n v="1.516577341E9"/>
        <n v="1.516173391E9"/>
        <n v="1.512114572E9"/>
        <n v="1.51333069E9"/>
        <n v="1.518626871E9"/>
        <n v="1.511760042E9"/>
        <n v="1.51348383E9"/>
        <n v="1.515926852E9"/>
        <n v="1.5154439E9"/>
        <n v="1.518942572E9"/>
        <n v="1.515757391E9"/>
        <n v="1.512418752E9"/>
        <n v="1.51665192E9"/>
        <n v="1.51328586E9"/>
        <n v="1.519101752E9"/>
        <n v="1.51807651E9"/>
        <n v="1.51413929E9"/>
        <n v="1.514098501E9"/>
        <n v="1.51928202E9"/>
        <n v="1.514750932E9"/>
        <n v="1.51396195E9"/>
        <n v="1.518918002E9"/>
        <n v="1.514454952E9"/>
        <n v="1.51794714E9"/>
        <n v="1.511639582E9"/>
        <n v="1.51986817E9"/>
        <n v="1.513166071E9"/>
        <n v="1.51174822E9"/>
        <n v="1.51859456E9"/>
        <n v="1.51473206E9"/>
        <n v="1.518950751E9"/>
        <n v="1.515494472E9"/>
        <n v="1.51340443E9"/>
        <n v="1.514008162E9"/>
        <n v="1.515669362E9"/>
        <n v="1.51207205E9"/>
        <n v="1.51784834E9"/>
        <n v="1.511729792E9"/>
        <n v="1.512873281E9"/>
        <n v="1.515056922E9"/>
        <n v="1.517640071E9"/>
        <n v="1.516602832E9"/>
        <n v="1.511528421E9"/>
        <n v="1.519657851E9"/>
        <n v="1.519991231E9"/>
        <n v="1.518448782E9"/>
        <n v="1.51910365E9"/>
        <n v="1.511524641E9"/>
        <n v="1.51245121E9"/>
        <n v="1.51202412E9"/>
        <n v="1.517404322E9"/>
        <n v="1.513625852E9"/>
        <n v="1.51278291E9"/>
        <n v="1.518656871E9"/>
        <n v="1.517236142E9"/>
        <n v="1.519572221E9"/>
        <n v="1.514812892E9"/>
        <n v="1.511572952E9"/>
        <n v="1.512612892E9"/>
        <n v="1.51585087E9"/>
        <n v="1.515441591E9"/>
        <n v="1.518675192E9"/>
        <n v="1.515566102E9"/>
        <n v="1.513828891E9"/>
        <n v="1.516840232E9"/>
        <n v="1.51892949E9"/>
        <n v="1.515942562E9"/>
        <n v="1.513669232E9"/>
        <n v="1.511989052E9"/>
        <n v="1.518308952E9"/>
        <n v="1.514059982E9"/>
        <n v="1.517663182E9"/>
        <n v="1.51609123E9"/>
        <n v="1.51809237E9"/>
        <n v="1.513596022E9"/>
        <n v="1.518267951E9"/>
        <n v="1.511618062E9"/>
        <n v="1.519497742E9"/>
        <n v="1.519543082E9"/>
        <n v="1.511581972E9"/>
        <n v="1.519788341E9"/>
        <n v="1.51249876E9"/>
        <n v="1.518846681E9"/>
        <n v="1.5167259E9"/>
        <n v="1.519442472E9"/>
        <n v="1.516354092E9"/>
        <n v="1.514780511E9"/>
        <n v="1.51210308E9"/>
        <n v="1.51598721E9"/>
        <n v="1.517010342E9"/>
        <n v="1.51725528E9"/>
        <n v="1.515821722E9"/>
        <n v="1.51776069E9"/>
        <n v="1.518839741E9"/>
        <n v="1.516951781E9"/>
        <n v="1.5155406E9"/>
        <n v="1.514092542E9"/>
        <n v="1.517940361E9"/>
        <n v="1.512328081E9"/>
        <n v="1.512358502E9"/>
        <n v="1.519475941E9"/>
        <n v="1.51774399E9"/>
        <n v="1.51888517E9"/>
        <n v="1.51475945E9"/>
        <n v="1.515358541E9"/>
        <n v="1.511350161E9"/>
        <n v="1.512178781E9"/>
        <n v="1.51815748E9"/>
        <n v="1.511293161E9"/>
        <n v="1.514030641E9"/>
        <n v="1.517154731E9"/>
        <n v="1.519273481E9"/>
        <n v="1.517205011E9"/>
        <n v="1.516528511E9"/>
        <n v="1.515374102E9"/>
        <n v="1.51662549E9"/>
        <n v="1.517358392E9"/>
        <n v="1.516756682E9"/>
        <n v="1.519734041E9"/>
        <n v="1.514086942E9"/>
        <n v="1.51931283E9"/>
        <n v="1.519684541E9"/>
        <n v="1.516301131E9"/>
        <n v="1.515673382E9"/>
        <n v="1.516803922E9"/>
        <n v="1.513020551E9"/>
        <n v="1.511296232E9"/>
        <n v="1.51522297E9"/>
        <n v="1.51797087E9"/>
        <n v="1.511541141E9"/>
        <n v="1.515256222E9"/>
        <n v="1.519941221E9"/>
        <n v="1.516139011E9"/>
        <n v="1.519467711E9"/>
        <n v="1.515688352E9"/>
        <n v="1.512169222E9"/>
        <n v="1.511486281E9"/>
        <n v="1.51686809E9"/>
        <n v="1.515352712E9"/>
        <n v="1.51326477E9"/>
        <n v="1.5173559E9"/>
        <n v="1.512457191E9"/>
        <n v="1.519528592E9"/>
        <n v="1.51446194E9"/>
        <n v="1.517220891E9"/>
        <n v="1.51136515E9"/>
        <n v="1.518856452E9"/>
        <n v="1.514442022E9"/>
        <n v="1.5188818E9"/>
        <n v="1.51884529E9"/>
        <n v="1.513950592E9"/>
        <n v="1.519919351E9"/>
        <n v="1.515887671E9"/>
        <n v="1.518647092E9"/>
        <n v="1.51294323E9"/>
        <n v="1.516706331E9"/>
        <n v="1.51575263E9"/>
        <n v="1.516000261E9"/>
        <n v="1.513439582E9"/>
        <n v="1.513497711E9"/>
        <n v="1.518604172E9"/>
        <n v="1.5162203E9"/>
        <n v="1.511993242E9"/>
        <n v="1.511471502E9"/>
        <n v="1.51942823E9"/>
        <n v="1.511355541E9"/>
        <n v="1.514515602E9"/>
        <n v="1.516953981E9"/>
        <n v="1.512451501E9"/>
        <n v="1.513041451E9"/>
        <n v="1.512553202E9"/>
        <n v="1.517943511E9"/>
        <n v="1.512771281E9"/>
        <n v="1.51542597E9"/>
        <n v="1.513512742E9"/>
        <n v="1.514760722E9"/>
        <n v="1.516968552E9"/>
        <n v="1.51721241E9"/>
        <n v="1.519252811E9"/>
        <n v="1.519012242E9"/>
        <n v="1.517748651E9"/>
        <n v="1.515634432E9"/>
        <n v="1.517874471E9"/>
        <n v="1.519261732E9"/>
        <n v="1.513702071E9"/>
        <n v="1.514633152E9"/>
        <n v="1.51874844E9"/>
        <n v="1.516010082E9"/>
        <n v="1.512742591E9"/>
        <n v="1.518124332E9"/>
        <n v="1.51332776E9"/>
        <n v="1.514336532E9"/>
        <n v="1.511478242E9"/>
        <n v="1.516237032E9"/>
        <n v="1.51689954E9"/>
        <n v="1.51736465E9"/>
        <n v="1.5145801E9"/>
        <n v="1.515928262E9"/>
        <n v="1.515376231E9"/>
        <n v="1.51916734E9"/>
        <n v="1.516561671E9"/>
        <n v="1.518981141E9"/>
        <n v="1.512027801E9"/>
        <n v="1.512844081E9"/>
        <n v="1.518858402E9"/>
        <n v="1.514955131E9"/>
        <n v="1.512294181E9"/>
        <n v="1.513469512E9"/>
        <n v="1.516103072E9"/>
        <n v="1.51315278E9"/>
        <n v="1.51964916E9"/>
        <n v="1.513207131E9"/>
        <n v="1.512730132E9"/>
        <n v="1.514570792E9"/>
        <n v="1.51173874E9"/>
        <n v="1.511947301E9"/>
        <n v="1.513525861E9"/>
        <n v="1.51964267E9"/>
        <n v="1.516939151E9"/>
        <n v="1.514642941E9"/>
        <n v="1.51699471E9"/>
        <n v="1.511261471E9"/>
        <n v="1.513837012E9"/>
        <n v="1.515179321E9"/>
        <n v="1.512640522E9"/>
        <n v="1.519180172E9"/>
        <n v="1.5171938E9"/>
        <n v="1.517204552E9"/>
        <n v="1.519483631E9"/>
        <n v="1.51723655E9"/>
        <n v="1.512530722E9"/>
        <n v="1.514460492E9"/>
        <n v="1.51284704E9"/>
        <n v="1.514956292E9"/>
        <n v="1.51557345E9"/>
        <n v="1.51842643E9"/>
        <n v="1.51230146E9"/>
        <n v="1.514002952E9"/>
        <n v="1.514374832E9"/>
        <n v="1.51312E9"/>
        <n v="1.518548711E9"/>
        <n v="1.517546741E9"/>
        <n v="1.514225541E9"/>
        <n v="1.513428732E9"/>
        <n v="1.518132292E9"/>
        <n v="1.519306771E9"/>
        <n v="1.51138538E9"/>
        <n v="1.511398371E9"/>
        <n v="1.51365301E9"/>
        <n v="1.51780402E9"/>
        <n v="1.513602881E9"/>
        <n v="1.5186284E9"/>
        <n v="1.515304592E9"/>
        <n v="1.512659742E9"/>
        <n v="1.514112922E9"/>
        <n v="1.511880641E9"/>
        <n v="1.514461551E9"/>
        <n v="1.515055382E9"/>
        <n v="1.514913172E9"/>
        <n v="1.517599401E9"/>
        <n v="1.518003701E9"/>
        <n v="1.517494472E9"/>
        <n v="1.518583351E9"/>
        <n v="1.512280872E9"/>
        <n v="1.517470251E9"/>
        <n v="1.517936591E9"/>
        <n v="1.51553927E9"/>
        <n v="1.5174732E9"/>
        <n v="1.51251318E9"/>
        <n v="1.515622682E9"/>
        <n v="1.511774762E9"/>
        <n v="1.511812311E9"/>
        <n v="1.51168723E9"/>
        <n v="1.519856711E9"/>
        <n v="1.517886951E9"/>
        <n v="1.516282552E9"/>
        <n v="1.51286198E9"/>
        <n v="1.517226331E9"/>
        <n v="1.51423688E9"/>
        <n v="1.511697662E9"/>
        <n v="1.514365952E9"/>
        <n v="1.515020742E9"/>
        <n v="1.517416922E9"/>
        <n v="1.51610043E9"/>
        <n v="1.51318274E9"/>
        <n v="1.511280821E9"/>
        <n v="1.51140221E9"/>
        <n v="1.519285441E9"/>
        <n v="1.519349E9"/>
        <n v="1.513867761E9"/>
        <n v="1.513800741E9"/>
        <n v="1.516981511E9"/>
        <n v="1.513492711E9"/>
        <n v="1.518688931E9"/>
        <n v="1.511814731E9"/>
        <n v="1.5131776E9"/>
        <n v="1.514054081E9"/>
        <n v="1.517647341E9"/>
        <n v="1.512100381E9"/>
        <n v="1.518459492E9"/>
        <n v="1.512529761E9"/>
        <n v="1.513230471E9"/>
        <n v="1.519089831E9"/>
        <n v="1.513483791E9"/>
        <n v="1.51310202E9"/>
        <n v="1.515593252E9"/>
        <n v="1.512661772E9"/>
        <n v="1.512474982E9"/>
        <n v="1.511285862E9"/>
        <n v="1.5172253E9"/>
        <n v="1.51457776E9"/>
        <n v="1.517512082E9"/>
        <n v="1.51492318E9"/>
        <n v="1.518951482E9"/>
        <n v="1.515351322E9"/>
        <n v="1.519346982E9"/>
        <n v="1.518241102E9"/>
        <n v="1.51683848E9"/>
        <n v="1.517307631E9"/>
        <n v="1.512302362E9"/>
        <n v="1.517409862E9"/>
        <n v="1.518972712E9"/>
        <n v="1.512572501E9"/>
        <n v="1.519408011E9"/>
        <n v="1.513248362E9"/>
        <n v="1.511317132E9"/>
        <n v="1.518775812E9"/>
        <n v="1.518447792E9"/>
        <n v="1.512294251E9"/>
        <n v="1.513592701E9"/>
        <n v="1.517882942E9"/>
        <n v="1.516943671E9"/>
        <n v="1.512595601E9"/>
        <n v="1.512195892E9"/>
        <n v="1.513007131E9"/>
        <n v="1.519382542E9"/>
        <n v="1.517264502E9"/>
        <n v="1.5173656E9"/>
        <n v="1.516000662E9"/>
        <n v="1.51818874E9"/>
        <n v="1.512646052E9"/>
        <n v="1.513161851E9"/>
        <n v="1.51834064E9"/>
        <n v="1.51883738E9"/>
        <n v="1.51787676E9"/>
        <n v="1.516587692E9"/>
        <n v="1.51347492E9"/>
        <n v="1.514395041E9"/>
        <n v="1.516051641E9"/>
        <n v="1.517428322E9"/>
        <n v="1.517343071E9"/>
        <n v="1.519854631E9"/>
        <n v="1.516435191E9"/>
        <n v="1.514876992E9"/>
        <n v="1.511388601E9"/>
        <n v="1.51878854E9"/>
        <n v="1.5130514E9"/>
        <n v="1.517806271E9"/>
        <n v="1.513151242E9"/>
        <n v="1.511482572E9"/>
        <n v="1.517820141E9"/>
        <n v="1.519101382E9"/>
        <n v="1.513527932E9"/>
        <n v="1.519891011E9"/>
        <n v="1.51942562E9"/>
        <n v="1.51762711E9"/>
        <n v="1.512307641E9"/>
        <n v="1.51513919E9"/>
        <n v="1.51875141E9"/>
        <n v="1.515513992E9"/>
        <n v="1.511375091E9"/>
        <n v="1.519754821E9"/>
        <n v="1.51726032E9"/>
        <n v="1.514724632E9"/>
        <n v="1.519416032E9"/>
        <n v="1.519945662E9"/>
        <n v="1.511317881E9"/>
        <n v="1.515922342E9"/>
        <n v="1.514727772E9"/>
        <n v="1.516843902E9"/>
        <n v="1.5115414E9"/>
        <n v="1.51264748E9"/>
        <n v="1.513286651E9"/>
        <n v="1.51782749E9"/>
        <n v="1.511631182E9"/>
        <n v="1.5174493E9"/>
        <n v="1.513253202E9"/>
        <n v="1.51205418E9"/>
        <n v="1.513795541E9"/>
        <n v="1.51394799E9"/>
        <n v="1.51630641E9"/>
        <n v="1.512456582E9"/>
        <n v="1.516450351E9"/>
        <n v="1.51772536E9"/>
        <n v="1.518789551E9"/>
        <n v="1.51254795E9"/>
        <n v="1.5137855E9"/>
        <n v="1.51299227E9"/>
        <n v="1.511588392E9"/>
        <n v="1.513818412E9"/>
        <n v="1.51384154E9"/>
        <n v="1.517191502E9"/>
        <n v="1.516810941E9"/>
        <n v="1.518117881E9"/>
        <n v="1.514200651E9"/>
        <n v="1.51469439E9"/>
        <n v="1.517558012E9"/>
        <n v="1.51456446E9"/>
        <n v="1.51974814E9"/>
        <n v="1.51584392E9"/>
        <n v="1.511426271E9"/>
        <n v="1.516855091E9"/>
        <n v="1.515802462E9"/>
        <n v="1.51884957E9"/>
        <n v="1.51490481E9"/>
        <n v="1.512190132E9"/>
        <n v="1.515849002E9"/>
        <n v="1.51508555E9"/>
        <n v="1.519012701E9"/>
        <n v="1.511463532E9"/>
        <n v="1.518137682E9"/>
        <n v="1.515357261E9"/>
        <n v="1.517354782E9"/>
        <n v="1.514729532E9"/>
        <n v="1.516825521E9"/>
        <n v="1.51393243E9"/>
        <n v="1.519870651E9"/>
        <n v="1.51425703E9"/>
        <n v="1.51233757E9"/>
        <n v="1.513205972E9"/>
        <n v="1.515552581E9"/>
        <n v="1.515916332E9"/>
        <n v="1.519605431E9"/>
        <n v="1.51511604E9"/>
        <n v="1.513138062E9"/>
        <n v="1.51664381E9"/>
        <n v="1.513687032E9"/>
        <n v="1.514085562E9"/>
        <n v="1.517695132E9"/>
        <n v="1.515888851E9"/>
        <n v="1.51772155E9"/>
        <n v="1.514813811E9"/>
        <n v="1.512359842E9"/>
        <n v="1.515640431E9"/>
        <n v="1.513566021E9"/>
        <n v="1.514854441E9"/>
        <n v="1.515873501E9"/>
        <n v="1.511334572E9"/>
        <n v="1.51230783E9"/>
        <n v="1.511803192E9"/>
        <n v="1.51222815E9"/>
        <n v="1.51318614E9"/>
        <n v="1.519123961E9"/>
        <n v="1.51986703E9"/>
        <n v="1.51640349E9"/>
        <n v="1.513015202E9"/>
        <n v="1.516028471E9"/>
        <n v="1.51613106E9"/>
        <n v="1.515004082E9"/>
        <n v="1.515607671E9"/>
        <n v="1.519647622E9"/>
        <n v="1.517082851E9"/>
        <n v="1.513237601E9"/>
        <n v="1.517494682E9"/>
        <n v="1.51533616E9"/>
        <n v="1.515677801E9"/>
        <n v="1.516079492E9"/>
        <n v="1.51285881E9"/>
        <n v="1.51456067E9"/>
        <n v="1.51249149E9"/>
        <n v="1.51819855E9"/>
        <n v="1.51153158E9"/>
        <n v="1.517077762E9"/>
        <n v="1.51649208E9"/>
        <n v="1.515832491E9"/>
        <n v="1.517340081E9"/>
        <n v="1.513733472E9"/>
        <n v="1.516292602E9"/>
        <n v="1.511548231E9"/>
        <n v="1.515825951E9"/>
        <n v="1.511659642E9"/>
        <n v="1.513882112E9"/>
        <n v="1.514185621E9"/>
        <n v="1.514081891E9"/>
        <n v="1.51918648E9"/>
        <n v="1.512287761E9"/>
        <n v="1.515658942E9"/>
        <n v="1.51178101E9"/>
        <n v="1.515560721E9"/>
        <n v="1.5158512E9"/>
        <n v="1.514639331E9"/>
        <n v="1.51846796E9"/>
        <n v="1.51740292E9"/>
        <n v="1.51983385E9"/>
        <n v="1.51276314E9"/>
        <n v="1.512444361E9"/>
        <n v="1.515578412E9"/>
        <n v="1.515654472E9"/>
        <n v="1.515630661E9"/>
        <n v="1.518505091E9"/>
        <n v="1.515971462E9"/>
        <n v="1.516558222E9"/>
        <n v="1.515332012E9"/>
        <n v="1.514447152E9"/>
        <n v="1.513291611E9"/>
        <n v="1.51487468E9"/>
        <n v="1.516164021E9"/>
        <n v="1.512367002E9"/>
        <n v="1.515386791E9"/>
        <n v="1.514270662E9"/>
        <n v="1.519273522E9"/>
        <n v="1.51972324E9"/>
        <n v="1.51882711E9"/>
        <n v="1.516706161E9"/>
        <n v="1.514279411E9"/>
        <n v="1.51511482E9"/>
        <n v="1.51914581E9"/>
        <n v="1.514282991E9"/>
        <n v="1.511254452E9"/>
        <n v="1.519627681E9"/>
        <n v="1.515610582E9"/>
        <n v="1.519973552E9"/>
        <n v="1.51326335E9"/>
        <n v="1.51864747E9"/>
        <n v="1.516680971E9"/>
        <n v="1.518231792E9"/>
        <n v="1.517902611E9"/>
        <n v="1.512857611E9"/>
        <n v="1.516572642E9"/>
        <n v="1.51968808E9"/>
        <n v="1.514486591E9"/>
        <n v="1.51485939E9"/>
        <n v="1.511915532E9"/>
        <n v="1.511263141E9"/>
        <n v="1.515097002E9"/>
        <n v="1.51370315E9"/>
        <n v="1.51903077E9"/>
        <n v="1.516606792E9"/>
        <n v="1.519702162E9"/>
        <n v="1.513731842E9"/>
        <n v="1.51244493E9"/>
        <n v="1.51544088E9"/>
        <n v="1.519059432E9"/>
        <n v="1.516162661E9"/>
        <n v="1.51178396E9"/>
        <n v="1.516412052E9"/>
        <n v="1.51641642E9"/>
        <n v="1.519851112E9"/>
        <n v="1.516528301E9"/>
        <n v="1.513999081E9"/>
        <n v="1.51451723E9"/>
        <n v="1.512920471E9"/>
        <n v="1.51435128E9"/>
        <n v="1.512621261E9"/>
        <n v="1.518797391E9"/>
        <n v="1.511721301E9"/>
        <n v="1.51567553E9"/>
        <n v="1.517158022E9"/>
        <n v="1.516400911E9"/>
        <n v="1.51726632E9"/>
        <n v="1.5172669E9"/>
        <n v="1.511384061E9"/>
        <n v="1.519311791E9"/>
        <n v="1.515095951E9"/>
        <n v="1.512626392E9"/>
        <n v="1.515060982E9"/>
        <n v="1.51610349E9"/>
        <n v="1.51951071E9"/>
        <n v="1.516806432E9"/>
        <n v="1.518341542E9"/>
        <n v="1.513122432E9"/>
        <n v="1.51281293E9"/>
        <n v="1.51845894E9"/>
        <n v="1.51425479E9"/>
        <n v="1.516613391E9"/>
        <n v="1.51765919E9"/>
        <n v="1.51584793E9"/>
        <n v="1.518834181E9"/>
        <n v="1.517623102E9"/>
        <n v="1.515319022E9"/>
        <n v="1.515929362E9"/>
        <n v="1.51160325E9"/>
        <n v="1.518083131E9"/>
        <n v="1.519689372E9"/>
        <n v="1.51331411E9"/>
        <n v="1.514900041E9"/>
        <n v="1.516726561E9"/>
        <n v="1.51903671E9"/>
        <n v="1.513239001E9"/>
        <n v="1.516101991E9"/>
        <n v="1.511443081E9"/>
        <n v="1.51258012E9"/>
        <n v="1.511565082E9"/>
        <n v="1.511652692E9"/>
        <n v="1.519842302E9"/>
        <n v="1.512624052E9"/>
        <n v="1.51722652E9"/>
        <n v="1.519844562E9"/>
        <n v="1.515363941E9"/>
        <n v="1.51805291E9"/>
        <n v="1.51730397E9"/>
        <n v="1.517755332E9"/>
        <n v="1.519738261E9"/>
        <n v="1.516517831E9"/>
        <n v="1.519572802E9"/>
        <n v="1.517263992E9"/>
        <n v="1.519984722E9"/>
        <n v="1.515578742E9"/>
        <n v="1.518333912E9"/>
        <n v="1.51590212E9"/>
        <n v="1.513193062E9"/>
        <n v="1.51810719E9"/>
        <n v="1.51488693E9"/>
        <n v="1.51431264E9"/>
        <n v="1.51979492E9"/>
        <n v="1.518563441E9"/>
        <n v="1.517212791E9"/>
        <n v="1.511844011E9"/>
        <n v="1.517569451E9"/>
        <n v="1.51130309E9"/>
        <n v="1.513668761E9"/>
        <n v="1.511927582E9"/>
        <n v="1.518964861E9"/>
        <n v="1.519758252E9"/>
        <n v="1.51616764E9"/>
        <n v="1.516275351E9"/>
        <n v="1.515545131E9"/>
        <n v="1.512388142E9"/>
        <n v="1.512468511E9"/>
        <n v="1.511604681E9"/>
        <n v="1.51287234E9"/>
        <n v="1.511748971E9"/>
        <n v="1.517629241E9"/>
        <n v="1.516163172E9"/>
        <n v="1.514375412E9"/>
        <n v="1.51788588E9"/>
        <n v="1.514207181E9"/>
        <n v="1.512130582E9"/>
        <n v="1.519312841E9"/>
        <n v="1.518177811E9"/>
        <n v="1.511655632E9"/>
        <n v="1.51667706E9"/>
        <n v="1.512548692E9"/>
        <n v="1.518280721E9"/>
        <n v="1.51409528E9"/>
        <n v="1.514990912E9"/>
        <n v="1.519441522E9"/>
        <n v="1.518966772E9"/>
        <n v="1.513251481E9"/>
        <n v="1.519274401E9"/>
        <n v="1.517571002E9"/>
        <n v="1.513974022E9"/>
        <n v="1.518260462E9"/>
        <n v="1.5175185E9"/>
        <n v="1.51723591E9"/>
        <n v="1.517444631E9"/>
        <n v="1.5152021E9"/>
        <n v="1.512845922E9"/>
        <n v="1.51925722E9"/>
        <n v="1.51370668E9"/>
        <n v="1.511549001E9"/>
        <n v="1.512523811E9"/>
        <n v="1.515915102E9"/>
        <n v="1.51723072E9"/>
        <n v="1.519812181E9"/>
        <n v="1.512283522E9"/>
        <n v="1.516212832E9"/>
        <n v="1.517225861E9"/>
        <n v="1.518614741E9"/>
        <n v="1.51747942E9"/>
        <n v="1.513858711E9"/>
        <n v="1.519658021E9"/>
        <n v="1.513345062E9"/>
        <n v="1.511630941E9"/>
        <n v="1.516358461E9"/>
        <n v="1.514943801E9"/>
        <n v="1.516065021E9"/>
        <n v="1.51439941E9"/>
        <n v="1.517335722E9"/>
        <n v="1.516965421E9"/>
        <n v="1.516208191E9"/>
        <n v="1.514152301E9"/>
        <n v="1.51450846E9"/>
        <n v="1.515293431E9"/>
        <n v="1.51871354E9"/>
        <n v="1.517996622E9"/>
        <n v="1.51649077E9"/>
        <n v="1.514001471E9"/>
        <n v="1.51758857E9"/>
        <n v="1.51209012E9"/>
        <n v="1.517550432E9"/>
        <n v="1.514204842E9"/>
        <n v="1.51403831E9"/>
        <n v="1.51126812E9"/>
        <n v="1.516742092E9"/>
        <n v="1.51855758E9"/>
        <n v="1.519875642E9"/>
        <n v="1.512315832E9"/>
        <n v="1.51871195E9"/>
        <n v="1.51900413E9"/>
        <n v="1.51967035E9"/>
        <n v="1.513231041E9"/>
        <n v="1.51983521E9"/>
        <n v="1.51481546E9"/>
        <n v="1.512623722E9"/>
        <n v="1.519657361E9"/>
        <n v="1.518196331E9"/>
        <n v="1.519035291E9"/>
        <n v="1.518926232E9"/>
        <n v="1.512985532E9"/>
        <n v="1.512733981E9"/>
        <n v="1.51888813E9"/>
        <n v="1.511262001E9"/>
        <n v="1.512892022E9"/>
        <n v="1.513523472E9"/>
        <n v="1.515290772E9"/>
        <n v="1.518936052E9"/>
        <n v="1.51541119E9"/>
        <n v="1.517137041E9"/>
        <n v="1.515846412E9"/>
        <n v="1.515251562E9"/>
        <n v="1.518318282E9"/>
        <n v="1.51307164E9"/>
        <n v="1.518666541E9"/>
        <n v="1.515072132E9"/>
        <n v="1.514373201E9"/>
        <n v="1.516510692E9"/>
        <n v="1.512997301E9"/>
        <n v="1.511364802E9"/>
        <n v="1.51462536E9"/>
        <n v="1.51142075E9"/>
        <n v="1.516370032E9"/>
        <n v="1.51965928E9"/>
        <n v="1.516982681E9"/>
        <n v="1.517045882E9"/>
        <n v="1.51235044E9"/>
        <n v="1.5161501E9"/>
        <n v="1.51994893E9"/>
        <n v="1.51214335E9"/>
        <n v="1.515777701E9"/>
        <n v="1.519467461E9"/>
        <n v="1.515489391E9"/>
        <n v="1.51691054E9"/>
        <n v="1.51530822E9"/>
        <n v="1.51219451E9"/>
        <n v="1.517529441E9"/>
        <n v="1.511426592E9"/>
        <n v="1.516632301E9"/>
        <n v="1.518683421E9"/>
        <n v="1.51171474E9"/>
        <n v="1.51304509E9"/>
        <n v="1.511851021E9"/>
        <n v="1.512880031E9"/>
        <n v="1.517055351E9"/>
        <n v="1.518920561E9"/>
        <n v="1.51423361E9"/>
        <n v="1.51449956E9"/>
        <n v="1.514193432E9"/>
        <n v="1.518995402E9"/>
        <n v="1.518393381E9"/>
        <n v="1.513245162E9"/>
        <n v="1.515143041E9"/>
        <n v="1.51792141E9"/>
        <n v="1.51952618E9"/>
        <n v="1.51830545E9"/>
        <n v="1.518120391E9"/>
        <n v="1.51283758E9"/>
        <n v="1.517775442E9"/>
        <n v="1.51371052E9"/>
        <n v="1.51496022E9"/>
        <n v="1.519500031E9"/>
        <n v="1.5131551E9"/>
        <n v="1.51801105E9"/>
        <n v="1.513514012E9"/>
        <n v="1.514690001E9"/>
        <n v="1.519185451E9"/>
        <n v="1.51724501E9"/>
        <n v="1.519502881E9"/>
        <n v="1.51995547E9"/>
        <n v="1.51446575E9"/>
        <n v="1.5160563E9"/>
        <n v="1.512670342E9"/>
        <n v="1.519692111E9"/>
        <n v="1.516071371E9"/>
        <n v="1.511896102E9"/>
        <n v="1.511712182E9"/>
        <n v="1.513858542E9"/>
        <n v="1.517615921E9"/>
        <n v="1.518442891E9"/>
        <n v="1.511854972E9"/>
        <n v="1.519437671E9"/>
        <n v="1.516130512E9"/>
        <n v="1.513349551E9"/>
        <n v="1.516061671E9"/>
        <n v="1.51515919E9"/>
        <n v="1.519634291E9"/>
        <n v="1.51503195E9"/>
        <n v="1.514940612E9"/>
        <n v="1.519387771E9"/>
        <n v="1.517405781E9"/>
        <n v="1.519347941E9"/>
        <n v="1.517926791E9"/>
        <n v="1.519415502E9"/>
        <n v="1.51815273E9"/>
        <n v="1.51724936E9"/>
        <n v="1.515495441E9"/>
        <n v="1.51537627E9"/>
        <n v="1.514995232E9"/>
        <n v="1.51683884E9"/>
        <n v="1.519822911E9"/>
        <n v="1.514789242E9"/>
        <n v="1.513668882E9"/>
        <n v="1.514885992E9"/>
        <n v="1.519854612E9"/>
        <n v="1.514186022E9"/>
        <n v="1.51838862E9"/>
        <n v="1.513682761E9"/>
        <n v="1.519619151E9"/>
        <n v="1.515181211E9"/>
        <n v="1.512645952E9"/>
        <n v="1.518966021E9"/>
        <n v="1.514403682E9"/>
        <n v="1.511576242E9"/>
        <n v="1.513125511E9"/>
        <n v="1.515496992E9"/>
        <n v="1.517388331E9"/>
        <n v="1.514440491E9"/>
        <n v="1.51218197E9"/>
        <n v="1.519785491E9"/>
        <n v="1.518772101E9"/>
        <n v="1.517030221E9"/>
        <n v="1.518539972E9"/>
        <n v="1.516094052E9"/>
        <n v="1.514887931E9"/>
        <n v="1.51797926E9"/>
        <n v="1.519446561E9"/>
        <n v="1.519306021E9"/>
        <n v="1.519712181E9"/>
        <n v="1.514350181E9"/>
        <n v="1.515314611E9"/>
        <n v="1.514610471E9"/>
        <n v="1.513750461E9"/>
        <n v="1.511425292E9"/>
        <n v="1.519464502E9"/>
        <n v="1.512932762E9"/>
        <n v="1.51560074E9"/>
        <n v="1.51388433E9"/>
        <n v="1.512037131E9"/>
        <n v="1.51863602E9"/>
        <n v="1.51739881E9"/>
        <n v="1.519183172E9"/>
        <n v="1.516285271E9"/>
        <n v="1.515796191E9"/>
        <n v="1.514353452E9"/>
        <n v="1.516224171E9"/>
        <n v="1.51856661E9"/>
        <n v="1.517004582E9"/>
        <n v="1.516126022E9"/>
        <n v="1.517021312E9"/>
        <n v="1.515236141E9"/>
        <n v="1.515779681E9"/>
        <n v="1.51450951E9"/>
        <n v="1.51162233E9"/>
        <n v="1.519509232E9"/>
        <n v="1.511251661E9"/>
        <n v="1.516946331E9"/>
        <n v="1.512262941E9"/>
        <n v="1.514181101E9"/>
        <n v="1.517877001E9"/>
        <n v="1.516224131E9"/>
        <n v="1.512200011E9"/>
        <n v="1.512100262E9"/>
        <n v="1.518797472E9"/>
        <n v="1.51220377E9"/>
        <n v="1.511444402E9"/>
        <n v="1.5162006E9"/>
        <n v="1.517539921E9"/>
        <n v="1.519609041E9"/>
        <n v="1.519157391E9"/>
        <n v="1.515280242E9"/>
        <n v="1.518127332E9"/>
        <n v="1.514550322E9"/>
        <n v="1.51665489E9"/>
        <n v="1.51847657E9"/>
        <n v="1.513611161E9"/>
        <n v="1.51877547E9"/>
        <n v="1.516730711E9"/>
        <n v="1.517817112E9"/>
        <n v="1.517179171E9"/>
        <n v="1.515210511E9"/>
        <n v="1.513566712E9"/>
        <n v="1.511381322E9"/>
        <n v="1.51548871E9"/>
        <n v="1.51339664E9"/>
        <n v="1.517451E9"/>
        <n v="1.51203339E9"/>
        <n v="1.51523782E9"/>
        <n v="1.51862543E9"/>
        <n v="1.515138312E9"/>
        <n v="1.513159192E9"/>
        <n v="1.517765461E9"/>
        <n v="1.518353861E9"/>
        <n v="1.512866031E9"/>
        <n v="1.511576781E9"/>
        <n v="1.517557842E9"/>
        <n v="1.51853648E9"/>
        <n v="1.513409402E9"/>
        <n v="1.519734481E9"/>
        <n v="1.51683124E9"/>
        <n v="1.516996462E9"/>
        <n v="1.519375142E9"/>
        <n v="1.518791422E9"/>
        <n v="1.516696122E9"/>
        <n v="1.51501403E9"/>
        <n v="1.514440522E9"/>
        <n v="1.5124212E9"/>
        <n v="1.518893191E9"/>
        <n v="1.514690771E9"/>
        <n v="1.51950058E9"/>
        <n v="1.513522692E9"/>
        <n v="1.515190662E9"/>
        <n v="1.519643832E9"/>
        <n v="1.516404271E9"/>
        <n v="1.511433582E9"/>
        <n v="1.51682719E9"/>
        <n v="1.51519183E9"/>
        <n v="1.511904962E9"/>
        <n v="1.513671531E9"/>
        <n v="1.515128081E9"/>
        <n v="1.514097642E9"/>
        <n v="1.512639062E9"/>
        <n v="1.51507107E9"/>
        <n v="1.51217225E9"/>
        <n v="1.51155913E9"/>
        <n v="1.51465307E9"/>
        <n v="1.519910192E9"/>
        <n v="1.511604471E9"/>
        <n v="1.511989002E9"/>
        <n v="1.513976251E9"/>
        <n v="1.512151062E9"/>
        <n v="1.5128979E9"/>
        <n v="1.517597562E9"/>
        <n v="1.51741289E9"/>
        <n v="1.513313962E9"/>
        <n v="1.516099681E9"/>
        <n v="1.512673032E9"/>
        <n v="1.515578261E9"/>
        <n v="1.519012152E9"/>
        <n v="1.514533681E9"/>
        <n v="1.516480202E9"/>
        <n v="1.516896492E9"/>
        <n v="1.516865632E9"/>
        <n v="1.51737117E9"/>
        <n v="1.517708651E9"/>
        <n v="1.511589681E9"/>
        <n v="1.516171702E9"/>
        <n v="1.518571121E9"/>
        <n v="1.51585051E9"/>
        <n v="1.51886241E9"/>
        <n v="1.519437152E9"/>
        <n v="1.511611542E9"/>
        <n v="1.51899566E9"/>
        <n v="1.51664387E9"/>
        <n v="1.516983232E9"/>
        <n v="1.51463336E9"/>
        <n v="1.514858072E9"/>
        <n v="1.51690831E9"/>
        <n v="1.513532302E9"/>
        <n v="1.51816624E9"/>
        <n v="1.511983872E9"/>
        <n v="1.512619132E9"/>
        <n v="1.516467921E9"/>
        <n v="1.514661181E9"/>
        <n v="1.51436403E9"/>
        <n v="1.51351746E9"/>
        <n v="1.514389441E9"/>
        <n v="1.51189387E9"/>
        <n v="1.517709881E9"/>
        <n v="1.513216802E9"/>
        <n v="1.51552594E9"/>
        <n v="1.51371724E9"/>
        <n v="1.51807243E9"/>
        <n v="1.51659606E9"/>
        <n v="1.51833168E9"/>
        <n v="1.51222921E9"/>
        <n v="1.517921042E9"/>
        <n v="1.517808981E9"/>
        <n v="1.515029332E9"/>
        <n v="1.512013252E9"/>
        <n v="1.513126052E9"/>
        <n v="1.513345731E9"/>
        <n v="1.512307171E9"/>
        <n v="1.514574642E9"/>
        <n v="1.518468561E9"/>
        <n v="1.512231292E9"/>
        <n v="1.519395561E9"/>
        <n v="1.512258871E9"/>
        <n v="1.51542308E9"/>
        <n v="1.518537392E9"/>
        <n v="1.512905082E9"/>
        <n v="1.513786642E9"/>
        <n v="1.512180712E9"/>
        <n v="1.51777156E9"/>
        <n v="1.512316202E9"/>
        <n v="1.51419577E9"/>
        <n v="1.5187338E9"/>
        <n v="1.518513922E9"/>
        <n v="1.513104341E9"/>
        <n v="1.513432491E9"/>
        <n v="1.517342181E9"/>
        <n v="1.5136495E9"/>
        <n v="1.51935063E9"/>
        <n v="1.514065111E9"/>
        <n v="1.51294228E9"/>
        <n v="1.51758893E9"/>
        <n v="1.515747492E9"/>
        <n v="1.518067891E9"/>
        <n v="1.517472631E9"/>
        <n v="1.51265126E9"/>
        <n v="1.515597442E9"/>
        <n v="1.516879702E9"/>
        <n v="1.512399092E9"/>
        <n v="1.51998261E9"/>
        <n v="1.515176381E9"/>
        <n v="1.516576141E9"/>
        <n v="1.515443142E9"/>
        <n v="1.51602651E9"/>
        <n v="1.51437505E9"/>
        <n v="1.51603047E9"/>
        <n v="1.515227432E9"/>
        <n v="1.517571122E9"/>
        <n v="1.519053772E9"/>
        <n v="1.51564976E9"/>
        <n v="1.51230393E9"/>
        <n v="1.514669812E9"/>
        <n v="1.518816952E9"/>
        <n v="1.512673401E9"/>
        <n v="1.51174675E9"/>
        <n v="1.517699742E9"/>
        <n v="1.513250152E9"/>
        <n v="1.518229451E9"/>
        <n v="1.517201751E9"/>
        <n v="1.513941732E9"/>
        <n v="1.512405411E9"/>
        <n v="1.515028701E9"/>
        <n v="1.51433773E9"/>
        <n v="1.516946952E9"/>
        <n v="1.51475905E9"/>
        <n v="1.51580065E9"/>
        <n v="1.5192802E9"/>
        <n v="1.515146531E9"/>
        <n v="1.51209841E9"/>
        <n v="1.51901804E9"/>
        <n v="1.51341732E9"/>
        <n v="1.515265412E9"/>
        <n v="1.5175884E9"/>
        <n v="1.518589381E9"/>
        <n v="1.51454993E9"/>
        <n v="1.514661641E9"/>
        <n v="1.514940701E9"/>
        <n v="1.511576032E9"/>
        <n v="1.51293739E9"/>
        <n v="1.5147157E9"/>
        <n v="1.51476632E9"/>
        <n v="1.51504573E9"/>
        <n v="1.514588251E9"/>
        <n v="1.51426696E9"/>
        <n v="1.51374537E9"/>
        <n v="1.5151017E9"/>
        <n v="1.515794062E9"/>
        <n v="1.517789162E9"/>
        <n v="1.51408851E9"/>
        <n v="1.514579722E9"/>
        <n v="1.51353961E9"/>
        <n v="1.519447801E9"/>
        <n v="1.515000111E9"/>
        <n v="1.519347402E9"/>
        <n v="1.51537062E9"/>
        <n v="1.516116932E9"/>
        <n v="1.51165217E9"/>
        <n v="1.51435564E9"/>
        <n v="1.511426183E9"/>
        <n v="1.513480434E9"/>
        <n v="1.519711823E9"/>
        <n v="1.515732947E9"/>
        <n v="1.513009369E9"/>
        <n v="1.514152653E9"/>
        <n v="1.513974315E9"/>
        <n v="1.514322508E9"/>
        <n v="1.517266185E9"/>
        <n v="1.519869526E9"/>
        <n v="1.516657283E9"/>
        <n v="1.513128826E9"/>
        <n v="1.517089078E9"/>
        <n v="1.516207599E9"/>
        <n v="1.512574935E9"/>
        <n v="1.513097804E9"/>
        <n v="1.513858083E9"/>
        <n v="1.517074537E9"/>
        <n v="1.518814175E9"/>
        <n v="1.512537778E9"/>
        <n v="1.519111387E9"/>
        <n v="1.511565149E9"/>
        <n v="1.517553896E9"/>
        <n v="1.519988964E9"/>
        <n v="1.516671646E9"/>
        <n v="1.518908954E9"/>
        <n v="1.514389524E9"/>
        <n v="1.518764713E9"/>
        <n v="1.515250368E9"/>
        <n v="1.515870497E9"/>
        <n v="1.514245306E9"/>
        <n v="1.518214007E9"/>
        <n v="1.513703223E9"/>
        <n v="1.514501456E9"/>
        <n v="1.518780564E9"/>
        <n v="1.518432238E9"/>
        <n v="1.513105616E9"/>
        <n v="1.518929593E9"/>
        <n v="1.513614985E9"/>
        <n v="1.518189463E9"/>
        <n v="1.515709687E9"/>
        <n v="1.518822505E9"/>
        <n v="1.516886696E9"/>
        <n v="1.513072403E9"/>
        <n v="1.514932983E9"/>
        <n v="1.515679969E9"/>
        <n v="1.517929304E9"/>
        <n v="1.518990414E9"/>
        <n v="1.519781358E9"/>
        <n v="1.511849989E9"/>
        <n v="1.511755717E9"/>
        <n v="1.516201936E9"/>
        <n v="1.517774866E9"/>
        <n v="1.519569039E9"/>
        <n v="1.516814817E9"/>
        <n v="1.517694948E9"/>
        <n v="1.511583123E9"/>
        <n v="1.514000384E9"/>
        <n v="1.519207066E9"/>
        <n v="1.514618523E9"/>
        <n v="1.514613996E9"/>
        <n v="1.511494027E9"/>
        <n v="1.514218825E9"/>
        <n v="1.517497848E9"/>
        <n v="1.516847058E9"/>
        <n v="1.512314448E9"/>
        <n v="1.511675736E9"/>
        <n v="1.513656493E9"/>
        <n v="1.513289063E9"/>
        <n v="1.512919986E9"/>
        <n v="1.515301473E9"/>
        <n v="1.514085314E9"/>
        <n v="1.516651949E9"/>
        <n v="1.512787406E9"/>
        <n v="1.516353466E9"/>
        <n v="1.517033197E9"/>
        <n v="1.513456349E9"/>
        <n v="1.511486387E9"/>
        <n v="1.519655308E9"/>
        <n v="1.516746656E9"/>
        <n v="1.516107643E9"/>
        <n v="1.512370745E9"/>
        <n v="1.512770227E9"/>
        <n v="1.516573055E9"/>
        <n v="1.515803253E9"/>
        <n v="1.514885369E9"/>
        <n v="1.516671855E9"/>
        <n v="1.513696899E9"/>
        <n v="1.519834057E9"/>
        <n v="1.516572305E9"/>
        <n v="1.515926775E9"/>
        <n v="1.517601838E9"/>
        <n v="1.515595919E9"/>
        <n v="1.514684315E9"/>
        <n v="1.514491955E9"/>
        <n v="1.517755399E9"/>
        <n v="1.516652106E9"/>
        <n v="1.519012778E9"/>
        <n v="1.516901266E9"/>
        <n v="1.514636189E9"/>
        <n v="1.515084206E9"/>
        <n v="1.515971453E9"/>
        <n v="1.518454695E9"/>
        <n v="1.513400385E9"/>
        <n v="1.518098398E9"/>
        <n v="1.519215378E9"/>
        <n v="1.515479549E9"/>
        <n v="1.519741907E9"/>
        <n v="1.512591004E9"/>
        <n v="1.515480627E9"/>
        <n v="1.514694539E9"/>
        <n v="1.516416809E9"/>
        <n v="1.513482419E9"/>
        <n v="1.516198743E9"/>
        <n v="1.517333209E9"/>
        <n v="1.518693814E9"/>
        <n v="1.513420466E9"/>
        <n v="1.514956144E9"/>
        <n v="1.514937136E9"/>
        <n v="1.516347889E9"/>
        <n v="1.515366065E9"/>
        <n v="1.511667923E9"/>
        <n v="1.518108984E9"/>
        <n v="1.515482925E9"/>
        <n v="1.511330636E9"/>
        <n v="1.519003263E9"/>
        <n v="1.512407035E9"/>
        <n v="1.515439367E9"/>
        <n v="1.516099328E9"/>
        <n v="1.519229215E9"/>
        <n v="1.516939614E9"/>
        <n v="1.516272546E9"/>
        <n v="1.513200825E9"/>
        <n v="1.513667814E9"/>
        <n v="1.517053534E9"/>
        <n v="1.512739608E9"/>
        <n v="1.512534043E9"/>
        <n v="1.516517094E9"/>
        <n v="1.515522056E9"/>
        <n v="1.517109215E9"/>
        <n v="1.514676164E9"/>
        <n v="1.512642757E9"/>
        <n v="1.513065033E9"/>
        <n v="1.516731018E9"/>
        <n v="1.519717566E9"/>
        <n v="1.514770487E9"/>
        <n v="1.517730873E9"/>
        <n v="1.519033217E9"/>
        <n v="1.514385978E9"/>
        <n v="1.511923757E9"/>
        <n v="1.512159937E9"/>
        <n v="1.514847756E9"/>
        <n v="1.511394169E9"/>
        <n v="1.519984194E9"/>
        <n v="1.517217325E9"/>
        <n v="1.511340334E9"/>
        <n v="1.519839746E9"/>
        <n v="1.515675975E9"/>
        <n v="1.518690437E9"/>
        <n v="1.513055059E9"/>
        <n v="1.516384578E9"/>
        <n v="1.516682237E9"/>
        <n v="1.516506069E9"/>
        <n v="1.511712523E9"/>
        <n v="1.512060714E9"/>
        <n v="1.518078655E9"/>
        <n v="1.513315873E9"/>
        <n v="1.519289725E9"/>
        <n v="1.515633676E9"/>
        <n v="1.513115233E9"/>
        <n v="1.511876576E9"/>
        <n v="1.515084875E9"/>
        <n v="1.516010454E9"/>
        <n v="1.513428875E9"/>
        <n v="1.517888407E9"/>
        <n v="1.519889299E9"/>
        <n v="1.512818576E9"/>
        <n v="1.518592166E9"/>
        <n v="1.516239524E9"/>
        <n v="1.513116213E9"/>
        <n v="1.514870785E9"/>
        <n v="1.516167324E9"/>
        <n v="1.518081983E9"/>
        <n v="1.514248614E9"/>
        <n v="1.513195566E9"/>
        <n v="1.515722528E9"/>
        <n v="1.517396844E9"/>
        <n v="1.515946718E9"/>
        <n v="1.514936698E9"/>
        <n v="1.514581209E9"/>
        <n v="1.517678838E9"/>
        <n v="1.516783439E9"/>
        <n v="1.511789046E9"/>
        <n v="1.519570315E9"/>
        <n v="1.513333165E9"/>
        <n v="1.516816619E9"/>
        <n v="1.517383268E9"/>
        <n v="1.516201023E9"/>
        <n v="1.512638334E9"/>
        <n v="1.514510857E9"/>
        <n v="1.511319574E9"/>
        <n v="1.519803257E9"/>
        <n v="1.512929438E9"/>
        <n v="1.511967514E9"/>
        <n v="1.516376988E9"/>
        <n v="1.512323464E9"/>
        <n v="1.518367294E9"/>
        <n v="1.519516474E9"/>
        <n v="1.512396628E9"/>
        <n v="1.511724847E9"/>
        <n v="1.519637903E9"/>
        <n v="1.512262986E9"/>
        <n v="1.518169155E9"/>
        <n v="1.511558809E9"/>
        <n v="1.517348234E9"/>
        <n v="1.513121324E9"/>
        <n v="1.513146765E9"/>
        <n v="1.511907257E9"/>
        <n v="1.519199826E9"/>
        <n v="1.515237525E9"/>
        <n v="1.512609865E9"/>
        <n v="1.511559623E9"/>
        <n v="1.511362625E9"/>
        <n v="1.513070325E9"/>
        <n v="1.515159267E9"/>
        <n v="1.515703143E9"/>
        <n v="1.512637414E9"/>
        <n v="1.516511369E9"/>
        <n v="1.511653228E9"/>
        <n v="1.512995124E9"/>
        <n v="1.517062054E9"/>
        <n v="1.515873225E9"/>
        <n v="1.515989206E9"/>
        <n v="1.513029264E9"/>
        <n v="1.519467274E9"/>
        <n v="1.515033949E9"/>
        <n v="1.512119555E9"/>
        <n v="1.514567364E9"/>
        <n v="1.513156873E9"/>
        <n v="1.519830847E9"/>
        <n v="1.519414229E9"/>
        <n v="1.516701236E9"/>
        <n v="1.514143915E9"/>
        <n v="1.516509667E9"/>
        <n v="1.516394093E9"/>
        <n v="1.518273699E9"/>
        <n v="1.514412478E9"/>
        <n v="1.518897898E9"/>
        <n v="1.517588153E9"/>
        <n v="1.514030156E9"/>
        <n v="1.515500243E9"/>
        <n v="1.518657079E9"/>
        <n v="1.515202587E9"/>
        <n v="1.512424845E9"/>
        <n v="1.516046606E9"/>
        <n v="1.511429214E9"/>
        <n v="1.512247229E9"/>
        <n v="1.511915967E9"/>
        <n v="1.518068589E9"/>
        <n v="1.519772964E9"/>
        <n v="1.515287524E9"/>
        <n v="1.518227317E9"/>
        <n v="1.515099878E9"/>
        <n v="1.519429318E9"/>
        <n v="1.511252606E9"/>
        <n v="1.516517489E9"/>
        <n v="1.512379588E9"/>
        <n v="1.513234825E9"/>
        <n v="1.515531659E9"/>
        <n v="1.513244969E9"/>
        <n v="1.517901046E9"/>
        <n v="1.517730853E9"/>
        <n v="1.513188165E9"/>
        <n v="1.514931133E9"/>
        <n v="1.515276239E9"/>
        <n v="1.519556198E9"/>
        <n v="1.513249744E9"/>
        <n v="1.517684104E9"/>
        <n v="1.517974879E9"/>
        <n v="1.513525594E9"/>
        <n v="1.515272659E9"/>
        <n v="1.517358459E9"/>
        <n v="1.515394918E9"/>
        <n v="1.516721725E9"/>
        <n v="1.517991043E9"/>
        <n v="1.511836628E9"/>
        <n v="1.517152773E9"/>
        <n v="1.517766105E9"/>
        <n v="1.516681885E9"/>
        <n v="1.514746346E9"/>
        <n v="1.511920783E9"/>
        <n v="1.516512775E9"/>
        <n v="1.517202707E9"/>
        <n v="1.516035256E9"/>
        <n v="1.511488374E9"/>
        <n v="1.516919199E9"/>
        <n v="1.517044005E9"/>
        <n v="1.517459554E9"/>
        <n v="1.513609828E9"/>
        <n v="1.513329768E9"/>
        <n v="1.512108597E9"/>
        <n v="1.519420554E9"/>
        <n v="1.517509693E9"/>
        <n v="1.515267033E9"/>
        <n v="1.516493824E9"/>
        <n v="1.518547943E9"/>
        <n v="1.514317258E9"/>
        <n v="1.516727989E9"/>
        <n v="1.514520904E9"/>
        <n v="1.515420635E9"/>
        <n v="1.512795135E9"/>
        <n v="1.515292534E9"/>
        <n v="1.517581228E9"/>
        <n v="1.514232903E9"/>
        <n v="1.519695196E9"/>
        <n v="1.516777338E9"/>
        <n v="1.511980665E9"/>
        <n v="1.517987036E9"/>
        <n v="1.514192047E9"/>
        <n v="1.512220383E9"/>
        <n v="1.518421593E9"/>
        <n v="1.513096723E9"/>
        <n v="1.515025477E9"/>
        <n v="1.511601853E9"/>
        <n v="1.512282886E9"/>
        <n v="1.514111918E9"/>
        <n v="1.519386377E9"/>
        <n v="1.515402536E9"/>
        <n v="1.519108298E9"/>
        <n v="1.516154798E9"/>
        <n v="1.512480819E9"/>
        <n v="1.512150097E9"/>
        <n v="1.518292443E9"/>
        <n v="1.515899426E9"/>
        <n v="1.514719745E9"/>
        <n v="1.518027409E9"/>
        <n v="1.514840283E9"/>
        <n v="1.515268785E9"/>
        <n v="1.517505693E9"/>
        <n v="1.512820384E9"/>
        <n v="1.515263098E9"/>
        <n v="1.516505594E9"/>
        <n v="1.519695066E9"/>
        <n v="1.515243777E9"/>
        <n v="1.511534376E9"/>
        <n v="1.519410747E9"/>
        <n v="1.513822706E9"/>
        <n v="1.518048593E9"/>
        <n v="1.518866128E9"/>
        <n v="1.516828123E9"/>
        <n v="1.511989737E9"/>
        <n v="1.517356705E9"/>
        <n v="1.514706045E9"/>
        <n v="1.517883533E9"/>
        <n v="1.518169119E9"/>
        <n v="1.514079434E9"/>
        <n v="1.517839809E9"/>
        <n v="1.519048213E9"/>
        <n v="1.514981023E9"/>
        <n v="1.516939203E9"/>
        <n v="1.517356453E9"/>
        <n v="1.516234407E9"/>
        <n v="1.517612705E9"/>
        <n v="1.517020997E9"/>
        <n v="1.512487637E9"/>
        <n v="1.516113685E9"/>
        <n v="1.517859333E9"/>
        <n v="1.513819838E9"/>
        <n v="1.513802267E9"/>
        <n v="1.511326733E9"/>
        <n v="1.517434058E9"/>
        <n v="1.519949099E9"/>
        <n v="1.517399064E9"/>
        <n v="1.514797147E9"/>
        <n v="1.514566123E9"/>
        <n v="1.513032208E9"/>
        <n v="1.512315714E9"/>
        <n v="1.516048157E9"/>
        <n v="1.519408323E9"/>
        <n v="1.516707674E9"/>
        <n v="1.514890045E9"/>
        <n v="1.513666893E9"/>
        <n v="1.514806258E9"/>
        <n v="1.512598773E9"/>
        <n v="1.514145028E9"/>
        <n v="1.517427888E9"/>
        <n v="1.516863865E9"/>
        <n v="1.513936137E9"/>
        <n v="1.517946275E9"/>
        <n v="1.511919267E9"/>
        <n v="1.515663494E9"/>
        <n v="1.513059026E9"/>
        <n v="1.516446284E9"/>
        <n v="1.519719458E9"/>
        <n v="1.518886129E9"/>
        <n v="1.519730225E9"/>
        <n v="1.513637445E9"/>
        <n v="1.518641623E9"/>
        <n v="1.516464197E9"/>
        <n v="1.516833916E9"/>
        <n v="1.515326798E9"/>
        <n v="1.514487233E9"/>
        <n v="1.513736496E9"/>
        <n v="1.513780996E9"/>
        <n v="1.515488367E9"/>
        <n v="1.512850308E9"/>
        <n v="1.512880378E9"/>
        <n v="1.513470713E9"/>
        <n v="1.516576979E9"/>
        <n v="1.517326669E9"/>
        <n v="1.514994307E9"/>
        <n v="1.514556379E9"/>
        <n v="1.513121488E9"/>
        <n v="1.512944096E9"/>
        <n v="1.517030797E9"/>
        <n v="1.519171547E9"/>
        <n v="1.518251444E9"/>
        <n v="1.517749296E9"/>
        <n v="1.516320625E9"/>
        <n v="1.511730283E9"/>
        <n v="1.515582339E9"/>
        <n v="1.516687718E9"/>
        <n v="1.513260636E9"/>
        <n v="1.514182624E9"/>
        <n v="1.512934237E9"/>
        <n v="1.519938389E9"/>
        <n v="1.516620458E9"/>
        <n v="1.511965245E9"/>
        <n v="1.517588126E9"/>
        <n v="1.519976827E9"/>
        <n v="1.511741793E9"/>
        <n v="1.511437667E9"/>
        <n v="1.519944114E9"/>
        <n v="1.517420313E9"/>
        <n v="1.518171536E9"/>
        <n v="1.517764367E9"/>
        <n v="1.515865888E9"/>
        <n v="1.515253368E9"/>
        <n v="1.516054485E9"/>
        <n v="1.512600128E9"/>
        <n v="1.513399955E9"/>
        <n v="1.511259324E9"/>
        <n v="1.518409863E9"/>
        <n v="1.513848685E9"/>
        <n v="1.518090605E9"/>
        <n v="1.518421366E9"/>
        <n v="1.514342403E9"/>
        <n v="1.513522286E9"/>
        <n v="1.517047893E9"/>
        <n v="1.513741938E9"/>
        <n v="1.517089758E9"/>
        <n v="1.514845956E9"/>
        <n v="1.511865948E9"/>
        <n v="1.518737308E9"/>
        <n v="1.517370194E9"/>
        <n v="1.516056504E9"/>
        <n v="1.517001753E9"/>
        <n v="1.516356727E9"/>
        <n v="1.513607188E9"/>
        <n v="1.514212996E9"/>
        <n v="1.515269475E9"/>
        <n v="1.512220599E9"/>
        <n v="1.514625923E9"/>
        <n v="1.512000393E9"/>
        <n v="1.518246376E9"/>
        <n v="1.513229515E9"/>
        <n v="1.519858036E9"/>
        <n v="1.515206265E9"/>
        <n v="1.517145917E9"/>
        <n v="1.512841427E9"/>
        <n v="1.512313619E9"/>
        <n v="1.512462963E9"/>
        <n v="1.517035838E9"/>
        <n v="1.513156528E9"/>
        <n v="1.512535405E9"/>
        <n v="1.514798635E9"/>
        <n v="1.517626229E9"/>
        <n v="1.519815464E9"/>
        <n v="1.517202055E9"/>
        <n v="1.518448954E9"/>
        <n v="1.513907586E9"/>
        <n v="1.517529154E9"/>
        <n v="1.519583757E9"/>
        <n v="1.517433015E9"/>
        <n v="1.518329105E9"/>
        <n v="1.515265337E9"/>
        <n v="1.515374708E9"/>
        <n v="1.516825594E9"/>
        <n v="1.516856504E9"/>
        <n v="1.513594854E9"/>
        <n v="1.511714017E9"/>
        <n v="1.515642649E9"/>
        <n v="1.516005543E9"/>
        <n v="1.519971093E9"/>
        <n v="1.513438154E9"/>
        <n v="1.519407134E9"/>
        <n v="1.519368765E9"/>
        <n v="1.514770877E9"/>
        <n v="1.519502614E9"/>
        <n v="1.514097306E9"/>
        <n v="1.519069054E9"/>
        <n v="1.513950007E9"/>
        <n v="1.511759859E9"/>
        <n v="1.518093829E9"/>
        <n v="1.511817176E9"/>
        <n v="1.513292028E9"/>
        <n v="1.512473264E9"/>
        <n v="1.517674239E9"/>
        <n v="1.518207137E9"/>
        <n v="1.519945589E9"/>
        <n v="1.515075908E9"/>
        <n v="1.513026509E9"/>
        <n v="1.512981093E9"/>
        <n v="1.514554789E9"/>
        <n v="1.519739189E9"/>
        <n v="1.516244696E9"/>
        <n v="1.517690653E9"/>
        <n v="1.513512859E9"/>
        <n v="1.518765728E9"/>
        <n v="1.513389174E9"/>
        <n v="1.513259585E9"/>
        <n v="1.514695004E9"/>
        <n v="1.516240355E9"/>
        <n v="1.514344306E9"/>
        <n v="1.517796286E9"/>
        <n v="1.515780217E9"/>
        <n v="1.518110946E9"/>
        <n v="1.518338558E9"/>
        <n v="1.515821708E9"/>
        <n v="1.515129528E9"/>
        <n v="1.517646784E9"/>
        <n v="1.513877758E9"/>
        <n v="1.514496159E9"/>
        <n v="1.516046786E9"/>
        <n v="1.516084759E9"/>
        <n v="1.512967987E9"/>
        <n v="1.515398349E9"/>
        <n v="1.515459267E9"/>
        <n v="1.515484818E9"/>
        <n v="1.514771808E9"/>
        <n v="1.511294697E9"/>
        <n v="1.513558805E9"/>
        <n v="1.517346923E9"/>
        <n v="1.515122966E9"/>
        <n v="1.518750954E9"/>
        <n v="1.513697659E9"/>
        <n v="1.518155693E9"/>
        <n v="1.511902818E9"/>
        <n v="1.513094017E9"/>
        <n v="1.511979743E9"/>
        <n v="1.516195244E9"/>
        <n v="1.514392508E9"/>
        <n v="1.516886707E9"/>
        <n v="1.512136908E9"/>
        <n v="1.514566447E9"/>
        <n v="1.512431019E9"/>
        <n v="1.518994864E9"/>
        <n v="1.516450836E9"/>
        <n v="1.519167807E9"/>
        <n v="1.515340498E9"/>
        <n v="1.518118376E9"/>
        <n v="1.514301526E9"/>
        <n v="1.517651509E9"/>
        <n v="1.513768734E9"/>
        <n v="1.513937625E9"/>
        <n v="1.512893693E9"/>
        <n v="1.518966998E9"/>
        <n v="1.519864798E9"/>
        <n v="1.519296889E9"/>
        <n v="1.513917168E9"/>
        <n v="1.516713864E9"/>
        <n v="1.517383739E9"/>
        <n v="1.512472096E9"/>
        <n v="1.511331996E9"/>
        <n v="1.512590429E9"/>
        <n v="1.512053227E9"/>
        <n v="1.513703384E9"/>
        <n v="1.511267918E9"/>
        <n v="1.518489948E9"/>
        <n v="1.517070393E9"/>
        <n v="1.511255127E9"/>
        <n v="1.513197145E9"/>
        <n v="1.513591259E9"/>
        <n v="1.514780946E9"/>
        <n v="1.514941644E9"/>
        <n v="1.514722316E9"/>
        <n v="1.512923467E9"/>
        <n v="1.518374327E9"/>
        <n v="1.517737897E9"/>
        <n v="1.516880479E9"/>
        <n v="1.515078349E9"/>
        <n v="1.514603325E9"/>
        <n v="1.512450073E9"/>
        <n v="1.517805918E9"/>
        <n v="1.514635865E9"/>
        <n v="1.513501928E9"/>
        <n v="1.517167584E9"/>
        <n v="1.516260835E9"/>
        <n v="1.517482286E9"/>
        <n v="1.519265968E9"/>
        <n v="1.513816223E9"/>
        <n v="1.511729146E9"/>
        <n v="1.516741375E9"/>
        <n v="1.518538028E9"/>
        <n v="1.519308913E9"/>
        <n v="1.517125067E9"/>
        <n v="1.519571578E9"/>
        <n v="1.514048487E9"/>
        <n v="1.515619886E9"/>
        <n v="1.514686208E9"/>
        <n v="1.514267518E9"/>
        <n v="1.511647654E9"/>
        <n v="1.513311305E9"/>
        <n v="1.511944019E9"/>
        <n v="1.516188376E9"/>
        <n v="1.516289518E9"/>
        <n v="1.516312637E9"/>
        <n v="1.514519085E9"/>
        <n v="1.519552216E9"/>
        <n v="1.511330318E9"/>
        <n v="1.519558207E9"/>
        <n v="1.515370508E9"/>
        <n v="1.516345029E9"/>
        <n v="1.518032768E9"/>
        <n v="1.513432834E9"/>
        <n v="1.513696214E9"/>
        <n v="1.516900425E9"/>
        <n v="1.514709515E9"/>
        <n v="1.512025783E9"/>
        <n v="1.512326093E9"/>
        <n v="1.511794389E9"/>
        <n v="1.513469896E9"/>
        <n v="1.513167543E9"/>
        <n v="1.514280857E9"/>
        <n v="1.517993594E9"/>
        <n v="1.515864494E9"/>
        <n v="1.519926153E9"/>
        <n v="1.516131028E9"/>
        <n v="1.516522249E9"/>
        <n v="1.516194229E9"/>
        <n v="1.512989886E9"/>
        <n v="1.513866577E9"/>
        <n v="1.515292745E9"/>
        <n v="1.514633103E9"/>
        <n v="1.515235689E9"/>
        <n v="1.519032377E9"/>
        <n v="1.519757157E9"/>
        <n v="1.513995054E9"/>
        <n v="1.514698545E9"/>
        <n v="1.517861283E9"/>
        <n v="1.515351415E9"/>
        <n v="1.516465104E9"/>
        <n v="1.514090618E9"/>
        <n v="1.512295147E9"/>
        <n v="1.519290847E9"/>
        <n v="1.512366127E9"/>
        <n v="1.513074857E9"/>
        <n v="1.516715273E9"/>
        <n v="1.518140408E9"/>
        <n v="1.514887036E9"/>
        <n v="1.514128749E9"/>
        <n v="1.511427034E9"/>
        <n v="1.511570649E9"/>
        <n v="1.512988594E9"/>
        <n v="1.515993979E9"/>
        <n v="1.514586174E9"/>
        <n v="1.513359897E9"/>
        <n v="1.513342897E9"/>
        <n v="1.517125694E9"/>
        <n v="1.512120398E9"/>
        <n v="1.518273024E9"/>
        <n v="1.516010977E9"/>
        <n v="1.519033293E9"/>
        <n v="1.519504305E9"/>
        <n v="1.511302895E9"/>
        <n v="1.513677346E9"/>
        <n v="1.514278773E9"/>
        <n v="1.515758918E9"/>
        <n v="1.514387986E9"/>
        <n v="1.516143487E9"/>
        <n v="1.514679885E9"/>
        <n v="1.516567988E9"/>
        <n v="1.517153993E9"/>
        <n v="1.514209616E9"/>
        <n v="1.511626524E9"/>
        <n v="1.511997715E9"/>
        <n v="1.514205313E9"/>
        <n v="1.512864127E9"/>
        <n v="1.518615263E9"/>
        <n v="1.519560123E9"/>
        <n v="1.511640714E9"/>
        <n v="1.518997525E9"/>
        <n v="1.511322924E9"/>
        <n v="1.516206438E9"/>
        <n v="1.516006228E9"/>
        <n v="1.514380543E9"/>
        <n v="1.516142919E9"/>
        <n v="1.517507757E9"/>
        <n v="1.514110957E9"/>
        <n v="1.519658594E9"/>
        <n v="1.511557577E9"/>
        <n v="1.519225385E9"/>
        <n v="1.517850487E9"/>
        <n v="1.511664969E9"/>
        <n v="1.515712248E9"/>
        <n v="1.517460828E9"/>
        <n v="1.517712907E9"/>
        <n v="1.514439747E9"/>
        <n v="1.517557276E9"/>
        <n v="1.517589347E9"/>
        <n v="1.517870986E9"/>
        <n v="1.511671214E9"/>
        <n v="1.519532616E9"/>
        <n v="1.517561395E9"/>
        <n v="1.517557465E9"/>
        <n v="1.518189988E9"/>
        <n v="1.517439547E9"/>
        <n v="1.511550633E9"/>
        <n v="1.513666006E9"/>
        <n v="1.517968065E9"/>
        <n v="1.514405375E9"/>
        <n v="1.513174318E9"/>
        <n v="1.516895748E9"/>
        <n v="1.516651048E9"/>
        <n v="1.511416793E9"/>
        <n v="1.518908767E9"/>
        <n v="1.515166414E9"/>
        <n v="1.519641309E9"/>
        <n v="1.516121489E9"/>
        <n v="1.515869236E9"/>
        <n v="1.517286964E9"/>
        <n v="1.519124753E9"/>
        <n v="1.511764144E9"/>
        <n v="1.516708435E9"/>
        <n v="1.512437195E9"/>
        <n v="1.513867913E9"/>
        <n v="1.518823567E9"/>
        <n v="1.511662156E9"/>
        <n v="1.519138024E9"/>
        <n v="1.519732963E9"/>
        <n v="1.515166948E9"/>
        <n v="1.514857516E9"/>
        <n v="1.512400843E9"/>
        <n v="1.518138173E9"/>
        <n v="1.512728215E9"/>
        <n v="1.513313674E9"/>
        <n v="1.515907357E9"/>
        <n v="1.519084897E9"/>
        <n v="1.513452895E9"/>
        <n v="1.517803979E9"/>
        <n v="1.515651799E9"/>
        <n v="1.514403865E9"/>
        <n v="1.516698004E9"/>
        <n v="1.513931609E9"/>
        <n v="1.515330679E9"/>
        <n v="1.516207395E9"/>
        <n v="1.511410115E9"/>
        <n v="1.517314135E9"/>
        <n v="1.519471393E9"/>
        <n v="1.512416066E9"/>
        <n v="1.515920696E9"/>
        <n v="1.518221459E9"/>
        <n v="1.517690765E9"/>
        <n v="1.514541025E9"/>
        <n v="1.515061177E9"/>
        <n v="1.513321335E9"/>
        <n v="1.512625673E9"/>
        <n v="1.513774038E9"/>
        <n v="1.514243485E9"/>
        <n v="1.517750877E9"/>
        <n v="1.513745256E9"/>
        <n v="1.516934137E9"/>
        <n v="1.516148535E9"/>
        <n v="1.519437489E9"/>
        <n v="1.515764258E9"/>
        <n v="1.514625099E9"/>
        <n v="1.515656955E9"/>
        <n v="1.514092543E9"/>
        <n v="1.516725616E9"/>
        <n v="1.515370933E9"/>
        <n v="1.516442706E9"/>
        <n v="1.516270457E9"/>
        <n v="1.519382067E9"/>
        <n v="1.512331357E9"/>
        <n v="1.515505074E9"/>
        <n v="1.517801537E9"/>
        <n v="1.517217683E9"/>
        <n v="1.517293808E9"/>
        <n v="1.512508065E9"/>
        <n v="1.517867833E9"/>
        <n v="1.516663487E9"/>
        <n v="1.511910948E9"/>
        <n v="1.518590216E9"/>
        <n v="1.514239016E9"/>
        <n v="1.518856377E9"/>
        <n v="1.514992025E9"/>
        <n v="1.511889737E9"/>
        <n v="1.515745739E9"/>
        <n v="1.512916635E9"/>
        <n v="1.512366039E9"/>
        <n v="1.519228836E9"/>
        <n v="1.516668485E9"/>
        <n v="1.517652687E9"/>
        <n v="1.515176636E9"/>
        <n v="1.516899717E9"/>
        <n v="1.514771956E9"/>
        <n v="1.512474147E9"/>
        <n v="1.518238247E9"/>
        <n v="1.511520384E9"/>
        <n v="1.517351109E9"/>
        <n v="1.519846633E9"/>
        <n v="1.518383587E9"/>
        <n v="1.516440869E9"/>
        <n v="1.518477935E9"/>
        <n v="1.512928555E9"/>
        <n v="1.515457744E9"/>
        <n v="1.512691669E9"/>
        <n v="1.513742489E9"/>
        <n v="1.511752336E9"/>
        <n v="1.516923009E9"/>
        <n v="1.518525629E9"/>
        <n v="1.518964545E9"/>
        <n v="1.514138526E9"/>
        <n v="1.515370399E9"/>
        <n v="1.517000989E9"/>
        <n v="1.514061558E9"/>
        <n v="1.511878739E9"/>
        <n v="1.513183459E9"/>
        <n v="1.519532726E9"/>
        <n v="1.517898024E9"/>
        <n v="1.519920114E9"/>
        <n v="1.518076473E9"/>
        <n v="1.513258718E9"/>
        <n v="1.518242507E9"/>
        <n v="1.517207855E9"/>
        <n v="1.516917545E9"/>
        <n v="1.513777125E9"/>
        <n v="1.511511755E9"/>
        <n v="1.517305515E9"/>
        <n v="1.512643778E9"/>
        <n v="1.518310687E9"/>
        <n v="1.511990835E9"/>
        <n v="1.515719156E9"/>
        <n v="1.515229545E9"/>
        <n v="1.516427784E9"/>
        <n v="1.518416473E9"/>
        <n v="1.518994383E9"/>
        <n v="1.511259309E9"/>
        <n v="1.517692134E9"/>
        <n v="1.515571663E9"/>
        <n v="1.517861324E9"/>
        <n v="1.517983279E9"/>
        <n v="1.512348466E9"/>
        <n v="1.512013756E9"/>
        <n v="1.515276624E9"/>
        <n v="1.518110928E9"/>
        <n v="1.513027623E9"/>
        <n v="1.519131187E9"/>
        <n v="1.517680136E9"/>
        <n v="1.518011804E9"/>
        <n v="1.519945743E9"/>
        <n v="1.519781256E9"/>
        <n v="1.515574889E9"/>
        <n v="1.511280397E9"/>
        <n v="1.511715027E9"/>
        <n v="1.514756878E9"/>
        <n v="1.511623064E9"/>
        <n v="1.517106679E9"/>
        <n v="1.512122099E9"/>
        <n v="1.515832313E9"/>
        <n v="1.519992299E9"/>
        <n v="1.519467899E9"/>
        <n v="1.517568844E9"/>
        <n v="1.516089224E9"/>
        <n v="1.514508203E9"/>
        <n v="1.515496823E9"/>
        <n v="1.513443285E9"/>
        <n v="1.513972774E9"/>
        <n v="1.512365946E9"/>
        <n v="1.514562624E9"/>
        <n v="1.511293626E9"/>
        <n v="1.511440834E9"/>
        <n v="1.516976029E9"/>
        <n v="1.516072727E9"/>
        <n v="1.512238356E9"/>
        <n v="1.518568236E9"/>
        <n v="1.516172115E9"/>
        <n v="1.512746455E9"/>
        <n v="1.511779339E9"/>
        <n v="1.515156495E9"/>
        <n v="1.515275258E9"/>
        <n v="1.513405096E9"/>
        <n v="1.518329525E9"/>
        <n v="1.514535683E9"/>
        <n v="1.513806394E9"/>
        <n v="1.517420173E9"/>
        <n v="1.519010756E9"/>
        <n v="1.517048103E9"/>
        <n v="1.512459173E9"/>
        <n v="1.511366717E9"/>
        <n v="1.517239364E9"/>
        <n v="1.512056354E9"/>
        <n v="1.517651124E9"/>
        <n v="1.517326066E9"/>
        <n v="1.512151519E9"/>
        <n v="1.516050069E9"/>
        <n v="1.514847683E9"/>
        <n v="1.512735586E9"/>
        <n v="1.514295725E9"/>
        <n v="1.513568206E9"/>
        <n v="1.517109579E9"/>
        <n v="1.516145237E9"/>
        <n v="1.515234257E9"/>
        <n v="1.515842959E9"/>
        <n v="1.519991064E9"/>
        <n v="1.519559358E9"/>
        <n v="1.512862135E9"/>
        <n v="1.516038604E9"/>
        <n v="1.513716719E9"/>
        <n v="1.512806876E9"/>
        <n v="1.512192455E9"/>
        <n v="1.515353079E9"/>
        <n v="1.511539486E9"/>
        <n v="1.514999025E9"/>
        <n v="1.516645597E9"/>
        <n v="1.516423679E9"/>
        <n v="1.513225174E9"/>
        <n v="1.516027025E9"/>
        <n v="1.516658893E9"/>
        <n v="1.518108413E9"/>
        <n v="1.519563437E9"/>
        <n v="1.514913365E9"/>
        <n v="1.512022075E9"/>
        <n v="1.518239548E9"/>
        <n v="1.518350184E9"/>
        <n v="1.513376188E9"/>
        <n v="1.516738275E9"/>
        <n v="1.515948754E9"/>
        <n v="1.516220429E9"/>
        <n v="1.511323733E9"/>
        <n v="1.517215594E9"/>
        <n v="1.513478983E9"/>
        <n v="1.517022207E9"/>
        <n v="1.519258983E9"/>
        <n v="1.518328375E9"/>
        <n v="1.518885104E9"/>
        <n v="1.512331185E9"/>
        <n v="1.515475668E9"/>
        <n v="1.511766205E9"/>
        <n v="1.514476117E9"/>
        <n v="1.513439965E9"/>
        <n v="1.512792538E9"/>
        <n v="1.511549607E9"/>
        <n v="1.515252888E9"/>
        <n v="1.514517657E9"/>
        <n v="1.513568234E9"/>
        <n v="1.514259204E9"/>
        <n v="1.516809834E9"/>
        <n v="1.519698557E9"/>
        <n v="1.516888115E9"/>
        <n v="1.512348653E9"/>
        <n v="1.514567834E9"/>
        <n v="1.514046465E9"/>
        <n v="1.511387769E9"/>
        <n v="1.511604569E9"/>
        <n v="1.513349427E9"/>
        <n v="1.519926944E9"/>
        <n v="1.515459399E9"/>
        <n v="1.512226027E9"/>
        <n v="1.519099158E9"/>
        <n v="1.512328479E9"/>
        <n v="1.515938826E9"/>
        <n v="1.513333038E9"/>
        <n v="1.518268296E9"/>
        <n v="1.512268368E9"/>
        <n v="1.511694969E9"/>
        <n v="1.516854153E9"/>
        <n v="1.517334674E9"/>
        <n v="1.517050017E9"/>
        <n v="1.519452727E9"/>
        <n v="1.515484444E9"/>
        <n v="1.518509838E9"/>
        <n v="1.511405474E9"/>
        <n v="1.519562254E9"/>
        <n v="1.519916534E9"/>
        <n v="1.515007385E9"/>
        <n v="1.513165788E9"/>
        <n v="1.517306819E9"/>
        <n v="1.519541537E9"/>
        <n v="1.515330663E9"/>
        <n v="1.512238838E9"/>
        <n v="1.512187836E9"/>
        <n v="1.514138315E9"/>
        <n v="1.515522409E9"/>
        <n v="1.513975943E9"/>
        <n v="1.513243207E9"/>
        <n v="1.518654996E9"/>
        <n v="1.515662288E9"/>
        <n v="1.512710859E9"/>
        <n v="1.512553629E9"/>
        <n v="1.519628905E9"/>
        <n v="1.516422879E9"/>
        <n v="1.512874925E9"/>
        <n v="1.517482054E9"/>
        <n v="1.513699097E9"/>
        <n v="1.515390353E9"/>
        <n v="1.514809375E9"/>
        <n v="1.519441275E9"/>
        <n v="1.515709824E9"/>
        <n v="1.518755823E9"/>
        <n v="1.518567987E9"/>
        <n v="1.518410739E9"/>
        <n v="1.518956153E9"/>
        <n v="1.512993459E9"/>
        <n v="1.511781317E9"/>
        <n v="1.513945917E9"/>
        <n v="1.518851833E9"/>
        <n v="1.517706609E9"/>
        <n v="1.515794997E9"/>
        <n v="1.518576553E9"/>
        <n v="1.515863267E9"/>
        <n v="1.512029924E9"/>
        <n v="1.515620059E9"/>
        <n v="1.516280765E9"/>
        <n v="1.514285153E9"/>
        <n v="1.514856535E9"/>
        <n v="1.519391964E9"/>
        <n v="1.517131226E9"/>
        <n v="1.516843797E9"/>
        <n v="1.518176569E9"/>
        <n v="1.519611083E9"/>
        <n v="1.514171413E9"/>
        <n v="1.515841383E9"/>
        <n v="1.513150004E9"/>
        <n v="1.518339266E9"/>
        <n v="1.512091983E9"/>
        <n v="1.516200047E9"/>
        <n v="1.512935888E9"/>
        <n v="1.518758829E9"/>
        <n v="1.516944514E9"/>
        <n v="1.513769048E9"/>
        <n v="1.514791587E9"/>
        <n v="1.516138284E9"/>
        <n v="1.514559153E9"/>
        <n v="1.516532518E9"/>
        <n v="1.511579896E9"/>
        <n v="1.519122624E9"/>
        <n v="1.517636548E9"/>
        <n v="1.512862077E9"/>
        <n v="1.517567778E9"/>
        <n v="1.516033668E9"/>
        <n v="1.517816823E9"/>
        <n v="1.514292063E9"/>
        <n v="1.516869174E9"/>
        <n v="1.512839193E9"/>
        <n v="1.513592114E9"/>
        <n v="1.511518566E9"/>
        <n v="1.518868145E9"/>
        <n v="1.516119226E9"/>
        <n v="1.514726674E9"/>
        <n v="1.513007685E9"/>
        <n v="1.513884528E9"/>
        <n v="1.519925733E9"/>
        <n v="1.519440166E9"/>
        <n v="1.516672268E9"/>
        <n v="1.511326098E9"/>
        <n v="1.516236419E9"/>
        <n v="1.518136394E9"/>
        <n v="1.519453886E9"/>
        <n v="1.519933195E9"/>
        <n v="1.515157649E9"/>
        <n v="1.511858413E9"/>
        <n v="1.514402739E9"/>
        <n v="1.511534625E9"/>
        <n v="1.514085603E9"/>
        <n v="1.518633689E9"/>
        <n v="1.514825615E9"/>
        <n v="1.518834863E9"/>
        <n v="1.512098324E9"/>
        <n v="1.513897864E9"/>
        <n v="1.513187834E9"/>
        <n v="1.514894388E9"/>
        <n v="1.512176688E9"/>
        <n v="1.516860707E9"/>
        <n v="1.516547758E9"/>
        <n v="1.517183199E9"/>
        <n v="1.516718106E9"/>
        <n v="1.516043806E9"/>
        <n v="1.516129447E9"/>
        <n v="1.513662954E9"/>
        <n v="1.514242499E9"/>
        <n v="1.516039399E9"/>
        <n v="1.518781665E9"/>
        <n v="1.517691599E9"/>
        <n v="1.511399316E9"/>
        <n v="1.519562138E9"/>
        <n v="1.515862517E9"/>
        <n v="1.518266816E9"/>
        <n v="1.515329358E9"/>
        <n v="1.511678567E9"/>
        <n v="1.517875396E9"/>
        <n v="1.516779004E9"/>
        <n v="1.519350493E9"/>
        <n v="1.511805568E9"/>
        <n v="1.518985195E9"/>
        <n v="1.513953178E9"/>
        <n v="1.513089703E9"/>
        <n v="1.512907478E9"/>
        <n v="1.517251738E9"/>
        <n v="1.512650547E9"/>
        <n v="1.513987344E9"/>
        <n v="1.512732747E9"/>
        <n v="1.512256658E9"/>
        <n v="1.515160064E9"/>
        <n v="1.513454803E9"/>
        <n v="1.517576876E9"/>
        <n v="1.516138324E9"/>
        <n v="1.518710697E9"/>
        <n v="1.512767675E9"/>
        <n v="1.515201905E9"/>
        <n v="1.519834665E9"/>
        <n v="1.513895054E9"/>
        <n v="1.515541898E9"/>
        <n v="1.515257003E9"/>
        <n v="1.515455473E9"/>
        <n v="1.515847944E9"/>
        <n v="1.515275863E9"/>
        <n v="1.514401944E9"/>
        <n v="1.513287135E9"/>
        <n v="1.518901247E9"/>
        <n v="1.511678606E9"/>
        <n v="1.518434883E9"/>
        <n v="1.514679606E9"/>
        <n v="1.515690215E9"/>
        <n v="1.518367904E9"/>
        <n v="1.515499775E9"/>
        <n v="1.516863028E9"/>
        <n v="1.516252518E9"/>
        <n v="1.515262115E9"/>
        <n v="1.512350699E9"/>
        <n v="1.512948567E9"/>
        <n v="1.511269898E9"/>
        <n v="1.514668454E9"/>
        <n v="1.515759673E9"/>
        <n v="1.516147076E9"/>
        <n v="1.517643517E9"/>
        <n v="1.514947606E9"/>
        <n v="1.518028714E9"/>
        <n v="1.511823235E9"/>
        <n v="1.512956136E9"/>
        <n v="1.511300816E9"/>
        <n v="1.515817023E9"/>
        <n v="1.519822286E9"/>
        <n v="1.518069427E9"/>
        <n v="1.513737218E9"/>
        <n v="1.511800544E9"/>
        <n v="1.518701726E9"/>
        <n v="1.513513423E9"/>
        <n v="1.518896684E9"/>
        <n v="1.515611499E9"/>
        <n v="1.518061229E9"/>
        <n v="1.519366686E9"/>
        <n v="1.515917927E9"/>
        <n v="1.515991188E9"/>
        <n v="1.514614938E9"/>
        <n v="1.516571895E9"/>
        <n v="1.513486538E9"/>
        <n v="1.518804899E9"/>
        <n v="1.514501258E9"/>
        <n v="1.514517416E9"/>
        <n v="1.516009768E9"/>
        <n v="1.517993333E9"/>
        <n v="1.516076234E9"/>
        <n v="1.511661873E9"/>
        <n v="1.511348029E9"/>
        <n v="1.512877568E9"/>
        <n v="1.518140538E9"/>
        <n v="1.514573733E9"/>
        <n v="1.513890305E9"/>
        <n v="1.519505919E9"/>
        <n v="1.519840934E9"/>
        <n v="1.519161717E9"/>
        <n v="1.518191519E9"/>
        <n v="1.517215013E9"/>
        <n v="1.515560984E9"/>
        <n v="1.517764063E9"/>
        <n v="1.516564035E9"/>
        <n v="1.518680965E9"/>
        <n v="1.511522756E9"/>
        <n v="1.512957669E9"/>
        <n v="1.513825109E9"/>
        <n v="1.512452109E9"/>
        <n v="1.513673573E9"/>
        <n v="1.511334554E9"/>
        <n v="1.512007594E9"/>
        <n v="1.515485366E9"/>
        <n v="1.515432128E9"/>
        <n v="1.514822218E9"/>
        <n v="1.512780847E9"/>
        <n v="1.513606984E9"/>
        <n v="1.515723027E9"/>
        <n v="1.515855817E9"/>
        <n v="1.515550386E9"/>
        <n v="1.512197624E9"/>
        <n v="1.516973443E9"/>
        <n v="1.513865199E9"/>
        <n v="1.513374214E9"/>
        <n v="1.518715819E9"/>
        <n v="1.513374237E9"/>
        <n v="1.519415508E9"/>
        <n v="1.511544043E9"/>
        <n v="1.513612006E9"/>
        <n v="1.512675419E9"/>
        <n v="1.517179869E9"/>
        <n v="1.512254907E9"/>
        <n v="1.512413483E9"/>
        <n v="1.514855074E9"/>
        <n v="1.515489909E9"/>
        <n v="1.517188983E9"/>
        <n v="1.519288408E9"/>
        <n v="1.515443957E9"/>
        <n v="1.518203104E9"/>
        <n v="1.513903627E9"/>
        <n v="1.516496459E9"/>
        <n v="1.514545767E9"/>
        <n v="1.517267576E9"/>
        <n v="1.515118143E9"/>
        <n v="1.517461226E9"/>
        <n v="1.517069844E9"/>
        <n v="1.519759338E9"/>
        <n v="1.518482844E9"/>
        <n v="1.517776093E9"/>
        <n v="1.512563476E9"/>
        <n v="1.511840898E9"/>
        <n v="1.517562658E9"/>
        <n v="1.516738203E9"/>
        <n v="1.515644823E9"/>
        <n v="1.516237195E9"/>
        <n v="1.519847963E9"/>
        <n v="1.518612533E9"/>
        <n v="1.515120268E9"/>
        <n v="1.511693089E9"/>
        <n v="1.516708009E9"/>
        <n v="1.517221536E9"/>
        <n v="1.515241454E9"/>
        <n v="1.511957767E9"/>
        <n v="1.513404039E9"/>
        <n v="1.516813383E9"/>
        <n v="1.511409279E9"/>
        <n v="1.519170016E9"/>
        <n v="1.513637748E9"/>
        <n v="1.516153676E9"/>
        <n v="1.516032843E9"/>
        <n v="1.517080347E9"/>
        <n v="1.512084594E9"/>
        <n v="1.511334776E9"/>
        <n v="1.517128686E9"/>
        <n v="1.517153688E9"/>
        <n v="1.516705815E9"/>
        <n v="1.514366189E9"/>
        <n v="1.518951288E9"/>
        <n v="1.512596014E9"/>
        <n v="1.512802434E9"/>
        <n v="1.515958224E9"/>
        <n v="1.513333143E9"/>
        <n v="1.516943124E9"/>
        <n v="1.518389613E9"/>
        <n v="1.515762874E9"/>
        <n v="1.512748154E9"/>
        <n v="1.514616244E9"/>
        <n v="1.519925086E9"/>
        <n v="1.516546246E9"/>
        <n v="1.517696956E9"/>
        <n v="1.518189306E9"/>
        <n v="1.514649689E9"/>
        <n v="1.514074593E9"/>
        <n v="1.513843619E9"/>
        <n v="1.517288783E9"/>
        <n v="1.517766278E9"/>
        <n v="1.517919727E9"/>
        <n v="1.517300473E9"/>
        <n v="1.511526218E9"/>
        <n v="1.519610135E9"/>
        <n v="1.512275396E9"/>
        <n v="1.516756718E9"/>
        <n v="1.512530748E9"/>
        <n v="1.515766428E9"/>
        <n v="1.514378414E9"/>
        <n v="1.517646798E9"/>
        <n v="1.515560628E9"/>
        <n v="1.518392115E9"/>
        <n v="1.518969403E9"/>
        <n v="1.512928745E9"/>
        <n v="1.511745007E9"/>
        <n v="1.511295734E9"/>
        <n v="1.519541088E9"/>
        <n v="1.517721779E9"/>
        <n v="1.516360769E9"/>
        <n v="1.512961038E9"/>
        <n v="1.515151465E9"/>
        <n v="1.518735966E9"/>
        <n v="1.518444974E9"/>
        <n v="1.514243678E9"/>
        <n v="1.515528073E9"/>
        <n v="1.517033478E9"/>
        <n v="1.511876416E9"/>
        <n v="1.515239278E9"/>
        <n v="1.516323227E9"/>
        <n v="1.516419744E9"/>
        <n v="1.516902264E9"/>
        <n v="1.518468428E9"/>
        <n v="1.515585436E9"/>
        <n v="1.515906405E9"/>
        <n v="1.515263035E9"/>
        <n v="1.514997364E9"/>
        <n v="1.514019965E9"/>
        <n v="1.517220818E9"/>
        <n v="1.519511866E9"/>
        <n v="1.512670316E9"/>
        <n v="1.513081947E9"/>
        <n v="1.516362777E9"/>
        <n v="1.513502385E9"/>
        <n v="1.517060117E9"/>
        <n v="1.515197326E9"/>
        <n v="1.518038119E9"/>
        <n v="1.511939678E9"/>
        <n v="1.519189603E9"/>
        <n v="1.515002326E9"/>
        <n v="1.517786376E9"/>
        <n v="1.516627946E9"/>
        <n v="1.513889093E9"/>
        <n v="1.518918127E9"/>
        <n v="1.513170588E9"/>
        <n v="1.513046828E9"/>
        <n v="1.511428627E9"/>
        <n v="1.515987059E9"/>
        <n v="1.515008378E9"/>
        <n v="1.513479049E9"/>
        <n v="1.512222328E9"/>
        <n v="1.516072679E9"/>
        <n v="1.517210196E9"/>
        <n v="1.519088397E9"/>
        <n v="1.517591264E9"/>
        <n v="1.516493376E9"/>
        <n v="1.516343229E9"/>
        <n v="1.512610056E9"/>
        <n v="1.512260674E9"/>
        <n v="1.516500256E9"/>
        <n v="1.518154797E9"/>
        <n v="1.518340696E9"/>
        <n v="1.519722413E9"/>
        <n v="1.514468934E9"/>
        <n v="1.511401503E9"/>
        <n v="1.516092128E9"/>
        <n v="1.519231955E9"/>
        <n v="1.513428423E9"/>
        <n v="1.512065905E9"/>
        <n v="1.512027558E9"/>
        <n v="1.515236927E9"/>
        <n v="1.516177866E9"/>
        <n v="1.513996368E9"/>
        <n v="1.514513333E9"/>
        <n v="1.512727966E9"/>
        <n v="1.515505688E9"/>
        <n v="1.514341327E9"/>
        <n v="1.516941544E9"/>
        <n v="1.515039629E9"/>
        <n v="1.519490198E9"/>
        <n v="1.515971214E9"/>
        <n v="1.512908078E9"/>
        <n v="1.512085956E9"/>
        <n v="1.514879538E9"/>
        <n v="1.519783898E9"/>
        <n v="1.519503247E9"/>
        <n v="1.513456798E9"/>
        <n v="1.514359396E9"/>
        <n v="1.512210479E9"/>
        <n v="1.519802836E9"/>
        <n v="1.511251419E9"/>
        <n v="1.516529455E9"/>
        <n v="1.514021238E9"/>
        <n v="1.514092155E9"/>
        <n v="1.516533474E9"/>
        <n v="1.512370835E9"/>
        <n v="1.513503203E9"/>
        <n v="1.516289328E9"/>
        <n v="1.511986259E9"/>
        <n v="1.517102386E9"/>
        <n v="1.515396386E9"/>
        <n v="1.519012187E9"/>
        <n v="1.514829688E9"/>
        <n v="1.515878898E9"/>
        <n v="1.511948299E9"/>
        <n v="1.518814706E9"/>
        <n v="1.518518974E9"/>
        <n v="1.516651669E9"/>
        <n v="1.516731114E9"/>
        <n v="1.519187687E9"/>
        <n v="1.512340494E9"/>
        <n v="1.515556889E9"/>
        <n v="1.518153038E9"/>
        <n v="1.513165528E9"/>
        <n v="1.518838769E9"/>
        <n v="1.512077024E9"/>
        <n v="1.519864559E9"/>
        <n v="1.517211196E9"/>
        <n v="1.511317489E9"/>
        <n v="1.516277126E9"/>
        <n v="1.516296979E9"/>
        <n v="1.518083879E9"/>
        <n v="1.513857067E9"/>
        <n v="1.517700435E9"/>
        <n v="1.513503803E9"/>
        <n v="1.512137214E9"/>
        <n v="1.512761363E9"/>
        <n v="1.512294445E9"/>
        <n v="1.518270203E9"/>
        <n v="1.515454715E9"/>
        <n v="1.511581439E9"/>
        <n v="1.513293825E9"/>
        <n v="1.516108679E9"/>
        <n v="1.514039064E9"/>
        <n v="1.512689619E9"/>
        <n v="1.518428444E9"/>
        <n v="1.518302934E9"/>
        <n v="1.514456215E9"/>
        <n v="1.512921128E9"/>
        <n v="1.512467094E9"/>
        <n v="1.511411578E9"/>
        <n v="1.515428939E9"/>
        <n v="1.512434223E9"/>
        <n v="1.511773899E9"/>
        <n v="1.513765307E9"/>
        <n v="1.515233878E9"/>
        <n v="1.511571495E9"/>
        <n v="1.514591689E9"/>
        <n v="1.517150679E9"/>
        <n v="1.513997843E9"/>
        <n v="1.513856724E9"/>
        <n v="1.512531574E9"/>
        <n v="1.519943023E9"/>
        <n v="1.512270803E9"/>
        <n v="1.519980284E9"/>
        <n v="1.514618299E9"/>
        <n v="1.513515745E9"/>
        <n v="1.512716475E9"/>
        <n v="1.514741103E9"/>
        <n v="1.515543388E9"/>
        <n v="1.511316047E9"/>
        <n v="1.518480418E9"/>
        <n v="1.515689837E9"/>
        <n v="1.518050765E9"/>
        <n v="1.518863947E9"/>
        <n v="1.518712108E9"/>
        <n v="1.513021569E9"/>
        <n v="1.518773196E9"/>
        <n v="1.517226433E9"/>
        <n v="1.513578633E9"/>
        <n v="1.519880424E9"/>
        <n v="1.519542928E9"/>
        <n v="1.519720149E9"/>
        <n v="1.516504375E9"/>
        <n v="1.512416778E9"/>
        <n v="1.515530369E9"/>
        <n v="1.511560464E9"/>
        <n v="1.516719033E9"/>
        <n v="1.515216299E9"/>
        <n v="1.511302203E9"/>
        <n v="1.512341564E9"/>
        <n v="1.513386369E9"/>
        <n v="1.514608753E9"/>
        <n v="1.517477134E9"/>
        <n v="1.514634157E9"/>
        <n v="1.515751458E9"/>
        <n v="1.514651506E9"/>
        <n v="1.516784736E9"/>
        <n v="1.512691107E9"/>
        <n v="1.512474774E9"/>
        <n v="1.518164059E9"/>
        <n v="1.517686967E9"/>
        <n v="1.519532896E9"/>
        <n v="1.519570979E9"/>
        <n v="1.512625526E9"/>
        <n v="1.518122146E9"/>
        <n v="1.519160783E9"/>
        <n v="1.516524095E9"/>
        <n v="1.516910325E9"/>
        <n v="1.517595127E9"/>
        <n v="1.514693144E9"/>
        <n v="1.518788194E9"/>
        <n v="1.516102849E9"/>
        <n v="1.516824748E9"/>
        <n v="1.519750606E9"/>
        <n v="1.519540243E9"/>
        <n v="1.518086484E9"/>
        <n v="1.513243768E9"/>
        <n v="1.517777403E9"/>
        <n v="1.512130386E9"/>
        <n v="1.517598577E9"/>
        <n v="1.517615793E9"/>
        <n v="1.517520869E9"/>
        <n v="1.512644609E9"/>
        <n v="1.517234805E9"/>
        <n v="1.511325664E9"/>
        <n v="1.517294215E9"/>
        <n v="1.517977134E9"/>
        <n v="1.512868625E9"/>
        <n v="1.512675158E9"/>
        <n v="1.511469009E9"/>
        <n v="1.514403268E9"/>
        <n v="1.514349067E9"/>
        <n v="1.513235039E9"/>
        <n v="1.511535123E9"/>
        <n v="1.517901459E9"/>
        <n v="1.514009315E9"/>
        <n v="1.515864879E9"/>
        <n v="1.517124087E9"/>
        <n v="1.514369056E9"/>
        <n v="1.519845829E9"/>
        <n v="1.517776563E9"/>
        <n v="1.518270213E9"/>
        <n v="1.518992229E9"/>
        <n v="1.518069503E9"/>
        <n v="1.515498325E9"/>
        <n v="1.513466319E9"/>
        <n v="1.518942383E9"/>
        <n v="1.514789275E9"/>
        <n v="1.513017488E9"/>
        <n v="1.513051304E9"/>
        <n v="1.518465935E9"/>
        <n v="1.519922669E9"/>
        <n v="1.517663208E9"/>
        <n v="1.515833366E9"/>
        <n v="1.516810488E9"/>
        <n v="1.516334138E9"/>
        <n v="1.512054567E9"/>
        <n v="1.513689425E9"/>
        <n v="1.513581025E9"/>
        <n v="1.511807657E9"/>
        <n v="1.516526699E9"/>
        <n v="1.514306718E9"/>
        <n v="1.517017129E9"/>
        <n v="1.513139535E9"/>
        <n v="1.518145783E9"/>
        <n v="1.519282246E9"/>
        <n v="1.514064169E9"/>
        <n v="1.515019523E9"/>
        <n v="1.515894179E9"/>
        <n v="1.513777416E9"/>
        <n v="1.517745469E9"/>
        <n v="1.514135128E9"/>
        <n v="1.519668336E9"/>
        <n v="1.516051629E9"/>
        <n v="1.513918297E9"/>
        <n v="1.519270779E9"/>
        <n v="1.512925973E9"/>
        <n v="1.514097748E9"/>
        <n v="1.513215934E9"/>
        <n v="1.512813956E9"/>
        <n v="1.516943215E9"/>
        <n v="1.511499878E9"/>
        <n v="1.513587919E9"/>
        <n v="1.511772538E9"/>
        <n v="1.519473526E9"/>
        <n v="1.516046303E9"/>
        <n v="1.511624459E9"/>
        <n v="1.513809523E9"/>
        <n v="1.515737766E9"/>
        <n v="1.512369253E9"/>
        <n v="1.513753895E9"/>
        <n v="1.516539665E9"/>
        <n v="1.511303528E9"/>
        <n v="1.514297064E9"/>
        <n v="1.513266859E9"/>
        <n v="1.519773148E9"/>
        <n v="1.514961407E9"/>
        <n v="1.518054736E9"/>
        <n v="1.517633874E9"/>
        <n v="1.517952284E9"/>
        <n v="1.511575506E9"/>
        <n v="1.514417106E9"/>
        <n v="1.517432643E9"/>
        <n v="1.514728534E9"/>
        <n v="1.515867267E9"/>
        <n v="1.516506334E9"/>
        <n v="1.517454249E9"/>
        <n v="1.516010259E9"/>
        <n v="1.519289023E9"/>
        <n v="1.518328263E9"/>
        <n v="1.512600037E9"/>
        <n v="1.511327113E9"/>
        <n v="1.514043563E9"/>
        <n v="1.511485969E9"/>
        <n v="1.514306443E9"/>
        <n v="1.517898815E9"/>
        <n v="1.517121357E9"/>
        <n v="1.512545049E9"/>
        <n v="1.518269374E9"/>
        <n v="1.515062029E9"/>
        <n v="1.512779566E9"/>
        <n v="1.513327375E9"/>
        <n v="1.515697235E9"/>
        <n v="1.511757648E9"/>
        <n v="1.514392199E9"/>
        <n v="1.514593504E9"/>
        <n v="1.515732958E9"/>
        <n v="1.515582526E9"/>
        <n v="1.519018685E9"/>
        <n v="1.512110394E9"/>
        <n v="1.514038056E9"/>
        <n v="1.518455314E9"/>
        <n v="1.512885938E9"/>
        <n v="1.519188615E9"/>
        <n v="1.515769447E9"/>
        <n v="1.514875193E9"/>
        <n v="1.514250558E9"/>
        <n v="1.511360783E9"/>
        <n v="1.519422799E9"/>
        <n v="1.517416217E9"/>
        <n v="1.514916869E9"/>
        <n v="1.518888178E9"/>
        <n v="1.515962759E9"/>
        <n v="1.517875844E9"/>
        <n v="1.518036779E9"/>
        <n v="1.512106307E9"/>
        <n v="1.519256458E9"/>
        <n v="1.513336608E9"/>
        <n v="1.517929553E9"/>
        <n v="1.513723408E9"/>
        <n v="1.518400279E9"/>
        <n v="1.512728198E9"/>
        <n v="1.511727477E9"/>
        <n v="1.512576196E9"/>
        <n v="1.513528539E9"/>
        <n v="1.517866543E9"/>
        <n v="1.515768219E9"/>
        <n v="1.513085503E9"/>
        <n v="1.516661288E9"/>
        <n v="1.518506674E9"/>
        <n v="1.516950875E9"/>
        <n v="1.515154708E9"/>
        <n v="1.519371815E9"/>
        <n v="1.519749359E9"/>
        <n v="1.511974967E9"/>
        <n v="1.511717594E9"/>
        <n v="1.519671476E9"/>
        <n v="1.511885357E9"/>
        <n v="1.512672373E9"/>
        <n v="1.513728168E9"/>
        <n v="1.512544528E9"/>
        <n v="1.519052325E9"/>
        <n v="1.511639298E9"/>
        <n v="1.514433403E9"/>
        <n v="1.518288437E9"/>
        <n v="1.519019406E9"/>
        <n v="1.512789653E9"/>
        <n v="1.511542296E9"/>
        <n v="1.519247758E9"/>
        <n v="1.519303797E9"/>
        <n v="1.514521383E9"/>
        <n v="1.518430995E9"/>
        <n v="1.515497818E9"/>
        <n v="1.511886366E9"/>
        <n v="1.515408445E9"/>
        <n v="1.512665074E9"/>
        <n v="1.516696907E9"/>
        <n v="1.513734807E9"/>
        <n v="1.516328203E9"/>
        <n v="1.519686088E9"/>
        <n v="1.518137849E9"/>
        <n v="1.519343005E9"/>
        <n v="1.515259219E9"/>
        <n v="1.513464079E9"/>
        <n v="1.513144783E9"/>
        <n v="1.516360318E9"/>
        <n v="1.516687737E9"/>
        <n v="1.512132876E9"/>
        <n v="1.513568764E9"/>
        <n v="1.519497709E9"/>
        <n v="1.514266997E9"/>
        <n v="1.512934617E9"/>
        <n v="1.514138975E9"/>
        <n v="1.515470535E9"/>
        <n v="1.513115963E9"/>
        <n v="1.517129755E9"/>
        <n v="1.517084796E9"/>
        <n v="1.512821477E9"/>
        <n v="1.518819533E9"/>
        <n v="1.516528297E9"/>
        <n v="1.519916373E9"/>
        <n v="1.518578377E9"/>
        <n v="1.511390496E9"/>
        <n v="1.512411324E9"/>
        <n v="1.518076244E9"/>
        <n v="1.515214269E9"/>
        <n v="1.513048627E9"/>
        <n v="1.513226663E9"/>
        <n v="1.515971235E9"/>
        <n v="1.518822429E9"/>
        <n v="1.511926254E9"/>
        <n v="1.519396539E9"/>
        <n v="1.518514817E9"/>
        <n v="1.516159643E9"/>
        <n v="1.511422985E9"/>
        <n v="1.512728618E9"/>
        <n v="1.514386609E9"/>
        <n v="1.512350033E9"/>
        <n v="1.512642864E9"/>
        <n v="1.519463253E9"/>
        <n v="1.518835875E9"/>
        <n v="1.513608294E9"/>
        <n v="1.519088985E9"/>
        <n v="1.516035088E9"/>
        <n v="1.516244808E9"/>
        <n v="1.517693254E9"/>
        <n v="1.511795096E9"/>
        <n v="1.515289228E9"/>
        <n v="1.514058595E9"/>
        <n v="1.513765883E9"/>
        <n v="1.514839448E9"/>
        <n v="1.519108119E9"/>
        <n v="1.513145024E9"/>
        <n v="1.511773223E9"/>
        <n v="1.511480178E9"/>
        <n v="1.519599078E9"/>
        <n v="1.516840925E9"/>
        <n v="1.514112834E9"/>
        <n v="1.518327223E9"/>
        <n v="1.514260976E9"/>
        <n v="1.511910136E9"/>
        <n v="1.518964835E9"/>
        <n v="1.513406885E9"/>
        <n v="1.516073015E9"/>
        <n v="1.512671515E9"/>
        <n v="1.515606015E9"/>
        <n v="1.516813764E9"/>
        <n v="1.517614166E9"/>
        <n v="1.519170577E9"/>
        <n v="1.512279444E9"/>
        <n v="1.512344706E9"/>
        <n v="1.514009086E9"/>
        <n v="1.519429466E9"/>
        <n v="1.519679178E9"/>
        <n v="1.519540866E9"/>
        <n v="1.512907586E9"/>
        <n v="1.519949343E9"/>
        <n v="1.514622846E9"/>
        <n v="1.519613769E9"/>
        <n v="1.516609624E9"/>
        <n v="1.514022006E9"/>
        <n v="1.519171556E9"/>
        <n v="1.516710119E9"/>
        <n v="1.514272344E9"/>
        <n v="1.512022097E9"/>
        <n v="1.518175708E9"/>
        <n v="1.516271656E9"/>
        <n v="1.512712875E9"/>
        <n v="1.512892387E9"/>
        <n v="1.513233458E9"/>
        <n v="1.511514603E9"/>
        <n v="1.517935764E9"/>
        <n v="1.514106193E9"/>
        <n v="1.516418984E9"/>
        <n v="1.517945004E9"/>
        <n v="1.515488157E9"/>
        <n v="1.516692887E9"/>
        <n v="1.514610823E9"/>
        <n v="1.515007003E9"/>
        <n v="1.515550769E9"/>
        <n v="1.517528425E9"/>
        <n v="1.518272049E9"/>
        <n v="1.512599689E9"/>
        <n v="1.513288924E9"/>
        <n v="1.511512453E9"/>
        <n v="1.519187828E9"/>
        <n v="1.518760363E9"/>
        <n v="1.515601626E9"/>
        <n v="1.518121506E9"/>
        <n v="1.519028598E9"/>
        <n v="1.513779136E9"/>
        <n v="1.517565748E9"/>
        <n v="1.519216583E9"/>
        <n v="1.511414465E9"/>
        <n v="1.518264406E9"/>
        <n v="1.516422049E9"/>
        <n v="1.515144209E9"/>
        <n v="1.518690445E9"/>
        <n v="1.515729477E9"/>
        <n v="1.518356366E9"/>
        <n v="1.515381326E9"/>
        <n v="1.512797584E9"/>
        <n v="1.512322136E9"/>
        <n v="1.512717293E9"/>
        <n v="1.514128703E9"/>
        <n v="1.518359947E9"/>
        <n v="1.518090729E9"/>
        <n v="1.515097108E9"/>
        <n v="1.513171123E9"/>
        <n v="1.513086267E9"/>
        <n v="1.514367904E9"/>
        <n v="1.518475088E9"/>
        <n v="1.519111043E9"/>
        <n v="1.513710414E9"/>
        <n v="1.518327244E9"/>
        <n v="1.517284828E9"/>
        <n v="1.515613637E9"/>
        <n v="1.517049475E9"/>
        <n v="1.512124854E9"/>
        <n v="1.512115219E9"/>
        <n v="1.516513455E9"/>
        <n v="1.514558325E9"/>
        <n v="1.511400039E9"/>
        <n v="1.519492583E9"/>
        <n v="1.514557353E9"/>
        <n v="1.513728139E9"/>
        <n v="1.516984119E9"/>
        <n v="1.518132306E9"/>
        <n v="1.519508213E9"/>
        <n v="1.516107747E9"/>
        <n v="1.518129236E9"/>
        <n v="1.517035589E9"/>
        <n v="1.515784315E9"/>
        <n v="1.515492983E9"/>
        <n v="1.514067943E9"/>
        <n v="1.513676298E9"/>
        <n v="1.512105295E9"/>
        <n v="1.515409345E9"/>
        <n v="1.516262868E9"/>
        <n v="1.512142204E9"/>
        <n v="1.517964205E9"/>
        <n v="1.516977306E9"/>
        <n v="1.514974394E9"/>
        <n v="1.511553126E9"/>
        <n v="1.516618259E9"/>
        <n v="1.514167476E9"/>
        <n v="1.511600959E9"/>
        <n v="1.514473944E9"/>
        <n v="1.519945689E9"/>
        <n v="1.514297729E9"/>
        <n v="1.516142179E9"/>
        <n v="1.516486536E9"/>
        <n v="1.514413505E9"/>
        <n v="1.511941419E9"/>
        <n v="1.516381097E9"/>
        <n v="1.515288456E9"/>
        <n v="1.516724218E9"/>
        <n v="1.515902527E9"/>
        <n v="1.513623897E9"/>
        <n v="1.518553477E9"/>
        <n v="1.519479837E9"/>
        <n v="1.519893365E9"/>
        <n v="1.518827773E9"/>
        <n v="1.519331763E9"/>
        <n v="1.515757416E9"/>
        <n v="1.512087759E9"/>
        <n v="1.514230679E9"/>
        <n v="1.514994376E9"/>
        <n v="1.512371639E9"/>
        <n v="1.514122494E9"/>
        <n v="1.515365397E9"/>
        <n v="1.513490463E9"/>
        <n v="1.512785399E9"/>
        <n v="1.518301804E9"/>
        <n v="1.512320308E9"/>
        <n v="1.512426748E9"/>
        <n v="1.513145965E9"/>
        <n v="1.512548087E9"/>
        <n v="1.518486105E9"/>
        <n v="1.512328447E9"/>
        <n v="1.511970785E9"/>
        <n v="1.517028807E9"/>
        <n v="1.516697969E9"/>
        <n v="1.512564893E9"/>
        <n v="1.515487629E9"/>
        <n v="1.516356779E9"/>
        <n v="1.519913186E9"/>
        <n v="1.517064769E9"/>
        <n v="1.517058578E9"/>
        <n v="1.516646804E9"/>
        <n v="1.511337408E9"/>
        <n v="1.514959865E9"/>
        <n v="1.519100489E9"/>
        <n v="1.518602814E9"/>
        <n v="1.514929297E9"/>
        <n v="1.519755704E9"/>
        <n v="1.518662233E9"/>
        <n v="1.518009165E9"/>
        <n v="1.518865585E9"/>
        <n v="1.515849683E9"/>
        <n v="1.511786859E9"/>
        <n v="1.511462653E9"/>
        <n v="1.515269878E9"/>
        <n v="1.514010323E9"/>
        <n v="1.514309897E9"/>
        <n v="1.518916727E9"/>
        <n v="1.513298335E9"/>
        <n v="1.519032609E9"/>
        <n v="1.516436964E9"/>
        <n v="1.512618115E9"/>
        <n v="1.515636539E9"/>
        <n v="1.519178838E9"/>
        <n v="1.513611137E9"/>
        <n v="1.519192003E9"/>
        <n v="1.519554345E9"/>
        <n v="1.512545709E9"/>
        <n v="1.516605469E9"/>
        <n v="1.513223196E9"/>
        <n v="1.517222308E9"/>
        <n v="1.513210067E9"/>
        <n v="1.513141543E9"/>
        <n v="1.513186386E9"/>
        <n v="1.516328188E9"/>
        <n v="1.511600039E9"/>
        <n v="1.517058615E9"/>
        <n v="1.514749258E9"/>
        <n v="1.513651836E9"/>
        <n v="1.513588877E9"/>
        <n v="1.519750128E9"/>
        <n v="1.516255823E9"/>
        <n v="1.518121018E9"/>
        <n v="1.514248719E9"/>
        <n v="1.516131734E9"/>
        <n v="1.515808725E9"/>
        <n v="1.511587634E9"/>
        <n v="1.512243027E9"/>
        <n v="1.518752489E9"/>
        <n v="1.515482347E9"/>
        <n v="1.518304839E9"/>
        <n v="1.514731285E9"/>
        <n v="1.513281219E9"/>
        <n v="1.514093199E9"/>
        <n v="1.514210788E9"/>
        <n v="1.519451904E9"/>
        <n v="1.517125228E9"/>
        <n v="1.516736477E9"/>
        <n v="1.514981338E9"/>
        <n v="1.514864445E9"/>
        <n v="1.517577956E9"/>
        <n v="1.518540774E9"/>
        <n v="1.518697249E9"/>
        <n v="1.514817806E9"/>
        <n v="1.519885565E9"/>
        <n v="1.519332443E9"/>
        <n v="1.513654259E9"/>
        <n v="1.512853378E9"/>
        <n v="1.519367593E9"/>
        <n v="1.516018518E9"/>
        <n v="1.519098397E9"/>
        <n v="1.517768569E9"/>
        <n v="1.513091616E9"/>
        <n v="1.515695555E9"/>
        <n v="1.512692305E9"/>
        <n v="1.513513039E9"/>
        <n v="1.513213179E9"/>
        <n v="1.511877446E9"/>
        <n v="1.513589644E9"/>
        <n v="1.517888056E9"/>
        <n v="1.513784687E9"/>
        <n v="1.518642714E9"/>
        <n v="1.512076564E9"/>
        <n v="1.514413679E9"/>
        <n v="1.512409355E9"/>
        <n v="1.518006984E9"/>
        <n v="1.512285527E9"/>
        <n v="1.517428154E9"/>
        <n v="1.518091338E9"/>
        <n v="1.514150616E9"/>
        <n v="1.513118816E9"/>
        <n v="1.512879875E9"/>
        <n v="1.513957343E9"/>
        <n v="1.514435484E9"/>
        <n v="1.516860736E9"/>
        <n v="1.515647965E9"/>
        <n v="1.519868048E9"/>
        <n v="1.511781125E9"/>
        <n v="1.515648175E9"/>
        <n v="1.516588286E9"/>
        <n v="1.518629309E9"/>
        <n v="1.517184359E9"/>
        <n v="1.512397147E9"/>
        <n v="1.514332466E9"/>
        <n v="1.517453345E9"/>
        <n v="1.518010723E9"/>
        <n v="1.514565813E9"/>
        <n v="1.517200577E9"/>
        <n v="1.513525109E9"/>
        <n v="1.515978068E9"/>
        <n v="1.514351604E9"/>
        <n v="1.515522113E9"/>
        <n v="1.519591336E9"/>
        <n v="1.514236576E9"/>
        <n v="1.513103784E9"/>
        <n v="1.517734448E9"/>
        <n v="1.512814174E9"/>
        <n v="1.518926273E9"/>
        <n v="1.513824247E9"/>
        <n v="1.519057839E9"/>
        <n v="1.518885123E9"/>
        <n v="1.517691334E9"/>
        <n v="1.516731796E9"/>
        <n v="1.513884355E9"/>
        <n v="1.517629908E9"/>
        <n v="1.512738319E9"/>
        <n v="1.519241789E9"/>
        <n v="1.512719283E9"/>
        <n v="1.512001526E9"/>
        <n v="1.518860154E9"/>
        <n v="1.516435665E9"/>
        <n v="1.513391517E9"/>
        <n v="1.511512889E9"/>
        <n v="1.512320045E9"/>
        <n v="1.517088745E9"/>
        <n v="1.517358425E9"/>
        <n v="1.512056723E9"/>
        <n v="1.517761738E9"/>
        <n v="1.513043344E9"/>
        <n v="1.516080729E9"/>
        <n v="1.511373108E9"/>
        <n v="1.514792569E9"/>
        <n v="1.516487014E9"/>
        <n v="1.516353364E9"/>
        <n v="1.514149744E9"/>
        <n v="1.515194894E9"/>
        <n v="1.516940396E9"/>
        <n v="1.519384553E9"/>
        <n v="1.517678175E9"/>
        <n v="1.513272984E9"/>
        <n v="1.518519587E9"/>
        <n v="1.514355858E9"/>
        <n v="1.512012797E9"/>
        <n v="1.516348647E9"/>
        <n v="1.512166945E9"/>
        <n v="1.512903093E9"/>
        <n v="1.513672354E9"/>
        <n v="1.514812706E9"/>
        <n v="1.514461636E9"/>
        <n v="1.513130374E9"/>
        <n v="1.513005054E9"/>
        <n v="1.512459735E9"/>
        <n v="1.512310616E9"/>
        <n v="1.513571689E9"/>
        <n v="1.519844273E9"/>
        <n v="1.519082553E9"/>
        <n v="1.513141734E9"/>
        <n v="1.512393428E9"/>
        <n v="1.519753475E9"/>
        <n v="1.519647694E9"/>
        <n v="1.513940228E9"/>
        <n v="1.514397617E9"/>
        <n v="1.511942244E9"/>
        <n v="1.515299544E9"/>
        <n v="1.516238934E9"/>
        <n v="1.514481318E9"/>
        <n v="1.519677983E9"/>
        <n v="1.517516659E9"/>
        <n v="1.515995026E9"/>
        <n v="1.514512033E9"/>
        <n v="1.514806177E9"/>
        <n v="1.512047343E9"/>
        <n v="1.518968986E9"/>
        <n v="1.518672759E9"/>
        <n v="1.514466493E9"/>
        <n v="1.512164878E9"/>
        <n v="1.517134839E9"/>
        <n v="1.516310777E9"/>
        <n v="1.514414663E9"/>
        <n v="1.513491327E9"/>
        <n v="1.517581553E9"/>
        <n v="1.513326776E9"/>
        <n v="1.511507848E9"/>
        <n v="1.516406656E9"/>
        <n v="1.517319154E9"/>
        <n v="1.514976036E9"/>
        <n v="1.511425634E9"/>
        <n v="1.515805519E9"/>
        <n v="1.517645563E9"/>
        <n v="1.516042895E9"/>
        <n v="1.511373866E9"/>
        <n v="1.512431583E9"/>
        <n v="1.518280736E9"/>
        <n v="1.518743386E9"/>
        <n v="1.514159623E9"/>
        <n v="1.517421374E9"/>
        <n v="1.514046669E9"/>
        <n v="1.518028875E9"/>
        <n v="1.513662357E9"/>
        <n v="1.517619463E9"/>
        <n v="1.513846664E9"/>
        <n v="1.516829416E9"/>
        <n v="1.517511904E9"/>
        <n v="1.512998658E9"/>
        <n v="1.517046398E9"/>
        <n v="1.516266653E9"/>
        <n v="1.511782988E9"/>
        <n v="1.512254495E9"/>
        <n v="1.512936306E9"/>
        <n v="1.516368296E9"/>
        <n v="1.511640274E9"/>
        <n v="1.519036498E9"/>
        <n v="1.516498638E9"/>
        <n v="1.519548646E9"/>
        <n v="1.514992765E9"/>
        <n v="1.515102136E9"/>
        <n v="1.514449445E9"/>
        <n v="1.515087327E9"/>
        <n v="1.512622126E9"/>
        <n v="1.517411297E9"/>
        <n v="1.519903855E9"/>
        <n v="1.519152867E9"/>
        <n v="1.516137049E9"/>
        <n v="1.516666475E9"/>
        <n v="1.511574428E9"/>
        <n v="1.517445649E9"/>
        <n v="1.519931463E9"/>
        <n v="1.511307837E9"/>
        <n v="1.514888784E9"/>
        <n v="1.516792353E9"/>
        <n v="1.512855056E9"/>
        <n v="1.516616133E9"/>
        <n v="1.515584459E9"/>
        <n v="1.516109647E9"/>
        <n v="1.511952974E9"/>
        <n v="1.513880446E9"/>
        <n v="1.512043349E9"/>
        <n v="1.519049547E9"/>
        <n v="1.518133304E9"/>
        <n v="1.518663124E9"/>
        <n v="1.514148483E9"/>
        <n v="1.515341059E9"/>
        <n v="1.518055826E9"/>
        <n v="1.514695288E9"/>
        <n v="1.518189605E9"/>
        <n v="1.515050816E9"/>
        <n v="1.513830804E9"/>
        <n v="1.512396356E9"/>
        <n v="1.513221078E9"/>
        <n v="1.511799676E9"/>
        <n v="1.516161886E9"/>
        <n v="1.519964466E9"/>
        <n v="1.518218624E9"/>
        <n v="1.514195148E9"/>
        <n v="1.513337697E9"/>
        <n v="1.516554358E9"/>
        <n v="1.517174848E9"/>
        <n v="1.518605678E9"/>
        <n v="1.517658076E9"/>
        <n v="1.513209868E9"/>
        <n v="1.511316515E9"/>
        <n v="1.515353957E9"/>
        <n v="1.513209175E9"/>
        <n v="1.511270689E9"/>
        <n v="1.518493134E9"/>
        <n v="1.512775583E9"/>
        <n v="1.514920955E9"/>
        <n v="1.511805293E9"/>
        <n v="1.512491716E9"/>
        <n v="1.512176775E9"/>
        <n v="1.515532344E9"/>
        <n v="1.511352754E9"/>
        <n v="1.516372756E9"/>
        <n v="1.518860358E9"/>
        <n v="1.514938218E9"/>
        <n v="1.515019327E9"/>
        <n v="1.515560809E9"/>
        <n v="1.514054169E9"/>
        <n v="1.516215543E9"/>
        <n v="1.516519837E9"/>
        <n v="1.514299735E9"/>
        <n v="1.513661175E9"/>
        <n v="1.511396736E9"/>
        <n v="1.513713074E9"/>
        <n v="1.519694074E9"/>
        <n v="1.512058167E9"/>
        <n v="1.514944448E9"/>
        <n v="1.514195613E9"/>
        <n v="1.517329286E9"/>
        <n v="1.517494059E9"/>
        <n v="1.513814413E9"/>
        <n v="1.513598363E9"/>
        <n v="1.512477365E9"/>
        <n v="1.512980579E9"/>
        <n v="1.512444369E9"/>
        <n v="1.513047907E9"/>
        <n v="1.517772177E9"/>
        <n v="1.512531685E9"/>
        <n v="1.513364279E9"/>
        <n v="1.513738053E9"/>
        <n v="1.513510519E9"/>
        <n v="1.519329577E9"/>
        <n v="1.516342207E9"/>
        <n v="1.514476448E9"/>
        <n v="1.512549109E9"/>
        <n v="1.519609718E9"/>
        <n v="1.518759387E9"/>
        <n v="1.513515706E9"/>
        <n v="1.519366534E9"/>
        <n v="1.519460865E9"/>
        <n v="1.517185127E9"/>
        <n v="1.514866636E9"/>
        <n v="1.518070834E9"/>
        <n v="1.511741564E9"/>
        <n v="1.513667618E9"/>
        <n v="1.518865294E9"/>
        <n v="1.517238128E9"/>
        <n v="1.517045564E9"/>
        <n v="1.516843038E9"/>
        <n v="1.517957406E9"/>
        <n v="1.512305754E9"/>
        <n v="1.517349996E9"/>
        <n v="1.514594567E9"/>
        <n v="1.514774315E9"/>
        <n v="1.519003797E9"/>
        <n v="1.516525074E9"/>
        <n v="1.514610909E9"/>
        <n v="1.518502537E9"/>
        <n v="1.519530786E9"/>
        <n v="1.515854979E9"/>
        <n v="1.518968599E9"/>
        <n v="1.514691584E9"/>
        <n v="1.511924166E9"/>
        <n v="1.514240437E9"/>
        <n v="1.516006247E9"/>
        <n v="1.519272703E9"/>
        <n v="1.511581755E9"/>
        <n v="1.515710097E9"/>
        <n v="1.512128509E9"/>
        <n v="1.512322128E9"/>
        <n v="1.516541563E9"/>
        <n v="1.513825277E9"/>
        <n v="1.511892636E9"/>
        <n v="1.511581596E9"/>
        <n v="1.513971193E9"/>
        <n v="1.512661358E9"/>
        <n v="1.516414247E9"/>
        <n v="1.513803614E9"/>
        <n v="1.517601598E9"/>
        <n v="1.513732299E9"/>
        <n v="1.518600516E9"/>
        <n v="1.514426029E9"/>
        <n v="1.517535498E9"/>
        <n v="1.518176316E9"/>
        <n v="1.512103879E9"/>
        <n v="1.513048778E9"/>
        <n v="1.513589407E9"/>
        <n v="1.511344048E9"/>
        <n v="1.519987919E9"/>
        <n v="1.513340697E9"/>
        <n v="1.514774439E9"/>
        <n v="1.513986289E9"/>
        <n v="1.513636804E9"/>
        <n v="1.519418766E9"/>
        <n v="1.511305148E9"/>
        <n v="1.518691658E9"/>
        <n v="1.516970668E9"/>
        <n v="1.519360606E9"/>
        <n v="1.513080529E9"/>
        <n v="1.513418726E9"/>
        <n v="1.519715468E9"/>
        <n v="1.519108548E9"/>
        <n v="1.519326209E9"/>
        <n v="1.518185006E9"/>
        <n v="1.515753585E9"/>
        <n v="1.512739118E9"/>
        <n v="1.515282616E9"/>
        <n v="1.515256529E9"/>
        <n v="1.518721955E9"/>
        <n v="1.512749028E9"/>
        <n v="1.512031318E9"/>
        <n v="1.518738495E9"/>
        <n v="1.512940594E9"/>
        <n v="1.514651498E9"/>
        <n v="1.513062854E9"/>
        <n v="1.519560103E9"/>
        <n v="1.514765199E9"/>
        <n v="1.514424763E9"/>
        <n v="1.518329068E9"/>
        <n v="1.519375987E9"/>
        <n v="1.519972408E9"/>
        <n v="1.516625789E9"/>
        <n v="1.516196679E9"/>
        <n v="1.512901497E9"/>
        <n v="1.515836963E9"/>
        <n v="1.515050967E9"/>
        <n v="1.517030314E9"/>
        <n v="1.518565196E9"/>
        <n v="1.516877844E9"/>
        <n v="1.515896989E9"/>
        <n v="1.518902296E9"/>
        <n v="1.519989825E9"/>
        <n v="1.518360679E9"/>
        <n v="1.519298035E9"/>
        <n v="1.517560236E9"/>
        <n v="1.518478659E9"/>
        <n v="1.518884299E9"/>
        <n v="1.519076964E9"/>
        <n v="1.519782496E9"/>
        <n v="1.511513275E9"/>
        <n v="1.514533895E9"/>
        <n v="1.512518177E9"/>
        <n v="1.516152794E9"/>
        <n v="1.515383654E9"/>
        <n v="1.511350657E9"/>
        <n v="1.513889036E9"/>
        <n v="1.516006033E9"/>
        <n v="1.518721989E9"/>
        <n v="1.512890128E9"/>
        <n v="1.513489034E9"/>
        <n v="1.514117985E9"/>
        <n v="1.516989678E9"/>
        <n v="1.517118516E9"/>
        <n v="1.516728205E9"/>
        <n v="1.516969577E9"/>
        <n v="1.512298097E9"/>
        <n v="1.518342739E9"/>
        <n v="1.518463939E9"/>
        <n v="1.516121423E9"/>
        <n v="1.513924278E9"/>
        <n v="1.513410424E9"/>
        <n v="1.514127503E9"/>
        <n v="1.512753119E9"/>
        <n v="1.514976959E9"/>
        <n v="1.518642149E9"/>
        <n v="1.513523555E9"/>
        <n v="1.513770373E9"/>
        <n v="1.516040503E9"/>
        <n v="1.513995248E9"/>
        <n v="1.512477178E9"/>
        <n v="1.519494289E9"/>
        <n v="1.512138014E9"/>
        <n v="1.519004818E9"/>
        <n v="1.515328518E9"/>
        <n v="1.514470284E9"/>
        <n v="1.519602067E9"/>
        <n v="1.517642595E9"/>
        <n v="1.513378034E9"/>
        <n v="1.519089904E9"/>
        <n v="1.516123624E9"/>
        <n v="1.519309099E9"/>
        <n v="1.516265117E9"/>
        <n v="1.519448253E9"/>
        <n v="1.514560679E9"/>
        <n v="1.516227384E9"/>
        <n v="1.514642174E9"/>
        <n v="1.517023037E9"/>
        <n v="1.511876288E9"/>
        <n v="1.513835505E9"/>
        <n v="1.513642757E9"/>
        <n v="1.518751086E9"/>
        <n v="1.518701186E9"/>
        <n v="1.516747679E9"/>
        <n v="1.517159966E9"/>
        <n v="1.515906687E9"/>
        <n v="1.516099197E9"/>
        <n v="1.519044953E9"/>
        <n v="1.514220617E9"/>
        <n v="1.513914897E9"/>
        <n v="1.517267035E9"/>
        <n v="1.518929093E9"/>
        <n v="1.518678378E9"/>
        <n v="1.518208557E9"/>
        <n v="1.514233108E9"/>
        <n v="1.513134533E9"/>
        <n v="1.517677467E9"/>
        <n v="1.519102679E9"/>
        <n v="1.512150897E9"/>
        <n v="1.512326016E9"/>
        <n v="1.515045664E9"/>
        <n v="1.519074217E9"/>
        <n v="1.512424404E9"/>
        <n v="1.516355355E9"/>
        <n v="1.515967887E9"/>
        <n v="1.515780638E9"/>
        <n v="1.514042425E9"/>
        <n v="1.512198048E9"/>
        <n v="1.518304533E9"/>
        <n v="1.518444926E9"/>
        <n v="1.511339939E9"/>
        <n v="1.519938915E9"/>
        <n v="1.517020884E9"/>
        <n v="1.515651164E9"/>
        <n v="1.516022635E9"/>
        <n v="1.515700125E9"/>
        <n v="1.512159508E9"/>
        <n v="1.517298655E9"/>
        <n v="1.514595029E9"/>
        <n v="1.518456535E9"/>
        <n v="1.515594723E9"/>
        <n v="1.518023984E9"/>
        <n v="1.517193728E9"/>
        <n v="1.514419787E9"/>
        <n v="1.518139008E9"/>
        <n v="1.514330587E9"/>
        <n v="1.518693056E9"/>
        <n v="1.512978916E9"/>
        <n v="1.519159196E9"/>
        <n v="1.519488363E9"/>
        <n v="1.518962434E9"/>
        <n v="1.519741564E9"/>
        <n v="1.511402908E9"/>
        <n v="1.516804995E9"/>
        <n v="1.511615974E9"/>
        <n v="1.514315855E9"/>
        <n v="1.518087529E9"/>
        <n v="1.512175225E9"/>
        <n v="1.517448037E9"/>
        <n v="1.516648787E9"/>
        <n v="1.513930934E9"/>
        <n v="1.514725278E9"/>
        <n v="1.516694957E9"/>
        <n v="1.514148306E9"/>
        <n v="1.517634908E9"/>
        <n v="1.516035446E9"/>
        <n v="1.513180175E9"/>
        <n v="1.517663914E9"/>
        <n v="1.519362025E9"/>
        <n v="1.519328235E9"/>
        <n v="1.517369566E9"/>
        <n v="1.518344018E9"/>
        <n v="1.512476364E9"/>
        <n v="1.518613466E9"/>
        <n v="1.515152134E9"/>
        <n v="1.515353567E9"/>
        <n v="1.516558066E9"/>
        <n v="1.517579518E9"/>
        <n v="1.515913937E9"/>
        <n v="1.517465468E9"/>
        <n v="1.519976577E9"/>
        <n v="1.517585888E9"/>
        <n v="1.517467386E9"/>
        <n v="1.514279485E9"/>
        <n v="1.513915975E9"/>
        <n v="1.513060764E9"/>
        <n v="1.514337604E9"/>
        <n v="1.514410303E9"/>
        <n v="1.512354629E9"/>
        <n v="1.519749834E9"/>
        <n v="1.515136366E9"/>
        <n v="1.512322386E9"/>
        <n v="1.516140499E9"/>
        <n v="1.513079299E9"/>
        <n v="1.514967024E9"/>
        <n v="1.514004093E9"/>
        <n v="1.511555439E9"/>
        <n v="1.513444474E9"/>
        <n v="1.514413643E9"/>
        <n v="1.512628824E9"/>
        <n v="1.519879694E9"/>
        <n v="1.513546353E9"/>
        <n v="1.513887344E9"/>
        <n v="1.518358099E9"/>
        <n v="1.518413923E9"/>
        <n v="1.512830437E9"/>
        <n v="1.518146565E9"/>
        <n v="1.515978807E9"/>
        <n v="1.517783726E9"/>
        <n v="1.516518056E9"/>
        <n v="1.516939213E9"/>
        <n v="1.515648607E9"/>
        <n v="1.516960687E9"/>
        <n v="1.512211119E9"/>
        <n v="1.513777238E9"/>
        <n v="1.519159178E9"/>
        <n v="1.518077416E9"/>
        <n v="1.519319693E9"/>
        <n v="1.517052958E9"/>
        <n v="1.519897106E9"/>
        <n v="1.512818097E9"/>
        <n v="1.515011987E9"/>
        <n v="1.511255114E9"/>
        <n v="1.511299149E9"/>
        <n v="1.515463838E9"/>
        <n v="1.518755108E9"/>
        <n v="1.514595545E9"/>
        <n v="1.513971536E9"/>
        <n v="1.518436987E9"/>
        <n v="1.514218499E9"/>
        <n v="1.518609855E9"/>
        <n v="1.512801828E9"/>
        <n v="1.515998154E9"/>
        <n v="1.517553387E9"/>
        <n v="1.517655334E9"/>
        <n v="1.517831396E9"/>
        <n v="1.519463746E9"/>
        <n v="1.518953605E9"/>
        <n v="1.519962219E9"/>
        <n v="1.518747478E9"/>
        <n v="1.511257897E9"/>
        <n v="1.518033079E9"/>
        <n v="1.519805168E9"/>
        <n v="1.517499003E9"/>
        <n v="1.518655617E9"/>
        <n v="1.517358193E9"/>
        <n v="1.511769565E9"/>
        <n v="1.511501104E9"/>
        <n v="1.512000037E9"/>
        <n v="1.516837635E9"/>
        <n v="1.511252523E9"/>
        <n v="1.511764855E9"/>
        <n v="1.511897545E9"/>
        <n v="1.513111539E9"/>
        <n v="1.513755734E9"/>
        <n v="1.513677724E9"/>
        <n v="1.513190537E9"/>
        <n v="1.519490365E9"/>
        <n v="1.519112253E9"/>
        <n v="1.515207193E9"/>
        <n v="1.514050834E9"/>
        <n v="1.513562703E9"/>
        <n v="1.517175803E9"/>
        <n v="1.513658675E9"/>
        <n v="1.518781695E9"/>
        <n v="1.516829747E9"/>
        <n v="1.513720709E9"/>
        <n v="1.517592307E9"/>
        <n v="1.518889007E9"/>
        <n v="1.516632976E9"/>
        <n v="1.513628884E9"/>
        <n v="1.517426108E9"/>
        <n v="1.514343088E9"/>
        <n v="1.516531956E9"/>
        <n v="1.514482703E9"/>
        <n v="1.517487149E9"/>
        <n v="1.516961259E9"/>
        <n v="1.515156366E9"/>
        <n v="1.516983114E9"/>
        <n v="1.518206253E9"/>
        <n v="1.515002367E9"/>
        <n v="1.518325088E9"/>
        <n v="1.513445564E9"/>
        <n v="1.519466903E9"/>
        <n v="1.515261853E9"/>
        <n v="1.515265626E9"/>
        <n v="1.519101238E9"/>
        <n v="1.511593723E9"/>
        <n v="1.514601323E9"/>
        <n v="1.517717777E9"/>
        <n v="1.511735078E9"/>
        <n v="1.517763109E9"/>
        <n v="1.517616364E9"/>
        <n v="1.514839638E9"/>
        <n v="1.518983026E9"/>
        <n v="1.512812785E9"/>
        <n v="1.517358116E9"/>
        <n v="1.513957565E9"/>
        <n v="1.514007708E9"/>
        <n v="1.511344584E9"/>
        <n v="1.515055435E9"/>
        <n v="1.512757603E9"/>
        <n v="1.516374085E9"/>
        <n v="1.511801875E9"/>
        <n v="1.514812887E9"/>
        <n v="1.513565648E9"/>
        <n v="1.511772404E9"/>
        <n v="1.514327595E9"/>
        <n v="1.516927356E9"/>
        <n v="1.511286436E9"/>
        <n v="1.513358516E9"/>
        <n v="1.519840963E9"/>
        <n v="1.511612953E9"/>
        <n v="1.516692293E9"/>
        <n v="1.514176775E9"/>
        <n v="1.519602264E9"/>
        <n v="1.519346184E9"/>
        <n v="1.513004379E9"/>
        <n v="1.515500954E9"/>
        <n v="1.513159159E9"/>
        <n v="1.519019156E9"/>
        <n v="1.511883597E9"/>
        <n v="1.511348629E9"/>
        <n v="1.519015337E9"/>
        <n v="1.512995459E9"/>
        <n v="1.517661487E9"/>
        <n v="1.513345746E9"/>
        <n v="1.512931896E9"/>
        <n v="1.512108429E9"/>
        <n v="1.513490237E9"/>
        <n v="1.513878769E9"/>
        <n v="1.519201646E9"/>
        <n v="1.518051676E9"/>
        <n v="1.512905017E9"/>
        <n v="1.514160955E9"/>
        <n v="1.514030357E9"/>
        <n v="1.517200516E9"/>
        <n v="1.512462903E9"/>
        <n v="1.515276965E9"/>
        <n v="1.515490089E9"/>
        <n v="1.512463033E9"/>
        <n v="1.513929726E9"/>
        <n v="1.517194676E9"/>
        <n v="1.515374854E9"/>
        <n v="1.517389786E9"/>
        <n v="1.518818755E9"/>
        <n v="1.511987404E9"/>
        <n v="1.519104049E9"/>
        <n v="1.519303467E9"/>
        <n v="1.517142746E9"/>
        <n v="1.515266544E9"/>
        <n v="1.511606503E9"/>
        <n v="1.518214249E9"/>
        <n v="1.516772658E9"/>
        <n v="1.513234969E9"/>
        <n v="1.511507153E9"/>
        <n v="1.516273224E9"/>
        <n v="1.519488655E9"/>
        <n v="1.513842385E9"/>
        <n v="1.519261229E9"/>
        <n v="1.515265148E9"/>
        <n v="1.517262204E9"/>
        <n v="1.516581963E9"/>
        <n v="1.512595479E9"/>
        <n v="1.512969074E9"/>
        <n v="1.513920106E9"/>
        <n v="1.518506734E9"/>
        <n v="1.514428659E9"/>
        <n v="1.513560566E9"/>
        <n v="1.519390425E9"/>
        <n v="1.517348008E9"/>
        <n v="1.513287578E9"/>
        <n v="1.515308384E9"/>
        <n v="1.518399485E9"/>
        <n v="1.512441489E9"/>
        <n v="1.512789596E9"/>
        <n v="1.517490603E9"/>
        <n v="1.517646918E9"/>
        <n v="1.515283087E9"/>
        <n v="1.511350913E9"/>
        <n v="1.517590899E9"/>
        <n v="1.519495483E9"/>
        <n v="1.512059455E9"/>
        <n v="1.512540176E9"/>
        <n v="1.511918197E9"/>
        <n v="1.513600829E9"/>
        <n v="1.512134703E9"/>
        <n v="1.513941744E9"/>
        <n v="1.518415008E9"/>
        <n v="1.511431887E9"/>
        <n v="1.516435723E9"/>
        <n v="1.516025703E9"/>
        <n v="1.519938136E9"/>
        <n v="1.514837648E9"/>
        <n v="1.516300003E9"/>
        <n v="1.513361279E9"/>
        <n v="1.518979709E9"/>
        <n v="1.515447353E9"/>
        <n v="1.515512467E9"/>
        <n v="1.518804045E9"/>
        <n v="1.519394454E9"/>
        <n v="1.517627417E9"/>
        <n v="1.516887904E9"/>
        <n v="1.515710794E9"/>
        <n v="1.517026379E9"/>
        <n v="1.515609996E9"/>
        <n v="1.518878138E9"/>
        <n v="1.519358628E9"/>
        <n v="1.515958548E9"/>
        <n v="1.518936487E9"/>
        <n v="1.515226629E9"/>
        <n v="1.518306463E9"/>
        <n v="1.513561834E9"/>
        <n v="1.511379119E9"/>
        <n v="1.512894184E9"/>
        <n v="1.515130514E9"/>
        <n v="1.511904606E9"/>
        <n v="1.514671816E9"/>
        <n v="1.512822117E9"/>
        <n v="1.518039423E9"/>
        <n v="1.516082106E9"/>
        <n v="1.519277267E9"/>
        <n v="1.519923359E9"/>
        <n v="1.514216644E9"/>
        <n v="1.518714153E9"/>
        <n v="1.512939858E9"/>
        <n v="1.516956137E9"/>
        <n v="1.513967979E9"/>
        <n v="1.518057005E9"/>
        <n v="1.515391617E9"/>
        <n v="1.511716368E9"/>
        <n v="1.512815184E9"/>
        <n v="1.516394564E9"/>
        <n v="1.512614038E9"/>
        <n v="1.512020323E9"/>
        <n v="1.519887815E9"/>
        <n v="1.516579124E9"/>
        <n v="1.514463099E9"/>
        <n v="1.514485356E9"/>
        <n v="1.514700859E9"/>
        <n v="1.511454286E9"/>
        <n v="1.513023943E9"/>
        <n v="1.518007815E9"/>
        <n v="1.516970075E9"/>
        <n v="1.515338029E9"/>
        <n v="1.518868363E9"/>
        <n v="1.517000916E9"/>
        <n v="1.513614129E9"/>
        <n v="1.511370684E9"/>
        <n v="1.517724774E9"/>
        <n v="1.515039118E9"/>
        <n v="1.519352403E9"/>
        <n v="1.512961755E9"/>
        <n v="1.519577093E9"/>
        <n v="1.519170204E9"/>
        <n v="1.514610527E9"/>
        <n v="1.516129238E9"/>
        <n v="1.518985097E9"/>
        <n v="1.516255766E9"/>
        <n v="1.515172974E9"/>
        <n v="1.517734199E9"/>
        <n v="1.513803426E9"/>
        <n v="1.512460003E9"/>
        <n v="1.511313669E9"/>
        <n v="1.514553918E9"/>
        <n v="1.518295246E9"/>
        <n v="1.519477923E9"/>
        <n v="1.517728598E9"/>
        <n v="1.516713078E9"/>
        <n v="1.512664714E9"/>
        <n v="1.512139677E9"/>
        <n v="1.514660325E9"/>
        <n v="1.511283389E9"/>
        <n v="1.519971776E9"/>
        <n v="1.514545164E9"/>
        <n v="1.518537287E9"/>
        <n v="1.518463495E9"/>
        <n v="1.513723947E9"/>
        <n v="1.512741724E9"/>
        <n v="1.514163133E9"/>
        <n v="1.517648749E9"/>
        <n v="1.512649645E9"/>
        <n v="1.519563364E9"/>
        <n v="1.514197816E9"/>
        <n v="1.516207937E9"/>
        <n v="1.517413809E9"/>
        <n v="1.518323837E9"/>
        <n v="1.515751005E9"/>
        <n v="1.517102455E9"/>
        <n v="1.518963557E9"/>
        <n v="1.513199793E9"/>
        <n v="1.513579526E9"/>
        <n v="1.513740164E9"/>
        <n v="1.515016233E9"/>
        <n v="1.515706288E9"/>
        <n v="1.513766359E9"/>
        <n v="1.514651707E9"/>
        <n v="1.517287095E9"/>
        <n v="1.515262535E9"/>
        <n v="1.513368165E9"/>
        <n v="1.513028039E9"/>
        <n v="1.515017324E9"/>
        <n v="1.513982637E9"/>
        <n v="1.519290623E9"/>
        <n v="1.515403133E9"/>
        <n v="1.517457776E9"/>
        <n v="1.516593778E9"/>
        <n v="1.514234679E9"/>
        <n v="1.516296424E9"/>
        <n v="1.514687824E9"/>
        <n v="1.514970424E9"/>
        <n v="1.514168395E9"/>
        <n v="1.515507219E9"/>
        <n v="1.511892387E9"/>
        <n v="1.517248359E9"/>
        <n v="1.518872833E9"/>
        <n v="1.519962059E9"/>
        <n v="1.519598314E9"/>
        <n v="1.516879204E9"/>
        <n v="1.519965084E9"/>
        <n v="1.517175579E9"/>
        <n v="1.519915527E9"/>
        <n v="1.515460529E9"/>
        <n v="1.511261019E9"/>
        <n v="1.517259434E9"/>
        <n v="1.514823457E9"/>
        <n v="1.514165296E9"/>
        <n v="1.518175436E9"/>
        <n v="1.512302089E9"/>
        <n v="1.515871103E9"/>
        <n v="1.518306503E9"/>
        <n v="1.519429763E9"/>
        <n v="1.513197679E9"/>
        <n v="1.516526368E9"/>
        <n v="1.516974813E9"/>
        <n v="1.515971664E9"/>
        <n v="1.511808914E9"/>
        <n v="1.516627476E9"/>
        <n v="1.511327278E9"/>
        <n v="1.516852678E9"/>
        <n v="1.518873434E9"/>
        <n v="1.514845747E9"/>
        <n v="1.515509209E9"/>
        <n v="1.514544704E9"/>
        <n v="1.516468576E9"/>
        <n v="1.514843128E9"/>
        <n v="1.516702116E9"/>
        <n v="1.517034216E9"/>
        <n v="1.516130225E9"/>
        <n v="1.516750534E9"/>
        <n v="1.518438427E9"/>
        <n v="1.518910553E9"/>
        <n v="1.512525297E9"/>
        <n v="1.518167754E9"/>
        <n v="1.516213006E9"/>
        <n v="1.514926355E9"/>
        <n v="1.512342116E9"/>
        <n v="1.518284816E9"/>
        <n v="1.519596237E9"/>
        <n v="1.513967348E9"/>
        <n v="1.513861285E9"/>
        <n v="1.515082839E9"/>
        <n v="1.516050726E9"/>
        <n v="1.517798438E9"/>
        <n v="1.516381539E9"/>
        <n v="1.515701659E9"/>
        <n v="1.513048293E9"/>
        <n v="1.513928205E9"/>
        <n v="1.517452877E9"/>
        <n v="1.514761758E9"/>
        <n v="1.514667064E9"/>
        <n v="1.514065679E9"/>
        <n v="1.515710823E9"/>
        <n v="1.512515699E9"/>
        <n v="1.517417004E9"/>
        <n v="1.512827845E9"/>
        <n v="1.519535505E9"/>
        <n v="1.518160789E9"/>
        <n v="1.516017294E9"/>
        <n v="1.515511747E9"/>
        <n v="1.517813338E9"/>
        <n v="1.517579863E9"/>
        <n v="1.511869539E9"/>
        <n v="1.511672483E9"/>
        <n v="1.518755878E9"/>
        <n v="1.516977656E9"/>
        <n v="1.517879574E9"/>
        <n v="1.515665244E9"/>
        <n v="1.513873684E9"/>
        <n v="1.512423698E9"/>
        <n v="1.519339705E9"/>
        <n v="1.518798348E9"/>
        <n v="1.512373479E9"/>
        <n v="1.518117709E9"/>
        <n v="1.519044075E9"/>
        <n v="1.514025639E9"/>
        <n v="1.518790029E9"/>
        <n v="1.518751259E9"/>
        <n v="1.515793605E9"/>
        <n v="1.515336744E9"/>
        <n v="1.519930327E9"/>
        <n v="1.512020076E9"/>
        <n v="1.512275646E9"/>
        <n v="1.512353156E9"/>
        <n v="1.515186278E9"/>
        <n v="1.519471428E9"/>
        <n v="1.513417128E9"/>
        <n v="1.517715709E9"/>
        <n v="1.512389778E9"/>
        <n v="1.518125905E9"/>
        <n v="1.511299527E9"/>
        <n v="1.511928909E9"/>
        <n v="1.517788868E9"/>
        <n v="1.511336009E9"/>
        <n v="1.516433547E9"/>
        <n v="1.519806147E9"/>
        <n v="1.512426399E9"/>
        <n v="1.511245618E9"/>
        <n v="1.514956658E9"/>
        <n v="1.513290668E9"/>
        <n v="1.519961944E9"/>
        <n v="1.519136324E9"/>
        <n v="1.519887038E9"/>
        <n v="1.511448186E9"/>
        <n v="1.519440095E9"/>
        <n v="1.513486755E9"/>
        <n v="1.516606116E9"/>
        <n v="1.514241424E9"/>
        <n v="1.515770635E9"/>
        <n v="1.519270986E9"/>
        <n v="1.518023856E9"/>
        <n v="1.518039758E9"/>
        <n v="1.513343904E9"/>
        <n v="1.519125056E9"/>
        <n v="1.516469739E9"/>
        <n v="1.512822905E9"/>
        <n v="1.519849695E9"/>
        <n v="1.514092293E9"/>
        <n v="1.514109164E9"/>
        <n v="1.513052289E9"/>
        <n v="1.514904368E9"/>
        <n v="1.516622378E9"/>
        <n v="1.514880267E9"/>
        <n v="1.517117419E9"/>
        <n v="1.517808318E9"/>
        <n v="1.512697907E9"/>
        <n v="1.512011953E9"/>
        <n v="1.517312576E9"/>
        <n v="1.517430627E9"/>
        <n v="1.518347833E9"/>
        <n v="1.518663738E9"/>
        <n v="1.518650288E9"/>
        <n v="1.518062988E9"/>
        <n v="1.518950545E9"/>
        <n v="1.514401519E9"/>
        <n v="1.516115497E9"/>
        <n v="1.517461169E9"/>
        <n v="1.513987995E9"/>
        <n v="1.513360243E9"/>
        <n v="1.517919096E9"/>
        <n v="1.516989036E9"/>
        <n v="1.515531489E9"/>
        <n v="1.518979896E9"/>
        <n v="1.513428795E9"/>
        <n v="1.518326403E9"/>
        <n v="1.514490218E9"/>
        <n v="1.519959698E9"/>
        <n v="1.517521853E9"/>
        <n v="1.519400639E9"/>
        <n v="1.516407134E9"/>
        <n v="1.518689748E9"/>
        <n v="1.514550607E9"/>
        <n v="1.513256418E9"/>
        <n v="1.516183873E9"/>
        <n v="1.519573786E9"/>
        <n v="1.518806755E9"/>
        <n v="1.515446804E9"/>
        <n v="1.511348525E9"/>
        <n v="1.511758906E9"/>
        <n v="1.519271844E9"/>
        <n v="1.513830124E9"/>
        <n v="1.518283705E9"/>
        <n v="1.513725448E9"/>
        <n v="1.518279339E9"/>
        <n v="1.518927119E9"/>
        <n v="1.512167344E9"/>
        <n v="1.514353325E9"/>
        <n v="1.516394027E9"/>
        <n v="1.513068295E9"/>
        <n v="1.518957026E9"/>
        <n v="1.519685454E9"/>
        <n v="1.513470384E9"/>
        <n v="1.512841844E9"/>
        <n v="1.513274879E9"/>
        <n v="1.518948584E9"/>
        <n v="1.511521405E9"/>
        <n v="1.519136788E9"/>
        <n v="1.517634948E9"/>
        <n v="1.517772859E9"/>
        <n v="1.513136643E9"/>
        <n v="1.513647266E9"/>
        <n v="1.513081019E9"/>
        <n v="1.516841895E9"/>
        <n v="1.518982935E9"/>
        <n v="1.512282004E9"/>
        <n v="1.519380178E9"/>
        <n v="1.512743256E9"/>
        <n v="1.518689769E9"/>
        <n v="1.512923853E9"/>
        <n v="1.512069689E9"/>
        <n v="1.519085108E9"/>
        <n v="1.518872496E9"/>
        <n v="1.517915683E9"/>
        <n v="1.517826784E9"/>
        <n v="1.513470106E9"/>
        <n v="1.514154433E9"/>
        <n v="1.512821846E9"/>
        <n v="1.513739187E9"/>
        <n v="1.519852975E9"/>
        <n v="1.517041983E9"/>
        <n v="1.518289789E9"/>
        <n v="1.513680155E9"/>
        <n v="1.515785264E9"/>
        <n v="1.517381259E9"/>
        <n v="1.518012565E9"/>
        <n v="1.515529916E9"/>
        <n v="1.511627443E9"/>
        <n v="1.518104129E9"/>
        <n v="1.519936343E9"/>
        <n v="1.514306026E9"/>
        <n v="1.512373358E9"/>
        <n v="1.515146075E9"/>
        <n v="1.514706174E9"/>
        <n v="1.519279176E9"/>
        <n v="1.514479414E9"/>
        <n v="1.512027804E9"/>
        <n v="1.519133805E9"/>
        <n v="1.515808787E9"/>
        <n v="1.517142345E9"/>
        <n v="1.511289738E9"/>
        <n v="1.515723354E9"/>
        <n v="1.513030796E9"/>
        <n v="1.514437789E9"/>
        <n v="1.516304175E9"/>
        <n v="1.518896536E9"/>
        <n v="1.517539263E9"/>
        <n v="1.514405798E9"/>
        <n v="1.516259253E9"/>
        <n v="1.514036736E9"/>
        <n v="1.511864058E9"/>
        <n v="1.513364049E9"/>
        <n v="1.513716434E9"/>
        <n v="1.511805386E9"/>
        <n v="1.518155236E9"/>
        <n v="1.517540883E9"/>
        <n v="1.519000796E9"/>
        <n v="1.512847195E9"/>
        <n v="1.512125504E9"/>
        <n v="1.514781954E9"/>
        <n v="1.513172347E9"/>
        <n v="1.519976697E9"/>
        <n v="1.519033027E9"/>
        <n v="1.517154066E9"/>
        <n v="1.519203137E9"/>
        <n v="1.511273546E9"/>
        <n v="1.512942924E9"/>
        <n v="1.513194938E9"/>
        <n v="1.514826369E9"/>
        <n v="1.519210038E9"/>
        <n v="1.511344649E9"/>
        <n v="1.516500176E9"/>
        <n v="1.515964944E9"/>
        <n v="1.518256096E9"/>
        <n v="1.514453977E9"/>
        <n v="1.516083097E9"/>
        <n v="1.513944714E9"/>
        <n v="1.518852128E9"/>
        <n v="1.517264179E9"/>
        <n v="1.511962609E9"/>
        <n v="1.518679235E9"/>
        <n v="1.511446219E9"/>
        <n v="1.516390755E9"/>
        <n v="1.515260259E9"/>
        <n v="1.512684775E9"/>
        <n v="1.512937299E9"/>
        <n v="1.516016705E9"/>
        <n v="1.512022175E9"/>
        <n v="1.518869649E9"/>
        <n v="1.517400485E9"/>
        <n v="1.516865227E9"/>
        <n v="1.514287217E9"/>
        <n v="1.515409359E9"/>
        <n v="1.514684403E9"/>
        <n v="1.516164636E9"/>
        <n v="1.512744886E9"/>
        <n v="1.511456864E9"/>
        <n v="1.519620193E9"/>
        <n v="1.519335777E9"/>
        <n v="1.516696753E9"/>
        <n v="1.514403027E9"/>
        <n v="1.514161289E9"/>
        <n v="1.518672835E9"/>
        <n v="1.512238405E9"/>
        <n v="1.513912193E9"/>
        <n v="1.513709337E9"/>
        <n v="1.513416004E9"/>
        <n v="1.515367735E9"/>
        <n v="1.517540089E9"/>
        <n v="1.516314876E9"/>
        <n v="1.515736673E9"/>
        <n v="1.516344425E9"/>
        <n v="1.519194378E9"/>
        <n v="1.512076106E9"/>
        <n v="1.515038015E9"/>
        <n v="1.516855518E9"/>
        <n v="1.515581785E9"/>
        <n v="1.513540873E9"/>
        <n v="1.513144098E9"/>
        <n v="1.512818256E9"/>
        <n v="1.517500316E9"/>
        <n v="1.512656443E9"/>
        <n v="1.518186385E9"/>
        <n v="1.512341704E9"/>
        <n v="1.514311504E9"/>
        <n v="1.513701944E9"/>
        <n v="1.516766883E9"/>
        <n v="1.511713889E9"/>
        <n v="1.519854767E9"/>
        <n v="1.514888846E9"/>
        <n v="1.516204685E9"/>
        <n v="1.517437596E9"/>
        <n v="1.519503177E9"/>
        <n v="1.519989374E9"/>
        <n v="1.517291018E9"/>
        <n v="1.518606879E9"/>
        <n v="1.516913436E9"/>
        <n v="1.518374319E9"/>
        <n v="1.515119488E9"/>
        <n v="1.516428955E9"/>
        <n v="1.517595118E9"/>
        <n v="1.511274387E9"/>
        <n v="1.518678705E9"/>
        <n v="1.515744199E9"/>
        <n v="1.516628656E9"/>
        <n v="1.519122309E9"/>
        <n v="1.517256424E9"/>
        <n v="1.512064907E9"/>
        <n v="1.519871546E9"/>
        <n v="1.512556697E9"/>
        <n v="1.512099484E9"/>
        <n v="1.519584726E9"/>
        <n v="1.511409837E9"/>
        <n v="1.518527759E9"/>
        <n v="1.516787763E9"/>
        <n v="1.511521315E9"/>
        <n v="1.516974133E9"/>
        <n v="1.512702649E9"/>
        <n v="1.519364823E9"/>
        <n v="1.513271367E9"/>
        <n v="1.516214203E9"/>
        <n v="1.517244086E9"/>
        <n v="1.511942264E9"/>
        <n v="1.512039354E9"/>
        <n v="1.511278265E9"/>
        <n v="1.515437039E9"/>
        <n v="1.519527847E9"/>
        <n v="1.519307588E9"/>
        <n v="1.512134526E9"/>
        <n v="1.517252139E9"/>
        <n v="1.514423748E9"/>
        <n v="1.511502028E9"/>
        <n v="1.515787148E9"/>
        <n v="1.519542896E9"/>
        <n v="1.517802356E9"/>
        <n v="1.516273104E9"/>
        <n v="1.514931358E9"/>
        <n v="1.516308387E9"/>
        <n v="1.519906368E9"/>
        <n v="1.517788638E9"/>
        <n v="1.516985069E9"/>
        <n v="1.512203545E9"/>
        <n v="1.518884826E9"/>
        <n v="1.511412709E9"/>
        <n v="1.511569528E9"/>
        <n v="1.518698689E9"/>
        <n v="1.516852164E9"/>
        <n v="1.519260829E9"/>
        <n v="1.513437707E9"/>
        <n v="1.518329106E9"/>
        <n v="1.519582289E9"/>
        <n v="1.513992496E9"/>
        <n v="1.519639678E9"/>
        <n v="1.516347059E9"/>
        <n v="1.516392498E9"/>
        <n v="1.512088498E9"/>
        <n v="1.515954938E9"/>
        <n v="1.517208138E9"/>
        <n v="1.513787218E9"/>
        <n v="1.519072794E9"/>
        <n v="1.512073299E9"/>
        <n v="1.512949105E9"/>
        <n v="1.517232896E9"/>
        <n v="1.517543056E9"/>
        <n v="1.513944055E9"/>
        <n v="1.518079249E9"/>
        <n v="1.512676624E9"/>
        <n v="1.515819993E9"/>
        <n v="1.512134717E9"/>
        <n v="1.513967433E9"/>
        <n v="1.513679715E9"/>
        <n v="1.512012317E9"/>
        <n v="1.512214315E9"/>
        <n v="1.512619564E9"/>
        <n v="1.512157557E9"/>
        <n v="1.517096276E9"/>
        <n v="1.515672526E9"/>
        <n v="1.516818806E9"/>
        <n v="1.519481628E9"/>
        <n v="1.511734396E9"/>
        <n v="1.519674667E9"/>
        <n v="1.516928743E9"/>
        <n v="1.515007376E9"/>
        <n v="1.519215406E9"/>
        <n v="1.512433968E9"/>
        <n v="1.517745747E9"/>
        <n v="1.516400514E9"/>
        <n v="1.519656599E9"/>
        <n v="1.515877683E9"/>
        <n v="1.518609283E9"/>
        <n v="1.513508068E9"/>
        <n v="1.517713175E9"/>
        <n v="1.511729003E9"/>
        <n v="1.513052589E9"/>
        <n v="1.515898675E9"/>
        <n v="1.517733096E9"/>
        <n v="1.518411239E9"/>
        <n v="1.516146984E9"/>
        <n v="1.519302785E9"/>
        <n v="1.514055267E9"/>
        <n v="1.515454399E9"/>
        <n v="1.517972634E9"/>
        <n v="1.512650196E9"/>
        <n v="1.515380467E9"/>
        <n v="1.514839464E9"/>
        <n v="1.518927665E9"/>
        <n v="1.519632805E9"/>
        <n v="1.513791216E9"/>
        <n v="1.513952248E9"/>
        <n v="1.516628073E9"/>
        <n v="1.519794144E9"/>
        <n v="1.514567014E9"/>
        <n v="1.516778163E9"/>
        <n v="1.511466334E9"/>
        <n v="1.514375449E9"/>
        <n v="1.514307836E9"/>
        <n v="1.514915678E9"/>
        <n v="1.517577787E9"/>
        <n v="1.511373827E9"/>
        <n v="1.518672276E9"/>
        <n v="1.519514646E9"/>
        <n v="1.515171694E9"/>
        <n v="1.513518844E9"/>
        <n v="1.517602943E9"/>
        <n v="1.512852404E9"/>
        <n v="1.517899973E9"/>
        <n v="1.519463197E9"/>
        <n v="1.519476013E9"/>
        <n v="1.511979277E9"/>
        <n v="1.514138924E9"/>
        <n v="1.515711885E9"/>
        <n v="1.512443624E9"/>
        <n v="1.514227646E9"/>
        <n v="1.516912094E9"/>
        <n v="1.512419606E9"/>
        <n v="1.516993627E9"/>
        <n v="1.519293018E9"/>
        <n v="1.515318403E9"/>
        <n v="1.512301843E9"/>
        <n v="1.515073556E9"/>
        <n v="1.518653189E9"/>
        <n v="1.511637614E9"/>
        <n v="1.514126183E9"/>
        <n v="1.515847947E9"/>
        <n v="1.519992603E9"/>
        <n v="1.519764806E9"/>
        <n v="1.513205953E9"/>
        <n v="1.518987893E9"/>
        <n v="1.517723404E9"/>
        <n v="1.518647526E9"/>
        <n v="1.511683253E9"/>
        <n v="1.518420074E9"/>
        <n v="1.515639725E9"/>
        <n v="1.518649307E9"/>
        <n v="1.513740616E9"/>
        <n v="1.517046958E9"/>
        <n v="1.512525465E9"/>
        <n v="1.517050187E9"/>
        <n v="1.519628259E9"/>
        <n v="1.512724385E9"/>
        <n v="1.518551415E9"/>
        <n v="1.519957785E9"/>
        <n v="1.516484843E9"/>
        <n v="1.519610067E9"/>
        <n v="1.518153869E9"/>
        <n v="1.512978869E9"/>
        <n v="1.519415467E9"/>
        <n v="1.519675129E9"/>
        <n v="1.512215295E9"/>
        <n v="1.516614033E9"/>
        <n v="1.513413785E9"/>
        <n v="1.512659626E9"/>
        <n v="1.515133584E9"/>
        <n v="1.512744098E9"/>
        <n v="1.514635975E9"/>
        <n v="1.517778697E9"/>
        <n v="1.519120083E9"/>
        <n v="1.514706156E9"/>
        <n v="1.511767609E9"/>
        <n v="1.511816133E9"/>
        <n v="1.519345166E9"/>
        <n v="1.517979729E9"/>
        <n v="1.513573713E9"/>
        <n v="1.515862437E9"/>
        <n v="1.513170486E9"/>
        <n v="1.513951846E9"/>
        <n v="1.515129547E9"/>
        <n v="1.513214969E9"/>
        <n v="1.517481164E9"/>
        <n v="1.517837833E9"/>
        <n v="1.513097124E9"/>
        <n v="1.519889486E9"/>
        <n v="1.519558728E9"/>
        <n v="1.517173445E9"/>
        <n v="1.516697848E9"/>
        <n v="1.519462966E9"/>
        <n v="1.512336087E9"/>
        <n v="1.519282703E9"/>
        <n v="1.516358868E9"/>
        <n v="1.515475309E9"/>
        <n v="1.511972305E9"/>
        <n v="1.516608363E9"/>
        <n v="1.515522083E9"/>
        <n v="1.515616504E9"/>
        <n v="1.512662808E9"/>
        <n v="1.513297379E9"/>
        <n v="1.513727575E9"/>
        <n v="1.514518659E9"/>
        <n v="1.512876529E9"/>
        <n v="1.517926109E9"/>
        <n v="1.511712606E9"/>
        <n v="1.518166748E9"/>
        <n v="1.514678903E9"/>
        <n v="1.513338264E9"/>
        <n v="1.512094035E9"/>
        <n v="1.513493714E9"/>
        <n v="1.512509194E9"/>
        <n v="1.517584903E9"/>
        <n v="1.514572876E9"/>
        <n v="1.517497133E9"/>
        <n v="1.519246507E9"/>
        <n v="1.516888357E9"/>
        <n v="1.512385418E9"/>
        <n v="1.518598838E9"/>
        <n v="1.513330088E9"/>
        <n v="1.517121795E9"/>
        <n v="1.519923859E9"/>
        <n v="1.518037313E9"/>
        <n v="1.514132168E9"/>
        <n v="1.517944114E9"/>
        <n v="1.518814497E9"/>
        <n v="1.515425966E9"/>
        <n v="1.518105879E9"/>
        <n v="1.517516704E9"/>
        <n v="1.517111847E9"/>
        <n v="1.518971034E9"/>
        <n v="1.516926387E9"/>
        <n v="1.518414487E9"/>
        <n v="1.519767284E9"/>
        <n v="1.515366153E9"/>
        <n v="1.516965539E9"/>
        <n v="1.511248769E9"/>
        <n v="1.511400647E9"/>
        <n v="1.512527554E9"/>
        <n v="1.518307974E9"/>
        <n v="1.515116789E9"/>
        <n v="1.514201757E9"/>
        <n v="1.511710303E9"/>
        <n v="1.514651906E9"/>
        <n v="1.513546349E9"/>
        <n v="1.517386267E9"/>
        <n v="1.519819345E9"/>
        <n v="1.512412047E9"/>
        <n v="1.513707978E9"/>
        <n v="1.512665323E9"/>
        <n v="1.518632693E9"/>
        <n v="1.513334904E9"/>
        <n v="1.511485175E9"/>
        <n v="1.519309407E9"/>
        <n v="1.514934004E9"/>
        <n v="1.519501154E9"/>
        <n v="1.512179239E9"/>
        <n v="1.513156834E9"/>
        <n v="1.516415926E9"/>
        <n v="1.512689687E9"/>
        <n v="1.519257925E9"/>
        <n v="1.519421483E9"/>
        <n v="1.518946323E9"/>
        <n v="1.513920166E9"/>
        <n v="1.518914525E9"/>
        <n v="1.513307189E9"/>
        <n v="1.513943326E9"/>
        <n v="1.514989695E9"/>
        <n v="1.513676893E9"/>
        <n v="1.515451255E9"/>
        <n v="1.515732643E9"/>
        <n v="1.517110615E9"/>
        <n v="1.518963215E9"/>
        <n v="1.512621875E9"/>
        <n v="1.513047046E9"/>
        <n v="1.519228388E9"/>
        <n v="1.511269025E9"/>
        <n v="1.517406886E9"/>
        <n v="1.515844659E9"/>
        <n v="1.511293574E9"/>
        <n v="1.517787118E9"/>
        <n v="1.515657217E9"/>
        <n v="1.514458983E9"/>
        <n v="1.518014079E9"/>
        <n v="1.514200669E9"/>
        <n v="1.514045487E9"/>
        <n v="1.512996757E9"/>
        <n v="1.514612337E9"/>
        <n v="1.515806736E9"/>
        <n v="1.514907784E9"/>
        <n v="1.511786474E9"/>
        <n v="1.512014204E9"/>
        <n v="1.511766757E9"/>
        <n v="1.513997637E9"/>
        <n v="1.518895164E9"/>
        <n v="1.513727243E9"/>
        <n v="1.519916855E9"/>
        <n v="1.515066424E9"/>
        <n v="1.511598383E9"/>
        <n v="1.518629847E9"/>
        <n v="1.518265957E9"/>
        <n v="1.516953505E9"/>
        <n v="1.513155243E9"/>
        <n v="1.517723658E9"/>
        <n v="1.513619939E9"/>
        <n v="1.517249675E9"/>
        <n v="1.514161446E9"/>
        <n v="1.514417484E9"/>
        <n v="1.515717544E9"/>
        <n v="1.513007163E9"/>
        <n v="1.517181076E9"/>
        <n v="1.516830559E9"/>
        <n v="1.514590628E9"/>
        <n v="1.514459336E9"/>
        <n v="1.511319839E9"/>
        <n v="1.519324278E9"/>
        <n v="1.513392956E9"/>
        <n v="1.518634237E9"/>
        <n v="1.517298536E9"/>
        <n v="1.518399005E9"/>
        <n v="1.514217088E9"/>
        <n v="1.514243134E9"/>
        <n v="1.517981563E9"/>
        <n v="1.514984287E9"/>
        <n v="1.513422389E9"/>
        <n v="1.514085613E9"/>
        <n v="1.519962685E9"/>
        <n v="1.519225507E9"/>
        <n v="1.516193843E9"/>
        <n v="1.514782958E9"/>
        <n v="1.519619509E9"/>
        <n v="1.513707999E9"/>
        <n v="1.517751365E9"/>
        <n v="1.515335716E9"/>
        <n v="1.514660763E9"/>
        <n v="1.518638498E9"/>
        <n v="1.514576243E9"/>
        <n v="1.513621813E9"/>
        <n v="1.518884505E9"/>
        <n v="1.513368703E9"/>
        <n v="1.511766668E9"/>
        <n v="1.519110148E9"/>
        <n v="1.518409513E9"/>
        <n v="1.519033173E9"/>
        <n v="1.517576744E9"/>
        <n v="1.519317265E9"/>
        <n v="1.516924154E9"/>
        <n v="1.514910814E9"/>
        <n v="1.513996063E9"/>
        <n v="1.513262089E9"/>
        <n v="1.514199997E9"/>
        <n v="1.516647494E9"/>
        <n v="1.513848485E9"/>
        <n v="1.519820707E9"/>
        <n v="1.518677233E9"/>
        <n v="1.515044126E9"/>
        <n v="1.517920948E9"/>
        <n v="1.516548608E9"/>
        <n v="1.516868638E9"/>
        <n v="1.514592676E9"/>
        <n v="1.519117284E9"/>
        <n v="1.515036247E9"/>
        <n v="1.516188293E9"/>
        <n v="1.515746707E9"/>
        <n v="1.518914906E9"/>
        <n v="1.516431359E9"/>
        <n v="1.518864253E9"/>
        <n v="1.519029583E9"/>
        <n v="1.514001845E9"/>
        <n v="1.516709615E9"/>
        <n v="1.516594259E9"/>
        <n v="1.511428723E9"/>
        <n v="1.516283939E9"/>
        <n v="1.511583124E9"/>
        <n v="1.517210279E9"/>
        <n v="1.514040264E9"/>
        <n v="1.517616915E9"/>
        <n v="1.513732726E9"/>
        <n v="1.515283783E9"/>
        <n v="1.511933885E9"/>
        <n v="1.518146478E9"/>
        <n v="1.511467159E9"/>
        <n v="1.518295215E9"/>
        <n v="1.512005099E9"/>
        <n v="1.516111228E9"/>
        <n v="1.514891873E9"/>
        <n v="1.518972787E9"/>
        <n v="1.519137743E9"/>
        <n v="1.517949147E9"/>
        <n v="1.518443893E9"/>
        <n v="1.519708833E9"/>
        <n v="1.514702068E9"/>
        <n v="1.519748037E9"/>
        <n v="1.514734964E9"/>
        <n v="1.514212914E9"/>
        <n v="1.516562664E9"/>
        <n v="1.518660047E9"/>
        <n v="1.513982575E9"/>
        <n v="1.514021127E9"/>
        <n v="1.512760458E9"/>
        <n v="1.513077774E9"/>
        <n v="1.516636719E9"/>
        <n v="1.513009427E9"/>
        <n v="1.515237808E9"/>
        <n v="1.512541219E9"/>
        <n v="1.516612694E9"/>
        <n v="1.512993013E9"/>
        <n v="1.512838994E9"/>
        <n v="1.518132984E9"/>
        <n v="1.518957604E9"/>
        <n v="1.518537714E9"/>
        <n v="1.513552254E9"/>
        <n v="1.515632073E9"/>
        <n v="1.512586019E9"/>
        <n v="1.516531933E9"/>
        <n v="1.519106956E9"/>
        <n v="1.514174835E9"/>
        <n v="1.514010203E9"/>
        <n v="1.511523609E9"/>
        <n v="1.518242255E9"/>
        <n v="1.514499153E9"/>
        <n v="1.512773256E9"/>
        <n v="1.516758869E9"/>
        <n v="1.516439433E9"/>
        <n v="1.516145894E9"/>
        <n v="1.516847475E9"/>
        <n v="1.512832875E9"/>
        <n v="1.512611734E9"/>
        <n v="1.519538304E9"/>
        <n v="1.516589558E9"/>
        <n v="1.511266183E9"/>
        <n v="1.519391513E9"/>
        <n v="1.518085915E9"/>
        <n v="1.514578365E9"/>
        <n v="1.516808513E9"/>
        <n v="1.513060346E9"/>
        <n v="1.517161184E9"/>
        <n v="1.519386735E9"/>
        <n v="1.516697126E9"/>
        <n v="1.515689007E9"/>
        <n v="1.515113636E9"/>
        <n v="1.514240988E9"/>
        <n v="1.514557264E9"/>
        <n v="1.513096614E9"/>
        <n v="1.514953047E9"/>
        <n v="1.517151157E9"/>
        <n v="1.512673726E9"/>
        <n v="1.519599525E9"/>
        <n v="1.513484037E9"/>
        <n v="1.515717266E9"/>
        <n v="1.516587177E9"/>
        <n v="1.514108855E9"/>
        <n v="1.515054334E9"/>
        <n v="1.512660484E9"/>
        <n v="1.513141085E9"/>
        <n v="1.515297668E9"/>
        <n v="1.516576376E9"/>
        <n v="1.516840169E9"/>
        <n v="1.515878968E9"/>
        <n v="1.519693353E9"/>
        <n v="1.512631798E9"/>
        <n v="1.514908224E9"/>
        <n v="1.512602787E9"/>
        <n v="1.519754326E9"/>
        <n v="1.516921027E9"/>
        <n v="1.517014076E9"/>
        <n v="1.519757083E9"/>
        <n v="1.511840745E9"/>
        <n v="1.519542256E9"/>
        <n v="1.513598045E9"/>
        <n v="1.512728708E9"/>
        <n v="1.512285237E9"/>
        <n v="1.519040604E9"/>
        <n v="1.512140534E9"/>
        <n v="1.511970336E9"/>
        <n v="1.515358559E9"/>
        <n v="1.511779205E9"/>
        <n v="1.515282177E9"/>
        <n v="1.511965709E9"/>
        <n v="1.518130425E9"/>
        <n v="1.518025384E9"/>
        <n v="1.513061738E9"/>
        <n v="1.512395759E9"/>
        <n v="1.518411966E9"/>
        <n v="1.512503753E9"/>
        <n v="1.519156069E9"/>
        <n v="1.512570695E9"/>
        <n v="1.517525006E9"/>
        <n v="1.518721957E9"/>
        <n v="1.514361274E9"/>
        <n v="1.515618045E9"/>
        <n v="1.517306773E9"/>
        <n v="1.519193049E9"/>
        <n v="1.514556544E9"/>
        <n v="1.518947483E9"/>
        <n v="1.512484834E9"/>
        <n v="1.511497438E9"/>
        <n v="1.518348238E9"/>
        <n v="1.514261913E9"/>
        <n v="1.515066389E9"/>
        <n v="1.512243448E9"/>
        <n v="1.514839697E9"/>
        <n v="1.518637263E9"/>
        <n v="1.516441699E9"/>
        <n v="1.515348255E9"/>
        <n v="1.517482477E9"/>
        <n v="1.518060354E9"/>
        <n v="1.515116713E9"/>
        <n v="1.511950183E9"/>
        <n v="1.514401459E9"/>
        <n v="1.513304538E9"/>
        <n v="1.512689827E9"/>
        <n v="1.516528665E9"/>
        <n v="1.511802043E9"/>
        <n v="1.513412158E9"/>
        <n v="1.519994038E9"/>
        <n v="1.518155375E9"/>
        <n v="1.515842898E9"/>
        <n v="1.516327565E9"/>
        <n v="1.514946194E9"/>
        <n v="1.518154008E9"/>
        <n v="1.517707839E9"/>
        <n v="1.519884218E9"/>
        <n v="1.517601983E9"/>
        <n v="1.518580997E9"/>
        <n v="1.515768286E9"/>
        <n v="1.516586924E9"/>
        <n v="1.515455375E9"/>
        <n v="1.515534007E9"/>
        <n v="1.519969488E9"/>
        <n v="1.515781927E9"/>
        <n v="1.515850477E9"/>
        <n v="1.516627966E9"/>
        <n v="1.518868358E9"/>
        <n v="1.514857517E9"/>
        <n v="1.511783716E9"/>
        <n v="1.513956565E9"/>
        <n v="1.519460803E9"/>
        <n v="1.512920456E9"/>
        <n v="1.519511893E9"/>
        <n v="1.516056243E9"/>
        <n v="1.511353905E9"/>
        <n v="1.516647889E9"/>
        <n v="1.517600544E9"/>
        <n v="1.514004884E9"/>
        <n v="1.519583007E9"/>
        <n v="1.515597719E9"/>
        <n v="1.517252938E9"/>
        <n v="1.516664048E9"/>
        <n v="1.519664867E9"/>
        <n v="1.515830747E9"/>
        <n v="1.513967323E9"/>
        <n v="1.519312398E9"/>
        <n v="1.517900283E9"/>
        <n v="1.513191343E9"/>
        <n v="1.513262033E9"/>
        <n v="1.515777008E9"/>
        <n v="1.518510538E9"/>
        <n v="1.517856264E9"/>
        <n v="1.519718657E9"/>
        <n v="1.519751963E9"/>
        <n v="1.513760928E9"/>
        <n v="1.514302893E9"/>
        <n v="1.519956639E9"/>
        <n v="1.513107363E9"/>
        <n v="1.518386887E9"/>
        <n v="1.513090877E9"/>
        <n v="1.512043797E9"/>
        <n v="1.516938056E9"/>
        <n v="1.518624656E9"/>
        <n v="1.519548136E9"/>
        <n v="1.512468748E9"/>
        <n v="1.516699486E9"/>
        <n v="1.514685936E9"/>
        <n v="1.511547925E9"/>
        <n v="1.518844039E9"/>
        <n v="1.518394168E9"/>
        <n v="1.512999869E9"/>
        <n v="1.518947227E9"/>
        <n v="1.519940967E9"/>
        <n v="1.518657907E9"/>
        <n v="1.513412765E9"/>
        <n v="1.515547383E9"/>
        <n v="1.511288037E9"/>
        <n v="1.511978349E9"/>
        <n v="1.519190036E9"/>
        <n v="1.518602146E9"/>
        <n v="1.517471944E9"/>
        <n v="1.511757296E9"/>
        <n v="1.516007176E9"/>
        <n v="1.518468313E9"/>
        <n v="1.519531959E9"/>
        <n v="1.519811557E9"/>
        <n v="1.517501508E9"/>
        <n v="1.518488585E9"/>
        <n v="1.514449928E9"/>
        <n v="1.516922628E9"/>
        <n v="1.515017737E9"/>
        <n v="1.513163408E9"/>
        <n v="1.516227706E9"/>
        <n v="1.512567834E9"/>
        <n v="1.512286493E9"/>
        <n v="1.515214094E9"/>
        <n v="1.518836174E9"/>
        <n v="1.512682207E9"/>
        <n v="1.516766013E9"/>
        <n v="1.518894493E9"/>
        <n v="1.512472444E9"/>
        <n v="1.514948818E9"/>
        <n v="1.513439763E9"/>
        <n v="1.513724605E9"/>
        <n v="1.519383886E9"/>
        <n v="1.515457913E9"/>
        <n v="1.517966719E9"/>
        <n v="1.512511204E9"/>
        <n v="1.519310345E9"/>
        <n v="1.519827305E9"/>
        <n v="1.516202188E9"/>
        <n v="1.517562174E9"/>
        <n v="1.516493853E9"/>
        <n v="1.517895789E9"/>
        <n v="1.514238639E9"/>
        <n v="1.511681718E9"/>
        <n v="1.516769064E9"/>
        <n v="1.518309277E9"/>
        <n v="1.518302006E9"/>
        <n v="1.518870305E9"/>
        <n v="1.517580004E9"/>
        <n v="1.516749148E9"/>
        <n v="1.517747668E9"/>
        <n v="1.511269737E9"/>
        <n v="1.519642548E9"/>
        <n v="1.511706867E9"/>
        <n v="1.515485189E9"/>
        <n v="1.519735706E9"/>
        <n v="1.516038267E9"/>
        <n v="1.512948185E9"/>
        <n v="1.517811096E9"/>
        <n v="1.513890446E9"/>
        <n v="1.511754084E9"/>
        <n v="1.514578297E9"/>
        <n v="1.513933464E9"/>
        <n v="1.518844058E9"/>
        <n v="1.515714874E9"/>
        <n v="1.518451355E9"/>
        <n v="1.518650083E9"/>
        <n v="1.517361959E9"/>
        <n v="1.515275235E9"/>
        <n v="1.515970504E9"/>
        <n v="1.519867694E9"/>
        <n v="1.514673737E9"/>
        <n v="1.512795177E9"/>
        <n v="1.514536434E9"/>
        <n v="1.518965214E9"/>
        <n v="1.518186104E9"/>
        <n v="1.519706284E9"/>
        <n v="1.513283779E9"/>
        <n v="1.515905534E9"/>
        <n v="1.515930709E9"/>
        <n v="1.512124545E9"/>
        <n v="1.513519739E9"/>
        <n v="1.513063189E9"/>
        <n v="1.512521969E9"/>
        <n v="1.519954166E9"/>
        <n v="1.513889598E9"/>
        <n v="1.518167274E9"/>
        <n v="1.515702904E9"/>
        <n v="1.514615918E9"/>
        <n v="1.519209724E9"/>
        <n v="1.512851768E9"/>
        <n v="1.516408357E9"/>
        <n v="1.512815288E9"/>
        <n v="1.512826193E9"/>
        <n v="1.513304573E9"/>
        <n v="1.518476956E9"/>
        <n v="1.516872258E9"/>
        <n v="1.511369535E9"/>
        <n v="1.519312997E9"/>
        <n v="1.513795205E9"/>
        <n v="1.519211507E9"/>
        <n v="1.517552748E9"/>
        <n v="1.518921409E9"/>
        <n v="1.512834243E9"/>
        <n v="1.515031876E9"/>
        <n v="1.517555578E9"/>
        <n v="1.516988643E9"/>
        <n v="1.515278494E9"/>
        <n v="1.513523303E9"/>
        <n v="1.517210006E9"/>
        <n v="1.512986328E9"/>
        <n v="1.517284687E9"/>
        <n v="1.517979287E9"/>
        <n v="1.513149646E9"/>
        <n v="1.515441119E9"/>
        <n v="1.516497773E9"/>
        <n v="1.516635954E9"/>
        <n v="1.516596358E9"/>
        <n v="1.512559778E9"/>
        <n v="1.513127959E9"/>
        <n v="1.514316234E9"/>
        <n v="1.514340939E9"/>
        <n v="1.511276915E9"/>
        <n v="1.515859039E9"/>
        <n v="1.512885747E9"/>
        <n v="1.511550466E9"/>
        <n v="1.512512754E9"/>
        <n v="1.515817439E9"/>
        <n v="1.512760074E9"/>
        <n v="1.519189075E9"/>
        <n v="1.513608099E9"/>
        <n v="1.519152217E9"/>
        <n v="1.519825783E9"/>
        <n v="1.515452524E9"/>
        <n v="1.518894913E9"/>
        <n v="1.513717015E9"/>
        <n v="1.515859469E9"/>
        <n v="1.518604146E9"/>
        <n v="1.514744587E9"/>
        <n v="1.515042998E9"/>
        <n v="1.515838064E9"/>
        <n v="1.514593168E9"/>
        <n v="1.514810423E9"/>
        <n v="1.511922378E9"/>
        <n v="1.515653828E9"/>
        <n v="1.519044444E9"/>
        <n v="1.518972295E9"/>
        <n v="1.514856179E9"/>
        <n v="1.519823534E9"/>
        <n v="1.517351368E9"/>
        <n v="1.511880206E9"/>
        <n v="1.514483573E9"/>
        <n v="1.519389927E9"/>
        <n v="1.515430924E9"/>
        <n v="1.518605676E9"/>
        <n v="1.516981079E9"/>
        <n v="1.519440297E9"/>
        <n v="1.518502823E9"/>
        <n v="1.514218804E9"/>
        <n v="1.517261828E9"/>
        <n v="1.511660687E9"/>
        <n v="1.519345959E9"/>
        <n v="1.519462387E9"/>
        <n v="1.518510229E9"/>
        <n v="1.513629947E9"/>
        <n v="1.513753935E9"/>
        <n v="1.512760327E9"/>
        <n v="1.514790406E9"/>
        <n v="1.512734629E9"/>
        <n v="1.512174844E9"/>
        <n v="1.518142518E9"/>
        <n v="1.511332514E9"/>
        <n v="1.517728676E9"/>
        <n v="1.519305419E9"/>
        <n v="1.514272264E9"/>
        <n v="1.519896758E9"/>
        <n v="1.512312338E9"/>
        <n v="1.515105806E9"/>
        <n v="1.512948913E9"/>
        <n v="1.514039666E9"/>
        <n v="1.511305019E9"/>
        <n v="1.512391207E9"/>
        <n v="1.517983019E9"/>
        <n v="1.511464836E9"/>
        <n v="1.512075468E9"/>
        <n v="1.511700908E9"/>
        <n v="1.514208095E9"/>
        <n v="1.518029176E9"/>
        <n v="1.517279259E9"/>
        <n v="1.516170855E9"/>
        <n v="1.516013309E9"/>
        <n v="1.516200357E9"/>
        <n v="1.517079577E9"/>
        <n v="1.516852284E9"/>
        <n v="1.511347767E9"/>
        <n v="1.519571443E9"/>
        <n v="1.519407105E9"/>
        <n v="1.515329317E9"/>
        <n v="1.513870578E9"/>
        <n v="1.519111538E9"/>
        <n v="1.516097013E9"/>
        <n v="1.519679688E9"/>
        <n v="1.514303704E9"/>
        <n v="1.515378428E9"/>
        <n v="1.514281625E9"/>
        <n v="1.518206778E9"/>
        <n v="1.512889629E9"/>
        <n v="1.518890119E9"/>
        <n v="1.515157133E9"/>
        <n v="1.515171929E9"/>
        <n v="1.515035369E9"/>
        <n v="1.515818244E9"/>
        <n v="1.512252746E9"/>
        <n v="1.518208047E9"/>
        <n v="1.512910925E9"/>
        <n v="1.519633159E9"/>
        <n v="1.519854266E9"/>
        <n v="1.512638765E9"/>
        <n v="1.516894506E9"/>
        <n v="1.517960218E9"/>
        <n v="1.515977023E9"/>
        <n v="1.515077933E9"/>
        <n v="1.518980297E9"/>
        <n v="1.515919113E9"/>
        <n v="1.515360726E9"/>
        <n v="1.512928914E9"/>
        <n v="1.515458295E9"/>
        <n v="1.518333257E9"/>
        <n v="1.518117835E9"/>
        <n v="1.518319637E9"/>
        <n v="1.518950167E9"/>
        <n v="1.512968677E9"/>
        <n v="1.512580483E9"/>
        <n v="1.517643633E9"/>
        <n v="1.516771158E9"/>
        <n v="1.517949788E9"/>
        <n v="1.515949789E9"/>
        <n v="1.519292937E9"/>
        <n v="1.511675119E9"/>
        <n v="1.516110346E9"/>
        <n v="1.515881105E9"/>
        <n v="1.517908248E9"/>
        <n v="1.513773194E9"/>
        <n v="1.514847455E9"/>
        <n v="1.514760254E9"/>
        <n v="1.513588005E9"/>
        <n v="1.517604227E9"/>
        <n v="1.517550777E9"/>
        <n v="1.517363038E9"/>
        <n v="1.512413675E9"/>
        <n v="1.517281578E9"/>
        <n v="1.516326876E9"/>
        <n v="1.511744765E9"/>
        <n v="1.511260607E9"/>
        <n v="1.518112204E9"/>
        <n v="1.513743674E9"/>
        <n v="1.518368723E9"/>
        <n v="1.511652723E9"/>
        <n v="1.519291079E9"/>
        <n v="1.518990996E9"/>
        <n v="1.515032015E9"/>
        <n v="1.517115665E9"/>
        <n v="1.513843663E9"/>
        <n v="1.512569448E9"/>
        <n v="1.519541194E9"/>
        <n v="1.517465384E9"/>
        <n v="1.519271315E9"/>
        <n v="1.512662918E9"/>
        <n v="1.515404769E9"/>
        <n v="1.518567824E9"/>
        <n v="1.519108399E9"/>
        <n v="1.518938828E9"/>
        <n v="1.519303513E9"/>
        <n v="1.515709577E9"/>
        <n v="1.514957244E9"/>
        <n v="1.512802505E9"/>
        <n v="1.512836169E9"/>
        <n v="1.513948288E9"/>
        <n v="1.517095998E9"/>
        <n v="1.517433575E9"/>
        <n v="1.518111856E9"/>
        <n v="1.511712508E9"/>
        <n v="1.516295317E9"/>
        <n v="1.518162325E9"/>
        <n v="1.518615408E9"/>
        <n v="1.515260426E9"/>
        <n v="1.516610199E9"/>
        <n v="1.515842025E9"/>
        <n v="1.515192785E9"/>
        <n v="1.515539087E9"/>
        <n v="1.513330525E9"/>
        <n v="1.519050579E9"/>
        <n v="1.518598713E9"/>
        <n v="1.514275214E9"/>
        <n v="1.515507598E9"/>
        <n v="1.512192833E9"/>
        <n v="1.517933185E9"/>
        <n v="1.514542349E9"/>
        <n v="1.517828977E9"/>
        <n v="1.514605639E9"/>
        <n v="1.515173913E9"/>
        <n v="1.519346088E9"/>
        <n v="1.517434798E9"/>
        <n v="1.513025454E9"/>
        <n v="1.514438069E9"/>
        <n v="1.518992304E9"/>
        <n v="1.511885795E9"/>
        <n v="1.513069666E9"/>
        <n v="1.514640074E9"/>
        <n v="1.513624974E9"/>
        <n v="1.516267735E9"/>
        <n v="1.518379803E9"/>
        <n v="1.512908728E9"/>
        <n v="1.512244329E9"/>
        <n v="1.514530403E9"/>
        <n v="1.519118297E9"/>
        <n v="1.518615937E9"/>
        <n v="1.518925169E9"/>
        <n v="1.518947704E9"/>
        <n v="1.519488673E9"/>
        <n v="1.516393129E9"/>
        <n v="1.512115273E9"/>
        <n v="1.512988049E9"/>
        <n v="1.518514994E9"/>
        <n v="1.519223107E9"/>
        <n v="1.511935897E9"/>
        <n v="1.517669105E9"/>
        <n v="1.511389294E9"/>
        <n v="1.518233043E9"/>
        <n v="1.515465503E9"/>
        <n v="1.513187635E9"/>
        <n v="1.514398553E9"/>
        <n v="1.511916588E9"/>
        <n v="1.519298526E9"/>
        <n v="1.518280258E9"/>
        <n v="1.516822657E9"/>
        <n v="1.512113339E9"/>
        <n v="1.514024899E9"/>
        <n v="1.519669575E9"/>
        <n v="1.513848836E9"/>
        <n v="1.512003705E9"/>
        <n v="1.514405616E9"/>
        <n v="1.512662546E9"/>
        <n v="1.518077643E9"/>
        <n v="1.512714073E9"/>
        <n v="1.514839458E9"/>
        <n v="1.517874926E9"/>
        <n v="1.518476238E9"/>
        <n v="1.511625579E9"/>
        <n v="1.515588168E9"/>
        <n v="1.514870678E9"/>
        <n v="1.519161075E9"/>
        <n v="1.512232647E9"/>
        <n v="1.511367469E9"/>
        <n v="1.515779877E9"/>
        <n v="1.513277119E9"/>
        <n v="1.513932519E9"/>
        <n v="1.515339138E9"/>
        <n v="1.519868195E9"/>
        <n v="1.518304569E9"/>
        <n v="1.519138794E9"/>
        <n v="1.515692913E9"/>
        <n v="1.513310935E9"/>
        <n v="1.514711389E9"/>
        <n v="1.514135504E9"/>
        <n v="1.515772839E9"/>
        <n v="1.511379678E9"/>
        <n v="1.518009334E9"/>
        <n v="1.512640115E9"/>
        <n v="1.518600497E9"/>
        <n v="1.514680265E9"/>
        <n v="1.512596598E9"/>
        <n v="1.515075676E9"/>
        <n v="1.513627956E9"/>
        <n v="1.517447059E9"/>
        <n v="1.511905043E9"/>
        <n v="1.514484123E9"/>
        <n v="1.514952889E9"/>
        <n v="1.514698344E9"/>
        <n v="1.513580599E9"/>
        <n v="1.517068079E9"/>
        <n v="1.513868303E9"/>
        <n v="1.518048768E9"/>
        <n v="1.514297186E9"/>
        <n v="1.517648468E9"/>
        <n v="1.515188344E9"/>
        <n v="1.518170148E9"/>
        <n v="1.513210194E9"/>
        <n v="1.511970104E9"/>
        <n v="1.513191843E9"/>
        <n v="1.518090647E9"/>
        <n v="1.511251856E9"/>
        <n v="1.513887238E9"/>
        <n v="1.514715514E9"/>
        <n v="1.519977299E9"/>
        <n v="1.513918777E9"/>
        <n v="1.512000805E9"/>
        <n v="1.519117687E9"/>
        <n v="1.512863156E9"/>
        <n v="1.515935664E9"/>
        <n v="1.517630533E9"/>
        <n v="1.511268025E9"/>
        <n v="1.518275677E9"/>
        <n v="1.512595935E9"/>
        <n v="1.516492896E9"/>
        <n v="1.514270098E9"/>
        <n v="1.513175017E9"/>
        <n v="1.517716989E9"/>
        <n v="1.512639245E9"/>
        <n v="1.513846115E9"/>
        <n v="1.514955716E9"/>
        <n v="1.513584646E9"/>
        <n v="1.514456824E9"/>
        <n v="1.513640067E9"/>
        <n v="1.517009465E9"/>
        <n v="1.517188028E9"/>
        <n v="1.512122045E9"/>
        <n v="1.511362886E9"/>
        <n v="1.513299339E9"/>
        <n v="1.516899795E9"/>
        <n v="1.519446598E9"/>
        <n v="1.516367355E9"/>
        <n v="1.515525968E9"/>
        <n v="1.516870843E9"/>
        <n v="1.516562138E9"/>
        <n v="1.519178557E9"/>
        <n v="1.514443968E9"/>
        <n v="1.514439458E9"/>
        <n v="1.516387463E9"/>
        <n v="1.513748937E9"/>
        <n v="1.517935063E9"/>
        <n v="1.519383606E9"/>
        <n v="1.516324924E9"/>
        <n v="1.514369546E9"/>
        <n v="1.516243866E9"/>
        <n v="1.516102829E9"/>
        <n v="1.512832788E9"/>
        <n v="1.513323015E9"/>
        <n v="1.515208633E9"/>
        <n v="1.517657169E9"/>
        <n v="1.516519989E9"/>
        <n v="1.519027994E9"/>
        <n v="1.519767744E9"/>
        <n v="1.512921817E9"/>
        <n v="1.517979643E9"/>
        <n v="1.519403689E9"/>
        <n v="1.518495755E9"/>
        <n v="1.518119418E9"/>
        <n v="1.513038849E9"/>
        <n v="1.512790273E9"/>
        <n v="1.519741663E9"/>
        <n v="1.518821559E9"/>
        <n v="1.512964355E9"/>
        <n v="1.513940857E9"/>
        <n v="1.519213398E9"/>
        <n v="1.512445305E9"/>
        <n v="1.518785916E9"/>
        <n v="1.516004163E9"/>
        <n v="1.514797185E9"/>
        <n v="1.517799737E9"/>
        <n v="1.511305036E9"/>
        <n v="1.512358254E9"/>
        <n v="1.512168679E9"/>
        <n v="1.517216183E9"/>
        <n v="1.515304946E9"/>
        <n v="1.513923643E9"/>
        <n v="1.513867408E9"/>
        <n v="1.518531064E9"/>
        <n v="1.511552545E9"/>
        <n v="1.518358059E9"/>
        <n v="1.518579659E9"/>
        <n v="1.516891865E9"/>
        <n v="1.517243449E9"/>
        <n v="1.516977615E9"/>
        <n v="1.514515065E9"/>
        <n v="1.512702509E9"/>
        <n v="1.514863764E9"/>
        <n v="1.516196159E9"/>
        <n v="1.512416636E9"/>
        <n v="1.515929304E9"/>
        <n v="1.513806288E9"/>
        <n v="1.518514004E9"/>
        <n v="1.519332027E9"/>
        <n v="1.516995783E9"/>
        <n v="1.512779296E9"/>
        <n v="1.519148536E9"/>
        <n v="1.513509053E9"/>
        <n v="1.511457956E9"/>
        <n v="1.518516194E9"/>
        <n v="1.518693567E9"/>
        <n v="1.515406987E9"/>
        <n v="1.514062076E9"/>
        <n v="1.515009656E9"/>
        <n v="1.512031159E9"/>
        <n v="1.516649099E9"/>
        <n v="1.515889093E9"/>
        <n v="1.511611528E9"/>
        <n v="1.512208666E9"/>
        <n v="1.519094553E9"/>
        <n v="1.513075003E9"/>
        <n v="1.516438128E9"/>
        <n v="1.512225193E9"/>
        <n v="1.512339868E9"/>
        <n v="1.513251389E9"/>
        <n v="1.516176999E9"/>
        <n v="1.518522423E9"/>
        <n v="1.514786389E9"/>
        <n v="1.514896595E9"/>
        <n v="1.514869148E9"/>
        <n v="1.519092578E9"/>
        <n v="1.513388154E9"/>
        <n v="1.515117738E9"/>
        <n v="1.517498274E9"/>
        <n v="1.514577059E9"/>
        <n v="1.512180109E9"/>
        <n v="1.513135738E9"/>
        <n v="1.513726459E9"/>
        <n v="1.516280724E9"/>
        <n v="1.516601437E9"/>
        <n v="1.513379778E9"/>
        <n v="1.513519038E9"/>
        <n v="1.517912243E9"/>
        <n v="1.517467523E9"/>
        <n v="1.515704847E9"/>
        <n v="1.518827737E9"/>
        <n v="1.517943387E9"/>
        <n v="1.518237114E9"/>
        <n v="1.515275457E9"/>
        <n v="1.517688879E9"/>
        <n v="1.515543968E9"/>
        <n v="1.516689769E9"/>
        <n v="1.513860648E9"/>
        <n v="1.512259296E9"/>
        <n v="1.515876838E9"/>
        <n v="1.516089768E9"/>
        <n v="1.512183457E9"/>
        <n v="1.514995594E9"/>
        <n v="1.513566826E9"/>
        <n v="1.517998197E9"/>
        <n v="1.518076265E9"/>
        <n v="1.516928165E9"/>
        <n v="1.515623605E9"/>
        <n v="1.519030354E9"/>
        <n v="1.515303426E9"/>
        <n v="1.516715675E9"/>
        <n v="1.512542329E9"/>
        <n v="1.513087343E9"/>
        <n v="1.511747908E9"/>
        <n v="1.514148536E9"/>
        <n v="1.513842803E9"/>
        <n v="1.517734057E9"/>
        <n v="1.513947893E9"/>
        <n v="1.517918163E9"/>
        <n v="1.512243538E9"/>
        <n v="1.512582467E9"/>
        <n v="1.513602784E9"/>
        <n v="1.511652404E9"/>
        <n v="1.512870918E9"/>
        <n v="1.512493949E9"/>
        <n v="1.512389426E9"/>
        <n v="1.516125315E9"/>
        <n v="1.517792118E9"/>
        <n v="1.518555617E9"/>
        <n v="1.515108657E9"/>
        <n v="1.513011524E9"/>
        <n v="1.511749376E9"/>
        <n v="1.518913228E9"/>
        <n v="1.515857703E9"/>
        <n v="1.517953914E9"/>
        <n v="1.515443054E9"/>
        <n v="1.516349153E9"/>
        <n v="1.512306799E9"/>
        <n v="1.511278929E9"/>
        <n v="1.515923819E9"/>
        <n v="1.514836475E9"/>
        <n v="1.519043809E9"/>
        <n v="1.519898348E9"/>
        <n v="1.512000879E9"/>
        <n v="1.513334368E9"/>
        <n v="1.512798795E9"/>
        <n v="1.511247217E9"/>
        <n v="1.513253499E9"/>
        <n v="1.512238938E9"/>
        <n v="1.517695346E9"/>
        <n v="1.518227548E9"/>
        <n v="1.511823243E9"/>
        <n v="1.513455309E9"/>
        <n v="1.518369078E9"/>
        <n v="1.512707454E9"/>
        <n v="1.517715304E9"/>
        <n v="1.517928929E9"/>
        <n v="1.513024588E9"/>
        <n v="1.517865477E9"/>
        <n v="1.515811224E9"/>
        <n v="1.513015704E9"/>
        <n v="1.514421655E9"/>
        <n v="1.517110885E9"/>
        <n v="1.517457008E9"/>
        <n v="1.512411124E9"/>
        <n v="1.517438028E9"/>
        <n v="1.512500133E9"/>
        <n v="1.517586713E9"/>
        <n v="1.518378476E9"/>
        <n v="1.516850934E9"/>
        <n v="1.516762529E9"/>
        <n v="1.512593165E9"/>
        <n v="1.517288706E9"/>
        <n v="1.512453023E9"/>
        <n v="1.519834674E9"/>
        <n v="1.518823845E9"/>
        <n v="1.519593574E9"/>
        <n v="1.515401186E9"/>
        <n v="1.513212459E9"/>
        <n v="1.516708019E9"/>
        <n v="1.518895749E9"/>
        <n v="1.514386474E9"/>
        <n v="1.512169049E9"/>
        <n v="1.514427544E9"/>
        <n v="1.514982296E9"/>
        <n v="1.518699163E9"/>
        <n v="1.515177265E9"/>
        <n v="1.511813079E9"/>
        <n v="1.515327418E9"/>
        <n v="1.513325943E9"/>
        <n v="1.512712744E9"/>
        <n v="1.512439395E9"/>
        <n v="1.511385698E9"/>
        <n v="1.516600078E9"/>
        <n v="1.516545694E9"/>
        <n v="1.518475138E9"/>
        <n v="1.512535189E9"/>
        <n v="1.518964339E9"/>
        <n v="1.514689266E9"/>
        <n v="1.512258435E9"/>
        <n v="1.511801587E9"/>
        <n v="1.513534824E9"/>
        <n v="1.518571375E9"/>
        <n v="1.519717808E9"/>
        <n v="1.516583366E9"/>
        <n v="1.515603834E9"/>
        <n v="1.516215815E9"/>
        <n v="1.514415628E9"/>
        <n v="1.515130224E9"/>
        <n v="1.511417474E9"/>
        <n v="1.515195594E9"/>
        <n v="1.512748837E9"/>
        <n v="1.515931505E9"/>
        <n v="1.519530308E9"/>
        <n v="1.517868489E9"/>
        <n v="1.512239314E9"/>
        <n v="1.517813385E9"/>
        <n v="1.516662524E9"/>
        <n v="1.512293366E9"/>
        <n v="1.515851298E9"/>
        <n v="1.518448554E9"/>
        <n v="1.516938396E9"/>
        <n v="1.513308725E9"/>
        <n v="1.516979303E9"/>
        <n v="1.516194064E9"/>
        <n v="1.513457807E9"/>
        <n v="1.511470453E9"/>
        <n v="1.515817888E9"/>
        <n v="1.512698254E9"/>
        <n v="1.514954687E9"/>
        <n v="1.517073297E9"/>
        <n v="1.513043974E9"/>
        <n v="1.517122365E9"/>
        <n v="1.511759618E9"/>
        <n v="1.514937707E9"/>
        <n v="1.512280666E9"/>
        <n v="1.516664459E9"/>
        <n v="1.513717026E9"/>
        <n v="1.513168977E9"/>
        <n v="1.515745755E9"/>
        <n v="1.519889583E9"/>
        <n v="1.513532143E9"/>
        <n v="1.517839538E9"/>
        <n v="1.511353054E9"/>
        <n v="1.519322289E9"/>
        <n v="1.513395545E9"/>
        <n v="1.518051746E9"/>
        <n v="1.519164697E9"/>
        <n v="1.515203067E9"/>
        <n v="1.511525254E9"/>
        <n v="1.513950727E9"/>
        <n v="1.517632253E9"/>
        <n v="1.518500004E9"/>
        <n v="1.519002928E9"/>
        <n v="1.518024648E9"/>
        <n v="1.516087423E9"/>
        <n v="1.513093409E9"/>
        <n v="1.518250508E9"/>
        <n v="1.514459069E9"/>
        <n v="1.519684714E9"/>
        <n v="1.512480024E9"/>
        <n v="1.514462053E9"/>
        <n v="1.518346533E9"/>
        <n v="1.513824248E9"/>
        <n v="1.517448589E9"/>
        <n v="1.513250039E9"/>
        <n v="1.513269177E9"/>
        <n v="1.515298268E9"/>
        <n v="1.517976336E9"/>
        <n v="1.518189356E9"/>
        <n v="1.519786568E9"/>
        <n v="1.517041388E9"/>
        <n v="1.515612624E9"/>
        <n v="1.518097358E9"/>
        <n v="1.516537877E9"/>
        <n v="1.511635039E9"/>
        <n v="1.512206003E9"/>
        <n v="1.519089218E9"/>
        <n v="1.516278624E9"/>
        <n v="1.518805073E9"/>
        <n v="1.517156349E9"/>
        <n v="1.516492958E9"/>
        <n v="1.516722253E9"/>
        <n v="1.513745894E9"/>
        <n v="1.515232385E9"/>
        <n v="1.513992014E9"/>
        <n v="1.517185173E9"/>
        <n v="1.514326316E9"/>
        <n v="1.515936409E9"/>
        <n v="1.512282596E9"/>
        <n v="1.511466233E9"/>
        <n v="1.516057216E9"/>
        <n v="1.516568098E9"/>
        <n v="1.512566977E9"/>
        <n v="1.511330385E9"/>
        <n v="1.516455913E9"/>
        <n v="1.514130115E9"/>
        <n v="1.515340599E9"/>
        <n v="1.516716914E9"/>
        <n v="1.513093897E9"/>
        <n v="1.514950717E9"/>
        <n v="1.512684618E9"/>
        <n v="1.515996925E9"/>
        <n v="1.513096456E9"/>
        <n v="1.515585725E9"/>
        <n v="1.511875409E9"/>
        <n v="1.513531175E9"/>
        <n v="1.512844433E9"/>
        <n v="1.514636668E9"/>
        <n v="1.511364253E9"/>
        <n v="1.516771205E9"/>
        <n v="1.513600619E9"/>
        <n v="1.516916175E9"/>
        <n v="1.515776804E9"/>
        <n v="1.514933389E9"/>
        <n v="1.514159728E9"/>
        <n v="1.515817323E9"/>
        <n v="1.514260564E9"/>
        <n v="1.512269045E9"/>
        <n v="1.515340796E9"/>
        <n v="1.514253795E9"/>
        <n v="1.518534388E9"/>
        <n v="1.512116163E9"/>
        <n v="1.515739157E9"/>
        <n v="1.517529367E9"/>
        <n v="1.516069045E9"/>
        <n v="1.515027109E9"/>
        <n v="1.513667349E9"/>
        <n v="1.518938649E9"/>
        <n v="1.512548979E9"/>
        <n v="1.518126583E9"/>
        <n v="1.519768386E9"/>
        <n v="1.518969214E9"/>
        <n v="1.517738588E9"/>
        <n v="1.512817178E9"/>
        <n v="1.515530069E9"/>
        <n v="1.511425717E9"/>
        <n v="1.516216475E9"/>
        <n v="1.513475267E9"/>
        <n v="1.513973664E9"/>
        <n v="1.513096679E9"/>
        <n v="1.518144617E9"/>
        <n v="1.511510323E9"/>
        <n v="1.517586485E9"/>
        <n v="1.515551139E9"/>
        <n v="1.512689866E9"/>
        <n v="1.512178699E9"/>
        <n v="1.511525649E9"/>
        <n v="1.513868327E9"/>
        <n v="1.519733849E9"/>
        <n v="1.517773844E9"/>
        <n v="1.519281143E9"/>
        <n v="1.511562945E9"/>
        <n v="1.511702879E9"/>
        <n v="1.517913996E9"/>
        <n v="1.514964695E9"/>
        <n v="1.512303678E9"/>
        <n v="1.517543089E9"/>
        <n v="1.518361016E9"/>
        <n v="1.515558947E9"/>
        <n v="1.517548906E9"/>
        <n v="1.518938094E9"/>
        <n v="1.516337163E9"/>
        <n v="1.512329525E9"/>
        <n v="1.514755144E9"/>
        <n v="1.518238957E9"/>
        <n v="1.519558964E9"/>
        <n v="1.517145267E9"/>
        <n v="1.511506297E9"/>
        <n v="1.519019614E9"/>
        <n v="1.516208895E9"/>
        <n v="1.515882524E9"/>
        <n v="1.511587408E9"/>
        <n v="1.515229428E9"/>
        <n v="1.519098018E9"/>
        <n v="1.517507514E9"/>
        <n v="1.516645975E9"/>
        <n v="1.511631145E9"/>
        <n v="1.513480805E9"/>
        <n v="1.519166717E9"/>
        <n v="1.518469619E9"/>
        <n v="1.519889159E9"/>
        <n v="1.519420069E9"/>
        <n v="1.517684885E9"/>
        <n v="1.519460959E9"/>
        <n v="1.512418646E9"/>
        <n v="1.513048576E9"/>
        <n v="1.515080844E9"/>
        <n v="1.517509937E9"/>
        <n v="1.511860199E9"/>
        <n v="1.519265408E9"/>
        <n v="1.517431007E9"/>
        <n v="1.516764287E9"/>
        <n v="1.515317619E9"/>
        <n v="1.512790483E9"/>
        <n v="1.516579196E9"/>
        <n v="1.516319347E9"/>
        <n v="1.517794057E9"/>
        <n v="1.516943374E9"/>
        <n v="1.514851895E9"/>
        <n v="1.512857303E9"/>
        <n v="1.511473669E9"/>
        <n v="1.511823894E9"/>
        <n v="1.512997655E9"/>
        <n v="1.517531687E9"/>
        <n v="1.516118629E9"/>
        <n v="1.517537264E9"/>
        <n v="1.516598688E9"/>
        <n v="1.514424327E9"/>
        <n v="1.512472773E9"/>
        <n v="1.516144163E9"/>
        <n v="1.514247024E9"/>
        <n v="1.516418115E9"/>
        <n v="1.518978829E9"/>
        <n v="1.516060178E9"/>
        <n v="1.512972207E9"/>
        <n v="1.516714704E9"/>
        <n v="1.514837116E9"/>
        <n v="1.513170257E9"/>
        <n v="1.514828817E9"/>
        <n v="1.518196909E9"/>
        <n v="1.512469807E9"/>
        <n v="1.519706016E9"/>
        <n v="1.515069526E9"/>
        <n v="1.517232445E9"/>
        <n v="1.519284517E9"/>
        <n v="1.511953044E9"/>
        <n v="1.518677014E9"/>
        <n v="1.518052897E9"/>
        <n v="1.515292618E9"/>
        <n v="1.516408014E9"/>
        <n v="1.513403174E9"/>
        <n v="1.519350706E9"/>
        <n v="1.513460376E9"/>
        <n v="1.514320839E9"/>
        <n v="1.516550363E9"/>
        <n v="1.516348504E9"/>
        <n v="1.513125161E9"/>
        <n v="1.51661442E9"/>
        <n v="1.513834061E9"/>
        <n v="1.514711201E9"/>
        <n v="1.513660742E9"/>
        <n v="1.519930142E9"/>
        <n v="1.514869641E9"/>
        <n v="1.511718262E9"/>
        <n v="1.51339667E9"/>
        <n v="1.513730041E9"/>
        <n v="1.51844939E9"/>
        <n v="1.51436506E9"/>
        <n v="1.51871725E9"/>
        <n v="1.515936151E9"/>
        <n v="1.512206252E9"/>
        <n v="1.51960471E9"/>
        <n v="1.513124922E9"/>
        <n v="1.519294031E9"/>
        <n v="1.512177572E9"/>
        <n v="1.516445711E9"/>
        <n v="1.516791822E9"/>
        <n v="1.51656554E9"/>
        <n v="1.51831837E9"/>
        <n v="1.518302081E9"/>
        <n v="1.51300239E9"/>
        <n v="1.519088592E9"/>
        <n v="1.51870882E9"/>
        <n v="1.51487699E9"/>
        <n v="1.51396277E9"/>
        <n v="1.51411144E9"/>
        <n v="1.51998337E9"/>
        <n v="1.516323382E9"/>
        <n v="1.516606952E9"/>
        <n v="1.519549772E9"/>
        <n v="1.51685216E9"/>
        <n v="1.512437982E9"/>
        <n v="1.51793641E9"/>
        <n v="1.512293731E9"/>
        <n v="1.515293141E9"/>
        <n v="1.512200872E9"/>
        <n v="1.51734564E9"/>
        <n v="1.511767522E9"/>
        <n v="1.51350844E9"/>
        <n v="1.51179683E9"/>
        <n v="1.5178546E9"/>
        <n v="1.519481331E9"/>
        <n v="1.516968541E9"/>
        <n v="1.511279152E9"/>
        <n v="1.518355512E9"/>
        <n v="1.511893182E9"/>
        <n v="1.512097512E9"/>
        <n v="1.513030142E9"/>
        <n v="1.514803181E9"/>
        <n v="1.516868182E9"/>
        <n v="1.516246371E9"/>
        <n v="1.51350324E9"/>
        <n v="1.517698441E9"/>
        <n v="1.518940192E9"/>
        <n v="1.511429891E9"/>
        <n v="1.513149722E9"/>
        <n v="1.516603861E9"/>
        <n v="1.514092082E9"/>
        <n v="1.51950686E9"/>
        <n v="1.519554522E9"/>
        <n v="1.514271501E9"/>
        <n v="1.51961321E9"/>
        <n v="1.51374861E9"/>
        <n v="1.511477952E9"/>
        <n v="1.518434762E9"/>
        <n v="1.516335542E9"/>
        <n v="1.51367074E9"/>
        <n v="1.517475252E9"/>
        <n v="1.516724582E9"/>
        <n v="1.513459582E9"/>
        <n v="1.513170892E9"/>
        <n v="1.51364099E9"/>
        <n v="1.518007551E9"/>
        <n v="1.519531421E9"/>
        <n v="1.514528842E9"/>
        <n v="1.513434172E9"/>
        <n v="1.517314201E9"/>
        <n v="1.51538877E9"/>
        <n v="1.51251919E9"/>
        <n v="1.51719769E9"/>
        <n v="1.517776731E9"/>
        <n v="1.513701122E9"/>
        <n v="1.51244444E9"/>
        <n v="1.514107291E9"/>
        <n v="1.51834351E9"/>
        <n v="1.519767642E9"/>
        <n v="1.51621463E9"/>
        <n v="1.512979592E9"/>
        <n v="1.51333013E9"/>
        <n v="1.514403471E9"/>
        <n v="1.517433631E9"/>
        <n v="1.511767001E9"/>
        <n v="1.515708061E9"/>
        <n v="1.5191906E9"/>
        <n v="1.518009922E9"/>
        <n v="1.51852261E9"/>
        <n v="1.512515462E9"/>
        <n v="1.515907351E9"/>
        <n v="1.51776934E9"/>
        <n v="1.515763141E9"/>
        <n v="1.513238591E9"/>
        <n v="1.511935152E9"/>
        <n v="1.516784141E9"/>
        <n v="1.5120332E9"/>
        <n v="1.515385712E9"/>
        <n v="1.515695971E9"/>
        <n v="1.512854511E9"/>
        <n v="1.516817381E9"/>
        <n v="1.51810101E9"/>
        <n v="1.51383306E9"/>
        <n v="1.51751343E9"/>
        <n v="1.51377216E9"/>
        <n v="1.511673792E9"/>
        <n v="1.512543792E9"/>
        <n v="1.51873792E9"/>
        <n v="1.511338132E9"/>
        <n v="1.516889592E9"/>
        <n v="1.517861072E9"/>
        <n v="1.515277272E9"/>
        <n v="1.512434061E9"/>
        <n v="1.511339481E9"/>
        <n v="1.513350441E9"/>
        <n v="1.5169409E9"/>
        <n v="1.518401872E9"/>
        <n v="1.516610152E9"/>
        <n v="1.511511771E9"/>
        <n v="1.517697942E9"/>
        <n v="1.512118742E9"/>
        <n v="1.518764902E9"/>
        <n v="1.519993231E9"/>
        <n v="1.512176891E9"/>
        <n v="1.513356581E9"/>
        <n v="1.514242121E9"/>
        <n v="1.515589151E9"/>
        <n v="1.51592336E9"/>
        <n v="1.514245092E9"/>
        <n v="1.512838972E9"/>
        <n v="1.51313659E9"/>
        <n v="1.518793702E9"/>
        <n v="1.513938281E9"/>
        <n v="1.515737922E9"/>
        <n v="1.511802392E9"/>
        <n v="1.511279791E9"/>
        <n v="1.516322351E9"/>
        <n v="1.51202917E9"/>
        <n v="1.516640512E9"/>
        <n v="1.516900941E9"/>
        <n v="1.5112666E9"/>
        <n v="1.519246812E9"/>
        <n v="1.51344506E9"/>
        <n v="1.51959333E9"/>
        <n v="1.511769261E9"/>
        <n v="1.515624951E9"/>
        <n v="1.517571131E9"/>
        <n v="1.515026531E9"/>
        <n v="1.51481843E9"/>
        <n v="1.518179111E9"/>
        <n v="1.519323951E9"/>
        <n v="1.516074401E9"/>
        <n v="1.512409551E9"/>
        <n v="1.51213625E9"/>
        <n v="1.513737991E9"/>
        <n v="1.51841397E9"/>
        <n v="1.51990913E9"/>
        <n v="1.513165852E9"/>
        <n v="1.51445387E9"/>
        <n v="1.512339922E9"/>
        <n v="1.51247284E9"/>
        <n v="1.513940771E9"/>
        <n v="1.51272107E9"/>
        <n v="1.516527161E9"/>
        <n v="1.518727511E9"/>
        <n v="1.519416212E9"/>
        <n v="1.514730952E9"/>
        <n v="1.511683502E9"/>
        <n v="1.516287001E9"/>
        <n v="1.518346711E9"/>
        <n v="1.514429651E9"/>
        <n v="1.514089262E9"/>
        <n v="1.51633199E9"/>
        <n v="1.51983868E9"/>
        <n v="1.517016392E9"/>
        <n v="1.514403212E9"/>
        <n v="1.517198492E9"/>
        <n v="1.51238588E9"/>
        <n v="1.514820692E9"/>
        <n v="1.519364831E9"/>
        <n v="1.512028292E9"/>
        <n v="1.516324401E9"/>
        <n v="1.515561151E9"/>
        <n v="1.51872863E9"/>
        <n v="1.512613022E9"/>
        <n v="1.512753562E9"/>
        <n v="1.51559696E9"/>
        <n v="1.512334081E9"/>
        <n v="1.51993406E9"/>
        <n v="1.514885841E9"/>
        <n v="1.51885039E9"/>
        <n v="1.518648151E9"/>
        <n v="1.512180452E9"/>
        <n v="1.518528692E9"/>
        <n v="1.51194027E9"/>
        <n v="1.51680497E9"/>
        <n v="1.51805863E9"/>
        <n v="1.51203436E9"/>
        <n v="1.515615201E9"/>
        <n v="1.518984881E9"/>
        <n v="1.514788822E9"/>
        <n v="1.51752955E9"/>
        <n v="1.51240102E9"/>
        <n v="1.511922242E9"/>
        <n v="1.514643901E9"/>
        <n v="1.51933197E9"/>
        <n v="1.516176802E9"/>
        <n v="1.51628242E9"/>
        <n v="1.517573982E9"/>
        <n v="1.519095532E9"/>
        <n v="1.513384922E9"/>
        <n v="1.515592112E9"/>
        <n v="1.515278581E9"/>
        <n v="1.518350491E9"/>
        <n v="1.519204422E9"/>
        <n v="1.513071141E9"/>
        <n v="1.518682292E9"/>
        <n v="1.518705271E9"/>
        <n v="1.512621202E9"/>
        <n v="1.517928952E9"/>
        <n v="1.519877372E9"/>
        <n v="1.515667981E9"/>
        <n v="1.519528951E9"/>
        <n v="1.519619031E9"/>
        <n v="1.51715438E9"/>
        <n v="1.51818731E9"/>
        <n v="1.51946481E9"/>
        <n v="1.51348506E9"/>
        <n v="1.51352828E9"/>
        <n v="1.519299482E9"/>
        <n v="1.515001952E9"/>
        <n v="1.518676882E9"/>
        <n v="1.512246592E9"/>
        <n v="1.518667192E9"/>
        <n v="1.51468019E9"/>
        <n v="1.51875713E9"/>
        <n v="1.512455562E9"/>
        <n v="1.513252951E9"/>
        <n v="1.51452024E9"/>
        <n v="1.514282982E9"/>
        <n v="1.517226371E9"/>
        <n v="1.51491878E9"/>
        <n v="1.511749591E9"/>
        <n v="1.518757841E9"/>
        <n v="1.511800202E9"/>
        <n v="1.515958392E9"/>
        <n v="1.513911132E9"/>
        <n v="1.516185811E9"/>
        <n v="1.515059512E9"/>
        <n v="1.511416152E9"/>
        <n v="1.519164401E9"/>
        <n v="1.51595921E9"/>
        <n v="1.512721191E9"/>
        <n v="1.516286461E9"/>
        <n v="1.518244411E9"/>
        <n v="1.519871781E9"/>
        <n v="1.517112191E9"/>
        <n v="1.51421367E9"/>
        <n v="1.51914051E9"/>
        <n v="1.518628581E9"/>
        <n v="1.512433632E9"/>
        <n v="1.516533982E9"/>
        <n v="1.519893202E9"/>
        <n v="1.514491452E9"/>
        <n v="1.512641432E9"/>
        <n v="1.517442251E9"/>
        <n v="1.51145648E9"/>
        <n v="1.5142667E9"/>
        <n v="1.51140851E9"/>
        <n v="1.515038941E9"/>
        <n v="1.51808884E9"/>
        <n v="1.513930532E9"/>
        <n v="1.51304874E9"/>
        <n v="1.514813792E9"/>
        <n v="1.51976324E9"/>
        <n v="1.514953201E9"/>
        <n v="1.512669381E9"/>
        <n v="1.519564631E9"/>
        <n v="1.515804081E9"/>
        <n v="1.516438502E9"/>
        <n v="1.517912481E9"/>
        <n v="1.517213572E9"/>
        <n v="1.513854992E9"/>
        <n v="1.51742316E9"/>
        <n v="1.516635032E9"/>
        <n v="1.517631132E9"/>
        <n v="1.5170846E9"/>
        <n v="1.511334332E9"/>
        <n v="1.51308231E9"/>
        <n v="1.518990311E9"/>
        <n v="1.5184402E9"/>
        <n v="1.514738562E9"/>
        <n v="1.51996697E9"/>
        <n v="1.512507622E9"/>
        <n v="1.515358042E9"/>
        <n v="1.51976841E9"/>
        <n v="1.515616201E9"/>
        <n v="1.519141121E9"/>
        <n v="1.516228682E9"/>
        <n v="1.515391081E9"/>
        <n v="1.517713732E9"/>
        <n v="1.514917472E9"/>
        <n v="1.513618762E9"/>
        <n v="1.518971162E9"/>
        <n v="1.51603566E9"/>
        <n v="1.51284409E9"/>
        <n v="1.513358931E9"/>
        <n v="1.519962381E9"/>
        <n v="1.51141691E9"/>
        <n v="1.512774522E9"/>
        <n v="1.511958542E9"/>
        <n v="1.513100282E9"/>
        <n v="1.51645678E9"/>
        <n v="1.51851864E9"/>
        <n v="1.512752662E9"/>
        <n v="1.51587259E9"/>
        <n v="1.51650651E9"/>
        <n v="1.51344719E9"/>
        <n v="1.515680732E9"/>
        <n v="1.51966978E9"/>
        <n v="1.51632422E9"/>
        <n v="1.5133785E9"/>
        <n v="1.511287821E9"/>
        <n v="1.51661896E9"/>
        <n v="1.511825781E9"/>
        <n v="1.51408244E9"/>
        <n v="1.517727281E9"/>
        <n v="1.51241841E9"/>
        <n v="1.51720248E9"/>
        <n v="1.515563061E9"/>
        <n v="1.515407362E9"/>
        <n v="1.517743551E9"/>
        <n v="1.518622662E9"/>
        <n v="1.51984633E9"/>
        <n v="1.513699322E9"/>
        <n v="1.511926542E9"/>
        <n v="1.515232871E9"/>
        <n v="1.515090801E9"/>
        <n v="1.513884522E9"/>
        <n v="1.511369882E9"/>
        <n v="1.512224662E9"/>
        <n v="1.512230661E9"/>
        <n v="1.519309282E9"/>
        <n v="1.519930081E9"/>
        <n v="1.515137242E9"/>
        <n v="1.51569853E9"/>
        <n v="1.515469972E9"/>
        <n v="1.51377259E9"/>
        <n v="1.512012932E9"/>
        <n v="1.5173455E9"/>
        <n v="1.512975552E9"/>
        <n v="1.516635812E9"/>
        <n v="1.511947952E9"/>
        <n v="1.51628219E9"/>
        <n v="1.513410861E9"/>
        <n v="1.51658931E9"/>
        <n v="1.51258137E9"/>
        <n v="1.518210781E9"/>
        <n v="1.512702082E9"/>
        <n v="1.512425582E9"/>
        <n v="1.51311143E9"/>
        <n v="1.518723541E9"/>
        <n v="1.51645888E9"/>
        <n v="1.516232011E9"/>
        <n v="1.518300622E9"/>
        <n v="1.511865662E9"/>
        <n v="1.51399761E9"/>
        <n v="1.517245582E9"/>
        <n v="1.51769214E9"/>
        <n v="1.51351917E9"/>
        <n v="1.515727352E9"/>
        <n v="1.51129554E9"/>
        <n v="1.51505086E9"/>
        <n v="1.51443446E9"/>
        <n v="1.51495408E9"/>
        <n v="1.519554812E9"/>
        <n v="1.516143521E9"/>
        <n v="1.515594212E9"/>
        <n v="1.511517252E9"/>
        <n v="1.514099092E9"/>
        <n v="1.5167859E9"/>
        <n v="1.51897786E9"/>
        <n v="1.5182256E9"/>
        <n v="1.519095041E9"/>
        <n v="1.517564041E9"/>
        <n v="1.51488915E9"/>
        <n v="1.511987161E9"/>
        <n v="1.516503921E9"/>
        <n v="1.512526402E9"/>
        <n v="1.51822226E9"/>
        <n v="1.514073431E9"/>
        <n v="1.519923291E9"/>
        <n v="1.514153832E9"/>
        <n v="1.512509001E9"/>
        <n v="1.516291321E9"/>
        <n v="1.519679512E9"/>
        <n v="1.51728012E9"/>
        <n v="1.513658371E9"/>
        <n v="1.51290631E9"/>
        <n v="1.513187322E9"/>
        <n v="1.51214239E9"/>
        <n v="1.515769772E9"/>
        <n v="1.511950632E9"/>
        <n v="1.51983348E9"/>
        <n v="1.513414411E9"/>
        <n v="1.518573661E9"/>
        <n v="1.518840792E9"/>
        <n v="1.51838088E9"/>
        <n v="1.51451597E9"/>
        <n v="1.516826061E9"/>
        <n v="1.5150214E9"/>
        <n v="1.513641692E9"/>
        <n v="1.519674691E9"/>
        <n v="1.51256969E9"/>
        <n v="1.519240131E9"/>
        <n v="1.51287411E9"/>
        <n v="1.513839931E9"/>
        <n v="1.512644511E9"/>
        <n v="1.5123223E9"/>
        <n v="1.514492272E9"/>
        <n v="1.514952182E9"/>
        <n v="1.514058301E9"/>
        <n v="1.519196421E9"/>
        <n v="1.51177062E9"/>
        <n v="1.513010022E9"/>
        <n v="1.511724461E9"/>
        <n v="1.51514783E9"/>
        <n v="1.519075441E9"/>
        <n v="1.51581554E9"/>
        <n v="1.51574079E9"/>
        <n v="1.511734582E9"/>
        <n v="1.512063851E9"/>
        <n v="1.51982969E9"/>
        <n v="1.51761066E9"/>
        <n v="1.519887951E9"/>
        <n v="1.513894881E9"/>
        <n v="1.515133701E9"/>
        <n v="1.515992592E9"/>
        <n v="1.513784692E9"/>
        <n v="1.515599612E9"/>
        <n v="1.516206472E9"/>
        <n v="1.51379168E9"/>
        <n v="1.512304222E9"/>
        <n v="1.517860511E9"/>
        <n v="1.511578071E9"/>
        <n v="1.519685982E9"/>
        <n v="1.515981101E9"/>
        <n v="1.51207378E9"/>
        <n v="1.511285301E9"/>
        <n v="1.515405242E9"/>
        <n v="1.51295762E9"/>
        <n v="1.513918502E9"/>
        <n v="1.519627841E9"/>
        <n v="1.514546691E9"/>
        <n v="1.51233281E9"/>
        <n v="1.519674901E9"/>
        <n v="1.5181638E9"/>
        <n v="1.518988E9"/>
        <n v="1.51616803E9"/>
        <n v="1.51584936E9"/>
        <n v="1.51632872E9"/>
        <n v="1.515004471E9"/>
        <n v="1.513722191E9"/>
        <n v="1.511693672E9"/>
        <n v="1.512862691E9"/>
        <n v="1.511728342E9"/>
        <n v="1.51556415E9"/>
        <n v="1.516713881E9"/>
        <n v="1.514403701E9"/>
        <n v="1.5127372E9"/>
        <n v="1.51364889E9"/>
        <n v="1.512862041E9"/>
        <n v="1.518322681E9"/>
        <n v="1.51289497E9"/>
        <n v="1.513882962E9"/>
        <n v="1.518324841E9"/>
        <n v="1.51320021E9"/>
        <n v="1.517412072E9"/>
        <n v="1.51842708E9"/>
        <n v="1.516907671E9"/>
        <n v="1.51513323E9"/>
        <n v="1.515196632E9"/>
        <n v="1.512331482E9"/>
        <n v="1.51833697E9"/>
        <n v="1.514615861E9"/>
        <n v="1.512666071E9"/>
        <n v="1.513178381E9"/>
        <n v="1.51655456E9"/>
        <n v="1.51319168E9"/>
        <n v="1.511300652E9"/>
        <n v="1.514144061E9"/>
        <n v="1.5173556E9"/>
        <n v="1.519473532E9"/>
        <n v="1.512533102E9"/>
        <n v="1.516899182E9"/>
        <n v="1.516905E9"/>
        <n v="1.515096612E9"/>
        <n v="1.51516232E9"/>
        <n v="1.515707212E9"/>
        <n v="1.51982542E9"/>
        <n v="1.518419561E9"/>
        <n v="1.519904382E9"/>
        <n v="1.511348151E9"/>
        <n v="1.5145489E9"/>
        <n v="1.51605278E9"/>
        <n v="1.513489431E9"/>
        <n v="1.518610702E9"/>
        <n v="1.516874212E9"/>
        <n v="1.518064622E9"/>
        <n v="1.514340772E9"/>
        <n v="1.5159546E9"/>
        <n v="1.514116391E9"/>
        <n v="1.513063921E9"/>
        <n v="1.51264466E9"/>
        <n v="1.516745992E9"/>
        <n v="1.515985972E9"/>
        <n v="1.51561541E9"/>
        <n v="1.5152684E9"/>
        <n v="1.518949321E9"/>
        <n v="1.515531691E9"/>
        <n v="1.516332312E9"/>
        <n v="1.514908651E9"/>
        <n v="1.51415113E9"/>
        <n v="1.514466701E9"/>
        <n v="1.516393791E9"/>
        <n v="1.516058971E9"/>
        <n v="1.517758452E9"/>
        <n v="1.512745561E9"/>
        <n v="1.517263571E9"/>
        <n v="1.51671696E9"/>
        <n v="1.513228252E9"/>
        <n v="1.518253001E9"/>
        <n v="1.518897611E9"/>
        <n v="1.517303931E9"/>
        <n v="1.516204332E9"/>
        <n v="1.513887651E9"/>
        <n v="1.51780279E9"/>
        <n v="1.514150842E9"/>
        <n v="1.516828491E9"/>
        <n v="1.515358852E9"/>
        <n v="1.514046672E9"/>
        <n v="1.514486711E9"/>
        <n v="1.517626591E9"/>
        <n v="1.514449931E9"/>
        <n v="1.512765022E9"/>
        <n v="1.513076321E9"/>
        <n v="1.513630271E9"/>
        <n v="1.51278463E9"/>
        <n v="1.518411731E9"/>
        <n v="1.51261092E9"/>
        <n v="1.519579871E9"/>
        <n v="1.516663522E9"/>
        <n v="1.51422514E9"/>
        <n v="1.516340132E9"/>
        <n v="1.51750055E9"/>
        <n v="1.513899541E9"/>
        <n v="1.518412702E9"/>
        <n v="1.51908245E9"/>
        <n v="1.519746672E9"/>
        <n v="1.517518121E9"/>
        <n v="1.51267275E9"/>
        <n v="1.516629681E9"/>
        <n v="1.515661252E9"/>
        <n v="1.51353377E9"/>
        <n v="1.517628241E9"/>
        <n v="1.517172171E9"/>
        <n v="1.519402871E9"/>
        <n v="1.51344172E9"/>
        <n v="1.515559471E9"/>
        <n v="1.51831925E9"/>
        <n v="1.513448362E9"/>
        <n v="1.516244511E9"/>
        <n v="1.518453541E9"/>
        <n v="1.51236584E9"/>
        <n v="1.51764353E9"/>
        <n v="1.518518281E9"/>
        <n v="1.515319672E9"/>
        <n v="1.514998772E9"/>
        <n v="1.511801931E9"/>
        <n v="1.51911105E9"/>
        <n v="1.519234101E9"/>
        <n v="1.515384491E9"/>
        <n v="1.51767961E9"/>
        <n v="1.511279041E9"/>
        <n v="1.512095592E9"/>
        <n v="1.51723335E9"/>
        <n v="1.51788069E9"/>
        <n v="1.513362042E9"/>
        <n v="1.51871232E9"/>
        <n v="1.514166312E9"/>
        <n v="1.513407582E9"/>
        <n v="1.515866341E9"/>
        <n v="1.514421981E9"/>
        <n v="1.51310957E9"/>
        <n v="1.515365962E9"/>
        <n v="1.512811671E9"/>
        <n v="1.51602632E9"/>
        <n v="1.51382472E9"/>
        <n v="1.514400762E9"/>
        <n v="1.51436325E9"/>
        <n v="1.516496842E9"/>
        <n v="1.517059802E9"/>
        <n v="1.519259241E9"/>
        <n v="1.511679511E9"/>
        <n v="1.514846502E9"/>
        <n v="1.517150142E9"/>
        <n v="1.515928561E9"/>
        <n v="1.51860202E9"/>
        <n v="1.515213962E9"/>
        <n v="1.514748372E9"/>
        <n v="1.51252395E9"/>
        <n v="1.51807214E9"/>
        <n v="1.51399998E9"/>
        <n v="1.511312821E9"/>
        <n v="1.51395726E9"/>
        <n v="1.515169451E9"/>
        <n v="1.516927061E9"/>
        <n v="1.51338681E9"/>
        <n v="1.515086462E9"/>
        <n v="1.515424072E9"/>
        <n v="1.514269291E9"/>
        <n v="1.514126042E9"/>
        <n v="1.514827251E9"/>
        <n v="1.51400815E9"/>
        <n v="1.516814302E9"/>
        <n v="1.51811416E9"/>
        <n v="1.517963322E9"/>
        <n v="1.51643098E9"/>
        <n v="1.519213661E9"/>
        <n v="1.51143154E9"/>
        <n v="1.511970171E9"/>
        <n v="1.51606913E9"/>
        <n v="1.519738792E9"/>
        <n v="1.514856812E9"/>
        <n v="1.516401582E9"/>
        <n v="1.512144541E9"/>
        <n v="1.511256502E9"/>
        <n v="1.51178947E9"/>
        <n v="1.514008322E9"/>
        <n v="1.513408401E9"/>
        <n v="1.514851602E9"/>
        <n v="1.51246263E9"/>
        <n v="1.51700085E9"/>
        <n v="1.518334421E9"/>
        <n v="1.513626142E9"/>
        <n v="1.513681012E9"/>
        <n v="1.516720692E9"/>
        <n v="1.512932301E9"/>
        <n v="1.51433274E9"/>
        <n v="1.514634482E9"/>
        <n v="1.512844051E9"/>
        <n v="1.515579711E9"/>
        <n v="1.51955626E9"/>
        <n v="1.514407032E9"/>
        <n v="1.512535601E9"/>
        <n v="1.516961291E9"/>
        <n v="1.517665471E9"/>
        <n v="1.514327551E9"/>
        <n v="1.51540507E9"/>
        <n v="1.51695457E9"/>
        <n v="1.51303089E9"/>
        <n v="1.519055782E9"/>
        <n v="1.51396207E9"/>
        <n v="1.516681661E9"/>
        <n v="1.513050872E9"/>
        <n v="1.515595072E9"/>
        <n v="1.5130839E9"/>
        <n v="1.513083422E9"/>
        <n v="1.517409132E9"/>
        <n v="1.511394461E9"/>
        <n v="1.513314272E9"/>
        <n v="1.518514422E9"/>
        <n v="1.51650069E9"/>
        <n v="1.51867765E9"/>
        <n v="1.519496481E9"/>
        <n v="1.51375695E9"/>
        <n v="1.512787732E9"/>
        <n v="1.513456681E9"/>
        <n v="1.518981071E9"/>
        <n v="1.51278444E9"/>
        <n v="1.511836392E9"/>
        <n v="1.519637612E9"/>
        <n v="1.516941681E9"/>
        <n v="1.513547531E9"/>
        <n v="1.511965982E9"/>
        <n v="1.51606836E9"/>
        <n v="1.517568591E9"/>
        <n v="1.512167022E9"/>
        <n v="1.513123391E9"/>
        <n v="1.518948542E9"/>
        <n v="1.51929771E9"/>
        <n v="1.51758403E9"/>
        <n v="1.51953052E9"/>
        <n v="1.513048332E9"/>
        <n v="1.512900262E9"/>
        <n v="1.516145391E9"/>
        <n v="1.514328631E9"/>
        <n v="1.512004801E9"/>
        <n v="1.518541191E9"/>
        <n v="1.513244361E9"/>
        <n v="1.516915022E9"/>
        <n v="1.51541633E9"/>
        <n v="1.517624262E9"/>
        <n v="1.518606871E9"/>
        <n v="1.515647291E9"/>
        <n v="1.515943602E9"/>
        <n v="1.51628488E9"/>
        <n v="1.512542611E9"/>
        <n v="1.519408512E9"/>
        <n v="1.51174099E9"/>
        <n v="1.519218932E9"/>
        <n v="1.517562552E9"/>
        <n v="1.512210331E9"/>
        <n v="1.5181641E9"/>
        <n v="1.518999991E9"/>
        <n v="1.51881139E9"/>
        <n v="1.519620722E9"/>
        <n v="1.512804732E9"/>
        <n v="1.51571988E9"/>
        <n v="1.51240664E9"/>
        <n v="1.516628551E9"/>
        <n v="1.512070071E9"/>
        <n v="1.516265861E9"/>
        <n v="1.51294214E9"/>
        <n v="1.51893359E9"/>
        <n v="1.511782712E9"/>
        <n v="1.517471161E9"/>
        <n v="1.517610592E9"/>
        <n v="1.517037812E9"/>
        <n v="1.519682751E9"/>
        <n v="1.5134966E9"/>
        <n v="1.51336637E9"/>
        <n v="1.514613791E9"/>
        <n v="1.51562054E9"/>
        <n v="1.5115311E9"/>
        <n v="1.518892211E9"/>
        <n v="1.514557501E9"/>
        <n v="1.519416292E9"/>
        <n v="1.51459202E9"/>
        <n v="1.517254521E9"/>
        <n v="1.515312732E9"/>
        <n v="1.51747532E9"/>
        <n v="1.517029101E9"/>
        <n v="1.519167871E9"/>
        <n v="1.5160691E9"/>
        <n v="1.516965641E9"/>
        <n v="1.514909601E9"/>
        <n v="1.518033472E9"/>
        <n v="1.519210581E9"/>
        <n v="1.51326345E9"/>
        <n v="1.518647741E9"/>
        <n v="1.511990382E9"/>
        <n v="1.519423771E9"/>
        <n v="1.514934801E9"/>
        <n v="1.515945672E9"/>
        <n v="1.518565512E9"/>
        <n v="1.51203283E9"/>
        <n v="1.518917051E9"/>
        <n v="1.517437162E9"/>
        <n v="1.5186173E9"/>
        <n v="1.516941301E9"/>
        <n v="1.51265541E9"/>
        <n v="1.51236518E9"/>
        <n v="1.517628531E9"/>
        <n v="1.517711791E9"/>
        <n v="1.51359127E9"/>
        <n v="1.51201666E9"/>
        <n v="1.519414962E9"/>
        <n v="1.513850582E9"/>
        <n v="1.51737068E9"/>
        <n v="1.512925881E9"/>
        <n v="1.513550532E9"/>
        <n v="1.514222311E9"/>
        <n v="1.51314201E9"/>
        <n v="1.512642912E9"/>
        <n v="1.51976556E9"/>
        <n v="1.517980682E9"/>
        <n v="1.51366075E9"/>
        <n v="1.518801392E9"/>
        <n v="1.51750145E9"/>
        <n v="1.51253643E9"/>
        <n v="1.517547032E9"/>
        <n v="1.5164584E9"/>
        <n v="1.51974365E9"/>
        <n v="1.51656369E9"/>
        <n v="1.515975772E9"/>
        <n v="1.516152401E9"/>
        <n v="1.51941875E9"/>
        <n v="1.511355912E9"/>
        <n v="1.511452041E9"/>
        <n v="1.517206682E9"/>
        <n v="1.511524532E9"/>
        <n v="1.517844371E9"/>
        <n v="1.518390042E9"/>
        <n v="1.516322051E9"/>
        <n v="1.516401652E9"/>
        <n v="1.517866342E9"/>
        <n v="1.51598685E9"/>
        <n v="1.513433531E9"/>
        <n v="1.518740591E9"/>
        <n v="1.5166084E9"/>
        <n v="1.51273751E9"/>
        <n v="1.514636101E9"/>
        <n v="1.515037672E9"/>
        <n v="1.515291011E9"/>
        <n v="1.516010432E9"/>
        <n v="1.511931231E9"/>
        <n v="1.514824742E9"/>
        <n v="1.512909142E9"/>
        <n v="1.512035181E9"/>
        <n v="1.515915741E9"/>
        <n v="1.51851133E9"/>
        <n v="1.51437104E9"/>
        <n v="1.519052831E9"/>
        <n v="1.518899462E9"/>
        <n v="1.51177106E9"/>
        <n v="1.517769952E9"/>
        <n v="1.51368543E9"/>
        <n v="1.518908381E9"/>
        <n v="1.51694784E9"/>
        <n v="1.518593672E9"/>
        <n v="1.514037741E9"/>
        <n v="1.517080902E9"/>
        <n v="1.512965632E9"/>
        <n v="1.51880858E9"/>
        <n v="1.515401642E9"/>
        <n v="1.51741991E9"/>
        <n v="1.512043891E9"/>
        <n v="1.517674981E9"/>
        <n v="1.511873371E9"/>
        <n v="1.515586501E9"/>
        <n v="1.512488372E9"/>
        <n v="1.512155952E9"/>
        <n v="1.51871754E9"/>
        <n v="1.513999842E9"/>
        <n v="1.512927431E9"/>
        <n v="1.51718317E9"/>
        <n v="1.517117082E9"/>
        <n v="1.51603924E9"/>
        <n v="1.516231511E9"/>
        <n v="1.518876381E9"/>
        <n v="1.515200502E9"/>
        <n v="1.512052732E9"/>
        <n v="1.51521662E9"/>
        <n v="1.51801446E9"/>
        <n v="1.513691122E9"/>
        <n v="1.519778092E9"/>
        <n v="1.51235657E9"/>
        <n v="1.519548822E9"/>
        <n v="1.515018382E9"/>
        <n v="1.519470741E9"/>
        <n v="1.512683691E9"/>
        <n v="1.517758932E9"/>
        <n v="1.51859174E9"/>
        <n v="1.511698242E9"/>
        <n v="1.51800809E9"/>
        <n v="1.518061902E9"/>
        <n v="1.51686626E9"/>
        <n v="1.514771522E9"/>
        <n v="1.51918896E9"/>
        <n v="1.514722491E9"/>
        <n v="1.5190681E9"/>
        <n v="1.516341931E9"/>
        <n v="1.51670795E9"/>
        <n v="1.515475821E9"/>
        <n v="1.513173742E9"/>
        <n v="1.51413768E9"/>
        <n v="1.51951127E9"/>
        <n v="1.513329502E9"/>
        <n v="1.515864282E9"/>
        <n v="1.51932269E9"/>
        <n v="1.514359732E9"/>
        <n v="1.516622642E9"/>
        <n v="1.516057612E9"/>
        <n v="1.517265901E9"/>
        <n v="1.513514401E9"/>
        <n v="1.51423039E9"/>
        <n v="1.514711331E9"/>
        <n v="1.518393601E9"/>
        <n v="1.517816472E9"/>
        <n v="1.512682282E9"/>
        <n v="1.51471743E9"/>
        <n v="1.514883862E9"/>
        <n v="1.51130818E9"/>
        <n v="1.51453997E9"/>
        <n v="1.515680911E9"/>
        <n v="1.518711651E9"/>
        <n v="1.519032391E9"/>
        <n v="1.518217672E9"/>
        <n v="1.51136059E9"/>
        <n v="1.512689891E9"/>
        <n v="1.514901542E9"/>
        <n v="1.51538363E9"/>
        <n v="1.511319932E9"/>
        <n v="1.511960201E9"/>
        <n v="1.512628731E9"/>
        <n v="1.517431402E9"/>
        <n v="1.516420502E9"/>
        <n v="1.512402632E9"/>
        <n v="1.517777672E9"/>
        <n v="1.51527269E9"/>
        <n v="1.514342981E9"/>
        <n v="1.51867294E9"/>
        <n v="1.515053902E9"/>
        <n v="1.516177522E9"/>
        <n v="1.5194417E9"/>
        <n v="1.519673592E9"/>
        <n v="1.51274415E9"/>
        <n v="1.51352824E9"/>
        <n v="1.51920742E9"/>
        <n v="1.517691851E9"/>
        <n v="1.518369441E9"/>
        <n v="1.512567882E9"/>
        <n v="1.514623331E9"/>
        <n v="1.514735862E9"/>
        <n v="1.513806252E9"/>
        <n v="1.511364361E9"/>
        <n v="1.515230681E9"/>
        <n v="1.516165601E9"/>
        <n v="1.511954041E9"/>
        <n v="1.51494911E9"/>
        <n v="1.51671005E9"/>
        <n v="1.51990221E9"/>
        <n v="1.518298791E9"/>
        <n v="1.518096441E9"/>
        <n v="1.513798321E9"/>
        <n v="1.516730801E9"/>
        <n v="1.51880645E9"/>
        <n v="1.51368014E9"/>
        <n v="1.518712462E9"/>
        <n v="1.518781051E9"/>
        <n v="1.514505791E9"/>
        <n v="1.517018711E9"/>
        <n v="1.51267442E9"/>
        <n v="1.516600502E9"/>
        <n v="1.513823271E9"/>
        <n v="1.517341662E9"/>
        <n v="1.517821021E9"/>
        <n v="1.514762942E9"/>
        <n v="1.51205982E9"/>
        <n v="1.515187221E9"/>
        <n v="1.518593121E9"/>
        <n v="1.513179182E9"/>
        <n v="1.514641721E9"/>
        <n v="1.51422662E9"/>
        <n v="1.51874849E9"/>
        <n v="1.517072201E9"/>
        <n v="1.51474636E9"/>
        <n v="1.516319192E9"/>
        <n v="1.512933931E9"/>
        <n v="1.517682361E9"/>
        <n v="1.51530741E9"/>
        <n v="1.51803727E9"/>
        <n v="1.51980296E9"/>
        <n v="1.517480751E9"/>
        <n v="1.51686046E9"/>
        <n v="1.516467312E9"/>
        <n v="1.519867931E9"/>
        <n v="1.517052682E9"/>
        <n v="1.515771842E9"/>
        <n v="1.516833001E9"/>
        <n v="1.513867201E9"/>
        <n v="1.519727651E9"/>
        <n v="1.51226947E9"/>
        <n v="1.517798721E9"/>
        <n v="1.519788382E9"/>
        <n v="1.51819182E9"/>
        <n v="1.511260662E9"/>
        <n v="1.518913161E9"/>
        <n v="1.518995531E9"/>
        <n v="1.518522672E9"/>
        <n v="1.512035572E9"/>
        <n v="1.513642232E9"/>
        <n v="1.513589672E9"/>
        <n v="1.51155455E9"/>
        <n v="1.516175811E9"/>
        <n v="1.512814651E9"/>
        <n v="1.517541621E9"/>
        <n v="1.516607482E9"/>
        <n v="1.51398876E9"/>
        <n v="1.514220062E9"/>
        <n v="1.51382923E9"/>
        <n v="1.51476585E9"/>
        <n v="1.51698768E9"/>
        <n v="1.513043252E9"/>
        <n v="1.51956941E9"/>
        <n v="1.516142982E9"/>
        <n v="1.51250845E9"/>
        <n v="1.51618858E9"/>
        <n v="1.51691043E9"/>
        <n v="1.51479837E9"/>
        <n v="1.518321731E9"/>
        <n v="1.519892651E9"/>
        <n v="1.513059082E9"/>
        <n v="1.514168042E9"/>
        <n v="1.51933731E9"/>
        <n v="1.512733502E9"/>
        <n v="1.515756842E9"/>
        <n v="1.51751049E9"/>
        <n v="1.51715989E9"/>
        <n v="1.51512435E9"/>
        <n v="1.519036562E9"/>
        <n v="1.515537962E9"/>
        <n v="1.517866142E9"/>
        <n v="1.51241667E9"/>
        <n v="1.512605171E9"/>
        <n v="1.511490822E9"/>
        <n v="1.515490911E9"/>
        <n v="1.51358276E9"/>
        <n v="1.519030472E9"/>
        <n v="1.512929082E9"/>
        <n v="1.51304302E9"/>
        <n v="1.519787531E9"/>
        <n v="1.517942812E9"/>
        <n v="1.51936978E9"/>
        <n v="1.516822701E9"/>
        <n v="1.518754031E9"/>
        <n v="1.519938801E9"/>
        <n v="1.51431502E9"/>
        <n v="1.51717816E9"/>
        <n v="1.51263666E9"/>
        <n v="1.51600428E9"/>
        <n v="1.51171962E9"/>
        <n v="1.51248331E9"/>
        <n v="1.51426651E9"/>
        <n v="1.512918101E9"/>
        <n v="1.51147136E9"/>
        <n v="1.51256274E9"/>
        <n v="1.51902789E9"/>
        <n v="1.519754082E9"/>
        <n v="1.51844018E9"/>
        <n v="1.516687872E9"/>
        <n v="1.511535821E9"/>
        <n v="1.514644601E9"/>
        <n v="1.51823374E9"/>
        <n v="1.517407231E9"/>
        <n v="1.516782571E9"/>
        <n v="1.518395892E9"/>
        <n v="1.518113112E9"/>
        <n v="1.514039081E9"/>
        <n v="1.51148924E9"/>
        <n v="1.5145123E9"/>
        <n v="1.516094861E9"/>
        <n v="1.519640861E9"/>
        <n v="1.515903751E9"/>
        <n v="1.519199912E9"/>
        <n v="1.512644531E9"/>
        <n v="1.511830722E9"/>
        <n v="1.512270901E9"/>
        <n v="1.514790372E9"/>
        <n v="1.512074162E9"/>
        <n v="1.512188752E9"/>
        <n v="1.518719641E9"/>
        <n v="1.515772261E9"/>
        <n v="1.516467331E9"/>
        <n v="1.51129758E9"/>
        <n v="1.515525171E9"/>
        <n v="1.514841542E9"/>
        <n v="1.51394981E9"/>
        <n v="1.51984212E9"/>
        <n v="1.51863936E9"/>
        <n v="1.512158262E9"/>
        <n v="1.51273163E9"/>
        <n v="1.518839772E9"/>
        <n v="1.511774992E9"/>
        <n v="1.51902634E9"/>
        <n v="1.517075941E9"/>
        <n v="1.515158301E9"/>
        <n v="1.51658076E9"/>
        <n v="1.514409341E9"/>
        <n v="1.51398643E9"/>
        <n v="1.515881152E9"/>
        <n v="1.518446782E9"/>
        <n v="1.51782641E9"/>
        <n v="1.51754392E9"/>
        <n v="1.518812522E9"/>
        <n v="1.514180321E9"/>
        <n v="1.51735675E9"/>
        <n v="1.512110851E9"/>
        <n v="1.512828481E9"/>
        <n v="1.517106242E9"/>
        <n v="1.515923541E9"/>
        <n v="1.516056672E9"/>
        <n v="1.515141881E9"/>
        <n v="1.51592804E9"/>
        <n v="1.51784141E9"/>
        <n v="1.517151581E9"/>
        <n v="1.51249113E9"/>
        <n v="1.514232262E9"/>
        <n v="1.51184645E9"/>
        <n v="1.511509661E9"/>
        <n v="1.515119781E9"/>
        <n v="1.517428762E9"/>
        <n v="1.51966233E9"/>
        <n v="1.513675701E9"/>
        <n v="1.51535642E9"/>
        <n v="1.515798901E9"/>
        <n v="1.519705562E9"/>
        <n v="1.512068012E9"/>
        <n v="1.511827271E9"/>
        <n v="1.51720883E9"/>
        <n v="1.512271502E9"/>
        <n v="1.5173598E9"/>
        <n v="1.516587542E9"/>
        <n v="1.51546432E9"/>
        <n v="1.51702681E9"/>
        <n v="1.51538893E9"/>
        <n v="1.517595882E9"/>
        <n v="1.517764752E9"/>
        <n v="1.511587091E9"/>
        <n v="1.51743336E9"/>
        <n v="1.51942308E9"/>
        <n v="1.515196782E9"/>
        <n v="1.513366552E9"/>
        <n v="1.51518273E9"/>
        <n v="1.519295421E9"/>
        <n v="1.515215242E9"/>
        <n v="1.517804671E9"/>
        <n v="1.515104931E9"/>
        <n v="1.511971381E9"/>
        <n v="1.519461372E9"/>
        <n v="1.51886831E9"/>
        <n v="1.512765591E9"/>
        <n v="1.512357692E9"/>
        <n v="1.511773351E9"/>
        <n v="1.51177636E9"/>
        <n v="1.512458072E9"/>
        <n v="1.512369741E9"/>
        <n v="1.511297942E9"/>
        <n v="1.514810101E9"/>
        <n v="1.519084902E9"/>
        <n v="1.51716617E9"/>
        <n v="1.516209962E9"/>
        <n v="1.513328162E9"/>
        <n v="1.51407963E9"/>
        <n v="1.515819292E9"/>
        <n v="1.517340102E9"/>
        <n v="1.511333732E9"/>
        <n v="1.515872542E9"/>
        <n v="1.519204211E9"/>
        <n v="1.5196184E9"/>
        <n v="1.517139821E9"/>
        <n v="1.51733839E9"/>
        <n v="1.511888312E9"/>
        <n v="1.51129631E9"/>
        <n v="1.515261381E9"/>
        <n v="1.51235311E9"/>
        <n v="1.515690671E9"/>
        <n v="1.51717242E9"/>
        <n v="1.516791732E9"/>
        <n v="1.517989801E9"/>
        <n v="1.51687862E9"/>
        <n v="1.5125882E9"/>
        <n v="1.513903981E9"/>
        <n v="1.514552111E9"/>
        <n v="1.513034371E9"/>
        <n v="1.51869094E9"/>
        <n v="1.51742558E9"/>
        <n v="1.515907062E9"/>
        <n v="1.517957942E9"/>
        <n v="1.513289592E9"/>
        <n v="1.512750811E9"/>
        <n v="1.512844881E9"/>
        <n v="1.512134952E9"/>
        <n v="1.513079932E9"/>
        <n v="1.516801651E9"/>
        <n v="1.518045341E9"/>
        <n v="1.513646871E9"/>
        <n v="1.513260822E9"/>
        <n v="1.51963532E9"/>
        <n v="1.51193701E9"/>
        <n v="1.511776761E9"/>
        <n v="1.516062561E9"/>
        <n v="1.513209001E9"/>
        <n v="1.512653001E9"/>
        <n v="1.515913182E9"/>
        <n v="1.51494121E9"/>
        <n v="1.515930432E9"/>
        <n v="1.515108612E9"/>
        <n v="1.51715843E9"/>
        <n v="1.513880881E9"/>
        <n v="1.518872011E9"/>
        <n v="1.519593061E9"/>
        <n v="1.512468232E9"/>
        <n v="1.51565668E9"/>
        <n v="1.514306051E9"/>
        <n v="1.517068412E9"/>
        <n v="1.511587741E9"/>
        <n v="1.513796001E9"/>
        <n v="1.516571492E9"/>
        <n v="1.51235879E9"/>
        <n v="1.515565731E9"/>
        <n v="1.514172491E9"/>
        <n v="1.517978122E9"/>
        <n v="1.512670701E9"/>
        <n v="1.518223972E9"/>
        <n v="1.51276155E9"/>
        <n v="1.513434821E9"/>
        <n v="1.51952066E9"/>
        <n v="1.515727131E9"/>
        <n v="1.512842022E9"/>
        <n v="1.519553011E9"/>
        <n v="1.51259403E9"/>
        <n v="1.514361511E9"/>
        <n v="1.517376222E9"/>
        <n v="1.51128851E9"/>
        <n v="1.5163289E9"/>
        <n v="1.51580655E9"/>
        <n v="1.513098481E9"/>
        <n v="1.512683981E9"/>
        <n v="1.51475085E9"/>
        <n v="1.512666222E9"/>
        <n v="1.51656833E9"/>
        <n v="1.513438652E9"/>
        <n v="1.51170084E9"/>
        <n v="1.5152301E9"/>
        <n v="1.516965761E9"/>
        <n v="1.517467152E9"/>
        <n v="1.517548951E9"/>
        <n v="1.519524111E9"/>
        <n v="1.51230121E9"/>
        <n v="1.51905562E9"/>
        <n v="1.51618372E9"/>
        <n v="1.515846451E9"/>
        <n v="1.51841001E9"/>
        <n v="1.515523901E9"/>
        <n v="1.518076582E9"/>
        <n v="1.517303662E9"/>
        <n v="1.513708132E9"/>
        <n v="1.518677812E9"/>
        <n v="1.512136701E9"/>
        <n v="1.51394404E9"/>
        <n v="1.515911201E9"/>
        <n v="1.512107021E9"/>
        <n v="1.514730771E9"/>
        <n v="1.51500568E9"/>
        <n v="1.51663944E9"/>
        <n v="1.513201332E9"/>
        <n v="1.51296826E9"/>
        <n v="1.516117922E9"/>
        <n v="1.5192011E9"/>
        <n v="1.51730943E9"/>
        <n v="1.51916179E9"/>
        <n v="1.516454E9"/>
        <n v="1.51514646E9"/>
        <n v="1.514686342E9"/>
        <n v="1.513023902E9"/>
        <n v="1.512617951E9"/>
        <n v="1.511811551E9"/>
        <n v="1.516423921E9"/>
        <n v="1.513505221E9"/>
        <n v="1.519958191E9"/>
        <n v="1.513829142E9"/>
        <n v="1.51504213E9"/>
        <n v="1.51588908E9"/>
        <n v="1.518320511E9"/>
        <n v="1.512642011E9"/>
        <n v="1.519279012E9"/>
        <n v="1.512802921E9"/>
        <n v="1.51998238E9"/>
        <n v="1.519402595E9"/>
        <n v="1.514683199E9"/>
        <n v="1.519991658E9"/>
        <n v="1.514168865E9"/>
        <n v="1.519986695E9"/>
        <n v="1.519161146E9"/>
        <n v="1.519414895E9"/>
        <n v="1.513946204E9"/>
        <n v="1.513186307E9"/>
        <n v="1.515084279E9"/>
        <n v="1.517811727E9"/>
        <n v="1.512091814E9"/>
        <n v="1.517299179E9"/>
        <n v="1.518938697E9"/>
        <n v="1.511984684E9"/>
        <n v="1.514238748E9"/>
        <n v="1.516197195E9"/>
        <n v="1.515598463E9"/>
        <n v="1.512596456E9"/>
        <n v="1.516208827E9"/>
        <n v="1.516714335E9"/>
        <n v="1.516061485E9"/>
        <n v="1.515968486E9"/>
        <n v="1.511935759E9"/>
        <n v="1.519010856E9"/>
        <n v="1.511939029E9"/>
        <n v="1.512343675E9"/>
        <n v="1.518270048E9"/>
        <n v="1.515065037E9"/>
        <n v="1.518068718E9"/>
        <n v="1.515225538E9"/>
        <n v="1.518951488E9"/>
        <n v="1.511249759E9"/>
        <n v="1.514120766E9"/>
        <n v="1.517699638E9"/>
        <n v="1.519238088E9"/>
        <n v="1.519231803E9"/>
        <n v="1.519852806E9"/>
        <n v="1.513571679E9"/>
        <n v="1.516549397E9"/>
        <n v="1.518535509E9"/>
        <n v="1.511273155E9"/>
        <n v="1.514758147E9"/>
        <n v="1.515332533E9"/>
        <n v="1.512756029E9"/>
        <n v="1.518141705E9"/>
        <n v="1.513621835E9"/>
        <n v="1.512474616E9"/>
        <n v="1.513385235E9"/>
        <n v="1.516931078E9"/>
        <n v="1.518114004E9"/>
        <n v="1.512642419E9"/>
        <n v="1.514195484E9"/>
        <n v="1.515062454E9"/>
        <n v="1.516366413E9"/>
        <n v="1.518496543E9"/>
        <n v="1.516902045E9"/>
        <n v="1.515803553E9"/>
        <n v="1.513404625E9"/>
        <n v="1.511324705E9"/>
        <n v="1.517294404E9"/>
        <n v="1.511988628E9"/>
        <n v="1.517307168E9"/>
        <n v="1.513703093E9"/>
        <n v="1.511678625E9"/>
        <n v="1.515860839E9"/>
        <n v="1.517438695E9"/>
        <n v="1.518641306E9"/>
        <n v="1.515029687E9"/>
        <n v="1.515078373E9"/>
        <n v="1.511294967E9"/>
        <n v="1.514531543E9"/>
        <n v="1.519715027E9"/>
        <n v="1.513328615E9"/>
        <n v="1.516855847E9"/>
        <n v="1.512624277E9"/>
        <n v="1.513925204E9"/>
        <n v="1.512548826E9"/>
        <n v="1.516022006E9"/>
        <n v="1.515973826E9"/>
        <n v="1.518556079E9"/>
        <n v="1.516064995E9"/>
        <n v="1.515629377E9"/>
        <n v="1.517873249E9"/>
        <n v="1.511536474E9"/>
        <n v="1.514433565E9"/>
        <n v="1.518068129E9"/>
        <n v="1.517219945E9"/>
        <n v="1.515185214E9"/>
        <n v="1.516001199E9"/>
        <n v="1.518097759E9"/>
        <n v="1.512316045E9"/>
        <n v="1.519368809E9"/>
        <n v="1.514871678E9"/>
        <n v="1.514277617E9"/>
        <n v="1.518910909E9"/>
        <n v="1.516025445E9"/>
        <n v="1.514449673E9"/>
        <n v="1.515541617E9"/>
        <n v="1.519291146E9"/>
        <n v="1.512304926E9"/>
        <n v="1.519094153E9"/>
        <n v="1.515498458E9"/>
        <n v="1.513421155E9"/>
        <n v="1.512386808E9"/>
        <n v="1.517769686E9"/>
        <n v="1.514447188E9"/>
        <n v="1.516159119E9"/>
        <n v="1.513607204E9"/>
        <n v="1.519437393E9"/>
        <n v="1.516360846E9"/>
        <n v="1.511857699E9"/>
        <n v="1.517558803E9"/>
        <n v="1.517453045E9"/>
        <n v="1.515568807E9"/>
        <n v="1.513239026E9"/>
        <n v="1.518141934E9"/>
        <n v="1.519027424E9"/>
        <n v="1.514102687E9"/>
        <n v="1.518380733E9"/>
        <n v="1.513077394E9"/>
        <n v="1.515046189E9"/>
        <n v="1.511868107E9"/>
        <n v="1.518349645E9"/>
        <n v="1.519587203E9"/>
        <n v="1.517192428E9"/>
        <n v="1.513127793E9"/>
        <n v="1.511482213E9"/>
        <n v="1.517778673E9"/>
        <n v="1.515873603E9"/>
        <n v="1.519575316E9"/>
        <n v="1.516759189E9"/>
        <n v="1.519492925E9"/>
        <n v="1.516730413E9"/>
        <n v="1.514950195E9"/>
        <n v="1.513060774E9"/>
        <n v="1.512861088E9"/>
        <n v="1.519799066E9"/>
        <n v="1.519385888E9"/>
        <n v="1.515749064E9"/>
        <n v="1.517530916E9"/>
        <n v="1.516137673E9"/>
        <n v="1.519237904E9"/>
        <n v="1.518632307E9"/>
        <n v="1.513796235E9"/>
        <n v="1.513661584E9"/>
        <n v="1.517818875E9"/>
        <n v="1.513567159E9"/>
        <n v="1.514035348E9"/>
        <n v="1.516175126E9"/>
        <n v="1.516372776E9"/>
        <n v="1.519030875E9"/>
        <n v="1.517092628E9"/>
        <n v="1.512225864E9"/>
        <n v="1.519992769E9"/>
        <n v="1.516760253E9"/>
        <n v="1.513330234E9"/>
        <n v="1.518673235E9"/>
        <n v="1.519014188E9"/>
        <n v="1.517481354E9"/>
        <n v="1.511602173E9"/>
        <n v="1.517314718E9"/>
        <n v="1.517174078E9"/>
        <n v="1.517231297E9"/>
        <n v="1.517399485E9"/>
        <n v="1.512226457E9"/>
        <n v="1.516119765E9"/>
        <n v="1.516319736E9"/>
        <n v="1.514625674E9"/>
        <n v="1.511374529E9"/>
        <n v="1.515850505E9"/>
        <n v="1.515387484E9"/>
        <n v="1.514997057E9"/>
        <n v="1.518702026E9"/>
        <n v="1.512139036E9"/>
        <n v="1.512695425E9"/>
        <n v="1.515995439E9"/>
        <n v="1.513389026E9"/>
        <n v="1.511769439E9"/>
        <n v="1.514234078E9"/>
        <n v="1.513382114E9"/>
        <n v="1.513060918E9"/>
        <n v="1.518006367E9"/>
        <n v="1.519778753E9"/>
        <n v="1.519743794E9"/>
        <n v="1.513275827E9"/>
        <n v="1.514862787E9"/>
        <n v="1.518282546E9"/>
        <n v="1.512297764E9"/>
        <n v="1.517389053E9"/>
        <n v="1.511935255E9"/>
        <n v="1.518968104E9"/>
        <n v="1.511545246E9"/>
        <n v="1.519694136E9"/>
        <n v="1.517204259E9"/>
        <n v="1.512097276E9"/>
        <n v="1.518479029E9"/>
        <n v="1.515001568E9"/>
        <n v="1.516985124E9"/>
        <n v="1.519470255E9"/>
        <n v="1.519302558E9"/>
        <n v="1.515521465E9"/>
        <n v="1.511789058E9"/>
        <n v="1.518636046E9"/>
        <n v="1.517693603E9"/>
        <n v="1.518921097E9"/>
        <n v="1.517706179E9"/>
        <n v="1.519863145E9"/>
        <n v="1.518935726E9"/>
        <n v="1.519779347E9"/>
        <n v="1.512131716E9"/>
        <n v="1.513414005E9"/>
        <n v="1.518466817E9"/>
        <n v="1.514671326E9"/>
        <n v="1.518013919E9"/>
        <n v="1.512317193E9"/>
        <n v="1.517789426E9"/>
        <n v="1.515266743E9"/>
        <n v="1.514109066E9"/>
        <n v="1.511371775E9"/>
        <n v="1.518162677E9"/>
        <n v="1.516387836E9"/>
        <n v="1.515576598E9"/>
        <n v="1.518921269E9"/>
        <n v="1.516100704E9"/>
        <n v="1.511934868E9"/>
        <n v="1.517622944E9"/>
        <n v="1.518470043E9"/>
        <n v="1.514737485E9"/>
        <n v="1.517234736E9"/>
        <n v="1.515856888E9"/>
        <n v="1.511294695E9"/>
        <n v="1.513040969E9"/>
        <n v="1.514336227E9"/>
        <n v="1.517344485E9"/>
        <n v="1.512823047E9"/>
        <n v="1.511670048E9"/>
        <n v="1.519641528E9"/>
        <n v="1.518956805E9"/>
        <n v="1.511728458E9"/>
        <n v="1.513002849E9"/>
        <n v="1.515233349E9"/>
        <n v="1.517646364E9"/>
        <n v="1.511788904E9"/>
        <n v="1.514153715E9"/>
        <n v="1.518095624E9"/>
        <n v="1.512069528E9"/>
        <n v="1.517566995E9"/>
        <n v="1.512385665E9"/>
        <n v="1.514189473E9"/>
        <n v="1.519626637E9"/>
        <n v="1.514520773E9"/>
        <n v="1.515516304E9"/>
        <n v="1.511903354E9"/>
        <n v="1.513599998E9"/>
        <n v="1.516142497E9"/>
        <n v="1.518406907E9"/>
        <n v="1.519203535E9"/>
        <n v="1.512993708E9"/>
        <n v="1.519369626E9"/>
        <n v="1.514305139E9"/>
        <n v="1.516770435E9"/>
        <n v="1.517001966E9"/>
        <n v="1.512948907E9"/>
        <n v="1.515440858E9"/>
        <n v="1.513325017E9"/>
        <n v="1.512243226E9"/>
        <n v="1.515297718E9"/>
        <n v="1.516692784E9"/>
        <n v="1.514765478E9"/>
        <n v="1.512378013E9"/>
        <n v="1.518214989E9"/>
        <n v="1.519230195E9"/>
        <n v="1.516429933E9"/>
        <n v="1.515034283E9"/>
        <n v="1.515382726E9"/>
        <n v="1.514243048E9"/>
        <n v="1.512252478E9"/>
        <n v="1.517398188E9"/>
        <n v="1.514361363E9"/>
        <n v="1.516032069E9"/>
        <n v="1.517612138E9"/>
        <n v="1.519866916E9"/>
        <n v="1.511291246E9"/>
        <n v="1.514992454E9"/>
        <n v="1.516730287E9"/>
        <n v="1.516507237E9"/>
        <n v="1.513747975E9"/>
        <n v="1.515878184E9"/>
        <n v="1.517932337E9"/>
        <n v="1.517602907E9"/>
        <n v="1.514666686E9"/>
        <n v="1.518574637E9"/>
        <n v="1.514699904E9"/>
        <n v="1.512534213E9"/>
        <n v="1.512799928E9"/>
        <n v="1.514706728E9"/>
        <n v="1.516917038E9"/>
        <n v="1.516514039E9"/>
        <n v="1.514291816E9"/>
        <n v="1.518712903E9"/>
        <n v="1.519523503E9"/>
        <n v="1.519253906E9"/>
        <n v="1.515837417E9"/>
        <n v="1.511559364E9"/>
        <n v="1.512752555E9"/>
        <n v="1.517836429E9"/>
        <n v="1.518183223E9"/>
        <n v="1.515161127E9"/>
        <n v="1.515088923E9"/>
        <n v="1.518055889E9"/>
        <n v="1.515538668E9"/>
        <n v="1.516064623E9"/>
        <n v="1.519688016E9"/>
        <n v="1.515886719E9"/>
        <n v="1.514806727E9"/>
        <n v="1.511817807E9"/>
        <n v="1.513969785E9"/>
        <n v="1.512541473E9"/>
        <n v="1.511548037E9"/>
        <n v="1.513867034E9"/>
        <n v="1.512270816E9"/>
        <n v="1.517865239E9"/>
        <n v="1.511789737E9"/>
        <n v="1.513068544E9"/>
        <n v="1.518961694E9"/>
        <n v="1.513042799E9"/>
        <n v="1.512888976E9"/>
        <n v="1.512669929E9"/>
        <n v="1.517422743E9"/>
        <n v="1.519853613E9"/>
        <n v="1.514781213E9"/>
        <n v="1.516668186E9"/>
        <n v="1.516344565E9"/>
        <n v="1.513250267E9"/>
        <n v="1.514501929E9"/>
        <n v="1.516708318E9"/>
        <n v="1.516089798E9"/>
        <n v="1.511520487E9"/>
        <n v="1.514419899E9"/>
        <n v="1.516962655E9"/>
        <n v="1.512226257E9"/>
        <n v="1.516675347E9"/>
        <n v="1.516504618E9"/>
        <n v="1.519068727E9"/>
        <n v="1.513291537E9"/>
        <n v="1.514674807E9"/>
        <n v="1.513013496E9"/>
        <n v="1.518824224E9"/>
        <n v="1.513196305E9"/>
        <n v="1.518778199E9"/>
        <n v="1.512262013E9"/>
        <n v="1.512756335E9"/>
        <n v="1.518706368E9"/>
        <n v="1.519938866E9"/>
        <n v="1.517165144E9"/>
        <n v="1.516780395E9"/>
        <n v="1.519300019E9"/>
        <n v="1.512405763E9"/>
        <n v="1.518324096E9"/>
        <n v="1.516875364E9"/>
        <n v="1.518113955E9"/>
        <n v="1.514490077E9"/>
        <n v="1.513902953E9"/>
        <n v="1.518856179E9"/>
        <n v="1.516483816E9"/>
        <n v="1.518316904E9"/>
        <n v="1.516631134E9"/>
        <n v="1.518378789E9"/>
        <n v="1.517258085E9"/>
        <n v="1.514413726E9"/>
        <n v="1.513095587E9"/>
        <n v="1.518429924E9"/>
        <n v="1.516382928E9"/>
        <n v="1.512727727E9"/>
        <n v="1.513080694E9"/>
        <n v="1.512306705E9"/>
        <n v="1.519977835E9"/>
        <n v="1.514199684E9"/>
        <n v="1.511963205E9"/>
        <n v="1.515601645E9"/>
        <n v="1.512692049E9"/>
        <n v="1.519892648E9"/>
        <n v="1.513769577E9"/>
        <n v="1.516263796E9"/>
        <n v="1.514391038E9"/>
        <n v="1.519494884E9"/>
        <n v="1.511717249E9"/>
        <n v="1.515484835E9"/>
        <n v="1.518009895E9"/>
        <n v="1.513972597E9"/>
        <n v="1.516405683E9"/>
        <n v="1.512771895E9"/>
        <n v="1.513519848E9"/>
        <n v="1.518179586E9"/>
        <n v="1.519865183E9"/>
        <n v="1.515480124E9"/>
        <n v="1.512818283E9"/>
        <n v="1.516262343E9"/>
        <n v="1.511279846E9"/>
        <n v="1.514999046E9"/>
        <n v="1.517897497E9"/>
        <n v="1.519707599E9"/>
        <n v="1.512915208E9"/>
        <n v="1.511856626E9"/>
        <n v="1.514097443E9"/>
        <n v="1.517229227E9"/>
        <n v="1.515112213E9"/>
        <n v="1.515499075E9"/>
        <n v="1.518006998E9"/>
        <n v="1.513864316E9"/>
        <n v="1.518981906E9"/>
        <n v="1.514232838E9"/>
        <n v="1.514328367E9"/>
        <n v="1.516311696E9"/>
        <n v="1.515503027E9"/>
        <n v="1.512517558E9"/>
        <n v="1.514801208E9"/>
        <n v="1.517502416E9"/>
        <n v="1.517435429E9"/>
        <n v="1.518231919E9"/>
        <n v="1.512715477E9"/>
        <n v="1.516907774E9"/>
        <n v="1.515208646E9"/>
        <n v="1.511360618E9"/>
        <n v="1.511486256E9"/>
        <n v="1.519913453E9"/>
        <n v="1.514634356E9"/>
        <n v="1.513761159E9"/>
        <n v="1.517906179E9"/>
        <n v="1.514080799E9"/>
        <n v="1.514610034E9"/>
        <n v="1.515671767E9"/>
        <n v="1.516020663E9"/>
        <n v="1.519093454E9"/>
        <n v="1.516316946E9"/>
        <n v="1.519491503E9"/>
        <n v="1.517392254E9"/>
        <n v="1.519645109E9"/>
        <n v="1.516070319E9"/>
        <n v="1.513005595E9"/>
        <n v="1.519116254E9"/>
        <n v="1.514622795E9"/>
        <n v="1.515466693E9"/>
        <n v="1.513973806E9"/>
        <n v="1.514011833E9"/>
        <n v="1.514509828E9"/>
        <n v="1.514992467E9"/>
        <n v="1.512814677E9"/>
        <n v="1.512810905E9"/>
        <n v="1.513331379E9"/>
        <n v="1.518679026E9"/>
        <n v="1.514503749E9"/>
        <n v="1.511251693E9"/>
        <n v="1.514424055E9"/>
        <n v="1.513245466E9"/>
        <n v="1.516268907E9"/>
        <n v="1.512276508E9"/>
        <n v="1.514360606E9"/>
        <n v="1.512059823E9"/>
        <n v="1.515502233E9"/>
        <n v="1.511786713E9"/>
        <n v="1.516499516E9"/>
        <n v="1.518226565E9"/>
        <n v="1.519309514E9"/>
        <n v="1.514245143E9"/>
        <n v="1.513212474E9"/>
        <n v="1.518703693E9"/>
        <n v="1.515190187E9"/>
        <n v="1.519218777E9"/>
        <n v="1.515020853E9"/>
        <n v="1.514912749E9"/>
        <n v="1.514777296E9"/>
        <n v="1.519301638E9"/>
        <n v="1.511308805E9"/>
        <n v="1.519317925E9"/>
        <n v="1.519259168E9"/>
        <n v="1.512908854E9"/>
        <n v="1.517870136E9"/>
        <n v="1.514396999E9"/>
        <n v="1.513813986E9"/>
        <n v="1.514363675E9"/>
        <n v="1.515662639E9"/>
        <n v="1.511334637E9"/>
        <n v="1.516171096E9"/>
        <n v="1.518147193E9"/>
        <n v="1.511783818E9"/>
        <n v="1.517469479E9"/>
        <n v="1.512321069E9"/>
        <n v="1.518180108E9"/>
        <n v="1.517871803E9"/>
        <n v="1.511367324E9"/>
        <n v="1.515178283E9"/>
        <n v="1.517511689E9"/>
        <n v="1.517083984E9"/>
        <n v="1.516591243E9"/>
        <n v="1.513544826E9"/>
        <n v="1.519401336E9"/>
        <n v="1.518726704E9"/>
        <n v="1.517259333E9"/>
        <n v="1.515092418E9"/>
        <n v="1.511572199E9"/>
        <n v="1.518554528E9"/>
        <n v="1.517995635E9"/>
        <n v="1.513465793E9"/>
        <n v="1.518577625E9"/>
        <n v="1.513674649E9"/>
        <n v="1.512344377E9"/>
        <n v="1.511418237E9"/>
        <n v="1.514709265E9"/>
        <n v="1.512142146E9"/>
        <n v="1.514494658E9"/>
        <n v="1.515850463E9"/>
        <n v="1.513017866E9"/>
        <n v="1.511649826E9"/>
        <n v="1.512865819E9"/>
        <n v="1.515412276E9"/>
        <n v="1.514825664E9"/>
        <n v="1.514983933E9"/>
        <n v="1.514155919E9"/>
        <n v="1.517731373E9"/>
        <n v="1.513204429E9"/>
        <n v="1.512806515E9"/>
        <n v="1.519206953E9"/>
        <n v="1.515555176E9"/>
        <n v="1.517230746E9"/>
        <n v="1.516609173E9"/>
        <n v="1.516310204E9"/>
        <n v="1.519229613E9"/>
        <n v="1.517977037E9"/>
        <n v="1.515883478E9"/>
        <n v="1.516552676E9"/>
        <n v="1.518513557E9"/>
        <n v="1.512371284E9"/>
        <n v="1.518287275E9"/>
        <n v="1.519948345E9"/>
        <n v="1.512141634E9"/>
        <n v="1.515641713E9"/>
        <n v="1.515400314E9"/>
        <n v="1.511592897E9"/>
        <n v="1.511847518E9"/>
        <n v="1.512975574E9"/>
        <n v="1.516096069E9"/>
        <n v="1.514253158E9"/>
        <n v="1.513580103E9"/>
        <n v="1.519959154E9"/>
        <n v="1.514367428E9"/>
        <n v="1.511415708E9"/>
        <n v="1.519583468E9"/>
        <n v="1.511462384E9"/>
        <n v="1.512546684E9"/>
        <n v="1.513161046E9"/>
        <n v="1.517674779E9"/>
        <n v="1.516070379E9"/>
        <n v="1.515152954E9"/>
        <n v="1.518676317E9"/>
        <n v="1.516842013E9"/>
        <n v="1.511554844E9"/>
        <n v="1.515553526E9"/>
        <n v="1.516827413E9"/>
        <n v="1.518231049E9"/>
        <n v="1.517131014E9"/>
        <n v="1.517114313E9"/>
        <n v="1.518292658E9"/>
        <n v="1.514936437E9"/>
        <n v="1.516764516E9"/>
        <n v="1.519468414E9"/>
        <n v="1.511529528E9"/>
        <n v="1.516947375E9"/>
        <n v="1.518737686E9"/>
        <n v="1.511805633E9"/>
        <n v="1.516699063E9"/>
        <n v="1.515119024E9"/>
        <n v="1.517284554E9"/>
        <n v="1.516847763E9"/>
        <n v="1.518561305E9"/>
        <n v="1.516030464E9"/>
        <n v="1.513682044E9"/>
        <n v="1.515098666E9"/>
        <n v="1.511722695E9"/>
        <n v="1.517070003E9"/>
        <n v="1.516610146E9"/>
        <n v="1.519554429E9"/>
        <n v="1.513916393E9"/>
        <n v="1.511668688E9"/>
        <n v="1.512826148E9"/>
        <n v="1.519885288E9"/>
        <n v="1.514785674E9"/>
        <n v="1.519738475E9"/>
        <n v="1.518107857E9"/>
        <n v="1.517046006E9"/>
        <n v="1.519095583E9"/>
        <n v="1.516863017E9"/>
        <n v="1.519861226E9"/>
        <n v="1.514012015E9"/>
        <n v="1.517844227E9"/>
        <n v="1.519137718E9"/>
        <n v="1.516963777E9"/>
        <n v="1.518187106E9"/>
        <n v="1.516505073E9"/>
        <n v="1.514425706E9"/>
        <n v="1.516547816E9"/>
        <n v="1.512415777E9"/>
        <n v="1.511598874E9"/>
        <n v="1.519964335E9"/>
        <n v="1.513281177E9"/>
        <n v="1.513946974E9"/>
        <n v="1.519453647E9"/>
        <n v="1.511835316E9"/>
        <n v="1.517299468E9"/>
        <n v="1.513374059E9"/>
        <n v="1.517615739E9"/>
        <n v="1.515262547E9"/>
        <n v="1.517808498E9"/>
        <n v="1.512279148E9"/>
        <n v="1.518655126E9"/>
        <n v="1.517222734E9"/>
        <n v="1.519550177E9"/>
        <n v="1.516533027E9"/>
        <n v="1.513397934E9"/>
        <n v="1.515270666E9"/>
        <n v="1.516914563E9"/>
        <n v="1.519079315E9"/>
        <n v="1.513458859E9"/>
        <n v="1.519809955E9"/>
        <n v="1.512870398E9"/>
        <n v="1.513563944E9"/>
        <n v="1.515203326E9"/>
        <n v="1.515322613E9"/>
        <n v="1.512752579E9"/>
        <n v="1.516476505E9"/>
        <n v="1.515775003E9"/>
        <n v="1.518958928E9"/>
        <n v="1.514099874E9"/>
        <n v="1.519320926E9"/>
        <n v="1.512275064E9"/>
        <n v="1.516873717E9"/>
        <n v="1.519060068E9"/>
        <n v="1.511989608E9"/>
        <n v="1.511505733E9"/>
        <n v="1.516973319E9"/>
        <n v="1.511974883E9"/>
        <n v="1.516771703E9"/>
        <n v="1.517757145E9"/>
        <n v="1.514101539E9"/>
        <n v="1.518606447E9"/>
        <n v="1.519437389E9"/>
        <n v="1.513439073E9"/>
        <n v="1.517406974E9"/>
        <n v="1.511863125E9"/>
        <n v="1.515145134E9"/>
        <n v="1.512595065E9"/>
        <n v="1.511741716E9"/>
        <n v="1.517632134E9"/>
        <n v="1.518562493E9"/>
        <n v="1.519183118E9"/>
        <n v="1.519823547E9"/>
        <n v="1.512245089E9"/>
        <n v="1.511691815E9"/>
        <n v="1.513229139E9"/>
        <n v="1.514636795E9"/>
        <n v="1.513308839E9"/>
        <n v="1.517653207E9"/>
        <n v="1.514158714E9"/>
        <n v="1.513425564E9"/>
        <n v="1.516454705E9"/>
        <n v="1.516785276E9"/>
        <n v="1.511952108E9"/>
        <n v="1.516753579E9"/>
        <n v="1.513087459E9"/>
        <n v="1.514502388E9"/>
        <n v="1.519574694E9"/>
        <n v="1.517902338E9"/>
        <n v="1.519013354E9"/>
        <n v="1.512607493E9"/>
        <n v="1.511620048E9"/>
        <n v="1.515194409E9"/>
        <n v="1.514037278E9"/>
        <n v="1.511752485E9"/>
        <n v="1.519607829E9"/>
        <n v="1.515487477E9"/>
        <n v="1.515184739E9"/>
        <n v="1.512791629E9"/>
        <n v="1.512209707E9"/>
        <n v="1.512512904E9"/>
        <n v="1.513551544E9"/>
        <n v="1.516479217E9"/>
        <n v="1.514382703E9"/>
        <n v="1.512485583E9"/>
        <n v="1.516053754E9"/>
        <n v="1.512656049E9"/>
        <n v="1.518183615E9"/>
        <n v="1.516827463E9"/>
        <n v="1.512282686E9"/>
        <n v="1.516396036E9"/>
        <n v="1.519480126E9"/>
        <n v="1.519903387E9"/>
        <n v="1.512819148E9"/>
        <n v="1.518045005E9"/>
        <n v="1.518062446E9"/>
        <n v="1.514007805E9"/>
        <n v="1.514859918E9"/>
        <n v="1.518763874E9"/>
        <n v="1.512931649E9"/>
        <n v="1.511985106E9"/>
        <n v="1.515521968E9"/>
        <n v="1.511321648E9"/>
        <n v="1.514530418E9"/>
        <n v="1.513702958E9"/>
        <n v="1.519113429E9"/>
        <n v="1.518745283E9"/>
        <n v="1.511500343E9"/>
        <n v="1.517992449E9"/>
        <n v="1.518620518E9"/>
        <n v="1.518795454E9"/>
        <n v="1.514293268E9"/>
        <n v="1.516077393E9"/>
        <n v="1.511368798E9"/>
        <n v="1.519393945E9"/>
        <n v="1.515447974E9"/>
        <n v="1.518702025E9"/>
        <n v="1.513506424E9"/>
        <n v="1.517201703E9"/>
        <n v="1.517756046E9"/>
        <n v="1.517069804E9"/>
        <n v="1.517113457E9"/>
        <n v="1.518222787E9"/>
        <n v="1.515340964E9"/>
        <n v="1.511421288E9"/>
        <n v="1.511899869E9"/>
        <n v="1.515286269E9"/>
        <n v="1.513224148E9"/>
        <n v="1.512716315E9"/>
        <n v="1.517507267E9"/>
        <n v="1.516382567E9"/>
        <n v="1.514601794E9"/>
        <n v="1.512494958E9"/>
        <n v="1.511471053E9"/>
        <n v="1.513538355E9"/>
        <n v="1.518546736E9"/>
        <n v="1.519675587E9"/>
        <n v="1.513909155E9"/>
        <n v="1.517071789E9"/>
        <n v="1.517239754E9"/>
        <n v="1.516123998E9"/>
        <n v="1.515480577E9"/>
        <n v="1.519714425E9"/>
        <n v="1.517940277E9"/>
        <n v="1.514795643E9"/>
        <n v="1.519866815E9"/>
        <n v="1.511513896E9"/>
        <n v="1.518573979E9"/>
        <n v="1.517256463E9"/>
        <n v="1.518336568E9"/>
        <n v="1.515396126E9"/>
        <n v="1.515452358E9"/>
        <n v="1.514817278E9"/>
        <n v="1.512276157E9"/>
        <n v="1.513974554E9"/>
        <n v="1.514517008E9"/>
        <n v="1.517132787E9"/>
        <n v="1.513817156E9"/>
        <n v="1.514553878E9"/>
        <n v="1.513802058E9"/>
        <n v="1.516959808E9"/>
        <n v="1.512365544E9"/>
        <n v="1.519259994E9"/>
        <n v="1.513209273E9"/>
        <n v="1.512863757E9"/>
        <n v="1.513990425E9"/>
        <n v="1.512536648E9"/>
        <n v="1.519740193E9"/>
        <n v="1.512469588E9"/>
        <n v="1.517955565E9"/>
        <n v="1.516719734E9"/>
        <n v="1.513679376E9"/>
        <n v="1.516064086E9"/>
        <n v="1.512998619E9"/>
        <n v="1.511571354E9"/>
        <n v="1.511846665E9"/>
        <n v="1.517852517E9"/>
        <n v="1.515604723E9"/>
        <n v="1.516340078E9"/>
        <n v="1.517545123E9"/>
        <n v="1.517372924E9"/>
        <n v="1.517890107E9"/>
        <n v="1.518613019E9"/>
        <n v="1.515452504E9"/>
        <n v="1.516674857E9"/>
        <n v="1.513441879E9"/>
        <n v="1.519234644E9"/>
        <n v="1.517416964E9"/>
        <n v="1.511367485E9"/>
        <n v="1.514050487E9"/>
        <n v="1.515200047E9"/>
        <n v="1.519396896E9"/>
        <n v="1.513791785E9"/>
        <n v="1.515249748E9"/>
        <n v="1.519018618E9"/>
        <n v="1.511998094E9"/>
        <n v="1.519895547E9"/>
        <n v="1.511954969E9"/>
        <n v="1.519969269E9"/>
        <n v="1.518769046E9"/>
        <n v="1.515216789E9"/>
        <n v="1.514510445E9"/>
        <n v="1.514559699E9"/>
        <n v="1.518791438E9"/>
        <n v="1.511818335E9"/>
        <n v="1.514349133E9"/>
        <n v="1.514663766E9"/>
        <n v="1.518463904E9"/>
        <n v="1.512000207E9"/>
        <n v="1.512033879E9"/>
        <n v="1.517510837E9"/>
        <n v="1.516118364E9"/>
        <n v="1.515026616E9"/>
        <n v="1.511918033E9"/>
        <n v="1.516836718E9"/>
        <n v="1.514573248E9"/>
        <n v="1.518937077E9"/>
        <n v="1.515406914E9"/>
        <n v="1.517167929E9"/>
        <n v="1.512832633E9"/>
        <n v="1.512931593E9"/>
        <n v="1.513710567E9"/>
        <n v="1.517694454E9"/>
        <n v="1.517198294E9"/>
        <n v="1.516359433E9"/>
        <n v="1.519813824E9"/>
        <n v="1.518171119E9"/>
        <n v="1.516450973E9"/>
        <n v="1.516138446E9"/>
        <n v="1.518529314E9"/>
        <n v="1.513943588E9"/>
        <n v="1.517126618E9"/>
        <n v="1.511963007E9"/>
        <n v="1.518776446E9"/>
        <n v="1.516824669E9"/>
        <n v="1.517852779E9"/>
        <n v="1.512546703E9"/>
        <n v="1.516868476E9"/>
        <n v="1.511922193E9"/>
        <n v="1.512745183E9"/>
        <n v="1.511691128E9"/>
        <n v="1.517815368E9"/>
        <n v="1.515213675E9"/>
        <n v="1.517276603E9"/>
        <n v="1.516291607E9"/>
        <n v="1.515421375E9"/>
        <n v="1.514423659E9"/>
        <n v="1.515975954E9"/>
        <n v="1.518405823E9"/>
        <n v="1.518301436E9"/>
        <n v="1.512600573E9"/>
        <n v="1.517458215E9"/>
        <n v="1.519053068E9"/>
        <n v="1.511427993E9"/>
        <n v="1.513080258E9"/>
        <n v="1.511986057E9"/>
        <n v="1.516174968E9"/>
        <n v="1.513480005E9"/>
        <n v="1.515023254E9"/>
        <n v="1.514454928E9"/>
        <n v="1.515110057E9"/>
        <n v="1.516945637E9"/>
        <n v="1.519001264E9"/>
        <n v="1.516069843E9"/>
        <n v="1.515739545E9"/>
        <n v="1.518966528E9"/>
        <n v="1.512610514E9"/>
        <n v="1.512680163E9"/>
        <n v="1.516978254E9"/>
        <n v="1.517259296E9"/>
        <n v="1.515815774E9"/>
        <n v="1.515318116E9"/>
        <n v="1.512978238E9"/>
        <n v="1.517066654E9"/>
        <n v="1.513454017E9"/>
        <n v="1.519016214E9"/>
        <n v="1.513056495E9"/>
        <n v="1.513562819E9"/>
        <n v="1.518691836E9"/>
        <n v="1.516684313E9"/>
        <n v="1.513688123E9"/>
        <n v="1.516062753E9"/>
        <n v="1.513893617E9"/>
        <n v="1.519982325E9"/>
        <n v="1.517695649E9"/>
        <n v="1.517204299E9"/>
        <n v="1.514237475E9"/>
        <n v="1.513811825E9"/>
        <n v="1.516471764E9"/>
        <n v="1.513421293E9"/>
        <n v="1.513621656E9"/>
        <n v="1.512360489E9"/>
        <n v="1.513502836E9"/>
        <n v="1.511369315E9"/>
        <n v="1.518944288E9"/>
        <n v="1.515590097E9"/>
        <n v="1.514210605E9"/>
        <n v="1.512503009E9"/>
        <n v="1.514154259E9"/>
        <n v="1.515077795E9"/>
        <n v="1.511318708E9"/>
        <n v="1.518967537E9"/>
        <n v="1.517088254E9"/>
        <n v="1.513060728E9"/>
        <n v="1.514898203E9"/>
        <n v="1.518122679E9"/>
        <n v="1.518268789E9"/>
        <n v="1.511701443E9"/>
        <n v="1.512122158E9"/>
        <n v="1.519128777E9"/>
        <n v="1.517315929E9"/>
        <n v="1.513737474E9"/>
        <n v="1.515593524E9"/>
        <n v="1.519123195E9"/>
        <n v="1.516842283E9"/>
        <n v="1.512228676E9"/>
        <n v="1.512067348E9"/>
        <n v="1.513557524E9"/>
        <n v="1.519505873E9"/>
        <n v="1.513124299E9"/>
        <n v="1.519991873E9"/>
        <n v="1.512380334E9"/>
        <n v="1.517658198E9"/>
        <n v="1.513130476E9"/>
        <n v="1.519017788E9"/>
        <n v="1.511816376E9"/>
        <n v="1.513787169E9"/>
        <n v="1.515821987E9"/>
        <n v="1.517750827E9"/>
        <n v="1.514243097E9"/>
        <n v="1.516132219E9"/>
        <n v="1.517153747E9"/>
        <n v="1.511904584E9"/>
        <n v="1.511329879E9"/>
        <n v="1.518948465E9"/>
        <n v="1.513942814E9"/>
        <n v="1.517927654E9"/>
        <n v="1.518427108E9"/>
        <n v="1.511719816E9"/>
        <n v="1.514860196E9"/>
        <n v="1.513722003E9"/>
        <n v="1.512137944E9"/>
        <n v="1.517496233E9"/>
        <n v="1.511333528E9"/>
        <n v="1.518328618E9"/>
        <n v="1.513291923E9"/>
        <n v="1.513964354E9"/>
        <n v="1.517546333E9"/>
        <n v="1.519376938E9"/>
        <n v="1.513957333E9"/>
        <n v="1.518484093E9"/>
        <n v="1.514930487E9"/>
        <n v="1.519067918E9"/>
        <n v="1.516783044E9"/>
        <n v="1.513943913E9"/>
        <n v="1.518274697E9"/>
        <n v="1.516092389E9"/>
        <n v="1.512152066E9"/>
        <n v="1.518904883E9"/>
        <n v="1.514629428E9"/>
        <n v="1.515372579E9"/>
        <n v="1.512695998E9"/>
        <n v="1.519065829E9"/>
        <n v="1.517883707E9"/>
        <n v="1.513464713E9"/>
        <n v="1.518978634E9"/>
        <n v="1.519544349E9"/>
        <n v="1.513267716E9"/>
        <n v="1.516376595E9"/>
        <n v="1.519278124E9"/>
        <n v="1.513643979E9"/>
        <n v="1.519662966E9"/>
        <n v="1.516020837E9"/>
        <n v="1.516921405E9"/>
        <n v="1.514924643E9"/>
        <n v="1.514674464E9"/>
        <n v="1.515595886E9"/>
        <n v="1.517941295E9"/>
        <n v="1.518444136E9"/>
        <n v="1.518034898E9"/>
        <n v="1.511246766E9"/>
        <n v="1.512803334E9"/>
        <n v="1.517377034E9"/>
        <n v="1.513507598E9"/>
        <n v="1.516597009E9"/>
        <n v="1.515177626E9"/>
        <n v="1.511438254E9"/>
        <n v="1.513606273E9"/>
        <n v="1.518594928E9"/>
        <n v="1.517235136E9"/>
        <n v="1.512441916E9"/>
        <n v="1.517780626E9"/>
        <n v="1.517992966E9"/>
        <n v="1.518574757E9"/>
        <n v="1.513045873E9"/>
        <n v="1.517231909E9"/>
        <n v="1.517622416E9"/>
        <n v="1.516706768E9"/>
        <n v="1.511751007E9"/>
        <n v="1.515839207E9"/>
        <n v="1.514189318E9"/>
        <n v="1.511790779E9"/>
        <n v="1.514243994E9"/>
        <n v="1.515058064E9"/>
        <n v="1.519291019E9"/>
        <n v="1.514861589E9"/>
        <n v="1.517451054E9"/>
        <n v="1.518192904E9"/>
        <n v="1.518160825E9"/>
        <n v="1.519899418E9"/>
        <n v="1.516659627E9"/>
        <n v="1.516134537E9"/>
        <n v="1.515450934E9"/>
        <n v="1.512904613E9"/>
        <n v="1.515909845E9"/>
        <n v="1.514442495E9"/>
        <n v="1.516917756E9"/>
        <n v="1.518055174E9"/>
        <n v="1.515535613E9"/>
        <n v="1.515368415E9"/>
        <n v="1.516291574E9"/>
        <n v="1.517915915E9"/>
        <n v="1.515610887E9"/>
        <n v="1.513959475E9"/>
        <n v="1.519971465E9"/>
        <n v="1.516869007E9"/>
        <n v="1.519795393E9"/>
        <n v="1.514952829E9"/>
        <n v="1.514652703E9"/>
        <n v="1.514283013E9"/>
        <n v="1.516793318E9"/>
        <n v="1.515858856E9"/>
        <n v="1.513401869E9"/>
        <n v="1.518399767E9"/>
        <n v="1.512316664E9"/>
        <n v="1.513763777E9"/>
        <n v="1.517874616E9"/>
        <n v="1.517452714E9"/>
        <n v="1.511608863E9"/>
        <n v="1.519088749E9"/>
        <n v="1.515060945E9"/>
        <n v="1.512463548E9"/>
        <n v="1.514160169E9"/>
        <n v="1.518420904E9"/>
        <n v="1.516834525E9"/>
        <n v="1.512370377E9"/>
        <n v="1.517487157E9"/>
        <n v="1.517736013E9"/>
        <n v="1.516732239E9"/>
        <n v="1.513700696E9"/>
        <n v="1.518133874E9"/>
        <n v="1.511498774E9"/>
        <n v="1.513704107E9"/>
        <n v="1.519890055E9"/>
        <n v="1.516922308E9"/>
        <n v="1.515967816E9"/>
        <n v="1.511999147E9"/>
        <n v="1.511955853E9"/>
        <n v="1.519370194E9"/>
        <n v="1.513048158E9"/>
        <n v="1.517469557E9"/>
        <n v="1.518387958E9"/>
        <n v="1.513660683E9"/>
        <n v="1.518902889E9"/>
        <n v="1.517015536E9"/>
        <n v="1.515135733E9"/>
        <n v="1.514908066E9"/>
        <n v="1.517955776E9"/>
        <n v="1.516115263E9"/>
        <n v="1.513149487E9"/>
        <n v="1.519334764E9"/>
        <n v="1.511525719E9"/>
        <n v="1.518871675E9"/>
        <n v="1.517558086E9"/>
        <n v="1.519128549E9"/>
        <n v="1.512579533E9"/>
        <n v="1.519193705E9"/>
        <n v="1.518692476E9"/>
        <n v="1.513107886E9"/>
        <n v="1.517193295E9"/>
        <n v="1.513009639E9"/>
        <n v="1.517581008E9"/>
        <n v="1.516941356E9"/>
        <n v="1.519857299E9"/>
        <n v="1.519121537E9"/>
        <n v="1.514838363E9"/>
        <n v="1.511337277E9"/>
        <n v="1.514115746E9"/>
        <n v="1.513949257E9"/>
        <n v="1.514320127E9"/>
        <n v="1.515688626E9"/>
        <n v="1.511346194E9"/>
        <n v="1.512556668E9"/>
        <n v="1.511794984E9"/>
        <n v="1.518235679E9"/>
        <n v="1.513622048E9"/>
        <n v="1.513368896E9"/>
        <n v="1.514628757E9"/>
        <n v="1.514376046E9"/>
        <n v="1.516922673E9"/>
        <n v="1.515826823E9"/>
        <n v="1.514233114E9"/>
        <n v="1.513256144E9"/>
        <n v="1.518029426E9"/>
        <n v="1.511360486E9"/>
        <n v="1.513631997E9"/>
        <n v="1.519796149E9"/>
        <n v="1.511818619E9"/>
        <n v="1.516271018E9"/>
        <n v="1.514220655E9"/>
        <n v="1.519215899E9"/>
        <n v="1.519242256E9"/>
        <n v="1.514233214E9"/>
        <n v="1.512118085E9"/>
        <n v="1.517125378E9"/>
        <n v="1.517484999E9"/>
        <n v="1.512663468E9"/>
        <n v="1.516396473E9"/>
        <n v="1.513290099E9"/>
        <n v="1.517079399E9"/>
        <n v="1.517388388E9"/>
        <n v="1.516976504E9"/>
        <n v="1.514036974E9"/>
        <n v="1.518961794E9"/>
        <n v="1.515952925E9"/>
        <n v="1.519636699E9"/>
        <n v="1.513065507E9"/>
        <n v="1.512476438E9"/>
        <n v="1.515314515E9"/>
        <n v="1.511545976E9"/>
        <n v="1.518620159E9"/>
        <n v="1.517219317E9"/>
        <n v="1.516756668E9"/>
        <n v="1.516019445E9"/>
        <n v="1.512677183E9"/>
        <n v="1.514897417E9"/>
        <n v="1.513770864E9"/>
        <n v="1.513442135E9"/>
        <n v="1.515977058E9"/>
        <n v="1.515393778E9"/>
        <n v="1.511300365E9"/>
        <n v="1.513223317E9"/>
        <n v="1.512190424E9"/>
        <n v="1.511677275E9"/>
        <n v="1.517436058E9"/>
        <n v="1.514125023E9"/>
        <n v="1.517384508E9"/>
        <n v="1.518717688E9"/>
        <n v="1.512158667E9"/>
        <n v="1.516791605E9"/>
        <n v="1.511531213E9"/>
        <n v="1.514537205E9"/>
        <n v="1.516113244E9"/>
        <n v="1.513877654E9"/>
        <n v="1.516461228E9"/>
        <n v="1.519872207E9"/>
        <n v="1.515905487E9"/>
        <n v="1.517851008E9"/>
        <n v="1.518760217E9"/>
        <n v="1.512503794E9"/>
        <n v="1.512705233E9"/>
        <n v="1.513295406E9"/>
        <n v="1.517355078E9"/>
        <n v="1.513514606E9"/>
        <n v="1.518673465E9"/>
        <n v="1.517670155E9"/>
        <n v="1.516705983E9"/>
        <n v="1.514404075E9"/>
        <n v="1.516063568E9"/>
        <n v="1.512577016E9"/>
        <n v="1.513140605E9"/>
        <n v="1.517522979E9"/>
        <n v="1.511589697E9"/>
        <n v="1.519184775E9"/>
        <n v="1.517863538E9"/>
        <n v="1.511564876E9"/>
        <n v="1.513717819E9"/>
        <n v="1.519017568E9"/>
        <n v="1.515156659E9"/>
        <n v="1.514948696E9"/>
        <n v="1.516919298E9"/>
        <n v="1.512696998E9"/>
        <n v="1.512265854E9"/>
        <n v="1.511902664E9"/>
        <n v="1.516019295E9"/>
        <n v="1.514970858E9"/>
        <n v="1.518573613E9"/>
        <n v="1.511594666E9"/>
        <n v="1.511684069E9"/>
        <n v="1.515445099E9"/>
        <n v="1.511607896E9"/>
        <n v="1.514884243E9"/>
        <n v="1.518908268E9"/>
        <n v="1.511368544E9"/>
        <n v="1.515709939E9"/>
        <n v="1.513541316E9"/>
        <n v="1.516641455E9"/>
        <n v="1.514894795E9"/>
        <n v="1.514136147E9"/>
        <n v="1.513223459E9"/>
        <n v="1.517826127E9"/>
        <n v="1.518474944E9"/>
        <n v="1.515971208E9"/>
        <n v="1.512156114E9"/>
        <n v="1.516247716E9"/>
        <n v="1.514970298E9"/>
        <n v="1.512553857E9"/>
        <n v="1.517186178E9"/>
        <n v="1.513419468E9"/>
        <n v="1.512133139E9"/>
        <n v="1.519557145E9"/>
        <n v="1.519730647E9"/>
        <n v="1.514130576E9"/>
        <n v="1.515611535E9"/>
        <n v="1.515762745E9"/>
        <n v="1.513188583E9"/>
        <n v="1.514618229E9"/>
        <n v="1.516255677E9"/>
        <n v="1.512251774E9"/>
        <n v="1.511953404E9"/>
        <n v="1.515421053E9"/>
        <n v="1.512017183E9"/>
        <n v="1.511825893E9"/>
        <n v="1.515109063E9"/>
        <n v="1.515472727E9"/>
        <n v="1.518270598E9"/>
        <n v="1.512894797E9"/>
        <n v="1.517458193E9"/>
        <n v="1.511775648E9"/>
        <n v="1.512658143E9"/>
        <n v="1.516502103E9"/>
        <n v="1.512372976E9"/>
        <n v="1.515553975E9"/>
        <n v="1.516687927E9"/>
        <n v="1.515680156E9"/>
        <n v="1.516854164E9"/>
        <n v="1.514577443E9"/>
        <n v="1.518869635E9"/>
        <n v="1.513814867E9"/>
        <n v="1.515632189E9"/>
        <n v="1.513328303E9"/>
        <n v="1.517773534E9"/>
        <n v="1.518665098E9"/>
        <n v="1.515127206E9"/>
        <n v="1.511953618E9"/>
        <n v="1.515529034E9"/>
        <n v="1.511802253E9"/>
        <n v="1.516666019E9"/>
        <n v="1.513534724E9"/>
        <n v="1.516460906E9"/>
        <n v="1.516835695E9"/>
        <n v="1.519595506E9"/>
        <n v="1.518117777E9"/>
        <n v="1.513818299E9"/>
        <n v="1.515657167E9"/>
        <n v="1.514793129E9"/>
        <n v="1.515981848E9"/>
        <n v="1.517188415E9"/>
        <n v="1.512434515E9"/>
        <n v="1.517188699E9"/>
        <n v="1.512666986E9"/>
        <n v="1.519656435E9"/>
        <n v="1.513927776E9"/>
        <n v="1.516494309E9"/>
        <n v="1.516840745E9"/>
        <n v="1.513241034E9"/>
        <n v="1.513760548E9"/>
        <n v="1.512773479E9"/>
        <n v="1.514264879E9"/>
        <n v="1.512749427E9"/>
        <n v="1.516048518E9"/>
        <n v="1.518587045E9"/>
        <n v="1.519229476E9"/>
        <n v="1.515679236E9"/>
        <n v="1.519402394E9"/>
        <n v="1.519837284E9"/>
        <n v="1.516743834E9"/>
        <n v="1.514859248E9"/>
        <n v="1.519713857E9"/>
        <n v="1.518442768E9"/>
        <n v="1.513287696E9"/>
        <n v="1.511935143E9"/>
        <n v="1.513841595E9"/>
        <n v="1.514322729E9"/>
        <n v="1.516223975E9"/>
        <n v="1.515873115E9"/>
        <n v="1.511803617E9"/>
        <n v="1.515466329E9"/>
        <n v="1.514880676E9"/>
        <n v="1.513804258E9"/>
        <n v="1.515969166E9"/>
        <n v="1.514536708E9"/>
        <n v="1.513116583E9"/>
        <n v="1.514124035E9"/>
        <n v="1.516756339E9"/>
        <n v="1.518828714E9"/>
        <n v="1.511847617E9"/>
        <n v="1.511739184E9"/>
        <n v="1.515432197E9"/>
        <n v="1.517658463E9"/>
        <n v="1.519968527E9"/>
        <n v="1.512977619E9"/>
        <n v="1.518565794E9"/>
        <n v="1.515155286E9"/>
        <n v="1.512747847E9"/>
        <n v="1.516209063E9"/>
        <n v="1.514680939E9"/>
        <n v="1.515724098E9"/>
        <n v="1.519939628E9"/>
        <n v="1.518281915E9"/>
        <n v="1.513046389E9"/>
        <n v="1.512868485E9"/>
        <n v="1.516643313E9"/>
        <n v="1.518048328E9"/>
        <n v="1.512939587E9"/>
        <n v="1.519592113E9"/>
        <n v="1.519089078E9"/>
        <n v="1.519146957E9"/>
        <n v="1.511744827E9"/>
        <n v="1.517537328E9"/>
        <n v="1.518216138E9"/>
        <n v="1.512674953E9"/>
        <n v="1.519329118E9"/>
        <n v="1.515170935E9"/>
        <n v="1.517049205E9"/>
        <n v="1.512000807E9"/>
        <n v="1.516039873E9"/>
        <n v="1.512443796E9"/>
        <n v="1.513476375E9"/>
        <n v="1.512154054E9"/>
        <n v="1.516638103E9"/>
        <n v="1.517527547E9"/>
        <n v="1.516359545E9"/>
        <n v="1.519222237E9"/>
        <n v="1.512345264E9"/>
        <n v="1.512476946E9"/>
        <n v="1.514784654E9"/>
        <n v="1.514658033E9"/>
        <n v="1.514269257E9"/>
        <n v="1.516245678E9"/>
        <n v="1.519555279E9"/>
        <n v="1.517251475E9"/>
        <n v="1.514311669E9"/>
        <n v="1.519800383E9"/>
        <n v="1.515044355E9"/>
        <n v="1.516461068E9"/>
        <n v="1.516325598E9"/>
        <n v="1.514179135E9"/>
        <n v="1.517744413E9"/>
        <n v="1.514633789E9"/>
        <n v="1.513112164E9"/>
        <n v="1.513284059E9"/>
        <n v="1.515399664E9"/>
        <n v="1.517653244E9"/>
        <n v="1.516124915E9"/>
        <n v="1.518652226E9"/>
        <n v="1.514037296E9"/>
        <n v="1.516115524E9"/>
        <n v="1.511746067E9"/>
        <n v="1.511775666E9"/>
        <n v="1.518693209E9"/>
        <n v="1.517358404E9"/>
        <n v="1.511761547E9"/>
        <n v="1.512665094E9"/>
        <n v="1.515228937E9"/>
        <n v="1.513096985E9"/>
        <n v="1.511595328E9"/>
        <n v="1.517746505E9"/>
        <n v="1.513743054E9"/>
        <n v="1.518380006E9"/>
        <n v="1.517330858E9"/>
        <n v="1.518731653E9"/>
        <n v="1.513163008E9"/>
        <n v="1.512455823E9"/>
        <n v="1.512386986E9"/>
        <n v="1.514365606E9"/>
        <n v="1.519946156E9"/>
        <n v="1.519103334E9"/>
        <n v="1.514426449E9"/>
        <n v="1.517239648E9"/>
        <n v="1.512279638E9"/>
        <n v="1.516857286E9"/>
        <n v="1.516777658E9"/>
        <n v="1.517000089E9"/>
        <n v="1.511454157E9"/>
        <n v="1.515720858E9"/>
        <n v="1.519332827E9"/>
        <n v="1.518290147E9"/>
        <n v="1.518082097E9"/>
        <n v="1.513025674E9"/>
        <n v="1.513596015E9"/>
        <n v="1.518567913E9"/>
        <n v="1.515254379E9"/>
        <n v="1.513548714E9"/>
        <n v="1.513621558E9"/>
        <n v="1.516402326E9"/>
        <n v="1.512375074E9"/>
        <n v="1.514645217E9"/>
        <n v="1.518351559E9"/>
        <n v="1.511681013E9"/>
        <n v="1.518907246E9"/>
        <n v="1.517158276E9"/>
        <n v="1.512986386E9"/>
        <n v="1.514390619E9"/>
        <n v="1.512202383E9"/>
        <n v="1.517235833E9"/>
        <n v="1.519631777E9"/>
        <n v="1.519575603E9"/>
        <n v="1.511858199E9"/>
        <n v="1.519753073E9"/>
        <n v="1.515259575E9"/>
        <n v="1.512489413E9"/>
        <n v="1.518173227E9"/>
        <n v="1.513847075E9"/>
        <n v="1.519526948E9"/>
        <n v="1.519249377E9"/>
        <n v="1.517404186E9"/>
        <n v="1.519012935E9"/>
        <n v="1.519167177E9"/>
        <n v="1.518056753E9"/>
        <n v="1.518811013E9"/>
        <n v="1.511927507E9"/>
        <n v="1.519819546E9"/>
        <n v="1.517743756E9"/>
        <n v="1.519706065E9"/>
        <n v="1.513329549E9"/>
        <n v="1.519747207E9"/>
        <n v="1.517395909E9"/>
        <n v="1.518148928E9"/>
        <n v="1.518856085E9"/>
        <n v="1.515056425E9"/>
        <n v="1.516815079E9"/>
        <n v="1.519794317E9"/>
        <n v="1.514170568E9"/>
        <n v="1.515050357E9"/>
        <n v="1.519628277E9"/>
        <n v="1.514356218E9"/>
        <n v="1.514809737E9"/>
        <n v="1.511829884E9"/>
        <n v="1.517570617E9"/>
        <n v="1.512573289E9"/>
        <n v="1.516960646E9"/>
        <n v="1.513842205E9"/>
        <n v="1.519036764E9"/>
        <n v="1.518704158E9"/>
        <n v="1.518262508E9"/>
        <n v="1.516348577E9"/>
        <n v="1.516336003E9"/>
        <n v="1.515910824E9"/>
        <n v="1.512638983E9"/>
        <n v="1.519231643E9"/>
        <n v="1.511883534E9"/>
        <n v="1.511671393E9"/>
        <n v="1.512486937E9"/>
        <n v="1.515662247E9"/>
        <n v="1.512435667E9"/>
        <n v="1.514069454E9"/>
        <n v="1.516746248E9"/>
        <n v="1.516481833E9"/>
        <n v="1.516081257E9"/>
        <n v="1.515408126E9"/>
        <n v="1.517518058E9"/>
        <n v="1.517227768E9"/>
        <n v="1.516948908E9"/>
        <n v="1.517227628E9"/>
        <n v="1.519076628E9"/>
        <n v="1.511711519E9"/>
        <n v="1.517429347E9"/>
        <n v="1.513105655E9"/>
        <n v="1.513300154E9"/>
        <n v="1.519371229E9"/>
        <n v="1.513986755E9"/>
        <n v="1.516458174E9"/>
        <n v="1.516788064E9"/>
        <n v="1.518466163E9"/>
        <n v="1.515819693E9"/>
        <n v="1.515281809E9"/>
        <n v="1.514843126E9"/>
        <n v="1.518483275E9"/>
        <n v="1.513810247E9"/>
        <n v="1.515519595E9"/>
        <n v="1.517346946E9"/>
        <n v="1.512714065E9"/>
        <n v="1.513805894E9"/>
        <n v="1.511339146E9"/>
        <n v="1.516870514E9"/>
        <n v="1.512784816E9"/>
        <n v="1.517762597E9"/>
        <n v="1.514618163E9"/>
        <n v="1.515499718E9"/>
        <n v="1.516096176E9"/>
        <n v="1.512886075E9"/>
        <n v="1.514389644E9"/>
        <n v="1.518583349E9"/>
        <n v="1.511702239E9"/>
        <n v="1.518156063E9"/>
        <n v="1.512454357E9"/>
        <n v="1.511791423E9"/>
        <n v="1.512807994E9"/>
        <n v="1.516203516E9"/>
        <n v="1.515286864E9"/>
        <n v="1.519038575E9"/>
        <n v="1.518808995E9"/>
        <n v="1.511903208E9"/>
        <n v="1.519941064E9"/>
        <n v="1.516749064E9"/>
        <n v="1.512639885E9"/>
        <n v="1.517102134E9"/>
        <n v="1.513265719E9"/>
        <n v="1.516799615E9"/>
        <n v="1.518249224E9"/>
        <n v="1.515795296E9"/>
        <n v="1.519389503E9"/>
        <n v="1.511875125E9"/>
        <n v="1.516692735E9"/>
        <n v="1.515404546E9"/>
        <n v="1.515336477E9"/>
        <n v="1.515237077E9"/>
        <n v="1.511619787E9"/>
        <n v="1.511600194E9"/>
        <n v="1.518685897E9"/>
        <n v="1.515681595E9"/>
        <n v="1.519422236E9"/>
        <n v="1.512594183E9"/>
        <n v="1.514913386E9"/>
        <n v="1.513522756E9"/>
        <n v="1.514283554E9"/>
        <n v="1.514251188E9"/>
        <n v="1.516724739E9"/>
        <n v="1.514901696E9"/>
        <n v="1.516964217E9"/>
        <n v="1.515517507E9"/>
        <n v="1.519914414E9"/>
        <n v="1.511660673E9"/>
        <n v="1.512639675E9"/>
        <n v="1.518111537E9"/>
        <n v="1.519489023E9"/>
        <n v="1.515785073E9"/>
        <n v="1.513418147E9"/>
        <n v="1.515935146E9"/>
        <n v="1.518951225E9"/>
        <n v="1.519452757E9"/>
        <n v="1.519685609E9"/>
        <n v="1.518366469E9"/>
        <n v="1.514145564E9"/>
        <n v="1.519437299E9"/>
        <n v="1.519424213E9"/>
        <n v="1.519602569E9"/>
        <n v="1.517413218E9"/>
        <n v="1.511787175E9"/>
        <n v="1.513874585E9"/>
        <n v="1.513848714E9"/>
        <n v="1.513779176E9"/>
        <n v="1.514572029E9"/>
        <n v="1.518040144E9"/>
        <n v="1.516102128E9"/>
        <n v="1.514832715E9"/>
        <n v="1.517411367E9"/>
        <n v="1.519018116E9"/>
        <n v="1.519862529E9"/>
        <n v="1.514503746E9"/>
        <n v="1.512415919E9"/>
        <n v="1.513017713E9"/>
        <n v="1.518174179E9"/>
        <n v="1.519730646E9"/>
        <n v="1.511727473E9"/>
        <n v="1.514230968E9"/>
        <n v="1.516087578E9"/>
        <n v="1.515168299E9"/>
        <n v="1.513455266E9"/>
        <n v="1.514120809E9"/>
        <n v="1.518678346E9"/>
        <n v="1.517605914E9"/>
        <n v="1.518232549E9"/>
        <n v="1.511387498E9"/>
        <n v="1.516803217E9"/>
        <n v="1.519385718E9"/>
        <n v="1.519399684E9"/>
        <n v="1.511579374E9"/>
        <n v="1.518319707E9"/>
        <n v="1.517753569E9"/>
        <n v="1.519487926E9"/>
        <n v="1.515272444E9"/>
        <n v="1.519327303E9"/>
        <n v="1.514880274E9"/>
        <n v="1.511607495E9"/>
        <n v="1.515101106E9"/>
        <n v="1.515109829E9"/>
        <n v="1.518889404E9"/>
        <n v="1.513613863E9"/>
        <n v="1.515960887E9"/>
        <n v="1.517966776E9"/>
        <n v="1.511865166E9"/>
        <n v="1.514664193E9"/>
        <n v="1.513494159E9"/>
        <n v="1.516557654E9"/>
        <n v="1.515785796E9"/>
        <n v="1.515003638E9"/>
        <n v="1.511936985E9"/>
        <n v="1.515622126E9"/>
        <n v="1.517819019E9"/>
        <n v="1.517603084E9"/>
        <n v="1.514203248E9"/>
        <n v="1.517432956E9"/>
        <n v="1.515347514E9"/>
        <n v="1.519909617E9"/>
        <n v="1.516952507E9"/>
        <n v="1.519021805E9"/>
        <n v="1.512279413E9"/>
        <n v="1.512734014E9"/>
        <n v="1.518686468E9"/>
        <n v="1.518730275E9"/>
        <n v="1.519306327E9"/>
        <n v="1.516149619E9"/>
        <n v="1.517476544E9"/>
        <n v="1.517493833E9"/>
        <n v="1.519288484E9"/>
        <n v="1.514154375E9"/>
        <n v="1.514557733E9"/>
        <n v="1.517455515E9"/>
        <n v="1.512997276E9"/>
        <n v="1.514566475E9"/>
        <n v="1.517991004E9"/>
        <n v="1.517567999E9"/>
        <n v="1.513133905E9"/>
        <n v="1.511642709E9"/>
        <n v="1.516133548E9"/>
        <n v="1.512838913E9"/>
        <n v="1.519139215E9"/>
        <n v="1.514814698E9"/>
        <n v="1.515050503E9"/>
        <n v="1.511570825E9"/>
        <n v="1.513054734E9"/>
        <n v="1.519003726E9"/>
        <n v="1.517186026E9"/>
        <n v="1.512078173E9"/>
        <n v="1.514209046E9"/>
        <n v="1.514075134E9"/>
        <n v="1.517591866E9"/>
        <n v="1.511428024E9"/>
        <n v="1.516802127E9"/>
        <n v="1.517752233E9"/>
        <n v="1.512400957E9"/>
        <n v="1.513924497E9"/>
        <n v="1.515438416E9"/>
        <n v="1.516104367E9"/>
        <n v="1.516122116E9"/>
        <n v="1.519071998E9"/>
        <n v="1.518414554E9"/>
        <n v="1.518780405E9"/>
        <n v="1.516785099E9"/>
        <n v="1.512417099E9"/>
        <n v="1.517771493E9"/>
        <n v="1.516755884E9"/>
        <n v="1.516370874E9"/>
        <n v="1.518010507E9"/>
        <n v="1.519316173E9"/>
        <n v="1.519143535E9"/>
        <n v="1.512729403E9"/>
        <n v="1.516085124E9"/>
        <n v="1.516570258E9"/>
        <n v="1.518446504E9"/>
        <n v="1.513922608E9"/>
        <n v="1.515880368E9"/>
        <n v="1.518632814E9"/>
        <n v="1.517861684E9"/>
        <n v="1.515027399E9"/>
        <n v="1.517140123E9"/>
        <n v="1.514543049E9"/>
        <n v="1.517743744E9"/>
        <n v="1.513335556E9"/>
        <n v="1.519156095E9"/>
        <n v="1.517674797E9"/>
        <n v="1.512093393E9"/>
        <n v="1.518190226E9"/>
        <n v="1.513664589E9"/>
        <n v="1.512522357E9"/>
        <n v="1.516412054E9"/>
        <n v="1.511796127E9"/>
        <n v="1.516479715E9"/>
        <n v="1.512841585E9"/>
        <n v="1.519239248E9"/>
        <n v="1.511629544E9"/>
        <n v="1.515542624E9"/>
        <n v="1.514331304E9"/>
        <n v="1.516496426E9"/>
        <n v="1.513350854E9"/>
        <n v="1.511373398E9"/>
        <n v="1.512426368E9"/>
        <n v="1.517869065E9"/>
        <n v="1.518799239E9"/>
        <n v="1.512712176E9"/>
        <n v="1.512544915E9"/>
        <n v="1.517805423E9"/>
        <n v="1.512924494E9"/>
        <n v="1.514340374E9"/>
        <n v="1.513559896E9"/>
        <n v="1.514803117E9"/>
        <n v="1.515554286E9"/>
        <n v="1.519660375E9"/>
        <n v="1.516899435E9"/>
        <n v="1.517946115E9"/>
        <n v="1.512961016E9"/>
        <n v="1.513577879E9"/>
        <n v="1.511425426E9"/>
        <n v="1.514417689E9"/>
        <n v="1.516591773E9"/>
        <n v="1.519616946E9"/>
        <n v="1.512138218E9"/>
        <n v="1.513653677E9"/>
        <n v="1.511918063E9"/>
        <n v="1.513378577E9"/>
        <n v="1.513493237E9"/>
        <n v="1.517512043E9"/>
        <n v="1.516153107E9"/>
        <n v="1.518248247E9"/>
        <n v="1.511902568E9"/>
        <n v="1.512277043E9"/>
        <n v="1.511606766E9"/>
        <n v="1.517574084E9"/>
        <n v="1.515768384E9"/>
        <n v="1.519063457E9"/>
        <n v="1.514006566E9"/>
        <n v="1.511276789E9"/>
        <n v="1.512161353E9"/>
        <n v="1.517816675E9"/>
        <n v="1.518213439E9"/>
        <n v="1.511984803E9"/>
        <n v="1.518799035E9"/>
        <n v="1.517321808E9"/>
        <n v="1.513687813E9"/>
        <n v="1.517768767E9"/>
        <n v="1.518095597E9"/>
        <n v="1.514408796E9"/>
        <n v="1.515695877E9"/>
        <n v="1.511544807E9"/>
        <n v="1.515232336E9"/>
        <n v="1.514072993E9"/>
        <n v="1.516817908E9"/>
        <n v="1.513150297E9"/>
        <n v="1.513514164E9"/>
        <n v="1.517169257E9"/>
        <n v="1.513584149E9"/>
        <n v="1.515233886E9"/>
        <n v="1.512041775E9"/>
        <n v="1.515123268E9"/>
        <n v="1.518678464E9"/>
        <n v="1.512070289E9"/>
        <n v="1.518931318E9"/>
        <n v="1.512217446E9"/>
        <n v="1.515196436E9"/>
        <n v="1.518424567E9"/>
        <n v="1.514808296E9"/>
        <n v="1.513430143E9"/>
        <n v="1.512460318E9"/>
        <n v="1.516459254E9"/>
        <n v="1.513604779E9"/>
        <n v="1.516387968E9"/>
        <n v="1.518512097E9"/>
        <n v="1.515973736E9"/>
        <n v="1.519203074E9"/>
        <n v="1.519844565E9"/>
        <n v="1.512213678E9"/>
        <n v="1.518330779E9"/>
        <n v="1.518429573E9"/>
        <n v="1.518076034E9"/>
        <n v="1.517376504E9"/>
        <n v="1.516713058E9"/>
        <n v="1.513040695E9"/>
        <n v="1.512622655E9"/>
        <n v="1.511542566E9"/>
        <n v="1.519281609E9"/>
        <n v="1.513695545E9"/>
        <n v="1.519621039E9"/>
        <n v="1.512469284E9"/>
        <n v="1.516180588E9"/>
        <n v="1.516744935E9"/>
        <n v="1.518084513E9"/>
        <n v="1.511778885E9"/>
        <n v="1.512483886E9"/>
        <n v="1.519405265E9"/>
        <n v="1.512731926E9"/>
        <n v="1.515395654E9"/>
        <n v="1.513071388E9"/>
        <n v="1.514367468E9"/>
        <n v="1.513263634E9"/>
        <n v="1.514093527E9"/>
        <n v="1.512941525E9"/>
        <n v="1.518336225E9"/>
        <n v="1.518145306E9"/>
        <n v="1.512360435E9"/>
        <n v="1.518725119E9"/>
        <n v="1.518288598E9"/>
        <n v="1.518424617E9"/>
        <n v="1.517434278E9"/>
        <n v="1.514911136E9"/>
        <n v="1.511390543E9"/>
        <n v="1.512012228E9"/>
        <n v="1.513729929E9"/>
        <n v="1.513370888E9"/>
        <n v="1.511549804E9"/>
        <n v="1.519544693E9"/>
        <n v="1.518188738E9"/>
        <n v="1.519873694E9"/>
        <n v="1.512111645E9"/>
        <n v="1.514457033E9"/>
        <n v="1.512863814E9"/>
        <n v="1.519111675E9"/>
        <n v="1.513034898E9"/>
        <n v="1.517304625E9"/>
        <n v="1.511789414E9"/>
        <n v="1.513692959E9"/>
        <n v="1.517864463E9"/>
        <n v="1.513130873E9"/>
        <n v="1.519908883E9"/>
        <n v="1.515932474E9"/>
        <n v="1.514551035E9"/>
        <n v="1.511258568E9"/>
        <n v="1.517698139E9"/>
        <n v="1.516517498E9"/>
        <n v="1.518159994E9"/>
        <n v="1.518154579E9"/>
        <n v="1.514805324E9"/>
        <n v="1.512919315E9"/>
        <n v="1.519669567E9"/>
        <n v="1.518334144E9"/>
        <n v="1.511692136E9"/>
        <n v="1.514279975E9"/>
        <n v="1.519732763E9"/>
        <n v="1.512792369E9"/>
        <n v="1.512765429E9"/>
        <n v="1.517017625E9"/>
        <n v="1.512511157E9"/>
        <n v="1.513362125E9"/>
        <n v="1.515275558E9"/>
        <n v="1.513011636E9"/>
        <n v="1.516984957E9"/>
        <n v="1.519758159E9"/>
        <n v="1.515931836E9"/>
        <n v="1.518325264E9"/>
        <n v="1.513769366E9"/>
        <n v="1.512179696E9"/>
        <n v="1.514096285E9"/>
        <n v="1.516077883E9"/>
        <n v="1.515073028E9"/>
        <n v="1.511289726E9"/>
        <n v="1.513528474E9"/>
        <n v="1.515893414E9"/>
        <n v="1.518850596E9"/>
        <n v="1.512067209E9"/>
        <n v="1.514673013E9"/>
        <n v="1.518746618E9"/>
        <n v="1.514433839E9"/>
        <n v="1.515408883E9"/>
        <n v="1.513993239E9"/>
        <n v="1.519986979E9"/>
        <n v="1.514311788E9"/>
        <n v="1.515122245E9"/>
        <n v="1.518826146E9"/>
        <n v="1.512815509E9"/>
        <n v="1.514179705E9"/>
        <n v="1.518196068E9"/>
        <n v="1.513510897E9"/>
        <n v="1.512481807E9"/>
        <n v="1.515308304E9"/>
        <n v="1.519538228E9"/>
        <n v="1.518776889E9"/>
        <n v="1.517521355E9"/>
        <n v="1.518102614E9"/>
        <n v="1.516344005E9"/>
        <n v="1.514203828E9"/>
        <n v="1.517231288E9"/>
        <n v="1.517888409E9"/>
        <n v="1.518164989E9"/>
        <n v="1.515355286E9"/>
        <n v="1.513781016E9"/>
        <n v="1.513537558E9"/>
        <n v="1.515809549E9"/>
        <n v="1.518125427E9"/>
        <n v="1.517065147E9"/>
        <n v="1.515404785E9"/>
        <n v="1.512062065E9"/>
        <n v="1.512512018E9"/>
        <n v="1.518561879E9"/>
        <n v="1.519601637E9"/>
        <n v="1.517730077E9"/>
        <n v="1.512201208E9"/>
        <n v="1.516016608E9"/>
        <n v="1.515187007E9"/>
        <n v="1.516215835E9"/>
        <n v="1.512394244E9"/>
        <n v="1.513896188E9"/>
        <n v="1.515350964E9"/>
        <n v="1.518144457E9"/>
        <n v="1.518666777E9"/>
        <n v="1.511820546E9"/>
        <n v="1.514145355E9"/>
        <n v="1.513326695E9"/>
        <n v="1.518489088E9"/>
        <n v="1.517577206E9"/>
        <n v="1.515608889E9"/>
        <n v="1.512981667E9"/>
        <n v="1.517297295E9"/>
        <n v="1.515075606E9"/>
        <n v="1.512764277E9"/>
        <n v="1.517721276E9"/>
        <n v="1.519347223E9"/>
        <n v="1.512865993E9"/>
        <n v="1.511427104E9"/>
        <n v="1.519450676E9"/>
        <n v="1.514199969E9"/>
        <n v="1.511911613E9"/>
        <n v="1.514611249E9"/>
        <n v="1.512103929E9"/>
        <n v="1.517566559E9"/>
        <n v="1.517351059E9"/>
        <n v="1.511843034E9"/>
        <n v="1.514274493E9"/>
        <n v="1.518560233E9"/>
        <n v="1.512502405E9"/>
        <n v="1.519589503E9"/>
        <n v="1.513494486E9"/>
        <n v="1.514253279E9"/>
        <n v="1.516827436E9"/>
        <n v="1.515712249E9"/>
        <n v="1.517716576E9"/>
        <n v="1.519151997E9"/>
        <n v="1.518678736E9"/>
        <n v="1.513164408E9"/>
        <n v="1.515161177E9"/>
        <n v="1.516053369E9"/>
        <n v="1.513781465E9"/>
        <n v="1.516718079E9"/>
        <n v="1.511355968E9"/>
        <n v="1.518874729E9"/>
        <n v="1.515932616E9"/>
        <n v="1.518823255E9"/>
        <n v="1.517001183E9"/>
        <n v="1.514342707E9"/>
        <n v="1.513658058E9"/>
        <n v="1.514326228E9"/>
        <n v="1.517480824E9"/>
        <n v="1.511548148E9"/>
        <n v="1.515697208E9"/>
        <n v="1.512817648E9"/>
        <n v="1.518018584E9"/>
        <n v="1.511539176E9"/>
        <n v="1.514998875E9"/>
        <n v="1.512666459E9"/>
        <n v="1.516439409E9"/>
        <n v="1.516954605E9"/>
        <n v="1.518764196E9"/>
        <n v="1.513267718E9"/>
        <n v="1.519831747E9"/>
        <n v="1.514449725E9"/>
        <n v="1.514983415E9"/>
        <n v="1.513480089E9"/>
        <n v="1.514762814E9"/>
        <n v="1.519475145E9"/>
        <n v="1.511260917E9"/>
        <n v="1.515057974E9"/>
        <n v="1.514479376E9"/>
        <n v="1.515027015E9"/>
        <n v="1.511593173E9"/>
        <n v="1.513828093E9"/>
        <n v="1.511972435E9"/>
        <n v="1.517979366E9"/>
        <n v="1.514081559E9"/>
        <n v="1.517112074E9"/>
        <n v="1.513151107E9"/>
        <n v="1.518464425E9"/>
        <n v="1.512121196E9"/>
        <n v="1.514516905E9"/>
        <n v="1.517640345E9"/>
        <n v="1.513176433E9"/>
        <n v="1.519620519E9"/>
        <n v="1.514054336E9"/>
        <n v="1.519625744E9"/>
        <n v="1.519780504E9"/>
        <n v="1.513392163E9"/>
        <n v="1.512496863E9"/>
        <n v="1.511578988E9"/>
        <n v="1.515808269E9"/>
        <n v="1.515553089E9"/>
        <n v="1.514368383E9"/>
        <n v="1.517613523E9"/>
        <n v="1.514744088E9"/>
        <n v="1.516790295E9"/>
        <n v="1.519309905E9"/>
        <n v="1.514052043E9"/>
        <n v="1.518516537E9"/>
        <n v="1.515821504E9"/>
        <n v="1.516845667E9"/>
        <n v="1.517639683E9"/>
        <n v="1.517701775E9"/>
        <n v="1.512732798E9"/>
        <n v="1.513764117E9"/>
        <n v="1.514801256E9"/>
        <n v="1.512232157E9"/>
        <n v="1.511326913E9"/>
        <n v="1.514630256E9"/>
        <n v="1.515181605E9"/>
        <n v="1.515559925E9"/>
        <n v="1.519506319E9"/>
        <n v="1.513459779E9"/>
        <n v="1.513375493E9"/>
        <n v="1.512355759E9"/>
        <n v="1.516235414E9"/>
        <n v="1.511719784E9"/>
        <n v="1.516585169E9"/>
        <n v="1.519932789E9"/>
        <n v="1.519018886E9"/>
        <n v="1.515086476E9"/>
        <n v="1.517595267E9"/>
        <n v="1.514421088E9"/>
        <n v="1.516174984E9"/>
        <n v="1.518798146E9"/>
        <n v="1.511361427E9"/>
        <n v="1.512387097E9"/>
        <n v="1.519526528E9"/>
        <n v="1.517255555E9"/>
        <n v="1.514680304E9"/>
        <n v="1.511460398E9"/>
        <n v="1.516427446E9"/>
        <n v="1.514018755E9"/>
        <n v="1.512319159E9"/>
        <n v="1.516609324E9"/>
        <n v="1.511546159E9"/>
        <n v="1.515825236E9"/>
        <n v="1.515676768E9"/>
        <n v="1.519941413E9"/>
        <n v="1.516375618E9"/>
        <n v="1.516225489E9"/>
        <n v="1.514858905E9"/>
        <n v="1.519519598E9"/>
        <n v="1.514814747E9"/>
        <n v="1.516983077E9"/>
        <n v="1.513044615E9"/>
        <n v="1.519182255E9"/>
        <n v="1.519715918E9"/>
        <n v="1.514874255E9"/>
        <n v="1.518409837E9"/>
        <n v="1.515396844E9"/>
        <n v="1.512072623E9"/>
        <n v="1.519155957E9"/>
        <n v="1.513936554E9"/>
        <n v="1.513883309E9"/>
        <n v="1.514770733E9"/>
        <n v="1.515339266E9"/>
        <n v="1.515752445E9"/>
        <n v="1.516666734E9"/>
        <n v="1.518887995E9"/>
        <n v="1.514018624E9"/>
        <n v="1.516546965E9"/>
        <n v="1.516998606E9"/>
        <n v="1.517774068E9"/>
        <n v="1.518456419E9"/>
        <n v="1.513745997E9"/>
        <n v="1.514586056E9"/>
        <n v="1.516820165E9"/>
        <n v="1.514266859E9"/>
        <n v="1.515384338E9"/>
        <n v="1.518516115E9"/>
        <n v="1.518343469E9"/>
        <n v="1.514341439E9"/>
        <n v="1.512955274E9"/>
        <n v="1.517992003E9"/>
        <n v="1.518365999E9"/>
        <n v="1.514650695E9"/>
        <n v="1.518267838E9"/>
        <n v="1.514107816E9"/>
        <n v="1.517388674E9"/>
        <n v="1.519417619E9"/>
        <n v="1.519589488E9"/>
        <n v="1.514165636E9"/>
        <n v="1.515777544E9"/>
        <n v="1.519954313E9"/>
        <n v="1.512971016E9"/>
        <n v="1.513685734E9"/>
        <n v="1.512624643E9"/>
        <n v="1.517330727E9"/>
        <n v="1.513581694E9"/>
        <n v="1.514298007E9"/>
        <n v="1.515136457E9"/>
        <n v="1.512051153E9"/>
        <n v="1.515440306E9"/>
        <n v="1.515392224E9"/>
        <n v="1.519345328E9"/>
        <n v="1.511390873E9"/>
        <n v="1.514352336E9"/>
        <n v="1.519825364E9"/>
        <n v="1.517547754E9"/>
        <n v="1.517782957E9"/>
        <n v="1.516682494E9"/>
        <n v="1.519784535E9"/>
        <n v="1.513881286E9"/>
        <n v="1.513676957E9"/>
        <n v="1.514168287E9"/>
        <n v="1.518920628E9"/>
        <n v="1.511614119E9"/>
        <n v="1.514966216E9"/>
        <n v="1.519692669E9"/>
        <n v="1.515421216E9"/>
        <n v="1.517534715E9"/>
        <n v="1.515738265E9"/>
        <n v="1.513312986E9"/>
        <n v="1.516543607E9"/>
        <n v="1.514329579E9"/>
        <n v="1.511991464E9"/>
        <n v="1.512130343E9"/>
        <n v="1.518812267E9"/>
        <n v="1.516254723E9"/>
        <n v="1.512796738E9"/>
        <n v="1.513788516E9"/>
        <n v="1.512341848E9"/>
        <n v="1.517628704E9"/>
        <n v="1.512636725E9"/>
        <n v="1.514894069E9"/>
        <n v="1.516041566E9"/>
        <n v="1.515488573E9"/>
        <n v="1.515208546E9"/>
        <n v="1.513749205E9"/>
        <n v="1.514082357E9"/>
        <n v="1.519556848E9"/>
        <n v="1.515011213E9"/>
        <n v="1.516084923E9"/>
        <n v="1.512197884E9"/>
        <n v="1.519627765E9"/>
        <n v="1.512554106E9"/>
        <n v="1.512826303E9"/>
        <n v="1.518398777E9"/>
        <n v="1.516297713E9"/>
        <n v="1.517819665E9"/>
        <n v="1.517183708E9"/>
        <n v="1.518036294E9"/>
        <n v="1.517748668E9"/>
        <n v="1.518537739E9"/>
        <n v="1.519759388E9"/>
        <n v="1.515633666E9"/>
        <n v="1.518898693E9"/>
        <n v="1.512466443E9"/>
        <n v="1.515132393E9"/>
        <n v="1.519872208E9"/>
        <n v="1.511726606E9"/>
        <n v="1.519216037E9"/>
        <n v="1.514582317E9"/>
        <n v="1.511720465E9"/>
        <n v="1.515957004E9"/>
        <n v="1.516699897E9"/>
        <n v="1.514797223E9"/>
        <n v="1.513007244E9"/>
        <n v="1.518122564E9"/>
        <n v="1.519606573E9"/>
        <n v="1.511963157E9"/>
        <n v="1.512893575E9"/>
        <n v="1.517127929E9"/>
        <n v="1.516759869E9"/>
        <n v="1.514160787E9"/>
        <n v="1.512708534E9"/>
        <n v="1.517604249E9"/>
        <n v="1.517982665E9"/>
        <n v="1.519208183E9"/>
        <n v="1.511390226E9"/>
        <n v="1.515515636E9"/>
        <n v="1.516399578E9"/>
        <n v="1.512629645E9"/>
        <n v="1.519514597E9"/>
        <n v="1.516919577E9"/>
        <n v="1.513215519E9"/>
        <n v="1.513131057E9"/>
        <n v="1.514009699E9"/>
        <n v="1.512476895E9"/>
        <n v="1.511940249E9"/>
        <n v="1.517632309E9"/>
        <n v="1.519688795E9"/>
        <n v="1.515971828E9"/>
        <n v="1.517626027E9"/>
        <n v="1.516419684E9"/>
        <n v="1.518312095E9"/>
        <n v="1.513956416E9"/>
        <n v="1.515564169E9"/>
        <n v="1.516760089E9"/>
        <n v="1.513090646E9"/>
        <n v="1.518960107E9"/>
        <n v="1.512815484E9"/>
        <n v="1.512945523E9"/>
        <n v="1.518455067E9"/>
        <n v="1.511651654E9"/>
        <n v="1.515298783E9"/>
        <n v="1.515237984E9"/>
        <n v="1.517300074E9"/>
        <n v="1.512882994E9"/>
        <n v="1.516452627E9"/>
        <n v="1.514954013E9"/>
        <n v="1.514412796E9"/>
        <n v="1.514479014E9"/>
        <n v="1.518548186E9"/>
        <n v="1.511561223E9"/>
        <n v="1.515814316E9"/>
        <n v="1.514952184E9"/>
        <n v="1.514914936E9"/>
        <n v="1.513370964E9"/>
        <n v="1.514830357E9"/>
        <n v="1.512306376E9"/>
        <n v="1.513872967E9"/>
        <n v="1.519545536E9"/>
        <n v="1.518509198E9"/>
        <n v="1.514651677E9"/>
        <n v="1.513863424E9"/>
        <n v="1.513175635E9"/>
        <n v="1.515819956E9"/>
        <n v="1.514834936E9"/>
        <n v="1.515534918E9"/>
        <n v="1.517803836E9"/>
        <n v="1.516016023E9"/>
        <n v="1.518382314E9"/>
        <n v="1.519254088E9"/>
        <n v="1.511826276E9"/>
        <n v="1.518005407E9"/>
        <n v="1.516515573E9"/>
        <n v="1.517353179E9"/>
        <n v="1.517842093E9"/>
        <n v="1.513321769E9"/>
        <n v="1.513457599E9"/>
        <n v="1.518940996E9"/>
        <n v="1.515998129E9"/>
        <n v="1.515049917E9"/>
        <n v="1.515995707E9"/>
        <n v="1.514086117E9"/>
        <n v="1.518478586E9"/>
        <n v="1.514233447E9"/>
        <n v="1.517607796E9"/>
        <n v="1.518685158E9"/>
        <n v="1.514927335E9"/>
        <n v="1.516067903E9"/>
        <n v="1.517275198E9"/>
        <n v="1.515654616E9"/>
        <n v="1.515056433E9"/>
        <n v="1.516836757E9"/>
        <n v="1.511817318E9"/>
        <n v="1.516529349E9"/>
        <n v="1.512807669E9"/>
        <n v="1.518082654E9"/>
        <n v="1.513736817E9"/>
        <n v="1.511865369E9"/>
        <n v="1.514338384E9"/>
        <n v="1.518019525E9"/>
        <n v="1.515153189E9"/>
        <n v="1.518812398E9"/>
        <n v="1.518385243E9"/>
        <n v="1.516271059E9"/>
        <n v="1.514698887E9"/>
        <n v="1.511735467E9"/>
        <n v="1.512928263E9"/>
        <n v="1.512594847E9"/>
        <n v="1.512412647E9"/>
        <n v="1.515132795E9"/>
        <n v="1.516158857E9"/>
        <n v="1.518316478E9"/>
        <n v="1.518264037E9"/>
        <n v="1.514473927E9"/>
        <n v="1.515444169E9"/>
        <n v="1.514574116E9"/>
        <n v="1.515011975E9"/>
        <n v="1.517743736E9"/>
        <n v="1.519456698E9"/>
        <n v="1.515223844E9"/>
        <n v="1.515263525E9"/>
        <n v="1.519922665E9"/>
        <n v="1.511415144E9"/>
        <n v="1.512388054E9"/>
        <n v="1.517620033E9"/>
        <n v="1.517660587E9"/>
        <n v="1.513972438E9"/>
        <n v="1.519126469E9"/>
        <n v="1.517566925E9"/>
        <n v="1.512344503E9"/>
        <n v="1.513711896E9"/>
        <n v="1.516647374E9"/>
        <n v="1.519479364E9"/>
        <n v="1.511448763E9"/>
        <n v="1.511803477E9"/>
        <n v="1.515641587E9"/>
        <n v="1.517082138E9"/>
        <n v="1.517543865E9"/>
        <n v="1.518999115E9"/>
        <n v="1.514398985E9"/>
        <n v="1.514487126E9"/>
        <n v="1.514385544E9"/>
        <n v="1.518691206E9"/>
        <n v="1.513648117E9"/>
        <n v="1.515164467E9"/>
        <n v="1.515005636E9"/>
        <n v="1.512520458E9"/>
        <n v="1.512331326E9"/>
        <n v="1.519821475E9"/>
        <n v="1.518683605E9"/>
        <n v="1.513639033E9"/>
        <n v="1.513262159E9"/>
        <n v="1.511490563E9"/>
        <n v="1.514907369E9"/>
        <n v="1.516383764E9"/>
        <n v="1.515713893E9"/>
        <n v="1.511371907E9"/>
        <n v="1.513213968E9"/>
        <n v="1.511434918E9"/>
        <n v="1.517564936E9"/>
        <n v="1.515503427E9"/>
        <n v="1.519336357E9"/>
        <n v="1.516464814E9"/>
        <n v="1.514848393E9"/>
        <n v="1.514282176E9"/>
        <n v="1.517993316E9"/>
        <n v="1.513851048E9"/>
        <n v="1.515103867E9"/>
        <n v="1.519885666E9"/>
        <n v="1.517041636E9"/>
        <n v="1.513634607E9"/>
        <n v="1.518984358E9"/>
        <n v="1.518246039E9"/>
        <n v="1.512709693E9"/>
        <n v="1.513314394E9"/>
        <n v="1.514078495E9"/>
        <n v="1.519375875E9"/>
        <n v="1.516749036E9"/>
        <n v="1.517848385E9"/>
        <n v="1.511660595E9"/>
        <n v="1.516206867E9"/>
        <n v="1.513322599E9"/>
        <n v="1.518003397E9"/>
        <n v="1.518862093E9"/>
        <n v="1.518290777E9"/>
        <n v="1.515797518E9"/>
        <n v="1.512162757E9"/>
        <n v="1.512013185E9"/>
        <n v="1.519439324E9"/>
        <n v="1.513754213E9"/>
        <n v="1.516475298E9"/>
        <n v="1.519694065E9"/>
        <n v="1.514677583E9"/>
        <n v="1.519968178E9"/>
        <n v="1.518220943E9"/>
        <n v="1.511502145E9"/>
        <n v="1.515707498E9"/>
        <n v="1.513033925E9"/>
        <n v="1.518344965E9"/>
        <n v="1.513974543E9"/>
        <n v="1.512354917E9"/>
        <n v="1.517759986E9"/>
        <n v="1.518110734E9"/>
        <n v="1.511273849E9"/>
        <n v="1.511576699E9"/>
        <n v="1.511851513E9"/>
        <n v="1.518884463E9"/>
        <n v="1.514844994E9"/>
        <n v="1.515151089E9"/>
        <n v="1.515127935E9"/>
        <n v="1.517263367E9"/>
        <n v="1.512310915E9"/>
        <n v="1.514760149E9"/>
        <n v="1.515332094E9"/>
        <n v="1.516057926E9"/>
        <n v="1.516616827E9"/>
        <n v="1.518377068E9"/>
        <n v="1.519198759E9"/>
        <n v="1.514183854E9"/>
        <n v="1.513697673E9"/>
        <n v="1.519634124E9"/>
        <n v="1.514512093E9"/>
        <n v="1.513548724E9"/>
        <n v="1.516488134E9"/>
        <n v="1.519194606E9"/>
        <n v="1.516746297E9"/>
        <n v="1.511402366E9"/>
        <n v="1.518924435E9"/>
        <n v="1.514822926E9"/>
        <n v="1.519485629E9"/>
        <n v="1.513068479E9"/>
        <n v="1.519845015E9"/>
        <n v="1.516878493E9"/>
        <n v="1.517545057E9"/>
        <n v="1.516712284E9"/>
        <n v="1.519779814E9"/>
        <n v="1.513362578E9"/>
        <n v="1.518776159E9"/>
        <n v="1.514946358E9"/>
        <n v="1.513137845E9"/>
        <n v="1.517747184E9"/>
        <n v="1.515499414E9"/>
        <n v="1.518703227E9"/>
        <n v="1.515846367E9"/>
        <n v="1.517351659E9"/>
        <n v="1.519566317E9"/>
        <n v="1.514968665E9"/>
        <n v="1.516849165E9"/>
        <n v="1.513143776E9"/>
        <n v="1.512508095E9"/>
        <n v="1.516619159E9"/>
        <n v="1.513405799E9"/>
        <n v="1.516736909E9"/>
        <n v="1.514632537E9"/>
        <n v="1.516606566E9"/>
        <n v="1.511954954E9"/>
        <n v="1.512949625E9"/>
        <n v="1.516509353E9"/>
        <n v="1.517709367E9"/>
        <n v="1.514130447E9"/>
        <n v="1.512978165E9"/>
        <n v="1.515117683E9"/>
        <n v="1.513797245E9"/>
        <n v="1.511404056E9"/>
        <n v="1.514130764E9"/>
        <n v="1.515729193E9"/>
        <n v="1.512784585E9"/>
        <n v="1.513357904E9"/>
        <n v="1.518580319E9"/>
        <n v="1.511930766E9"/>
        <n v="1.518722643E9"/>
        <n v="1.519291279E9"/>
        <n v="1.519941217E9"/>
        <n v="1.515960984E9"/>
        <n v="1.511740793E9"/>
        <n v="1.512402714E9"/>
        <n v="1.513772756E9"/>
        <n v="1.518173976E9"/>
        <n v="1.516861814E9"/>
        <n v="1.514806103E9"/>
        <n v="1.517753154E9"/>
        <n v="1.512515955E9"/>
        <n v="1.519987204E9"/>
        <n v="1.511599117E9"/>
        <n v="1.519662506E9"/>
        <n v="1.516894836E9"/>
        <n v="1.514644343E9"/>
        <n v="1.515924279E9"/>
        <n v="1.513599555E9"/>
        <n v="1.513688244E9"/>
        <n v="1.515488835E9"/>
        <n v="1.519317344E9"/>
        <n v="1.519746549E9"/>
        <n v="1.514566877E9"/>
        <n v="1.513066864E9"/>
        <n v="1.513247805E9"/>
        <n v="1.515175936E9"/>
        <n v="1.518407558E9"/>
        <n v="1.514183155E9"/>
        <n v="1.516395158E9"/>
        <n v="1.515350003E9"/>
        <n v="1.519840047E9"/>
        <n v="1.517006099E9"/>
        <n v="1.515302917E9"/>
        <n v="1.517092373E9"/>
        <n v="1.515956524E9"/>
        <n v="1.519841816E9"/>
        <n v="1.511614923E9"/>
        <n v="1.512148983E9"/>
        <n v="1.517231375E9"/>
        <n v="1.515896378E9"/>
        <n v="1.514016017E9"/>
        <n v="1.516662098E9"/>
        <n v="1.519004817E9"/>
        <n v="1.514467226E9"/>
        <n v="1.512874387E9"/>
        <n v="1.519955358E9"/>
        <n v="1.513340194E9"/>
        <n v="1.511602723E9"/>
        <n v="1.515997724E9"/>
        <n v="1.519071945E9"/>
        <n v="1.516511237E9"/>
        <n v="1.514489538E9"/>
        <n v="1.515911526E9"/>
        <n v="1.512342964E9"/>
        <n v="1.518837443E9"/>
        <n v="1.516856028E9"/>
        <n v="1.513686657E9"/>
        <n v="1.514489648E9"/>
        <n v="1.518328199E9"/>
        <n v="1.517076134E9"/>
        <n v="1.512296959E9"/>
        <n v="1.511424329E9"/>
        <n v="1.513084825E9"/>
        <n v="1.519870845E9"/>
        <n v="1.517976466E9"/>
        <n v="1.514400665E9"/>
        <n v="1.517971557E9"/>
        <n v="1.519504516E9"/>
        <n v="1.515680464E9"/>
        <n v="1.514733626E9"/>
        <n v="1.519634049E9"/>
        <n v="1.511437909E9"/>
        <n v="1.512270599E9"/>
        <n v="1.515392027E9"/>
        <n v="1.513538669E9"/>
        <n v="1.516990956E9"/>
        <n v="1.516075786E9"/>
        <n v="1.519197373E9"/>
        <n v="1.512150565E9"/>
        <n v="1.517820863E9"/>
        <n v="1.514308067E9"/>
        <n v="1.517623189E9"/>
        <n v="1.518781548E9"/>
        <n v="1.515179206E9"/>
        <n v="1.518279128E9"/>
        <n v="1.513762648E9"/>
        <n v="1.515459378E9"/>
        <n v="1.515140336E9"/>
        <n v="1.513723943E9"/>
        <n v="1.516903465E9"/>
        <n v="1.517180937E9"/>
        <n v="1.511806835E9"/>
        <n v="1.513317476E9"/>
        <n v="1.512910884E9"/>
        <n v="1.516347115E9"/>
        <n v="1.514581949E9"/>
        <n v="1.512032837E9"/>
        <n v="1.519378239E9"/>
        <n v="1.517452869E9"/>
        <n v="1.515593139E9"/>
        <n v="1.517359306E9"/>
        <n v="1.513133188E9"/>
        <n v="1.513445336E9"/>
        <n v="1.512404748E9"/>
        <n v="1.518568026E9"/>
        <n v="1.513114965E9"/>
        <n v="1.514219657E9"/>
        <n v="1.519424985E9"/>
        <n v="1.516233914E9"/>
        <n v="1.518028206E9"/>
        <n v="1.519446724E9"/>
        <n v="1.513649768E9"/>
        <n v="1.513942654E9"/>
        <n v="1.512149155E9"/>
        <n v="1.511646755E9"/>
        <n v="1.514062273E9"/>
        <n v="1.513500556E9"/>
        <n v="1.515112837E9"/>
        <n v="1.518461627E9"/>
        <n v="1.514431084E9"/>
        <n v="1.511911445E9"/>
        <n v="1.511767907E9"/>
        <n v="1.513799774E9"/>
        <n v="1.512584849E9"/>
        <n v="1.518179085E9"/>
        <n v="1.517917075E9"/>
        <n v="1.513933027E9"/>
        <n v="1.519324886E9"/>
        <n v="1.519362616E9"/>
        <n v="1.515268743E9"/>
        <n v="1.514969889E9"/>
        <n v="1.516825595E9"/>
        <n v="1.512737555E9"/>
        <n v="1.512902318E9"/>
        <n v="1.516674039E9"/>
        <n v="1.515541175E9"/>
        <n v="1.515355237E9"/>
        <n v="1.512774216E9"/>
        <n v="1.516755447E9"/>
        <n v="1.519402649E9"/>
        <n v="1.516834609E9"/>
        <n v="1.519662414E9"/>
        <n v="1.515965114E9"/>
        <n v="1.519345513E9"/>
        <n v="1.512729923E9"/>
        <n v="1.512219805E9"/>
        <n v="1.512025946E9"/>
        <n v="1.515969608E9"/>
        <n v="1.511957495E9"/>
        <n v="1.517248486E9"/>
        <n v="1.519073568E9"/>
        <n v="1.514699407E9"/>
        <n v="1.519454904E9"/>
        <n v="1.511768659E9"/>
        <n v="1.518736146E9"/>
        <n v="1.516360316E9"/>
        <n v="1.517982607E9"/>
        <n v="1.513737356E9"/>
        <n v="1.519122049E9"/>
        <n v="1.513401893E9"/>
        <n v="1.512136404E9"/>
        <n v="1.516906565E9"/>
        <n v="1.519957838E9"/>
        <n v="1.518518495E9"/>
        <n v="1.513255793E9"/>
        <n v="1.515716655E9"/>
        <n v="1.512082685E9"/>
        <n v="1.515609755E9"/>
        <n v="1.518918889E9"/>
        <n v="1.515334407E9"/>
        <n v="1.517801404E9"/>
        <n v="1.513498078E9"/>
        <n v="1.516642609E9"/>
        <n v="1.516711257E9"/>
        <n v="1.518070425E9"/>
        <n v="1.518662839E9"/>
        <n v="1.513704174E9"/>
        <n v="1.518231277E9"/>
        <n v="1.513099098E9"/>
        <n v="1.518985553E9"/>
        <n v="1.516525176E9"/>
        <n v="1.513476283E9"/>
        <n v="1.518095326E9"/>
        <n v="1.519192518E9"/>
        <n v="1.514107369E9"/>
        <n v="1.515056277E9"/>
        <n v="1.516455114E9"/>
        <n v="1.511565238E9"/>
        <n v="1.519927595E9"/>
        <n v="1.518372807E9"/>
        <n v="1.517001653E9"/>
        <n v="1.518152178E9"/>
        <n v="1.519860435E9"/>
        <n v="1.515161525E9"/>
        <n v="1.519237548E9"/>
        <n v="1.515279048E9"/>
        <n v="1.517982208E9"/>
        <n v="1.513679015E9"/>
        <n v="1.514236878E9"/>
        <n v="1.517867018E9"/>
        <n v="1.517059685E9"/>
        <n v="1.518796468E9"/>
        <n v="1.515064613E9"/>
        <n v="1.518206099E9"/>
        <n v="1.514538129E9"/>
        <n v="1.512393234E9"/>
        <n v="1.511815189E9"/>
        <n v="1.519576736E9"/>
        <n v="1.511353109E9"/>
        <n v="1.514131148E9"/>
        <n v="1.515863714E9"/>
        <n v="1.514437626E9"/>
        <n v="1.519136284E9"/>
        <n v="1.511843214E9"/>
        <n v="1.511952865E9"/>
        <n v="1.513073728E9"/>
        <n v="1.511614013E9"/>
        <n v="1.511249256E9"/>
        <n v="1.517174609E9"/>
        <n v="1.513619748E9"/>
        <n v="1.518042426E9"/>
        <n v="1.515470073E9"/>
        <n v="1.514972128E9"/>
        <n v="1.512243084E9"/>
        <n v="1.515984844E9"/>
        <n v="1.516685066E9"/>
        <n v="1.513790379E9"/>
        <n v="1.518056635E9"/>
        <n v="1.517605035E9"/>
        <n v="1.518426124E9"/>
        <n v="1.511552773E9"/>
        <n v="1.517007136E9"/>
        <n v="1.517860753E9"/>
        <n v="1.512178775E9"/>
        <n v="1.518062727E9"/>
        <n v="1.519393713E9"/>
        <n v="1.518523868E9"/>
        <n v="1.511506169E9"/>
        <n v="1.518333326E9"/>
        <n v="1.511854599E9"/>
        <n v="1.514725114E9"/>
        <n v="1.519666314E9"/>
        <n v="1.518152066E9"/>
        <n v="1.515444887E9"/>
        <n v="1.511389437E9"/>
        <n v="1.514929303E9"/>
        <n v="1.519528474E9"/>
        <n v="1.512842726E9"/>
        <n v="1.512367346E9"/>
        <n v="1.512797875E9"/>
        <n v="1.516804996E9"/>
        <n v="1.516073714E9"/>
        <n v="1.515658397E9"/>
        <n v="1.515138595E9"/>
        <n v="1.512926666E9"/>
        <n v="1.513889267E9"/>
        <n v="1.519680966E9"/>
        <n v="1.518151588E9"/>
        <n v="1.513411969E9"/>
        <n v="1.511366744E9"/>
        <n v="1.517780778E9"/>
        <n v="1.519665253E9"/>
        <n v="1.517698385E9"/>
        <n v="1.519991563E9"/>
        <n v="1.516873163E9"/>
        <n v="1.515537643E9"/>
        <n v="1.515753707E9"/>
        <n v="1.519249043E9"/>
        <n v="1.511784815E9"/>
        <n v="1.518599775E9"/>
        <n v="1.519804769E9"/>
        <n v="1.511898678E9"/>
        <n v="1.513591907E9"/>
        <n v="1.517390383E9"/>
        <n v="1.519350775E9"/>
        <n v="1.511870273E9"/>
        <n v="1.512965139E9"/>
        <n v="1.514892304E9"/>
        <n v="1.511266334E9"/>
        <n v="1.517384106E9"/>
        <n v="1.513493748E9"/>
        <n v="1.516233658E9"/>
        <n v="1.516353759E9"/>
        <n v="1.511315873E9"/>
        <n v="1.517559226E9"/>
        <n v="1.518752446E9"/>
        <n v="1.518676658E9"/>
        <n v="1.511926293E9"/>
        <n v="1.513270709E9"/>
        <n v="1.513881308E9"/>
        <n v="1.512516957E9"/>
        <n v="1.518231956E9"/>
        <n v="1.518956658E9"/>
        <n v="1.519534275E9"/>
        <n v="1.511425848E9"/>
        <n v="1.519176519E9"/>
        <n v="1.513605788E9"/>
        <n v="1.517759179E9"/>
        <n v="1.512187399E9"/>
        <n v="1.515603136E9"/>
        <n v="1.517767537E9"/>
        <n v="1.511632474E9"/>
        <n v="1.511564643E9"/>
        <n v="1.519550403E9"/>
        <n v="1.516617934E9"/>
        <n v="1.511418827E9"/>
        <n v="1.515073554E9"/>
        <n v="1.512962125E9"/>
        <n v="1.519848875E9"/>
        <n v="1.513376666E9"/>
        <n v="1.514388184E9"/>
        <n v="1.513536394E9"/>
        <n v="1.518612345E9"/>
        <n v="1.515508243E9"/>
        <n v="1.518333473E9"/>
        <n v="1.514700658E9"/>
        <n v="1.519648076E9"/>
        <n v="1.516475684E9"/>
        <n v="1.513498138E9"/>
        <n v="1.511765953E9"/>
        <n v="1.516868023E9"/>
        <n v="1.519083698E9"/>
        <n v="1.519803688E9"/>
        <n v="1.518077609E9"/>
        <n v="1.514025957E9"/>
        <n v="1.511621417E9"/>
        <n v="1.513946373E9"/>
        <n v="1.519229334E9"/>
        <n v="1.518454336E9"/>
        <n v="1.516664105E9"/>
        <n v="1.519141496E9"/>
        <n v="1.515966726E9"/>
        <n v="1.518675604E9"/>
        <n v="1.512297066E9"/>
        <n v="1.511788433E9"/>
        <n v="1.519149825E9"/>
        <n v="1.513497684E9"/>
        <n v="1.517178215E9"/>
        <n v="1.518377796E9"/>
        <n v="1.511889339E9"/>
        <n v="1.511857967E9"/>
        <n v="1.511993348E9"/>
        <n v="1.512826133E9"/>
        <n v="1.517323008E9"/>
        <n v="1.512962095E9"/>
        <n v="1.518488344E9"/>
        <n v="1.515545988E9"/>
        <n v="1.512355618E9"/>
        <n v="1.516183935E9"/>
        <n v="1.517578876E9"/>
        <n v="1.513888403E9"/>
        <n v="1.519390959E9"/>
        <n v="1.515305374E9"/>
        <n v="1.516262754E9"/>
        <n v="1.514821605E9"/>
        <n v="1.515973875E9"/>
        <n v="1.517693978E9"/>
        <n v="1.512707923E9"/>
        <n v="1.515009854E9"/>
        <n v="1.516161088E9"/>
        <n v="1.515514878E9"/>
        <n v="1.519584599E9"/>
        <n v="1.517715558E9"/>
        <n v="1.519409365E9"/>
        <n v="1.519431613E9"/>
        <n v="1.514616498E9"/>
        <n v="1.515179564E9"/>
        <n v="1.517760879E9"/>
        <n v="1.512301715E9"/>
        <n v="1.514157776E9"/>
        <n v="1.517786519E9"/>
        <n v="1.516115678E9"/>
        <n v="1.519748948E9"/>
        <n v="1.517749176E9"/>
        <n v="1.511430476E9"/>
        <n v="1.516024173E9"/>
        <n v="1.512240094E9"/>
        <n v="1.515406337E9"/>
        <n v="1.513906416E9"/>
        <n v="1.514847693E9"/>
        <n v="1.514645685E9"/>
        <n v="1.518114133E9"/>
        <n v="1.516345233E9"/>
        <n v="1.514498147E9"/>
        <n v="1.513425343E9"/>
        <n v="1.511644207E9"/>
        <n v="1.511829823E9"/>
        <n v="1.512685637E9"/>
        <n v="1.515490907E9"/>
        <n v="1.514478587E9"/>
        <n v="1.519475044E9"/>
        <n v="1.518091718E9"/>
        <n v="1.514291374E9"/>
        <n v="1.517378678E9"/>
        <n v="1.515271457E9"/>
        <n v="1.514678716E9"/>
        <n v="1.514986985E9"/>
        <n v="1.518191137E9"/>
        <n v="1.519862018E9"/>
        <n v="1.512095324E9"/>
        <n v="1.515837313E9"/>
        <n v="1.519324644E9"/>
        <n v="1.516302947E9"/>
        <n v="1.518824124E9"/>
        <n v="1.514575295E9"/>
        <n v="1.512663184E9"/>
        <n v="1.515086684E9"/>
        <n v="1.513113284E9"/>
        <n v="1.516507268E9"/>
        <n v="1.516955883E9"/>
        <n v="1.513198679E9"/>
        <n v="1.515753176E9"/>
        <n v="1.518468879E9"/>
        <n v="1.513076387E9"/>
        <n v="1.512100009E9"/>
        <n v="1.519860785E9"/>
        <n v="1.517162536E9"/>
        <n v="1.512859735E9"/>
        <n v="1.518718913E9"/>
        <n v="1.519370427E9"/>
        <n v="1.519623317E9"/>
        <n v="1.514595646E9"/>
        <n v="1.515791345E9"/>
        <n v="1.511848127E9"/>
        <n v="1.513388527E9"/>
        <n v="1.519385293E9"/>
        <n v="1.513650348E9"/>
        <n v="1.511870195E9"/>
        <n v="1.515161325E9"/>
        <n v="1.516075926E9"/>
        <n v="1.518044444E9"/>
        <n v="1.511312297E9"/>
        <n v="1.517854265E9"/>
        <n v="1.514205078E9"/>
        <n v="1.511598347E9"/>
        <n v="1.517858859E9"/>
        <n v="1.512568245E9"/>
        <n v="1.518130849E9"/>
        <n v="1.512804987E9"/>
        <n v="1.516412697E9"/>
        <n v="1.514351546E9"/>
        <n v="1.513762617E9"/>
        <n v="1.517493405E9"/>
        <n v="1.511883458E9"/>
        <n v="1.514824794E9"/>
        <n v="1.514145474E9"/>
        <n v="1.513122479E9"/>
        <n v="1.514244498E9"/>
        <n v="1.519500996E9"/>
        <n v="1.515480076E9"/>
        <n v="1.518709028E9"/>
        <n v="1.515185909E9"/>
        <n v="1.517110054E9"/>
        <n v="1.515781355E9"/>
        <n v="1.517810839E9"/>
        <n v="1.518888988E9"/>
        <n v="1.513177354E9"/>
        <n v="1.514173657E9"/>
        <n v="1.518242276E9"/>
        <n v="1.512197129E9"/>
        <n v="1.514840598E9"/>
        <n v="1.519512406E9"/>
        <n v="1.512774134E9"/>
        <n v="1.519089196E9"/>
        <n v="1.513624788E9"/>
        <n v="1.518314396E9"/>
        <n v="1.516147163E9"/>
        <n v="1.515162279E9"/>
        <n v="1.513493273E9"/>
        <n v="1.513674063E9"/>
        <n v="1.511267616E9"/>
        <n v="1.517744577E9"/>
        <n v="1.513181253E9"/>
        <n v="1.519213824E9"/>
        <n v="1.513909393E9"/>
        <n v="1.518115407E9"/>
        <n v="1.515376034E9"/>
        <n v="1.517483978E9"/>
        <n v="1.519973173E9"/>
        <n v="1.516600955E9"/>
        <n v="1.517579255E9"/>
        <n v="1.518779117E9"/>
        <n v="1.516329448E9"/>
        <n v="1.513680706E9"/>
        <n v="1.519489779E9"/>
        <n v="1.517841163E9"/>
        <n v="1.515705094E9"/>
        <n v="1.519772413E9"/>
        <n v="1.518954685E9"/>
        <n v="1.516985533E9"/>
        <n v="1.514975965E9"/>
        <n v="1.518010968E9"/>
        <n v="1.518349449E9"/>
        <n v="1.512128316E9"/>
        <n v="1.514884399E9"/>
        <n v="1.518861074E9"/>
        <n v="1.513315659E9"/>
        <n v="1.516764039E9"/>
        <n v="1.518166564E9"/>
        <n v="1.515043675E9"/>
        <n v="1.515813807E9"/>
        <n v="1.516735889E9"/>
        <n v="1.517234818E9"/>
        <n v="1.516525986E9"/>
        <n v="1.511346446E9"/>
        <n v="1.515952644E9"/>
        <n v="1.515965004E9"/>
        <n v="1.519156525E9"/>
        <n v="1.516751566E9"/>
        <n v="1.514610123E9"/>
        <n v="1.513723345E9"/>
        <n v="1.517293669E9"/>
        <n v="1.516539909E9"/>
        <n v="1.515570118E9"/>
        <n v="1.517235159E9"/>
        <n v="1.514562735E9"/>
        <n v="1.516869406E9"/>
        <n v="1.516082975E9"/>
        <n v="1.515264875E9"/>
        <n v="1.516024018E9"/>
        <n v="1.512899487E9"/>
        <n v="1.517125188E9"/>
        <n v="1.512742863E9"/>
        <n v="1.511723167E9"/>
        <n v="1.518994935E9"/>
        <n v="1.515296077E9"/>
        <n v="1.516791976E9"/>
        <n v="1.513867384E9"/>
        <n v="1.517131207E9"/>
        <n v="1.516729069E9"/>
        <n v="1.518474279E9"/>
        <n v="1.515613485E9"/>
        <n v="1.511683889E9"/>
        <n v="1.511800549E9"/>
        <n v="1.517151125E9"/>
        <n v="1.518655606E9"/>
        <n v="1.518607847E9"/>
        <n v="1.513671197E9"/>
        <n v="1.518942983E9"/>
        <n v="1.515403293E9"/>
        <n v="1.514600058E9"/>
        <n v="1.512603715E9"/>
        <n v="1.513022786E9"/>
        <n v="1.516092384E9"/>
        <n v="1.511479403E9"/>
        <n v="1.519147285E9"/>
        <n v="1.514588528E9"/>
        <n v="1.512277033E9"/>
        <n v="1.515511946E9"/>
        <n v="1.511911003E9"/>
        <n v="1.516934499E9"/>
        <n v="1.515749225E9"/>
        <n v="1.511725223E9"/>
        <n v="1.519404648E9"/>
        <n v="1.513744844E9"/>
        <n v="1.511922174E9"/>
        <n v="1.519668465E9"/>
        <n v="1.515150815E9"/>
        <n v="1.514448509E9"/>
        <n v="1.511284748E9"/>
        <n v="1.517631968E9"/>
        <n v="1.516125234E9"/>
        <n v="1.519445029E9"/>
        <n v="1.514262885E9"/>
        <n v="1.513980667E9"/>
        <n v="1.514731179E9"/>
        <n v="1.516376575E9"/>
        <n v="1.514656336E9"/>
        <n v="1.515220309E9"/>
        <n v="1.514332078E9"/>
        <n v="1.513509118E9"/>
        <n v="1.514636297E9"/>
        <n v="1.513868896E9"/>
        <n v="1.519668946E9"/>
        <n v="1.515910598E9"/>
        <n v="1.518439103E9"/>
        <n v="1.513084046E9"/>
        <n v="1.512644007E9"/>
        <n v="1.511593025E9"/>
        <n v="1.516669447E9"/>
        <n v="1.514134627E9"/>
        <n v="1.513549388E9"/>
        <n v="1.517407114E9"/>
        <n v="1.514646549E9"/>
        <n v="1.518386294E9"/>
        <n v="1.518920975E9"/>
        <n v="1.511626097E9"/>
        <n v="1.513898973E9"/>
        <n v="1.517394108E9"/>
        <n v="1.512660844E9"/>
        <n v="1.519028504E9"/>
        <n v="1.514215975E9"/>
        <n v="1.518052325E9"/>
        <n v="1.514664237E9"/>
        <n v="1.512274275E9"/>
        <n v="1.512995197E9"/>
        <n v="1.512752033E9"/>
        <n v="1.513350805E9"/>
        <n v="1.519964719E9"/>
        <n v="1.515352593E9"/>
        <n v="1.513213487E9"/>
        <n v="1.519368469E9"/>
        <n v="1.514565619E9"/>
        <n v="1.516249117E9"/>
        <n v="1.512768868E9"/>
        <n v="1.517954113E9"/>
        <n v="1.516864744E9"/>
        <n v="1.515817757E9"/>
        <n v="1.512313355E9"/>
        <n v="1.515438777E9"/>
        <n v="1.519408183E9"/>
        <n v="1.519085629E9"/>
        <n v="1.513984665E9"/>
        <n v="1.519907373E9"/>
        <n v="1.518629357E9"/>
        <n v="1.513323289E9"/>
        <n v="1.518686814E9"/>
        <n v="1.517552347E9"/>
        <n v="1.513867867E9"/>
        <n v="1.511759695E9"/>
        <n v="1.519120226E9"/>
        <n v="1.515884216E9"/>
        <n v="1.516538777E9"/>
        <n v="1.514477878E9"/>
        <n v="1.512857167E9"/>
        <n v="1.512508983E9"/>
        <n v="1.511520954E9"/>
        <n v="1.516559285E9"/>
        <n v="1.514385018E9"/>
        <n v="1.511843838E9"/>
        <n v="1.513941884E9"/>
        <n v="1.516225374E9"/>
        <n v="1.511280976E9"/>
        <n v="1.517323066E9"/>
        <n v="1.514119046E9"/>
        <n v="1.519156698E9"/>
        <n v="1.518404356E9"/>
        <n v="1.514362484E9"/>
        <n v="1.514606003E9"/>
        <n v="1.516280494E9"/>
        <n v="1.514606363E9"/>
        <n v="1.513052213E9"/>
      </sharedItems>
    </cacheField>
    <cacheField name="smartphone_ind" numFmtId="0">
      <sharedItems containsSemiMixedTypes="0" containsString="0" containsNumber="1" containsInteger="1">
        <n v="0.0"/>
        <n v="1.0"/>
      </sharedItems>
    </cacheField>
    <cacheField name="ARPU" numFmtId="0">
      <sharedItems containsSemiMixedTypes="0" containsString="0" containsNumber="1" containsInteger="1">
        <n v="2076.0"/>
        <n v="2856.0"/>
        <n v="1693.0"/>
        <n v="2270.0"/>
        <n v="718.0"/>
        <n v="200.0"/>
        <n v="1539.0"/>
        <n v="502.0"/>
        <n v="1891.0"/>
        <n v="117.0"/>
        <n v="213.0"/>
        <n v="1760.0"/>
        <n v="1272.0"/>
        <n v="397.0"/>
        <n v="1223.0"/>
        <n v="1582.0"/>
        <n v="1481.0"/>
        <n v="1841.0"/>
        <n v="2434.0"/>
        <n v="2779.0"/>
        <n v="609.0"/>
        <n v="4599.0"/>
        <n v="2875.0"/>
        <n v="4493.0"/>
        <n v="2943.0"/>
        <n v="2900.0"/>
        <n v="642.0"/>
        <n v="4620.0"/>
        <n v="531.0"/>
        <n v="3102.0"/>
        <n v="4243.0"/>
        <n v="491.0"/>
        <n v="785.0"/>
        <n v="1727.0"/>
        <n v="459.0"/>
        <n v="396.0"/>
        <n v="3281.0"/>
        <n v="1324.0"/>
        <n v="767.0"/>
        <n v="1932.0"/>
        <n v="2444.0"/>
        <n v="121.0"/>
        <n v="4109.0"/>
        <n v="4119.0"/>
        <n v="3476.0"/>
        <n v="2062.0"/>
        <n v="8.0"/>
        <n v="2323.0"/>
        <n v="1554.0"/>
        <n v="2422.0"/>
        <n v="1260.0"/>
        <n v="3294.0"/>
        <n v="1531.0"/>
        <n v="3726.0"/>
        <n v="1100.0"/>
        <n v="482.0"/>
        <n v="1637.0"/>
        <n v="2719.0"/>
        <n v="960.0"/>
        <n v="724.0"/>
        <n v="165.0"/>
        <n v="4123.0"/>
        <n v="2561.0"/>
        <n v="191.0"/>
        <n v="3142.0"/>
        <n v="2342.0"/>
        <n v="4458.0"/>
        <n v="132.0"/>
        <n v="1934.0"/>
        <n v="2462.0"/>
        <n v="4536.0"/>
        <n v="1360.0"/>
        <n v="518.0"/>
        <n v="2215.0"/>
        <n v="2693.0"/>
        <n v="3529.0"/>
        <n v="2180.0"/>
        <n v="2212.0"/>
        <n v="118.0"/>
        <n v="1959.0"/>
        <n v="388.0"/>
        <n v="1405.0"/>
        <n v="538.0"/>
        <n v="1523.0"/>
        <n v="920.0"/>
        <n v="4666.0"/>
        <n v="5482.0"/>
        <n v="1403.0"/>
        <n v="2362.0"/>
        <n v="1069.0"/>
        <n v="339.0"/>
        <n v="2306.0"/>
        <n v="2732.0"/>
        <n v="3536.0"/>
        <n v="290.0"/>
        <n v="4017.0"/>
        <n v="3729.0"/>
        <n v="1437.0"/>
        <n v="2037.0"/>
        <n v="1840.0"/>
        <n v="1517.0"/>
        <n v="1775.0"/>
        <n v="1901.0"/>
        <n v="1375.0"/>
        <n v="2302.0"/>
        <n v="274.0"/>
        <n v="2247.0"/>
        <n v="2070.0"/>
        <n v="4067.0"/>
        <n v="5142.0"/>
        <n v="1448.0"/>
        <n v="1211.0"/>
        <n v="939.0"/>
        <n v="1332.0"/>
        <n v="525.0"/>
        <n v="597.0"/>
        <n v="1460.0"/>
        <n v="668.0"/>
        <n v="3109.0"/>
        <n v="1883.0"/>
        <n v="2162.0"/>
        <n v="2993.0"/>
        <n v="2435.0"/>
        <n v="114.0"/>
        <n v="972.0"/>
        <n v="1020.0"/>
        <n v="1549.0"/>
        <n v="25.0"/>
        <n v="2824.0"/>
        <n v="425.0"/>
        <n v="472.0"/>
        <n v="3302.0"/>
        <n v="640.0"/>
        <n v="2167.0"/>
        <n v="1640.0"/>
        <n v="2046.0"/>
        <n v="1735.0"/>
        <n v="1268.0"/>
        <n v="3467.0"/>
        <n v="1892.0"/>
        <n v="2881.0"/>
        <n v="108.0"/>
        <n v="3417.0"/>
        <n v="2031.0"/>
        <n v="63.0"/>
        <n v="512.0"/>
        <n v="1489.0"/>
        <n v="3646.0"/>
        <n v="551.0"/>
        <n v="322.0"/>
        <n v="1383.0"/>
        <n v="3278.0"/>
        <n v="2056.0"/>
        <n v="1414.0"/>
        <n v="1345.0"/>
        <n v="3072.0"/>
        <n v="2469.0"/>
        <n v="3675.0"/>
        <n v="4750.0"/>
        <n v="2546.0"/>
        <n v="704.0"/>
        <n v="1017.0"/>
        <n v="362.0"/>
        <n v="4844.0"/>
        <n v="4757.0"/>
        <n v="237.0"/>
        <n v="2944.0"/>
        <n v="2821.0"/>
        <n v="2158.0"/>
        <n v="2815.0"/>
        <n v="3193.0"/>
        <n v="1502.0"/>
        <n v="1787.0"/>
        <n v="2615.0"/>
        <n v="173.0"/>
        <n v="2290.0"/>
        <n v="962.0"/>
        <n v="368.0"/>
        <n v="239.0"/>
        <n v="198.0"/>
        <n v="4462.0"/>
        <n v="3190.0"/>
        <n v="429.0"/>
        <n v="313.0"/>
        <n v="849.0"/>
        <n v="1987.0"/>
        <n v="1095.0"/>
        <n v="5939.0"/>
        <n v="4147.0"/>
        <n v="2300.0"/>
        <n v="1550.0"/>
        <n v="1746.0"/>
        <n v="1586.0"/>
        <n v="2672.0"/>
        <n v="55.0"/>
        <n v="1850.0"/>
        <n v="1752.0"/>
        <n v="70.0"/>
        <n v="1837.0"/>
        <n v="797.0"/>
        <n v="1512.0"/>
        <n v="2595.0"/>
        <n v="3534.0"/>
        <n v="2060.0"/>
        <n v="1168.0"/>
        <n v="2164.0"/>
        <n v="400.0"/>
        <n v="1202.0"/>
        <n v="977.0"/>
        <n v="3155.0"/>
        <n v="825.0"/>
        <n v="1647.0"/>
        <n v="254.0"/>
        <n v="2701.0"/>
        <n v="2160.0"/>
        <n v="2452.0"/>
        <n v="2709.0"/>
        <n v="1007.0"/>
        <n v="2764.0"/>
        <n v="1776.0"/>
        <n v="708.0"/>
        <n v="683.0"/>
        <n v="1527.0"/>
        <n v="1124.0"/>
        <n v="457.0"/>
        <n v="934.0"/>
        <n v="3412.0"/>
        <n v="1524.0"/>
        <n v="891.0"/>
        <n v="758.0"/>
        <n v="3715.0"/>
        <n v="516.0"/>
        <n v="1769.0"/>
        <n v="4392.0"/>
        <n v="744.0"/>
        <n v="1280.0"/>
        <n v="189.0"/>
        <n v="3056.0"/>
        <n v="2892.0"/>
        <n v="790.0"/>
        <n v="1514.0"/>
        <n v="2374.0"/>
        <n v="540.0"/>
        <n v="3736.0"/>
        <n v="2116.0"/>
        <n v="754.0"/>
        <n v="2090.0"/>
        <n v="1191.0"/>
        <n v="112.0"/>
        <n v="2464.0"/>
        <n v="3305.0"/>
        <n v="524.0"/>
        <n v="1967.0"/>
        <n v="1164.0"/>
        <n v="3392.0"/>
        <n v="2468.0"/>
        <n v="2213.0"/>
        <n v="751.0"/>
        <n v="288.0"/>
        <n v="3978.0"/>
        <n v="1720.0"/>
        <n v="3301.0"/>
        <n v="807.0"/>
        <n v="2865.0"/>
        <n v="2206.0"/>
        <n v="1026.0"/>
        <n v="57.0"/>
        <n v="988.0"/>
        <n v="1122.0"/>
        <n v="2418.0"/>
        <n v="768.0"/>
        <n v="2605.0"/>
        <n v="821.0"/>
        <n v="1975.0"/>
        <n v="1864.0"/>
        <n v="1853.0"/>
        <n v="1445.0"/>
        <n v="1713.0"/>
        <n v="2192.0"/>
        <n v="1708.0"/>
        <n v="2533.0"/>
        <n v="1619.0"/>
        <n v="1963.0"/>
        <n v="2126.0"/>
        <n v="2503.0"/>
        <n v="184.0"/>
        <n v="532.0"/>
        <n v="3270.0"/>
        <n v="569.0"/>
        <n v="2095.0"/>
        <n v="3509.0"/>
        <n v="3408.0"/>
        <n v="1217.0"/>
        <n v="3768.0"/>
        <n v="1176.0"/>
        <n v="476.0"/>
        <n v="90.0"/>
        <n v="4939.0"/>
        <n v="1953.0"/>
        <n v="2899.0"/>
        <n v="907.0"/>
        <n v="1254.0"/>
        <n v="2139.0"/>
        <n v="2606.0"/>
        <n v="1166.0"/>
        <n v="1856.0"/>
        <n v="172.0"/>
        <n v="1251.0"/>
        <n v="170.0"/>
        <n v="2199.0"/>
        <n v="3462.0"/>
        <n v="817.0"/>
        <n v="241.0"/>
        <n v="499.0"/>
        <n v="3038.0"/>
        <n v="3341.0"/>
        <n v="346.0"/>
        <n v="1016.0"/>
        <n v="2510.0"/>
        <n v="58.0"/>
        <n v="913.0"/>
        <n v="881.0"/>
        <n v="1032.0"/>
        <n v="1024.0"/>
        <n v="3362.0"/>
        <n v="931.0"/>
        <n v="1094.0"/>
        <n v="2891.0"/>
        <n v="2207.0"/>
        <n v="276.0"/>
        <n v="1922.0"/>
        <n v="850.0"/>
        <n v="902.0"/>
        <n v="1971.0"/>
        <n v="1964.0"/>
        <n v="1055.0"/>
        <n v="1655.0"/>
        <n v="3539.0"/>
        <n v="52.0"/>
        <n v="721.0"/>
        <n v="1599.0"/>
        <n v="1707.0"/>
        <n v="2476.0"/>
        <n v="2486.0"/>
        <n v="2728.0"/>
        <n v="2473.0"/>
        <n v="969.0"/>
        <n v="1986.0"/>
        <n v="3626.0"/>
        <n v="652.0"/>
        <n v="3144.0"/>
        <n v="39.0"/>
        <n v="3642.0"/>
        <n v="641.0"/>
        <n v="614.0"/>
        <n v="1232.0"/>
        <n v="1319.0"/>
        <n v="4259.0"/>
        <n v="2916.0"/>
        <n v="2548.0"/>
        <n v="1537.0"/>
        <n v="717.0"/>
        <n v="156.0"/>
        <n v="699.0"/>
        <n v="1747.0"/>
        <n v="3783.0"/>
        <n v="4053.0"/>
        <n v="558.0"/>
        <n v="653.0"/>
        <n v="2973.0"/>
        <n v="1991.0"/>
        <n v="2499.0"/>
        <n v="1355.0"/>
        <n v="416.0"/>
        <n v="4108.0"/>
        <n v="2585.0"/>
        <n v="3261.0"/>
        <n v="2083.0"/>
        <n v="1409.0"/>
        <n v="2134.0"/>
        <n v="742.0"/>
        <n v="859.0"/>
        <n v="1725.0"/>
        <n v="1873.0"/>
        <n v="953.0"/>
        <n v="2252.0"/>
        <n v="215.0"/>
        <n v="3131.0"/>
        <n v="2535.0"/>
        <n v="1820.0"/>
        <n v="2015.0"/>
        <n v="1906.0"/>
        <n v="1349.0"/>
        <n v="2138.0"/>
        <n v="1684.0"/>
        <n v="50.0"/>
        <n v="64.0"/>
        <n v="1393.0"/>
        <n v="2141.0"/>
        <n v="1165.0"/>
        <n v="1132.0"/>
        <n v="2622.0"/>
        <n v="4905.0"/>
        <n v="2490.0"/>
        <n v="1894.0"/>
        <n v="3518.0"/>
        <n v="2617.0"/>
        <n v="2406.0"/>
        <n v="220.0"/>
        <n v="11.0"/>
        <n v="587.0"/>
        <n v="1471.0"/>
        <n v="1665.0"/>
        <n v="2257.0"/>
        <n v="3449.0"/>
        <n v="2874.0"/>
        <n v="3183.0"/>
        <n v="1027.0"/>
        <n v="2352.0"/>
        <n v="1064.0"/>
        <n v="2593.0"/>
        <n v="1791.0"/>
        <n v="1698.0"/>
        <n v="4832.0"/>
        <n v="1997.0"/>
        <n v="585.0"/>
        <n v="1147.0"/>
        <n v="4062.0"/>
        <n v="739.0"/>
        <n v="349.0"/>
        <n v="1030.0"/>
        <n v="1728.0"/>
        <n v="1786.0"/>
        <n v="4056.0"/>
        <n v="1140.0"/>
        <n v="4411.0"/>
        <n v="847.0"/>
        <n v="657.0"/>
        <n v="1386.0"/>
        <n v="2385.0"/>
        <n v="1689.0"/>
        <n v="3764.0"/>
        <n v="147.0"/>
        <n v="1188.0"/>
        <n v="1919.0"/>
        <n v="2395.0"/>
        <n v="2954.0"/>
        <n v="1508.0"/>
        <n v="2359.0"/>
        <n v="1467.0"/>
        <n v="3052.0"/>
        <n v="2670.0"/>
        <n v="2006.0"/>
        <n v="3014.0"/>
        <n v="1358.0"/>
        <n v="3202.0"/>
        <n v="3075.0"/>
        <n v="107.0"/>
        <n v="30.0"/>
        <n v="2863.0"/>
        <n v="1479.0"/>
        <n v="1636.0"/>
        <n v="757.0"/>
        <n v="2210.0"/>
        <n v="1772.0"/>
        <n v="462.0"/>
        <n v="1050.0"/>
        <n v="1668.0"/>
        <n v="3140.0"/>
        <n v="1003.0"/>
        <n v="1634.0"/>
        <n v="3039.0"/>
        <n v="2722.0"/>
        <n v="3941.0"/>
        <n v="1346.0"/>
        <n v="2208.0"/>
        <n v="2467.0"/>
        <n v="3537.0"/>
        <n v="770.0"/>
        <n v="4264.0"/>
        <n v="2894.0"/>
        <n v="3251.0"/>
        <n v="1924.0"/>
        <n v="2442.0"/>
        <n v="2400.0"/>
        <n v="1598.0"/>
        <n v="1424.0"/>
        <n v="2348.0"/>
        <n v="2453.0"/>
        <n v="2455.0"/>
        <n v="517.0"/>
        <n v="813.0"/>
        <n v="4502.0"/>
        <n v="3021.0"/>
        <n v="1099.0"/>
        <n v="1070.0"/>
        <n v="3801.0"/>
        <n v="3008.0"/>
        <n v="1006.0"/>
        <n v="1456.0"/>
        <n v="545.0"/>
        <n v="460.0"/>
        <n v="1309.0"/>
        <n v="249.0"/>
        <n v="811.0"/>
        <n v="896.0"/>
        <n v="511.0"/>
        <n v="895.0"/>
        <n v="398.0"/>
        <n v="2264.0"/>
        <n v="2387.0"/>
        <n v="515.0"/>
        <n v="1180.0"/>
        <n v="428.0"/>
        <n v="1329.0"/>
        <n v="750.0"/>
        <n v="1130.0"/>
        <n v="3314.0"/>
        <n v="1663.0"/>
        <n v="2634.0"/>
        <n v="1819.0"/>
        <n v="2549.0"/>
        <n v="3423.0"/>
        <n v="2479.0"/>
        <n v="651.0"/>
        <n v="271.0"/>
        <n v="3780.0"/>
        <n v="4418.0"/>
        <n v="656.0"/>
        <n v="301.0"/>
        <n v="4258.0"/>
        <n v="598.0"/>
        <n v="380.0"/>
        <n v="1628.0"/>
        <n v="326.0"/>
        <n v="1500.0"/>
        <n v="4513.0"/>
        <n v="580.0"/>
        <n v="4303.0"/>
        <n v="3327.0"/>
        <n v="3741.0"/>
        <n v="2887.0"/>
        <n v="1155.0"/>
        <n v="2798.0"/>
        <n v="2853.0"/>
        <n v="1189.0"/>
        <n v="1755.0"/>
        <n v="509.0"/>
        <n v="2653.0"/>
        <n v="4172.0"/>
        <n v="1852.0"/>
        <n v="1792.0"/>
        <n v="997.0"/>
        <n v="111.0"/>
        <n v="1872.0"/>
        <n v="599.0"/>
        <n v="266.0"/>
        <n v="830.0"/>
        <n v="1718.0"/>
        <n v="2250.0"/>
        <n v="863.0"/>
        <n v="130.0"/>
        <n v="2026.0"/>
        <n v="2089.0"/>
        <n v="2850.0"/>
        <n v="5489.0"/>
        <n v="234.0"/>
        <n v="4768.0"/>
        <n v="808.0"/>
        <n v="306.0"/>
        <n v="430.0"/>
        <n v="1391.0"/>
        <n v="1264.0"/>
        <n v="2936.0"/>
        <n v="944.0"/>
        <n v="3523.0"/>
        <n v="1945.0"/>
        <n v="1656.0"/>
        <n v="1125.0"/>
        <n v="1733.0"/>
        <n v="836.0"/>
        <n v="1590.0"/>
        <n v="2852.0"/>
        <n v="546.0"/>
        <n v="3494.0"/>
        <n v="157.0"/>
        <n v="1482.0"/>
        <n v="2563.0"/>
        <n v="206.0"/>
        <n v="1299.0"/>
        <n v="3971.0"/>
        <n v="1522.0"/>
        <n v="3063.0"/>
        <n v="1018.0"/>
        <n v="2685.0"/>
        <n v="2707.0"/>
        <n v="3246.0"/>
        <n v="185.0"/>
        <n v="1422.0"/>
        <n v="1338.0"/>
        <n v="2396.0"/>
        <n v="100.0"/>
        <n v="3169.0"/>
        <n v="2027.0"/>
        <n v="2669.0"/>
        <n v="1367.0"/>
        <n v="3216.0"/>
        <n v="3003.0"/>
        <n v="815.0"/>
        <n v="664.0"/>
        <n v="270.0"/>
        <n v="126.0"/>
        <n v="4182.0"/>
        <n v="783.0"/>
        <n v="2772.0"/>
        <n v="559.0"/>
        <n v="1826.0"/>
        <n v="1812.0"/>
        <n v="1877.0"/>
        <n v="562.0"/>
        <n v="2902.0"/>
        <n v="2028.0"/>
        <n v="3033.0"/>
        <n v="903.0"/>
        <n v="530.0"/>
        <n v="1771.0"/>
        <n v="360.0"/>
        <n v="1234.0"/>
        <n v="2520.0"/>
        <n v="2271.0"/>
        <n v="3298.0"/>
        <n v="3347.0"/>
        <n v="3307.0"/>
        <n v="1410.0"/>
        <n v="3150.0"/>
        <n v="5293.0"/>
        <n v="1868.0"/>
        <n v="3045.0"/>
        <n v="1183.0"/>
        <n v="1652.0"/>
        <n v="514.0"/>
        <n v="2129.0"/>
        <n v="3437.0"/>
        <n v="2488.0"/>
        <n v="2009.0"/>
        <n v="350.0"/>
        <n v="709.0"/>
        <n v="3651.0"/>
        <n v="3084.0"/>
        <n v="2064.0"/>
        <n v="2742.0"/>
        <n v="3942.0"/>
        <n v="1915.0"/>
        <n v="529.0"/>
        <n v="2391.0"/>
        <n v="2392.0"/>
        <n v="1696.0"/>
        <n v="2242.0"/>
        <n v="4439.0"/>
        <n v="521.0"/>
        <n v="552.0"/>
        <n v="1317.0"/>
        <n v="18.0"/>
        <n v="5629.0"/>
        <n v="2766.0"/>
        <n v="722.0"/>
        <n v="4680.0"/>
        <n v="2942.0"/>
        <n v="2224.0"/>
        <n v="1098.0"/>
        <n v="995.0"/>
        <n v="3388.0"/>
        <n v="2328.0"/>
        <n v="697.0"/>
        <n v="3533.0"/>
        <n v="4087.0"/>
        <n v="2363.0"/>
        <n v="1459.0"/>
        <n v="654.0"/>
        <n v="918.0"/>
        <n v="1463.0"/>
        <n v="2978.0"/>
        <n v="2868.0"/>
        <n v="1255.0"/>
        <n v="3007.0"/>
        <n v="522.0"/>
        <n v="834.0"/>
        <n v="4565.0"/>
        <n v="2522.0"/>
        <n v="1401.0"/>
        <n v="2776.0"/>
        <n v="115.0"/>
        <n v="1285.0"/>
        <n v="1134.0"/>
        <n v="1421.0"/>
        <n v="2315.0"/>
        <n v="4206.0"/>
        <n v="1583.0"/>
        <n v="775.0"/>
        <n v="1440.0"/>
        <n v="2951.0"/>
        <n v="253.0"/>
        <n v="1.0"/>
        <n v="803.0"/>
        <n v="2239.0"/>
        <n v="1252.0"/>
        <n v="560.0"/>
        <n v="1671.0"/>
        <n v="40.0"/>
        <n v="924.0"/>
        <n v="1259.0"/>
        <n v="2581.0"/>
        <n v="1739.0"/>
        <n v="600.0"/>
        <n v="1630.0"/>
        <n v="2243.0"/>
        <n v="228.0"/>
        <n v="692.0"/>
        <n v="1221.0"/>
        <n v="911.0"/>
        <n v="1529.0"/>
        <n v="2612.0"/>
        <n v="2882.0"/>
        <n v="982.0"/>
        <n v="354.0"/>
        <n v="535.0"/>
        <n v="4294.0"/>
        <n v="2236.0"/>
        <n v="445.0"/>
        <n v="2635.0"/>
        <n v="707.0"/>
        <n v="635.0"/>
        <n v="1198.0"/>
        <n v="1593.0"/>
        <n v="5009.0"/>
        <n v="4643.0"/>
        <n v="1376.0"/>
        <n v="376.0"/>
        <n v="3100.0"/>
        <n v="4274.0"/>
        <n v="3481.0"/>
        <n v="2405.0"/>
        <n v="1366.0"/>
        <n v="2830.0"/>
        <n v="2268.0"/>
        <n v="690.0"/>
        <n v="379.0"/>
        <n v="3366.0"/>
        <n v="1669.0"/>
        <n v="7179.0"/>
        <n v="2175.0"/>
        <n v="1203.0"/>
        <n v="2347.0"/>
        <n v="3026.0"/>
        <n v="1265.0"/>
        <n v="13.0"/>
        <n v="3310.0"/>
        <n v="3946.0"/>
        <n v="3865.0"/>
        <n v="383.0"/>
        <n v="728.0"/>
        <n v="1300.0"/>
        <n v="3005.0"/>
        <n v="2135.0"/>
        <n v="1381.0"/>
        <n v="2568.0"/>
        <n v="567.0"/>
        <n v="29.0"/>
        <n v="2337.0"/>
        <n v="3178.0"/>
        <n v="921.0"/>
        <n v="3321.0"/>
        <n v="3515.0"/>
        <n v="2441.0"/>
        <n v="1751.0"/>
        <n v="1441.0"/>
        <n v="3614.0"/>
        <n v="714.0"/>
        <n v="1762.0"/>
        <n v="2265.0"/>
        <n v="1382.0"/>
        <n v="283.0"/>
        <n v="612.0"/>
        <n v="3293.0"/>
        <n v="4244.0"/>
        <n v="3175.0"/>
        <n v="2807.0"/>
        <n v="4994.0"/>
        <n v="3815.0"/>
        <n v="2884.0"/>
        <n v="1546.0"/>
        <n v="1913.0"/>
        <n v="1645.0"/>
        <n v="3442.0"/>
        <n v="644.0"/>
        <n v="1607.0"/>
        <n v="981.0"/>
        <n v="3231.0"/>
        <n v="1993.0"/>
        <n v="738.0"/>
        <n v="3860.0"/>
        <n v="839.0"/>
        <n v="257.0"/>
        <n v="2286.0"/>
        <n v="661.0"/>
        <n v="452.0"/>
        <n v="1921.0"/>
        <n v="488.0"/>
        <n v="2500.0"/>
        <n v="335.0"/>
        <n v="2231.0"/>
        <n v="2749.0"/>
        <n v="816.0"/>
        <n v="3470.0"/>
        <n v="2102.0"/>
        <n v="1399.0"/>
        <n v="4642.0"/>
        <n v="2209.0"/>
        <n v="2222.0"/>
        <n v="2181.0"/>
        <n v="974.0"/>
        <n v="296.0"/>
        <n v="1056.0"/>
        <n v="2118.0"/>
        <n v="1808.0"/>
        <n v="2377.0"/>
        <n v="4547.0"/>
        <n v="3153.0"/>
        <n v="1218.0"/>
        <n v="2636.0"/>
        <n v="137.0"/>
        <n v="993.0"/>
        <n v="1793.0"/>
        <n v="4501.0"/>
        <n v="655.0"/>
        <n v="3192.0"/>
        <n v="2502.0"/>
        <n v="3123.0"/>
        <n v="2903.0"/>
        <n v="208.0"/>
        <n v="2448.0"/>
        <n v="833.0"/>
        <n v="2949.0"/>
        <n v="1706.0"/>
        <n v="3137.0"/>
        <n v="23.0"/>
        <n v="1142.0"/>
        <n v="620.0"/>
        <n v="1284.0"/>
        <n v="3207.0"/>
        <n v="3386.0"/>
        <n v="2123.0"/>
        <n v="1506.0"/>
        <n v="421.0"/>
        <n v="2184.0"/>
        <n v="2569.0"/>
        <n v="519.0"/>
        <n v="2757.0"/>
        <n v="2233.0"/>
        <n v="4013.0"/>
        <n v="1911.0"/>
        <n v="1577.0"/>
        <n v="3710.0"/>
        <n v="680.0"/>
        <n v="469.0"/>
        <n v="1143.0"/>
        <n v="1990.0"/>
        <n v="2066.0"/>
        <n v="1010.0"/>
        <n v="553.0"/>
        <n v="2017.0"/>
        <n v="2308.0"/>
        <n v="4001.0"/>
        <n v="2074.0"/>
        <n v="2098.0"/>
        <n v="2596.0"/>
        <n v="926.0"/>
        <n v="1505.0"/>
        <n v="347.0"/>
        <n v="414.0"/>
        <n v="1895.0"/>
        <n v="504.0"/>
        <n v="2318.0"/>
        <n v="1077.0"/>
        <n v="2032.0"/>
        <n v="507.0"/>
        <n v="5135.0"/>
        <n v="4801.0"/>
        <n v="998.0"/>
        <n v="3048.0"/>
        <n v="450.0"/>
        <n v="1716.0"/>
        <n v="3506.0"/>
        <n v="3488.0"/>
        <n v="696.0"/>
        <n v="2029.0"/>
        <n v="1341.0"/>
        <n v="1118.0"/>
        <n v="1553.0"/>
        <n v="687.0"/>
        <n v="79.0"/>
        <n v="4487.0"/>
        <n v="1731.0"/>
        <n v="2531.0"/>
        <n v="747.0"/>
        <n v="3329.0"/>
        <n v="175.0"/>
        <n v="1267.0"/>
        <n v="82.0"/>
        <n v="311.0"/>
        <n v="4727.0"/>
        <n v="1001.0"/>
        <n v="1807.0"/>
        <n v="2261.0"/>
        <n v="2712.0"/>
        <n v="3182.0"/>
        <n v="4469.0"/>
        <n v="1678.0"/>
        <n v="691.0"/>
        <n v="3984.0"/>
        <n v="1384.0"/>
        <n v="1952.0"/>
        <n v="3988.0"/>
        <n v="3337.0"/>
        <n v="1763.0"/>
        <n v="1947.0"/>
        <n v="912.0"/>
        <n v="382.0"/>
        <n v="2156.0"/>
        <n v="528.0"/>
        <n v="743.0"/>
        <n v="5017.0"/>
        <n v="182.0"/>
        <n v="1526.0"/>
        <n v="2282.0"/>
        <n v="3993.0"/>
        <n v="1806.0"/>
        <n v="1569.0"/>
        <n v="2335.0"/>
        <n v="1981.0"/>
        <n v="676.0"/>
        <n v="1595.0"/>
        <n v="3972.0"/>
        <n v="2496.0"/>
        <n v="1572.0"/>
        <n v="305.0"/>
        <n v="1470.0"/>
        <n v="2979.0"/>
        <n v="665.0"/>
        <n v="1925.0"/>
        <n v="168.0"/>
        <n v="2873.0"/>
        <n v="1983.0"/>
        <n v="1970.0"/>
        <n v="36.0"/>
        <n v="2358.0"/>
        <n v="1829.0"/>
        <n v="970.0"/>
        <n v="861.0"/>
        <n v="1982.0"/>
        <n v="238.0"/>
        <n v="1370.0"/>
        <n v="827.0"/>
        <n v="14.0"/>
        <n v="1784.0"/>
        <n v="1137.0"/>
        <n v="1930.0"/>
        <n v="3600.0"/>
        <n v="1606.0"/>
        <n v="1091.0"/>
        <n v="1612.0"/>
        <n v="1559.0"/>
        <n v="3454.0"/>
        <n v="746.0"/>
        <n v="2963.0"/>
        <n v="1327.0"/>
        <n v="122.0"/>
        <n v="669.0"/>
        <n v="2786.0"/>
        <n v="1525.0"/>
        <n v="2326.0"/>
        <n v="2515.0"/>
        <n v="1756.0"/>
        <n v="1014.0"/>
        <n v="304.0"/>
        <n v="2804.0"/>
        <n v="994.0"/>
        <n v="508.0"/>
        <n v="2816.0"/>
        <n v="4202.0"/>
        <n v="4300.0"/>
        <n v="167.0"/>
        <n v="1160.0"/>
        <n v="1732.0"/>
        <n v="4168.0"/>
        <n v="3339.0"/>
        <n v="1369.0"/>
        <n v="2946.0"/>
        <n v="1653.0"/>
        <n v="1884.0"/>
        <n v="386.0"/>
        <n v="3047.0"/>
        <n v="929.0"/>
        <n v="3777.0"/>
        <n v="1039.0"/>
        <n v="221.0"/>
        <n v="3707.0"/>
        <n v="550.0"/>
        <n v="991.0"/>
        <n v="871.0"/>
        <n v="4427.0"/>
        <n v="773.0"/>
        <n v="1745.0"/>
        <n v="1310.0"/>
        <n v="5090.0"/>
        <n v="402.0"/>
        <n v="2914.0"/>
        <n v="1629.0"/>
        <n v="2378.0"/>
        <n v="1611.0"/>
        <n v="53.0"/>
        <n v="1491.0"/>
        <n v="3655.0"/>
        <n v="1040.0"/>
        <n v="4045.0"/>
        <n v="3549.0"/>
        <n v="87.0"/>
        <n v="5281.0"/>
        <n v="1074.0"/>
        <n v="1859.0"/>
        <n v="3185.0"/>
        <n v="3739.0"/>
        <n v="3068.0"/>
        <n v="262.0"/>
        <n v="503.0"/>
        <n v="1939.0"/>
        <n v="527.0"/>
        <n v="3247.0"/>
        <n v="1867.0"/>
        <n v="698.0"/>
        <n v="227.0"/>
        <n v="566.0"/>
        <n v="169.0"/>
        <n v="1196.0"/>
        <n v="2055.0"/>
        <n v="2048.0"/>
        <n v="884.0"/>
        <n v="2839.0"/>
        <n v="2731.0"/>
        <n v="1484.0"/>
        <n v="2632.0"/>
        <n v="583.0"/>
        <n v="2671.0"/>
        <n v="2645.0"/>
        <n v="435.0"/>
        <n v="916.0"/>
        <n v="4287.0"/>
        <n v="1113.0"/>
        <n v="650.0"/>
        <n v="2450.0"/>
        <n v="148.0"/>
        <n v="2447.0"/>
        <n v="2430.0"/>
        <n v="1041.0"/>
        <n v="2063.0"/>
        <n v="2541.0"/>
        <n v="369.0"/>
        <n v="1114.0"/>
        <n v="2487.0"/>
        <n v="1356.0"/>
        <n v="1320.0"/>
        <n v="1025.0"/>
        <n v="2717.0"/>
        <n v="5210.0"/>
        <n v="1462.0"/>
        <n v="319.0"/>
        <n v="1373.0"/>
        <n v="2085.0"/>
        <n v="749.0"/>
        <n v="415.0"/>
        <n v="2822.0"/>
        <n v="1359.0"/>
        <n v="2521.0"/>
        <n v="1768.0"/>
        <n v="3456.0"/>
        <n v="3598.0"/>
        <n v="2113.0"/>
        <n v="513.0"/>
        <n v="4221.0"/>
        <n v="4012.0"/>
        <n v="3671.0"/>
        <n v="2974.0"/>
        <n v="1047.0"/>
        <n v="1308.0"/>
        <n v="1177.0"/>
        <n v="1597.0"/>
        <n v="2864.0"/>
        <n v="2353.0"/>
        <n v="2928.0"/>
        <n v="2765.0"/>
        <n v="230.0"/>
        <n v="24.0"/>
        <n v="1245.0"/>
        <n v="340.0"/>
        <n v="3649.0"/>
        <n v="2229.0"/>
        <n v="3582.0"/>
        <n v="353.0"/>
        <n v="2075.0"/>
        <n v="1181.0"/>
        <n v="437.0"/>
        <n v="1547.0"/>
        <n v="1363.0"/>
        <n v="2557.0"/>
        <n v="3170.0"/>
        <n v="3601.0"/>
        <n v="4148.0"/>
        <n v="4704.0"/>
        <n v="468.0"/>
        <n v="3527.0"/>
        <n v="5921.0"/>
        <n v="1530.0"/>
        <n v="1574.0"/>
        <n v="1573.0"/>
        <n v="1126.0"/>
        <n v="5299.0"/>
        <n v="882.0"/>
        <n v="880.0"/>
        <n v="1182.0"/>
        <n v="1078.0"/>
        <n v="480.0"/>
        <n v="47.0"/>
        <n v="1650.0"/>
        <n v="2128.0"/>
        <n v="1241.0"/>
        <n v="694.0"/>
        <n v="1605.0"/>
        <n v="3159.0"/>
        <n v="378.0"/>
        <n v="3158.0"/>
        <n v="375.0"/>
        <n v="1306.0"/>
        <n v="1896.0"/>
        <n v="2414.0"/>
        <n v="2931.0"/>
        <n v="154.0"/>
        <n v="1067.0"/>
        <n v="6133.0"/>
        <n v="1082.0"/>
        <n v="1443.0"/>
        <n v="828.0"/>
        <n v="1167.0"/>
        <n v="6037.0"/>
        <n v="223.0"/>
        <n v="1429.0"/>
        <n v="2410.0"/>
        <n v="2333.0"/>
        <n v="3331.0"/>
        <n v="1685.0"/>
        <n v="265.0"/>
        <n v="987.0"/>
        <n v="2004.0"/>
        <n v="1658.0"/>
        <n v="3425.0"/>
        <n v="214.0"/>
        <n v="5079.0"/>
        <n v="2655.0"/>
        <n v="292.0"/>
        <n v="4124.0"/>
        <n v="3163.0"/>
        <n v="582.0"/>
        <n v="2346.0"/>
        <n v="897.0"/>
        <n v="422.0"/>
        <n v="1295.0"/>
        <n v="2146.0"/>
        <n v="1511.0"/>
        <n v="3004.0"/>
        <n v="2120.0"/>
        <n v="894.0"/>
        <n v="4240.0"/>
        <n v="195.0"/>
        <n v="4436.0"/>
        <n v="5138.0"/>
        <n v="1282.0"/>
        <n v="2375.0"/>
        <n v="1312.0"/>
        <n v="2929.0"/>
        <n v="3433.0"/>
        <n v="1321.0"/>
        <n v="6.0"/>
        <n v="865.0"/>
        <n v="1186.0"/>
        <n v="844.0"/>
        <n v="3356.0"/>
        <n v="2292.0"/>
        <n v="961.0"/>
        <n v="2680.0"/>
        <n v="3125.0"/>
        <n v="2809.0"/>
        <n v="1163.0"/>
        <n v="1905.0"/>
        <n v="2065.0"/>
        <n v="76.0"/>
        <n v="555.0"/>
        <n v="2311.0"/>
        <n v="952.0"/>
        <n v="826.0"/>
        <n v="2896.0"/>
        <n v="3363.0"/>
        <n v="489.0"/>
        <n v="3770.0"/>
        <n v="1795.0"/>
        <n v="510.0"/>
        <n v="1354.0"/>
        <n v="0.0"/>
        <n v="2862.0"/>
        <n v="695.0"/>
        <n v="2091.0"/>
        <n v="461.0"/>
        <n v="222.0"/>
        <n v="1988.0"/>
        <n v="1513.0"/>
        <n v="444.0"/>
        <n v="467.0"/>
        <n v="4006.0"/>
        <n v="801.0"/>
        <n v="1150.0"/>
        <n v="1703.0"/>
        <n v="32.0"/>
        <n v="3288.0"/>
        <n v="3959.0"/>
        <n v="667.0"/>
        <n v="1351.0"/>
        <n v="4875.0"/>
        <n v="2986.0"/>
        <n v="3507.0"/>
        <n v="2227.0"/>
        <n v="1035.0"/>
        <n v="922.0"/>
        <n v="1996.0"/>
        <n v="2623.0"/>
        <n v="4378.0"/>
        <n v="2576.0"/>
        <n v="153.0"/>
        <n v="1157.0"/>
        <n v="4183.0"/>
        <n v="372.0"/>
        <n v="753.0"/>
        <n v="2534.0"/>
        <n v="908.0"/>
        <n v="3416.0"/>
        <n v="1858.0"/>
        <n v="2570.0"/>
        <n v="1566.0"/>
        <n v="204.0"/>
        <n v="1627.0"/>
        <n v="799.0"/>
        <n v="3079.0"/>
        <n v="37.0"/>
        <n v="842.0"/>
        <n v="232.0"/>
        <n v="2588.0"/>
        <n v="1788.0"/>
        <n v="615.0"/>
        <n v="3405.0"/>
        <n v="2778.0"/>
        <n v="1679.0"/>
        <n v="171.0"/>
        <n v="72.0"/>
        <n v="2777.0"/>
        <n v="2276.0"/>
        <n v="3290.0"/>
        <n v="4767.0"/>
        <n v="2386.0"/>
        <n v="2578.0"/>
        <n v="3687.0"/>
        <n v="1608.0"/>
        <n v="1279.0"/>
        <n v="1042.0"/>
        <n v="2724.0"/>
        <n v="1178.0"/>
        <n v="1616.0"/>
        <n v="1475.0"/>
        <n v="860.0"/>
        <n v="2955.0"/>
        <n v="3438.0"/>
        <n v="544.0"/>
        <n v="138.0"/>
        <n v="3354.0"/>
        <n v="1129.0"/>
        <n v="534.0"/>
        <n v="3070.0"/>
        <n v="3099.0"/>
        <n v="2888.0"/>
        <n v="763.0"/>
        <n v="2420.0"/>
        <n v="2144.0"/>
        <n v="2000.0"/>
        <n v="1058.0"/>
        <n v="1510.0"/>
        <n v="1659.0"/>
        <n v="756.0"/>
        <n v="557.0"/>
        <n v="1638.0"/>
        <n v="3001.0"/>
        <n v="956.0"/>
        <n v="3692.0"/>
        <n v="3050.0"/>
        <n v="1477.0"/>
        <n v="3053.0"/>
        <n v="101.0"/>
        <n v="1416.0"/>
        <n v="2228.0"/>
        <n v="852.0"/>
        <n v="3475.0"/>
        <n v="4335.0"/>
        <n v="4002.0"/>
        <n v="2360.0"/>
        <n v="1208.0"/>
        <n v="2193.0"/>
        <n v="727.0"/>
        <n v="331.0"/>
        <n v="113.0"/>
        <n v="1494.0"/>
        <n v="2025.0"/>
        <n v="1842.0"/>
        <n v="2689.0"/>
        <n v="1774.0"/>
        <n v="1452.0"/>
        <n v="1927.0"/>
        <n v="2575.0"/>
        <n v="4421.0"/>
        <n v="937.0"/>
        <n v="2658.0"/>
        <n v="678.0"/>
        <n v="1726.0"/>
        <n v="663.0"/>
        <n v="1071.0"/>
        <n v="104.0"/>
        <n v="3271.0"/>
        <n v="3503.0"/>
        <n v="2177.0"/>
        <n v="1601.0"/>
        <n v="2908.0"/>
        <n v="4106.0"/>
        <n v="38.0"/>
        <n v="2428.0"/>
        <n v="4026.0"/>
        <n v="1507.0"/>
        <n v="2893.0"/>
        <n v="1045.0"/>
        <n v="3044.0"/>
        <n v="3257.0"/>
        <n v="1493.0"/>
        <n v="159.0"/>
        <n v="41.0"/>
        <n v="1687.0"/>
        <n v="3361.0"/>
        <n v="1344.0"/>
        <n v="4192.0"/>
        <n v="4237.0"/>
        <n v="3244.0"/>
        <n v="1661.0"/>
        <n v="877.0"/>
        <n v="3631.0"/>
        <n v="4217.0"/>
        <n v="2697.0"/>
        <n v="3225.0"/>
        <n v="1037.0"/>
        <n v="256.0"/>
        <n v="216.0"/>
        <n v="2279.0"/>
        <n v="3147.0"/>
        <n v="1328.0"/>
        <n v="2876.0"/>
        <n v="3398.0"/>
        <n v="2168.0"/>
        <n v="120.0"/>
        <n v="4373.0"/>
        <n v="2221.0"/>
        <n v="1822.0"/>
        <n v="1288.0"/>
        <n v="473.0"/>
        <n v="2339.0"/>
        <n v="2640.0"/>
        <n v="3484.0"/>
        <n v="3058.0"/>
        <n v="762.0"/>
        <n v="3211.0"/>
        <n v="211.0"/>
        <n v="2379.0"/>
        <n v="1487.0"/>
        <n v="417.0"/>
        <n v="771.0"/>
        <n v="3127.0"/>
        <n v="2111.0"/>
        <n v="1210.0"/>
        <n v="1170.0"/>
        <n v="1028.0"/>
        <n v="4445.0"/>
        <n v="44.0"/>
        <n v="1049.0"/>
        <n v="2082.0"/>
        <n v="1112.0"/>
        <n v="446.0"/>
        <n v="769.0"/>
        <n v="4282.0"/>
        <n v="1624.0"/>
        <n v="5501.0"/>
        <n v="595.0"/>
        <n v="1154.0"/>
        <n v="345.0"/>
        <n v="1298.0"/>
        <n v="1019.0"/>
        <n v="3711.0"/>
        <n v="1838.0"/>
        <n v="3299.0"/>
        <n v="2755.0"/>
        <n v="3906.0"/>
        <n v="2477.0"/>
        <n v="4574.0"/>
        <n v="492.0"/>
        <n v="2694.0"/>
        <n v="2334.0"/>
        <n v="3154.0"/>
        <n v="1903.0"/>
        <n v="260.0"/>
        <n v="3320.0"/>
        <n v="1423.0"/>
        <n v="1825.0"/>
        <n v="2393.0"/>
        <n v="242.0"/>
        <n v="78.0"/>
        <n v="1960.0"/>
        <n v="5061.0"/>
        <n v="1803.0"/>
        <n v="1874.0"/>
        <n v="1697.0"/>
        <n v="2633.0"/>
        <n v="135.0"/>
        <n v="1623.0"/>
        <n v="4435.0"/>
        <n v="3282.0"/>
        <n v="5092.0"/>
        <n v="2259.0"/>
        <n v="1036.0"/>
        <n v="2702.0"/>
        <n v="1135.0"/>
        <n v="2438.0"/>
        <n v="1985.0"/>
        <n v="1805.0"/>
        <n v="1046.0"/>
        <n v="2647.0"/>
        <n v="4403.0"/>
        <n v="3059.0"/>
        <n v="3724.0"/>
        <n v="1418.0"/>
        <n v="1439.0"/>
        <n v="3453.0"/>
        <n v="837.0"/>
        <n v="225.0"/>
        <n v="34.0"/>
        <n v="2002.0"/>
        <n v="3751.0"/>
        <n v="659.0"/>
        <n v="3856.0"/>
        <n v="3368.0"/>
        <n v="3360.0"/>
        <n v="1613.0"/>
        <n v="2594.0"/>
        <n v="1153.0"/>
        <n v="67.0"/>
        <n v="1023.0"/>
        <n v="1412.0"/>
        <n v="1486.0"/>
        <n v="328.0"/>
        <n v="2492.0"/>
        <n v="2838.0"/>
        <n v="1544.0"/>
        <n v="2433.0"/>
        <n v="1814.0"/>
        <n v="4099.0"/>
        <n v="1173.0"/>
        <n v="3444.0"/>
        <n v="2033.0"/>
        <n v="2423.0"/>
        <n v="2234.0"/>
        <n v="3022.0"/>
        <n v="275.0"/>
        <n v="84.0"/>
        <n v="899.0"/>
        <n v="3080.0"/>
        <n v="660.0"/>
        <n v="279.0"/>
        <n v="766.0"/>
        <n v="3560.0"/>
        <n v="2630.0"/>
        <n v="1149.0"/>
        <n v="2381.0"/>
        <n v="1352.0"/>
        <n v="1948.0"/>
        <n v="725.0"/>
        <n v="1086.0"/>
        <n v="1672.0"/>
        <n v="2196.0"/>
        <n v="1541.0"/>
        <n v="2967.0"/>
        <n v="601.0"/>
        <n v="1621.0"/>
        <n v="2663.0"/>
        <n v="2427.0"/>
        <n v="4705.0"/>
        <n v="358.0"/>
        <n v="1214.0"/>
        <n v="3485.0"/>
        <n v="3149.0"/>
        <n v="1869.0"/>
        <n v="1902.0"/>
        <n v="1866.0"/>
        <n v="2730.0"/>
        <n v="986.0"/>
        <n v="4553.0"/>
        <n v="26.0"/>
        <n v="1408.0"/>
        <n v="333.0"/>
        <n v="3152.0"/>
        <n v="329.0"/>
        <n v="478.0"/>
        <n v="2613.0"/>
        <n v="240.0"/>
        <n v="648.0"/>
        <n v="2397.0"/>
        <n v="3532.0"/>
        <n v="1646.0"/>
        <n v="761.0"/>
        <n v="3666.0"/>
        <n v="1800.0"/>
        <n v="1722.0"/>
        <n v="2789.0"/>
        <n v="3721.0"/>
        <n v="2498.0"/>
        <n v="2472.0"/>
        <n v="2723.0"/>
        <n v="456.0"/>
        <n v="203.0"/>
        <n v="158.0"/>
        <n v="1162.0"/>
        <n v="2866.0"/>
        <n v="2790.0"/>
        <n v="1823.0"/>
        <n v="867.0"/>
        <n v="617.0"/>
        <n v="3199.0"/>
        <n v="942.0"/>
        <n v="2232.0"/>
        <n v="1715.0"/>
        <n v="1535.0"/>
        <n v="484.0"/>
        <n v="3086.0"/>
        <n v="2421.0"/>
        <n v="1999.0"/>
        <n v="1951.0"/>
        <n v="1965.0"/>
        <n v="75.0"/>
        <n v="2565.0"/>
        <n v="3920.0"/>
        <n v="1492.0"/>
        <n v="831.0"/>
        <n v="596.0"/>
        <n v="2248.0"/>
        <n v="4350.0"/>
        <n v="2443.0"/>
        <n v="1179.0"/>
        <n v="2682.0"/>
        <n v="2080.0"/>
        <n v="1485.0"/>
        <n v="3605.0"/>
        <n v="1326.0"/>
        <n v="2058.0"/>
        <n v="2182.0"/>
        <n v="674.0"/>
        <n v="181.0"/>
        <n v="2774.0"/>
        <n v="1318.0"/>
        <n v="2592.0"/>
        <n v="247.0"/>
        <n v="3841.0"/>
        <n v="3583.0"/>
        <n v="1949.0"/>
        <n v="4059.0"/>
        <n v="73.0"/>
        <n v="3133.0"/>
        <n v="1348.0"/>
        <n v="5200.0"/>
        <n v="3076.0"/>
        <n v="4635.0"/>
        <n v="910.0"/>
        <n v="990.0"/>
        <n v="98.0"/>
        <n v="4314.0"/>
        <n v="701.0"/>
        <n v="448.0"/>
        <n v="1938.0"/>
        <n v="1961.0"/>
        <n v="2188.0"/>
        <n v="2906.0"/>
        <n v="1307.0"/>
        <n v="2119.0"/>
        <n v="3597.0"/>
        <n v="1249.0"/>
        <n v="1560.0"/>
        <n v="3640.0"/>
        <n v="62.0"/>
        <n v="748.0"/>
        <n v="1201.0"/>
        <n v="1966.0"/>
        <n v="19.0"/>
        <n v="1323.0"/>
        <n v="2573.0"/>
        <n v="3440.0"/>
        <n v="2552.0"/>
        <n v="1362.0"/>
        <n v="1371.0"/>
        <n v="829.0"/>
        <n v="2551.0"/>
        <n v="7.0"/>
        <n v="1643.0"/>
        <n v="4709.0"/>
        <n v="2127.0"/>
        <n v="487.0"/>
        <n v="3974.0"/>
        <n v="1378.0"/>
        <n v="3167.0"/>
        <n v="4542.0"/>
        <n v="3628.0"/>
        <n v="3916.0"/>
        <n v="2010.0"/>
        <n v="2.0"/>
        <n v="872.0"/>
        <n v="2733.0"/>
        <n v="840.0"/>
        <n v="1406.0"/>
        <n v="3848.0"/>
        <n v="434.0"/>
        <n v="533.0"/>
        <n v="636.0"/>
        <n v="1127.0"/>
        <n v="278.0"/>
        <n v="316.0"/>
        <n v="2310.0"/>
        <n v="4786.0"/>
        <n v="3977.0"/>
        <n v="3875.0"/>
        <n v="3876.0"/>
        <n v="3385.0"/>
        <n v="1333.0"/>
        <n v="324.0"/>
        <n v="295.0"/>
        <n v="1269.0"/>
        <n v="1881.0"/>
        <n v="778.0"/>
        <n v="337.0"/>
        <n v="3173.0"/>
        <n v="2249.0"/>
        <n v="3480.0"/>
        <n v="1293.0"/>
        <n v="806.0"/>
        <n v="814.0"/>
        <n v="2948.0"/>
        <n v="1233.0"/>
        <n v="3611.0"/>
        <n v="925.0"/>
        <n v="618.0"/>
        <n v="4103.0"/>
        <n v="3792.0"/>
        <n v="4562.0"/>
        <n v="2591.0"/>
        <n v="624.0"/>
        <n v="2230.0"/>
        <n v="673.0"/>
        <n v="1225.0"/>
        <n v="605.0"/>
        <n v="613.0"/>
        <n v="646.0"/>
        <n v="1457.0"/>
        <n v="3556.0"/>
        <n v="2413.0"/>
        <n v="1350.0"/>
        <n v="1556.0"/>
        <n v="971.0"/>
        <n v="3115.0"/>
        <n v="672.0"/>
        <n v="2681.0"/>
        <n v="99.0"/>
        <n v="946.0"/>
        <n v="1736.0"/>
        <n v="2014.0"/>
        <n v="2825.0"/>
        <n v="4438.0"/>
        <n v="875.0"/>
        <n v="1483.0"/>
        <n v="3300.0"/>
        <n v="1199.0"/>
        <n v="898.0"/>
        <n v="2700.0"/>
        <n v="2638.0"/>
        <n v="967.0"/>
        <n v="1411.0"/>
        <n v="2439.0"/>
        <n v="15.0"/>
        <n v="3145.0"/>
        <n v="4407.0"/>
        <n v="2624.0"/>
        <n v="2909.0"/>
        <n v="3241.0"/>
        <n v="1052.0"/>
        <n v="3134.0"/>
        <n v="479.0"/>
        <n v="2782.0"/>
        <n v="1464.0"/>
        <n v="3228.0"/>
        <n v="1066.0"/>
        <n v="1334.0"/>
        <n v="4161.0"/>
        <n v="857.0"/>
        <n v="2603.0"/>
        <n v="3610.0"/>
        <n v="1090.0"/>
        <n v="92.0"/>
        <n v="2799.0"/>
        <n v="1377.0"/>
        <n v="4050.0"/>
        <n v="1980.0"/>
        <n v="2153.0"/>
        <n v="6035.0"/>
        <n v="61.0"/>
        <n v="3421.0"/>
        <n v="2686.0"/>
        <n v="218.0"/>
        <n v="1117.0"/>
        <n v="3997.0"/>
        <n v="282.0"/>
        <n v="3822.0"/>
        <n v="1261.0"/>
        <n v="1121.0"/>
        <n v="2727.0"/>
        <n v="1244.0"/>
        <n v="1301.0"/>
        <n v="366.0"/>
        <n v="1705.0"/>
        <n v="3406.0"/>
        <n v="3304.0"/>
        <n v="3034.0"/>
        <n v="1863.0"/>
        <n v="229.0"/>
        <n v="2266.0"/>
        <n v="788.0"/>
        <n v="820.0"/>
        <n v="1704.0"/>
        <n v="4229.0"/>
        <n v="3790.0"/>
        <n v="3989.0"/>
        <n v="1667.0"/>
        <n v="318.0"/>
        <n v="1832.0"/>
        <n v="2883.0"/>
        <n v="310.0"/>
        <n v="5051.0"/>
        <n v="2994.0"/>
        <n v="2547.0"/>
        <n v="1712.0"/>
        <n v="1809.0"/>
        <n v="1236.0"/>
        <n v="4090.0"/>
        <n v="809.0"/>
        <n v="1115.0"/>
        <n v="42.0"/>
        <n v="1570.0"/>
        <n v="3816.0"/>
        <n v="2115.0"/>
        <n v="1904.0"/>
        <n v="923.0"/>
        <n v="1420.0"/>
        <n v="4945.0"/>
        <n v="4061.0"/>
        <n v="2059.0"/>
        <n v="1633.0"/>
        <n v="1783.0"/>
        <n v="2801.0"/>
        <n v="1920.0"/>
        <n v="3976.0"/>
        <n v="2478.0"/>
        <n v="5148.0"/>
        <n v="2272.0"/>
        <n v="949.0"/>
        <n v="2389.0"/>
        <n v="344.0"/>
        <n v="2321.0"/>
        <n v="3195.0"/>
        <n v="6060.0"/>
        <n v="4672.0"/>
        <n v="3585.0"/>
        <n v="4539.0"/>
        <n v="336.0"/>
        <n v="594.0"/>
        <n v="3779.0"/>
        <n v="3808.0"/>
        <n v="3118.0"/>
        <n v="1498.0"/>
        <n v="106.0"/>
        <n v="3713.0"/>
        <n v="2698.0"/>
        <n v="4197.0"/>
        <n v="1984.0"/>
        <n v="3746.0"/>
        <n v="116.0"/>
        <n v="2045.0"/>
        <n v="3643.0"/>
        <n v="3015.0"/>
        <n v="935.0"/>
        <n v="2399.0"/>
        <n v="2170.0"/>
        <n v="1794.0"/>
        <n v="1594.0"/>
        <n v="1397.0"/>
        <n v="286.0"/>
        <n v="1262.0"/>
        <n v="3413.0"/>
        <n v="3220.0"/>
        <n v="621.0"/>
        <n v="1080.0"/>
        <n v="2871.0"/>
        <n v="2817.0"/>
        <n v="190.0"/>
        <n v="71.0"/>
        <n v="243.0"/>
        <n v="2176.0"/>
        <n v="2523.0"/>
        <n v="1677.0"/>
        <n v="1888.0"/>
        <n v="224.0"/>
        <n v="632.0"/>
        <n v="1103.0"/>
        <n v="4100.0"/>
        <n v="3718.0"/>
        <n v="2714.0"/>
        <n v="5323.0"/>
        <n v="564.0"/>
        <n v="1450.0"/>
        <n v="74.0"/>
        <n v="2773.0"/>
        <n v="928.0"/>
        <n v="1008.0"/>
        <n v="3542.0"/>
        <n v="3832.0"/>
        <n v="193.0"/>
        <n v="791.0"/>
        <n v="2715.0"/>
        <n v="1311.0"/>
        <n v="1604.0"/>
        <n v="4566.0"/>
        <n v="2151.0"/>
        <n v="1469.0"/>
        <n v="549.0"/>
        <n v="593.0"/>
        <n v="1109.0"/>
        <n v="2437.0"/>
        <n v="399.0"/>
        <n v="3201.0"/>
        <n v="312.0"/>
        <n v="1578.0"/>
        <n v="2223.0"/>
        <n v="3555.0"/>
        <n v="2611.0"/>
        <n v="2069.0"/>
        <n v="3065.0"/>
        <n v="2880.0"/>
        <n v="713.0"/>
        <n v="736.0"/>
        <n v="2426.0"/>
        <n v="973.0"/>
        <n v="3700.0"/>
        <n v="1871.0"/>
        <n v="505.0"/>
        <n v="2382.0"/>
        <n v="1093.0"/>
        <n v="2910.0"/>
        <n v="3330.0"/>
        <n v="1688.0"/>
        <n v="2165.0"/>
        <n v="1759.0"/>
        <n v="1402.0"/>
        <n v="1076.0"/>
        <n v="2890.0"/>
        <n v="2370.0"/>
        <n v="217.0"/>
        <n v="4985.0"/>
        <n v="1291.0"/>
        <n v="1294.0"/>
        <n v="4060.0"/>
        <n v="2725.0"/>
        <n v="682.0"/>
        <n v="2312.0"/>
        <n v="314.0"/>
        <n v="1882.0"/>
        <n v="2683.0"/>
        <n v="5546.0"/>
        <n v="427.0"/>
        <n v="66.0"/>
        <n v="231.0"/>
        <n v="1497.0"/>
        <n v="3917.0"/>
        <n v="334.0"/>
        <n v="2505.0"/>
        <n v="4223.0"/>
        <n v="2202.0"/>
        <n v="866.0"/>
        <n v="675.0"/>
        <n v="604.0"/>
        <n v="607.0"/>
        <n v="637.0"/>
        <n v="4526.0"/>
        <n v="1395.0"/>
        <n v="1385.0"/>
        <n v="843.0"/>
        <n v="2096.0"/>
        <n v="1935.0"/>
        <n v="2641.0"/>
        <n v="3817.0"/>
        <n v="2094.0"/>
        <n v="3812.0"/>
        <n v="1247.0"/>
        <n v="3846.0"/>
        <n v="20.0"/>
        <n v="3420.0"/>
        <n v="702.0"/>
        <n v="2506.0"/>
        <n v="1073.0"/>
        <n v="2459.0"/>
        <n v="547.0"/>
        <n v="494.0"/>
        <n v="1239.0"/>
        <n v="2556.0"/>
        <n v="1897.0"/>
        <n v="4094.0"/>
        <n v="1075.0"/>
        <n v="1131.0"/>
        <n v="1216.0"/>
        <n v="2185.0"/>
        <n v="1943.0"/>
        <n v="3409.0"/>
        <n v="1625.0"/>
        <n v="627.0"/>
        <n v="4262.0"/>
        <n v="876.0"/>
        <n v="3324.0"/>
        <n v="1044.0"/>
        <n v="2106.0"/>
        <n v="1194.0"/>
        <n v="4712.0"/>
        <n v="5206.0"/>
        <n v="999.0"/>
        <n v="1447.0"/>
        <n v="5181.0"/>
        <n v="3245.0"/>
        <n v="1273.0"/>
        <n v="2609.0"/>
        <n v="1480.0"/>
        <n v="1084.0"/>
        <n v="261.0"/>
        <n v="28.0"/>
        <n v="3259.0"/>
        <n v="4634.0"/>
        <n v="4543.0"/>
        <n v="1670.0"/>
        <n v="1933.0"/>
        <n v="723.0"/>
        <n v="1335.0"/>
        <n v="471.0"/>
        <n v="3797.0"/>
        <n v="481.0"/>
        <n v="4480.0"/>
        <n v="2051.0"/>
        <n v="3101.0"/>
        <n v="523.0"/>
        <n v="4563.0"/>
        <n v="2365.0"/>
        <n v="3998.0"/>
        <n v="1072.0"/>
        <n v="2244.0"/>
        <n v="2254.0"/>
        <n v="955.0"/>
        <n v="2361.0"/>
        <n v="6719.0"/>
        <n v="1516.0"/>
        <n v="1518.0"/>
        <n v="332.0"/>
        <n v="819.0"/>
        <n v="2204.0"/>
        <n v="711.0"/>
        <n v="152.0"/>
        <n v="647.0"/>
        <n v="236.0"/>
        <n v="86.0"/>
        <n v="2148.0"/>
        <n v="3212.0"/>
        <n v="233.0"/>
        <n v="4014.0"/>
        <n v="2372.0"/>
        <n v="3562.0"/>
        <n v="77.0"/>
        <n v="2543.0"/>
        <n v="4348.0"/>
        <n v="2150.0"/>
        <n v="3011.0"/>
        <n v="405.0"/>
        <n v="979.0"/>
        <n v="1615.0"/>
        <n v="95.0"/>
        <n v="759.0"/>
        <n v="2851.0"/>
        <n v="1651.0"/>
        <n v="3108.0"/>
        <n v="302.0"/>
        <n v="1676.0"/>
        <n v="619.0"/>
        <n v="3762.0"/>
        <n v="2041.0"/>
        <n v="31.0"/>
        <n v="1283.0"/>
        <n v="980.0"/>
        <n v="2912.0"/>
        <n v="3162.0"/>
        <n v="3980.0"/>
        <n v="628.0"/>
        <n v="983.0"/>
        <n v="526.0"/>
        <n v="556.0"/>
        <n v="3113.0"/>
        <n v="5093.0"/>
        <n v="3716.0"/>
        <n v="2161.0"/>
        <n v="927.0"/>
        <n v="1855.0"/>
        <n v="2325.0"/>
        <n v="3948.0"/>
        <n v="1292.0"/>
        <n v="1557.0"/>
        <n v="2654.0"/>
        <n v="2133.0"/>
        <n v="3987.0"/>
        <n v="1536.0"/>
        <n v="3767.0"/>
        <n v="954.0"/>
        <n v="3743.0"/>
        <n v="841.0"/>
        <n v="670.0"/>
        <n v="2545.0"/>
        <n v="2726.0"/>
        <n v="940.0"/>
        <n v="4420.0"/>
        <n v="914.0"/>
        <n v="1246.0"/>
        <n v="2895.0"/>
        <n v="1761.0"/>
        <n v="251.0"/>
        <n v="4550.0"/>
        <n v="1451.0"/>
        <n v="579.0"/>
        <n v="1533.0"/>
        <n v="2898.0"/>
        <n v="810.0"/>
        <n v="4260.0"/>
        <n v="2483.0"/>
        <n v="787.0"/>
        <n v="909.0"/>
        <n v="3487.0"/>
        <n v="2995.0"/>
        <n v="1315.0"/>
        <n v="2285.0"/>
        <n v="45.0"/>
        <n v="2920.0"/>
        <n v="5160.0"/>
        <n v="3260.0"/>
        <n v="413.0"/>
        <n v="2780.0"/>
        <n v="3266.0"/>
        <n v="315.0"/>
        <n v="2980.0"/>
        <n v="5.0"/>
        <n v="2930.0"/>
        <n v="2267.0"/>
        <n v="2043.0"/>
        <n v="2904.0"/>
        <n v="1581.0"/>
        <n v="4204.0"/>
        <n v="1226.0"/>
        <n v="3326.0"/>
        <n v="3656.0"/>
        <n v="162.0"/>
        <n v="2012.0"/>
        <n v="3095.0"/>
        <n v="4365.0"/>
        <n v="1724.0"/>
        <n v="2826.0"/>
        <n v="1571.0"/>
        <n v="4929.0"/>
        <n v="3018.0"/>
        <n v="1757.0"/>
        <n v="1839.0"/>
        <n v="3654.0"/>
        <n v="1767.0"/>
        <n v="2704.0"/>
        <n v="2369.0"/>
        <n v="2225.0"/>
        <n v="1278.0"/>
        <n v="2913.0"/>
        <n v="3992.0"/>
        <n v="3373.0"/>
        <n v="1013.0"/>
        <n v="2542.0"/>
        <n v="2071.0"/>
        <n v="2304.0"/>
        <n v="543.0"/>
        <n v="2238.0"/>
        <n v="3306.0"/>
        <n v="3474.0"/>
        <n v="3121.0"/>
        <n v="2823.0"/>
        <n v="96.0"/>
        <n v="134.0"/>
        <n v="3083.0"/>
        <n v="1813.0"/>
        <n v="2084.0"/>
        <n v="2226.0"/>
        <n v="1092.0"/>
        <n v="602.0"/>
        <n v="2525.0"/>
        <n v="1682.0"/>
        <n v="406.0"/>
        <n v="2721.0"/>
        <n v="3274.0"/>
        <n v="1912.0"/>
        <n v="2584.0"/>
        <n v="577.0"/>
        <n v="3793.0"/>
        <n v="1380.0"/>
        <n v="3077.0"/>
        <n v="784.0"/>
        <n v="2258.0"/>
        <n v="1802.0"/>
        <n v="4886.0"/>
        <n v="3624.0"/>
        <n v="2667.0"/>
        <n v="2412.0"/>
        <n v="2446.0"/>
        <n v="4744.0"/>
        <n v="5262.0"/>
        <n v="3554.0"/>
        <n v="3297.0"/>
        <n v="4370.0"/>
        <n v="1801.0"/>
        <n v="1009.0"/>
        <n v="2425.0"/>
        <n v="835.0"/>
        <n v="3292.0"/>
        <n v="2819.0"/>
        <n v="273.0"/>
        <n v="3377.0"/>
        <n v="2508.0"/>
        <n v="2554.0"/>
        <n v="2848.0"/>
        <n v="359.0"/>
        <n v="3346.0"/>
        <n v="1790.0"/>
        <n v="3051.0"/>
        <n v="1488.0"/>
        <n v="1979.0"/>
        <n v="2220.0"/>
        <n v="4975.0"/>
        <n v="2077.0"/>
        <n v="889.0"/>
        <n v="1528.0"/>
        <n v="3165.0"/>
        <n v="3577.0"/>
        <n v="408.0"/>
        <n v="731.0"/>
        <n v="719.0"/>
        <n v="4209.0"/>
        <n v="2263.0"/>
        <n v="2088.0"/>
        <n v="17.0"/>
        <n v="65.0"/>
        <n v="3535.0"/>
        <n v="5490.0"/>
        <n v="571.0"/>
        <n v="874.0"/>
        <n v="1683.0"/>
        <n v="2984.0"/>
        <n v="4527.0"/>
        <n v="3395.0"/>
        <n v="1111.0"/>
        <n v="3590.0"/>
        <n v="300.0"/>
        <n v="686.0"/>
        <n v="201.0"/>
        <n v="1929.0"/>
        <n v="1741.0"/>
        <n v="1942.0"/>
        <n v="2484.0"/>
        <n v="2140.0"/>
        <n v="9.0"/>
        <n v="2103.0"/>
        <n v="1357.0"/>
        <n v="419.0"/>
        <n v="958.0"/>
        <n v="2814.0"/>
        <n v="1368.0"/>
        <n v="1379.0"/>
        <n v="1031.0"/>
        <n v="2461.0"/>
        <n v="1330.0"/>
        <n v="3950.0"/>
        <n v="2260.0"/>
        <n v="373.0"/>
        <n v="1824.0"/>
        <n v="1215.0"/>
        <n v="2344.0"/>
        <n v="2240.0"/>
        <n v="2924.0"/>
        <n v="3428.0"/>
        <n v="622.0"/>
        <n v="1400.0"/>
        <n v="2616.0"/>
        <n v="4683.0"/>
        <n v="2099.0"/>
        <n v="91.0"/>
        <n v="2965.0"/>
        <n v="2843.0"/>
        <n v="2078.0"/>
        <n v="4066.0"/>
        <n v="1936.0"/>
        <n v="1444.0"/>
        <n v="845.0"/>
        <n v="356.0"/>
        <n v="3525.0"/>
        <n v="3303.0"/>
        <n v="1563.0"/>
        <n v="1504.0"/>
        <n v="2485.0"/>
        <n v="975.0"/>
        <n v="3161.0"/>
        <n v="720.0"/>
        <n v="1205.0"/>
        <n v="2121.0"/>
        <n v="2716.0"/>
        <n v="3619.0"/>
        <n v="2977.0"/>
        <n v="6005.0"/>
        <n v="3558.0"/>
        <n v="493.0"/>
        <n v="1057.0"/>
        <n v="3031.0"/>
        <n v="4178.0"/>
        <n v="2529.0"/>
        <n v="1833.0"/>
        <n v="3019.0"/>
        <n v="2020.0"/>
        <n v="3519.0"/>
        <n v="3450.0"/>
        <n v="3010.0"/>
        <n v="287.0"/>
        <n v="4076.0"/>
        <n v="2690.0"/>
        <n v="2518.0"/>
        <n v="591.0"/>
        <n v="3025.0"/>
        <n v="2142.0"/>
        <n v="4292.0"/>
        <n v="1666.0"/>
        <n v="1174.0"/>
        <n v="589.0"/>
        <n v="5455.0"/>
        <n v="2186.0"/>
        <n v="1875.0"/>
        <n v="327.0"/>
        <n v="1545.0"/>
        <n v="3588.0"/>
        <n v="1551.0"/>
        <n v="1714.0"/>
        <n v="1353.0"/>
        <n v="4629.0"/>
        <n v="3836.0"/>
        <n v="4926.0"/>
        <n v="3332.0"/>
        <n v="625.0"/>
        <n v="1033.0"/>
        <n v="3479.0"/>
        <n v="3431.0"/>
        <n v="2114.0"/>
        <n v="3784.0"/>
        <n v="3884.0"/>
        <n v="4556.0"/>
        <n v="263.0"/>
        <n v="110.0"/>
        <n v="1552.0"/>
        <n v="1171.0"/>
        <n v="3667.0"/>
        <n v="2152.0"/>
        <n v="1388.0"/>
        <n v="2610.0"/>
        <n v="3317.0"/>
        <n v="342.0"/>
        <n v="3979.0"/>
        <n v="2183.0"/>
        <n v="963.0"/>
        <n v="4073.0"/>
        <n v="367.0"/>
        <n v="2309.0"/>
        <n v="824.0"/>
        <n v="2157.0"/>
        <n v="1206.0"/>
        <n v="4004.0"/>
        <n v="802.0"/>
        <n v="3863.0"/>
        <n v="3106.0"/>
        <n v="1738.0"/>
        <n v="848.0"/>
        <n v="4138.0"/>
        <n v="1744.0"/>
        <n v="2355.0"/>
        <n v="4007.0"/>
        <n v="209.0"/>
        <n v="858.0"/>
        <n v="2837.0"/>
        <n v="1340.0"/>
        <n v="5308.0"/>
        <n v="2495.0"/>
        <n v="1995.0"/>
        <n v="1161.0"/>
        <n v="1540.0"/>
        <n v="4220.0"/>
        <n v="1314.0"/>
        <n v="166.0"/>
        <n v="1701.0"/>
        <n v="2627.0"/>
        <n v="2688.0"/>
        <n v="1846.0"/>
        <n v="3024.0"/>
        <n v="2124.0"/>
        <n v="395.0"/>
        <n v="1998.0"/>
        <n v="1734.0"/>
        <n v="307.0"/>
        <n v="950.0"/>
        <n v="4369.0"/>
        <n v="1392.0"/>
        <n v="1159.0"/>
        <n v="3403.0"/>
        <n v="330.0"/>
        <n v="6155.0"/>
        <n v="3171.0"/>
        <n v="85.0"/>
        <n v="2566.0"/>
        <n v="611.0"/>
        <n v="568.0"/>
        <n v="3890.0"/>
        <n v="710.0"/>
        <n v="3617.0"/>
        <n v="1821.0"/>
        <n v="5450.0"/>
        <n v="2857.0"/>
        <n v="3254.0"/>
        <n v="1758.0"/>
        <n v="3857.0"/>
        <n v="2648.0"/>
        <n v="4199.0"/>
        <n v="1777.0"/>
        <n v="2637.0"/>
        <n v="1600.0"/>
        <n v="2961.0"/>
        <n v="2340.0"/>
        <n v="163.0"/>
        <n v="2100.0"/>
        <n v="2040.0"/>
        <n v="3194.0"/>
        <n v="2137.0"/>
        <n v="1584.0"/>
        <n v="212.0"/>
        <n v="781.0"/>
        <n v="2751.0"/>
        <n v="856.0"/>
        <n v="1937.0"/>
        <n v="3141.0"/>
        <n v="5287.0"/>
        <n v="1237.0"/>
        <n v="5470.0"/>
        <n v="2511.0"/>
        <n v="3589.0"/>
        <n v="2832.0"/>
        <n v="2057.0"/>
        <n v="2269.0"/>
        <n v="1116.0"/>
        <n v="2457.0"/>
        <n v="4185.0"/>
        <n v="2262.0"/>
        <n v="2956.0"/>
        <n v="404.0"/>
        <n v="1038.0"/>
        <n v="4549.0"/>
        <n v="823.0"/>
        <n v="1212.0"/>
        <n v="794.0"/>
        <n v="3441.0"/>
        <n v="4450.0"/>
        <n v="1275.0"/>
        <n v="1012.0"/>
        <n v="800.0"/>
        <n v="21.0"/>
        <n v="608.0"/>
        <n v="984.0"/>
        <n v="1928.0"/>
        <n v="2018.0"/>
        <n v="2675.0"/>
        <n v="150.0"/>
        <n v="576.0"/>
        <n v="3129.0"/>
        <n v="2708.0"/>
        <n v="2650.0"/>
        <n v="629.0"/>
        <n v="3224.0"/>
        <n v="755.0"/>
        <n v="2373.0"/>
        <n v="2787.0"/>
        <n v="1941.0"/>
        <n v="6113.0"/>
        <n v="3418.0"/>
        <n v="2646.0"/>
        <n v="2586.0"/>
        <n v="919.0"/>
        <n v="141.0"/>
        <n v="4128.0"/>
        <n v="2558.0"/>
        <n v="426.0"/>
        <n v="1660.0"/>
        <n v="500.0"/>
        <n v="2415.0"/>
        <n v="703.0"/>
        <n v="5002.0"/>
        <n v="2035.0"/>
        <n v="338.0"/>
        <n v="2834.0"/>
        <n v="102.0"/>
        <n v="2132.0"/>
        <n v="2643.0"/>
        <n v="348.0"/>
        <n v="4195.0"/>
        <n v="3758.0"/>
        <n v="3771.0"/>
        <n v="2016.0"/>
        <n v="2614.0"/>
        <n v="1426.0"/>
        <n v="1138.0"/>
        <n v="2030.0"/>
        <n v="733.0"/>
        <n v="2696.0"/>
        <n v="1641.0"/>
        <n v="1061.0"/>
        <n v="3701.0"/>
        <n v="1865.0"/>
        <n v="2003.0"/>
        <n v="4145.0"/>
        <n v="298.0"/>
        <n v="4330.0"/>
        <n v="786.0"/>
        <n v="1639.0"/>
        <n v="357.0"/>
        <n v="2408.0"/>
        <n v="2803.0"/>
        <n v="1923.0"/>
        <n v="938.0"/>
        <n v="3128.0"/>
        <n v="2550.0"/>
        <n v="4530.0"/>
        <n v="2117.0"/>
        <n v="4075.0"/>
        <n v="2754.0"/>
        <n v="2770.0"/>
        <n v="1614.0"/>
        <n v="145.0"/>
        <n v="4121.0"/>
        <n v="1193.0"/>
        <n v="3272.0"/>
        <n v="2023.0"/>
        <n v="2590.0"/>
        <n v="4115.0"/>
        <n v="1276.0"/>
        <n v="4846.0"/>
        <n v="2507.0"/>
        <n v="2061.0"/>
        <n v="5506.0"/>
        <n v="616.0"/>
        <n v="4485.0"/>
        <n v="693.0"/>
        <n v="2886.0"/>
        <n v="1861.0"/>
        <n v="1567.0"/>
        <n v="793.0"/>
        <n v="2217.0"/>
        <n v="2530.0"/>
        <n v="3291.0"/>
        <n v="851.0"/>
        <n v="1657.0"/>
        <n v="1818.0"/>
        <n v="658.0"/>
        <n v="2797.0"/>
        <n v="1133.0"/>
        <n v="363.0"/>
        <n v="536.0"/>
        <n v="5229.0"/>
        <n v="2273.0"/>
        <n v="361.0"/>
        <n v="2081.0"/>
        <n v="2524.0"/>
        <n v="6054.0"/>
        <n v="3369.0"/>
        <n v="3217.0"/>
        <n v="5036.0"/>
        <n v="2855.0"/>
        <n v="1011.0"/>
        <n v="2163.0"/>
        <n v="3156.0"/>
        <n v="1063.0"/>
        <n v="1240.0"/>
        <n v="3196.0"/>
        <n v="385.0"/>
        <n v="377.0"/>
        <n v="4816.0"/>
        <n v="700.0"/>
        <n v="2982.0"/>
        <n v="4176.0"/>
        <n v="2720.0"/>
        <n v="3036.0"/>
        <n v="299.0"/>
        <n v="565.0"/>
        <n v="4186.0"/>
        <n v="424.0"/>
        <n v="2608.0"/>
        <n v="3208.0"/>
        <n v="1730.0"/>
        <n v="2356.0"/>
        <n v="1740.0"/>
        <n v="1053.0"/>
        <n v="453.0"/>
        <n v="5247.0"/>
        <n v="2388.0"/>
        <n v="68.0"/>
        <n v="3107.0"/>
        <n v="5067.0"/>
        <n v="734.0"/>
        <n v="2504.0"/>
        <n v="2981.0"/>
        <n v="1197.0"/>
        <n v="1978.0"/>
        <n v="3919.0"/>
        <n v="495.0"/>
        <n v="2329.0"/>
        <n v="1110.0"/>
        <n v="1968.0"/>
        <n v="1548.0"/>
        <n v="3151.0"/>
        <n v="5165.0"/>
        <n v="420.0"/>
        <n v="4534.0"/>
        <n v="127.0"/>
        <n v="542.0"/>
        <n v="2198.0"/>
        <n v="5439.0"/>
        <n v="1797.0"/>
        <n v="294.0"/>
        <n v="3563.0"/>
        <n v="5459.0"/>
        <n v="1914.0"/>
        <n v="737.0"/>
        <n v="2349.0"/>
        <n v="4310.0"/>
        <n v="1589.0"/>
        <n v="1635.0"/>
        <n v="3826.0"/>
        <n v="1916.0"/>
        <n v="4497.0"/>
        <n v="1313.0"/>
        <n v="403.0"/>
        <n v="638.0"/>
        <n v="1499.0"/>
        <n v="1051.0"/>
        <n v="1711.0"/>
        <n v="885.0"/>
        <n v="3541.0"/>
        <n v="685.0"/>
        <n v="4316.0"/>
        <n v="3333.0"/>
        <n v="3895.0"/>
        <n v="2859.0"/>
        <n v="293.0"/>
        <n v="3222.0"/>
        <n v="277.0"/>
        <n v="1956.0"/>
        <n v="1680.0"/>
        <n v="2833.0"/>
        <n v="2983.0"/>
        <n v="5473.0"/>
        <n v="5823.0"/>
        <n v="2237.0"/>
        <n v="855.0"/>
        <n v="575.0"/>
        <n v="4561.0"/>
        <n v="485.0"/>
        <n v="5854.0"/>
        <n v="4400.0"/>
        <n v="4089.0"/>
        <n v="269.0"/>
        <n v="3233.0"/>
        <n v="2053.0"/>
        <n v="109.0"/>
        <n v="1365.0"/>
        <n v="4615.0"/>
        <n v="1079.0"/>
        <n v="2364.0"/>
        <n v="2945.0"/>
        <n v="796.0"/>
        <n v="2649.0"/>
        <n v="4126.0"/>
        <n v="1274.0"/>
        <n v="1101.0"/>
        <n v="4372.0"/>
        <n v="1220.0"/>
        <n v="2203.0"/>
        <n v="1957.0"/>
        <n v="901.0"/>
        <n v="978.0"/>
        <n v="2482.0"/>
        <n v="3769.0"/>
        <n v="1104.0"/>
        <n v="451.0"/>
        <n v="4171.0"/>
        <n v="2934.0"/>
        <n v="2343.0"/>
        <n v="2255.0"/>
        <n v="3595.0"/>
        <n v="4646.0"/>
        <n v="1097.0"/>
        <n v="1442.0"/>
        <n v="1781.0"/>
        <n v="1699.0"/>
        <n v="2394.0"/>
        <n v="4149.0"/>
        <n v="2345.0"/>
        <n v="1175.0"/>
        <n v="765.0"/>
        <n v="789.0"/>
        <n v="1068.0"/>
        <n v="1649.0"/>
        <n v="774.0"/>
        <n v="2544.0"/>
        <n v="1374.0"/>
        <n v="1770.0"/>
        <n v="892.0"/>
        <n v="2171.0"/>
        <n v="3230.0"/>
        <n v="1564.0"/>
        <n v="22.0"/>
        <n v="1466.0"/>
        <n v="3947.0"/>
        <n v="4494.0"/>
        <n v="4212.0"/>
        <n v="2005.0"/>
        <n v="741.0"/>
        <n v="352.0"/>
        <n v="4226.0"/>
        <n v="374.0"/>
        <n v="3827.0"/>
        <n v="2501.0"/>
        <n v="2303.0"/>
        <n v="2869.0"/>
        <n v="752.0"/>
        <n v="2985.0"/>
        <n v="3023.0"/>
        <n v="3120.0"/>
        <n v="3009.0"/>
        <n v="2763.0"/>
        <n v="3586.0"/>
        <n v="777.0"/>
        <n v="2753.0"/>
        <n v="968.0"/>
        <n v="1750.0"/>
        <n v="2112.0"/>
        <n v="639.0"/>
        <n v="2451.0"/>
        <n v="1575.0"/>
        <n v="3881.0"/>
        <n v="3358.0"/>
        <n v="1857.0"/>
        <n v="289.0"/>
        <n v="4003.0"/>
        <n v="3608.0"/>
        <n v="205.0"/>
        <n v="2619.0"/>
        <n v="779.0"/>
        <n v="1152.0"/>
        <n v="5650.0"/>
        <n v="2301.0"/>
        <n v="4673.0"/>
        <n v="5043.0"/>
        <n v="125.0"/>
        <n v="1343.0"/>
        <n v="219.0"/>
        <n v="2679.0"/>
        <n v="3473.0"/>
        <n v="2481.0"/>
        <n v="1430.0"/>
        <n v="3759.0"/>
        <n v="235.0"/>
        <n v="3954.0"/>
        <n v="1811.0"/>
        <n v="3653.0"/>
        <n v="1834.0"/>
        <n v="712.0"/>
        <n v="2737.0"/>
        <n v="792.0"/>
        <n v="873.0"/>
        <n v="3763.0"/>
        <n v="705.0"/>
        <n v="1815.0"/>
        <n v="140.0"/>
        <n v="4342.0"/>
        <n v="4063.0"/>
        <n v="3111.0"/>
        <n v="1248.0"/>
        <n v="1918.0"/>
        <n v="5328.0"/>
        <n v="1396.0"/>
        <n v="2122.0"/>
        <n v="1773.0"/>
        <n v="2599.0"/>
        <n v="1270.0"/>
        <n v="2666.0"/>
        <n v="5027.0"/>
        <n v="3174.0"/>
        <n v="2800.0"/>
        <n v="2911.0"/>
        <n v="730.0"/>
        <n v="3800.0"/>
        <n v="2390.0"/>
        <n v="2528.0"/>
        <n v="2845.0"/>
        <n v="3126.0"/>
        <n v="2145.0"/>
        <n v="1209.0"/>
        <n v="570.0"/>
        <n v="2251.0"/>
        <n v="4409.0"/>
        <n v="3544.0"/>
        <n v="2398.0"/>
        <n v="355.0"/>
        <n v="3396.0"/>
        <n v="2676.0"/>
        <n v="3240.0"/>
        <n v="3342.0"/>
        <n v="1002.0"/>
        <n v="900.0"/>
        <n v="3627.0"/>
        <n v="506.0"/>
        <n v="2968.0"/>
        <n v="2937.0"/>
        <n v="2661.0"/>
        <n v="4306.0"/>
        <n v="4997.0"/>
        <n v="341.0"/>
        <n v="2710.0"/>
        <n v="2489.0"/>
        <n v="501.0"/>
        <n v="464.0"/>
        <n v="1899.0"/>
        <n v="186.0"/>
        <n v="3935.0"/>
        <n v="2278.0"/>
        <n v="2107.0"/>
        <n v="782.0"/>
        <n v="4080.0"/>
        <n v="1059.0"/>
        <n v="5626.0"/>
        <n v="1695.0"/>
        <n v="3854.0"/>
        <n v="1187.0"/>
        <n v="1227.0"/>
        <n v="2021.0"/>
        <n v="2022.0"/>
        <n v="964.0"/>
        <n v="563.0"/>
        <n v="5039.0"/>
        <n v="890.0"/>
        <n v="3097.0"/>
        <n v="2456.0"/>
        <n v="4169.0"/>
        <n v="2172.0"/>
        <n v="4966.0"/>
        <n v="2235.0"/>
        <n v="3213.0"/>
        <n v="3248.0"/>
        <n v="4514.0"/>
        <n v="4227.0"/>
        <n v="123.0"/>
        <n v="3384.0"/>
        <n v="255.0"/>
        <n v="1271.0"/>
        <n v="3999.0"/>
        <n v="180.0"/>
        <n v="1372.0"/>
        <n v="2791.0"/>
        <n v="4477.0"/>
        <n v="1521.0"/>
        <n v="1081.0"/>
        <n v="432.0"/>
        <n v="3401.0"/>
        <n v="3296.0"/>
        <n v="3002.0"/>
        <n v="1710.0"/>
        <n v="3882.0"/>
        <n v="853.0"/>
        <n v="2330.0"/>
        <n v="2445.0"/>
        <n v="4535.0"/>
        <n v="716.0"/>
        <n v="3825.0"/>
        <n v="1468.0"/>
        <n v="4660.0"/>
        <n v="268.0"/>
        <n v="1742.0"/>
        <n v="804.0"/>
        <n v="3944.0"/>
        <n v="1538.0"/>
        <n v="3662.0"/>
        <n v="1458.0"/>
        <n v="3851.0"/>
        <n v="3637.0"/>
        <n v="2194.0"/>
        <n v="943.0"/>
        <n v="1281.0"/>
        <n v="2101.0"/>
        <n v="210.0"/>
        <n v="2305.0"/>
        <n v="1907.0"/>
        <n v="2497.0"/>
        <n v="4617.0"/>
        <n v="1000.0"/>
        <n v="4661.0"/>
        <n v="2923.0"/>
        <n v="3000.0"/>
        <n v="3732.0"/>
        <n v="3575.0"/>
        <n v="4821.0"/>
        <n v="4068.0"/>
        <n v="2371.0"/>
        <n v="3210.0"/>
        <n v="423.0"/>
        <n v="1302.0"/>
        <n v="5407.0"/>
        <n v="3814.0"/>
        <n v="3464.0"/>
        <n v="2932.0"/>
        <n v="2849.0"/>
        <n v="886.0"/>
        <n v="1610.0"/>
        <n v="3969.0"/>
        <n v="1106.0"/>
        <n v="2475.0"/>
        <n v="2631.0"/>
        <n v="2093.0"/>
        <n v="4364.0"/>
        <n v="3284.0"/>
        <n v="2380.0"/>
        <n v="2001.0"/>
        <n v="2219.0"/>
        <n v="245.0"/>
        <n v="4208.0"/>
        <n v="1799.0"/>
        <n v="4538.0"/>
        <n v="554.0"/>
        <n v="4732.0"/>
        <n v="2562.0"/>
        <n v="3030.0"/>
        <n v="630.0"/>
        <n v="1195.0"/>
        <n v="1331.0"/>
        <n v="2411.0"/>
        <n v="976.0"/>
        <n v="2147.0"/>
        <n v="2470.0"/>
        <n v="3157.0"/>
        <n v="1796.0"/>
        <n v="1782.0"/>
        <n v="3348.0"/>
        <n v="2940.0"/>
        <n v="2409.0"/>
        <n v="2519.0"/>
        <n v="893.0"/>
        <n v="3289.0"/>
        <n v="3434.0"/>
        <n v="1519.0"/>
        <n v="4529.0"/>
        <n v="1585.0"/>
        <n v="371.0"/>
        <n v="4870.0"/>
        <n v="2870.0"/>
        <n v="5556.0"/>
        <n v="320.0"/>
        <n v="2583.0"/>
        <n v="1169.0"/>
        <n v="3250.0"/>
        <n v="1472.0"/>
        <n v="4399.0"/>
        <n v="2327.0"/>
        <n v="1277.0"/>
        <n v="2917.0"/>
        <n v="207.0"/>
        <n v="3249.0"/>
        <n v="1200.0"/>
        <n v="4716.0"/>
        <n v="887.0"/>
        <n v="97.0"/>
        <n v="3688.0"/>
        <n v="2706.0"/>
        <n v="3069.0"/>
        <n v="3571.0"/>
        <n v="3670.0"/>
        <n v="798.0"/>
        <n v="3060.0"/>
        <n v="2897.0"/>
        <n v="3219.0"/>
        <n v="643.0"/>
        <n v="2587.0"/>
        <n v="183.0"/>
        <n v="1642.0"/>
        <n v="1617.0"/>
        <n v="1043.0"/>
        <n v="1337.0"/>
        <n v="4386.0"/>
        <n v="726.0"/>
        <n v="4865.0"/>
        <n v="5228.0"/>
        <n v="3419.0"/>
        <n v="2771.0"/>
        <n v="966.0"/>
        <n v="631.0"/>
        <n v="3809.0"/>
        <n v="149.0"/>
        <n v="4843.0"/>
        <n v="2073.0"/>
        <n v="477.0"/>
        <n v="1438.0"/>
        <n v="1766.0"/>
        <n v="381.0"/>
        <n v="1626.0"/>
        <n v="1632.0"/>
        <n v="1004.0"/>
        <n v="2991.0"/>
        <n v="941.0"/>
        <n v="4029.0"/>
        <n v="3548.0"/>
        <n v="1692.0"/>
        <n v="1287.0"/>
        <n v="537.0"/>
        <n v="343.0"/>
        <n v="2629.0"/>
        <n v="3365.0"/>
        <n v="2660.0"/>
        <n v="2879.0"/>
        <n v="3135.0"/>
        <n v="3472.0"/>
        <n v="1096.0"/>
        <n v="684.0"/>
        <n v="1543.0"/>
        <n v="2054.0"/>
        <n v="4492.0"/>
        <n v="2847.0"/>
        <n v="4341.0"/>
        <n v="3704.0"/>
        <n v="281.0"/>
        <n v="3775.0"/>
        <n v="2432.0"/>
        <n v="3693.0"/>
        <n v="188.0"/>
        <n v="3904.0"/>
        <n v="1316.0"/>
        <n v="2013.0"/>
        <n v="2748.0"/>
        <n v="740.0"/>
        <n v="4811.0"/>
        <n v="3486.0"/>
        <n v="3460.0"/>
        <n v="2241.0"/>
        <n v="2684.0"/>
        <n v="2808.0"/>
        <n v="164.0"/>
        <n v="1503.0"/>
        <n v="3448.0"/>
        <n v="33.0"/>
        <n v="1898.0"/>
        <n v="2572.0"/>
        <n v="1238.0"/>
        <n v="1515.0"/>
        <n v="3879.0"/>
        <n v="1844.0"/>
        <n v="573.0"/>
        <n v="2628.0"/>
        <n v="2527.0"/>
        <n v="4105.0"/>
        <n v="4137.0"/>
        <n v="5883.0"/>
        <n v="3371.0"/>
        <n v="4628.0"/>
        <n v="4472.0"/>
        <n v="389.0"/>
        <n v="3603.0"/>
        <n v="3513.0"/>
        <n v="89.0"/>
        <n v="1900.0"/>
        <n v="1565.0"/>
        <n v="5538.0"/>
        <n v="812.0"/>
        <n v="649.0"/>
        <n v="7313.0"/>
        <n v="2291.0"/>
        <n v="645.0"/>
        <n v="103.0"/>
        <n v="772.0"/>
        <n v="883.0"/>
        <n v="1266.0"/>
        <n v="2125.0"/>
        <n v="3139.0"/>
        <n v="4907.0"/>
        <n v="888.0"/>
        <n v="1229.0"/>
        <n v="151.0"/>
        <n v="1478.0"/>
        <n v="3364.0"/>
        <n v="1721.0"/>
        <n v="2402.0"/>
        <n v="3531.0"/>
        <n v="4833.0"/>
        <n v="3596.0"/>
        <n v="1845.0"/>
        <n v="2317.0"/>
        <n v="431.0"/>
        <n v="4332.0"/>
        <n v="1501.0"/>
        <n v="2298.0"/>
        <n v="2652.0"/>
        <n v="3495.0"/>
        <n v="1185.0"/>
        <n v="3985.0"/>
        <n v="933.0"/>
        <n v="3550.0"/>
        <n v="4325.0"/>
        <n v="4604.0"/>
        <n v="2805.0"/>
        <n v="1743.0"/>
        <n v="119.0"/>
        <n v="2341.0"/>
        <n v="2971.0"/>
        <n v="3380.0"/>
        <n v="2579.0"/>
        <n v="3184.0"/>
        <n v="4741.0"/>
        <n v="454.0"/>
        <n v="2582.0"/>
        <n v="1568.0"/>
        <n v="1890.0"/>
        <n v="3367.0"/>
        <n v="4253.0"/>
        <n v="4770.0"/>
        <n v="412.0"/>
        <n v="4473.0"/>
        <n v="4371.0"/>
        <n v="5607.0"/>
        <n v="439.0"/>
        <n v="6291.0"/>
        <n v="4347.0"/>
        <n v="2577.0"/>
        <n v="1561.0"/>
        <n v="1361.0"/>
        <n v="308.0"/>
        <n v="1779.0"/>
        <n v="48.0"/>
        <n v="443.0"/>
        <n v="4415.0"/>
        <n v="2747.0"/>
        <n v="4708.0"/>
        <n v="3312.0"/>
        <n v="3727.0"/>
        <n v="4286.0"/>
        <n v="1428.0"/>
        <n v="3635.0"/>
        <n v="4375.0"/>
        <n v="4476.0"/>
        <n v="4383.0"/>
        <n v="5880.0"/>
        <n v="3674.0"/>
        <n v="3054.0"/>
        <n v="3315.0"/>
        <n v="1717.0"/>
        <n v="3214.0"/>
        <n v="2559.0"/>
        <n v="4706.0"/>
        <n v="4522.0"/>
        <n v="3435.0"/>
        <n v="2480.0"/>
        <n v="1955.0"/>
        <n v="5767.0"/>
        <n v="2105.0"/>
        <n v="3269.0"/>
        <n v="3566.0"/>
        <n v="2785.0"/>
        <n v="3530.0"/>
        <n v="2216.0"/>
        <n v="4096.0"/>
        <n v="2154.0"/>
        <n v="4389.0"/>
        <n v="930.0"/>
        <n v="2109.0"/>
        <n v="2068.0"/>
        <n v="94.0"/>
        <n v="4909.0"/>
        <n v="5286.0"/>
        <n v="666.0"/>
        <n v="2972.0"/>
        <n v="3925.0"/>
        <n v="586.0"/>
        <n v="2604.0"/>
        <n v="1336.0"/>
        <n v="3176.0"/>
        <n v="2416.0"/>
        <n v="1364.0"/>
        <n v="1158.0"/>
        <n v="1102.0"/>
        <n v="2038.0"/>
        <n v="2275.0"/>
        <n v="4071.0"/>
        <n v="3028.0"/>
        <n v="297.0"/>
        <n v="745.0"/>
        <n v="4597.0"/>
        <n v="905.0"/>
        <n v="4019.0"/>
        <n v="46.0"/>
        <n v="264.0"/>
        <n v="1700.0"/>
        <n v="915.0"/>
        <n v="2756.0"/>
        <n v="1263.0"/>
        <n v="2744.0"/>
        <n v="1976.0"/>
        <n v="2783.0"/>
        <n v="4460.0"/>
        <n v="3644.0"/>
        <n v="143.0"/>
        <n v="2011.0"/>
        <n v="2253.0"/>
        <n v="2367.0"/>
        <n v="780.0"/>
        <n v="1296.0"/>
        <n v="391.0"/>
        <n v="4699.0"/>
        <n v="3994.0"/>
        <n v="4151.0"/>
        <n v="1139.0"/>
        <n v="410.0"/>
        <n v="671.0"/>
        <n v="3383.0"/>
        <n v="1257.0"/>
        <n v="2970.0"/>
        <n v="3393.0"/>
        <n v="2915.0"/>
        <n v="2767.0"/>
        <n v="3116.0"/>
        <n v="418.0"/>
        <n v="1404.0"/>
        <n v="3457.0"/>
        <n v="3447.0"/>
        <n v="3896.0"/>
        <n v="3632.0"/>
        <n v="2644.0"/>
        <n v="2284.0"/>
        <n v="384.0"/>
        <n v="2885.0"/>
        <n v="5068.0"/>
        <n v="136.0"/>
        <n v="2143.0"/>
        <n v="2288.0"/>
        <n v="317.0"/>
        <n v="196.0"/>
        <n v="4824.0"/>
        <n v="5060.0"/>
        <n v="2067.0"/>
        <n v="5395.0"/>
        <n v="1022.0"/>
        <n v="2921.0"/>
        <n v="2818.0"/>
        <n v="2201.0"/>
        <n v="2159.0"/>
        <n v="5364.0"/>
        <n v="1694.0"/>
        <n v="2674.0"/>
        <n v="3717.0"/>
        <n v="1089.0"/>
        <n v="1123.0"/>
        <n v="1325.0"/>
        <n v="2256.0"/>
        <n v="2736.0"/>
        <n v="246.0"/>
        <n v="2740.0"/>
        <n v="3382.0"/>
        <n v="1461.0"/>
        <n v="4385.0"/>
        <n v="1910.0"/>
        <n v="3148.0"/>
        <n v="409.0"/>
        <n v="2828.0"/>
        <n v="2844.0"/>
        <n v="3483.0"/>
        <n v="4710.0"/>
        <n v="3112.0"/>
        <n v="2626.0"/>
        <n v="1021.0"/>
        <n v="3415.0"/>
        <n v="3160.0"/>
        <n v="2794.0"/>
        <n v="1496.0"/>
        <n v="3565.0"/>
        <n v="864.0"/>
        <n v="2044.0"/>
        <n v="706.0"/>
        <n v="2938.0"/>
        <n v="2996.0"/>
        <n v="474.0"/>
        <n v="3235.0"/>
        <n v="3964.0"/>
        <n v="4927.0"/>
        <n v="878.0"/>
        <n v="3061.0"/>
        <n v="146.0"/>
        <n v="2491.0"/>
        <n v="1085.0"/>
        <n v="3745.0"/>
        <n v="4725.0"/>
        <n v="2436.0"/>
        <n v="3459.0"/>
        <n v="2925.0"/>
        <n v="3209.0"/>
        <n v="2338.0"/>
        <n v="3776.0"/>
        <n v="2404.0"/>
        <n v="124.0"/>
        <n v="49.0"/>
        <n v="2796.0"/>
        <n v="3181.0"/>
        <n v="3389.0"/>
        <n v="662.0"/>
        <n v="1303.0"/>
        <n v="2319.0"/>
        <n v="3006.0"/>
        <n v="2454.0"/>
        <n v="2052.0"/>
        <n v="161.0"/>
        <n v="2998.0"/>
        <n v="1256.0"/>
        <n v="2966.0"/>
        <n v="2729.0"/>
        <n v="1908.0"/>
        <n v="2657.0"/>
        <n v="3186.0"/>
        <n v="192.0"/>
        <n v="129.0"/>
        <n v="2424.0"/>
        <n v="989.0"/>
        <n v="1427.0"/>
        <n v="2036.0"/>
        <n v="3443.0"/>
        <n v="932.0"/>
        <n v="10.0"/>
        <n v="3540.0"/>
        <n v="3085.0"/>
        <n v="2802.0"/>
        <n v="3837.0"/>
        <n v="1435.0"/>
        <n v="1909.0"/>
        <n v="3810.0"/>
        <n v="4654.0"/>
        <n v="1835.0"/>
        <n v="2419.0"/>
        <n v="2509.0"/>
        <n v="5371.0"/>
        <n v="5249.0"/>
        <n v="947.0"/>
        <n v="588.0"/>
        <n v="3982.0"/>
        <n v="144.0"/>
        <n v="447.0"/>
        <n v="4853.0"/>
        <n v="2536.0"/>
        <n v="5675.0"/>
        <n v="1228.0"/>
        <n v="2792.0"/>
        <n v="3850.0"/>
        <n v="4795.0"/>
        <n v="818.0"/>
        <n v="4210.0"/>
        <n v="3547.0"/>
        <n v="4163.0"/>
        <n v="2664.0"/>
        <n v="3559.0"/>
        <n v="4632.0"/>
        <n v="155.0"/>
        <n v="309.0"/>
        <n v="729.0"/>
        <n v="2957.0"/>
        <n v="1994.0"/>
        <n v="4095.0"/>
        <n v="1681.0"/>
        <n v="3.0"/>
        <n v="2761.0"/>
        <n v="3633.0"/>
        <n v="5381.0"/>
        <n v="1342.0"/>
        <n v="2169.0"/>
        <n v="689.0"/>
        <n v="5484.0"/>
        <n v="1827.0"/>
        <n v="267.0"/>
        <n v="176.0"/>
        <n v="4684.0"/>
        <n v="2350.0"/>
        <n v="4207.0"/>
        <n v="2218.0"/>
        <n v="285.0"/>
        <n v="805.0"/>
        <n v="2313.0"/>
        <n v="3223.0"/>
        <n v="603.0"/>
        <n v="4267.0"/>
        <n v="1780.0"/>
        <n v="1542.0"/>
        <n v="4025.0"/>
        <n v="3512.0"/>
        <n v="3187.0"/>
        <n v="2297.0"/>
        <n v="2564.0"/>
        <n v="1304.0"/>
        <n v="1088.0"/>
        <n v="1816.0"/>
        <n v="2449.0"/>
        <n v="321.0"/>
        <n v="854.0"/>
        <n v="3243.0"/>
        <n v="2540.0"/>
        <n v="2024.0"/>
        <n v="2274.0"/>
        <n v="1222.0"/>
        <n v="1931.0"/>
        <n v="5173.0"/>
        <n v="2810.0"/>
        <n v="3353.0"/>
        <n v="2935.0"/>
        <n v="442.0"/>
        <n v="1431.0"/>
        <n v="2699.0"/>
        <n v="2173.0"/>
        <n v="1609.0"/>
        <n v="2034.0"/>
        <n v="838.0"/>
        <n v="1579.0"/>
        <n v="4429.0"/>
        <n v="2440.0"/>
        <n v="4248.0"/>
        <n v="1065.0"/>
        <n v="2136.0"/>
        <n v="1119.0"/>
        <n v="3237.0"/>
        <n v="2831.0"/>
        <n v="2959.0"/>
        <n v="3496.0"/>
        <n v="6283.0"/>
        <n v="541.0"/>
        <n v="3325.0"/>
        <n v="1258.0"/>
        <n v="5360.0"/>
        <n v="4155.0"/>
        <n v="4533.0"/>
        <n v="3657.0"/>
        <n v="4976.0"/>
        <n v="5832.0"/>
        <n v="846.0"/>
        <n v="5703.0"/>
        <n v="3188.0"/>
        <n v="1105.0"/>
        <n v="3553.0"/>
        <n v="3082.0"/>
        <n v="4503.0"/>
        <n v="1962.0"/>
        <n v="226.0"/>
        <n v="1474.0"/>
        <n v="3698.0"/>
        <n v="1798.0"/>
        <n v="2872.0"/>
        <n v="572.0"/>
        <n v="497.0"/>
        <n v="2019.0"/>
        <n v="3520.0"/>
        <n v="2555.0"/>
        <n v="3686.0"/>
        <n v="393.0"/>
        <n v="128.0"/>
        <n v="5810.0"/>
        <n v="2958.0"/>
        <n v="3754.0"/>
        <n v="4455.0"/>
        <n v="3672.0"/>
        <n v="3370.0"/>
        <n v="5044.0"/>
        <n v="5109.0"/>
        <n v="3592.0"/>
        <n v="1754.0"/>
        <n v="3197.0"/>
        <n v="3737.0"/>
        <n v="1778.0"/>
        <n v="1631.0"/>
        <n v="4603.0"/>
        <n v="2933.0"/>
        <n v="2179.0"/>
        <n v="3319.0"/>
        <n v="4159.0"/>
        <n v="3960.0"/>
        <n v="2049.0"/>
        <n v="1580.0"/>
        <n v="1432.0"/>
        <n v="2665.0"/>
        <n v="3323.0"/>
        <n v="4688.0"/>
        <n v="548.0"/>
        <n v="2746.0"/>
        <n v="3394.0"/>
        <n v="3381.0"/>
        <n v="2840.0"/>
        <n v="3616.0"/>
        <n v="3168.0"/>
        <n v="822.0"/>
        <n v="4960.0"/>
        <n v="1253.0"/>
        <n v="174.0"/>
        <n v="3843.0"/>
        <n v="3781.0"/>
        <n v="4224.0"/>
        <n v="2997.0"/>
        <n v="3104.0"/>
        <n v="5453.0"/>
        <n v="1190.0"/>
        <n v="5483.0"/>
        <n v="3676.0"/>
        <n v="2087.0"/>
        <n v="1455.0"/>
        <n v="1950.0"/>
        <n v="2407.0"/>
        <n v="1490.0"/>
        <n v="4605.0"/>
        <n v="131.0"/>
        <n v="2517.0"/>
        <n v="2191.0"/>
        <n v="1592.0"/>
        <n v="868.0"/>
        <n v="5463.0"/>
        <n v="4483.0"/>
        <n v="1926.0"/>
        <n v="4345.0"/>
        <n v="3696.0"/>
        <n v="3543.0"/>
        <n v="1465.0"/>
        <n v="1347.0"/>
        <n v="5064.0"/>
        <n v="3996.0"/>
        <n v="5078.0"/>
        <n v="3357.0"/>
        <n v="4618.0"/>
        <n v="904.0"/>
        <n v="2178.0"/>
        <n v="1946.0"/>
        <n v="3191.0"/>
        <n v="3961.0"/>
        <n v="4030.0"/>
        <n v="1389.0"/>
        <n v="2927.0"/>
        <n v="1596.0"/>
        <n v="1880.0"/>
        <n v="12.0"/>
        <n v="2104.0"/>
        <n v="936.0"/>
        <n v="2314.0"/>
        <n v="3966.0"/>
        <n v="272.0"/>
        <n v="917.0"/>
        <n v="1893.0"/>
        <n v="1060.0"/>
        <n v="5951.0"/>
        <n v="2516.0"/>
        <n v="2960.0"/>
        <n v="2187.0"/>
        <n v="592.0"/>
        <n v="2195.0"/>
        <n v="1425.0"/>
        <n v="4903.0"/>
        <n v="2538.0"/>
        <n v="3907.0"/>
        <n v="951.0"/>
        <n v="4498.0"/>
        <n v="2166.0"/>
        <n v="401.0"/>
        <n v="1729.0"/>
        <n v="4457.0"/>
        <n v="80.0"/>
        <n v="2280.0"/>
        <n v="3308.0"/>
        <n v="3723.0"/>
        <n v="4619.0"/>
        <n v="4154.0"/>
        <n v="3621.0"/>
        <n v="1879.0"/>
        <n v="5193.0"/>
        <n v="2762.0"/>
        <n v="1969.0"/>
        <n v="3648.0"/>
        <n v="3673.0"/>
        <n v="2692.0"/>
        <n v="1136.0"/>
        <n v="4478.0"/>
        <n v="3834.0"/>
        <n v="3295.0"/>
        <n v="1148.0"/>
        <n v="2474.0"/>
        <n v="4422.0"/>
        <n v="3524.0"/>
        <n v="2793.0"/>
        <n v="1436.0"/>
        <n v="498.0"/>
        <n v="3089.0"/>
        <n v="3136.0"/>
        <n v="2668.0"/>
        <n v="16.0"/>
        <n v="3511.0"/>
        <n v="679.0"/>
        <n v="4083.0"/>
        <n v="948.0"/>
        <n v="2600.0"/>
        <n v="2553.0"/>
        <n v="3122.0"/>
        <n v="1664.0"/>
        <n v="2662.0"/>
        <n v="4606.0"/>
        <n v="2131.0"/>
        <n v="1433.0"/>
        <n v="2384.0"/>
        <n v="4261.0"/>
        <n v="2368.0"/>
        <n v="4122.0"/>
        <n v="1120.0"/>
        <n v="2988.0"/>
        <n v="390.0"/>
        <n v="178.0"/>
        <n v="3205.0"/>
        <n v="1702.0"/>
        <n v="4359.0"/>
        <n v="6256.0"/>
        <n v="1087.0"/>
        <n v="3124.0"/>
        <n v="3545.0"/>
        <n v="3824.0"/>
        <n v="2806.0"/>
        <n v="5972.0"/>
        <n v="3623.0"/>
        <n v="365.0"/>
        <n v="2741.0"/>
        <n v="3055.0"/>
        <n v="3833.0"/>
        <n v="88.0"/>
        <n v="483.0"/>
        <n v="2008.0"/>
        <n v="3138.0"/>
        <n v="3861.0"/>
        <n v="1297.0"/>
        <n v="3035.0"/>
        <n v="1034.0"/>
        <n v="4180.0"/>
        <n v="4607.0"/>
        <n v="436.0"/>
        <n v="3765.0"/>
        <n v="3103.0"/>
        <n v="2919.0"/>
        <n v="6089.0"/>
        <n v="4417.0"/>
        <n v="574.0"/>
        <n v="2691.0"/>
        <n v="4205.0"/>
        <n v="6159.0"/>
        <n v="3432.0"/>
        <n v="351.0"/>
        <n v="4468.0"/>
        <n v="2659.0"/>
        <n v="2867.0"/>
        <n v="4645.0"/>
        <n v="1145.0"/>
        <n v="1204.0"/>
        <n v="3689.0"/>
        <n v="3569.0"/>
        <n v="4214.0"/>
        <n v="985.0"/>
        <n v="2589.0"/>
        <n v="3708.0"/>
        <n v="4272.0"/>
        <n v="688.0"/>
        <n v="1434.0"/>
        <n v="284.0"/>
        <n v="3016.0"/>
        <n v="1322.0"/>
        <n v="3677.0"/>
        <n v="3709.0"/>
        <n v="2560.0"/>
        <n v="4881.0"/>
        <n v="2466.0"/>
        <n v="1417.0"/>
        <n v="2795.0"/>
        <n v="3975.0"/>
        <n v="3567.0"/>
        <n v="364.0"/>
        <n v="27.0"/>
        <n v="1048.0"/>
        <n v="4900.0"/>
        <n v="3430.0"/>
        <n v="3239.0"/>
        <n v="4.0"/>
        <n v="1083.0"/>
        <n v="4136.0"/>
        <n v="411.0"/>
        <n v="2678.0"/>
        <n v="4777.0"/>
        <n v="2788.0"/>
        <n v="1454.0"/>
        <n v="4817.0"/>
        <n v="433.0"/>
        <n v="4057.0"/>
        <n v="3132.0"/>
        <n v="1972.0"/>
        <n v="3929.0"/>
        <n v="4949.0"/>
        <n v="3594.0"/>
        <n v="2331.0"/>
        <n v="7367.0"/>
        <n v="2401.0"/>
        <n v="199.0"/>
        <n v="3828.0"/>
        <n v="2901.0"/>
        <n v="2458.0"/>
        <n v="5243.0"/>
        <n v="4702.0"/>
        <n v="5227.0"/>
        <n v="1250.0"/>
        <n v="4424.0"/>
        <n v="3612.0"/>
        <n v="1992.0"/>
        <n v="1243.0"/>
        <n v="5037.0"/>
        <n v="3204.0"/>
        <n v="4034.0"/>
        <n v="3043.0"/>
        <n v="715.0"/>
        <n v="3379.0"/>
        <n v="1876.0"/>
        <n v="4735.0"/>
        <n v="6153.0"/>
        <n v="1944.0"/>
        <n v="2989.0"/>
        <n v="4376.0"/>
        <n v="1207.0"/>
        <n v="4847.0"/>
        <n v="3909.0"/>
        <n v="1749.0"/>
        <n v="4749.0"/>
        <n v="370.0"/>
        <n v="2383.0"/>
        <n v="4051.0"/>
        <n v="3177.0"/>
        <n v="561.0"/>
        <n v="4484.0"/>
        <n v="3690.0"/>
        <n v="81.0"/>
        <n v="60.0"/>
        <n v="2877.0"/>
        <n v="3232.0"/>
        <n v="4047.0"/>
        <n v="160.0"/>
        <n v="2039.0"/>
        <n v="2713.0"/>
        <n v="4065.0"/>
        <n v="2677.0"/>
        <n v="1509.0"/>
        <n v="3029.0"/>
        <n v="735.0"/>
        <n v="2296.0"/>
        <n v="2324.0"/>
        <n v="3344.0"/>
        <n v="1748.0"/>
        <n v="2072.0"/>
        <n v="5456.0"/>
        <n v="4153.0"/>
        <n v="3283.0"/>
        <n v="2465.0"/>
        <n v="3287.0"/>
        <n v="2007.0"/>
        <n v="4156.0"/>
        <n v="1151.0"/>
        <n v="1854.0"/>
        <n v="6180.0"/>
        <n v="3766.0"/>
        <n v="4625.0"/>
        <n v="5346.0"/>
        <n v="5158.0"/>
        <n v="3953.0"/>
        <n v="2705.0"/>
        <n v="1415.0"/>
        <n v="2889.0"/>
        <n v="1062.0"/>
        <n v="4957.0"/>
        <n v="3705.0"/>
        <n v="2289.0"/>
        <n v="3747.0"/>
        <n v="5404.0"/>
        <n v="4779.0"/>
        <n v="3908.0"/>
        <n v="5825.0"/>
        <n v="3489.0"/>
        <n v="2197.0"/>
        <n v="1230.0"/>
        <n v="3253.0"/>
        <n v="3336.0"/>
        <n v="1753.0"/>
        <n v="3658.0"/>
        <n v="3049.0"/>
        <n v="3098.0"/>
        <n v="252.0"/>
        <n v="3871.0"/>
        <n v="2245.0"/>
        <n v="1419.0"/>
        <n v="455.0"/>
        <n v="1860.0"/>
        <n v="795.0"/>
        <n v="1828.0"/>
        <n v="2417.0"/>
        <n v="3576.0"/>
        <n v="4659.0"/>
        <n v="3458.0"/>
        <n v="1015.0"/>
        <n v="1242.0"/>
        <n v="3236.0"/>
        <n v="1453.0"/>
        <n v="3853.0"/>
        <n v="3066.0"/>
        <n v="3436.0"/>
        <n v="1847.0"/>
        <n v="3198.0"/>
        <n v="2108.0"/>
        <n v="5288.0"/>
        <n v="3221.0"/>
        <n v="2836.0"/>
        <n v="4084.0"/>
        <n v="1662.0"/>
        <n v="2205.0"/>
        <n v="1765.0"/>
        <n v="2734.0"/>
        <n v="394.0"/>
        <n v="1723.0"/>
        <n v="3143.0"/>
        <n v="83.0"/>
        <n v="59.0"/>
        <n v="3728.0"/>
        <n v="4687.0"/>
        <n v="2200.0"/>
        <n v="4343.0"/>
        <n v="2537.0"/>
        <n v="3849.0"/>
        <n v="5103.0"/>
        <n v="3218.0"/>
        <n v="2189.0"/>
        <n v="5902.0"/>
        <n v="2155.0"/>
        <n v="2992.0"/>
        <n v="6156.0"/>
        <n v="4042.0"/>
        <n v="3899.0"/>
        <n v="2718.0"/>
        <n v="1387.0"/>
        <n v="3885.0"/>
        <n v="3238.0"/>
        <n v="5201.0"/>
        <n v="1473.0"/>
        <n v="486.0"/>
        <n v="3973.0"/>
        <n v="5076.0"/>
        <n v="3725.0"/>
        <n v="732.0"/>
        <n v="2366.0"/>
        <n v="945.0"/>
        <n v="4297.0"/>
        <n v="142.0"/>
        <n v="3669.0"/>
        <n v="1862.0"/>
        <n v="1520.0"/>
        <n v="4720.0"/>
        <n v="5065.0"/>
        <n v="4015.0"/>
        <n v="957.0"/>
        <n v="4608.0"/>
        <n v="3313.0"/>
        <n v="5274.0"/>
        <n v="1886.0"/>
        <n v="3276.0"/>
        <n v="2758.0"/>
        <n v="3785.0"/>
        <n v="1449.0"/>
        <n v="6330.0"/>
        <n v="1128.0"/>
        <n v="4733.0"/>
        <n v="4120.0"/>
        <n v="581.0"/>
        <n v="3252.0"/>
        <n v="3578.0"/>
        <n v="3027.0"/>
        <n v="3505.0"/>
        <n v="2760.0"/>
        <n v="3579.0"/>
        <n v="2471.0"/>
        <n v="3638.0"/>
        <n v="1849.0"/>
        <n v="2939.0"/>
        <n v="2307.0"/>
        <n v="3937.0"/>
        <n v="1817.0"/>
        <n v="4141.0"/>
        <n v="5035.0"/>
        <n v="1602.0"/>
        <n v="3042.0"/>
        <n v="4938.0"/>
        <n v="4028.0"/>
        <n v="4404.0"/>
        <n v="449.0"/>
        <n v="4140.0"/>
        <n v="5133.0"/>
        <n v="5330.0"/>
        <n v="3581.0"/>
        <n v="992.0"/>
        <n v="2695.0"/>
        <n v="3936.0"/>
        <n v="3091.0"/>
        <n v="4592.0"/>
        <n v="1587.0"/>
        <n v="4564.0"/>
        <n v="1940.0"/>
        <n v="3071.0"/>
        <n v="3665.0"/>
        <n v="496.0"/>
        <n v="5713.0"/>
        <n v="6121.0"/>
        <n v="4656.0"/>
        <n v="463.0"/>
        <n v="3951.0"/>
        <n v="1156.0"/>
        <n v="2514.0"/>
        <n v="3557.0"/>
        <n v="5441.0"/>
        <n v="3429.0"/>
        <n v="3499.0"/>
        <n v="3090.0"/>
        <n v="3757.0"/>
        <n v="1648.0"/>
        <n v="2287.0"/>
        <n v="4173.0"/>
        <n v="3886.0"/>
        <n v="2463.0"/>
        <n v="3877.0"/>
        <n v="3088.0"/>
        <n v="4419.0"/>
        <n v="3316.0"/>
        <n v="2952.0"/>
        <n v="3868.0"/>
        <n v="3898.0"/>
        <n v="3465.0"/>
        <n v="93.0"/>
        <n v="2841.0"/>
        <n v="6782.0"/>
        <n v="3094.0"/>
        <n v="4131.0"/>
        <n v="441.0"/>
        <n v="3402.0"/>
        <n v="1305.0"/>
        <n v="2598.0"/>
        <n v="387.0"/>
        <n v="5585.0"/>
        <n v="2781.0"/>
        <n v="2277.0"/>
        <n v="3830.0"/>
        <n v="3787.0"/>
        <n v="1673.0"/>
        <n v="4018.0"/>
        <n v="5156.0"/>
        <n v="2526.0"/>
        <n v="3318.0"/>
        <n v="392.0"/>
        <n v="1235.0"/>
        <n v="4655.0"/>
        <n v="5031.0"/>
        <n v="1954.0"/>
        <n v="3880.0"/>
        <n v="584.0"/>
        <n v="2602.0"/>
        <n v="3821.0"/>
        <n v="1555.0"/>
        <n v="5053.0"/>
        <n v="3927.0"/>
        <n v="4626.0"/>
        <n v="3263.0"/>
        <n v="2953.0"/>
        <n v="1144.0"/>
        <n v="3040.0"/>
        <n v="3813.0"/>
        <n v="1675.0"/>
        <n v="3093.0"/>
        <n v="3516.0"/>
        <n v="2976.0"/>
        <n v="3062.0"/>
        <n v="4296.0"/>
        <n v="4179.0"/>
        <n v="1192.0"/>
        <n v="4831.0"/>
        <n v="197.0"/>
        <n v="5309.0"/>
        <n v="3073.0"/>
        <n v="3892.0"/>
        <n v="4602.0"/>
        <n v="633.0"/>
        <n v="4295.0"/>
        <n v="2149.0"/>
        <n v="5524.0"/>
        <n v="2190.0"/>
        <n v="590.0"/>
        <n v="5213.0"/>
        <n v="2042.0"/>
        <n v="2769.0"/>
        <n v="6334.0"/>
        <n v="133.0"/>
        <n v="3990.0"/>
        <n v="3514.0"/>
        <n v="5488.0"/>
        <n v="5540.0"/>
        <n v="5800.0"/>
        <n v="3855.0"/>
        <n v="458.0"/>
        <n v="1654.0"/>
        <n v="1339.0"/>
        <n v="3286.0"/>
        <n v="4579.0"/>
        <n v="4723.0"/>
        <n v="4747.0"/>
        <n v="1184.0"/>
        <n v="3345.0"/>
        <n v="1878.0"/>
        <n v="3340.0"/>
        <n v="1810.0"/>
        <n v="194.0"/>
        <n v="3584.0"/>
        <n v="2905.0"/>
        <n v="4038.0"/>
        <n v="1029.0"/>
        <n v="4114.0"/>
        <n v="3497.0"/>
        <n v="187.0"/>
        <n v="5005.0"/>
        <n v="1917.0"/>
        <n v="2739.0"/>
        <n v="1686.0"/>
        <n v="3891.0"/>
        <n v="3570.0"/>
        <n v="3146.0"/>
        <n v="3391.0"/>
        <n v="5808.0"/>
        <n v="5637.0"/>
        <n v="1690.0"/>
        <n v="2861.0"/>
        <n v="1562.0"/>
        <n v="4000.0"/>
        <n v="4390.0"/>
        <n v="4481.0"/>
        <n v="3517.0"/>
        <n v="5118.0"/>
        <n v="5267.0"/>
        <n v="4884.0"/>
        <n v="5601.0"/>
        <n v="1146.0"/>
        <n v="4263.0"/>
        <n v="5086.0"/>
        <n v="3229.0"/>
        <n v="578.0"/>
        <n v="51.0"/>
        <n v="1843.0"/>
        <n v="4772.0"/>
        <n v="2601.0"/>
        <n v="4751.0"/>
        <n v="2580.0"/>
        <n v="4499.0"/>
        <n v="626.0"/>
        <n v="3733.0"/>
        <n v="4930.0"/>
        <n v="4769.0"/>
        <n v="1407.0"/>
        <n v="4088.0"/>
        <n v="3629.0"/>
        <n v="4671.0"/>
        <n v="105.0"/>
        <n v="606.0"/>
        <n v="5811.0"/>
        <n v="3074.0"/>
        <n v="1005.0"/>
        <n v="5003.0"/>
        <n v="3938.0"/>
        <n v="3685.0"/>
        <n v="2687.0"/>
        <n v="776.0"/>
        <n v="470.0"/>
        <n v="3735.0"/>
        <n v="5312.0"/>
        <n v="4521.0"/>
        <n v="5073.0"/>
        <n v="259.0"/>
        <n v="4252.0"/>
        <n v="2651.0"/>
        <n v="2494.0"/>
        <n v="3166.0"/>
        <n v="4349.0"/>
        <n v="56.0"/>
        <n v="2097.0"/>
        <n v="1534.0"/>
        <n v="2625.0"/>
        <n v="3264.0"/>
        <n v="2745.0"/>
        <n v="5000.0"/>
        <n v="3414.0"/>
        <n v="4135.0"/>
        <n v="681.0"/>
        <n v="870.0"/>
        <n v="2813.0"/>
        <n v="1785.0"/>
        <n v="5413.0"/>
        <n v="5668.0"/>
        <n v="4344.0"/>
        <n v="4228.0"/>
        <n v="4323.0"/>
        <n v="3343.0"/>
        <n v="3203.0"/>
        <n v="623.0"/>
        <n v="2403.0"/>
        <n v="2784.0"/>
        <n v="2854.0"/>
        <n v="3983.0"/>
        <n v="3804.0"/>
        <n v="475.0"/>
        <n v="2299.0"/>
        <n v="3744.0"/>
        <n v="3668.0"/>
        <n v="4872.0"/>
        <n v="1974.0"/>
        <n v="3719.0"/>
        <n v="3277.0"/>
        <n v="4912.0"/>
        <n v="3699.0"/>
        <n v="4078.0"/>
        <n v="3334.0"/>
        <n v="3087.0"/>
        <n v="2597.0"/>
        <n v="3561.0"/>
        <n v="1446.0"/>
        <n v="465.0"/>
        <n v="862.0"/>
        <n v="4633.0"/>
        <n v="4638.0"/>
        <n v="764.0"/>
        <n v="4104.0"/>
        <n v="2513.0"/>
        <n v="1588.0"/>
        <n v="3683.0"/>
        <n v="879.0"/>
        <n v="4187.0"/>
        <n v="3647.0"/>
        <n v="4102.0"/>
        <n v="3226.0"/>
        <n v="5013.0"/>
        <n v="2351.0"/>
        <n v="1219.0"/>
        <n v="4190.0"/>
        <n v="4804.0"/>
        <n v="3521.0"/>
        <n v="1558.0"/>
        <n v="3275.0"/>
        <n v="2493.0"/>
        <n v="5496.0"/>
        <n v="5062.0"/>
        <n v="4829.0"/>
        <n v="3706.0"/>
        <n v="3580.0"/>
        <n v="3478.0"/>
        <n v="3046.0"/>
        <n v="5070.0"/>
        <n v="2941.0"/>
        <n v="2130.0"/>
        <n v="4232.0"/>
        <n v="440.0"/>
        <n v="3748.0"/>
        <n v="4432.0"/>
        <n v="4855.0"/>
        <n v="3387.0"/>
        <n v="1398.0"/>
        <n v="4454.0"/>
        <n v="1476.0"/>
        <n v="5874.0"/>
        <n v="3461.0"/>
        <n v="4269.0"/>
        <n v="2607.0"/>
        <n v="4293.0"/>
        <n v="4027.0"/>
        <n v="1764.0"/>
        <n v="4357.0"/>
        <n v="5245.0"/>
        <n v="407.0"/>
        <n v="3922.0"/>
        <n v="2079.0"/>
        <n v="3105.0"/>
        <n v="3092.0"/>
        <n v="2621.0"/>
        <n v="4177.0"/>
        <n v="3508.0"/>
        <n v="3838.0"/>
        <n v="4695.0"/>
        <n v="1889.0"/>
        <n v="4413.0"/>
        <n v="5004.0"/>
        <n v="3256.0"/>
        <n v="1290.0"/>
        <n v="3691.0"/>
        <n v="6300.0"/>
        <n v="2294.0"/>
        <n v="4273.0"/>
        <n v="2336.0"/>
        <n v="3786.0"/>
        <n v="248.0"/>
        <n v="1709.0"/>
        <n v="3255.0"/>
        <n v="2357.0"/>
        <n v="4377.0"/>
        <n v="3528.0"/>
        <n v="5497.0"/>
        <n v="4675.0"/>
        <n v="4146.0"/>
        <n v="3311.0"/>
        <n v="5563.0"/>
        <n v="5775.0"/>
        <n v="3803.0"/>
        <n v="4657.0"/>
        <n v="3945.0"/>
        <n v="2281.0"/>
        <n v="2174.0"/>
        <n v="5976.0"/>
        <n v="5820.0"/>
        <n v="3681.0"/>
        <n v="3399.0"/>
        <n v="1885.0"/>
        <n v="4724.0"/>
        <n v="996.0"/>
        <n v="1977.0"/>
        <n v="4092.0"/>
        <n v="3660.0"/>
        <n v="3502.0"/>
        <n v="5411.0"/>
        <n v="634.0"/>
        <n v="3130.0"/>
        <n v="4162.0"/>
        <n v="3057.0"/>
        <n v="303.0"/>
        <n v="4610.0"/>
        <n v="3564.0"/>
        <n v="2354.0"/>
        <n v="1620.0"/>
        <n v="3873.0"/>
        <n v="4037.0"/>
        <n v="2768.0"/>
        <n v="3114.0"/>
        <n v="3933.0"/>
        <n v="5226.0"/>
        <n v="3602.0"/>
        <n v="3831.0"/>
        <n v="5824.0"/>
        <n v="520.0"/>
        <n v="5321.0"/>
        <n v="4937.0"/>
        <n v="3064.0"/>
        <n v="2431.0"/>
        <n v="3538.0"/>
        <n v="2975.0"/>
        <n v="3164.0"/>
        <n v="3349.0"/>
        <n v="4505.0"/>
        <n v="906.0"/>
        <n v="4963.0"/>
        <n v="3949.0"/>
        <n v="5458.0"/>
        <n v="3791.0"/>
        <n v="250.0"/>
        <n v="3466.0"/>
        <n v="3491.0"/>
        <n v="1989.0"/>
        <n v="1848.0"/>
        <n v="4093.0"/>
        <n v="4331.0"/>
        <n v="4043.0"/>
        <n v="3400.0"/>
        <n v="3378.0"/>
        <n v="3376.0"/>
        <n v="965.0"/>
        <n v="4008.0"/>
        <n v="2332.0"/>
        <n v="3682.0"/>
        <n v="5953.0"/>
        <n v="3862.0"/>
        <n v="3206.0"/>
        <n v="2050.0"/>
        <n v="5066.0"/>
        <n v="4283.0"/>
        <n v="5892.0"/>
        <n v="3738.0"/>
        <n v="325.0"/>
        <n v="1289.0"/>
        <n v="4024.0"/>
        <n v="258.0"/>
        <n v="4456.0"/>
        <n v="4528.0"/>
        <n v="3110.0"/>
        <n v="3500.0"/>
        <n v="869.0"/>
        <n v="2827.0"/>
        <n v="4184.0"/>
        <n v="2812.0"/>
        <n v="3404.0"/>
        <n v="4110.0"/>
        <n v="5113.0"/>
        <n v="1737.0"/>
        <n v="4515.0"/>
        <n v="4491.0"/>
        <n v="1618.0"/>
        <n v="4942.0"/>
        <n v="2846.0"/>
        <n v="4841.0"/>
        <n v="3893.0"/>
        <n v="4663.0"/>
        <n v="3798.0"/>
        <n v="5294.0"/>
        <n v="2322.0"/>
        <n v="4933.0"/>
        <n v="2211.0"/>
        <n v="3842.0"/>
        <n v="4317.0"/>
        <n v="4440.0"/>
        <n v="3267.0"/>
        <n v="3081.0"/>
        <n v="2752.0"/>
        <n v="5417.0"/>
        <n v="5414.0"/>
        <n v="4728.0"/>
        <n v="4896.0"/>
        <n v="5932.0"/>
        <n v="3840.0"/>
        <n v="4971.0"/>
        <n v="2711.0"/>
        <n v="3498.0"/>
        <n v="1851.0"/>
        <n v="4098.0"/>
        <n v="2429.0"/>
        <n v="4490.0"/>
        <n v="3805.0"/>
        <n v="4236.0"/>
        <n v="3697.0"/>
        <n v="4354.0"/>
        <n v="438.0"/>
        <n v="3639.0"/>
        <n v="4810.0"/>
        <n v="4213.0"/>
        <n v="4127.0"/>
        <n v="2320.0"/>
        <n v="1789.0"/>
        <n v="3446.0"/>
        <n v="3179.0"/>
        <n v="4132.0"/>
        <n v="1830.0"/>
        <n v="4576.0"/>
        <n v="1532.0"/>
        <n v="4023.0"/>
        <n v="4289.0"/>
        <n v="5015.0"/>
        <n v="4851.0"/>
        <n v="179.0"/>
        <n v="1958.0"/>
        <n v="6000.0"/>
        <n v="4144.0"/>
        <n v="3902.0"/>
        <n v="5725.0"/>
        <n v="2539.0"/>
        <n v="3734.0"/>
        <n v="1394.0"/>
        <n v="1413.0"/>
        <n v="4363.0"/>
        <n v="2293.0"/>
        <n v="3227.0"/>
        <n v="2642.0"/>
        <n v="5203.0"/>
        <n v="3799.0"/>
        <n v="4041.0"/>
        <n v="139.0"/>
        <n v="3510.0"/>
        <n v="1622.0"/>
        <n v="5755.0"/>
        <n v="4423.0"/>
        <n v="1390.0"/>
        <n v="1831.0"/>
        <n v="3778.0"/>
        <n v="2829.0"/>
        <n v="3439.0"/>
        <n v="2918.0"/>
        <n v="6073.0"/>
        <n v="4085.0"/>
        <n v="5012.0"/>
        <n v="3820.0"/>
        <n v="4887.0"/>
        <n v="202.0"/>
        <n v="5292.0"/>
        <n v="3574.0"/>
        <n v="4679.0"/>
        <n v="4256.0"/>
        <n v="3390.0"/>
        <n v="760.0"/>
        <n v="4486.0"/>
        <n v="5376.0"/>
        <n v="280.0"/>
        <n v="54.0"/>
        <n v="4595.0"/>
        <n v="4962.0"/>
        <n v="3335.0"/>
        <n v="2969.0"/>
        <n v="4382.0"/>
        <n v="1231.0"/>
        <n v="5085.0"/>
        <n v="5526.0"/>
        <n v="4200.0"/>
        <n v="4242.0"/>
        <n v="1224.0"/>
        <n v="3609.0"/>
        <n v="4280.0"/>
        <n v="3017.0"/>
        <n v="3712.0"/>
        <n v="4203.0"/>
        <n v="5180.0"/>
        <n v="4322.0"/>
        <n v="3573.0"/>
        <n v="3463.0"/>
        <n v="3694.0"/>
        <n v="3663.0"/>
        <n v="2574.0"/>
        <n v="4097.0"/>
        <n v="3482.0"/>
        <n v="5872.0"/>
        <n v="4986.0"/>
        <n v="832.0"/>
        <n v="4352.0"/>
        <n v="3788.0"/>
        <n v="1719.0"/>
        <n v="4446.0"/>
        <n v="5222.0"/>
        <n v="4808.0"/>
        <n v="3965.0"/>
        <n v="4759.0"/>
        <n v="5195.0"/>
        <n v="4129.0"/>
        <n v="5311.0"/>
        <n v="3962.0"/>
        <n v="4235.0"/>
        <n v="43.0"/>
        <n v="2673.0"/>
        <n v="2086.0"/>
        <n v="1591.0"/>
        <n v="4677.0"/>
        <n v="2092.0"/>
        <n v="3410.0"/>
        <n v="4864.0"/>
        <n v="5216.0"/>
        <n v="4882.0"/>
        <n v="1141.0"/>
        <n v="4799.0"/>
        <n v="3939.0"/>
        <n v="323.0"/>
        <n v="5291.0"/>
        <n v="4809.0"/>
        <n v="5175.0"/>
        <n v="6157.0"/>
        <n v="490.0"/>
        <n v="3620.0"/>
        <n v="3351.0"/>
        <n v="3375.0"/>
        <n v="2460.0"/>
        <n v="2907.0"/>
        <n v="1286.0"/>
        <n v="5234.0"/>
        <n v="4188.0"/>
        <n v="3755.0"/>
        <n v="1887.0"/>
        <n v="4648.0"/>
        <n v="3200.0"/>
        <n v="2858.0"/>
        <n v="2743.0"/>
        <n v="1691.0"/>
        <n v="5248.0"/>
        <n v="3870.0"/>
        <n v="4313.0"/>
        <n v="4613.0"/>
        <n v="3492.0"/>
        <n v="466.0"/>
        <n v="1495.0"/>
        <n v="2703.0"/>
        <n v="5667.0"/>
        <n v="4868.0"/>
        <n v="3928.0"/>
        <n v="3599.0"/>
        <n v="4074.0"/>
        <n v="5361.0"/>
        <n v="4054.0"/>
        <n v="2512.0"/>
        <n v="4165.0"/>
        <n v="1054.0"/>
        <n v="3839.0"/>
        <n v="5529.0"/>
        <n v="4040.0"/>
        <n v="35.0"/>
        <n v="5026.0"/>
        <n v="4406.0"/>
        <n v="2283.0"/>
        <n v="5307.0"/>
        <n v="4877.0"/>
        <n v="4064.0"/>
        <n v="3702.0"/>
        <n v="4560.0"/>
        <n v="5007.0"/>
        <n v="4379.0"/>
        <n v="4055.0"/>
        <n v="3722.0"/>
        <n v="5080.0"/>
        <n v="69.0"/>
        <n v="4612.0"/>
        <n v="2842.0"/>
        <n v="177.0"/>
        <n v="3180.0"/>
        <n v="2926.0"/>
        <n v="5430.0"/>
        <n v="3910.0"/>
        <n v="3471.0"/>
        <n v="2820.0"/>
        <n v="4201.0"/>
        <n v="4573.0"/>
        <n v="4255.0"/>
        <n v="5486.0"/>
        <n v="5084.0"/>
        <n v="2376.0"/>
        <n v="6130.0"/>
        <n v="4761.0"/>
        <n v="3921.0"/>
        <n v="4580.0"/>
        <n v="4079.0"/>
        <n v="4791.0"/>
        <n v="4011.0"/>
        <n v="3552.0"/>
        <n v="2860.0"/>
        <n v="4910.0"/>
        <n v="3749.0"/>
        <n v="3782.0"/>
        <n v="6220.0"/>
        <n v="3309.0"/>
        <n v="3452.0"/>
        <n v="3634.0"/>
        <n v="4196.0"/>
        <n v="3477.0"/>
        <n v="4764.0"/>
        <n v="1836.0"/>
        <n v="3258.0"/>
        <n v="4158.0"/>
        <n v="3338.0"/>
        <n v="4640.0"/>
        <n v="244.0"/>
        <n v="1674.0"/>
        <n v="4118.0"/>
        <n v="4600.0"/>
        <n v="5152.0"/>
        <n v="3234.0"/>
        <n v="4647.0"/>
        <n v="3041.0"/>
        <n v="539.0"/>
        <n v="6327.0"/>
        <n v="2962.0"/>
        <n v="4726.0"/>
        <n v="3918.0"/>
        <n v="959.0"/>
        <n v="3680.0"/>
        <n v="5847.0"/>
        <n v="4496.0"/>
        <n v="3374.0"/>
        <n v="3883.0"/>
        <n v="4081.0"/>
        <n v="4111.0"/>
        <n v="3869.0"/>
        <n v="3606.0"/>
        <n v="5645.0"/>
        <n v="2735.0"/>
        <n v="4408.0"/>
        <n v="3967.0"/>
        <n v="4239.0"/>
        <n v="4511.0"/>
        <n v="3845.0"/>
        <n v="3901.0"/>
        <n v="4691.0"/>
        <n v="2214.0"/>
        <n v="4982.0"/>
        <n v="4302.0"/>
        <n v="3844.0"/>
        <n v="4883.0"/>
        <n v="3905.0"/>
        <n v="5011.0"/>
        <n v="2047.0"/>
        <n v="4577.0"/>
        <n v="2999.0"/>
        <n v="4918.0"/>
        <n v="3189.0"/>
        <n v="4734.0"/>
        <n v="3172.0"/>
        <n v="4788.0"/>
        <n v="3352.0"/>
        <n v="5452.0"/>
        <n v="3215.0"/>
        <n v="3866.0"/>
        <n v="6583.0"/>
        <n v="5112.0"/>
        <n v="4298.0"/>
        <n v="4828.0"/>
        <n v="4133.0"/>
        <n v="2639.0"/>
        <n v="4117.0"/>
        <n v="4218.0"/>
        <n v="3878.0"/>
        <n v="3096.0"/>
        <n v="4955.0"/>
        <n v="4251.0"/>
        <n v="3593.0"/>
        <n v="3889.0"/>
        <n v="4311.0"/>
        <n v="4718.0"/>
        <n v="3504.0"/>
        <n v="4796.0"/>
        <n v="6712.0"/>
        <n v="1804.0"/>
        <n v="4572.0"/>
        <n v="1576.0"/>
        <n v="4755.0"/>
        <n v="3774.0"/>
        <n v="2532.0"/>
        <n v="5096.0"/>
        <n v="5108.0"/>
        <n v="5472.0"/>
        <n v="3355.0"/>
        <n v="3789.0"/>
        <n v="3032.0"/>
        <n v="5867.0"/>
        <n v="3012.0"/>
        <n v="2987.0"/>
        <n v="4714.0"/>
        <n v="4290.0"/>
        <n v="2947.0"/>
        <n v="4987.0"/>
        <n v="4878.0"/>
        <n v="4848.0"/>
        <n v="1172.0"/>
        <n v="3411.0"/>
        <n v="4414.0"/>
        <n v="5815.0"/>
        <n v="4275.0"/>
        <n v="3622.0"/>
        <n v="5233.0"/>
        <n v="3242.0"/>
        <n v="6098.0"/>
        <n v="3806.0"/>
        <n v="5865.0"/>
        <n v="2775.0"/>
        <n v="4230.0"/>
        <n v="4112.0"/>
        <n v="4760.0"/>
        <n v="4622.0"/>
        <n v="4048.0"/>
        <n v="5866.0"/>
        <n v="3493.0"/>
        <n v="5030.0"/>
        <n v="3262.0"/>
        <n v="4850.0"/>
        <n v="4444.0"/>
        <n v="5192.0"/>
        <n v="2878.0"/>
        <n v="4355.0"/>
        <n v="5040.0"/>
        <n v="5028.0"/>
        <n v="2316.0"/>
        <n v="5207.0"/>
        <n v="4925.0"/>
        <n v="3900.0"/>
        <n v="3911.0"/>
        <n v="1107.0"/>
        <n v="4327.0"/>
        <n v="4845.0"/>
        <n v="6168.0"/>
        <n v="5905.0"/>
        <n v="3469.0"/>
        <n v="5140.0"/>
        <n v="5885.0"/>
        <n v="6162.0"/>
        <n v="4069.0"/>
        <n v="6123.0"/>
        <n v="4022.0"/>
        <n v="3407.0"/>
        <n v="4058.0"/>
        <n v="3819.0"/>
        <n v="3823.0"/>
        <n v="4160.0"/>
        <n v="5547.0"/>
        <n v="4401.0"/>
        <n v="4250.0"/>
        <n v="4641.0"/>
        <n v="4669.0"/>
        <n v="5564.0"/>
        <n v="610.0"/>
        <n v="3661.0"/>
        <n v="2759.0"/>
        <n v="3756.0"/>
        <n v="3645.0"/>
        <n v="5196.0"/>
        <n v="4587.0"/>
        <n v="5212.0"/>
        <n v="4321.0"/>
        <n v="4584.0"/>
        <n v="3372.0"/>
        <n v="677.0"/>
        <n v="5901.0"/>
        <n v="4825.0"/>
        <n v="2246.0"/>
        <n v="3268.0"/>
        <n v="4346.0"/>
        <n v="3913.0"/>
        <n v="4333.0"/>
        <n v="2922.0"/>
        <n v="4489.0"/>
        <n v="5750.0"/>
        <n v="4368.0"/>
        <n v="1870.0"/>
        <n v="5394.0"/>
        <n v="1973.0"/>
        <n v="4442.0"/>
        <n v="3926.0"/>
        <n v="3020.0"/>
        <n v="1644.0"/>
        <n v="4416.0"/>
        <n v="5405.0"/>
        <n v="3802.0"/>
        <n v="3659.0"/>
        <n v="5857.0"/>
        <n v="4308.0"/>
        <n v="5159.0"/>
        <n v="4922.0"/>
        <n v="3847.0"/>
        <n v="4866.0"/>
        <n v="4453.0"/>
        <n v="5054.0"/>
        <n v="5313.0"/>
        <n v="4894.0"/>
        <n v="2835.0"/>
        <n v="3720.0"/>
        <n v="2964.0"/>
        <n v="4447.0"/>
        <n v="3117.0"/>
        <n v="3546.0"/>
        <n v="4320.0"/>
        <n v="4052.0"/>
        <n v="4715.0"/>
        <n v="3265.0"/>
        <n v="3811.0"/>
        <n v="5911.0"/>
        <n v="3753.0"/>
        <n v="5032.0"/>
        <n v="4651.0"/>
        <n v="5573.0"/>
        <n v="5006.0"/>
        <n v="3397.0"/>
        <n v="6217.0"/>
        <n v="4337.0"/>
        <n v="4245.0"/>
        <n v="4270.0"/>
        <n v="3897.0"/>
        <n v="1108.0"/>
        <n v="3915.0"/>
        <n v="5178.0"/>
        <n v="7401.0"/>
        <n v="4010.0"/>
        <n v="4793.0"/>
        <n v="3625.0"/>
        <n v="4785.0"/>
        <n v="3445.0"/>
        <n v="4174.0"/>
        <n v="5400.0"/>
        <n v="4819.0"/>
        <n v="3923.0"/>
        <n v="3794.0"/>
        <n v="3615.0"/>
        <n v="5153.0"/>
        <n v="4395.0"/>
        <n v="4784.0"/>
        <n v="4836.0"/>
        <n v="4822.0"/>
        <n v="3490.0"/>
        <n v="4324.0"/>
        <n v="4753.0"/>
        <n v="4362.0"/>
        <n v="5164.0"/>
        <n v="6087.0"/>
        <n v="4665.0"/>
        <n v="3652.0"/>
        <n v="4393.0"/>
        <n v="6366.0"/>
        <n v="4740.0"/>
        <n v="5278.0"/>
        <n v="5231.0"/>
        <n v="5927.0"/>
        <n v="4479.0"/>
        <n v="3322.0"/>
        <n v="5001.0"/>
        <n v="2571.0"/>
        <n v="4035.0"/>
        <n v="3468.0"/>
        <n v="4157.0"/>
        <n v="2738.0"/>
        <n v="291.0"/>
        <n v="4049.0"/>
        <n v="5166.0"/>
        <n v="4466.0"/>
      </sharedItems>
    </cacheField>
    <cacheField name="Region" numFmtId="0">
      <sharedItems>
        <s v="Beijing"/>
        <s v="Guangzhou"/>
        <s v="Shanghai"/>
        <s v="Shenzhen"/>
      </sharedItems>
    </cacheField>
    <cacheField name="Group" numFmtId="0">
      <sharedItems>
        <s v="Test"/>
        <s v="Control"/>
        <s v="Out of test"/>
      </sharedItems>
    </cacheField>
    <cacheField name="Segment" numFmtId="0">
      <sharedItems>
        <s v="Beijing_0"/>
        <s v="Beijing_1"/>
        <s v="Guangzhou_0"/>
        <s v="Guangzhou_1"/>
        <s v="Shanghai_0"/>
        <s v="Shanghai_1"/>
        <s v="Shenzhen_0"/>
        <s v="Shenzhen_1"/>
      </sharedItems>
    </cacheField>
    <cacheField name="Random" numFmtId="0">
      <sharedItems containsSemiMixedTypes="0" containsString="0" containsNumber="1">
        <n v="0.3080255735797055"/>
        <n v="0.704914803568074"/>
        <n v="0.24364138930090518"/>
        <n v="0.689785293860848"/>
        <n v="0.9982937062220781"/>
        <n v="0.8808454712894981"/>
        <n v="0.09868571608041143"/>
        <n v="0.5465056954690093"/>
        <n v="0.6472703030590864"/>
        <n v="0.5789013981861125"/>
        <n v="0.5008225013976436"/>
        <n v="0.18461457754794297"/>
        <n v="0.5102367556189936"/>
        <n v="0.9578490843655165"/>
        <n v="0.9683299721567357"/>
        <n v="0.007974099329672302"/>
        <n v="0.4173639627146635"/>
        <n v="0.9582055331193879"/>
        <n v="0.00790668093257707"/>
        <n v="0.980480712280662"/>
        <n v="0.78197509462939"/>
        <n v="0.26005589013481434"/>
        <n v="0.13571590284802182"/>
        <n v="0.6468999173877409"/>
        <n v="0.5628766496537947"/>
        <n v="0.8325809220576462"/>
        <n v="0.8058215637700332"/>
        <n v="0.3521770932234438"/>
        <n v="0.16479680406103114"/>
        <n v="0.5400468485819209"/>
        <n v="0.8106214503616486"/>
        <n v="0.3334486798253743"/>
        <n v="0.08616609101349804"/>
        <n v="0.41451753228352173"/>
        <n v="0.49620372534357704"/>
        <n v="0.5826120508724668"/>
        <n v="0.1049198694404796"/>
        <n v="0.7573066885640685"/>
        <n v="0.5701230818547315"/>
        <n v="0.5071939325334495"/>
        <n v="0.9306983921877995"/>
        <n v="0.18919591724698126"/>
        <n v="0.36991304024112115"/>
        <n v="0.4533912235883497"/>
        <n v="0.5457643664914062"/>
        <n v="0.13370197919391558"/>
        <n v="0.20772169380766026"/>
        <n v="0.09753976961097577"/>
        <n v="0.9071545470430242"/>
        <n v="0.9881843524258094"/>
        <n v="0.8097777992936109"/>
        <n v="0.5609005592007898"/>
        <n v="0.28902600149931845"/>
        <n v="0.4143425818071318"/>
        <n v="0.928965060980441"/>
        <n v="0.8575345466239017"/>
        <n v="0.3068538148929172"/>
        <n v="0.7626597958906484"/>
        <n v="0.924602300818101"/>
        <n v="0.9461710350902054"/>
        <n v="0.5840820833949156"/>
        <n v="0.6346075654006516"/>
        <n v="0.47559805672698774"/>
        <n v="0.22435686589101944"/>
        <n v="0.0970251025330916"/>
        <n v="0.9819341308520775"/>
        <n v="0.6214676678158527"/>
        <n v="0.7768063239871844"/>
        <n v="0.4652613508402782"/>
        <n v="0.9441169254724316"/>
        <n v="0.010272128487536891"/>
        <n v="0.06975524171435321"/>
        <n v="0.8424579552955912"/>
        <n v="0.8330667786634676"/>
        <n v="0.5733575109187236"/>
        <n v="0.06925465135699815"/>
        <n v="0.6065087236995179"/>
        <n v="0.2884304797211621"/>
        <n v="0.8438448305512335"/>
        <n v="0.9537226485804482"/>
        <n v="0.7480640346527448"/>
        <n v="0.6473449532925808"/>
        <n v="0.7891394943582828"/>
        <n v="0.6897062578744961"/>
        <n v="0.7129764096286779"/>
        <n v="0.9992548409525108"/>
        <n v="0.33730121828402926"/>
        <n v="0.7446870100726567"/>
        <n v="0.46688057457238963"/>
        <n v="0.22941290650597457"/>
        <n v="0.7429341043759569"/>
        <n v="0.12189760109793268"/>
        <n v="0.7190724873205732"/>
        <n v="0.5939401759264781"/>
        <n v="0.5603279431668448"/>
        <n v="0.7194993754132211"/>
        <n v="0.5680468953193168"/>
        <n v="0.01483132302046819"/>
        <n v="0.26990186361315516"/>
        <n v="0.740103374570916"/>
        <n v="0.3124982555783288"/>
        <n v="0.3350475834372155"/>
        <n v="0.5385713387490735"/>
        <n v="0.5065003272851915"/>
        <n v="0.8092854594544374"/>
        <n v="0.2318481776128296"/>
        <n v="0.6854803877572271"/>
        <n v="0.5755979329464427"/>
        <n v="0.5538056560178221"/>
        <n v="0.35076861409537163"/>
        <n v="0.17161105956869882"/>
        <n v="0.48494656901865163"/>
        <n v="0.6084183773631663"/>
        <n v="0.4931621165843918"/>
        <n v="0.8351021629037517"/>
        <n v="0.8148671939116314"/>
        <n v="0.6110058574071088"/>
        <n v="0.3669781301827675"/>
        <n v="0.15368012355984628"/>
        <n v="0.5040784359569677"/>
        <n v="0.3584510333290385"/>
        <n v="0.49346005555136874"/>
        <n v="0.03142471558249327"/>
        <n v="0.5178521659228635"/>
        <n v="0.8787604659052336"/>
        <n v="0.35170158846520894"/>
        <n v="0.479162852943816"/>
        <n v="0.03510989910792328"/>
        <n v="0.4807535979230241"/>
        <n v="0.738509586571001"/>
        <n v="0.08610415076507072"/>
        <n v="0.29450555250955224"/>
        <n v="0.0016864715602457059"/>
        <n v="0.6227782200047209"/>
        <n v="0.364901869598224"/>
        <n v="0.11942200706113126"/>
        <n v="0.36087214987861904"/>
        <n v="0.4815881473446215"/>
        <n v="0.8931434839325163"/>
        <n v="0.9279426343103133"/>
        <n v="0.5713062090643038"/>
        <n v="0.21950121220875363"/>
        <n v="0.6713454685369417"/>
        <n v="0.7262413864306501"/>
        <n v="0.5615003892900174"/>
        <n v="0.2930296423653219"/>
        <n v="0.27084679467483475"/>
        <n v="0.1824675443236342"/>
        <n v="0.5161735250820811"/>
        <n v="0.5890162852012575"/>
        <n v="0.15456654784720358"/>
        <n v="0.38308475425477484"/>
        <n v="0.9571431363122178"/>
        <n v="0.9386701334751807"/>
        <n v="0.019410739659446397"/>
        <n v="0.2847562343943595"/>
        <n v="0.4547076015137054"/>
        <n v="0.8882596559944682"/>
        <n v="0.13118435166135112"/>
        <n v="0.19225078694045128"/>
        <n v="0.6850031112904323"/>
        <n v="0.492973550470054"/>
        <n v="0.40118437048424016"/>
        <n v="0.8164776880023451"/>
        <n v="0.5302654556450916"/>
        <n v="0.45221698371197727"/>
        <n v="0.38822031626828635"/>
        <n v="0.5966406195592449"/>
        <n v="0.05662204893661915"/>
        <n v="0.8626189870628291"/>
        <n v="0.5006288017027004"/>
        <n v="0.00663405897641256"/>
        <n v="0.49798443988703334"/>
        <n v="0.22928422228669965"/>
        <n v="0.41991925359036375"/>
        <n v="0.50818825302709"/>
        <n v="0.8248074860183136"/>
        <n v="0.1463305998983645"/>
        <n v="0.1710077713943805"/>
        <n v="0.6619015370691111"/>
        <n v="0.08292609733203549"/>
        <n v="0.2345118174221249"/>
        <n v="0.32356710997673277"/>
        <n v="0.6621820014137217"/>
        <n v="0.4503763422328054"/>
        <n v="0.5067314151606956"/>
        <n v="0.5248403340943838"/>
        <n v="0.22325273177413119"/>
        <n v="0.8790524201587742"/>
        <n v="0.32151350951658997"/>
        <n v="0.936336541989434"/>
        <n v="0.31075829416691414"/>
        <n v="0.2632468348975133"/>
        <n v="0.4800023063348908"/>
        <n v="0.17514715313821716"/>
        <n v="0.6871423082666505"/>
        <n v="0.3085660533776797"/>
        <n v="0.8238209185686364"/>
        <n v="0.045191584386169326"/>
        <n v="0.6188492709712345"/>
        <n v="0.6624096012604421"/>
        <n v="0.8991275147193617"/>
        <n v="0.684521416168842"/>
        <n v="0.3795365699909079"/>
        <n v="0.4111452897818536"/>
        <n v="0.8664650312021615"/>
        <n v="0.7518826594266287"/>
        <n v="0.3758649103317325"/>
        <n v="0.7493095169075132"/>
        <n v="0.8565076707772082"/>
        <n v="0.9290557142024183"/>
        <n v="0.8210688633363198"/>
        <n v="0.48260555505900726"/>
        <n v="0.398566279919488"/>
        <n v="0.32506319525571015"/>
        <n v="0.8863916436923321"/>
        <n v="0.03916955345722972"/>
        <n v="0.3817218145822715"/>
        <n v="0.33415612406640083"/>
        <n v="0.17160131266191592"/>
        <n v="0.8325181916757307"/>
        <n v="0.2477138653344808"/>
        <n v="0.12155896092948915"/>
        <n v="0.15318800991483306"/>
        <n v="0.14478756052243713"/>
        <n v="0.760219693823442"/>
        <n v="0.18927478245242269"/>
        <n v="0.9924749920784107"/>
        <n v="0.18031832244616575"/>
        <n v="0.7469161381537075"/>
        <n v="0.40882164660759146"/>
        <n v="0.7157591454660943"/>
        <n v="0.5773375460976413"/>
        <n v="0.668725368236318"/>
        <n v="0.4985921392435586"/>
        <n v="0.3147289304889771"/>
        <n v="0.4594323267249092"/>
        <n v="0.7349027885153206"/>
        <n v="0.17059769962027815"/>
        <n v="0.7577910600200808"/>
        <n v="0.058706616023126545"/>
        <n v="0.5531334063763422"/>
        <n v="0.07468021561130678"/>
        <n v="0.25156987003352416"/>
        <n v="0.048956956005380414"/>
        <n v="0.9805605625961071"/>
        <n v="0.22784360965777217"/>
        <n v="0.3467259489299608"/>
        <n v="0.9898988710128527"/>
        <n v="0.924679262396056"/>
        <n v="0.8321778831785287"/>
        <n v="0.6433736885276057"/>
        <n v="0.7024207485233501"/>
        <n v="0.33228338075625585"/>
        <n v="0.2569193019906443"/>
        <n v="0.9187600361693187"/>
        <n v="0.9700372058305364"/>
        <n v="0.5001646493540223"/>
        <n v="0.48850992932794024"/>
        <n v="0.47349975784025067"/>
        <n v="0.6931593151614468"/>
        <n v="0.14301836106545052"/>
        <n v="0.5370904370880182"/>
        <n v="0.37254487882270526"/>
        <n v="0.5104947784874752"/>
        <n v="0.36201932535470294"/>
        <n v="0.12868050026929911"/>
        <n v="0.04319957348493619"/>
        <n v="0.9458355660362701"/>
        <n v="0.771788689535063"/>
        <n v="0.5093709700686069"/>
        <n v="0.38487358947168715"/>
        <n v="0.33868699718896866"/>
        <n v="0.5639806380380624"/>
        <n v="0.34117275400010827"/>
        <n v="0.14390097952205716"/>
        <n v="0.17363630850289857"/>
        <n v="0.21247519107734436"/>
        <n v="0.47873750595882025"/>
        <n v="0.8116332428327449"/>
        <n v="0.9360553831209655"/>
        <n v="0.858171997849026"/>
        <n v="0.8819855010374943"/>
        <n v="0.7151488844628596"/>
        <n v="0.29067627850783906"/>
        <n v="0.15063690921703732"/>
        <n v="0.0417463199052166"/>
        <n v="0.287304438705441"/>
        <n v="0.20477465599268874"/>
        <n v="0.46936142443988715"/>
        <n v="0.07383853839621124"/>
        <n v="0.7264842169562846"/>
        <n v="0.6191409093653341"/>
        <n v="0.9991530030617229"/>
        <n v="0.07158452616147348"/>
        <n v="0.3862898016772711"/>
        <n v="0.4077140949530643"/>
        <n v="0.09218162720843537"/>
        <n v="0.3975774174375256"/>
        <n v="0.2715420094981098"/>
        <n v="0.6606993245711694"/>
        <n v="0.7134663366115511"/>
        <n v="0.34258655556979445"/>
        <n v="0.9593520096640066"/>
        <n v="0.7761846782588975"/>
        <n v="0.5370927270719961"/>
        <n v="0.9828094479214795"/>
        <n v="0.11264991935957991"/>
        <n v="0.4517183595399996"/>
        <n v="0.43721059952809094"/>
        <n v="0.12624720929008948"/>
        <n v="0.5084431540836846"/>
        <n v="0.4300030617632027"/>
        <n v="0.7008688495121571"/>
        <n v="0.9548017012390315"/>
        <n v="0.16420863376845862"/>
        <n v="0.7718091361332344"/>
        <n v="0.27900178892836547"/>
        <n v="0.34076259005787835"/>
        <n v="0.7132064186238265"/>
        <n v="0.5044036090289892"/>
        <n v="0.7873900163653363"/>
        <n v="0.8446725990897336"/>
        <n v="0.6531350587577601"/>
        <n v="0.7252376430640161"/>
        <n v="0.7711756305534874"/>
        <n v="0.08613011166902607"/>
        <n v="0.47243124610068876"/>
        <n v="0.6283300472269681"/>
        <n v="0.9545203056236459"/>
        <n v="0.5199080815494423"/>
        <n v="0.9446499994854121"/>
        <n v="0.4647300339330471"/>
        <n v="0.8112519700436357"/>
        <n v="0.6468387166089097"/>
        <n v="0.07374359876831627"/>
        <n v="0.1486374624335829"/>
        <n v="0.8128538482822386"/>
        <n v="0.3422338588373367"/>
        <n v="0.27169108987907953"/>
        <n v="0.0772043418509567"/>
        <n v="0.13690757110775753"/>
        <n v="0.29418089740489484"/>
        <n v="0.35481211649775424"/>
        <n v="0.7447364692581515"/>
        <n v="0.45210959424468855"/>
        <n v="0.509874852485449"/>
        <n v="0.8562326123541755"/>
        <n v="0.9009597321828984"/>
        <n v="0.6352382842645113"/>
        <n v="0.4702173014424341"/>
        <n v="0.9693517409312857"/>
        <n v="0.32821038017422954"/>
        <n v="0.920956408872012"/>
        <n v="0.791232965141532"/>
        <n v="0.16079321132844482"/>
        <n v="0.7938544782810061"/>
        <n v="0.03709222410851243"/>
        <n v="0.1854256414835358"/>
        <n v="0.12120597511049858"/>
        <n v="0.37193672519624343"/>
        <n v="0.3360494694397811"/>
        <n v="0.10701475409504768"/>
        <n v="0.25841298481895825"/>
        <n v="0.12200396800491675"/>
        <n v="0.7972548517231685"/>
        <n v="0.712064788485462"/>
        <n v="0.37978890709879487"/>
        <n v="0.06324461037817986"/>
        <n v="0.04605938152790834"/>
        <n v="0.667839842283294"/>
        <n v="0.5593808311850316"/>
        <n v="0.48852990354424364"/>
        <n v="0.21126736922617007"/>
        <n v="0.9052855379904079"/>
        <n v="0.4401684874721131"/>
        <n v="0.9256386920806692"/>
        <n v="0.5264752602790346"/>
        <n v="0.6243617983296494"/>
        <n v="0.38299381097438734"/>
        <n v="0.4718922631135303"/>
        <n v="0.06965976265317952"/>
        <n v="0.7340191129485345"/>
        <n v="0.9410720029339584"/>
        <n v="0.8036216205617012"/>
        <n v="0.9309629357797774"/>
        <n v="0.4369321927110812"/>
        <n v="0.1126292742762065"/>
        <n v="0.8933346580423467"/>
        <n v="0.400379549988493"/>
        <n v="0.8536747973875594"/>
        <n v="0.7040953327860623"/>
        <n v="0.3551456031774418"/>
        <n v="0.4750596243583214"/>
        <n v="0.4218395839586375"/>
        <n v="0.9224113272738713"/>
        <n v="0.3829751530199572"/>
        <n v="0.10019757799880069"/>
        <n v="0.3026779947592757"/>
        <n v="0.007396908159023052"/>
        <n v="0.44622466507690495"/>
        <n v="0.07798617289854248"/>
        <n v="0.18115432825258682"/>
        <n v="0.3137527981829785"/>
        <n v="0.26407286264225693"/>
        <n v="0.505872245053786"/>
        <n v="0.6548797104954345"/>
        <n v="0.7571579532836681"/>
        <n v="0.09223902508674953"/>
        <n v="0.9383584191298238"/>
        <n v="0.8732107055456012"/>
        <n v="0.9500538515843332"/>
        <n v="0.025002503779114393"/>
        <n v="0.20585308380775647"/>
        <n v="0.20986893886787295"/>
        <n v="0.67008992125691"/>
        <n v="0.8404623078531891"/>
        <n v="0.9695785440247564"/>
        <n v="0.5307573226308739"/>
        <n v="0.5278387466136261"/>
        <n v="0.8984675223836217"/>
        <n v="0.6433053118940426"/>
        <n v="0.053219169752161455"/>
        <n v="0.8302706663299332"/>
        <n v="0.7383432856087648"/>
        <n v="0.27068796671446527"/>
        <n v="0.8838074427507606"/>
        <n v="0.6726116719506677"/>
        <n v="0.31748314724694393"/>
        <n v="0.31123632175926486"/>
        <n v="0.06870016011352686"/>
        <n v="0.23359042163467558"/>
        <n v="0.2820733996221917"/>
        <n v="0.05846281451594293"/>
        <n v="0.39422017981109103"/>
        <n v="0.09771316052046641"/>
        <n v="0.26766095044516613"/>
        <n v="0.5905055613270094"/>
        <n v="0.234486282671871"/>
        <n v="0.1830888636061221"/>
        <n v="0.9899708978822604"/>
        <n v="0.7365334812282296"/>
        <n v="0.45904379701480946"/>
        <n v="0.5144582180146946"/>
        <n v="0.8053257230894463"/>
        <n v="0.531498858574399"/>
        <n v="0.7853928275326402"/>
        <n v="0.6484646970948241"/>
        <n v="0.4952133531640657"/>
        <n v="0.027309090224986954"/>
        <n v="0.9896526365759573"/>
        <n v="0.0318373924743508"/>
        <n v="0.26099620887296815"/>
        <n v="0.13024866406284508"/>
        <n v="0.07317120416191703"/>
        <n v="0.9530386326452258"/>
        <n v="0.3024494203802859"/>
        <n v="0.34248874057875"/>
        <n v="0.8237086595573353"/>
        <n v="0.03406225431829002"/>
        <n v="0.8977608393021314"/>
        <n v="0.8997812272535598"/>
        <n v="0.2068946504604876"/>
        <n v="0.40145130169292476"/>
        <n v="0.60282142600243"/>
        <n v="0.8179400919740862"/>
        <n v="0.6769789064260211"/>
        <n v="0.7742361042764943"/>
        <n v="0.04407978213747321"/>
        <n v="0.7874722626055036"/>
        <n v="0.8054653739635131"/>
        <n v="0.7113774654441835"/>
        <n v="0.7919295813995524"/>
        <n v="0.6887270846885585"/>
        <n v="0.5920402671520132"/>
        <n v="0.17243165428423934"/>
        <n v="0.9705444245800161"/>
        <n v="0.7391918009113813"/>
        <n v="0.44427463506301323"/>
        <n v="0.36253726597869584"/>
        <n v="0.5852695842427044"/>
        <n v="0.9300677750818144"/>
        <n v="0.09090268517966038"/>
        <n v="0.5564565360489334"/>
        <n v="0.030125669783764297"/>
        <n v="0.46102037046522737"/>
        <n v="0.6280468835443032"/>
        <n v="0.22628641923131054"/>
        <n v="0.8756744519766875"/>
        <n v="0.34000353897931723"/>
        <n v="0.48858193822799056"/>
        <n v="0.3335881513777833"/>
        <n v="0.8314423097910711"/>
        <n v="0.17931670432829638"/>
        <n v="0.3718991230574653"/>
        <n v="0.08906591212919757"/>
        <n v="0.7272921950451857"/>
        <n v="0.4895611076787779"/>
        <n v="0.0746535896361743"/>
        <n v="0.831558935044902"/>
        <n v="0.4645805479977987"/>
        <n v="0.44991906613273236"/>
        <n v="0.7226470842015761"/>
        <n v="0.9329932749035167"/>
        <n v="0.15063010681561495"/>
        <n v="0.21618833878851507"/>
        <n v="0.11981899243991478"/>
        <n v="0.7970734474284671"/>
        <n v="0.048996150311827136"/>
        <n v="0.31726108359372973"/>
        <n v="0.8023890008631572"/>
        <n v="0.08687568537826695"/>
        <n v="0.5531974492531206"/>
        <n v="0.5862452536810298"/>
        <n v="0.9145147685316489"/>
        <n v="0.2901383453447993"/>
        <n v="0.12303029066125504"/>
        <n v="0.3741832657482469"/>
        <n v="0.20639857793715366"/>
        <n v="0.6109271774210533"/>
        <n v="0.010277393246450495"/>
        <n v="0.5023315492448241"/>
        <n v="0.29659705487228116"/>
        <n v="0.9624866259582304"/>
        <n v="0.6445705178617852"/>
        <n v="0.5232216667856899"/>
        <n v="0.8373583250515165"/>
        <n v="0.5284703519194816"/>
        <n v="0.7503596573590035"/>
        <n v="0.3812317357381425"/>
        <n v="0.3751316485346927"/>
        <n v="0.9583775125685953"/>
        <n v="0.622387797740926"/>
        <n v="0.49015489484036967"/>
        <n v="0.5079643154324723"/>
        <n v="0.7679043781801775"/>
        <n v="0.499764994480427"/>
        <n v="0.5782591158782431"/>
        <n v="0.4073214096019736"/>
        <n v="0.9260527289547049"/>
        <n v="0.6476813033976645"/>
        <n v="0.3905905039280553"/>
        <n v="0.8939340139181333"/>
        <n v="0.9282203621169769"/>
        <n v="0.5809929328991611"/>
        <n v="0.48378015185064993"/>
        <n v="0.03560207605236143"/>
        <n v="0.8781311941773101"/>
        <n v="0.8453618404400145"/>
        <n v="0.9003723622772003"/>
        <n v="0.6694479724872102"/>
        <n v="0.23134528052941294"/>
        <n v="0.9093237499079461"/>
        <n v="0.4676999808865794"/>
        <n v="0.34193778259860863"/>
        <n v="0.8892225492437833"/>
        <n v="0.0146052895064539"/>
        <n v="0.8305899532807762"/>
        <n v="0.907056955354095"/>
        <n v="0.2745956844979217"/>
        <n v="0.28220618132024045"/>
        <n v="0.09769088686330929"/>
        <n v="0.42634763877943804"/>
        <n v="0.869041540087448"/>
        <n v="0.9782074073990702"/>
        <n v="0.1579710756594206"/>
        <n v="0.07408562727320211"/>
        <n v="0.44652273627533834"/>
        <n v="0.6059621206810492"/>
        <n v="0.3069444960262667"/>
        <n v="0.4666943080935225"/>
        <n v="0.8993038098248167"/>
        <n v="0.41027101895713947"/>
        <n v="0.8114389661170593"/>
        <n v="0.20756415103699855"/>
        <n v="0.11942946232613905"/>
        <n v="0.9543392378554022"/>
        <n v="0.4372292584184423"/>
        <n v="0.46676627874977283"/>
        <n v="0.8726849384791505"/>
        <n v="0.6617571570657972"/>
        <n v="0.7656153781349364"/>
        <n v="0.09971870115074022"/>
        <n v="0.9818416155296502"/>
        <n v="0.6034431656587543"/>
        <n v="0.3330342587873899"/>
        <n v="0.14968465606566106"/>
        <n v="0.42212351410159865"/>
        <n v="0.35343099666400946"/>
        <n v="0.24205058803114599"/>
        <n v="0.5760524110317006"/>
        <n v="0.12421342407944813"/>
        <n v="0.4375803257735783"/>
        <n v="0.9125808067967098"/>
        <n v="0.7036660851309787"/>
        <n v="0.3787498872138184"/>
        <n v="0.7557342221028903"/>
        <n v="0.0689617054694065"/>
        <n v="0.1980480065850666"/>
        <n v="0.7411495083364649"/>
        <n v="0.3705424689217165"/>
        <n v="0.8914829173674996"/>
        <n v="0.3371726412193359"/>
        <n v="0.24672148936088045"/>
        <n v="0.22511491958773333"/>
        <n v="0.5002606842272677"/>
        <n v="0.9725229953037771"/>
        <n v="0.5634241165081513"/>
        <n v="0.6768646934407586"/>
        <n v="0.5848378702063516"/>
        <n v="0.8504804232246712"/>
        <n v="0.43324625593965016"/>
        <n v="0.21634610506358054"/>
        <n v="0.04465291121859016"/>
        <n v="0.8996692523403462"/>
        <n v="0.38307890825714974"/>
        <n v="0.3775874733416261"/>
        <n v="0.9635284287319555"/>
        <n v="0.6806977546603041"/>
        <n v="0.22207529486177202"/>
        <n v="0.6403644337631142"/>
        <n v="0.10558804525196808"/>
        <n v="0.44180768643343105"/>
        <n v="0.2848806978821473"/>
        <n v="0.07505461645782474"/>
        <n v="0.3905174380703115"/>
        <n v="0.12726427301238408"/>
        <n v="0.7287458420275482"/>
        <n v="0.5871600006110163"/>
        <n v="0.4828439760693559"/>
        <n v="0.24488964087267173"/>
        <n v="0.447420348921461"/>
        <n v="0.8812780488419939"/>
        <n v="0.7129165387928008"/>
        <n v="0.7149623111741659"/>
        <n v="0.32585630827151"/>
        <n v="0.683248904363454"/>
        <n v="0.03652552299250622"/>
        <n v="0.6947760774630123"/>
        <n v="0.6271338220400909"/>
        <n v="0.3344005488080911"/>
        <n v="0.635610125849055"/>
        <n v="0.9014717697965808"/>
        <n v="0.2766539744682349"/>
        <n v="0.6032592537088359"/>
        <n v="0.06425879587554162"/>
        <n v="0.14032578889009772"/>
        <n v="0.6885270672396935"/>
        <n v="0.44778825809741585"/>
        <n v="0.5522154325521019"/>
        <n v="0.5864995341042455"/>
        <n v="0.5652170873051447"/>
        <n v="0.505162593682302"/>
        <n v="0.19236263652559393"/>
        <n v="0.8653240823287278"/>
        <n v="0.7938856951969867"/>
        <n v="0.28628349006977993"/>
        <n v="0.2591606513786895"/>
        <n v="0.1295150884977918"/>
        <n v="0.1615125308090264"/>
        <n v="0.4086811251462875"/>
        <n v="0.8317784432694418"/>
        <n v="0.1412828593209957"/>
        <n v="0.11575072388926522"/>
        <n v="0.7141495357381604"/>
        <n v="0.2286616808696259"/>
        <n v="0.8331230770178576"/>
        <n v="0.2096099693162412"/>
        <n v="0.7864029862622673"/>
        <n v="0.4995393274415043"/>
        <n v="0.9431437210306088"/>
        <n v="0.18544170039098906"/>
        <n v="0.20923875495794497"/>
        <n v="0.36637925393084214"/>
        <n v="0.09910453004684672"/>
        <n v="0.8773342404703947"/>
        <n v="0.8871357824415069"/>
        <n v="0.5565604185611814"/>
        <n v="0.15991497174595515"/>
        <n v="0.24090847164838014"/>
        <n v="0.8879148414758175"/>
        <n v="0.4295374167996272"/>
        <n v="0.7141576915883122"/>
        <n v="0.8556369013880123"/>
        <n v="0.561030507040054"/>
        <n v="0.16253085719296767"/>
        <n v="0.3822741273866693"/>
        <n v="0.1871928370607665"/>
        <n v="0.13526088442552298"/>
        <n v="0.5312846445901636"/>
        <n v="0.9723698322239441"/>
        <n v="0.745968117980125"/>
        <n v="0.6060065086723759"/>
        <n v="0.4986893891148757"/>
        <n v="0.599166839139167"/>
        <n v="0.03278123001573707"/>
        <n v="0.4851043012400743"/>
        <n v="0.4070788979589398"/>
        <n v="0.5914512279571769"/>
        <n v="0.8239305679801129"/>
        <n v="0.9050091929234628"/>
        <n v="0.5592642413496289"/>
        <n v="0.3854338166241589"/>
        <n v="0.9151298325702009"/>
        <n v="0.644389824983383"/>
        <n v="0.36887795895823405"/>
        <n v="0.6297627421974604"/>
        <n v="0.9174961080814555"/>
        <n v="0.8736312260925057"/>
        <n v="0.06235900741964484"/>
        <n v="0.4124966979745146"/>
        <n v="0.07864326297383373"/>
        <n v="0.8064320010504896"/>
        <n v="0.12291604514443855"/>
        <n v="0.8611678707192454"/>
        <n v="0.38806676397702744"/>
        <n v="0.987629040506681"/>
        <n v="0.28106555765639296"/>
        <n v="0.3641342798631365"/>
        <n v="0.4183881731717799"/>
        <n v="0.647578309184148"/>
        <n v="0.8768481964716117"/>
        <n v="0.31474096252120787"/>
        <n v="0.452661188584359"/>
        <n v="0.40986529727944443"/>
        <n v="0.845585098428125"/>
        <n v="0.5893804199376619"/>
        <n v="0.45282291833483357"/>
        <n v="0.6518140453819754"/>
        <n v="0.4120435159934167"/>
        <n v="0.9363625285738285"/>
        <n v="0.335507931181666"/>
        <n v="0.9862092029094081"/>
        <n v="0.8171389400089408"/>
        <n v="0.07457465962320353"/>
        <n v="0.8388245983010664"/>
        <n v="0.6578406086331432"/>
        <n v="0.04680869184860492"/>
        <n v="0.579233090610531"/>
        <n v="0.9873265509803553"/>
        <n v="0.12992535794594928"/>
        <n v="0.5844500000956406"/>
        <n v="0.5665969617063344"/>
        <n v="0.7922947000323488"/>
        <n v="0.773157842771083"/>
        <n v="0.6663228293991402"/>
        <n v="0.7803365937092027"/>
        <n v="0.3605781041233287"/>
        <n v="0.3640827286438194"/>
        <n v="0.38357637172733006"/>
        <n v="0.9293178416295252"/>
        <n v="0.027624708024957867"/>
        <n v="0.049682413657309854"/>
        <n v="0.24506501354554266"/>
        <n v="0.029885035984980046"/>
        <n v="0.47896604508537055"/>
        <n v="0.541514770010189"/>
        <n v="0.49187819868106586"/>
        <n v="0.06529496653427491"/>
        <n v="0.07930257650159345"/>
        <n v="0.5654327006194808"/>
        <n v="0.5375158312542219"/>
        <n v="0.49077492935918643"/>
        <n v="0.7894689150027493"/>
        <n v="0.011862328419301349"/>
        <n v="0.39689906043863654"/>
        <n v="0.9847477170489787"/>
        <n v="0.11894191461173265"/>
        <n v="0.8068120855012467"/>
        <n v="0.8629139688475755"/>
        <n v="0.3750876098037571"/>
        <n v="0.5351859845681901"/>
        <n v="0.25522995731739817"/>
        <n v="0.49094326625996"/>
        <n v="0.8538407039033901"/>
        <n v="0.6310144580926795"/>
        <n v="0.49602157273242986"/>
        <n v="0.15984940466426723"/>
        <n v="0.4346640035754564"/>
        <n v="0.13727706755615243"/>
        <n v="0.7519875498645716"/>
        <n v="0.09212998478671008"/>
        <n v="0.10430769711281529"/>
        <n v="0.5605676264641756"/>
        <n v="0.25813300537889483"/>
        <n v="0.7364740210678127"/>
        <n v="0.27278536865032177"/>
        <n v="0.8242780227918628"/>
        <n v="0.10824816790536751"/>
        <n v="0.8427059290866197"/>
        <n v="0.9364471609795744"/>
        <n v="0.7962080595838942"/>
        <n v="0.7723541905602576"/>
        <n v="0.3921114171812131"/>
        <n v="0.4339914299859262"/>
        <n v="0.9970727955505836"/>
        <n v="0.7065532037049905"/>
        <n v="0.7853974714080083"/>
        <n v="0.7975205173787406"/>
        <n v="0.10163261226171771"/>
        <n v="0.30201728115118676"/>
        <n v="0.8360467239740219"/>
        <n v="0.4790666753132523"/>
        <n v="0.06780347894766592"/>
        <n v="0.4012965808573834"/>
        <n v="0.6685835126742092"/>
        <n v="0.6675845466425293"/>
        <n v="0.858987887024637"/>
        <n v="0.7478213173725068"/>
        <n v="0.5792778976057763"/>
        <n v="0.5022266547688643"/>
        <n v="0.7609998050994138"/>
        <n v="0.028418810427065733"/>
        <n v="0.28107046527518453"/>
        <n v="0.23478919007137933"/>
        <n v="0.2373397166749448"/>
        <n v="0.6188607147721146"/>
        <n v="0.7250096726317949"/>
        <n v="0.7975350287174283"/>
        <n v="0.1152087792055041"/>
        <n v="0.7489023926641661"/>
        <n v="0.8672505177238091"/>
        <n v="0.29217181320880914"/>
        <n v="0.6495336096783386"/>
        <n v="0.5659703265304373"/>
        <n v="0.3336714945130774"/>
        <n v="0.6315828867003022"/>
        <n v="0.6734063953242133"/>
        <n v="0.4955996709271776"/>
        <n v="0.9234245173823709"/>
        <n v="0.9379793652714473"/>
        <n v="0.6107277413879585"/>
        <n v="0.3719189336456662"/>
        <n v="0.28824051617875956"/>
        <n v="0.3294616555549522"/>
        <n v="0.600472139540614"/>
        <n v="0.04292447169067615"/>
        <n v="0.9260705429692203"/>
        <n v="0.411549650333508"/>
        <n v="0.3618794519869102"/>
        <n v="0.5429819771980107"/>
        <n v="0.8356511643473766"/>
        <n v="0.1310603969345987"/>
        <n v="0.7160077797147373"/>
        <n v="0.4689388384382095"/>
        <n v="0.792839555205181"/>
        <n v="0.6467828401833097"/>
        <n v="0.8714666180884619"/>
        <n v="0.8964249019604688"/>
        <n v="0.23007227839899946"/>
        <n v="0.5247194306710369"/>
        <n v="0.6807816317976035"/>
        <n v="0.02936593254727482"/>
        <n v="0.12705942827765282"/>
        <n v="0.8752346307156224"/>
        <n v="0.07872513454794816"/>
        <n v="0.7884285141512252"/>
        <n v="0.15383318594346718"/>
        <n v="0.015270853242038473"/>
        <n v="0.825079630538763"/>
        <n v="0.7130605654287854"/>
        <n v="0.5465284152058918"/>
        <n v="0.8608622686349876"/>
        <n v="0.4916838361726651"/>
        <n v="0.8769874469236898"/>
        <n v="0.8417799637459388"/>
        <n v="0.5334978058298921"/>
        <n v="0.35724432751802315"/>
        <n v="0.9984683232692351"/>
        <n v="0.6473795807533977"/>
        <n v="0.5984545597611548"/>
        <n v="0.5032778798169535"/>
        <n v="0.5643129501247743"/>
        <n v="0.08484321090208502"/>
        <n v="0.9440431580900374"/>
        <n v="0.9406830772697801"/>
        <n v="0.5806048901989922"/>
        <n v="0.40379702400289474"/>
        <n v="0.5577772570751314"/>
        <n v="0.03882211771443056"/>
        <n v="0.5132713884900632"/>
        <n v="0.5385983370549842"/>
        <n v="0.35879932055531694"/>
        <n v="0.8776268399064341"/>
        <n v="0.08808664299364122"/>
        <n v="0.05436569991131801"/>
        <n v="0.8054651409626664"/>
        <n v="0.3981256091944363"/>
        <n v="0.8823896424547333"/>
        <n v="0.012599878810556131"/>
        <n v="0.21281030628022002"/>
        <n v="0.3879206598436312"/>
        <n v="0.059743534535936726"/>
        <n v="0.7758355502015823"/>
        <n v="0.5866916459012814"/>
        <n v="0.40552831734691697"/>
        <n v="0.17395857968204353"/>
        <n v="0.666271003605793"/>
        <n v="0.30971706174664626"/>
        <n v="0.7211270478681356"/>
        <n v="0.700346061851605"/>
        <n v="0.6950815815451935"/>
        <n v="0.19864790484121386"/>
        <n v="0.2311416071693888"/>
        <n v="0.8397660522585674"/>
        <n v="0.2871293938116536"/>
        <n v="0.2937777017256221"/>
        <n v="0.09022376573532742"/>
        <n v="0.18497697086810871"/>
        <n v="0.04004093666860287"/>
        <n v="0.23786192396535388"/>
        <n v="0.4965735396061407"/>
        <n v="0.03899037159115282"/>
        <n v="0.07713078208358826"/>
        <n v="0.25549355635779214"/>
        <n v="0.665176994667973"/>
        <n v="0.5315795011601924"/>
        <n v="0.4804082908635633"/>
        <n v="0.5533893641977694"/>
        <n v="0.5284202278360309"/>
        <n v="0.19278585751581534"/>
        <n v="0.6229115170060797"/>
        <n v="0.42787253848724704"/>
        <n v="0.11467123048107075"/>
        <n v="0.311212845183063"/>
        <n v="0.958870716391935"/>
        <n v="0.48790718603828387"/>
        <n v="0.8728046749021305"/>
        <n v="0.23009133169716112"/>
        <n v="0.9757111990761642"/>
        <n v="0.18036085127021784"/>
        <n v="0.4342772368817045"/>
        <n v="0.7155467072134118"/>
        <n v="0.5636635335297114"/>
        <n v="0.23874135842121869"/>
        <n v="0.43424402376344073"/>
        <n v="0.6691932188837703"/>
        <n v="0.016756773522899615"/>
        <n v="0.7674745366426198"/>
        <n v="0.04933916870071153"/>
        <n v="0.7511255843450684"/>
        <n v="0.24322797036575217"/>
        <n v="0.4208599552309913"/>
        <n v="0.8521269443357435"/>
        <n v="0.9295741186475583"/>
        <n v="0.5338893658769075"/>
        <n v="0.5391618474150713"/>
        <n v="0.43086221895683785"/>
        <n v="0.579934498297297"/>
        <n v="0.41375232146334373"/>
        <n v="0.16386275821629248"/>
        <n v="0.9780819172384574"/>
        <n v="0.5185783845126751"/>
        <n v="0.6852148817085034"/>
        <n v="0.5699279361287904"/>
        <n v="0.7126820579723806"/>
        <n v="0.275797210164464"/>
        <n v="0.7603775839622682"/>
        <n v="0.32499865268263306"/>
        <n v="0.5675179078465582"/>
        <n v="0.9874257593664737"/>
        <n v="0.7755600215269927"/>
        <n v="0.9137529104962205"/>
        <n v="0.04819709806602579"/>
        <n v="0.5161381923796655"/>
        <n v="0.7828488067440859"/>
        <n v="0.6502423146845929"/>
        <n v="0.5486188236637911"/>
        <n v="0.8011044475959166"/>
        <n v="0.5215144714893257"/>
        <n v="0.9418346666034005"/>
        <n v="0.6949451575156829"/>
        <n v="0.9786395613844"/>
        <n v="0.8863937496364995"/>
        <n v="0.9654609918098229"/>
        <n v="0.48207257061339526"/>
        <n v="0.5166749187111112"/>
        <n v="0.23084091346010815"/>
        <n v="0.47018764655547973"/>
        <n v="0.06530557966876915"/>
        <n v="0.4623244315413908"/>
        <n v="0.06860946988131755"/>
        <n v="0.7297029284301982"/>
        <n v="0.0748164514398576"/>
        <n v="0.9145153982162484"/>
        <n v="0.5720339801496109"/>
        <n v="0.6341288199836825"/>
        <n v="0.23160806051777783"/>
        <n v="0.002597573407674303"/>
        <n v="0.503138812821494"/>
        <n v="0.5326387516022348"/>
        <n v="0.8610798037743042"/>
        <n v="0.9770407353704065"/>
        <n v="0.8598092698805514"/>
        <n v="0.7166820882491884"/>
        <n v="0.6239293374761312"/>
        <n v="0.4997750976753834"/>
        <n v="0.5709174463835051"/>
        <n v="0.3681868395009439"/>
        <n v="0.41400528578091667"/>
        <n v="0.8594254769386257"/>
        <n v="0.03230391178874081"/>
        <n v="0.3879324033116509"/>
        <n v="0.908859506762215"/>
        <n v="0.6306339361386308"/>
        <n v="0.13977315554021885"/>
        <n v="0.7663539215140112"/>
        <n v="0.7011300422131117"/>
        <n v="0.2468626950146834"/>
        <n v="0.7457696842496605"/>
        <n v="0.062360926757692225"/>
        <n v="0.28751833981563"/>
        <n v="0.06251266963056812"/>
        <n v="0.14315822259503164"/>
        <n v="0.11532249067402212"/>
        <n v="0.4470079129277088"/>
        <n v="0.7428896885886186"/>
        <n v="0.2625402443912864"/>
        <n v="0.3311922303844528"/>
        <n v="0.7011036567262027"/>
        <n v="0.2394949585767655"/>
        <n v="0.7587965573183656"/>
        <n v="0.755815837971363"/>
        <n v="0.6162541774561466"/>
        <n v="0.18331181636779237"/>
        <n v="0.058053225616066295"/>
        <n v="0.6767851693073372"/>
        <n v="0.6822526113875299"/>
        <n v="0.26020656731544156"/>
        <n v="0.7380264698325255"/>
        <n v="0.6797723115772598"/>
        <n v="0.3802935878990409"/>
        <n v="0.020255677382080894"/>
        <n v="0.3227091707742996"/>
        <n v="0.9260981980190385"/>
        <n v="0.8404972087481177"/>
        <n v="0.6167576625137826"/>
        <n v="0.6866206087149765"/>
        <n v="0.9153597967841034"/>
        <n v="0.18109371273436492"/>
        <n v="0.17088306824534238"/>
        <n v="0.7843476928333781"/>
        <n v="0.15026096153465607"/>
        <n v="0.22009527395034156"/>
        <n v="0.8143610415547552"/>
        <n v="0.34786418818404186"/>
        <n v="0.9303618930326497"/>
        <n v="0.7551639638259358"/>
        <n v="0.9752966728334308"/>
        <n v="0.5271229722461669"/>
        <n v="0.9672827308843149"/>
        <n v="0.018518186279705362"/>
        <n v="0.14115821709280907"/>
        <n v="0.188672631956309"/>
        <n v="0.6359668061849852"/>
        <n v="0.23110223236494076"/>
        <n v="0.15816903991077125"/>
        <n v="0.7325591542263361"/>
        <n v="0.45492967155029396"/>
        <n v="0.40387666476985284"/>
        <n v="0.10778403600461761"/>
        <n v="0.8395301674216763"/>
        <n v="0.8229903951599458"/>
        <n v="0.6639701542316975"/>
        <n v="0.9386258715209931"/>
        <n v="0.518567285747349"/>
        <n v="0.13080147685716692"/>
        <n v="0.41956571722013314"/>
        <n v="0.3262014832617698"/>
        <n v="0.18903044557126514"/>
        <n v="0.11256457735439174"/>
        <n v="0.619778014088969"/>
        <n v="0.6829149467056379"/>
        <n v="0.3022048993652977"/>
        <n v="0.7066392282520941"/>
        <n v="0.2144099873171077"/>
        <n v="0.8473375650183991"/>
        <n v="0.18380045955380775"/>
        <n v="0.7533221966909012"/>
        <n v="0.673361061202669"/>
        <n v="0.7443919939390817"/>
        <n v="0.36195953350500454"/>
        <n v="0.5738952901552513"/>
        <n v="0.08659112570686478"/>
        <n v="0.22705192889124304"/>
        <n v="0.6345888894498005"/>
        <n v="0.8471098641890896"/>
        <n v="0.932927940827472"/>
        <n v="0.38535471018381773"/>
        <n v="0.5253374229694509"/>
        <n v="0.22759670643676155"/>
        <n v="0.07963783111365896"/>
        <n v="0.8399690933733776"/>
        <n v="0.5793004516128373"/>
        <n v="0.8352597780435688"/>
        <n v="0.9545629023944557"/>
        <n v="0.9252560834920479"/>
        <n v="0.15753859715788698"/>
        <n v="0.08553339048785402"/>
        <n v="0.11876034381393508"/>
        <n v="0.21070574319344382"/>
        <n v="0.00375713429825264"/>
        <n v="0.327451936248206"/>
        <n v="0.6599627193062901"/>
        <n v="0.509828477828049"/>
        <n v="0.8769997315113944"/>
        <n v="0.4098021512595249"/>
        <n v="0.9258102983315759"/>
        <n v="0.382024342541221"/>
        <n v="0.9709678606755873"/>
        <n v="0.6051979052118898"/>
        <n v="0.12068994432419489"/>
        <n v="0.14564952527855268"/>
        <n v="0.6735857736044162"/>
        <n v="0.2877379440939689"/>
        <n v="0.20114744199194945"/>
        <n v="0.5894441876952378"/>
        <n v="0.4596875727037135"/>
        <n v="0.38197737114094577"/>
        <n v="0.3222232490876663"/>
        <n v="0.8946812321715429"/>
        <n v="0.35521195017134655"/>
        <n v="0.8792636941958613"/>
        <n v="0.8106941783546603"/>
        <n v="0.7618412627319835"/>
        <n v="0.4630471950087468"/>
        <n v="0.652058972909539"/>
        <n v="0.2710866431145492"/>
        <n v="0.3733134113259332"/>
        <n v="0.4986769902221836"/>
        <n v="0.3876896568856676"/>
        <n v="0.9664595390201287"/>
        <n v="0.6175681912157654"/>
        <n v="0.1480357032115801"/>
        <n v="0.7100360993008212"/>
        <n v="0.05833831337187434"/>
        <n v="0.9504427947984627"/>
        <n v="0.330489177986914"/>
        <n v="0.4609938934500566"/>
        <n v="0.6388134459723532"/>
        <n v="0.3756252973714864"/>
        <n v="0.12661533116207302"/>
        <n v="0.6731097379360252"/>
        <n v="0.7427008127098109"/>
        <n v="0.28911905110898695"/>
        <n v="0.21346624220598787"/>
        <n v="0.9806148043798526"/>
        <n v="0.6887928754035624"/>
        <n v="0.35141431550854774"/>
        <n v="0.13925152150634212"/>
        <n v="0.08814866389349552"/>
        <n v="0.16661345000786354"/>
        <n v="0.1262889495517867"/>
        <n v="0.6648904943408779"/>
        <n v="0.4447872913600234"/>
        <n v="0.4587209416453022"/>
        <n v="0.9566058431545374"/>
        <n v="0.7016384677796708"/>
        <n v="0.4555591372912424"/>
        <n v="0.06848830485185908"/>
        <n v="0.43516981361768936"/>
        <n v="0.08200027437614288"/>
        <n v="0.4034534227469122"/>
        <n v="0.8094201917767013"/>
        <n v="0.8726517711931071"/>
        <n v="0.5154019195067088"/>
        <n v="0.7519947033088149"/>
        <n v="0.10445120387859286"/>
        <n v="0.36478385631191257"/>
        <n v="0.6005992881503464"/>
        <n v="0.6517792558535994"/>
        <n v="0.8423014350082637"/>
        <n v="0.41747403233385505"/>
        <n v="0.6935601804578678"/>
        <n v="0.2839375412157591"/>
        <n v="0.6428486867259052"/>
        <n v="0.6011841594128129"/>
        <n v="0.76256454470996"/>
        <n v="0.13930874293266393"/>
        <n v="0.7946093005543817"/>
        <n v="0.3748608490545534"/>
        <n v="0.1015245617616507"/>
        <n v="0.4541828126992278"/>
        <n v="0.44480245518725225"/>
        <n v="0.04490386710471006"/>
        <n v="0.9180348725043743"/>
        <n v="0.8017860985057483"/>
        <n v="0.8461057661365371"/>
        <n v="0.8061017105848319"/>
        <n v="0.3644208831234905"/>
        <n v="0.27325698667143083"/>
        <n v="0.5940923409591232"/>
        <n v="0.9491599297246728"/>
        <n v="0.5380604472446656"/>
        <n v="0.7726779647111336"/>
        <n v="0.825472962589087"/>
        <n v="0.6133924910396515"/>
        <n v="0.34151275485961985"/>
        <n v="0.6978014790907815"/>
        <n v="0.2896491589204959"/>
        <n v="0.9133422602512826"/>
        <n v="0.8634953176948217"/>
        <n v="0.6814264021414347"/>
        <n v="0.054716384950895924"/>
        <n v="0.8745416626001985"/>
        <n v="0.11850840535989582"/>
        <n v="0.12795297985820142"/>
        <n v="0.3639387272018433"/>
        <n v="0.3763199745513863"/>
        <n v="0.5659136825930408"/>
        <n v="0.995464199304818"/>
        <n v="0.8198499719769033"/>
        <n v="0.21850920211504876"/>
        <n v="0.8185318239410067"/>
        <n v="0.6457514700463108"/>
        <n v="0.640518175113724"/>
        <n v="0.5040956003645966"/>
        <n v="0.3463314355852277"/>
        <n v="0.613023565434756"/>
        <n v="0.20614404289185606"/>
        <n v="0.7613091375686518"/>
        <n v="0.7825399166487593"/>
        <n v="0.8266073834793555"/>
        <n v="0.49404593195117774"/>
        <n v="0.6163388738874866"/>
        <n v="0.6475140368421083"/>
        <n v="0.16376961782533106"/>
        <n v="0.28621754586971393"/>
        <n v="0.37180716142662895"/>
        <n v="0.9199665567295814"/>
        <n v="0.20585920649423817"/>
        <n v="0.22602652519453814"/>
        <n v="0.546331046190142"/>
        <n v="0.9056521909891814"/>
        <n v="0.7242897209665239"/>
        <n v="0.8992558082266352"/>
        <n v="0.2869445627787417"/>
        <n v="0.28037502616426435"/>
        <n v="0.7324524558104464"/>
        <n v="0.11957151406766142"/>
        <n v="0.578851072457855"/>
        <n v="0.017186293163381827"/>
        <n v="0.9054700663047582"/>
        <n v="0.5096349075349234"/>
        <n v="0.34591957001289697"/>
        <n v="0.14689999075439886"/>
        <n v="0.7917716934176926"/>
        <n v="0.28645775402940554"/>
        <n v="0.860535060776042"/>
        <n v="0.946561219683223"/>
        <n v="0.5187907510688112"/>
        <n v="0.8832342187242885"/>
        <n v="0.3628575720078826"/>
        <n v="0.20226021458188648"/>
        <n v="0.6296563917491887"/>
        <n v="0.6697644001157464"/>
        <n v="0.42724007777968587"/>
        <n v="0.6506924325968712"/>
        <n v="0.2785705587218483"/>
        <n v="0.5697180850144555"/>
        <n v="0.40750127232529676"/>
        <n v="0.5681234320034617"/>
        <n v="0.2596324347092418"/>
        <n v="0.8153695988392076"/>
        <n v="0.24294345691738617"/>
        <n v="0.745924713824599"/>
        <n v="0.24719264732562596"/>
        <n v="0.4290679069751472"/>
        <n v="0.013452207135461358"/>
        <n v="0.7686044265384167"/>
        <n v="0.1853898517562539"/>
        <n v="0.27558838832169485"/>
        <n v="0.8947091760378979"/>
        <n v="0.5932650420524568"/>
        <n v="0.9803424601363306"/>
        <n v="0.6906461414498604"/>
        <n v="0.583494673907204"/>
        <n v="0.9186776975585569"/>
        <n v="0.5205387419731689"/>
        <n v="0.7582329277307707"/>
        <n v="0.8382523680928528"/>
        <n v="0.7276703991023842"/>
        <n v="0.5792891168721636"/>
        <n v="0.28307315446217585"/>
        <n v="0.5115334792445545"/>
        <n v="0.6882859355019358"/>
        <n v="0.3376739480735449"/>
        <n v="0.3843764639367474"/>
        <n v="0.33863309207928904"/>
        <n v="0.8071721157931483"/>
        <n v="0.10724153291690974"/>
        <n v="0.42319838258811415"/>
        <n v="0.7906767838682408"/>
        <n v="0.8429255896618497"/>
        <n v="0.3287802957142635"/>
        <n v="0.6681018956903145"/>
        <n v="0.5006108825011022"/>
        <n v="0.5076179239969428"/>
        <n v="0.07681039823973557"/>
        <n v="0.702446962980118"/>
        <n v="0.12699502844193566"/>
        <n v="0.4114905630081239"/>
        <n v="0.10900935294382685"/>
        <n v="0.08151676792117402"/>
        <n v="0.03319110761549304"/>
        <n v="0.03881288532177829"/>
        <n v="0.9656075091646106"/>
        <n v="0.15882307045933575"/>
        <n v="0.8284876280230713"/>
        <n v="0.7821557427752657"/>
        <n v="0.7458589067590636"/>
        <n v="0.3183153403905594"/>
        <n v="0.6428945578859766"/>
        <n v="0.2078404450808854"/>
        <n v="0.967013383603921"/>
        <n v="0.07285130812629992"/>
        <n v="0.9887881729690148"/>
        <n v="0.2770810063937461"/>
        <n v="0.3457867001950632"/>
        <n v="0.6191695260452117"/>
        <n v="0.20028137686441894"/>
        <n v="0.20534508745306346"/>
        <n v="0.4331447497472204"/>
        <n v="0.47573723344448504"/>
        <n v="0.7351399060348073"/>
        <n v="0.006717553060014758"/>
        <n v="0.7802894406566429"/>
        <n v="0.772229484866718"/>
        <n v="0.07426052495566227"/>
        <n v="0.5405574009109445"/>
        <n v="0.7170529058749097"/>
        <n v="0.6080285525113523"/>
        <n v="0.5601721613391953"/>
        <n v="0.05449743148950792"/>
        <n v="0.8834782578377184"/>
        <n v="0.6520154226946275"/>
        <n v="0.27871644708075316"/>
        <n v="0.8008433799983901"/>
        <n v="0.37118423581398574"/>
        <n v="0.8170577738987214"/>
        <n v="0.0070097361008339965"/>
        <n v="0.2926874957500667"/>
        <n v="0.703182255236234"/>
        <n v="0.409981805500342"/>
        <n v="0.3259835162941437"/>
        <n v="0.16155860117063847"/>
        <n v="0.9091343470922312"/>
        <n v="0.6314482049543663"/>
        <n v="0.22724560514990766"/>
        <n v="0.38018944203098715"/>
        <n v="0.6376108344221223"/>
        <n v="0.680035084104782"/>
        <n v="0.9317001106353947"/>
        <n v="0.8219890764266783"/>
        <n v="0.5877267363283722"/>
        <n v="9.638211763554061E-4"/>
        <n v="0.1813089416664686"/>
        <n v="0.7430665845504132"/>
        <n v="0.5396066372316254"/>
        <n v="0.41228629627901814"/>
        <n v="0.9655733497561694"/>
        <n v="0.793159578909658"/>
        <n v="0.9164475159698031"/>
        <n v="0.9399849139037715"/>
        <n v="0.5007592937349931"/>
        <n v="0.5885791948196468"/>
        <n v="0.12051986700183437"/>
        <n v="0.19831985728770385"/>
        <n v="0.29258546198395274"/>
        <n v="0.7132910430391315"/>
        <n v="0.8512673080810803"/>
        <n v="0.06289030770565529"/>
        <n v="0.28203829157058824"/>
        <n v="0.2535091742257972"/>
        <n v="0.23573557324845895"/>
        <n v="0.2012597046488246"/>
        <n v="0.3991736502788942"/>
        <n v="0.6166880941212689"/>
        <n v="0.8798816530302691"/>
        <n v="0.7496276578310364"/>
        <n v="0.3312101447882825"/>
        <n v="0.43755572768915074"/>
        <n v="0.8838848918686812"/>
        <n v="0.05391392190508437"/>
        <n v="0.9489141222714044"/>
        <n v="0.8318379300212252"/>
        <n v="0.4554010313257679"/>
        <n v="0.9297528947733753"/>
        <n v="0.6292221481086409"/>
        <n v="0.1225829350165516"/>
        <n v="0.0017717880192028579"/>
        <n v="0.33827941696237795"/>
        <n v="0.6622417430549704"/>
        <n v="0.4345020345268873"/>
        <n v="0.4855218688024303"/>
        <n v="0.7232202592570587"/>
        <n v="0.03721646232171816"/>
        <n v="0.22850067164033927"/>
        <n v="0.38704616709147055"/>
        <n v="0.5096875488226712"/>
        <n v="0.1647368625409107"/>
        <n v="0.9315816097120654"/>
        <n v="0.8342098841799348"/>
        <n v="0.4262040021498479"/>
        <n v="0.5114243814520094"/>
        <n v="0.3065601255414211"/>
        <n v="0.3306550275940576"/>
        <n v="0.3788722112115105"/>
        <n v="0.6985098596281216"/>
        <n v="0.10153842299518812"/>
        <n v="0.04292663510215977"/>
        <n v="0.5802330957513779"/>
        <n v="0.34717444980396006"/>
        <n v="0.8208450416710583"/>
        <n v="0.7911025586170903"/>
        <n v="0.5152415724012911"/>
        <n v="0.841215454183437"/>
        <n v="0.16715187424517974"/>
        <n v="0.7284310463636078"/>
        <n v="0.11292020232496036"/>
        <n v="0.2215454535661805"/>
        <n v="0.8187401269344617"/>
        <n v="0.19255060981953775"/>
        <n v="0.18463448054160425"/>
        <n v="0.6272275004490048"/>
        <n v="0.7263938221683865"/>
        <n v="0.36418669447524943"/>
        <n v="0.7885660749594327"/>
        <n v="0.054195881621924236"/>
        <n v="0.041157516082774626"/>
        <n v="0.1787907271868957"/>
        <n v="0.684843277690175"/>
        <n v="0.7155056348694695"/>
        <n v="0.11720238511016257"/>
        <n v="0.4024063566043494"/>
        <n v="0.4569207930905006"/>
        <n v="0.9559007535841053"/>
        <n v="0.7733031562596329"/>
        <n v="0.9051191154448589"/>
        <n v="0.19218366677726362"/>
        <n v="0.49868521466168214"/>
        <n v="0.1419358010195676"/>
        <n v="0.9437651121307074"/>
        <n v="0.8383828811084458"/>
        <n v="0.7843272234378995"/>
        <n v="0.9867636454704336"/>
        <n v="0.7001454894085138"/>
        <n v="0.4823934268511051"/>
        <n v="0.29792146563430877"/>
        <n v="0.3272878522834294"/>
        <n v="0.41181296096148956"/>
        <n v="0.8339177198322265"/>
        <n v="0.07658029639345987"/>
        <n v="0.5736953454675955"/>
        <n v="0.1795675104287725"/>
        <n v="0.13914086670642056"/>
        <n v="0.038019476745737135"/>
        <n v="0.14544582841951292"/>
        <n v="0.9391186119255367"/>
        <n v="0.5979764259367115"/>
        <n v="0.3780497469568249"/>
        <n v="0.7238966246949101"/>
        <n v="0.14394150944525885"/>
        <n v="0.11342447696744695"/>
        <n v="0.04738087795126511"/>
        <n v="0.8722725099833097"/>
        <n v="0.42217530853177376"/>
        <n v="0.8626965718601758"/>
        <n v="0.23708955346980876"/>
        <n v="0.745544910223236"/>
        <n v="0.8424813492695614"/>
        <n v="0.7471448420908731"/>
        <n v="0.8772988462785503"/>
        <n v="0.008293318041541431"/>
        <n v="0.45210018895041526"/>
        <n v="0.2516656307061522"/>
        <n v="0.3850611084903057"/>
        <n v="0.8803791286491514"/>
        <n v="0.4349161499598041"/>
        <n v="0.6241302202060653"/>
        <n v="0.2851324331444982"/>
        <n v="0.4382698219942489"/>
        <n v="0.5781583827777198"/>
        <n v="0.5715290029545057"/>
        <n v="0.8712715277143783"/>
        <n v="0.9141096991765577"/>
        <n v="0.7334383797331618"/>
        <n v="0.8618970832259675"/>
        <n v="0.7758914778729581"/>
        <n v="0.7551409810665579"/>
        <n v="0.611142961463374"/>
        <n v="0.31972329342898986"/>
        <n v="0.17233804114007967"/>
        <n v="0.6328364129836891"/>
        <n v="0.5567736387743024"/>
        <n v="0.7074265259571593"/>
        <n v="0.34676349530717443"/>
        <n v="0.4241133495048971"/>
        <n v="0.9236421610281011"/>
        <n v="0.8966163749611848"/>
        <n v="0.5455101840551506"/>
        <n v="0.4262560417205542"/>
        <n v="0.2784031988021226"/>
        <n v="0.5502383060290361"/>
        <n v="0.32911372051997667"/>
        <n v="0.7126813600284386"/>
        <n v="0.9542251653139245"/>
        <n v="0.26033548089278236"/>
        <n v="0.14548042137125483"/>
        <n v="0.5884407468467457"/>
        <n v="0.40097054379637653"/>
        <n v="0.7160433265130458"/>
        <n v="0.47248943774533525"/>
        <n v="0.562359072032727"/>
        <n v="0.3725773245022994"/>
        <n v="0.01256451267882952"/>
        <n v="0.6742150644479232"/>
        <n v="0.11696857386109805"/>
        <n v="0.23890341433081896"/>
        <n v="0.6542560473804627"/>
        <n v="0.6651600969092315"/>
        <n v="0.8279046704596241"/>
        <n v="0.6126165963314428"/>
        <n v="0.15359185688796106"/>
        <n v="0.5833363896003533"/>
        <n v="0.06118706588022593"/>
        <n v="0.04128228053949434"/>
        <n v="0.38264803255040847"/>
        <n v="0.9357242033224387"/>
        <n v="0.5598187218509236"/>
        <n v="0.7306221369021393"/>
        <n v="0.9948898904116502"/>
        <n v="0.09858713943139963"/>
        <n v="0.7203916903993577"/>
        <n v="0.13698678341569892"/>
        <n v="0.3024236939935029"/>
        <n v="0.6303144615614183"/>
        <n v="0.2558978534793718"/>
        <n v="0.7954061654016795"/>
        <n v="0.9675075054314128"/>
        <n v="0.585908964382415"/>
        <n v="0.24269977841636825"/>
        <n v="0.9341511365254709"/>
        <n v="0.7469999388317561"/>
        <n v="0.9099321814516735"/>
        <n v="0.257624556600645"/>
        <n v="0.2675608119461712"/>
        <n v="0.3145569149123798"/>
        <n v="0.028665858983406345"/>
        <n v="0.4254018709181022"/>
        <n v="0.8559599011752669"/>
        <n v="0.8777704605251202"/>
        <n v="0.9624424793338258"/>
        <n v="0.7171749510833763"/>
        <n v="0.0748107226935919"/>
        <n v="0.9060758541053352"/>
        <n v="0.6355437553163926"/>
        <n v="0.7675709856453773"/>
        <n v="0.544815372984839"/>
        <n v="0.7901361640184726"/>
        <n v="0.5737612005703693"/>
        <n v="0.8108252795160036"/>
        <n v="0.340502915360986"/>
        <n v="0.6645465803866678"/>
        <n v="0.8486577230532041"/>
        <n v="0.07571164698169419"/>
        <n v="0.9169077768381325"/>
        <n v="0.9430830247329955"/>
        <n v="0.9527652082320825"/>
        <n v="0.12453863277140576"/>
        <n v="0.9722651435859144"/>
        <n v="0.3393529135782021"/>
        <n v="0.27139791622986453"/>
        <n v="0.17322976557674852"/>
        <n v="0.8992195901196064"/>
        <n v="0.2755885509007562"/>
        <n v="0.9544568223610154"/>
        <n v="0.3875132041193232"/>
        <n v="0.5678639577917536"/>
        <n v="0.6184563390967466"/>
        <n v="0.2855456192612502"/>
        <n v="0.514504398436487"/>
        <n v="0.930995064548926"/>
        <n v="0.6231380373677463"/>
        <n v="0.09591413670541848"/>
        <n v="0.9794730001728218"/>
        <n v="0.345293698645212"/>
        <n v="0.8155728109560978"/>
        <n v="0.3771904205994572"/>
        <n v="0.7543429305762189"/>
        <n v="0.561706497489428"/>
        <n v="0.29763201133218165"/>
        <n v="0.009558004774117834"/>
        <n v="0.8874827602442136"/>
        <n v="0.054127588413918515"/>
        <n v="0.6211311205091443"/>
        <n v="0.44097996339711865"/>
        <n v="0.5736007909249116"/>
        <n v="0.7275481814822776"/>
        <n v="0.9439660655939006"/>
        <n v="0.22826732524814874"/>
        <n v="0.03806772182404938"/>
        <n v="0.07516256609438299"/>
        <n v="0.6552944157987445"/>
        <n v="0.5822335623494259"/>
        <n v="0.31174686359757153"/>
        <n v="0.5384896201346178"/>
        <n v="0.03656412960437594"/>
        <n v="0.44687373897211957"/>
        <n v="0.1804201551219513"/>
        <n v="0.1653885622316067"/>
        <n v="0.8113257746579275"/>
        <n v="0.1864506368871932"/>
        <n v="0.20715614680809424"/>
        <n v="0.6579188720584078"/>
        <n v="0.6291468432797559"/>
        <n v="0.6545668087695763"/>
        <n v="0.7464732969323192"/>
        <n v="0.5553138071465784"/>
        <n v="0.6275794238786702"/>
        <n v="0.2757456745778146"/>
        <n v="0.2959105448680027"/>
        <n v="0.6069076631423159"/>
        <n v="0.22101583799728797"/>
        <n v="0.7827412487902518"/>
        <n v="0.3636243459933578"/>
        <n v="0.35567738258299464"/>
        <n v="0.17639863424966817"/>
        <n v="0.4217404141361326"/>
        <n v="0.26988930829055335"/>
        <n v="0.575129091600456"/>
        <n v="0.8531355524846403"/>
        <n v="0.7628172969852147"/>
        <n v="0.9458876492913594"/>
        <n v="0.48058029011447523"/>
        <n v="0.2082015336050701"/>
        <n v="0.7344451332654198"/>
        <n v="0.8449301341055019"/>
        <n v="0.5704597374436909"/>
        <n v="0.7972935146823431"/>
        <n v="0.13856531313006237"/>
        <n v="0.5392591975863048"/>
        <n v="0.5440659706521297"/>
        <n v="0.5390363370711663"/>
        <n v="0.6966596040706237"/>
        <n v="0.4398425680638768"/>
        <n v="0.9892968294539384"/>
        <n v="0.4516206353324774"/>
        <n v="0.6274661802799114"/>
        <n v="0.3470739544914887"/>
        <n v="0.43718215189077314"/>
        <n v="0.9198869013768758"/>
        <n v="0.8634256385169783"/>
        <n v="0.2170544451665697"/>
        <n v="0.9396221397461678"/>
        <n v="0.3057523624174503"/>
        <n v="0.27563862932923333"/>
        <n v="0.6111369660198789"/>
        <n v="0.5425545482517168"/>
        <n v="0.8760100353597993"/>
        <n v="0.6960618835336813"/>
        <n v="0.785673047448995"/>
        <n v="0.8988436091758146"/>
        <n v="0.08891256257694602"/>
        <n v="0.10086456537138944"/>
        <n v="0.27440973767701304"/>
        <n v="0.7935043274133335"/>
        <n v="0.25458591311793377"/>
        <n v="0.05031264667470825"/>
        <n v="0.11774191662130407"/>
        <n v="0.5384461725106244"/>
        <n v="0.46420074765889563"/>
        <n v="0.3682438657081998"/>
        <n v="0.6010329973764952"/>
        <n v="0.03473996484486941"/>
        <n v="0.46896259725572553"/>
        <n v="0.0881414491893654"/>
        <n v="0.4784750079469853"/>
        <n v="0.7974828089763932"/>
        <n v="0.8823641623552664"/>
        <n v="0.8930098250619477"/>
        <n v="0.17946711519105796"/>
        <n v="0.39165539298412455"/>
        <n v="0.6777761453344252"/>
        <n v="0.6327011395687187"/>
        <n v="0.4212487131774042"/>
        <n v="0.5369372945461985"/>
        <n v="0.4583361780929581"/>
        <n v="0.01503651667448025"/>
        <n v="0.984531603689059"/>
        <n v="0.6052650739250528"/>
        <n v="0.38722737403064844"/>
        <n v="0.23601133147572229"/>
        <n v="0.14813381890472588"/>
        <n v="0.3569895847250395"/>
        <n v="0.9838218609300988"/>
        <n v="0.13956923739522387"/>
        <n v="0.4241244855816376"/>
        <n v="0.5398077010902269"/>
        <n v="0.2147966274532347"/>
        <n v="0.47887466384906163"/>
        <n v="0.7867480697118017"/>
        <n v="0.40921556496980105"/>
        <n v="0.4392122554855723"/>
        <n v="0.9887093575968405"/>
        <n v="0.5464034069158162"/>
        <n v="0.32004950893150896"/>
        <n v="0.802677884892629"/>
        <n v="0.27256310157394814"/>
        <n v="0.38421084368792235"/>
        <n v="0.28575182182497916"/>
        <n v="0.618108483620068"/>
        <n v="0.9581848855813749"/>
        <n v="0.8332092154835476"/>
        <n v="0.8053186353635491"/>
        <n v="0.11921323407791429"/>
        <n v="0.18180549883839725"/>
        <n v="0.6689810492732721"/>
        <n v="0.31745728367279"/>
        <n v="0.727736983829651"/>
        <n v="0.2239378959522641"/>
        <n v="0.2555136070105114"/>
        <n v="0.3573015681275189"/>
        <n v="0.6366090973697813"/>
        <n v="0.03860765101881125"/>
        <n v="0.8813597435504044"/>
        <n v="0.8631024512333263"/>
        <n v="0.07853711673001107"/>
        <n v="0.4930599602517065"/>
        <n v="0.5166718195649795"/>
        <n v="0.10863324644957129"/>
        <n v="0.12321549773488683"/>
        <n v="0.3664361689721055"/>
        <n v="0.22343832017525622"/>
        <n v="0.42161789535002936"/>
        <n v="0.2262023210313564"/>
        <n v="0.5436072434288226"/>
        <n v="0.659261837189525"/>
        <n v="0.18931154371762904"/>
        <n v="0.038649610368854725"/>
        <n v="0.3842973643252955"/>
        <n v="0.7292739533305335"/>
        <n v="0.6494329284606563"/>
        <n v="0.17945626144895033"/>
        <n v="0.9478260095573339"/>
        <n v="0.4612912247569243"/>
        <n v="0.6179680974217655"/>
        <n v="0.7700445664384052"/>
        <n v="0.6102422635729469"/>
        <n v="0.6060732725538556"/>
        <n v="0.614936060233784"/>
        <n v="0.5368449368824183"/>
        <n v="0.6233201333129642"/>
        <n v="0.29755297309663964"/>
        <n v="0.8150260705207485"/>
        <n v="0.1977053732080557"/>
        <n v="0.33382945366346894"/>
        <n v="0.34716550033807647"/>
        <n v="0.8720880320123201"/>
        <n v="0.6658262871663699"/>
        <n v="0.10669177041122624"/>
        <n v="0.39191139443684775"/>
        <n v="0.9447764006980778"/>
        <n v="0.32845243273414004"/>
        <n v="0.4770763478934289"/>
        <n v="0.16754651164390666"/>
        <n v="0.18521919700625789"/>
        <n v="0.28743827417604695"/>
        <n v="0.694186299228057"/>
        <n v="0.6362994993624634"/>
        <n v="0.5434038890798882"/>
        <n v="0.9849345308421726"/>
        <n v="0.6134306567472534"/>
        <n v="0.5627749503647074"/>
        <n v="0.9870419291174327"/>
        <n v="0.07982704264576457"/>
        <n v="0.8438730369812508"/>
        <n v="0.4022090964998005"/>
        <n v="0.13999417078799015"/>
        <n v="0.7891923224626833"/>
        <n v="0.16429318149272076"/>
        <n v="0.042001452101649406"/>
        <n v="0.9019099838007119"/>
        <n v="0.16391590551585944"/>
        <n v="0.48389286504690066"/>
        <n v="0.020454755555676885"/>
        <n v="0.8275528220428665"/>
        <n v="0.9287534474340726"/>
        <n v="0.042622962660966324"/>
        <n v="0.3359126968849726"/>
        <n v="0.9163553671845056"/>
        <n v="0.5844968858257827"/>
        <n v="0.12130382720453614"/>
        <n v="0.8549929717791531"/>
        <n v="0.9910680261695142"/>
        <n v="0.4435406381237428"/>
        <n v="0.26315632590449956"/>
        <n v="0.6303710804292185"/>
        <n v="0.028934405887029557"/>
        <n v="0.15002592504749923"/>
        <n v="0.8960563643763938"/>
        <n v="0.14657778423241974"/>
        <n v="0.6496479414622375"/>
        <n v="0.021874154141725"/>
        <n v="0.2887708946148597"/>
        <n v="0.6265314816890141"/>
        <n v="0.461414266655206"/>
        <n v="0.24440269266470815"/>
        <n v="0.9746288994772204"/>
        <n v="0.052033954971024254"/>
        <n v="0.1197639324909584"/>
        <n v="0.5438496745300634"/>
        <n v="0.13252583612192448"/>
        <n v="0.4782162952828871"/>
        <n v="0.7633307912481855"/>
        <n v="0.47401687430184825"/>
        <n v="0.9278556520068798"/>
        <n v="0.5549292371914363"/>
        <n v="0.9566311132789604"/>
        <n v="0.8603728858446283"/>
        <n v="0.4849097312314654"/>
        <n v="0.907330139496467"/>
        <n v="0.39194946938708164"/>
        <n v="0.26334138892066294"/>
        <n v="0.9874773140457803"/>
        <n v="0.17342669788510956"/>
        <n v="0.380757281978241"/>
        <n v="0.5461320678759717"/>
        <n v="0.38582717746077133"/>
        <n v="0.04809516256339241"/>
        <n v="0.5996602438295497"/>
        <n v="0.7623547029609322"/>
        <n v="0.3259462661197148"/>
        <n v="0.6410985411006526"/>
        <n v="0.6466915986148414"/>
        <n v="0.6147899675799612"/>
        <n v="0.21085526985977465"/>
        <n v="0.8208886038044368"/>
        <n v="0.7108377841262836"/>
        <n v="0.6790725652832776"/>
        <n v="0.75401743398071"/>
        <n v="0.986482509111976"/>
        <n v="0.06100421219020147"/>
        <n v="0.4346761214037764"/>
        <n v="0.9913015838675625"/>
        <n v="0.8864635248725965"/>
        <n v="0.12019831799883562"/>
        <n v="0.9004711445261294"/>
        <n v="0.48065596558157575"/>
        <n v="0.687162374649253"/>
        <n v="0.6065280918533585"/>
        <n v="0.3332609091274228"/>
        <n v="0.33759452842022464"/>
        <n v="0.481334166518973"/>
        <n v="0.594684232212739"/>
        <n v="0.015082406824826977"/>
        <n v="0.8297931198633938"/>
        <n v="0.8241533854237256"/>
        <n v="0.3798942907817797"/>
        <n v="0.6286926558685357"/>
        <n v="0.4855375074954069"/>
        <n v="0.6851070323917094"/>
        <n v="0.710907896963787"/>
        <n v="0.10054315671139435"/>
        <n v="0.05846152428189644"/>
        <n v="0.41237436036770514"/>
        <n v="0.2993919645408736"/>
        <n v="0.07667878969915387"/>
        <n v="0.2349580488821642"/>
        <n v="0.9205390286229452"/>
        <n v="0.5101856052764825"/>
        <n v="0.3893788995179277"/>
        <n v="0.6708411256367495"/>
        <n v="0.33298730627138295"/>
        <n v="0.7901842608012597"/>
        <n v="0.9709928409088078"/>
        <n v="0.8002833160097401"/>
        <n v="0.7371040810910114"/>
        <n v="0.7031933422028321"/>
        <n v="0.6763037916399463"/>
        <n v="0.8727468644698163"/>
        <n v="0.5433860232697993"/>
        <n v="0.4039116033495195"/>
        <n v="0.38588777627254245"/>
        <n v="0.8425730796674814"/>
        <n v="0.17884898541812688"/>
        <n v="0.006275178462954112"/>
        <n v="0.5803181126541224"/>
        <n v="0.061089792477193594"/>
        <n v="0.49061487333539266"/>
        <n v="0.5797131370942189"/>
        <n v="0.298697610820414"/>
        <n v="0.20254140898732043"/>
        <n v="0.2873203809773942"/>
        <n v="0.4414359064581216"/>
        <n v="0.02488417546945687"/>
        <n v="0.49284225341916044"/>
        <n v="0.9039989492614771"/>
        <n v="0.0036982369825354633"/>
        <n v="0.5809080810397202"/>
        <n v="0.10409840439019469"/>
        <n v="0.5403435220129696"/>
        <n v="0.6820488399575846"/>
        <n v="0.549462071253411"/>
        <n v="0.5280389885338616"/>
        <n v="0.39276703435890736"/>
        <n v="0.2738986016601219"/>
        <n v="0.09597797182921863"/>
        <n v="0.8479432989230623"/>
        <n v="0.27743447637688534"/>
        <n v="0.7763103730380488"/>
        <n v="0.31568682841373463"/>
        <n v="0.09134492849990106"/>
        <n v="0.5244482848774784"/>
        <n v="0.8277328869436019"/>
        <n v="0.3921919928952998"/>
        <n v="0.26473998991755987"/>
        <n v="0.41262693907645787"/>
        <n v="0.8304722717312184"/>
        <n v="0.9214674957584115"/>
        <n v="0.24672127218334272"/>
        <n v="0.30982428614463464"/>
        <n v="0.3390145414993633"/>
        <n v="0.7288268192611131"/>
        <n v="0.4474062603417378"/>
        <n v="0.9854946727375733"/>
        <n v="0.48388298848447786"/>
        <n v="0.3862902283033596"/>
        <n v="0.02972088988577848"/>
        <n v="0.27021739208129625"/>
        <n v="0.04153452412655978"/>
        <n v="0.4239112437326741"/>
        <n v="0.5320482360636579"/>
        <n v="0.35115106765158743"/>
        <n v="0.2578695018813405"/>
        <n v="0.9210060125101791"/>
        <n v="0.9319443607563159"/>
        <n v="0.5128968724275088"/>
        <n v="0.6862498705117928"/>
        <n v="0.7618619144319205"/>
        <n v="0.5470709435175162"/>
        <n v="0.06000715388609523"/>
        <n v="0.11049053214248572"/>
        <n v="0.3453845953335253"/>
        <n v="0.6821879726567904"/>
        <n v="0.49038382949178694"/>
        <n v="0.08910955788538588"/>
        <n v="0.9492756722959742"/>
        <n v="0.599996372430045"/>
        <n v="0.7280688503221527"/>
        <n v="0.7791927317115586"/>
        <n v="0.2667156636423288"/>
        <n v="0.21881474827389347"/>
        <n v="0.3694364311085988"/>
        <n v="0.47654868760078595"/>
        <n v="0.8571600734112799"/>
        <n v="0.9215204668914025"/>
        <n v="0.4485553716940739"/>
        <n v="0.7434008281064245"/>
        <n v="0.3827388607461861"/>
        <n v="0.9978800716366809"/>
        <n v="0.1854965184754107"/>
        <n v="0.08568257562803727"/>
        <n v="0.5378829546196888"/>
        <n v="0.5363399800417245"/>
        <n v="0.5456193922298674"/>
        <n v="0.8890732810871498"/>
        <n v="0.5221834258208191"/>
        <n v="0.03154271806283371"/>
        <n v="0.20837880027761313"/>
        <n v="0.7262315847183457"/>
        <n v="0.7551226645180616"/>
        <n v="0.5802806380092892"/>
        <n v="0.7209507007039241"/>
        <n v="0.20725430466153094"/>
        <n v="0.28619906531566897"/>
        <n v="0.3012928691427146"/>
        <n v="0.19498419096164543"/>
        <n v="0.261208295681261"/>
        <n v="0.015099840640198092"/>
        <n v="0.5332578985487604"/>
        <n v="0.8940442807761453"/>
        <n v="0.10865389793582925"/>
        <n v="0.4039592221171353"/>
        <n v="0.44052842987465435"/>
        <n v="0.45481805007922493"/>
        <n v="0.21339815700529885"/>
        <n v="0.8373723772944103"/>
        <n v="0.8876013849370051"/>
        <n v="0.2869142906588019"/>
        <n v="0.18628689179372682"/>
        <n v="0.16571783746046143"/>
        <n v="0.8310104323483878"/>
        <n v="0.9040951264321575"/>
        <n v="0.954664711074629"/>
        <n v="0.25347444249380746"/>
        <n v="0.02127437743250349"/>
        <n v="0.5540350622498309"/>
        <n v="0.5082023052338721"/>
        <n v="0.5466010917387458"/>
        <n v="0.5077294316859385"/>
        <n v="0.534211881984249"/>
        <n v="0.18511094599458677"/>
        <n v="0.771681121397381"/>
        <n v="0.2955195844168774"/>
        <n v="0.008290273398890546"/>
        <n v="0.7723342791193523"/>
        <n v="0.884415181949175"/>
        <n v="0.5167134476688771"/>
        <n v="0.9703680365226963"/>
        <n v="0.6591276701129559"/>
        <n v="0.29617979056811805"/>
        <n v="0.6464624041612005"/>
        <n v="0.24371194243610628"/>
        <n v="0.9055059482246854"/>
        <n v="0.22475153996857267"/>
        <n v="0.620309335409508"/>
        <n v="0.04611811979418878"/>
        <n v="0.36536052530500573"/>
        <n v="0.7389293459808168"/>
        <n v="0.19020301109432558"/>
        <n v="0.7057899888478947"/>
        <n v="0.9386172287610274"/>
        <n v="0.69667054194778"/>
        <n v="0.49446839926522956"/>
        <n v="0.5696343729091958"/>
        <n v="0.6176265286586516"/>
        <n v="0.3124888137689257"/>
        <n v="0.6109283657571837"/>
        <n v="0.010133912372248588"/>
        <n v="0.2400480536285391"/>
        <n v="0.5322452545779917"/>
        <n v="0.8125676937693705"/>
        <n v="0.7074625829517972"/>
        <n v="0.7638117511771393"/>
        <n v="0.7420964144890143"/>
        <n v="0.3515755940790002"/>
        <n v="0.060267818685611596"/>
        <n v="0.43930818903880187"/>
        <n v="0.5932460971552105"/>
        <n v="0.8602981908561942"/>
        <n v="0.6615516039926655"/>
        <n v="0.46978106038852463"/>
        <n v="0.8852803193195558"/>
        <n v="0.8765778426099607"/>
        <n v="0.2653399192706296"/>
        <n v="0.6229648294801012"/>
        <n v="0.5182480322511697"/>
        <n v="0.5761512049993093"/>
        <n v="0.5653381707942963"/>
        <n v="0.7853314088194819"/>
        <n v="0.49728244464411187"/>
        <n v="0.526223883982921"/>
        <n v="0.40852791990142223"/>
        <n v="0.6348793058341401"/>
        <n v="0.853441260774434"/>
        <n v="0.16203397986969825"/>
        <n v="0.7746680936822238"/>
        <n v="0.4492197665860641"/>
        <n v="0.13057641167688783"/>
        <n v="0.7321628102066899"/>
        <n v="0.9669214029839219"/>
        <n v="0.5627840812652619"/>
        <n v="0.7804268777678355"/>
        <n v="0.6585462081122117"/>
        <n v="0.9793351353975146"/>
        <n v="0.1402970683002377"/>
        <n v="0.40676117404294543"/>
        <n v="0.6135848719966441"/>
        <n v="0.9336624468245679"/>
        <n v="0.743231466548293"/>
        <n v="0.304278546682342"/>
        <n v="0.12944815687874023"/>
        <n v="0.811018874471113"/>
        <n v="0.6317792948965614"/>
        <n v="0.14911108979374965"/>
        <n v="0.22360997310855635"/>
        <n v="0.44312602664915834"/>
        <n v="0.8669449686857611"/>
        <n v="0.015151536714805847"/>
        <n v="0.3498522228709786"/>
        <n v="0.8734026696708135"/>
        <n v="0.05568711273189175"/>
        <n v="0.11406430584878768"/>
        <n v="0.9654148853319764"/>
        <n v="0.7499208965527657"/>
        <n v="0.016604801338150232"/>
        <n v="0.7867205013246552"/>
        <n v="0.14266867148737772"/>
        <n v="0.3702530375120193"/>
        <n v="0.7344851086061"/>
        <n v="0.30993007488174495"/>
        <n v="0.9476304025364043"/>
        <n v="0.3624927579728372"/>
        <n v="0.7190989105022024"/>
        <n v="0.024727007240849863"/>
        <n v="0.7578370634522356"/>
        <n v="0.7572417585487354"/>
        <n v="0.28695212501306977"/>
        <n v="0.14109686519139297"/>
        <n v="0.29853987940620375"/>
        <n v="0.38211071934019203"/>
        <n v="0.3442702318476405"/>
        <n v="0.32891813992009944"/>
        <n v="0.9388746525127446"/>
        <n v="0.09329197228189101"/>
        <n v="0.9653135927089287"/>
        <n v="0.8660219357297405"/>
        <n v="0.7086103211034329"/>
        <n v="0.34801809999139643"/>
        <n v="0.43219207703970863"/>
        <n v="0.6816575896484367"/>
        <n v="0.5712728776023349"/>
        <n v="0.017229241125313544"/>
        <n v="0.43066749156665307"/>
        <n v="0.10728406546424851"/>
        <n v="0.7208869852068005"/>
        <n v="0.1395292908023832"/>
        <n v="0.7810024474142891"/>
        <n v="0.5264903281803076"/>
        <n v="0.057273151099745734"/>
        <n v="0.5255192381472212"/>
        <n v="0.4237350379696748"/>
        <n v="0.40198045942394733"/>
        <n v="0.5387833699710813"/>
        <n v="0.7358535085599618"/>
        <n v="0.3773287476498992"/>
        <n v="0.3499420044357886"/>
        <n v="0.8115535955733865"/>
        <n v="0.9768730762804588"/>
        <n v="0.03796717092008628"/>
        <n v="0.030749155527809102"/>
        <n v="0.3707971404732672"/>
        <n v="0.8844269404642475"/>
        <n v="0.5013340181782915"/>
        <n v="0.6298346832401529"/>
        <n v="0.5223572377364244"/>
        <n v="0.9995014345304427"/>
        <n v="0.5520383448960032"/>
        <n v="0.6136981706120495"/>
        <n v="0.581683814535721"/>
        <n v="0.9785343169443316"/>
        <n v="0.5884161068238977"/>
        <n v="0.26339976505375473"/>
        <n v="0.07259370688293121"/>
        <n v="0.2267990129641031"/>
        <n v="0.028758813392391835"/>
        <n v="0.21152268740297075"/>
        <n v="0.16961915487338475"/>
        <n v="0.6950014315319621"/>
        <n v="0.6795908015562926"/>
        <n v="0.8384695989177424"/>
        <n v="0.26544520730084686"/>
        <n v="0.0372403602500786"/>
        <n v="0.13743656100263146"/>
        <n v="0.9200913345875061"/>
        <n v="0.3388813666489884"/>
        <n v="0.19273960872265639"/>
        <n v="0.542590352296497"/>
        <n v="0.3610289320373756"/>
        <n v="0.7490081041269367"/>
        <n v="0.7242683447631311"/>
        <n v="0.9067201499315051"/>
        <n v="0.19678309269607386"/>
        <n v="0.18758496330472485"/>
        <n v="0.9229235268103034"/>
        <n v="0.7957086048269728"/>
        <n v="0.30240749216161866"/>
        <n v="0.7845013168225943"/>
        <n v="0.7719565588921963"/>
        <n v="0.3649539293695341"/>
        <n v="0.40685590030164476"/>
        <n v="0.7799967963573116"/>
        <n v="0.35158353818571086"/>
        <n v="0.6164238841734868"/>
        <n v="0.07939494303833394"/>
        <n v="0.752573224814113"/>
        <n v="0.1622269648179393"/>
        <n v="0.27507647873857566"/>
        <n v="0.32812824738047086"/>
        <n v="0.12296607477199695"/>
        <n v="0.1453938866345722"/>
        <n v="0.8668310665755332"/>
        <n v="0.3305593973450387"/>
        <n v="0.5422374524618364"/>
        <n v="0.889403900035878"/>
        <n v="0.4210940685147272"/>
        <n v="0.6022549569982498"/>
        <n v="0.8159992793843687"/>
        <n v="0.6214378374654396"/>
        <n v="0.7179138954571046"/>
        <n v="0.6020508540344178"/>
        <n v="0.21696967748606288"/>
        <n v="0.10788577324268567"/>
        <n v="0.15315964456000764"/>
        <n v="0.3708785837282029"/>
        <n v="0.3945113733024259"/>
        <n v="0.5117312317618877"/>
        <n v="0.10468883895346992"/>
        <n v="0.3061707072416554"/>
        <n v="0.6024961801914023"/>
        <n v="0.5887156657192826"/>
        <n v="0.14828946984614655"/>
        <n v="0.5849373244910379"/>
        <n v="0.6357846384408676"/>
        <n v="0.34328554764467734"/>
        <n v="0.5942520435946493"/>
        <n v="0.06598867134103259"/>
        <n v="0.6908056443181118"/>
        <n v="0.4108321762789091"/>
        <n v="0.5937479369525324"/>
        <n v="0.7254112353017239"/>
        <n v="0.34716606973348174"/>
        <n v="0.9844917339689472"/>
        <n v="0.4987599589949273"/>
        <n v="0.8092882469471159"/>
        <n v="0.004915172731266404"/>
        <n v="0.06278161315508002"/>
        <n v="0.25013218603275034"/>
        <n v="0.9237873441392437"/>
        <n v="0.40603499245171126"/>
        <n v="0.15860608560675438"/>
        <n v="0.3153756426345091"/>
        <n v="0.22512207989856303"/>
        <n v="0.3189220809303567"/>
        <n v="0.3806729081505178"/>
        <n v="0.10118761532646892"/>
        <n v="0.720525565182961"/>
        <n v="0.0710719161316733"/>
        <n v="0.9751195673010263"/>
        <n v="0.8252114909460164"/>
        <n v="0.4462585391855448"/>
        <n v="0.3778726178546816"/>
        <n v="0.9981564830818326"/>
        <n v="0.5473857475477487"/>
        <n v="0.9498060865881544"/>
        <n v="0.8343597019418363"/>
        <n v="0.77979144545931"/>
        <n v="0.433299787393738"/>
        <n v="0.07080039647223513"/>
        <n v="0.5119787075805559"/>
        <n v="0.23420816816956525"/>
        <n v="0.3502953678631805"/>
        <n v="0.4888398911751952"/>
        <n v="0.33384877969995064"/>
        <n v="0.8741289254460246"/>
        <n v="0.5816224470576803"/>
        <n v="0.8862574174631054"/>
        <n v="0.2897141668594999"/>
        <n v="0.5944997227833271"/>
        <n v="0.7847784936484756"/>
        <n v="0.8600235664926603"/>
        <n v="0.09571729020576247"/>
        <n v="0.9050937356979909"/>
        <n v="0.3172309386284037"/>
        <n v="0.9093536211046047"/>
        <n v="0.6043215293463366"/>
        <n v="0.312136886828299"/>
        <n v="0.7060422332979442"/>
        <n v="0.9242194154283446"/>
        <n v="0.1261573452057203"/>
        <n v="0.9758170507481386"/>
        <n v="0.3474879346880405"/>
        <n v="0.6048506964959967"/>
        <n v="0.8382608495099778"/>
        <n v="0.6035463865229532"/>
        <n v="0.48857792291213153"/>
        <n v="0.1534425081162042"/>
        <n v="0.6221190629671693"/>
        <n v="0.7781039254501633"/>
        <n v="0.16446169353522366"/>
        <n v="0.39666892209680205"/>
        <n v="1.3150531711159097E-4"/>
        <n v="0.5652932624385144"/>
        <n v="0.04401863539095119"/>
        <n v="0.22123552985100137"/>
        <n v="0.32054311729282525"/>
        <n v="0.297508625038453"/>
        <n v="0.07050456696712937"/>
        <n v="0.8345863394971387"/>
        <n v="0.9785985142426101"/>
        <n v="0.88760935495416"/>
        <n v="0.3749464582081671"/>
        <n v="0.8990130732092629"/>
        <n v="0.2556135250082474"/>
        <n v="0.8917618668538655"/>
        <n v="0.18704683844203795"/>
        <n v="0.029798308649370275"/>
        <n v="0.307854463653251"/>
        <n v="0.810414709879243"/>
        <n v="0.37168071635094735"/>
        <n v="0.49665623653890456"/>
        <n v="0.9435616109187811"/>
        <n v="0.7933314701283831"/>
        <n v="0.7786370997711034"/>
        <n v="0.2226176529349715"/>
        <n v="0.08914829444709205"/>
        <n v="0.9976127617482826"/>
        <n v="0.8090783951393116"/>
        <n v="0.3356390205539389"/>
        <n v="0.2645523909809484"/>
        <n v="0.33689754141793604"/>
        <n v="0.4742605719284092"/>
        <n v="0.5955975582179256"/>
        <n v="0.9629122997654139"/>
        <n v="0.25544081167084476"/>
        <n v="0.7503779915632602"/>
        <n v="0.9929678396820385"/>
        <n v="0.5611849310829462"/>
        <n v="0.4625233866026167"/>
        <n v="0.21796634716000396"/>
        <n v="0.6953578589416541"/>
        <n v="0.2760184360985367"/>
        <n v="0.27065673919844546"/>
        <n v="0.8151181308087919"/>
        <n v="0.3042150364043401"/>
        <n v="0.7231375869031068"/>
        <n v="0.2953036272208641"/>
        <n v="0.03083506973970429"/>
        <n v="0.0763962868249286"/>
        <n v="0.8386953905588139"/>
        <n v="0.7943436662562738"/>
        <n v="0.018162094654211702"/>
        <n v="0.36392806541255196"/>
        <n v="0.27748949597646255"/>
        <n v="0.8522703320772299"/>
        <n v="0.9163182486191931"/>
        <n v="0.030165888908470717"/>
        <n v="0.9156373898834"/>
        <n v="0.9471132965350306"/>
        <n v="0.13685960585851797"/>
        <n v="0.011695362482619487"/>
        <n v="0.7542497117260087"/>
        <n v="0.17733912617804382"/>
        <n v="0.4909802350324646"/>
        <n v="0.512699542307177"/>
        <n v="0.34583630669880383"/>
        <n v="0.571489551533133"/>
        <n v="0.8133769630692044"/>
        <n v="0.5421501551080788"/>
        <n v="0.846624970609197"/>
        <n v="0.45507569305381923"/>
        <n v="0.17267442338059225"/>
        <n v="0.6340634653236711"/>
        <n v="0.9356680560604045"/>
        <n v="0.8072535768218673"/>
        <n v="0.8492270119322979"/>
        <n v="0.627193624673125"/>
        <n v="0.1355575938949608"/>
        <n v="0.9040645356651685"/>
        <n v="0.008184745709773789"/>
        <n v="0.3229202573973484"/>
        <n v="0.5197647111390726"/>
        <n v="0.3155315683603884"/>
        <n v="0.39903006928371065"/>
        <n v="0.6887184015370409"/>
        <n v="0.3980645822770329"/>
        <n v="0.5006610452504195"/>
        <n v="0.47236369773366393"/>
        <n v="0.029483300489389963"/>
        <n v="0.3342034130244599"/>
        <n v="0.8274062763663087"/>
        <n v="0.02053683161930908"/>
        <n v="0.2101139443710478"/>
        <n v="0.7689092185743389"/>
        <n v="0.8339080057042229"/>
        <n v="0.8207983168902372"/>
        <n v="0.5801433300493927"/>
        <n v="0.5965435556711625"/>
        <n v="0.9428339122402583"/>
        <n v="0.7879451074290977"/>
        <n v="0.7248348521744474"/>
        <n v="0.2751365720003549"/>
        <n v="0.6423979926272764"/>
        <n v="0.8280350598115495"/>
        <n v="0.5470487324926113"/>
        <n v="0.43724323900093776"/>
        <n v="0.3556473533030631"/>
        <n v="0.9255409203051812"/>
        <n v="0.4703133399361491"/>
        <n v="0.5130038094702816"/>
        <n v="0.8338628318893577"/>
        <n v="0.9933952306646358"/>
        <n v="0.7459206977084241"/>
        <n v="0.5769865084400801"/>
        <n v="0.9304270504689551"/>
        <n v="0.668695770254838"/>
        <n v="0.9454973063480655"/>
        <n v="0.4868369681982406"/>
        <n v="0.038271301174309325"/>
        <n v="0.5464117810820459"/>
        <n v="0.7253844482528906"/>
        <n v="0.39445227704758823"/>
        <n v="0.3070209433953953"/>
        <n v="0.30925106951494685"/>
        <n v="0.8602952021847272"/>
        <n v="0.8793451472074136"/>
        <n v="0.9952163362067155"/>
        <n v="0.8339190958873525"/>
        <n v="0.3610978451093685"/>
        <n v="0.27905666458006806"/>
        <n v="0.9584943635498294"/>
        <n v="0.6323208771974267"/>
        <n v="0.21520858386321529"/>
        <n v="0.2729235261361669"/>
        <n v="0.32637326040504155"/>
        <n v="0.9208268163021281"/>
        <n v="0.9179585991206374"/>
        <n v="0.41319943358216527"/>
        <n v="0.8782915948124059"/>
        <n v="0.20154465686708767"/>
        <n v="0.4994342835040815"/>
        <n v="0.09147632542527595"/>
        <n v="0.49380974086743135"/>
        <n v="0.4866089348601198"/>
        <n v="0.1936713656247545"/>
        <n v="0.3785463984095031"/>
        <n v="0.32238993049394626"/>
        <n v="0.19982066729149184"/>
        <n v="0.24571686394051706"/>
        <n v="0.2822910790163906"/>
        <n v="0.9949293545133813"/>
        <n v="0.3495395191889201"/>
        <n v="0.6069559737498337"/>
        <n v="0.23087839041537195"/>
        <n v="0.28222772502484084"/>
        <n v="0.7825517030136425"/>
        <n v="0.43023277590637865"/>
        <n v="0.007495490109045488"/>
        <n v="0.09482948963922855"/>
        <n v="0.2007063361377649"/>
        <n v="0.34367791143777704"/>
        <n v="0.9380386328564045"/>
        <n v="0.6141876442726119"/>
        <n v="0.15043438358296624"/>
        <n v="0.45578762345781165"/>
        <n v="0.8646279207313932"/>
        <n v="0.6468551314345471"/>
        <n v="0.379833442839117"/>
        <n v="0.9241826380271196"/>
        <n v="0.3255093993211262"/>
        <n v="0.0014162923688505469"/>
        <n v="0.7988229555867664"/>
        <n v="0.70660758978063"/>
        <n v="0.40585303154112273"/>
        <n v="0.8021297708074472"/>
        <n v="0.7749441279413712"/>
        <n v="0.8051144207819213"/>
        <n v="0.9241492653442314"/>
        <n v="0.17376151586081712"/>
        <n v="0.6506992011983858"/>
        <n v="0.9130064070864514"/>
        <n v="0.9753535853588385"/>
        <n v="0.6588443815688458"/>
        <n v="0.17789554527182405"/>
        <n v="0.8790017067811194"/>
        <n v="0.3646223709028573"/>
        <n v="0.06160870462944179"/>
        <n v="0.030279484439479143"/>
        <n v="0.814208989804972"/>
        <n v="0.13442989359746005"/>
        <n v="0.15208623431492607"/>
        <n v="0.6778160282864721"/>
        <n v="0.9848894508837974"/>
        <n v="0.2130507575885494"/>
        <n v="0.8093972041245024"/>
        <n v="0.6842902382999934"/>
        <n v="0.8576131818306044"/>
        <n v="0.19383786693585148"/>
        <n v="0.7349883802991426"/>
        <n v="0.9244765989291349"/>
        <n v="0.7933003888330397"/>
        <n v="0.39242111619480025"/>
        <n v="0.8245980913034897"/>
        <n v="0.30794325918938126"/>
        <n v="0.9227705358651876"/>
        <n v="0.6228972760601134"/>
        <n v="0.6519810744440921"/>
        <n v="0.3436277561140151"/>
        <n v="0.6788058922806645"/>
        <n v="0.5842771798772107"/>
        <n v="0.287934883310352"/>
        <n v="0.28264186599348595"/>
        <n v="0.3083678214841531"/>
        <n v="0.35490107206203614"/>
        <n v="0.8549267083920855"/>
        <n v="0.6363328413873536"/>
        <n v="0.443488223432153"/>
        <n v="0.25522897196628724"/>
        <n v="0.8006277234754756"/>
        <n v="0.5824492380565606"/>
        <n v="0.47049005330798377"/>
        <n v="0.2583574244722111"/>
        <n v="0.8629191874686127"/>
        <n v="0.14432925324680845"/>
        <n v="0.004574863346969105"/>
        <n v="0.20281030005211287"/>
        <n v="0.09444330657708644"/>
        <n v="0.05635035444130676"/>
        <n v="0.2504467433569313"/>
        <n v="0.29359543827600887"/>
        <n v="0.11652904678605536"/>
        <n v="0.9134488151247951"/>
        <n v="0.40952667943952137"/>
        <n v="0.7652155340575549"/>
        <n v="0.9803306930646577"/>
        <n v="0.5433384986091101"/>
        <n v="0.5804420870144434"/>
        <n v="0.1242658130091473"/>
        <n v="0.6272757544519"/>
        <n v="0.5371282630406115"/>
        <n v="0.7918608669862862"/>
        <n v="0.08944709717214927"/>
        <n v="0.9614251773269626"/>
        <n v="0.5273577285216137"/>
        <n v="0.9053709729417795"/>
        <n v="0.20326794917344493"/>
        <n v="0.9731082512396457"/>
        <n v="0.1120415826106812"/>
        <n v="0.13098996079776482"/>
        <n v="0.10240478931970953"/>
        <n v="0.18620087379541672"/>
        <n v="0.289132700988902"/>
        <n v="0.809021429511719"/>
        <n v="0.6026344446945144"/>
        <n v="0.9406750033233072"/>
        <n v="0.8878850049595449"/>
        <n v="0.9293582616427238"/>
        <n v="0.07944839438354478"/>
        <n v="0.6675536271718048"/>
        <n v="0.761916780878859"/>
        <n v="0.5829653012462938"/>
        <n v="0.10690431529863909"/>
        <n v="0.36516486330286535"/>
        <n v="0.4433461304506129"/>
        <n v="0.17015696613281428"/>
        <n v="0.95496440028969"/>
        <n v="0.9435951266378743"/>
        <n v="0.5481899059693586"/>
        <n v="0.7264180285967701"/>
        <n v="0.3395164999287762"/>
        <n v="0.9685001427814365"/>
        <n v="0.47028833995659536"/>
        <n v="0.16889889016960147"/>
        <n v="0.7694687823609314"/>
        <n v="0.6059400464027268"/>
        <n v="0.8043374733339791"/>
        <n v="0.6153488849665545"/>
        <n v="0.9417542176671291"/>
        <n v="0.24666266273029158"/>
        <n v="0.4981819551380442"/>
        <n v="0.18213464835680548"/>
        <n v="0.8977762096554561"/>
        <n v="0.37126672736704136"/>
        <n v="0.9503413678656105"/>
        <n v="0.8291230733064725"/>
        <n v="0.07377226627545397"/>
        <n v="0.7069347436960397"/>
        <n v="0.1408129572726352"/>
        <n v="0.8865909485117877"/>
        <n v="0.9527678258685824"/>
        <n v="0.6219332744141249"/>
        <n v="0.4115144807850345"/>
        <n v="0.8729567754127749"/>
        <n v="0.7572377766664785"/>
        <n v="0.005835596612302152"/>
        <n v="0.6973010315774277"/>
        <n v="0.09201255820527787"/>
        <n v="0.5092881060724316"/>
        <n v="0.5914300534934003"/>
        <n v="0.8493099057940697"/>
        <n v="0.2844663550916424"/>
        <n v="0.8291161781414733"/>
        <n v="0.7885351433254194"/>
        <n v="0.18945787322660124"/>
        <n v="0.30098923576272796"/>
        <n v="0.04270251618890397"/>
        <n v="0.620449785003494"/>
        <n v="0.5882360638628152"/>
        <n v="0.3625931286955094"/>
        <n v="0.5261333282916054"/>
        <n v="0.2805258244540627"/>
        <n v="0.16751694831219976"/>
        <n v="0.9790485940604204"/>
        <n v="0.7266470650666874"/>
        <n v="0.1593566125213064"/>
        <n v="0.19590921998206723"/>
        <n v="0.007184837139753819"/>
        <n v="0.9694451973196693"/>
        <n v="0.9323342374277781"/>
        <n v="0.8662663090520576"/>
        <n v="0.6482965099246818"/>
        <n v="0.9845009023629553"/>
        <n v="0.442835335933643"/>
        <n v="0.4232741734838631"/>
        <n v="0.4075152105533302"/>
        <n v="0.0690463661536258"/>
        <n v="0.6680532442807218"/>
        <n v="0.543615261611665"/>
        <n v="0.16788604001675067"/>
        <n v="0.939113446981252"/>
        <n v="0.012502106061406115"/>
        <n v="0.9620248013280668"/>
        <n v="0.5680225734073786"/>
        <n v="0.6174484524370643"/>
        <n v="0.5384765187054846"/>
        <n v="0.08362659760285507"/>
        <n v="0.8145962101424888"/>
        <n v="0.1553170279028716"/>
        <n v="0.5132577623823441"/>
        <n v="0.7262556606410421"/>
        <n v="0.9095490824410638"/>
        <n v="0.5921598951313716"/>
        <n v="0.8296160154810721"/>
        <n v="0.19604518017549277"/>
        <n v="0.02680192944212967"/>
        <n v="0.31975654451496816"/>
        <n v="0.4391650289859692"/>
        <n v="0.6153756519014936"/>
        <n v="0.43436173149319"/>
        <n v="0.9364981447594976"/>
        <n v="0.9273842945270334"/>
        <n v="0.7943545585121414"/>
        <n v="0.9251163144428659"/>
        <n v="0.7525671506244453"/>
        <n v="0.754631055840448"/>
        <n v="0.9653150906205553"/>
        <n v="0.19323618656762487"/>
        <n v="0.3382658017848107"/>
        <n v="0.48922245836929046"/>
        <n v="0.3843925134005979"/>
        <n v="0.9729865179672763"/>
        <n v="0.8954314320079606"/>
        <n v="0.566676200130109"/>
        <n v="0.14505770300126564"/>
        <n v="0.042885009924172546"/>
        <n v="0.7758215787915774"/>
        <n v="0.723455240388887"/>
        <n v="0.5455570065285965"/>
        <n v="0.3905245192437504"/>
        <n v="0.17054716364347955"/>
        <n v="0.27407067630440085"/>
        <n v="0.005528349532124999"/>
        <n v="0.9320113439735078"/>
        <n v="0.8510776662134649"/>
        <n v="0.8271542783106907"/>
        <n v="0.836633726748214"/>
        <n v="0.18485403726713368"/>
        <n v="0.8550369749126822"/>
        <n v="0.8691198727394018"/>
        <n v="0.1378681633632307"/>
        <n v="0.2042692337882024"/>
        <n v="0.17895457844227458"/>
        <n v="0.8832911028526892"/>
        <n v="0.7082764302827953"/>
        <n v="0.9102546884796254"/>
        <n v="0.8653312398876564"/>
        <n v="0.31788016481838666"/>
        <n v="0.14812789996910258"/>
        <n v="0.6564120538892277"/>
        <n v="0.3528247247871802"/>
        <n v="0.767960794036525"/>
        <n v="0.25417137988264116"/>
        <n v="0.521384886096281"/>
        <n v="0.5960551857150546"/>
        <n v="0.19458582116687662"/>
        <n v="0.40541126690308216"/>
        <n v="0.33991015106473765"/>
        <n v="0.2554761173928046"/>
        <n v="0.868457768024685"/>
        <n v="0.8829171469575019"/>
        <n v="0.9328645052876002"/>
        <n v="0.20795182678378932"/>
        <n v="0.9960688999039049"/>
        <n v="0.9704990226968369"/>
        <n v="0.34431892301135736"/>
        <n v="0.7351271700137658"/>
        <n v="0.6629847438425388"/>
        <n v="0.24265086562528193"/>
        <n v="0.14849875938949064"/>
        <n v="0.009371695337704877"/>
        <n v="0.8119528285024696"/>
        <n v="0.6619852635325646"/>
        <n v="0.0506786308192968"/>
        <n v="0.916024200919702"/>
        <n v="0.4627764795105096"/>
        <n v="0.9804524932776416"/>
        <n v="0.07342436350715154"/>
        <n v="0.8258607452513003"/>
        <n v="0.27640124374594177"/>
        <n v="0.4669574094477491"/>
        <n v="0.593227351356029"/>
        <n v="0.663152586377826"/>
        <n v="0.8674190363719293"/>
        <n v="0.16855811444783808"/>
        <n v="0.3724593040232974"/>
        <n v="0.5023776305979404"/>
        <n v="0.9772033590681063"/>
        <n v="0.7532505561914191"/>
        <n v="0.5177079279855973"/>
        <n v="0.9705929321178599"/>
        <n v="0.7341463772087008"/>
        <n v="0.47941343279955884"/>
        <n v="0.987937536246426"/>
        <n v="0.9326716984757263"/>
        <n v="0.7479768024642528"/>
        <n v="0.9903080993725351"/>
        <n v="0.8745506013497728"/>
        <n v="0.29305367861297593"/>
        <n v="0.7118949600727679"/>
        <n v="0.4415989723098258"/>
        <n v="0.18030978714851875"/>
        <n v="0.2603527114559482"/>
        <n v="0.5192695573394425"/>
        <n v="0.9356792597665522"/>
        <n v="0.23521232020915916"/>
        <n v="0.09011091898572898"/>
        <n v="0.6408982153819044"/>
        <n v="0.35865818461879206"/>
        <n v="0.20479162896568615"/>
        <n v="0.14618392969193417"/>
        <n v="0.654342016536595"/>
        <n v="0.49418542387136577"/>
        <n v="0.3699539744862088"/>
        <n v="0.10268732966034555"/>
        <n v="0.3686015309549213"/>
        <n v="0.7228594248259614"/>
        <n v="0.9873402911837881"/>
        <n v="0.24612942649218672"/>
        <n v="0.9454104019309097"/>
        <n v="0.7067858317211381"/>
        <n v="0.5753369900925037"/>
        <n v="0.1313008808116436"/>
        <n v="0.7826794611714463"/>
        <n v="0.20592343228990817"/>
        <n v="0.41324123512151256"/>
        <n v="0.2946871258345909"/>
        <n v="0.6961329994175212"/>
        <n v="0.5761744738951493"/>
        <n v="0.8897202818131068"/>
        <n v="0.3356148467523403"/>
        <n v="0.11193615000982604"/>
        <n v="0.5587473159639318"/>
        <n v="0.09158589157771557"/>
        <n v="0.4380387112970645"/>
        <n v="0.5661201562050981"/>
        <n v="0.6861390650062997"/>
        <n v="0.6850390708855594"/>
        <n v="0.32482050601533896"/>
        <n v="0.7958704084768242"/>
        <n v="0.002156449856724141"/>
        <n v="0.7089218167235042"/>
        <n v="0.7115476490122778"/>
        <n v="0.10324960200099553"/>
        <n v="0.8217135756267926"/>
        <n v="0.3731466007992357"/>
        <n v="0.5583833881710775"/>
        <n v="0.47368645853440505"/>
        <n v="0.940715285601065"/>
        <n v="0.3353562569239342"/>
        <n v="0.8061366901886498"/>
        <n v="0.13956807825357176"/>
        <n v="0.04715533149665907"/>
        <n v="0.21500008658927594"/>
        <n v="0.8266846434010473"/>
        <n v="0.8935318510925021"/>
        <n v="0.08162871868762211"/>
        <n v="0.29639487685870236"/>
        <n v="0.5180759095407313"/>
        <n v="0.47656074017973216"/>
        <n v="0.9487781992255561"/>
        <n v="0.4709722366246132"/>
        <n v="0.8310887271436904"/>
        <n v="0.7927435478213211"/>
        <n v="0.2907648290823559"/>
        <n v="0.47379636595522434"/>
        <n v="0.5267127420287331"/>
        <n v="0.535569382798537"/>
        <n v="0.9996729790922075"/>
        <n v="0.3805694362951558"/>
        <n v="0.13296853624952787"/>
        <n v="0.04988371160497762"/>
        <n v="0.7678306402351864"/>
        <n v="0.14872444653547945"/>
        <n v="0.39467508170088783"/>
        <n v="0.8991409333471936"/>
        <n v="0.25334606966650386"/>
        <n v="0.7098379698505439"/>
        <n v="0.9912193156215989"/>
        <n v="0.6593462028406004"/>
        <n v="0.3727317991548097"/>
        <n v="0.7504786170882006"/>
        <n v="0.9350788230820166"/>
        <n v="0.9190873581578166"/>
        <n v="0.8233081134544971"/>
        <n v="0.8547393772461217"/>
        <n v="0.8577925984379328"/>
        <n v="0.32931514014018604"/>
        <n v="0.18514765019396573"/>
        <n v="0.124084639977734"/>
        <n v="0.34027103556186256"/>
        <n v="0.8170381656009578"/>
        <n v="0.8556433977186625"/>
        <n v="0.7387764787107372"/>
        <n v="0.5507814169757466"/>
        <n v="0.7538567089038496"/>
        <n v="0.6293529553973343"/>
        <n v="0.18002614425404484"/>
        <n v="0.7166400394678494"/>
        <n v="0.9532669437469319"/>
        <n v="0.9515915483103128"/>
        <n v="0.9931510074298184"/>
        <n v="0.3745881141893169"/>
        <n v="0.8599256880804673"/>
        <n v="0.7463173689779125"/>
        <n v="0.039398673250162664"/>
        <n v="0.9200235370229262"/>
        <n v="0.1895729727899058"/>
        <n v="0.24717258123917574"/>
        <n v="0.1577341669915009"/>
        <n v="0.7067057173897363"/>
        <n v="0.5800676029128741"/>
        <n v="0.44511395602695114"/>
        <n v="0.037767271960060356"/>
        <n v="0.8362463723469619"/>
        <n v="0.5219993285340409"/>
        <n v="0.6068869317734097"/>
        <n v="0.8911316723874441"/>
        <n v="0.8206445394546283"/>
        <n v="0.9515979516318679"/>
        <n v="0.8156681982994323"/>
        <n v="0.2010089662349992"/>
        <n v="0.5013186341180927"/>
        <n v="0.40916867344884356"/>
        <n v="0.638520996803846"/>
        <n v="0.42812403242256614"/>
        <n v="0.9645349465642907"/>
        <n v="0.593039868381602"/>
        <n v="0.834878441904038"/>
        <n v="0.05642134055004677"/>
        <n v="0.7058258762181647"/>
        <n v="0.4720179057238567"/>
        <n v="0.4860903392569541"/>
        <n v="0.7727636546770796"/>
        <n v="0.9649377120231826"/>
        <n v="0.8586011562505563"/>
        <n v="0.048139162684366354"/>
        <n v="0.8923785440270567"/>
        <n v="0.9780423562431885"/>
        <n v="0.4907130639955233"/>
        <n v="0.6079510381362543"/>
        <n v="0.36540998536047054"/>
        <n v="0.8753929920207706"/>
        <n v="0.22147229855982709"/>
        <n v="0.05829845860576233"/>
        <n v="0.8298157899047848"/>
        <n v="0.09029880643262733"/>
        <n v="0.8745255613188052"/>
        <n v="0.9971109082935792"/>
        <n v="0.2119838703200333"/>
        <n v="0.4392395738586491"/>
        <n v="0.6867263301288631"/>
        <n v="0.9040807649549087"/>
        <n v="0.3188237899011399"/>
        <n v="0.48313567415133907"/>
        <n v="0.03045115350697114"/>
        <n v="0.550771572698812"/>
        <n v="0.7137222824883779"/>
        <n v="0.38623508232066206"/>
        <n v="0.28460215431864444"/>
        <n v="0.6600061644136413"/>
        <n v="0.9236343749227617"/>
        <n v="0.2517733688297341"/>
        <n v="0.30635293147897313"/>
        <n v="0.5461328058356942"/>
        <n v="0.6857150267156172"/>
        <n v="0.8325089958786173"/>
        <n v="0.9449524334415945"/>
        <n v="0.8398374591774876"/>
        <n v="0.5092782890815027"/>
        <n v="0.5894306387604864"/>
        <n v="0.43440928825240854"/>
        <n v="0.4294903917626527"/>
        <n v="0.30250423199452303"/>
        <n v="0.3033792403667064"/>
        <n v="0.30363704974235095"/>
        <n v="0.4355865783460695"/>
        <n v="0.19319677355145914"/>
        <n v="0.8320223538870365"/>
        <n v="0.6506483662883256"/>
        <n v="0.3756584907831476"/>
        <n v="0.9590280855621646"/>
        <n v="0.14856390634341865"/>
        <n v="0.24164395744268274"/>
        <n v="0.674110988566969"/>
        <n v="0.6750879793801922"/>
        <n v="0.49876782543280673"/>
        <n v="0.9163504052124462"/>
        <n v="0.3247481680464207"/>
        <n v="0.28519022238334957"/>
        <n v="0.36931911854438126"/>
        <n v="0.20771804307507058"/>
        <n v="0.8233319270293575"/>
        <n v="0.8082693713023649"/>
        <n v="0.9732412588813312"/>
        <n v="0.917098623901134"/>
        <n v="0.45333305567140436"/>
        <n v="0.8023356806069967"/>
        <n v="0.12703462599665638"/>
        <n v="0.625279673037204"/>
        <n v="0.6301053110535018"/>
        <n v="0.5258376459571793"/>
        <n v="0.7193950613742882"/>
        <n v="0.7652606753548721"/>
        <n v="0.28703346643854555"/>
        <n v="0.9599149482594668"/>
        <n v="0.4528179400322524"/>
        <n v="0.9344140298796514"/>
        <n v="0.2217768826021268"/>
        <n v="0.48490722970028854"/>
        <n v="0.17708769689518755"/>
        <n v="0.5816812114900289"/>
        <n v="0.9115501467091398"/>
        <n v="0.5406171384258547"/>
        <n v="0.9275985813207972"/>
        <n v="0.06971255118050912"/>
        <n v="0.5534525388172973"/>
        <n v="0.04220854413544073"/>
        <n v="0.7316472796922743"/>
        <n v="0.3823673206001965"/>
        <n v="0.9891791132768025"/>
        <n v="0.6722538554361702"/>
        <n v="0.3522837325457103"/>
        <n v="0.42474749056289773"/>
        <n v="0.7330153249524096"/>
        <n v="0.42432748453614333"/>
        <n v="0.40200178719512003"/>
        <n v="0.9459477843998105"/>
        <n v="0.5378386798542841"/>
        <n v="0.9346744987347664"/>
        <n v="0.6774961053351808"/>
        <n v="0.6039611903805925"/>
        <n v="0.805920241968633"/>
        <n v="0.20586724712853777"/>
        <n v="0.1419077459801339"/>
        <n v="0.5876876119275336"/>
        <n v="0.6796397826241296"/>
        <n v="0.2999948724237501"/>
        <n v="0.7124258619646711"/>
        <n v="0.5127511675840459"/>
        <n v="0.8317981439997163"/>
        <n v="0.45881376414125863"/>
        <n v="0.8988080410714665"/>
        <n v="0.015838879178497245"/>
        <n v="0.8160312395476124"/>
        <n v="0.8944198248069902"/>
        <n v="0.3823274674974795"/>
        <n v="0.5865321478066703"/>
        <n v="0.33489995991088495"/>
        <n v="0.18638594964869326"/>
        <n v="0.8248505009668644"/>
        <n v="0.6961093391934634"/>
        <n v="0.936550806991282"/>
        <n v="0.8199414208470077"/>
        <n v="0.5541927540865356"/>
        <n v="0.20955640995395974"/>
        <n v="0.46041247690284126"/>
        <n v="0.9046521417732856"/>
        <n v="0.2845984078638457"/>
        <n v="0.40002982402342246"/>
        <n v="0.018213497002203538"/>
        <n v="0.5241939157537484"/>
        <n v="0.700131482885896"/>
        <n v="0.6242737924021583"/>
        <n v="0.41867698744181814"/>
        <n v="0.48519380271226964"/>
        <n v="0.5539640266822107"/>
        <n v="0.8630021491668463"/>
        <n v="0.7225683391661926"/>
        <n v="0.4567466377367523"/>
        <n v="0.9179908715596287"/>
        <n v="0.8820124027140851"/>
        <n v="0.049342059818442086"/>
        <n v="0.622097988814345"/>
        <n v="0.35489662273322553"/>
        <n v="0.7278079533022476"/>
        <n v="0.8474548641156082"/>
        <n v="1.1611519494114653E-4"/>
        <n v="0.07874488854881323"/>
        <n v="0.635761359627084"/>
        <n v="0.5874814430437115"/>
        <n v="0.5365595255118109"/>
        <n v="0.6203561286867155"/>
        <n v="0.19936062349751904"/>
        <n v="0.24049057457739687"/>
        <n v="0.9137788022447019"/>
        <n v="0.12018499815118555"/>
        <n v="0.8258368997933517"/>
        <n v="0.9637088953760679"/>
        <n v="0.782374421685413"/>
        <n v="0.13410369971840908"/>
        <n v="0.08648099948902255"/>
        <n v="0.1313205245657546"/>
        <n v="0.7794653727820373"/>
        <n v="0.756443343838666"/>
        <n v="0.5592130662689005"/>
        <n v="0.2203204629001284"/>
        <n v="0.26560548061916056"/>
        <n v="0.9398402653347042"/>
        <n v="0.1564781950986207"/>
        <n v="0.08966045887461582"/>
        <n v="0.186018138145137"/>
        <n v="0.12287968878885236"/>
        <n v="0.7332980504610915"/>
        <n v="0.8754961390120886"/>
        <n v="0.8417017687822383"/>
        <n v="0.664224756341454"/>
        <n v="0.9783169083844516"/>
        <n v="0.06616459622143478"/>
        <n v="0.6420926256283657"/>
        <n v="0.1258634959364887"/>
        <n v="0.2049377696094422"/>
        <n v="0.31759173670616714"/>
        <n v="0.10335268352843485"/>
        <n v="0.14830275037549412"/>
        <n v="0.6801524766372541"/>
        <n v="0.22314942624107936"/>
        <n v="0.45498471645182914"/>
        <n v="0.5169820716402166"/>
        <n v="0.5554275652451299"/>
        <n v="0.5615522861189128"/>
        <n v="0.22235836290659572"/>
        <n v="0.031877102706798666"/>
        <n v="0.297014712541918"/>
        <n v="0.5122046260330458"/>
        <n v="0.06386443259158092"/>
        <n v="0.9612064309421061"/>
        <n v="0.7523136419567985"/>
        <n v="0.9494783480192905"/>
        <n v="0.9587972904312347"/>
        <n v="0.1853516708084384"/>
        <n v="0.634421948979419"/>
        <n v="0.20572256331836292"/>
        <n v="0.5656977785252073"/>
        <n v="0.6185457712623679"/>
        <n v="0.2587650946551838"/>
        <n v="0.6273764886461399"/>
        <n v="0.20077259213765042"/>
        <n v="0.13357951313771044"/>
        <n v="0.8237066938672633"/>
        <n v="0.8393773205460388"/>
        <n v="0.4221378241554036"/>
        <n v="0.008722145451516727"/>
        <n v="0.39129819581823444"/>
        <n v="0.8801247775897023"/>
        <n v="0.6480182438491302"/>
        <n v="0.8662466631750352"/>
        <n v="0.9948336445107667"/>
        <n v="0.2725848932699336"/>
        <n v="0.5856661443936366"/>
        <n v="0.1783961986906505"/>
        <n v="0.976633843063304"/>
        <n v="0.6566853215286111"/>
        <n v="0.5026462165940137"/>
        <n v="0.6793228219110853"/>
        <n v="0.7424919024475481"/>
        <n v="0.8239754300806891"/>
        <n v="0.5332663008554048"/>
        <n v="0.4404755825138523"/>
        <n v="0.6084695777577698"/>
        <n v="0.8675941516266564"/>
        <n v="0.28031623258561034"/>
        <n v="0.9421101368839679"/>
        <n v="0.31124225001627204"/>
        <n v="0.6889090109514016"/>
        <n v="0.9459099372568075"/>
        <n v="0.20503705200441358"/>
        <n v="0.054947499697752145"/>
        <n v="0.28676058915942915"/>
        <n v="0.10510886913010364"/>
        <n v="0.9344216270237627"/>
        <n v="0.6755008155419574"/>
        <n v="0.09606607715083126"/>
        <n v="0.022137360228450476"/>
        <n v="0.6713936284708867"/>
        <n v="0.6175990489820302"/>
        <n v="0.13960674245128157"/>
        <n v="0.10138377973298274"/>
        <n v="0.14841975830456378"/>
        <n v="0.9401405024589504"/>
        <n v="0.910143882922965"/>
        <n v="0.6640135869183322"/>
        <n v="0.40083800501801814"/>
        <n v="0.49254833028811784"/>
        <n v="0.7095785369863928"/>
        <n v="0.7459038368243585"/>
        <n v="0.6996475117722893"/>
        <n v="0.737491308098202"/>
        <n v="0.6376901044384644"/>
        <n v="0.023740963689935057"/>
        <n v="0.03959352516450809"/>
        <n v="0.43475471970959767"/>
        <n v="0.545059803492305"/>
        <n v="0.2935067344057075"/>
        <n v="0.7417820540676379"/>
        <n v="0.5465207360965907"/>
        <n v="0.04310493896391676"/>
        <n v="0.14921005999348502"/>
        <n v="0.7115038001639369"/>
        <n v="0.2760765411203847"/>
        <n v="0.09872020746152821"/>
        <n v="0.6396051754133666"/>
        <n v="0.02964318064910021"/>
        <n v="0.10997579323338746"/>
        <n v="0.8318428670073212"/>
        <n v="0.7167694574288661"/>
        <n v="0.8499925112476422"/>
        <n v="0.09793658947792172"/>
        <n v="0.8813286119648079"/>
        <n v="0.23279692133100116"/>
        <n v="0.02498731983823821"/>
        <n v="0.3752675883870821"/>
        <n v="0.10784541783630985"/>
        <n v="0.08949635414498791"/>
        <n v="0.48882438048950017"/>
        <n v="0.10937101235949409"/>
        <n v="0.46206306700358424"/>
        <n v="0.900865940605076"/>
        <n v="0.18961820245911742"/>
        <n v="0.6348797487461869"/>
        <n v="0.5622361334792759"/>
        <n v="0.1892486269458361"/>
        <n v="0.28119864044455967"/>
        <n v="0.5312428263325683"/>
        <n v="0.8973486223744636"/>
        <n v="0.7034559706484579"/>
        <n v="0.3603459761213226"/>
        <n v="0.7920822446619478"/>
        <n v="0.6003089598472025"/>
        <n v="0.9207801594892956"/>
        <n v="0.7667064258457341"/>
        <n v="0.03740108026444022"/>
        <n v="0.4202540455345265"/>
        <n v="0.17469769273327562"/>
        <n v="0.3503255932469602"/>
        <n v="0.9277313688899944"/>
        <n v="0.8638413867462319"/>
        <n v="0.13620011620187755"/>
        <n v="0.6556829630250858"/>
        <n v="0.5535672476459023"/>
        <n v="0.47247914062918994"/>
        <n v="0.5690706482936491"/>
        <n v="0.17130579740566232"/>
        <n v="0.5939376627745396"/>
        <n v="0.8557634685612225"/>
        <n v="0.37805793304253843"/>
        <n v="0.15048619641074557"/>
        <n v="0.4647297333743463"/>
        <n v="0.4109635043022881"/>
        <n v="0.9737814014132198"/>
        <n v="0.5213200809503776"/>
        <n v="0.5103825276715784"/>
        <n v="0.6242141889413642"/>
        <n v="0.8893349506078816"/>
        <n v="0.5732328395247098"/>
        <n v="0.53182808452159"/>
        <n v="0.4711480195693194"/>
        <n v="0.40093908346867557"/>
        <n v="0.4323507224511284"/>
        <n v="0.5890651577025038"/>
        <n v="0.7130161448059057"/>
        <n v="0.6286240509299964"/>
        <n v="0.819523318469204"/>
        <n v="0.06850794699403884"/>
        <n v="0.8189207354868078"/>
        <n v="0.22280940002110539"/>
        <n v="0.222497269468938"/>
        <n v="0.46326092701536115"/>
        <n v="0.8355999757481648"/>
        <n v="0.27877846932838524"/>
        <n v="0.4076865729751137"/>
        <n v="0.17872799253201932"/>
        <n v="0.7732776962912483"/>
        <n v="0.5634286159059897"/>
        <n v="0.14718067202465468"/>
        <n v="0.9464722492469703"/>
        <n v="0.9794098345308369"/>
        <n v="0.48731128422826486"/>
        <n v="0.14307623515423717"/>
        <n v="0.1060003422436363"/>
        <n v="0.5317306434120656"/>
        <n v="0.5098586656688864"/>
        <n v="0.3939142609415234"/>
        <n v="0.09715363095900198"/>
        <n v="0.8978209596723258"/>
        <n v="0.8268263763270824"/>
        <n v="0.6669493074910512"/>
        <n v="0.9950453162392178"/>
        <n v="0.9804924148023765"/>
        <n v="0.2563645551203302"/>
        <n v="0.3151728881749397"/>
        <n v="0.8149916759709187"/>
        <n v="0.19660068307001521"/>
        <n v="0.21376262079185238"/>
        <n v="0.409458569643102"/>
        <n v="0.6166421175180866"/>
        <n v="0.42147154030889267"/>
        <n v="0.5447954470261656"/>
        <n v="0.04389146056114268"/>
        <n v="0.14452168040647984"/>
        <n v="0.4719443434421362"/>
        <n v="0.7737321113197364"/>
        <n v="0.7162901112571951"/>
        <n v="0.8564565851475269"/>
        <n v="0.2981069096788169"/>
        <n v="0.014450484948120845"/>
        <n v="0.88612422135118"/>
        <n v="0.7118617914435569"/>
        <n v="0.20711686483944436"/>
        <n v="0.3917341126892463"/>
        <n v="0.1684769446990133"/>
        <n v="0.01862711079562318"/>
        <n v="0.2520743919046803"/>
        <n v="0.32471094941652134"/>
        <n v="0.13539566078461618"/>
        <n v="0.9703461237148016"/>
        <n v="0.3847318360868115"/>
        <n v="0.4355254735792672"/>
        <n v="0.3649203705748194"/>
        <n v="0.24489027834093513"/>
        <n v="0.09289597703117003"/>
        <n v="0.16371953967962716"/>
        <n v="0.20327486455473576"/>
        <n v="0.18083809692155317"/>
        <n v="0.021698783350718842"/>
        <n v="0.39042923353618375"/>
        <n v="0.6871499232830026"/>
        <n v="0.6000272088619758"/>
        <n v="0.512483177563862"/>
        <n v="0.5063884571678802"/>
        <n v="0.21070418887028897"/>
        <n v="0.3025051278382094"/>
        <n v="0.08387034503288715"/>
        <n v="0.3938624166366278"/>
        <n v="0.8158533981107706"/>
        <n v="0.624411895057974"/>
        <n v="0.6266456405835201"/>
        <n v="0.7350171956762549"/>
        <n v="0.43461333335805363"/>
        <n v="0.21983605202815382"/>
        <n v="0.4874203168575134"/>
        <n v="0.9078642465372295"/>
        <n v="0.018708256500324705"/>
        <n v="0.4044429916916289"/>
        <n v="0.6755965214413612"/>
        <n v="0.4858015877431284"/>
        <n v="0.25435072124080593"/>
        <n v="0.9816824606025307"/>
        <n v="0.14398389637273812"/>
        <n v="0.017906215043146045"/>
        <n v="0.47904529260163065"/>
        <n v="0.46164007043385435"/>
        <n v="0.46548541367675333"/>
        <n v="0.3345151239875721"/>
        <n v="0.49246258003213483"/>
        <n v="0.978105185781927"/>
        <n v="0.2565914598122624"/>
        <n v="0.09626500791875259"/>
        <n v="0.18487641652966658"/>
        <n v="0.01118561943670604"/>
        <n v="0.3829906617042306"/>
        <n v="0.6846438639154813"/>
        <n v="0.2943518631506937"/>
        <n v="0.23080721744980037"/>
        <n v="0.32342690996509627"/>
        <n v="0.8182397871274927"/>
        <n v="0.14781710216713484"/>
        <n v="0.3906942355987446"/>
        <n v="0.06500175405374398"/>
        <n v="0.4712563200348958"/>
        <n v="0.9413474280470665"/>
        <n v="0.2229343813152629"/>
        <n v="0.556442129165032"/>
        <n v="0.7694949002794998"/>
        <n v="0.9714353474799368"/>
        <n v="0.7099899694740622"/>
        <n v="0.055423511952321314"/>
        <n v="0.54388940282293"/>
        <n v="0.24171535047551873"/>
        <n v="0.9440247554002514"/>
        <n v="0.671858598399567"/>
        <n v="0.1328093153083103"/>
        <n v="0.03855809006717048"/>
        <n v="0.02267332294328972"/>
        <n v="0.031132882789765448"/>
        <n v="0.8417316370213088"/>
        <n v="0.3941432747915511"/>
        <n v="0.07588846094250135"/>
        <n v="0.2595873217690985"/>
        <n v="0.1925140821232787"/>
        <n v="0.8370663820205678"/>
        <n v="0.5702590011588425"/>
        <n v="0.4291201054106285"/>
        <n v="0.7243851316837021"/>
        <n v="0.46822925522443204"/>
        <n v="0.4951988118799343"/>
        <n v="0.18859875059546427"/>
        <n v="0.6448990671049514"/>
        <n v="0.19371049778312577"/>
        <n v="0.8996657177170482"/>
        <n v="0.5568448407082529"/>
        <n v="0.07148732818733894"/>
        <n v="0.896506069962013"/>
        <n v="0.5185760343247824"/>
        <n v="0.7552733323205911"/>
        <n v="0.9528699865185261"/>
        <n v="0.4354765547533337"/>
        <n v="0.904839355735087"/>
        <n v="0.5178392803322782"/>
        <n v="0.014473926675705684"/>
        <n v="0.622532619459195"/>
        <n v="0.5659450989866057"/>
        <n v="0.5317646243634849"/>
        <n v="0.23313751370387714"/>
        <n v="0.7480353211358512"/>
        <n v="0.09329059752087698"/>
        <n v="0.5345887003255325"/>
        <n v="0.41376405239771485"/>
        <n v="0.7995833833567705"/>
        <n v="0.1679485277752345"/>
        <n v="0.12140545651529255"/>
        <n v="0.41421900182953575"/>
        <n v="0.25080508135768"/>
        <n v="0.6283283925690575"/>
        <n v="0.5007215097546113"/>
        <n v="0.4446492188723403"/>
        <n v="0.18446721214588124"/>
        <n v="0.493195859103828"/>
        <n v="0.2781892236017012"/>
        <n v="0.6535347386301338"/>
        <n v="0.5581594049140388"/>
        <n v="0.9477704436264285"/>
        <n v="0.8445391642925157"/>
        <n v="0.9051669630795891"/>
        <n v="0.6210069420548796"/>
        <n v="0.8211305213643697"/>
        <n v="0.09735673983834092"/>
        <n v="0.25187947608037853"/>
        <n v="0.8463111152682794"/>
        <n v="0.009912117812904464"/>
        <n v="0.03591810657636019"/>
        <n v="0.10924076176087238"/>
        <n v="0.25771063990725274"/>
        <n v="0.6362958959533389"/>
        <n v="0.2341206844543916"/>
        <n v="0.5535509204570697"/>
        <n v="0.695403908167081"/>
        <n v="0.46753470177101664"/>
        <n v="0.3186142299583927"/>
        <n v="0.47836718598603145"/>
        <n v="0.3941662868023659"/>
        <n v="0.26978134167162204"/>
        <n v="0.3575581519664466"/>
        <n v="0.5704159480939639"/>
        <n v="0.22634268502726151"/>
        <n v="0.320734698402668"/>
        <n v="0.500001602790244"/>
        <n v="0.19513173170672615"/>
        <n v="0.1006905807078129"/>
        <n v="0.26362977561188683"/>
        <n v="0.2967031057098365"/>
        <n v="0.31819631423738826"/>
        <n v="0.3018938495897684"/>
        <n v="0.84935492770398"/>
        <n v="0.8802763745417413"/>
        <n v="0.5318344697179578"/>
        <n v="0.005763629562227202"/>
        <n v="0.8839878580289651"/>
        <n v="0.5858698366053321"/>
        <n v="0.10325465756031016"/>
        <n v="0.811586998575635"/>
        <n v="0.8757991069051965"/>
        <n v="0.653157399728529"/>
        <n v="0.717506915494532"/>
        <n v="0.8957803565383728"/>
        <n v="0.4587801900419529"/>
        <n v="0.3662383987539831"/>
        <n v="0.2481623069724419"/>
        <n v="0.30994900867030717"/>
        <n v="0.6590109182956405"/>
        <n v="0.3601146723131843"/>
        <n v="0.456601090960878"/>
        <n v="0.0216501580973697"/>
        <n v="0.4656885642129943"/>
        <n v="0.8507337571373637"/>
        <n v="0.9943301626706685"/>
        <n v="0.527601928219384"/>
        <n v="0.9703989195657257"/>
        <n v="0.23015668187097482"/>
        <n v="0.4626323500243824"/>
        <n v="0.25677585255071156"/>
        <n v="0.5462177588078403"/>
        <n v="0.8092295221584317"/>
        <n v="0.5699837035819585"/>
        <n v="0.5247560112383025"/>
        <n v="0.1524883572000818"/>
        <n v="0.4872083876819788"/>
        <n v="0.6200570069858845"/>
        <n v="0.5009433629033812"/>
        <n v="0.8716289232337343"/>
        <n v="0.7811075518148584"/>
        <n v="0.6617634601982716"/>
        <n v="0.5066287284243061"/>
        <n v="0.21108152832643845"/>
        <n v="0.9571105122587776"/>
        <n v="0.6376660639860037"/>
        <n v="0.9746533579592369"/>
        <n v="0.5365219187998428"/>
        <n v="0.9722049742428694"/>
        <n v="0.7782324147375566"/>
        <n v="0.5703217111714166"/>
        <n v="0.24170743117936266"/>
        <n v="0.5562718132185396"/>
        <n v="0.30677632247010667"/>
        <n v="0.29842579627307586"/>
        <n v="0.9058478783626207"/>
        <n v="0.04317951654268004"/>
        <n v="0.2435711237379694"/>
        <n v="0.9026860534948143"/>
        <n v="0.741142461342201"/>
        <n v="0.49400532558135024"/>
        <n v="0.7275001226765245"/>
        <n v="0.5016091110206082"/>
        <n v="0.09113311803333113"/>
        <n v="0.2463245510625366"/>
        <n v="0.8097423304932094"/>
        <n v="0.19870789061244487"/>
        <n v="0.6047829460803881"/>
        <n v="0.2705801514472185"/>
        <n v="0.11637488437211396"/>
        <n v="0.3552249282166835"/>
        <n v="0.9816957613676573"/>
        <n v="0.6178650952297347"/>
        <n v="0.12540581028203945"/>
        <n v="0.3199451782791577"/>
        <n v="0.860651102566118"/>
        <n v="0.8030195134621332"/>
        <n v="0.05863389400545127"/>
        <n v="0.6733796763733935"/>
        <n v="0.5066362911710137"/>
        <n v="0.1827661686550447"/>
        <n v="0.5498652977562738"/>
        <n v="0.4625469881241646"/>
        <n v="0.44081553268250495"/>
        <n v="0.2606769395982429"/>
        <n v="0.3183992656325926"/>
        <n v="0.4777743898103254"/>
        <n v="0.0533832626796209"/>
        <n v="0.37908433381698226"/>
        <n v="0.050327993571140706"/>
        <n v="0.35438651875860716"/>
        <n v="0.5410074602276204"/>
        <n v="0.4426213478125969"/>
        <n v="0.5700786772478825"/>
        <n v="0.1698438327405919"/>
        <n v="0.21857553481198688"/>
        <n v="0.1588942189331275"/>
        <n v="0.17075862628217442"/>
        <n v="0.2508392794650517"/>
        <n v="0.3692141733838211"/>
        <n v="0.778862488327588"/>
        <n v="0.6642468918311313"/>
        <n v="0.10505637300477988"/>
        <n v="0.31706188817240677"/>
        <n v="0.4728207971708642"/>
        <n v="0.3106089018686681"/>
        <n v="0.7487373705642194"/>
        <n v="0.3340304535896609"/>
        <n v="0.28744807089108015"/>
        <n v="0.2912934039733196"/>
        <n v="0.21390562081773756"/>
        <n v="0.324800034701637"/>
        <n v="0.0952089600344237"/>
        <n v="0.8017035942015256"/>
        <n v="0.6880313396225112"/>
        <n v="0.9735499826710228"/>
        <n v="0.06946362497742764"/>
        <n v="0.15611746726131348"/>
        <n v="0.5641253433567284"/>
        <n v="0.18143537356629458"/>
        <n v="0.9969615986648589"/>
        <n v="0.5215648166207021"/>
        <n v="0.6606908877729227"/>
        <n v="0.17557714429031468"/>
        <n v="0.17396642773794968"/>
        <n v="0.027151716623877498"/>
        <n v="0.008658633302967012"/>
        <n v="0.6283413715222665"/>
        <n v="0.7230772615032559"/>
        <n v="0.03145533305929671"/>
        <n v="0.8963754806298174"/>
        <n v="0.4899411892186254"/>
        <n v="0.9148848382347117"/>
        <n v="0.27299563336888677"/>
        <n v="0.3139129241214529"/>
        <n v="0.00790263014883874"/>
        <n v="0.4819188330218078"/>
        <n v="0.4774225010335532"/>
        <n v="0.5444063392358255"/>
        <n v="0.5836934561611644"/>
        <n v="0.9719142014028219"/>
        <n v="0.7499402235762203"/>
        <n v="0.41283159922311863"/>
        <n v="0.6998217954825093"/>
        <n v="0.9032445031387321"/>
        <n v="0.7426238912003476"/>
        <n v="0.6215707835649531"/>
        <n v="0.13996937177172242"/>
        <n v="0.8574404591094192"/>
        <n v="0.15366491170707552"/>
        <n v="0.6773141081691747"/>
        <n v="0.12023173752564553"/>
        <n v="0.6720320324374036"/>
        <n v="0.5892159150310947"/>
        <n v="0.14529059028468405"/>
        <n v="0.7512960333451862"/>
        <n v="0.5815231160422992"/>
        <n v="0.19838811695173497"/>
        <n v="0.35451513589599026"/>
        <n v="0.45939407320256465"/>
        <n v="0.49512787337832675"/>
        <n v="0.77808667666701"/>
        <n v="0.22168512123431894"/>
        <n v="0.6081270307686188"/>
        <n v="0.5969682135086163"/>
        <n v="0.23675281965032824"/>
        <n v="0.5615547008674892"/>
        <n v="0.5837653633806467"/>
        <n v="0.10775211537141527"/>
        <n v="0.4047142687459476"/>
        <n v="0.10806089177291744"/>
        <n v="0.03338542297864766"/>
        <n v="0.356523100437639"/>
        <n v="0.18372790730578625"/>
        <n v="0.48316989949675604"/>
        <n v="0.7782123481017055"/>
        <n v="0.2768907915454619"/>
        <n v="0.9394319592337488"/>
        <n v="0.5193585664220854"/>
        <n v="0.16379632433999514"/>
        <n v="0.06422397504296329"/>
        <n v="0.8578073451310124"/>
        <n v="0.6668400013804752"/>
        <n v="0.2541572004639372"/>
        <n v="0.008606462928203107"/>
        <n v="0.7103811537741972"/>
        <n v="0.6980887901866523"/>
        <n v="0.3287903812713441"/>
        <n v="0.45292753195274416"/>
        <n v="0.10278747636172492"/>
        <n v="0.5599157691500919"/>
        <n v="0.599434379366509"/>
        <n v="0.41629862532443995"/>
        <n v="0.8174338115585121"/>
        <n v="0.017287984539511192"/>
        <n v="0.9277590655421503"/>
        <n v="0.6700578596267032"/>
        <n v="0.3034045792333838"/>
        <n v="0.6832846404280936"/>
        <n v="0.5956399348972387"/>
        <n v="0.9569451302771034"/>
        <n v="0.7153651172720896"/>
        <n v="0.13602544939844252"/>
        <n v="0.8564435488543323"/>
        <n v="0.6036000197260216"/>
        <n v="0.15811332112978393"/>
        <n v="0.08610253393458844"/>
        <n v="0.07875498813645687"/>
        <n v="0.9923556215063424"/>
        <n v="0.9545581392734862"/>
        <n v="0.976992952235258"/>
        <n v="0.783237928670259"/>
        <n v="0.23037140110081078"/>
        <n v="0.8222876333046976"/>
        <n v="0.976123969386647"/>
        <n v="0.7688241870034421"/>
        <n v="0.8824686177957761"/>
        <n v="0.8175212989150993"/>
        <n v="0.045708123293342395"/>
        <n v="0.826188353834129"/>
        <n v="0.8186021981048849"/>
        <n v="0.7851251905765337"/>
        <n v="0.6701615687093877"/>
        <n v="0.2444707034563236"/>
        <n v="0.06772317666576544"/>
        <n v="0.8395001054890544"/>
        <n v="0.8608628455045121"/>
        <n v="0.4314691105208026"/>
        <n v="0.06685617295775126"/>
        <n v="0.09353678842939772"/>
        <n v="0.25920621841933655"/>
        <n v="0.48802889404681016"/>
        <n v="0.8475365984394894"/>
        <n v="0.45146446599549284"/>
        <n v="0.515347876124881"/>
        <n v="0.5041171202016349"/>
        <n v="0.5113229848083184"/>
        <n v="0.786301794469936"/>
        <n v="0.6327389979519477"/>
        <n v="0.677075794259869"/>
        <n v="0.8119192764050372"/>
        <n v="0.23375264423716047"/>
        <n v="0.6374851494509732"/>
        <n v="0.09180594741427428"/>
        <n v="0.7835134612870762"/>
        <n v="0.6517709890250959"/>
        <n v="0.7567664294652972"/>
        <n v="0.1481429188169986"/>
        <n v="0.13325802601943137"/>
        <n v="0.5186532305915533"/>
        <n v="0.27199858785384046"/>
        <n v="0.17244047845332933"/>
        <n v="0.5503888493320855"/>
        <n v="0.6723979345772788"/>
        <n v="0.3501099676273195"/>
        <n v="0.7083893968121905"/>
        <n v="0.17529917022114327"/>
        <n v="0.3302063981301996"/>
        <n v="0.4502552057685508"/>
        <n v="0.34635395736473673"/>
        <n v="0.21895541362495308"/>
        <n v="0.769380389987693"/>
        <n v="0.35348126256685963"/>
        <n v="0.721017802100513"/>
        <n v="0.1263624828290223"/>
        <n v="0.8995055456660108"/>
        <n v="0.46930723701925847"/>
        <n v="0.4838879517648672"/>
        <n v="0.7373556354889661"/>
        <n v="0.7106926484340651"/>
        <n v="0.8358741815511341"/>
        <n v="0.6402139685787347"/>
        <n v="0.6138174086552293"/>
        <n v="0.24378080456395745"/>
        <n v="0.14926697325967309"/>
        <n v="0.6291371658351986"/>
        <n v="0.07448723902453092"/>
        <n v="0.2957903522664177"/>
        <n v="0.2328051598227775"/>
        <n v="0.9213918900075979"/>
        <n v="0.506852744266481"/>
        <n v="0.5475453981372954"/>
        <n v="0.588545304679461"/>
        <n v="0.7106398741792701"/>
        <n v="0.21018127498234784"/>
        <n v="0.1802689095762342"/>
        <n v="0.06093270969687581"/>
        <n v="0.4825250759715479"/>
        <n v="0.36457096705320025"/>
        <n v="0.33408639751982105"/>
        <n v="0.1864852111721398"/>
        <n v="0.8597955139131367"/>
        <n v="0.7179706754139824"/>
        <n v="0.953756640999621"/>
        <n v="0.5035878148133542"/>
        <n v="0.14234562008772067"/>
        <n v="0.23643864241003565"/>
        <n v="0.6655807957811577"/>
        <n v="0.9529216197980926"/>
        <n v="0.3877905439521637"/>
        <n v="0.272480099818331"/>
        <n v="0.3343242956398522"/>
        <n v="0.5117460609968641"/>
        <n v="0.7111921806966393"/>
        <n v="0.772123821015865"/>
        <n v="0.8601184665272932"/>
        <n v="0.3741987798807177"/>
        <n v="0.721813743786933"/>
        <n v="0.6634689105067363"/>
        <n v="0.5926917144526181"/>
        <n v="0.3149729102445694"/>
        <n v="0.6602881077946828"/>
        <n v="0.8477521763917121"/>
        <n v="0.46391301070975566"/>
        <n v="0.35517632570017754"/>
        <n v="0.8513425598999979"/>
        <n v="0.14855809045467017"/>
        <n v="0.5695131533194914"/>
        <n v="0.4868735131863624"/>
        <n v="0.5452309834960012"/>
        <n v="0.16561254885553034"/>
        <n v="0.46698191632461883"/>
        <n v="0.006755379288441166"/>
        <n v="0.08528126233432842"/>
        <n v="0.22667248687732144"/>
        <n v="0.8990225135395111"/>
        <n v="0.9595779524478476"/>
        <n v="0.60947493644381"/>
        <n v="0.5343437578109925"/>
        <n v="5.770719776256872E-4"/>
        <n v="0.29845604955459804"/>
        <n v="0.17073252701576314"/>
        <n v="0.16422967808474587"/>
        <n v="0.3023197311940775"/>
        <n v="0.6317936028332655"/>
        <n v="0.2435867664907423"/>
        <n v="0.7866333559398198"/>
        <n v="0.004647275063457856"/>
        <n v="0.8455772555610421"/>
        <n v="0.07418349691295256"/>
        <n v="0.8561066605894019"/>
        <n v="0.0635793272458971"/>
        <n v="0.4649554784069547"/>
        <n v="0.22605730712341343"/>
        <n v="0.5414599264644704"/>
        <n v="0.6036134253581535"/>
        <n v="0.3504704909498281"/>
        <n v="0.9758878109772399"/>
        <n v="0.8534155720653409"/>
        <n v="0.05246286901607189"/>
        <n v="0.21200600652136503"/>
        <n v="0.9214492035119107"/>
        <n v="0.2679102303500699"/>
        <n v="0.17873820123489315"/>
        <n v="0.46745846479037567"/>
        <n v="0.2782244229779661"/>
        <n v="0.6401198482975529"/>
        <n v="0.9060159649204614"/>
        <n v="0.17333550865214997"/>
        <n v="0.8616623175925241"/>
        <n v="0.3576020819060858"/>
        <n v="0.3753710210608636"/>
        <n v="0.11093013899027893"/>
        <n v="0.678814870539"/>
        <n v="0.49052184345622174"/>
        <n v="0.23333169957160427"/>
        <n v="0.6244145375157112"/>
        <n v="0.38609818393359063"/>
        <n v="0.16274455022927303"/>
        <n v="0.5333499603255515"/>
        <n v="0.47614316459562"/>
        <n v="0.6091802113727492"/>
        <n v="0.4896534086919372"/>
        <n v="0.9562611683802303"/>
        <n v="0.8096492683733354"/>
        <n v="0.2665044819236092"/>
        <n v="0.2068666108175511"/>
        <n v="0.2788414345087561"/>
        <n v="0.2922652147708036"/>
        <n v="0.5897184451018467"/>
        <n v="0.5486004509360389"/>
        <n v="0.14945274309116807"/>
        <n v="0.6469914888780673"/>
        <n v="0.49228110449368956"/>
        <n v="0.025245569124858536"/>
        <n v="0.2658993107880919"/>
        <n v="0.07718523913605324"/>
        <n v="0.3017843454699263"/>
        <n v="0.4967928104399463"/>
        <n v="0.9930012414777409"/>
        <n v="0.5378340053888501"/>
        <n v="0.642028647352463"/>
        <n v="0.34206626862793577"/>
        <n v="0.30602440015530297"/>
        <n v="0.41362601059271475"/>
        <n v="0.4276523052648441"/>
        <n v="0.5832908440160979"/>
        <n v="0.7009881334405551"/>
        <n v="0.9267231814714285"/>
        <n v="0.5171212342216434"/>
        <n v="0.5413426063407591"/>
        <n v="0.3740056577650316"/>
        <n v="0.5160892053813458"/>
        <n v="0.5591438877877593"/>
        <n v="0.9690997023370679"/>
        <n v="0.5391940833946439"/>
        <n v="0.5054192998506795"/>
        <n v="0.9630840028614672"/>
        <n v="0.6386326440190573"/>
        <n v="0.22832452737310316"/>
        <n v="0.6081642906451892"/>
        <n v="0.7257011118745264"/>
        <n v="0.04254280001419175"/>
        <n v="0.29526522196119187"/>
        <n v="0.20583675410650493"/>
        <n v="0.05455748774916702"/>
        <n v="0.21057810038315605"/>
        <n v="0.6344033479060367"/>
        <n v="0.8797323037818171"/>
        <n v="0.342686888631331"/>
        <n v="0.6397255487686527"/>
        <n v="0.8146142009786443"/>
        <n v="0.3763943962995038"/>
        <n v="0.06962939556305947"/>
        <n v="0.9893001608020934"/>
        <n v="0.42897931017290625"/>
        <n v="0.04359610332934594"/>
        <n v="0.6306935400334729"/>
        <n v="0.5021206661518511"/>
        <n v="0.46533735779419927"/>
        <n v="0.7863082181819134"/>
        <n v="0.9293153611348914"/>
        <n v="0.07868214389809058"/>
        <n v="0.9138852766420349"/>
        <n v="0.7610678701962075"/>
        <n v="0.8066412124299988"/>
        <n v="0.5533063908983245"/>
        <n v="0.6454292589173259"/>
        <n v="0.3523569231480329"/>
        <n v="0.02796996233398885"/>
        <n v="0.9995710136683877"/>
        <n v="0.3175183189942965"/>
        <n v="0.4560457146523562"/>
        <n v="0.5974466904199962"/>
        <n v="0.8268887013012054"/>
        <n v="0.69557588194108"/>
        <n v="0.7326518587744635"/>
        <n v="0.6304090674557882"/>
        <n v="0.020928194627139463"/>
        <n v="0.31227777066324425"/>
        <n v="0.28710995182406107"/>
        <n v="0.8770445806054434"/>
        <n v="0.1276389198475495"/>
        <n v="0.8308076387576362"/>
        <n v="0.18194284313043674"/>
        <n v="0.2615249053370061"/>
        <n v="0.48396165621264"/>
        <n v="0.8262536416232618"/>
        <n v="0.2971709085607437"/>
        <n v="0.47754164635790775"/>
        <n v="0.7578777930529381"/>
        <n v="0.9542934766220645"/>
        <n v="0.3129906171010869"/>
        <n v="0.7641750435287367"/>
        <n v="0.07626998473289437"/>
        <n v="0.6374467232493776"/>
        <n v="0.010199159692137472"/>
        <n v="0.47528573411276553"/>
        <n v="0.891137601096044"/>
        <n v="0.466557416552965"/>
        <n v="0.6585375974649673"/>
        <n v="0.9511265827933417"/>
        <n v="0.26303019302796526"/>
        <n v="0.48880174460000037"/>
        <n v="0.9945694828495221"/>
        <n v="0.5026304821101686"/>
        <n v="0.4251332148292093"/>
        <n v="0.4333986687664392"/>
        <n v="0.17840802804711953"/>
        <n v="0.026836671300041748"/>
        <n v="0.3322598445610838"/>
        <n v="0.7123348259898293"/>
        <n v="0.1625498694535651"/>
        <n v="0.8861770509307554"/>
        <n v="0.3960734237977257"/>
        <n v="0.7257965579721413"/>
        <n v="0.10626861509312635"/>
        <n v="0.20485081814842365"/>
        <n v="0.7611854581837888"/>
        <n v="0.6006362708292297"/>
        <n v="0.8254669182954276"/>
        <n v="0.6622742828121675"/>
        <n v="0.2863439967362509"/>
        <n v="0.9950816589982111"/>
        <n v="0.7805812731766784"/>
        <n v="0.19660008724303069"/>
        <n v="0.8607480161562435"/>
        <n v="0.014030291774618231"/>
        <n v="0.7740784948282492"/>
        <n v="0.7705582087194047"/>
        <n v="0.8075934778000844"/>
        <n v="0.5966542340127983"/>
        <n v="0.35427885171925166"/>
        <n v="0.4973784648837387"/>
        <n v="0.905276893467483"/>
        <n v="0.961672436494666"/>
        <n v="0.9036854519822457"/>
        <n v="0.9763126007277227"/>
        <n v="0.9912530980433503"/>
        <n v="0.8255312898525935"/>
        <n v="0.5276954013791976"/>
        <n v="0.6452815789526292"/>
        <n v="0.2043635004233173"/>
        <n v="0.14486665927414988"/>
        <n v="0.15351312425718266"/>
        <n v="0.3224312875254307"/>
        <n v="0.6685220363698088"/>
        <n v="0.07700354789175334"/>
        <n v="0.6992818578394229"/>
        <n v="0.8788882642277399"/>
        <n v="0.8239659788983872"/>
        <n v="0.7008824088794895"/>
        <n v="0.7798942791467489"/>
        <n v="0.1617640721563236"/>
        <n v="0.671849208302668"/>
        <n v="0.7956834288947956"/>
        <n v="0.17863897792244643"/>
        <n v="0.8694658462306001"/>
        <n v="0.9137759387462908"/>
        <n v="0.6355539098758006"/>
        <n v="0.2327844388142688"/>
        <n v="0.07062694745736442"/>
        <n v="0.33994292855782804"/>
        <n v="0.3262255017490462"/>
        <n v="0.3563979212742684"/>
        <n v="0.45348086910592933"/>
        <n v="0.8478788355346012"/>
        <n v="0.6829420599735635"/>
        <n v="0.15514109961208433"/>
        <n v="0.19425829184916044"/>
        <n v="0.1583396183163449"/>
        <n v="0.029000446366148958"/>
        <n v="0.9754808117347393"/>
        <n v="0.5411958493677617"/>
        <n v="0.6357388792411441"/>
        <n v="0.5803408002197735"/>
        <n v="0.2746977996169504"/>
        <n v="0.8250019868040063"/>
        <n v="0.6175629106311298"/>
        <n v="0.27400404670344436"/>
        <n v="0.898271440667868"/>
        <n v="0.6271342056934714"/>
        <n v="0.31054002292429195"/>
        <n v="0.9969089245040555"/>
        <n v="0.2076647331371273"/>
        <n v="0.26399895238452376"/>
        <n v="0.6209043025119299"/>
        <n v="0.17628204812789317"/>
        <n v="0.014228111093626206"/>
        <n v="0.5781936560273173"/>
        <n v="0.25191416687280355"/>
        <n v="0.6042085071917745"/>
        <n v="0.44388658669202996"/>
        <n v="0.26716809433173583"/>
        <n v="0.023856565562571874"/>
        <n v="0.18615259623902514"/>
        <n v="0.1824696715137819"/>
        <n v="0.6251900757127876"/>
        <n v="0.6500876578613862"/>
        <n v="0.026931503950491598"/>
        <n v="0.03298930287070245"/>
        <n v="0.6262582112496686"/>
        <n v="0.13723139899064385"/>
        <n v="0.8975072478357826"/>
        <n v="0.3538657026426153"/>
        <n v="0.7336126518077487"/>
        <n v="0.5684777480087353"/>
        <n v="0.662095428910316"/>
        <n v="0.7410468861542285"/>
        <n v="0.6857518330135768"/>
        <n v="0.27599226119211395"/>
        <n v="0.6874716676467093"/>
        <n v="0.26716265844369036"/>
        <n v="0.7793718430139404"/>
        <n v="0.31176972778577594"/>
        <n v="0.6049896557739216"/>
        <n v="0.6972993387101596"/>
        <n v="0.8464023824866935"/>
        <n v="0.6858338711816417"/>
        <n v="0.05070773911583548"/>
        <n v="0.3636766043085695"/>
        <n v="0.2053210474300441"/>
        <n v="0.05650655413305472"/>
        <n v="0.17015332797316352"/>
        <n v="0.8004532947294865"/>
        <n v="0.3561859371464057"/>
        <n v="0.42953944273095024"/>
        <n v="0.7416377334771302"/>
        <n v="0.8150843761303866"/>
        <n v="0.08433368872554581"/>
        <n v="0.9512216658832657"/>
        <n v="0.7456663584328408"/>
        <n v="0.4040962997532046"/>
        <n v="0.9394487368355947"/>
        <n v="0.06514725424472545"/>
        <n v="0.08787237716858165"/>
        <n v="0.8088438552622305"/>
        <n v="0.7647165260870707"/>
        <n v="0.1431467552937935"/>
        <n v="0.9690346455995701"/>
        <n v="0.050756117294485925"/>
        <n v="0.06503181109759304"/>
        <n v="0.1979571776521546"/>
        <n v="0.08812349907167871"/>
        <n v="0.48577517566267137"/>
        <n v="0.5237407867757021"/>
        <n v="0.4385252698416445"/>
        <n v="0.4629507106248346"/>
        <n v="0.2741363593807925"/>
        <n v="0.9041537307494631"/>
        <n v="0.23840905991621308"/>
        <n v="0.15788303057213016"/>
        <n v="0.17433358057012782"/>
        <n v="0.9050721725161228"/>
        <n v="0.5535632417222945"/>
        <n v="0.6192111729328162"/>
        <n v="0.7390596072551093"/>
        <n v="0.27883325203282194"/>
        <n v="0.9478638859126164"/>
        <n v="0.63614922619211"/>
        <n v="0.8161055289415663"/>
        <n v="0.6658809734776404"/>
        <n v="0.1630486587890807"/>
        <n v="0.16907211259988364"/>
        <n v="0.23864932631121305"/>
        <n v="0.15163231410453493"/>
        <n v="0.6043189382777129"/>
        <n v="0.416481557414897"/>
        <n v="0.7270592383838091"/>
        <n v="0.509413706146386"/>
        <n v="0.20367028147066923"/>
        <n v="0.5283238187327305"/>
        <n v="0.31828173405157045"/>
        <n v="0.4575015083837889"/>
        <n v="0.870088411968456"/>
        <n v="0.3156654529260047"/>
        <n v="0.08908081032752801"/>
        <n v="0.028807471595842626"/>
        <n v="0.13906775270257732"/>
        <n v="0.15536580090868146"/>
        <n v="0.545839007099173"/>
        <n v="0.3285085922765779"/>
        <n v="0.6934804681657314"/>
        <n v="0.04326812182483042"/>
        <n v="0.8163272508320673"/>
        <n v="0.5379279810684164"/>
        <n v="0.14364354033183335"/>
        <n v="0.41056379383316044"/>
        <n v="0.697794948798997"/>
        <n v="0.012231562297082332"/>
        <n v="0.8265022523194073"/>
        <n v="0.8853668639989197"/>
        <n v="0.6909276445298833"/>
        <n v="0.7150130786745589"/>
        <n v="0.41216871549294365"/>
        <n v="0.6551695056179679"/>
        <n v="0.3806645555944588"/>
        <n v="0.03459771592374472"/>
        <n v="0.7906239876262485"/>
        <n v="0.46573078383990774"/>
        <n v="0.9125637727470045"/>
        <n v="0.23490252185763483"/>
        <n v="0.05221320327179957"/>
        <n v="0.5780848770882643"/>
        <n v="0.8573483578453975"/>
        <n v="0.40794952430552656"/>
        <n v="0.37263318445132676"/>
        <n v="0.19773752756007068"/>
        <n v="0.4564612619449412"/>
        <n v="0.8156354098467925"/>
        <n v="0.26643196526331014"/>
        <n v="0.9887515205655205"/>
        <n v="0.09790332345024033"/>
        <n v="0.9351190208276322"/>
        <n v="0.9826107847892251"/>
        <n v="0.2903061465530673"/>
        <n v="0.8843227546861279"/>
        <n v="0.3551966391442194"/>
        <n v="0.7817385773538373"/>
        <n v="0.564447142787235"/>
        <n v="0.32427102857553025"/>
        <n v="0.9102915500039251"/>
        <n v="0.45605987249373325"/>
        <n v="0.4211272227700602"/>
        <n v="0.5027341520154255"/>
        <n v="0.08419345589407223"/>
        <n v="0.7323970886395161"/>
        <n v="0.2902698364775158"/>
        <n v="0.5684948018990844"/>
        <n v="0.7674404103419692"/>
        <n v="0.13221852250317423"/>
        <n v="0.44047161932512024"/>
        <n v="0.013575248096408865"/>
        <n v="0.9102435363335317"/>
        <n v="0.4540636918667613"/>
        <n v="0.5800916652497172"/>
        <n v="0.013956703132155801"/>
        <n v="0.477113660331015"/>
        <n v="0.2905880381882483"/>
        <n v="0.7188591636644586"/>
        <n v="0.05096603696296942"/>
        <n v="0.3798555236122382"/>
        <n v="0.8958092924717179"/>
        <n v="0.3167626871255491"/>
        <n v="0.1391659155669963"/>
        <n v="0.7423539729983503"/>
        <n v="0.27770779987224603"/>
        <n v="0.001868470051194393"/>
        <n v="0.2492799451697294"/>
        <n v="0.933583787456684"/>
        <n v="0.6071542905381208"/>
        <n v="0.29984674449430193"/>
        <n v="0.933629584778547"/>
        <n v="0.29453321796626974"/>
        <n v="0.9062076979790346"/>
        <n v="0.885368918127561"/>
        <n v="0.7367550690361244"/>
        <n v="0.3802381338001465"/>
        <n v="0.5071469086194808"/>
        <n v="0.8391702477529915"/>
        <n v="0.7053374522586551"/>
        <n v="0.839882842719596"/>
        <n v="0.9581700965649874"/>
        <n v="0.27445655309980366"/>
        <n v="0.19923500554377638"/>
        <n v="0.7659300296890564"/>
        <n v="0.892516074271257"/>
        <n v="0.4824651984946806"/>
        <n v="0.24939148747489914"/>
        <n v="0.45750124772826883"/>
        <n v="0.8748316375885876"/>
        <n v="0.4393745443280608"/>
        <n v="0.9085701842186581"/>
        <n v="0.06373649526948355"/>
        <n v="0.3919303317999646"/>
        <n v="0.1153876571340382"/>
        <n v="0.3973118596818386"/>
        <n v="0.49961945810293384"/>
        <n v="0.9646570030372293"/>
        <n v="0.5317000051193841"/>
        <n v="0.360211132595483"/>
        <n v="0.35976289288850616"/>
        <n v="0.8233940975486828"/>
        <n v="0.9221929827937815"/>
        <n v="0.2165502369099327"/>
        <n v="0.2949063534832719"/>
        <n v="0.7118152656399125"/>
        <n v="0.6740780116718669"/>
        <n v="0.4145248880696223"/>
        <n v="0.4613859811809823"/>
        <n v="0.16181205522307618"/>
        <n v="0.9453491173962874"/>
        <n v="0.37974217814304123"/>
        <n v="0.20559476628758155"/>
        <n v="0.0170904758987791"/>
        <n v="0.9867843184942308"/>
        <n v="0.08636584717295248"/>
        <n v="0.10345823320849346"/>
        <n v="0.07375360907442552"/>
        <n v="0.232369025717178"/>
        <n v="0.4732292261301383"/>
        <n v="0.839209568462325"/>
        <n v="0.45325755575244"/>
        <n v="0.16439788392032184"/>
        <n v="0.37743212351790567"/>
        <n v="0.17825501748897443"/>
        <n v="0.7264479753769412"/>
        <n v="0.8081435856969128"/>
        <n v="0.2643824146880889"/>
        <n v="0.4656790196072458"/>
        <n v="0.8669546176128186"/>
        <n v="0.4658645912841588"/>
        <n v="0.7959390407222502"/>
        <n v="0.6649455292250933"/>
        <n v="0.8280418225652746"/>
        <n v="0.9610563760433167"/>
        <n v="0.1972583120311816"/>
        <n v="0.9406107424839285"/>
        <n v="0.9090833825854893"/>
        <n v="0.23123322722091832"/>
        <n v="0.4581404515792661"/>
        <n v="0.18436909292163528"/>
        <n v="0.10615001811776203"/>
        <n v="0.5811612903426266"/>
        <n v="0.636118829696527"/>
        <n v="0.685513516827024"/>
        <n v="0.32576846643794777"/>
        <n v="0.28834515481356504"/>
        <n v="0.9162298003584838"/>
        <n v="0.3548976417435691"/>
        <n v="0.6817313254960876"/>
        <n v="0.5387044917672132"/>
        <n v="0.6263459707550796"/>
        <n v="0.525746011596848"/>
        <n v="0.09190706556476114"/>
        <n v="0.8627587803034158"/>
        <n v="0.10715152264410388"/>
        <n v="0.3751661214649189"/>
        <n v="0.04531997430535051"/>
        <n v="0.3412718238620739"/>
        <n v="0.19228290333958564"/>
        <n v="0.436973892461738"/>
        <n v="0.7193402361971277"/>
        <n v="0.8541902585349235"/>
        <n v="0.06685448352943013"/>
        <n v="0.5094516914153473"/>
        <n v="0.5926444179940009"/>
        <n v="0.5578429307279336"/>
        <n v="0.4415326151356014"/>
        <n v="0.5009165364075852"/>
        <n v="0.32167705323663587"/>
        <n v="0.5927513495884569"/>
        <n v="0.3045186669726203"/>
        <n v="0.40148304559147563"/>
        <n v="0.9266645822372394"/>
        <n v="0.7480333883475638"/>
        <n v="0.9952451846895959"/>
        <n v="0.6211643804809927"/>
        <n v="0.2678027003997191"/>
        <n v="0.43826614744284376"/>
        <n v="0.9812859603153218"/>
        <n v="0.3924613149357169"/>
        <n v="0.3830588363669588"/>
        <n v="0.8848061078237375"/>
        <n v="0.5139252306540866"/>
        <n v="0.7998485165430881"/>
        <n v="0.5061020388229195"/>
        <n v="0.835947496263906"/>
        <n v="0.28802695457465044"/>
        <n v="0.2690735535746813"/>
        <n v="0.486191879233114"/>
        <n v="0.508933185615559"/>
        <n v="0.3382905375709201"/>
        <n v="0.025943462182893562"/>
        <n v="0.8914297430683578"/>
        <n v="0.6917144649834648"/>
        <n v="0.6666742692339536"/>
        <n v="0.11728011355773538"/>
        <n v="0.2925948091124998"/>
        <n v="0.10348946899216949"/>
        <n v="0.5147132479492926"/>
        <n v="0.07598450360044351"/>
        <n v="0.09685820150223456"/>
        <n v="0.18043244827368665"/>
        <n v="0.7696542997910755"/>
        <n v="0.20765727596622718"/>
        <n v="0.8289887702155013"/>
        <n v="0.4266591980550798"/>
        <n v="0.7247747608006525"/>
        <n v="0.7779808460823585"/>
        <n v="0.9422344562502782"/>
        <n v="0.35035658657841307"/>
        <n v="0.30194829167033543"/>
        <n v="0.08807627157060138"/>
        <n v="0.08188313993299179"/>
        <n v="0.7911368062836166"/>
        <n v="0.8884656742330157"/>
        <n v="0.5393058263190348"/>
        <n v="0.22157770007792488"/>
        <n v="0.13706025957085866"/>
        <n v="0.14031390114945896"/>
        <n v="0.30949999185069377"/>
        <n v="0.2457798505396166"/>
        <n v="0.5284032186029941"/>
        <n v="0.4605621432348368"/>
        <n v="0.18934545943905778"/>
        <n v="0.36134807640792843"/>
        <n v="0.6501295766673214"/>
        <n v="0.3741989292186344"/>
        <n v="0.4606785906116535"/>
        <n v="0.1870147573415757"/>
        <n v="0.1261588853916863"/>
        <n v="0.6897094612597409"/>
        <n v="0.43768641854781076"/>
        <n v="0.49161850098886006"/>
        <n v="0.845905253887838"/>
        <n v="0.16287791963635834"/>
        <n v="0.43752529936252404"/>
        <n v="0.3302675352264347"/>
        <n v="0.7771949435816784"/>
        <n v="0.3597446614253561"/>
        <n v="0.49862496551504387"/>
        <n v="0.762180512197515"/>
        <n v="0.9495531508707179"/>
        <n v="0.5533433741544679"/>
        <n v="0.12295366414051279"/>
        <n v="0.4247713955826866"/>
        <n v="0.32798330368401774"/>
        <n v="0.7827890725974203"/>
        <n v="0.6827778041385044"/>
        <n v="0.9856154140032719"/>
        <n v="0.23974464126505102"/>
        <n v="0.6534824475403753"/>
        <n v="0.9029573853869476"/>
        <n v="0.897253412642598"/>
        <n v="0.8652675828844633"/>
        <n v="0.06364206737885625"/>
        <n v="0.006576307373171164"/>
        <n v="0.939362009150064"/>
        <n v="0.05922803815405775"/>
        <n v="0.8050706444009063"/>
        <n v="0.6947142889329169"/>
        <n v="0.7486375633293484"/>
        <n v="0.42893554148062385"/>
        <n v="0.9050074364638929"/>
        <n v="0.12042532072118806"/>
        <n v="0.908812283441556"/>
        <n v="0.16457247870137626"/>
        <n v="0.6511136263049159"/>
        <n v="0.41249512541285327"/>
        <n v="0.20154072576961268"/>
        <n v="0.5894545330234513"/>
        <n v="0.47308342521124525"/>
        <n v="0.10630764329475506"/>
        <n v="0.30346594380441505"/>
        <n v="0.7783653928156077"/>
        <n v="0.24206837553760185"/>
        <n v="0.04715919555063253"/>
        <n v="0.5555937778054972"/>
        <n v="0.878151363041957"/>
        <n v="0.09304796375398194"/>
        <n v="0.945615723923197"/>
        <n v="0.4281755807972002"/>
        <n v="0.9571448035630199"/>
        <n v="0.5754750996551724"/>
        <n v="0.7850173421742581"/>
        <n v="0.9576183461407847"/>
        <n v="0.3086173738100243"/>
        <n v="0.7939699253344171"/>
        <n v="0.7079914875519541"/>
        <n v="0.7415130676671171"/>
        <n v="0.13834774058592514"/>
        <n v="0.21353093690827007"/>
        <n v="0.8418440307322201"/>
        <n v="0.043690997278110655"/>
        <n v="0.4775204555079876"/>
        <n v="0.9726780559403618"/>
        <n v="0.7619558516564554"/>
        <n v="0.18328916778783988"/>
        <n v="0.9795560813118568"/>
        <n v="0.873136794548749"/>
        <n v="0.9378194838506916"/>
        <n v="0.6601257561581538"/>
        <n v="0.9831050322058501"/>
        <n v="0.6961187452072012"/>
        <n v="0.558109004380813"/>
        <n v="0.4032568657230954"/>
        <n v="0.8533209000453843"/>
        <n v="0.13294868556200834"/>
        <n v="0.5891834501436211"/>
        <n v="0.12040633387552813"/>
        <n v="0.14966117912842813"/>
        <n v="0.41173358875813526"/>
        <n v="0.7856826688481704"/>
        <n v="0.9730303415951507"/>
        <n v="0.610846825992206"/>
        <n v="0.6519646499703194"/>
        <n v="0.6423813567480473"/>
        <n v="0.705099419769039"/>
        <n v="0.2962443443123862"/>
        <n v="0.08538844093827402"/>
        <n v="0.9532257755299308"/>
        <n v="0.9132502455639295"/>
        <n v="0.47781733384516734"/>
        <n v="0.5441785740952891"/>
        <n v="0.7264846567646922"/>
        <n v="0.361780039281381"/>
        <n v="0.03792674915906613"/>
        <n v="0.03638485596085794"/>
        <n v="0.6942045361527017"/>
        <n v="0.11802705053486706"/>
        <n v="0.19564257974055344"/>
        <n v="0.8038320311777949"/>
        <n v="0.5496662179337063"/>
        <n v="0.812000429743484"/>
        <n v="0.35786178453088113"/>
        <n v="0.9890853407498142"/>
        <n v="0.34829855709701607"/>
        <n v="0.508693355968066"/>
        <n v="0.7714106987637211"/>
        <n v="0.9257958516243081"/>
        <n v="0.21551210924020714"/>
        <n v="0.5223336962489098"/>
        <n v="0.4384425886538862"/>
        <n v="0.11068363787188551"/>
        <n v="0.6191737249963487"/>
        <n v="0.9988964962237682"/>
        <n v="0.4498240203502277"/>
        <n v="0.1156119427809138"/>
        <n v="0.9849511309683835"/>
        <n v="0.24652326018924997"/>
        <n v="0.48983632463997273"/>
        <n v="0.054651290479186376"/>
        <n v="0.3595135695457118"/>
        <n v="0.6030628404067694"/>
        <n v="0.7704015424446168"/>
        <n v="0.7337272825707786"/>
        <n v="0.159583318238937"/>
        <n v="0.0957696829908905"/>
        <n v="0.06417488940588345"/>
        <n v="0.2793916555013619"/>
        <n v="0.7840901417021517"/>
        <n v="0.2702648316709829"/>
        <n v="0.8232284427601831"/>
        <n v="0.8684508825678582"/>
        <n v="0.01218850277831196"/>
        <n v="0.3441858850746775"/>
        <n v="0.5936838474739747"/>
        <n v="0.16163272876691182"/>
        <n v="0.6616557025045017"/>
        <n v="0.27552216039736255"/>
        <n v="0.0665344969930981"/>
        <n v="0.18216532446763012"/>
        <n v="0.9401963045155171"/>
        <n v="0.4264519476980758"/>
        <n v="0.14103047789411738"/>
        <n v="0.6740900600515625"/>
        <n v="0.286436387354578"/>
        <n v="0.2505682458662608"/>
        <n v="0.31938230899409026"/>
        <n v="0.425323702780547"/>
        <n v="0.2678989283276336"/>
        <n v="0.8347011062972232"/>
        <n v="0.6001724371990192"/>
        <n v="0.6469308460617694"/>
        <n v="0.28000928254820934"/>
        <n v="0.18611330907872248"/>
        <n v="0.792746440440098"/>
        <n v="0.26276371927002606"/>
        <n v="0.37318775755020184"/>
        <n v="0.871667817514667"/>
        <n v="0.8359879787864237"/>
        <n v="0.8825704868018135"/>
        <n v="0.524343967139577"/>
        <n v="0.9876352336995325"/>
        <n v="0.2722652763316642"/>
        <n v="0.3068697247077672"/>
        <n v="0.06459523133228962"/>
        <n v="0.4671292179575425"/>
        <n v="0.5009692837945333"/>
        <n v="0.6433331180156658"/>
        <n v="0.7767898749708672"/>
        <n v="0.41672960953522686"/>
        <n v="0.8159461103614617"/>
        <n v="0.502114297006025"/>
        <n v="0.38442297510069523"/>
        <n v="0.5146714305666859"/>
        <n v="0.5172600450297874"/>
        <n v="0.2815069506666702"/>
        <n v="0.7677908205233595"/>
        <n v="0.5000500437611766"/>
        <n v="0.5801053684361048"/>
        <n v="0.25551032266297746"/>
        <n v="0.26373782767527765"/>
        <n v="0.4358117311676364"/>
        <n v="0.46231850883605496"/>
        <n v="0.031326027003763635"/>
        <n v="0.8321075293318888"/>
        <n v="0.7378700076510832"/>
        <n v="0.6368248343762486"/>
        <n v="0.9575050886244328"/>
        <n v="0.7050166523434818"/>
        <n v="0.9285079938311196"/>
        <n v="0.3464871239149534"/>
        <n v="0.2324094104418004"/>
        <n v="0.37433010521467414"/>
        <n v="0.6942975945956392"/>
        <n v="0.8962052819870672"/>
        <n v="0.7878474781578867"/>
        <n v="0.4182212997645698"/>
        <n v="0.10708649466918807"/>
        <n v="0.5207504713729312"/>
        <n v="0.5041891282320571"/>
        <n v="0.7194609993889675"/>
        <n v="0.8011743305038208"/>
        <n v="0.49669863829443517"/>
        <n v="0.9509595468741706"/>
        <n v="0.08608515390400862"/>
        <n v="0.4906195895521611"/>
        <n v="0.7029621407170858"/>
        <n v="0.6408582492289316"/>
        <n v="0.14935018275651857"/>
        <n v="0.45768936021950457"/>
        <n v="0.2768001491941293"/>
        <n v="0.7353437587572227"/>
        <n v="0.6843921445807867"/>
        <n v="0.5467841144045432"/>
        <n v="0.3608222484270974"/>
        <n v="0.24637014005743285"/>
        <n v="0.175763540914727"/>
        <n v="0.7577400690904866"/>
        <n v="0.19138150094601947"/>
        <n v="0.04155712108431575"/>
        <n v="0.5330299185984309"/>
        <n v="0.7482321800272518"/>
        <n v="0.9398867332118271"/>
        <n v="0.3790202447345704"/>
        <n v="0.35086587280250814"/>
        <n v="0.4270707389940782"/>
        <n v="0.7859464209146303"/>
        <n v="0.2732834906466929"/>
        <n v="0.0035979561849487363"/>
        <n v="0.3485053963688507"/>
        <n v="0.6748893720693204"/>
        <n v="0.7251416322149185"/>
        <n v="0.16589968390010035"/>
        <n v="0.8022201563953262"/>
        <n v="0.09208986745023662"/>
        <n v="0.7360351634930777"/>
        <n v="0.059352227854919115"/>
        <n v="0.3345237288065436"/>
        <n v="0.9726585080755327"/>
        <n v="0.07144563456171904"/>
        <n v="0.8388409835284865"/>
        <n v="0.933309540774033"/>
        <n v="0.55744204173923"/>
        <n v="0.9380152366728455"/>
        <n v="0.053267603102050365"/>
        <n v="0.2626803417345861"/>
        <n v="0.6049087560176829"/>
        <n v="0.09553863394928641"/>
        <n v="0.04181343362984846"/>
        <n v="0.14270219528436345"/>
        <n v="0.8733785326835938"/>
        <n v="0.43767180204725686"/>
        <n v="0.4599990472418849"/>
        <n v="0.9355737139772613"/>
        <n v="0.1991897736551006"/>
        <n v="0.7441464925614296"/>
        <n v="0.8690420362229874"/>
        <n v="0.6215657785966349"/>
        <n v="0.8137778350888079"/>
        <n v="0.13247534888683377"/>
        <n v="0.46752300407748393"/>
        <n v="0.12640810565259175"/>
        <n v="0.7662729384181782"/>
        <n v="0.7185776463387524"/>
        <n v="0.5961276100575784"/>
        <n v="0.8963688605553995"/>
        <n v="0.44810755967059845"/>
        <n v="0.1334504427738592"/>
        <n v="0.6042403210827357"/>
        <n v="0.8080938323672889"/>
        <n v="0.25225722011617047"/>
        <n v="0.8369563342878075"/>
        <n v="0.031423310716421016"/>
        <n v="0.2473426382516749"/>
        <n v="0.34212025478488983"/>
        <n v="0.6199931096821428"/>
        <n v="0.8273217496976746"/>
        <n v="0.5940784338196933"/>
        <n v="0.3536756184556735"/>
        <n v="0.2927569321508966"/>
        <n v="0.5102945117447757"/>
        <n v="0.4109394527916862"/>
        <n v="0.6094406575802732"/>
        <n v="0.3195051790175515"/>
        <n v="0.7480773699798702"/>
        <n v="0.347939991525528"/>
        <n v="0.08388319517020659"/>
        <n v="0.07917101861168985"/>
        <n v="0.8330430998902746"/>
        <n v="0.14831885670010936"/>
        <n v="0.927325138015156"/>
        <n v="0.5063766941164793"/>
        <n v="0.9201312776800815"/>
        <n v="0.16877413722863888"/>
        <n v="0.8290083005307268"/>
        <n v="0.09883800127442166"/>
        <n v="0.6972777777039788"/>
        <n v="0.5118929690977254"/>
        <n v="0.8798747287558147"/>
        <n v="0.6648476812386604"/>
        <n v="0.3661825775124292"/>
        <n v="0.2094054479179963"/>
        <n v="0.8817478973776288"/>
        <n v="0.7284708635366127"/>
        <n v="0.4255112105192298"/>
        <n v="0.8919621293617951"/>
        <n v="0.2419830780922183"/>
        <n v="0.2102807208276246"/>
        <n v="0.7691341920506342"/>
        <n v="0.034455059585776215"/>
        <n v="0.6912883663772237"/>
        <n v="0.8579082693750073"/>
        <n v="0.03876558870712987"/>
        <n v="0.17547208722016572"/>
        <n v="0.06730056242565452"/>
        <n v="0.9133752022932674"/>
        <n v="0.0033704033607068196"/>
        <n v="0.4752953223076659"/>
        <n v="0.3176331352275038"/>
        <n v="0.6731239985688087"/>
        <n v="0.9769677178967784"/>
        <n v="0.5989240156588996"/>
        <n v="0.6934956644970269"/>
        <n v="0.921854937057834"/>
        <n v="0.9319647932638271"/>
        <n v="0.18892306800989056"/>
        <n v="0.8286182100423835"/>
        <n v="0.7027252250513852"/>
        <n v="0.01691493238761732"/>
        <n v="0.12746866655082434"/>
        <n v="0.028095010372047535"/>
        <n v="0.5241599589657203"/>
        <n v="0.6455994769880583"/>
        <n v="0.37778236565817025"/>
        <n v="0.6278970335956078"/>
        <n v="0.897470961091815"/>
        <n v="0.18859298169491678"/>
        <n v="0.442215843626084"/>
        <n v="0.7281832831109022"/>
        <n v="0.049674134644332346"/>
        <n v="0.5689769757276675"/>
        <n v="0.37756846189297477"/>
        <n v="0.952175741202941"/>
        <n v="0.7623414870934485"/>
        <n v="0.7406273270167834"/>
        <n v="0.8677903711310614"/>
        <n v="0.1372441751706137"/>
        <n v="0.5500195693785955"/>
        <n v="0.11050615185991997"/>
        <n v="0.07004378929686472"/>
        <n v="0.025980261275565963"/>
        <n v="0.8106906187020795"/>
        <n v="0.4556488858050156"/>
        <n v="0.822166038270554"/>
        <n v="0.09242387313916378"/>
        <n v="0.1559492597230011"/>
        <n v="0.7810432021608315"/>
        <n v="0.32789747954796666"/>
        <n v="0.6122362195645994"/>
        <n v="0.860011429845226"/>
        <n v="0.8663557133822517"/>
        <n v="0.6208085264162191"/>
        <n v="0.9654979760792777"/>
        <n v="0.2543689709632051"/>
        <n v="0.9574691402203261"/>
        <n v="0.9486795840203363"/>
        <n v="0.9469433250976518"/>
        <n v="0.9388472610433714"/>
        <n v="0.17305145862205773"/>
        <n v="0.7171586725163034"/>
        <n v="0.550823303828028"/>
        <n v="0.8800199620144157"/>
        <n v="0.7168849198604775"/>
        <n v="0.7848412230184185"/>
        <n v="0.29622505526630527"/>
        <n v="0.8243788625826642"/>
        <n v="0.9134425222186581"/>
        <n v="0.7114873513611525"/>
        <n v="0.6635559510155794"/>
        <n v="0.9663534241098776"/>
        <n v="0.41720547429508603"/>
        <n v="0.02691194816274911"/>
        <n v="0.6240351467020849"/>
        <n v="0.4802189877998675"/>
        <n v="0.6854744043856668"/>
        <n v="0.710153188578484"/>
        <n v="0.5614166035649754"/>
        <n v="0.350128203712626"/>
        <n v="0.9499340090987868"/>
        <n v="0.8468456508728104"/>
        <n v="0.10880213408289119"/>
        <n v="0.913946008775373"/>
        <n v="0.4739891034552969"/>
        <n v="0.8672943050565349"/>
        <n v="0.5532843616775787"/>
        <n v="0.674262847367171"/>
        <n v="0.8408976672617489"/>
        <n v="0.8585660108915449"/>
        <n v="0.49729298902205166"/>
        <n v="0.2239072512868815"/>
        <n v="0.38198437259237206"/>
        <n v="0.1909854611312577"/>
        <n v="0.4079007044642581"/>
        <n v="0.5834732483516424"/>
        <n v="0.6247257926394493"/>
        <n v="0.10274301896311855"/>
        <n v="0.53397734705112"/>
        <n v="0.8548238373864021"/>
        <n v="0.8172564055219749"/>
        <n v="0.9458917490816121"/>
        <n v="0.42596429633454824"/>
        <n v="0.8572273128266658"/>
        <n v="0.16885226025087263"/>
        <n v="0.512831753872946"/>
        <n v="0.9541734866072894"/>
        <n v="0.33172785911304203"/>
        <n v="0.43520703415653617"/>
        <n v="0.23445007560925857"/>
        <n v="0.2888983671614227"/>
        <n v="0.3745477092746634"/>
        <n v="0.8728229134701034"/>
        <n v="0.06940441897035154"/>
        <n v="0.779257212760421"/>
        <n v="0.9917634705385642"/>
        <n v="0.3885967333497201"/>
        <n v="0.5886098436170185"/>
        <n v="0.04757147809261619"/>
        <n v="0.055193932661334766"/>
        <n v="0.9186894052013086"/>
        <n v="0.09980730267061766"/>
        <n v="0.9022150554597158"/>
        <n v="0.48338295262618036"/>
        <n v="0.6850246572239398"/>
        <n v="0.654163799290926"/>
        <n v="0.8642533528720729"/>
        <n v="0.17175517179610533"/>
        <n v="0.9982707736547219"/>
        <n v="0.4301735711992436"/>
        <n v="0.20182292758444642"/>
        <n v="0.05246895811994956"/>
        <n v="0.7029169948482765"/>
        <n v="0.2997006847682374"/>
        <n v="0.37108677280697155"/>
        <n v="0.6771848909483318"/>
        <n v="0.19306389335143315"/>
        <n v="0.3468233122060077"/>
        <n v="0.6737314812154283"/>
        <n v="0.8849144752329876"/>
        <n v="0.16680489206538118"/>
        <n v="0.7322104463293815"/>
        <n v="0.7583567607584853"/>
        <n v="0.4423087259547618"/>
        <n v="0.9325840947216915"/>
        <n v="0.574081998281979"/>
        <n v="0.3167395532808027"/>
        <n v="0.02519130756992216"/>
        <n v="0.1326730707819367"/>
        <n v="0.4513737650560905"/>
        <n v="0.9558384471725024"/>
        <n v="0.5478366878314233"/>
        <n v="0.20691730899136396"/>
        <n v="0.7255487219518431"/>
        <n v="0.7625367229259753"/>
        <n v="0.6404387804151561"/>
        <n v="0.7841607277973871"/>
        <n v="0.12456680145472487"/>
        <n v="0.5205048062755607"/>
        <n v="0.025410968651636168"/>
        <n v="0.45926469644513124"/>
        <n v="0.9358453041194633"/>
        <n v="0.8871964984211523"/>
        <n v="0.6496036421857269"/>
        <n v="0.09039540490125897"/>
        <n v="0.7146125559085813"/>
        <n v="0.09387539468190043"/>
        <n v="0.692220782287578"/>
        <n v="0.8342614649383496"/>
        <n v="0.629877709495432"/>
        <n v="0.8927011038022541"/>
        <n v="0.9871624464972276"/>
        <n v="0.6262417624910658"/>
        <n v="0.4423099972285208"/>
        <n v="0.5422876605165008"/>
        <n v="0.9737151845998059"/>
        <n v="0.7078505908770003"/>
        <n v="0.6366407890281403"/>
        <n v="0.5967793160034239"/>
        <n v="0.020957778522353032"/>
        <n v="0.10574589628705788"/>
        <n v="0.415772413319768"/>
        <n v="0.14337162002387605"/>
        <n v="0.8589453578262338"/>
        <n v="0.6744931867905612"/>
        <n v="0.10459789462583546"/>
        <n v="0.9193385983483909"/>
        <n v="0.8936794397271809"/>
        <n v="0.42955677921852287"/>
        <n v="0.008605964870865068"/>
        <n v="0.43200962622969086"/>
        <n v="0.3830676688334139"/>
        <n v="0.4174963543770892"/>
        <n v="0.925666274432484"/>
        <n v="0.8037725713769753"/>
        <n v="0.8075219323130084"/>
        <n v="0.2971060864560846"/>
        <n v="0.31895981412624697"/>
        <n v="0.5690620936801942"/>
        <n v="0.28153838248459373"/>
        <n v="0.13824015538664025"/>
        <n v="0.6248398162966486"/>
        <n v="0.06142544685360318"/>
        <n v="0.5215494543064051"/>
        <n v="0.6843273970688412"/>
        <n v="0.29147920452918985"/>
        <n v="0.3461405983527275"/>
        <n v="0.710531660162365"/>
        <n v="0.4700845913763815"/>
        <n v="0.9224801892572322"/>
        <n v="0.877494160460316"/>
        <n v="0.5812996944712362"/>
        <n v="0.737696454963884"/>
        <n v="0.3341925876251197"/>
        <n v="0.18970974575353095"/>
        <n v="0.17811191096488777"/>
        <n v="0.05273814274713151"/>
        <n v="0.42630764521149045"/>
        <n v="0.966650045087978"/>
        <n v="0.05015758583125163"/>
        <n v="0.8853731771132329"/>
        <n v="0.5123639122417117"/>
        <n v="0.7777986824037166"/>
        <n v="0.08069193934899288"/>
        <n v="0.1928688400510742"/>
        <n v="0.16012291056877748"/>
        <n v="0.6166607429752649"/>
        <n v="0.7620303591310629"/>
        <n v="0.2162272034844387"/>
        <n v="0.651341760931633"/>
        <n v="0.13260382999414966"/>
        <n v="0.48930768106766476"/>
        <n v="0.2867394552332839"/>
        <n v="0.8862911245816205"/>
        <n v="0.1082939974434598"/>
        <n v="0.3648551369804869"/>
        <n v="0.4275278331420802"/>
        <n v="0.9304361283193957"/>
        <n v="0.30226408248855485"/>
        <n v="0.08024133625365493"/>
        <n v="0.9306476442357734"/>
        <n v="0.42901935101513755"/>
        <n v="0.249784462060896"/>
        <n v="0.6744702684490474"/>
        <n v="0.8920799397707327"/>
        <n v="0.799854325172496"/>
        <n v="0.9950893823539155"/>
        <n v="0.3545238181565996"/>
        <n v="0.8949526956819315"/>
        <n v="0.4554587912097465"/>
        <n v="0.014144534685721522"/>
        <n v="0.10838175661432425"/>
        <n v="0.6455867185372135"/>
        <n v="0.30272731692836685"/>
        <n v="0.7795244004852235"/>
        <n v="0.5408478718999755"/>
        <n v="0.38746984372993"/>
        <n v="0.4216628452185689"/>
        <n v="0.5176009726190138"/>
        <n v="0.2189557478629398"/>
        <n v="0.34502096930139114"/>
        <n v="0.13425743660493683"/>
        <n v="0.7131280795414515"/>
        <n v="0.8264230276344259"/>
        <n v="0.2820135837461297"/>
        <n v="0.6404324992517663"/>
        <n v="0.8274380206454387"/>
        <n v="0.595568845229808"/>
        <n v="0.49878568613697827"/>
        <n v="0.020019175707094883"/>
        <n v="0.5138508621173568"/>
        <n v="0.8103036902997279"/>
        <n v="0.2378711500527413"/>
        <n v="0.6780801339551464"/>
        <n v="0.33752863683012735"/>
        <n v="0.6552469240017913"/>
        <n v="0.5194456358198516"/>
        <n v="0.245443821693499"/>
        <n v="0.6368902070057937"/>
        <n v="0.3237218060434154"/>
        <n v="0.8859872889269664"/>
        <n v="0.5371430305896038"/>
        <n v="0.6998349129274147"/>
        <n v="0.09132412991500272"/>
        <n v="0.399810941114479"/>
        <n v="0.4185196083631255"/>
        <n v="0.8704061777222412"/>
        <n v="0.011954833813620724"/>
        <n v="0.5076419703936146"/>
        <n v="0.332077796298598"/>
        <n v="0.5501589985986317"/>
        <n v="0.9996530585468674"/>
        <n v="0.06315391193174325"/>
        <n v="0.7977383786939971"/>
        <n v="0.31337802692118866"/>
        <n v="0.3222610060665343"/>
        <n v="0.8814017622064857"/>
        <n v="0.4149670972889471"/>
        <n v="0.516425782756786"/>
        <n v="0.9518975354618571"/>
        <n v="0.6883404754648669"/>
        <n v="0.7673200316127122"/>
        <n v="0.8488832852046049"/>
        <n v="0.7924124357426933"/>
        <n v="0.22412651701109731"/>
        <n v="0.15826976464994502"/>
        <n v="0.24777851457545474"/>
        <n v="0.5354390478660761"/>
        <n v="0.5606573664203437"/>
        <n v="0.29174613220682566"/>
        <n v="0.4760802705015509"/>
        <n v="0.7843577330775299"/>
        <n v="0.4018124909648172"/>
        <n v="0.8516456094820157"/>
        <n v="0.45276869943611087"/>
        <n v="0.1294283441871631"/>
        <n v="0.24911642099999887"/>
        <n v="0.43163384509999514"/>
        <n v="0.11417563827787203"/>
        <n v="0.057545248193935805"/>
        <n v="0.8360530456180788"/>
        <n v="0.41988624302791355"/>
        <n v="0.18492151940642898"/>
        <n v="0.9365131554771353"/>
        <n v="0.16101718790514796"/>
        <n v="0.25298138423742644"/>
        <n v="0.7416579558102563"/>
        <n v="0.8264382379638259"/>
        <n v="0.7818984313123531"/>
        <n v="0.9189830671143263"/>
        <n v="0.863957882555797"/>
        <n v="0.5397735327029004"/>
        <n v="0.7745489541498184"/>
        <n v="0.7118163250660482"/>
        <n v="0.984078600408625"/>
        <n v="0.19675319974632643"/>
        <n v="0.9028955431282316"/>
        <n v="0.017363723146312182"/>
        <n v="0.7709545518662555"/>
        <n v="0.5043959400865776"/>
        <n v="0.10021371932896617"/>
        <n v="0.3462780543133356"/>
        <n v="0.51366137460308"/>
        <n v="0.12495240971924992"/>
        <n v="0.31908927429916445"/>
        <n v="0.9193282767211342"/>
        <n v="0.0057234803968310155"/>
        <n v="0.7936173675923526"/>
        <n v="0.1718511490734299"/>
        <n v="0.8581655021835378"/>
        <n v="0.874021981717178"/>
        <n v="0.2955224076003824"/>
        <n v="0.5537664549817579"/>
        <n v="0.43771635904869843"/>
        <n v="0.14469164699729276"/>
        <n v="0.018470610172590884"/>
        <n v="0.6180469146776822"/>
        <n v="0.9159814247246468"/>
        <n v="0.5932784940734366"/>
        <n v="0.5605691600014403"/>
        <n v="0.05472375542901298"/>
        <n v="0.17283640068412987"/>
        <n v="0.0875626756914929"/>
        <n v="0.7908622972448984"/>
        <n v="0.6147054123792176"/>
        <n v="0.7615045525482178"/>
        <n v="0.6988342180231628"/>
        <n v="0.8362613834409027"/>
        <n v="0.21584075752424736"/>
        <n v="0.004688543838138881"/>
        <n v="0.8310412573548385"/>
        <n v="0.6995144549344058"/>
        <n v="0.7695684108366699"/>
        <n v="0.45192091090828046"/>
        <n v="0.9971143339156691"/>
        <n v="0.600653362755603"/>
        <n v="0.074739461963376"/>
        <n v="0.355512048395748"/>
        <n v="0.15790209639030695"/>
        <n v="0.6783011473000597"/>
        <n v="0.7394607916488509"/>
        <n v="0.8195452771441643"/>
        <n v="0.7315372458123897"/>
        <n v="0.3874183361553547"/>
        <n v="0.11231139779038557"/>
        <n v="0.9296887555572906"/>
        <n v="0.479684095553752"/>
        <n v="0.7865115825762301"/>
        <n v="0.6310444769763865"/>
        <n v="0.48116437106611964"/>
        <n v="0.4820019669068979"/>
        <n v="0.920023819913397"/>
        <n v="0.8298937580358735"/>
        <n v="0.8880338191130212"/>
        <n v="0.3212913898742026"/>
        <n v="0.670570358930483"/>
        <n v="0.48586194007614136"/>
        <n v="0.479032856047267"/>
        <n v="0.4191731087556879"/>
        <n v="0.7808800258933217"/>
        <n v="0.02987569091058284"/>
        <n v="0.663504649867061"/>
        <n v="0.18578242710763748"/>
        <n v="0.2267469286728253"/>
        <n v="0.40045054927230084"/>
        <n v="0.3855533664211461"/>
        <n v="0.27684434579530603"/>
        <n v="0.7599926629488812"/>
        <n v="0.9755159393358053"/>
        <n v="0.875359961224852"/>
        <n v="0.7876280723705922"/>
        <n v="0.23438466484462794"/>
        <n v="0.08230896981094715"/>
        <n v="0.9536719295210404"/>
        <n v="0.6556616028757285"/>
        <n v="0.2776515212664985"/>
        <n v="0.8557532637363885"/>
        <n v="0.04879936227094328"/>
        <n v="0.8927205229879444"/>
        <n v="0.9791815271661459"/>
        <n v="0.8924968070667726"/>
        <n v="0.6450199011027994"/>
        <n v="0.5214877239046618"/>
        <n v="0.5256857954107512"/>
        <n v="0.23079072911950949"/>
        <n v="0.09711543850534698"/>
        <n v="0.2534136312216242"/>
        <n v="0.13605300184348657"/>
        <n v="0.6756488273074777"/>
        <n v="0.6178338197402403"/>
        <n v="0.01168910192286221"/>
        <n v="0.2218175674943933"/>
        <n v="0.38423513490275996"/>
        <n v="0.7733891316437369"/>
        <n v="0.3768764432663403"/>
        <n v="0.43110896203665483"/>
        <n v="0.928185021440881"/>
        <n v="0.006684261681946246"/>
        <n v="0.9126262000685019"/>
        <n v="0.12164478621279762"/>
        <n v="0.7575729590873473"/>
        <n v="0.5487599935712785"/>
        <n v="0.1150408725540304"/>
        <n v="0.852275548172623"/>
        <n v="0.10549769148809773"/>
        <n v="0.5760450943079616"/>
        <n v="0.42162879392797015"/>
        <n v="0.682784798085932"/>
        <n v="0.8927639238766035"/>
        <n v="0.6243021482071041"/>
        <n v="0.31442490597119566"/>
        <n v="0.42809314121034536"/>
        <n v="0.11889677305375024"/>
        <n v="0.07973421712578421"/>
        <n v="0.05673742514687741"/>
        <n v="0.5257098784064613"/>
        <n v="0.5587335021815413"/>
        <n v="0.03353772263373711"/>
        <n v="0.014112551603471912"/>
        <n v="0.8442221315386952"/>
        <n v="0.3230948194057244"/>
        <n v="0.9082573002028628"/>
        <n v="0.8274921128654908"/>
        <n v="0.5858056617748976"/>
        <n v="0.9875455540700376"/>
        <n v="0.042618573797899684"/>
        <n v="0.9301716658412742"/>
        <n v="0.41718725114043964"/>
        <n v="0.5450127337755684"/>
        <n v="0.8560853780070007"/>
        <n v="0.030049730895983173"/>
        <n v="0.1011843295023207"/>
        <n v="0.3960364945577688"/>
        <n v="0.3052077666632016"/>
        <n v="0.214791203736996"/>
        <n v="0.19489192583407022"/>
        <n v="0.9546875339310138"/>
        <n v="0.09089803951987308"/>
        <n v="0.2799113132725577"/>
        <n v="0.8307831184854667"/>
        <n v="0.218692010434124"/>
        <n v="0.4790919951995948"/>
        <n v="0.7284188143807622"/>
        <n v="0.20343406342711634"/>
        <n v="0.8290634069950703"/>
        <n v="0.6568229012317051"/>
        <n v="0.6455403459145459"/>
        <n v="0.1472799566806421"/>
        <n v="0.727547794576448"/>
        <n v="0.26155623072673706"/>
        <n v="0.3131802432288292"/>
        <n v="0.10975414599689204"/>
        <n v="0.5094474503218838"/>
        <n v="0.09370321564102624"/>
        <n v="0.9961535081992153"/>
        <n v="0.8993570207492576"/>
        <n v="0.9648953974022246"/>
        <n v="0.05055187095253766"/>
        <n v="0.8058616941196322"/>
        <n v="0.8196473327049473"/>
        <n v="0.10341094662187422"/>
        <n v="0.004424324219293063"/>
        <n v="0.9269650041407719"/>
        <n v="0.1878439241438956"/>
        <n v="0.1645745819561667"/>
        <n v="0.6886894581571888"/>
        <n v="0.7787363670424104"/>
        <n v="0.7806703445036269"/>
        <n v="0.731918023631761"/>
        <n v="0.6523305615951309"/>
        <n v="0.8751657458066172"/>
        <n v="0.4502713684606041"/>
        <n v="0.08763328973240447"/>
        <n v="0.9970875006342769"/>
        <n v="0.2465167043730233"/>
        <n v="0.009474695579975156"/>
        <n v="0.37246230065283237"/>
        <n v="0.9207637446010847"/>
        <n v="0.2899187000306982"/>
        <n v="0.4983668247653018"/>
        <n v="0.9481364770688662"/>
        <n v="0.056108428586376546"/>
        <n v="0.827713047551826"/>
        <n v="0.11309763149125673"/>
        <n v="0.598993305197841"/>
        <n v="0.21675439845221312"/>
        <n v="0.9696514896916577"/>
        <n v="0.40302317457753534"/>
        <n v="0.8549052793913339"/>
        <n v="0.4400130323222048"/>
        <n v="0.09868064670014953"/>
        <n v="0.8237414969217273"/>
        <n v="0.7694135973460087"/>
        <n v="0.1508972485801846"/>
        <n v="0.9299277319789758"/>
        <n v="0.3712719740770203"/>
        <n v="0.9449675470774284"/>
        <n v="0.8625645406126077"/>
        <n v="0.12863553888574109"/>
        <n v="0.8165734369073043"/>
        <n v="0.4614279454622673"/>
        <n v="0.07544172061027976"/>
        <n v="0.41517816766190796"/>
        <n v="0.00979221906214256"/>
        <n v="0.634500904744203"/>
        <n v="0.9406137988111677"/>
        <n v="0.43392120028080394"/>
        <n v="0.8300761321060317"/>
        <n v="0.20752582615634718"/>
        <n v="0.8126294910950189"/>
        <n v="0.9175729669268616"/>
        <n v="0.6194859836532088"/>
        <n v="0.6630499216219842"/>
        <n v="0.03269650343102759"/>
        <n v="0.8398068231991218"/>
        <n v="0.35848125589415103"/>
        <n v="0.8298784356756456"/>
        <n v="0.15530940680872485"/>
        <n v="0.316316273248598"/>
        <n v="0.41565233926084566"/>
        <n v="0.8567984926640725"/>
        <n v="0.3596739751354594"/>
        <n v="0.9880985644623611"/>
        <n v="0.43581651032786484"/>
        <n v="0.9259316271685177"/>
        <n v="0.9718617183591918"/>
        <n v="0.5006444677184492"/>
        <n v="0.818290517030402"/>
        <n v="0.7866783847555933"/>
        <n v="0.8644486130982908"/>
        <n v="0.47884510036977523"/>
        <n v="0.28109783189305926"/>
        <n v="0.3054756555381213"/>
        <n v="0.9974627282317341"/>
        <n v="0.08980934195480694"/>
        <n v="0.20706384694262558"/>
        <n v="0.7470957256739444"/>
        <n v="0.517785326427202"/>
        <n v="0.8844185441487604"/>
        <n v="0.8241978103475832"/>
        <n v="0.4299735094019025"/>
        <n v="0.6437207633910825"/>
        <n v="0.11332719263249513"/>
        <n v="0.7854554442320487"/>
        <n v="0.7310563231089042"/>
        <n v="0.027270197364714033"/>
        <n v="0.12425227722732524"/>
        <n v="0.38192154649990406"/>
        <n v="0.15492857031582596"/>
        <n v="0.40871522075691247"/>
        <n v="0.7647755100440218"/>
        <n v="0.4486471986550944"/>
        <n v="0.3274711071071085"/>
        <n v="0.15643741118956112"/>
        <n v="0.9385166533483755"/>
        <n v="0.003821476516476352"/>
        <n v="0.326073222316243"/>
        <n v="0.719469573326731"/>
        <n v="0.5924180725636465"/>
        <n v="0.7996530298187593"/>
        <n v="0.7164230228332158"/>
        <n v="0.11109625142565238"/>
        <n v="0.44901392570120036"/>
        <n v="0.25728196391854774"/>
        <n v="0.030159353104175946"/>
        <n v="0.288889675479975"/>
        <n v="0.739940082174356"/>
        <n v="0.7082378821454978"/>
        <n v="0.18817673406769453"/>
        <n v="0.6998887407958969"/>
        <n v="0.04557373606967108"/>
        <n v="0.4714054178287377"/>
        <n v="0.551132347573173"/>
        <n v="0.31919876932710756"/>
        <n v="0.10057429448971456"/>
        <n v="0.057153564246193334"/>
        <n v="0.8617119800458117"/>
        <n v="0.22610955516474507"/>
        <n v="0.08623030010570243"/>
        <n v="0.7092307460786955"/>
        <n v="0.33246949265376735"/>
        <n v="0.13390028476840432"/>
        <n v="0.4978995325615232"/>
        <n v="0.5702227051111672"/>
        <n v="0.5285624452466583"/>
        <n v="0.3178195583165234"/>
        <n v="0.1494625904745842"/>
        <n v="0.9878156111655276"/>
        <n v="0.49646422281234415"/>
        <n v="0.07029961905938142"/>
        <n v="0.25659285828021994"/>
        <n v="0.8668021777602697"/>
        <n v="0.7977407090653078"/>
        <n v="0.15328377270012683"/>
        <n v="0.8267787488382806"/>
        <n v="0.5157137819560405"/>
        <n v="0.7212374455524116"/>
        <n v="0.7146163983294898"/>
        <n v="0.7764165894932777"/>
        <n v="0.13715712120097134"/>
        <n v="0.967531157328685"/>
        <n v="0.7887655586702426"/>
        <n v="0.2939259762692418"/>
        <n v="0.9673787138503612"/>
        <n v="0.5262570707822773"/>
        <n v="0.8117181609818643"/>
        <n v="0.9727213695933083"/>
        <n v="0.08327684428027715"/>
        <n v="0.2999316088527568"/>
        <n v="0.5457078844108952"/>
        <n v="0.14900727462185426"/>
        <n v="0.06402455344643776"/>
        <n v="0.26714728887093"/>
        <n v="0.431507077179466"/>
        <n v="0.6967467086691266"/>
        <n v="0.019663943445054066"/>
        <n v="0.6235253229347848"/>
        <n v="0.6643330343883905"/>
        <n v="0.2557858935733056"/>
        <n v="0.980476154902393"/>
        <n v="0.3905683859800009"/>
        <n v="0.2239905623890167"/>
        <n v="0.49900004650929164"/>
        <n v="0.2786277317320802"/>
        <n v="0.44056423783579834"/>
        <n v="0.6806920483013823"/>
        <n v="0.5804593997533731"/>
        <n v="0.3475387303435299"/>
        <n v="0.7499488277581207"/>
        <n v="0.8450673023305163"/>
        <n v="0.34899571929847506"/>
        <n v="0.31461333335415154"/>
        <n v="0.9640449347836751"/>
        <n v="0.23419517131991507"/>
        <n v="0.26018393210226665"/>
        <n v="0.8694192803045094"/>
        <n v="0.032850541546575185"/>
        <n v="0.8850598378763872"/>
        <n v="0.17463505165952697"/>
        <n v="0.15209772746806405"/>
        <n v="0.7605586916420493"/>
        <n v="0.262654406415489"/>
        <n v="0.3916303289080387"/>
        <n v="0.8257300316727232"/>
        <n v="0.6007487482029683"/>
        <n v="0.8820250856870029"/>
        <n v="0.33450873981475415"/>
        <n v="0.07158389432513457"/>
        <n v="0.9246964129702758"/>
        <n v="0.7918696358385157"/>
        <n v="0.2778531749504306"/>
        <n v="0.9776060067716424"/>
        <n v="0.29200769837488805"/>
        <n v="0.2518737270598086"/>
        <n v="0.3864029933884381"/>
        <n v="0.6782242952360136"/>
        <n v="0.9607903147097344"/>
        <n v="0.7767893801934692"/>
        <n v="0.12175419343234584"/>
        <n v="0.6474673906344209"/>
        <n v="0.9888332247460274"/>
        <n v="0.21733013135143475"/>
        <n v="0.7652903408537883"/>
        <n v="0.7476051450242566"/>
        <n v="0.7977730086606688"/>
        <n v="0.7012774759035869"/>
        <n v="0.4044210087740796"/>
        <n v="0.9919583805222771"/>
        <n v="0.9989839344733367"/>
        <n v="0.0677637837029138"/>
        <n v="0.23408673750971243"/>
        <n v="0.4932224476300874"/>
        <n v="0.6129357085226529"/>
        <n v="0.8935171194950338"/>
        <n v="0.4366227422043957"/>
        <n v="0.7375933113978034"/>
        <n v="0.5530216031603686"/>
        <n v="0.3319235332501125"/>
        <n v="0.22045596294698322"/>
        <n v="0.15018124608823902"/>
        <n v="0.39036644853203917"/>
        <n v="0.7640831348092904"/>
        <n v="0.8217434885753245"/>
        <n v="0.8986417339571485"/>
        <n v="0.9678826616406189"/>
        <n v="0.6956058923198115"/>
        <n v="0.4029425073049313"/>
        <n v="0.019649154398853286"/>
        <n v="0.3898498502049661"/>
        <n v="0.42371420214632416"/>
        <n v="0.818435173587675"/>
        <n v="0.24678344009689557"/>
        <n v="0.2775514635758938"/>
        <n v="0.7462888294534156"/>
        <n v="0.15971458147875373"/>
        <n v="0.36859579387867847"/>
        <n v="0.9520095740884389"/>
        <n v="0.3878158234909138"/>
        <n v="0.8412707280954242"/>
        <n v="0.552064777143455"/>
        <n v="0.3816171878906044"/>
        <n v="0.8767618471744691"/>
        <n v="0.7431980258954736"/>
        <n v="0.829348821531936"/>
        <n v="0.31547459714728954"/>
        <n v="0.3247256361648193"/>
        <n v="0.5876792053358499"/>
        <n v="0.8646874766887945"/>
        <n v="0.01249486288134305"/>
        <n v="0.9297842418273781"/>
        <n v="0.29388265616109455"/>
        <n v="0.19349822518215898"/>
        <n v="0.37185065385520655"/>
        <n v="0.054772109827486704"/>
        <n v="0.5294436659948593"/>
        <n v="0.3571612425027767"/>
        <n v="0.07209267149644549"/>
        <n v="0.4158022097436428"/>
        <n v="0.05658221507775407"/>
        <n v="0.7446801167967585"/>
        <n v="0.5342783019926055"/>
        <n v="0.25715802310114366"/>
        <n v="0.7570434793061211"/>
        <n v="0.49635133081650684"/>
        <n v="0.1387058383603803"/>
        <n v="0.3857562872810687"/>
        <n v="0.4124292234642629"/>
        <n v="0.5247709909404621"/>
        <n v="0.1453584520306309"/>
        <n v="0.5916997770947161"/>
        <n v="0.41512200665448606"/>
        <n v="0.5649524941068327"/>
        <n v="0.19491922078476576"/>
        <n v="0.29101055640206264"/>
        <n v="0.5898858769270907"/>
        <n v="0.1780240448678304"/>
        <n v="0.10022688815928626"/>
        <n v="0.19245403895997004"/>
        <n v="0.21736109981546559"/>
        <n v="0.8019203950165272"/>
        <n v="0.8772991651111762"/>
        <n v="0.4124344402348077"/>
        <n v="0.16805237787273242"/>
        <n v="0.2676784452346107"/>
        <n v="0.6105589998185929"/>
        <n v="0.7402627951060508"/>
        <n v="0.779043521862284"/>
        <n v="0.6813916454734605"/>
        <n v="0.798656296142122"/>
        <n v="0.6906687959549067"/>
        <n v="0.7355538275567776"/>
        <n v="0.20957323479567924"/>
        <n v="0.28528593141580894"/>
        <n v="0.5712481358424689"/>
        <n v="0.7555846111135677"/>
        <n v="0.09962421094264051"/>
        <n v="0.7436603747000707"/>
        <n v="0.039607241189994924"/>
        <n v="0.3182869408007414"/>
        <n v="0.21729666721178442"/>
        <n v="0.9538033169335457"/>
        <n v="0.5282878585272888"/>
        <n v="0.02531446751653721"/>
        <n v="0.4894887015750794"/>
        <n v="0.7885883173761892"/>
        <n v="0.4751239369971757"/>
        <n v="0.43930807325043264"/>
        <n v="0.9034025366729731"/>
        <n v="0.9074541572890981"/>
        <n v="0.5125035462666909"/>
        <n v="0.4047919147835417"/>
        <n v="0.1320424019460752"/>
        <n v="0.6459869977964103"/>
        <n v="0.6410795161244188"/>
        <n v="0.9241433097168564"/>
        <n v="0.43122465553936007"/>
        <n v="0.4850665377632518"/>
        <n v="0.9417918143618967"/>
        <n v="0.634931316511127"/>
        <n v="0.1847170752369235"/>
        <n v="0.785031573289218"/>
        <n v="0.5646358059110673"/>
        <n v="0.8148024387495505"/>
        <n v="0.361820726332158"/>
        <n v="0.1783281382396552"/>
        <n v="0.5734304635060121"/>
        <n v="0.626223790172117"/>
        <n v="0.19565168574749559"/>
        <n v="0.12836111274494744"/>
        <n v="0.722910982384532"/>
        <n v="0.005777673742065614"/>
        <n v="0.5905767985285314"/>
        <n v="0.6827781516166296"/>
        <n v="0.3977905224994205"/>
        <n v="0.20133378545119318"/>
        <n v="0.12370142577098364"/>
        <n v="0.37617235150737727"/>
        <n v="0.7530063488007007"/>
        <n v="0.4653083869259417"/>
        <n v="0.018003712955382722"/>
        <n v="0.5701982427575423"/>
        <n v="0.5601854948031898"/>
        <n v="0.8233524292534196"/>
        <n v="0.13365431737811995"/>
        <n v="0.258353088317094"/>
        <n v="0.38743592069972477"/>
        <n v="0.15519343925920837"/>
        <n v="0.8492565528722821"/>
        <n v="0.5081836774316781"/>
        <n v="0.517889037568282"/>
        <n v="0.04798896893464777"/>
        <n v="0.6861865143718512"/>
        <n v="0.26543634072004585"/>
        <n v="0.4469900032741313"/>
        <n v="0.012431947882669658"/>
        <n v="0.6669087057043254"/>
        <n v="0.20267582892863678"/>
        <n v="0.8893524098117719"/>
        <n v="0.6879812764989933"/>
        <n v="0.6920876569161594"/>
        <n v="0.6591565727950912"/>
        <n v="0.9730642634958866"/>
        <n v="0.6059738878854836"/>
        <n v="0.6715113086459694"/>
        <n v="0.4892374227661924"/>
        <n v="0.7026528215203169"/>
        <n v="0.928006946477994"/>
        <n v="0.7502875158587203"/>
        <n v="0.8133892084715063"/>
        <n v="0.8314852816336858"/>
        <n v="0.33186204805613173"/>
        <n v="0.7344698534599859"/>
        <n v="0.24885166011941773"/>
        <n v="2.04027802664819E-4"/>
        <n v="0.8783761365011581"/>
        <n v="0.7392150631842547"/>
        <n v="0.18625473683967764"/>
        <n v="0.36986388344141696"/>
        <n v="0.26004605935745684"/>
        <n v="0.15776867153851792"/>
        <n v="0.07402655803926517"/>
        <n v="0.006760411630148178"/>
        <n v="0.305787377798707"/>
        <n v="0.2810215110920654"/>
        <n v="0.4741685407695553"/>
        <n v="0.9605077517391337"/>
        <n v="0.9961501573628934"/>
        <n v="0.28507503729747596"/>
        <n v="0.8609856545389905"/>
        <n v="0.31774557891198973"/>
        <n v="0.5294275866026069"/>
        <n v="0.8481980612538461"/>
        <n v="0.7486178669988034"/>
        <n v="0.510924089676267"/>
        <n v="0.1714759412849517"/>
        <n v="0.35875378233461286"/>
        <n v="0.7537264538695123"/>
        <n v="0.814937238435589"/>
        <n v="0.7206975856430807"/>
        <n v="0.5321202718237036"/>
        <n v="0.6264469870488374"/>
        <n v="0.2739441249710497"/>
        <n v="0.4245209340163144"/>
        <n v="0.2673238678498716"/>
        <n v="0.11572779731499738"/>
        <n v="0.26653898063667936"/>
        <n v="0.09484447846540534"/>
        <n v="0.7430496123931235"/>
        <n v="0.7744320192847465"/>
        <n v="0.5395003689769151"/>
        <n v="0.9872948838174391"/>
        <n v="0.07788811323214762"/>
        <n v="0.4550873038617652"/>
        <n v="0.8186707202789484"/>
        <n v="0.7327817461799274"/>
        <n v="0.36112413681456657"/>
        <n v="0.2989265583348404"/>
        <n v="0.04008774186701358"/>
        <n v="0.2397143513007034"/>
        <n v="0.49806713343028974"/>
        <n v="0.4788703566444462"/>
        <n v="0.8353087075806525"/>
        <n v="0.0213788936578434"/>
        <n v="0.1078688068335204"/>
        <n v="0.8213591575027253"/>
        <n v="0.1519404538136615"/>
        <n v="0.8453573062781512"/>
        <n v="0.6619692865095098"/>
        <n v="0.7024517720719063"/>
        <n v="0.7937065971963349"/>
        <n v="0.9505013434223237"/>
        <n v="0.15775740390327397"/>
        <n v="0.29036436918119146"/>
        <n v="0.22395509035219585"/>
        <n v="0.331858926323389"/>
        <n v="0.8847271550198017"/>
        <n v="0.289631292260745"/>
        <n v="0.19232865095453588"/>
        <n v="0.7550822030818493"/>
        <n v="0.25935671858443377"/>
        <n v="0.8313282175374636"/>
        <n v="0.6163916502450183"/>
        <n v="0.22922955420488578"/>
        <n v="0.2801323700281213"/>
        <n v="0.049304328251522866"/>
        <n v="0.6783264967043756"/>
        <n v="0.6405069249303061"/>
        <n v="0.8855847090342881"/>
        <n v="0.1841294583018096"/>
        <n v="0.28138382595090705"/>
        <n v="0.1293763711196776"/>
        <n v="0.38589977082750504"/>
        <n v="0.7644690424814615"/>
        <n v="0.8515904074131896"/>
        <n v="0.5795923718019991"/>
        <n v="0.18261348935139288"/>
        <n v="0.5298578650075076"/>
        <n v="0.9672892542858407"/>
        <n v="0.2801100334573744"/>
        <n v="0.19109222488714006"/>
        <n v="0.27935132464864276"/>
        <n v="0.4524067687372587"/>
        <n v="0.41944109173929034"/>
        <n v="0.7369488020275815"/>
        <n v="0.757290948668231"/>
        <n v="0.3789118394936958"/>
        <n v="0.5769172414275991"/>
        <n v="0.210237317123401"/>
        <n v="0.02042836946183879"/>
        <n v="0.8897526470537477"/>
        <n v="0.7864526657383136"/>
        <n v="0.43021675331638676"/>
        <n v="0.46991005966820654"/>
        <n v="0.8756264218276477"/>
        <n v="0.06578076295224344"/>
        <n v="0.4986672256052864"/>
        <n v="0.8771327307859655"/>
        <n v="0.31725867169048005"/>
        <n v="0.5277727001624722"/>
        <n v="0.9011895775287857"/>
        <n v="0.2842374204122403"/>
        <n v="0.5394377970030871"/>
        <n v="0.32032808232134313"/>
        <n v="0.753612925719043"/>
        <n v="0.6180176128313567"/>
        <n v="0.7138719405537841"/>
        <n v="0.6774613951443932"/>
        <n v="0.38458121651583566"/>
        <n v="0.22027511946734957"/>
        <n v="0.6950050823292007"/>
        <n v="0.30658989154015315"/>
        <n v="0.895584151664121"/>
        <n v="0.2681648780160769"/>
        <n v="0.6762495593940113"/>
        <n v="0.1856623276212761"/>
        <n v="0.9461442791834366"/>
        <n v="0.2348275188855482"/>
        <n v="0.21366254826093578"/>
        <n v="0.5986496907237752"/>
        <n v="0.7745661008430552"/>
        <n v="0.12361709094301776"/>
        <n v="0.8799146356676718"/>
        <n v="0.8990531195539843"/>
        <n v="0.38359953237723754"/>
        <n v="0.19848805328546237"/>
        <n v="0.18346835076275547"/>
        <n v="0.05846572291749641"/>
        <n v="0.895564451578448"/>
        <n v="0.328614534228612"/>
        <n v="0.41620556820378474"/>
        <n v="0.5308590397567511"/>
        <n v="0.3129290334975061"/>
        <n v="0.8670719394375458"/>
        <n v="0.7773122757753212"/>
        <n v="0.34314663635906295"/>
        <n v="0.3080295381586158"/>
        <n v="0.1914188807033561"/>
        <n v="0.46205010345610054"/>
        <n v="0.6087109193152066"/>
        <n v="0.20956443616158693"/>
        <n v="0.6482759313927651"/>
        <n v="0.401113938627089"/>
        <n v="0.8529618089884039"/>
        <n v="0.05369152931655741"/>
        <n v="0.6645042863576265"/>
        <n v="0.9895954242318883"/>
        <n v="0.6386284066678535"/>
        <n v="0.42400152711970773"/>
        <n v="0.2143463791292053"/>
        <n v="0.45414246772557354"/>
        <n v="0.9833680634971557"/>
        <n v="0.8173371337688422"/>
        <n v="0.6648976854105253"/>
        <n v="0.4727252275888826"/>
        <n v="0.9734100838897298"/>
        <n v="0.4413721159598232"/>
        <n v="0.2615367928116894"/>
        <n v="0.2834890334138759"/>
        <n v="0.7943334171508596"/>
        <n v="0.6750596416661712"/>
        <n v="0.1604490146223374"/>
        <n v="0.7974955569799831"/>
        <n v="0.12371158201209853"/>
        <n v="0.9045050436124121"/>
        <n v="0.9671361631882818"/>
        <n v="0.16472345249290743"/>
        <n v="0.46023975113837445"/>
        <n v="0.0845133396722707"/>
        <n v="0.1978130662719494"/>
        <n v="0.8335200547646601"/>
        <n v="0.5000928220361255"/>
        <n v="0.1700067978915688"/>
        <n v="0.9448495605937355"/>
        <n v="0.3907661920420016"/>
        <n v="0.1136451405389266"/>
        <n v="0.5117036093339726"/>
        <n v="0.2979238384808438"/>
        <n v="0.3733363778149136"/>
        <n v="0.824315929256322"/>
        <n v="0.41689374795246315"/>
        <n v="0.7493116744878866"/>
        <n v="0.8010069061807986"/>
        <n v="0.9461873794840486"/>
        <n v="0.3388437241073985"/>
        <n v="0.894742910941664"/>
        <n v="0.39678477761086905"/>
        <n v="0.6981745675721028"/>
        <n v="0.5773066572648637"/>
        <n v="0.23051531518795398"/>
        <n v="0.33270076234987056"/>
        <n v="0.6799098672879238"/>
        <n v="0.9478101240896785"/>
        <n v="0.7430630351079294"/>
        <n v="0.8674299840568297"/>
        <n v="0.06813669588865001"/>
        <n v="0.6088391070031877"/>
        <n v="0.28893530875475093"/>
        <n v="0.4266739068198072"/>
        <n v="0.7722910697484245"/>
        <n v="0.12372671443454664"/>
        <n v="0.47114805712096386"/>
        <n v="0.5180580128110541"/>
        <n v="0.5740811580093095"/>
        <n v="0.8780108694323834"/>
        <n v="0.8321298141423462"/>
        <n v="0.36936930365448917"/>
        <n v="0.9682589225580341"/>
        <n v="0.1732101527657559"/>
        <n v="0.7039905338939717"/>
        <n v="0.3322788192932459"/>
        <n v="0.020410026164321415"/>
        <n v="0.6744176322221106"/>
        <n v="0.9835996500333744"/>
        <n v="0.9032639764633045"/>
        <n v="0.062471219663588484"/>
        <n v="0.401806738621882"/>
        <n v="0.43296831709151384"/>
        <n v="0.6792661583927003"/>
        <n v="0.4578175193600471"/>
        <n v="0.12508810581794283"/>
        <n v="0.8446873102922452"/>
        <n v="0.6876893714557709"/>
        <n v="0.9851435099762192"/>
        <n v="0.8451526392784595"/>
        <n v="0.5576813089621281"/>
        <n v="0.3086659381195461"/>
        <n v="0.6139970665162026"/>
        <n v="0.02857999675844325"/>
        <n v="0.3602967993508336"/>
        <n v="0.44208550605487396"/>
        <n v="0.5747054782152102"/>
        <n v="0.39838844496063097"/>
        <n v="0.7757496126082825"/>
        <n v="0.662704210155189"/>
        <n v="0.661567492037455"/>
        <n v="0.37834602062787226"/>
        <n v="0.08921543746768057"/>
        <n v="0.8537206290331618"/>
        <n v="0.6505673109354054"/>
        <n v="0.7383593631091573"/>
        <n v="0.24635437750895117"/>
        <n v="0.21252622710542513"/>
        <n v="0.5614996330165728"/>
        <n v="0.5949011022572478"/>
        <n v="0.9298190428467656"/>
        <n v="0.5819074066051948"/>
        <n v="0.2492770756759457"/>
        <n v="0.6831323501867747"/>
        <n v="0.703302540527262"/>
        <n v="0.7757976125547865"/>
        <n v="0.4703249543113506"/>
        <n v="0.7363221827326791"/>
        <n v="0.10194157350165856"/>
        <n v="0.9407469953619432"/>
        <n v="0.1373504876201025"/>
        <n v="0.8833612448185885"/>
        <n v="0.9433967706690852"/>
        <n v="0.022599051373841883"/>
        <n v="0.949406792689667"/>
        <n v="0.20661169886730768"/>
        <n v="0.9356907029063337"/>
        <n v="0.09243206863479325"/>
        <n v="0.9640543673754663"/>
        <n v="0.9900315509307747"/>
        <n v="0.8658918699790759"/>
        <n v="0.6266455836309192"/>
        <n v="0.9645561762645054"/>
        <n v="0.7314561919486768"/>
        <n v="0.2679903005597478"/>
        <n v="0.833140298735788"/>
        <n v="0.6674247842846506"/>
        <n v="0.6931156292074766"/>
        <n v="0.4888188121801703"/>
        <n v="0.7688620660221657"/>
        <n v="0.9142729025673615"/>
        <n v="0.6209110890661262"/>
        <n v="0.49763131385720605"/>
        <n v="0.3035493989146646"/>
        <n v="0.9968015986576972"/>
        <n v="0.27566987847494184"/>
        <n v="0.6179576788936298"/>
        <n v="0.9503455190929634"/>
        <n v="0.1748934266010953"/>
        <n v="0.588543046774804"/>
        <n v="0.599612178857808"/>
        <n v="0.2060049369066722"/>
        <n v="0.2651599875544163"/>
        <n v="0.5779050900158805"/>
        <n v="0.09424081660666206"/>
        <n v="0.32174630414422356"/>
        <n v="0.9009268010141958"/>
        <n v="0.6465610866654075"/>
        <n v="0.6495499955706796"/>
        <n v="0.36037231448437557"/>
        <n v="0.6945209729816483"/>
        <n v="0.5157611317399968"/>
        <n v="0.7953674518729728"/>
        <n v="0.9860986916343888"/>
        <n v="0.0688597801532621"/>
        <n v="0.8464677412328947"/>
        <n v="0.6589437965149578"/>
        <n v="0.6806039833263956"/>
        <n v="0.9677215296830997"/>
        <n v="0.5485173165770276"/>
        <n v="0.8174108569452795"/>
        <n v="0.9821325638049891"/>
        <n v="0.002712382289731252"/>
        <n v="0.8847613874592105"/>
        <n v="0.7720710771210094"/>
        <n v="0.90405335867152"/>
        <n v="0.8498259412094549"/>
        <n v="0.7399696492711441"/>
        <n v="0.512199578996622"/>
        <n v="0.9050972529248341"/>
        <n v="0.8696252825479796"/>
        <n v="0.8432211727677845"/>
        <n v="0.12529892417842947"/>
        <n v="0.6555664191147461"/>
        <n v="0.9924594806353132"/>
        <n v="0.30770623888782367"/>
        <n v="0.3062537729754359"/>
        <n v="0.37212890770340157"/>
        <n v="0.8837601594674731"/>
        <n v="0.5833058523258787"/>
        <n v="0.9195909332500447"/>
        <n v="0.6783825806735604"/>
        <n v="0.28434570463104436"/>
        <n v="0.8050121084649516"/>
        <n v="0.47705796498671094"/>
        <n v="0.7891924265214072"/>
        <n v="0.206794255967385"/>
        <n v="0.5641972494485433"/>
        <n v="0.5069911245975967"/>
        <n v="0.3138756919199852"/>
        <n v="0.36132866822411014"/>
        <n v="0.3299346071628745"/>
        <n v="0.3124515470145204"/>
        <n v="0.12662956609595333"/>
        <n v="0.7832904043062248"/>
        <n v="0.1040204701935451"/>
        <n v="0.541866234802844"/>
        <n v="0.5621667606584397"/>
        <n v="0.13916108818762307"/>
        <n v="0.40604067869690386"/>
        <n v="0.3289181138114058"/>
        <n v="0.6603440034579184"/>
        <n v="0.5992239322670925"/>
        <n v="0.353771218822578"/>
        <n v="0.4976874818710505"/>
        <n v="0.3056394601106207"/>
        <n v="0.4823400976668184"/>
        <n v="0.4293974819796378"/>
        <n v="0.4745549502204842"/>
        <n v="0.8856550269142136"/>
        <n v="0.10194733508265008"/>
        <n v="0.5034822036570885"/>
        <n v="0.10013324805582313"/>
        <n v="0.5273897196136452"/>
        <n v="0.3722714635190173"/>
        <n v="0.826307133468859"/>
        <n v="0.4925041597353723"/>
        <n v="0.06085093934637065"/>
        <n v="0.7698743314961012"/>
        <n v="0.990159330181313"/>
        <n v="0.4772936217300756"/>
        <n v="0.6066406191560172"/>
        <n v="0.18804366310859677"/>
        <n v="0.31632732791869855"/>
        <n v="0.8706261986714113"/>
        <n v="0.08747330562570421"/>
        <n v="0.0701644641437541"/>
        <n v="0.7270192909412494"/>
        <n v="0.07775847351007747"/>
        <n v="0.023153989615204096"/>
        <n v="0.9630931614191237"/>
        <n v="0.925108629381565"/>
        <n v="0.05319750791896316"/>
        <n v="0.6843634925749624"/>
        <n v="0.29268927405958944"/>
        <n v="0.6235596737752562"/>
        <n v="0.657369911099819"/>
        <n v="0.052669617646423084"/>
        <n v="0.7310419648492004"/>
        <n v="0.6415801221033031"/>
        <n v="0.840413207817938"/>
        <n v="0.06250262580612764"/>
        <n v="0.9985615447635373"/>
        <n v="0.9159927583407427"/>
        <n v="0.8854205719958145"/>
        <n v="0.285403792362548"/>
        <n v="0.3239888894117299"/>
        <n v="0.8640143249177904"/>
        <n v="0.15147636185980862"/>
        <n v="0.5576763150067346"/>
        <n v="0.07150881709723722"/>
        <n v="0.07757438324296606"/>
        <n v="0.3710790381038265"/>
        <n v="0.04963795119370562"/>
        <n v="0.2365355824502423"/>
        <n v="0.02950276821079334"/>
        <n v="0.5770547524045291"/>
        <n v="0.9279952049491416"/>
        <n v="0.6103723647951816"/>
        <n v="0.3283591058844656"/>
        <n v="0.16082343652686626"/>
        <n v="0.07242909501124772"/>
        <n v="0.41882866853676726"/>
        <n v="0.07137353194006268"/>
        <n v="0.39688672627267885"/>
        <n v="0.2733029347631193"/>
        <n v="0.15101285430675793"/>
        <n v="0.013912865977790956"/>
        <n v="0.007664756445109666"/>
        <n v="0.9594729161691808"/>
        <n v="0.11189942374334194"/>
        <n v="0.599081838307684"/>
        <n v="0.9883171353566361"/>
        <n v="0.7835023466793583"/>
        <n v="0.9559040949239272"/>
        <n v="0.3725143524883171"/>
        <n v="0.9629407004779245"/>
        <n v="0.32615104877742207"/>
        <n v="0.08858176035577281"/>
        <n v="0.9451050497257293"/>
        <n v="0.8015446693407788"/>
        <n v="0.7728315193336779"/>
        <n v="0.35969591646554044"/>
        <n v="0.46037654572012243"/>
        <n v="0.09146189102129265"/>
        <n v="0.6617936754326025"/>
        <n v="0.9132904254106413"/>
        <n v="0.4733734413427062"/>
        <n v="0.32736201545645227"/>
        <n v="0.7071207574121793"/>
        <n v="0.4090276774305768"/>
        <n v="0.2544192692332725"/>
        <n v="0.3607911679944362"/>
        <n v="0.2591886389504684"/>
        <n v="0.08393997905733208"/>
        <n v="0.7937676442864351"/>
        <n v="0.7331696878762842"/>
        <n v="0.18106174764867888"/>
        <n v="0.2848733291125959"/>
        <n v="0.2021246330874209"/>
        <n v="0.005437567520932607"/>
        <n v="0.7913685093924392"/>
        <n v="0.16928641887317464"/>
        <n v="0.7772144492658157"/>
        <n v="0.09304538635668069"/>
        <n v="0.05252019921917739"/>
        <n v="0.24569962054407768"/>
        <n v="0.7380058380216178"/>
        <n v="0.916745904242641"/>
        <n v="0.3677065835670158"/>
        <n v="0.30497223220031033"/>
        <n v="0.515911889038856"/>
        <n v="0.3876494063581172"/>
        <n v="0.19092311148947727"/>
        <n v="0.07971851132396957"/>
        <n v="0.5362213487251098"/>
        <n v="0.8592637479574042"/>
        <n v="0.15135336415614986"/>
        <n v="0.6615563924550902"/>
        <n v="0.6232149243109748"/>
        <n v="0.6997480273072846"/>
        <n v="0.5467522330298631"/>
        <n v="0.3045149823163448"/>
        <n v="0.518865062271214"/>
        <n v="0.5643662776945912"/>
        <n v="0.8700444881966836"/>
        <n v="0.7478103869524201"/>
        <n v="0.5177132103644959"/>
        <n v="0.28113560239638025"/>
        <n v="0.4991743705652164"/>
        <n v="0.6023316614507802"/>
        <n v="0.8894641892964046"/>
        <n v="0.001921034887442219"/>
        <n v="0.8023115999129086"/>
        <n v="0.6625617847452749"/>
        <n v="0.586031769794447"/>
        <n v="0.416736986010961"/>
        <n v="0.6888404470506105"/>
        <n v="0.229291491865259"/>
        <n v="0.7112158539763085"/>
        <n v="0.38077330462544423"/>
        <n v="0.07112724938906267"/>
        <n v="0.6583662010538044"/>
        <n v="0.36888624981725393"/>
        <n v="0.2616713127542899"/>
        <n v="0.7928841538052693"/>
        <n v="0.3868395094449192"/>
        <n v="0.799493646093008"/>
        <n v="0.6788335878521505"/>
        <n v="0.3270150513074891"/>
        <n v="0.6302892636417969"/>
        <n v="0.16492370128615508"/>
        <n v="0.07705842888346837"/>
        <n v="0.9491515967060342"/>
        <n v="0.7936851879654523"/>
        <n v="0.9481554516203107"/>
        <n v="0.753548347977091"/>
        <n v="0.15265665462785827"/>
        <n v="0.39307966868292243"/>
        <n v="0.6968803418130886"/>
        <n v="0.5403493105002517"/>
        <n v="0.7866930868470318"/>
        <n v="0.9465265008508592"/>
        <n v="0.7591839664847421"/>
        <n v="0.33353542771196065"/>
        <n v="0.7710262433431142"/>
        <n v="0.8600145812972353"/>
        <n v="0.73458741149423"/>
        <n v="0.055961672454289624"/>
        <n v="0.26954842351261854"/>
        <n v="0.8078370161933353"/>
        <n v="0.5951907356411802"/>
        <n v="0.4421650290270891"/>
        <n v="0.8890843799578658"/>
        <n v="0.4866985949602247"/>
        <n v="0.8193563675720975"/>
        <n v="0.24200187133369266"/>
        <n v="0.8108569018266828"/>
        <n v="0.908997136792091"/>
        <n v="0.42431536799004665"/>
        <n v="0.05386800221566823"/>
        <n v="0.7590619639789493"/>
        <n v="0.5930977061305726"/>
        <n v="0.48427495121449415"/>
        <n v="0.018854626875632108"/>
        <n v="0.36432326626551104"/>
        <n v="0.1070508838152654"/>
        <n v="0.5770510300452963"/>
        <n v="0.03395225500535248"/>
        <n v="0.7893660500086582"/>
        <n v="0.4270892873309069"/>
        <n v="0.6149447990485"/>
        <n v="0.9754215981166489"/>
        <n v="0.4500708945513616"/>
        <n v="0.48336950720509075"/>
        <n v="0.6845273547900576"/>
        <n v="0.6627088414401947"/>
        <n v="0.2871380816635284"/>
        <n v="0.08280935856551808"/>
        <n v="0.8451925275105544"/>
        <n v="0.938790197054346"/>
        <n v="0.3219133362564064"/>
        <n v="0.12250285204389222"/>
        <n v="0.3177822039052921"/>
        <n v="0.2945887128358864"/>
        <n v="0.16449668078994617"/>
        <n v="0.6370786842017092"/>
        <n v="0.1322849850025838"/>
        <n v="0.9231137282942065"/>
        <n v="0.7330757216021809"/>
        <n v="0.7595002482888158"/>
        <n v="0.09755336765426315"/>
        <n v="0.9532316532783615"/>
        <n v="0.6904954364407597"/>
        <n v="0.11718854071333251"/>
        <n v="0.9061803093425714"/>
        <n v="0.8834842449037906"/>
        <n v="0.00739693381620532"/>
        <n v="0.5339816221248712"/>
        <n v="0.29412170766340484"/>
        <n v="0.913128434122796"/>
        <n v="0.6208273487964207"/>
        <n v="0.16332763025911778"/>
        <n v="0.43734576117100565"/>
        <n v="0.9505794697183759"/>
        <n v="0.3730442318942714"/>
        <n v="0.33924057399244245"/>
        <n v="0.18673659591438474"/>
        <n v="0.5686975236985503"/>
        <n v="0.2873072442127673"/>
        <n v="0.49893151448556783"/>
        <n v="0.3176737398336069"/>
        <n v="0.07186461352674833"/>
        <n v="0.765771090470186"/>
        <n v="0.5046602630998817"/>
        <n v="0.7021552669466605"/>
        <n v="0.1415576921508881"/>
        <n v="0.4791630491691752"/>
        <n v="0.5722353953265152"/>
        <n v="0.19902719827092807"/>
        <n v="0.23513083426198"/>
        <n v="0.5587498318827586"/>
        <n v="0.7997236572128263"/>
        <n v="0.10182716755331989"/>
        <n v="0.026777482546570863"/>
        <n v="0.19816758947647295"/>
        <n v="0.9823120120698857"/>
        <n v="0.18394579638000252"/>
        <n v="0.7001513846927399"/>
        <n v="0.9260103610342066"/>
        <n v="0.9978992035976911"/>
        <n v="0.7372545260887361"/>
        <n v="0.8288831787468046"/>
        <n v="0.6196418546724153"/>
        <n v="0.5528754889143453"/>
        <n v="0.5130437039048319"/>
        <n v="0.9142364998359758"/>
        <n v="0.7965158256211258"/>
        <n v="0.4886832340418159"/>
        <n v="0.14306048644114688"/>
        <n v="0.388406189020575"/>
        <n v="0.8413611480949499"/>
        <n v="0.1671325968125691"/>
        <n v="0.44363084680630294"/>
        <n v="0.037468585676577515"/>
        <n v="0.6059069966199375"/>
        <n v="0.6760804354992023"/>
        <n v="0.98729603623927"/>
        <n v="0.3497513492419755"/>
        <n v="0.2523952935290693"/>
        <n v="0.7269626438034217"/>
        <n v="0.46408830700264914"/>
        <n v="0.2533989466793717"/>
        <n v="0.30294619905854214"/>
        <n v="0.1518034385139997"/>
        <n v="0.6485168582792259"/>
        <n v="0.07116705719398453"/>
        <n v="0.603914251862259"/>
        <n v="0.8497072862664334"/>
        <n v="0.2385294980676944"/>
        <n v="0.2909869058739033"/>
        <n v="0.3176922228776402"/>
        <n v="0.8814730114328673"/>
        <n v="0.4391615508077191"/>
        <n v="0.9275990323949413"/>
        <n v="0.11399011747865562"/>
        <n v="0.16585122943170028"/>
        <n v="0.9262782067576033"/>
        <n v="0.8335630839885766"/>
        <n v="0.4484375282011891"/>
        <n v="0.8920999200089506"/>
        <n v="0.7447623232960062"/>
        <n v="0.3072083671010144"/>
        <n v="0.18842721290537856"/>
        <n v="0.33087557896517195"/>
        <n v="0.7706947578749259"/>
        <n v="0.7405977882721579"/>
        <n v="0.8744387948398477"/>
        <n v="0.19912979884756954"/>
        <n v="0.5985194866807306"/>
        <n v="0.8523354170317539"/>
        <n v="0.58965105027547"/>
        <n v="0.11456464059910054"/>
        <n v="0.10188157860517788"/>
        <n v="0.2580557782903131"/>
        <n v="0.7514722570067454"/>
        <n v="0.9613322209562274"/>
        <n v="0.4607708521567354"/>
        <n v="0.7456908903760163"/>
        <n v="0.13568776636219837"/>
        <n v="0.18104753474684399"/>
        <n v="0.14779950179112966"/>
        <n v="0.6431187691171139"/>
        <n v="0.09724492522349337"/>
        <n v="0.10181537890426084"/>
        <n v="0.22288764807057548"/>
        <n v="0.09255505032600453"/>
        <n v="0.261265030717159"/>
        <n v="0.42285617558043576"/>
        <n v="0.29832568939927395"/>
        <n v="0.8790568721539632"/>
        <n v="0.9236930991428709"/>
        <n v="0.8834473477879058"/>
        <n v="0.7051276294155858"/>
        <n v="0.6997666206647067"/>
        <n v="0.023065862303574436"/>
        <n v="0.9622802439026359"/>
        <n v="0.7167851340418344"/>
        <n v="0.4060300881267116"/>
        <n v="0.8231992658155236"/>
        <n v="0.17696538075899926"/>
        <n v="0.16797728004987045"/>
        <n v="0.802282332006221"/>
        <n v="0.3811665404217415"/>
        <n v="0.18330111307380947"/>
        <n v="0.443486120619885"/>
        <n v="0.04360138776954159"/>
        <n v="0.4657587647753657"/>
        <n v="0.41005457239154364"/>
        <n v="0.6065137448851657"/>
        <n v="0.5380887354671523"/>
        <n v="0.8386897398442218"/>
        <n v="0.4073854243805708"/>
        <n v="0.38579159850036315"/>
        <n v="0.5307423978888468"/>
        <n v="0.7141273517239256"/>
        <n v="0.43567684145545327"/>
        <n v="0.8473182655080728"/>
        <n v="0.22224707980753644"/>
        <n v="0.7717043516292097"/>
        <n v="0.07641990602809146"/>
        <n v="0.8392573454814447"/>
        <n v="0.3591129526441984"/>
        <n v="0.31398099003426183"/>
        <n v="0.8079316652292555"/>
        <n v="0.71747198744961"/>
        <n v="0.7208529309735421"/>
        <n v="0.03140312698024972"/>
        <n v="0.5560684227156527"/>
        <n v="0.4343683896713265"/>
        <n v="0.8253959524227193"/>
        <n v="0.36611912851456097"/>
        <n v="0.20373003101112974"/>
        <n v="0.8051656219919399"/>
        <n v="0.4756914716414369"/>
        <n v="0.6505893597515802"/>
        <n v="0.9228327978232777"/>
        <n v="0.6534046077877864"/>
        <n v="0.47846851447247907"/>
        <n v="0.03774263818984969"/>
        <n v="0.9785621801432869"/>
        <n v="0.5814540616962158"/>
        <n v="0.9803698989247487"/>
        <n v="0.7365038716271463"/>
        <n v="0.3480983281137977"/>
        <n v="0.31196716716924233"/>
        <n v="0.38719086512180867"/>
        <n v="0.21983777830064266"/>
        <n v="0.09464139252003512"/>
        <n v="0.9026872909793746"/>
        <n v="0.7587081484167493"/>
        <n v="0.8820237465405548"/>
        <n v="0.9424455702310905"/>
        <n v="0.6496968566645528"/>
        <n v="0.9045942334216299"/>
        <n v="0.08769726741941097"/>
        <n v="0.9097040069149247"/>
        <n v="0.16314884738601299"/>
        <n v="0.1461690572563884"/>
        <n v="0.6772636238786005"/>
        <n v="0.17350938595407128"/>
        <n v="0.9247153403929272"/>
        <n v="0.8542487266511226"/>
        <n v="0.7716098671365955"/>
        <n v="0.5647477835362861"/>
        <n v="0.6174330333221397"/>
        <n v="0.425109559468256"/>
        <n v="0.15361136211408355"/>
        <n v="0.22066660942033556"/>
        <n v="0.6563211469509899"/>
        <n v="0.3145927977011109"/>
        <n v="0.5947497255804026"/>
        <n v="0.9589893182366146"/>
        <n v="0.642092111545203"/>
        <n v="0.1146336015816033"/>
        <n v="0.24222886005880628"/>
        <n v="0.8798336585551638"/>
        <n v="0.9104710033752743"/>
        <n v="0.42700535183071797"/>
        <n v="0.5852965976494651"/>
        <n v="0.5503219516834442"/>
        <n v="0.9560848108370529"/>
        <n v="0.4658286772528075"/>
        <n v="0.5790494525016988"/>
        <n v="0.8816551782483035"/>
        <n v="0.27257819977731923"/>
        <n v="0.903401752634382"/>
        <n v="0.21981825627783014"/>
        <n v="0.46955557582115803"/>
        <n v="0.06955733790133711"/>
        <n v="0.4631667359515361"/>
        <n v="0.2383032262165048"/>
        <n v="0.7363650300636556"/>
        <n v="0.40215913785202784"/>
        <n v="0.15913494607813738"/>
        <n v="0.604946487282839"/>
        <n v="0.6867192370389944"/>
        <n v="0.4804881548567622"/>
        <n v="0.8828508652460939"/>
        <n v="0.22660142723481713"/>
        <n v="0.4686009767946071"/>
        <n v="0.3138591307782712"/>
        <n v="0.2469832232125735"/>
        <n v="0.5543776170369117"/>
        <n v="0.21770802033108383"/>
        <n v="0.38872781522526834"/>
        <n v="0.2088892095533672"/>
        <n v="0.819611029697414"/>
        <n v="0.8554542350891018"/>
        <n v="0.7793890323954922"/>
        <n v="0.0180053710347976"/>
        <n v="0.2682291666794767"/>
        <n v="0.6095555683491911"/>
        <n v="0.9469650060278406"/>
        <n v="0.4576769362929801"/>
        <n v="0.07335115126974567"/>
        <n v="0.03103493898338594"/>
        <n v="0.49490357691077547"/>
        <n v="0.1850449332724925"/>
        <n v="0.5717835448571575"/>
        <n v="0.19261311613697019"/>
        <n v="0.3181500963375834"/>
        <n v="0.21186804758720457"/>
        <n v="0.09214202035607355"/>
        <n v="0.5708353506701965"/>
        <n v="0.9083529846683988"/>
        <n v="0.2146646807396807"/>
        <n v="0.9206504099613569"/>
        <n v="0.8379167009202095"/>
        <n v="0.05890760067310541"/>
        <n v="0.4143176472805632"/>
        <n v="0.8852382620544963"/>
        <n v="0.41917124294213837"/>
        <n v="0.8513389611054895"/>
        <n v="0.22329230523212973"/>
        <n v="0.6293785020926426"/>
        <n v="0.20802350969826366"/>
        <n v="0.59846850740455"/>
        <n v="0.7228765880805359"/>
        <n v="0.8941773645495609"/>
        <n v="0.2729834908016924"/>
        <n v="0.3700062048415471"/>
        <n v="0.30335904010904025"/>
        <n v="0.030548612973979705"/>
        <n v="0.7395987185373429"/>
        <n v="0.8326538582035795"/>
        <n v="0.4768192054508583"/>
        <n v="0.5228748321143696"/>
        <n v="0.28528057235008486"/>
        <n v="0.39950108101667914"/>
        <n v="0.9552119756597904"/>
        <n v="0.521378635603243"/>
        <n v="0.846034106685823"/>
        <n v="0.10244107260202984"/>
        <n v="0.5756857277826952"/>
        <n v="0.2524970130787513"/>
        <n v="0.20150362156568946"/>
        <n v="0.17652804683508694"/>
        <n v="0.5505817500506369"/>
        <n v="0.7048722203060235"/>
        <n v="0.07837967275237667"/>
        <n v="0.0766437405888718"/>
        <n v="0.8213203302454974"/>
        <n v="0.1731432504964412"/>
        <n v="0.2920948150405751"/>
        <n v="0.5345359101117433"/>
        <n v="0.003386480807693104"/>
        <n v="0.08254195662742103"/>
        <n v="0.23286942430837965"/>
        <n v="0.30823668278400096"/>
        <n v="0.523886429293408"/>
        <n v="0.014368127800997166"/>
        <n v="0.6945508768469056"/>
        <n v="0.47606435131660674"/>
        <n v="0.07365353567469923"/>
        <n v="0.005738674779062536"/>
        <n v="0.6433226799141029"/>
        <n v="0.483857068173715"/>
        <n v="0.4226401777784434"/>
        <n v="0.006575464633980621"/>
        <n v="0.028242625162835155"/>
        <n v="0.6667826036497997"/>
        <n v="0.9803401493629365"/>
        <n v="0.8426178382341026"/>
        <n v="0.14670218159001225"/>
        <n v="0.6360133367923392"/>
        <n v="0.22224351177715662"/>
        <n v="0.15531496179499749"/>
        <n v="0.3952818158383814"/>
        <n v="0.7457511910286703"/>
        <n v="0.2488341795579937"/>
        <n v="0.5677744498230903"/>
        <n v="0.46011006616004524"/>
        <n v="0.8375325161691802"/>
        <n v="0.2953979251488458"/>
        <n v="0.7605132324535152"/>
        <n v="0.13071664611517742"/>
        <n v="0.5964379256161729"/>
        <n v="0.9689163737791899"/>
        <n v="0.23157770369378117"/>
        <n v="0.9575031648515393"/>
        <n v="0.1477779098932711"/>
        <n v="0.35258056880117383"/>
        <n v="0.2626697981970858"/>
        <n v="0.9153371662300037"/>
        <n v="0.9730198172801259"/>
        <n v="0.8889652839941679"/>
        <n v="0.016236440409329922"/>
        <n v="0.08440883604087412"/>
        <n v="0.8301678141703083"/>
        <n v="0.12966326208539625"/>
        <n v="0.7480499435180826"/>
        <n v="0.1143717311480007"/>
        <n v="0.12650165702852578"/>
        <n v="0.02218604412226921"/>
        <n v="0.8356270473298743"/>
        <n v="0.8989223609452472"/>
        <n v="0.11052687564579677"/>
        <n v="0.3941963634743513"/>
        <n v="0.6949052382815799"/>
        <n v="0.45535579230952916"/>
        <n v="0.32518280015060774"/>
        <n v="0.6906444080995272"/>
        <n v="0.6859145113746566"/>
        <n v="0.47726750203041635"/>
        <n v="0.9958012455577065"/>
        <n v="0.8211383338145676"/>
        <n v="0.7927533461050005"/>
        <n v="0.40845445220922305"/>
        <n v="0.4140034848035363"/>
        <n v="0.18288718168250162"/>
        <n v="0.20399854198117862"/>
        <n v="0.1722012315830862"/>
        <n v="0.9226685846991066"/>
        <n v="0.5388122464016489"/>
        <n v="0.9167478164334518"/>
        <n v="0.8825197315139112"/>
        <n v="0.80730150396926"/>
        <n v="0.4509303339050831"/>
        <n v="0.14081529999517928"/>
        <n v="0.9625439396451312"/>
        <n v="0.25557448403601546"/>
        <n v="0.3958708594812549"/>
        <n v="0.589169843319825"/>
        <n v="0.10016399388969632"/>
        <n v="0.5595110508091532"/>
        <n v="0.5223959735195544"/>
        <n v="0.7065265981538686"/>
        <n v="0.3821164193309736"/>
        <n v="0.9037264672196447"/>
        <n v="0.2500509168289682"/>
        <n v="0.5100726067371908"/>
        <n v="0.765130739015189"/>
        <n v="0.40833466709968613"/>
        <n v="0.5535796327982292"/>
        <n v="0.994627399468851"/>
        <n v="0.7663647375596323"/>
        <n v="0.576576476736598"/>
        <n v="0.8294985378805273"/>
        <n v="0.9891097994529552"/>
        <n v="0.8852440524889906"/>
        <n v="0.9349193026634629"/>
        <n v="0.6992288875647639"/>
        <n v="0.942003054488075"/>
        <n v="0.8049544903884385"/>
        <n v="0.44732376244484495"/>
        <n v="0.9674464748244266"/>
        <n v="0.3605794395800497"/>
        <n v="0.8642178560531988"/>
        <n v="0.2355684660107329"/>
        <n v="0.22481458446810787"/>
        <n v="0.5319675731298219"/>
        <n v="0.63861549882587"/>
        <n v="0.24396872406174386"/>
        <n v="0.2610246883464258"/>
        <n v="0.7137142514596518"/>
        <n v="0.7256062542916105"/>
        <n v="0.749520915312168"/>
        <n v="0.5370762035570894"/>
        <n v="0.1973140665942673"/>
        <n v="0.9885181388366949"/>
        <n v="0.03744938048277058"/>
        <n v="0.45498562293500244"/>
        <n v="0.5202500055633547"/>
        <n v="0.5821763819947162"/>
        <n v="0.1373276538511773"/>
        <n v="0.058622127979701566"/>
        <n v="0.630408498583432"/>
        <n v="0.05646280100113177"/>
        <n v="0.24639175510471067"/>
        <n v="0.10112508954490484"/>
        <n v="0.9913027498919922"/>
        <n v="0.713984638568227"/>
        <n v="0.3543582527712553"/>
        <n v="0.12236662453656699"/>
        <n v="0.4573584401286025"/>
        <n v="0.18416350217786237"/>
        <n v="0.6280049783140398"/>
        <n v="0.2941802780888694"/>
        <n v="0.2455865098235548"/>
        <n v="0.8684380489533569"/>
        <n v="0.31396791508934696"/>
        <n v="0.3115842547585832"/>
        <n v="0.4832874829683016"/>
        <n v="0.5099070030715758"/>
        <n v="0.27465295510779375"/>
        <n v="0.5349861428307878"/>
        <n v="0.6210025453495954"/>
        <n v="0.6456214511710845"/>
        <n v="0.78485632614247"/>
        <n v="0.9213633339737108"/>
        <n v="0.4657470281276259"/>
        <n v="0.11086871482519789"/>
        <n v="0.885633331952429"/>
        <n v="0.02167121376381087"/>
        <n v="0.7116313924752695"/>
        <n v="0.08217237661848986"/>
        <n v="0.41714966718567204"/>
        <n v="0.4672395380125187"/>
        <n v="0.6232965293251287"/>
        <n v="0.3693665026683254"/>
        <n v="0.8336954394846218"/>
        <n v="0.9196742782123488"/>
        <n v="0.962159008690411"/>
        <n v="0.7969841816683564"/>
        <n v="0.04173711298004579"/>
        <n v="0.41679102914828603"/>
        <n v="0.3362834086691643"/>
        <n v="0.5513338411053751"/>
        <n v="0.7958280122147303"/>
        <n v="0.41136312730248725"/>
        <n v="0.9017683312431728"/>
        <n v="0.3120193935576818"/>
        <n v="0.6373928995162379"/>
        <n v="0.5699760295579234"/>
        <n v="0.7468538360285794"/>
        <n v="0.8352933020150934"/>
        <n v="0.9678483990897718"/>
        <n v="0.5760365656706194"/>
        <n v="0.34952726264982803"/>
        <n v="0.4115138812703547"/>
        <n v="0.6102152007557864"/>
        <n v="0.7639945491756409"/>
        <n v="0.21522592481579683"/>
        <n v="0.28011194190364896"/>
        <n v="0.1323241629341888"/>
        <n v="0.4010909312088774"/>
        <n v="0.17330457843677838"/>
        <n v="0.6528535536293163"/>
        <n v="0.2799133848234625"/>
        <n v="0.8284552185773639"/>
        <n v="0.8392562002910496"/>
        <n v="0.46981959203469337"/>
        <n v="0.09935853675609219"/>
        <n v="0.47513256908632207"/>
        <n v="0.43424501741752386"/>
        <n v="0.3924046497888827"/>
        <n v="0.7174744340475343"/>
        <n v="0.9666284494800885"/>
        <n v="0.4943308558729057"/>
        <n v="0.8237714165129373"/>
        <n v="0.28977074669596903"/>
        <n v="0.16381715666718755"/>
        <n v="0.9988344311024495"/>
        <n v="0.9395788549559693"/>
        <n v="0.3287401365340311"/>
        <n v="0.9885674620900426"/>
        <n v="0.10061297393881052"/>
        <n v="0.8104358836056591"/>
        <n v="0.480202826067733"/>
        <n v="0.31919752473081653"/>
        <n v="0.9505868113377307"/>
        <n v="0.7024145225977293"/>
        <n v="0.8284261242445708"/>
        <n v="0.0718780070030749"/>
        <n v="0.07467689132465882"/>
        <n v="0.5530896271374003"/>
        <n v="0.9796837589057503"/>
        <n v="0.823360834361676"/>
        <n v="0.3833840057159862"/>
        <n v="0.4379553030195732"/>
        <n v="0.4991140895923444"/>
        <n v="0.9759184922544892"/>
        <n v="0.17256110207395892"/>
        <n v="0.5657001420765906"/>
        <n v="0.7571825104124974"/>
        <n v="0.5171367474635135"/>
        <n v="0.40849944066607957"/>
        <n v="0.970707377614696"/>
        <n v="0.8797482927787253"/>
        <n v="0.8852113655734904"/>
        <n v="0.18127081059037908"/>
        <n v="0.6072777538964536"/>
        <n v="0.28968099878731735"/>
        <n v="0.31465745771662146"/>
        <n v="0.45733733976753355"/>
        <n v="0.9924565316138526"/>
        <n v="0.2781679228530948"/>
        <n v="0.30784729107610487"/>
        <n v="0.16576147559017163"/>
        <n v="0.8929782454131899"/>
        <n v="0.15029834976409429"/>
        <n v="0.5545512124816889"/>
        <n v="0.21191845172315382"/>
        <n v="0.8067263465928941"/>
        <n v="0.7522061639480306"/>
        <n v="0.7046630822104478"/>
        <n v="0.22843451016232985"/>
        <n v="0.15023690268095657"/>
        <n v="0.6059977938121193"/>
        <n v="0.8885501999197902"/>
        <n v="0.7451435743696497"/>
        <n v="0.13115879772087102"/>
        <n v="0.45388741791374176"/>
        <n v="0.774975071749238"/>
        <n v="0.9881765006847163"/>
        <n v="0.258215803230892"/>
        <n v="0.7444070928425491"/>
        <n v="0.25829442438140904"/>
        <n v="0.7028662095348136"/>
        <n v="0.32109832093937885"/>
        <n v="0.4812541084986012"/>
        <n v="0.5746486496754283"/>
        <n v="0.23597314715691842"/>
        <n v="0.45884536900402884"/>
        <n v="0.899284236354341"/>
        <n v="0.7611124666857875"/>
        <n v="0.6098055233623394"/>
        <n v="0.6276610299367213"/>
        <n v="0.6323537955933424"/>
        <n v="0.8922857019099176"/>
        <n v="0.4741289971254279"/>
        <n v="0.37774110574509046"/>
        <n v="0.39415925660916307"/>
        <n v="0.45556065548595326"/>
        <n v="0.631330924561099"/>
        <n v="0.35356969362215374"/>
        <n v="0.7059185834793168"/>
        <n v="0.5593106881777964"/>
        <n v="0.2961246451484777"/>
        <n v="0.3432774229249429"/>
        <n v="0.8736835376907147"/>
        <n v="0.4075017028029061"/>
        <n v="0.3731494277493753"/>
        <n v="0.02003635512945523"/>
        <n v="0.2432673504327012"/>
        <n v="0.6197372335231182"/>
        <n v="0.8141421943046507"/>
        <n v="0.7420992547930232"/>
        <n v="0.7422180715349841"/>
        <n v="0.5275042330667677"/>
        <n v="0.5509271516037764"/>
        <n v="0.9079734489242526"/>
        <n v="0.8559625079535687"/>
        <n v="0.5353958898122662"/>
        <n v="0.5912904207245945"/>
        <n v="0.39935298174674316"/>
        <n v="0.4791915365979761"/>
        <n v="3.442811001204138E-4"/>
        <n v="0.6118760519281012"/>
        <n v="0.5868147382508014"/>
        <n v="0.5337524651722277"/>
        <n v="0.852404695866747"/>
        <n v="0.7855611156527917"/>
        <n v="0.2219177824011226"/>
        <n v="0.8507597789073101"/>
        <n v="0.3573901660295944"/>
        <n v="0.6403373660117542"/>
        <n v="0.2942274733850285"/>
        <n v="0.577330783995422"/>
        <n v="0.004663617248572893"/>
        <n v="0.46254730841124203"/>
        <n v="0.5929188335892647"/>
        <n v="0.2872977276264127"/>
        <n v="0.49265185381383414"/>
        <n v="0.12939284604123458"/>
        <n v="0.27999681725806"/>
        <n v="0.050443759338340666"/>
        <n v="0.1801542186675833"/>
        <n v="0.28395520985045175"/>
        <n v="0.2558033173135742"/>
        <n v="0.9462551237120275"/>
        <n v="0.17327613341751624"/>
        <n v="0.4505349375593346"/>
        <n v="0.4773640059722656"/>
        <n v="0.8958771343335517"/>
        <n v="0.425825612780966"/>
        <n v="0.028940765924104772"/>
        <n v="0.6762609126486505"/>
        <n v="0.22990726515712223"/>
        <n v="0.845268845979418"/>
        <n v="0.10342753952911676"/>
        <n v="0.11509917901533218"/>
        <n v="0.10985355820293441"/>
        <n v="0.4168483438281314"/>
        <n v="0.6553021170804265"/>
        <n v="0.1202695453512439"/>
        <n v="0.7775320207400451"/>
        <n v="0.7852254994547927"/>
        <n v="0.077788136918852"/>
        <n v="0.13359056276123726"/>
        <n v="0.6193720554772727"/>
        <n v="0.5660168698915882"/>
        <n v="0.8575593969989966"/>
        <n v="0.9365479763206566"/>
        <n v="0.2015443530249128"/>
        <n v="0.8988512175074053"/>
        <n v="0.9094229051120916"/>
        <n v="0.5182307259967965"/>
        <n v="0.7570204809502308"/>
        <n v="0.3990825480961371"/>
        <n v="0.32895278638641445"/>
        <n v="0.7816964412492332"/>
        <n v="0.08711963978698467"/>
        <n v="0.7170517798145786"/>
        <n v="0.262445748422403"/>
        <n v="0.9133818220306532"/>
        <n v="0.47779234081008337"/>
        <n v="0.37179782378993187"/>
        <n v="0.18439056083337524"/>
        <n v="0.7763063787139397"/>
        <n v="0.024836937750459587"/>
        <n v="0.39037645669144505"/>
        <n v="0.11971283476404226"/>
        <n v="0.13020032005654947"/>
        <n v="0.7124394833271449"/>
        <n v="0.5544531629412754"/>
        <n v="0.25137781747856247"/>
        <n v="0.8303207943248012"/>
        <n v="0.6958736044723193"/>
        <n v="0.7325942536367221"/>
        <n v="0.9135035664063517"/>
        <n v="0.4116030881736812"/>
        <n v="0.5018914062409184"/>
        <n v="0.8596878832801165"/>
        <n v="0.18595749282204643"/>
        <n v="0.6259262460271326"/>
        <n v="0.27928245951255626"/>
        <n v="0.6141847976974294"/>
        <n v="0.1784794967090888"/>
        <n v="0.567655740517909"/>
        <n v="0.8072729598963908"/>
        <n v="0.7393563116594052"/>
        <n v="0.6206950195352661"/>
        <n v="0.9962579013157871"/>
        <n v="0.7008825207448018"/>
        <n v="0.2565248181531906"/>
        <n v="0.5589522743275097"/>
        <n v="0.3446646564212119"/>
        <n v="0.1400512305263979"/>
        <n v="0.5262300729879867"/>
        <n v="0.8017373777935137"/>
        <n v="0.6881987930193857"/>
        <n v="0.4932950706423965"/>
        <n v="0.22755186319947385"/>
        <n v="0.25249195342105657"/>
        <n v="0.6412538150211536"/>
        <n v="0.40684321136613333"/>
        <n v="0.8463183777944457"/>
        <n v="0.42197832856225903"/>
        <n v="0.7475545530493999"/>
        <n v="0.2866556637108262"/>
        <n v="0.18968618277867033"/>
        <n v="0.2219067737062156"/>
        <n v="0.43470775638020065"/>
        <n v="0.6134153365693661"/>
        <n v="0.7775869573113862"/>
        <n v="0.6073608153312273"/>
        <n v="0.014884907234244515"/>
        <n v="0.19953392675911197"/>
        <n v="0.7007922925784934"/>
        <n v="0.7576259500530715"/>
        <n v="0.5308618795918878"/>
        <n v="0.32240610563283223"/>
        <n v="0.680857446084337"/>
        <n v="0.2633477778351849"/>
        <n v="0.47027320318266863"/>
        <n v="0.649591994149077"/>
        <n v="0.6189611865995042"/>
        <n v="0.22251635939928582"/>
        <n v="0.5008214708900562"/>
        <n v="0.009303193673330101"/>
        <n v="0.8786678982476701"/>
        <n v="0.23859266972915383"/>
        <n v="0.4153150531309294"/>
        <n v="0.35351290072385555"/>
        <n v="0.9118947952676298"/>
        <n v="0.06116482114321986"/>
        <n v="0.41779039656667916"/>
        <n v="0.7112060740983089"/>
        <n v="0.6078762300211391"/>
        <n v="0.012840961009907614"/>
        <n v="0.7306075797848727"/>
        <n v="0.535730452557402"/>
        <n v="0.921673500031288"/>
        <n v="0.40565656821728413"/>
        <n v="0.2572911144848177"/>
        <n v="0.6129056756743496"/>
        <n v="0.9217874459327816"/>
        <n v="0.8660938798985712"/>
        <n v="0.6970203396608226"/>
        <n v="0.6154913841363036"/>
        <n v="0.38568842807885595"/>
        <n v="0.8598819253782032"/>
        <n v="0.07405690173932344"/>
        <n v="0.46481215268839327"/>
        <n v="0.4675860911445031"/>
        <n v="0.736065518513982"/>
        <n v="0.119029285276537"/>
        <n v="0.891781418973201"/>
        <n v="0.7645194349736429"/>
        <n v="0.2944019036739841"/>
        <n v="0.31887775108615146"/>
        <n v="0.9772619549299876"/>
        <n v="0.3148551077610514"/>
        <n v="0.22096474331615046"/>
        <n v="0.7383949077513552"/>
        <n v="0.9956463626380904"/>
        <n v="0.6775401039613347"/>
        <n v="0.7339040794237676"/>
        <n v="0.9086811540678652"/>
        <n v="0.5857355965643731"/>
        <n v="0.26096238103650937"/>
        <n v="0.43463299739657424"/>
        <n v="0.17646585411156812"/>
        <n v="0.12943939072139055"/>
        <n v="0.4970311391336458"/>
        <n v="0.6692801446731831"/>
        <n v="0.9131289328835571"/>
        <n v="0.23151743728455076"/>
        <n v="0.2890962055130758"/>
        <n v="0.6710693536383585"/>
        <n v="0.8933894663339432"/>
        <n v="0.3625258916830476"/>
        <n v="0.4015833098397934"/>
        <n v="0.3763563111968722"/>
        <n v="0.9710115549976002"/>
        <n v="0.052328420326733904"/>
        <n v="0.10473093465452166"/>
        <n v="0.08537397287812087"/>
        <n v="0.9025099627287284"/>
        <n v="0.5029770941567885"/>
        <n v="0.4395710031545651"/>
        <n v="0.07330763463583756"/>
        <n v="0.799720861567457"/>
        <n v="0.12746323719952035"/>
        <n v="0.9263041110643189"/>
        <n v="0.8481413633455364"/>
        <n v="0.22823622278512834"/>
        <n v="0.31478366730044094"/>
        <n v="0.40347814529162096"/>
        <n v="0.9987879251290169"/>
        <n v="0.41108284485063984"/>
        <n v="0.6719633629000886"/>
        <n v="0.9558860651793433"/>
        <n v="0.4803344241491484"/>
        <n v="0.3456598439265116"/>
        <n v="0.10012065042130092"/>
        <n v="0.5658571687911921"/>
        <n v="0.7428059906517774"/>
        <n v="0.8968315025285916"/>
        <n v="0.324356574650982"/>
        <n v="0.20562373401456757"/>
        <n v="0.32567088515113707"/>
        <n v="0.09020494701060588"/>
        <n v="0.9161948781157225"/>
        <n v="0.577702615007463"/>
        <n v="0.41237982726666433"/>
        <n v="0.8970049496221688"/>
        <n v="0.42249510573594484"/>
        <n v="0.6057394568816478"/>
        <n v="0.3675531632525748"/>
        <n v="0.7755911068270953"/>
        <n v="0.9462061155908826"/>
        <n v="0.08002057771602245"/>
        <n v="0.46399994208335305"/>
        <n v="0.1145453151253949"/>
        <n v="0.41202268238992334"/>
        <n v="0.5698661941830128"/>
        <n v="0.8475727631441216"/>
        <n v="0.5083903405354917"/>
        <n v="0.7939533311782146"/>
        <n v="0.8293751079800904"/>
        <n v="0.2849329388454027"/>
        <n v="0.4893832389537148"/>
        <n v="0.7820026772780824"/>
        <n v="0.4435005744048738"/>
        <n v="0.39262087584303973"/>
        <n v="0.9374597016590511"/>
        <n v="0.7216171493431085"/>
        <n v="0.38819300216274544"/>
        <n v="0.8553966040948219"/>
        <n v="0.8952888763130316"/>
        <n v="0.17223779888230495"/>
        <n v="0.5113546864195402"/>
        <n v="0.6076359677953546"/>
        <n v="0.9265305988421195"/>
        <n v="0.10024984414514848"/>
        <n v="0.6806081155756027"/>
        <n v="0.07363806341629997"/>
        <n v="0.4727698302049824"/>
        <n v="0.5468131703504133"/>
        <n v="0.48938823828729616"/>
        <n v="0.34102003621578314"/>
        <n v="0.8882360666117141"/>
        <n v="0.5925041176191609"/>
        <n v="0.9646264373866481"/>
        <n v="0.5759457316220569"/>
        <n v="0.9612980756369293"/>
        <n v="0.5783935524027087"/>
        <n v="0.6773018432060326"/>
        <n v="0.07975436069715802"/>
        <n v="0.7678573383187234"/>
        <n v="0.8371318516679891"/>
        <n v="0.02139330024568009"/>
        <n v="0.13362684244599732"/>
        <n v="0.6441463931096673"/>
        <n v="0.6378065713016463"/>
        <n v="0.19727340397617543"/>
        <n v="0.18124637460790738"/>
        <n v="0.915070732432694"/>
        <n v="0.6547842343994615"/>
        <n v="0.6123437739855505"/>
        <n v="0.9589814231691559"/>
        <n v="0.7691162631926182"/>
        <n v="0.03344244570892152"/>
        <n v="0.9947180362541403"/>
        <n v="0.8989386278703471"/>
        <n v="0.3319766121475215"/>
        <n v="0.044644278135114845"/>
        <n v="0.505017743517524"/>
        <n v="0.5023041197655104"/>
        <n v="0.5584378962217054"/>
        <n v="0.39500209578752865"/>
        <n v="0.5268533454996623"/>
        <n v="0.4087113677807994"/>
        <n v="0.03569094518427296"/>
        <n v="0.49142313747372013"/>
        <n v="0.6183206681248842"/>
        <n v="0.5719450881674344"/>
        <n v="0.17112390934542077"/>
        <n v="0.34612465736428866"/>
        <n v="0.3148511311895804"/>
        <n v="0.2931095530021022"/>
        <n v="0.5237813504083297"/>
        <n v="0.3522516097156231"/>
        <n v="0.08801145521787967"/>
        <n v="0.8594613497892878"/>
        <n v="0.23105794335247054"/>
        <n v="0.8604254574959592"/>
        <n v="0.7853567744098806"/>
        <n v="0.1904261477644864"/>
        <n v="0.5808286424348169"/>
        <n v="0.34299759273159414"/>
        <n v="0.303198646919817"/>
        <n v="0.20188952143461214"/>
        <n v="0.7840993217245774"/>
        <n v="0.9454761671584224"/>
        <n v="0.07715743455264368"/>
        <n v="0.5656723549431959"/>
        <n v="0.9143949189238997"/>
        <n v="0.39354133706761785"/>
        <n v="0.21462609177707015"/>
        <n v="0.16317150398994307"/>
        <n v="0.79748509650189"/>
        <n v="0.5492577180154841"/>
        <n v="0.7387806018023425"/>
        <n v="0.8104665381912791"/>
        <n v="0.3586798201381034"/>
        <n v="0.3915394387326693"/>
        <n v="0.4655295458319726"/>
        <n v="0.766764300801029"/>
        <n v="0.5648106951632873"/>
        <n v="0.8336180193617454"/>
        <n v="0.4928038852689749"/>
        <n v="0.12887255885115"/>
        <n v="0.6341459682103346"/>
        <n v="0.5842085824464625"/>
        <n v="0.1458450698775614"/>
        <n v="0.4614649913409219"/>
        <n v="0.6298705056584455"/>
        <n v="0.20926503984434042"/>
        <n v="0.4926576654088659"/>
        <n v="0.9162194342855429"/>
        <n v="0.9013948357151491"/>
        <n v="0.6576609578202752"/>
        <n v="0.22055106201390595"/>
        <n v="0.6524824855511483"/>
        <n v="0.09263945733176493"/>
        <n v="0.7768268951772268"/>
        <n v="0.7477015129423655"/>
        <n v="0.5879328421857808"/>
        <n v="0.5975745203785208"/>
        <n v="0.7633218590589357"/>
        <n v="0.9329246507639624"/>
        <n v="0.37978697270671447"/>
        <n v="0.4106769721279282"/>
        <n v="0.0685100503452073"/>
        <n v="0.6423558613482447"/>
        <n v="0.06541038494856322"/>
        <n v="0.29360025083556607"/>
        <n v="0.010961249096044123"/>
        <n v="0.7334938035809473"/>
        <n v="0.9757685039216404"/>
        <n v="0.05923469399647152"/>
        <n v="0.23488689753176106"/>
        <n v="0.7250701257166589"/>
        <n v="0.3759712951413855"/>
        <n v="0.5604693908441188"/>
        <n v="0.19787026813709285"/>
        <n v="0.5354666583161329"/>
        <n v="0.7842358978172599"/>
        <n v="0.6633489163997276"/>
        <n v="0.0713440641370191"/>
        <n v="0.19290841976435502"/>
        <n v="0.07391235458676415"/>
        <n v="0.08295175941302968"/>
        <n v="0.7937140279383026"/>
        <n v="0.34741918660990034"/>
        <n v="0.27278725200778586"/>
        <n v="0.46519912329210145"/>
        <n v="0.5287225705589325"/>
        <n v="0.747534250058507"/>
        <n v="0.43970083474525046"/>
        <n v="0.5089367436804431"/>
        <n v="0.45059191766499695"/>
        <n v="0.5840221081790826"/>
        <n v="0.12058325737596154"/>
        <n v="0.24001397325696938"/>
        <n v="0.6026810207406149"/>
        <n v="0.7483754361104026"/>
        <n v="0.6643359403547632"/>
        <n v="0.772718401980535"/>
        <n v="0.5578366508986252"/>
        <n v="0.6055890068790438"/>
        <n v="0.11355457544155356"/>
        <n v="0.023805926102327013"/>
        <n v="0.7463133549388403"/>
        <n v="0.8387503299115616"/>
        <n v="0.47591001849164005"/>
        <n v="0.8804999072740953"/>
        <n v="0.611083406296126"/>
        <n v="0.28722620243507657"/>
        <n v="0.9290746024553778"/>
        <n v="0.2662155510288313"/>
        <n v="0.20055217635332312"/>
        <n v="0.47073681454150806"/>
        <n v="0.9154006350313273"/>
        <n v="0.3963981633029884"/>
        <n v="0.4151402542178373"/>
        <n v="0.6683660381489206"/>
        <n v="0.1421288283675497"/>
        <n v="0.27174718505794215"/>
        <n v="0.8868889650049248"/>
        <n v="0.004565192672678964"/>
        <n v="0.2187249073339781"/>
        <n v="0.11723057694322558"/>
        <n v="0.3901908418480353"/>
        <n v="0.9834646972685285"/>
        <n v="0.035011913136974604"/>
        <n v="0.04267674986580794"/>
        <n v="0.756942406569252"/>
        <n v="0.3083162434360155"/>
        <n v="0.012087366496231322"/>
        <n v="0.6743644838405579"/>
        <n v="0.5008613561387562"/>
        <n v="0.6246458432484335"/>
        <n v="0.04258390459760675"/>
        <n v="0.8869133733588603"/>
        <n v="0.7434062762136596"/>
        <n v="0.03370571493491292"/>
        <n v="0.27765232821251085"/>
        <n v="0.05091105434112997"/>
        <n v="0.57768186538305"/>
        <n v="0.8370712934463934"/>
        <n v="0.9151169215141679"/>
        <n v="0.4040956315873432"/>
        <n v="0.706907665559869"/>
        <n v="0.9937365383216543"/>
        <n v="0.796572470270209"/>
        <n v="0.25254448227490567"/>
        <n v="0.05047454303606136"/>
        <n v="0.19781996932959856"/>
        <n v="0.930763226853955"/>
        <n v="0.7132041541902872"/>
        <n v="0.023307432404469308"/>
        <n v="0.31799984445949003"/>
        <n v="0.02640434985293527"/>
        <n v="0.6202279930317658"/>
        <n v="0.36319900124995685"/>
        <n v="0.17905647429715366"/>
        <n v="0.7396761415672974"/>
        <n v="0.03497146112222127"/>
        <n v="0.705973579363127"/>
        <n v="0.31140625534900435"/>
        <n v="0.6199426257314202"/>
        <n v="0.5231279875780496"/>
        <n v="0.5897865150347743"/>
        <n v="0.3462703559276026"/>
        <n v="0.6718152528945173"/>
        <n v="0.9923704385790041"/>
        <n v="0.20755909089348268"/>
        <n v="0.1921286580017989"/>
        <n v="0.04250388987960718"/>
        <n v="0.41999709144363595"/>
        <n v="0.020494370339595558"/>
        <n v="0.9923675155169165"/>
        <n v="0.5904666894891165"/>
        <n v="0.24246258264338838"/>
        <n v="0.29581541915029785"/>
        <n v="0.13453744865239647"/>
        <n v="0.9946913297031406"/>
        <n v="0.5273081182313349"/>
        <n v="0.7383112750505106"/>
        <n v="0.25839488877094086"/>
        <n v="0.6235101334418821"/>
        <n v="0.30288758993105414"/>
        <n v="0.6479729022586733"/>
        <n v="0.292909939279135"/>
        <n v="0.5976718481241"/>
        <n v="0.58241929199559"/>
        <n v="0.4549454759817071"/>
        <n v="0.04167968915436504"/>
        <n v="0.3544636469694402"/>
        <n v="0.6862751182839204"/>
        <n v="0.058219283107158626"/>
        <n v="0.7316947876650833"/>
        <n v="0.5479963933226111"/>
        <n v="0.4400529988125814"/>
        <n v="0.1259266028125381"/>
        <n v="0.24216437501311616"/>
        <n v="0.3053375293665308"/>
        <n v="0.7058601403292782"/>
        <n v="0.4028075302901879"/>
        <n v="0.4381128523971053"/>
        <n v="0.6989951924344089"/>
        <n v="0.4903681511184135"/>
        <n v="0.11435239775916684"/>
        <n v="0.14771881823675415"/>
        <n v="0.7933285725581786"/>
        <n v="0.5655833164485825"/>
        <n v="0.757324539083595"/>
        <n v="0.8428758332230061"/>
        <n v="0.7757788123683371"/>
        <n v="0.1369086959077931"/>
        <n v="0.9228118958260231"/>
        <n v="0.009210604609771411"/>
        <n v="0.49338584889464454"/>
        <n v="0.5979573703901911"/>
        <n v="0.3106514893995477"/>
        <n v="0.5248037777899183"/>
        <n v="0.18087646637137778"/>
        <n v="0.8227083578204651"/>
        <n v="0.7630160579634746"/>
        <n v="0.10611504047592168"/>
        <n v="0.2886793026677872"/>
        <n v="0.7629808419158244"/>
        <n v="0.9701474907587195"/>
        <n v="0.025122703425155213"/>
        <n v="0.09754282478132115"/>
        <n v="0.3428335745131069"/>
        <n v="0.482667101601988"/>
        <n v="0.8534457735127401"/>
        <n v="0.24100259936668267"/>
        <n v="0.771380490287676"/>
        <n v="0.8025875966998443"/>
        <n v="0.947223720456493"/>
        <n v="0.34776448782434977"/>
        <n v="0.4316456764688419"/>
        <n v="0.6190979406711117"/>
        <n v="0.7507877587025716"/>
        <n v="0.7631409751599096"/>
        <n v="0.4454635367214338"/>
        <n v="0.7053863343767292"/>
        <n v="0.7676647939743979"/>
        <n v="0.711997356545905"/>
        <n v="0.8630635310345972"/>
        <n v="0.5992129125183296"/>
        <n v="0.2242131122188199"/>
        <n v="0.32523602491008896"/>
        <n v="0.18086092275459598"/>
        <n v="0.9526384054575818"/>
        <n v="0.034196537983745445"/>
        <n v="0.6676663205024292"/>
        <n v="0.5521079636087863"/>
        <n v="0.3552608983623172"/>
        <n v="0.6618619791945062"/>
        <n v="0.27717819355982454"/>
        <n v="0.6224432420419141"/>
        <n v="0.5105072793936318"/>
        <n v="0.8765929180772216"/>
        <n v="0.7534584163459679"/>
        <n v="0.396009019307348"/>
        <n v="0.8759723648729321"/>
        <n v="0.19396877182733507"/>
        <n v="0.6190581119825109"/>
        <n v="0.9176897998210348"/>
        <n v="0.26649319361086876"/>
        <n v="0.006068740865694755"/>
        <n v="0.016440495949612166"/>
        <n v="0.8431576238997831"/>
        <n v="0.4625913217537647"/>
        <n v="0.018115777128486"/>
        <n v="0.8017087267794701"/>
        <n v="0.16079304615603707"/>
        <n v="0.5671120192993587"/>
        <n v="0.6290645455274284"/>
        <n v="0.2490331319004735"/>
        <n v="0.4281827594972851"/>
        <n v="0.7093335664573902"/>
        <n v="0.3204949303535839"/>
        <n v="0.8893685530035988"/>
        <n v="0.8907787254432273"/>
        <n v="0.7085157995488041"/>
        <n v="0.9511805149410987"/>
        <n v="0.9728714786332051"/>
        <n v="0.761435140089898"/>
        <n v="0.47780245677830135"/>
        <n v="0.09395909032139349"/>
        <n v="0.6664981408520168"/>
        <n v="0.7569236530107645"/>
        <n v="0.27458645575771157"/>
        <n v="0.19704050605222945"/>
        <n v="0.3765847350743733"/>
        <n v="0.7111591804176334"/>
        <n v="0.384893545200766"/>
        <n v="0.4036442459580417"/>
        <n v="0.52078033117706"/>
        <n v="0.7147519157818911"/>
        <n v="0.467034087463021"/>
        <n v="0.32186772008045983"/>
        <n v="0.664525292149146"/>
        <n v="0.766633937798677"/>
        <n v="0.5737190400751048"/>
        <n v="0.9009436549961862"/>
        <n v="0.1843359810761771"/>
        <n v="0.3658910874583783"/>
        <n v="0.8220305792066005"/>
        <n v="0.8405527024353223"/>
        <n v="0.5234788608433119"/>
        <n v="0.8205647384432269"/>
        <n v="0.7870837180722744"/>
        <n v="0.6366153963209982"/>
        <n v="0.6651862634012919"/>
        <n v="0.30506942655731517"/>
        <n v="0.9579104536755193"/>
        <n v="0.4499955580263989"/>
        <n v="0.6643866716226762"/>
        <n v="0.8590064584487389"/>
        <n v="0.013043215737353009"/>
        <n v="0.4738043592441201"/>
        <n v="0.950992826567421"/>
        <n v="0.5875355509003013"/>
        <n v="0.2484696325784399"/>
        <n v="0.37050319849540114"/>
        <n v="0.6461112718708477"/>
        <n v="0.2970997612231887"/>
        <n v="0.22207621283309953"/>
        <n v="0.6517600841422398"/>
        <n v="0.3171069259516909"/>
        <n v="0.6801816686468819"/>
        <n v="0.5663936347131091"/>
        <n v="0.5820230823729474"/>
        <n v="0.438277064301528"/>
        <n v="0.948901626610574"/>
        <n v="0.9654015470528948"/>
        <n v="0.30103167890711846"/>
        <n v="0.32095902932937814"/>
        <n v="0.5096516583056095"/>
        <n v="0.4913465655912841"/>
        <n v="0.3809945850625517"/>
        <n v="0.43021656911392947"/>
        <n v="0.8695913766077208"/>
        <n v="0.8539716759366905"/>
        <n v="0.9609210095768772"/>
        <n v="0.8148198362747651"/>
        <n v="0.4707152789802469"/>
        <n v="0.6272517500732392"/>
        <n v="0.9335992882912394"/>
        <n v="0.8430542308502714"/>
        <n v="0.5583333466820998"/>
        <n v="0.18767354792101099"/>
        <n v="0.3999754566506044"/>
        <n v="0.5589643406333055"/>
        <n v="0.5081897809327529"/>
        <n v="0.9232957423577999"/>
        <n v="0.751191527094984"/>
        <n v="0.7519583280408866"/>
        <n v="0.26007769815236104"/>
        <n v="0.25426829090605685"/>
        <n v="0.2903014280055074"/>
        <n v="0.26726976423418114"/>
        <n v="0.6356900710606966"/>
        <n v="0.14318661693411383"/>
        <n v="0.2636902381092189"/>
        <n v="0.17559291835459345"/>
        <n v="0.35458034927794047"/>
        <n v="0.06760108574475876"/>
        <n v="0.536479986973897"/>
        <n v="0.16727902820264906"/>
        <n v="0.504488770425967"/>
        <n v="0.8771978650591727"/>
        <n v="0.9167135887936491"/>
        <n v="0.9398004592962563"/>
        <n v="0.07092339385957447"/>
        <n v="0.5646119848363187"/>
        <n v="0.30986568964168126"/>
        <n v="0.40676053788719524"/>
        <n v="0.8857674003888084"/>
        <n v="0.7415293442596783"/>
        <n v="0.4682374835156834"/>
        <n v="0.2725468211023502"/>
        <n v="0.015817379877848703"/>
        <n v="0.530679482813342"/>
        <n v="0.08905011658552497"/>
        <n v="0.8887961191242483"/>
        <n v="0.17953986312069825"/>
        <n v="0.6595161360356885"/>
        <n v="0.41055926965951595"/>
        <n v="0.3371597267572226"/>
        <n v="0.2539663624862001"/>
        <n v="0.7728278900777402"/>
        <n v="0.2572710962528053"/>
        <n v="0.36742777009676064"/>
        <n v="0.3135296691169318"/>
        <n v="0.36921706473844196"/>
        <n v="0.6933478514438898"/>
        <n v="0.16089179188848823"/>
        <n v="0.9287774838651103"/>
        <n v="0.31032947425890234"/>
        <n v="0.05754894873932748"/>
        <n v="0.8858949100472167"/>
        <n v="0.6452818316132709"/>
        <n v="0.5519136508434099"/>
        <n v="0.17356143775802235"/>
        <n v="0.665839668850825"/>
        <n v="0.6616957185824258"/>
        <n v="0.6022331728579529"/>
        <n v="0.9563311420497009"/>
        <n v="0.8894931243775035"/>
        <n v="0.7307911114955229"/>
        <n v="0.22605106532645913"/>
        <n v="0.46801430306207825"/>
        <n v="0.7592502814920922"/>
        <n v="0.21844563382409132"/>
        <n v="0.08135061118359677"/>
        <n v="0.7164264288250219"/>
        <n v="0.5950857819223998"/>
        <n v="0.07292739104537227"/>
        <n v="0.30115217873914024"/>
        <n v="0.1343737206064457"/>
        <n v="0.6902456176581362"/>
        <n v="0.18046098940474697"/>
        <n v="0.5142309829742101"/>
        <n v="0.7300097885675342"/>
        <n v="0.4492996803913092"/>
        <n v="0.21293985266075088"/>
        <n v="0.43623604072298683"/>
        <n v="0.35636818624588007"/>
        <n v="0.12999711808426972"/>
        <n v="0.6097835873382194"/>
        <n v="0.9566559226924476"/>
        <n v="0.4124794445125918"/>
        <n v="0.7574361628202201"/>
        <n v="0.7783208973562638"/>
        <n v="0.5972720102187095"/>
        <n v="0.5589885167858651"/>
        <n v="0.6823811212792088"/>
        <n v="0.945712665263937"/>
        <n v="0.32418569591902713"/>
        <n v="0.7079471535177264"/>
        <n v="0.8151285853570367"/>
        <n v="0.35031121841163393"/>
        <n v="0.958200715647978"/>
        <n v="0.6294626654657729"/>
        <n v="0.7821463955988724"/>
        <n v="0.6214859678378164"/>
        <n v="0.8472877697767387"/>
        <n v="0.007143075372043284"/>
        <n v="0.12477786979490513"/>
        <n v="0.26432725554632697"/>
        <n v="0.04005319198354684"/>
        <n v="0.6697859353737216"/>
        <n v="0.18762538947918406"/>
        <n v="0.13927385743887333"/>
        <n v="0.9305793654828182"/>
        <n v="0.02851639754400892"/>
        <n v="0.5287969541214558"/>
        <n v="0.7065922140203198"/>
        <n v="0.23269951554644563"/>
        <n v="0.4565874110459692"/>
        <n v="0.525019776539861"/>
        <n v="0.5917676504541732"/>
        <n v="0.1857149133997016"/>
        <n v="0.46331310372724055"/>
        <n v="0.341695598827102"/>
        <n v="0.7202520305013677"/>
        <n v="0.09375790346638224"/>
        <n v="0.03411420708935753"/>
        <n v="0.5912923214091059"/>
        <n v="0.8686433691300195"/>
        <n v="0.6574496178015313"/>
        <n v="0.43541189083900644"/>
        <n v="0.8130369657373447"/>
        <n v="0.9842573583400243"/>
        <n v="0.06919582961207915"/>
        <n v="0.11611457014647975"/>
        <n v="0.37269579944337716"/>
        <n v="0.03618235602231379"/>
        <n v="0.5124109383455193"/>
        <n v="0.07669976439207815"/>
        <n v="0.5032967044059081"/>
        <n v="0.47829296154335066"/>
        <n v="0.5301542058840729"/>
        <n v="0.22240115737060484"/>
        <n v="0.9859704075962836"/>
        <n v="0.6283297696706348"/>
        <n v="0.7101084280557352"/>
        <n v="0.7687684733568371"/>
        <n v="0.40465641731906754"/>
        <n v="0.39703574655075846"/>
        <n v="0.2705260838191542"/>
        <n v="0.7258758928084822"/>
        <n v="0.9992407944915555"/>
        <n v="0.8374724606830333"/>
        <n v="0.4257138614682987"/>
        <n v="0.8517127556407316"/>
        <n v="0.8887622463985788"/>
        <n v="0.9270225752337645"/>
        <n v="0.8598208881460744"/>
        <n v="0.2357971660645134"/>
        <n v="0.8396441842070372"/>
        <n v="0.843217060591575"/>
        <n v="0.24414253232979688"/>
        <n v="0.8508122184036592"/>
        <n v="0.813480191283249"/>
        <n v="0.7494092744876187"/>
        <n v="0.4958455552853066"/>
        <n v="0.993071303635638"/>
        <n v="0.2447206547694306"/>
        <n v="0.7674501775464003"/>
        <n v="0.39496702119855465"/>
        <n v="0.5218774741590835"/>
        <n v="0.37067919244919945"/>
        <n v="0.381902052891805"/>
        <n v="0.25173377469700575"/>
        <n v="0.2033490698398388"/>
        <n v="0.9645968148987331"/>
        <n v="0.9939612406356905"/>
        <n v="0.5476948711341252"/>
        <n v="0.26604228982423395"/>
        <n v="0.5070732692738968"/>
        <n v="0.7231422853219617"/>
        <n v="0.861854877433308"/>
        <n v="0.4837085093294251"/>
        <n v="0.17199423057474506"/>
        <n v="0.8409098347452425"/>
        <n v="0.9369411216473396"/>
        <n v="0.7147826006371962"/>
        <n v="1.5405157780701284E-4"/>
        <n v="0.4128264943884118"/>
        <n v="0.44113299610440704"/>
        <n v="0.8487056406206385"/>
        <n v="0.2870938524151716"/>
        <n v="0.824418358317689"/>
        <n v="0.8370273104596367"/>
        <n v="0.5359440194443731"/>
        <n v="0.5212448680888778"/>
        <n v="0.8708422139123672"/>
        <n v="0.782308405692998"/>
        <n v="0.9115739326511293"/>
        <n v="0.1742876091731751"/>
        <n v="0.001571525550096653"/>
        <n v="0.6555377069794978"/>
        <n v="0.761558760331347"/>
        <n v="0.2677075888026723"/>
        <n v="0.12870125784119046"/>
        <n v="0.12567182588871906"/>
        <n v="0.22635406634626976"/>
        <n v="0.9178484108933272"/>
        <n v="0.13110379125914107"/>
        <n v="0.16536464781502636"/>
        <n v="0.1882333761326257"/>
        <n v="0.9963337646629727"/>
        <n v="0.8165517429154546"/>
        <n v="0.5458032889033771"/>
        <n v="0.9467349951622355"/>
        <n v="0.633549972902973"/>
        <n v="0.6400559889845926"/>
        <n v="0.6447736562741133"/>
        <n v="0.6508886236740762"/>
        <n v="0.5399508368525788"/>
        <n v="0.9190496806840258"/>
        <n v="0.34984649499961773"/>
        <n v="0.22738782893856413"/>
        <n v="0.0232674732099587"/>
        <n v="0.6346825958364367"/>
        <n v="0.9450199106974223"/>
        <n v="0.22063253590856002"/>
        <n v="0.13927510068015392"/>
        <n v="0.16337207577577706"/>
        <n v="0.1318501479351174"/>
        <n v="0.04357347307173842"/>
        <n v="0.6295904917366401"/>
        <n v="0.44389059428140054"/>
        <n v="0.7550471980610508"/>
        <n v="0.6275480967549616"/>
        <n v="0.17204242732084174"/>
        <n v="0.1526519511433867"/>
        <n v="0.3777074235229583"/>
        <n v="0.3548056740023696"/>
        <n v="0.9974794153244743"/>
        <n v="0.43349136672594757"/>
        <n v="0.5828007314295892"/>
        <n v="0.4591767542633185"/>
        <n v="0.11144810802153982"/>
        <n v="0.6081174383535047"/>
        <n v="0.7652248325422629"/>
        <n v="0.7883502316641762"/>
        <n v="0.1999965259711144"/>
        <n v="0.0795468538618358"/>
        <n v="0.2226849006412056"/>
        <n v="0.935478877343598"/>
        <n v="0.7959270102930682"/>
        <n v="0.3332153014846776"/>
        <n v="0.553851698254975"/>
        <n v="0.26834208204139753"/>
        <n v="0.43514300838837516"/>
        <n v="0.5390911369598179"/>
        <n v="0.7286972379479332"/>
        <n v="0.31105257794534646"/>
        <n v="0.34230534364489473"/>
        <n v="0.763000891146283"/>
        <n v="0.7086015321146069"/>
        <n v="0.2663012116485154"/>
        <n v="0.6508331613982128"/>
        <n v="0.20650886134209323"/>
        <n v="0.16277009267587983"/>
        <n v="0.20539216038794716"/>
        <n v="0.28435517223059037"/>
        <n v="0.21207538146760396"/>
        <n v="0.6526966247803846"/>
        <n v="0.5988287420004705"/>
        <n v="0.40503729512424747"/>
        <n v="0.9938516090650272"/>
        <n v="0.6378509017477657"/>
        <n v="0.41196718014445854"/>
        <n v="0.7687831284218686"/>
        <n v="0.18435141485236306"/>
        <n v="0.7934669944615833"/>
        <n v="0.9482645258668597"/>
        <n v="0.4181238608884926"/>
        <n v="0.3233733474701048"/>
        <n v="0.42525252778076894"/>
        <n v="0.9869037537583785"/>
        <n v="0.8906843529206735"/>
        <n v="0.35792898337390633"/>
        <n v="0.21603483834212867"/>
        <n v="0.5320873624103021"/>
        <n v="0.5244330929829432"/>
        <n v="0.07056666513165988"/>
        <n v="0.14580491668053053"/>
        <n v="0.6680489904375969"/>
        <n v="0.5004931377789128"/>
        <n v="0.10836208301048877"/>
        <n v="0.18931615810147773"/>
        <n v="0.5968390761449113"/>
        <n v="0.9801124037518835"/>
        <n v="0.9459805418797387"/>
        <n v="0.3143391962670127"/>
        <n v="0.925200164653144"/>
        <n v="0.064461201077752"/>
        <n v="0.6835979621452701"/>
        <n v="0.37887028059876393"/>
        <n v="0.6623538573877069"/>
        <n v="0.3342455205819217"/>
        <n v="0.05410110365631848"/>
        <n v="0.7570355945129336"/>
        <n v="0.19227956734221596"/>
        <n v="0.41069528570290337"/>
        <n v="0.39386974639963523"/>
        <n v="0.9111289372856372"/>
        <n v="0.6920740271825135"/>
        <n v="0.3203061948314797"/>
        <n v="0.6175767272814274"/>
        <n v="0.6711663957880166"/>
        <n v="0.08223634956928583"/>
        <n v="0.4427849737149234"/>
        <n v="0.4298242984773468"/>
        <n v="0.6835358245804597"/>
        <n v="0.6152334679069899"/>
        <n v="0.47496783799739584"/>
        <n v="0.10506855100661638"/>
        <n v="0.34676514232642575"/>
        <n v="0.635456825236003"/>
        <n v="0.15305198406785803"/>
        <n v="0.1721657300096987"/>
        <n v="0.5651282566152258"/>
        <n v="0.8766899346963994"/>
        <n v="0.44130059315320125"/>
        <n v="0.2510077484817482"/>
        <n v="0.8197532471565617"/>
        <n v="0.902464196516398"/>
        <n v="0.5174524635734385"/>
        <n v="0.10609666994833611"/>
        <n v="0.38209181023612404"/>
        <n v="0.9401875857523138"/>
        <n v="0.16338653385505608"/>
        <n v="0.7055407784747473"/>
        <n v="0.9760556652948434"/>
        <n v="0.41168925056448624"/>
        <n v="0.10416335259965337"/>
        <n v="0.7038378778592639"/>
        <n v="0.8328194023057535"/>
        <n v="0.920830879614633"/>
        <n v="0.4293847891225486"/>
        <n v="0.3029438860138878"/>
        <n v="0.8762361710444618"/>
        <n v="0.3230927751039484"/>
        <n v="0.4778839405201265"/>
        <n v="0.8885079564874231"/>
        <n v="0.7270060791675278"/>
        <n v="0.7725513339273096"/>
        <n v="0.47007762196647085"/>
        <n v="0.1867881045451676"/>
        <n v="0.3201844022907905"/>
        <n v="0.31842171083355775"/>
        <n v="0.7318841021850598"/>
        <n v="0.9426439084075467"/>
        <n v="0.19331054853834306"/>
        <n v="0.7063478988953861"/>
        <n v="0.5699286267714222"/>
        <n v="0.28013595281795955"/>
        <n v="0.921384869457153"/>
        <n v="0.5288794678830688"/>
        <n v="0.7298304272877202"/>
        <n v="0.9746442985812592"/>
        <n v="0.7501150689661685"/>
        <n v="0.7650828348445051"/>
        <n v="0.8976843635779992"/>
        <n v="0.8390511729490334"/>
        <n v="0.21030023157366262"/>
        <n v="0.050992252889882406"/>
        <n v="0.8894212496094868"/>
        <n v="0.30641587939483583"/>
        <n v="0.383914540854126"/>
        <n v="0.7306137204206336"/>
        <n v="0.013550855342743806"/>
        <n v="0.07770266612523868"/>
        <n v="0.536399312794315"/>
        <n v="0.8514524672305516"/>
        <n v="0.5898622127005354"/>
        <n v="0.3955051643261055"/>
        <n v="0.029866332231325177"/>
        <n v="0.7890433839836086"/>
        <n v="0.7599759011421562"/>
        <n v="0.10334390533971649"/>
        <n v="0.7883614093064119"/>
        <n v="0.11172022576532159"/>
        <n v="0.5352133268251112"/>
        <n v="0.15499602288175351"/>
        <n v="0.09903198874582886"/>
        <n v="0.629868630601411"/>
        <n v="0.49306863884952945"/>
        <n v="0.6494492125899274"/>
        <n v="0.20198824658658487"/>
        <n v="0.3131646303244727"/>
        <n v="0.6556387439465331"/>
        <n v="0.7844548053052449"/>
        <n v="0.9468421300920152"/>
        <n v="0.9048091176145142"/>
        <n v="0.8616875561200692"/>
        <n v="0.3452877552492706"/>
        <n v="0.7753545483516315"/>
        <n v="0.6135257057336282"/>
        <n v="0.3785908388802308"/>
        <n v="0.4752038089263062"/>
        <n v="0.4273155854901638"/>
        <n v="0.22209780997076234"/>
        <n v="0.5912282416520238"/>
        <n v="0.5102171482294819"/>
        <n v="0.0607287187194645"/>
        <n v="0.3154784165399592"/>
        <n v="0.35195947321267285"/>
        <n v="0.603204915027153"/>
        <n v="0.9275644355089812"/>
        <n v="0.10201383930890273"/>
        <n v="0.979142038306387"/>
        <n v="0.7109771664682975"/>
        <n v="0.3527948447975433"/>
        <n v="0.4780800969195431"/>
        <n v="0.9512178438499693"/>
        <n v="0.2728341410411741"/>
        <n v="0.5271156328692825"/>
        <n v="0.5694396226743172"/>
        <n v="0.05921694220696205"/>
        <n v="0.57026547671131"/>
        <n v="0.5427070220251927"/>
        <n v="0.971882182936583"/>
        <n v="0.15259624727942334"/>
        <n v="0.3248285718808106"/>
        <n v="0.17658107068522333"/>
        <n v="0.30922295308637426"/>
        <n v="0.6416520062608957"/>
        <n v="0.5648762731021193"/>
        <n v="0.15750766397259253"/>
        <n v="0.5284880490213252"/>
        <n v="0.6043148410328522"/>
        <n v="0.1716870038062085"/>
        <n v="0.04020683783651824"/>
        <n v="0.5601254782566859"/>
        <n v="0.685956331451152"/>
        <n v="0.801683017744545"/>
        <n v="0.3544407318676157"/>
        <n v="0.5853376366717042"/>
        <n v="0.977906815391336"/>
        <n v="0.07380535484945039"/>
        <n v="0.39683320955308"/>
        <n v="0.1731390023840116"/>
        <n v="0.7137040757043883"/>
        <n v="0.009746953061963382"/>
        <n v="0.8896911804748519"/>
        <n v="0.9765005654868437"/>
        <n v="0.9316630195673135"/>
        <n v="0.7196282124588466"/>
        <n v="0.7437964332804796"/>
        <n v="0.5099506175431612"/>
        <n v="0.21817672014789313"/>
        <n v="0.2368319836205134"/>
        <n v="0.331082114391539"/>
        <n v="0.7702586753077644"/>
        <n v="0.2682295820635522"/>
        <n v="0.22309777354376903"/>
        <n v="0.9983038951605628"/>
        <n v="0.10733803253841134"/>
        <n v="0.27792370218408524"/>
        <n v="0.9886079593196783"/>
        <n v="0.03426042239351612"/>
        <n v="0.8042594139019432"/>
        <n v="0.11838951729084846"/>
        <n v="0.9016814209246373"/>
        <n v="0.9408133919194986"/>
        <n v="0.283276396311433"/>
        <n v="0.8312728265595872"/>
        <n v="0.7988228458582801"/>
        <n v="0.6519027638755296"/>
        <n v="0.7190213244408837"/>
        <n v="0.23305967187946997"/>
        <n v="0.4482589902028632"/>
        <n v="0.2949481903551413"/>
        <n v="0.11053758889347032"/>
        <n v="0.31882163091259685"/>
        <n v="0.46872553870791434"/>
        <n v="0.19547250365565538"/>
        <n v="0.5405727268323706"/>
        <n v="0.715534218833033"/>
        <n v="0.3601514404419427"/>
        <n v="0.08847903880023766"/>
        <n v="0.4335637612795107"/>
        <n v="0.6509408562052496"/>
        <n v="0.4640204398012078"/>
        <n v="0.9190594468364248"/>
        <n v="0.11300504832224745"/>
        <n v="0.7760061200150535"/>
        <n v="0.7385716473983732"/>
        <n v="0.1899041943551718"/>
        <n v="0.8543956874322506"/>
        <n v="0.7073215039984994"/>
        <n v="0.2076349943733854"/>
        <n v="0.544833111553449"/>
        <n v="0.9317219197791351"/>
        <n v="0.34039753414886464"/>
        <n v="0.8217788762313937"/>
        <n v="0.16515889103709958"/>
        <n v="0.8634378662557896"/>
        <n v="0.825596563920987"/>
        <n v="0.25658135931859416"/>
        <n v="0.599641219940776"/>
        <n v="0.17816526210892447"/>
        <n v="0.5955305535682368"/>
        <n v="0.8652181218168018"/>
        <n v="0.8489855287060013"/>
        <n v="0.5408411081102139"/>
        <n v="0.9860686474202623"/>
        <n v="0.6011937804790769"/>
        <n v="0.8822842867048052"/>
        <n v="0.006799799587432709"/>
        <n v="0.8026696417801659"/>
        <n v="0.23192568732933128"/>
        <n v="0.2754956279348961"/>
        <n v="0.5042840743204203"/>
        <n v="0.6495748421158276"/>
        <n v="0.5750224702490355"/>
        <n v="0.3309978440749657"/>
        <n v="0.38513700849121746"/>
        <n v="0.9614667750975532"/>
        <n v="0.8064818539427185"/>
        <n v="0.8624550467515842"/>
        <n v="0.028935063043889153"/>
        <n v="0.4555201196999179"/>
        <n v="0.11366567466998667"/>
        <n v="0.8106733985898161"/>
        <n v="0.03757996016667897"/>
        <n v="0.15634080196427613"/>
        <n v="0.09579245189619345"/>
        <n v="0.9938234969685767"/>
        <n v="0.5153751448723067"/>
        <n v="0.23711032113284025"/>
        <n v="0.35082084805931746"/>
        <n v="0.5893493381118089"/>
        <n v="0.29387011907150973"/>
        <n v="0.6673219412739858"/>
        <n v="0.629980074017817"/>
        <n v="0.3950797293687124"/>
        <n v="0.7312639936858115"/>
        <n v="0.06081617873866041"/>
        <n v="0.7898363188750399"/>
        <n v="0.5235032943113103"/>
        <n v="0.8929174580710737"/>
        <n v="0.17739308976732182"/>
        <n v="0.526666555688886"/>
        <n v="0.9458637309369247"/>
        <n v="0.5025296725969552"/>
        <n v="0.2470994660032817"/>
        <n v="0.5390448193438702"/>
        <n v="0.22167684373698981"/>
        <n v="0.04279527189874088"/>
        <n v="0.6583587629513348"/>
        <n v="0.3319277231101463"/>
        <n v="0.824466863821402"/>
        <n v="0.7798635789421224"/>
        <n v="0.5794327272301248"/>
        <n v="0.349159852773696"/>
        <n v="0.705964000559109"/>
        <n v="0.2876805816761798"/>
        <n v="0.7672732576694196"/>
        <n v="0.5012017730837156"/>
        <n v="0.12870153508376558"/>
        <n v="0.256301785805759"/>
        <n v="0.15864364060255165"/>
        <n v="0.441016382836269"/>
        <n v="0.34089485348939885"/>
        <n v="0.9825217274694743"/>
        <n v="0.8354590321289029"/>
        <n v="0.13343256184293895"/>
        <n v="0.36768148338369966"/>
        <n v="0.9616741106950212"/>
        <n v="0.6096152954448861"/>
        <n v="0.3619369901045374"/>
        <n v="0.04924528587399435"/>
        <n v="0.42621413863461144"/>
        <n v="0.7821468393605242"/>
        <n v="0.8217289649784018"/>
        <n v="0.4690439810850151"/>
        <n v="0.5097020966961338"/>
        <n v="0.5973737129026587"/>
        <n v="0.3590047491624596"/>
        <n v="0.0843044369369218"/>
        <n v="0.9540658863787891"/>
        <n v="0.5347684385536003"/>
        <n v="0.7338216232452263"/>
        <n v="0.19614509008264625"/>
        <n v="0.9235270802678752"/>
        <n v="0.8595939280868301"/>
        <n v="0.007524157836227285"/>
        <n v="0.8781307165107363"/>
        <n v="0.5403337177184481"/>
        <n v="0.7879336512091114"/>
        <n v="0.28559825865161803"/>
        <n v="0.11975942629975378"/>
        <n v="0.21544989608192677"/>
        <n v="0.21255564252765458"/>
        <n v="0.08295123030370666"/>
        <n v="0.735327964176579"/>
        <n v="0.7116114211296342"/>
        <n v="0.18312254930159455"/>
        <n v="0.020998912866692865"/>
        <n v="0.5388155190003691"/>
        <n v="0.1466629683824111"/>
        <n v="0.23757978733468077"/>
        <n v="0.9145740632792874"/>
        <n v="0.39187288552521715"/>
        <n v="0.8218513646326289"/>
        <n v="0.2411243710287304"/>
        <n v="0.5615522550946449"/>
        <n v="0.9946980037999158"/>
        <n v="0.842756614945839"/>
        <n v="0.6049775199986125"/>
        <n v="0.7092252925047495"/>
        <n v="0.7085249168770839"/>
        <n v="0.9898005425163917"/>
        <n v="0.6292541376040229"/>
        <n v="0.7388342592992244"/>
        <n v="0.2736481303998166"/>
        <n v="0.19078032056436922"/>
        <n v="0.24254249604262523"/>
        <n v="0.5833073389614069"/>
        <n v="0.018349971547842348"/>
        <n v="0.24963251533713604"/>
        <n v="0.5953784549127484"/>
        <n v="0.2731305394866175"/>
        <n v="0.04179345885007024"/>
        <n v="0.19364050065979732"/>
        <n v="0.8056177968978311"/>
        <n v="0.2914120035951666"/>
        <n v="0.897889077436463"/>
        <n v="0.7155563931320682"/>
        <n v="0.6507816150476075"/>
        <n v="0.611583501369662"/>
        <n v="0.5073383222235551"/>
        <n v="0.7076160558435607"/>
        <n v="0.1557691077191281"/>
        <n v="0.8898155707400873"/>
        <n v="0.38150339627524077"/>
        <n v="0.811184045316934"/>
        <n v="0.8339032803785764"/>
        <n v="0.7891055916709157"/>
        <n v="0.7544462051774272"/>
        <n v="0.23877258982966387"/>
        <n v="0.8050946696993578"/>
        <n v="0.8231305841513012"/>
        <n v="0.8884267609786103"/>
        <n v="0.8644369330775625"/>
        <n v="0.13697891732745948"/>
        <n v="0.4253399598496993"/>
        <n v="0.6433451170964677"/>
        <n v="0.7240570907047125"/>
        <n v="0.5332041444903901"/>
        <n v="0.17239556759159214"/>
        <n v="0.38205685635173725"/>
        <n v="0.6187737253723099"/>
        <n v="0.9276145530742796"/>
        <n v="0.2209497017519242"/>
        <n v="0.42118759358148716"/>
        <n v="0.4728538511044106"/>
        <n v="0.6338968333326728"/>
        <n v="0.05288420405978378"/>
        <n v="0.5310165893776769"/>
        <n v="0.46151989318991693"/>
        <n v="0.4473264784736256"/>
        <n v="0.5665169925172464"/>
        <n v="0.43819608460267656"/>
        <n v="0.6947831069257454"/>
        <n v="0.49857100852225555"/>
        <n v="0.39991470171284627"/>
        <n v="0.891516602980725"/>
        <n v="0.42008079335697024"/>
        <n v="0.719077969596994"/>
        <n v="0.12733330059409664"/>
        <n v="0.6136255195432037"/>
        <n v="0.2895236991154363"/>
        <n v="0.4933954629184978"/>
        <n v="0.6309411809448401"/>
        <n v="0.38055030812139545"/>
        <n v="0.2268190267575496"/>
        <n v="0.44584347981588957"/>
        <n v="0.5173620274500332"/>
        <n v="0.5460736509907529"/>
        <n v="0.8244406942714867"/>
        <n v="0.33727447632792507"/>
        <n v="0.9222077883228649"/>
        <n v="0.5594528426060702"/>
        <n v="0.0033778877330544743"/>
        <n v="0.732232128972564"/>
        <n v="0.425654578563452"/>
        <n v="0.4126712133714674"/>
        <n v="0.8757996783803512"/>
        <n v="0.43763743112731446"/>
        <n v="0.08824728988674468"/>
        <n v="0.4973548322778536"/>
        <n v="0.3652316373707276"/>
        <n v="0.7112014258408933"/>
        <n v="0.8085016349671942"/>
        <n v="0.05168238652528123"/>
        <n v="0.15934854766784723"/>
        <n v="0.8910845516329561"/>
        <n v="0.3025049761724877"/>
        <n v="0.23406257903851313"/>
        <n v="0.997244201382034"/>
        <n v="0.40789261084001993"/>
        <n v="0.010600161543506958"/>
        <n v="0.8730473097444585"/>
        <n v="0.12604835442412876"/>
        <n v="0.10591969410536461"/>
        <n v="0.14736938559709345"/>
        <n v="0.1118957078302335"/>
        <n v="0.0010173754566977777"/>
        <n v="0.42261886067706467"/>
        <n v="0.9285180330996097"/>
        <n v="0.49139776967367776"/>
        <n v="0.9487341733418845"/>
        <n v="0.25360163954464854"/>
        <n v="0.7318909989397078"/>
        <n v="0.49601354684977705"/>
        <n v="0.5648097886162703"/>
        <n v="0.2650374662100512"/>
        <n v="0.5797371795017683"/>
        <n v="0.22607712959064286"/>
        <n v="0.07548758348098183"/>
        <n v="0.006145091837291949"/>
        <n v="0.8654701954898658"/>
        <n v="0.6527616680045486"/>
        <n v="0.7568081172349627"/>
        <n v="0.42153748597767016"/>
        <n v="0.6905566317082297"/>
        <n v="0.8626960928521378"/>
        <n v="0.7755016196400082"/>
        <n v="0.26650276635433146"/>
        <n v="0.5257956608507233"/>
        <n v="0.8055695117058695"/>
        <n v="0.4925312563592329"/>
        <n v="0.48787383022483277"/>
        <n v="0.1661366307492409"/>
        <n v="0.3207552115623141"/>
        <n v="0.3532198851054794"/>
        <n v="0.8489593170762667"/>
        <n v="0.10931452951743525"/>
        <n v="0.6379305900641856"/>
        <n v="0.9771494103804398"/>
        <n v="0.9490793300247051"/>
        <n v="0.5559651144392805"/>
        <n v="0.12186562148941815"/>
        <n v="0.9565306274051035"/>
        <n v="0.3165692398533261"/>
        <n v="0.20251554907613356"/>
        <n v="0.7629966619680909"/>
        <n v="0.17349865322985925"/>
        <n v="0.438685768677915"/>
        <n v="0.8780278556284331"/>
        <n v="0.803099160156908"/>
        <n v="0.15479728277135352"/>
        <n v="0.43266901558869"/>
        <n v="0.8623064969895948"/>
        <n v="0.9293165321962829"/>
        <n v="0.09657283819399076"/>
        <n v="0.5592853331320732"/>
        <n v="0.414963425217005"/>
        <n v="0.6699990883648445"/>
        <n v="0.7125068497352821"/>
        <n v="0.9334955191945822"/>
        <n v="0.6437670399575034"/>
        <n v="0.9822514864425237"/>
        <n v="0.9852735639816398"/>
        <n v="0.5964635594598522"/>
        <n v="0.3454843058943766"/>
        <n v="0.5337827434308627"/>
        <n v="0.23431702386212827"/>
        <n v="0.578941382791926"/>
        <n v="0.863558274267983"/>
        <n v="0.8505980814579456"/>
        <n v="0.6521998461727069"/>
        <n v="0.7081351481823743"/>
        <n v="0.3243453223756071"/>
        <n v="0.3272673220548642"/>
        <n v="0.607283536005032"/>
        <n v="0.6884791676401221"/>
        <n v="0.837270472404426"/>
        <n v="0.07794966889142518"/>
        <n v="0.5622585061539741"/>
        <n v="0.42131393954299146"/>
        <n v="0.3741406917450467"/>
        <n v="0.7440500987449947"/>
        <n v="0.41604897626569726"/>
        <n v="0.6192847873984858"/>
        <n v="0.07898980493771846"/>
        <n v="0.6683280500352006"/>
        <n v="0.4408766957038204"/>
        <n v="0.5183480743409195"/>
        <n v="0.7022109863403417"/>
        <n v="0.29547419575266276"/>
        <n v="0.7567742852679977"/>
        <n v="0.8935923426797049"/>
        <n v="0.7013657194300822"/>
        <n v="0.26561636438497127"/>
        <n v="0.4625976214852192"/>
        <n v="0.6446518762989688"/>
        <n v="0.30594114142273365"/>
        <n v="0.42991136691635456"/>
        <n v="0.12559402357001226"/>
        <n v="0.9323107871451116"/>
        <n v="0.5044600061509509"/>
        <n v="0.9363243633524975"/>
        <n v="0.32084085035605003"/>
        <n v="0.219965444321934"/>
        <n v="0.4797309118257471"/>
        <n v="0.608892799603293"/>
        <n v="0.3073771000093848"/>
        <n v="0.6019342945294912"/>
        <n v="0.4916588076480102"/>
        <n v="0.07521768612999868"/>
        <n v="0.7296084907240741"/>
        <n v="0.4851734086634929"/>
        <n v="0.5869188278717812"/>
        <n v="0.48461947910508174"/>
        <n v="0.44057368982788325"/>
        <n v="0.0317772758364393"/>
        <n v="0.8009290415580723"/>
        <n v="0.20334202827404746"/>
        <n v="0.15791829557947779"/>
        <n v="0.7667140405238582"/>
        <n v="0.7099411367050846"/>
        <n v="0.5733829185107066"/>
        <n v="0.6839298073032178"/>
        <n v="0.4085652529903179"/>
        <n v="0.28970000941317675"/>
        <n v="0.6779734996332933"/>
        <n v="0.8477452581038182"/>
        <n v="0.29060981891874116"/>
        <n v="0.04200675697888889"/>
        <n v="0.06942814859032265"/>
        <n v="0.16085113545192098"/>
        <n v="0.7054130373747242"/>
        <n v="0.26165202590503767"/>
        <n v="0.5840266805859006"/>
        <n v="0.4162524847179533"/>
        <n v="0.12815096471683785"/>
        <n v="0.13356962128647032"/>
        <n v="0.6937895993498476"/>
        <n v="0.10719651209832382"/>
        <n v="0.5522214269941002"/>
        <n v="0.07369292331961375"/>
        <n v="0.3264513230337489"/>
        <n v="0.5930931325346264"/>
        <n v="0.10526299353233315"/>
        <n v="0.3568797546488799"/>
        <n v="0.7226313431066929"/>
        <n v="0.3982833975797516"/>
        <n v="0.7045233864006608"/>
        <n v="0.6114037813171853"/>
        <n v="0.6931490933605705"/>
        <n v="0.8935642333311926"/>
        <n v="0.7575895813027941"/>
        <n v="0.2018939195567303"/>
        <n v="0.5896232322669057"/>
        <n v="0.8808855222172945"/>
        <n v="0.8178114819168111"/>
        <n v="0.8712351316504847"/>
        <n v="0.40794165397836035"/>
        <n v="0.27839387063319077"/>
        <n v="0.6633221295150769"/>
        <n v="0.26682777937580515"/>
        <n v="0.7068836491454171"/>
        <n v="0.18600479295311712"/>
        <n v="0.48437718611794334"/>
        <n v="0.13773498054568312"/>
        <n v="0.4431211006896242"/>
        <n v="0.10094297160850252"/>
        <n v="0.7358068992265229"/>
        <n v="0.056630075337754326"/>
        <n v="0.3990206170765015"/>
        <n v="0.9481982905830146"/>
        <n v="0.7396940103702998"/>
        <n v="0.4940897716789113"/>
        <n v="0.6111143877659262"/>
        <n v="0.892602770580871"/>
        <n v="0.3079615851318094"/>
        <n v="0.9526605677599643"/>
        <n v="0.09480217642065958"/>
        <n v="0.6072416099707314"/>
        <n v="0.49537498253124335"/>
        <n v="0.6542595207144084"/>
        <n v="0.2047926462115932"/>
        <n v="0.7871693772258732"/>
        <n v="0.09053196785472906"/>
        <n v="0.9668528402128949"/>
        <n v="0.17098745434006568"/>
        <n v="0.21790991856513586"/>
        <n v="0.6057363913537193"/>
        <n v="0.354988609415424"/>
        <n v="0.7059566918369095"/>
        <n v="0.6349767223249566"/>
        <n v="0.3362201208344938"/>
        <n v="0.14364321809007186"/>
        <n v="0.09284963742259411"/>
        <n v="0.9436580526619892"/>
        <n v="0.5249985456702488"/>
        <n v="0.7959731052155198"/>
        <n v="0.8315302470078493"/>
        <n v="0.10756897886450645"/>
        <n v="0.7917157264072509"/>
        <n v="0.7229470120577364"/>
        <n v="0.7459220003550848"/>
        <n v="0.15998057224598827"/>
        <n v="0.7621549856104995"/>
        <n v="0.8664662507235887"/>
        <n v="0.43699183742055525"/>
        <n v="0.34369370900381324"/>
        <n v="0.26966116533912077"/>
        <n v="0.42746340489456425"/>
        <n v="0.10349856480431141"/>
        <n v="0.3432334589332693"/>
        <n v="0.5905415421282835"/>
        <n v="0.1466030710066234"/>
        <n v="0.046576582293801794"/>
        <n v="0.9373972593820008"/>
        <n v="0.9225820610713149"/>
        <n v="0.4875901847478775"/>
        <n v="0.6244200425174113"/>
        <n v="0.17069835549830925"/>
        <n v="0.7191362723100966"/>
        <n v="0.9217255419578753"/>
        <n v="0.02977953223165153"/>
        <n v="0.319003305110496"/>
        <n v="0.5508145315295109"/>
        <n v="0.2672296060638575"/>
        <n v="0.025676986977530625"/>
        <n v="0.5076707707350915"/>
        <n v="0.8826215400811809"/>
        <n v="0.6979895283647596"/>
        <n v="0.6936912739606412"/>
        <n v="0.8297559382612298"/>
        <n v="0.5264600176447574"/>
        <n v="0.6037666333722445"/>
        <n v="0.32436097898979654"/>
        <n v="0.20735342380795563"/>
        <n v="0.5572396348596702"/>
        <n v="0.9575344804987295"/>
        <n v="0.810697433841964"/>
        <n v="0.04090867058373049"/>
        <n v="0.16539938102234086"/>
        <n v="0.2255006629185219"/>
        <n v="0.29349513723401854"/>
        <n v="0.8993361443914163"/>
        <n v="0.2594731009172546"/>
        <n v="0.14149774604198473"/>
        <n v="0.35107313463911194"/>
        <n v="0.11804038118284688"/>
        <n v="0.6293973112692428"/>
        <n v="0.8598124020071601"/>
        <n v="0.7262753826562602"/>
        <n v="0.1924432568852108"/>
        <n v="0.13458105823821498"/>
        <n v="0.09915397208318066"/>
        <n v="0.4400038362757678"/>
        <n v="0.2813796012420057"/>
        <n v="0.6903282511288777"/>
        <n v="0.8953465167611815"/>
        <n v="0.1532535167676844"/>
        <n v="0.9677300065648936"/>
        <n v="0.7920224715684254"/>
        <n v="0.4914616402615156"/>
        <n v="0.8085634884045424"/>
        <n v="0.6629184123929008"/>
        <n v="0.9385551705063844"/>
        <n v="0.7114918697226523"/>
        <n v="0.9069935650745553"/>
        <n v="0.6874092167245566"/>
        <n v="0.5947983115478485"/>
        <n v="0.8872972023407815"/>
        <n v="0.2581817011928268"/>
        <n v="0.11109700063922867"/>
        <n v="0.26749253909419457"/>
        <n v="0.038440308176651894"/>
        <n v="0.6787322892456074"/>
        <n v="0.8954891907796103"/>
        <n v="0.8597430207257368"/>
        <n v="0.5406587624352095"/>
        <n v="0.9081307354864858"/>
        <n v="0.7438403883045297"/>
        <n v="0.7163843592945709"/>
        <n v="0.9611053105332616"/>
        <n v="0.9615755949121466"/>
        <n v="0.3359044581681374"/>
        <n v="0.675797235802647"/>
        <n v="0.08712007864249927"/>
        <n v="0.24556390699895303"/>
        <n v="0.30072843806581295"/>
        <n v="0.0033291381400616382"/>
        <n v="0.4301816826181253"/>
        <n v="0.024761701454192542"/>
        <n v="0.3639203556670131"/>
        <n v="0.2972924396688005"/>
        <n v="0.647816331116963"/>
        <n v="0.24763633234632543"/>
        <n v="0.5950803460692186"/>
        <n v="0.33058236933592233"/>
        <n v="0.39362779747063636"/>
        <n v="0.313522450490736"/>
        <n v="0.5765928715979484"/>
        <n v="0.3192793232195431"/>
        <n v="0.07924297323055729"/>
        <n v="0.09523967863124072"/>
        <n v="0.6167350683666847"/>
        <n v="0.29416833707022305"/>
        <n v="0.9118512650264992"/>
        <n v="0.41907402920935555"/>
        <n v="0.8380647519902319"/>
        <n v="0.09193076148543655"/>
        <n v="0.35714861366583384"/>
        <n v="0.24788174753858971"/>
        <n v="0.08630859219606923"/>
        <n v="0.9798320436836938"/>
        <n v="0.8698794880308186"/>
        <n v="0.01326841819804303"/>
        <n v="0.12547951224216536"/>
        <n v="0.08105062526418916"/>
        <n v="0.33280364096935366"/>
        <n v="0.8992424289859758"/>
        <n v="0.5117097720151732"/>
        <n v="0.5773629312839933"/>
        <n v="0.14979647484620162"/>
        <n v="0.39243653444067395"/>
        <n v="0.8712941521822889"/>
        <n v="0.1317199958936317"/>
        <n v="0.34992544155204797"/>
        <n v="0.08293704155648884"/>
        <n v="0.04769542574528007"/>
        <n v="0.09532128135283935"/>
        <n v="0.3767268663131269"/>
        <n v="0.52495481872323"/>
        <n v="0.7277721510171682"/>
        <n v="0.8421117435826254"/>
        <n v="0.4605415426854592"/>
        <n v="0.9480186767130924"/>
        <n v="0.7092465079922063"/>
        <n v="0.00819870166036818"/>
        <n v="0.6016486292834514"/>
        <n v="0.747065828330278"/>
        <n v="0.9294379796510958"/>
        <n v="0.5045047463664645"/>
        <n v="0.22807219458202055"/>
        <n v="0.9737503032518703"/>
        <n v="0.7395461376568634"/>
        <n v="0.9180440837240574"/>
        <n v="0.5343155751499867"/>
        <n v="0.5014849195549365"/>
        <n v="0.6792740437628025"/>
        <n v="0.3205292241937202"/>
        <n v="0.3559132239194045"/>
        <n v="0.14317833094981924"/>
        <n v="0.18334100613068127"/>
        <n v="0.5625859707400054"/>
        <n v="0.18957111874011223"/>
        <n v="0.7633234095384818"/>
        <n v="0.23444185391807804"/>
        <n v="0.8476741597372868"/>
        <n v="0.6298008293592944"/>
        <n v="0.34503862083242964"/>
        <n v="0.9664673234675076"/>
        <n v="0.7518828607849308"/>
        <n v="0.060334234730679004"/>
        <n v="0.04786013059947336"/>
        <n v="0.6173080753330757"/>
        <n v="0.8840881686778657"/>
        <n v="0.9122391588711886"/>
        <n v="0.5235262014324878"/>
        <n v="0.03232259775933277"/>
        <n v="0.06553257148120173"/>
        <n v="0.18053906420507693"/>
        <n v="0.1446923849667351"/>
        <n v="0.12755724611661956"/>
        <n v="0.24870517103225764"/>
        <n v="0.17727228725752509"/>
        <n v="0.34546014785192003"/>
        <n v="0.33606435295338855"/>
        <n v="0.392471930152936"/>
        <n v="0.6913095829951353"/>
        <n v="0.9727974009627909"/>
        <n v="0.08117201777196403"/>
        <n v="0.16372598040554343"/>
        <n v="0.8238815901529335"/>
        <n v="0.404374652030111"/>
        <n v="0.7473173411082944"/>
        <n v="0.6453979976218691"/>
        <n v="0.7736500319200862"/>
        <n v="0.2010357381363459"/>
        <n v="0.45206238641136054"/>
        <n v="0.19648700627732596"/>
        <n v="0.7562899615305444"/>
        <n v="0.2310675249636811"/>
        <n v="0.16217010845763957"/>
        <n v="0.2318422759355473"/>
        <n v="0.06093301975416543"/>
        <n v="0.5286279435560868"/>
        <n v="0.3421251335423292"/>
        <n v="0.9677475661807262"/>
        <n v="0.9694538933399057"/>
        <n v="0.6301376733712174"/>
        <n v="0.3752424787292523"/>
        <n v="0.11392875799925117"/>
        <n v="0.8944660809914633"/>
        <n v="0.7701354224766545"/>
        <n v="0.4555145648993796"/>
        <n v="0.08342680171863226"/>
        <n v="0.6280247823530505"/>
        <n v="0.11204244137065111"/>
        <n v="0.5126050589577075"/>
        <n v="0.5388475897791772"/>
        <n v="0.03541814475418459"/>
        <n v="0.1394771459640276"/>
        <n v="0.002906026950399432"/>
        <n v="0.9968215686160197"/>
        <n v="0.8770609373286817"/>
        <n v="0.4402061584971042"/>
        <n v="0.07633201086335695"/>
        <n v="0.7720750614872487"/>
        <n v="0.6963871066948638"/>
        <n v="0.37751303203130127"/>
        <n v="0.7115334013101658"/>
        <n v="0.7583366449301329"/>
        <n v="0.8727710629751517"/>
        <n v="0.5627115073352146"/>
        <n v="0.9014684687069155"/>
        <n v="0.4153715866563734"/>
        <n v="0.0058897441718563925"/>
        <n v="0.6177257197296454"/>
        <n v="0.8667816469082632"/>
        <n v="0.8597580837249627"/>
        <n v="0.7715709098890371"/>
        <n v="0.4481043144862814"/>
        <n v="0.5761936008237286"/>
        <n v="0.14158870589148764"/>
        <n v="0.26905532301084556"/>
        <n v="0.134531565294848"/>
        <n v="0.5611157913095381"/>
        <n v="0.6301017472358031"/>
        <n v="0.6657340383133433"/>
        <n v="0.594843504804113"/>
        <n v="0.12596091181358948"/>
        <n v="0.9283164538302386"/>
        <n v="0.6378039498671699"/>
        <n v="0.36875224451810096"/>
        <n v="0.5761276869035387"/>
        <n v="0.8900673347402632"/>
        <n v="0.7039182433311075"/>
        <n v="0.23392741121578442"/>
        <n v="0.012396685732687263"/>
        <n v="0.12240223785735038"/>
        <n v="0.053791100458098096"/>
        <n v="0.874778483345428"/>
        <n v="0.573481598084936"/>
        <n v="0.8221299486120967"/>
        <n v="0.8848484179750784"/>
        <n v="0.494227502058354"/>
        <n v="0.7477380555048423"/>
        <n v="0.917372678865237"/>
        <n v="0.5773995788455318"/>
        <n v="0.0839566824762229"/>
        <n v="0.5205400618012513"/>
        <n v="0.263299890753836"/>
        <n v="0.2624378265523386"/>
        <n v="0.05006085980877495"/>
        <n v="0.6755918894712541"/>
        <n v="0.07578936143923232"/>
        <n v="0.46605994315749266"/>
        <n v="0.02873006972400849"/>
        <n v="0.5264510503369799"/>
        <n v="0.8775823688061448"/>
        <n v="0.5506281995860965"/>
        <n v="0.020532733908374956"/>
        <n v="0.7187956748221151"/>
        <n v="0.9785700555187069"/>
        <n v="0.6151809286003544"/>
        <n v="0.4220654513836868"/>
        <n v="0.5144778563586929"/>
        <n v="0.9151679458909048"/>
        <n v="0.3662305705194496"/>
        <n v="0.14018037489926927"/>
        <n v="0.14516170058802202"/>
        <n v="0.33330651337463524"/>
        <n v="0.22497086589727489"/>
        <n v="0.7366968908945867"/>
        <n v="0.4063530345640164"/>
        <n v="0.5153854207365341"/>
        <n v="0.5980477796734098"/>
        <n v="0.47044930121072326"/>
        <n v="0.6518858465944104"/>
        <n v="0.12360996437062977"/>
        <n v="0.8064315887518854"/>
        <n v="0.178717527604613"/>
        <n v="0.744437290967843"/>
        <n v="0.7604479346896493"/>
        <n v="0.6405600068104436"/>
        <n v="0.17153348148431669"/>
        <n v="0.3194021991005572"/>
        <n v="0.6315158807345798"/>
        <n v="0.8898058508244334"/>
        <n v="0.700050722363769"/>
        <n v="0.9274649447413195"/>
        <n v="0.9370239999121471"/>
        <n v="0.4804544142580136"/>
        <n v="0.10411038261024752"/>
        <n v="0.23546455365721553"/>
        <n v="0.6149789207410756"/>
        <n v="0.04875966386305086"/>
        <n v="0.44433194391803343"/>
        <n v="0.4856570548026433"/>
        <n v="0.7126643421253681"/>
        <n v="0.8742804035044052"/>
        <n v="0.2805023291107226"/>
        <n v="0.8402364058840393"/>
        <n v="0.9724895107730493"/>
        <n v="0.10358070413721165"/>
        <n v="0.270732471073157"/>
        <n v="0.0709834560955992"/>
        <n v="0.18411596162777433"/>
        <n v="0.10551163427654764"/>
        <n v="0.43479550402238687"/>
        <n v="0.29317036404098973"/>
        <n v="0.4768432930377742"/>
        <n v="0.6166741466619902"/>
        <n v="0.25025634695109833"/>
        <n v="0.08835495421706097"/>
        <n v="0.004554790235541173"/>
        <n v="0.05929586942786225"/>
        <n v="0.23144755262599748"/>
        <n v="0.4124584872373359"/>
        <n v="0.4100946247341746"/>
        <n v="0.04363705200843948"/>
        <n v="0.2790415932534399"/>
        <n v="0.14352691587881217"/>
        <n v="0.04676781888127357"/>
        <n v="0.6031742491312597"/>
        <n v="0.8819152905386488"/>
        <n v="0.9878345055041805"/>
        <n v="0.18172537779832987"/>
        <n v="0.15319262793579846"/>
        <n v="0.2031971283050863"/>
        <n v="0.7334956603271"/>
        <n v="0.30931643859869706"/>
        <n v="0.5120509161442895"/>
        <n v="0.18883367868243095"/>
        <n v="0.5175094926293496"/>
        <n v="0.262060396387478"/>
        <n v="0.5792656620042024"/>
        <n v="0.09970661285941995"/>
        <n v="0.8551686135337949"/>
        <n v="0.022711713166339464"/>
        <n v="0.4256944242782106"/>
        <n v="0.2872772462698613"/>
        <n v="0.6700220597392877"/>
        <n v="0.012960674964886065"/>
        <n v="0.618480201534444"/>
        <n v="0.6079304066678979"/>
        <n v="0.4580898016459253"/>
        <n v="0.16263345279792474"/>
        <n v="0.5770521871141104"/>
        <n v="0.6026354446949397"/>
        <n v="0.021784230744861688"/>
        <n v="0.24782577060808708"/>
        <n v="0.6363609782391373"/>
        <n v="0.4562368970481664"/>
        <n v="0.9170015933533937"/>
        <n v="0.827223635789142"/>
        <n v="0.27965898931591227"/>
        <n v="0.7946328377986805"/>
        <n v="0.8711045370222948"/>
        <n v="0.60293637084182"/>
        <n v="0.6955195868366043"/>
        <n v="0.5782945538170305"/>
        <n v="0.950024304914548"/>
        <n v="0.18548601025560663"/>
        <n v="0.41242133167345585"/>
        <n v="0.7070257082555247"/>
        <n v="0.17946932108277858"/>
        <n v="0.05216862747571749"/>
        <n v="0.26910687771893615"/>
        <n v="0.46355574085435947"/>
        <n v="0.6582345402465118"/>
        <n v="0.9538228624559318"/>
        <n v="0.39005807343194787"/>
        <n v="0.592506007901224"/>
        <n v="0.9408635854363093"/>
        <n v="0.14711115539633857"/>
        <n v="0.15281261023844972"/>
        <n v="0.63646386963226"/>
        <n v="0.6124239170728482"/>
        <n v="0.607740180337701"/>
        <n v="0.35747941871245104"/>
        <n v="0.13234434350730873"/>
        <n v="0.5299126818771007"/>
        <n v="0.8146162397383647"/>
        <n v="0.9386937745299277"/>
        <n v="0.40891472380992355"/>
        <n v="0.16281901428255907"/>
        <n v="0.7857526830879964"/>
        <n v="0.5963849415477027"/>
        <n v="0.02030266505241396"/>
        <n v="0.8296260507362487"/>
        <n v="0.7938162621432655"/>
        <n v="0.6641127997962176"/>
        <n v="0.3005035625802239"/>
        <n v="0.39754412443777176"/>
        <n v="0.592519490840858"/>
        <n v="0.38236221205019716"/>
        <n v="0.13034847465544153"/>
        <n v="0.18952413396564816"/>
        <n v="0.04463682247502665"/>
        <n v="0.4990668409077389"/>
        <n v="0.7710891224411099"/>
        <n v="0.4256078775521078"/>
        <n v="0.7582423896110675"/>
        <n v="0.78076708331527"/>
        <n v="0.537701543595801"/>
        <n v="0.5149301558865736"/>
        <n v="0.7098376337564727"/>
        <n v="0.5851893984963791"/>
        <n v="0.16020578980174638"/>
        <n v="0.9101951040102535"/>
        <n v="0.8613572942432783"/>
        <n v="0.11966704511392523"/>
        <n v="0.912744083867777"/>
        <n v="0.038207262167574974"/>
        <n v="0.46261249533242277"/>
        <n v="0.3897056059553563"/>
        <n v="0.9778549225354153"/>
        <n v="0.02804502510246676"/>
        <n v="0.0715504695651129"/>
        <n v="0.12812866672524237"/>
        <n v="0.05732642712728897"/>
        <n v="0.572723090844711"/>
        <n v="0.3217796380900493"/>
        <n v="0.18762241617378972"/>
        <n v="0.9412072410896422"/>
        <n v="0.28069716139628076"/>
        <n v="0.12013076073376172"/>
        <n v="0.978130736128779"/>
        <n v="0.6029985837833889"/>
        <n v="0.3003225267190903"/>
        <n v="0.2665935008735182"/>
        <n v="0.5354347308449118"/>
        <n v="0.4017466637685321"/>
        <n v="0.8333862485848177"/>
        <n v="0.45478901298509455"/>
        <n v="0.7183839763457757"/>
        <n v="0.14069948922359976"/>
        <n v="0.39308978162217023"/>
        <n v="0.23320961190289113"/>
        <n v="0.8496291447609171"/>
        <n v="0.05738772286461691"/>
        <n v="0.30736718595552104"/>
        <n v="0.7857759243242376"/>
        <n v="0.8383388343908689"/>
        <n v="0.30143495812595344"/>
        <n v="0.020181721624936033"/>
        <n v="0.3248333884652087"/>
        <n v="0.4532660275584185"/>
        <n v="0.09409692880461762"/>
        <n v="0.20145153808672023"/>
        <n v="0.4805295635206911"/>
        <n v="0.9506624247887951"/>
        <n v="0.5574758036695439"/>
        <n v="0.5405127864692865"/>
        <n v="0.3175841338069625"/>
        <n v="0.7039217419873742"/>
        <n v="0.15155015193119792"/>
        <n v="0.36853657766293124"/>
        <n v="0.5137839832114558"/>
        <n v="0.8304660858648895"/>
        <n v="0.763606941430776"/>
        <n v="0.9320735638587814"/>
        <n v="0.7941059311149681"/>
        <n v="0.06627175842035882"/>
        <n v="0.7573567392624019"/>
        <n v="0.22290844217037376"/>
        <n v="0.9301899146060846"/>
        <n v="0.29956454880747463"/>
        <n v="0.7079593445590612"/>
        <n v="0.7586636693608796"/>
        <n v="0.48695608021549386"/>
        <n v="0.24259624860820728"/>
        <n v="0.12438169824337153"/>
        <n v="0.6041002657037354"/>
        <n v="0.02647893634422238"/>
        <n v="0.6940481702603631"/>
        <n v="0.19195551355694496"/>
        <n v="0.2248205996770518"/>
        <n v="0.6638028290327228"/>
        <n v="0.7244892238727055"/>
        <n v="0.45569749184648456"/>
        <n v="0.47308685119508553"/>
        <n v="0.7102024541768407"/>
        <n v="0.903449414708084"/>
        <n v="0.4089000962904218"/>
        <n v="0.11972550060554166"/>
        <n v="0.6364632764044017"/>
        <n v="0.379052614477845"/>
        <n v="0.15169623314212277"/>
        <n v="0.8665970348686107"/>
        <n v="0.7420764146351508"/>
        <n v="0.21978470213593004"/>
        <n v="0.6407466717317086"/>
        <n v="0.7008673162874808"/>
        <n v="0.7258129822289157"/>
        <n v="0.9328564373267004"/>
        <n v="0.5638939503560838"/>
        <n v="0.7853248686478193"/>
        <n v="0.8189635289426588"/>
        <n v="0.4847531872070452"/>
        <n v="0.5425722809061682"/>
        <n v="0.8182465069302932"/>
        <n v="0.26459825839919127"/>
        <n v="0.4669462326586086"/>
        <n v="0.18995797130616598"/>
        <n v="0.941821107595016"/>
        <n v="0.704523699366346"/>
        <n v="0.27337338427297586"/>
        <n v="0.5342903981706897"/>
        <n v="0.8298994961252891"/>
        <n v="0.4701827733552144"/>
        <n v="0.28617931177448386"/>
        <n v="0.4544885692427171"/>
        <n v="0.5438460163509823"/>
        <n v="0.8645642827014086"/>
        <n v="0.10233904799771032"/>
        <n v="0.06913417216437512"/>
        <n v="0.10952522121789798"/>
        <n v="0.26925925744605017"/>
        <n v="0.7761706015841714"/>
        <n v="0.47008647777922163"/>
        <n v="0.5389649593029225"/>
        <n v="0.3141211885593437"/>
        <n v="0.9013756187924011"/>
        <n v="0.7984408754280006"/>
        <n v="0.19699497019918444"/>
        <n v="0.40655784507560355"/>
        <n v="0.11112987387283668"/>
        <n v="0.42323705185926774"/>
        <n v="0.9961677511957105"/>
        <n v="0.6333024397032329"/>
        <n v="0.23587823305886568"/>
        <n v="0.9022688183383939"/>
        <n v="0.8925266923125798"/>
        <n v="0.4195824741223597"/>
        <n v="0.9258711376297115"/>
        <n v="0.4795427793035173"/>
        <n v="0.5502934042778477"/>
        <n v="0.3589248568238883"/>
        <n v="0.019113061924471042"/>
        <n v="0.10537809103729168"/>
        <n v="0.845305330922924"/>
        <n v="0.31140593238360503"/>
        <n v="0.3152757811705167"/>
        <n v="0.35283510614753333"/>
        <n v="0.08504107733381427"/>
        <n v="0.20897571106754642"/>
        <n v="0.7022624047717969"/>
        <n v="0.14810623253862565"/>
        <n v="0.437329941158656"/>
        <n v="0.00355569424068769"/>
        <n v="0.7744904584637221"/>
        <n v="0.9326968556309961"/>
        <n v="0.08034889994712968"/>
        <n v="0.8469301780721267"/>
        <n v="0.18059574082993524"/>
        <n v="0.7316704365629599"/>
        <n v="0.013269252632954753"/>
        <n v="0.9010209957347862"/>
        <n v="0.9431411648309309"/>
        <n v="0.614926613831094"/>
        <n v="0.2999215444010265"/>
        <n v="0.1429561164477794"/>
        <n v="0.9040472470872074"/>
        <n v="0.20742677488484085"/>
        <n v="0.7571067750307988"/>
        <n v="0.15141294107245729"/>
        <n v="0.2668446975972244"/>
        <n v="0.22947626494307227"/>
        <n v="0.7446881366046681"/>
        <n v="0.1390371758220902"/>
        <n v="0.9304812928881633"/>
        <n v="0.5296188002504193"/>
        <n v="0.7663567119869724"/>
        <n v="0.4303086326428146"/>
        <n v="0.9392986562891131"/>
        <n v="0.7103928331338897"/>
        <n v="0.04797143060587994"/>
        <n v="0.17504574993508426"/>
        <n v="0.9099273656983764"/>
        <n v="0.24114567437498224"/>
        <n v="0.12463181829489012"/>
        <n v="0.3348105736732262"/>
        <n v="0.7382312897146378"/>
        <n v="0.9022961045446087"/>
        <n v="0.7381498306277423"/>
        <n v="0.8827967575526596"/>
        <n v="0.23806527529822996"/>
        <n v="0.511881817999304"/>
        <n v="0.023344726641589597"/>
        <n v="0.7173527900907999"/>
        <n v="0.6184926350959092"/>
        <n v="0.1479230001029549"/>
        <n v="0.04459316283827408"/>
        <n v="0.005113744331847081"/>
        <n v="0.8672422920548802"/>
        <n v="0.49907901082541495"/>
        <n v="0.2333237224465694"/>
        <n v="0.541784570539254"/>
        <n v="0.1755677872020538"/>
        <n v="0.551270209974572"/>
        <n v="0.17265381804345725"/>
        <n v="0.24693834056059183"/>
        <n v="0.5133030888853359"/>
        <n v="0.5493822901101877"/>
        <n v="0.4771242173283423"/>
        <n v="0.09376356169108757"/>
        <n v="0.3427938693127237"/>
        <n v="0.060866127369637146"/>
        <n v="0.22349407065528348"/>
        <n v="0.6155145157513907"/>
        <n v="0.2465140158999709"/>
        <n v="0.01199079180417617"/>
        <n v="0.5028176373838592"/>
        <n v="0.627488991144778"/>
        <n v="0.935562013346716"/>
        <n v="0.7677035254781356"/>
        <n v="0.18453139629075166"/>
        <n v="0.9566786575608989"/>
        <n v="0.7048628679120496"/>
        <n v="0.6824949798716538"/>
        <n v="0.9100381199879033"/>
        <n v="0.7808064793754353"/>
        <n v="0.9057851982795405"/>
        <n v="0.06236403760219955"/>
        <n v="0.6662823176820114"/>
        <n v="0.6442871022793543"/>
        <n v="0.41801536832877884"/>
        <n v="0.1469212810194167"/>
        <n v="0.029069130178384972"/>
        <n v="0.34071580162451187"/>
        <n v="0.419913619262933"/>
        <n v="0.5458658619070722"/>
        <n v="0.31138684712274367"/>
        <n v="0.6298118239869687"/>
        <n v="0.980209656269338"/>
        <n v="0.5455155928220418"/>
        <n v="0.4037507703142449"/>
        <n v="0.19131271101970582"/>
        <n v="0.12377862283466545"/>
        <n v="0.8387657285073565"/>
        <n v="0.05159404768039355"/>
        <n v="0.30913605118216547"/>
        <n v="0.060370022777138876"/>
        <n v="0.5257966899217423"/>
        <n v="0.6789890372551268"/>
        <n v="0.5261959081391753"/>
        <n v="0.2075465453555242"/>
        <n v="0.6830467663769497"/>
        <n v="0.6384903269139276"/>
        <n v="0.9135807340456491"/>
        <n v="0.48772101160841674"/>
        <n v="0.40441103354341756"/>
        <n v="0.943648553258171"/>
        <n v="0.6573709016105552"/>
        <n v="0.1340635869193556"/>
        <n v="0.9813228980173886"/>
        <n v="0.12375185704466163"/>
        <n v="0.3821932809678995"/>
        <n v="0.901183555147497"/>
        <n v="0.807319986651296"/>
        <n v="0.8296097491696035"/>
        <n v="0.0026813904734728222"/>
        <n v="0.14387313982943728"/>
        <n v="0.6678917495502941"/>
        <n v="0.21470184870074183"/>
        <n v="0.922329614163945"/>
        <n v="0.7008336574338092"/>
        <n v="0.30785088783370285"/>
        <n v="0.9177718249407988"/>
        <n v="0.08379999485244416"/>
        <n v="0.900186592128364"/>
        <n v="0.5561666967180623"/>
        <n v="0.6809545564705612"/>
        <n v="0.7155612386744911"/>
        <n v="0.2897057940398954"/>
        <n v="0.8321430681987411"/>
        <n v="0.2517828162237794"/>
        <n v="0.6168090774275546"/>
        <n v="0.8870891668357384"/>
        <n v="0.5570196842812001"/>
        <n v="0.23792670613279376"/>
        <n v="0.4759378455860347"/>
        <n v="0.8442214141256124"/>
        <n v="0.8515201675098667"/>
        <n v="0.010277950514796408"/>
        <n v="0.027403355589936118"/>
        <n v="0.4242618099302754"/>
        <n v="0.9125658937818689"/>
        <n v="0.5829980355338116"/>
        <n v="0.8176375088474908"/>
        <n v="0.10152443873629358"/>
        <n v="0.6313200648121462"/>
        <n v="0.6384075843480528"/>
        <n v="0.9727452628362816"/>
        <n v="0.4115003375533226"/>
        <n v="0.3399215469847482"/>
        <n v="0.510101929552811"/>
        <n v="0.6390350784723489"/>
        <n v="0.9020045653531638"/>
        <n v="0.05571334019392227"/>
        <n v="0.9894357932495055"/>
        <n v="0.7020042601005092"/>
        <n v="0.166313339758143"/>
        <n v="0.22946610622929553"/>
        <n v="0.27852749094812657"/>
        <n v="0.9802204495242731"/>
        <n v="0.47528992258648495"/>
        <n v="0.7980420225189314"/>
        <n v="0.2771912859324166"/>
        <n v="0.33761177828313416"/>
        <n v="0.9678798799186095"/>
        <n v="0.29214019625741927"/>
        <n v="0.6617142435918939"/>
        <n v="0.06099758534664834"/>
        <n v="0.7079901755923689"/>
        <n v="0.8562094578172115"/>
        <n v="0.8901513195638198"/>
        <n v="0.40926240408059433"/>
        <n v="0.17064833065946539"/>
        <n v="0.30031033738728596"/>
        <n v="0.35182087694176667"/>
        <n v="0.4563960861926937"/>
        <n v="0.8814714398392209"/>
        <n v="0.7226527327948782"/>
        <n v="0.36794030993531224"/>
        <n v="0.2226932362442473"/>
        <n v="8.575269828308141E-4"/>
        <n v="0.8167317773443761"/>
        <n v="0.6458490270911726"/>
        <n v="0.6167257868358733"/>
        <n v="0.6179439771448796"/>
        <n v="0.7084288234272355"/>
        <n v="0.09102437216088521"/>
        <n v="0.8952719573160591"/>
        <n v="0.3992615849036911"/>
        <n v="0.056140861797797204"/>
        <n v="0.5891035852032012"/>
        <n v="0.18920644998871072"/>
        <n v="0.023144411590026337"/>
        <n v="0.1909458658423948"/>
        <n v="0.4843826289184333"/>
        <n v="0.14042561502592765"/>
        <n v="0.5233396184231086"/>
        <n v="0.2740079552414879"/>
        <n v="0.0017706702306371502"/>
        <n v="0.8482031508684421"/>
        <n v="0.26389322316209496"/>
        <n v="0.8048705928000002"/>
        <n v="0.7859370210465545"/>
        <n v="0.1329406360459192"/>
        <n v="0.7722713976780934"/>
        <n v="0.32698224050961167"/>
        <n v="0.06439443635226882"/>
        <n v="0.5910989801533616"/>
        <n v="0.06880904066841576"/>
        <n v="0.8457433553239732"/>
        <n v="0.6805216139754777"/>
        <n v="0.03716596942881423"/>
        <n v="0.44796060577996477"/>
        <n v="0.2995597140395768"/>
        <n v="0.38803418730411154"/>
        <n v="0.7068362492641614"/>
        <n v="0.890460961159401"/>
        <n v="0.40583183984910154"/>
        <n v="0.3501727250217924"/>
        <n v="0.030150083591916288"/>
        <n v="0.4153865211133039"/>
        <n v="0.3415056083144381"/>
        <n v="0.7448828115734818"/>
        <n v="0.8741572366182515"/>
        <n v="0.7172400970255444"/>
        <n v="0.011754952594450696"/>
        <n v="0.7415210512903343"/>
        <n v="0.9017434534031983"/>
        <n v="0.37556564104629775"/>
        <n v="0.11056226802546854"/>
        <n v="0.8851279733816614"/>
        <n v="0.09657612817794015"/>
        <n v="0.7732315258549727"/>
        <n v="0.7834077654565822"/>
        <n v="0.10106714556464313"/>
        <n v="0.5636975369022242"/>
        <n v="0.6144044687053447"/>
        <n v="0.46497424037788126"/>
        <n v="0.115837170280633"/>
        <n v="0.4311128854666544"/>
        <n v="0.5943681347879686"/>
        <n v="0.38371919630123663"/>
        <n v="0.07912139757760528"/>
        <n v="0.04979164724492091"/>
        <n v="0.34072450937814736"/>
        <n v="0.30036121119971937"/>
        <n v="0.5676479209262736"/>
        <n v="0.7178208508362763"/>
        <n v="0.21914727368488096"/>
        <n v="0.2787732359900773"/>
        <n v="0.9531899052965992"/>
        <n v="0.8390188013610234"/>
        <n v="0.9767410781777707"/>
        <n v="0.6754704355181829"/>
        <n v="0.32504463343774215"/>
        <n v="0.7671388306103534"/>
        <n v="0.48219180570138886"/>
        <n v="0.07782544717521589"/>
        <n v="0.7715872818560472"/>
        <n v="0.5838620626719797"/>
        <n v="0.014276809069699303"/>
        <n v="0.6213399424639223"/>
        <n v="0.8460027548037755"/>
        <n v="0.7120993392263871"/>
        <n v="0.6489365217416011"/>
        <n v="0.9727454801428934"/>
        <n v="0.46805780512343564"/>
        <n v="0.5756922879947833"/>
        <n v="0.29999134023450313"/>
        <n v="0.2784034106589306"/>
        <n v="0.34678214662639995"/>
        <n v="0.4824238269583493"/>
        <n v="0.8797213956242463"/>
        <n v="0.5464173232884547"/>
        <n v="0.24818621630202498"/>
        <n v="0.5293188779359064"/>
        <n v="0.8629083862431095"/>
        <n v="0.2560683888293316"/>
        <n v="0.07765051863076977"/>
        <n v="0.6075365221885611"/>
        <n v="0.26157277309230875"/>
        <n v="0.4696281005592149"/>
        <n v="0.7983791498732199"/>
        <n v="0.5187244632525431"/>
        <n v="0.6475213516423245"/>
        <n v="0.3592987652492784"/>
        <n v="0.6653183958450657"/>
        <n v="0.8055280013827304"/>
        <n v="0.3959537852368472"/>
        <n v="0.8559772154037455"/>
        <n v="0.11819873224981858"/>
        <n v="0.14601504452894976"/>
        <n v="0.7657589422967639"/>
        <n v="0.0767329446904228"/>
        <n v="0.947866517934387"/>
        <n v="0.06509960364722056"/>
        <n v="0.7807652657298678"/>
        <n v="0.29433634809037157"/>
        <n v="0.026829428300658376"/>
        <n v="0.2756165548979954"/>
        <n v="0.13109168321567488"/>
        <n v="0.4748689419569734"/>
        <n v="0.9779474818686981"/>
        <n v="0.1775200637926665"/>
        <n v="0.4748784847887304"/>
        <n v="0.8283922921979222"/>
        <n v="0.6444594868533645"/>
        <n v="0.915749460013256"/>
        <n v="0.5880610003764855"/>
        <n v="0.3928475899104824"/>
        <n v="0.12004228053960408"/>
        <n v="0.9256256819486894"/>
        <n v="0.7834806588919937"/>
        <n v="0.4028035022199774"/>
        <n v="0.3993581611932636"/>
        <n v="0.07921229794653883"/>
        <n v="0.9005118274276266"/>
        <n v="0.08236510831728228"/>
        <n v="0.4175535261542733"/>
        <n v="0.3868952322904686"/>
        <n v="0.9525150036545947"/>
        <n v="0.5455015408735286"/>
        <n v="0.36142991410413916"/>
        <n v="0.7055056018528213"/>
        <n v="0.2118100446051766"/>
        <n v="0.6872463729837434"/>
        <n v="0.6555160035707025"/>
        <n v="0.05763060854696023"/>
        <n v="0.11049596850730214"/>
        <n v="0.30566884194567745"/>
        <n v="0.9530270591403738"/>
        <n v="0.9763273092431626"/>
        <n v="0.8403261056266446"/>
        <n v="0.20721010916053073"/>
        <n v="0.7947065882718002"/>
        <n v="0.7552749229415794"/>
        <n v="0.9459814280389197"/>
        <n v="0.7169241039291636"/>
        <n v="0.3378018614116376"/>
        <n v="0.6064711975651206"/>
        <n v="0.5234659885330871"/>
        <n v="0.840357087910713"/>
        <n v="0.7029339580756475"/>
        <n v="0.5058989891799112"/>
        <n v="0.858982818823468"/>
        <n v="0.3052463503007342"/>
        <n v="0.03837943781096098"/>
        <n v="0.9421592636667209"/>
        <n v="0.47353066978068503"/>
        <n v="0.8489128996001867"/>
        <n v="0.359289947014898"/>
        <n v="0.8738873771440464"/>
        <n v="0.5745943930937919"/>
        <n v="0.4111689940448865"/>
        <n v="0.5836327109353495"/>
        <n v="0.9488393707766682"/>
        <n v="0.8586857269395495"/>
        <n v="0.3427561969407562"/>
        <n v="0.9571434845727357"/>
        <n v="0.44085564791093856"/>
        <n v="0.45712303256923725"/>
        <n v="0.3457752179484803"/>
        <n v="0.23634076408035753"/>
        <n v="0.4204796840738796"/>
        <n v="0.572321725408502"/>
        <n v="0.6252639891949116"/>
        <n v="0.5816584844206143"/>
        <n v="0.39082960657709154"/>
        <n v="0.012999965162200255"/>
        <n v="0.6500258965100417"/>
        <n v="0.10201156098513786"/>
        <n v="0.9923907639936108"/>
        <n v="0.40408718076811323"/>
        <n v="0.9960050066325159"/>
        <n v="0.38761694622016296"/>
        <n v="0.40871811445175055"/>
        <n v="0.32075516476951815"/>
        <n v="0.9769511698235784"/>
        <n v="0.16965060867738158"/>
        <n v="0.7896068159915139"/>
        <n v="0.9758751172591925"/>
        <n v="0.15481235176999475"/>
        <n v="0.45332838876532144"/>
        <n v="0.34911060357470813"/>
        <n v="0.376336231358922"/>
        <n v="0.3662372752603391"/>
        <n v="0.08525669845801775"/>
        <n v="0.7928572266832195"/>
        <n v="0.05604439561082464"/>
        <n v="0.6017670897815893"/>
        <n v="0.7364070940939275"/>
        <n v="0.38243051474593226"/>
        <n v="0.5920526284140665"/>
        <n v="0.9307393077240825"/>
        <n v="0.7088257892850273"/>
        <n v="0.25415972861858727"/>
        <n v="0.11515721068475648"/>
        <n v="0.6776233613139168"/>
        <n v="0.8071981094814656"/>
        <n v="0.5754759137818384"/>
        <n v="0.9374267545733941"/>
        <n v="0.22445180487593075"/>
        <n v="0.7556445336746902"/>
        <n v="0.7440664204657685"/>
        <n v="0.23651396941313207"/>
        <n v="0.13920699046836338"/>
        <n v="0.2856336434083927"/>
        <n v="0.11337863384528268"/>
        <n v="0.4602328829885397"/>
        <n v="0.811467984566565"/>
        <n v="0.07265469664413504"/>
        <n v="0.6625937836985448"/>
        <n v="0.7447667632318647"/>
        <n v="0.41431819353429644"/>
        <n v="0.15730061614923363"/>
        <n v="0.6200131613111939"/>
        <n v="0.17600546758927416"/>
        <n v="0.8054589571771332"/>
        <n v="0.3506694388222863"/>
        <n v="0.2958680641231205"/>
        <n v="0.1658927125418701"/>
        <n v="0.9306701600719449"/>
        <n v="0.39450111283357336"/>
        <n v="0.2838862628376342"/>
        <n v="0.5642978423301145"/>
        <n v="0.3992042094932059"/>
        <n v="0.32322301972688405"/>
        <n v="0.7505172412942203"/>
        <n v="0.38180834524638274"/>
        <n v="0.16339438759941638"/>
        <n v="0.5580866858916527"/>
        <n v="0.7465391746012346"/>
        <n v="0.1599727753526936"/>
        <n v="0.6537048094730173"/>
        <n v="0.7528350487968654"/>
        <n v="0.34784094670608545"/>
        <n v="0.09290656256806518"/>
        <n v="0.29564414660192784"/>
        <n v="0.305847815150437"/>
        <n v="0.9604927925732503"/>
        <n v="0.9778057774791491"/>
        <n v="0.06641002503730264"/>
        <n v="0.7554704900004913"/>
        <n v="0.30978917382861315"/>
        <n v="0.9517968401040692"/>
        <n v="0.6368275308124256"/>
        <n v="0.9832397928678337"/>
        <n v="0.47376810947827575"/>
        <n v="0.7586829324444279"/>
        <n v="0.6880893054308668"/>
        <n v="0.2639767934776698"/>
        <n v="0.818781669865453"/>
        <n v="0.9815307463139799"/>
        <n v="0.19300095539160977"/>
        <n v="0.7222263047180241"/>
        <n v="0.8480120467392213"/>
        <n v="0.27567405142521706"/>
        <n v="0.8078802959314536"/>
        <n v="0.6812791886735051"/>
        <n v="0.7833986064351461"/>
        <n v="0.14159319543080584"/>
        <n v="0.03395452070363458"/>
        <n v="0.7240219367626803"/>
        <n v="0.1672609643034948"/>
        <n v="0.18826259889843555"/>
        <n v="0.47604448427876467"/>
        <n v="0.024115683784877162"/>
        <n v="0.8919743072934115"/>
        <n v="0.15494127112078437"/>
        <n v="0.35152079721949714"/>
        <n v="0.6515148272669715"/>
        <n v="0.8443723617324385"/>
        <n v="0.18301360216892593"/>
        <n v="0.3839616338869333"/>
        <n v="0.10809278362534003"/>
        <n v="0.7861249208703087"/>
        <n v="0.9593715370710664"/>
        <n v="0.35363765203226194"/>
        <n v="0.30715083495616013"/>
        <n v="0.18215628603916345"/>
        <n v="0.38896077553244457"/>
        <n v="0.8708941775302096"/>
        <n v="0.5748432695644652"/>
        <n v="0.4362414804642546"/>
        <n v="0.3964974398630501"/>
        <n v="0.3886970226934202"/>
        <n v="0.02206022650485473"/>
        <n v="0.3962379058805675"/>
        <n v="0.30599421297462426"/>
        <n v="0.07705280852154928"/>
        <n v="0.8120672697137598"/>
        <n v="0.05097953043926606"/>
        <n v="0.0016174446389480845"/>
        <n v="0.9447103408109195"/>
        <n v="0.4322084560203968"/>
        <n v="0.05668204488236139"/>
        <n v="0.7345297686132937"/>
        <n v="0.5124948379546334"/>
        <n v="0.06723791086121733"/>
        <n v="0.102776604805215"/>
        <n v="0.0077559038001261404"/>
        <n v="0.41782228015016376"/>
        <n v="0.567351987158384"/>
        <n v="0.15541133486856562"/>
        <n v="0.444741367026121"/>
        <n v="0.5613860409389497"/>
        <n v="0.30575275797489154"/>
        <n v="0.3014287737803689"/>
        <n v="0.9271573812011864"/>
        <n v="0.7947038222511614"/>
        <n v="0.4285806337742596"/>
        <n v="0.25644899784113806"/>
        <n v="0.5736376830459331"/>
        <n v="0.6911577168606577"/>
        <n v="0.6143122955246475"/>
        <n v="0.5977574478584574"/>
        <n v="0.32351578387782154"/>
        <n v="0.6433559492246751"/>
        <n v="0.4802275411123237"/>
        <n v="0.4360175822050705"/>
        <n v="0.9882641872965157"/>
        <n v="0.3860898877645407"/>
        <n v="0.20030670859654398"/>
        <n v="0.5493979753545016"/>
        <n v="0.6382196868740843"/>
        <n v="0.0568552771155133"/>
        <n v="0.7319280524680973"/>
        <n v="0.9695249973607392"/>
        <n v="0.10331195979834329"/>
        <n v="0.0748521438229316"/>
        <n v="0.28799222549958325"/>
        <n v="0.630740842972038"/>
        <n v="0.18389504674490798"/>
        <n v="0.4445728128359485"/>
        <n v="0.3366088589968782"/>
        <n v="0.9724689113885276"/>
        <n v="0.8914146180943343"/>
        <n v="0.571533156844466"/>
        <n v="0.46223825748753944"/>
        <n v="0.31905703771771543"/>
        <n v="0.6685264285292005"/>
        <n v="0.31539711080450084"/>
        <n v="0.8801884615375813"/>
        <n v="0.452290848496926"/>
        <n v="0.07441424813501574"/>
        <n v="0.7996902441286736"/>
        <n v="0.2606265749438602"/>
        <n v="0.03883878948782804"/>
        <n v="0.8634382323419909"/>
        <n v="0.44749303464480994"/>
        <n v="0.7887703048718"/>
        <n v="0.47821135643292867"/>
        <n v="0.7338780196493226"/>
        <n v="0.8189502196861024"/>
        <n v="0.06468383760873853"/>
        <n v="0.2963868875743151"/>
        <n v="0.2784168283141143"/>
        <n v="0.08912748203622434"/>
        <n v="0.5291100230691131"/>
        <n v="0.42607718564516506"/>
        <n v="0.8291464710979637"/>
        <n v="0.4236927139643113"/>
        <n v="0.5910285766353206"/>
        <n v="0.5866756935572429"/>
        <n v="0.9572553467982341"/>
        <n v="0.08509327062024863"/>
        <n v="0.5281376124461915"/>
        <n v="0.5052521707735482"/>
        <n v="0.36119478085712675"/>
        <n v="0.8333474002650995"/>
        <n v="0.5332141174174969"/>
        <n v="0.9045274834155536"/>
        <n v="0.7570017270958834"/>
        <n v="0.07326220777835002"/>
        <n v="0.9873161868575661"/>
        <n v="0.024582659398331153"/>
        <n v="0.17058824069745748"/>
        <n v="0.2438360333218268"/>
        <n v="0.15504835471172962"/>
        <n v="0.9421268762446472"/>
        <n v="0.7241919727900014"/>
        <n v="0.14579914568229524"/>
        <n v="0.017618318110125153"/>
        <n v="0.10446884334622597"/>
        <n v="0.6078133450636308"/>
        <n v="0.2596908946843861"/>
        <n v="0.8861720701610403"/>
        <n v="0.30490697496200314"/>
        <n v="0.4313493286963537"/>
        <n v="0.6195676495517458"/>
        <n v="0.7709014448558508"/>
        <n v="0.7920735005881506"/>
        <n v="0.5642654216468053"/>
        <n v="0.4763807515463593"/>
        <n v="0.22067660688606028"/>
        <n v="0.3278383563690146"/>
        <n v="0.3870308134282535"/>
        <n v="0.8102589687615745"/>
        <n v="0.493463255897312"/>
        <n v="0.786698988936197"/>
        <n v="0.6021744477232782"/>
        <n v="0.732375558583466"/>
        <n v="0.46954243478907876"/>
        <n v="0.3241520665636667"/>
        <n v="0.8827024260849987"/>
        <n v="0.9547752144051131"/>
        <n v="0.6775586728214592"/>
        <n v="0.2323641113330941"/>
        <n v="0.1717499852022134"/>
        <n v="0.800481165900031"/>
        <n v="0.16767974161095367"/>
        <n v="0.34852793043558583"/>
        <n v="0.8897242300904449"/>
        <n v="0.6763985447145028"/>
        <n v="0.7366594198526212"/>
        <n v="0.28461183550278946"/>
        <n v="0.15382660318427666"/>
        <n v="0.5379752999054834"/>
        <n v="0.1863523077153394"/>
        <n v="0.8067796367118933"/>
        <n v="0.8697265060322588"/>
        <n v="0.6372767776566188"/>
        <n v="0.8802375152676063"/>
        <n v="0.4085791673804603"/>
        <n v="0.21629110095366022"/>
        <n v="0.7650761323716745"/>
        <n v="0.851765985904613"/>
        <n v="0.49406736339300983"/>
        <n v="0.6116582435834971"/>
        <n v="0.27275752267838427"/>
        <n v="0.1138539926387766"/>
        <n v="0.6153607198841206"/>
        <n v="0.7225727586443024"/>
        <n v="0.3912745033273537"/>
        <n v="0.6206029771867247"/>
        <n v="0.8936697403229685"/>
        <n v="0.45878933572040925"/>
        <n v="0.7521015116902654"/>
        <n v="0.5403340595881253"/>
        <n v="0.09369668785026586"/>
        <n v="0.18047756342433208"/>
        <n v="0.5590612695027827"/>
        <n v="0.11328305243400205"/>
        <n v="0.818345965887449"/>
        <n v="0.5389476186582393"/>
        <n v="0.5601066773693788"/>
        <n v="0.3878097564490659"/>
        <n v="0.9440170165648876"/>
        <n v="0.46964837604702414"/>
        <n v="0.8245808067279218"/>
        <n v="0.5557331865246152"/>
        <n v="0.7263196585172519"/>
        <n v="0.8612718450474425"/>
        <n v="0.3441740090482922"/>
        <n v="0.4404118515101857"/>
        <n v="0.971872601372163"/>
        <n v="0.3359312927083006"/>
        <n v="0.6447422348547173"/>
        <n v="0.9304467325559929"/>
        <n v="0.29391538665029615"/>
        <n v="0.39276236715144286"/>
        <n v="0.9213466672157239"/>
        <n v="0.7973915658510974"/>
        <n v="0.7477851493299634"/>
        <n v="0.890930576840996"/>
        <n v="0.6903191030342819"/>
        <n v="0.3876133717528948"/>
        <n v="0.07687937587347327"/>
        <n v="0.47791005875480375"/>
        <n v="0.5898534837527685"/>
        <n v="0.1364540358079912"/>
        <n v="0.3905464286357766"/>
        <n v="0.1050322593237285"/>
        <n v="0.7545694093933"/>
        <n v="0.7171010933193018"/>
        <n v="0.34241556786543803"/>
        <n v="0.2146853940839667"/>
        <n v="0.1396879936547294"/>
        <n v="0.9070842178377319"/>
        <n v="0.7809989167717968"/>
        <n v="0.5321786997782098"/>
        <n v="0.27690670039103016"/>
        <n v="0.9320714622085718"/>
        <n v="0.4039681498820601"/>
        <n v="0.6501684136551086"/>
        <n v="0.2067544606383117"/>
        <n v="0.1296468383442997"/>
        <n v="0.16332822291548998"/>
        <n v="0.754674557610123"/>
        <n v="0.7511537439216284"/>
        <n v="0.26500954081973105"/>
        <n v="0.0407820497805812"/>
        <n v="0.9091013090667567"/>
        <n v="0.8651120647359969"/>
        <n v="0.7260415179195118"/>
        <n v="0.3408992136080021"/>
        <n v="0.2863059513773397"/>
        <n v="0.5379099461262558"/>
        <n v="0.12694953632983386"/>
        <n v="0.8342724631701389"/>
        <n v="0.6186443342999702"/>
        <n v="0.6018484088035493"/>
        <n v="0.5576942478787306"/>
        <n v="0.9236667760202611"/>
        <n v="0.9220537692306677"/>
        <n v="0.8505638644186644"/>
        <n v="0.8306774875161965"/>
        <n v="0.5032345873097357"/>
        <n v="0.24261679789546953"/>
        <n v="0.06911375791163565"/>
        <n v="0.5966666093138149"/>
        <n v="0.33419263371908026"/>
        <n v="0.7726824396243223"/>
        <n v="0.934481860028855"/>
        <n v="0.12869223414179187"/>
        <n v="0.5699252020360194"/>
        <n v="0.1885040149338747"/>
        <n v="0.25784699718415416"/>
        <n v="0.9056639348957642"/>
        <n v="0.5292991567236945"/>
        <n v="0.4724855497244066"/>
        <n v="0.7089044735364977"/>
        <n v="0.8667060349116746"/>
        <n v="0.9390467731530547"/>
        <n v="0.8005118167262434"/>
        <n v="0.9877250275280577"/>
        <n v="0.35272352797782824"/>
        <n v="0.6443918266241967"/>
        <n v="0.29846935994227364"/>
        <n v="0.39108123142258333"/>
        <n v="0.30346589080920927"/>
        <n v="0.22166594953445107"/>
        <n v="0.6019494151846823"/>
        <n v="0.8578662495411411"/>
        <n v="0.23636448940882016"/>
        <n v="0.01748135070636936"/>
        <n v="0.18925554986699067"/>
        <n v="0.8721759215964132"/>
        <n v="0.8976769770728726"/>
        <n v="0.886097151721766"/>
        <n v="0.40022239114357583"/>
        <n v="0.052819877394319925"/>
        <n v="0.24698005054056904"/>
        <n v="0.2999366462701235"/>
        <n v="0.901984504794099"/>
        <n v="0.8644727404525901"/>
        <n v="0.6128093523811137"/>
        <n v="0.5677828177957472"/>
        <n v="0.11771661105178766"/>
        <n v="0.6483721278556418"/>
        <n v="0.4402538957840253"/>
        <n v="0.6110002180772635"/>
        <n v="0.7955003812673436"/>
        <n v="0.08941514824944119"/>
        <n v="0.04056913243920279"/>
        <n v="0.12020150349323144"/>
        <n v="0.46185455073373394"/>
        <n v="0.3117004823601731"/>
        <n v="0.1483817233752408"/>
        <n v="0.9430967999384997"/>
        <n v="0.9780990000602439"/>
        <n v="0.026008543168693832"/>
        <n v="0.89381572121865"/>
        <n v="0.2388350968724583"/>
        <n v="0.7976053149274245"/>
        <n v="0.5404074174702918"/>
        <n v="0.004879103022644271"/>
        <n v="0.2749667759248502"/>
        <n v="0.8081201253891451"/>
        <n v="0.9891177340310663"/>
        <n v="0.6697057580519002"/>
        <n v="0.7402263072467151"/>
        <n v="0.8357293768119531"/>
        <n v="0.8349646898718188"/>
        <n v="0.5087572292741218"/>
        <n v="0.09965564709412178"/>
        <n v="0.9856652309386869"/>
        <n v="0.5571909702281054"/>
        <n v="0.5338456197020436"/>
        <n v="0.8281576812384908"/>
        <n v="3.961680517716726E-5"/>
        <n v="0.44909968300922887"/>
        <n v="0.8038471896910686"/>
        <n v="0.32439058983103497"/>
        <n v="0.7237218421047501"/>
        <n v="0.6189412778769346"/>
        <n v="0.7262333665782512"/>
        <n v="0.9289836111478572"/>
        <n v="0.5869595134807132"/>
        <n v="0.612654670537374"/>
        <n v="0.5990549352637882"/>
        <n v="0.7493754238457487"/>
        <n v="0.7369761287305254"/>
        <n v="0.558516629790247"/>
        <n v="0.03977150283009345"/>
        <n v="0.9281462532111311"/>
        <n v="0.08066014784137632"/>
        <n v="0.3714506601551527"/>
        <n v="0.4053272964839212"/>
        <n v="0.5825355053159261"/>
        <n v="0.036594442859991916"/>
        <n v="0.34869007824781617"/>
        <n v="0.17213175986641693"/>
        <n v="0.8899069327022443"/>
        <n v="0.23705682164412556"/>
        <n v="0.43868679965843027"/>
        <n v="0.515110763121707"/>
        <n v="0.6972433789293573"/>
        <n v="0.7692556173454806"/>
        <n v="0.5716014303159247"/>
        <n v="0.0017532506801976044"/>
        <n v="0.5923240205080977"/>
        <n v="0.7999471968828014"/>
        <n v="0.702406733106158"/>
        <n v="0.4000842875451699"/>
        <n v="0.5900566819605402"/>
        <n v="0.5887148017899998"/>
        <n v="0.6365809315993087"/>
        <n v="0.08875516727214172"/>
        <n v="0.4595086718658157"/>
        <n v="0.9625712579348197"/>
        <n v="0.28356297089338545"/>
        <n v="0.45294718142852153"/>
        <n v="0.24549952901900685"/>
        <n v="0.2981803759895115"/>
        <n v="0.7145872757794978"/>
        <n v="0.9515451673887764"/>
        <n v="0.7231896428611719"/>
        <n v="0.9378754132600399"/>
        <n v="0.2892108180873064"/>
        <n v="0.24904337313745328"/>
        <n v="0.36491865453595773"/>
        <n v="0.7517851271377723"/>
        <n v="0.15879024936195774"/>
        <n v="0.9199049432427656"/>
        <n v="0.8956185083208803"/>
        <n v="0.25076107541087456"/>
        <n v="0.6553628726659668"/>
        <n v="0.7536035501240266"/>
        <n v="0.6664454149671227"/>
        <n v="0.25343277647350904"/>
        <n v="0.43082977019236834"/>
        <n v="0.6153340066724875"/>
        <n v="0.8858463253346661"/>
        <n v="0.615599537052959"/>
        <n v="0.7240353772454554"/>
        <n v="0.15038599913341766"/>
        <n v="0.21309496503131342"/>
        <n v="0.9413014812167981"/>
        <n v="0.8022825008823746"/>
        <n v="0.35943314615570343"/>
        <n v="0.3414032672054873"/>
        <n v="0.512294204461765"/>
        <n v="0.44901778611249366"/>
        <n v="0.21749775051161058"/>
        <n v="0.9760341495468414"/>
        <n v="0.8962850920006165"/>
        <n v="0.3508671326034707"/>
        <n v="0.06110846347448462"/>
        <n v="0.047412234810921494"/>
        <n v="0.8241714026974493"/>
        <n v="0.374896704488375"/>
        <n v="0.42617711508777933"/>
        <n v="0.09004874718243183"/>
        <n v="0.9626537841938497"/>
        <n v="0.020919766258514216"/>
        <n v="0.38337769131538824"/>
        <n v="0.46516791802001933"/>
        <n v="0.150981000187837"/>
        <n v="0.7838654500824611"/>
        <n v="0.18831894424896922"/>
        <n v="0.508241928059773"/>
        <n v="0.5192150891908863"/>
        <n v="0.7676705088412726"/>
        <n v="0.24055969215146622"/>
        <n v="0.7422122172910948"/>
        <n v="0.6602882829886657"/>
        <n v="0.654850535422217"/>
        <n v="0.9285236495267544"/>
        <n v="0.012994777591169293"/>
        <n v="0.6892567428984078"/>
        <n v="0.05485261513595063"/>
        <n v="0.9266284895128116"/>
        <n v="0.7759378184697202"/>
        <n v="0.5905380358783483"/>
        <n v="0.32948626886392807"/>
        <n v="0.9064516624907695"/>
        <n v="0.7902203834109883"/>
        <n v="0.7275525786601785"/>
        <n v="0.2251754192269706"/>
        <n v="0.42551326098344755"/>
        <n v="0.16275057014207173"/>
        <n v="0.76907237231509"/>
        <n v="0.029468810023983494"/>
        <n v="0.9652641104984723"/>
        <n v="0.02394258365352886"/>
        <n v="0.5727123826615471"/>
        <n v="0.513192244409925"/>
        <n v="0.7041250703365592"/>
        <n v="0.11482228519954285"/>
        <n v="0.7583833523700034"/>
        <n v="0.6198207657761612"/>
        <n v="0.6319311730291974"/>
        <n v="0.21823061266568022"/>
        <n v="0.8031575872549733"/>
        <n v="0.7200945881280351"/>
        <n v="0.0388922971370943"/>
        <n v="0.6764652790714429"/>
        <n v="0.49388169969605766"/>
        <n v="0.2625977594123461"/>
        <n v="0.2451895870558536"/>
        <n v="0.20352104788080438"/>
        <n v="0.4850034743791315"/>
        <n v="0.8199638524814229"/>
        <n v="0.6765852357499281"/>
        <n v="0.8221593945637689"/>
        <n v="0.5264628876145054"/>
        <n v="0.8555681857719865"/>
        <n v="0.036929983871360816"/>
        <n v="0.034358182183501174"/>
        <n v="0.6501294590391044"/>
        <n v="0.017011849878304508"/>
        <n v="0.3802118146320398"/>
        <n v="0.2682634441590577"/>
        <n v="0.23315197243384922"/>
        <n v="0.40039721985927146"/>
        <n v="0.34279596540743773"/>
        <n v="0.23558402432601377"/>
        <n v="0.39271853480214713"/>
        <n v="0.02334122771554148"/>
        <n v="0.6607651239137324"/>
        <n v="0.08044184206704719"/>
        <n v="0.6091080641033791"/>
        <n v="0.6948665674248162"/>
        <n v="0.3677756695180586"/>
        <n v="0.10400944660670497"/>
        <n v="0.8225473395178271"/>
        <n v="0.5767573918349476"/>
        <n v="0.7456044115746985"/>
        <n v="0.40883782788993284"/>
        <n v="0.5042700730866646"/>
        <n v="0.9936611069872252"/>
        <n v="0.18256735228558008"/>
        <n v="0.02259728749058909"/>
        <n v="0.36330781145831226"/>
        <n v="0.46816266286085306"/>
        <n v="0.5842504969902867"/>
        <n v="0.9330244788750406"/>
        <n v="0.41792476511806576"/>
        <n v="0.5322537404079651"/>
        <n v="0.8765000273945012"/>
        <n v="0.9941891742515123"/>
        <n v="0.1342419611428366"/>
        <n v="0.5980643718251961"/>
        <n v="0.4423771205927398"/>
        <n v="0.8487648753658016"/>
        <n v="0.21447847215500004"/>
        <n v="0.05841937052692048"/>
        <n v="0.04279074278492079"/>
        <n v="0.8518068211619008"/>
        <n v="0.40337076629502044"/>
        <n v="0.8317279942640904"/>
        <n v="0.8847792156756606"/>
        <n v="0.47861259407210577"/>
        <n v="0.3737135284419357"/>
        <n v="0.7659098966667691"/>
        <n v="0.021919303662657375"/>
        <n v="0.8525594267486355"/>
        <n v="0.350598603438364"/>
        <n v="0.6725064554974342"/>
        <n v="0.19809955403125323"/>
        <n v="0.8383837522098893"/>
        <n v="0.6388110407691677"/>
        <n v="0.2748208857432286"/>
        <n v="0.5789020593309968"/>
        <n v="0.6121882311147826"/>
        <n v="0.6289745141512356"/>
        <n v="0.02287705645279714"/>
        <n v="0.5540949675154319"/>
        <n v="0.7415318739885817"/>
        <n v="0.17542084577550943"/>
        <n v="0.5531812807980906"/>
        <n v="0.9402458087901963"/>
        <n v="0.5872795215696079"/>
        <n v="0.46239127990241735"/>
        <n v="0.5527170260852811"/>
        <n v="0.46422327685537923"/>
        <n v="0.27345683974916857"/>
        <n v="0.6050601218169261"/>
        <n v="0.9242978701251174"/>
        <n v="0.3663632116017075"/>
        <n v="0.5621774232380857"/>
        <n v="0.26800386425885103"/>
        <n v="0.44434927641445976"/>
        <n v="0.32633233096032355"/>
        <n v="0.7177792711878843"/>
        <n v="0.5261219478344973"/>
        <n v="0.5543849921866283"/>
        <n v="0.6852307366115079"/>
        <n v="0.8476275170231751"/>
        <n v="0.04164827834303453"/>
        <n v="0.5338892693725468"/>
        <n v="0.11423241470998602"/>
        <n v="0.2666113223956462"/>
        <n v="0.3857748073571571"/>
        <n v="0.06501143045884705"/>
        <n v="0.46307067659053447"/>
        <n v="0.14818270354845542"/>
        <n v="0.9945422420671935"/>
        <n v="0.11842451933083253"/>
        <n v="0.5109330336006951"/>
        <n v="0.09685543131392038"/>
        <n v="0.8160346802498873"/>
        <n v="0.16489529377880474"/>
        <n v="0.7378382241337047"/>
        <n v="0.3054026609282018"/>
        <n v="0.17954882368155256"/>
        <n v="0.9485577522572478"/>
        <n v="0.036325638697425444"/>
        <n v="0.6445620981946799"/>
        <n v="0.7972904744736536"/>
        <n v="0.4455783222408084"/>
        <n v="0.49129511452377783"/>
        <n v="0.37387780090243083"/>
        <n v="0.09528421409699073"/>
        <n v="0.175845223020355"/>
        <n v="0.9700934120304665"/>
        <n v="0.15937807430179074"/>
        <n v="0.2625646565345948"/>
        <n v="0.735510958107652"/>
        <n v="0.28545073404399346"/>
        <n v="0.7371093468554778"/>
        <n v="0.5063511388943724"/>
        <n v="0.2746611447373959"/>
        <n v="0.12062919159723873"/>
        <n v="0.8711159752874215"/>
        <n v="0.005789601920760057"/>
        <n v="0.6570790480898757"/>
        <n v="0.7391523708090949"/>
        <n v="0.22027649040970165"/>
        <n v="0.9679789378209681"/>
        <n v="0.20801976893460217"/>
        <n v="0.7407432149015082"/>
        <n v="0.35047690364649"/>
        <n v="0.007381665764932488"/>
        <n v="0.28110401564714793"/>
        <n v="0.7706054991480927"/>
        <n v="0.4069221383541688"/>
        <n v="0.7933515837182565"/>
        <n v="0.35688618217610746"/>
        <n v="0.1409413504085849"/>
        <n v="0.8959569978251942"/>
        <n v="0.5403936961975118"/>
        <n v="0.023347138697080383"/>
        <n v="0.7816055883438611"/>
        <n v="0.6165882140504934"/>
        <n v="0.45190508046345823"/>
        <n v="0.9825070971593434"/>
        <n v="0.801055607607464"/>
        <n v="0.028969499837219637"/>
        <n v="0.6705273871309657"/>
        <n v="0.17754967452800052"/>
        <n v="0.20926248322511576"/>
        <n v="0.25043210703207097"/>
        <n v="0.6368751914941226"/>
        <n v="0.24129297960474272"/>
        <n v="0.031007945235782097"/>
        <n v="0.42921317700728734"/>
        <n v="0.013286796436850934"/>
        <n v="0.7295397131701523"/>
        <n v="0.12099878036064005"/>
        <n v="0.4618550933778529"/>
        <n v="0.4903770055533472"/>
        <n v="0.02178258777195541"/>
        <n v="0.4814884307510725"/>
        <n v="0.892318726948535"/>
        <n v="0.8615542548935597"/>
        <n v="0.3469374190654638"/>
        <n v="0.7786033591100169"/>
        <n v="0.35917444723676695"/>
        <n v="0.7242974029836583"/>
        <n v="0.12322145219491465"/>
        <n v="0.05532941880469899"/>
        <n v="0.14180430686720036"/>
        <n v="0.046869820502439596"/>
        <n v="0.6889893411246737"/>
        <n v="0.3471213795220245"/>
        <n v="0.19737008843567472"/>
        <n v="0.6252819366577131"/>
        <n v="0.5452851564011233"/>
        <n v="0.020356675142083946"/>
        <n v="0.5773711681005889"/>
        <n v="0.1476956451114726"/>
        <n v="0.4310635776718287"/>
        <n v="0.17436188398321206"/>
        <n v="0.26593728538129524"/>
        <n v="0.18209697480701525"/>
        <n v="0.9084791026696885"/>
        <n v="0.374498823112969"/>
        <n v="0.29157118518230407"/>
        <n v="0.9079464302959046"/>
        <n v="0.6483369606526815"/>
        <n v="0.3168043369595541"/>
        <n v="0.429876533860466"/>
        <n v="0.8236487613978332"/>
        <n v="0.2747456161428946"/>
        <n v="0.7639362999856408"/>
        <n v="0.9368769101634372"/>
        <n v="0.9790672723797852"/>
        <n v="0.45320492056933037"/>
        <n v="0.23768545580053746"/>
        <n v="0.5308518403765283"/>
        <n v="0.5059403083707422"/>
        <n v="0.8878100042906184"/>
        <n v="0.5050712524029276"/>
        <n v="0.27518597873659667"/>
        <n v="0.3489400958995491"/>
        <n v="0.03094635135762258"/>
        <n v="0.8530472124631646"/>
        <n v="0.10554877649536909"/>
        <n v="0.13624773814007507"/>
        <n v="0.6027963877894719"/>
        <n v="0.5110992079966098"/>
        <n v="0.49179061065018115"/>
        <n v="0.07089992323953853"/>
        <n v="0.4681735778761198"/>
        <n v="0.35152788811644686"/>
        <n v="0.12826358499296808"/>
        <n v="0.5727968491086682"/>
        <n v="0.02464506137700817"/>
        <n v="0.17396445168695052"/>
        <n v="0.6058438893987484"/>
        <n v="0.15614236600510956"/>
        <n v="0.018599588760953023"/>
        <n v="0.4636766358007799"/>
        <n v="0.7347542050890838"/>
        <n v="0.6882216641552236"/>
        <n v="0.6248622230946189"/>
        <n v="0.5024795190008952"/>
        <n v="0.5593537499413973"/>
        <n v="0.7428032952905795"/>
        <n v="0.7006532259112325"/>
        <n v="0.10657358956496543"/>
        <n v="0.13438507125363408"/>
        <n v="0.2350858317072192"/>
        <n v="0.3561334654010083"/>
        <n v="0.06739077218854828"/>
        <n v="0.8167360539602089"/>
        <n v="0.9049923669803024"/>
        <n v="0.37147387496115325"/>
        <n v="0.579536072112821"/>
        <n v="0.16759641130936986"/>
        <n v="0.5017482742782385"/>
        <n v="0.5343324104622559"/>
        <n v="0.5541710153638627"/>
        <n v="0.556958120994922"/>
        <n v="0.7150611580744525"/>
        <n v="0.6718166385761017"/>
        <n v="0.7366927829199483"/>
        <n v="0.21572959284359794"/>
        <n v="0.9968543191611029"/>
        <n v="0.007455473318420669"/>
        <n v="0.9743202427312165"/>
        <n v="0.7903036404804725"/>
        <n v="0.4223876721341896"/>
        <n v="0.4863996039841302"/>
        <n v="0.8122066753147944"/>
        <n v="0.42023966833564264"/>
        <n v="0.6507336838039327"/>
        <n v="0.881014202287924"/>
        <n v="0.8359560647196811"/>
        <n v="0.9817906533985349"/>
        <n v="0.8619578729802395"/>
        <n v="0.8142241642283643"/>
        <n v="0.8239281288130949"/>
        <n v="0.41832633273667486"/>
        <n v="0.2719863195925256"/>
        <n v="0.3194163963765012"/>
        <n v="0.8244749433395594"/>
        <n v="0.013273372107504677"/>
        <n v="0.45602626550988246"/>
        <n v="0.19339963947326055"/>
        <n v="0.7312595498829261"/>
        <n v="0.052014659975438526"/>
        <n v="0.24753746421443468"/>
        <n v="0.1928672776886048"/>
        <n v="0.7940654016033875"/>
        <n v="0.5662594600068356"/>
        <n v="0.42213590709490145"/>
        <n v="0.07500380605078916"/>
        <n v="0.7730125380428802"/>
        <n v="0.7577167054666296"/>
        <n v="0.7244433757147113"/>
        <n v="0.5893218068493418"/>
        <n v="0.12085465870094192"/>
        <n v="0.2574740089867459"/>
        <n v="0.050779905678387416"/>
        <n v="0.7905099462801106"/>
        <n v="0.6610391602525199"/>
        <n v="0.5933054379530075"/>
        <n v="0.7617285694274754"/>
        <n v="0.46101971000747033"/>
        <n v="0.7184696099012888"/>
        <n v="0.10920105400824642"/>
        <n v="0.1659848997916612"/>
        <n v="0.007312391825270326"/>
        <n v="0.5554182246284691"/>
        <n v="0.10973194619696192"/>
        <n v="0.19053620225663004"/>
        <n v="0.9251341042618619"/>
        <n v="0.2667938189382537"/>
        <n v="0.18643442155804857"/>
        <n v="0.13209861386211164"/>
        <n v="0.8168812704820255"/>
        <n v="0.9969781038958773"/>
        <n v="0.5242175999194522"/>
        <n v="0.1708727309636875"/>
        <n v="0.9880651485209232"/>
        <n v="0.4547014642040885"/>
        <n v="0.4828688630820144"/>
        <n v="0.020061738164050547"/>
        <n v="0.8500779448705926"/>
        <n v="0.22293708156499803"/>
        <n v="0.9020519242375278"/>
        <n v="0.6832277662297072"/>
        <n v="0.7129101654309287"/>
        <n v="0.28754955633042945"/>
        <n v="0.3877626219411945"/>
        <n v="0.7964464577513831"/>
        <n v="0.06416233721316633"/>
        <n v="0.5414429128036531"/>
        <n v="0.30402782974544407"/>
        <n v="0.4433511208672408"/>
        <n v="0.09964102808340847"/>
        <n v="0.7602097931644127"/>
        <n v="0.31570309279927367"/>
        <n v="0.6485419467794197"/>
        <n v="0.09602339770500057"/>
        <n v="0.6907921781145497"/>
        <n v="0.10654526296438493"/>
        <n v="0.9784674151557413"/>
        <n v="0.1975204583032153"/>
        <n v="0.4464211238498855"/>
        <n v="0.3313062227965692"/>
        <n v="0.808768668266887"/>
        <n v="0.326164037317773"/>
        <n v="0.35911141236086686"/>
        <n v="0.9514145244250368"/>
        <n v="0.8532101706211055"/>
        <n v="0.21928832080006222"/>
        <n v="0.8052444401756415"/>
        <n v="0.8508816635966888"/>
        <n v="0.4917024737083008"/>
        <n v="0.047971536674862536"/>
        <n v="0.29028065430430194"/>
        <n v="0.03239062458182973"/>
        <n v="0.2835563736309965"/>
        <n v="0.6766491800055426"/>
        <n v="0.25540050415352045"/>
        <n v="0.7530940330883524"/>
        <n v="0.80698985830002"/>
        <n v="0.3868050722122297"/>
        <n v="0.6518810639228674"/>
        <n v="0.6754697981632178"/>
        <n v="0.6270426429144912"/>
        <n v="0.8065923454394549"/>
        <n v="0.318272522537723"/>
        <n v="0.4806525118953202"/>
        <n v="0.7614355077511726"/>
        <n v="0.8634311700988493"/>
        <n v="0.5909477071580467"/>
        <n v="0.4199794055957866"/>
        <n v="0.4875445411712447"/>
        <n v="0.8080757841861539"/>
        <n v="0.3803543505883086"/>
        <n v="0.9650590366193829"/>
        <n v="0.7135435594980015"/>
        <n v="0.7463387067786466"/>
        <n v="0.15330870087317983"/>
        <n v="0.05749267738268404"/>
        <n v="0.42290002331768584"/>
        <n v="0.6586048953567518"/>
        <n v="0.8759259816593871"/>
        <n v="0.45644717340832697"/>
        <n v="0.8937936174352719"/>
        <n v="0.5874644975758846"/>
        <n v="0.9922920337395281"/>
        <n v="0.3355994183154546"/>
        <n v="0.49365841997440274"/>
        <n v="0.5302377411847287"/>
        <n v="0.9407370739469738"/>
        <n v="0.5905424478638919"/>
        <n v="0.8539330398408359"/>
        <n v="0.585860846356792"/>
        <n v="0.5425814569975618"/>
        <n v="0.28356365801319583"/>
        <n v="0.14123610520442653"/>
        <n v="0.07454761787206532"/>
        <n v="0.83748029763689"/>
        <n v="0.2747754623729902"/>
        <n v="0.9585663235401594"/>
        <n v="0.6738359859306732"/>
        <n v="0.5850023063245061"/>
        <n v="0.36690011717675663"/>
        <n v="0.13376029926063593"/>
        <n v="0.09607452358055679"/>
        <n v="0.7038352463370957"/>
        <n v="0.22557921017655846"/>
        <n v="0.28232339455954825"/>
        <n v="0.47009932607566995"/>
        <n v="0.3780189989329761"/>
        <n v="0.9279002003804148"/>
        <n v="0.5678818796805085"/>
        <n v="0.3837966078510954"/>
        <n v="0.423864539572645"/>
        <n v="0.2389015819831859"/>
        <n v="0.5258875761608182"/>
        <n v="0.4944420290904876"/>
        <n v="0.7817250149776716"/>
        <n v="0.6191388855998529"/>
        <n v="0.1648388526521185"/>
        <n v="0.7201528692729363"/>
        <n v="0.6735431955037794"/>
        <n v="0.5259645712994325"/>
        <n v="0.8141647241311758"/>
        <n v="0.28848453918460915"/>
        <n v="0.0501069211304489"/>
        <n v="0.7869939589063493"/>
        <n v="0.34905155915528085"/>
        <n v="0.33714832724676824"/>
        <n v="0.441202550468059"/>
        <n v="0.696301286042695"/>
        <n v="0.48987476960763554"/>
        <n v="0.33702235301811134"/>
        <n v="0.21736355087454384"/>
        <n v="0.012208614348715563"/>
        <n v="0.8475307388105212"/>
        <n v="0.3390731954339232"/>
        <n v="0.5736699460680795"/>
        <n v="0.2201020118382112"/>
        <n v="0.26584677933012835"/>
        <n v="0.9345011138112247"/>
        <n v="0.25406150449749076"/>
        <n v="0.26452880039767135"/>
        <n v="0.7983800251286711"/>
        <n v="0.8613666792385174"/>
        <n v="0.14888555726322283"/>
        <n v="0.45190057612709067"/>
        <n v="0.3492989449659799"/>
        <n v="0.3911523386864916"/>
        <n v="0.41890852291776925"/>
        <n v="0.37844653413986384"/>
        <n v="0.6066736896199618"/>
        <n v="0.9851574688072416"/>
        <n v="0.7257773661201501"/>
        <n v="0.5476324149491583"/>
        <n v="0.4013846933563042"/>
        <n v="0.2233210926316639"/>
        <n v="0.48192559285091774"/>
        <n v="0.8070803485293858"/>
        <n v="0.035991379818772984"/>
        <n v="0.6770113934314026"/>
        <n v="0.7721758707473256"/>
        <n v="0.8570953307571736"/>
        <n v="0.44528608345782494"/>
        <n v="0.2225167324816789"/>
        <n v="0.7447993598018856"/>
        <n v="0.861224309950838"/>
        <n v="0.2738906165288424"/>
        <n v="0.27341810767025543"/>
        <n v="0.8215494670130524"/>
        <n v="0.6238444399837636"/>
        <n v="0.0861360022056411"/>
        <n v="0.5477181609677245"/>
        <n v="0.034195862851558845"/>
        <n v="0.890596674544239"/>
        <n v="0.9595987878945135"/>
        <n v="0.2795476252575162"/>
        <n v="0.15934192120895396"/>
        <n v="0.07455238067401704"/>
        <n v="0.6560499301896763"/>
        <n v="0.23546458757186328"/>
        <n v="0.09381707086668112"/>
        <n v="0.11431943428131663"/>
        <n v="0.41220524914063505"/>
        <n v="0.501808235833971"/>
        <n v="0.08969311712754502"/>
        <n v="0.22986615224520723"/>
        <n v="0.14754905014064668"/>
        <n v="0.7722632734881297"/>
        <n v="0.050981211749363764"/>
        <n v="0.057660275728899424"/>
        <n v="0.5476356157639772"/>
        <n v="0.7837368664372264"/>
        <n v="0.08332445846292091"/>
        <n v="0.018791769445301476"/>
        <n v="0.048655729888611776"/>
        <n v="0.6238453840884389"/>
        <n v="0.8835083967071483"/>
        <n v="0.8020677182012009"/>
        <n v="0.2226886876554247"/>
        <n v="0.8647532067246828"/>
        <n v="0.35736989393637164"/>
        <n v="0.5286379908130144"/>
        <n v="0.44294240028129994"/>
        <n v="0.8658013442378355"/>
        <n v="0.06269250880807364"/>
        <n v="0.5055312597105245"/>
        <n v="0.9944177864620053"/>
        <n v="0.13130901003806383"/>
        <n v="0.687934147221626"/>
        <n v="0.4725503558651287"/>
        <n v="0.9878155675304301"/>
        <n v="0.31012657398826116"/>
        <n v="0.7981410291650652"/>
        <n v="0.900297185659469"/>
        <n v="0.5331375024615623"/>
        <n v="0.2799633602943584"/>
        <n v="0.5061592159290802"/>
        <n v="0.20666685836906373"/>
        <n v="0.6343157048017403"/>
        <n v="0.7722094395796245"/>
        <n v="0.5602634794414543"/>
        <n v="0.72497183143126"/>
        <n v="0.17733732778532274"/>
        <n v="0.16191578619808944"/>
        <n v="0.5785802970406221"/>
        <n v="0.8789264675746756"/>
        <n v="0.20171465075823447"/>
        <n v="0.37279214081515977"/>
        <n v="0.8061902806818158"/>
        <n v="0.29804316988812674"/>
        <n v="0.36878295619433166"/>
        <n v="0.32852793080337717"/>
        <n v="0.8225527320456283"/>
        <n v="0.5415615639929481"/>
        <n v="0.17019166965429278"/>
        <n v="0.019436034463730767"/>
        <n v="0.08490293812793026"/>
        <n v="0.6898520455477692"/>
        <n v="0.9560872850385516"/>
        <n v="0.047365337545745345"/>
        <n v="0.0575308087947779"/>
        <n v="0.3093059858832955"/>
        <n v="0.3048690928849972"/>
        <n v="0.4620226437472881"/>
        <n v="0.9473568677363214"/>
        <n v="0.20004460445067196"/>
        <n v="0.6050314302180182"/>
        <n v="0.8082904109494276"/>
        <n v="0.7429799611681983"/>
        <n v="0.8953494028598504"/>
        <n v="0.97448944909696"/>
        <n v="0.5668215033888504"/>
        <n v="0.33737827324607206"/>
        <n v="0.09753668269476201"/>
        <n v="0.8039178121265931"/>
        <n v="0.5891380460748962"/>
        <n v="0.0037035388507118405"/>
        <n v="0.10706966062439216"/>
        <n v="0.27801468239004257"/>
        <n v="0.7036562765437295"/>
        <n v="0.3891159946326004"/>
        <n v="0.8300216951995889"/>
        <n v="0.2022361374877666"/>
        <n v="0.4005049327583061"/>
        <n v="0.4933652189241219"/>
        <n v="0.1335741634135772"/>
        <n v="0.34242910494592727"/>
        <n v="0.39070003231905204"/>
        <n v="0.8068300571710653"/>
        <n v="0.16005346567935863"/>
        <n v="0.27092352294976585"/>
        <n v="0.879183797739578"/>
        <n v="0.896988730758208"/>
        <n v="0.7070815730896789"/>
        <n v="0.40502719770299445"/>
        <n v="0.5914314107769392"/>
        <n v="0.25279764077940436"/>
        <n v="0.9347346527679057"/>
        <n v="0.5225002037476115"/>
        <n v="0.9497741048208751"/>
        <n v="0.12321564553540054"/>
        <n v="0.47017516713397856"/>
        <n v="0.5434674658292111"/>
        <n v="0.30828257157697714"/>
        <n v="0.4191180871059673"/>
        <n v="0.44604265285919376"/>
        <n v="0.7793620509476353"/>
        <n v="0.8240001557772305"/>
        <n v="0.48710281993442084"/>
        <n v="0.13095893330633945"/>
        <n v="0.16687373828396446"/>
        <n v="0.36751025827257133"/>
        <n v="0.7091981334183225"/>
        <n v="0.5888238506732648"/>
        <n v="0.22851081159087994"/>
        <n v="0.8572679556988896"/>
        <n v="0.4342406550897878"/>
        <n v="0.23814776558184914"/>
        <n v="0.6312650660664841"/>
        <n v="0.5398212543964233"/>
        <n v="0.7046984915693025"/>
        <n v="0.27348758402116513"/>
        <n v="0.2510039583525674"/>
        <n v="0.031992150565570476"/>
        <n v="0.6069733952740293"/>
        <n v="0.6581230998983797"/>
        <n v="0.592595407276109"/>
        <n v="0.3912836900095962"/>
        <n v="0.8437230728555745"/>
        <n v="0.8004311333630252"/>
        <n v="0.2644046830544451"/>
        <n v="0.0872241846653713"/>
        <n v="0.3035026348700788"/>
        <n v="0.08598494454402128"/>
        <n v="0.9606845441546866"/>
        <n v="0.509054856451218"/>
        <n v="0.9860322527162819"/>
        <n v="0.15322676735669416"/>
        <n v="0.06651382378965032"/>
        <n v="0.5641130229114322"/>
        <n v="0.6306555337521782"/>
        <n v="0.1726318895873965"/>
        <n v="0.5673212339718453"/>
        <n v="0.9964575914603157"/>
        <n v="0.7910612451190466"/>
        <n v="0.41760244556374826"/>
        <n v="0.4186648187904457"/>
        <n v="0.28672963782314076"/>
        <n v="0.9010987084770921"/>
        <n v="0.09990017683968178"/>
        <n v="0.9118201208798146"/>
        <n v="0.3819356614388312"/>
        <n v="0.08452488372332934"/>
        <n v="0.7832470381469219"/>
        <n v="0.8568626348828575"/>
        <n v="0.04778644976279922"/>
        <n v="0.07577921744756477"/>
        <n v="0.6857930496728939"/>
        <n v="0.5973133435433076"/>
        <n v="0.33642015087325006"/>
        <n v="0.6393900808341136"/>
        <n v="0.8354716115717151"/>
        <n v="0.9690485161672135"/>
        <n v="0.5187831213602185"/>
        <n v="0.302373927824795"/>
        <n v="0.35183169515126644"/>
        <n v="0.3210584029240444"/>
        <n v="0.8436374719484054"/>
        <n v="0.04699729848881473"/>
        <n v="0.09375796052119256"/>
        <n v="0.6267712847017719"/>
        <n v="0.6541098276609304"/>
        <n v="0.8505281831629568"/>
        <n v="0.5345590648554996"/>
        <n v="0.5320433516853013"/>
        <n v="0.7178906541936024"/>
        <n v="0.6041121164258633"/>
        <n v="0.004225450748989057"/>
        <n v="0.9095465694418602"/>
        <n v="0.10863930607293548"/>
        <n v="0.9946656779407319"/>
        <n v="0.3732277601968381"/>
        <n v="0.11917045981412933"/>
        <n v="0.6138449816800416"/>
        <n v="0.3916881791238004"/>
        <n v="0.8430477032568242"/>
        <n v="0.7101855222261642"/>
        <n v="0.4383389492087104"/>
        <n v="0.6451498842681772"/>
        <n v="0.7557031866443737"/>
        <n v="0.7433000214236585"/>
        <n v="0.9228493023335598"/>
        <n v="0.9711229270343016"/>
        <n v="0.23785013236747732"/>
        <n v="0.25937370415858796"/>
        <n v="0.10343404353171626"/>
        <n v="0.7785792573188555"/>
        <n v="0.05461340853168706"/>
        <n v="0.6764350475511971"/>
        <n v="0.20032423334385818"/>
        <n v="0.37378723773577127"/>
        <n v="0.26411984572778335"/>
        <n v="0.05778202155229317"/>
        <n v="0.5436538117849009"/>
        <n v="0.9679966914254263"/>
        <n v="0.13577669279938875"/>
        <n v="0.2613283087488647"/>
        <n v="0.018748490376689464"/>
        <n v="0.30961012136060584"/>
        <n v="0.3236587623504089"/>
        <n v="0.9539903426302718"/>
        <n v="0.8450908331192174"/>
        <n v="0.5637948647927569"/>
        <n v="0.47093828509838165"/>
        <n v="0.3547931800876274"/>
        <n v="0.3907745571195944"/>
        <n v="0.7705000207058612"/>
        <n v="0.26211165789464497"/>
        <n v="0.35650571140196463"/>
        <n v="0.7682058192746156"/>
        <n v="0.32609857806609954"/>
        <n v="0.43684739915982507"/>
        <n v="0.36799928298489537"/>
        <n v="0.15700515383565528"/>
        <n v="0.45438365921474544"/>
        <n v="0.43260013485600535"/>
        <n v="0.8181556483492497"/>
        <n v="0.1565085069960438"/>
        <n v="0.5594055682462038"/>
        <n v="0.13270585109791344"/>
        <n v="0.7670339815957796"/>
        <n v="0.9829614904878599"/>
        <n v="0.6856438605788037"/>
        <n v="0.6624935935655197"/>
        <n v="0.48113849159421396"/>
        <n v="0.9954460713422131"/>
        <n v="0.050266672220912634"/>
        <n v="0.2980194909148044"/>
        <n v="0.14701176380887027"/>
        <n v="0.8597745619428676"/>
        <n v="0.7577374992150523"/>
        <n v="0.3303489541771478"/>
        <n v="0.12101160345816009"/>
        <n v="0.6410303639620424"/>
        <n v="0.3587868735591726"/>
        <n v="0.16288373621393748"/>
        <n v="0.24301163326406017"/>
        <n v="0.2531311637207664"/>
        <n v="0.8737749979173492"/>
        <n v="0.010049914971560603"/>
        <n v="0.7778988968953615"/>
        <n v="0.9877350606215738"/>
        <n v="0.264728412310813"/>
        <n v="0.31273447214978833"/>
        <n v="0.4911248926105627"/>
        <n v="0.29500514819213175"/>
        <n v="0.11084233077058103"/>
        <n v="0.3891771320762689"/>
        <n v="0.2131986482720497"/>
        <n v="0.5951942530242731"/>
        <n v="0.4189972157865427"/>
        <n v="0.8995954512569455"/>
        <n v="0.002893690291808637"/>
        <n v="0.6627058753604619"/>
        <n v="0.08384710408914686"/>
        <n v="0.41864075413085233"/>
        <n v="0.680073371349111"/>
        <n v="0.04323342764647342"/>
        <n v="0.5012937779074538"/>
        <n v="0.7818535391429426"/>
        <n v="0.06642206287485763"/>
        <n v="0.039774713407423"/>
        <n v="0.23466971072122267"/>
        <n v="0.9006062872153401"/>
        <n v="0.7460023091570456"/>
        <n v="0.03476421016868603"/>
        <n v="0.43470993136299685"/>
        <n v="0.4245931706557283"/>
        <n v="0.5374406573242952"/>
        <n v="0.303260835333825"/>
        <n v="0.9224009442157699"/>
        <n v="0.9717452459222364"/>
        <n v="0.15567851978734137"/>
        <n v="0.016074213105306767"/>
        <n v="0.4580527072219419"/>
        <n v="0.6425209676294386"/>
        <n v="0.7336060978284495"/>
        <n v="0.8319078746789175"/>
        <n v="0.7404473289640936"/>
        <n v="0.188841677648952"/>
        <n v="0.9725311798440405"/>
        <n v="0.33404308954195927"/>
        <n v="0.10667633135451782"/>
        <n v="0.5175120243803831"/>
        <n v="0.6953167552726033"/>
        <n v="0.5797822619678324"/>
        <n v="0.736285336746078"/>
        <n v="0.1737860234417138"/>
        <n v="0.48715476120468637"/>
        <n v="0.1998161380335861"/>
        <n v="0.4026039918945007"/>
        <n v="0.07280904302491009"/>
        <n v="0.926325608295555"/>
        <n v="0.809874782518021"/>
        <n v="0.45964569363883845"/>
        <n v="0.024987275807845544"/>
        <n v="0.6309262040233278"/>
        <n v="0.9784666584300751"/>
        <n v="0.8047201514279613"/>
        <n v="0.5359054448114492"/>
        <n v="0.9774319465736228"/>
        <n v="0.6322066466410886"/>
        <n v="0.014909312796367757"/>
        <n v="0.9522349638827163"/>
        <n v="0.8830911828312249"/>
        <n v="0.5741782770226618"/>
        <n v="0.719815209500794"/>
        <n v="0.2721439748145247"/>
        <n v="0.4865327617306383"/>
        <n v="0.7409709646703647"/>
        <n v="0.5434957664852732"/>
        <n v="0.8420420530281186"/>
        <n v="0.9096011027579927"/>
        <n v="0.9304787015482181"/>
        <n v="0.6252631326695487"/>
        <n v="0.7210617399185251"/>
        <n v="0.5383152859453803"/>
        <n v="0.9952413872371887"/>
        <n v="0.812025646620666"/>
        <n v="0.7105000731815383"/>
        <n v="0.42198160235386317"/>
        <n v="0.9150558338720223"/>
        <n v="0.10411396944639284"/>
        <n v="0.9175131899884374"/>
        <n v="0.45687208244853994"/>
        <n v="0.7377786020605712"/>
        <n v="0.8320382263762007"/>
        <n v="0.25067764498946177"/>
        <n v="0.9945141627828978"/>
        <n v="0.10868769343554108"/>
        <n v="0.3433819046156308"/>
        <n v="0.4296020939140447"/>
        <n v="0.3945193954720284"/>
        <n v="0.9964664998272768"/>
        <n v="0.6870454517373604"/>
        <n v="0.9315937850994103"/>
        <n v="0.8280119500451184"/>
        <n v="0.2678173996647851"/>
        <n v="0.8963104946011258"/>
        <n v="0.7954539086660829"/>
        <n v="0.3301007226362622"/>
        <n v="0.9629088419880204"/>
        <n v="0.9927036681214035"/>
        <n v="0.35579712239094197"/>
        <n v="0.6984711398201029"/>
        <n v="0.4803043907542851"/>
        <n v="0.7593961928474651"/>
        <n v="0.7908597048095676"/>
        <n v="0.34005625028301123"/>
        <n v="0.3927177885614047"/>
        <n v="0.6658842077906176"/>
        <n v="0.8325823692674101"/>
        <n v="0.5788789037440761"/>
        <n v="0.28388322387979936"/>
        <n v="0.06495133750763948"/>
        <n v="0.10982289015059288"/>
        <n v="0.25553980926564224"/>
        <n v="0.8220256477625144"/>
        <n v="0.9284242208305531"/>
        <n v="0.3738751276346536"/>
        <n v="0.672459522779879"/>
        <n v="0.26686094799028315"/>
        <n v="0.9399881201820087"/>
        <n v="0.29004012592980977"/>
        <n v="0.06886431207930666"/>
        <n v="0.7447510490856019"/>
        <n v="0.7213388977716232"/>
        <n v="0.5698166195575659"/>
        <n v="0.8456396351284939"/>
        <n v="0.9205848338164877"/>
        <n v="0.3322043429228748"/>
        <n v="0.9653474313697298"/>
        <n v="0.7025571574795529"/>
        <n v="0.14515058128281422"/>
        <n v="0.955276369768198"/>
        <n v="0.05107917635156245"/>
        <n v="0.6990140321874458"/>
        <n v="0.763211012662463"/>
        <n v="0.8538528324267242"/>
        <n v="0.7771629976489294"/>
        <n v="0.004306690131781532"/>
        <n v="0.030187625859618983"/>
        <n v="0.2729965014688016"/>
        <n v="0.4949439494400195"/>
        <n v="0.7645930919611413"/>
        <n v="0.004305950178363771"/>
        <n v="0.9442749982534926"/>
        <n v="0.5269576847585588"/>
        <n v="0.0810811194836365"/>
        <n v="0.8562490475492684"/>
        <n v="0.2496550040525728"/>
        <n v="0.38217226533057247"/>
        <n v="0.5676133304836921"/>
        <n v="0.26981140353837985"/>
        <n v="0.9018805306547862"/>
        <n v="0.4017848340729412"/>
        <n v="0.33570081403939833"/>
        <n v="0.9947413606282494"/>
        <n v="0.20667370358598747"/>
        <n v="0.9617014249396748"/>
        <n v="0.541192138307544"/>
        <n v="0.15690460195767675"/>
        <n v="0.5863538962137659"/>
        <n v="0.3549001391216666"/>
        <n v="0.8191458148127273"/>
        <n v="0.6310976807355713"/>
        <n v="0.06497878705577542"/>
        <n v="0.13019671979559122"/>
        <n v="0.03210798145277971"/>
        <n v="0.6382846789517787"/>
        <n v="0.8418693810094662"/>
        <n v="0.9735033191536752"/>
        <n v="0.7618791190583722"/>
        <n v="0.741726417956167"/>
        <n v="0.9133877643744812"/>
        <n v="0.18349035359051935"/>
        <n v="0.8859873499372559"/>
        <n v="0.5854164629729249"/>
        <n v="0.9420954512669698"/>
        <n v="0.41563244973944313"/>
        <n v="0.39746755570745174"/>
        <n v="0.043433132589967394"/>
        <n v="0.21792669304312018"/>
        <n v="0.646939212975367"/>
        <n v="0.350179710930699"/>
        <n v="0.9302632434227041"/>
        <n v="0.6077700843486561"/>
        <n v="0.2482425832430578"/>
        <n v="0.4417811537842127"/>
        <n v="0.0598468446430499"/>
        <n v="0.8478587986481508"/>
        <n v="0.6417319450998797"/>
        <n v="0.28260172730118005"/>
        <n v="0.23503943241098002"/>
        <n v="0.3976280263124625"/>
        <n v="0.2684994314539084"/>
        <n v="0.8410524303480995"/>
        <n v="0.6993819129886193"/>
        <n v="0.3442058218103766"/>
        <n v="0.49417723363758204"/>
        <n v="0.9048318570360622"/>
        <n v="0.6895145678970588"/>
        <n v="0.5234614426278617"/>
        <n v="0.6403198996719706"/>
        <n v="0.6520768047128441"/>
        <n v="0.9892669018940914"/>
        <n v="0.10654317260893553"/>
        <n v="0.5450042746906113"/>
        <n v="0.5877368699773204"/>
        <n v="0.8053996754406607"/>
        <n v="0.3900950747376848"/>
        <n v="0.9281903115916366"/>
        <n v="0.16783530471608976"/>
        <n v="0.8601715285102934"/>
        <n v="0.42385046896714984"/>
        <n v="0.36570654710178285"/>
        <n v="0.40791115148417034"/>
        <n v="0.32734766516664426"/>
        <n v="0.41105722749546536"/>
        <n v="0.8602936448914938"/>
        <n v="0.6518209133522888"/>
        <n v="0.1259630270626685"/>
        <n v="0.5251982345495885"/>
        <n v="0.8389605267694782"/>
        <n v="0.4632103518146462"/>
        <n v="0.13009852040072478"/>
        <n v="0.9007277225181718"/>
        <n v="0.9029773097789973"/>
        <n v="0.2943499227080648"/>
        <n v="0.053123075494559635"/>
        <n v="0.07605248911930862"/>
        <n v="0.8101500893154051"/>
        <n v="0.18566058611519132"/>
        <n v="0.1213008428214255"/>
        <n v="0.09374432874852101"/>
        <n v="0.9785923359120207"/>
        <n v="0.2541390549169117"/>
        <n v="0.16435682146813835"/>
        <n v="0.7959782229714666"/>
        <n v="0.26702842206417754"/>
        <n v="0.14002424462100238"/>
        <n v="0.4195409501697609"/>
        <n v="0.5924485146940969"/>
        <n v="0.9087353881875266"/>
        <n v="0.8984303652729321"/>
        <n v="0.17092475859228096"/>
        <n v="0.12352286999407236"/>
        <n v="0.2545480928272149"/>
        <n v="0.046303819121865986"/>
        <n v="0.3271106964811159"/>
        <n v="0.7931521602973358"/>
        <n v="0.4149250654152057"/>
        <n v="0.6049444860548104"/>
        <n v="0.17822935486140679"/>
        <n v="0.1040615085795602"/>
        <n v="0.9818909995923608"/>
        <n v="0.014465021363066044"/>
        <n v="0.8670452630348857"/>
        <n v="0.09200634857508683"/>
        <n v="0.7587432541658115"/>
        <n v="0.7389437419119862"/>
        <n v="0.5591869234042612"/>
        <n v="0.9263844653536928"/>
        <n v="0.8287293030971378"/>
        <n v="0.22966042807274767"/>
        <n v="0.9039623656578244"/>
        <n v="0.921253271484777"/>
        <n v="0.35347323768120364"/>
        <n v="0.668686581983313"/>
        <n v="0.13991674928536546"/>
        <n v="0.7838090285937296"/>
        <n v="0.20774846289000926"/>
        <n v="0.5762346973173168"/>
        <n v="0.1182338211028584"/>
        <n v="0.9166428842459541"/>
        <n v="0.9292656376096295"/>
        <n v="0.932554047486883"/>
        <n v="0.5922781636237944"/>
        <n v="0.9855961772703754"/>
        <n v="0.49046372472672684"/>
        <n v="0.9387928814489045"/>
        <n v="0.3530210000957019"/>
        <n v="0.7667952308155269"/>
        <n v="0.08386335946203394"/>
        <n v="0.9211302340413642"/>
        <n v="0.17778700507729506"/>
        <n v="0.49445393572789254"/>
        <n v="0.4533614704787735"/>
        <n v="0.1686130527098294"/>
        <n v="0.10370525133206343"/>
        <n v="0.5452899182832822"/>
        <n v="0.30091689522440945"/>
        <n v="0.687517296094177"/>
        <n v="0.23744282305808295"/>
        <n v="0.31590819288166705"/>
        <n v="0.9513963388167297"/>
        <n v="0.9536842973715093"/>
        <n v="0.16924454834629377"/>
        <n v="0.5762637746447083"/>
        <n v="0.7679212508795248"/>
        <n v="0.7491667515511807"/>
        <n v="0.07199794235336321"/>
        <n v="0.41532260339819227"/>
        <n v="0.7758756247031184"/>
        <n v="0.0806514062314646"/>
        <n v="0.7349877937115568"/>
        <n v="0.13429820497060674"/>
        <n v="0.5758056511073683"/>
        <n v="0.9945080586662903"/>
        <n v="0.10719964665936332"/>
        <n v="0.08834862580359892"/>
        <n v="0.9037622161348444"/>
        <n v="0.8269478016336027"/>
        <n v="0.4064776972162457"/>
        <n v="0.5293771686718136"/>
        <n v="0.1322074155775128"/>
        <n v="0.05765585820724539"/>
        <n v="0.4885367124606359"/>
        <n v="0.9605868605002769"/>
        <n v="0.5954270918820468"/>
        <n v="0.471397365733754"/>
        <n v="0.9637739083458835"/>
        <n v="0.37769744934070515"/>
        <n v="0.8704609728382251"/>
        <n v="0.7744770541216273"/>
        <n v="0.5000217072256107"/>
        <n v="0.042241286530102506"/>
        <n v="0.04788291433495806"/>
        <n v="0.16156703055061328"/>
        <n v="0.8558271781542018"/>
        <n v="0.1091118939986474"/>
        <n v="0.5863337116893307"/>
        <n v="0.5832989841583148"/>
        <n v="0.45154011198679833"/>
        <n v="0.5135472843923354"/>
        <n v="0.5605296592492074"/>
        <n v="0.6261509211839277"/>
        <n v="0.7044361935997324"/>
        <n v="0.011987583803709345"/>
        <n v="0.9845394944826246"/>
        <n v="0.9835400548341527"/>
        <n v="0.929297570517919"/>
        <n v="0.16675478298437463"/>
        <n v="0.4204439729633508"/>
        <n v="0.4706676966732479"/>
        <n v="0.3373181798065713"/>
        <n v="0.3662594714867685"/>
        <n v="0.26706127146651937"/>
        <n v="0.41554380162837623"/>
        <n v="0.5538965710455163"/>
        <n v="0.6804480512727923"/>
        <n v="0.96424289340526"/>
        <n v="0.0447518575273419"/>
        <n v="0.11982441413675016"/>
        <n v="0.46546129110813417"/>
        <n v="0.845314075104137"/>
        <n v="0.17489805426837324"/>
        <n v="0.640573780750943"/>
        <n v="0.15198286926580473"/>
        <n v="0.5235538415279951"/>
        <n v="0.11932079105745763"/>
        <n v="0.6048321722159692"/>
        <n v="0.5785146255801065"/>
        <n v="0.5081795876123762"/>
        <n v="0.22452001152713497"/>
        <n v="0.4061291676369265"/>
        <n v="0.5638228447637581"/>
        <n v="0.21112163125049577"/>
        <n v="0.8618983458962765"/>
        <n v="0.7703439890298039"/>
        <n v="0.15205769167843686"/>
        <n v="0.6279434786947745"/>
        <n v="0.017788748933782017"/>
        <n v="0.6170784801918875"/>
        <n v="0.10955588613027245"/>
        <n v="0.754583935157143"/>
        <n v="0.8483765950770341"/>
        <n v="0.3643258520896897"/>
        <n v="0.8040946609328823"/>
        <n v="0.2361669674860183"/>
        <n v="0.6960063885006128"/>
        <n v="0.8235598841500926"/>
        <n v="0.5553720089647526"/>
        <n v="0.8349466320343588"/>
        <n v="0.0994967057145213"/>
        <n v="0.12631545565495417"/>
        <n v="0.9097474113959453"/>
        <n v="0.05152347040479388"/>
        <n v="0.2734691036907718"/>
        <n v="0.573526408737203"/>
        <n v="0.06278382219503742"/>
        <n v="0.636789899803589"/>
        <n v="0.3803303138921206"/>
        <n v="0.905331455007369"/>
        <n v="0.8298901188980603"/>
        <n v="0.7916321391101195"/>
        <n v="0.6734291216747601"/>
        <n v="0.2517552028649739"/>
        <n v="0.14837102793308754"/>
        <n v="0.5672366363910307"/>
        <n v="0.25104267297387817"/>
        <n v="0.9436155277673248"/>
        <n v="0.08344885845979977"/>
        <n v="0.35091899379565994"/>
        <n v="0.7282293505853018"/>
        <n v="0.4382049779931846"/>
        <n v="0.7063300943479693"/>
        <n v="0.350714317962608"/>
        <n v="0.6072187429777706"/>
        <n v="0.8457381141928737"/>
        <n v="0.014146646821103226"/>
        <n v="0.6765372548514859"/>
        <n v="0.5068912946298888"/>
        <n v="0.9302528839917161"/>
        <n v="0.2696102198321977"/>
        <n v="0.9565415119861095"/>
        <n v="0.6980336158890336"/>
        <n v="0.0025990697560398512"/>
        <n v="0.7524757167784903"/>
        <n v="0.42437786870042504"/>
        <n v="0.5834381008373545"/>
        <n v="0.8233418743458885"/>
        <n v="0.9354171425964656"/>
        <n v="0.06637047492395554"/>
        <n v="0.8605482433840372"/>
        <n v="0.48985475013815294"/>
        <n v="0.5236780875896142"/>
        <n v="0.7272018829925311"/>
        <n v="0.10923364616695896"/>
        <n v="0.2945701274129393"/>
        <n v="0.6308656979019874"/>
        <n v="0.03851676144586702"/>
        <n v="0.4584121822185414"/>
        <n v="0.7103025011682844"/>
        <n v="0.6025156335402472"/>
        <n v="0.656925361491011"/>
        <n v="0.8026188307535019"/>
        <n v="0.9837535428198563"/>
        <n v="0.6445627888241928"/>
        <n v="0.576207476130577"/>
        <n v="0.7632539884746878"/>
        <n v="0.2997539769889934"/>
        <n v="0.465610945901055"/>
        <n v="0.2130885459872025"/>
        <n v="0.21912672362442553"/>
        <n v="0.11649267854476619"/>
        <n v="0.599901531195965"/>
        <n v="0.5567791466999248"/>
        <n v="0.7670411770862389"/>
        <n v="0.0659284303368165"/>
        <n v="0.9421403319302823"/>
        <n v="0.919540335557553"/>
        <n v="0.9155574360897781"/>
        <n v="0.7637752446296412"/>
        <n v="0.29584823117358217"/>
        <n v="0.72885657408299"/>
        <n v="0.16369044489164453"/>
        <n v="0.9798973758699653"/>
        <n v="0.41366000028054495"/>
        <n v="0.36136929131129136"/>
        <n v="0.3711940934695215"/>
        <n v="0.8826456010229125"/>
        <n v="0.091003231745036"/>
        <n v="0.2345437948157969"/>
        <n v="0.9882096787536773"/>
        <n v="0.4896115543638305"/>
        <n v="0.3638468584222404"/>
        <n v="0.24411252751438595"/>
        <n v="0.7794412497456286"/>
        <n v="0.032472248839881424"/>
        <n v="0.7567169811500823"/>
        <n v="0.16365871223992579"/>
        <n v="0.6516530504922436"/>
        <n v="0.6750419786863657"/>
        <n v="0.8289351428051243"/>
        <n v="0.8072736450844186"/>
        <n v="0.0731668550331338"/>
        <n v="0.9113449190017111"/>
        <n v="0.9750424265869239"/>
        <n v="0.5970422414329168"/>
        <n v="0.3601702507825346"/>
        <n v="0.014465713702466076"/>
        <n v="0.5496300018967601"/>
        <n v="0.674181016187901"/>
        <n v="0.7970291428093257"/>
        <n v="0.10713215068333992"/>
        <n v="0.9073052277359095"/>
        <n v="0.8459734572785781"/>
        <n v="0.15643126062267132"/>
        <n v="0.7814280592607095"/>
        <n v="0.8752795433920328"/>
        <n v="0.47021770259453566"/>
        <n v="0.6900695542458225"/>
        <n v="0.7077307921677469"/>
        <n v="0.5090727966176047"/>
        <n v="0.8447220450954992"/>
        <n v="0.07170777957823449"/>
        <n v="0.3419122876004733"/>
        <n v="0.7210861751597912"/>
        <n v="0.791454040848464"/>
        <n v="0.09185302932981887"/>
        <n v="0.6650386816153601"/>
        <n v="0.5173035018534238"/>
        <n v="0.9032690142406595"/>
        <n v="0.126892761561897"/>
        <n v="0.8712480455392494"/>
        <n v="0.1291390566946139"/>
        <n v="0.3557145568906156"/>
        <n v="0.535437072691888"/>
        <n v="0.05718172427919965"/>
        <n v="0.2854573344188208"/>
        <n v="0.2772273987895294"/>
        <n v="0.1707391401026458"/>
        <n v="0.26028983354849144"/>
        <n v="0.2340483192764098"/>
        <n v="0.4181099973230411"/>
        <n v="0.1404503948354041"/>
        <n v="0.6435265715204823"/>
        <n v="0.8923493208031676"/>
        <n v="0.26199360023574414"/>
        <n v="0.793598947993653"/>
        <n v="0.2303967987376886"/>
        <n v="0.6839628194517829"/>
        <n v="0.7830659983883103"/>
        <n v="0.6695630209727081"/>
        <n v="0.35701021501282915"/>
        <n v="0.2005267049948335"/>
        <n v="0.7681611782681387"/>
        <n v="0.8049443379563757"/>
        <n v="0.9267449334800333"/>
        <n v="0.817752225600906"/>
        <n v="0.9948797088460819"/>
        <n v="0.36162834778811703"/>
        <n v="0.6283177387427026"/>
        <n v="0.7899514310747531"/>
        <n v="0.5852279904373833"/>
        <n v="0.012951567648913254"/>
        <n v="0.509503147667374"/>
        <n v="0.1491351351486051"/>
        <n v="0.5388353290263806"/>
        <n v="0.9047792414985747"/>
        <n v="0.6864394453366697"/>
        <n v="0.9427689999910619"/>
        <n v="0.7906280620869116"/>
        <n v="0.29442897136846347"/>
        <n v="0.5124043137784046"/>
        <n v="0.9585340296339817"/>
        <n v="0.13491003870388207"/>
        <n v="0.16275867988378667"/>
        <n v="0.23013871108182604"/>
        <n v="0.1049450311324116"/>
        <n v="0.011119407735348252"/>
        <n v="0.19337082369151304"/>
        <n v="0.9882425962855853"/>
        <n v="0.04343866833972643"/>
        <n v="0.4561015666453816"/>
        <n v="0.5177666516770275"/>
        <n v="0.11486149559733294"/>
        <n v="0.5005506693277674"/>
        <n v="0.4935590586252573"/>
        <n v="0.5364176629161871"/>
        <n v="0.710828231639975"/>
        <n v="0.9280589735646091"/>
        <n v="0.8534085540997851"/>
        <n v="0.9431043598808441"/>
        <n v="0.9496193597123028"/>
        <n v="0.8244783392536539"/>
        <n v="0.19209656977948342"/>
        <n v="0.8035045995707842"/>
        <n v="0.9529312715251442"/>
        <n v="0.08304874746998103"/>
        <n v="0.9194948682252488"/>
        <n v="0.16889716672736454"/>
        <n v="0.7483764928248922"/>
        <n v="0.18936869730401074"/>
        <n v="0.3288171942246805"/>
        <n v="0.2419790346696885"/>
        <n v="0.6097450905408995"/>
        <n v="0.9560814151448044"/>
        <n v="0.9730695616151879"/>
        <n v="0.5541771703852418"/>
        <n v="0.030472759760028945"/>
        <n v="0.7525305138716196"/>
        <n v="0.13486606477852547"/>
        <n v="0.9624687839894638"/>
        <n v="0.6874013125690213"/>
        <n v="0.8640590667648176"/>
        <n v="0.796013060223078"/>
        <n v="0.5286071268044229"/>
        <n v="0.014613275851213858"/>
        <n v="0.6986341349305901"/>
        <n v="0.7290845040049873"/>
        <n v="0.5047818169794845"/>
        <n v="0.4260672773567088"/>
        <n v="0.047736090347901716"/>
        <n v="0.20528147701344535"/>
        <n v="0.7171265844490335"/>
        <n v="0.8009564383074365"/>
        <n v="0.5039605911449921"/>
        <n v="0.3411898846905339"/>
        <n v="0.6121191951757747"/>
        <n v="0.5771571725787157"/>
        <n v="0.43953851151906376"/>
        <n v="0.291619730496513"/>
        <n v="0.11080172924272991"/>
        <n v="0.6858311386574826"/>
        <n v="0.657986668116995"/>
        <n v="0.3365301688962302"/>
        <n v="0.20188208345628322"/>
        <n v="0.6041883030911547"/>
        <n v="0.9453605627550983"/>
        <n v="0.40711523881403466"/>
        <n v="0.8971600086424834"/>
        <n v="0.0036147490565480167"/>
        <n v="0.2680879240432158"/>
        <n v="0.7494443467729313"/>
        <n v="0.7713543966545243"/>
        <n v="0.8268135108792458"/>
        <n v="0.29111933775202603"/>
        <n v="0.23362315910642406"/>
        <n v="0.813290920406442"/>
        <n v="0.140302897820077"/>
        <n v="0.2231406314943084"/>
        <n v="0.28226011926136096"/>
        <n v="0.726542007023877"/>
        <n v="0.7775612099614095"/>
        <n v="0.7348491353417542"/>
        <n v="0.5140941903200692"/>
        <n v="0.13499414673054366"/>
        <n v="0.6133025748156761"/>
        <n v="0.8418037280662445"/>
        <n v="0.9769600682160263"/>
        <n v="0.3724500825200522"/>
        <n v="0.29081411680720126"/>
        <n v="0.19511654976673432"/>
        <n v="0.27883690011216344"/>
        <n v="0.6652563224619753"/>
        <n v="0.36197929150538044"/>
        <n v="0.1812622816095416"/>
        <n v="0.016547546316042938"/>
        <n v="0.5530795931527291"/>
        <n v="0.09355811817974724"/>
        <n v="0.5965376807710644"/>
        <n v="0.6487449905149095"/>
        <n v="0.33533767021821903"/>
        <n v="0.643490290754538"/>
        <n v="0.43221377085172374"/>
        <n v="0.3631434185431156"/>
        <n v="0.1794243840105182"/>
        <n v="0.9174322153991488"/>
        <n v="0.48317852776739223"/>
        <n v="0.5475213810600456"/>
        <n v="0.2817496644599081"/>
        <n v="0.17843435983623523"/>
        <n v="0.07587806872108271"/>
        <n v="0.18984508875542794"/>
        <n v="0.13374984475966978"/>
        <n v="0.40161115830086647"/>
        <n v="0.20062005329677346"/>
        <n v="0.9049299934121253"/>
        <n v="0.5124051585119113"/>
        <n v="0.44084992137256385"/>
        <n v="0.7288126750561852"/>
        <n v="0.31337902509406645"/>
        <n v="0.28843473068287917"/>
        <n v="0.3060518345454232"/>
        <n v="0.19746891298561764"/>
        <n v="0.1831067213307288"/>
        <n v="0.5252221440314468"/>
        <n v="0.23709241012707027"/>
        <n v="0.851314480889963"/>
        <n v="0.08457789737577193"/>
        <n v="0.6276571278057036"/>
        <n v="0.8046345432656973"/>
        <n v="0.24709543407442391"/>
        <n v="0.3079606860768762"/>
        <n v="0.4924622416415205"/>
        <n v="0.9681225135321372"/>
        <n v="0.7451890671004513"/>
        <n v="0.4437136668685112"/>
        <n v="0.7102058117031387"/>
        <n v="0.8777307178970449"/>
        <n v="0.640379698161406"/>
        <n v="0.3376970003134967"/>
        <n v="0.8740853977022913"/>
        <n v="0.21973600819415784"/>
        <n v="0.5166689462768803"/>
        <n v="0.09771809178095048"/>
        <n v="0.9616986854378637"/>
        <n v="0.07372798130736558"/>
        <n v="0.6502472878839701"/>
        <n v="0.4504925354959991"/>
        <n v="0.5734019976973679"/>
        <n v="0.5752669565247687"/>
        <n v="0.9302621901774399"/>
        <n v="0.026321325760652048"/>
        <n v="0.5344887341094189"/>
        <n v="0.15904419492989363"/>
        <n v="0.8187757394456556"/>
        <n v="0.08335558052666814"/>
        <n v="0.9983034316233871"/>
        <n v="0.7952952416101579"/>
        <n v="0.3293120544153013"/>
        <n v="0.7741405868221333"/>
        <n v="0.7235396210500794"/>
        <n v="0.42616127325712416"/>
        <n v="0.8676531936562806"/>
        <n v="0.3042009835264813"/>
        <n v="0.6413526869383237"/>
        <n v="0.7588897350801403"/>
        <n v="0.049049750554369664"/>
        <n v="0.23574952184554865"/>
        <n v="0.1765515494112051"/>
        <n v="0.6792104775527187"/>
        <n v="0.28277022033767607"/>
        <n v="0.7491717911579401"/>
        <n v="0.04201595230281985"/>
        <n v="0.8109183815628204"/>
        <n v="0.9979208952949653"/>
        <n v="0.8907599534944897"/>
        <n v="0.38661891067880005"/>
        <n v="0.16664013150315282"/>
        <n v="0.8737262268063617"/>
        <n v="0.7072387314833507"/>
        <n v="0.24431660650430698"/>
        <n v="0.40995632312317787"/>
        <n v="0.3329670344222698"/>
        <n v="0.6959469401674667"/>
        <n v="0.20570097716141322"/>
        <n v="0.9804971075875029"/>
        <n v="0.8590317009570325"/>
        <n v="0.18410878576014778"/>
        <n v="0.11319288127201443"/>
        <n v="0.22132362294288188"/>
        <n v="0.4050438962354006"/>
        <n v="0.09144867936937606"/>
        <n v="0.36718675020718217"/>
        <n v="0.6918533919655814"/>
        <n v="0.2777874239867253"/>
        <n v="0.027474187707112963"/>
        <n v="0.12284026689883021"/>
        <n v="0.04978340616586485"/>
        <n v="0.39965706432479664"/>
        <n v="0.8280722074692582"/>
        <n v="0.25583539255650223"/>
        <n v="0.24190881589250002"/>
        <n v="0.7786221193503721"/>
        <n v="0.4456327901692805"/>
        <n v="0.48032018034610946"/>
        <n v="0.25643208892566727"/>
        <n v="0.3491967169651983"/>
        <n v="0.5727365677916819"/>
        <n v="0.413373244828418"/>
        <n v="0.3583013583174145"/>
        <n v="0.08666950162425502"/>
        <n v="0.5015114282880231"/>
        <n v="0.697715823186364"/>
        <n v="0.5543126699412799"/>
        <n v="0.4423523986633833"/>
        <n v="0.4990840796330933"/>
        <n v="0.5180290408117302"/>
        <n v="0.016156323741369882"/>
        <n v="0.6993662440221353"/>
        <n v="0.41412336066514177"/>
        <n v="0.9761168757197973"/>
        <n v="0.32728230121207746"/>
        <n v="0.8064894040727197"/>
        <n v="0.3202915962173031"/>
        <n v="0.8262881650967253"/>
        <n v="0.7134053455065836"/>
        <n v="0.6118519549004401"/>
        <n v="0.7494910078455203"/>
        <n v="0.014713753453943434"/>
        <n v="0.8666657603990826"/>
        <n v="0.18876770256079367"/>
        <n v="0.4711126449517722"/>
        <n v="0.31514753046561783"/>
        <n v="0.5799067942635662"/>
        <n v="0.12275234672115232"/>
        <n v="0.8330651962670382"/>
        <n v="0.108283333052695"/>
        <n v="0.17022555713541432"/>
        <n v="0.21178488678462337"/>
        <n v="0.39618170469951686"/>
        <n v="0.013152119743285784"/>
        <n v="0.5898986684482871"/>
        <n v="0.02112723170117292"/>
        <n v="0.9656723877726244"/>
        <n v="0.6463467323829479"/>
        <n v="0.19798037780954747"/>
        <n v="0.12952412571378424"/>
        <n v="0.151612027518356"/>
        <n v="0.25849453855839477"/>
        <n v="0.3973151963384992"/>
        <n v="0.7053639837244152"/>
        <n v="0.27502087186514523"/>
        <n v="0.3772808505994699"/>
        <n v="0.7294028320322352"/>
        <n v="0.25938870231350275"/>
        <n v="0.7769181031201284"/>
        <n v="0.8724588546844875"/>
        <n v="0.5634986363033605"/>
        <n v="0.03479830191107658"/>
        <n v="0.2847973784482689"/>
        <n v="0.05066481168976755"/>
        <n v="0.2165278104499494"/>
        <n v="0.5161042727902356"/>
        <n v="0.14429416605102263"/>
        <n v="0.4864898096408131"/>
        <n v="0.19683708013237244"/>
        <n v="0.9648431761906705"/>
        <n v="0.5333851403880631"/>
        <n v="0.3011423692190457"/>
        <n v="0.27750282689762484"/>
        <n v="0.7232698390159272"/>
        <n v="0.24227976188926048"/>
        <n v="0.5111689091904725"/>
        <n v="0.2738600366304187"/>
        <n v="0.26640739108436184"/>
        <n v="0.8242349604960169"/>
        <n v="0.8870818552812894"/>
        <n v="0.7251114980913674"/>
        <n v="0.62833908512352"/>
        <n v="0.10084392892346872"/>
        <n v="0.48537836665694445"/>
        <n v="0.16132257801317929"/>
        <n v="0.8803848480227995"/>
        <n v="0.9399202303118555"/>
        <n v="0.6473146047366921"/>
        <n v="0.27480127308359426"/>
        <n v="0.796813047538172"/>
        <n v="0.8149190041574005"/>
        <n v="0.7939344131471502"/>
        <n v="0.10880965492635208"/>
        <n v="0.7079959902509254"/>
        <n v="0.901907283923486"/>
        <n v="0.7892332365757846"/>
        <n v="0.32674704996900183"/>
        <n v="0.8114254788641109"/>
        <n v="0.3734154238398253"/>
        <n v="0.991971015657345"/>
        <n v="0.7313916233932776"/>
        <n v="0.8877624094802778"/>
        <n v="0.10807251849018273"/>
        <n v="0.37153122267938765"/>
        <n v="0.4664814567877045"/>
        <n v="0.4521022101677057"/>
        <n v="0.25074862422279753"/>
        <n v="0.22435528618199796"/>
        <n v="0.7518622393371092"/>
        <n v="0.8598961195059446"/>
        <n v="0.9299969718023516"/>
        <n v="0.09486464152700447"/>
        <n v="0.5786234117621989"/>
        <n v="0.782475492097077"/>
        <n v="0.9679095990116363"/>
        <n v="0.4784160325838801"/>
        <n v="0.522090499258253"/>
        <n v="0.768884613201585"/>
        <n v="0.602070451645659"/>
        <n v="0.7637175545733567"/>
        <n v="0.7182360452882991"/>
        <n v="0.31873507386424005"/>
        <n v="0.08010997334066727"/>
        <n v="0.6582664437728779"/>
        <n v="0.09301753055915618"/>
        <n v="0.0050528379323909745"/>
        <n v="0.4844356167302186"/>
        <n v="0.032752357331095716"/>
        <n v="0.1343452784417326"/>
        <n v="0.7065965758470104"/>
        <n v="0.29803312838631857"/>
        <n v="0.7190022183907239"/>
        <n v="0.8528295599198771"/>
        <n v="0.9358837347906268"/>
        <n v="0.03180373887417409"/>
        <n v="0.3009261778009449"/>
        <n v="0.09015019257460744"/>
        <n v="0.5821691756069869"/>
        <n v="0.6997224972219406"/>
        <n v="0.3490565542322521"/>
        <n v="0.0028386773065793847"/>
        <n v="0.12787802220820177"/>
        <n v="0.05017350732726644"/>
        <n v="0.8666546072320787"/>
        <n v="0.37445679023724465"/>
        <n v="0.5425031705314198"/>
        <n v="0.2401383797614276"/>
        <n v="0.9389930170277291"/>
        <n v="0.39060216324606334"/>
        <n v="0.6097350109119467"/>
        <n v="0.07348362889766702"/>
        <n v="0.7073041264266362"/>
        <n v="0.6488657828106843"/>
        <n v="0.4015991016191556"/>
        <n v="0.015414389945431095"/>
        <n v="0.825017757970931"/>
        <n v="0.4698118957827975"/>
        <n v="0.9776353170405636"/>
        <n v="0.9422308455379864"/>
        <n v="0.4962942816031787"/>
        <n v="0.025246429768457257"/>
        <n v="0.15765954551084738"/>
        <n v="0.9888448904678222"/>
        <n v="0.0454920911669382"/>
        <n v="0.4064850294346599"/>
        <n v="0.39340710392672673"/>
        <n v="0.91608465204496"/>
        <n v="0.7210910996928587"/>
        <n v="0.5180269680953793"/>
        <n v="0.3473648196993676"/>
        <n v="0.13563463995490255"/>
        <n v="0.09872689293373649"/>
        <n v="0.600987216694693"/>
        <n v="0.7763564883953056"/>
        <n v="0.9025297469328565"/>
        <n v="0.015372774731365335"/>
        <n v="0.26583329170351233"/>
        <n v="0.7129538793839676"/>
        <n v="0.21344186633399032"/>
        <n v="0.4403399905937879"/>
        <n v="0.1454196016479824"/>
        <n v="0.7395441667642835"/>
        <n v="0.6335675363880106"/>
        <n v="0.06864901836286985"/>
        <n v="0.667007067573562"/>
        <n v="0.3578915093430851"/>
        <n v="0.6157461477660714"/>
        <n v="0.7084577568205036"/>
        <n v="0.985900759393417"/>
        <n v="0.07128881444295321"/>
        <n v="0.872508014937171"/>
        <n v="0.7266152327789042"/>
        <n v="0.8235344045694707"/>
        <n v="0.8169035139724433"/>
        <n v="0.015072069009985145"/>
        <n v="0.9150421889344872"/>
        <n v="0.8092749524004726"/>
        <n v="0.8126788747297105"/>
        <n v="0.9828832756818393"/>
        <n v="0.1455228320531704"/>
        <n v="0.9379165224247982"/>
        <n v="0.7161603904651503"/>
        <n v="0.7531002655608315"/>
        <n v="0.09162475626970845"/>
        <n v="0.9237779445460003"/>
        <n v="0.2318739687068596"/>
        <n v="0.44151374276329114"/>
        <n v="0.11384690744811843"/>
        <n v="0.557513469793422"/>
        <n v="0.9493916129635358"/>
        <n v="0.1846968308806498"/>
        <n v="0.1277282279492501"/>
        <n v="0.6531915874989704"/>
        <n v="0.24597689363424147"/>
        <n v="0.12775859497729414"/>
        <n v="0.9045325254013858"/>
        <n v="0.8108922867090868"/>
        <n v="0.5457110052088557"/>
        <n v="0.4328924680960584"/>
        <n v="0.7902577269378844"/>
        <n v="0.014018263735960823"/>
        <n v="0.09125795582915808"/>
        <n v="0.4709814359503107"/>
        <n v="0.27110086121851795"/>
        <n v="0.03071080190736586"/>
        <n v="0.6549349644401501"/>
        <n v="0.26184250304193557"/>
        <n v="0.16214230466750856"/>
        <n v="0.6952068404395944"/>
        <n v="0.2925123595652439"/>
        <n v="0.7882625978398125"/>
        <n v="0.45089644972948273"/>
        <n v="0.407668348595854"/>
        <n v="0.3261746026642537"/>
        <n v="0.024799311389185674"/>
        <n v="0.9885081107393425"/>
        <n v="0.6099610173970397"/>
        <n v="0.23233237562601894"/>
        <n v="0.39438924572920464"/>
        <n v="0.2887568527929433"/>
        <n v="0.5700545071697698"/>
        <n v="0.005483009254699467"/>
        <n v="0.8941279414595427"/>
        <n v="0.6686648468796896"/>
        <n v="0.5391613431711691"/>
        <n v="0.8710749737928677"/>
        <n v="0.3161546324270842"/>
        <n v="0.8443858386412909"/>
        <n v="0.233427493734913"/>
        <n v="0.9283389170683507"/>
        <n v="0.8303966717299723"/>
        <n v="0.8821861847723913"/>
        <n v="0.6359325053678049"/>
        <n v="0.4183069334758237"/>
        <n v="0.6929975292802975"/>
        <n v="0.09671154431375473"/>
        <n v="0.3149528633508989"/>
        <n v="0.8327481921043403"/>
        <n v="0.9975733963883316"/>
        <n v="0.0873657102849077"/>
        <n v="0.8108866700827491"/>
        <n v="0.006507945403550708"/>
        <n v="0.19601345838200424"/>
        <n v="0.6085106193130393"/>
        <n v="0.15693443742926005"/>
        <n v="0.6687440340133813"/>
        <n v="0.5813592128643981"/>
        <n v="0.38032978151631036"/>
        <n v="0.26757443909912415"/>
        <n v="0.6678132789966432"/>
        <n v="0.04736856551969881"/>
        <n v="0.2645798589857151"/>
        <n v="0.7540680720452718"/>
        <n v="0.23006752354886484"/>
        <n v="0.2176905889856685"/>
        <n v="0.45308817028012494"/>
        <n v="0.7076744755902024"/>
        <n v="0.16457747456437477"/>
        <n v="0.47214766238684736"/>
        <n v="0.4467364077181958"/>
        <n v="0.12895007974054573"/>
        <n v="0.883809590532322"/>
        <n v="0.48844107390010383"/>
        <n v="0.6388040905171462"/>
        <n v="0.9754534041511533"/>
        <n v="0.47453985263805376"/>
        <n v="0.6646676275803802"/>
        <n v="0.2589277051724007"/>
        <n v="0.2503711376420831"/>
        <n v="0.8237954647299637"/>
        <n v="0.19135408687741373"/>
        <n v="0.2825645801087111"/>
        <n v="0.1610266261329557"/>
        <n v="0.9813734262409842"/>
        <n v="0.6012873000269259"/>
        <n v="0.6657328591499668"/>
        <n v="0.13892712939638374"/>
        <n v="0.5234933016110623"/>
        <n v="0.34123783008744446"/>
        <n v="0.9259327576291669"/>
        <n v="0.43195191687222323"/>
        <n v="0.6713983287831587"/>
        <n v="0.28174527042686415"/>
        <n v="0.6575358956027886"/>
        <n v="0.05447810392159136"/>
        <n v="0.31422785912037376"/>
        <n v="0.10945379241203779"/>
        <n v="0.04356298756324428"/>
        <n v="0.11268672146167225"/>
        <n v="0.88724109751152"/>
        <n v="0.23105677141430958"/>
        <n v="0.8056531430734567"/>
        <n v="0.9099867761245283"/>
        <n v="0.2644805672580771"/>
        <n v="0.15872971902557054"/>
        <n v="0.3201602594602344"/>
        <n v="0.7814404121579536"/>
        <n v="0.43922097735798205"/>
        <n v="0.3440008261529427"/>
        <n v="0.8206951797316328"/>
        <n v="0.30626741730947304"/>
        <n v="0.7860574104918131"/>
        <n v="0.08032887887899232"/>
        <n v="0.7060651796291315"/>
        <n v="0.4039528934581529"/>
        <n v="0.12524444355501807"/>
        <n v="0.4042290274291558"/>
        <n v="0.9774448626824518"/>
        <n v="0.8321768957016619"/>
        <n v="0.6429054954077226"/>
        <n v="0.8906061397441214"/>
        <n v="0.7397455157681895"/>
        <n v="0.7737306763806521"/>
        <n v="0.9599895027417761"/>
        <n v="0.8600271442153304"/>
        <n v="0.5195329033436911"/>
        <n v="0.524778677559464"/>
        <n v="0.28836014830815715"/>
        <n v="0.7939828543163703"/>
        <n v="0.8754759091998892"/>
        <n v="0.778271726025268"/>
        <n v="0.6641604419393063"/>
        <n v="0.6887608756106522"/>
        <n v="0.40719190507077085"/>
        <n v="0.6340112885278909"/>
        <n v="0.706603050084517"/>
        <n v="0.6693712532971752"/>
        <n v="0.8044867025553499"/>
        <n v="0.26081040511403697"/>
        <n v="0.21459502470211966"/>
        <n v="0.43203671816428146"/>
        <n v="0.02137042368387243"/>
        <n v="0.08639248529164512"/>
        <n v="0.184113320128112"/>
        <n v="0.9870798646665637"/>
        <n v="0.007863311314663335"/>
        <n v="0.49711357171840354"/>
        <n v="0.506004677164787"/>
        <n v="0.7336097507760203"/>
        <n v="0.6874879000210131"/>
        <n v="0.2922901975961115"/>
        <n v="0.6868924514882728"/>
        <n v="0.11323107975022706"/>
        <n v="0.029477347817505106"/>
        <n v="0.5568592060282448"/>
        <n v="0.42512938761931995"/>
        <n v="0.9620688784962063"/>
        <n v="0.13211219653471817"/>
        <n v="0.1912917216624992"/>
        <n v="0.76924440554358"/>
        <n v="0.20872231823630683"/>
        <n v="0.20723068028134417"/>
        <n v="0.06912895964461496"/>
        <n v="0.8880883317286191"/>
        <n v="0.7503315256844848"/>
        <n v="0.23584063921019338"/>
        <n v="0.6802022176149517"/>
        <n v="0.1898920589680808"/>
        <n v="0.17976165197594185"/>
        <n v="0.8508937770026341"/>
        <n v="0.16154551796390415"/>
        <n v="0.6417076117356029"/>
        <n v="0.5339783422009309"/>
        <n v="0.6956658870407051"/>
        <n v="0.8182039397917727"/>
        <n v="0.6612114826217159"/>
        <n v="0.3870097048012332"/>
        <n v="0.10481946612424375"/>
        <n v="0.5925864150044554"/>
        <n v="0.879606218630852"/>
        <n v="0.4204596970223392"/>
        <n v="0.46010796992232605"/>
        <n v="0.45370726000916506"/>
        <n v="0.40736505888231056"/>
        <n v="0.07035844232551591"/>
        <n v="0.9838136027055427"/>
        <n v="0.3466051688915912"/>
        <n v="0.973821642891285"/>
        <n v="0.9712049625414053"/>
        <n v="0.05039373524736923"/>
        <n v="0.1674249648036915"/>
        <n v="0.4571147605861595"/>
        <n v="0.6963786913113336"/>
        <n v="0.3204434680045941"/>
        <n v="0.21109141460499714"/>
        <n v="0.8727561905986363"/>
        <n v="0.7286657753457499"/>
        <n v="0.1309647832883456"/>
        <n v="0.6762008643701186"/>
        <n v="0.8470969035683649"/>
        <n v="0.6854671292308769"/>
        <n v="0.6120656683803518"/>
        <n v="0.10570086495151143"/>
        <n v="0.9662254230996697"/>
        <n v="0.5703248206268943"/>
        <n v="0.9425953328174433"/>
        <n v="0.09212397815401008"/>
        <n v="0.16133946500195862"/>
        <n v="0.22572445694441257"/>
        <n v="0.005854306570252321"/>
        <n v="0.18258664970739757"/>
        <n v="0.46838981426980475"/>
        <n v="0.22170096093768754"/>
        <n v="0.46140126841672013"/>
        <n v="0.6814598191034716"/>
        <n v="0.08280355519844984"/>
        <n v="0.13059556217668689"/>
        <n v="0.9101110809923872"/>
        <n v="0.9675631246634684"/>
        <n v="0.6193510956961505"/>
        <n v="0.5103824278116497"/>
        <n v="0.39702141604323404"/>
        <n v="0.01792958705399783"/>
        <n v="0.8827297997927013"/>
        <n v="0.9473032898592846"/>
        <n v="0.970138182685195"/>
        <n v="0.06163349935146478"/>
        <n v="0.25619424228059484"/>
        <n v="0.19311896401795392"/>
        <n v="0.39325254417346334"/>
        <n v="0.6748689497130145"/>
        <n v="0.023571346634647772"/>
        <n v="0.7731069175915699"/>
        <n v="0.3969556082809558"/>
        <n v="0.17241239753679827"/>
        <n v="0.5542565760295223"/>
        <n v="0.4380043145905489"/>
        <n v="0.044419129640659305"/>
        <n v="0.8507973185756149"/>
        <n v="0.3012944256741116"/>
        <n v="0.4864164232969679"/>
        <n v="0.8871438256812522"/>
        <n v="0.4949747961136073"/>
        <n v="0.9894052758069363"/>
        <n v="0.29378027478010893"/>
        <n v="0.5907593780389053"/>
        <n v="0.572929126874731"/>
        <n v="0.20282787068742514"/>
        <n v="0.3497942021207573"/>
        <n v="0.622093284170811"/>
        <n v="0.7116624043331744"/>
        <n v="0.8221042567275"/>
        <n v="0.7282937303202152"/>
        <n v="0.4061083962464921"/>
        <n v="0.37315820316175097"/>
        <n v="0.40444285150708137"/>
        <n v="0.19187507377697433"/>
        <n v="0.08494178759427373"/>
        <n v="0.1303788172429432"/>
        <n v="0.6540518932307817"/>
        <n v="0.06813748837452505"/>
        <n v="0.6411602528115409"/>
        <n v="0.5810465762574718"/>
        <n v="0.5868440840420898"/>
        <n v="0.6252360064226002"/>
        <n v="0.6834812446840538"/>
        <n v="0.7309047511363438"/>
        <n v="0.8581709890974784"/>
        <n v="0.921506759239425"/>
        <n v="0.6355896076856515"/>
        <n v="0.6283488424223006"/>
        <n v="0.9927534314741332"/>
        <n v="0.007246882554369227"/>
        <n v="0.4173147928120863"/>
        <n v="0.1387644937249881"/>
        <n v="0.9327317308414222"/>
        <n v="0.9163019456078925"/>
        <n v="0.9623146694002456"/>
        <n v="0.009603542244302488"/>
        <n v="0.40276788662351926"/>
        <n v="0.10093338282908271"/>
        <n v="0.07754578690188596"/>
        <n v="0.7961748544817016"/>
        <n v="0.08038945242123896"/>
        <n v="0.8355095026115158"/>
        <n v="0.2171824666451857"/>
        <n v="0.793322506730656"/>
        <n v="0.4552723049776408"/>
        <n v="0.642883410160315"/>
        <n v="0.717279627421978"/>
        <n v="0.8496079788339537"/>
        <n v="0.5629180594641703"/>
        <n v="0.9818916819085908"/>
        <n v="0.9173576484519602"/>
        <n v="0.8283099106737545"/>
        <n v="0.48618882622187165"/>
        <n v="0.275228107640653"/>
        <n v="0.38121985214189225"/>
        <n v="0.5234990210835077"/>
        <n v="0.6324205758674805"/>
        <n v="0.854016706968402"/>
        <n v="0.12169625442642884"/>
        <n v="0.03964158299558507"/>
        <n v="0.3143438082510308"/>
        <n v="0.5487289894999029"/>
        <n v="0.3326399498595224"/>
        <n v="0.9996303005021739"/>
        <n v="0.08979792174028212"/>
        <n v="0.46566054299689985"/>
        <n v="0.6363855723758708"/>
        <n v="0.45883646860381344"/>
        <n v="0.6482338762252149"/>
        <n v="0.9540021566920217"/>
        <n v="0.26601150866775813"/>
        <n v="0.07172277901729596"/>
        <n v="0.7712573184959733"/>
        <n v="0.8906114286742686"/>
        <n v="0.9191312342026888"/>
        <n v="0.8827512310474623"/>
        <n v="0.03997196280219273"/>
        <n v="0.18791088535320666"/>
        <n v="0.2435707008615745"/>
        <n v="0.09476643278278662"/>
        <n v="0.5136414375087026"/>
        <n v="0.8649085939199169"/>
        <n v="0.045173166598410086"/>
        <n v="0.30572906349116613"/>
        <n v="0.5621948452526193"/>
        <n v="0.11215832713370055"/>
        <n v="0.3441038288121938"/>
        <n v="0.9986205572150224"/>
        <n v="0.3993596657923121"/>
        <n v="0.5285461594920351"/>
        <n v="0.3484111972330477"/>
        <n v="0.5195343901998841"/>
        <n v="0.6337133908663856"/>
        <n v="0.11111055911388512"/>
        <n v="0.262233434720607"/>
        <n v="0.3854154809318645"/>
        <n v="0.3317025678622735"/>
        <n v="0.638673769297117"/>
        <n v="0.6009218659182414"/>
        <n v="0.5256042056780892"/>
        <n v="0.6696866512779126"/>
        <n v="0.8058823705077302"/>
        <n v="0.3464860338531951"/>
        <n v="0.9802865717119211"/>
        <n v="0.24132095449196878"/>
        <n v="0.8363250182718192"/>
        <n v="0.844147561814205"/>
        <n v="0.6541478603151859"/>
        <n v="0.4821012778890311"/>
        <n v="0.3317162250298462"/>
        <n v="0.8144230710292848"/>
        <n v="0.9549722408803195"/>
        <n v="0.4746508386895063"/>
        <n v="0.7987048020294599"/>
        <n v="0.23503930519090066"/>
        <n v="0.534625898120142"/>
        <n v="0.6063371531480904"/>
        <n v="0.6356860336205705"/>
        <n v="0.13311580978609305"/>
        <n v="0.8938068515898433"/>
        <n v="0.1650652798244927"/>
        <n v="0.35906731423520366"/>
        <n v="0.5204343767698546"/>
        <n v="0.3121398373534736"/>
        <n v="0.9796008514249717"/>
        <n v="0.5017568097046822"/>
        <n v="0.8032459700577299"/>
        <n v="0.42163988722641643"/>
        <n v="0.6375346421001096"/>
        <n v="0.9262153038121731"/>
        <n v="0.002950075904131211"/>
        <n v="0.7542636262994399"/>
        <n v="0.6470079956040028"/>
        <n v="0.26023162561134117"/>
        <n v="0.0351129206512627"/>
        <n v="0.763212695189721"/>
        <n v="0.14757633535514147"/>
        <n v="0.7856523551954366"/>
        <n v="0.11167481807346102"/>
        <n v="0.14284847872207185"/>
        <n v="0.4210957729571625"/>
        <n v="0.3886169199791041"/>
        <n v="0.054829041190835315"/>
        <n v="0.7535239462110929"/>
        <n v="0.5052754824349184"/>
        <n v="0.11441922841920871"/>
        <n v="0.9409378753037799"/>
        <n v="0.09533179889614829"/>
        <n v="0.6705468477829231"/>
        <n v="0.4609376716311586"/>
        <n v="0.02898409706574845"/>
        <n v="0.06871522131703156"/>
        <n v="0.3851573948513014"/>
        <n v="0.7916454336583408"/>
        <n v="0.3704388880317916"/>
        <n v="0.7100819827131312"/>
        <n v="0.6639060610329902"/>
        <n v="0.15253327367779357"/>
        <n v="0.8460602942075585"/>
        <n v="0.6970076654347911"/>
        <n v="0.3726936958514505"/>
        <n v="0.3368475016925385"/>
        <n v="0.6300186680906439"/>
        <n v="0.6803101102269782"/>
        <n v="0.14407087874080904"/>
        <n v="0.2573659288050504"/>
        <n v="0.24287902859545374"/>
        <n v="0.9192213507163864"/>
        <n v="0.04822259263588924"/>
        <n v="0.558005072760316"/>
        <n v="0.42235223507281905"/>
        <n v="0.2710796083346865"/>
        <n v="0.05933719554092809"/>
        <n v="0.924872213242058"/>
        <n v="0.014360542829552458"/>
        <n v="0.318408340731548"/>
        <n v="0.6590653082089605"/>
        <n v="0.7414459448961559"/>
        <n v="0.9668453747783299"/>
        <n v="0.3039455173546768"/>
        <n v="0.626781432741353"/>
        <n v="0.5733895633107714"/>
        <n v="0.2948778995521487"/>
        <n v="0.5881307782309912"/>
        <n v="0.18061936086670394"/>
        <n v="0.46557162890098525"/>
        <n v="0.5780163698094758"/>
        <n v="0.5437542241310338"/>
        <n v="0.15376035097346408"/>
        <n v="0.1871885928209367"/>
        <n v="0.1494864021001664"/>
        <n v="0.158915203697372"/>
        <n v="0.8172101728140241"/>
        <n v="0.3704543796760761"/>
        <n v="0.6416434981162593"/>
        <n v="0.13213522837148572"/>
        <n v="0.29330991176240084"/>
        <n v="0.9541426152343928"/>
        <n v="0.9633098200147846"/>
        <n v="0.9124144497370376"/>
        <n v="0.2434822994132113"/>
        <n v="0.46533702010248523"/>
        <n v="0.1019601209170673"/>
        <n v="0.9622159613093327"/>
        <n v="0.659224019446623"/>
        <n v="0.4510658227539167"/>
        <n v="0.36736448273626554"/>
        <n v="0.5028082961781996"/>
        <n v="0.13711136567491078"/>
        <n v="0.8060670263850438"/>
        <n v="0.823178291074846"/>
        <n v="0.13909102223153125"/>
        <n v="0.976595081286577"/>
        <n v="0.8337507586532421"/>
        <n v="0.6891027555721438"/>
        <n v="0.054974119169932556"/>
        <n v="0.8036180983511502"/>
        <n v="0.6244957216564299"/>
        <n v="0.4386222339667969"/>
        <n v="0.9205770978323023"/>
        <n v="0.1935968521127288"/>
        <n v="0.7387372428086153"/>
        <n v="0.16595689421158222"/>
        <n v="0.258958830906332"/>
        <n v="0.9440657414071972"/>
        <n v="0.2418742181236906"/>
        <n v="0.550752982105109"/>
        <n v="0.7827847436699564"/>
        <n v="0.23029147900115143"/>
        <n v="0.8538431408793598"/>
        <n v="0.41016466521418127"/>
        <n v="0.13028327621500968"/>
        <n v="0.8664218483510869"/>
        <n v="0.34827712591609983"/>
        <n v="0.3953652994799183"/>
        <n v="0.505038300136884"/>
        <n v="0.29024163701002037"/>
        <n v="0.36448874221704"/>
        <n v="0.8631579597140485"/>
        <n v="0.955610553997615"/>
        <n v="0.6913659850667476"/>
        <n v="0.4800852889371092"/>
        <n v="0.3332383482453636"/>
        <n v="0.4186752190779519"/>
        <n v="0.9107090679681781"/>
        <n v="0.7328457702500477"/>
        <n v="0.22779573561334865"/>
        <n v="0.1933091987935608"/>
        <n v="0.35332449309175973"/>
        <n v="0.7775589905623705"/>
        <n v="0.7825209729496095"/>
        <n v="0.21425603621435207"/>
        <n v="0.1772207486252475"/>
        <n v="0.5168424849493964"/>
        <n v="0.1167222547358201"/>
        <n v="0.34844263830058"/>
        <n v="0.4475135415118717"/>
        <n v="0.35453261381510504"/>
        <n v="0.45513347961279726"/>
        <n v="0.9517162431563995"/>
        <n v="0.7782842162212923"/>
        <n v="0.18605583406732173"/>
        <n v="0.4051321513801568"/>
        <n v="0.09171636131218786"/>
        <n v="0.2237716695673706"/>
        <n v="0.8622622212125423"/>
        <n v="0.010466345269541377"/>
        <n v="0.16799124200826343"/>
        <n v="0.8260326593873148"/>
        <n v="0.14152213510621536"/>
        <n v="0.026223678723347854"/>
        <n v="0.14191356370516806"/>
        <n v="0.2779632046056242"/>
        <n v="0.07945715067341019"/>
        <n v="0.4896578768409632"/>
        <n v="0.22664586731612646"/>
        <n v="0.6185819208327801"/>
        <n v="0.3964974607763281"/>
        <n v="0.19762081269710918"/>
        <n v="0.681351086916766"/>
        <n v="0.741733660617345"/>
        <n v="0.6105269809214903"/>
        <n v="0.14373157532784508"/>
        <n v="0.30403927838314515"/>
        <n v="0.7698797291588106"/>
        <n v="0.6251990534375758"/>
        <n v="0.3170461632845254"/>
        <n v="0.3238864239952879"/>
        <n v="0.02139858394728067"/>
        <n v="0.024075059632769125"/>
        <n v="0.518874650495191"/>
        <n v="0.6565570270776727"/>
        <n v="0.3828292093956953"/>
        <n v="0.5365587401182094"/>
        <n v="0.015525484618745145"/>
        <n v="0.9050073468934694"/>
        <n v="0.3867466608442339"/>
        <n v="0.013669850903651692"/>
        <n v="0.9121388965251914"/>
        <n v="0.06344108180637487"/>
        <n v="0.19146732487948415"/>
        <n v="0.7800200535852918"/>
        <n v="0.1064051899384667"/>
        <n v="0.6135353249690827"/>
        <n v="0.9605390675311825"/>
        <n v="0.41292549645344145"/>
        <n v="0.5608451577420439"/>
        <n v="0.5897492924037349"/>
        <n v="0.8479798604820538"/>
        <n v="0.8404098447952282"/>
        <n v="0.4184641321686323"/>
        <n v="0.23447389348137526"/>
        <n v="0.9094853186668549"/>
        <n v="0.1469224224554625"/>
        <n v="0.1789727066443353"/>
        <n v="0.0639755906996391"/>
        <n v="0.7803341138994804"/>
        <n v="0.6289160549463906"/>
        <n v="0.7514008848177152"/>
        <n v="0.5225332836088393"/>
        <n v="0.8874779599579814"/>
        <n v="0.45199988559892657"/>
        <n v="0.7038147111943708"/>
        <n v="0.9148619421299621"/>
        <n v="0.2963103611207194"/>
        <n v="0.7272025144184678"/>
        <n v="0.4419776125966639"/>
        <n v="0.9758626739425824"/>
        <n v="0.03186642784880345"/>
        <n v="0.9459510593079208"/>
        <n v="0.3661810167426107"/>
        <n v="0.26193352941635695"/>
        <n v="0.8597136874645231"/>
        <n v="0.4916923101607146"/>
        <n v="0.2791022060351447"/>
        <n v="0.5295210993093157"/>
        <n v="0.06355186325351325"/>
        <n v="0.3806523227516234"/>
        <n v="0.447429665405759"/>
        <n v="0.40428828053771815"/>
        <n v="0.714547078943241"/>
        <n v="0.4750508346828862"/>
        <n v="0.7561293895205324"/>
        <n v="0.9382184439334559"/>
        <n v="0.2916840143714944"/>
        <n v="0.1591579123656648"/>
        <n v="0.33660811750634223"/>
        <n v="0.1021721549642971"/>
        <n v="0.2829273131873715"/>
        <n v="0.8718997080337492"/>
        <n v="0.8986624546835527"/>
        <n v="0.8678576367487429"/>
        <n v="0.5737412779435553"/>
        <n v="0.9492910844286824"/>
        <n v="0.7509857096510341"/>
        <n v="0.2958711588159062"/>
        <n v="0.012524701151701567"/>
        <n v="0.9457930808017232"/>
        <n v="0.15613672343679608"/>
        <n v="0.9654095429240971"/>
        <n v="0.5317755429802485"/>
        <n v="0.9757632091843064"/>
        <n v="0.23325847051775495"/>
        <n v="0.15645162957506142"/>
        <n v="0.5993080474735477"/>
        <n v="0.6444872785545454"/>
        <n v="0.09546598280807306"/>
        <n v="0.4266513341379874"/>
        <n v="0.5756025361431789"/>
        <n v="0.8228517438869491"/>
        <n v="0.2887074042457086"/>
        <n v="0.6128798429728872"/>
        <n v="0.7613759924626469"/>
        <n v="0.860535109488001"/>
        <n v="0.8850330629300577"/>
        <n v="0.8313001669421648"/>
        <n v="0.5337194743714269"/>
        <n v="0.8296687809331176"/>
        <n v="0.7755918914896078"/>
        <n v="0.7500523262164391"/>
        <n v="0.9896560663403048"/>
        <n v="0.04423620548254126"/>
        <n v="0.807306135604314"/>
        <n v="0.2650729144961289"/>
        <n v="0.9427308803961808"/>
        <n v="0.410051081203717"/>
        <n v="0.4120589231514783"/>
        <n v="0.722267997230495"/>
        <n v="0.9512526559602548"/>
        <n v="0.12597462148028393"/>
        <n v="0.28836149501922204"/>
        <n v="0.9982035947486635"/>
        <n v="0.2960639867560946"/>
        <n v="0.8791028342936512"/>
        <n v="0.5128499733134866"/>
        <n v="0.07667353643421049"/>
        <n v="0.47122519227709303"/>
        <n v="0.9549747132039335"/>
        <n v="0.18259453960092742"/>
        <n v="0.23994941171116757"/>
        <n v="0.8027549192325925"/>
        <n v="0.6184226890535375"/>
        <n v="0.319086218934601"/>
        <n v="0.6312130436704665"/>
        <n v="0.26857764703603315"/>
        <n v="0.7115069875166902"/>
        <n v="0.3008997836320567"/>
        <n v="0.7386169262392445"/>
        <n v="0.45708698846008666"/>
        <n v="0.6620459608437133"/>
        <n v="0.5344137861746588"/>
        <n v="0.3016134389623665"/>
        <n v="0.8722407885108784"/>
        <n v="0.9995745505639144"/>
        <n v="0.4206015654632591"/>
        <n v="0.24663939962714665"/>
        <n v="0.46986219867394663"/>
        <n v="0.035133506771290124"/>
        <n v="0.9307901555917449"/>
        <n v="0.521936711868775"/>
        <n v="0.3928284561273079"/>
        <n v="0.5771121832717434"/>
        <n v="0.2654163480075423"/>
        <n v="0.12023681898095817"/>
        <n v="0.3620873694064092"/>
        <n v="0.42743842117959185"/>
        <n v="0.13719268337013746"/>
        <n v="0.15323027694768276"/>
        <n v="0.07594875990599159"/>
        <n v="0.9307285128812322"/>
        <n v="0.19372804737446303"/>
        <n v="0.5731894763117581"/>
        <n v="0.27185610575313757"/>
        <n v="0.03358175208808756"/>
        <n v="0.9745311382345252"/>
        <n v="0.024806815770767043"/>
        <n v="0.8128519637515298"/>
        <n v="0.15202306422405898"/>
        <n v="0.5834576504125911"/>
        <n v="0.35425673697451854"/>
        <n v="0.2752075883375267"/>
        <n v="0.6421686814248007"/>
        <n v="0.9500446077107253"/>
        <n v="0.5026847214369046"/>
        <n v="0.03419589146650781"/>
        <n v="0.8225092927177148"/>
        <n v="0.15180825154350175"/>
        <n v="0.8677720407573324"/>
        <n v="0.7717440220924894"/>
        <n v="0.3057760940778238"/>
        <n v="0.7744649490600881"/>
        <n v="0.7297203546646515"/>
        <n v="0.662710294141694"/>
        <n v="0.864174719684546"/>
        <n v="0.6981668218097798"/>
        <n v="0.006945286958986552"/>
        <n v="0.23578730520488922"/>
        <n v="0.17384319467475506"/>
        <n v="0.015227354614654853"/>
        <n v="0.4319636371933794"/>
        <n v="0.050541457385929744"/>
        <n v="0.5627095923475349"/>
        <n v="0.008444101290611794"/>
        <n v="0.21940425025650456"/>
        <n v="0.8838567051882897"/>
        <n v="0.3204960002591405"/>
        <n v="0.24900964804670989"/>
        <n v="0.4357677817911494"/>
        <n v="0.07705807726480396"/>
        <n v="0.22043524126125125"/>
        <n v="0.9091335031243545"/>
        <n v="0.5745057391164188"/>
        <n v="0.05924848340879596"/>
        <n v="0.649337390124479"/>
        <n v="0.3268813804886932"/>
        <n v="0.29018493046817406"/>
        <n v="0.832900018687789"/>
        <n v="0.14596340106866668"/>
        <n v="0.7093707108642998"/>
        <n v="0.8519482702112651"/>
        <n v="0.38449888995120973"/>
        <n v="0.20723344411732592"/>
        <n v="0.6153440226621503"/>
        <n v="0.639178552348012"/>
        <n v="0.5660508137495771"/>
        <n v="0.9376177045951692"/>
        <n v="0.5192749095610889"/>
        <n v="0.9212170525514488"/>
        <n v="0.9825116266124663"/>
        <n v="0.4891279816380518"/>
        <n v="0.3265436572078102"/>
        <n v="0.23818387360644544"/>
        <n v="0.8157154914135515"/>
        <n v="0.26764865342337163"/>
        <n v="0.18285304172535233"/>
        <n v="0.9313928238259755"/>
        <n v="0.31713120736015543"/>
        <n v="0.5659157867816315"/>
        <n v="0.30093702779121523"/>
        <n v="0.7595480030434715"/>
        <n v="0.9097846630983571"/>
        <n v="0.6242733569164376"/>
        <n v="0.8137482446308655"/>
        <n v="0.08085583185109413"/>
        <n v="0.45394329169135117"/>
        <n v="0.117406484001085"/>
        <n v="0.8556928036614089"/>
        <n v="0.7813803625966821"/>
        <n v="0.25166646300608564"/>
        <n v="0.7185710373597156"/>
        <n v="0.1721138973646994"/>
        <n v="0.9864158405186747"/>
        <n v="0.7920833084708452"/>
        <n v="0.7024098701109097"/>
        <n v="0.5621085809609779"/>
        <n v="0.6043453322306263"/>
        <n v="0.0722673050059437"/>
        <n v="0.5132660625749818"/>
        <n v="0.37089427762246496"/>
        <n v="0.9213998480241393"/>
        <n v="0.5678347958612974"/>
        <n v="0.8479739890102939"/>
        <n v="0.06532556142134371"/>
        <n v="0.7909276961586845"/>
        <n v="0.5729028090427568"/>
        <n v="0.08042906409282569"/>
        <n v="0.6497932343033872"/>
        <n v="0.44222853832679954"/>
        <n v="0.6807982906366572"/>
        <n v="0.7898075223532485"/>
        <n v="0.3096216458084333"/>
        <n v="0.5717029115907599"/>
        <n v="0.6349202090614688"/>
        <n v="0.745128073600835"/>
        <n v="0.20521218137711195"/>
        <n v="0.17301259482887388"/>
        <n v="0.6434123787558862"/>
        <n v="0.9459171939495834"/>
        <n v="0.7825644580695341"/>
        <n v="0.5131425112918343"/>
        <n v="0.5218134091524729"/>
        <n v="0.2220604220176282"/>
        <n v="0.31443849870201857"/>
        <n v="0.7677005752288739"/>
        <n v="0.7046081800725902"/>
        <n v="0.45549211130115297"/>
        <n v="0.6413054771307157"/>
        <n v="0.09148689211268923"/>
        <n v="0.2496120222606747"/>
        <n v="0.702196939029618"/>
        <n v="0.24236568251984025"/>
        <n v="0.31930908165486016"/>
        <n v="0.4483782159559174"/>
        <n v="0.3650656601009066"/>
        <n v="0.8342966358334312"/>
        <n v="0.06721591253655446"/>
        <n v="0.5513254017009349"/>
        <n v="0.09646956251900518"/>
        <n v="0.669026487768561"/>
        <n v="0.7357666791640969"/>
        <n v="0.4180410444570417"/>
        <n v="0.29398655472420887"/>
        <n v="0.5817102584858777"/>
        <n v="0.8046489926094333"/>
        <n v="0.6112233500000752"/>
        <n v="0.8935337094553711"/>
        <n v="0.626220337883164"/>
        <n v="0.8519030790255693"/>
        <n v="0.5669831556889692"/>
        <n v="0.6612303534439582"/>
        <n v="0.8278441808054648"/>
        <n v="0.9312059365099945"/>
        <n v="0.9947342992412602"/>
        <n v="0.3386365549322702"/>
        <n v="0.1815162069732984"/>
        <n v="0.29711424265976916"/>
        <n v="0.5866589681616039"/>
        <n v="0.805582318692648"/>
        <n v="0.5287927523646204"/>
        <n v="0.9808595229262684"/>
        <n v="0.44974258037571446"/>
        <n v="0.8906225038659652"/>
        <n v="0.35791219789337425"/>
        <n v="0.38823539203878965"/>
        <n v="0.41263039638807064"/>
        <n v="0.5812234004894815"/>
        <n v="0.8886653343482812"/>
        <n v="0.9163112697595502"/>
        <n v="0.5050657023374551"/>
        <n v="0.1641071734010623"/>
        <n v="0.0274332073586675"/>
        <n v="0.5671524259589421"/>
        <n v="0.45942743400125774"/>
        <n v="0.2607499774865222"/>
        <n v="0.9076334025172306"/>
        <n v="0.6744217237965539"/>
        <n v="0.04189319137077596"/>
        <n v="0.8138510438803171"/>
        <n v="0.76694770045727"/>
        <n v="0.1526835864279048"/>
        <n v="0.38501047018793655"/>
        <n v="0.8276591859060544"/>
        <n v="0.8550873689967339"/>
        <n v="0.1294261081755127"/>
        <n v="0.2639680529671937"/>
        <n v="0.068364148577432"/>
        <n v="0.9144850229643671"/>
        <n v="0.4262623290640335"/>
        <n v="0.4356161189555501"/>
        <n v="0.9903307166922976"/>
        <n v="0.5311847021712076"/>
        <n v="0.11846729668546052"/>
        <n v="0.742292160952433"/>
        <n v="0.8697728184890866"/>
        <n v="0.31433460908480715"/>
        <n v="0.3209527276597819"/>
        <n v="0.6717675100070228"/>
        <n v="0.49953648646655346"/>
        <n v="0.4300703018421821"/>
        <n v="0.4239764038320045"/>
        <n v="0.46013676278003013"/>
        <n v="0.8269799492425682"/>
        <n v="0.48920786482993206"/>
        <n v="0.2333285381702147"/>
        <n v="0.6262305152648829"/>
        <n v="0.6015093531815736"/>
        <n v="0.16805059717158544"/>
        <n v="0.8574332353803084"/>
        <n v="0.03413962163897122"/>
        <n v="0.4391500820867269"/>
        <n v="0.22774458384353358"/>
        <n v="0.7277475726535292"/>
        <n v="0.19469680766598207"/>
        <n v="0.7086021852066782"/>
        <n v="0.7900022575123813"/>
        <n v="0.8390371937823978"/>
        <n v="0.5372695001442046"/>
        <n v="0.2965503562406878"/>
        <n v="0.8256446684323229"/>
        <n v="0.1525518602240541"/>
        <n v="0.8099753529279752"/>
        <n v="0.6195684472888334"/>
        <n v="0.8172973785293621"/>
        <n v="0.117819922074613"/>
        <n v="0.5994398861970534"/>
        <n v="0.21577855751282193"/>
        <n v="0.46870664753733104"/>
        <n v="0.43772593844863816"/>
        <n v="0.20047349167916728"/>
        <n v="0.8714958281880559"/>
        <n v="0.15052571333716347"/>
        <n v="0.5267314205911499"/>
        <n v="0.7115527179384328"/>
        <n v="0.5164098196533066"/>
        <n v="0.4960542188870437"/>
        <n v="0.5935432828603201"/>
        <n v="0.2837487432663095"/>
        <n v="0.05542366365041784"/>
        <n v="0.1902956992995909"/>
        <n v="0.9172303165824857"/>
        <n v="0.9087535985999664"/>
        <n v="0.8960929276812949"/>
        <n v="0.5318320164960415"/>
        <n v="0.6797333148777375"/>
        <n v="0.9959126450941477"/>
        <n v="0.17767588068269768"/>
        <n v="0.7893952898015829"/>
        <n v="0.6679097901166361"/>
        <n v="0.2586795934520302"/>
        <n v="0.6111275933855115"/>
        <n v="0.7236517636947277"/>
        <n v="0.26469924167333025"/>
        <n v="0.10766797487813895"/>
        <n v="0.39894044775994897"/>
        <n v="0.8995938573501613"/>
        <n v="0.4116906186629967"/>
        <n v="0.830481151807884"/>
        <n v="0.9195539279107741"/>
        <n v="0.5760703183277187"/>
        <n v="0.6443187435956985"/>
        <n v="0.32776045359730543"/>
        <n v="0.7331267812585505"/>
        <n v="0.02636657219646299"/>
        <n v="0.8761119571176278"/>
        <n v="0.07039897061143918"/>
        <n v="0.9937854145740351"/>
        <n v="0.11738062874544508"/>
        <n v="0.3398581426687821"/>
        <n v="0.24462629888038068"/>
        <n v="0.5380319809872994"/>
        <n v="0.8548223067683696"/>
        <n v="0.9812520234748938"/>
        <n v="0.7596774692276888"/>
        <n v="0.7598165397672153"/>
        <n v="0.38799687625854185"/>
        <n v="0.6445318815087079"/>
        <n v="0.907016793667444"/>
        <n v="0.8798476654840784"/>
        <n v="0.6601163732482792"/>
        <n v="0.5898089269247017"/>
        <n v="0.9805957739197372"/>
        <n v="0.37003636273868357"/>
        <n v="0.4887152324615097"/>
        <n v="0.23823802813735662"/>
        <n v="0.0943811430226511"/>
        <n v="0.10353822779659339"/>
        <n v="0.3656294798616643"/>
        <n v="0.5538738160308336"/>
        <n v="0.7663978592797146"/>
        <n v="0.266679398177491"/>
        <n v="0.6771312910283864"/>
        <n v="0.1400014497689822"/>
        <n v="0.5777889702047679"/>
        <n v="0.1911219769409075"/>
        <n v="0.3621940269464451"/>
        <n v="0.9529267998364542"/>
        <n v="0.3609025737341587"/>
        <n v="0.04294484652305375"/>
        <n v="0.2504953863200736"/>
        <n v="0.5176556765227385"/>
        <n v="0.9221734491996393"/>
        <n v="0.7398863806370426"/>
        <n v="0.4516488824996632"/>
        <n v="0.6675876332877728"/>
        <n v="0.2635753081498563"/>
        <n v="0.558815583177298"/>
        <n v="0.20328735759495864"/>
        <n v="0.12429482246596513"/>
        <n v="0.6306767004927776"/>
        <n v="0.6425686137450483"/>
        <n v="0.5280042127569001"/>
        <n v="0.6836516719760051"/>
        <n v="0.48584231033221326"/>
        <n v="0.018608068201827144"/>
        <n v="0.897791620985188"/>
        <n v="0.38102675630444116"/>
        <n v="0.68187829082401"/>
        <n v="0.8015325907479105"/>
        <n v="0.8594972616317667"/>
        <n v="0.770943065236873"/>
        <n v="0.6944288307474359"/>
        <n v="0.967284520621904"/>
        <n v="0.23595410057965283"/>
        <n v="0.37555885187155447"/>
        <n v="0.7606883966471478"/>
        <n v="0.4589740964866328"/>
        <n v="0.08482067692264961"/>
        <n v="0.4315158192676586"/>
        <n v="0.16750249714136445"/>
        <n v="0.41255851146922473"/>
        <n v="0.0708020521393935"/>
        <n v="0.29614736917156503"/>
        <n v="0.7336867775104172"/>
        <n v="0.9751847241072807"/>
        <n v="0.2868042547622993"/>
        <n v="0.26173442362956534"/>
        <n v="0.7394032151449537"/>
        <n v="0.529825252630052"/>
        <n v="0.8457082041266173"/>
        <n v="0.07044204199806947"/>
        <n v="0.16968870929868385"/>
        <n v="0.1369062567770687"/>
        <n v="0.7568316182610586"/>
        <n v="0.12276508257733898"/>
        <n v="0.15974047844917538"/>
        <n v="0.6569478473893947"/>
        <n v="0.699780301727099"/>
        <n v="0.22875676642065146"/>
        <n v="0.9563192694223703"/>
        <n v="0.32780662681237127"/>
        <n v="0.3132731116012484"/>
        <n v="0.7640088199008062"/>
        <n v="0.5426399891363699"/>
        <n v="0.5359308169907023"/>
        <n v="0.5276575307012212"/>
        <n v="0.26129791400676383"/>
        <n v="0.31337720585048545"/>
        <n v="0.14310878330193444"/>
        <n v="0.2872159114434517"/>
        <n v="0.794007684984796"/>
        <n v="0.8319200172654038"/>
        <n v="0.008511967936088216"/>
        <n v="0.7319947353800723"/>
        <n v="0.9888813652375006"/>
        <n v="0.7537695809069872"/>
        <n v="0.2804034603071378"/>
        <n v="0.5387727933644011"/>
        <n v="0.14335545543197636"/>
        <n v="0.45797960146333583"/>
        <n v="0.6227040559075777"/>
        <n v="0.656916064104051"/>
        <n v="0.7166696007197895"/>
        <n v="0.7927984589808026"/>
        <n v="0.7886774672952253"/>
        <n v="0.11725086066101698"/>
        <n v="0.4141439521963587"/>
        <n v="0.6121790866761758"/>
        <n v="0.8573173482873013"/>
        <n v="0.940718934068653"/>
        <n v="0.1904599829065695"/>
        <n v="0.4565808216181455"/>
        <n v="0.00758838212864843"/>
        <n v="0.42846123365604705"/>
        <n v="0.7604762061098105"/>
        <n v="0.8144948400611162"/>
        <n v="0.9214944741019019"/>
        <n v="0.2761099265231476"/>
        <n v="0.6250557223896731"/>
        <n v="0.8903832399177761"/>
        <n v="0.779017305519341"/>
        <n v="0.02245114840088458"/>
        <n v="0.19457774821152374"/>
        <n v="0.7002289615477865"/>
        <n v="0.3362886559184953"/>
        <n v="0.3162534372315937"/>
        <n v="0.3242503560031741"/>
        <n v="0.6176521077182321"/>
        <n v="0.7629304455123603"/>
        <n v="0.3649398279894668"/>
        <n v="0.4630374043238077"/>
        <n v="0.2015555543794294"/>
        <n v="0.7553165858575855"/>
        <n v="0.71491477509829"/>
        <n v="0.6619575213745656"/>
        <n v="0.25052110705870834"/>
        <n v="0.9395811834571348"/>
        <n v="0.20573894207947796"/>
        <n v="0.8877086502173186"/>
        <n v="0.549684573327224"/>
        <n v="0.7315175394391701"/>
        <n v="0.5389786754281407"/>
        <n v="0.44401680300746327"/>
        <n v="0.7025768211613228"/>
        <n v="0.6300837104057168"/>
        <n v="0.40743935311088686"/>
        <n v="0.8158029003585124"/>
        <n v="0.7734246296241399"/>
        <n v="0.38704928162228314"/>
        <n v="0.5416244364362917"/>
        <n v="0.9202072035651997"/>
        <n v="0.20466406955889704"/>
        <n v="0.6173894905155098"/>
        <n v="0.347645270291848"/>
        <n v="0.5737058536376602"/>
        <n v="0.6199260310818698"/>
        <n v="0.19335278343730544"/>
        <n v="0.03443927877687003"/>
        <n v="0.9659993209128105"/>
        <n v="0.6745119029677333"/>
        <n v="0.19969773725341833"/>
        <n v="0.2580368765426435"/>
        <n v="0.06904838082892073"/>
        <n v="0.07338511606225628"/>
        <n v="0.31841650473696326"/>
        <n v="0.3467506971209259"/>
        <n v="0.2035776132234245"/>
        <n v="0.24096170586964338"/>
        <n v="0.25833128563875474"/>
        <n v="0.11354285494150274"/>
        <n v="0.43556293561977777"/>
        <n v="0.8974914503394062"/>
        <n v="0.24827156856135113"/>
        <n v="0.11045950041095831"/>
        <n v="0.08166379545365432"/>
        <n v="0.9735785753707121"/>
        <n v="0.6721091133770821"/>
        <n v="0.9349041257321328"/>
        <n v="0.3652568920049508"/>
        <n v="0.8773987443582317"/>
        <n v="0.6397493053492183"/>
        <n v="0.858654436481993"/>
        <n v="0.18367299536315984"/>
        <n v="0.11842731254234051"/>
        <n v="0.6602464992415543"/>
        <n v="0.6179098255560279"/>
        <n v="0.022434125158213636"/>
        <n v="0.6870010971785117"/>
        <n v="0.6115321125112441"/>
        <n v="0.6762899412144022"/>
        <n v="0.28373343671149975"/>
        <n v="0.3907941426579873"/>
        <n v="0.8858144515335404"/>
        <n v="0.6525869964315825"/>
        <n v="0.6840957244871677"/>
        <n v="0.5572955810724095"/>
        <n v="0.9305290703446365"/>
        <n v="0.891207989864821"/>
        <n v="0.9201012554557008"/>
        <n v="0.12563550798173517"/>
        <n v="0.4017894173308386"/>
        <n v="0.34562503849481674"/>
        <n v="0.5012516998767894"/>
        <n v="0.17161260170118398"/>
        <n v="0.8006075056739421"/>
        <n v="0.04378555348744595"/>
        <n v="0.5055016114624317"/>
        <n v="0.3365351761819706"/>
        <n v="0.7717245104744952"/>
        <n v="0.4093163567708382"/>
        <n v="0.0256743537599593"/>
        <n v="0.46349501058612697"/>
        <n v="0.21071186224101268"/>
        <n v="0.62348873494962"/>
        <n v="0.24392720236931242"/>
        <n v="0.9839509260699153"/>
        <n v="0.9470736042786597"/>
        <n v="0.030294382650717933"/>
        <n v="0.3966247553376997"/>
        <n v="0.24300759106398062"/>
        <n v="0.04940079355753524"/>
        <n v="0.3106148713871514"/>
        <n v="0.37342576679233797"/>
        <n v="0.0035318972741072985"/>
        <n v="0.733199564167395"/>
        <n v="0.7813500948690986"/>
        <n v="0.3320838464040965"/>
        <n v="0.8272578422878019"/>
        <n v="0.4428342321238443"/>
        <n v="0.7115039532747527"/>
        <n v="0.5044072588308544"/>
        <n v="0.8952882455301812"/>
        <n v="0.9260977501560366"/>
        <n v="0.9896085559333421"/>
        <n v="0.3190189519969593"/>
        <n v="0.10090952600133674"/>
        <n v="0.023241253869871636"/>
        <n v="0.8255004606925319"/>
        <n v="0.0730027206513223"/>
        <n v="0.9243937953162704"/>
        <n v="0.4518660867327612"/>
        <n v="0.4243463727326967"/>
        <n v="0.6472173519890655"/>
        <n v="0.6824699379007729"/>
        <n v="0.08490017134698957"/>
        <n v="0.7319469595133427"/>
        <n v="0.17900527433098323"/>
        <n v="0.23440348797557664"/>
        <n v="0.0909530610259578"/>
        <n v="0.41773184314744816"/>
        <n v="0.18121788800671756"/>
        <n v="0.122132733390383"/>
        <n v="0.8346621141108578"/>
        <n v="0.23549068475179535"/>
        <n v="0.327925147983955"/>
        <n v="0.4236665033209438"/>
        <n v="0.6192146413392555"/>
        <n v="0.781768242901122"/>
        <n v="0.014871971217817803"/>
        <n v="0.3069567107523835"/>
        <n v="0.19404929885603084"/>
        <n v="0.45798438674450925"/>
        <n v="0.8466896267374509"/>
        <n v="0.3857164579822083"/>
        <n v="0.4478117526112859"/>
        <n v="0.13472245405995487"/>
        <n v="0.4030654049604434"/>
        <n v="0.4991627317148081"/>
        <n v="0.8599592700941776"/>
        <n v="0.6152626152483452"/>
        <n v="0.9925193145894243"/>
        <n v="0.4644199682730974"/>
        <n v="0.0939790848151949"/>
        <n v="0.5003193372686372"/>
        <n v="0.6151317842570986"/>
        <n v="0.6833291898883023"/>
        <n v="0.58100630648609"/>
        <n v="0.4670748288849069"/>
        <n v="0.02451173927636696"/>
        <n v="0.22466458595767558"/>
        <n v="0.0646968634044015"/>
        <n v="0.2929837436527428"/>
        <n v="0.604489370473365"/>
        <n v="0.14826785687834865"/>
        <n v="0.8565314002792024"/>
        <n v="0.1784563783581805"/>
        <n v="0.7574640214586869"/>
        <n v="0.38936780447504327"/>
        <n v="0.9852968272061966"/>
        <n v="0.05241097825877883"/>
        <n v="0.63903210630858"/>
        <n v="0.4793611647443434"/>
        <n v="0.5153117590916391"/>
        <n v="0.5808187434230199"/>
        <n v="0.36746542428555895"/>
        <n v="0.7435878385284832"/>
        <n v="0.055033200954071715"/>
        <n v="0.5407470968722101"/>
        <n v="0.28680646821158673"/>
        <n v="0.3871420319057135"/>
        <n v="0.8810013790555429"/>
        <n v="0.07104046691211896"/>
        <n v="0.46879102035893583"/>
        <n v="0.05651795655414549"/>
        <n v="0.16165061566552752"/>
        <n v="0.06566046648258306"/>
        <n v="0.40150511198183036"/>
        <n v="0.04789768604726807"/>
        <n v="0.4813338993310218"/>
        <n v="0.6368395026975047"/>
        <n v="0.7316280744695713"/>
        <n v="0.3221450764260474"/>
        <n v="0.23697963739638095"/>
        <n v="0.14258562105881267"/>
        <n v="0.0023085690645884283"/>
        <n v="0.8820788071908114"/>
        <n v="0.5081187580122466"/>
        <n v="0.7467086965656761"/>
        <n v="0.5601662375637166"/>
        <n v="0.8693545454735109"/>
        <n v="0.6855914179940668"/>
        <n v="0.8594206268369218"/>
        <n v="0.19260662730344336"/>
        <n v="0.9462947366800518"/>
        <n v="0.4850620904050338"/>
        <n v="0.09269567567596526"/>
        <n v="0.6005825170139891"/>
        <n v="0.14226149479284633"/>
        <n v="0.9685427169768195"/>
        <n v="0.5569594730710352"/>
        <n v="0.5121299905571131"/>
        <n v="0.36467678305099327"/>
        <n v="0.8504436653689271"/>
        <n v="0.4243079342586723"/>
        <n v="0.09845276685358495"/>
        <n v="0.20155102420553384"/>
        <n v="0.6742425026874264"/>
        <n v="0.6883405161854016"/>
        <n v="0.3670241564175518"/>
        <n v="0.47539012466568265"/>
        <n v="0.41168102503163373"/>
        <n v="0.9618248159056447"/>
        <n v="0.3751205363874669"/>
        <n v="0.24760742158019655"/>
        <n v="0.658471344595534"/>
        <n v="0.9707922325079265"/>
        <n v="0.4323962479974687"/>
        <n v="0.6180760942123406"/>
        <n v="0.8788119075019879"/>
        <n v="0.12729750048481803"/>
        <n v="0.9425547600693772"/>
        <n v="0.7162145909142279"/>
        <n v="0.08558490175474831"/>
        <n v="0.19295759809563073"/>
        <n v="0.17186626963759744"/>
        <n v="0.7380057845340039"/>
        <n v="0.9339266319793594"/>
        <n v="0.5815181372378428"/>
        <n v="0.026227432532110906"/>
        <n v="0.7476082877731415"/>
        <n v="0.45293283104721904"/>
        <n v="0.29107849239355166"/>
        <n v="0.8686540365919271"/>
        <n v="0.2327262915021293"/>
        <n v="0.5435812353130391"/>
        <n v="0.8052395822696051"/>
        <n v="0.51554263990119"/>
        <n v="0.07966176278879866"/>
        <n v="0.9305240402423371"/>
        <n v="0.557320930147437"/>
        <n v="0.81273303247439"/>
        <n v="0.7169811219931544"/>
        <n v="0.4712229425519683"/>
        <n v="0.712926725526571"/>
        <n v="0.6113479199160216"/>
        <n v="0.6659859557069655"/>
        <n v="0.5979701682957818"/>
        <n v="0.0935229131925226"/>
        <n v="0.5385823029641844"/>
        <n v="0.6316853897804697"/>
        <n v="0.19665902130866564"/>
        <n v="0.037320947429148266"/>
        <n v="0.6900596572648066"/>
        <n v="0.5697253414964555"/>
        <n v="0.4107376591220008"/>
        <n v="0.8736457437916471"/>
        <n v="0.25806790032354987"/>
        <n v="0.8727377967863752"/>
        <n v="0.6996003417073992"/>
        <n v="0.4730988020137078"/>
        <n v="0.15393321098579982"/>
        <n v="0.9338311298038527"/>
        <n v="0.9777405869378427"/>
        <n v="0.02821027077002669"/>
        <n v="0.8829847860594965"/>
        <n v="0.8654501193640239"/>
        <n v="0.8143110121154203"/>
        <n v="0.8179060122640385"/>
        <n v="0.2870095771987362"/>
        <n v="0.07859243497833535"/>
        <n v="0.48230487508190634"/>
        <n v="0.21399923049491254"/>
        <n v="0.28179077333853053"/>
        <n v="0.7603756233592185"/>
        <n v="0.1123950175465378"/>
        <n v="0.5990484630837465"/>
        <n v="0.38626938087657015"/>
        <n v="0.02720722970930045"/>
        <n v="0.3285353287998479"/>
        <n v="0.18230693788061192"/>
        <n v="0.6650636027503943"/>
        <n v="0.6763176715144474"/>
        <n v="0.5207514768050074"/>
        <n v="0.9241209423132456"/>
        <n v="0.687525739151025"/>
        <n v="0.010173960271632976"/>
        <n v="0.3451167422983996"/>
        <n v="0.9090176012258087"/>
        <n v="0.24421227854444494"/>
        <n v="0.1662997607005131"/>
        <n v="0.13172963152352946"/>
        <n v="0.5438553673969144"/>
        <n v="0.8555870804347403"/>
        <n v="0.749285316046354"/>
        <n v="0.6285805676135667"/>
        <n v="0.8997934937119209"/>
        <n v="0.5579742581235895"/>
        <n v="0.33227831959336196"/>
        <n v="0.9125145647651423"/>
        <n v="0.36546922575232343"/>
        <n v="0.05822127558899959"/>
        <n v="0.5720052026748428"/>
        <n v="0.3580677573952439"/>
        <n v="0.5336543224246559"/>
        <n v="0.11122931644559941"/>
        <n v="0.2643792137088269"/>
        <n v="0.27077539564215236"/>
        <n v="0.904795973897691"/>
        <n v="0.8934522771785359"/>
        <n v="0.6570103742614682"/>
        <n v="0.16361984284842424"/>
        <n v="0.5582287371548584"/>
        <n v="0.22066177497426576"/>
        <n v="0.7304396534913408"/>
        <n v="0.683606776258538"/>
        <n v="0.41547833945630674"/>
        <n v="0.6897205559871716"/>
        <n v="0.9616777367299177"/>
        <n v="0.8800288067791782"/>
        <n v="0.09995975942506585"/>
        <n v="0.21180190937963927"/>
        <n v="0.29163643001758977"/>
        <n v="0.846795161757482"/>
        <n v="0.6835058315098256"/>
        <n v="0.9484384637805646"/>
        <n v="0.6322988299021256"/>
        <n v="0.768277462808286"/>
        <n v="0.8025447387217419"/>
        <n v="0.36197817347575456"/>
        <n v="0.26998180893271573"/>
        <n v="0.05144094055079329"/>
        <n v="0.7253777833987839"/>
        <n v="0.9484719828531712"/>
        <n v="0.9478025376579912"/>
        <n v="0.536601340284958"/>
        <n v="0.9568918175452761"/>
        <n v="0.23371123985959408"/>
        <n v="0.24346837225848672"/>
        <n v="0.7449679476659381"/>
        <n v="0.8781731812881746"/>
        <n v="0.7820799391916353"/>
        <n v="0.09776731767795122"/>
        <n v="0.7432033761815929"/>
        <n v="0.7358733259932068"/>
        <n v="0.2930811147600815"/>
        <n v="0.9946440567346563"/>
        <n v="0.48355123222060015"/>
        <n v="0.01980829712262877"/>
        <n v="0.3418419982306786"/>
        <n v="0.34550436520504746"/>
        <n v="0.41265277858045757"/>
        <n v="0.8971581396428198"/>
        <n v="0.9575988863544072"/>
        <n v="0.08839859637654524"/>
        <n v="0.7329946541145569"/>
        <n v="0.9077638486756183"/>
        <n v="0.02810658708893099"/>
        <n v="0.37699266705242396"/>
        <n v="0.9479991171640775"/>
        <n v="0.5674037120212228"/>
        <n v="0.4681138052669279"/>
        <n v="0.5047426551629715"/>
        <n v="0.22508947152143466"/>
        <n v="0.8745622955352952"/>
        <n v="0.1964902932287732"/>
        <n v="0.886447442249285"/>
        <n v="0.6706331021777717"/>
        <n v="0.9710892864378247"/>
        <n v="0.22928751727826646"/>
        <n v="0.002360835185814758"/>
        <n v="0.8264849950812285"/>
        <n v="0.3682772843040233"/>
        <n v="0.6149595630526636"/>
        <n v="0.6993031714204067"/>
        <n v="0.5699250849243787"/>
        <n v="0.21727145295273786"/>
        <n v="0.5131662736197208"/>
        <n v="0.13871989832941145"/>
        <n v="0.12710283545459944"/>
        <n v="0.07635566558970552"/>
        <n v="0.4500263025340876"/>
        <n v="0.9833922866091379"/>
        <n v="0.09467279341366885"/>
        <n v="0.5075433540903564"/>
        <n v="0.6703826036044845"/>
        <n v="0.12251351347093353"/>
        <n v="0.2051257381834486"/>
        <n v="0.6210339992084127"/>
        <n v="0.5515884790670817"/>
        <n v="0.34910110361859525"/>
        <n v="0.06838916486314017"/>
        <n v="0.37847860821407797"/>
        <n v="0.2435176847527204"/>
        <n v="0.9242244425868527"/>
        <n v="0.2755925399693616"/>
        <n v="0.06463061837692952"/>
        <n v="0.055946961554023567"/>
        <n v="0.8892838674153121"/>
        <n v="0.0604620196406882"/>
        <n v="0.8418416639533588"/>
        <n v="0.6271554704788916"/>
        <n v="0.3205858875385783"/>
        <n v="0.17963015835803553"/>
        <n v="0.7129941038816994"/>
        <n v="0.5765298841801525"/>
        <n v="0.4597164852194644"/>
        <n v="0.7952163712906228"/>
        <n v="0.5358451107066834"/>
        <n v="0.16916013087336346"/>
        <n v="0.7987228587683043"/>
        <n v="0.9213540967872172"/>
        <n v="0.955390095819551"/>
        <n v="0.501855733641611"/>
        <n v="0.7508709742881261"/>
        <n v="0.4309109458701701"/>
        <n v="0.25073594918428266"/>
        <n v="0.8577076803821612"/>
        <n v="0.4957550865124787"/>
        <n v="0.7094687271635558"/>
        <n v="0.12910716723681948"/>
        <n v="0.17026666134230795"/>
        <n v="0.9517920723558088"/>
        <n v="0.7906999660082497"/>
        <n v="0.44199147367405245"/>
        <n v="0.9886034894779281"/>
        <n v="0.5996424922261222"/>
        <n v="0.21059848174860651"/>
        <n v="0.6470631582710203"/>
        <n v="0.9409627658409782"/>
        <n v="0.056856925980025896"/>
        <n v="0.8775914823410261"/>
        <n v="0.5944064943230224"/>
        <n v="0.4574164870707481"/>
        <n v="0.8870546737701859"/>
        <n v="0.9713811494641659"/>
        <n v="0.876693358223365"/>
        <n v="0.4308691227352197"/>
        <n v="0.11619962513110493"/>
        <n v="0.25543368771563324"/>
        <n v="0.5503526926788613"/>
        <n v="0.570961638993163"/>
        <n v="0.3240455338138818"/>
        <n v="0.21635481817910873"/>
        <n v="0.5084016584947931"/>
        <n v="0.43686647862723926"/>
        <n v="0.9805813130094713"/>
        <n v="0.12796010193579788"/>
        <n v="0.16549178662970265"/>
        <n v="0.5226617253748883"/>
        <n v="0.9053142740361789"/>
        <n v="0.4786694569222273"/>
        <n v="0.40185577324116517"/>
        <n v="0.3129169914773149"/>
        <n v="0.34148740846162895"/>
        <n v="0.1979253232110847"/>
        <n v="0.905223424646646"/>
        <n v="0.9263198606805285"/>
        <n v="0.1578342645580082"/>
        <n v="0.7706542698013144"/>
        <n v="0.14840826907848348"/>
        <n v="0.821616239463509"/>
        <n v="0.11723325857393008"/>
        <n v="0.638362077621294"/>
        <n v="0.24514925449922254"/>
        <n v="0.05283381647869356"/>
        <n v="0.9846305567039528"/>
        <n v="0.25127259788395073"/>
        <n v="0.8379240313072048"/>
        <n v="0.7297027837960963"/>
        <n v="0.4858590212078777"/>
        <n v="0.7579914043187669"/>
        <n v="0.9888343620196595"/>
        <n v="0.6643835534629194"/>
        <n v="0.7744877645918056"/>
        <n v="0.5974949718290177"/>
        <n v="0.768295796227805"/>
        <n v="0.6670563958465279"/>
        <n v="0.11559574325656641"/>
        <n v="0.19281675993419356"/>
        <n v="0.8661473090193946"/>
        <n v="0.590623104749179"/>
        <n v="0.9533693891225723"/>
        <n v="0.5366220542714911"/>
        <n v="0.08592912952529885"/>
        <n v="0.018716465007395544"/>
        <n v="0.3936832481214906"/>
        <n v="0.7059333509174563"/>
        <n v="0.025459988285420176"/>
        <n v="0.44140814991515964"/>
        <n v="0.4033296318664703"/>
        <n v="0.24658846963030978"/>
        <n v="0.5954775340711398"/>
        <n v="0.8694515113787042"/>
        <n v="0.7043213139015863"/>
        <n v="0.9275843489970333"/>
        <n v="0.28298868122209675"/>
        <n v="0.1005904292566766"/>
        <n v="0.4246993461122066"/>
        <n v="0.5812788654611037"/>
        <n v="0.22710959611142545"/>
        <n v="0.270411342048656"/>
        <n v="0.05653552320353672"/>
        <n v="0.6174946055854991"/>
        <n v="0.24255737960382462"/>
        <n v="0.8954103153746559"/>
        <n v="0.16732704591521397"/>
        <n v="0.3278873594857661"/>
        <n v="0.8995889798497022"/>
        <n v="0.34739287192180135"/>
        <n v="0.612738826480954"/>
        <n v="0.2815137363814847"/>
        <n v="0.6490648687629238"/>
        <n v="0.586018862931408"/>
        <n v="0.7066563596418091"/>
        <n v="0.9533518132782031"/>
        <n v="0.7674487398090424"/>
        <n v="0.020251080807538457"/>
        <n v="0.9187702519655293"/>
        <n v="0.22459928885318203"/>
        <n v="0.5889364772159164"/>
        <n v="0.5696603482158247"/>
        <n v="0.1904211543187555"/>
        <n v="0.5468939749795367"/>
        <n v="0.09054097704852149"/>
        <n v="0.352986164974717"/>
        <n v="0.8861917221413792"/>
        <n v="0.3721716775892404"/>
        <n v="0.40084205710778686"/>
        <n v="0.9440468354230545"/>
        <n v="0.731739665131132"/>
        <n v="0.9156968649668698"/>
        <n v="0.21424340547631893"/>
        <n v="0.8040381984231346"/>
        <n v="0.8276246854971615"/>
        <n v="0.44187187587361987"/>
        <n v="0.40996140595122066"/>
        <n v="0.3244558483435164"/>
        <n v="0.9743886403111498"/>
        <n v="0.040750618212239464"/>
        <n v="0.39860377237818256"/>
        <n v="0.8963205930456818"/>
        <n v="0.09590732234151245"/>
        <n v="0.29775316849064215"/>
        <n v="0.8490780458398833"/>
        <n v="0.5590824086953252"/>
        <n v="0.5060390667288204"/>
        <n v="0.34989795609019547"/>
        <n v="0.48470364724941595"/>
        <n v="0.0765235909755364"/>
        <n v="0.12785392165766996"/>
        <n v="0.5689382893929287"/>
        <n v="0.5797832188132522"/>
        <n v="0.7371767507629852"/>
        <n v="0.5452344789765345"/>
        <n v="0.5151107770421103"/>
        <n v="0.6365225752031929"/>
        <n v="0.7832189963357779"/>
        <n v="0.9433975081577995"/>
        <n v="0.8647731076774345"/>
        <n v="0.4770706047701315"/>
        <n v="0.13449887671887895"/>
        <n v="0.577893275697424"/>
        <n v="0.7310288525911414"/>
        <n v="0.6465839972846497"/>
        <n v="0.993297446741046"/>
        <n v="0.40089711534721295"/>
        <n v="0.1685081333482057"/>
        <n v="0.590603777070554"/>
        <n v="0.9906213442467944"/>
        <n v="0.8691160832024704"/>
        <n v="0.6817918722467952"/>
        <n v="0.5436642543385247"/>
        <n v="0.7662694392191967"/>
        <n v="0.7593906272968017"/>
        <n v="0.24153917767442046"/>
        <n v="0.4459369692784262"/>
        <n v="0.262611458294598"/>
        <n v="0.026079686983777273"/>
        <n v="0.6531964570923618"/>
        <n v="0.490845681879025"/>
        <n v="0.5559613587485143"/>
        <n v="0.34857502451813305"/>
        <n v="0.12023823845666692"/>
        <n v="0.09897090741429893"/>
        <n v="0.7496238934968461"/>
        <n v="0.03779857861955471"/>
        <n v="0.4972089162075938"/>
        <n v="0.2121953584788484"/>
        <n v="0.3091378805406253"/>
        <n v="0.39729454685759524"/>
        <n v="0.03740605676872688"/>
        <n v="0.8069246760513922"/>
        <n v="0.23293549278915027"/>
        <n v="0.4675353332044253"/>
        <n v="0.4058652241588657"/>
        <n v="0.43635037356500883"/>
        <n v="0.6205816738897092"/>
        <n v="0.32131873546391165"/>
        <n v="0.3503774378395581"/>
        <n v="0.4291048734353563"/>
        <n v="0.5259531122928955"/>
        <n v="0.7236413937918229"/>
        <n v="0.7015896866131838"/>
        <n v="0.09529130379826534"/>
        <n v="0.46416218850008106"/>
        <n v="0.021191097713409435"/>
        <n v="0.30781071558752193"/>
        <n v="0.9207535827544423"/>
        <n v="0.5787256991985821"/>
        <n v="0.5846090085955175"/>
        <n v="0.10096290059035284"/>
        <n v="0.2665848607813496"/>
        <n v="0.2694241307377788"/>
        <n v="0.9909297536503308"/>
        <n v="0.7371925652302562"/>
        <n v="0.5332559453539867"/>
        <n v="0.031492284839674034"/>
        <n v="0.40411606880038964"/>
        <n v="0.15897109480785854"/>
        <n v="0.09737688518273002"/>
        <n v="0.3632274628722926"/>
        <n v="0.2883616944456674"/>
        <n v="0.9850892231072751"/>
        <n v="0.5839891386933654"/>
        <n v="0.8617966699032957"/>
        <n v="0.6718447789940034"/>
        <n v="0.8507674044787092"/>
        <n v="0.19841732802394285"/>
        <n v="0.045969748820905765"/>
        <n v="0.6678711695161974"/>
        <n v="0.6921757875252724"/>
        <n v="0.909093403278291"/>
        <n v="0.01970034240862395"/>
        <n v="0.8558553790778786"/>
        <n v="0.4979767413336995"/>
        <n v="0.24639796953413395"/>
        <n v="0.8219224037903055"/>
        <n v="0.4263442574902977"/>
        <n v="0.23507445859753562"/>
        <n v="0.3624469735206709"/>
        <n v="0.1956247555766063"/>
        <n v="0.7022966319809734"/>
        <n v="0.4965751932079522"/>
        <n v="0.7828845833750667"/>
        <n v="0.5532118724936053"/>
        <n v="0.7630902047174378"/>
        <n v="0.9170330705124797"/>
        <n v="0.9741256536164499"/>
        <n v="0.11535429015501864"/>
        <n v="0.4182336031302851"/>
        <n v="0.5533757108207469"/>
        <n v="0.44812448290475626"/>
        <n v="0.5569771517764079"/>
        <n v="0.7045212661329643"/>
        <n v="0.23947537769973792"/>
        <n v="0.6316286624256562"/>
        <n v="0.006731080476553131"/>
        <n v="0.4133745577597855"/>
        <n v="0.38815057650423834"/>
        <n v="0.1380107475010497"/>
        <n v="0.9152346748794716"/>
        <n v="0.8943719525500432"/>
        <n v="0.8364539789422403"/>
        <n v="0.3971517194130718"/>
        <n v="0.13257297665988654"/>
        <n v="0.5264780608061451"/>
        <n v="0.10842273288503734"/>
        <n v="0.8224846542091819"/>
        <n v="0.5169822190407644"/>
        <n v="0.8002392031235359"/>
        <n v="0.9040374526614253"/>
        <n v="0.824188779566909"/>
        <n v="0.5343458892866464"/>
        <n v="0.9122214870742745"/>
        <n v="0.7139565184283206"/>
        <n v="0.013657068842243492"/>
        <n v="0.6020726077953122"/>
        <n v="0.13722446901406193"/>
        <n v="0.20666272898504834"/>
        <n v="0.8867437395312032"/>
        <n v="0.3811218858217723"/>
        <n v="0.014312048772876507"/>
        <n v="0.4379794929676739"/>
        <n v="0.12193052296426421"/>
        <n v="0.82638878771924"/>
        <n v="0.5594592195464406"/>
        <n v="0.9924841749671827"/>
        <n v="0.38443312798853213"/>
        <n v="0.5683540392410299"/>
        <n v="0.30062198768729387"/>
        <n v="0.8821665334296815"/>
        <n v="0.1884029767540103"/>
        <n v="0.11785140115369586"/>
        <n v="0.9202949388471557"/>
        <n v="0.39975039621813757"/>
        <n v="0.9367611248805108"/>
        <n v="0.46099946518839885"/>
        <n v="0.6861288230230084"/>
        <n v="0.152417189972474"/>
        <n v="0.731834569496104"/>
        <n v="0.8427901440824175"/>
        <n v="0.651938923089357"/>
        <n v="0.1862401046540163"/>
        <n v="0.9298483471857701"/>
        <n v="0.9255218536009004"/>
        <n v="0.8194418924051443"/>
        <n v="0.4524579670349852"/>
        <n v="0.6984585588632395"/>
        <n v="0.05221014245733946"/>
        <n v="0.06531719219920096"/>
        <n v="0.8637884952078944"/>
        <n v="0.02889545527022297"/>
        <n v="0.04530447663816606"/>
        <n v="0.6586969338840998"/>
        <n v="0.842300422658582"/>
        <n v="0.7529178177913307"/>
        <n v="0.8274845094861276"/>
        <n v="0.6209455951840488"/>
        <n v="0.5699349224187985"/>
        <n v="0.1196627269566819"/>
        <n v="0.16400519492115084"/>
        <n v="0.012599149220534067"/>
        <n v="0.1185864600051747"/>
        <n v="0.3986080528584597"/>
        <n v="0.9950046375510092"/>
        <n v="0.47159053469503254"/>
        <n v="0.2587237444235576"/>
        <n v="0.7922471674186955"/>
        <n v="0.15138465998413198"/>
        <n v="0.9723968315759643"/>
        <n v="0.023852218523533475"/>
        <n v="0.6657089714084315"/>
        <n v="0.729318932787365"/>
        <n v="0.8275005315455359"/>
        <n v="0.04268889429970868"/>
        <n v="0.7304381604846345"/>
        <n v="0.03613872085433312"/>
        <n v="0.4105661096409058"/>
        <n v="0.24174155870830827"/>
        <n v="0.3551847326931582"/>
        <n v="0.8142919855757093"/>
        <n v="0.9449897046208166"/>
        <n v="0.768054098438595"/>
        <n v="0.619932998488897"/>
        <n v="0.4002667318522164"/>
        <n v="0.9719886603588114"/>
        <n v="0.8852004659470895"/>
        <n v="0.07703490282409464"/>
        <n v="0.5818145944028793"/>
        <n v="0.7891547221764407"/>
        <n v="0.15517947326018955"/>
        <n v="0.43869351232310083"/>
        <n v="0.17950647895413685"/>
        <n v="0.23340300933297164"/>
        <n v="0.4346837920831029"/>
        <n v="0.5710770476412762"/>
        <n v="0.7975965990931582"/>
        <n v="0.6715061285974034"/>
        <n v="0.08628601016685189"/>
        <n v="0.2427250419665844"/>
        <n v="0.7643675186679528"/>
        <n v="0.9569113381298532"/>
        <n v="0.3334053845173932"/>
        <n v="0.04854242915933904"/>
        <n v="0.013573291042441094"/>
        <n v="0.41329566967083264"/>
        <n v="0.8724892090387716"/>
        <n v="0.8105590958089555"/>
        <n v="0.5462936691150257"/>
        <n v="0.613322514423587"/>
        <n v="0.696662865015896"/>
        <n v="0.5427659173473303"/>
        <n v="0.15645711058700706"/>
        <n v="0.8353204384877604"/>
        <n v="0.582172930584052"/>
        <n v="0.7597208272852991"/>
        <n v="0.30348638021397867"/>
        <n v="0.6011128693143128"/>
        <n v="0.8422684582225427"/>
        <n v="0.5072513072302086"/>
        <n v="0.371965212875494"/>
        <n v="0.6249855469832486"/>
        <n v="0.7627349439130245"/>
        <n v="0.9984625504769137"/>
        <n v="0.07091978971487223"/>
        <n v="0.8367858624481834"/>
        <n v="0.5991170351862497"/>
        <n v="0.14939341383916172"/>
        <n v="0.3942549178494412"/>
        <n v="0.8814062420879011"/>
        <n v="0.13773517259452206"/>
        <n v="0.6260447882766363"/>
        <n v="0.38907897591233"/>
        <n v="0.64241195810606"/>
        <n v="0.6009224813302912"/>
        <n v="0.23813829146083565"/>
        <n v="0.9600978119655142"/>
        <n v="0.8893306872123065"/>
        <n v="0.11147815281660445"/>
        <n v="0.644845754396662"/>
        <n v="0.07595280238213964"/>
        <n v="0.1061299050427672"/>
        <n v="0.022153934151520782"/>
        <n v="0.3738625101283449"/>
        <n v="0.03732373495381214"/>
        <n v="0.9226651401507335"/>
        <n v="0.16306078886585107"/>
        <n v="0.09758090437894651"/>
        <n v="0.9168120832588972"/>
        <n v="0.3413907506945184"/>
        <n v="0.4632028883192293"/>
        <n v="0.958752887958225"/>
        <n v="0.8870662313586571"/>
        <n v="0.12838205522162527"/>
        <n v="0.4619166140739105"/>
        <n v="0.4929132855227447"/>
        <n v="0.9163048592799959"/>
        <n v="0.3207256558765106"/>
        <n v="0.9418124824931067"/>
        <n v="0.35596826047670616"/>
        <n v="0.2293404244847853"/>
        <n v="0.7915929822922444"/>
        <n v="0.28688800752386834"/>
        <n v="0.6327366412643421"/>
        <n v="0.0073998185873282996"/>
        <n v="0.20981901195165176"/>
        <n v="0.19780036041086801"/>
        <n v="0.9758638585250242"/>
        <n v="0.031484661527339086"/>
        <n v="0.5325671853857905"/>
        <n v="0.08085735859828891"/>
        <n v="0.20441179875785176"/>
        <n v="0.3617089745091694"/>
        <n v="0.37766791914184195"/>
        <n v="0.7681061001900436"/>
        <n v="0.2775601664597923"/>
        <n v="0.6889972078835475"/>
        <n v="0.23647732452711645"/>
        <n v="0.22296866691439465"/>
        <n v="0.751238079125299"/>
        <n v="0.6957211186013502"/>
        <n v="0.5086093416982542"/>
        <n v="0.5391946714497202"/>
        <n v="0.9241372420200791"/>
        <n v="0.618299138258816"/>
        <n v="0.7666533842956876"/>
        <n v="0.8504707112892673"/>
        <n v="0.8844408924242174"/>
        <n v="0.21747712391728458"/>
        <n v="0.4919962593723566"/>
        <n v="0.733847145164732"/>
        <n v="0.5797356915743862"/>
        <n v="0.5309549037307899"/>
        <n v="0.7621262597971347"/>
        <n v="0.3122129847078954"/>
        <n v="0.849956385083046"/>
        <n v="0.10821835601563734"/>
        <n v="0.015303840331481133"/>
        <n v="0.5393697507796379"/>
        <n v="0.0868456919011007"/>
        <n v="0.9088815063172767"/>
        <n v="0.07024205686217444"/>
        <n v="0.08582580460843137"/>
        <n v="0.8132951586693232"/>
        <n v="0.6835395572478422"/>
        <n v="0.03644721573099907"/>
        <n v="0.8342527066606602"/>
        <n v="0.012065229863874594"/>
        <n v="0.45007773785984684"/>
        <n v="0.6151284203267027"/>
        <n v="0.24061563899529137"/>
        <n v="0.47576541365090397"/>
        <n v="0.6285773053720636"/>
        <n v="0.5610918438340066"/>
        <n v="0.7203100450727926"/>
        <n v="0.798608839376799"/>
        <n v="0.5044047202428048"/>
        <n v="0.7527943122802815"/>
        <n v="0.7782071545520096"/>
        <n v="0.8853374848611314"/>
        <n v="0.9517653747829065"/>
        <n v="0.40073775331793726"/>
        <n v="0.8173314926818025"/>
        <n v="0.013848088977210682"/>
        <n v="0.7689489727913515"/>
        <n v="0.41364418905837463"/>
        <n v="0.4329629900115751"/>
        <n v="0.5554306364182523"/>
        <n v="0.5516883174703086"/>
        <n v="0.837359078342098"/>
        <n v="0.5272780524514283"/>
        <n v="0.4301650472469333"/>
        <n v="0.7624992513192098"/>
        <n v="0.5831879765138147"/>
        <n v="0.764212634296295"/>
        <n v="0.25490352401646144"/>
        <n v="0.5415643163254352"/>
        <n v="0.37037989934406435"/>
        <n v="0.7250520573628556"/>
        <n v="0.9273999570480519"/>
        <n v="0.8486682878119849"/>
        <n v="0.9217282319271092"/>
        <n v="0.622321643652909"/>
        <n v="0.0825293935045408"/>
        <n v="0.725888784369203"/>
        <n v="0.9717679138976405"/>
        <n v="0.5828732598703855"/>
        <n v="0.45517444267156937"/>
        <n v="0.8271909359868559"/>
        <n v="0.5738055270126182"/>
        <n v="0.3206325102397747"/>
        <n v="0.6892375503293485"/>
        <n v="0.8737697997741576"/>
        <n v="0.5250267951381261"/>
        <n v="0.485292271412762"/>
        <n v="0.5433714138098164"/>
        <n v="0.36292988896777156"/>
        <n v="0.46818329881918364"/>
        <n v="0.09530820032501086"/>
        <n v="0.7614021464083823"/>
        <n v="0.6834867235954599"/>
        <n v="0.3738689781544339"/>
        <n v="0.24187216338543138"/>
        <n v="0.09905305750619176"/>
        <n v="0.7721199006220377"/>
        <n v="0.6591536723688166"/>
        <n v="0.6851099651250621"/>
        <n v="0.1284594837325449"/>
        <n v="0.5828032167415774"/>
        <n v="0.15634975420554176"/>
        <n v="0.054570072884424614"/>
        <n v="0.4780978808274282"/>
        <n v="0.9353823249979865"/>
        <n v="0.5099451814570581"/>
        <n v="0.11314028598037751"/>
        <n v="0.10813532084759181"/>
        <n v="0.7595658168359188"/>
        <n v="0.35024400337888995"/>
        <n v="0.9468495724730701"/>
        <n v="0.0698384114787951"/>
        <n v="0.3570407787497407"/>
        <n v="0.7690138542057188"/>
        <n v="0.002582653755217268"/>
        <n v="0.9525631952508737"/>
        <n v="0.06711956717149115"/>
        <n v="0.20544688513246245"/>
        <n v="0.6115553567095829"/>
        <n v="0.8829806010638224"/>
        <n v="0.6402693014045104"/>
        <n v="0.8399989548700593"/>
        <n v="0.008468857893763393"/>
        <n v="0.508575106290823"/>
        <n v="0.6990715529360144"/>
        <n v="0.9891797949864224"/>
        <n v="0.8845812952593849"/>
        <n v="0.8710861433281856"/>
        <n v="0.8976043026461731"/>
        <n v="0.7961242300929283"/>
        <n v="0.1975056712840626"/>
        <n v="0.4554459515854056"/>
        <n v="0.7779341572845363"/>
        <n v="0.7197826162333949"/>
        <n v="0.3013632488680067"/>
        <n v="0.985899117167783"/>
        <n v="0.866351708723476"/>
        <n v="0.939826569506111"/>
        <n v="0.4579916734172057"/>
        <n v="0.7333726517650568"/>
        <n v="0.252178631666663"/>
        <n v="0.8148736866919788"/>
        <n v="0.44322786938178005"/>
        <n v="0.19679805498193959"/>
        <n v="0.7484199787584261"/>
        <n v="0.9583926979034039"/>
        <n v="0.2718556733101746"/>
        <n v="0.025969408710386888"/>
        <n v="0.7462307706337054"/>
        <n v="0.3296587552417395"/>
        <n v="0.030628519321851067"/>
        <n v="0.9646547790965397"/>
        <n v="0.044111125769521364"/>
        <n v="0.9763855630165111"/>
        <n v="0.4308480781767903"/>
        <n v="0.41006048657558736"/>
        <n v="0.2579396804136297"/>
        <n v="0.7111699979869748"/>
        <n v="0.9702997482655602"/>
        <n v="0.9083812633002176"/>
        <n v="0.8994000779092611"/>
        <n v="0.05564140119672667"/>
        <n v="0.5289162595332619"/>
        <n v="0.5360514317766064"/>
        <n v="0.8480508875867284"/>
        <n v="0.24421661465666789"/>
        <n v="0.8133613497820092"/>
        <n v="0.6524456461515712"/>
        <n v="0.7362343582683998"/>
        <n v="0.9436190332747878"/>
        <n v="0.31279515096405885"/>
        <n v="0.9521602180925703"/>
        <n v="0.716215157129508"/>
        <n v="0.6148279335268867"/>
        <n v="0.3314035777368949"/>
        <n v="0.09363879466155711"/>
        <n v="0.18538488813295784"/>
        <n v="0.12088226114315714"/>
        <n v="0.2228446731269913"/>
        <n v="0.4357895236321603"/>
        <n v="0.30806424380797115"/>
        <n v="0.2669705529236249"/>
        <n v="0.16758428494310706"/>
        <n v="0.5753726120642607"/>
        <n v="0.5913793481540688"/>
        <n v="0.4484969545860199"/>
        <n v="0.7061647508366427"/>
        <n v="0.4453213650431037"/>
        <n v="0.34788459601050137"/>
        <n v="0.4783206338568585"/>
        <n v="0.769769793940168"/>
        <n v="0.7077912424110365"/>
        <n v="0.6090492673951291"/>
        <n v="0.966123914968092"/>
        <n v="0.13401961466258716"/>
        <n v="0.05561531806823106"/>
        <n v="0.941420720289264"/>
        <n v="0.3308725663700085"/>
        <n v="0.0627503448354012"/>
        <n v="0.821976671175019"/>
        <n v="0.6612222374634239"/>
        <n v="0.6415886955255921"/>
        <n v="0.4056022338379236"/>
        <n v="0.9904916019803192"/>
        <n v="0.14333895002885133"/>
        <n v="0.00216545943171087"/>
        <n v="0.566561460603325"/>
        <n v="0.29652970323764616"/>
        <n v="0.2770903099319866"/>
        <n v="0.12270985975124549"/>
        <n v="0.5701705356616534"/>
        <n v="0.6154803687578825"/>
        <n v="0.6338833041593446"/>
        <n v="0.052908311875635716"/>
        <n v="0.9179426633720278"/>
        <n v="0.24480763117967774"/>
        <n v="0.5807858177966749"/>
        <n v="0.7921667160556414"/>
        <n v="0.04958619113521112"/>
        <n v="0.004118169060329135"/>
        <n v="0.3992543357947118"/>
        <n v="0.6367856196890594"/>
        <n v="0.001964427607604957"/>
        <n v="0.30110008933841537"/>
        <n v="0.4496963273747313"/>
        <n v="0.6761878090311351"/>
        <n v="0.2932878529846724"/>
        <n v="0.4410732264372861"/>
        <n v="0.5602424555480385"/>
        <n v="0.8082242399030309"/>
        <n v="0.15085506449573372"/>
        <n v="0.4940238924635433"/>
        <n v="0.11204907477072001"/>
        <n v="0.007841615282549674"/>
        <n v="0.9477293650386271"/>
        <n v="0.9753804694787678"/>
        <n v="0.7436469050759921"/>
        <n v="0.35390297581219066"/>
        <n v="0.11705849048669148"/>
        <n v="0.445418570500134"/>
        <n v="0.20329719681313663"/>
        <n v="0.4957103143689361"/>
        <n v="0.8723147918603392"/>
        <n v="0.8870676776695116"/>
        <n v="0.6410116197348583"/>
        <n v="0.8237860986578561"/>
        <n v="0.7775540900151553"/>
        <n v="0.38302355479343164"/>
        <n v="0.5508380882358412"/>
        <n v="0.5987284031956116"/>
        <n v="0.583861107979148"/>
        <n v="0.1804540706337644"/>
        <n v="0.649209148449969"/>
        <n v="0.6874620842379185"/>
        <n v="0.7764701841546336"/>
        <n v="0.7052183174620235"/>
        <n v="0.20659577032451681"/>
        <n v="0.35796671892693077"/>
        <n v="0.9616201348494106"/>
        <n v="0.46740233145539456"/>
        <n v="0.7374040857476966"/>
        <n v="0.79156863801613"/>
        <n v="0.5630221587556744"/>
        <n v="0.08610682901594402"/>
        <n v="0.4969981466946872"/>
        <n v="0.5861439591339752"/>
        <n v="0.29489069154180914"/>
        <n v="0.8538058035415457"/>
        <n v="0.9349271467989325"/>
        <n v="0.5440855777669722"/>
        <n v="0.5318065030573794"/>
        <n v="0.359227434800649"/>
        <n v="0.1098806514418863"/>
        <n v="0.46564618229123"/>
        <n v="0.005252435536616695"/>
        <n v="0.6925913972292908"/>
        <n v="0.08459100514709794"/>
        <n v="0.5012765057676543"/>
        <n v="0.22248210289401416"/>
        <n v="0.6681695525963044"/>
        <n v="0.4878471727810928"/>
        <n v="0.855835922851015"/>
        <n v="0.6254523074696781"/>
        <n v="0.316520221274986"/>
        <n v="0.755979418850375"/>
        <n v="0.2830606831112359"/>
        <n v="0.7858700022333384"/>
        <n v="0.6223782547004246"/>
        <n v="0.04762012249447267"/>
        <n v="0.8604322012218638"/>
        <n v="0.8669754212791507"/>
        <n v="0.11406664678913403"/>
        <n v="0.4632406976559814"/>
        <n v="0.9925964181320363"/>
        <n v="0.17350282070625378"/>
        <n v="0.446428129372727"/>
        <n v="0.9949101990284144"/>
        <n v="0.4557425040860754"/>
        <n v="0.8583309187229897"/>
        <n v="0.5616572748640755"/>
        <n v="0.5819167761658576"/>
        <n v="0.5658570462411971"/>
        <n v="0.7576551675242659"/>
        <n v="0.36104773083939246"/>
        <n v="0.7543375431955487"/>
        <n v="0.230528112240176"/>
        <n v="0.8860846520669634"/>
        <n v="0.0755509103380877"/>
        <n v="0.6093392212830687"/>
        <n v="0.7269807461083355"/>
        <n v="0.3388862468949363"/>
        <n v="0.6841755880525088"/>
        <n v="0.2839354229186022"/>
        <n v="0.5382838886464207"/>
        <n v="0.22066960879395592"/>
        <n v="0.7966411545042419"/>
        <n v="0.6631234463488739"/>
        <n v="0.4751758282806985"/>
        <n v="0.7481259729800799"/>
        <n v="0.39032931236988433"/>
        <n v="0.7937676616840388"/>
        <n v="0.6127140454401045"/>
        <n v="0.8590053833407978"/>
        <n v="0.6714623690303101"/>
        <n v="0.36229219948944114"/>
        <n v="0.2789620780740827"/>
        <n v="0.5003356479458525"/>
        <n v="0.11656893081319919"/>
        <n v="0.6381911632091766"/>
        <n v="0.44718472690932864"/>
        <n v="0.265958094001121"/>
        <n v="0.44268054194168505"/>
        <n v="0.4855596805385499"/>
        <n v="0.40353006449841367"/>
        <n v="0.20677473721632134"/>
        <n v="0.8533357093982015"/>
        <n v="0.4012944862204114"/>
        <n v="0.4889350836541849"/>
        <n v="0.4466717445266729"/>
        <n v="0.41235048593644064"/>
        <n v="0.051307808540674515"/>
        <n v="0.046999213119084504"/>
        <n v="0.7029048923372105"/>
        <n v="0.8084477347559464"/>
        <n v="0.44504430613397516"/>
        <n v="0.4488278463053591"/>
        <n v="0.9318025403242964"/>
        <n v="0.09122001326540352"/>
        <n v="0.7137852565933109"/>
        <n v="0.21135614483501564"/>
        <n v="0.09896219676787021"/>
        <n v="0.1825333620765941"/>
        <n v="0.4396702183479586"/>
        <n v="0.7774206046225358"/>
        <n v="0.50768715133043"/>
        <n v="0.09736307623990814"/>
        <n v="0.6200611858148749"/>
        <n v="0.48385435414601796"/>
        <n v="0.2102293885051889"/>
        <n v="0.8441840732662437"/>
        <n v="0.6458199360038657"/>
        <n v="0.6081392995415081"/>
        <n v="0.7734764687132359"/>
        <n v="0.9174225995564944"/>
        <n v="0.12226446656038459"/>
        <n v="0.15465669163751883"/>
        <n v="0.07403884859298315"/>
        <n v="0.14310772668845229"/>
        <n v="0.9680155082897814"/>
        <n v="0.21833488812121404"/>
        <n v="0.8572658847371164"/>
        <n v="0.3937444943123175"/>
        <n v="0.9896398790870038"/>
        <n v="0.3465015677930384"/>
        <n v="0.5105379231560699"/>
        <n v="0.34956349651175544"/>
        <n v="0.04894220236148883"/>
        <n v="0.3090046070032151"/>
        <n v="0.8732532182566293"/>
        <n v="0.05068390027549696"/>
        <n v="0.014952372364300248"/>
        <n v="0.08217461853395969"/>
        <n v="0.9342475691782307"/>
        <n v="0.45836005672954194"/>
        <n v="0.9241010102297422"/>
        <n v="0.6539590700063246"/>
        <n v="0.951956082584366"/>
        <n v="0.6233652282405598"/>
        <n v="0.15977076147258662"/>
        <n v="0.4655664739254983"/>
        <n v="0.8734458693115316"/>
        <n v="0.34569752556264044"/>
        <n v="0.0063563864371299905"/>
        <n v="0.9192163050939314"/>
        <n v="0.9255192743074195"/>
        <n v="0.4021770117803023"/>
        <n v="0.6331621136475513"/>
        <n v="0.40209849710828305"/>
        <n v="0.9044073835844664"/>
        <n v="0.517135448017286"/>
        <n v="0.4199100065093825"/>
        <n v="0.7034042420082106"/>
        <n v="1.4389784061741295E-4"/>
        <n v="0.2562827304422919"/>
        <n v="0.5483279724465505"/>
        <n v="0.5342972019496807"/>
        <n v="0.9575297119330337"/>
        <n v="0.9349671013408256"/>
        <n v="0.9532322786644251"/>
        <n v="0.0999526291488978"/>
        <n v="0.9976691991719217"/>
        <n v="0.4494291575937186"/>
        <n v="0.05171369244650936"/>
        <n v="0.3182990600120831"/>
        <n v="0.20237863030298597"/>
        <n v="0.6632820211682225"/>
        <n v="0.15048248072041936"/>
        <n v="0.3318558239355913"/>
        <n v="0.9983387416317816"/>
        <n v="0.6113333428087524"/>
        <n v="0.06912232452144496"/>
        <n v="0.41706656179448165"/>
        <n v="0.9686827197619452"/>
        <n v="0.31899759189526045"/>
        <n v="0.3109489045088072"/>
        <n v="0.2597875767922905"/>
        <n v="0.46678153206339323"/>
        <n v="0.4779292530108923"/>
        <n v="0.06336386962414609"/>
        <n v="0.8360970565800343"/>
        <n v="0.4103092015469121"/>
        <n v="0.5671413681035097"/>
        <n v="0.41604037892249723"/>
        <n v="0.8143492306413934"/>
        <n v="0.19324012510642297"/>
        <n v="0.2637557559591721"/>
        <n v="0.4479717956054362"/>
        <n v="0.4774054966162685"/>
        <n v="0.8692518602329591"/>
        <n v="0.1486648141107666"/>
        <n v="0.2533602484314047"/>
        <n v="0.6532322101767029"/>
        <n v="0.6320762022124401"/>
        <n v="0.779766798927354"/>
        <n v="0.5515173146205902"/>
        <n v="0.03756233428914468"/>
        <n v="0.14666228366089706"/>
        <n v="0.17907031473653912"/>
        <n v="0.25739406643677754"/>
        <n v="0.5940767070904013"/>
        <n v="0.4695854668401007"/>
        <n v="0.6598453693074253"/>
        <n v="0.27705338271155655"/>
        <n v="0.4255678097763327"/>
        <n v="0.13795611392298868"/>
        <n v="0.7061323306208063"/>
        <n v="0.8363424602761276"/>
        <n v="0.6238070406427725"/>
        <n v="0.5031528814395505"/>
        <n v="0.30930209743711234"/>
        <n v="0.8512190755767473"/>
        <n v="0.12634410880892444"/>
        <n v="0.5390250239544393"/>
        <n v="0.7649939327874367"/>
        <n v="0.20463006217175128"/>
        <n v="0.5352255326944061"/>
        <n v="0.16377924575848124"/>
        <n v="0.4386402150425971"/>
        <n v="0.3075361009513724"/>
        <n v="0.18562611393687245"/>
        <n v="0.5805859277652233"/>
        <n v="0.4189202230898422"/>
        <n v="0.9906221790014966"/>
        <n v="0.4916459055808843"/>
        <n v="0.26401093929143193"/>
        <n v="0.29586766254092245"/>
        <n v="0.5984282431711112"/>
        <n v="0.7420326387093119"/>
        <n v="0.9976987572581636"/>
        <n v="0.523989688965738"/>
        <n v="0.13908005793185674"/>
        <n v="0.07034736394685259"/>
        <n v="0.8033034325239983"/>
        <n v="0.960637931933405"/>
        <n v="0.48049535878106764"/>
        <n v="0.2820989501214425"/>
        <n v="0.6914838293800871"/>
        <n v="0.20600476817058644"/>
        <n v="0.8778862196263718"/>
        <n v="0.5856309277130188"/>
        <n v="0.9128503525406381"/>
        <n v="0.31350081851414935"/>
        <n v="0.5675729199284761"/>
        <n v="0.044051954649065195"/>
        <n v="0.7900702483106807"/>
        <n v="0.2879029624892393"/>
        <n v="0.7685711258513523"/>
        <n v="0.7422588569180167"/>
        <n v="0.2719090727261869"/>
        <n v="0.5435441093314394"/>
        <n v="0.19610846363078538"/>
        <n v="0.24610933751019037"/>
        <n v="0.06580644839225747"/>
        <n v="0.15594964943548595"/>
        <n v="0.11017233281693839"/>
        <n v="0.9200587877627426"/>
        <n v="0.5776540086327409"/>
        <n v="0.30770776160570956"/>
        <n v="0.9973863087360355"/>
        <n v="0.06508394851842536"/>
        <n v="0.9157643001533159"/>
        <n v="0.8029938191803129"/>
        <n v="0.2159573151191233"/>
        <n v="0.6404735621601321"/>
        <n v="0.9005892677448559"/>
        <n v="0.9050517406029042"/>
        <n v="0.3211314590829011"/>
        <n v="0.5410744186937531"/>
        <n v="0.3625677584692317"/>
        <n v="0.0370682507970308"/>
        <n v="0.332541476699205"/>
        <n v="0.015838228556954936"/>
        <n v="0.007551261520017061"/>
        <n v="0.07925857097802791"/>
        <n v="0.9050242856453145"/>
        <n v="0.834023725678504"/>
        <n v="0.7825776614774802"/>
        <n v="0.09361491547982004"/>
        <n v="0.22093225801480998"/>
        <n v="0.23216511437420784"/>
        <n v="0.9843332776146112"/>
        <n v="0.312652121264982"/>
        <n v="0.43465713713703746"/>
        <n v="0.5079264015514905"/>
        <n v="0.31846353263085847"/>
        <n v="0.13961733689068812"/>
        <n v="0.6690309824988253"/>
        <n v="0.3662187831088102"/>
        <n v="0.7399626430241009"/>
        <n v="0.7250137127803943"/>
        <n v="0.8884639428698781"/>
        <n v="0.7684661681433297"/>
        <n v="0.18319401685784675"/>
        <n v="0.40792076334661564"/>
        <n v="0.4551232397416741"/>
        <n v="0.08766150077170054"/>
        <n v="0.22466196195757193"/>
        <n v="0.9404768118472154"/>
        <n v="0.812154382024011"/>
        <n v="0.8298647754023126"/>
        <n v="0.3124769596757716"/>
        <n v="0.9500218000454963"/>
        <n v="0.5318893963192044"/>
        <n v="0.04705086824284688"/>
        <n v="0.4435259457944408"/>
        <n v="0.5357816722772714"/>
        <n v="0.9171835862665512"/>
        <n v="0.8367237310562959"/>
        <n v="0.07268039514746005"/>
        <n v="0.24560821448161752"/>
        <n v="0.4504664414835613"/>
        <n v="4.708030118119044E-4"/>
        <n v="0.5979444025220845"/>
        <n v="0.933170970951708"/>
        <n v="0.6477887487111649"/>
        <n v="0.016639764175199634"/>
        <n v="0.9812657719020139"/>
        <n v="0.1571308389207693"/>
        <n v="0.2940921998457674"/>
        <n v="0.9715769680908423"/>
        <n v="0.9368034617957216"/>
        <n v="0.851207900296066"/>
        <n v="0.6111239414309918"/>
        <n v="0.9893755693185582"/>
        <n v="0.6467647054621343"/>
        <n v="0.967688186228179"/>
        <n v="0.6408634386423452"/>
        <n v="0.001838062537123042"/>
        <n v="0.1494957296791768"/>
        <n v="0.6767978573464681"/>
        <n v="0.015024238846183202"/>
        <n v="0.40836696444534804"/>
        <n v="0.38533032532830536"/>
        <n v="0.4905053378409119"/>
        <n v="0.32513893896761215"/>
        <n v="0.28975415332755017"/>
        <n v="0.38277059239109124"/>
        <n v="0.37169494733449804"/>
        <n v="0.5079305460558755"/>
        <n v="0.36034776340138175"/>
        <n v="0.2208946466232995"/>
        <n v="0.4882885769947023"/>
        <n v="0.017118872299465737"/>
        <n v="0.7698333512639544"/>
        <n v="0.21345642854823443"/>
        <n v="0.7767746724552518"/>
        <n v="0.06550631139229124"/>
        <n v="0.19887342910626604"/>
        <n v="0.22596310180253487"/>
        <n v="0.8907363648719597"/>
        <n v="0.8901316783601589"/>
        <n v="0.4321078839922604"/>
        <n v="0.15908546494274156"/>
        <n v="0.42735389708627114"/>
        <n v="0.8184773956069171"/>
        <n v="0.7375250392232114"/>
        <n v="0.4100776696843327"/>
        <n v="0.548488617068652"/>
        <n v="0.895159599375369"/>
        <n v="0.9329712189908017"/>
        <n v="0.558452640464161"/>
        <n v="0.2428395420782251"/>
        <n v="0.9662262844170322"/>
        <n v="0.9785746676865946"/>
        <n v="0.6129794616341201"/>
        <n v="0.5117951090148097"/>
        <n v="0.4121345063573161"/>
        <n v="0.29811696923630804"/>
        <n v="0.9041400849210656"/>
        <n v="0.7039870025275016"/>
        <n v="0.1706719987789206"/>
        <n v="0.8028934083967574"/>
        <n v="0.10950249272927004"/>
        <n v="0.07218427484235779"/>
        <n v="0.297534732890978"/>
        <n v="0.768361316359175"/>
        <n v="0.9590378248644709"/>
        <n v="0.3810498534102862"/>
        <n v="0.07496682256081832"/>
        <n v="0.29688327111681134"/>
        <n v="0.8832295349915277"/>
        <n v="0.05541395104133606"/>
        <n v="0.597814529697416"/>
        <n v="0.08912985535988571"/>
        <n v="0.23889261374045934"/>
        <n v="0.9261016810260947"/>
        <n v="0.8415413882464428"/>
        <n v="0.6422144068489325"/>
        <n v="0.7759415048422308"/>
        <n v="0.10398494941860514"/>
        <n v="0.4481972950375146"/>
        <n v="0.7943902902243868"/>
        <n v="0.6929156400352833"/>
        <n v="0.8928117908948531"/>
        <n v="0.8540287858567371"/>
        <n v="0.744148542547627"/>
        <n v="0.9698914830329524"/>
        <n v="0.9374988542379067"/>
        <n v="0.9263638589540216"/>
        <n v="0.2858121452806138"/>
        <n v="0.6644807797723477"/>
        <n v="0.9969555779014276"/>
        <n v="0.9775997200084198"/>
        <n v="0.024230328316610317"/>
        <n v="0.5099347521515455"/>
        <n v="0.8291415017500791"/>
        <n v="0.880566939162289"/>
        <n v="0.7579348396775797"/>
        <n v="0.46394416937608807"/>
        <n v="0.6809411081660208"/>
        <n v="0.02223923873593625"/>
        <n v="0.05312738008923512"/>
        <n v="0.8225459723079614"/>
        <n v="0.7865729185941093"/>
        <n v="0.0017031285439876864"/>
        <n v="0.27012531218096214"/>
        <n v="0.1356168174162068"/>
        <n v="0.09563304861162603"/>
        <n v="0.3034968429285684"/>
        <n v="0.9494007730931726"/>
        <n v="0.4387549024515621"/>
        <n v="0.17550551255394997"/>
        <n v="0.6588738375280022"/>
        <n v="0.516106253093962"/>
        <n v="0.25092123241296216"/>
        <n v="0.862755188233151"/>
        <n v="0.44524082038426416"/>
        <n v="0.7199866126370913"/>
        <n v="0.37803182517720213"/>
        <n v="0.7742512698000376"/>
        <n v="0.2679659627169084"/>
        <n v="0.09183674889555726"/>
        <n v="0.809763330731554"/>
        <n v="0.23115281369927343"/>
        <n v="0.8189482929569764"/>
        <n v="0.9681705939822303"/>
        <n v="0.9001537471956735"/>
        <n v="0.4975196850452175"/>
        <n v="0.21278407012169198"/>
        <n v="0.3125258823148642"/>
        <n v="0.58215107113288"/>
        <n v="0.4901962801491865"/>
        <n v="0.26406220077868403"/>
        <n v="0.6448363193976421"/>
        <n v="0.5820830623170103"/>
        <n v="0.27774714149110924"/>
        <n v="0.5882649463194971"/>
        <n v="0.8795610412796648"/>
        <n v="0.47209071493025645"/>
        <n v="0.7536068535507819"/>
        <n v="0.9839463916579194"/>
        <n v="0.7687688147754247"/>
        <n v="0.9268895628577333"/>
        <n v="0.8422395936544862"/>
        <n v="0.28530601532441857"/>
        <n v="0.9481320829548417"/>
        <n v="0.7357923147815699"/>
        <n v="0.47698615803184974"/>
        <n v="0.7619700321853938"/>
        <n v="0.29179454289593976"/>
        <n v="0.9617470616374358"/>
        <n v="0.3744092177956396"/>
        <n v="0.18673869055296521"/>
        <n v="0.39633242830594484"/>
        <n v="0.13621553223213012"/>
        <n v="0.32233059512348416"/>
        <n v="0.8922527992211888"/>
        <n v="0.5345390353443715"/>
        <n v="0.5320361437751433"/>
        <n v="0.2973867265761101"/>
        <n v="0.4939781224213039"/>
        <n v="0.34651847927279045"/>
        <n v="0.36598697725575724"/>
        <n v="0.2328117777546309"/>
        <n v="0.4696018671284292"/>
        <n v="0.8685833731133984"/>
        <n v="0.24858401987820244"/>
        <n v="0.6682902883392355"/>
        <n v="0.4538802544937207"/>
        <n v="0.23970862025283268"/>
        <n v="0.3207204157785345"/>
        <n v="0.8311043235852255"/>
        <n v="0.9331720823726786"/>
        <n v="0.5708010476752631"/>
        <n v="0.29507281356961934"/>
        <n v="0.9214326209810307"/>
        <n v="0.00533792439088987"/>
        <n v="0.013803084220498363"/>
        <n v="0.05477103098217739"/>
        <n v="0.5045424006941438"/>
        <n v="0.008380542017651593"/>
        <n v="0.025655978072598673"/>
        <n v="0.5526477094320191"/>
        <n v="0.9487470741449777"/>
        <n v="0.11514672121171055"/>
        <n v="0.18640572911538766"/>
        <n v="0.501455047118548"/>
        <n v="0.7903858859216778"/>
        <n v="0.44160673676848394"/>
        <n v="0.7012435063839383"/>
        <n v="0.7487557802240826"/>
        <n v="0.7557144261704328"/>
        <n v="0.8226722835232384"/>
        <n v="0.8930291910900474"/>
        <n v="0.28976592398400847"/>
        <n v="0.9244778641588831"/>
        <n v="0.17220972096231424"/>
        <n v="0.5748550800580411"/>
        <n v="0.5872473590318912"/>
        <n v="0.18107127658345645"/>
        <n v="0.2628500700474381"/>
        <n v="0.18146460181125057"/>
        <n v="0.23961839353223713"/>
        <n v="0.6665744555433806"/>
        <n v="0.8363932838929032"/>
        <n v="0.9338481976038028"/>
        <n v="0.06677064855116277"/>
        <n v="0.41858154449293317"/>
        <n v="0.18704886241618923"/>
        <n v="0.113097090536328"/>
        <n v="0.3676515393236227"/>
        <n v="0.765628125159255"/>
        <n v="0.7474506817265943"/>
        <n v="0.7276027657141381"/>
        <n v="0.44449102338087854"/>
        <n v="0.32915202073601435"/>
        <n v="0.7513293226959142"/>
        <n v="0.4719483252137131"/>
        <n v="0.48562228714740696"/>
        <n v="0.6783059464883714"/>
        <n v="0.7469198075387905"/>
        <n v="0.8963451984414434"/>
        <n v="0.5521664104282782"/>
        <n v="0.7815736704002654"/>
        <n v="0.5916288576026816"/>
        <n v="0.13222730587866327"/>
        <n v="0.7234203957559816"/>
        <n v="0.40402402536481374"/>
        <n v="0.5711804108823169"/>
        <n v="0.35262132454664186"/>
        <n v="0.4216098233261131"/>
        <n v="0.5101694174997127"/>
        <n v="0.45540386623999296"/>
        <n v="0.3851709104624793"/>
        <n v="0.5587362340911247"/>
        <n v="0.5497792055024813"/>
        <n v="0.6280244753848438"/>
        <n v="0.5411995453981259"/>
        <n v="0.4265703689069099"/>
        <n v="0.22763007117926937"/>
        <n v="0.9092610032597174"/>
        <n v="0.7759549219984481"/>
        <n v="0.18541287352583669"/>
        <n v="0.9880593741062554"/>
        <n v="0.32773086659783746"/>
        <n v="0.7531854362024717"/>
        <n v="0.3980638537891982"/>
        <n v="0.9813194157973774"/>
        <n v="0.8921081691999314"/>
        <n v="0.2514574173224394"/>
        <n v="0.3025132823126613"/>
        <n v="0.7211137792094148"/>
        <n v="0.36317567896917957"/>
        <n v="0.6201290019752421"/>
        <n v="0.4201845847919363"/>
        <n v="0.9913299081945093"/>
        <n v="0.13335691205419453"/>
        <n v="0.669655223899641"/>
        <n v="0.6561341284104095"/>
        <n v="0.8148642376634575"/>
        <n v="0.5835095506241166"/>
        <n v="0.46390574378084615"/>
        <n v="0.2634290814501564"/>
        <n v="0.4585698927386578"/>
        <n v="0.7057074659160776"/>
        <n v="0.9714351088085247"/>
        <n v="0.9159974770690736"/>
        <n v="0.5157388614898448"/>
        <n v="0.3559330246493907"/>
        <n v="0.42815314153054773"/>
        <n v="0.6625634508102565"/>
        <n v="0.08116408292925903"/>
        <n v="0.23204737314599655"/>
        <n v="0.5656006076792051"/>
        <n v="0.7188516881791698"/>
        <n v="0.9137094124878237"/>
        <n v="0.5601013373239216"/>
        <n v="0.5670433735914623"/>
        <n v="0.8960654631529236"/>
        <n v="0.26744804878732664"/>
        <n v="0.5159951170698438"/>
        <n v="0.7278560309574126"/>
        <n v="0.9607123154775613"/>
        <n v="0.7648133540142974"/>
        <n v="0.6096898833542469"/>
        <n v="0.3171737230334427"/>
        <n v="0.37417247532509"/>
        <n v="0.2838382427464047"/>
        <n v="0.615620240647692"/>
        <n v="0.06454869685227316"/>
        <n v="0.669974916113027"/>
        <n v="0.33644228352460936"/>
        <n v="0.14565149268892885"/>
        <n v="0.028356019757913575"/>
        <n v="0.19256659050619396"/>
        <n v="0.8258589365714646"/>
        <n v="0.6298707746250362"/>
        <n v="0.34195074207460285"/>
        <n v="0.043430490707240255"/>
        <n v="0.38867739010711266"/>
        <n v="0.2956970148392959"/>
        <n v="0.47908618835594696"/>
        <n v="0.8587284022558217"/>
        <n v="0.7506068942152017"/>
        <n v="0.7172394580554258"/>
        <n v="0.2318617161861014"/>
        <n v="0.47721512713829817"/>
        <n v="0.6549538813707135"/>
        <n v="0.6445300398069213"/>
        <n v="0.5524751391809292"/>
        <n v="0.647990257182588"/>
        <n v="0.9589354288103353"/>
        <n v="0.11620011859934098"/>
        <n v="0.7743133032155717"/>
        <n v="0.6747249332609134"/>
        <n v="0.4353349419618734"/>
        <n v="0.3093675272166896"/>
        <n v="0.4984225120673653"/>
        <n v="0.2963206001481675"/>
        <n v="0.6656389592800123"/>
        <n v="0.18694515159577696"/>
        <n v="0.608157175196875"/>
        <n v="0.1635274518107993"/>
        <n v="0.16567708611387222"/>
        <n v="0.7652772100087583"/>
        <n v="0.45781424941085347"/>
        <n v="0.9868704630062046"/>
        <n v="0.5459192155760185"/>
        <n v="0.7439556515759074"/>
        <n v="0.2703176118573902"/>
        <n v="0.8033011120939372"/>
        <n v="0.07596771237397626"/>
        <n v="0.3148630749016842"/>
        <n v="0.17452529197393463"/>
        <n v="0.8373135192289842"/>
        <n v="0.4964145135007022"/>
        <n v="0.19893523207283936"/>
        <n v="0.1144896899460125"/>
        <n v="0.11683360623445327"/>
        <n v="0.30111628332705864"/>
        <n v="0.3468303745758914"/>
        <n v="0.07100884351942915"/>
        <n v="0.3450106536628801"/>
        <n v="0.9990732108694104"/>
        <n v="0.28363888623115263"/>
        <n v="0.6500648030893278"/>
        <n v="0.5261106030207621"/>
        <n v="0.05748039294673235"/>
        <n v="0.7779612279205912"/>
        <n v="0.11325308785403398"/>
        <n v="0.4970307007334629"/>
        <n v="0.32615271381527844"/>
        <n v="0.37212815503823615"/>
        <n v="0.3520641741039686"/>
        <n v="0.8255261118067974"/>
        <n v="0.7484080177326728"/>
        <n v="0.32303204722649104"/>
        <n v="0.1408871545610787"/>
        <n v="0.5020581885825752"/>
        <n v="0.07462513754259381"/>
        <n v="0.6719836949107919"/>
        <n v="0.24286214300553033"/>
        <n v="0.4742456934411511"/>
        <n v="0.11207698329719296"/>
        <n v="0.48720419884469357"/>
        <n v="0.5882169115314091"/>
        <n v="0.3512197052053536"/>
        <n v="0.7682710722869593"/>
        <n v="0.8040068169323258"/>
        <n v="0.7964801534123721"/>
        <n v="0.5397536444164255"/>
        <n v="0.7749131735277441"/>
        <n v="0.42541911384237885"/>
        <n v="0.771972447626523"/>
        <n v="0.6648599550375022"/>
        <n v="0.5157424023262867"/>
        <n v="0.5399408734081561"/>
        <n v="0.9662328704073938"/>
        <n v="0.37461561198194115"/>
        <n v="0.8238685214389885"/>
        <n v="0.06332880069025626"/>
        <n v="0.17154809925440972"/>
        <n v="0.5322985781684139"/>
        <n v="0.9628758597688407"/>
        <n v="0.7177439224727286"/>
        <n v="0.3865074941171468"/>
        <n v="0.35848774406036255"/>
        <n v="0.2608401672800841"/>
        <n v="0.12429353530592313"/>
        <n v="0.3775164595091224"/>
        <n v="0.30159946373211954"/>
        <n v="0.027538149203659934"/>
        <n v="0.6039440903081532"/>
        <n v="0.04945764991730339"/>
        <n v="0.28740367524919264"/>
        <n v="0.45251197947302024"/>
        <n v="0.9569775389270843"/>
        <n v="0.6341974546225327"/>
        <n v="0.5263833241778543"/>
        <n v="0.1552839896634446"/>
        <n v="0.22260838370591607"/>
        <n v="0.007393195195324553"/>
        <n v="0.24237066881453506"/>
        <n v="0.938899548276163"/>
        <n v="0.3080740540603222"/>
        <n v="0.15206405303916948"/>
        <n v="0.5267150012019002"/>
        <n v="0.08410867739503936"/>
        <n v="0.42045691642306593"/>
        <n v="0.9016468839950988"/>
        <n v="0.019305895583109356"/>
        <n v="0.21388036183890946"/>
        <n v="0.4346911430694319"/>
        <n v="0.6157654310922689"/>
        <n v="0.27109682883604125"/>
        <n v="0.3565758229836079"/>
        <n v="0.6876530710968299"/>
        <n v="0.36869957965167666"/>
        <n v="0.45234454961952897"/>
        <n v="0.34098974555038786"/>
        <n v="0.20092926947172263"/>
        <n v="0.5635492127460002"/>
        <n v="0.5365990699888717"/>
        <n v="0.06760202278781668"/>
        <n v="0.0038013441021207406"/>
        <n v="0.62434466616823"/>
        <n v="0.21255062513263479"/>
        <n v="0.5177643116010061"/>
        <n v="0.05318218767197602"/>
        <n v="0.5638638085476738"/>
        <n v="0.5541589381998098"/>
        <n v="0.5861794684094155"/>
        <n v="0.22868387940362844"/>
        <n v="0.7766736688183298"/>
        <n v="0.914061808628733"/>
        <n v="0.9519141180579745"/>
        <n v="0.018692000036787615"/>
        <n v="0.3649222253857335"/>
        <n v="0.5960791687479924"/>
        <n v="0.23931778476795385"/>
        <n v="0.8072671929177996"/>
        <n v="0.6686636080657985"/>
        <n v="0.6096997503397872"/>
        <n v="0.6626045318649643"/>
        <n v="0.12189004860001218"/>
        <n v="0.44300846905488844"/>
        <n v="0.21275773283229082"/>
        <n v="0.1964863016696955"/>
        <n v="0.8085099071718824"/>
        <n v="0.30114782161374876"/>
        <n v="0.008076818767124627"/>
        <n v="0.07012928563967291"/>
        <n v="0.8630546865665546"/>
        <n v="0.6253080676863796"/>
        <n v="0.07567963661288102"/>
        <n v="0.04283823570598677"/>
        <n v="0.5675031989410165"/>
        <n v="0.13695126296280535"/>
        <n v="0.9942308482378651"/>
        <n v="0.4872558791416496"/>
        <n v="0.6538170679140042"/>
        <n v="0.7130435027686085"/>
        <n v="0.6337021976649301"/>
        <n v="0.7794976371928526"/>
        <n v="0.45047493611273737"/>
        <n v="0.8369716164093476"/>
        <n v="0.2858187672477972"/>
        <n v="0.8755246141184745"/>
        <n v="0.35404642494244953"/>
        <n v="0.2806962620806386"/>
        <n v="0.03966503120747955"/>
        <n v="0.2391907354492675"/>
        <n v="0.5121889456895544"/>
        <n v="0.22898749763409243"/>
        <n v="0.3069007441477788"/>
        <n v="0.4797824506555489"/>
        <n v="0.30464599442371165"/>
        <n v="0.07709648752831133"/>
        <n v="0.05435601199821427"/>
        <n v="0.15550269358806956"/>
        <n v="0.06527027742026525"/>
        <n v="0.5599749382508237"/>
        <n v="0.6113458199037741"/>
        <n v="0.20423304079281712"/>
        <n v="0.5007908312323348"/>
        <n v="0.7041616267316836"/>
        <n v="0.8848644219054564"/>
        <n v="0.374041219852448"/>
        <n v="0.43098835945607716"/>
        <n v="0.3327133415091994"/>
        <n v="0.4378903292114765"/>
        <n v="0.8432840306761263"/>
        <n v="0.8001386775601546"/>
        <n v="0.499065098606431"/>
        <n v="0.1643526310044604"/>
        <n v="0.9437879349132644"/>
        <n v="0.3910286348507206"/>
        <n v="0.27746242789641007"/>
        <n v="0.22888053418104704"/>
        <n v="0.5304731136664173"/>
        <n v="0.31054540226826244"/>
        <n v="0.7956165978547614"/>
        <n v="0.5302772763401873"/>
        <n v="0.07691920293045973"/>
        <n v="0.1097842996291416"/>
        <n v="0.2594909778520096"/>
        <n v="0.194730496201434"/>
        <n v="0.01875375431109838"/>
        <n v="0.3518159624113506"/>
        <n v="0.9906349070474512"/>
        <n v="0.508091651282086"/>
        <n v="0.21537737794786938"/>
        <n v="0.546699409246792"/>
        <n v="0.17323912130868857"/>
        <n v="0.25612652824341886"/>
        <n v="0.6554222667664712"/>
        <n v="0.636022185421419"/>
        <n v="0.0910946847503572"/>
        <n v="0.6574602025578321"/>
        <n v="0.6924737338404453"/>
        <n v="0.6281943855682391"/>
        <n v="0.12389498872389404"/>
        <n v="0.9460095139811734"/>
        <n v="0.1649670111133681"/>
        <n v="0.5609189125816944"/>
        <n v="0.6678284634554645"/>
        <n v="0.1880164083072976"/>
        <n v="0.7278044540663"/>
        <n v="0.698705258242336"/>
        <n v="0.44716727214938723"/>
        <n v="0.10336632423276437"/>
        <n v="0.6031213837042892"/>
        <n v="0.7609893924958118"/>
        <n v="0.3915650500983422"/>
        <n v="0.5016954334326019"/>
        <n v="0.7437608376838636"/>
        <n v="0.020368141989254962"/>
        <n v="0.3680348313786117"/>
        <n v="0.4408614755383613"/>
        <n v="0.09540158105103747"/>
        <n v="0.3106512491162706"/>
        <n v="0.5770856001749706"/>
        <n v="0.36867276853029296"/>
        <n v="0.24191495632553606"/>
        <n v="0.34087969508075555"/>
        <n v="0.3492545286405121"/>
        <n v="0.3183405221469009"/>
        <n v="0.2234105228184936"/>
        <n v="0.22415457613888745"/>
        <n v="0.41127861039387437"/>
        <n v="0.6939400177135093"/>
        <n v="0.7275620899514809"/>
        <n v="0.7990653958051185"/>
        <n v="0.43040868764999707"/>
        <n v="0.30423612506429165"/>
        <n v="0.1721891295003697"/>
        <n v="0.14670293843487647"/>
        <n v="0.7908750785247853"/>
        <n v="0.0815492278746871"/>
        <n v="0.42070121332784527"/>
        <n v="0.6876862406370838"/>
        <n v="0.10827332323078498"/>
        <n v="0.35690825218100564"/>
        <n v="0.001896109374583177"/>
        <n v="0.38132892918482597"/>
        <n v="0.9456451275338322"/>
        <n v="0.6535567682344703"/>
        <n v="0.7417345108757629"/>
        <n v="0.8430158424652581"/>
        <n v="0.5592884255621147"/>
        <n v="0.7079498182105928"/>
        <n v="0.6570978153925393"/>
        <n v="0.646055279453039"/>
        <n v="0.2728373054135784"/>
        <n v="0.8306983240907424"/>
        <n v="0.8101676314196826"/>
        <n v="0.6807185251467458"/>
        <n v="0.25491148251796547"/>
        <n v="0.779488734169225"/>
        <n v="0.57694902112616"/>
        <n v="0.20587286339270328"/>
        <n v="0.058641701335713003"/>
        <n v="0.031826021064018106"/>
        <n v="0.44459157852499087"/>
        <n v="0.14755998295953832"/>
        <n v="0.27063578492058826"/>
        <n v="0.7175179060958026"/>
        <n v="0.019546198778687796"/>
        <n v="0.2740669161953234"/>
        <n v="0.012458439712003777"/>
        <n v="0.49913908729092027"/>
        <n v="0.40222743386340964"/>
        <n v="0.10848186863221898"/>
        <n v="0.8394541691857682"/>
        <n v="0.37328427940260367"/>
        <n v="0.4637343048452969"/>
        <n v="0.8274226664138479"/>
        <n v="0.7897524022186743"/>
        <n v="0.7062390326090783"/>
        <n v="0.8463156661129076"/>
        <n v="0.9385711558151948"/>
        <n v="0.9505500774577504"/>
        <n v="0.8147681630822008"/>
        <n v="0.7016484850661852"/>
        <n v="0.22984142410144448"/>
        <n v="0.9292757617215549"/>
        <n v="0.05604102785665499"/>
        <n v="0.27963055972893225"/>
        <n v="0.33945601965262906"/>
        <n v="0.04399688028389104"/>
        <n v="0.7002842952390775"/>
        <n v="0.4852718756215332"/>
        <n v="0.3088987808807716"/>
        <n v="0.8804393197182024"/>
        <n v="0.8255722919664852"/>
        <n v="0.4324016278524099"/>
        <n v="0.6496589844617343"/>
        <n v="0.10224669372645268"/>
        <n v="0.09623556379670295"/>
        <n v="0.8402908153534564"/>
        <n v="0.7798758665281507"/>
        <n v="0.04661419398143418"/>
        <n v="0.564689088021644"/>
        <n v="0.8429229534732544"/>
        <n v="0.16843911943150414"/>
        <n v="0.6891900010400566"/>
        <n v="0.5710508960025593"/>
        <n v="0.41052857890911043"/>
        <n v="0.16179496801019966"/>
        <n v="0.020144721360601525"/>
        <n v="0.4057433073157857"/>
        <n v="0.11913166001315822"/>
        <n v="0.2626539493911565"/>
        <n v="0.7375673629662747"/>
        <n v="0.6473384168463979"/>
        <n v="0.446239057348787"/>
        <n v="0.5799908206357831"/>
        <n v="0.434854174579113"/>
        <n v="0.9912300861228753"/>
        <n v="0.11943704404227296"/>
        <n v="0.2761729584179142"/>
        <n v="0.13551435541052015"/>
        <n v="0.9442853378601535"/>
        <n v="0.2995414886625761"/>
        <n v="0.09974885490909591"/>
        <n v="0.11182443365601336"/>
        <n v="0.9764476055830087"/>
        <n v="0.5410813254243951"/>
        <n v="0.5113733011803334"/>
        <n v="0.4130212197183951"/>
        <n v="0.5923354901502766"/>
        <n v="0.5402776274865321"/>
        <n v="0.485541492679898"/>
        <n v="0.42423065199658494"/>
        <n v="0.3142002735397842"/>
        <n v="0.6543134358465538"/>
        <n v="0.8022495029292538"/>
        <n v="0.07908807374401139"/>
        <n v="0.752176074889625"/>
        <n v="0.05557244901133773"/>
        <n v="0.5303938432319449"/>
        <n v="0.05701263147448277"/>
        <n v="0.7785768187155304"/>
        <n v="0.17065703199561444"/>
        <n v="0.448668098308712"/>
        <n v="0.4103574147966035"/>
        <n v="0.32006464197721773"/>
        <n v="0.7463797093191771"/>
        <n v="0.34991016857711166"/>
        <n v="0.5871635069661152"/>
        <n v="0.4348341011790843"/>
        <n v="0.48355395317212135"/>
        <n v="0.5312985503146356"/>
        <n v="0.7420047403062057"/>
        <n v="0.15152778813661072"/>
        <n v="0.6842938073191024"/>
        <n v="0.2854920588143227"/>
        <n v="0.5604177154301022"/>
        <n v="0.012418296152290731"/>
        <n v="0.7696645405719885"/>
        <n v="0.8767516901463015"/>
        <n v="0.5616688608325214"/>
        <n v="0.38546256280945357"/>
        <n v="0.8419086819207352"/>
        <n v="0.3112799177887834"/>
        <n v="0.9901189766523929"/>
        <n v="0.38815442647327425"/>
        <n v="0.6891057772559421"/>
        <n v="0.19245684791502338"/>
        <n v="0.9572028430164671"/>
        <n v="0.7006719315539541"/>
        <n v="0.7600055993985223"/>
        <n v="0.08934872226236834"/>
        <n v="0.4540495976482021"/>
        <n v="0.6366357144981384"/>
        <n v="0.6729088374006793"/>
        <n v="0.1408092204288559"/>
        <n v="0.2190272241537401"/>
        <n v="0.5868657695925515"/>
        <n v="0.7648507061474176"/>
        <n v="0.06768951326963057"/>
        <n v="0.2150026846581149"/>
        <n v="0.3548437511108844"/>
        <n v="0.035976981499902805"/>
        <n v="0.37211822133468686"/>
        <n v="0.6478663093300266"/>
        <n v="0.9621582211284613"/>
        <n v="0.5988836876921471"/>
        <n v="0.26550770953015623"/>
        <n v="0.040878030837137036"/>
        <n v="0.21803106438191477"/>
        <n v="0.40382528925164796"/>
        <n v="0.7858885908045031"/>
        <n v="0.8686492002477786"/>
        <n v="0.7190929939329415"/>
        <n v="0.5780787444270588"/>
        <n v="0.6403696047341818"/>
        <n v="0.6500834945420375"/>
        <n v="0.9738968992803981"/>
        <n v="0.1913832934599341"/>
        <n v="0.539965136707072"/>
        <n v="0.2013564784428825"/>
        <n v="0.03122768559326483"/>
        <n v="0.6392593516085818"/>
        <n v="0.18172829503439047"/>
        <n v="0.9580224053477622"/>
        <n v="0.33208791764073"/>
        <n v="0.12214193963192976"/>
        <n v="0.5770725193733742"/>
        <n v="0.8895940057566373"/>
        <n v="0.5023085395598924"/>
        <n v="0.8906476340976864"/>
        <n v="0.12536015269164624"/>
        <n v="0.5504490138639434"/>
        <n v="0.45605474154707626"/>
        <n v="0.02592598675272828"/>
        <n v="0.6882814063824458"/>
        <n v="0.2376751298398122"/>
        <n v="0.490066675228768"/>
        <n v="0.5289300990458536"/>
        <n v="0.9332432784720954"/>
        <n v="0.05947264914215078"/>
        <n v="0.01429575876359146"/>
        <n v="0.4035731323578915"/>
        <n v="0.38293196989171285"/>
        <n v="0.9569921540571715"/>
        <n v="0.18666718274664917"/>
        <n v="0.23612057937368447"/>
        <n v="0.9334091008974593"/>
        <n v="0.3679920856548503"/>
        <n v="0.9980193890457772"/>
        <n v="0.4968011785515355"/>
        <n v="0.08454625410414918"/>
        <n v="0.27245897796743046"/>
        <n v="0.28784235774339295"/>
        <n v="0.41950176615721135"/>
        <n v="0.7642982643733054"/>
        <n v="0.8183414169360668"/>
        <n v="0.7622558946844497"/>
        <n v="0.851544365627922"/>
        <n v="0.42226066106782356"/>
        <n v="0.5898054473720601"/>
        <n v="0.3327401463041466"/>
        <n v="0.9079267564657456"/>
        <n v="0.018152339375567483"/>
        <n v="0.8509285280827817"/>
        <n v="0.9974504780101636"/>
        <n v="0.6130402719007165"/>
        <n v="0.6373094640019794"/>
        <n v="0.7745052679538424"/>
        <n v="0.04651935105684235"/>
        <n v="0.9677616296878756"/>
        <n v="0.7279722210486229"/>
        <n v="0.7486475461634522"/>
        <n v="0.5885682351195005"/>
        <n v="0.040948398947297515"/>
        <n v="0.37409106573178896"/>
        <n v="0.3431182673677553"/>
        <n v="0.2677224377199484"/>
        <n v="0.7517502926249338"/>
        <n v="0.5925748611539048"/>
        <n v="0.4128463979855823"/>
        <n v="0.5687427756062937"/>
        <n v="0.9827817142124052"/>
        <n v="0.375347918876505"/>
        <n v="0.11782862883708511"/>
        <n v="0.2924576196457469"/>
        <n v="0.5440831353797695"/>
        <n v="0.0842792518764206"/>
        <n v="0.3466308170158313"/>
        <n v="0.624499561846937"/>
        <n v="0.29393257565232056"/>
        <n v="0.8509914602947046"/>
        <n v="0.14496005248070587"/>
        <n v="0.7174212459686036"/>
        <n v="0.4149503583405362"/>
        <n v="0.8337531797682874"/>
        <n v="0.27128613007026636"/>
        <n v="0.8595850251142102"/>
        <n v="0.44257394528541283"/>
        <n v="0.5401033713121198"/>
        <n v="0.9282492513575821"/>
        <n v="0.11379161209995625"/>
        <n v="0.14786159424371592"/>
        <n v="0.9365517055895561"/>
        <n v="0.051597815390955315"/>
        <n v="0.774433070862311"/>
        <n v="0.7877174876936007"/>
        <n v="0.7356442852677484"/>
        <n v="0.2776590588293999"/>
        <n v="0.11402583657767718"/>
        <n v="0.5530126632643475"/>
        <n v="0.07587904478762786"/>
        <n v="0.8558522744852165"/>
        <n v="0.668299978303464"/>
        <n v="0.2687096168027575"/>
        <n v="0.7914013656624516"/>
        <n v="0.3245122487535814"/>
        <n v="0.7435906622412138"/>
        <n v="0.5299812117775522"/>
        <n v="0.6061044989017311"/>
        <n v="0.7262991148175255"/>
        <n v="0.921098971342669"/>
        <n v="0.4944467815128012"/>
        <n v="0.8807057944893446"/>
        <n v="0.5037274270639703"/>
        <n v="0.07965857987100522"/>
        <n v="0.4930320205852593"/>
        <n v="0.9915643734040829"/>
        <n v="0.9858561100589148"/>
        <n v="0.8619658012670859"/>
        <n v="0.4705911652642084"/>
        <n v="0.026451586579605113"/>
        <n v="0.5539382974171229"/>
        <n v="0.5688006463536374"/>
        <n v="0.02231345758074188"/>
        <n v="0.2451805695171061"/>
        <n v="0.15683785931238137"/>
        <n v="0.18158650649790997"/>
        <n v="0.4530682614750462"/>
        <n v="0.6719469260051986"/>
        <n v="0.8362773390865244"/>
        <n v="0.5857070751362716"/>
        <n v="0.8542263598337667"/>
        <n v="0.2614273906375546"/>
        <n v="0.3174899304173312"/>
        <n v="0.09531865254833105"/>
        <n v="0.6661273732753934"/>
        <n v="0.3121292392064704"/>
        <n v="0.522605505256471"/>
        <n v="0.06496688907542203"/>
        <n v="0.5742464996940022"/>
        <n v="0.18817776499697814"/>
        <n v="0.07210927778357523"/>
        <n v="0.7141371951436899"/>
        <n v="0.8732462834064045"/>
        <n v="0.9546753722494568"/>
        <n v="0.4539686446218095"/>
        <n v="0.287937899708129"/>
        <n v="0.6254818826425853"/>
        <n v="0.2319600899132539"/>
        <n v="0.5605322653724887"/>
        <n v="0.33043647081309946"/>
        <n v="0.039161522690500106"/>
        <n v="0.4305378857151876"/>
        <n v="0.7200626046225628"/>
        <n v="0.15673834030351042"/>
        <n v="0.49624614324820115"/>
        <n v="0.5411569365155193"/>
        <n v="0.18277177817984647"/>
        <n v="0.5757191971383255"/>
        <n v="0.5713052966754218"/>
        <n v="0.8234390208903491"/>
        <n v="0.2604875329551196"/>
        <n v="0.5373912155570612"/>
        <n v="0.19992939871628335"/>
        <n v="0.06167696185826155"/>
        <n v="0.9645844175618167"/>
        <n v="0.6572041136290633"/>
        <n v="0.8789304914080559"/>
        <n v="0.5378533880144826"/>
        <n v="0.038573253732629875"/>
        <n v="0.5041528666490341"/>
        <n v="0.4104476550243369"/>
        <n v="0.5096311406470322"/>
        <n v="0.7397490923952726"/>
        <n v="0.13038313795982348"/>
        <n v="0.23820476578669747"/>
        <n v="0.7750105651746362"/>
        <n v="0.5885565404100863"/>
        <n v="0.5670568070786951"/>
        <n v="0.8665520580767658"/>
        <n v="0.8555447901514105"/>
        <n v="0.5748383813935172"/>
        <n v="0.9145596908893083"/>
        <n v="0.2015553079098521"/>
        <n v="0.43644914289038717"/>
        <n v="0.9868917371636423"/>
        <n v="0.21470406722546265"/>
        <n v="0.9082792860378822"/>
        <n v="0.9646362397573622"/>
        <n v="0.11226370289709486"/>
        <n v="0.508398997542263"/>
        <n v="0.03954521071618622"/>
        <n v="0.7246532465179577"/>
        <n v="0.5484759010169347"/>
        <n v="0.3543314830283356"/>
        <n v="0.25882429332009504"/>
        <n v="0.28769395401074616"/>
        <n v="0.7573757941206574"/>
        <n v="0.6125221152322325"/>
        <n v="0.953562858069203"/>
        <n v="0.9603026617344084"/>
        <n v="0.7985698195464108"/>
        <n v="0.48118904007475105"/>
        <n v="0.4151166800342102"/>
        <n v="0.7470827594384376"/>
        <n v="0.8854015436261389"/>
        <n v="0.6161743688453383"/>
        <n v="0.04760561185738499"/>
        <n v="0.3856681838265005"/>
        <n v="0.5211959646997232"/>
        <n v="0.6592574626211122"/>
        <n v="0.26038191973058467"/>
        <n v="0.21241088714127465"/>
        <n v="0.4939984182328855"/>
        <n v="0.6549999812164088"/>
        <n v="0.29743885598725317"/>
        <n v="0.9736831744841805"/>
        <n v="0.9347948791202197"/>
        <n v="0.6453375537169046"/>
        <n v="0.761968667084001"/>
        <n v="0.2103888763260663"/>
        <n v="0.9772079975215717"/>
        <n v="0.1969538253867371"/>
        <n v="0.005411963511565254"/>
        <n v="0.5122225668436657"/>
        <n v="0.2959209884563698"/>
        <n v="0.7385422002831554"/>
        <n v="0.8677235348131972"/>
        <n v="0.7634116111866144"/>
        <n v="0.9465895367675843"/>
        <n v="0.36338163168938264"/>
        <n v="0.47921207140674915"/>
        <n v="0.4831207420643404"/>
        <n v="0.48175932859857074"/>
        <n v="0.1872225418665735"/>
        <n v="0.9641943305199205"/>
        <n v="0.501394737466665"/>
        <n v="0.2753150342078027"/>
        <n v="0.44229982242045196"/>
        <n v="0.9228371919888912"/>
        <n v="0.5054593617222497"/>
        <n v="0.3522441738715967"/>
        <n v="0.2353594478881259"/>
        <n v="0.5099433141017937"/>
        <n v="0.4413967832688038"/>
        <n v="0.7910069097409709"/>
        <n v="0.30090649330678887"/>
        <n v="0.7780698211538581"/>
        <n v="0.3626564675456906"/>
        <n v="0.9425611817850048"/>
        <n v="0.14045161584287136"/>
        <n v="0.7072513546651523"/>
        <n v="0.07955808888118066"/>
        <n v="0.29309968900920413"/>
        <n v="0.6543544239558658"/>
        <n v="0.00473219245126133"/>
        <n v="0.8828881637436866"/>
        <n v="0.7868138690064045"/>
        <n v="0.74493147252271"/>
        <n v="0.32549476365898034"/>
        <n v="0.6898878776366583"/>
        <n v="0.8205068074114055"/>
        <n v="0.3978176886523713"/>
        <n v="0.03800468735512963"/>
        <n v="0.1923739624848455"/>
        <n v="0.9236360118081649"/>
        <n v="0.43314009386132135"/>
        <n v="0.03947543728694325"/>
        <n v="0.9744309227535587"/>
        <n v="0.3453737715339432"/>
        <n v="0.4588827571378655"/>
        <n v="0.41108823036603526"/>
        <n v="0.11105729404190345"/>
        <n v="0.38453110602743223"/>
        <n v="0.555892616045596"/>
        <n v="0.895986017863418"/>
        <n v="0.45934453867557445"/>
        <n v="0.3186992470347798"/>
        <n v="0.877295843002515"/>
        <n v="0.28149251458366475"/>
        <n v="0.7102121205984229"/>
        <n v="0.2157200551069366"/>
        <n v="0.6546650331178641"/>
        <n v="0.7718911765570993"/>
        <n v="0.2814177467407878"/>
        <n v="0.7436047516728604"/>
        <n v="0.0690972477642452"/>
        <n v="0.34923053620729094"/>
        <n v="0.30150720738701065"/>
        <n v="0.3342783926198146"/>
        <n v="0.06743403997774056"/>
        <n v="0.9370061534933742"/>
        <n v="0.25956336604910835"/>
        <n v="0.7020347385857877"/>
        <n v="0.482174212395164"/>
        <n v="0.9052015890769449"/>
        <n v="0.3770591019142341"/>
        <n v="0.7693445431220549"/>
        <n v="0.7482007191503475"/>
        <n v="0.08505408234213985"/>
        <n v="0.3958146930935583"/>
        <n v="0.510668039080233"/>
        <n v="0.10026349375717125"/>
        <n v="0.9980431008551927"/>
        <n v="0.2700050843689583"/>
        <n v="0.08917970502947303"/>
        <n v="0.3822298121861142"/>
        <n v="0.4459829447896104"/>
        <n v="0.2003577221903896"/>
        <n v="0.9318219359480522"/>
        <n v="0.5024349467386093"/>
        <n v="0.9577331862908358"/>
        <n v="0.5551275497512136"/>
        <n v="0.06486144795869209"/>
        <n v="0.12903530700369248"/>
        <n v="0.8429238831864669"/>
        <n v="0.4851302349973363"/>
        <n v="0.11513033576145515"/>
        <n v="0.4350871730916782"/>
        <n v="0.7642248728591468"/>
        <n v="0.45906068993754623"/>
        <n v="0.8713916603830987"/>
        <n v="0.5751441192940925"/>
        <n v="0.8070717242214765"/>
        <n v="0.520519061332275"/>
        <n v="0.1957768417736182"/>
        <n v="0.10348676363162779"/>
        <n v="0.9993932707229279"/>
        <n v="0.7996111522867984"/>
        <n v="0.3770002918427384"/>
        <n v="0.728668636550476"/>
        <n v="0.11376907683448301"/>
        <n v="0.6996868172298553"/>
        <n v="0.7250644715495719"/>
        <n v="0.6398822320503558"/>
        <n v="0.37057708189326255"/>
        <n v="0.2237235504528502"/>
        <n v="0.32142618866079387"/>
        <n v="0.1377198059841671"/>
        <n v="0.35307552031957035"/>
        <n v="0.10505920638153343"/>
        <n v="0.3591030072182686"/>
        <n v="0.4552237572234904"/>
        <n v="0.043995444862762745"/>
        <n v="0.7636223326449181"/>
        <n v="0.43395626623993455"/>
        <n v="0.4646915274407366"/>
        <n v="0.39810265723643423"/>
        <n v="0.621504138742509"/>
        <n v="0.4813952083806009"/>
        <n v="0.43152039105713047"/>
        <n v="0.2763217405581826"/>
        <n v="0.9806612331792278"/>
        <n v="0.7920041604289864"/>
        <n v="0.09844815923658923"/>
        <n v="0.8843965992348266"/>
        <n v="0.49073416223293087"/>
        <n v="0.6851032108404005"/>
        <n v="0.1618654538725508"/>
        <n v="0.08269519942300807"/>
        <n v="0.21641126867027416"/>
        <n v="0.9710097127919215"/>
        <n v="0.6364460097886191"/>
        <n v="0.06364921920365274"/>
        <n v="0.45146323034887204"/>
        <n v="0.29077649765538427"/>
        <n v="0.6951618414302716"/>
        <n v="0.929451704508893"/>
        <n v="0.72051904859787"/>
        <n v="0.7864404546213574"/>
        <n v="0.3188199896580123"/>
        <n v="0.6450189704397854"/>
        <n v="0.8598489961366367"/>
        <n v="0.3253222515850134"/>
        <n v="0.4925781816586361"/>
        <n v="0.6898553828951954"/>
        <n v="0.6748660859267127"/>
        <n v="0.6786766009907571"/>
        <n v="0.7464671387963694"/>
        <n v="0.4873431948440412"/>
        <n v="0.4347521694359593"/>
        <n v="0.6379999597199711"/>
        <n v="0.5527672150110073"/>
        <n v="0.3511115831033562"/>
        <n v="0.38356084026176995"/>
        <n v="0.04156020559746121"/>
        <n v="0.4651577640309712"/>
        <n v="0.2555224153655816"/>
        <n v="0.5223439713834669"/>
        <n v="0.07922093780919615"/>
        <n v="0.9128776568916948"/>
        <n v="0.2109430021887304"/>
        <n v="0.14829442508537016"/>
        <n v="0.045390561385445616"/>
        <n v="0.24770577491749057"/>
        <n v="0.40435851235043985"/>
        <n v="0.024592843102354656"/>
        <n v="0.9179345184093042"/>
        <n v="0.9823907596125271"/>
        <n v="0.55201014877248"/>
        <n v="0.5985912421727229"/>
        <n v="0.7551463114354241"/>
        <n v="0.15622927337193926"/>
        <n v="0.10312761429156292"/>
        <n v="0.3861620460666726"/>
        <n v="0.9233815629217553"/>
        <n v="0.41681280996844283"/>
        <n v="0.03245709358285265"/>
        <n v="0.49648613783342954"/>
        <n v="0.5947160049339006"/>
        <n v="0.7165327989456378"/>
        <n v="0.9641692226564619"/>
        <n v="0.28424896088888707"/>
        <n v="0.7869973769187273"/>
        <n v="0.4882548469492386"/>
        <n v="0.28086404394574427"/>
        <n v="0.285158844886807"/>
        <n v="0.45791819600813977"/>
        <n v="0.7866423522102227"/>
        <n v="0.6887725577520497"/>
        <n v="0.91589755065576"/>
        <n v="0.8102443237446013"/>
        <n v="0.1599308729287494"/>
        <n v="0.43388796946535124"/>
        <n v="0.9010573273703267"/>
        <n v="0.017092365753246352"/>
        <n v="0.95152448635777"/>
        <n v="0.993641652753341"/>
        <n v="0.02731538415707746"/>
        <n v="0.03415625304692549"/>
        <n v="0.3216056863864105"/>
        <n v="0.6048724204540386"/>
        <n v="0.6190410079558305"/>
        <n v="0.03004180249122257"/>
        <n v="0.5260208651545308"/>
        <n v="0.43122020520733617"/>
        <n v="0.07972608163524264"/>
        <n v="0.23637527019175952"/>
        <n v="0.8930237510635037"/>
        <n v="0.5217077738028106"/>
        <n v="0.950075502523406"/>
        <n v="0.6961099068527116"/>
        <n v="0.49802916757142757"/>
        <n v="0.9671576609846975"/>
        <n v="0.1962887497636161"/>
        <n v="0.47146274715042913"/>
        <n v="0.7523502370596202"/>
        <n v="0.8222233086218323"/>
        <n v="0.8610095959984216"/>
        <n v="0.3621709151602631"/>
        <n v="0.9939620725059298"/>
        <n v="0.428197458034156"/>
        <n v="0.7846156931647157"/>
        <n v="0.08026525727478562"/>
        <n v="0.6966555519140945"/>
        <n v="0.745392174979032"/>
        <n v="0.8359661658579928"/>
        <n v="0.1293165300555712"/>
        <n v="0.09851512196207401"/>
        <n v="0.18376916568257573"/>
        <n v="0.9794191868651939"/>
        <n v="0.344117118481163"/>
        <n v="0.89147448972736"/>
        <n v="0.20663074002262138"/>
        <n v="0.5488781375896654"/>
        <n v="0.16101957850939086"/>
        <n v="0.1107750396410544"/>
        <n v="0.6745652307687763"/>
        <n v="0.2998193644085073"/>
        <n v="0.20966039862348151"/>
        <n v="0.5164714728291757"/>
        <n v="0.4954732779580172"/>
        <n v="0.16670053030807774"/>
        <n v="0.7435558806827793"/>
        <n v="0.5686996981899183"/>
        <n v="0.6513839843976571"/>
        <n v="0.1658434323274912"/>
        <n v="0.7600641644332361"/>
        <n v="0.56424285758648"/>
        <n v="0.08390346581325603"/>
        <n v="0.5528302654082534"/>
        <n v="0.39946588936262317"/>
        <n v="0.6240005893544771"/>
        <n v="0.23751997078000742"/>
        <n v="0.16864861587503888"/>
        <n v="0.35842352233301633"/>
        <n v="0.9992878459130453"/>
        <n v="0.28362391223370886"/>
        <n v="0.8902645058886433"/>
        <n v="0.6048368140535191"/>
        <n v="0.5994598023972512"/>
        <n v="0.17798284216261684"/>
        <n v="0.2389990541656829"/>
        <n v="0.6391204485681323"/>
        <n v="0.7341789666231132"/>
        <n v="0.7405448161617375"/>
        <n v="0.4940292364754718"/>
        <n v="0.9111870800216151"/>
        <n v="0.8107120744539161"/>
        <n v="0.8888262463925183"/>
        <n v="0.10852853553621444"/>
        <n v="0.7729270389193811"/>
        <n v="0.12996355643247104"/>
        <n v="0.004773168906614722"/>
        <n v="0.8324089192367312"/>
        <n v="0.5227339332300248"/>
        <n v="0.9845234637036517"/>
        <n v="0.16986764564617185"/>
        <n v="0.7083201331937456"/>
        <n v="0.6816327954619151"/>
        <n v="0.9778275400252766"/>
        <n v="0.6643837380213816"/>
        <n v="0.026508808157509223"/>
        <n v="0.6298256614818127"/>
        <n v="0.8555978870296971"/>
        <n v="0.6940806791319398"/>
        <n v="0.399333864549551"/>
        <n v="0.12797705001982718"/>
        <n v="0.16905251430700097"/>
        <n v="0.7812529857216413"/>
        <n v="0.3476810032341525"/>
        <n v="0.04931957798628972"/>
        <n v="0.773942782472868"/>
        <n v="0.6369410008460781"/>
        <n v="0.17921394839715188"/>
        <n v="0.8566678810110921"/>
        <n v="0.5102976970321136"/>
        <n v="0.6172372124170296"/>
        <n v="0.4823454475793424"/>
        <n v="0.9726870215977798"/>
        <n v="0.4048248922851818"/>
        <n v="0.0590071232342082"/>
        <n v="0.2600064778591774"/>
        <n v="0.21226861588189816"/>
        <n v="0.3912376033658501"/>
        <n v="0.8889762494537136"/>
        <n v="0.5837372684705492"/>
        <n v="0.8726268403175619"/>
        <n v="0.8533480154822125"/>
        <n v="0.905017145684432"/>
        <n v="0.66131915031669"/>
        <n v="0.9097332832755896"/>
        <n v="0.2615873011413301"/>
        <n v="0.03960382027530507"/>
        <n v="0.3801116136798792"/>
        <n v="0.8689681429215714"/>
        <n v="0.7956831520066148"/>
        <n v="0.7327831147708895"/>
        <n v="0.7134540585100245"/>
        <n v="0.8833723381032513"/>
        <n v="0.12454566878710949"/>
        <n v="0.2656459611557661"/>
        <n v="0.8589373020613923"/>
        <n v="0.10464406097604684"/>
        <n v="0.4489830587647943"/>
        <n v="0.5351638132175357"/>
        <n v="0.615044953056831"/>
        <n v="0.39002962878038716"/>
        <n v="0.5036887972590786"/>
        <n v="0.28738861326111154"/>
        <n v="0.2966103875798416"/>
        <n v="0.9325175817751871"/>
        <n v="0.4620120345299341"/>
        <n v="0.2683974786317773"/>
        <n v="0.4397300476315942"/>
        <n v="0.792252220369363"/>
        <n v="0.5903439376000487"/>
        <n v="0.10099575484174605"/>
        <n v="0.653219156922588"/>
        <n v="0.9638404270532059"/>
        <n v="0.05852209715658674"/>
        <n v="0.9500756140561942"/>
        <n v="0.23639175470057805"/>
        <n v="0.6972340205403276"/>
        <n v="0.5284760833068735"/>
        <n v="0.20065922256514235"/>
        <n v="0.6018913991083221"/>
        <n v="0.27912685011813243"/>
        <n v="0.015407420631904145"/>
        <n v="0.44003922002463336"/>
        <n v="0.11749474343143651"/>
        <n v="0.377314680529249"/>
        <n v="0.04411758167786839"/>
        <n v="0.009061583340116086"/>
        <n v="0.7122557727081478"/>
        <n v="0.3522228419720046"/>
        <n v="0.3076674130977537"/>
        <n v="0.2674785729179957"/>
        <n v="0.48005298496511795"/>
        <n v="0.6478147850610048"/>
        <n v="0.8763727813639872"/>
        <n v="0.504433168389504"/>
        <n v="0.5575478632235024"/>
        <n v="0.48835276062583743"/>
        <n v="0.5022103406216964"/>
        <n v="0.11751784205310256"/>
        <n v="0.7537578695733009"/>
        <n v="0.6279889151748754"/>
        <n v="0.717028490276129"/>
        <n v="0.2824846979777247"/>
        <n v="0.7648927487858879"/>
        <n v="0.8269239859327223"/>
        <n v="0.23252858565622936"/>
        <n v="0.8405659310702821"/>
        <n v="0.3207980236360868"/>
        <n v="0.060877411655859914"/>
        <n v="0.6158016624761685"/>
        <n v="0.5414965414948026"/>
        <n v="0.27829500199901225"/>
        <n v="0.2098712937724716"/>
        <n v="0.336276603048664"/>
        <n v="0.09771454548041825"/>
        <n v="0.5019021584545449"/>
        <n v="0.11783846026206912"/>
        <n v="0.05825551288717601"/>
        <n v="0.7288459593469493"/>
        <n v="0.35386737239361166"/>
        <n v="0.4663219020884537"/>
        <n v="0.4877829680148452"/>
        <n v="0.0054651029051030475"/>
        <n v="0.7531366293647017"/>
        <n v="0.8635416766289046"/>
        <n v="0.17341538159287329"/>
        <n v="0.837253751334892"/>
        <n v="0.056829665911417915"/>
        <n v="0.9143626367408734"/>
        <n v="0.4075278844128869"/>
        <n v="0.39306510789102245"/>
        <n v="0.4679882846589275"/>
        <n v="0.807204059531634"/>
        <n v="0.7781156136170161"/>
        <n v="0.589031203484628"/>
        <n v="0.2798087455135796"/>
        <n v="0.13069043044746387"/>
        <n v="0.9806171826516816"/>
        <n v="0.5357360921199565"/>
        <n v="0.02926449884815041"/>
        <n v="0.21585022799455444"/>
        <n v="0.21510842577546185"/>
        <n v="0.9966087803635366"/>
        <n v="0.5519711767805775"/>
        <n v="0.28892731220320167"/>
        <n v="0.8662840936139721"/>
        <n v="0.47707360033449275"/>
        <n v="0.005341126233044835"/>
        <n v="0.11537759486151544"/>
        <n v="0.1919665703839969"/>
        <n v="0.03762801364006996"/>
        <n v="0.1585194500495256"/>
        <n v="0.617381197307557"/>
        <n v="0.43045019300719023"/>
        <n v="0.30390094282122215"/>
        <n v="0.6352899936461393"/>
        <n v="0.15520813154567115"/>
        <n v="0.0778103427315876"/>
        <n v="0.4328773708182849"/>
        <n v="0.34008348922041454"/>
        <n v="0.7770337918530862"/>
        <n v="0.08337670566430677"/>
        <n v="0.9868577386639009"/>
        <n v="0.9974170334114428"/>
        <n v="0.7623076075412348"/>
        <n v="0.36489080915735583"/>
        <n v="0.7653537411699495"/>
        <n v="0.5915381329080264"/>
        <n v="0.21053672063820084"/>
        <n v="0.35443730343757385"/>
        <n v="0.6500045906287372"/>
        <n v="0.5057422507004394"/>
        <n v="0.26035396686568213"/>
        <n v="0.2520601528182296"/>
        <n v="0.4287307325774192"/>
        <n v="0.32977846943443245"/>
        <n v="0.7629972445119844"/>
        <n v="0.2860437426695962"/>
        <n v="0.38272516176344495"/>
        <n v="0.6289527678920805"/>
        <n v="0.8798357026634375"/>
        <n v="0.5571604402908646"/>
        <n v="0.14351469360370006"/>
        <n v="0.4499835846789334"/>
        <n v="0.12533480277376208"/>
        <n v="0.9787556611491304"/>
        <n v="0.9572068083077098"/>
        <n v="0.9763604604905927"/>
        <n v="0.8348618548865864"/>
        <n v="0.4153621605802049"/>
        <n v="0.02917036230804937"/>
        <n v="0.5399006415332567"/>
        <n v="0.9009895305684565"/>
        <n v="0.3696056346668857"/>
        <n v="0.06478115075541724"/>
        <n v="0.14539512173492353"/>
        <n v="0.8924644401295817"/>
        <n v="0.4704836683149217"/>
        <n v="0.4704965867369537"/>
        <n v="0.7716799766387381"/>
        <n v="0.34676415826378904"/>
        <n v="0.5756708503316291"/>
        <n v="0.9344056259075804"/>
        <n v="0.9751644841891304"/>
        <n v="0.1101750502921991"/>
        <n v="0.5163228454491977"/>
        <n v="0.266534145268705"/>
        <n v="0.7407929319876296"/>
        <n v="0.08858042039861691"/>
        <n v="0.3849225936194183"/>
        <n v="0.4465675731196702"/>
        <n v="0.10061240052598286"/>
        <n v="0.6676564365982877"/>
        <n v="0.7950322697132894"/>
        <n v="0.8002863129070912"/>
        <n v="0.7715633231320963"/>
        <n v="0.36293128433092026"/>
        <n v="0.7263848243598762"/>
        <n v="0.10589177092241531"/>
        <n v="0.9518065341448245"/>
        <n v="0.9681706144788951"/>
        <n v="0.40956906257130066"/>
        <n v="0.21753376211816622"/>
        <n v="0.4588439263069166"/>
        <n v="0.5848102081311132"/>
        <n v="0.20163309078639446"/>
        <n v="0.48573298467035564"/>
        <n v="0.5928866010656467"/>
        <n v="0.4356646411234426"/>
        <n v="0.5572505782687314"/>
        <n v="0.853024943494516"/>
        <n v="0.4653692810902219"/>
        <n v="0.2928986558928075"/>
        <n v="0.009665034502441272"/>
        <n v="0.00803449355128072"/>
        <n v="0.04520441688286947"/>
        <n v="0.683255295733721"/>
        <n v="0.5414475612136516"/>
        <n v="0.39232318466369753"/>
        <n v="0.8443160493472578"/>
        <n v="0.7727933407770251"/>
        <n v="0.8471736833367929"/>
        <n v="0.17173409055561195"/>
        <n v="0.9891872894096837"/>
        <n v="0.9788939111419334"/>
        <n v="0.7684454340851642"/>
        <n v="0.5075918687921046"/>
        <n v="0.4066020557181492"/>
        <n v="0.9090540290812145"/>
        <n v="0.616254851995091"/>
        <n v="0.5929986205964057"/>
        <n v="0.9894556606191615"/>
        <n v="0.18399275819090888"/>
        <n v="0.18650563448564916"/>
        <n v="0.9555986554294553"/>
        <n v="0.902455377054522"/>
        <n v="0.0668535619135826"/>
        <n v="0.021579959239255597"/>
        <n v="0.47056840881800843"/>
        <n v="0.6377264267542787"/>
        <n v="0.590793866459263"/>
        <n v="0.8741576103763886"/>
        <n v="0.3762203956177984"/>
        <n v="0.03678476252815477"/>
        <n v="0.05401111402861347"/>
        <n v="0.38906521642370406"/>
        <n v="0.3394928305485525"/>
        <n v="0.2580331754891865"/>
        <n v="0.3342620478080802"/>
        <n v="0.7347531909473912"/>
        <n v="0.27972966675733013"/>
        <n v="0.5878824165403891"/>
        <n v="0.46419004093047944"/>
        <n v="0.288068891000679"/>
        <n v="0.2265381737686487"/>
        <n v="0.06879453804587277"/>
        <n v="0.3042828945731826"/>
        <n v="0.5043143678441072"/>
        <n v="0.9611443630860821"/>
        <n v="0.1489908061350802"/>
        <n v="0.9520414753612474"/>
        <n v="0.789147488064927"/>
        <n v="0.5705492169148201"/>
        <n v="0.9462620069072631"/>
        <n v="0.733947302812724"/>
        <n v="0.5297057936199197"/>
        <n v="0.3299214386291245"/>
        <n v="0.26226420466885003"/>
        <n v="0.24107500192884523"/>
        <n v="0.43940233748319135"/>
        <n v="0.5210455164278363"/>
        <n v="0.18387823076638687"/>
        <n v="0.8897035830068195"/>
        <n v="0.024163278206264738"/>
        <n v="0.893276201221443"/>
        <n v="0.9646567153978145"/>
        <n v="0.9150376529480768"/>
        <n v="0.28744769044908514"/>
        <n v="0.4783339982278504"/>
        <n v="0.8920774577276203"/>
        <n v="0.5391586266625583"/>
        <n v="0.7572093294989443"/>
        <n v="0.3814083811200041"/>
        <n v="0.01526770280138079"/>
        <n v="0.293582397787458"/>
        <n v="0.5400317608547407"/>
        <n v="0.9884188102735936"/>
        <n v="0.9330588031235098"/>
        <n v="0.1223091539682094"/>
        <n v="0.3859873690297718"/>
        <n v="0.752916112038845"/>
        <n v="0.32367605492732276"/>
        <n v="0.9430075401585161"/>
        <n v="0.6823417780668994"/>
        <n v="0.3559897100125623"/>
        <n v="0.5350642886346673"/>
        <n v="0.8019843842900999"/>
        <n v="0.8850455123599226"/>
        <n v="0.5686791151779296"/>
        <n v="0.3487944355467283"/>
        <n v="0.6228479795734873"/>
        <n v="0.1440243449378089"/>
        <n v="0.5887705026730004"/>
        <n v="0.9806921875152087"/>
        <n v="0.8192814154262912"/>
        <n v="0.7816013588996149"/>
        <n v="0.9724925742568938"/>
        <n v="0.4877747631385111"/>
        <n v="0.7191000121783766"/>
        <n v="0.8429524731123922"/>
        <n v="0.5365083646203538"/>
        <n v="0.01377740654439119"/>
        <n v="0.829774586355313"/>
        <n v="0.15331901606661857"/>
        <n v="0.7667324333308779"/>
        <n v="0.7244963213612423"/>
        <n v="0.4648604707251215"/>
        <n v="0.18877025418593152"/>
        <n v="0.337885798697"/>
        <n v="0.8593701473120772"/>
        <n v="0.1462797890191111"/>
        <n v="0.595629407607447"/>
        <n v="0.3213340300826618"/>
        <n v="0.05716755176747723"/>
        <n v="0.49916184163692034"/>
        <n v="0.3782469336545037"/>
        <n v="0.5386360036138651"/>
        <n v="0.0013436014326223544"/>
        <n v="0.06395556267201408"/>
        <n v="0.615625575281468"/>
        <n v="0.3043646846095933"/>
        <n v="0.4745728514619474"/>
        <n v="0.5647842259856933"/>
        <n v="0.06447104073860244"/>
        <n v="0.49414308393776507"/>
        <n v="0.11216271950693846"/>
        <n v="0.693521556355267"/>
        <n v="0.15956374806030693"/>
        <n v="0.47247195523384866"/>
        <n v="0.5004957021302752"/>
        <n v="0.39582578978631633"/>
        <n v="0.7319161696588329"/>
        <n v="0.9198085756470791"/>
        <n v="0.7793445327558477"/>
        <n v="0.9783760067644186"/>
        <n v="0.23100156766781144"/>
        <n v="0.009488486828319376"/>
        <n v="0.5758493562820328"/>
        <n v="0.09581277159227253"/>
        <n v="0.3594096093364978"/>
        <n v="0.7024651103025644"/>
        <n v="0.9231418808799635"/>
        <n v="0.8213935248742694"/>
        <n v="0.806604952418109"/>
        <n v="0.15147497692215084"/>
        <n v="0.7980461016609997"/>
        <n v="0.5571300594980118"/>
        <n v="0.20303517122879833"/>
        <n v="0.33611887907043536"/>
        <n v="0.049981196432568264"/>
        <n v="0.49718407117886476"/>
        <n v="0.5066545634939327"/>
        <n v="0.08648238624390192"/>
        <n v="0.7871367543495321"/>
        <n v="0.722554068634334"/>
        <n v="0.7810010769953452"/>
        <n v="0.5953018016009002"/>
        <n v="0.7361864302287223"/>
        <n v="0.7755948524954964"/>
        <n v="0.7272831991605514"/>
        <n v="0.36731443467861224"/>
        <n v="0.6982513493658375"/>
        <n v="0.7396688195033789"/>
        <n v="0.39250475489460057"/>
        <n v="0.30931493433941104"/>
        <n v="0.9865193582951404"/>
        <n v="0.43223589353032443"/>
        <n v="0.191475461037094"/>
        <n v="0.3255721425960978"/>
        <n v="0.6498723142026158"/>
        <n v="0.30894656825992795"/>
        <n v="0.7526251756389497"/>
        <n v="0.35064413503252967"/>
        <n v="0.362068317631168"/>
        <n v="0.07181103850632664"/>
        <n v="0.1258608316560863"/>
        <n v="0.2252610636459892"/>
        <n v="0.08747139957966477"/>
        <n v="0.7762742245617271"/>
        <n v="0.5752744201448294"/>
        <n v="0.2008294360492755"/>
        <n v="0.022016348892872628"/>
        <n v="0.44003520310641286"/>
        <n v="0.5203315297847322"/>
        <n v="0.14424299132857565"/>
        <n v="0.8520418093211067"/>
        <n v="0.770706841040312"/>
        <n v="0.1862396388978339"/>
        <n v="0.7070692699397295"/>
        <n v="0.07381987684916913"/>
        <n v="0.6499193414597667"/>
        <n v="0.1775162156835337"/>
        <n v="0.8218130015038064"/>
        <n v="0.9730562448362863"/>
        <n v="0.4382294174656224"/>
        <n v="0.4983464322675537"/>
        <n v="0.892840679476796"/>
        <n v="0.8763292867016035"/>
        <n v="0.998204373107347"/>
        <n v="0.5091410245344894"/>
        <n v="0.9606832629702223"/>
        <n v="0.4553829096120253"/>
        <n v="0.5723082664029872"/>
        <n v="0.9307751318670332"/>
        <n v="0.9358170355825062"/>
        <n v="0.19038268357890864"/>
        <n v="0.2977252739042897"/>
        <n v="0.28630888845575686"/>
        <n v="0.7216549625639123"/>
        <n v="0.5796898837214813"/>
        <n v="0.19201304187473478"/>
        <n v="0.10456127306192309"/>
        <n v="0.6763644028353443"/>
        <n v="0.3214041262427304"/>
        <n v="0.9014865534434027"/>
        <n v="0.800728811599534"/>
        <n v="0.3992592330168806"/>
        <n v="0.485869787097424"/>
        <n v="0.3684910727057794"/>
        <n v="0.39631116502950614"/>
        <n v="0.2698975469687591"/>
        <n v="0.6485373466441536"/>
        <n v="0.8442304645185238"/>
        <n v="0.14392581288088535"/>
        <n v="0.5166488100045303"/>
        <n v="0.05901559606059392"/>
        <n v="0.3505747518881539"/>
        <n v="0.6821643178592532"/>
        <n v="0.8463772977520483"/>
        <n v="0.18484644753310586"/>
        <n v="0.7772791001567089"/>
        <n v="0.5614633423952983"/>
        <n v="0.8280212395664256"/>
        <n v="0.3874789730574124"/>
        <n v="0.2903036310944178"/>
        <n v="0.8540334319294102"/>
        <n v="0.29023010520158465"/>
        <n v="0.0631148058271025"/>
        <n v="0.622431716287441"/>
        <n v="0.08920899783140601"/>
        <n v="0.9668551909666815"/>
        <n v="0.31254244348428384"/>
        <n v="0.11914220264290976"/>
        <n v="0.9401537016006896"/>
        <n v="0.5039713609525407"/>
        <n v="0.09177315985135237"/>
        <n v="0.12069835362144099"/>
        <n v="0.9286749222535675"/>
        <n v="0.7282409867507899"/>
        <n v="0.8392364889801172"/>
        <n v="0.37567487648374254"/>
        <n v="0.9119722651214428"/>
        <n v="0.7688134195966282"/>
        <n v="0.7754886818513921"/>
        <n v="0.7016513426764288"/>
        <n v="0.2684643279589297"/>
        <n v="0.2235865846902637"/>
        <n v="0.4278330028230164"/>
        <n v="0.03555911215676755"/>
        <n v="0.5094094261255134"/>
        <n v="0.06553983966194554"/>
        <n v="0.4449455445036907"/>
        <n v="0.3491755196532569"/>
        <n v="0.5088550881994086"/>
        <n v="0.3959802649329376"/>
        <n v="0.4355461842633478"/>
        <n v="0.6445181611363433"/>
        <n v="0.6665225009688881"/>
        <n v="0.4689269802061261"/>
        <n v="0.3903490137933927"/>
        <n v="0.38939874455034595"/>
        <n v="0.09655171481334324"/>
        <n v="0.6344914731171476"/>
        <n v="0.22797232487971242"/>
        <n v="0.3051546700867773"/>
        <n v="0.36960388003344646"/>
        <n v="0.9789941523239126"/>
        <n v="0.1431835844352185"/>
        <n v="0.3765838695948097"/>
        <n v="0.4266373266589333"/>
        <n v="0.47569066298569296"/>
        <n v="0.7297994222290034"/>
        <n v="0.3183662204636658"/>
        <n v="0.02974440311308235"/>
        <n v="0.4023637372118346"/>
        <n v="0.3007571231514695"/>
        <n v="0.5027632054858162"/>
        <n v="0.5187562935948626"/>
        <n v="0.630669864929285"/>
        <n v="0.4343182750427501"/>
        <n v="0.5301442412495156"/>
        <n v="0.7018933464378571"/>
        <n v="0.14701225402427753"/>
        <n v="0.5380615434337338"/>
        <n v="0.20689719232211434"/>
        <n v="0.42455916835080065"/>
        <n v="0.8258447718413232"/>
        <n v="0.1412659132845424"/>
        <n v="0.6845374373140988"/>
        <n v="0.7324460841985532"/>
        <n v="0.04369400523045497"/>
        <n v="0.7014818802446926"/>
        <n v="0.909337957630828"/>
        <n v="0.5734411498267287"/>
        <n v="0.19582001655963788"/>
        <n v="0.9425329204631916"/>
        <n v="0.33356108823153574"/>
        <n v="0.6673910425022538"/>
        <n v="0.5573181560467048"/>
        <n v="0.12888472787088068"/>
        <n v="0.047379535424668995"/>
        <n v="0.5136052207772045"/>
        <n v="0.21659848443110452"/>
        <n v="0.22526576228673945"/>
        <n v="0.10483329298933419"/>
        <n v="0.5030468521591266"/>
        <n v="0.001560689389105585"/>
        <n v="0.5906171121706744"/>
        <n v="0.837675570265702"/>
        <n v="0.7554811363642886"/>
        <n v="0.4174163576265101"/>
        <n v="0.7118953288746845"/>
        <n v="0.3777196420812492"/>
        <n v="0.6114211468676809"/>
        <n v="0.6199926666155384"/>
        <n v="0.4959475725416471"/>
        <n v="0.4413060939983018"/>
        <n v="0.6745317716136937"/>
        <n v="0.3594846378840304"/>
        <n v="0.8066230057792146"/>
        <n v="0.6687672806604816"/>
        <n v="0.9222221143643532"/>
        <n v="0.6470056022028415"/>
        <n v="0.2594801895754385"/>
        <n v="0.4572744300974285"/>
        <n v="0.6804778328945272"/>
        <n v="0.6199188368581166"/>
        <n v="0.7678955629892001"/>
        <n v="0.2772098963991457"/>
        <n v="0.19355426945643417"/>
        <n v="0.7118155539915363"/>
        <n v="0.9720729686458282"/>
        <n v="0.9202154482164175"/>
        <n v="0.10997237440196206"/>
        <n v="0.7691378266213091"/>
        <n v="0.4764000207055433"/>
        <n v="0.9913247670938767"/>
        <n v="0.4533293702396741"/>
        <n v="0.19882717672802552"/>
        <n v="0.7707920679068004"/>
        <n v="0.22809664856350143"/>
        <n v="0.5497561024114658"/>
        <n v="0.5800132340219757"/>
        <n v="0.8181098779191891"/>
        <n v="0.906422947178092"/>
        <n v="0.9434241028817747"/>
        <n v="0.4276387072373947"/>
        <n v="0.5524327519550686"/>
        <n v="0.6756929783162922"/>
        <n v="0.5473249902403091"/>
        <n v="0.9570505279076805"/>
        <n v="0.951913631612392"/>
        <n v="0.6552542869743218"/>
        <n v="0.14861546372368306"/>
        <n v="0.7659694344305193"/>
        <n v="0.9251384776774578"/>
        <n v="0.5196170608691232"/>
        <n v="0.9161414474553031"/>
        <n v="0.3238830711584746"/>
        <n v="0.9813573078906702"/>
        <n v="0.6016079093617077"/>
        <n v="0.7423252778153826"/>
        <n v="0.03879073423731838"/>
        <n v="0.5426495672323224"/>
        <n v="0.7506855985614436"/>
        <n v="0.09241999256778166"/>
        <n v="0.4573604728043289"/>
        <n v="0.8000319850201091"/>
        <n v="0.7978900835612428"/>
        <n v="0.5312051030130621"/>
        <n v="0.8469420513065041"/>
        <n v="0.2157122711883679"/>
        <n v="0.9994036222315835"/>
        <n v="0.25051900803090676"/>
        <n v="0.0065124302146125634"/>
        <n v="0.13013735167460794"/>
        <n v="0.7574601132632724"/>
        <n v="0.7305925787747444"/>
        <n v="0.6585127958049587"/>
        <n v="0.445179937540374"/>
        <n v="0.25034762391556786"/>
        <n v="0.13396975774830844"/>
        <n v="0.18466922527048635"/>
        <n v="0.023753092481018756"/>
        <n v="0.342505888227185"/>
        <n v="0.1528707295515811"/>
        <n v="0.7862718575320541"/>
        <n v="0.27133714177925294"/>
        <n v="0.2912288809568464"/>
        <n v="0.8091736424121106"/>
        <n v="0.37302029547611015"/>
        <n v="0.34634888339644965"/>
        <n v="0.3182403796794864"/>
        <n v="0.14076127446131204"/>
        <n v="0.6144255492198516"/>
        <n v="0.5839784713841984"/>
        <n v="0.07241811960532551"/>
        <n v="0.7987993720682549"/>
        <n v="0.6238920364689544"/>
        <n v="0.01206440902607031"/>
        <n v="0.37419988672457916"/>
        <n v="0.32758338608586945"/>
        <n v="0.6879854800688235"/>
        <n v="0.2877725889463608"/>
        <n v="0.4027129530314413"/>
        <n v="0.3019111131835588"/>
        <n v="0.30202598121363256"/>
        <n v="0.990290609098788"/>
        <n v="0.6634258132833395"/>
        <n v="0.5565088383209187"/>
        <n v="0.5280275215673198"/>
        <n v="0.9674435578644459"/>
        <n v="0.6571291896795953"/>
        <n v="0.45785858180726524"/>
        <n v="0.3521389221214779"/>
        <n v="0.35308361836319435"/>
        <n v="0.16031093923600714"/>
        <n v="0.5408451276803459"/>
        <n v="0.2861232101822304"/>
        <n v="0.9473000473710949"/>
        <n v="0.42249739473262715"/>
        <n v="0.8609608926101586"/>
        <n v="0.9310458308076375"/>
        <n v="0.8829423314496692"/>
        <n v="0.3878914958979015"/>
        <n v="0.0973777389514826"/>
        <n v="0.6012246223091959"/>
        <n v="0.8896440804554742"/>
        <n v="0.2566457633587421"/>
        <n v="0.7830149491294905"/>
        <n v="0.3926271342773259"/>
        <n v="0.010480900498850088"/>
        <n v="0.3153661957689965"/>
        <n v="0.03480250630472781"/>
        <n v="0.27228425233433173"/>
        <n v="0.3265903512228677"/>
        <n v="0.9869507108643116"/>
        <n v="0.8106598199243406"/>
        <n v="0.8639213140117217"/>
        <n v="0.10152783470983229"/>
        <n v="0.47662375765386444"/>
        <n v="0.029279754843417716"/>
        <n v="0.609890921745238"/>
        <n v="0.7698274995852177"/>
        <n v="0.2240364991942846"/>
        <n v="0.8546283702573942"/>
        <n v="0.9006245730096629"/>
        <n v="0.363182197495023"/>
        <n v="0.6105597716192168"/>
        <n v="0.06914127055515207"/>
        <n v="0.5802030489775845"/>
        <n v="0.2928524070763081"/>
        <n v="0.016404820615887772"/>
        <n v="0.7379173183362817"/>
        <n v="0.9602780678690476"/>
        <n v="0.8883588758688186"/>
        <n v="0.3739645268419399"/>
        <n v="0.30078123975804383"/>
        <n v="0.10446067301349293"/>
        <n v="0.7302091326535383"/>
        <n v="0.8217760231058041"/>
        <n v="0.8199068590705881"/>
        <n v="0.6814247862402224"/>
        <n v="0.6083537977366399"/>
        <n v="0.9277628032770449"/>
        <n v="0.35776255618038855"/>
        <n v="0.1273570612291035"/>
        <n v="0.8882631424980452"/>
        <n v="0.22092289082592464"/>
        <n v="0.3634616129735482"/>
        <n v="0.20701657418584574"/>
        <n v="0.17296033410401468"/>
        <n v="0.44738697452694787"/>
        <n v="0.5051698081305745"/>
        <n v="0.3175517042894822"/>
        <n v="0.4120427730500892"/>
        <n v="0.04977835873406089"/>
        <n v="0.602043320458216"/>
        <n v="0.04035310320686569"/>
        <n v="0.027668335566948365"/>
        <n v="0.8580646836118218"/>
        <n v="0.18123996391611907"/>
        <n v="0.5136055360388383"/>
        <n v="0.20267863344552484"/>
        <n v="0.875598469595483"/>
        <n v="0.7138674191367345"/>
        <n v="0.17183375085567598"/>
        <n v="0.20747682403643475"/>
        <n v="0.3458023272637256"/>
        <n v="0.7683022542331673"/>
        <n v="0.2786198310069168"/>
        <n v="0.5299724619071786"/>
        <n v="0.9929616171655438"/>
        <n v="0.16013394672423664"/>
        <n v="0.4648037749141576"/>
        <n v="0.6168517965089285"/>
        <n v="0.44484555829018835"/>
        <n v="0.6750582473335981"/>
        <n v="0.17685984844753622"/>
        <n v="0.23462659674237085"/>
        <n v="0.36538570418422134"/>
        <n v="0.09436475069381078"/>
        <n v="0.5387759413221854"/>
        <n v="0.8153603182978241"/>
        <n v="0.7523981235863408"/>
        <n v="0.06223371254861765"/>
        <n v="0.6356447425853617"/>
        <n v="0.6646654796428562"/>
        <n v="0.18834393857787246"/>
        <n v="0.7998776037462543"/>
        <n v="0.6383088442732743"/>
        <n v="0.5785119676569906"/>
        <n v="0.5713801653848856"/>
        <n v="0.7936330221068304"/>
        <n v="0.5057847409316573"/>
        <n v="0.240580076266938"/>
        <n v="0.9994610380700627"/>
        <n v="0.3624289901742106"/>
        <n v="0.2258232649274602"/>
        <n v="0.7533392338945017"/>
        <n v="0.03200748958751298"/>
        <n v="0.4446279922994698"/>
        <n v="0.6838469687840769"/>
        <n v="0.7937268180645453"/>
        <n v="0.5116706932566337"/>
        <n v="0.035056512361702374"/>
        <n v="0.2866377997075098"/>
        <n v="0.17824795325935106"/>
        <n v="0.49297271270021614"/>
        <n v="0.45011175746858434"/>
        <n v="0.40953112293691407"/>
        <n v="0.07251227069999355"/>
        <n v="0.5951158879835221"/>
        <n v="0.002152228013238555"/>
        <n v="0.5845049332652003"/>
        <n v="0.6866687066964596"/>
        <n v="0.27300982846901645"/>
        <n v="0.7239493320017061"/>
        <n v="0.10143623115583855"/>
        <n v="0.060894544437352094"/>
        <n v="0.08357294943423088"/>
        <n v="0.4997982622342815"/>
        <n v="0.3559287945343431"/>
        <n v="0.464041150371855"/>
        <n v="0.013623262200743946"/>
        <n v="0.33195610200930525"/>
        <n v="0.8444999016092146"/>
        <n v="0.003732882811135818"/>
        <n v="0.3311808746114021"/>
        <n v="0.4993958485950568"/>
        <n v="0.18154609133226074"/>
        <n v="0.2776618975895253"/>
        <n v="0.22376270799622588"/>
        <n v="0.05043519406340302"/>
        <n v="0.892390978435066"/>
        <n v="0.28351672061872657"/>
        <n v="0.6952571557966839"/>
        <n v="0.4116190464419458"/>
        <n v="0.022850947836326352"/>
        <n v="0.34892733440596"/>
        <n v="0.8072251521566538"/>
        <n v="0.8923054171590613"/>
        <n v="0.7981372088014564"/>
        <n v="0.543005371885762"/>
        <n v="0.3709810481763087"/>
        <n v="0.5177244152483144"/>
        <n v="0.662545699190822"/>
        <n v="0.8875029784911006"/>
        <n v="0.6235649831097096"/>
        <n v="0.9328504943091259"/>
        <n v="0.036269098409672296"/>
        <n v="0.6983094823787015"/>
        <n v="0.25372607591128205"/>
        <n v="0.0852480348300475"/>
        <n v="0.03679794288763194"/>
        <n v="0.5569500259342334"/>
        <n v="0.38329382208422236"/>
        <n v="0.017121481099614644"/>
        <n v="0.22976080828933576"/>
        <n v="0.7369458021965806"/>
        <n v="0.7548224441681185"/>
        <n v="0.3751207126333884"/>
        <n v="0.1976859086266044"/>
        <n v="0.3913409563138688"/>
        <n v="0.42815113134212635"/>
        <n v="0.18102293115393553"/>
        <n v="0.34505006704695995"/>
        <n v="0.445396241652809"/>
        <n v="0.7465309969268304"/>
        <n v="0.9972331618011246"/>
        <n v="0.8941129007845177"/>
        <n v="0.9323950120934932"/>
        <n v="0.1972267797110765"/>
        <n v="0.868114623876942"/>
        <n v="0.46841767574559057"/>
        <n v="0.4607026393191548"/>
        <n v="0.062009931974489896"/>
        <n v="0.3214820284776222"/>
        <n v="0.009472376009582839"/>
        <n v="0.6066649979791432"/>
        <n v="0.4297170171072642"/>
        <n v="0.2741597348019723"/>
        <n v="0.027008199597435834"/>
        <n v="0.2906283172014765"/>
        <n v="0.2260552199970729"/>
        <n v="0.9013280826721711"/>
        <n v="0.34434453673028864"/>
        <n v="0.6123064472686873"/>
        <n v="0.40509489623075656"/>
        <n v="0.4014509286357555"/>
        <n v="0.5677730569464816"/>
        <n v="0.19691799348037908"/>
        <n v="0.3423963787621638"/>
        <n v="0.11689792052772285"/>
        <n v="0.48250609995306903"/>
        <n v="0.8349608765002471"/>
        <n v="0.7714766303758062"/>
        <n v="0.6549454564900075"/>
        <n v="0.45761717503989674"/>
        <n v="0.0861867776090669"/>
        <n v="0.31332866106393575"/>
        <n v="0.4946603507534524"/>
        <n v="0.7285343531055979"/>
        <n v="0.5622837209442253"/>
        <n v="0.7629648584832296"/>
        <n v="0.06224071504285722"/>
        <n v="0.11803050502161316"/>
        <n v="0.8029700938730505"/>
        <n v="0.8174628082340858"/>
        <n v="0.41070882051880275"/>
        <n v="0.3552863739892277"/>
        <n v="0.01664875420276135"/>
        <n v="0.8567502989267198"/>
        <n v="0.44942119265673297"/>
        <n v="0.6574857966148854"/>
        <n v="0.46946535506153064"/>
        <n v="0.721373867474397"/>
        <n v="0.13468091200641685"/>
        <n v="0.6495354281176297"/>
        <n v="0.9755599644406917"/>
        <n v="0.17075297922702892"/>
        <n v="0.15480843155920365"/>
        <n v="0.0148834108371515"/>
        <n v="0.7664968374743419"/>
        <n v="0.8509300683524114"/>
        <n v="0.42134636177915974"/>
        <n v="0.4940449660197358"/>
        <n v="0.9993021764217714"/>
        <n v="0.15258409850279164"/>
        <n v="0.11264495346514702"/>
        <n v="0.9773251300075454"/>
        <n v="0.3002349141904085"/>
        <n v="0.29808321946298433"/>
        <n v="0.10689480552199171"/>
        <n v="0.4743621518276533"/>
        <n v="0.035361667545721454"/>
        <n v="0.360610194139666"/>
        <n v="0.388743606383386"/>
        <n v="0.6854975422247058"/>
        <n v="0.44920092645823917"/>
        <n v="0.6889016727512688"/>
        <n v="0.41695448424705683"/>
        <n v="0.7486116810037785"/>
        <n v="0.41914823842320825"/>
        <n v="0.38790040871623976"/>
        <n v="0.5001333470413887"/>
        <n v="0.48994671370607346"/>
        <n v="0.3360889320908016"/>
        <n v="0.08862733885164098"/>
        <n v="0.943373107072167"/>
        <n v="0.16857140874584886"/>
        <n v="0.5405495167977429"/>
        <n v="0.22983832750270217"/>
        <n v="0.1007330880345294"/>
        <n v="0.27152507634360823"/>
        <n v="0.8189357671874954"/>
        <n v="0.46953780838869674"/>
        <n v="0.49679220351859477"/>
        <n v="0.39031101631073684"/>
        <n v="0.6958492459242512"/>
        <n v="0.6461798158700828"/>
        <n v="0.86508443786899"/>
        <n v="0.5892921172072488"/>
        <n v="0.6461702800859523"/>
        <n v="0.9173948316268317"/>
        <n v="0.2920461976912556"/>
        <n v="0.9626748121126308"/>
        <n v="0.8945405075766545"/>
        <n v="0.31833760421973667"/>
        <n v="0.6521747171356395"/>
        <n v="0.26914970049349907"/>
        <n v="0.17007324092161136"/>
        <n v="0.0022606658999509976"/>
        <n v="0.1734173659238426"/>
        <n v="0.63189018540905"/>
        <n v="0.6405652657157631"/>
        <n v="0.8526743552446832"/>
        <n v="0.28138189109725564"/>
        <n v="0.29649375021149305"/>
        <n v="0.2631793295901771"/>
        <n v="0.9894631632282115"/>
        <n v="0.8367781561211508"/>
        <n v="0.35058248905537215"/>
        <n v="0.9575113225508545"/>
        <n v="0.9305853411120878"/>
        <n v="0.5025719153073366"/>
        <n v="0.12616304214753904"/>
        <n v="0.3321520572903994"/>
        <n v="0.8164910852015993"/>
        <n v="0.2556517547096743"/>
        <n v="0.7294783236267384"/>
        <n v="0.17729824438959185"/>
        <n v="0.15615174267217713"/>
        <n v="0.9923804698189934"/>
        <n v="0.7729668706533959"/>
        <n v="0.5736632256079592"/>
        <n v="0.011600942220340804"/>
        <n v="0.7682225507920654"/>
        <n v="0.9200777386176927"/>
        <n v="0.261882983931204"/>
        <n v="0.40214609316364713"/>
        <n v="0.45870982447132824"/>
        <n v="0.2960723462498618"/>
        <n v="0.866807934780089"/>
        <n v="0.9799163300818886"/>
        <n v="0.5323274057682819"/>
        <n v="0.16657700264345499"/>
        <n v="0.67751719598184"/>
        <n v="0.7051710796865308"/>
        <n v="0.18547252023914962"/>
        <n v="0.5405329182275774"/>
        <n v="0.9465864992325551"/>
        <n v="0.33280132177480115"/>
        <n v="0.3054592960626249"/>
        <n v="0.515323240664147"/>
        <n v="0.09108665287205275"/>
        <n v="0.010712785328331198"/>
        <n v="0.5996125718805249"/>
        <n v="0.24923934762320055"/>
        <n v="0.7529846173047564"/>
        <n v="0.18628907373377201"/>
        <n v="0.7568142297689119"/>
        <n v="0.4200818823507144"/>
        <n v="0.4080647491047432"/>
        <n v="0.3188897714789003"/>
        <n v="0.6924360482313737"/>
        <n v="0.9085740467500166"/>
        <n v="0.10018277327495506"/>
        <n v="0.6043467052272288"/>
        <n v="0.7684129974024086"/>
        <n v="0.23139843568070106"/>
        <n v="0.9216108069873266"/>
        <n v="0.03167928438554524"/>
        <n v="0.3772817577333476"/>
        <n v="0.9410505545535304"/>
        <n v="0.06042643466823383"/>
        <n v="0.6127579156055609"/>
        <n v="0.43232884383527703"/>
        <n v="0.8083357757517787"/>
        <n v="0.5923448375003223"/>
        <n v="0.5524016055042328"/>
        <n v="0.11556372418084238"/>
        <n v="0.10821887770658645"/>
        <n v="0.707087955903968"/>
        <n v="0.45940465885171766"/>
        <n v="0.7010523012291998"/>
        <n v="0.7408680680204167"/>
        <n v="0.7283296246183235"/>
        <n v="0.43824413517217786"/>
        <n v="0.3932162771309373"/>
        <n v="0.2371184741651432"/>
        <n v="0.11145186302411536"/>
        <n v="0.046728751566368576"/>
        <n v="0.8980246053180634"/>
        <n v="0.9212128214273981"/>
        <n v="0.5847917351814841"/>
        <n v="0.6566061621024614"/>
        <n v="0.8795733898080467"/>
        <n v="0.6335595569451852"/>
        <n v="0.7377543635038888"/>
        <n v="0.7121551585124614"/>
        <n v="0.5453706591828785"/>
        <n v="0.4523820341553767"/>
        <n v="0.6531125087979918"/>
        <n v="0.7460456325544809"/>
        <n v="0.3507132901127482"/>
        <n v="0.7955144724901562"/>
        <n v="0.6310085547204365"/>
        <n v="0.7822577498949836"/>
        <n v="0.21586306372936948"/>
        <n v="0.13223396473308124"/>
        <n v="0.658620264797218"/>
        <n v="0.9326094304744248"/>
        <n v="0.7092996273892895"/>
        <n v="0.28990007725855793"/>
        <n v="0.042146495456062305"/>
        <n v="0.5764490584339252"/>
        <n v="0.36614829076911803"/>
        <n v="0.0013065433854286823"/>
        <n v="0.5367150712866562"/>
        <n v="0.5023279534683508"/>
        <n v="0.6829505558373652"/>
        <n v="0.9060325614272925"/>
        <n v="0.38500947245057826"/>
        <n v="0.7859752997928253"/>
        <n v="0.3582664061559845"/>
        <n v="0.6927137551784751"/>
        <n v="0.906857290980596"/>
        <n v="0.9806557119688966"/>
        <n v="0.03316674155117871"/>
        <n v="0.44903578490142326"/>
        <n v="0.669717648731063"/>
        <n v="0.40399768523200197"/>
        <n v="0.12649536672462935"/>
        <n v="0.5723864047392357"/>
        <n v="0.8139511519960987"/>
        <n v="0.9196388035134293"/>
        <n v="0.35684991484170725"/>
        <n v="0.7864846117788374"/>
        <n v="0.806950328876073"/>
        <n v="0.6325414614122009"/>
        <n v="0.1965514251427264"/>
        <n v="0.907938214119697"/>
        <n v="0.7566545210313187"/>
        <n v="0.3435907734278233"/>
        <n v="0.8124428183629901"/>
        <n v="0.011564196701774998"/>
        <n v="0.4276680949978038"/>
        <n v="0.44209390738343746"/>
        <n v="0.014176539763821272"/>
        <n v="0.5544387157391124"/>
        <n v="0.27214629848508765"/>
        <n v="0.15405807891212342"/>
        <n v="0.3527220907419697"/>
        <n v="0.8360267762989315"/>
        <n v="0.11280824976492343"/>
        <n v="0.7096324182109655"/>
        <n v="0.7901445098569414"/>
        <n v="0.8953741527442269"/>
        <n v="0.5968824564706161"/>
        <n v="0.0448561984357051"/>
        <n v="0.2962751970030293"/>
        <n v="0.57622701600765"/>
        <n v="0.1774843508630004"/>
        <n v="0.1108642107469493"/>
        <n v="0.31871656193655684"/>
        <n v="0.02707760285236238"/>
        <n v="0.17287225104093795"/>
        <n v="0.7279579387143149"/>
        <n v="0.31969269961759683"/>
        <n v="0.34551714510494136"/>
        <n v="0.4042217575029846"/>
        <n v="0.19245840102016332"/>
        <n v="0.47657807031609645"/>
        <n v="0.4249096199733955"/>
        <n v="0.019005592326047704"/>
        <n v="0.5210149886271844"/>
        <n v="0.2025070932286669"/>
        <n v="0.3162834294257487"/>
        <n v="0.36975971260434304"/>
        <n v="0.3000522793249393"/>
        <n v="0.359287323873132"/>
        <n v="0.5794704532133682"/>
        <n v="0.23696293253600398"/>
        <n v="0.5972940264774401"/>
        <n v="0.9069095192323505"/>
        <n v="0.1649046558036522"/>
        <n v="0.2599519036150534"/>
        <n v="0.28781264424039343"/>
        <n v="0.26226799979769433"/>
        <n v="0.3411255920411769"/>
        <n v="0.1712390057072367"/>
        <n v="0.44880857151503484"/>
        <n v="0.8242754864087611"/>
        <n v="0.06291464709900507"/>
        <n v="0.3172960777491165"/>
        <n v="0.18533355227457626"/>
        <n v="0.9633760402449957"/>
        <n v="0.9611251235263765"/>
        <n v="0.9928115034748487"/>
        <n v="0.3634280127852929"/>
        <n v="0.2705310404442134"/>
        <n v="0.8276492508816999"/>
        <n v="0.3156246769555371"/>
        <n v="0.24765182865231694"/>
        <n v="0.014072689521571258"/>
        <n v="0.0675990155079943"/>
        <n v="0.7259860580010538"/>
        <n v="0.9667448050566178"/>
        <n v="0.562390322272528"/>
        <n v="0.09565973867717037"/>
        <n v="0.7064870162453676"/>
        <n v="0.06416131596179386"/>
        <n v="0.9962347081010793"/>
        <n v="0.06470869984368044"/>
        <n v="0.9879487579035713"/>
        <n v="0.1294813021433585"/>
        <n v="0.2564962337489046"/>
        <n v="0.6321733494154682"/>
        <n v="0.33175481422857067"/>
        <n v="0.6522075861582127"/>
        <n v="0.951632947404066"/>
        <n v="0.6932370323461863"/>
        <n v="0.9605573522472833"/>
        <n v="0.7912174036418991"/>
        <n v="0.3834948451103467"/>
        <n v="0.13988260851821843"/>
        <n v="0.8469820688738767"/>
        <n v="0.7111437871658214"/>
        <n v="0.4411108157279968"/>
        <n v="0.7408972196233362"/>
        <n v="0.3639026590156176"/>
        <n v="0.5012201352186764"/>
        <n v="0.7590755235064258"/>
        <n v="0.18034441703361348"/>
        <n v="0.25005057325332647"/>
        <n v="0.46262935702722274"/>
        <n v="0.9404934392822498"/>
        <n v="0.14064237964655113"/>
        <n v="0.45117102765115746"/>
        <n v="0.7271566290408364"/>
        <n v="0.7040072903944967"/>
        <n v="0.07127028148392589"/>
        <n v="0.15963231015383728"/>
        <n v="0.7529525823150173"/>
        <n v="0.5302593243858542"/>
        <n v="0.9452568403541488"/>
        <n v="0.2943394093348448"/>
        <n v="0.2324716915434608"/>
        <n v="0.7552032008186355"/>
        <n v="0.8729889396060236"/>
        <n v="0.7379999830645797"/>
        <n v="0.343158383577452"/>
        <n v="0.08600522792512255"/>
        <n v="0.9165102396174531"/>
        <n v="0.8802342496717275"/>
        <n v="0.07321107494678081"/>
        <n v="0.19984376645647506"/>
        <n v="0.8273625514836913"/>
        <n v="0.40271709378585585"/>
        <n v="0.5627624609952974"/>
        <n v="0.4267358856667671"/>
        <n v="0.7171561790764477"/>
        <n v="0.786485317868361"/>
        <n v="0.015071796179508268"/>
        <n v="0.5145907460666308"/>
        <n v="0.862437673999337"/>
        <n v="0.7217383249793679"/>
        <n v="0.7528331457687262"/>
        <n v="0.12800962589861375"/>
        <n v="0.9440560853910734"/>
        <n v="0.45690588823549183"/>
        <n v="0.42146089529318076"/>
        <n v="0.04192242207843988"/>
        <n v="0.02611261278698329"/>
        <n v="0.13645224140259427"/>
        <n v="0.17422221707128782"/>
        <n v="0.9569712721243451"/>
        <n v="0.49070994945852053"/>
        <n v="0.3458303657493923"/>
        <n v="0.9133435374393939"/>
        <n v="0.4856217987154149"/>
        <n v="0.96210185552406"/>
        <n v="0.40719671796987567"/>
        <n v="0.30672587362755743"/>
        <n v="0.13630331013032237"/>
        <n v="0.9774750218257057"/>
        <n v="0.45094064484560115"/>
        <n v="0.35166214106746374"/>
        <n v="0.05744884784471649"/>
        <n v="0.7914792477991237"/>
        <n v="0.9257791903393149"/>
        <n v="0.7149569781905233"/>
        <n v="0.8941270882293659"/>
        <n v="0.23775373996651483"/>
        <n v="0.0041127029603755805"/>
        <n v="0.9431073097545206"/>
        <n v="0.3570280665806925"/>
        <n v="0.013081054977275741"/>
        <n v="0.2895321138163487"/>
        <n v="0.9067103227688352"/>
        <n v="0.006884631118772133"/>
        <n v="0.09843219662100222"/>
        <n v="0.33981414429890167"/>
        <n v="0.5200223769854475"/>
        <n v="0.316982674000463"/>
        <n v="0.286050027408021"/>
        <n v="0.7814357039213573"/>
        <n v="0.859601459185274"/>
        <n v="0.29223281380570654"/>
        <n v="0.9428501938981249"/>
        <n v="0.2105845902263388"/>
        <n v="0.29522212522782765"/>
        <n v="0.7953466290432124"/>
        <n v="0.2078020072781105"/>
        <n v="0.6508384859731988"/>
        <n v="0.14176095457527083"/>
        <n v="0.2589811391389222"/>
        <n v="0.7945845276153312"/>
        <n v="0.06912954980436259"/>
        <n v="0.6425076301803453"/>
        <n v="0.647285580884333"/>
        <n v="0.4506959038814662"/>
        <n v="0.33930754077151837"/>
        <n v="0.8023648771771585"/>
        <n v="0.3711039191762082"/>
        <n v="0.9103263156085855"/>
        <n v="0.08655949550592423"/>
        <n v="0.7036580225078032"/>
        <n v="0.35815846284730013"/>
        <n v="0.8706887916755693"/>
        <n v="0.046139189796560065"/>
        <n v="0.45778317085730946"/>
        <n v="0.6328586180165783"/>
        <n v="0.12013379841930782"/>
        <n v="0.9263052023139865"/>
        <n v="0.8726804846418501"/>
        <n v="0.5699503270543639"/>
        <n v="0.45125693554466884"/>
        <n v="0.27806162702971793"/>
        <n v="0.24912676097474074"/>
        <n v="0.4520413574922807"/>
        <n v="0.40334207429232416"/>
        <n v="0.5432404717399263"/>
        <n v="0.4580999231610924"/>
        <n v="0.0831082426376476"/>
        <n v="0.1958642666711914"/>
        <n v="0.27766072510129325"/>
        <n v="0.596974953170798"/>
        <n v="0.9884109037653844"/>
        <n v="0.438410652998923"/>
        <n v="0.5275437236504575"/>
        <n v="0.07406941826284741"/>
        <n v="0.1658112048890229"/>
        <n v="0.33225941890951605"/>
        <n v="0.47506024719721396"/>
        <n v="0.9290641986564943"/>
        <n v="0.4443122628838919"/>
        <n v="0.11499029786969195"/>
        <n v="0.7628297189997952"/>
        <n v="0.561082615168731"/>
        <n v="0.2527053342779716"/>
        <n v="0.44188269260130075"/>
        <n v="0.3573876253759566"/>
        <n v="0.8067195715162794"/>
        <n v="0.004531419408971837"/>
        <n v="0.24649031622271522"/>
        <n v="0.41808220345191927"/>
        <n v="0.4870695389559453"/>
        <n v="0.36513572249773496"/>
        <n v="0.3776640929794274"/>
        <n v="0.400556722991942"/>
        <n v="0.1258102327664915"/>
        <n v="0.3824120257932965"/>
        <n v="0.9714277303189014"/>
        <n v="0.5429195173006222"/>
        <n v="0.5296569604035568"/>
        <n v="0.8349060778090897"/>
        <n v="0.0834936983410447"/>
        <n v="0.9578986748214194"/>
        <n v="0.31800984670765575"/>
        <n v="0.17926576288659057"/>
        <n v="0.5818392133585392"/>
        <n v="0.7857236561983938"/>
        <n v="0.29037441436602196"/>
        <n v="0.16359745978682871"/>
        <n v="0.6786457361047714"/>
        <n v="0.2501721257295638"/>
        <n v="0.7281436787942996"/>
        <n v="0.5141073208094098"/>
        <n v="0.7670374387176895"/>
        <n v="0.00416438851757317"/>
        <n v="0.34158749745214856"/>
        <n v="0.09947730789234799"/>
        <n v="0.4204374058657053"/>
        <n v="0.8514842520474422"/>
        <n v="0.5934032586050608"/>
        <n v="0.6307453852951272"/>
        <n v="0.5109928983018647"/>
        <n v="0.787649830276232"/>
        <n v="0.5569392112456238"/>
        <n v="0.2640302104396097"/>
        <n v="0.40840393932200636"/>
        <n v="0.3156534022098362"/>
        <n v="0.3002099273548271"/>
        <n v="0.43926073520333875"/>
        <n v="0.1316223390267034"/>
        <n v="0.16123433094358164"/>
        <n v="0.026081104505168207"/>
        <n v="0.9101411936947904"/>
        <n v="0.1432708691314758"/>
        <n v="0.8375451506045108"/>
        <n v="0.8445086527205825"/>
        <n v="0.19890285865640855"/>
        <n v="0.2002653724919915"/>
        <n v="0.9905152126183995"/>
        <n v="0.10447503273450853"/>
        <n v="0.6439634321623011"/>
        <n v="0.3040051381329313"/>
        <n v="0.09391259373333283"/>
        <n v="0.6712732292570224"/>
        <n v="0.7994363201622349"/>
        <n v="0.3296301311872556"/>
        <n v="0.8570495362702297"/>
        <n v="0.3990470724933938"/>
        <n v="0.19250112254458296"/>
        <n v="0.3562257602204769"/>
        <n v="0.6582723622608654"/>
        <n v="0.3190040609090987"/>
        <n v="0.34796807010811903"/>
        <n v="0.06848954864702161"/>
        <n v="0.42382216186537536"/>
        <n v="0.7404746696101675"/>
        <n v="0.5489388636348226"/>
        <n v="0.8552559250757911"/>
        <n v="0.6343474835246472"/>
        <n v="0.545000113284135"/>
        <n v="0.01828677252662758"/>
        <n v="0.391409308257319"/>
        <n v="0.5602962239133708"/>
        <n v="0.4428883575014436"/>
        <n v="0.0777491116444361"/>
        <n v="0.5570972207936271"/>
        <n v="0.40260839671942694"/>
        <n v="0.85718571810061"/>
        <n v="0.36974591621303576"/>
        <n v="0.5217888965704905"/>
        <n v="0.746577535125111"/>
        <n v="0.4017693557273978"/>
        <n v="0.4116084199251152"/>
        <n v="0.700607576033007"/>
        <n v="0.624443381989433"/>
        <n v="0.628274093147733"/>
        <n v="0.5927214051156291"/>
        <n v="0.07649666426885782"/>
        <n v="0.5262238087503303"/>
        <n v="0.8308240646132573"/>
        <n v="0.22215426355528334"/>
        <n v="0.07416408001704156"/>
        <n v="0.898489608783402"/>
        <n v="0.21804837193161875"/>
        <n v="0.3876751323081348"/>
        <n v="0.770380591404624"/>
        <n v="0.027230368747795497"/>
        <n v="0.6886169970334981"/>
        <n v="0.19661332911410878"/>
        <n v="0.7300918275284394"/>
        <n v="0.7136561168605077"/>
        <n v="0.7795416263625732"/>
        <n v="0.43485579225910165"/>
        <n v="0.16893572711178728"/>
        <n v="0.8207232160041695"/>
        <n v="0.0957432153433968"/>
        <n v="0.8023326007263447"/>
        <n v="0.4601402675986074"/>
        <n v="0.5933699129501747"/>
        <n v="0.674896952330781"/>
        <n v="0.6616682494429853"/>
        <n v="0.22740953103087036"/>
        <n v="0.6368908887869077"/>
        <n v="0.29332152398180344"/>
        <n v="0.6712446069888816"/>
        <n v="0.3952879869705648"/>
        <n v="0.5755764293986932"/>
        <n v="0.6766892430859376"/>
        <n v="0.7647423976327932"/>
        <n v="0.6046266603369459"/>
        <n v="0.7076864699348828"/>
        <n v="0.9435898061047482"/>
        <n v="0.6862980034000917"/>
        <n v="0.3431574740887987"/>
        <n v="0.42302571407013156"/>
        <n v="0.38048931048618406"/>
        <n v="0.6937331333928497"/>
        <n v="0.9898139900275073"/>
        <n v="0.7558306946843643"/>
        <n v="0.8233835238057492"/>
        <n v="0.10188462393484976"/>
        <n v="0.7263210703677678"/>
        <n v="0.208375456273433"/>
        <n v="0.5044521354940789"/>
        <n v="0.05388253457372805"/>
        <n v="0.9307074923170497"/>
        <n v="0.8996476680962368"/>
        <n v="0.21127895654694906"/>
        <n v="0.2802945414647591"/>
        <n v="0.23477905099515117"/>
        <n v="0.1686421509279693"/>
        <n v="0.0017102879645757296"/>
        <n v="0.6343753979413328"/>
        <n v="0.9012222172803309"/>
        <n v="0.9932643769500844"/>
        <n v="0.5191820855982401"/>
        <n v="0.8762300396984714"/>
        <n v="0.55589154121045"/>
        <n v="0.9735316473004672"/>
        <n v="0.16135369360571505"/>
        <n v="0.5195196216229502"/>
        <n v="0.5969662778848553"/>
        <n v="0.1717050505856088"/>
        <n v="0.9691445426463112"/>
        <n v="0.551410013989885"/>
        <n v="0.7950451730621372"/>
        <n v="0.8021804217784837"/>
        <n v="0.12377710853196044"/>
        <n v="0.4897823704354136"/>
        <n v="0.6968805211388078"/>
        <n v="0.6204120994493915"/>
        <n v="0.36618801465851647"/>
        <n v="0.5512959644594314"/>
        <n v="0.45033595761596146"/>
        <n v="0.872838634748832"/>
        <n v="0.4861765612472777"/>
        <n v="0.6697136215369099"/>
        <n v="0.5792848406490453"/>
        <n v="0.8387242909466947"/>
        <n v="0.2679179047653082"/>
        <n v="0.7259706740931418"/>
        <n v="0.05454932977166793"/>
        <n v="0.3200264973106477"/>
        <n v="0.9239758766087266"/>
        <n v="0.6297880806216383"/>
        <n v="0.7306124472369208"/>
        <n v="0.9168437944987669"/>
        <n v="0.10170817023735768"/>
        <n v="0.8272012940582459"/>
        <n v="0.847719071628739"/>
        <n v="0.5636947471211774"/>
        <n v="0.003964772575659969"/>
        <n v="0.3991967457238813"/>
        <n v="0.8351135520954516"/>
        <n v="0.5958232694954059"/>
        <n v="0.030237846748462638"/>
        <n v="0.1637173254029699"/>
        <n v="0.09354584059041804"/>
        <n v="0.5649211390835892"/>
        <n v="0.6149294431296272"/>
        <n v="0.09661963784192285"/>
        <n v="0.7838092501443814"/>
        <n v="0.13010420336015183"/>
        <n v="0.6161611129451385"/>
        <n v="0.9467355099519258"/>
        <n v="0.9029570901030081"/>
        <n v="0.6126734447010833"/>
        <n v="0.6915572448299449"/>
        <n v="0.13601044645715044"/>
        <n v="0.09097748274974315"/>
        <n v="0.22213778517657368"/>
        <n v="0.5866918589994105"/>
        <n v="0.9077624846432101"/>
        <n v="0.6780889676586764"/>
        <n v="0.5361709477629878"/>
        <n v="0.15739643764293476"/>
        <n v="0.21442486992909582"/>
        <n v="0.4564516513976332"/>
        <n v="0.5486194997412774"/>
        <n v="0.24888397986635113"/>
        <n v="0.020706414906480064"/>
        <n v="0.5399722536302386"/>
        <n v="0.4873751015504718"/>
        <n v="0.2626524559487615"/>
        <n v="0.5389235702051068"/>
        <n v="0.4620137242359037"/>
        <n v="0.647868809448488"/>
        <n v="0.3563887518036539"/>
        <n v="0.41032903502283"/>
        <n v="0.35320287341208745"/>
        <n v="0.6881409105444684"/>
        <n v="0.7426016678144496"/>
        <n v="0.9995810822411493"/>
        <n v="0.6401627423496091"/>
        <n v="0.18788501201428442"/>
        <n v="0.47847060973233413"/>
        <n v="0.7790693334174804"/>
        <n v="0.2108786217526497"/>
        <n v="0.7865601861111762"/>
        <n v="0.4724043741084947"/>
        <n v="0.24563191794739536"/>
        <n v="0.40354000889036734"/>
        <n v="0.8846107532040489"/>
        <n v="0.17206228911507437"/>
        <n v="0.9342699159453272"/>
        <n v="0.493083220348401"/>
        <n v="0.717027993278574"/>
        <n v="0.5440976106648776"/>
        <n v="0.8717851678021971"/>
        <n v="0.5732923373120519"/>
        <n v="0.5899341559113406"/>
        <n v="0.5076409703062751"/>
        <n v="0.24783757569301035"/>
        <n v="0.8621990570121782"/>
        <n v="0.20856346043105856"/>
        <n v="0.9415496764352491"/>
        <n v="0.1717388324975192"/>
        <n v="0.4946545598765876"/>
        <n v="0.3189611416093012"/>
        <n v="0.7497062623904556"/>
        <n v="0.13036918431393485"/>
        <n v="0.8083297051340794"/>
        <n v="0.3359161572769299"/>
        <n v="0.23915724140973738"/>
        <n v="0.16592497169259213"/>
        <n v="0.9780323672084617"/>
        <n v="0.236088778862933"/>
        <n v="0.24264171661712897"/>
        <n v="0.8517740385391295"/>
        <n v="0.6081135940994303"/>
        <n v="0.7579895481919634"/>
        <n v="6.623453882836916E-5"/>
        <n v="0.8605172822184721"/>
        <n v="0.553867164349461"/>
        <n v="0.8694114509901947"/>
        <n v="0.8027406989982175"/>
        <n v="0.29042427606927923"/>
        <n v="0.8102100560419806"/>
        <n v="0.5381124208199868"/>
        <n v="0.7996981477477335"/>
        <n v="0.9447318724353004"/>
        <n v="0.7795636341126388"/>
        <n v="0.07299055090038498"/>
        <n v="0.1671781706151001"/>
        <n v="0.4428641145112059"/>
        <n v="0.6107389333322913"/>
        <n v="0.6906897895831203"/>
        <n v="0.05036266570305181"/>
        <n v="0.3834530015471439"/>
        <n v="0.5867616261317945"/>
        <n v="0.5065192791309217"/>
        <n v="0.30070948087283966"/>
        <n v="0.7761095499158722"/>
        <n v="0.731955143542831"/>
        <n v="0.8487644347529218"/>
        <n v="0.05273786254236934"/>
        <n v="0.6122145878291109"/>
        <n v="0.9072337106059822"/>
        <n v="0.6519137821022091"/>
        <n v="0.6108774167748793"/>
        <n v="0.7545697677700867"/>
        <n v="0.6674392447287119"/>
        <n v="0.6970203010636095"/>
        <n v="0.9499995234271148"/>
        <n v="0.29156899380130297"/>
        <n v="0.0656892179232087"/>
        <n v="0.6363616627193178"/>
        <n v="0.37250894873188034"/>
        <n v="0.12362104618221503"/>
        <n v="0.40708543501848515"/>
        <n v="0.06475908788195928"/>
        <n v="0.51038040744622"/>
        <n v="0.8278742871850696"/>
        <n v="0.6777663490319944"/>
        <n v="0.3813594058139742"/>
        <n v="0.9122826403065093"/>
        <n v="0.7818650821169089"/>
        <n v="0.005168185816120552"/>
        <n v="0.8233811878598258"/>
        <n v="0.9139412257977414"/>
        <n v="0.11753119510348187"/>
        <n v="0.04149364713153747"/>
        <n v="0.8472697282038414"/>
        <n v="0.35414806555029976"/>
        <n v="0.3241024682650945"/>
        <n v="0.6047686669371046"/>
        <n v="0.9829023880402679"/>
        <n v="0.9693340400172835"/>
        <n v="0.22170092800975083"/>
        <n v="0.2605017822498027"/>
        <n v="0.39293020959807445"/>
        <n v="0.9763787899302631"/>
        <n v="0.5870527969188146"/>
        <n v="0.781842289639657"/>
        <n v="0.6320372146717462"/>
        <n v="0.436339712619347"/>
        <n v="0.9285354558839566"/>
        <n v="0.587267155347113"/>
        <n v="0.5198444897976149"/>
        <n v="0.48103956559737837"/>
        <n v="0.7798525729225849"/>
        <n v="0.3222086972373496"/>
        <n v="0.6163807603844697"/>
        <n v="0.3799604799988934"/>
        <n v="0.4099508692894287"/>
        <n v="0.7246685044825643"/>
        <n v="0.5204872766604955"/>
        <n v="0.7266495428637946"/>
        <n v="0.03136225560866235"/>
        <n v="0.7947453131872912"/>
        <n v="0.09921955460838994"/>
        <n v="0.7318490340900888"/>
        <n v="0.42997581761107817"/>
        <n v="0.0741377887128406"/>
        <n v="0.8002541150044965"/>
        <n v="0.7248224988181651"/>
        <n v="0.4363136043373085"/>
        <n v="0.5340657390872621"/>
        <n v="0.3995033978433088"/>
        <n v="0.4848551304754538"/>
        <n v="0.8117056347152795"/>
        <n v="0.16868634599623955"/>
        <n v="0.8925878389202565"/>
        <n v="0.9516653112512397"/>
        <n v="0.9323285655930591"/>
        <n v="0.8959642689381485"/>
        <n v="0.7515088324193075"/>
        <n v="0.19647132550922008"/>
        <n v="0.11989386868211993"/>
        <n v="0.7790881148615426"/>
        <n v="0.43681214357711884"/>
        <n v="0.2747160140972622"/>
        <n v="0.5898410774237565"/>
        <n v="0.8989077748521641"/>
        <n v="0.8807259542911234"/>
        <n v="0.7269586738836064"/>
        <n v="0.7662120866199368"/>
        <n v="0.4315005510360914"/>
        <n v="0.6382041915442368"/>
        <n v="0.046202684915040426"/>
        <n v="0.14695290251348836"/>
        <n v="0.6148562529149474"/>
        <n v="0.5404994843738434"/>
        <n v="0.38793401155355467"/>
        <n v="0.9942095296519279"/>
        <n v="0.3248049617374813"/>
        <n v="0.9798371590957945"/>
        <n v="0.16340432925088277"/>
        <n v="0.871254828423286"/>
        <n v="0.9226931577221502"/>
        <n v="0.4039555282920587"/>
        <n v="0.9271998566143159"/>
        <n v="0.45100369025043163"/>
        <n v="0.8859473284074868"/>
        <n v="0.20572397442119483"/>
        <n v="0.14689510926481542"/>
        <n v="0.08064433884014377"/>
        <n v="0.48754686645267575"/>
        <n v="0.9557452783259762"/>
        <n v="0.025598232672462307"/>
        <n v="0.30273302193021434"/>
        <n v="0.4515606476886348"/>
        <n v="0.8447937269037761"/>
        <n v="0.537453044209373"/>
        <n v="0.9051712657315676"/>
        <n v="0.07928458726369025"/>
        <n v="0.2781367362493423"/>
        <n v="0.23166966337154915"/>
        <n v="0.10080318875248528"/>
        <n v="0.8141506139306809"/>
        <n v="0.7952316641127841"/>
        <n v="0.1624146717034065"/>
        <n v="0.12194253369679531"/>
        <n v="0.5934597324946048"/>
        <n v="0.8759860759211253"/>
        <n v="0.5098985755577813"/>
        <n v="0.8559580273980765"/>
        <n v="0.6211252036408277"/>
        <n v="0.7387143972331907"/>
        <n v="0.07225658132336321"/>
        <n v="0.14511696251951234"/>
        <n v="0.38799427263082753"/>
        <n v="0.935119284741556"/>
        <n v="0.828326501307937"/>
        <n v="0.027206353590025878"/>
        <n v="0.8649499777143579"/>
        <n v="0.4040712688309879"/>
        <n v="0.19818536160855083"/>
        <n v="0.50302205132649"/>
        <n v="0.7988772032731885"/>
        <n v="0.658656008308277"/>
        <n v="0.4613139959299384"/>
        <n v="0.38263615070244716"/>
        <n v="0.9527100418391335"/>
        <n v="0.9499031684024245"/>
        <n v="0.03151702846502746"/>
        <n v="0.3844233154761999"/>
        <n v="0.9481603057877142"/>
        <n v="0.5758064981535215"/>
        <n v="0.9332329080274819"/>
        <n v="0.9391470860714135"/>
        <n v="0.09335992211708832"/>
        <n v="0.9856903531018406"/>
        <n v="0.8756273196024406"/>
        <n v="0.08597771960221978"/>
        <n v="0.20753256484965166"/>
        <n v="0.9676727002789811"/>
        <n v="0.7788700155966645"/>
        <n v="0.4381327363825438"/>
        <n v="0.9909428401885485"/>
        <n v="9.200301053442494E-4"/>
        <n v="0.4712540347471659"/>
        <n v="0.4429026645545763"/>
        <n v="0.9307544012046753"/>
        <n v="0.8045853752965033"/>
        <n v="0.5463232842664094"/>
        <n v="0.06414384763062952"/>
        <n v="0.08206030962638156"/>
        <n v="0.22176533996137382"/>
        <n v="0.04593259019922946"/>
        <n v="0.5748912148470711"/>
        <n v="0.3182331350152422"/>
        <n v="0.839507788702377"/>
        <n v="0.7181721714325612"/>
        <n v="0.363563705552187"/>
        <n v="0.8058736049410349"/>
        <n v="0.1648469071673222"/>
        <n v="0.0883461984443642"/>
        <n v="0.5293055384437961"/>
        <n v="0.5270206965539987"/>
        <n v="0.7520377354334767"/>
        <n v="0.4767029716271298"/>
        <n v="0.5703270984884651"/>
        <n v="0.6449181069198491"/>
        <n v="0.4076079491227539"/>
        <n v="0.39837190844391"/>
        <n v="0.653679029426049"/>
        <n v="0.38951499216162133"/>
        <n v="0.48753886191612006"/>
        <n v="0.4889707237301033"/>
        <n v="0.7957138219199228"/>
        <n v="0.9250119936853213"/>
        <n v="0.34483471319542125"/>
        <n v="0.2136035075319742"/>
        <n v="0.7795591673292395"/>
        <n v="0.35414608379202706"/>
        <n v="0.1859326399739728"/>
        <n v="0.13747862321124626"/>
        <n v="0.7892482587837717"/>
        <n v="0.6125403631520917"/>
        <n v="0.9508528828733209"/>
        <n v="0.46313293032449476"/>
        <n v="0.5497216060427392"/>
        <n v="0.511328597512917"/>
        <n v="0.34468236558779186"/>
        <n v="0.8722565866691697"/>
        <n v="0.22773615617895027"/>
        <n v="0.5973960252993277"/>
        <n v="0.8169317450907393"/>
        <n v="0.4493710638109155"/>
        <n v="0.4707873150942693"/>
        <n v="0.8179614373282017"/>
        <n v="0.11050003768443895"/>
        <n v="0.6101197553929002"/>
        <n v="0.7394697525905162"/>
        <n v="0.19985842991789082"/>
        <n v="0.9834269459660441"/>
        <n v="0.5086895120767276"/>
        <n v="0.5232737057960316"/>
        <n v="0.8837559738211117"/>
        <n v="0.8443079891368553"/>
        <n v="0.35688856286149173"/>
        <n v="0.12063280092091666"/>
        <n v="0.8896917670832846"/>
        <n v="0.33619336626884744"/>
        <n v="0.451664187475845"/>
        <n v="0.41111117019340626"/>
        <n v="0.9326744172838933"/>
        <n v="0.35398577497514394"/>
        <n v="0.478351517985356"/>
        <n v="0.45093633598631777"/>
        <n v="0.45574347504576906"/>
        <n v="0.5867992046246212"/>
        <n v="0.8337024481632611"/>
        <n v="0.7826560919532937"/>
        <n v="0.8027589115335423"/>
        <n v="0.43943427194683327"/>
        <n v="0.2957517404089881"/>
        <n v="0.06551684352416354"/>
        <n v="0.11432461747173528"/>
        <n v="0.10607271781800187"/>
        <n v="0.35683461155405116"/>
        <n v="0.005231809286984301"/>
        <n v="0.09763333375095673"/>
        <n v="0.6444877104933088"/>
        <n v="0.9315788541641806"/>
        <n v="0.590127701721886"/>
        <n v="0.29465314866088754"/>
        <n v="0.1305125199383501"/>
        <n v="0.9534513326511694"/>
        <n v="0.32522849218709027"/>
        <n v="0.852958522807478"/>
        <n v="0.3602052729055192"/>
        <n v="0.5814472089381768"/>
        <n v="0.4966555150600349"/>
        <n v="0.08964155102506921"/>
        <n v="0.11109301638867475"/>
        <n v="0.35276799718307117"/>
        <n v="0.49579355563445093"/>
        <n v="0.3311223477214936"/>
        <n v="0.6740731649904598"/>
        <n v="0.6378417744755344"/>
        <n v="0.8859922785349732"/>
        <n v="0.6103096622876019"/>
        <n v="0.22399622467877223"/>
        <n v="0.1807975663395428"/>
        <n v="0.2041435636039669"/>
        <n v="0.8074460614153901"/>
        <n v="0.6096487577586354"/>
        <n v="0.34151301265427925"/>
        <n v="0.45529476108640854"/>
        <n v="0.73210472058136"/>
        <n v="0.31280082041621315"/>
        <n v="0.8946127026718075"/>
        <n v="0.8805288804468254"/>
        <n v="0.4611878224243069"/>
        <n v="0.6511776543099417"/>
        <n v="0.8863019162929269"/>
        <n v="0.8566624113733564"/>
        <n v="0.9714089010120653"/>
        <n v="0.7816602341107328"/>
        <n v="0.10167894922141452"/>
        <n v="0.7208825087658094"/>
        <n v="0.7346249414856875"/>
        <n v="0.6977154050880391"/>
        <n v="0.15317637766791892"/>
        <n v="0.9042648543488394"/>
        <n v="0.4805163942167652"/>
        <n v="0.2090006446562378"/>
        <n v="0.06503979889456002"/>
        <n v="0.005184303305930116"/>
        <n v="0.7734960262337236"/>
        <n v="0.841284704328913"/>
        <n v="0.4992603812718588"/>
        <n v="0.3369505574483995"/>
        <n v="0.39936093378333015"/>
        <n v="0.7012701810159245"/>
        <n v="0.44513516537602804"/>
        <n v="0.04357160509630065"/>
        <n v="0.8120840519364654"/>
        <n v="0.613599470498732"/>
        <n v="0.2776370720333833"/>
        <n v="0.09336741446776431"/>
        <n v="0.052274951343005416"/>
        <n v="0.2562708559775556"/>
        <n v="0.5790343384685573"/>
        <n v="0.33222780574045807"/>
        <n v="0.6162220753920769"/>
        <n v="0.5958871725379183"/>
        <n v="0.013706858252928389"/>
        <n v="0.30662704201157875"/>
        <n v="0.7280618398965576"/>
        <n v="0.6556039847108465"/>
        <n v="0.8478647339861488"/>
        <n v="0.7510800723555675"/>
        <n v="0.34750226974472154"/>
        <n v="0.536340484331578"/>
        <n v="0.4138821890710924"/>
        <n v="0.47554360364377013"/>
        <n v="0.03166231792153451"/>
        <n v="0.6557608429620052"/>
        <n v="0.9332177967585991"/>
        <n v="0.8853372289676514"/>
        <n v="0.46197004949062226"/>
        <n v="0.36972959197029953"/>
        <n v="0.6323998155465668"/>
        <n v="0.5194787405546215"/>
        <n v="0.045696516382213614"/>
        <n v="0.49738951878305393"/>
        <n v="0.01331310610545533"/>
        <n v="0.8028993452382454"/>
        <n v="0.5065842391062624"/>
        <n v="0.7837063777825028"/>
        <n v="0.47203207830279126"/>
        <n v="0.6738235654361499"/>
        <n v="0.7901625204194339"/>
        <n v="0.0022692730467215316"/>
        <n v="0.1997019752814525"/>
        <n v="0.8696701251871715"/>
        <n v="0.9267244659734031"/>
        <n v="0.22633184295524877"/>
        <n v="0.4444782468871391"/>
        <n v="0.43314927602912523"/>
        <n v="0.718573099600597"/>
        <n v="0.7775236830195"/>
        <n v="0.7652920636382022"/>
        <n v="0.4348033860165086"/>
        <n v="0.24802745373920487"/>
        <n v="0.49935776175669133"/>
        <n v="0.8662175059558542"/>
        <n v="0.9990572332746169"/>
        <n v="0.23881157457386892"/>
        <n v="0.29660381718842865"/>
        <n v="0.9644738385187823"/>
        <n v="0.46791480165683785"/>
        <n v="0.245832867794904"/>
        <n v="0.3317941601450849"/>
        <n v="0.41560433775706374"/>
        <n v="0.93976027660024"/>
        <n v="0.4969882783353855"/>
        <n v="0.8765726336578129"/>
        <n v="0.4961303832782519"/>
        <n v="0.48029034270187343"/>
        <n v="0.9655205305723625"/>
        <n v="0.5782935149199763"/>
        <n v="0.8269881120919254"/>
        <n v="0.01842609892224656"/>
        <n v="0.9125785823052369"/>
        <n v="0.821221962070151"/>
        <n v="0.9103118876356405"/>
        <n v="0.3121225053961718"/>
        <n v="0.7070197999029767"/>
        <n v="0.9368832289475942"/>
        <n v="0.6476376108744907"/>
        <n v="0.397314044111703"/>
        <n v="0.20312408698206397"/>
        <n v="0.2495531943122482"/>
        <n v="0.5093556983522497"/>
        <n v="0.6178055005717071"/>
        <n v="0.3367727269725823"/>
        <n v="0.3305775095840644"/>
        <n v="0.23325215690931367"/>
        <n v="0.674736693398281"/>
        <n v="0.886778014427266"/>
        <n v="0.37915309611485837"/>
        <n v="0.5442336613225837"/>
        <n v="0.131321009288067"/>
        <n v="0.5404319733813608"/>
        <n v="0.34739970663956055"/>
        <n v="0.40784027517306"/>
        <n v="0.461877342689581"/>
        <n v="0.5009759329620782"/>
        <n v="0.28399570834463816"/>
        <n v="0.7569075958198461"/>
        <n v="0.04374532589476987"/>
        <n v="0.8795748132697392"/>
        <n v="0.3833467958005661"/>
        <n v="0.4637473997569538"/>
        <n v="0.456494789433583"/>
        <n v="0.025513469726705984"/>
        <n v="0.396201995965914"/>
        <n v="0.5694744159154831"/>
        <n v="0.0749094282152315"/>
        <n v="0.7657146545047029"/>
        <n v="0.38282678818187554"/>
        <n v="0.4276137112185133"/>
        <n v="0.2205464639469149"/>
        <n v="0.24831174660400213"/>
        <n v="0.27128799740421083"/>
        <n v="0.470882030387351"/>
        <n v="0.07124302653888082"/>
        <n v="0.7148909951055854"/>
        <n v="0.3211007593760886"/>
        <n v="0.7680433567290871"/>
        <n v="0.11876130148479369"/>
        <n v="0.06215235161906851"/>
        <n v="0.3864333036523936"/>
        <n v="0.40199726046450834"/>
        <n v="0.21183413857153255"/>
        <n v="0.4961193606624592"/>
        <n v="0.8232602563204852"/>
        <n v="0.9707663985359641"/>
        <n v="0.1251936209433282"/>
        <n v="0.9306624695585579"/>
        <n v="0.9913005676973105"/>
        <n v="0.18980704828424122"/>
        <n v="0.15473504086484247"/>
        <n v="0.03698228048722485"/>
        <n v="0.5642718275030998"/>
        <n v="0.657074690971508"/>
        <n v="0.4547891606008766"/>
        <n v="0.01183209567976673"/>
        <n v="0.2809375532328192"/>
        <n v="0.33153432206919153"/>
        <n v="0.7055461513255311"/>
        <n v="0.1996427066894918"/>
        <n v="0.34461959129007524"/>
        <n v="0.17131290486821438"/>
        <n v="0.22699452933857023"/>
        <n v="0.6773438742969082"/>
        <n v="0.4102931608445669"/>
        <n v="0.6794495003275546"/>
        <n v="0.8403090137001685"/>
        <n v="0.79056098607141"/>
        <n v="0.9860771781141792"/>
        <n v="0.8132059666673707"/>
        <n v="0.6184415143193374"/>
        <n v="0.415997478664076"/>
        <n v="0.11987812851911939"/>
        <n v="0.8271592469533751"/>
        <n v="0.1647395586565965"/>
        <n v="0.417196677274839"/>
        <n v="0.44214041579198293"/>
        <n v="0.14080422793776282"/>
        <n v="0.211737183190574"/>
        <n v="0.35950937941609207"/>
        <n v="0.9921024183575153"/>
        <n v="0.248153303067715"/>
        <n v="0.14183298372113196"/>
        <n v="0.054976583845334326"/>
        <n v="0.7676518180381035"/>
        <n v="0.019827520833399226"/>
        <n v="0.49739124414153746"/>
        <n v="0.9189692399839148"/>
        <n v="0.6078197404766825"/>
        <n v="0.48739104473062556"/>
        <n v="0.6698714043408888"/>
        <n v="0.43780999017253186"/>
        <n v="0.8421482230922646"/>
        <n v="0.34518937795379556"/>
        <n v="0.7359119967613811"/>
        <n v="0.27023446424863495"/>
        <n v="0.1226110248131157"/>
        <n v="0.9567087786292123"/>
        <n v="0.8428657002867471"/>
        <n v="0.635432687038248"/>
        <n v="0.9914628883967385"/>
        <n v="0.6104827584003031"/>
        <n v="0.6371016888283935"/>
        <n v="0.6765438889815762"/>
        <n v="0.03233796981508641"/>
        <n v="0.134829044892114"/>
        <n v="0.9754625979075984"/>
        <n v="0.4308607215778132"/>
        <n v="0.9021131870742487"/>
        <n v="0.7512082530182216"/>
        <n v="0.5635831707699052"/>
        <n v="0.8866319749711747"/>
        <n v="0.14749775603146664"/>
        <n v="0.22275330421413442"/>
        <n v="0.22434834539616955"/>
        <n v="0.36123534662724677"/>
        <n v="0.4730052344956369"/>
        <n v="0.9375265204001113"/>
        <n v="0.21558850646123584"/>
        <n v="0.09662482466027922"/>
        <n v="0.045910239847953505"/>
        <n v="0.5553191219791549"/>
        <n v="0.38818026744621525"/>
        <n v="0.5353402756251436"/>
        <n v="0.498986523632148"/>
        <n v="0.24231559136391823"/>
        <n v="0.00404118623398253"/>
        <n v="0.21399901511609964"/>
        <n v="0.5232691102595458"/>
        <n v="0.3197031893121641"/>
        <n v="0.7180773701968667"/>
        <n v="0.5910726062831735"/>
        <n v="0.33077820295544214"/>
        <n v="0.36031483073423043"/>
        <n v="0.568962980741633"/>
        <n v="0.4118847753221203"/>
        <n v="0.8110878396423222"/>
        <n v="0.3816512862979521"/>
        <n v="0.8207012753933438"/>
        <n v="0.40614855644696446"/>
        <n v="0.9058177403040598"/>
        <n v="0.8041364102071173"/>
        <n v="0.15023674627667938"/>
        <n v="0.21199474248336447"/>
        <n v="0.5815720380732419"/>
        <n v="0.2702167880676245"/>
        <n v="0.9859587217150458"/>
        <n v="0.4253253232072094"/>
        <n v="0.7945436884358371"/>
        <n v="0.2529257905542259"/>
        <n v="0.7677564809575357"/>
        <n v="0.5844592675407836"/>
        <n v="0.008949317832499082"/>
        <n v="0.621788394307393"/>
        <n v="0.5213569643542918"/>
        <n v="0.7174203502437965"/>
        <n v="0.15665345214718762"/>
        <n v="0.9794524469261953"/>
        <n v="0.4179957859172422"/>
        <n v="0.8028498100599619"/>
        <n v="0.40678786785522114"/>
        <n v="0.6341889436611166"/>
        <n v="0.9250431543345315"/>
        <n v="0.12540912819828776"/>
        <n v="0.7518654970072663"/>
        <n v="0.5314118363221659"/>
        <n v="0.7440260979674851"/>
        <n v="0.042671564053262556"/>
        <n v="0.21083512043852104"/>
        <n v="0.33162612024091975"/>
        <n v="0.979559185113494"/>
        <n v="0.12288298442090229"/>
        <n v="0.39971724976522316"/>
        <n v="0.09272017626157025"/>
        <n v="0.8860158404193358"/>
        <n v="0.9616066239326068"/>
        <n v="0.32690762801430906"/>
        <n v="0.691276563540076"/>
        <n v="0.09834297620138188"/>
        <n v="0.24014781552397169"/>
        <n v="0.5329298101035909"/>
        <n v="0.20058313058252808"/>
        <n v="0.46924173187436535"/>
        <n v="0.7497887501956294"/>
        <n v="0.11336348013981046"/>
        <n v="0.9322843305235116"/>
        <n v="0.507007644086677"/>
        <n v="0.17324531594557457"/>
        <n v="0.7388708802582109"/>
        <n v="0.7441196957315533"/>
        <n v="0.9366436455366997"/>
        <n v="0.3883912601092355"/>
        <n v="0.5176885051760632"/>
        <n v="0.5179555117627631"/>
        <n v="0.09142985057463315"/>
        <n v="0.9391777826151863"/>
        <n v="0.4336470396283222"/>
        <n v="0.42032233131482954"/>
        <n v="0.6829541620021239"/>
        <n v="0.10480908064156069"/>
        <n v="0.1367274750476345"/>
        <n v="0.6719294810041658"/>
        <n v="0.9946783094444407"/>
        <n v="0.690617773253569"/>
        <n v="0.06335671874315085"/>
        <n v="0.07313512746466211"/>
        <n v="0.6974339622056401"/>
        <n v="0.26271633244416914"/>
        <n v="0.2200915799055705"/>
        <n v="0.45910881100510426"/>
        <n v="0.2948140321027837"/>
        <n v="0.05338391446557611"/>
        <n v="0.4770349326534018"/>
        <n v="0.591430464195497"/>
        <n v="0.6722445983643596"/>
        <n v="0.17528059389419848"/>
        <n v="0.8862734432408842"/>
        <n v="0.7321284318846504"/>
        <n v="0.34559327078803237"/>
        <n v="0.09996392109125829"/>
        <n v="0.3658214037854717"/>
        <n v="0.2916662011722726"/>
        <n v="0.7834896331349407"/>
        <n v="0.5798152512511909"/>
        <n v="0.07100081761072485"/>
        <n v="0.4941459083612273"/>
        <n v="0.6121046878487276"/>
        <n v="0.3223665476570394"/>
        <n v="0.9128827692483349"/>
        <n v="0.9610041138358166"/>
        <n v="0.601955424052134"/>
        <n v="0.7621509423772852"/>
        <n v="0.9773605369983366"/>
        <n v="0.47873344937652873"/>
        <n v="0.08337174690350369"/>
        <n v="0.21758298949996524"/>
        <n v="0.04862076340124333"/>
        <n v="0.9866710555145102"/>
        <n v="0.8405829979530597"/>
        <n v="0.5690076863400269"/>
        <n v="0.04722338168121387"/>
        <n v="0.9976534296207826"/>
        <n v="0.593951668141589"/>
        <n v="0.3489398194852439"/>
        <n v="0.9556970036169659"/>
        <n v="0.24734398615002406"/>
        <n v="0.8957020614857827"/>
        <n v="0.7966485200819561"/>
        <n v="0.7235017520035256"/>
        <n v="0.3572984313393608"/>
        <n v="0.6365623384518041"/>
        <n v="0.9966238959336935"/>
        <n v="0.7184060986853548"/>
        <n v="0.6923402951122847"/>
        <n v="0.3890584061422946"/>
        <n v="0.6940963313337749"/>
        <n v="0.5227709931917294"/>
        <n v="0.3945769824387966"/>
        <n v="0.4977682429677165"/>
        <n v="0.7606611861182848"/>
        <n v="0.26092808777157506"/>
        <n v="0.7843944469727673"/>
        <n v="0.1676662233010453"/>
        <n v="0.5691948058128055"/>
        <n v="0.18778582802519495"/>
        <n v="0.9330264984611097"/>
        <n v="0.7987566075511917"/>
        <n v="0.7296303358271655"/>
        <n v="0.9689914748883682"/>
        <n v="0.23180237026069306"/>
        <n v="0.4685160885302341"/>
        <n v="0.7357948724097348"/>
        <n v="0.9394228363583037"/>
        <n v="0.2099343436741824"/>
        <n v="0.7732353924967078"/>
        <n v="0.07839223644835858"/>
        <n v="0.6394783957879091"/>
        <n v="0.6857146255218063"/>
        <n v="0.20517043611080676"/>
        <n v="0.29034797418728864"/>
        <n v="0.0975807735819717"/>
        <n v="0.5752486604081137"/>
        <n v="0.8644837830862903"/>
        <n v="0.2081172023844856"/>
        <n v="0.6525025042297902"/>
        <n v="0.3283600632769542"/>
        <n v="0.5832772457774663"/>
        <n v="0.45618719871654456"/>
        <n v="0.590569406250742"/>
        <n v="0.013059799928912486"/>
        <n v="0.4735871227512378"/>
        <n v="0.7918906302730947"/>
        <n v="0.5104917031265634"/>
        <n v="0.527980479208922"/>
        <n v="0.5020336508779343"/>
        <n v="0.4837777371355575"/>
        <n v="0.12251845579771625"/>
        <n v="0.2864338922207471"/>
        <n v="0.9408868227117868"/>
        <n v="0.339178372841334"/>
        <n v="0.1388061957646627"/>
        <n v="0.9862583869566782"/>
        <n v="0.4486303762132854"/>
        <n v="0.3452178470170384"/>
        <n v="0.018337857554696635"/>
        <n v="0.7563798126512028"/>
        <n v="0.09267715659798248"/>
        <n v="0.14243354078615966"/>
        <n v="0.5924236324248474"/>
        <n v="0.05401830408677444"/>
        <n v="0.8427083198788207"/>
        <n v="0.7112714531536329"/>
        <n v="0.015760426810903838"/>
        <n v="0.17573038998677404"/>
        <n v="0.9351796899897419"/>
        <n v="0.7191254216164337"/>
        <n v="0.06322222248076592"/>
        <n v="0.14098361946699034"/>
        <n v="0.037858850469975946"/>
        <n v="0.9492138370190228"/>
        <n v="0.5239984297002894"/>
        <n v="0.00871985134051878"/>
        <n v="0.3278268584986047"/>
        <n v="0.11247210218823078"/>
        <n v="0.3323934606399054"/>
        <n v="0.39536947486487106"/>
        <n v="0.4371985155745396"/>
        <n v="0.1297714968593332"/>
        <n v="0.11854508359558225"/>
        <n v="0.07703798344065271"/>
        <n v="0.7178858839134128"/>
        <n v="0.6641579830586105"/>
        <n v="0.0625153001526253"/>
        <n v="0.07909366194102252"/>
        <n v="0.43004982977322515"/>
        <n v="0.2814375472166806"/>
        <n v="0.29165226873224626"/>
        <n v="0.5831426556247242"/>
        <n v="0.26845431106441564"/>
        <n v="0.12231724239795083"/>
        <n v="0.5738172800925117"/>
        <n v="0.31438625803245446"/>
        <n v="0.10675938196225676"/>
        <n v="0.3804438217957329"/>
        <n v="0.7280159749293946"/>
        <n v="0.8116120556660769"/>
        <n v="0.9618581984658497"/>
        <n v="0.19806501128080478"/>
        <n v="0.9991688642168389"/>
        <n v="0.12757953250925946"/>
        <n v="0.9586841926125329"/>
        <n v="0.8146709814198904"/>
        <n v="0.6252003106454179"/>
        <n v="0.05931748662511549"/>
        <n v="0.5104847296792283"/>
        <n v="0.9338566698948655"/>
        <n v="0.9623221185307699"/>
        <n v="0.9658591674748849"/>
        <n v="0.020377970560960135"/>
        <n v="0.3097778580431835"/>
        <n v="0.8283315609824686"/>
        <n v="0.5951984260093726"/>
        <n v="0.1570797643673284"/>
        <n v="0.4969575256769013"/>
        <n v="0.17394005211930563"/>
        <n v="0.11275828734038029"/>
        <n v="0.1610080881898125"/>
        <n v="0.5558312546081106"/>
        <n v="0.7985936359676213"/>
        <n v="0.7004207922924373"/>
        <n v="0.6965422226409814"/>
        <n v="0.26130321586001937"/>
        <n v="0.5899417409200324"/>
        <n v="0.6781752888888145"/>
        <n v="0.48203506615073954"/>
        <n v="0.022717588177704195"/>
        <n v="0.6850559114371126"/>
        <n v="0.0896996804914888"/>
        <n v="0.30124627615407085"/>
        <n v="0.29103259625222033"/>
        <n v="0.026695819771001217"/>
        <n v="0.08869700361314903"/>
        <n v="0.028185289631732946"/>
        <n v="0.7026173204605664"/>
        <n v="0.01936488580786555"/>
        <n v="0.2645681153505257"/>
        <n v="0.9819225466448475"/>
        <n v="0.5889743453496953"/>
        <n v="0.37759320163646604"/>
        <n v="0.2540080721850504"/>
        <n v="0.26874850145451235"/>
        <n v="0.7678238984332887"/>
        <n v="0.8028309158330239"/>
        <n v="0.599372614442454"/>
        <n v="0.7661296206550928"/>
        <n v="0.7233683079973451"/>
        <n v="0.8255304379814601"/>
        <n v="0.8351681894978009"/>
        <n v="0.056231233584896234"/>
        <n v="0.38218791821099973"/>
        <n v="0.0054410597449304765"/>
        <n v="0.21077725129815827"/>
        <n v="0.9263473120932404"/>
        <n v="0.6961029790633293"/>
        <n v="0.6958350932880005"/>
        <n v="0.2905381820971754"/>
        <n v="0.019397536079105215"/>
        <n v="0.15446822741987243"/>
        <n v="0.7463296559607218"/>
        <n v="0.911557092832104"/>
        <n v="0.839722526887567"/>
        <n v="0.16575038230812345"/>
        <n v="0.8441641080996437"/>
        <n v="0.6251362858707997"/>
        <n v="0.5977280085863685"/>
        <n v="0.9718708803880141"/>
        <n v="0.6752374645882995"/>
        <n v="0.7994625745127256"/>
        <n v="0.31149940726472536"/>
        <n v="0.38867952884805235"/>
        <n v="0.7239067396540189"/>
        <n v="0.019205786975536876"/>
        <n v="0.17432864989297625"/>
        <n v="0.20205737083592568"/>
        <n v="0.32449102225959114"/>
        <n v="0.281935918515148"/>
        <n v="0.44416469185611707"/>
        <n v="0.4915297327455235"/>
        <n v="0.5276229278301933"/>
        <n v="0.7617754907309623"/>
        <n v="0.014320657288015681"/>
        <n v="0.5019034512637243"/>
        <n v="0.45103301517712024"/>
        <n v="0.5874607336214"/>
        <n v="0.38433964879240934"/>
        <n v="0.9383251096869561"/>
        <n v="0.04704881703152752"/>
        <n v="0.16499393558931486"/>
        <n v="0.9657424155644536"/>
        <n v="0.7212895688355462"/>
        <n v="0.6380355071653117"/>
        <n v="0.06432626718411827"/>
        <n v="0.5294499873752737"/>
        <n v="0.3055113947196003"/>
        <n v="0.14620011036751912"/>
        <n v="0.3850188988663722"/>
        <n v="0.1299948893921904"/>
        <n v="0.6402042642112249"/>
        <n v="0.6756266264468762"/>
        <n v="0.8175874553694806"/>
        <n v="0.026204636100072842"/>
        <n v="0.7281962336448885"/>
        <n v="0.9921051283163264"/>
        <n v="0.32524328270699066"/>
        <n v="0.9588618153389378"/>
        <n v="0.5274419282041125"/>
        <n v="0.4902624659793161"/>
        <n v="0.48500204082969"/>
        <n v="0.6429150533888938"/>
        <n v="0.6308747173388628"/>
        <n v="0.4376983301878564"/>
        <n v="0.04763875560640418"/>
        <n v="0.48513579551683894"/>
        <n v="0.7591760317471401"/>
        <n v="0.6422751065456973"/>
        <n v="0.20272580716320254"/>
        <n v="0.3476859364559116"/>
        <n v="0.6059204865828764"/>
        <n v="0.20140570118253043"/>
        <n v="0.3679980814988302"/>
        <n v="0.6438816220754582"/>
        <n v="0.9856889781768239"/>
        <n v="0.6611283460713772"/>
        <n v="0.061547683600756575"/>
        <n v="0.17450900211506382"/>
        <n v="0.5531247652709779"/>
        <n v="0.7379534562696084"/>
        <n v="0.5608580407256987"/>
        <n v="0.8913680164754425"/>
        <n v="0.5845400285934429"/>
        <n v="0.7379120071079308"/>
        <n v="0.6044454041969498"/>
        <n v="0.20929050378634162"/>
        <n v="0.44356353781846725"/>
        <n v="0.9449310091947675"/>
        <n v="0.3498833012003486"/>
        <n v="0.5786991351152272"/>
        <n v="0.3884525163623179"/>
        <n v="0.5446064134065456"/>
        <n v="0.16624325889858282"/>
        <n v="0.7778444639844839"/>
        <n v="0.32107496786771483"/>
        <n v="0.09963953118094615"/>
        <n v="0.6094933303460199"/>
        <n v="0.7871770177945059"/>
        <n v="0.926201421534807"/>
        <n v="0.19964797457735195"/>
        <n v="0.10615322426654394"/>
        <n v="0.1678822343923172"/>
        <n v="0.40462757958953277"/>
        <n v="0.6707576064256958"/>
        <n v="0.45351308610359675"/>
        <n v="0.5824261741246436"/>
        <n v="0.6647827671231089"/>
        <n v="0.6493275070098622"/>
        <n v="0.23398058653936116"/>
        <n v="0.46702993811942983"/>
        <n v="0.4048610975105157"/>
        <n v="0.899354839572471"/>
        <n v="0.6366288399784527"/>
        <n v="0.8943117302389151"/>
        <n v="0.9911460197661968"/>
        <n v="0.9845521331934396"/>
        <n v="0.9807753820680973"/>
        <n v="0.34890503954777696"/>
        <n v="0.41808074183612276"/>
        <n v="0.29378492970968173"/>
        <n v="0.4444305186233628"/>
        <n v="0.4796822340551976"/>
        <n v="0.9217706661483311"/>
        <n v="0.4625023056565817"/>
        <n v="0.11471086466826397"/>
        <n v="0.889283201484134"/>
        <n v="0.010986361109855292"/>
        <n v="0.432989416252229"/>
        <n v="0.49782173066232116"/>
        <n v="0.6749683849818086"/>
        <n v="0.7783683041696661"/>
        <n v="0.25271499882961546"/>
        <n v="0.05297028766552503"/>
        <n v="0.7443867867797006"/>
        <n v="0.35941786227997685"/>
        <n v="0.722743290884378"/>
        <n v="0.14757852997609944"/>
        <n v="0.8956690023859541"/>
        <n v="0.3179914872856249"/>
        <n v="0.17712456289552614"/>
        <n v="0.07042330703841504"/>
        <n v="0.27332612688387303"/>
        <n v="0.5543978208252278"/>
        <n v="0.9993737479739179"/>
        <n v="0.3848386707502528"/>
        <n v="0.08975552106722173"/>
        <n v="0.055830593959331876"/>
        <n v="0.9635922605817739"/>
        <n v="0.9558730475656831"/>
        <n v="0.4367248772395822"/>
        <n v="0.4387527086592423"/>
        <n v="0.12548327508704205"/>
        <n v="0.44330204042796173"/>
        <n v="0.602026052384099"/>
        <n v="0.7689797445769396"/>
        <n v="0.7824557946933055"/>
        <n v="0.9166553246460017"/>
        <n v="0.5535607682517307"/>
        <n v="0.5875941216540174"/>
        <n v="0.9722086018830591"/>
        <n v="0.5189237799992533"/>
        <n v="0.1564404706393081"/>
        <n v="0.4194535518602007"/>
        <n v="0.08563019751690404"/>
        <n v="0.7823711009505546"/>
        <n v="0.24825281096580587"/>
        <n v="0.29594101981904797"/>
        <n v="0.432546224730627"/>
        <n v="0.2828815004753099"/>
        <n v="0.9134677943399343"/>
        <n v="0.9847352279372225"/>
        <n v="0.01779114402792359"/>
        <n v="0.8085335886198562"/>
        <n v="0.17002654185968236"/>
        <n v="0.6867643545259"/>
        <n v="0.36027634569958755"/>
        <n v="0.11359751638354154"/>
        <n v="0.8094767929469159"/>
        <n v="0.9341379458644613"/>
        <n v="0.919172097282454"/>
        <n v="0.6309110538135771"/>
        <n v="0.3165881051153734"/>
        <n v="0.30273526717818533"/>
        <n v="0.5790160699299663"/>
        <n v="0.22359754238503315"/>
        <n v="0.6352016773257431"/>
        <n v="0.3392603736416697"/>
        <n v="0.6895064745858345"/>
        <n v="0.17134671197298268"/>
        <n v="0.04413883873012747"/>
        <n v="0.7949582411672925"/>
        <n v="0.35593327534911623"/>
        <n v="0.10698712402733068"/>
        <n v="0.5603132308182246"/>
        <n v="0.8568176005100162"/>
        <n v="0.03264602675372341"/>
        <n v="0.5458368972646311"/>
        <n v="0.0957614087027917"/>
        <n v="0.5719702946562911"/>
        <n v="0.9846523936193451"/>
        <n v="0.9833269134580495"/>
        <n v="0.06112769363258741"/>
        <n v="0.07212891746747496"/>
        <n v="0.8513867606176733"/>
        <n v="0.27564888711435953"/>
        <n v="0.23020871807058274"/>
        <n v="0.5222875587794586"/>
        <n v="0.37188333002248986"/>
        <n v="0.16368818777214122"/>
        <n v="0.4584837053177041"/>
        <n v="0.941543560032997"/>
        <n v="0.3120337535536112"/>
        <n v="0.35225934923336366"/>
        <n v="0.2831269703083126"/>
        <n v="0.17378045545971843"/>
        <n v="0.7723047239108741"/>
        <n v="0.5146697133677212"/>
        <n v="0.5228191039286522"/>
        <n v="0.32208565912672216"/>
        <n v="0.3482357207985982"/>
        <n v="0.9568949783099158"/>
        <n v="0.7427439872053407"/>
        <n v="0.9031587821785345"/>
        <n v="0.0662330083991104"/>
        <n v="0.44615740613735433"/>
        <n v="0.8534787434661671"/>
        <n v="0.8265996794610978"/>
        <n v="0.6236211090173585"/>
        <n v="0.8854564164283985"/>
        <n v="0.17205424268868708"/>
        <n v="0.058847835944166094"/>
        <n v="0.22460812074889547"/>
        <n v="0.09860777911099661"/>
        <n v="0.989284330985072"/>
        <n v="0.4926776583653878"/>
        <n v="0.22276661413685706"/>
        <n v="0.9796066891130698"/>
        <n v="0.05953148173957723"/>
        <n v="0.11053699555153518"/>
        <n v="0.8558275977927438"/>
        <n v="0.6556367242350357"/>
        <n v="0.4573979590443047"/>
        <n v="0.0036493083716019337"/>
        <n v="0.5900294126226784"/>
        <n v="0.11480543732275239"/>
        <n v="0.9304007807526272"/>
        <n v="0.18868184222554685"/>
        <n v="0.9789599152993854"/>
        <n v="0.9576944783425956"/>
        <n v="0.21751017843143294"/>
        <n v="0.44991649765000385"/>
        <n v="0.48577447360205994"/>
        <n v="0.5460702145467665"/>
        <n v="0.8005005534064898"/>
        <n v="0.6272411259824068"/>
        <n v="0.41786854485645486"/>
        <n v="0.8426086105721945"/>
        <n v="0.2083840111627987"/>
        <n v="0.8689132088751322"/>
        <n v="0.9795281888532713"/>
        <n v="0.6622460920753959"/>
        <n v="0.3047664254503947"/>
        <n v="0.3729299632745795"/>
        <n v="0.46077786284467803"/>
        <n v="0.8887755460137917"/>
        <n v="0.9537863670903681"/>
        <n v="0.05197202122391409"/>
        <n v="0.749589397493548"/>
        <n v="0.44956483414462545"/>
        <n v="0.08236783265269243"/>
        <n v="0.37427026778012695"/>
        <n v="0.6798121839135075"/>
        <n v="0.4867826491038295"/>
        <n v="0.4348376159159184"/>
        <n v="0.3563789089908016"/>
        <n v="0.2086292435509488"/>
        <n v="0.21527481897321454"/>
        <n v="0.25052869162112956"/>
        <n v="0.31371985205613706"/>
        <n v="0.05503935900621937"/>
        <n v="0.41524137409772366"/>
        <n v="0.6858112026267331"/>
        <n v="0.5108970066407397"/>
        <n v="0.2248111444180182"/>
        <n v="0.3721230493482316"/>
        <n v="0.049063347918251954"/>
        <n v="0.29616138818149473"/>
        <n v="0.7975496515508749"/>
        <n v="0.3466133794815389"/>
        <n v="0.8204139016912421"/>
        <n v="0.6530410518285079"/>
        <n v="0.4579618240848875"/>
        <n v="0.33447046603001673"/>
        <n v="0.987659352347339"/>
        <n v="0.35703252354767423"/>
        <n v="0.5161020396703188"/>
        <n v="0.958810389322786"/>
        <n v="0.4455785160723922"/>
        <n v="0.08638341697556673"/>
        <n v="0.5803250691293059"/>
        <n v="0.826821795873989"/>
        <n v="0.07793769613756296"/>
        <n v="0.903378272867581"/>
        <n v="0.621868069431749"/>
        <n v="0.5783493333436264"/>
        <n v="0.6697999665744745"/>
        <n v="0.4961732248661129"/>
        <n v="0.9014291688118138"/>
        <n v="0.15555118519316824"/>
        <n v="0.982322480586866"/>
        <n v="0.45110704961634496"/>
        <n v="0.11580562305586706"/>
        <n v="0.5308438094867425"/>
        <n v="0.16304594428184016"/>
        <n v="0.6115496749203112"/>
        <n v="0.16659927257045748"/>
        <n v="0.2446049322152144"/>
        <n v="0.16175064444067133"/>
        <n v="0.27173162933745065"/>
        <n v="0.15319294317298293"/>
        <n v="0.6246133635042558"/>
        <n v="0.9752737794103907"/>
        <n v="0.5526308446384106"/>
        <n v="0.5486462297602851"/>
        <n v="0.4859625021026288"/>
        <n v="0.3542534488934387"/>
        <n v="0.8118761770601037"/>
        <n v="0.02985485236298735"/>
        <n v="0.44319156228472645"/>
        <n v="0.07058428954834006"/>
        <n v="0.35075930894054763"/>
        <n v="0.10226282455705837"/>
        <n v="0.7056370415323736"/>
        <n v="0.9664407979765959"/>
        <n v="0.998830564205996"/>
        <n v="0.4846119039473378"/>
        <n v="0.3725142734922303"/>
        <n v="0.7840442233542305"/>
        <n v="0.3801855215209792"/>
        <n v="0.20065868029777456"/>
        <n v="0.7959967774692277"/>
        <n v="0.20991944601934542"/>
        <n v="0.795433472309819"/>
        <n v="0.4624839636857162"/>
        <n v="0.5385694486075112"/>
        <n v="0.6582083532613469"/>
        <n v="0.6894707703281274"/>
        <n v="0.7239654837849141"/>
        <n v="0.8151884202715904"/>
        <n v="0.06467678834406732"/>
        <n v="0.6175652034578805"/>
        <n v="0.733179591644856"/>
        <n v="0.08128950157024006"/>
        <n v="0.3663724532768958"/>
        <n v="0.4708903458153716"/>
        <n v="0.018943140725334984"/>
        <n v="0.6044438291041794"/>
        <n v="0.4014610559148184"/>
        <n v="0.47753164261511183"/>
        <n v="0.00940209059284447"/>
        <n v="0.4404676471676028"/>
        <n v="0.6795887593174806"/>
        <n v="0.1561185925129399"/>
        <n v="0.8995186245894375"/>
        <n v="0.2240513205666539"/>
        <n v="0.8451894089349746"/>
        <n v="0.9666206419221096"/>
        <n v="0.4595038807590406"/>
        <n v="0.5794793733246372"/>
        <n v="0.6844744701664053"/>
        <n v="0.8764768178419632"/>
        <n v="0.20768868885506653"/>
        <n v="0.7587727220504208"/>
        <n v="0.21141514499328562"/>
        <n v="0.44011196665869234"/>
        <n v="0.7590201641704654"/>
        <n v="0.32259041889211937"/>
        <n v="0.7088453409797518"/>
        <n v="0.2760256616658169"/>
        <n v="0.7043172437968755"/>
        <n v="0.2934874836774254"/>
        <n v="0.5978851963794236"/>
        <n v="0.018022095307358765"/>
        <n v="0.07561326273332059"/>
        <n v="0.23163230442755"/>
        <n v="0.6622049646796694"/>
        <n v="0.9157826844329768"/>
        <n v="0.3093595587128416"/>
        <n v="0.10984506209189593"/>
        <n v="0.4632191396188784"/>
        <n v="0.26486518477648346"/>
        <n v="0.6319589285466178"/>
        <n v="0.6978269589283963"/>
        <n v="0.7481214280833693"/>
        <n v="0.7573469040663856"/>
        <n v="0.9610433680423375"/>
        <n v="0.40470692721174517"/>
        <n v="0.274741212223243"/>
        <n v="0.6617113069521199"/>
        <n v="0.7411055859334842"/>
        <n v="0.17454136335326798"/>
        <n v="0.755522392591682"/>
        <n v="0.46421119591574656"/>
        <n v="0.6135392285319615"/>
        <n v="0.08115927855072846"/>
        <n v="0.5574962393307775"/>
        <n v="0.2338234688039218"/>
        <n v="0.4588382432613787"/>
        <n v="0.7267537017361196"/>
        <n v="0.38593971259096227"/>
        <n v="0.5090440698609054"/>
        <n v="0.14265067529011388"/>
        <n v="0.41287787437212675"/>
        <n v="0.4264810471896835"/>
        <n v="0.9471542465425737"/>
        <n v="0.24757787757459304"/>
        <n v="0.3230122014994794"/>
        <n v="0.32373531939503386"/>
        <n v="0.3252217016298341"/>
        <n v="0.17905559256394188"/>
        <n v="0.632626231648406"/>
        <n v="0.9341222438072321"/>
        <n v="0.736983747219916"/>
        <n v="0.2963477097353079"/>
        <n v="0.545667743989862"/>
        <n v="0.0063390442967059535"/>
        <n v="0.9908919037827297"/>
        <n v="0.1386303529080244"/>
        <n v="0.745668115799884"/>
        <n v="0.8150320852782116"/>
        <n v="0.2819799443359914"/>
        <n v="0.3913377020877967"/>
        <n v="0.6451619856349118"/>
        <n v="0.30153005640148667"/>
        <n v="0.18385112949258064"/>
        <n v="0.9693874476744239"/>
        <n v="0.11887619658504434"/>
        <n v="0.46007328576409534"/>
        <n v="0.8869623036320778"/>
        <n v="0.4815984057694087"/>
        <n v="0.1141514821495675"/>
        <n v="0.5487928495833466"/>
        <n v="0.3955154420650734"/>
        <n v="0.384558304054505"/>
        <n v="0.6463174091359194"/>
        <n v="0.20176409475562318"/>
        <n v="0.08765075146231116"/>
        <n v="0.3343954226276954"/>
        <n v="0.20724984676343572"/>
        <n v="0.6717794169822571"/>
        <n v="0.642267251133347"/>
        <n v="0.6013523021747936"/>
        <n v="0.5420969188629233"/>
        <n v="0.24305516269187177"/>
        <n v="0.8406804027340659"/>
        <n v="0.9247558994399562"/>
        <n v="0.08216860626001943"/>
        <n v="0.3189083909211614"/>
        <n v="0.16245863671176175"/>
        <n v="0.8549233671023084"/>
        <n v="0.06124135588242696"/>
        <n v="0.8115089448738007"/>
        <n v="0.4121637506324072"/>
        <n v="0.4537379543161185"/>
        <n v="0.4880383611168949"/>
        <n v="0.2391328388161681"/>
        <n v="0.8373527118668999"/>
        <n v="0.20707526102034834"/>
        <n v="0.6994030612292627"/>
        <n v="0.3709135596261197"/>
        <n v="0.32808153233090775"/>
        <n v="0.13995469885038714"/>
        <n v="0.17669132331941673"/>
        <n v="0.34990761961749584"/>
        <n v="0.32428422516957445"/>
        <n v="0.41923701748539366"/>
        <n v="0.6721662861789344"/>
        <n v="0.9723616047763073"/>
        <n v="0.9997833396047916"/>
        <n v="0.178883718649676"/>
        <n v="0.4626864581574318"/>
        <n v="0.20438776038695972"/>
        <n v="0.14032059291574606"/>
        <n v="0.9092394120581043"/>
        <n v="0.7247367218632706"/>
        <n v="0.07682584095404299"/>
        <n v="0.8878795238248237"/>
        <n v="0.5144936832548358"/>
        <n v="0.6078587431618385"/>
        <n v="0.8148890630233324"/>
        <n v="0.18470479324811895"/>
        <n v="0.06142426139636281"/>
        <n v="0.5727956059780999"/>
        <n v="0.43126250655020437"/>
        <n v="0.31780521837875064"/>
        <n v="0.3177187916205013"/>
        <n v="0.9561733607085396"/>
        <n v="0.03964215487221168"/>
        <n v="0.43836108119832007"/>
        <n v="0.4096172290365073"/>
        <n v="0.525299493194044"/>
        <n v="0.830273852463728"/>
        <n v="0.31033822916438447"/>
        <n v="0.31631295513756774"/>
        <n v="0.9946665982169457"/>
        <n v="0.98987111127534"/>
        <n v="0.8287451579471065"/>
        <n v="0.4624957436861865"/>
        <n v="0.09000731604861945"/>
        <n v="0.8453609818504478"/>
        <n v="0.04035156404707374"/>
        <n v="0.370614357308895"/>
        <n v="0.7662540862060612"/>
        <n v="0.16422836298490828"/>
        <n v="0.49831955215683077"/>
        <n v="0.19088328194968962"/>
        <n v="0.612515472753452"/>
        <n v="0.8537981732202798"/>
        <n v="0.7870822252657809"/>
        <n v="0.9397519567861234"/>
        <n v="0.31018825989402077"/>
        <n v="0.2676163831984387"/>
        <n v="0.9649360180369628"/>
        <n v="0.44650101781215323"/>
        <n v="0.2495826953546666"/>
        <n v="0.9491601371753143"/>
        <n v="0.4891973560554769"/>
        <n v="0.33282532538683873"/>
        <n v="0.05594583106630102"/>
        <n v="0.9214282471193883"/>
        <n v="0.9124056856451546"/>
        <n v="0.8317083515738201"/>
        <n v="0.8275256209447742"/>
        <n v="0.5655333627834428"/>
        <n v="0.2679388811823341"/>
        <n v="0.8895886203901695"/>
        <n v="0.3463267908200226"/>
        <n v="0.7222375215461676"/>
        <n v="0.5995386861282619"/>
        <n v="0.7897633429124926"/>
        <n v="0.3864663946810204"/>
        <n v="0.897442758010923"/>
        <n v="0.5316281424413601"/>
        <n v="0.485170358401537"/>
        <n v="0.5155459459764086"/>
        <n v="0.3559694507348422"/>
        <n v="0.12593400975754931"/>
        <n v="0.9351345533147767"/>
        <n v="0.4612135625846444"/>
        <n v="0.4475247774614093"/>
        <n v="0.5248116166588899"/>
        <n v="0.0033600657561208003"/>
        <n v="0.1980985321205555"/>
        <n v="0.7245841121050522"/>
        <n v="0.042801312011913506"/>
        <n v="0.8933953449059993"/>
        <n v="0.3995576201289205"/>
        <n v="0.283978666527948"/>
        <n v="0.43532892667693524"/>
        <n v="0.6729930033651851"/>
        <n v="0.7941809135111619"/>
        <n v="0.29230308335132194"/>
        <n v="0.04709558202554298"/>
        <n v="0.1702319099513967"/>
        <n v="0.2687622585235885"/>
        <n v="0.8398263819061136"/>
        <n v="0.42258453833561405"/>
        <n v="0.4119643762509547"/>
        <n v="0.26744771165369496"/>
        <n v="0.10841089802632309"/>
        <n v="0.747246142784689"/>
        <n v="0.8190963537299416"/>
        <n v="0.15103269705528877"/>
        <n v="0.3360132571590392"/>
        <n v="0.1803043166777547"/>
        <n v="0.573404113915476"/>
        <n v="0.7008867229569289"/>
        <n v="0.2136624064751701"/>
        <n v="0.7387610240498373"/>
        <n v="0.927036067800499"/>
        <n v="0.8787423147549634"/>
        <n v="0.1603798913261344"/>
        <n v="0.8970581183250612"/>
        <n v="0.7385436243385726"/>
        <n v="0.28659248297859796"/>
        <n v="0.38732729683556877"/>
        <n v="0.47798821464085706"/>
        <n v="0.18823057480064986"/>
        <n v="0.510198828190805"/>
        <n v="0.7845371877052081"/>
        <n v="0.727829928526061"/>
        <n v="0.4508055704974273"/>
        <n v="0.6752204113748013"/>
        <n v="0.44190310904973507"/>
        <n v="0.6923147531050311"/>
        <n v="0.08476725316122746"/>
        <n v="0.09673125100945945"/>
        <n v="0.050675207064306504"/>
        <n v="0.13991631004328864"/>
        <n v="0.03564816906044832"/>
        <n v="0.8609019703758086"/>
        <n v="0.5225280189546453"/>
        <n v="0.31508515595496267"/>
        <n v="0.4441868919089046"/>
        <n v="0.5418790384862544"/>
        <n v="0.9103375165438249"/>
        <n v="0.7464350821618594"/>
        <n v="0.9006951421043367"/>
        <n v="0.027402882661615946"/>
        <n v="0.11812447952737681"/>
        <n v="0.18352034366193926"/>
        <n v="0.3933306404020691"/>
        <n v="0.6034642280240671"/>
        <n v="0.9471920486824904"/>
        <n v="0.49072479582121087"/>
        <n v="0.9606823074169527"/>
        <n v="0.031304908515122354"/>
        <n v="0.7413051230119693"/>
        <n v="0.9879182283156214"/>
        <n v="0.9780195341403269"/>
        <n v="0.33932852275398584"/>
        <n v="0.2658298612551304"/>
        <n v="0.2949167368876504"/>
        <n v="0.08175273544702344"/>
        <n v="0.44799304186176314"/>
        <n v="0.48407209296095244"/>
        <n v="0.21041741370828004"/>
        <n v="0.9680976474028067"/>
        <n v="0.5475158535058978"/>
        <n v="0.5786228794110506"/>
        <n v="0.5359605525607101"/>
        <n v="0.6896309294720635"/>
        <n v="0.3562291540646937"/>
        <n v="0.906341142862746"/>
        <n v="0.04160488118180905"/>
        <n v="0.6173703742305704"/>
        <n v="0.0016821204329972028"/>
        <n v="0.5726720629550018"/>
        <n v="0.9623845996315957"/>
        <n v="0.9362078601880055"/>
        <n v="0.28709302866294495"/>
        <n v="0.9643216033328499"/>
        <n v="0.5132495068765055"/>
        <n v="0.3979688810577259"/>
        <n v="0.53251332756118"/>
        <n v="0.888877043006654"/>
        <n v="0.9150726087756315"/>
        <n v="0.06906772107384629"/>
        <n v="0.013072762145381112"/>
        <n v="0.9357836513975815"/>
        <n v="0.3354420825541693"/>
        <n v="0.9786722101548022"/>
        <n v="0.25593305903868047"/>
        <n v="0.2951587826392683"/>
        <n v="0.965337562431311"/>
        <n v="0.8984881388772548"/>
        <n v="0.10308485554968982"/>
        <n v="0.5492438869907275"/>
        <n v="0.1764233801607109"/>
        <n v="0.9667180101337577"/>
        <n v="0.4988809201388481"/>
        <n v="0.8858661194689696"/>
        <n v="0.3335741792821796"/>
        <n v="0.5064443702983222"/>
        <n v="0.41920614334259143"/>
        <n v="0.7741008662587061"/>
        <n v="0.37338141658855684"/>
        <n v="0.18263339502992515"/>
        <n v="0.22344295884664478"/>
        <n v="0.38939770754240777"/>
        <n v="0.7017714020830597"/>
        <n v="0.5921494650865616"/>
        <n v="0.9808981600419776"/>
        <n v="0.978751306221963"/>
        <n v="0.31249937684765516"/>
        <n v="0.4876170199689722"/>
        <n v="1.15460113762067E-4"/>
        <n v="0.9160706113749797"/>
        <n v="0.28316584226258756"/>
        <n v="0.09866117249749362"/>
        <n v="0.8725055024412993"/>
        <n v="0.41371869234458325"/>
        <n v="0.966535031730405"/>
        <n v="0.43300371847198893"/>
        <n v="0.8309831509646826"/>
        <n v="0.7282666746066321"/>
        <n v="0.26231765999996115"/>
        <n v="0.015087012530383914"/>
        <n v="0.119809376492782"/>
        <n v="0.22682532393480936"/>
        <n v="0.32821329444382696"/>
        <n v="0.25134279685736083"/>
        <n v="0.37359335009961436"/>
        <n v="0.8648879235779964"/>
        <n v="0.9688901088793486"/>
        <n v="0.4989188029835293"/>
        <n v="0.711417551433661"/>
        <n v="0.4674389105302572"/>
        <n v="0.7277130428669434"/>
        <n v="0.9586215021558927"/>
        <n v="0.36630712252836384"/>
        <n v="0.7021523592618711"/>
        <n v="0.3984137991367622"/>
        <n v="0.7130277582748528"/>
        <n v="0.19077199216840157"/>
        <n v="0.7868253725887094"/>
        <n v="0.27252926331081573"/>
        <n v="0.5871647068437794"/>
        <n v="0.30590862270379016"/>
        <n v="0.7827613605999059"/>
        <n v="0.9433172736812997"/>
        <n v="0.021851458514786315"/>
        <n v="0.49455541484283705"/>
        <n v="0.7916386243621516"/>
        <n v="0.8979921565292702"/>
        <n v="0.8187420213360824"/>
        <n v="0.6782542603836111"/>
        <n v="0.49546986641498225"/>
        <n v="0.4475046752340721"/>
        <n v="0.4413041102530043"/>
        <n v="0.9632780738760953"/>
        <n v="0.25757891031854474"/>
        <n v="0.7667240159886002"/>
        <n v="0.5374137724260802"/>
        <n v="0.29274232879681994"/>
        <n v="0.43709064090553573"/>
        <n v="0.947762374438204"/>
        <n v="0.4869410174063791"/>
        <n v="0.6998258838252139"/>
        <n v="0.6602509572767364"/>
        <n v="0.005315526594856346"/>
        <n v="0.07164703626141056"/>
        <n v="0.5213849752126432"/>
        <n v="0.5389638867498598"/>
        <n v="0.7152751510187106"/>
        <n v="0.8149088700542333"/>
        <n v="0.7017512514035381"/>
        <n v="0.7302527909126885"/>
        <n v="0.01650236094223756"/>
        <n v="0.14523278406276097"/>
        <n v="0.49326323544468553"/>
        <n v="0.28992348847489435"/>
        <n v="0.46053359667995986"/>
        <n v="0.3002127472565195"/>
        <n v="0.44308784768767473"/>
        <n v="0.9895270972006116"/>
        <n v="0.855123758534098"/>
        <n v="0.8065357538591204"/>
        <n v="0.5451468410248376"/>
        <n v="0.6377909340507045"/>
        <n v="0.8149139949211988"/>
        <n v="0.44683143413042326"/>
        <n v="0.8314705989765488"/>
        <n v="0.47600579118266984"/>
        <n v="0.4061438979848577"/>
        <n v="0.8556078754773506"/>
        <n v="0.47905964723946326"/>
        <n v="0.40142856244359915"/>
        <n v="0.4522116386526953"/>
        <n v="0.2742120014950814"/>
        <n v="0.71634196987514"/>
        <n v="0.11357942776168684"/>
        <n v="0.3530174570816874"/>
        <n v="0.5386969142141518"/>
        <n v="0.4275721746956056"/>
        <n v="0.27538286471412965"/>
        <n v="0.4634091313656171"/>
        <n v="0.07467513656120417"/>
        <n v="0.37402607783676867"/>
        <n v="0.4344224968901259"/>
        <n v="0.1746809828275423"/>
        <n v="0.5296811976810866"/>
        <n v="0.37760252239165903"/>
        <n v="0.7591496130527889"/>
        <n v="0.8479606848922631"/>
        <n v="0.6862623145363244"/>
        <n v="0.6454516307801237"/>
        <n v="0.6107060068817778"/>
        <n v="0.6594506244288063"/>
        <n v="0.4679620838001556"/>
        <n v="0.6535067351783155"/>
        <n v="0.5930916570983613"/>
        <n v="0.23487396696035123"/>
        <n v="0.17555608355562502"/>
        <n v="0.6523050705527067"/>
        <n v="0.002728405670009426"/>
        <n v="0.6741080525147979"/>
        <n v="0.5723449673853621"/>
        <n v="0.9102399655406197"/>
        <n v="0.5330408713590972"/>
        <n v="0.196870355115783"/>
        <n v="0.07500478377706621"/>
        <n v="0.2673951746272061"/>
        <n v="0.6804963256953934"/>
        <n v="0.17645563164246114"/>
        <n v="0.10044043113369727"/>
        <n v="0.43736981806074315"/>
        <n v="0.5456154283577924"/>
        <n v="0.7709051427670107"/>
        <n v="0.5692829208966989"/>
        <n v="0.7650102231309948"/>
        <n v="0.6257862096971512"/>
        <n v="0.709621961568335"/>
        <n v="0.6731166886382688"/>
        <n v="0.8247227620068971"/>
        <n v="0.7562836652541083"/>
        <n v="0.04832896370735862"/>
        <n v="0.27521844786766203"/>
        <n v="0.32704928906906916"/>
        <n v="0.5717181913325228"/>
        <n v="0.8663992641230588"/>
        <n v="0.7335344558604289"/>
        <n v="0.2904454101899274"/>
        <n v="0.7322057409169533"/>
        <n v="0.9479713326679124"/>
        <n v="0.509818122924685"/>
        <n v="0.330708498070301"/>
        <n v="0.686873414558366"/>
        <n v="0.46189376842340857"/>
        <n v="0.660295659443944"/>
        <n v="0.22226127386152794"/>
        <n v="0.931884388453166"/>
        <n v="0.5354281270508738"/>
        <n v="0.19092229455513987"/>
        <n v="0.5935037931655789"/>
        <n v="0.5609860390392247"/>
        <n v="0.4027701912775121"/>
        <n v="0.30423717046212784"/>
        <n v="0.732704814147359"/>
        <n v="0.4036560719240293"/>
        <n v="0.5018335572187053"/>
        <n v="0.765020378376015"/>
        <n v="0.0014114607096445964"/>
        <n v="0.1992412123737206"/>
        <n v="0.4913718156955269"/>
        <n v="0.9684007112106576"/>
        <n v="0.27911363075700457"/>
        <n v="0.06505359148553447"/>
        <n v="0.6653985622476726"/>
        <n v="0.8067581604910139"/>
        <n v="0.19590745376630025"/>
        <n v="0.9822102787552488"/>
        <n v="0.6529973612189737"/>
        <n v="0.10071045891312236"/>
        <n v="0.6491603029902503"/>
        <n v="0.14507164684960117"/>
        <n v="0.6089964392914293"/>
        <n v="0.18466828914470157"/>
        <n v="0.2456869553333051"/>
        <n v="0.798454467605927"/>
        <n v="0.3246157690014023"/>
        <n v="0.21888918847822014"/>
        <n v="0.8627050292554225"/>
        <n v="0.6213664107527518"/>
        <n v="0.8170770846697066"/>
        <n v="0.937655126500804"/>
        <n v="0.4788453145841882"/>
        <n v="0.8068281455352662"/>
        <n v="0.9933001028041617"/>
        <n v="0.8371446793413267"/>
        <n v="0.7907502150408177"/>
        <n v="0.7344204360649331"/>
        <n v="0.9251910348073632"/>
        <n v="0.2567653000098409"/>
        <n v="0.9013018059538752"/>
        <n v="0.5355131955374758"/>
        <n v="0.12266223273233368"/>
        <n v="0.41415719127645245"/>
        <n v="0.5422784759299313"/>
        <n v="0.9107042238964642"/>
        <n v="0.9454048714033737"/>
        <n v="0.21677505813797315"/>
        <n v="0.8772470685738729"/>
        <n v="0.27481552482248706"/>
        <n v="0.9555689887845426"/>
        <n v="0.5918995777491137"/>
        <n v="0.91975515344745"/>
        <n v="0.6768654559608382"/>
        <n v="0.5808886052603048"/>
        <n v="0.15212586677979123"/>
        <n v="0.9973959962588759"/>
        <n v="0.970755019325446"/>
        <n v="0.931421473393442"/>
        <n v="0.2448211173676217"/>
        <n v="0.49407659425987793"/>
        <n v="0.3969775091240013"/>
        <n v="0.9929570725404336"/>
        <n v="0.8217393734786695"/>
        <n v="0.31082677908834677"/>
        <n v="0.07648025176356488"/>
        <n v="0.7062784062951042"/>
        <n v="0.1089263712329912"/>
        <n v="0.09974552148576166"/>
        <n v="0.9148782181449306"/>
        <n v="0.6338458759226724"/>
        <n v="0.7572429299082519"/>
        <n v="0.3461879040378373"/>
        <n v="0.06853908992173063"/>
        <n v="0.014105287761663088"/>
        <n v="0.010280347910649246"/>
        <n v="0.801054726287641"/>
        <n v="0.43363006495388356"/>
        <n v="0.008503613853810377"/>
        <n v="0.4391371499159822"/>
        <n v="0.59805380825302"/>
        <n v="0.5850365492886606"/>
        <n v="0.8574299629627917"/>
        <n v="0.9624711273619545"/>
        <n v="0.6300602669396598"/>
        <n v="0.21413358748758304"/>
        <n v="0.47868141465597513"/>
        <n v="0.19543652221889019"/>
        <n v="0.40421092536597436"/>
        <n v="0.3927111186813912"/>
        <n v="0.7656863660397851"/>
        <n v="0.6525612628116075"/>
        <n v="0.6471254407958662"/>
        <n v="0.9249243594132648"/>
        <n v="0.47260110890189266"/>
        <n v="0.9673143985903563"/>
        <n v="0.38965503451353234"/>
        <n v="0.6399607614188594"/>
        <n v="0.10952749604440704"/>
        <n v="0.08505932795580462"/>
        <n v="0.12481693241997427"/>
        <n v="0.7251858031474324"/>
        <n v="0.7134832728866844"/>
        <n v="0.3362837566076736"/>
        <n v="0.9030812873787798"/>
        <n v="0.10284979833062058"/>
        <n v="0.7093887253234368"/>
        <n v="0.40344248890295553"/>
        <n v="0.9059340829266515"/>
        <n v="0.4130081949518227"/>
        <n v="0.3302163052444277"/>
        <n v="0.4574446480171994"/>
        <n v="0.12164829230209506"/>
        <n v="0.3811282551410704"/>
        <n v="0.2265830810969427"/>
        <n v="0.15876186313259233"/>
        <n v="0.23645287005961735"/>
        <n v="0.22092571473049627"/>
        <n v="0.9634480005062159"/>
        <n v="0.7933300074583959"/>
        <n v="0.7497971315939215"/>
        <n v="0.251294306820513"/>
        <n v="0.07520936984321869"/>
        <n v="0.5448614182044186"/>
        <n v="0.6241656260130051"/>
        <n v="0.09076256241222946"/>
        <n v="0.23038055067994656"/>
        <n v="0.79288071025181"/>
        <n v="0.487907056174105"/>
        <n v="0.6337317218184059"/>
        <n v="0.8431544797646067"/>
        <n v="0.3697420607444166"/>
        <n v="0.5237977770474677"/>
        <n v="0.5098193006381252"/>
        <n v="0.16155068451773325"/>
        <n v="0.9100813379254573"/>
        <n v="0.696568770922896"/>
        <n v="0.8809531399357986"/>
        <n v="0.4604713642464928"/>
        <n v="0.7826018845068013"/>
        <n v="0.8993828926778"/>
        <n v="0.24043090012403778"/>
        <n v="0.47287557007736447"/>
        <n v="0.6067877711526558"/>
        <n v="0.9322564513714181"/>
        <n v="0.3439805428599161"/>
        <n v="0.6034136019994433"/>
        <n v="0.026084026873059107"/>
        <n v="0.9646774104399458"/>
        <n v="0.5249274909555341"/>
        <n v="0.7862464361128673"/>
        <n v="0.23427812092983846"/>
        <n v="0.2801803364392772"/>
        <n v="0.4238942801091231"/>
        <n v="0.07240801444502676"/>
        <n v="0.7332632143455725"/>
        <n v="0.6523959142322279"/>
        <n v="0.598029378141374"/>
        <n v="0.1619505304500144"/>
        <n v="0.9380577227866211"/>
        <n v="0.6601003449431208"/>
        <n v="0.5655816294316101"/>
        <n v="0.1322464968056113"/>
        <n v="0.5389023644406805"/>
        <n v="0.6130486824159583"/>
        <n v="0.5887071682210413"/>
        <n v="0.5562030952103543"/>
        <n v="0.9804500997374245"/>
        <n v="0.5308826127378805"/>
        <n v="0.9007164853740374"/>
        <n v="0.052778357194165904"/>
        <n v="0.0245104810008675"/>
        <n v="0.7941624954289764"/>
        <n v="0.14353866210985222"/>
        <n v="0.06707035701921105"/>
        <n v="0.1255046411186692"/>
        <n v="0.6695798825022508"/>
        <n v="0.4970012072175408"/>
        <n v="0.3383843723184198"/>
        <n v="0.26673296446177375"/>
        <n v="0.9006658454025656"/>
        <n v="0.35359342803240223"/>
        <n v="0.08206502579671993"/>
        <n v="0.9807524336342647"/>
        <n v="0.9508170395331054"/>
        <n v="0.420701869820048"/>
        <n v="0.38451386154598977"/>
        <n v="0.5086059242710049"/>
        <n v="0.2872202006369683"/>
        <n v="0.8168766724749725"/>
        <n v="0.690695203409797"/>
        <n v="0.44034162505276186"/>
        <n v="0.3022631353423392"/>
        <n v="0.06950823913495086"/>
        <n v="0.5495659804942487"/>
        <n v="0.7232051754101799"/>
        <n v="0.083278042742858"/>
        <n v="0.9183631516443028"/>
        <n v="0.9752483671474612"/>
        <n v="0.6240832129865068"/>
        <n v="0.26197103595864457"/>
        <n v="0.48274973829682766"/>
        <n v="0.8803964837374805"/>
        <n v="0.08922179678983921"/>
        <n v="0.6016494261615347"/>
        <n v="0.6596528829243865"/>
        <n v="0.04309130694566976"/>
        <n v="0.9569389148676474"/>
        <n v="0.8133660441782884"/>
        <n v="0.5859986738901929"/>
        <n v="0.9797312248503213"/>
        <n v="0.6479950899308433"/>
        <n v="0.33135800883920064"/>
        <n v="0.620279674490173"/>
        <n v="0.9137674801584033"/>
        <n v="0.28348209350771647"/>
        <n v="0.4236646550191434"/>
        <n v="0.5770917126204882"/>
        <n v="0.7537677700399005"/>
        <n v="0.6615342718094999"/>
        <n v="0.06556781948034462"/>
        <n v="0.8827036141716459"/>
        <n v="0.6241730278796148"/>
        <n v="0.1618631037830014"/>
        <n v="0.4615047116656511"/>
        <n v="0.910601362291032"/>
        <n v="0.028246013606072484"/>
        <n v="0.4410602692712742"/>
        <n v="0.9653621646410079"/>
        <n v="0.0030189604102558443"/>
        <n v="0.16509253663316825"/>
        <n v="0.7318102807015814"/>
        <n v="0.4195683372258092"/>
        <n v="0.5877880524243669"/>
        <n v="0.27126947695595693"/>
        <n v="0.6655987328234816"/>
        <n v="0.6101558591305738"/>
        <n v="0.35940873286336783"/>
        <n v="0.11237608000802213"/>
        <n v="0.8011977779320503"/>
        <n v="0.6179786935210217"/>
        <n v="0.7090648441032071"/>
        <n v="0.9111583209732087"/>
        <n v="0.46015555525542995"/>
        <n v="0.3355218477067261"/>
        <n v="0.460376812199353"/>
        <n v="0.06603846759359278"/>
        <n v="0.045711663314323636"/>
        <n v="0.3142519794828089"/>
        <n v="0.49600519300607016"/>
        <n v="0.9876152244770143"/>
        <n v="0.7530062438644115"/>
        <n v="0.40921381131415224"/>
        <n v="0.04478952464181751"/>
        <n v="0.2605621687373273"/>
        <n v="0.46614524946454594"/>
        <n v="0.3955858172347625"/>
        <n v="0.23992571325640777"/>
        <n v="0.12448561305665173"/>
        <n v="0.6816301858668508"/>
        <n v="0.8461657736975723"/>
        <n v="0.055757289837600754"/>
        <n v="0.9596851439532246"/>
        <n v="0.4978552671601745"/>
        <n v="0.07926531177387341"/>
        <n v="0.8840746864352879"/>
        <n v="0.062393413368352246"/>
        <n v="0.06682131223520016"/>
        <n v="0.9132498471542521"/>
        <n v="0.8203879127262632"/>
        <n v="0.4989546715237251"/>
        <n v="0.41690968825390173"/>
        <n v="0.2969680887918097"/>
        <n v="0.19645795790263676"/>
        <n v="0.23953340739836848"/>
        <n v="0.22450617718814947"/>
        <n v="0.6245738261605777"/>
        <n v="0.017442701482725753"/>
        <n v="0.08932872249867208"/>
        <n v="0.9374589324623632"/>
        <n v="0.6887494251869176"/>
        <n v="0.7403331659427688"/>
        <n v="0.15890162254930795"/>
        <n v="0.6348008766183529"/>
        <n v="0.7780993429547571"/>
        <n v="0.26492673144045853"/>
        <n v="0.7451057555669286"/>
        <n v="0.14486134673467954"/>
        <n v="0.38248888856623486"/>
        <n v="0.09940371491121613"/>
        <n v="0.5302450928239572"/>
        <n v="0.23783794934511138"/>
        <n v="0.3343620926445473"/>
        <n v="0.4096443998139788"/>
        <n v="0.9494644626526116"/>
        <n v="0.159094266863684"/>
        <n v="0.9845795928377055"/>
        <n v="0.06474375827355017"/>
        <n v="0.42501191287359563"/>
        <n v="0.37589455781634273"/>
        <n v="0.18807560933187562"/>
        <n v="0.85075150917167"/>
        <n v="0.9208946570864914"/>
        <n v="0.1729821684430758"/>
        <n v="0.45764140423549904"/>
        <n v="0.7404852823382416"/>
        <n v="0.9325831362518594"/>
        <n v="0.6513531890048249"/>
        <n v="0.6333991396983574"/>
        <n v="0.47933527034683876"/>
        <n v="0.5938004701260702"/>
        <n v="0.759772762347933"/>
        <n v="0.8110393315384974"/>
        <n v="0.7752987279376053"/>
        <n v="0.05606765570799377"/>
        <n v="0.2200261497713043"/>
        <n v="0.0736517884475727"/>
        <n v="0.06605330627583295"/>
        <n v="0.6765571892359185"/>
        <n v="0.5945926088970502"/>
        <n v="0.7799883528684608"/>
        <n v="0.17669827811177863"/>
        <n v="0.8359413113867487"/>
        <n v="0.28937497077958363"/>
        <n v="0.7762534149928799"/>
        <n v="0.17886308470403833"/>
        <n v="0.40030297095700895"/>
        <n v="0.9843133070402129"/>
        <n v="0.9190258159703895"/>
        <n v="0.4152031521922327"/>
        <n v="0.9398114765274657"/>
        <n v="0.841156313611146"/>
        <n v="0.7236739118942445"/>
        <n v="0.9628728388968344"/>
        <n v="0.8217465755121119"/>
        <n v="0.8503596315631949"/>
        <n v="0.7856329400330779"/>
        <n v="0.7753860715926683"/>
        <n v="0.20658838888135167"/>
        <n v="0.8480251002836589"/>
        <n v="0.8611721118426625"/>
        <n v="0.36434536704342635"/>
        <n v="0.7932726763509557"/>
        <n v="0.058990801313462904"/>
        <n v="0.13978632498437593"/>
        <n v="0.16084017064856915"/>
        <n v="0.8833445146923916"/>
        <n v="0.503626660986593"/>
        <n v="0.29210533529746907"/>
        <n v="0.6308859408539859"/>
        <n v="0.9636254820002852"/>
        <n v="0.24358608007602012"/>
        <n v="0.3352210186708964"/>
        <n v="0.8100956146708143"/>
        <n v="0.543142997394058"/>
        <n v="0.23570877570048754"/>
        <n v="0.2215911608512353"/>
        <n v="0.1698454234653749"/>
        <n v="0.42245249909400473"/>
        <n v="0.5134661538726943"/>
        <n v="0.3281861298130714"/>
        <n v="0.6305172209063614"/>
        <n v="0.922116842945718"/>
        <n v="0.5217849808300058"/>
        <n v="0.6993023484711599"/>
        <n v="0.09697016243201195"/>
        <n v="0.8519892410037605"/>
        <n v="0.6937812255439804"/>
        <n v="0.9794745445958762"/>
        <n v="0.10721426261501854"/>
        <n v="0.16407963319057695"/>
        <n v="0.7768804561015689"/>
        <n v="0.46217646043875527"/>
        <n v="0.05732954185031658"/>
        <n v="0.2991664203725093"/>
        <n v="0.9909973970466135"/>
        <n v="0.5755075932250918"/>
        <n v="0.9939936849000897"/>
        <n v="0.21094927759802407"/>
        <n v="0.8328916318877104"/>
        <n v="0.42782108778499095"/>
        <n v="0.15055270723922998"/>
        <n v="0.9314205417301349"/>
        <n v="0.22851245168933787"/>
        <n v="0.7442563062658119"/>
        <n v="0.24338811366758695"/>
        <n v="0.3272661088622849"/>
        <n v="0.7790908992641661"/>
        <n v="0.6393963984060511"/>
        <n v="0.04240560799556636"/>
        <n v="0.3894896634616586"/>
        <n v="0.046932167155789406"/>
        <n v="0.19178036786338615"/>
        <n v="0.8827897149884436"/>
        <n v="0.99708628882786"/>
        <n v="0.18330742140081113"/>
        <n v="0.7127556538865452"/>
        <n v="0.5947395804740497"/>
        <n v="0.6004750143391075"/>
        <n v="0.7135385621096026"/>
        <n v="0.9351658319687995"/>
        <n v="0.7937213532936435"/>
        <n v="0.6815321207862968"/>
        <n v="0.963315659560456"/>
        <n v="0.08662561238100519"/>
        <n v="0.5958428325776285"/>
        <n v="0.16445015193119805"/>
        <n v="0.4354813785940135"/>
        <n v="0.9576431631540961"/>
        <n v="0.6012762472377331"/>
        <n v="0.1752802569665195"/>
        <n v="0.4279625154490664"/>
        <n v="0.6266074869322522"/>
        <n v="0.42322594114921397"/>
        <n v="0.6778985045640932"/>
        <n v="0.32122382304145713"/>
        <n v="0.4616666159857823"/>
        <n v="0.13075708737289404"/>
        <n v="0.5502691215917777"/>
        <n v="0.2575645914327104"/>
        <n v="0.38378002640017517"/>
        <n v="0.720872760303338"/>
        <n v="0.6072610959060992"/>
        <n v="0.38477409907343196"/>
        <n v="0.14573638788194898"/>
        <n v="0.13854646266955328"/>
        <n v="0.9249069183050521"/>
        <n v="0.4431067013327942"/>
        <n v="0.5586859918765336"/>
        <n v="0.4229878147359716"/>
        <n v="0.5758751373873674"/>
        <n v="0.23723365804858"/>
        <n v="0.18074455197046535"/>
        <n v="0.27423919494725935"/>
        <n v="0.547061341170301"/>
        <n v="0.4537728278410875"/>
        <n v="0.9714830369657845"/>
        <n v="0.7062716134039044"/>
        <n v="0.17758502675714616"/>
        <n v="0.3601938122979653"/>
        <n v="0.8116263166326945"/>
        <n v="0.4810683015919327"/>
        <n v="0.9291121866880309"/>
        <n v="0.1523409200364204"/>
        <n v="0.5890405106767023"/>
        <n v="0.7027549650625071"/>
        <n v="0.6803070414866765"/>
        <n v="0.10551148054330683"/>
        <n v="0.760097610799502"/>
        <n v="0.2916556252074728"/>
        <n v="0.02334829150638118"/>
        <n v="0.22797276429745428"/>
        <n v="0.9097631540518887"/>
        <n v="0.05522373850385642"/>
        <n v="0.23282881083486107"/>
        <n v="0.8159958370970173"/>
        <n v="0.854260400122976"/>
        <n v="0.726118321586608"/>
        <n v="0.6759899858156253"/>
        <n v="0.1659299719161227"/>
        <n v="0.25692330613749237"/>
        <n v="0.6472650372253362"/>
        <n v="0.4381250266481528"/>
        <n v="0.7115366566915481"/>
        <n v="0.5608568597505013"/>
        <n v="0.7495627736401936"/>
        <n v="0.8481182263369567"/>
        <n v="0.023747577476463833"/>
        <n v="0.28128256806849106"/>
        <n v="0.0899664176352103"/>
        <n v="0.4064702308426338"/>
        <n v="0.4352059253712137"/>
        <n v="0.3459538311763455"/>
        <n v="0.49599675759139394"/>
        <n v="0.34179163614636476"/>
        <n v="0.5333964626667951"/>
        <n v="0.22378411618876115"/>
        <n v="0.7972989789642473"/>
        <n v="0.6516306686309528"/>
        <n v="0.4038638445701236"/>
        <n v="0.03983856223753335"/>
        <n v="0.715691332216407"/>
        <n v="0.019633054828726015"/>
        <n v="0.29896568980801896"/>
        <n v="0.739097350588769"/>
        <n v="0.7322159316381524"/>
        <n v="0.44341550154970766"/>
        <n v="0.3578003294228166"/>
        <n v="0.631907314191356"/>
        <n v="0.15302389583635678"/>
        <n v="0.7561662078047241"/>
        <n v="0.10939616093168614"/>
        <n v="0.3307956452970138"/>
        <n v="0.15549765854440212"/>
        <n v="0.479869600317942"/>
        <n v="0.7539436127189655"/>
        <n v="0.17132769338026177"/>
        <n v="0.8118330995310492"/>
        <n v="0.6091844783053356"/>
        <n v="0.6357967984493136"/>
        <n v="0.6989486257377342"/>
        <n v="0.9593747343872037"/>
        <n v="0.9923882935387257"/>
        <n v="0.8971668394819101"/>
        <n v="0.6992562541685721"/>
        <n v="0.3153176349739222"/>
        <n v="0.9494323386824313"/>
        <n v="0.03287443227858611"/>
        <n v="0.5509104921996508"/>
        <n v="0.4179598356077898"/>
        <n v="0.6470360464053305"/>
        <n v="0.954224151823675"/>
        <n v="0.38839259573521867"/>
        <n v="0.8175092947862429"/>
        <n v="0.5368812680680349"/>
        <n v="0.21400885023825977"/>
        <n v="0.6760850624196161"/>
        <n v="0.4365201029213177"/>
        <n v="0.8553498254035821"/>
        <n v="0.2448473204195858"/>
        <n v="0.3156509704157231"/>
        <n v="0.17335234616162543"/>
        <n v="0.7818811079515648"/>
        <n v="0.8195039507082357"/>
        <n v="0.3354493574997459"/>
        <n v="0.6316211795202273"/>
        <n v="0.3579086239829976"/>
        <n v="0.45453438500223786"/>
        <n v="0.5437309763549011"/>
        <n v="0.32441995093504694"/>
        <n v="0.6794679599812792"/>
        <n v="0.14754652142184754"/>
        <n v="0.26661666503222825"/>
        <n v="0.8241737940913312"/>
        <n v="0.19395035967370677"/>
        <n v="0.6635613676685107"/>
        <n v="0.4373683447129355"/>
        <n v="0.10729897994344118"/>
        <n v="0.15511037477137413"/>
        <n v="0.5674037696513469"/>
        <n v="0.8552203597579991"/>
        <n v="0.777414819501647"/>
        <n v="0.4203173568514462"/>
        <n v="0.3367483053325442"/>
        <n v="0.3900470738113322"/>
        <n v="0.9416747073606875"/>
        <n v="0.8101745709425096"/>
        <n v="0.18439079237750333"/>
        <n v="0.27339981051425055"/>
        <n v="0.2618531920125091"/>
        <n v="0.19301176718865498"/>
        <n v="0.668511194109593"/>
        <n v="0.3869545388595923"/>
        <n v="0.10514630817098114"/>
        <n v="0.3053902171103714"/>
        <n v="0.7761394767827509"/>
        <n v="0.6361696165440602"/>
        <n v="0.7792128975484485"/>
        <n v="0.07464200043293046"/>
        <n v="0.9277304437631648"/>
        <n v="0.07996009204163768"/>
        <n v="0.5518046966174651"/>
        <n v="0.8705978960296554"/>
        <n v="0.26969975888847886"/>
        <n v="0.4764534199667205"/>
        <n v="0.5274034471332828"/>
        <n v="0.6810415399026134"/>
        <n v="0.6969678745846108"/>
        <n v="0.3003992211870764"/>
        <n v="0.481603651141852"/>
        <n v="0.6790596420470526"/>
        <n v="0.2790047530276396"/>
        <n v="0.08956329161289589"/>
        <n v="0.4385495339298462"/>
        <n v="0.030341535715727952"/>
        <n v="0.1505627579800285"/>
        <n v="0.18544389356505508"/>
        <n v="0.11755580090482076"/>
        <n v="0.07461366362003907"/>
        <n v="0.4722308811389465"/>
        <n v="0.5479065554213765"/>
        <n v="0.3721111210102418"/>
        <n v="0.20777791684269498"/>
        <n v="0.7661387617702918"/>
        <n v="0.34384075814501347"/>
        <n v="0.3977845609639461"/>
        <n v="0.8899545749998243"/>
        <n v="0.7885841345942259"/>
        <n v="0.43670054941265735"/>
        <n v="0.7951249146855727"/>
        <n v="0.20951500359490938"/>
        <n v="0.11405262185403264"/>
        <n v="0.7367980191266017"/>
        <n v="0.5394631367135291"/>
        <n v="0.344320286088165"/>
        <n v="0.7740441861410622"/>
        <n v="0.6114771511832082"/>
        <n v="0.5315988823039645"/>
        <n v="0.07876623497973267"/>
        <n v="0.6193161106667463"/>
        <n v="0.19980282544643124"/>
        <n v="0.6816720944450205"/>
        <n v="0.25886707573207424"/>
        <n v="0.5555969258787558"/>
        <n v="0.5281580502234"/>
        <n v="0.41309071719177104"/>
        <n v="0.6974935678508957"/>
        <n v="0.44052220604223247"/>
        <n v="0.7811497729970807"/>
        <n v="0.06420667078647024"/>
        <n v="0.5780136323876841"/>
        <n v="0.22348711649799102"/>
        <n v="0.9464820064070881"/>
        <n v="0.9125015892718127"/>
        <n v="0.8469667359795687"/>
        <n v="0.8603070830636065"/>
        <n v="0.3229622823096425"/>
        <n v="0.4493649379000815"/>
        <n v="0.43503584818761076"/>
        <n v="0.6410224793097127"/>
        <n v="0.05756556124355805"/>
        <n v="0.09311674713520879"/>
        <n v="0.4004637248094183"/>
        <n v="0.831878944268803"/>
        <n v="0.9604877688101966"/>
        <n v="0.743748287768948"/>
        <n v="0.25019315779366347"/>
        <n v="0.951460109081484"/>
        <n v="0.33637809106254246"/>
        <n v="0.4549235426908549"/>
        <n v="0.7613933892505864"/>
        <n v="0.5761449159170353"/>
        <n v="0.4654481523346594"/>
        <n v="0.02710521089102269"/>
        <n v="0.5996679622000843"/>
        <n v="0.30150674527366406"/>
        <n v="0.6699128549875317"/>
        <n v="0.5102389135556831"/>
        <n v="0.9101219204532012"/>
        <n v="0.37396746526538527"/>
        <n v="0.6092265559571699"/>
        <n v="0.44524997427242485"/>
        <n v="0.8435992492441273"/>
        <n v="0.5509639988593508"/>
        <n v="0.5618349790221525"/>
        <n v="0.17067697626614164"/>
        <n v="0.6727840218601262"/>
        <n v="0.9480813206928308"/>
        <n v="0.9716720015867816"/>
        <n v="0.6740871218840712"/>
        <n v="0.7514917796258099"/>
        <n v="0.98804995056172"/>
        <n v="0.46438779813683584"/>
        <n v="0.27748825138397293"/>
        <n v="0.07536028441272324"/>
        <n v="0.07920249118191514"/>
        <n v="0.8713026469138166"/>
        <n v="0.9117732311103853"/>
        <n v="0.6132818682372576"/>
        <n v="0.3199281824398048"/>
        <n v="0.5383386839450649"/>
        <n v="0.857301851579559"/>
        <n v="0.8963018521773336"/>
        <n v="0.3508601807308498"/>
        <n v="0.3426895425240061"/>
        <n v="0.6060471240255512"/>
        <n v="0.5743412711645073"/>
        <n v="0.4579755916011179"/>
        <n v="0.39174577240584374"/>
        <n v="0.9353014608619173"/>
        <n v="0.7809837565075415"/>
        <n v="0.16748329106380422"/>
        <n v="0.33680161022396515"/>
        <n v="0.3737598403661958"/>
        <n v="0.18270033482206038"/>
        <n v="0.8673203087424833"/>
        <n v="0.5983266222841294"/>
        <n v="0.9878669650298415"/>
        <n v="0.5312680621639918"/>
        <n v="0.44027249447668837"/>
        <n v="0.5700933520095479"/>
        <n v="0.8196353698702912"/>
        <n v="0.38677144819647347"/>
        <n v="0.5001807350213541"/>
        <n v="0.046210285861093325"/>
        <n v="0.36671243485339566"/>
        <n v="0.43345822585856586"/>
        <n v="0.5853891604042485"/>
        <n v="0.6981165793164996"/>
        <n v="0.21129386063309208"/>
        <n v="0.4718544687493369"/>
        <n v="0.5825371913223347"/>
        <n v="0.417853874780019"/>
        <n v="0.27655209109226164"/>
        <n v="0.7379257286883015"/>
        <n v="0.7289925273277152"/>
        <n v="0.7394370833890834"/>
        <n v="0.2175680701819026"/>
        <n v="0.6737050213949008"/>
        <n v="0.7736674392903452"/>
        <n v="0.3519049013540264"/>
        <n v="0.1383252285316282"/>
        <n v="0.6536902711671521"/>
        <n v="0.263656217344309"/>
        <n v="0.9256379759903531"/>
        <n v="0.16714470886526223"/>
        <n v="0.4574469909254094"/>
        <n v="0.4680768901923118"/>
        <n v="0.08779075389291136"/>
        <n v="0.42001158658109017"/>
        <n v="0.47123501700406345"/>
        <n v="0.15069531365448918"/>
        <n v="0.4031906287403324"/>
        <n v="0.5345615242147305"/>
        <n v="0.7001105468836575"/>
        <n v="0.25935554328978183"/>
        <n v="0.6438163405061303"/>
        <n v="0.2670681957713128"/>
        <n v="0.6768377496523724"/>
        <n v="0.6129355080701835"/>
        <n v="0.4629744262157085"/>
        <n v="0.610591768424281"/>
        <n v="0.2650769989040893"/>
        <n v="0.8354920302000957"/>
        <n v="0.829551461104896"/>
        <n v="0.5145191504410227"/>
        <n v="0.17169955443887375"/>
        <n v="0.11245523332607965"/>
        <n v="0.2232268347920071"/>
        <n v="0.5640470689688369"/>
        <n v="0.7067114713446657"/>
        <n v="0.8251766802686403"/>
        <n v="0.6432888452028663"/>
        <n v="0.9127293891031479"/>
        <n v="0.9591520020562668"/>
        <n v="0.7578322649454764"/>
        <n v="0.9417048906031492"/>
        <n v="0.3520300092308334"/>
        <n v="0.09346495600114046"/>
        <n v="0.36462451242104166"/>
        <n v="0.8553542289738765"/>
        <n v="0.6488938508262814"/>
        <n v="0.9132242003581732"/>
        <n v="0.5354259980154155"/>
        <n v="0.38283925842206645"/>
        <n v="0.18566759561852875"/>
        <n v="0.18772676897887308"/>
        <n v="0.4044494650207907"/>
        <n v="0.8280498487504521"/>
        <n v="0.4962732157801587"/>
        <n v="0.4918510404177212"/>
        <n v="0.009226503642983497"/>
        <n v="0.9156622703110812"/>
        <n v="0.5083570298036618"/>
        <n v="0.47070875444698457"/>
        <n v="0.026121313093544374"/>
        <n v="0.8730124189477486"/>
        <n v="0.17320741201681178"/>
        <n v="0.5080037728208913"/>
        <n v="0.3838018908224713"/>
        <n v="0.2682911927032755"/>
        <n v="0.6935548955069505"/>
        <n v="0.7506425519226253"/>
        <n v="0.28753604055121407"/>
        <n v="0.6967668598379477"/>
        <n v="0.7439383127029254"/>
        <n v="0.32202414329807005"/>
        <n v="0.07487484751727957"/>
        <n v="0.11474791469671874"/>
        <n v="0.919141141206125"/>
        <n v="0.342570979237517"/>
        <n v="0.3672316308671414"/>
        <n v="0.7352571933370408"/>
        <n v="0.14327269411634902"/>
        <n v="0.06844343973184486"/>
        <n v="0.18206008785193617"/>
        <n v="0.9198961348594222"/>
        <n v="0.9253887521281559"/>
        <n v="0.05801507880253809"/>
        <n v="0.026779783065154827"/>
        <n v="0.4281355965575502"/>
        <n v="0.15711673706126073"/>
        <n v="0.7805676423915835"/>
        <n v="0.5082934674594031"/>
        <n v="0.7182777385157927"/>
        <n v="0.6135709622869461"/>
        <n v="0.4927976632556772"/>
        <n v="0.6608852855058088"/>
        <n v="0.7335911579489898"/>
        <n v="0.44091349219222253"/>
        <n v="0.5261099474764434"/>
        <n v="0.020484411922653822"/>
        <n v="0.7526291820421315"/>
        <n v="0.6922367732682774"/>
        <n v="0.35130506457131594"/>
        <n v="0.45472427703891527"/>
        <n v="0.43449933323019196"/>
        <n v="0.40801431623014317"/>
        <n v="0.9171518930702597"/>
        <n v="0.8959225470155684"/>
        <n v="0.1478593302727902"/>
        <n v="0.8281861015320581"/>
        <n v="0.7954680046725517"/>
        <n v="0.4180522711889011"/>
        <n v="0.03667342986846922"/>
        <n v="0.07001563250515974"/>
        <n v="0.6077143799416967"/>
        <n v="0.5489702278361901"/>
        <n v="0.0462699882276264"/>
        <n v="0.00917599893649712"/>
        <n v="0.05674303085420185"/>
        <n v="0.31561367213100255"/>
        <n v="0.30999955689399183"/>
        <n v="0.1610923580855843"/>
        <n v="0.6422196896332429"/>
        <n v="0.2825717437786843"/>
        <n v="0.8798003869978528"/>
        <n v="0.07538905218741376"/>
        <n v="0.7993755756192312"/>
        <n v="0.7633836804765706"/>
        <n v="0.77323589941777"/>
        <n v="0.12835911995992666"/>
        <n v="0.7681260679439155"/>
        <n v="0.4591106952713654"/>
        <n v="0.7050767830445377"/>
        <n v="0.626695234553954"/>
        <n v="0.973226121489147"/>
        <n v="0.010174041954016722"/>
        <n v="0.6732579260049786"/>
        <n v="0.820290520574752"/>
        <n v="0.07601568567661199"/>
        <n v="0.3351469674276447"/>
        <n v="0.7770484829009149"/>
        <n v="0.7627384720161161"/>
        <n v="0.14444058254516678"/>
        <n v="0.17413376797167113"/>
        <n v="0.259530663943493"/>
        <n v="0.9552317614599015"/>
        <n v="0.5804177310194897"/>
        <n v="0.9545640738309483"/>
        <n v="0.7869916387972749"/>
        <n v="0.3628791003278078"/>
        <n v="0.5422460628857388"/>
        <n v="0.9536761991926974"/>
        <n v="0.4045892556786035"/>
        <n v="0.7020309224967365"/>
        <n v="0.6046472889701171"/>
        <n v="0.7446585712719385"/>
        <n v="0.4406618962315981"/>
        <n v="0.8630236465241921"/>
        <n v="0.31015354334147516"/>
        <n v="0.08236341444846418"/>
        <n v="0.8713089240031958"/>
        <n v="0.9548238851859687"/>
        <n v="0.08294191863397193"/>
        <n v="0.7097025198247644"/>
        <n v="0.30237717194947533"/>
        <n v="0.7363729697960125"/>
        <n v="0.6998483809615943"/>
        <n v="0.04727967649548448"/>
        <n v="0.7777460286609428"/>
        <n v="0.13400360725266947"/>
        <n v="0.14317659125660953"/>
        <n v="0.36651047301383943"/>
        <n v="0.08081196373144228"/>
        <n v="0.1351201431055905"/>
        <n v="0.19605012045887094"/>
        <n v="0.8404246412708407"/>
        <n v="0.06033085766405588"/>
        <n v="0.5954044165700564"/>
        <n v="0.5834386539519167"/>
        <n v="0.816541965007288"/>
        <n v="0.7822842841867593"/>
        <n v="0.4001293563363455"/>
        <n v="0.8106228523044765"/>
        <n v="0.7626579848983026"/>
        <n v="0.9861939775441735"/>
        <n v="0.9797331733006797"/>
        <n v="0.10574378745958024"/>
        <n v="0.5990709125333353"/>
        <n v="0.40731643368724746"/>
        <n v="0.3956268572720807"/>
        <n v="0.03421719197661388"/>
        <n v="0.5497265252773461"/>
        <n v="0.01540695720128793"/>
        <n v="0.08427809489647853"/>
        <n v="0.4201743770250237"/>
        <n v="0.2199532933365549"/>
        <n v="0.11625118892795017"/>
        <n v="0.8759355315728528"/>
        <n v="0.18372531622000654"/>
        <n v="0.33990506782418317"/>
        <n v="0.563918998996644"/>
        <n v="0.08892669797555652"/>
        <n v="0.5827215851099086"/>
        <n v="0.5005240643848298"/>
        <n v="0.039704137960494656"/>
        <n v="0.3412841305930848"/>
        <n v="0.13383024257885578"/>
        <n v="0.25278232786849486"/>
        <n v="0.46797052272251183"/>
        <n v="0.21852406149908077"/>
        <n v="0.1801120756398764"/>
        <n v="0.14115482320497463"/>
        <n v="0.15963386484579123"/>
        <n v="0.0897223384268101"/>
        <n v="0.6709305719934859"/>
        <n v="0.5987230922197534"/>
        <n v="0.2007652137430228"/>
        <n v="0.17360278330976653"/>
        <n v="0.2249010882795588"/>
        <n v="0.14400325751426024"/>
        <n v="0.9368110053445871"/>
        <n v="0.4221733054238951"/>
        <n v="0.9577219775808414"/>
        <n v="0.9885378755492747"/>
        <n v="0.14218142447677962"/>
        <n v="0.9115155885861914"/>
        <n v="0.8741127006828242"/>
        <n v="0.9894859088775301"/>
        <n v="0.6104674968129048"/>
        <n v="0.20765429566974514"/>
        <n v="0.8467166519384751"/>
        <n v="0.8628914054652423"/>
        <n v="0.45230447776833227"/>
        <n v="0.6100021038354346"/>
        <n v="0.3347088207460973"/>
        <n v="0.7110051688972802"/>
        <n v="0.34590722998539514"/>
        <n v="0.26569736624498574"/>
        <n v="0.03098209294973675"/>
        <n v="0.21098109506929696"/>
        <n v="0.3495610667930359"/>
        <n v="0.8952210902544091"/>
        <n v="0.5691679032749091"/>
        <n v="0.2624619666111665"/>
        <n v="0.65585937365957"/>
        <n v="0.2730008524174914"/>
        <n v="0.2703802690664512"/>
        <n v="0.4980167847178688"/>
        <n v="0.8442368902604488"/>
        <n v="0.6662789869807116"/>
        <n v="0.6644549703444187"/>
        <n v="0.8230854306827604"/>
        <n v="0.7713557066238169"/>
        <n v="0.1513429879873881"/>
        <n v="0.18158852169505002"/>
        <n v="0.07103300863439266"/>
        <n v="0.22815876971485016"/>
        <n v="0.0982864827464518"/>
        <n v="0.9776638478076795"/>
        <n v="0.9341105752780834"/>
        <n v="0.8879129670718382"/>
        <n v="0.143789112940238"/>
        <n v="0.3301835660374143"/>
        <n v="0.5625649861391975"/>
        <n v="0.8713227229741648"/>
        <n v="0.6559742272262046"/>
        <n v="0.4216130258690328"/>
        <n v="0.6118354496759344"/>
        <n v="0.46280175501209353"/>
        <n v="0.03622361136451446"/>
        <n v="0.6130696276374245"/>
        <n v="0.06171974960540383"/>
        <n v="0.12624908404368018"/>
        <n v="0.1998986182815865"/>
        <n v="0.5036764659583397"/>
        <n v="0.8315889271644108"/>
        <n v="0.9891831692782429"/>
        <n v="0.2312375773031604"/>
        <n v="0.1695321132373795"/>
        <n v="0.07217342264310467"/>
        <n v="0.39084564435694247"/>
        <n v="0.517269424594112"/>
        <n v="0.9811304563496254"/>
        <n v="0.027140387007121958"/>
        <n v="0.9228940813498162"/>
        <n v="0.6314040443993353"/>
        <n v="0.30919795005282946"/>
        <n v="0.5266260084660992"/>
        <n v="0.6305607624969872"/>
        <n v="0.8594301128336032"/>
        <n v="0.24629781640810733"/>
        <n v="0.5000825469878827"/>
        <n v="0.6876629651965881"/>
        <n v="0.5389712778172411"/>
        <n v="0.19518407402636728"/>
        <n v="0.3772451415277105"/>
        <n v="0.9106069478637139"/>
        <n v="0.31802224397303824"/>
        <n v="0.8047707977783415"/>
        <n v="0.8837186034598373"/>
        <n v="0.9345368649809163"/>
        <n v="0.029006120760327936"/>
        <n v="0.2707149403986072"/>
        <n v="0.5316295737840895"/>
        <n v="0.7390366493737204"/>
        <n v="0.12186532198717537"/>
        <n v="0.4599937514294561"/>
        <n v="0.055985197178123114"/>
        <n v="0.48130120376468655"/>
        <n v="0.503018065431121"/>
        <n v="0.6674907383225682"/>
        <n v="0.15382415414534034"/>
        <n v="0.271451283649631"/>
        <n v="0.186583079566223"/>
        <n v="0.06748699082659904"/>
        <n v="0.14594205636821944"/>
        <n v="0.6076733801335705"/>
        <n v="0.38009561607187636"/>
        <n v="0.08408717540911159"/>
        <n v="0.599917258737385"/>
        <n v="0.6781249134102679"/>
        <n v="0.499007695840605"/>
        <n v="0.9719928977928226"/>
        <n v="0.5283600215736063"/>
        <n v="0.6320516994230475"/>
        <n v="0.13258621742733634"/>
        <n v="0.8726682680604901"/>
        <n v="0.5077518866425176"/>
        <n v="0.22432352856231308"/>
        <n v="0.16839302760563957"/>
        <n v="0.4908258428915633"/>
        <n v="0.9509382217784909"/>
        <n v="0.9456005641071549"/>
        <n v="0.12335057866131183"/>
        <n v="0.322293592075525"/>
        <n v="0.8102819822385965"/>
        <n v="0.8646016461786145"/>
        <n v="0.22646822238230746"/>
        <n v="0.05670673592594344"/>
        <n v="0.18868206909632468"/>
        <n v="0.9294534923861594"/>
        <n v="0.9516233440711975"/>
        <n v="0.3771006023690232"/>
        <n v="0.6921048635286959"/>
        <n v="0.4018569359946247"/>
        <n v="0.5083629214628023"/>
        <n v="0.8833638752426005"/>
        <n v="0.8699731171913508"/>
        <n v="0.4308149714905014"/>
        <n v="0.2645106500595027"/>
        <n v="0.2776441989952674"/>
        <n v="0.7587012058224567"/>
        <n v="0.5119245950587065"/>
        <n v="0.19643526481484286"/>
        <n v="0.26718106789846097"/>
        <n v="0.36886192173268106"/>
        <n v="0.7237424986703666"/>
        <n v="0.241156363244313"/>
        <n v="0.8636737385362598"/>
        <n v="0.9379138401405696"/>
        <n v="0.18449246874043557"/>
        <n v="0.8590338985428606"/>
        <n v="0.8881743690031999"/>
        <n v="0.9081155515451729"/>
        <n v="0.13039006225739558"/>
        <n v="0.20660788934505236"/>
        <n v="0.5266298394079053"/>
        <n v="0.8831964953286626"/>
        <n v="0.3811181276425748"/>
        <n v="0.0662255320561711"/>
        <n v="0.7235786879672873"/>
        <n v="0.26755056838163715"/>
        <n v="0.728494274206858"/>
        <n v="0.08241293794352822"/>
        <n v="0.05014120249655574"/>
        <n v="0.8981638997142215"/>
        <n v="0.9611294564143948"/>
        <n v="0.9145188507614671"/>
        <n v="0.4373255578142954"/>
        <n v="0.7421828334080062"/>
        <n v="0.8208845331666683"/>
        <n v="0.6309786468466907"/>
        <n v="0.826803430600654"/>
        <n v="0.6519743489410704"/>
        <n v="0.17618953932892145"/>
        <n v="0.04261639848497012"/>
        <n v="0.35869323333098224"/>
        <n v="0.2447256959334715"/>
        <n v="0.09279813890892719"/>
        <n v="0.7007239668633488"/>
        <n v="0.18952077589505534"/>
        <n v="0.2050760142540109"/>
        <n v="0.28430752528165404"/>
        <n v="0.9702254962118995"/>
        <n v="0.41341033225744006"/>
        <n v="0.6969673636836735"/>
        <n v="0.6327820873476566"/>
        <n v="0.9290568969857913"/>
        <n v="0.8456921208899283"/>
        <n v="0.11484840334195279"/>
        <n v="0.0840765327448183"/>
        <n v="0.841959446270144"/>
        <n v="0.6204944609623051"/>
        <n v="0.10455906230302103"/>
        <n v="0.24296242972550508"/>
        <n v="0.6102075229426176"/>
        <n v="0.6525224573779428"/>
        <n v="0.6406698382301997"/>
        <n v="0.41991970363999176"/>
        <n v="0.9083604089207631"/>
        <n v="0.018106897244286047"/>
        <n v="0.9597448951429285"/>
        <n v="0.7144624260041947"/>
        <n v="0.6849485459712751"/>
        <n v="0.2217410421817757"/>
        <n v="0.3179427870133186"/>
        <n v="0.959126010555548"/>
        <n v="0.32607511852581517"/>
        <n v="0.13170457053933127"/>
        <n v="0.866565152583081"/>
        <n v="0.9937511434512868"/>
        <n v="0.0592338747969976"/>
        <n v="0.09200771026247934"/>
        <n v="0.42060763824777236"/>
        <n v="0.7914567549084048"/>
        <n v="0.10921452078233529"/>
        <n v="0.34777085175894873"/>
        <n v="0.5330636913698724"/>
        <n v="0.41570327597262025"/>
        <n v="0.7087873029427683"/>
        <n v="0.45728815892229313"/>
        <n v="0.0816767026416827"/>
        <n v="0.6521040699038795"/>
        <n v="0.31392892287605445"/>
        <n v="0.8064059087512583"/>
        <n v="0.5250311853731899"/>
        <n v="0.42915172342429264"/>
        <n v="0.2766718518075816"/>
        <n v="0.6894799593339271"/>
        <n v="0.09131948534631718"/>
        <n v="0.8187828948843576"/>
        <n v="0.7882296709884573"/>
        <n v="0.67605850468874"/>
        <n v="0.4258151737194956"/>
        <n v="0.49071402682850207"/>
        <n v="0.12087151106498562"/>
        <n v="0.14357023578976758"/>
        <n v="0.642030305681511"/>
        <n v="0.9837372506328408"/>
        <n v="0.06908858193232037"/>
        <n v="0.9236798687143887"/>
        <n v="0.29672825321696117"/>
        <n v="0.05267410186957233"/>
        <n v="0.018916396403434454"/>
        <n v="0.9836062846152932"/>
        <n v="0.5404098812943247"/>
        <n v="0.6514425876958845"/>
        <n v="0.258846582933584"/>
        <n v="0.9435813894903674"/>
        <n v="0.5825856912078952"/>
        <n v="0.8207003144404165"/>
        <n v="0.9865824675645626"/>
        <n v="0.017760408416280793"/>
        <n v="0.655091826923276"/>
        <n v="0.862785014940248"/>
        <n v="0.9629625851690241"/>
        <n v="0.6582770664546749"/>
        <n v="0.8569036940055095"/>
        <n v="0.7071811543512444"/>
        <n v="0.9176974301979417"/>
        <n v="0.7807703940662808"/>
        <n v="0.6203454388982906"/>
        <n v="0.2964988302304805"/>
        <n v="0.6211339929235103"/>
        <n v="0.9545920745491475"/>
        <n v="0.051289569797361434"/>
        <n v="0.15596000545618793"/>
        <n v="0.0020837782239176983"/>
        <n v="0.35203657482781403"/>
        <n v="0.06488597631902693"/>
        <n v="0.048643644729505664"/>
        <n v="0.8138200155373516"/>
        <n v="0.5683187572039227"/>
        <n v="0.06355492431497112"/>
        <n v="0.7642500373416493"/>
        <n v="0.128670026528379"/>
        <n v="0.6476569124643519"/>
        <n v="0.8854238323934635"/>
        <n v="0.6409023364449105"/>
        <n v="0.37619904244648217"/>
        <n v="0.7807011872748455"/>
        <n v="0.8890834485269146"/>
        <n v="0.3775104113582416"/>
        <n v="0.7308021561140812"/>
        <n v="0.17468137501265635"/>
        <n v="0.3344835163067633"/>
        <n v="0.05848102766545593"/>
        <n v="0.40159146455282557"/>
        <n v="0.5400295138613973"/>
        <n v="0.6699842056868953"/>
        <n v="0.08306526572438433"/>
        <n v="0.7807855392214184"/>
        <n v="0.48586674059874"/>
        <n v="0.9420241147737807"/>
        <n v="0.8683923144599335"/>
        <n v="0.46637891165495016"/>
        <n v="0.8716256891870466"/>
        <n v="0.3065618056307413"/>
        <n v="0.7782466650328401"/>
        <n v="0.8906893590926819"/>
        <n v="0.8232132445280521"/>
        <n v="0.5403921312934862"/>
        <n v="0.7189031291473996"/>
        <n v="0.6584514307373802"/>
        <n v="0.6895011303679263"/>
        <n v="0.5256349026450504"/>
        <n v="0.2388425840074846"/>
        <n v="0.7264443804885657"/>
        <n v="0.6885639839663135"/>
        <n v="0.9121381561918381"/>
        <n v="0.7709283372510429"/>
        <n v="0.2412137462120324"/>
        <n v="0.3729684541441205"/>
        <n v="0.5502338013044049"/>
        <n v="0.8636315057223672"/>
        <n v="0.1922654076281266"/>
        <n v="0.3295488327177344"/>
        <n v="0.8302285709451801"/>
        <n v="0.8621514125918119"/>
        <n v="0.03518177673285494"/>
        <n v="0.7214877425419203"/>
        <n v="0.7652089716783261"/>
        <n v="0.520784443360035"/>
        <n v="0.09242979975101595"/>
        <n v="0.37915368355948875"/>
        <n v="0.5101834492980488"/>
        <n v="0.454653403792769"/>
        <n v="0.8492008402497794"/>
        <n v="0.1510290677593944"/>
        <n v="0.023281280656633152"/>
        <n v="0.17191619668917368"/>
        <n v="0.2274430307959061"/>
        <n v="0.1371964800665375"/>
        <n v="0.7436720300308269"/>
        <n v="0.6668315283997159"/>
        <n v="0.5433165356585496"/>
        <n v="0.24523235264182708"/>
        <n v="0.486065494925215"/>
        <n v="0.19956646607402428"/>
        <n v="0.1316229241642488"/>
        <n v="0.23199122046412213"/>
        <n v="0.23309700584751092"/>
        <n v="0.9403884067233815"/>
        <n v="0.5553299338782136"/>
        <n v="0.024645810751630415"/>
        <n v="0.14459812311120157"/>
        <n v="0.6138926724485341"/>
        <n v="0.9091333627987708"/>
        <n v="0.6504811942763451"/>
        <n v="0.8966987275675464"/>
        <n v="0.14317348767555382"/>
        <n v="0.9730678804483271"/>
        <n v="0.5473243627742455"/>
        <n v="0.41390081735341844"/>
        <n v="0.5643552625298892"/>
        <n v="0.8754991726010737"/>
        <n v="0.37512276096803"/>
        <n v="0.1637107096530337"/>
        <n v="0.1586577159573498"/>
        <n v="0.48439997542242985"/>
        <n v="0.7040689975931621"/>
        <n v="0.44611081159903954"/>
        <n v="0.8321770571317473"/>
        <n v="0.9616329719671602"/>
        <n v="0.11580074508376181"/>
        <n v="0.5290977672232514"/>
        <n v="0.26282279170633094"/>
        <n v="0.7870334573329382"/>
        <n v="0.32158863123776127"/>
        <n v="0.056709475321293557"/>
        <n v="0.2293576379186536"/>
        <n v="0.0874057823228015"/>
        <n v="0.8750569582469754"/>
        <n v="0.8874077608058721"/>
        <n v="0.8392460794112352"/>
        <n v="0.2901169684081457"/>
        <n v="0.9368654990923356"/>
        <n v="0.4083801693864967"/>
        <n v="0.08002433791254027"/>
        <n v="0.9617920210742144"/>
        <n v="0.3349129001712531"/>
        <n v="0.41526839073552435"/>
        <n v="0.23316292698296825"/>
        <n v="0.18968491210421656"/>
        <n v="0.8560055079101228"/>
        <n v="0.8470268478437128"/>
        <n v="0.209900749136405"/>
        <n v="0.01662069420770529"/>
        <n v="0.30356791807869965"/>
        <n v="0.022060382527523625"/>
        <n v="0.7952867886889526"/>
        <n v="0.24997310446137944"/>
        <n v="0.3608545457678033"/>
        <n v="0.5344844955077684"/>
        <n v="0.119674275453165"/>
        <n v="0.43096368562523224"/>
        <n v="0.7102541523490377"/>
        <n v="0.6382980953554962"/>
        <n v="0.41616929281908555"/>
        <n v="0.8726375868094007"/>
        <n v="0.1766623329664917"/>
        <n v="0.7724527482513763"/>
        <n v="0.26804378554581654"/>
        <n v="0.45319258046992983"/>
        <n v="0.8865294658379046"/>
        <n v="0.8612488875101356"/>
        <n v="0.10188095326420932"/>
        <n v="0.2859072193751574"/>
        <n v="0.5640747449594447"/>
        <n v="0.1621838529323184"/>
        <n v="0.6402286631288946"/>
        <n v="0.4777350312872578"/>
        <n v="0.12228954312696438"/>
        <n v="0.7273225317381379"/>
        <n v="0.3917939878725122"/>
        <n v="0.9357016923493887"/>
        <n v="0.6487360934549691"/>
        <n v="0.9944563362231855"/>
        <n v="0.027720719119296855"/>
        <n v="0.5835622756391735"/>
        <n v="0.734780603013474"/>
        <n v="0.630761887678685"/>
        <n v="0.6692483227443731"/>
        <n v="0.41074634137525246"/>
        <n v="0.8517824234346238"/>
        <n v="0.5143655616213652"/>
        <n v="0.6950597189640838"/>
        <n v="0.4914387618629231"/>
        <n v="0.1388937242374022"/>
        <n v="0.6581661466482633"/>
        <n v="0.6658822527816473"/>
        <n v="0.4837144279897013"/>
        <n v="0.5345072749822948"/>
        <n v="0.955462342741099"/>
        <n v="0.35941442943757274"/>
        <n v="0.14696527552501415"/>
        <n v="0.6570222501054839"/>
        <n v="0.8583777591336406"/>
        <n v="0.7104089643117788"/>
        <n v="0.10042875626804837"/>
        <n v="0.22048107942294537"/>
        <n v="0.48777108273794567"/>
        <n v="0.6587498263466297"/>
        <n v="0.386446635020675"/>
        <n v="0.05676335396669263"/>
        <n v="0.21726447200249532"/>
        <n v="0.5226198611115136"/>
        <n v="0.3991535767753782"/>
        <n v="0.008405154378884117"/>
        <n v="0.4742184664064376"/>
        <n v="0.534362076883834"/>
        <n v="0.39261559473852226"/>
        <n v="0.05474519394561361"/>
        <n v="0.3569274591316538"/>
        <n v="0.60339654785111"/>
        <n v="0.09200800087466154"/>
        <n v="0.038982249553314086"/>
        <n v="0.6800040630425589"/>
        <n v="0.20356246705864012"/>
        <n v="0.8972437336680982"/>
        <n v="0.2748606867341328"/>
        <n v="0.22886732263971543"/>
        <n v="0.5215119577984053"/>
        <n v="0.7905323160794849"/>
        <n v="0.1290840639566213"/>
        <n v="0.32944408267867165"/>
        <n v="0.6482914781642813"/>
        <n v="0.33767090081477513"/>
        <n v="0.39918938100199075"/>
        <n v="0.32063844923512097"/>
        <n v="0.648002694870473"/>
        <n v="0.10743834354486614"/>
        <n v="0.9364975597252988"/>
        <n v="0.15481959162845182"/>
        <n v="0.7954443540738911"/>
        <n v="0.42428434547697613"/>
        <n v="0.49988842297371405"/>
        <n v="0.1455236255263166"/>
        <n v="0.13889302471816278"/>
        <n v="0.6165751762300051"/>
        <n v="0.26853117125179493"/>
        <n v="0.8317601840803029"/>
        <n v="0.8146891621579117"/>
        <n v="0.8259788131775643"/>
        <n v="0.7903342958981469"/>
        <n v="0.034759955598612"/>
        <n v="0.21705254767835724"/>
        <n v="0.0031414313758564294"/>
        <n v="0.39776195246422175"/>
        <n v="0.445694810557581"/>
        <n v="0.20955900999123245"/>
        <n v="0.9306288172607394"/>
        <n v="0.2837958416703589"/>
        <n v="0.501847112986455"/>
        <n v="0.05396812984026833"/>
        <n v="0.986175348380796"/>
        <n v="0.49820531976775784"/>
        <n v="0.883900499213777"/>
        <n v="0.6275992939822549"/>
        <n v="0.8876044489026794"/>
        <n v="0.09792079022453504"/>
        <n v="0.6984695142381049"/>
        <n v="0.8022117599821564"/>
        <n v="0.8453541115864266"/>
        <n v="0.5651882323210021"/>
        <n v="0.29768067823157185"/>
        <n v="0.56535139622317"/>
        <n v="0.3893618237885552"/>
        <n v="0.3933160888907854"/>
        <n v="0.7315634685531704"/>
        <n v="0.5793854674183427"/>
        <n v="0.6341332298678947"/>
        <n v="0.4322073106969233"/>
        <n v="0.029204006657263637"/>
        <n v="0.39395404096976916"/>
        <n v="0.8991394164454494"/>
        <n v="0.18450399656415994"/>
        <n v="0.8610606299196701"/>
        <n v="0.4543245140274792"/>
        <n v="0.41125773252037334"/>
        <n v="0.7480529665696591"/>
        <n v="0.6475351015645151"/>
        <n v="0.3811437494018176"/>
        <n v="0.28179180516690017"/>
        <n v="0.511534823474675"/>
        <n v="0.8478388136816654"/>
        <n v="0.7363401221618174"/>
        <n v="0.07267612509479282"/>
        <n v="0.02748112643319589"/>
        <n v="0.9883885531666626"/>
        <n v="0.6354351644880566"/>
        <n v="0.04479166873666918"/>
        <n v="0.710537588502639"/>
        <n v="0.9714118392402484"/>
        <n v="0.11828303366482784"/>
        <n v="0.6158883952878977"/>
        <n v="0.13871334632170174"/>
        <n v="0.34213713148379354"/>
        <n v="0.14826304968531134"/>
        <n v="0.6464316547450011"/>
        <n v="0.7714901081274355"/>
        <n v="0.48688917024629286"/>
        <n v="0.4742090797405236"/>
        <n v="0.9187593776181584"/>
        <n v="0.8410468334823172"/>
        <n v="0.18460580715183206"/>
        <n v="0.35986681525215813"/>
        <n v="0.5782570724636837"/>
        <n v="0.02148927486398966"/>
        <n v="0.5407369469325244"/>
        <n v="0.36242810905590495"/>
        <n v="0.36482869993739175"/>
        <n v="0.23585564135675607"/>
        <n v="0.09518260173855098"/>
        <n v="0.9246991598397909"/>
        <n v="0.17876079910517706"/>
        <n v="0.6218034192546883"/>
        <n v="0.8148714725159606"/>
        <n v="0.5347174314681354"/>
        <n v="0.8971485534543958"/>
        <n v="0.24426426324987427"/>
        <n v="0.7567774952729757"/>
        <n v="0.6021396140853139"/>
        <n v="0.38537182181869845"/>
        <n v="0.6169874462157521"/>
        <n v="0.4186165024491205"/>
        <n v="0.0024810428014817587"/>
        <n v="0.33268057637567405"/>
        <n v="0.4747746600735636"/>
        <n v="0.18216092044316023"/>
        <n v="0.4482947303322947"/>
        <n v="0.881768245454987"/>
        <n v="0.5243421257157692"/>
        <n v="0.7980555549132435"/>
        <n v="0.46063594452781886"/>
        <n v="0.019283025784332497"/>
        <n v="0.0941283573260604"/>
        <n v="0.5612127060903527"/>
        <n v="0.7346659361718022"/>
        <n v="0.34754640451947216"/>
        <n v="0.7019992195126102"/>
        <n v="0.6823104795732091"/>
        <n v="0.12000674181934579"/>
        <n v="0.1673195204116431"/>
        <n v="0.5646845349363151"/>
        <n v="0.3736130963120762"/>
        <n v="0.26946610302476737"/>
        <n v="0.7672771552147286"/>
        <n v="0.9839129671096629"/>
        <n v="0.3362775998449459"/>
        <n v="0.24900981147557366"/>
        <n v="0.43792070028570995"/>
        <n v="0.3615954843631949"/>
        <n v="0.6615067003515638"/>
        <n v="0.04736658506637259"/>
        <n v="0.0059805911111714405"/>
        <n v="0.32003972441631645"/>
        <n v="0.6393524496281842"/>
        <n v="0.9754081859403264"/>
        <n v="0.6199298847460578"/>
        <n v="0.03306078126225698"/>
        <n v="0.6066710815424596"/>
        <n v="0.4034554444371783"/>
        <n v="0.10805051911719443"/>
        <n v="0.409986956276468"/>
        <n v="0.7596747848337889"/>
        <n v="0.14891863117533122"/>
        <n v="0.4775640971603178"/>
        <n v="0.2169411681302552"/>
        <n v="0.8067207883321593"/>
        <n v="0.09718849138182362"/>
        <n v="0.026659827528995872"/>
        <n v="0.5684124301262452"/>
        <n v="0.443424614987045"/>
        <n v="0.3154519230451094"/>
        <n v="0.10082164959054163"/>
        <n v="0.47701363680114983"/>
        <n v="0.8948783344870269"/>
        <n v="0.002114250140782481"/>
        <n v="0.7406781051830381"/>
        <n v="0.31045548994755257"/>
        <n v="0.18870103209368028"/>
        <n v="0.10376771802335549"/>
        <n v="0.3406675886900936"/>
        <n v="0.07214892127061812"/>
        <n v="0.39784346049408414"/>
        <n v="0.32715392044246394"/>
        <n v="0.9661327850524146"/>
        <n v="0.3954810119094746"/>
        <n v="0.8235144553901289"/>
        <n v="0.5753251197330649"/>
        <n v="0.16102821843039128"/>
        <n v="0.021692510743226978"/>
        <n v="0.97629157976538"/>
        <n v="0.5452180340170092"/>
        <n v="0.9192447764293001"/>
        <n v="0.3174177644019509"/>
        <n v="0.25742425542933267"/>
        <n v="0.33811052339511216"/>
        <n v="0.9896259189820598"/>
        <n v="0.08033053494029696"/>
        <n v="0.4425329428253125"/>
        <n v="0.4549406003075894"/>
        <n v="0.8380702837178521"/>
        <n v="0.4799722432403355"/>
        <n v="0.4263523984753278"/>
        <n v="0.47522354912489695"/>
        <n v="0.3996856189108021"/>
        <n v="0.4857218327282933"/>
        <n v="0.19986386267136724"/>
        <n v="0.051312254536042046"/>
        <n v="0.21977975362799662"/>
        <n v="0.5449992204575154"/>
        <n v="0.700104694678302"/>
        <n v="0.5890025492942131"/>
        <n v="0.7045439984515162"/>
        <n v="0.5921773400389373"/>
        <n v="0.9981407670787409"/>
        <n v="0.13099352267361708"/>
        <n v="0.9806052539136954"/>
        <n v="0.6923102637267153"/>
        <n v="0.27213083489575407"/>
        <n v="0.5114710596914999"/>
        <n v="0.29719290768083473"/>
        <n v="0.7536680708879697"/>
        <n v="0.1501089202282163"/>
        <n v="0.8080895749126379"/>
        <n v="0.995487530919931"/>
        <n v="0.7792015616892121"/>
        <n v="0.301054464355314"/>
        <n v="0.48188613580524997"/>
        <n v="0.8167879357905853"/>
        <n v="0.0694430286294373"/>
        <n v="0.6030167209887878"/>
        <n v="0.36616761944275167"/>
        <n v="0.7244541608407178"/>
        <n v="0.6379820812620867"/>
        <n v="0.8235043811673072"/>
        <n v="0.8421701749317316"/>
        <n v="0.47415380154686193"/>
        <n v="0.8555380753832724"/>
        <n v="0.5100467422315683"/>
        <n v="0.12229821127002627"/>
        <n v="0.8827597215774076"/>
        <n v="0.9997837274763655"/>
        <n v="0.7077785027633938"/>
        <n v="0.5510069940684437"/>
        <n v="0.11831729997152995"/>
        <n v="0.9554574469503261"/>
        <n v="0.1960951263116355"/>
        <n v="0.22890182904824574"/>
        <n v="0.3618196012652748"/>
        <n v="0.7829342264468723"/>
        <n v="0.16787133809207733"/>
        <n v="0.06738402506478325"/>
        <n v="0.8760995870895634"/>
        <n v="0.25330853137069187"/>
        <n v="0.6624302701263486"/>
        <n v="0.5891817189891763"/>
        <n v="0.8579683331047486"/>
        <n v="0.7341743796724014"/>
        <n v="0.6073966608014785"/>
        <n v="0.4043614342442483"/>
        <n v="0.44679863463658553"/>
        <n v="0.002671829407477677"/>
        <n v="0.02476212431414937"/>
        <n v="0.3119245152833512"/>
        <n v="0.9160740800158538"/>
        <n v="0.6610007902471461"/>
        <n v="0.8129363969116505"/>
        <n v="0.4038494244726256"/>
        <n v="0.38399328639272357"/>
        <n v="0.8344868119694134"/>
        <n v="0.5292535242901196"/>
        <n v="0.3814498372638204"/>
        <n v="0.3450401513016502"/>
        <n v="0.7434153590047011"/>
        <n v="0.7663470571283825"/>
        <n v="0.5331753389997714"/>
        <n v="0.9465002472260474"/>
        <n v="0.5572351978736776"/>
        <n v="0.04100445299921307"/>
        <n v="0.46848994806131816"/>
        <n v="0.2122251077840075"/>
        <n v="0.6633626735273174"/>
        <n v="0.5955548241583137"/>
        <n v="0.7542212960582131"/>
        <n v="0.35051501182860956"/>
        <n v="0.11270298536052081"/>
        <n v="0.14954094365607673"/>
        <n v="0.05778087614897465"/>
        <n v="0.8738125238620171"/>
        <n v="0.5401366699981142"/>
        <n v="0.4333707816395015"/>
        <n v="0.2659140704037275"/>
        <n v="0.5049682504928726"/>
        <n v="0.3006020529559139"/>
        <n v="0.28583936589019054"/>
        <n v="0.3181461962837291"/>
        <n v="0.7481616276802537"/>
        <n v="0.9100379366980861"/>
        <n v="0.20385741739900232"/>
        <n v="0.17084824135376597"/>
        <n v="0.5621286663621197"/>
        <n v="0.13533317718385807"/>
        <n v="0.49541788552162236"/>
        <n v="0.3908548935943149"/>
        <n v="0.7891702976391205"/>
        <n v="0.23856249523322726"/>
        <n v="0.6057775821778077"/>
        <n v="0.36682377961650037"/>
        <n v="0.865483804249732"/>
        <n v="0.94817121566936"/>
        <n v="0.762025789232065"/>
        <n v="0.022034112442203213"/>
        <n v="0.8666814501699742"/>
        <n v="0.7034037337674123"/>
        <n v="0.8126572377003715"/>
        <n v="0.214079546951775"/>
        <n v="0.1269298180103503"/>
        <n v="0.5981539976599065"/>
        <n v="0.02646245690587401"/>
        <n v="0.7149186384884666"/>
        <n v="0.5109640511381071"/>
        <n v="0.23654857421551923"/>
        <n v="0.6589932273831294"/>
        <n v="0.7790038437038347"/>
        <n v="0.9153016542060594"/>
        <n v="0.4049560653872095"/>
        <n v="0.29505676976331596"/>
        <n v="0.8277177740319206"/>
        <n v="0.728300255182857"/>
        <n v="0.0637490931870166"/>
        <n v="0.33213726199822247"/>
        <n v="0.7051032025756353"/>
        <n v="0.7882748304139675"/>
        <n v="0.6670284283174494"/>
        <n v="0.4823385507962351"/>
        <n v="0.2928813730951175"/>
        <n v="0.844709555180636"/>
        <n v="0.22965086489901243"/>
        <n v="0.8393876143571416"/>
        <n v="0.012010720146796605"/>
        <n v="0.6496699306421955"/>
        <n v="0.8782859281972025"/>
        <n v="0.8824331460033118"/>
        <n v="0.8835459272915482"/>
        <n v="0.5848415578988565"/>
        <n v="0.846859283101894"/>
        <n v="0.7698193502520561"/>
        <n v="0.37331531076951896"/>
        <n v="0.1641913463779301"/>
        <n v="0.0066228479520569206"/>
        <n v="0.41371022884505937"/>
        <n v="0.20294207406985432"/>
        <n v="0.8430683946864174"/>
        <n v="0.05722525689642377"/>
        <n v="0.12038467167593281"/>
        <n v="0.67399286887072"/>
        <n v="0.311631154766563"/>
        <n v="0.44753874232471524"/>
        <n v="0.031218510110440856"/>
        <n v="0.8225448877549859"/>
        <n v="0.8538080926960842"/>
        <n v="0.9436311724069716"/>
        <n v="0.2058145497364935"/>
        <n v="0.8982208062510997"/>
        <n v="0.41256981890776057"/>
        <n v="0.5161552052659738"/>
        <n v="0.9514371301414442"/>
        <n v="0.2447479450024953"/>
        <n v="0.7181101017489405"/>
        <n v="0.880558820663554"/>
        <n v="0.9218529327124757"/>
        <n v="0.6483570919704211"/>
        <n v="0.20760447510761348"/>
        <n v="0.5909049931718313"/>
        <n v="0.5838753336511135"/>
        <n v="0.6158426517457715"/>
        <n v="0.49353441409495635"/>
        <n v="0.06172011660213361"/>
        <n v="0.8813545502050512"/>
        <n v="0.8458651943544875"/>
        <n v="0.8221364995232967"/>
        <n v="0.2721747777736636"/>
        <n v="0.31405142014821297"/>
        <n v="0.3650840095169232"/>
        <n v="0.30435522631068646"/>
        <n v="0.1930321381724983"/>
        <n v="0.19277788940551188"/>
        <n v="0.4149659707567209"/>
        <n v="0.6987492456992549"/>
        <n v="0.16918285091716811"/>
        <n v="0.5323824733464697"/>
        <n v="0.19562407725311404"/>
        <n v="0.1791206923468569"/>
        <n v="0.5892177649485859"/>
        <n v="0.9006044165861395"/>
        <n v="0.9997978375545938"/>
        <n v="0.8292075634749583"/>
        <n v="0.17837277936553153"/>
        <n v="0.5535157955163496"/>
        <n v="0.10309417980918878"/>
        <n v="0.5725998287255621"/>
        <n v="0.16231281193122704"/>
        <n v="0.3572152547569213"/>
        <n v="0.01586666089459221"/>
        <n v="0.8681098492022142"/>
        <n v="0.36660460753400914"/>
        <n v="0.3206337513229891"/>
        <n v="0.34761758867497217"/>
        <n v="0.779147860129506"/>
        <n v="0.040361392423586606"/>
        <n v="0.04575666626650987"/>
        <n v="0.5865662312793842"/>
        <n v="0.9602244985223982"/>
        <n v="0.8224244796314973"/>
        <n v="0.0392627459425583"/>
        <n v="0.5550333610396292"/>
        <n v="0.69452128244985"/>
        <n v="0.8045803684163724"/>
        <n v="0.6235255885429914"/>
        <n v="0.16555093387422504"/>
        <n v="0.36354153399333344"/>
        <n v="0.0886943312703522"/>
        <n v="0.13511801964893744"/>
        <n v="0.3731129658439212"/>
        <n v="0.63317390918336"/>
        <n v="0.5832743764939342"/>
        <n v="0.2054063705871857"/>
        <n v="0.8957416936931117"/>
        <n v="0.2000707945284419"/>
        <n v="0.039862469865971306"/>
        <n v="0.18051522953214416"/>
        <n v="0.35855091195396827"/>
        <n v="0.15806508138786513"/>
        <n v="0.49078244416051264"/>
        <n v="0.15689014467855578"/>
        <n v="0.00574638285862239"/>
        <n v="0.916417943225636"/>
        <n v="0.3171567907449405"/>
        <n v="0.6838802099677466"/>
        <n v="0.020510388699163773"/>
        <n v="0.13001144864775205"/>
        <n v="0.14973785596111522"/>
        <n v="0.9162077946419374"/>
        <n v="0.7944762086802098"/>
        <n v="0.28616976250496073"/>
        <n v="0.6849812471175852"/>
        <n v="0.8868883071817962"/>
        <n v="0.19650542448049435"/>
        <n v="0.4336132255870284"/>
        <n v="0.2849219937236348"/>
        <n v="0.6151080966961947"/>
        <n v="0.004738949369919032"/>
        <n v="0.03611944924007071"/>
        <n v="0.921797596505211"/>
        <n v="0.9637638823183917"/>
        <n v="0.18640074505526405"/>
        <n v="0.08678663685548005"/>
        <n v="0.6269938177472711"/>
        <n v="0.5178120612882411"/>
        <n v="0.6365906082943606"/>
        <n v="0.4283637736833238"/>
        <n v="0.108772930019164"/>
        <n v="0.2672723394793024"/>
        <n v="0.3203105317306735"/>
        <n v="0.6909335072795211"/>
        <n v="0.6143760187376721"/>
        <n v="0.5476747762620474"/>
        <n v="0.501226659055716"/>
        <n v="0.38030297133176905"/>
        <n v="0.42947467180586874"/>
        <n v="0.5159347888550266"/>
        <n v="0.8861772685228309"/>
        <n v="0.4287791811120403"/>
        <n v="0.6315792167412134"/>
        <n v="0.421086144844525"/>
        <n v="0.06619393821054487"/>
        <n v="0.9545746429379437"/>
        <n v="0.8438943373659366"/>
        <n v="0.06699729163477897"/>
        <n v="0.5928121988886136"/>
        <n v="0.06691036037219189"/>
        <n v="0.7722453337363813"/>
        <n v="0.1581413792136539"/>
        <n v="0.3927047229976197"/>
        <n v="0.3009530757051383"/>
        <n v="0.2500808812447344"/>
        <n v="0.6696858771489692"/>
        <n v="0.9941783054154741"/>
        <n v="0.6700437258344699"/>
        <n v="0.3651915086840961"/>
        <n v="0.9896131423196393"/>
        <n v="0.2158340583341386"/>
        <n v="0.3822451938158221"/>
        <n v="0.9966653474855997"/>
        <n v="0.3432782134986405"/>
        <n v="0.5506972362190599"/>
        <n v="0.9840568188993034"/>
        <n v="0.7517357189478447"/>
        <n v="0.9297557889425372"/>
        <n v="0.4683816692858639"/>
        <n v="0.06621417135327634"/>
        <n v="0.8595579141134129"/>
        <n v="0.2745235170062025"/>
        <n v="0.25336142670987116"/>
        <n v="0.6948124129829633"/>
        <n v="0.05258539492907155"/>
        <n v="0.5344737551193239"/>
        <n v="0.7991795903257658"/>
        <n v="0.4155622808435754"/>
        <n v="0.8460983372345576"/>
        <n v="0.878942021326181"/>
        <n v="0.986432773423598"/>
        <n v="0.019807606789856602"/>
        <n v="0.9125702737850849"/>
        <n v="0.6143847033860415"/>
        <n v="0.8866269593454256"/>
        <n v="0.2580040328297072"/>
        <n v="0.43994151932032877"/>
        <n v="0.42053479433819696"/>
        <n v="0.05450871369558996"/>
        <n v="0.3396787265439687"/>
        <n v="0.46150075672318525"/>
        <n v="0.9223090482849012"/>
        <n v="0.5982330108762295"/>
        <n v="0.36846085933000716"/>
        <n v="0.14995899119298228"/>
        <n v="0.8344356930474737"/>
        <n v="0.5497374478537094"/>
        <n v="0.8265936942256222"/>
        <n v="0.9794329784853694"/>
        <n v="0.08471701347436134"/>
        <n v="0.29694969413286754"/>
        <n v="0.845408657363016"/>
        <n v="0.4764378758192944"/>
        <n v="0.6470363414726321"/>
        <n v="0.4849633141722164"/>
        <n v="0.2765625838118648"/>
        <n v="0.004621905671381876"/>
        <n v="0.29666440530780414"/>
        <n v="0.8450750322925538"/>
        <n v="0.5134094081380343"/>
        <n v="0.6578583991023064"/>
        <n v="0.13811548216181924"/>
        <n v="0.8685834795662281"/>
        <n v="0.6026980449183964"/>
        <n v="0.8724435905580793"/>
        <n v="0.5497484404833438"/>
        <n v="0.10650861136958023"/>
        <n v="0.4338581955440648"/>
        <n v="0.8115312699069617"/>
        <n v="0.13950414511047282"/>
        <n v="0.14689738095249483"/>
        <n v="0.6964566809197958"/>
        <n v="0.9235680535250742"/>
        <n v="0.41261483498213447"/>
        <n v="0.998140262944556"/>
        <n v="0.8559766234695775"/>
        <n v="0.3313762552806343"/>
        <n v="0.11481745573054603"/>
        <n v="0.689730117508941"/>
        <n v="0.6138925170535768"/>
        <n v="0.8696637344801069"/>
        <n v="0.6335473950401587"/>
        <n v="0.39115339616316847"/>
        <n v="0.1900843057630761"/>
        <n v="0.656123012333933"/>
        <n v="0.4147848311182999"/>
        <n v="0.24511098288954936"/>
        <n v="0.29395407026792386"/>
        <n v="0.05491508325166061"/>
        <n v="0.08467138442609201"/>
        <n v="0.4130240805167238"/>
        <n v="0.8351792123000646"/>
        <n v="0.7712155548968439"/>
        <n v="0.8527093639187436"/>
        <n v="0.5387883748799439"/>
        <n v="0.2658560445599313"/>
        <n v="0.6016342516940102"/>
        <n v="0.8173020056277746"/>
        <n v="0.9509971634559473"/>
        <n v="0.9428585822192954"/>
        <n v="0.057701617581274456"/>
        <n v="0.9945880312751243"/>
        <n v="0.44436251741940735"/>
        <n v="0.052556992200841424"/>
        <n v="0.6782484649227998"/>
        <n v="0.24796896374607647"/>
        <n v="0.40782075531829953"/>
        <n v="0.4496111505409939"/>
        <n v="0.3513881985075106"/>
        <n v="0.8084236399202528"/>
        <n v="0.3998169419020443"/>
        <n v="0.22737421046426542"/>
        <n v="0.3779438183595035"/>
        <n v="0.7446486816666891"/>
        <n v="0.010520194256937065"/>
        <n v="0.9595124513840059"/>
        <n v="0.3255442229506872"/>
        <n v="0.567260062941682"/>
        <n v="0.9962302744415382"/>
        <n v="0.3307670130882062"/>
        <n v="0.946247502685957"/>
        <n v="0.13273529177082155"/>
        <n v="0.222992860904475"/>
        <n v="0.3093540259509492"/>
        <n v="0.5604321232548432"/>
        <n v="0.15047174633274973"/>
        <n v="0.9144494175732416"/>
        <n v="0.1043198323513812"/>
        <n v="0.34582877870422124"/>
        <n v="0.8902815480722392"/>
        <n v="0.06320499271258218"/>
        <n v="0.898238097332639"/>
        <n v="0.912949150610791"/>
        <n v="0.13783892910279172"/>
        <n v="0.6355052930984381"/>
        <n v="0.7489562388406019"/>
        <n v="0.39680084576399666"/>
        <n v="0.05204114912007429"/>
        <n v="0.37577189005231115"/>
        <n v="0.11366871166422421"/>
        <n v="0.049659655251828694"/>
        <n v="0.3409397115207321"/>
        <n v="0.6005527337334166"/>
        <n v="0.16441505911822452"/>
        <n v="0.9808042312266555"/>
        <n v="0.09184339948800602"/>
        <n v="0.36070252245516043"/>
        <n v="0.43617081082675313"/>
        <n v="0.2565000223814521"/>
        <n v="0.6663903780124526"/>
        <n v="0.746115354992068"/>
        <n v="0.37702007324720055"/>
        <n v="0.04715318152643422"/>
        <n v="0.30283187155259617"/>
        <n v="0.9090901282454457"/>
        <n v="0.05446827347951111"/>
        <n v="0.8884369415935528"/>
        <n v="0.4554649528239544"/>
        <n v="0.590416868304776"/>
        <n v="0.6127744202286782"/>
        <n v="0.40932643480649644"/>
        <n v="0.44509780911686203"/>
        <n v="0.546529689284111"/>
        <n v="0.07325242686975253"/>
        <n v="0.07236074925332114"/>
        <n v="0.6946255067294236"/>
        <n v="0.2965803001016609"/>
        <n v="0.7228109176382"/>
        <n v="0.57008325219338"/>
        <n v="0.6802401059452252"/>
        <n v="0.03504380701932952"/>
        <n v="0.6455720438534243"/>
        <n v="0.5264947674685018"/>
        <n v="0.7414943046549253"/>
        <n v="0.38847578065082744"/>
        <n v="0.9182294756695126"/>
        <n v="0.06348640806250194"/>
        <n v="0.06238251880953316"/>
        <n v="0.934298152136666"/>
        <n v="0.6118762009136363"/>
        <n v="0.6096020289419318"/>
        <n v="0.46079924544160755"/>
        <n v="0.04499876226044408"/>
        <n v="0.021353311060934743"/>
        <n v="0.05211300890765791"/>
        <n v="0.10517980655125969"/>
        <n v="0.6728875297164152"/>
        <n v="0.4777411680726673"/>
        <n v="0.9632706466111361"/>
        <n v="0.9148233781453394"/>
        <n v="0.1485595914056269"/>
        <n v="0.6904343886046574"/>
        <n v="0.16773468470499464"/>
        <n v="0.1943439688496429"/>
        <n v="0.9304742909844318"/>
        <n v="0.8123127586383262"/>
        <n v="0.3605590012990726"/>
        <n v="0.002890430384401066"/>
        <n v="0.5135657653977341"/>
        <n v="0.32484029490282396"/>
        <n v="0.8337481639454227"/>
        <n v="0.8652214640875816"/>
        <n v="0.3815597833867773"/>
        <n v="0.3994951234159414"/>
        <n v="0.6242820882381884"/>
        <n v="0.6944170213734424"/>
        <n v="0.9706780738285238"/>
        <n v="0.607752934817859"/>
        <n v="0.5576376048625983"/>
        <n v="0.21495328781020495"/>
        <n v="0.10167050301927494"/>
        <n v="0.7239174098762184"/>
        <n v="0.7282201584389784"/>
        <n v="0.7500629810652671"/>
        <n v="0.23262196285736514"/>
        <n v="0.8934109647082534"/>
        <n v="0.9317499398995969"/>
        <n v="0.9687485751011005"/>
        <n v="0.18673994661610194"/>
        <n v="0.6237096359886888"/>
        <n v="0.4445310777215892"/>
        <n v="0.07551124525078012"/>
        <n v="0.7173353002222105"/>
        <n v="0.8959267030745605"/>
        <n v="0.330664449479216"/>
        <n v="0.9698033625019534"/>
        <n v="0.3864676557651575"/>
        <n v="0.19211868512092622"/>
        <n v="0.15064748722760168"/>
        <n v="0.10240821904743658"/>
        <n v="0.7542338715919399"/>
        <n v="0.38670926134345573"/>
        <n v="0.5434378891762583"/>
        <n v="0.11239547827438856"/>
        <n v="0.8024363834991094"/>
        <n v="0.2599959579777701"/>
        <n v="0.6589400168671783"/>
        <n v="0.8409961903852369"/>
        <n v="0.8493756743820762"/>
        <n v="0.8575246130628773"/>
        <n v="0.8290062000922129"/>
        <n v="0.9876871295745422"/>
        <n v="0.9517689578862444"/>
        <n v="0.04118802756498885"/>
        <n v="0.18242795589367133"/>
        <n v="0.49896867847002524"/>
        <n v="0.9353054961136742"/>
        <n v="0.35622423247738655"/>
        <n v="0.13302434259752527"/>
        <n v="0.7617662074932182"/>
        <n v="0.7471058249240893"/>
        <n v="0.772861065741818"/>
        <n v="0.7998185501044986"/>
        <n v="0.8110804701964914"/>
        <n v="0.7813609700972534"/>
        <n v="0.952173519945668"/>
        <n v="0.45442533539593877"/>
        <n v="0.05545739424441842"/>
        <n v="0.19368482300818712"/>
        <n v="0.43279091633803024"/>
        <n v="0.03315606909005586"/>
        <n v="0.4740429687203114"/>
        <n v="0.9902211261349982"/>
        <n v="0.5384111161780856"/>
        <n v="0.5999797495034548"/>
        <n v="0.8454348757660634"/>
        <n v="0.854303999915641"/>
        <n v="0.8656494865424258"/>
        <n v="0.4013620737997946"/>
        <n v="0.33123674872285713"/>
        <n v="0.2564789941015472"/>
        <n v="0.9275703153056334"/>
        <n v="0.8151369551632298"/>
        <n v="0.6561674087395671"/>
        <n v="0.3829492257414848"/>
        <n v="0.9003191303727212"/>
        <n v="0.0629479309896891"/>
        <n v="0.20177197983081674"/>
        <n v="0.8130193749541398"/>
        <n v="0.44859416304593613"/>
        <n v="0.029429423443021685"/>
        <n v="0.5622271057078262"/>
        <n v="0.6778674797827211"/>
        <n v="0.2902660908144976"/>
        <n v="0.91118113148009"/>
        <n v="0.4984284860642819"/>
        <n v="0.24098306136096237"/>
        <n v="0.5012750252945452"/>
        <n v="0.7047211197661846"/>
        <n v="0.7704933056964768"/>
        <n v="0.4548671997296343"/>
        <n v="0.5590042050526116"/>
        <n v="0.7349862576225108"/>
        <n v="0.029006259237838505"/>
        <n v="0.06909860014672031"/>
        <n v="0.7756503102647312"/>
        <n v="0.5245815220908197"/>
        <n v="0.8017827524569484"/>
        <n v="0.2916269213365086"/>
        <n v="0.0826802895600135"/>
        <n v="0.308862253761894"/>
        <n v="0.6256180526271851"/>
        <n v="0.838163124613435"/>
        <n v="0.09328530086737408"/>
        <n v="0.41306641274679246"/>
        <n v="0.5414372018670089"/>
        <n v="0.44379357457961655"/>
        <n v="0.9918122828075085"/>
        <n v="0.5250968972469686"/>
        <n v="0.4964548206717514"/>
        <n v="0.5564533563860767"/>
        <n v="0.07747438557338049"/>
        <n v="0.6211863582470344"/>
        <n v="0.6783999115753269"/>
        <n v="0.9836513590008027"/>
        <n v="0.7242114655018584"/>
        <n v="0.9315599971153716"/>
        <n v="0.4445559961042912"/>
        <n v="0.7218478652567741"/>
        <n v="0.10939218834261"/>
        <n v="0.8693448679984455"/>
        <n v="0.3023119928647152"/>
        <n v="0.062142974026462516"/>
        <n v="0.3111200819849168"/>
        <n v="0.2883564489741479"/>
        <n v="0.34811491579250364"/>
        <n v="0.3364423050754023"/>
        <n v="0.2772253866728438"/>
        <n v="0.7840267215457228"/>
        <n v="0.6781602193816141"/>
        <n v="0.34502386618991787"/>
        <n v="0.7285954964366822"/>
        <n v="0.00662026342036659"/>
        <n v="0.5468516176516571"/>
        <n v="0.5894381851690677"/>
        <n v="0.275317008925419"/>
        <n v="0.11701806039265983"/>
        <n v="0.4680071609477665"/>
        <n v="0.9239311572882832"/>
        <n v="0.896172200064381"/>
        <n v="0.582731195711367"/>
        <n v="0.028983342265012313"/>
        <n v="0.13408724551557938"/>
        <n v="0.46035402233280254"/>
        <n v="0.48543972496146004"/>
        <n v="0.9193352594533882"/>
        <n v="0.25314842949188254"/>
        <n v="0.15483284017336774"/>
        <n v="0.3912347736544085"/>
        <n v="0.5633248051088241"/>
        <n v="0.1344718684935552"/>
        <n v="0.5216296377662817"/>
        <n v="0.6208744418073914"/>
        <n v="0.7895358268064928"/>
        <n v="0.9128474130391222"/>
        <n v="0.30631965435717956"/>
        <n v="0.4497472843700119"/>
        <n v="0.17104881888787993"/>
        <n v="0.5079034687743816"/>
        <n v="0.47241165675910346"/>
        <n v="0.3658697961347416"/>
        <n v="0.026074350969675697"/>
        <n v="0.24958810271216902"/>
        <n v="0.5458175179554358"/>
        <n v="0.019126911779537403"/>
        <n v="0.5816390264045501"/>
        <n v="0.0387195698501589"/>
        <n v="0.9194479366859531"/>
        <n v="0.9060978704028815"/>
        <n v="0.4718632763235332"/>
        <n v="0.1948583859792401"/>
        <n v="0.8700396527407922"/>
        <n v="0.15219210118354765"/>
        <n v="0.5675656587434322"/>
        <n v="0.2892612777948512"/>
        <n v="0.8176403368470078"/>
        <n v="0.9764528060655634"/>
        <n v="0.11537359223395527"/>
        <n v="0.8124344184262112"/>
        <n v="0.7927476147655745"/>
        <n v="0.554268737662274"/>
        <n v="0.3022156843137973"/>
        <n v="0.48381197251148145"/>
        <n v="0.16691846722661308"/>
        <n v="0.029367638618838843"/>
        <n v="0.6550164333153722"/>
        <n v="0.3753431050348328"/>
        <n v="0.44973652737291325"/>
        <n v="0.36884696879557455"/>
        <n v="0.1356087180173332"/>
        <n v="0.7912788451062062"/>
        <n v="0.35834416309056616"/>
        <n v="0.60363162574782"/>
        <n v="0.39732597311312867"/>
        <n v="0.023207930380840236"/>
        <n v="0.4253168867303617"/>
        <n v="0.7516293254889251"/>
        <n v="0.4324296761037827"/>
        <n v="0.6823982730054617"/>
        <n v="0.1264784467763055"/>
        <n v="0.381989381494766"/>
        <n v="0.7584747923453243"/>
        <n v="0.30075919083544234"/>
        <n v="0.8823241815623009"/>
        <n v="0.3462510831615445"/>
        <n v="0.36690962793836024"/>
        <n v="0.28724632618089085"/>
        <n v="0.3150417582789614"/>
        <n v="0.6758028350730412"/>
        <n v="0.8886529959767138"/>
        <n v="0.12829017731728165"/>
        <n v="0.8276876916920167"/>
        <n v="0.02495427121403271"/>
        <n v="0.8190861357173483"/>
        <n v="0.9288358654848199"/>
        <n v="0.9128989850195689"/>
        <n v="0.3250575880197498"/>
        <n v="0.1888425210353245"/>
        <n v="0.004840369128928601"/>
        <n v="0.5955894612005933"/>
        <n v="0.5074965934065889"/>
        <n v="0.7669741086726619"/>
        <n v="0.258581086876738"/>
        <n v="0.06740031826755566"/>
        <n v="0.25199469576217326"/>
        <n v="0.7395174102554883"/>
        <n v="0.49488683724771576"/>
        <n v="0.8802450864849896"/>
        <n v="0.7215764211960312"/>
        <n v="0.8191786043628146"/>
        <n v="0.6694112482150328"/>
        <n v="0.03210953365903291"/>
        <n v="0.15664914181700906"/>
        <n v="0.9108018734375536"/>
        <n v="0.29932531248574645"/>
        <n v="0.9003370393509608"/>
        <n v="0.01805511521210046"/>
        <n v="0.7824807600532696"/>
        <n v="0.9123143355368858"/>
        <n v="0.2559505072161645"/>
        <n v="0.092576380874828"/>
        <n v="0.6736170680701649"/>
        <n v="0.461522020031336"/>
        <n v="0.5271323069842246"/>
        <n v="0.6042580380869497"/>
        <n v="0.4089281899260566"/>
        <n v="0.09209230864303242"/>
        <n v="0.0708036015620448"/>
        <n v="0.9110481221311986"/>
        <n v="0.38134775800370846"/>
        <n v="0.5092175197198823"/>
        <n v="0.458315314804692"/>
        <n v="0.8086353424549445"/>
        <n v="0.7169609342640936"/>
        <n v="0.4681089436806132"/>
        <n v="0.6845828901985532"/>
        <n v="0.8119984683465762"/>
        <n v="0.04156037031667337"/>
        <n v="0.5830639739213891"/>
        <n v="0.7695673552536171"/>
        <n v="0.04006399419422679"/>
        <n v="0.5311043038006746"/>
        <n v="0.7358116666716606"/>
        <n v="0.4368256980794234"/>
        <n v="0.49000199177833836"/>
        <n v="0.34730358681178575"/>
        <n v="0.8525767024130299"/>
        <n v="0.42592386849809927"/>
        <n v="0.5550720178696179"/>
        <n v="0.13475993634756"/>
        <n v="0.7148085223403173"/>
        <n v="0.5238255232035437"/>
        <n v="0.6135646314990634"/>
        <n v="0.9875225954028968"/>
        <n v="0.7702819155105516"/>
        <n v="0.5849409098614984"/>
        <n v="0.3962663871954092"/>
        <n v="0.1806262673311"/>
        <n v="0.6192814859218158"/>
        <n v="0.6503396162950488"/>
        <n v="0.6260089410903721"/>
        <n v="0.006118473105604982"/>
        <n v="0.9648411793531032"/>
        <n v="0.7737017997869082"/>
        <n v="0.11524597216071408"/>
        <n v="0.2532794854806667"/>
        <n v="0.3365177018905712"/>
        <n v="0.31490269307715346"/>
        <n v="0.10623468298513783"/>
        <n v="0.22918374393620966"/>
        <n v="0.8239342736472882"/>
        <n v="0.2716954774067657"/>
        <n v="0.14328027273192945"/>
        <n v="0.7284465552784387"/>
        <n v="0.38933929849687166"/>
        <n v="0.6857777507324839"/>
        <n v="0.17763639530493192"/>
        <n v="0.029945531277911108"/>
        <n v="0.06768173337250583"/>
        <n v="0.2815976205809654"/>
        <n v="0.923035730754594"/>
        <n v="0.8235012954584238"/>
        <n v="0.5082137420291291"/>
        <n v="0.27457520228653587"/>
        <n v="0.7034587262998334"/>
        <n v="0.9509474597775628"/>
        <n v="0.8633879673435797"/>
        <n v="0.7199858523108796"/>
        <n v="0.16463068524531765"/>
        <n v="0.983714938701573"/>
        <n v="0.9888252977347869"/>
        <n v="0.86457197850985"/>
        <n v="0.25687102067643997"/>
        <n v="0.9530015400673773"/>
        <n v="0.28238658040886444"/>
        <n v="0.7100202677550098"/>
        <n v="0.8393000101874278"/>
        <n v="0.9987921692654523"/>
        <n v="0.2608893750523342"/>
        <n v="0.4007614608982448"/>
        <n v="0.10404266072636503"/>
        <n v="0.3104413478370823"/>
        <n v="0.14976900824666517"/>
        <n v="0.10812063900657054"/>
        <n v="0.773951029012232"/>
        <n v="0.4942242052563557"/>
        <n v="0.34399071896829436"/>
        <n v="0.7986655451494115"/>
        <n v="0.6884997152184827"/>
        <n v="0.42220778270499415"/>
        <n v="0.5877775923492627"/>
        <n v="0.6466713306930557"/>
        <n v="0.9598917076266363"/>
        <n v="0.6919899893375513"/>
        <n v="0.11622681536970225"/>
        <n v="0.8789402872910749"/>
        <n v="0.3550449875630738"/>
        <n v="0.05829842784086081"/>
        <n v="0.8036445394335059"/>
        <n v="0.524785305909832"/>
        <n v="0.9390125190033449"/>
        <n v="0.5851367938112243"/>
        <n v="0.5714376137669742"/>
        <n v="0.8848062158121909"/>
        <n v="0.3015219789582311"/>
        <n v="0.8111121757685527"/>
        <n v="0.922657900317842"/>
        <n v="0.5291586057250947"/>
        <n v="0.880703078051928"/>
        <n v="0.9207713411207108"/>
        <n v="0.49080313642335616"/>
        <n v="0.28933462039135227"/>
        <n v="0.9967046270586781"/>
        <n v="0.7712198656299715"/>
        <n v="0.9172358411413957"/>
        <n v="0.017046212381655157"/>
        <n v="0.21278502174336933"/>
        <n v="0.6359929915797458"/>
        <n v="0.2045897121874073"/>
        <n v="0.8496208931232901"/>
        <n v="0.5525935519441977"/>
        <n v="0.6970926494923185"/>
        <n v="0.932790543130643"/>
        <n v="0.3433908805985707"/>
        <n v="0.9197421363488334"/>
        <n v="0.641300032320094"/>
        <n v="0.36982678404431546"/>
        <n v="0.11487662771841822"/>
        <n v="0.7894003495528589"/>
        <n v="0.19831898944228699"/>
        <n v="0.5611627579201305"/>
        <n v="0.564136048263761"/>
        <n v="0.8715290950065531"/>
        <n v="0.09600019458119391"/>
        <n v="0.9396946934063732"/>
        <n v="0.845471157695534"/>
        <n v="0.9815012231497822"/>
        <n v="0.7018417422789961"/>
        <n v="0.8624085706996228"/>
        <n v="0.4977539564352077"/>
        <n v="0.7962402470618356"/>
        <n v="0.5701571113360159"/>
        <n v="0.750405516818282"/>
        <n v="0.04995411238275338"/>
        <n v="0.5226410385112167"/>
        <n v="0.22074653902303887"/>
        <n v="0.1857193311389047"/>
        <n v="0.4770205295261356"/>
        <n v="0.7599192486993794"/>
        <n v="0.7376034176936723"/>
        <n v="0.4013575741644507"/>
        <n v="0.5970903199473044"/>
        <n v="0.9986690263394429"/>
        <n v="0.19513253607384962"/>
        <n v="0.09025623730739551"/>
        <n v="0.3730679146237714"/>
        <n v="0.26679123708322194"/>
        <n v="0.49455206451195066"/>
        <n v="0.35434531897550603"/>
        <n v="0.6099379880687474"/>
        <n v="0.4060876124690467"/>
        <n v="0.9245971252123734"/>
        <n v="0.916680674100832"/>
        <n v="0.7237462382676627"/>
        <n v="0.3431985237880246"/>
        <n v="0.6483371511573314"/>
        <n v="0.42760543108685756"/>
        <n v="0.09900167774075896"/>
        <n v="0.5046954429178848"/>
        <n v="0.3618656122260183"/>
        <n v="0.8101615902265026"/>
        <n v="0.04832560629702154"/>
        <n v="0.21852132347250164"/>
        <n v="0.5708151847439923"/>
        <n v="0.11048082969711637"/>
        <n v="0.5414912466852073"/>
        <n v="0.5426058533752911"/>
        <n v="0.2870970266697782"/>
        <n v="0.24564115682032017"/>
        <n v="0.6805697933343648"/>
        <n v="0.46636427751186094"/>
        <n v="0.46095840706548763"/>
        <n v="0.3744833600239822"/>
        <n v="0.36371791278521026"/>
        <n v="0.8419221407534846"/>
        <n v="0.1323976611363754"/>
        <n v="0.35614008860476365"/>
        <n v="0.7022125357562106"/>
        <n v="0.7192906983219957"/>
        <n v="0.11117126791395515"/>
        <n v="0.9065368939571431"/>
        <n v="0.5336589194947031"/>
        <n v="0.983350744833698"/>
        <n v="0.9760731523720216"/>
        <n v="0.6148836694952997"/>
        <n v="0.8088682546977083"/>
        <n v="0.3203851674324265"/>
        <n v="0.32186106760235256"/>
        <n v="0.9401816649610256"/>
        <n v="0.720721737564374"/>
        <n v="0.5780337646882153"/>
        <n v="0.47615087397400035"/>
        <n v="0.6720297816079289"/>
        <n v="0.19040775786351716"/>
        <n v="0.5249261373692491"/>
        <n v="0.3587945849920541"/>
        <n v="0.11052137646126381"/>
        <n v="0.7297394713060077"/>
        <n v="0.8648818806569303"/>
        <n v="0.7627032816433166"/>
        <n v="0.39678041915972206"/>
        <n v="0.7578307690435504"/>
        <n v="0.1154495354835372"/>
        <n v="0.09777131896053604"/>
        <n v="0.008694269046174763"/>
        <n v="0.16622806845896787"/>
        <n v="0.6216890544055532"/>
        <n v="0.5585039732780342"/>
        <n v="0.4256574870260903"/>
        <n v="0.29866622898666983"/>
        <n v="0.5434848931265859"/>
        <n v="0.7511450478527766"/>
        <n v="0.3616492312316927"/>
        <n v="0.5399374414651155"/>
        <n v="0.12831020450394692"/>
        <n v="0.04754752956364372"/>
        <n v="0.7677247007227841"/>
        <n v="0.3929315236269565"/>
        <n v="0.9612448865487357"/>
        <n v="0.32072461052257684"/>
        <n v="0.013008504199497839"/>
        <n v="0.2637269874571827"/>
        <n v="0.17018319279881655"/>
        <n v="0.2609642342444054"/>
        <n v="0.2675362609164922"/>
        <n v="0.17168232092311742"/>
        <n v="0.756549894879549"/>
        <n v="0.1715855762545273"/>
        <n v="0.13079784918995518"/>
        <n v="0.25479720498496905"/>
        <n v="0.32047607315007454"/>
        <n v="0.9998611942174268"/>
        <n v="0.9765940521768108"/>
        <n v="0.250183747622563"/>
        <n v="0.4542686776329167"/>
        <n v="0.37132359541411875"/>
        <n v="0.3178259291252755"/>
        <n v="0.0953083939732775"/>
        <n v="0.9891414071916818"/>
        <n v="0.5646209064793587"/>
        <n v="0.7340942253379699"/>
        <n v="0.41773457976013273"/>
        <n v="0.09755620340016069"/>
        <n v="0.6892809267533656"/>
        <n v="0.550493571978838"/>
        <n v="0.9594180400784098"/>
        <n v="0.9771583081136445"/>
        <n v="0.8101886505064323"/>
        <n v="0.5077446822150873"/>
        <n v="0.9161753197640349"/>
        <n v="0.4721703952763837"/>
        <n v="0.4002774920129871"/>
        <n v="0.12181466001550512"/>
        <n v="0.7637676240679806"/>
        <n v="0.5242438457626146"/>
        <n v="0.2968798052517897"/>
        <n v="0.29543453811017584"/>
        <n v="0.3891117818249151"/>
        <n v="0.787148534110488"/>
        <n v="0.2873774396584533"/>
        <n v="0.014429588090352441"/>
        <n v="0.24845059895189903"/>
        <n v="0.0883148540373816"/>
        <n v="0.5562385960006996"/>
        <n v="0.6385370286986091"/>
        <n v="0.8338852148628121"/>
        <n v="0.675124809452632"/>
        <n v="0.48822263544616595"/>
        <n v="0.3793927147556785"/>
        <n v="0.945492446852631"/>
        <n v="0.3449816323156729"/>
        <n v="0.7414791989042545"/>
        <n v="0.04762669086211113"/>
        <n v="0.13832017496598026"/>
        <n v="0.6255703329842538"/>
        <n v="0.07946435222972414"/>
        <n v="0.0465149505293907"/>
        <n v="0.2418743273745947"/>
        <n v="0.14535441052519826"/>
        <n v="0.18204067117924205"/>
        <n v="0.8913927236432325"/>
        <n v="0.034281556615950115"/>
        <n v="0.21423657531320772"/>
        <n v="0.5438242712287419"/>
        <n v="0.24204275061244462"/>
        <n v="0.9941312816148644"/>
        <n v="0.42044428566219194"/>
        <n v="0.6117869253674278"/>
        <n v="0.5495289938089278"/>
        <n v="0.550071987122226"/>
        <n v="0.7420838761952685"/>
        <n v="0.5143162087311971"/>
        <n v="0.9394549022775884"/>
        <n v="0.40155643651981054"/>
        <n v="0.27043943231516143"/>
        <n v="0.09038298467394223"/>
        <n v="0.8803826890557435"/>
        <n v="0.29370068810718486"/>
        <n v="0.14697590710816433"/>
        <n v="0.44015964319887735"/>
        <n v="0.5191580240398025"/>
        <n v="0.09504259841294482"/>
        <n v="0.7271382577441955"/>
        <n v="0.8873787154262709"/>
        <n v="0.3041422994110702"/>
        <n v="0.14905529903722148"/>
        <n v="0.3014216542830057"/>
        <n v="0.06891649399980426"/>
        <n v="0.6628625021068149"/>
        <n v="0.6485919278899588"/>
        <n v="0.9278203562276034"/>
        <n v="0.8485313258276025"/>
        <n v="0.05234652008103613"/>
        <n v="0.21700762507967208"/>
        <n v="0.05964577876753041"/>
        <n v="0.8893822192866215"/>
        <n v="0.6584195800544042"/>
        <n v="0.9705257331067365"/>
        <n v="0.6888368512698517"/>
        <n v="0.01389792390358191"/>
        <n v="0.38449510647678165"/>
        <n v="0.08348494584259158"/>
        <n v="0.6672691078905457"/>
        <n v="0.9297626022884419"/>
        <n v="0.5409013793789356"/>
        <n v="0.28142490229297434"/>
        <n v="0.7172011070424407"/>
        <n v="0.5072292971563522"/>
        <n v="0.8225431182075"/>
        <n v="0.7465376312100811"/>
        <n v="0.39688004764676255"/>
        <n v="0.5556673754915243"/>
        <n v="0.7457046786305507"/>
        <n v="0.6358327815491925"/>
        <n v="0.9484612560906546"/>
        <n v="0.9661962589789987"/>
        <n v="0.7040597094318553"/>
        <n v="0.7844348721935929"/>
        <n v="0.522778484106889"/>
        <n v="0.16245204452569695"/>
        <n v="0.19945986370100766"/>
        <n v="0.19475124972776825"/>
        <n v="0.7491357407446677"/>
        <n v="0.032979776498341384"/>
        <n v="0.6048325968823567"/>
        <n v="0.5968192208578462"/>
        <n v="0.9981731496366923"/>
        <n v="0.9064390835836371"/>
        <n v="0.024526480466620426"/>
        <n v="0.7059618188075173"/>
        <n v="0.9719929501894883"/>
        <n v="0.674756008832352"/>
        <n v="0.4316997876373956"/>
        <n v="0.8009516503842348"/>
        <n v="0.4481140294804764"/>
        <n v="0.86954978223354"/>
        <n v="0.28285624356674854"/>
        <n v="0.8992023700014227"/>
        <n v="0.10245653061183291"/>
        <n v="0.35360777590394776"/>
        <n v="0.2363894073828805"/>
        <n v="0.11507817950764343"/>
        <n v="0.341440762140943"/>
        <n v="0.3018780123098326"/>
        <n v="0.4350050889804794"/>
        <n v="0.7532313912599401"/>
        <n v="0.9844172939162237"/>
        <n v="0.3153933856317598"/>
        <n v="0.051149173985272856"/>
        <n v="0.3109491986948526"/>
        <n v="0.45502840794520805"/>
        <n v="0.836737038280273"/>
        <n v="0.4400753998534367"/>
        <n v="0.8418103487612212"/>
        <n v="0.8637331608673667"/>
        <n v="0.5171043321890487"/>
        <n v="0.2969466625917644"/>
        <n v="0.06752308619283098"/>
        <n v="0.9936119043073895"/>
        <n v="0.822710885643252"/>
        <n v="0.6723696430600676"/>
        <n v="0.21563616980939115"/>
        <n v="0.7376983696249089"/>
        <n v="0.9622430539216875"/>
        <n v="0.5650217357160443"/>
        <n v="0.8078849011378049"/>
        <n v="0.9784703511095405"/>
        <n v="0.16724114488447617"/>
        <n v="0.08053659810740821"/>
        <n v="0.5272542387642264"/>
        <n v="0.2487631545596346"/>
        <n v="0.46375179422980484"/>
        <n v="0.8225719194469487"/>
        <n v="0.8514118983155995"/>
        <n v="0.7682522882491503"/>
        <n v="0.33628094161368693"/>
        <n v="0.2649917511418055"/>
        <n v="0.35598399518207624"/>
        <n v="0.6107851039654569"/>
        <n v="0.10402416378594104"/>
        <n v="0.343352836845919"/>
        <n v="0.4632167784240099"/>
        <n v="0.8252235930627273"/>
        <n v="0.40454673434375865"/>
        <n v="0.39939256627801845"/>
        <n v="0.9398876922535647"/>
        <n v="0.3060936474254229"/>
        <n v="0.9115303356356043"/>
        <n v="0.9139739208770158"/>
        <n v="0.6328999043376351"/>
        <n v="0.09021872008943133"/>
        <n v="0.3008997971926992"/>
        <n v="0.17195034857320735"/>
        <n v="0.7718140545406327"/>
        <n v="0.5416486057746075"/>
        <n v="0.523587344893206"/>
        <n v="0.11667165949644942"/>
        <n v="0.6646421050310911"/>
        <n v="0.5795770077418152"/>
        <n v="0.6433881607296046"/>
        <n v="0.17235980574600562"/>
        <n v="0.7665477581769026"/>
        <n v="0.7025743661768253"/>
        <n v="0.8548056257449401"/>
        <n v="0.7393407815098859"/>
        <n v="0.9106687835709744"/>
        <n v="0.06734500531564314"/>
        <n v="0.8084805031666435"/>
        <n v="0.400127434367317"/>
        <n v="0.9560962862694111"/>
        <n v="0.29135075681906264"/>
        <n v="0.040743101009392824"/>
        <n v="0.6136051068332673"/>
        <n v="0.23011712219584457"/>
        <n v="0.9660260904204291"/>
        <n v="0.12902324940586107"/>
        <n v="0.820080172899158"/>
        <n v="0.9201450156104692"/>
        <n v="0.0909418633655964"/>
        <n v="0.17629793461570498"/>
        <n v="0.4317093414833363"/>
        <n v="0.005337093444018781"/>
        <n v="0.7691589188585305"/>
        <n v="0.36545188585513866"/>
        <n v="0.14083539515412424"/>
        <n v="0.4087121842952389"/>
        <n v="0.5401441373471844"/>
        <n v="0.6183714783169133"/>
        <n v="0.34301268411683494"/>
        <n v="0.7976580777990262"/>
        <n v="0.6690055225490225"/>
        <n v="0.8447881583040321"/>
        <n v="0.24201370890354412"/>
        <n v="0.8640348273217878"/>
        <n v="0.5594349715720662"/>
        <n v="0.8723322920302903"/>
        <n v="0.380865904424177"/>
        <n v="0.9746518638677403"/>
        <n v="0.21263059007360785"/>
        <n v="0.9119539894104728"/>
        <n v="0.9259754767447043"/>
        <n v="0.7987167262721817"/>
        <n v="0.31560302567893495"/>
        <n v="0.33181286597986015"/>
        <n v="0.020652886856435182"/>
        <n v="0.8909235707907172"/>
        <n v="0.10965317012388398"/>
        <n v="0.5879335968245368"/>
        <n v="0.919862725120886"/>
        <n v="0.23717006364840287"/>
        <n v="0.6634415141715224"/>
        <n v="0.3913699761869738"/>
        <n v="0.41977800941879817"/>
        <n v="0.45446157437356194"/>
        <n v="0.5549519226452859"/>
        <n v="0.5793149986775553"/>
        <n v="0.3037273511540184"/>
        <n v="0.6773815522901748"/>
        <n v="0.25278580711018306"/>
        <n v="0.7015401450219256"/>
        <n v="0.14038059687849946"/>
        <n v="0.16057790958362494"/>
        <n v="0.6796052399134158"/>
        <n v="0.033742216099418965"/>
        <n v="0.7905270622156881"/>
        <n v="0.2800347826025432"/>
        <n v="0.5391763695356039"/>
        <n v="0.5858213246270142"/>
        <n v="0.40555763185585825"/>
        <n v="0.9254701638456256"/>
        <n v="0.9933474889979473"/>
        <n v="0.6858092477336396"/>
        <n v="0.5337702037654692"/>
        <n v="0.24201949096507014"/>
        <n v="0.18642860586686394"/>
        <n v="0.889112088659511"/>
        <n v="0.1898759407946906"/>
        <n v="0.3014361028125079"/>
        <n v="0.9318226307945887"/>
        <n v="0.2879273270786977"/>
        <n v="0.3885907539201233"/>
        <n v="0.5613594696987484"/>
        <n v="0.599390583194905"/>
        <n v="0.7771396811329386"/>
        <n v="0.6949554629638276"/>
        <n v="0.9057726018386674"/>
        <n v="0.8719164745308762"/>
        <n v="0.4706965003723361"/>
        <n v="0.8020348265471479"/>
        <n v="0.6505902019421027"/>
        <n v="0.5751700730537679"/>
        <n v="0.2564079321336422"/>
        <n v="0.010904215988968846"/>
        <n v="0.1453897150499237"/>
        <n v="0.22844869626640896"/>
        <n v="0.42731284958281435"/>
        <n v="0.7583397750817059"/>
        <n v="0.5056172638097534"/>
        <n v="0.31111196754704307"/>
        <n v="0.43419664996137475"/>
        <n v="0.014386737429962215"/>
        <n v="0.5691714179844743"/>
        <n v="0.49550608145897446"/>
        <n v="0.06654258448829853"/>
        <n v="0.4549871569040308"/>
        <n v="0.3870872104842562"/>
        <n v="0.2578075317636306"/>
        <n v="0.788143268502882"/>
        <n v="0.8041071746962832"/>
        <n v="0.4301141909753292"/>
        <n v="0.3456980828642726"/>
        <n v="0.528794425265948"/>
        <n v="0.6353111198629154"/>
        <n v="0.2213015937337247"/>
        <n v="0.555416675020129"/>
        <n v="0.9649385754540442"/>
        <n v="0.22448793109787502"/>
        <n v="0.28927464397233804"/>
        <n v="0.15061598247733288"/>
        <n v="0.20982114939458718"/>
        <n v="0.7534428970876748"/>
        <n v="0.1777060584740474"/>
        <n v="0.04158433778549797"/>
        <n v="0.8776671735396921"/>
        <n v="0.27832561401882683"/>
        <n v="0.7435574319306937"/>
        <n v="0.535776935047849"/>
        <n v="0.6865819254581993"/>
        <n v="0.3973731877410268"/>
        <n v="0.1299849945048499"/>
        <n v="0.06923239289215333"/>
        <n v="0.1213243438844609"/>
        <n v="0.47920502164770085"/>
        <n v="0.6093749520366678"/>
        <n v="0.8333341297234598"/>
        <n v="0.18979664293025633"/>
        <n v="0.6459134600325709"/>
        <n v="0.9577938027967272"/>
        <n v="0.6225084335606199"/>
        <n v="0.9760404926750201"/>
        <n v="0.4444529813072091"/>
        <n v="0.14420952800507914"/>
        <n v="0.5458342951991388"/>
        <n v="0.517723108017483"/>
        <n v="0.28533729104363337"/>
        <n v="0.8961592450083116"/>
        <n v="0.4691723476530014"/>
        <n v="0.5175442616711794"/>
        <n v="0.2794127385641467"/>
        <n v="0.1381100570069883"/>
        <n v="0.18430380727846019"/>
        <n v="0.5356888287331302"/>
        <n v="0.06148324906973823"/>
        <n v="0.38957973444502814"/>
        <n v="0.33770226674922965"/>
        <n v="0.6043956401683983"/>
        <n v="0.5538205238977705"/>
        <n v="0.957153742505734"/>
        <n v="0.0939447657859358"/>
        <n v="0.655908475345192"/>
        <n v="0.39310048518553775"/>
        <n v="0.15785659593164736"/>
        <n v="0.3574009310223841"/>
        <n v="0.761520449541844"/>
        <n v="0.921065361185975"/>
        <n v="0.8709044340743873"/>
        <n v="0.130721964460067"/>
        <n v="0.9421181060702911"/>
        <n v="0.22221805545071927"/>
        <n v="0.430687310894878"/>
        <n v="0.24978385734136888"/>
        <n v="0.22957727720420418"/>
        <n v="0.6811134840171381"/>
        <n v="0.24589889037673374"/>
        <n v="0.30212247094358957"/>
        <n v="0.7335575943359559"/>
        <n v="0.9273196694529483"/>
        <n v="0.5580524978344296"/>
        <n v="0.009530373928977154"/>
        <n v="0.6996882236568187"/>
        <n v="0.8378785060433722"/>
        <n v="0.4371920915040909"/>
        <n v="0.7353686287418493"/>
        <n v="0.9328324741418839"/>
        <n v="0.475104715243009"/>
        <n v="0.4534273986096269"/>
        <n v="0.0632791101693091"/>
        <n v="0.5030645469169172"/>
        <n v="0.45181864432782715"/>
        <n v="0.4599927752890376"/>
        <n v="0.5863661312105602"/>
        <n v="0.3521864088749146"/>
        <n v="0.23661690618091413"/>
        <n v="0.5768493599496852"/>
        <n v="0.1445487292210904"/>
        <n v="0.2750588436720086"/>
        <n v="0.3385422536604933"/>
        <n v="0.7734207931749392"/>
        <n v="0.7526678825863355"/>
        <n v="0.7627155373612117"/>
        <n v="0.1435220926521421"/>
        <n v="0.41487268411175693"/>
        <n v="0.37306554418492044"/>
        <n v="0.36317439695879394"/>
        <n v="0.4142029782457277"/>
        <n v="0.7584169908757707"/>
        <n v="0.5037355866938871"/>
        <n v="0.5410559844667632"/>
        <n v="0.11031595087342061"/>
        <n v="0.6644416451908627"/>
        <n v="0.27677911095480323"/>
        <n v="0.4985636053891296"/>
        <n v="0.23846557757027775"/>
        <n v="0.7218374701754404"/>
        <n v="0.39177971128805644"/>
        <n v="0.05807579748027958"/>
        <n v="0.898243337616376"/>
        <n v="0.5777134845900729"/>
        <n v="0.7448470138188952"/>
        <n v="0.5005462205779603"/>
        <n v="0.5558238595148952"/>
        <n v="0.5087629445516969"/>
        <n v="0.05645938868496447"/>
        <n v="0.20410242422624647"/>
        <n v="0.8467101348271756"/>
        <n v="0.17486218960563438"/>
        <n v="0.1498701530066614"/>
        <n v="0.0336789874207839"/>
        <n v="0.8860519637828287"/>
        <n v="0.05505485870930793"/>
        <n v="0.7867234445328258"/>
        <n v="0.695217225110208"/>
        <n v="0.14796921650829087"/>
        <n v="0.28189460786508513"/>
        <n v="0.12765983220375876"/>
        <n v="0.6869077193493718"/>
        <n v="0.46457010833332424"/>
        <n v="0.46218917097210843"/>
        <n v="0.9530737353971042"/>
        <n v="0.055148023285330194"/>
        <n v="0.5908613841922489"/>
        <n v="0.6005098282329238"/>
        <n v="0.7528177540661637"/>
        <n v="0.8943331573441458"/>
        <n v="0.0835062579602569"/>
        <n v="0.4263994015633812"/>
        <n v="0.673532188176231"/>
        <n v="0.417291103185934"/>
        <n v="0.9493929108240812"/>
        <n v="0.2670335969887133"/>
        <n v="0.09841025900776512"/>
        <n v="0.46712196520690286"/>
        <n v="0.6342346563406702"/>
        <n v="0.10415980847126316"/>
        <n v="0.3265926400661773"/>
        <n v="0.5413937733757551"/>
        <n v="0.441930591536403"/>
        <n v="0.6074582454067688"/>
        <n v="0.4180180866562935"/>
        <n v="0.7560937553868711"/>
        <n v="0.40217288185902333"/>
        <n v="0.7460403609838682"/>
        <n v="0.7744387454302316"/>
        <n v="0.6894289859130078"/>
        <n v="0.9367958740786038"/>
        <n v="0.045620262620760466"/>
        <n v="0.43844289839426"/>
        <n v="0.7145158927445605"/>
        <n v="0.4146182418720511"/>
        <n v="0.6809643800413993"/>
        <n v="0.4097093686672374"/>
        <n v="0.25519295681665566"/>
        <n v="0.8300390940439549"/>
        <n v="0.3715459824517967"/>
        <n v="0.501351728621066"/>
        <n v="0.3806368587876825"/>
        <n v="0.3924051433682961"/>
        <n v="0.48290029942310153"/>
        <n v="0.38909249846664673"/>
        <n v="0.29215715317609614"/>
        <n v="0.7711751119846322"/>
        <n v="0.8269972722141623"/>
        <n v="0.5421407149116684"/>
        <n v="0.5494898120048922"/>
        <n v="0.10616441114941078"/>
        <n v="0.4020188266982653"/>
        <n v="0.667029050389578"/>
        <n v="0.334106105578724"/>
        <n v="0.6626616681311017"/>
        <n v="0.7152478784417919"/>
        <n v="0.14429926725737785"/>
        <n v="0.6534972683926615"/>
        <n v="0.1879659009146435"/>
        <n v="0.39234662268300213"/>
        <n v="0.6928077943299112"/>
        <n v="0.15309198671448498"/>
        <n v="0.6089015953436752"/>
        <n v="0.49212222069210243"/>
        <n v="0.157556048915918"/>
        <n v="0.12140835153651852"/>
        <n v="0.6991258030587033"/>
        <n v="0.3179478155849047"/>
        <n v="0.8843326471347386"/>
        <n v="0.3492372732708551"/>
        <n v="0.7405503922771982"/>
        <n v="0.5453275491405879"/>
        <n v="0.6180879067045828"/>
        <n v="0.7350999014204117"/>
        <n v="0.004959470474354077"/>
        <n v="0.16966458033602483"/>
        <n v="0.24184351478413812"/>
        <n v="0.9169169311662558"/>
        <n v="0.08990994720938883"/>
        <n v="0.11911080263738538"/>
        <n v="0.9590730264060687"/>
        <n v="0.7537724815435041"/>
        <n v="0.7572616355565107"/>
        <n v="0.3744481812526659"/>
        <n v="0.7148721106741059"/>
        <n v="0.1818512698719863"/>
        <n v="0.9431901603829499"/>
        <n v="0.09127137351185566"/>
        <n v="0.7498695777806925"/>
        <n v="0.8250726703757001"/>
        <n v="0.035294678335835994"/>
        <n v="0.5293113881474572"/>
        <n v="0.1857137779404202"/>
        <n v="0.7536404811875907"/>
        <n v="0.3454193968730038"/>
        <n v="0.5595612424562589"/>
        <n v="0.45210113230515014"/>
        <n v="0.9526729673038548"/>
        <n v="0.9460665203659647"/>
        <n v="0.14193385029672434"/>
        <n v="0.18269676471901386"/>
        <n v="0.3882725819144467"/>
        <n v="0.6837851378503632"/>
        <n v="0.44450339920192694"/>
        <n v="0.93093002127398"/>
        <n v="0.03984037872500357"/>
        <n v="0.23467935018473962"/>
        <n v="0.20995156935661896"/>
        <n v="0.6865300473358562"/>
        <n v="0.9051355001210099"/>
        <n v="0.5251859932201846"/>
        <n v="0.5656600644730732"/>
        <n v="0.7098000291425948"/>
        <n v="0.7785249920868191"/>
        <n v="0.7055303898951354"/>
        <n v="0.7209616458490894"/>
        <n v="0.6430110236620497"/>
        <n v="0.5530650765985666"/>
        <n v="0.13377657016638722"/>
        <n v="0.8983818151961607"/>
        <n v="0.2069293736812089"/>
        <n v="0.9034999835112446"/>
        <n v="0.5051458863345136"/>
        <n v="0.40527368618031767"/>
        <n v="0.04537437279281631"/>
        <n v="0.46995974355267145"/>
        <n v="0.3442859955029369"/>
        <n v="0.9680690315924203"/>
        <n v="0.441835717995813"/>
        <n v="0.08108395701957594"/>
        <n v="0.5674297971482063"/>
        <n v="0.32343881384470263"/>
        <n v="0.6995632468238915"/>
        <n v="0.13049339135879823"/>
        <n v="0.716891936539665"/>
        <n v="0.5889765222622766"/>
        <n v="0.9501738754128779"/>
        <n v="0.9519771429513314"/>
        <n v="0.7721081540703943"/>
        <n v="0.12058817096591612"/>
        <n v="0.03570400892760839"/>
        <n v="0.9264577442209287"/>
        <n v="0.14943070229688227"/>
        <n v="0.4045933046828232"/>
        <n v="0.8951679299322016"/>
        <n v="0.09774265906898283"/>
        <n v="0.6171504917718911"/>
        <n v="0.029611339738052633"/>
        <n v="0.5790659591736759"/>
        <n v="0.27426521166922346"/>
        <n v="0.3727252623258811"/>
        <n v="0.9366278980382025"/>
        <n v="0.6139187834218656"/>
        <n v="0.9504638925543103"/>
        <n v="0.455949644952765"/>
        <n v="0.955206562467815"/>
        <n v="0.9437870909335792"/>
        <n v="0.8941437826046578"/>
        <n v="0.00481218965267749"/>
        <n v="0.09963106855112835"/>
        <n v="0.08686856168707202"/>
        <n v="0.9151096161703887"/>
        <n v="0.6000410412690896"/>
        <n v="0.2208338230801098"/>
        <n v="0.4626472373572178"/>
        <n v="0.15555498098083242"/>
        <n v="0.08984861259344556"/>
        <n v="0.38828695793011336"/>
        <n v="0.06870271922347648"/>
        <n v="0.22413766582696648"/>
        <n v="0.8381428151234959"/>
        <n v="0.8106018268723876"/>
        <n v="0.8161698072229051"/>
        <n v="0.633366248665165"/>
        <n v="0.29748074075254305"/>
        <n v="0.19440399120825558"/>
        <n v="0.8689717292722017"/>
        <n v="0.293868755570346"/>
        <n v="0.172297966766364"/>
        <n v="0.18812050017364523"/>
        <n v="0.2743333876929548"/>
        <n v="0.26930893103186515"/>
        <n v="0.20845498289635267"/>
        <n v="0.9606366510503392"/>
        <n v="0.0207130276237929"/>
        <n v="0.6021615478081652"/>
        <n v="0.8218997650774598"/>
        <n v="0.02435000944052379"/>
        <n v="0.41417455483701227"/>
        <n v="0.7832531935759954"/>
        <n v="0.3622531102551304"/>
        <n v="0.1279694477488773"/>
        <n v="0.3253547615121767"/>
        <n v="0.35692021951406494"/>
        <n v="0.796381879245172"/>
        <n v="0.41647752656564574"/>
        <n v="0.4265628639815503"/>
        <n v="0.22883112705740938"/>
        <n v="0.9925323860885377"/>
        <n v="0.0839945072619801"/>
        <n v="0.012182570839425644"/>
        <n v="0.4749657688825132"/>
        <n v="0.5873541024370306"/>
        <n v="0.42985320931720483"/>
        <n v="0.3754296066168471"/>
        <n v="0.8379391086935454"/>
        <n v="0.6261523162327239"/>
        <n v="0.569013577522453"/>
        <n v="6.505432904577724E-4"/>
        <n v="0.6408024745421215"/>
        <n v="0.780965175030403"/>
        <n v="0.04501643742043593"/>
        <n v="0.02273141767857556"/>
        <n v="0.5486509823836736"/>
        <n v="0.971569053223346"/>
        <n v="0.24699635965874644"/>
        <n v="0.5038176972383457"/>
        <n v="0.4648104314227606"/>
        <n v="0.6412740547847879"/>
        <n v="0.8418436465401083"/>
        <n v="0.08242983564758188"/>
        <n v="0.8610729988237055"/>
        <n v="0.7723785797211681"/>
        <n v="0.398425733389165"/>
        <n v="0.4611911861534267"/>
        <n v="0.010395761649325874"/>
        <n v="0.9654105678298978"/>
        <n v="0.0028489869391851164"/>
        <n v="0.01676850278201225"/>
        <n v="0.9156719369331288"/>
        <n v="0.551790217924691"/>
        <n v="0.9420615969654405"/>
        <n v="0.5392574815593411"/>
        <n v="0.2096295065138455"/>
        <n v="0.7613069294119789"/>
        <n v="0.46766911181988857"/>
        <n v="0.7381287279457537"/>
        <n v="0.9386076827293081"/>
        <n v="0.4238114789377436"/>
        <n v="0.24265433051133412"/>
        <n v="0.6879828251067385"/>
        <n v="0.9369066116342668"/>
        <n v="0.5487812992405616"/>
        <n v="0.3207631805612835"/>
        <n v="0.8297450322921234"/>
        <n v="0.44860135179458405"/>
        <n v="0.39692570191893906"/>
        <n v="0.41163932746088894"/>
        <n v="0.49156413975255364"/>
        <n v="0.7601561082091624"/>
        <n v="0.33475467411357385"/>
        <n v="0.7443595979264549"/>
        <n v="0.14856176534522247"/>
        <n v="0.8698703730324439"/>
        <n v="0.8460434299257028"/>
        <n v="0.0578436550960616"/>
        <n v="0.8017117278684941"/>
        <n v="0.6391338056191429"/>
        <n v="0.5633822603112667"/>
        <n v="0.11868049249700663"/>
        <n v="0.9235121509675657"/>
        <n v="0.44566171671574417"/>
        <n v="0.07850917344545072"/>
        <n v="0.6952361026238407"/>
        <n v="0.3917448792114163"/>
        <n v="0.0903289037580226"/>
        <n v="0.5918807550967572"/>
        <n v="0.10147523934111868"/>
        <n v="0.7125008433058235"/>
        <n v="0.596914468456421"/>
        <n v="0.16994439676791606"/>
        <n v="0.26475217698148024"/>
        <n v="0.6197817240298134"/>
        <n v="0.5880154305625929"/>
        <n v="0.49283258295609034"/>
        <n v="0.7688944399548232"/>
        <n v="0.8313715086654818"/>
        <n v="0.12058307366069998"/>
        <n v="0.49570837074062213"/>
        <n v="0.47722468641176585"/>
        <n v="0.3393047299105726"/>
        <n v="0.2209800248827566"/>
        <n v="0.23374838925575214"/>
        <n v="0.14973537391009406"/>
        <n v="0.1181402228336107"/>
        <n v="0.8721525807591103"/>
        <n v="0.6337577941167261"/>
        <n v="0.9344519562846813"/>
        <n v="0.5453826784513264"/>
        <n v="0.8744572905358463"/>
        <n v="0.5346693212382776"/>
        <n v="0.7350903277988291"/>
        <n v="0.14577663938480212"/>
        <n v="0.8268767234875785"/>
        <n v="0.5646867003773587"/>
        <n v="0.23543414584403932"/>
        <n v="0.4948308705398422"/>
        <n v="0.4568038617072677"/>
        <n v="0.954589810438017"/>
        <n v="0.7954290170719956"/>
        <n v="0.2468133981145052"/>
        <n v="0.6642708634129001"/>
        <n v="0.34472772360104154"/>
        <n v="0.5248094644862842"/>
        <n v="0.28859043357867853"/>
        <n v="0.9404425023988394"/>
        <n v="0.007482587603379165"/>
        <n v="0.5871462902961808"/>
        <n v="0.9630656322772685"/>
        <n v="0.27039011888880393"/>
        <n v="0.6774960539977892"/>
        <n v="0.19052122563660756"/>
        <n v="0.15460812925926504"/>
        <n v="0.2366074471421954"/>
        <n v="0.3587069645825838"/>
        <n v="0.7806065027901731"/>
        <n v="0.7837414833583743"/>
        <n v="0.8024246345806821"/>
        <n v="0.06025738764847788"/>
        <n v="0.6677473356639096"/>
        <n v="0.9194979152032428"/>
        <n v="0.17342234293152392"/>
        <n v="0.40258165977382265"/>
        <n v="0.6917155927016215"/>
        <n v="0.285225042472119"/>
        <n v="0.21014302555035713"/>
        <n v="0.43050089559328397"/>
        <n v="0.5561229100305873"/>
        <n v="0.4072655771188378"/>
        <n v="0.09684185803198009"/>
        <n v="0.7719034027625389"/>
        <n v="0.14905237314627007"/>
        <n v="0.03581278357741646"/>
        <n v="0.35871504851870695"/>
        <n v="0.4885988520858985"/>
        <n v="0.5072878152843566"/>
        <n v="0.7533774389209436"/>
        <n v="0.863988429376752"/>
        <n v="0.5801926021973043"/>
        <n v="0.07859008092039488"/>
        <n v="0.8786850640661725"/>
        <n v="0.1474450632887413"/>
        <n v="0.12233361188119696"/>
        <n v="0.5897902239688636"/>
        <n v="0.8724546835295216"/>
        <n v="0.24841508754924846"/>
        <n v="0.44744737958222947"/>
        <n v="0.13803952404558717"/>
        <n v="0.4563934971447856"/>
        <n v="0.2689472847928871"/>
        <n v="0.6090738818468737"/>
        <n v="0.0883770646388774"/>
        <n v="0.5678743588502235"/>
        <n v="0.02682606203138771"/>
        <n v="0.6101870071682273"/>
        <n v="0.9828450400198641"/>
        <n v="0.09014595782873502"/>
        <n v="0.5032942471860438"/>
        <n v="0.5213809544149777"/>
        <n v="0.944703370478233"/>
        <n v="0.021558415387328278"/>
        <n v="0.26678590454877793"/>
        <n v="0.6665662835890627"/>
        <n v="0.9958646293859912"/>
        <n v="0.3771698407061007"/>
        <n v="0.6916697263173263"/>
        <n v="0.5118262893703152"/>
        <n v="0.29649093931973936"/>
        <n v="0.6522318872457984"/>
        <n v="0.5849487959408665"/>
        <n v="0.7573419375785736"/>
        <n v="0.5627651859183561"/>
        <n v="0.11943565166493841"/>
        <n v="0.7840570577143179"/>
        <n v="0.4028020279130696"/>
        <n v="0.8221681521030287"/>
        <n v="0.5804317343359059"/>
        <n v="0.3953391096629749"/>
        <n v="0.23347222833654646"/>
        <n v="0.22516471703050012"/>
        <n v="0.4470212462665505"/>
        <n v="0.6054946552062961"/>
        <n v="0.25710520709441465"/>
        <n v="0.8480219511654299"/>
        <n v="0.1885472116680712"/>
        <n v="0.41721438325823657"/>
        <n v="0.11113127246388665"/>
        <n v="0.2935519169111005"/>
        <n v="0.24939877460783566"/>
        <n v="0.23542948105573724"/>
        <n v="0.3550772809142112"/>
        <n v="0.42489331131177843"/>
        <n v="0.5141733953100724"/>
        <n v="0.9620421657871244"/>
        <n v="0.864918975461924"/>
        <n v="0.7520152020573494"/>
        <n v="0.277925025334366"/>
        <n v="0.1446999672507605"/>
        <n v="0.25407994714756443"/>
        <n v="0.8314474211250863"/>
        <n v="0.465058872455303"/>
        <n v="0.7691218552996831"/>
        <n v="0.3600481647717192"/>
        <n v="0.5368118622861655"/>
        <n v="0.5328167145573168"/>
        <n v="0.4846795635109088"/>
        <n v="0.35608880423294453"/>
        <n v="0.2110496466936621"/>
        <n v="0.0939288600957836"/>
        <n v="0.40938277827131664"/>
        <n v="0.9742900035138872"/>
        <n v="0.5208089079009602"/>
        <n v="0.7978920009317607"/>
        <n v="0.1731122253944144"/>
        <n v="0.6591858149369052"/>
        <n v="0.29927902420782526"/>
        <n v="0.42146528873982936"/>
        <n v="0.5268898709564039"/>
        <n v="0.21045882741938637"/>
        <n v="0.7858266758763287"/>
        <n v="0.4363590946466198"/>
        <n v="0.671170995707604"/>
        <n v="0.6187319893693951"/>
        <n v="0.44910989911639143"/>
        <n v="0.5457245121710502"/>
        <n v="0.437587983612596"/>
        <n v="0.35021796839953"/>
        <n v="0.014916544770389062"/>
        <n v="0.810933725871527"/>
        <n v="0.596271014956332"/>
        <n v="0.2940014354280489"/>
        <n v="0.41079349554897404"/>
        <n v="0.02627470867980708"/>
        <n v="0.8548163836169037"/>
        <n v="0.9499875209811522"/>
        <n v="0.08660402239281562"/>
        <n v="0.9415664074661126"/>
        <n v="0.5651681363918413"/>
        <n v="0.2060582264983577"/>
        <n v="0.5734702348599554"/>
        <n v="0.7813332249818695"/>
        <n v="0.7611243666677218"/>
        <n v="0.22973533938370316"/>
        <n v="0.20312831006913"/>
        <n v="0.2640606539999407"/>
        <n v="0.911874473940356"/>
        <n v="0.58265704822359"/>
        <n v="0.625544490142624"/>
        <n v="0.986186263531524"/>
        <n v="0.6959194701375111"/>
        <n v="0.6554328100600746"/>
        <n v="0.1347098682996174"/>
        <n v="0.6028639189030586"/>
        <n v="0.17492211072287234"/>
        <n v="0.915949096523104"/>
        <n v="0.8408526775257205"/>
        <n v="0.7111709930805258"/>
        <n v="0.9784795330464107"/>
        <n v="0.2659562031901891"/>
        <n v="0.4118768566854316"/>
        <n v="0.7213117039902254"/>
        <n v="0.4985061250910976"/>
        <n v="0.008774360036276185"/>
        <n v="0.4476559464177917"/>
        <n v="0.2875023267279485"/>
        <n v="0.6358595081256363"/>
        <n v="0.5452151404985747"/>
        <n v="0.547882039975484"/>
        <n v="0.06260690865258789"/>
        <n v="0.34203831834819576"/>
        <n v="0.935321632510819"/>
        <n v="0.7874891071190757"/>
        <n v="0.6392249316000661"/>
        <n v="0.05522491864144741"/>
        <n v="0.8902894522715366"/>
        <n v="0.6232413385804828"/>
        <n v="0.5448150741255476"/>
        <n v="0.14264285323435377"/>
        <n v="0.59193739576329"/>
        <n v="0.2208964395681291"/>
        <n v="0.0695721109082923"/>
        <n v="0.6301424556666072"/>
        <n v="0.9763554915585689"/>
        <n v="0.8144249523060444"/>
        <n v="0.5231570164318782"/>
        <n v="0.8251250010813129"/>
        <n v="0.7638649112799862"/>
        <n v="0.9870862526109154"/>
        <n v="0.24001257700972556"/>
        <n v="0.9203597053276655"/>
        <n v="0.5691831858841994"/>
        <n v="0.6987329136540794"/>
        <n v="0.2828802410163179"/>
        <n v="0.3039443184745867"/>
        <n v="0.8836947281412534"/>
        <n v="0.47453491951595383"/>
        <n v="0.33026654015149204"/>
        <n v="0.09460453896789078"/>
        <n v="0.5859854383472926"/>
        <n v="0.41738566416824663"/>
        <n v="0.6759899397667027"/>
        <n v="0.37172333956880244"/>
        <n v="0.9073078335786905"/>
        <n v="0.6095720430564102"/>
        <n v="0.6175722581833022"/>
        <n v="0.6759361185012801"/>
        <n v="0.45540036122188243"/>
        <n v="0.028861368611645455"/>
        <n v="0.7651213285163097"/>
        <n v="0.6188234401710143"/>
        <n v="0.9830928848162809"/>
        <n v="0.31997769194956627"/>
        <n v="0.9634843303583812"/>
        <n v="0.859178102051537"/>
        <n v="0.07738846802662003"/>
        <n v="0.6345111043449263"/>
        <n v="0.587834297085833"/>
        <n v="0.2785185052520074"/>
        <n v="0.8402182791183533"/>
        <n v="0.280623205512356"/>
        <n v="0.9464849177600947"/>
        <n v="0.9199659052938963"/>
        <n v="0.9338255232437427"/>
        <n v="0.1084829626901539"/>
        <n v="0.40461157116611746"/>
        <n v="0.14229825716611832"/>
        <n v="0.07174110419243052"/>
        <n v="0.398186634983276"/>
        <n v="0.6286893448377805"/>
        <n v="0.4849387302535584"/>
        <n v="0.15057237844253046"/>
        <n v="0.5139866690351782"/>
        <n v="0.04384187219013125"/>
        <n v="0.9398321072075903"/>
        <n v="0.7383333458902585"/>
        <n v="0.7419741172036829"/>
        <n v="0.19492703362111197"/>
        <n v="0.6826080605164191"/>
        <n v="0.5618031868921487"/>
        <n v="0.5379296318039821"/>
        <n v="0.2070691180331119"/>
        <n v="0.8281249183974086"/>
        <n v="0.968407298497527"/>
        <n v="0.8778785992860714"/>
        <n v="0.9524792325470841"/>
        <n v="0.4444335804750157"/>
        <n v="0.07737313915432753"/>
        <n v="0.5259559599925325"/>
        <n v="0.8477889793260128"/>
        <n v="0.8843959370094089"/>
        <n v="0.4804209643375089"/>
        <n v="0.8125068448838977"/>
        <n v="0.4297548416462328"/>
        <n v="0.47563786738808944"/>
        <n v="0.9040070297843935"/>
        <n v="0.9499194115496676"/>
        <n v="0.9870741098926666"/>
        <n v="0.7472120497616038"/>
        <n v="0.20314511230764276"/>
        <n v="0.00450625244925229"/>
        <n v="0.5621852670309598"/>
        <n v="0.6652910746470044"/>
        <n v="0.4210898199828421"/>
        <n v="0.3898218048519687"/>
        <n v="0.5793091649301161"/>
        <n v="0.8004068104460355"/>
        <n v="0.4196727001179028"/>
        <n v="0.15012255765397475"/>
        <n v="0.20361989700521665"/>
        <n v="0.9551970518849714"/>
        <n v="0.7618405733811944"/>
        <n v="0.3622479822120176"/>
        <n v="0.2913169626954323"/>
        <n v="0.5443162513620692"/>
        <n v="0.11095254591681802"/>
        <n v="0.7000198684041298"/>
        <n v="0.45150337860757705"/>
        <n v="0.9371117254415444"/>
        <n v="0.40065089255142283"/>
        <n v="0.5773285372940229"/>
        <n v="0.30815705978066377"/>
        <n v="0.04886285627120868"/>
        <n v="0.4246278721175961"/>
        <n v="0.31439403756821416"/>
        <n v="0.5241156685087639"/>
        <n v="0.6978254306874998"/>
        <n v="0.2973691514663025"/>
        <n v="0.4562617008500214"/>
        <n v="0.528877864771237"/>
        <n v="0.633018971008671"/>
        <n v="0.4449615549561514"/>
        <n v="0.7134107249914612"/>
        <n v="0.17815662567152735"/>
        <n v="0.6816402357894011"/>
        <n v="0.39931176325868256"/>
        <n v="0.9914255295954105"/>
        <n v="0.7655036274246771"/>
        <n v="0.16518085710644614"/>
        <n v="0.6896288143522006"/>
        <n v="0.6299995636985487"/>
        <n v="0.9049556801096836"/>
        <n v="0.5897734641312216"/>
        <n v="0.5517828902657419"/>
        <n v="0.28111166597715"/>
        <n v="0.8085376144294855"/>
        <n v="0.6289845528043714"/>
        <n v="0.009159006241872047"/>
        <n v="0.8220354018774668"/>
        <n v="0.39358871023266195"/>
        <n v="0.586218879655422"/>
        <n v="0.11788347062777593"/>
        <n v="0.32091197011558115"/>
        <n v="0.47226250340723686"/>
        <n v="0.8490949777719439"/>
        <n v="0.8148074829209911"/>
        <n v="0.35093799829394556"/>
        <n v="0.999182551353659"/>
        <n v="0.3295964219658881"/>
        <n v="0.8583912440990599"/>
        <n v="0.8837891650133294"/>
        <n v="0.9831196265927001"/>
        <n v="0.5214994533679822"/>
        <n v="0.810638892994844"/>
        <n v="0.5837215823134567"/>
        <n v="0.20468888786813733"/>
        <n v="0.600522201324289"/>
        <n v="0.8724927481978834"/>
        <n v="0.5708628782686277"/>
        <n v="0.3244477456777567"/>
        <n v="0.9428366798800876"/>
        <n v="0.655603251552031"/>
        <n v="0.6255251122878059"/>
        <n v="0.31440864458476603"/>
        <n v="0.5440295286235466"/>
        <n v="0.6501485724725291"/>
        <n v="0.36494224373826767"/>
        <n v="0.40086327982656156"/>
        <n v="0.0832929162657231"/>
        <n v="0.23138577217860257"/>
        <n v="0.13965502346293834"/>
        <n v="0.8675480262185069"/>
        <n v="0.7965727277228845"/>
        <n v="0.5368732517922261"/>
        <n v="0.2688363644311278"/>
        <n v="0.13556264599598356"/>
        <n v="0.8975959195491224"/>
        <n v="0.441812037299247"/>
        <n v="0.7621711725051052"/>
        <n v="0.5100876856063964"/>
        <n v="0.017144453074080968"/>
        <n v="0.1617109746811375"/>
        <n v="0.860473747923424"/>
        <n v="0.8638284026007684"/>
        <n v="0.018638679968488114"/>
        <n v="0.7195894463076616"/>
        <n v="0.5680477027467886"/>
        <n v="0.31324599829237476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Structuring" cacheId="0" dataCaption="" compact="0" compactData="0">
  <location ref="O22:T33" firstHeaderRow="0" firstDataRow="4" firstDataCol="0"/>
  <pivotFields>
    <pivotField name="msisd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name="City" axis="axisRow" compact="0" outline="0" multipleItemSelectionAllowed="1" showAll="0" sortType="ascending">
      <items>
        <item x="0"/>
        <item x="1"/>
        <item t="default"/>
      </items>
    </pivotField>
    <pivotField name="market_id" compact="0" outline="0" multipleItemSelectionAllowed="1" showAll="0">
      <items>
        <item x="0"/>
        <item x="1"/>
        <item x="2"/>
        <item x="3"/>
        <item t="default"/>
      </items>
    </pivotField>
    <pivotField name="upload_megabytes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t="default"/>
      </items>
    </pivotField>
    <pivotField name="download_megaby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name="modem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market_desc" axis="axisRow" compact="0" outline="0" multipleItemSelectionAllowed="1" showAll="0" sortType="ascending">
      <items>
        <item sd="0" x="2"/>
        <item sd="0" x="0"/>
        <item sd="0" x="1"/>
        <item sd="0" x="3"/>
        <item t="default"/>
      </items>
    </pivotField>
    <pivotField name="Общий трафик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t="default"/>
      </items>
    </pivotField>
    <pivotField name="Категория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</pivotFields>
  <rowFields>
    <field x="1"/>
    <field x="6"/>
    <field x="5"/>
  </rowFields>
  <colFields>
    <field x="-2"/>
  </colFields>
  <dataFields>
    <dataField name="SUM of msisdn" fld="0" baseField="0"/>
    <dataField name="SUM of msisdn" fld="0" showDataAs="percentOfTotal" baseField="0" numFmtId="10"/>
    <dataField name="COUNTA of modem" fld="5" subtotal="count" baseField="0"/>
  </dataFields>
</pivotTableDefinition>
</file>

<file path=xl/pivotTables/pivotTable2.xml><?xml version="1.0" encoding="utf-8"?>
<pivotTableDefinition xmlns="http://schemas.openxmlformats.org/spreadsheetml/2006/main" name="Pivot Table 6" cacheId="1" dataCaption="" compact="0" compactData="0">
  <location ref="A1:B5" firstHeaderRow="0" firstDataRow="1" firstDataCol="0"/>
  <pivotFields>
    <pivotField name="phone_numb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  <item x="18231"/>
        <item x="18232"/>
        <item x="18233"/>
        <item x="18234"/>
        <item x="18235"/>
        <item x="18236"/>
        <item x="18237"/>
        <item x="18238"/>
        <item x="18239"/>
        <item x="18240"/>
        <item x="18241"/>
        <item x="18242"/>
        <item x="18243"/>
        <item x="18244"/>
        <item x="18245"/>
        <item x="18246"/>
        <item x="18247"/>
        <item x="18248"/>
        <item x="18249"/>
        <item x="18250"/>
        <item x="18251"/>
        <item x="18252"/>
        <item x="18253"/>
        <item x="18254"/>
        <item x="18255"/>
        <item x="18256"/>
        <item x="18257"/>
        <item x="18258"/>
        <item x="18259"/>
        <item x="18260"/>
        <item x="18261"/>
        <item x="18262"/>
        <item x="18263"/>
        <item x="18264"/>
        <item x="18265"/>
        <item x="18266"/>
        <item x="18267"/>
        <item x="18268"/>
        <item x="18269"/>
        <item x="18270"/>
        <item x="18271"/>
        <item x="18272"/>
        <item x="18273"/>
        <item x="18274"/>
        <item x="18275"/>
        <item x="18276"/>
        <item x="18277"/>
        <item x="18278"/>
        <item x="18279"/>
        <item x="18280"/>
        <item x="18281"/>
        <item x="18282"/>
        <item x="18283"/>
        <item x="18284"/>
        <item x="18285"/>
        <item x="18286"/>
        <item x="18287"/>
        <item x="18288"/>
        <item x="18289"/>
        <item x="18290"/>
        <item x="18291"/>
        <item x="18292"/>
        <item x="18293"/>
        <item x="18294"/>
        <item x="18295"/>
        <item x="18296"/>
        <item x="18297"/>
        <item x="18298"/>
        <item x="18299"/>
        <item x="18300"/>
        <item x="18301"/>
        <item x="18302"/>
        <item x="18303"/>
        <item x="18304"/>
        <item x="18305"/>
        <item x="18306"/>
        <item x="18307"/>
        <item x="18308"/>
        <item x="18309"/>
        <item x="18310"/>
        <item x="18311"/>
        <item x="18312"/>
        <item x="18313"/>
        <item x="18314"/>
        <item x="18315"/>
        <item x="18316"/>
        <item x="18317"/>
        <item x="18318"/>
        <item x="18319"/>
        <item x="18320"/>
        <item x="18321"/>
        <item x="18322"/>
        <item x="18323"/>
        <item x="18324"/>
        <item x="18325"/>
        <item x="18326"/>
        <item x="18327"/>
        <item x="18328"/>
        <item x="18329"/>
        <item x="18330"/>
        <item x="18331"/>
        <item x="18332"/>
        <item x="18333"/>
        <item x="18334"/>
        <item x="18335"/>
        <item x="18336"/>
        <item x="18337"/>
        <item x="18338"/>
        <item x="18339"/>
        <item x="18340"/>
        <item x="18341"/>
        <item x="18342"/>
        <item x="18343"/>
        <item x="18344"/>
        <item x="18345"/>
        <item x="18346"/>
        <item x="18347"/>
        <item x="18348"/>
        <item x="18349"/>
        <item x="18350"/>
        <item x="18351"/>
        <item x="18352"/>
        <item x="18353"/>
        <item x="18354"/>
        <item x="18355"/>
        <item x="18356"/>
        <item x="18357"/>
        <item x="18358"/>
        <item x="18359"/>
        <item x="18360"/>
        <item x="18361"/>
        <item x="18362"/>
        <item x="18363"/>
        <item x="18364"/>
        <item x="18365"/>
        <item x="18366"/>
        <item x="18367"/>
        <item x="18368"/>
        <item x="18369"/>
        <item x="18370"/>
        <item x="18371"/>
        <item x="18372"/>
        <item x="18373"/>
        <item x="18374"/>
        <item x="18375"/>
        <item x="18376"/>
        <item x="18377"/>
        <item x="18378"/>
        <item x="18379"/>
        <item x="18380"/>
        <item x="18381"/>
        <item x="18382"/>
        <item x="18383"/>
        <item x="18384"/>
        <item x="18385"/>
        <item x="18386"/>
        <item x="18387"/>
        <item x="18388"/>
        <item x="18389"/>
        <item x="18390"/>
        <item x="18391"/>
        <item x="18392"/>
        <item x="18393"/>
        <item x="18394"/>
        <item x="18395"/>
        <item x="18396"/>
        <item x="18397"/>
        <item x="18398"/>
        <item x="18399"/>
        <item x="18400"/>
        <item x="18401"/>
        <item x="18402"/>
        <item x="18403"/>
        <item x="18404"/>
        <item x="18405"/>
        <item x="18406"/>
        <item x="18407"/>
        <item x="18408"/>
        <item x="18409"/>
        <item x="18410"/>
        <item x="18411"/>
        <item x="18412"/>
        <item x="18413"/>
        <item x="18414"/>
        <item x="18415"/>
        <item x="18416"/>
        <item x="18417"/>
        <item x="18418"/>
        <item x="18419"/>
        <item x="18420"/>
        <item x="18421"/>
        <item x="18422"/>
        <item x="18423"/>
        <item x="18424"/>
        <item x="18425"/>
        <item x="18426"/>
        <item x="18427"/>
        <item x="18428"/>
        <item x="18429"/>
        <item x="18430"/>
        <item x="18431"/>
        <item x="18432"/>
        <item x="18433"/>
        <item x="18434"/>
        <item x="18435"/>
        <item x="18436"/>
        <item x="18437"/>
        <item x="18438"/>
        <item x="18439"/>
        <item x="18440"/>
        <item x="18441"/>
        <item x="18442"/>
        <item x="18443"/>
        <item x="18444"/>
        <item x="18445"/>
        <item x="18446"/>
        <item x="18447"/>
        <item x="18448"/>
        <item x="18449"/>
        <item x="18450"/>
        <item x="18451"/>
        <item x="18452"/>
        <item x="18453"/>
        <item x="18454"/>
        <item x="18455"/>
        <item x="18456"/>
        <item x="18457"/>
        <item x="18458"/>
        <item x="18459"/>
        <item x="18460"/>
        <item x="18461"/>
        <item x="18462"/>
        <item x="18463"/>
        <item x="18464"/>
        <item x="18465"/>
        <item x="18466"/>
        <item x="18467"/>
        <item x="18468"/>
        <item x="18469"/>
        <item x="18470"/>
        <item x="18471"/>
        <item x="18472"/>
        <item x="18473"/>
        <item x="18474"/>
        <item x="18475"/>
        <item x="18476"/>
        <item x="18477"/>
        <item x="18478"/>
        <item x="18479"/>
        <item x="18480"/>
        <item x="18481"/>
        <item x="18482"/>
        <item x="18483"/>
        <item x="18484"/>
        <item x="18485"/>
        <item x="18486"/>
        <item x="18487"/>
        <item x="18488"/>
        <item x="18489"/>
        <item x="18490"/>
        <item x="18491"/>
        <item x="18492"/>
        <item x="18493"/>
        <item x="18494"/>
        <item x="18495"/>
        <item x="18496"/>
        <item x="18497"/>
        <item x="18498"/>
        <item x="18499"/>
        <item x="18500"/>
        <item x="18501"/>
        <item x="18502"/>
        <item x="18503"/>
        <item x="18504"/>
        <item x="18505"/>
        <item x="18506"/>
        <item x="18507"/>
        <item x="18508"/>
        <item x="18509"/>
        <item x="18510"/>
        <item x="18511"/>
        <item x="18512"/>
        <item x="18513"/>
        <item x="18514"/>
        <item x="18515"/>
        <item x="18516"/>
        <item x="18517"/>
        <item x="18518"/>
        <item x="18519"/>
        <item x="18520"/>
        <item x="18521"/>
        <item x="18522"/>
        <item x="18523"/>
        <item x="18524"/>
        <item x="18525"/>
        <item x="18526"/>
        <item x="18527"/>
        <item x="18528"/>
        <item x="18529"/>
        <item x="18530"/>
        <item x="18531"/>
        <item x="18532"/>
        <item x="18533"/>
        <item x="18534"/>
        <item x="18535"/>
        <item x="18536"/>
        <item x="18537"/>
        <item x="18538"/>
        <item x="18539"/>
        <item x="18540"/>
        <item x="18541"/>
        <item x="18542"/>
        <item x="18543"/>
        <item x="18544"/>
        <item x="18545"/>
        <item x="18546"/>
        <item x="18547"/>
        <item x="18548"/>
        <item x="18549"/>
        <item x="18550"/>
        <item x="18551"/>
        <item x="18552"/>
        <item x="18553"/>
        <item x="18554"/>
        <item x="18555"/>
        <item x="18556"/>
        <item x="18557"/>
        <item x="18558"/>
        <item x="18559"/>
        <item x="18560"/>
        <item x="18561"/>
        <item x="18562"/>
        <item x="18563"/>
        <item x="18564"/>
        <item x="18565"/>
        <item x="18566"/>
        <item x="18567"/>
        <item x="18568"/>
        <item x="18569"/>
        <item x="18570"/>
        <item x="18571"/>
        <item x="18572"/>
        <item x="18573"/>
        <item x="18574"/>
        <item x="18575"/>
        <item x="18576"/>
        <item x="18577"/>
        <item x="18578"/>
        <item x="18579"/>
        <item x="18580"/>
        <item x="18581"/>
        <item x="18582"/>
        <item x="18583"/>
        <item x="18584"/>
        <item x="18585"/>
        <item x="18586"/>
        <item x="18587"/>
        <item x="18588"/>
        <item x="18589"/>
        <item x="18590"/>
        <item x="18591"/>
        <item x="18592"/>
        <item x="18593"/>
        <item x="18594"/>
        <item x="18595"/>
        <item x="18596"/>
        <item x="18597"/>
        <item x="18598"/>
        <item x="18599"/>
        <item x="18600"/>
        <item x="18601"/>
        <item x="18602"/>
        <item x="18603"/>
        <item x="18604"/>
        <item x="18605"/>
        <item x="18606"/>
        <item x="18607"/>
        <item x="18608"/>
        <item x="18609"/>
        <item x="18610"/>
        <item x="18611"/>
        <item x="18612"/>
        <item x="18613"/>
        <item x="18614"/>
        <item x="18615"/>
        <item x="18616"/>
        <item x="18617"/>
        <item x="18618"/>
        <item x="18619"/>
        <item x="18620"/>
        <item x="18621"/>
        <item x="18622"/>
        <item x="18623"/>
        <item x="18624"/>
        <item x="18625"/>
        <item x="18626"/>
        <item x="18627"/>
        <item x="18628"/>
        <item x="18629"/>
        <item x="18630"/>
        <item x="18631"/>
        <item x="18632"/>
        <item x="18633"/>
        <item x="18634"/>
        <item x="18635"/>
        <item x="18636"/>
        <item x="18637"/>
        <item x="18638"/>
        <item x="18639"/>
        <item x="18640"/>
        <item x="18641"/>
        <item x="18642"/>
        <item x="18643"/>
        <item x="18644"/>
        <item x="18645"/>
        <item x="18646"/>
        <item x="18647"/>
        <item x="18648"/>
        <item x="18649"/>
        <item x="18650"/>
        <item x="18651"/>
        <item x="18652"/>
        <item x="18653"/>
        <item x="18654"/>
        <item x="18655"/>
        <item x="18656"/>
        <item x="18657"/>
        <item x="18658"/>
        <item x="18659"/>
        <item x="18660"/>
        <item x="18661"/>
        <item x="18662"/>
        <item x="18663"/>
        <item x="18664"/>
        <item x="18665"/>
        <item x="18666"/>
        <item x="18667"/>
        <item x="18668"/>
        <item x="18669"/>
        <item x="18670"/>
        <item x="18671"/>
        <item x="18672"/>
        <item x="18673"/>
        <item x="18674"/>
        <item x="18675"/>
        <item x="18676"/>
        <item x="18677"/>
        <item x="18678"/>
        <item x="18679"/>
        <item x="18680"/>
        <item x="18681"/>
        <item x="18682"/>
        <item x="18683"/>
        <item x="18684"/>
        <item x="18685"/>
        <item x="18686"/>
        <item x="18687"/>
        <item x="18688"/>
        <item x="18689"/>
        <item x="18690"/>
        <item x="18691"/>
        <item x="18692"/>
        <item x="18693"/>
        <item x="18694"/>
        <item x="18695"/>
        <item x="18696"/>
        <item x="18697"/>
        <item x="18698"/>
        <item x="18699"/>
        <item x="18700"/>
        <item x="18701"/>
        <item x="18702"/>
        <item x="18703"/>
        <item x="18704"/>
        <item x="18705"/>
        <item x="18706"/>
        <item x="18707"/>
        <item x="18708"/>
        <item x="18709"/>
        <item x="18710"/>
        <item x="18711"/>
        <item x="18712"/>
        <item x="18713"/>
        <item x="18714"/>
        <item x="18715"/>
        <item x="18716"/>
        <item x="18717"/>
        <item x="18718"/>
        <item x="18719"/>
        <item x="18720"/>
        <item x="18721"/>
        <item x="18722"/>
        <item x="18723"/>
        <item x="18724"/>
        <item x="18725"/>
        <item x="18726"/>
        <item x="18727"/>
        <item x="18728"/>
        <item x="18729"/>
        <item x="18730"/>
        <item x="18731"/>
        <item x="18732"/>
        <item x="18733"/>
        <item x="18734"/>
        <item x="18735"/>
        <item x="18736"/>
        <item x="18737"/>
        <item x="18738"/>
        <item x="18739"/>
        <item x="18740"/>
        <item x="18741"/>
        <item x="18742"/>
        <item x="18743"/>
        <item x="18744"/>
        <item x="18745"/>
        <item x="18746"/>
        <item x="18747"/>
        <item x="18748"/>
        <item x="18749"/>
        <item x="18750"/>
        <item x="18751"/>
        <item x="18752"/>
        <item x="18753"/>
        <item x="18754"/>
        <item x="18755"/>
        <item x="18756"/>
        <item x="18757"/>
        <item x="18758"/>
        <item x="18759"/>
        <item x="18760"/>
        <item x="18761"/>
        <item x="18762"/>
        <item x="18763"/>
        <item x="18764"/>
        <item x="18765"/>
        <item x="18766"/>
        <item x="18767"/>
        <item x="18768"/>
        <item x="18769"/>
        <item x="18770"/>
        <item x="18771"/>
        <item x="18772"/>
        <item x="18773"/>
        <item x="18774"/>
        <item x="18775"/>
        <item x="18776"/>
        <item x="18777"/>
        <item x="18778"/>
        <item x="18779"/>
        <item x="18780"/>
        <item x="18781"/>
        <item x="18782"/>
        <item x="18783"/>
        <item x="18784"/>
        <item x="18785"/>
        <item x="18786"/>
        <item x="18787"/>
        <item x="18788"/>
        <item x="18789"/>
        <item x="18790"/>
        <item x="18791"/>
        <item x="18792"/>
        <item x="18793"/>
        <item x="18794"/>
        <item x="18795"/>
        <item x="18796"/>
        <item x="18797"/>
        <item x="18798"/>
        <item x="18799"/>
        <item x="18800"/>
        <item x="18801"/>
        <item x="18802"/>
        <item x="18803"/>
        <item x="18804"/>
        <item x="18805"/>
        <item x="18806"/>
        <item x="18807"/>
        <item x="18808"/>
        <item x="18809"/>
        <item x="18810"/>
        <item x="18811"/>
        <item x="18812"/>
        <item x="18813"/>
        <item x="18814"/>
        <item x="18815"/>
        <item x="18816"/>
        <item x="18817"/>
        <item x="18818"/>
        <item x="18819"/>
        <item x="18820"/>
        <item x="18821"/>
        <item x="18822"/>
        <item x="18823"/>
        <item x="18824"/>
        <item x="18825"/>
        <item x="18826"/>
        <item x="18827"/>
        <item x="18828"/>
        <item x="18829"/>
        <item x="18830"/>
        <item x="18831"/>
        <item x="18832"/>
        <item x="18833"/>
        <item x="18834"/>
        <item x="18835"/>
        <item x="18836"/>
        <item x="18837"/>
        <item x="18838"/>
        <item x="18839"/>
        <item x="18840"/>
        <item x="18841"/>
        <item x="18842"/>
        <item x="18843"/>
        <item x="18844"/>
        <item x="18845"/>
        <item x="18846"/>
        <item x="18847"/>
        <item x="18848"/>
        <item x="18849"/>
        <item x="18850"/>
        <item x="18851"/>
        <item x="18852"/>
        <item x="18853"/>
        <item x="18854"/>
        <item x="18855"/>
        <item x="18856"/>
        <item x="18857"/>
        <item x="18858"/>
        <item x="18859"/>
        <item x="18860"/>
        <item x="18861"/>
        <item x="18862"/>
        <item x="18863"/>
        <item x="18864"/>
        <item x="18865"/>
        <item x="18866"/>
        <item x="18867"/>
        <item x="18868"/>
        <item x="18869"/>
        <item x="18870"/>
        <item x="18871"/>
        <item x="18872"/>
        <item x="18873"/>
        <item x="18874"/>
        <item x="18875"/>
        <item x="18876"/>
        <item x="18877"/>
        <item x="18878"/>
        <item x="18879"/>
        <item x="18880"/>
        <item x="18881"/>
        <item x="18882"/>
        <item x="18883"/>
        <item x="18884"/>
        <item x="18885"/>
        <item x="18886"/>
        <item x="18887"/>
        <item x="18888"/>
        <item x="18889"/>
        <item x="18890"/>
        <item x="18891"/>
        <item x="18892"/>
        <item x="18893"/>
        <item x="18894"/>
        <item x="18895"/>
        <item x="18896"/>
        <item x="18897"/>
        <item x="18898"/>
        <item x="18899"/>
        <item x="18900"/>
        <item x="18901"/>
        <item x="18902"/>
        <item x="18903"/>
        <item x="18904"/>
        <item x="18905"/>
        <item x="18906"/>
        <item x="18907"/>
        <item x="18908"/>
        <item x="18909"/>
        <item x="18910"/>
        <item x="18911"/>
        <item x="18912"/>
        <item x="18913"/>
        <item x="18914"/>
        <item x="18915"/>
        <item x="18916"/>
        <item x="18917"/>
        <item x="18918"/>
        <item x="18919"/>
        <item x="18920"/>
        <item x="18921"/>
        <item x="18922"/>
        <item x="18923"/>
        <item x="18924"/>
        <item x="18925"/>
        <item x="18926"/>
        <item x="18927"/>
        <item x="18928"/>
        <item x="18929"/>
        <item x="18930"/>
        <item x="18931"/>
        <item x="18932"/>
        <item x="18933"/>
        <item x="18934"/>
        <item x="18935"/>
        <item x="18936"/>
        <item x="18937"/>
        <item x="18938"/>
        <item x="18939"/>
        <item x="18940"/>
        <item x="18941"/>
        <item x="18942"/>
        <item x="18943"/>
        <item x="18944"/>
        <item x="18945"/>
        <item x="18946"/>
        <item x="18947"/>
        <item x="18948"/>
        <item x="18949"/>
        <item x="18950"/>
        <item x="18951"/>
        <item x="18952"/>
        <item x="18953"/>
        <item x="18954"/>
        <item x="18955"/>
        <item x="18956"/>
        <item x="18957"/>
        <item x="18958"/>
        <item x="18959"/>
        <item x="18960"/>
        <item x="18961"/>
        <item x="18962"/>
        <item x="18963"/>
        <item x="18964"/>
        <item x="18965"/>
        <item x="18966"/>
        <item x="18967"/>
        <item x="18968"/>
        <item x="18969"/>
        <item x="18970"/>
        <item x="18971"/>
        <item x="18972"/>
        <item x="18973"/>
        <item x="18974"/>
        <item x="18975"/>
        <item x="18976"/>
        <item x="18977"/>
        <item x="18978"/>
        <item x="18979"/>
        <item x="18980"/>
        <item x="18981"/>
        <item x="18982"/>
        <item x="18983"/>
        <item x="18984"/>
        <item x="18985"/>
        <item x="18986"/>
        <item x="18987"/>
        <item x="18988"/>
        <item x="18989"/>
        <item x="18990"/>
        <item x="18991"/>
        <item x="18992"/>
        <item x="18993"/>
        <item x="18994"/>
        <item x="18995"/>
        <item x="18996"/>
        <item x="18997"/>
        <item x="18998"/>
        <item x="18999"/>
        <item x="19000"/>
        <item x="19001"/>
        <item x="19002"/>
        <item x="19003"/>
        <item x="19004"/>
        <item x="19005"/>
        <item x="19006"/>
        <item x="19007"/>
        <item x="19008"/>
        <item x="19009"/>
        <item x="19010"/>
        <item x="19011"/>
        <item x="19012"/>
        <item x="19013"/>
        <item x="19014"/>
        <item x="19015"/>
        <item x="19016"/>
        <item x="19017"/>
        <item x="19018"/>
        <item x="19019"/>
        <item x="19020"/>
        <item x="19021"/>
        <item x="19022"/>
        <item x="19023"/>
        <item x="19024"/>
        <item x="19025"/>
        <item x="19026"/>
        <item x="19027"/>
        <item x="19028"/>
        <item x="19029"/>
        <item x="19030"/>
        <item x="19031"/>
        <item x="19032"/>
        <item x="19033"/>
        <item x="19034"/>
        <item x="19035"/>
        <item x="19036"/>
        <item x="19037"/>
        <item x="19038"/>
        <item x="19039"/>
        <item x="19040"/>
        <item x="19041"/>
        <item x="19042"/>
        <item x="19043"/>
        <item x="19044"/>
        <item x="19045"/>
        <item x="19046"/>
        <item x="19047"/>
        <item x="19048"/>
        <item x="19049"/>
        <item x="19050"/>
        <item x="19051"/>
        <item x="19052"/>
        <item x="19053"/>
        <item x="19054"/>
        <item x="19055"/>
        <item x="19056"/>
        <item x="19057"/>
        <item x="19058"/>
        <item x="19059"/>
        <item x="19060"/>
        <item x="19061"/>
        <item x="19062"/>
        <item x="19063"/>
        <item x="19064"/>
        <item x="19065"/>
        <item x="19066"/>
        <item x="19067"/>
        <item x="19068"/>
        <item x="19069"/>
        <item x="19070"/>
        <item x="19071"/>
        <item x="19072"/>
        <item x="19073"/>
        <item x="19074"/>
        <item x="19075"/>
        <item x="19076"/>
        <item x="19077"/>
        <item x="19078"/>
        <item x="19079"/>
        <item x="19080"/>
        <item x="19081"/>
        <item x="19082"/>
        <item x="19083"/>
        <item x="19084"/>
        <item x="19085"/>
        <item x="19086"/>
        <item x="19087"/>
        <item x="19088"/>
        <item x="19089"/>
        <item x="19090"/>
        <item x="19091"/>
        <item x="19092"/>
        <item x="19093"/>
        <item x="19094"/>
        <item x="19095"/>
        <item x="19096"/>
        <item x="19097"/>
        <item x="19098"/>
        <item x="19099"/>
        <item x="19100"/>
        <item x="19101"/>
        <item x="19102"/>
        <item x="19103"/>
        <item x="19104"/>
        <item x="19105"/>
        <item x="19106"/>
        <item x="19107"/>
        <item x="19108"/>
        <item x="19109"/>
        <item x="19110"/>
        <item x="19111"/>
        <item x="19112"/>
        <item x="19113"/>
        <item x="19114"/>
        <item x="19115"/>
        <item x="19116"/>
        <item x="19117"/>
        <item x="19118"/>
        <item x="19119"/>
        <item x="19120"/>
        <item x="19121"/>
        <item x="19122"/>
        <item x="19123"/>
        <item x="19124"/>
        <item x="19125"/>
        <item x="19126"/>
        <item x="19127"/>
        <item x="19128"/>
        <item x="19129"/>
        <item x="19130"/>
        <item x="19131"/>
        <item x="19132"/>
        <item x="19133"/>
        <item x="19134"/>
        <item x="19135"/>
        <item x="19136"/>
        <item x="19137"/>
        <item x="19138"/>
        <item x="19139"/>
        <item x="19140"/>
        <item x="19141"/>
        <item x="19142"/>
        <item x="19143"/>
        <item x="19144"/>
        <item x="19145"/>
        <item x="19146"/>
        <item x="19147"/>
        <item x="19148"/>
        <item x="19149"/>
        <item x="19150"/>
        <item x="19151"/>
        <item x="19152"/>
        <item x="19153"/>
        <item x="19154"/>
        <item x="19155"/>
        <item x="19156"/>
        <item x="19157"/>
        <item x="19158"/>
        <item x="19159"/>
        <item x="19160"/>
        <item x="19161"/>
        <item x="19162"/>
        <item x="19163"/>
        <item x="19164"/>
        <item x="19165"/>
        <item x="19166"/>
        <item x="19167"/>
        <item x="19168"/>
        <item x="19169"/>
        <item x="19170"/>
        <item x="19171"/>
        <item x="19172"/>
        <item x="19173"/>
        <item x="19174"/>
        <item x="19175"/>
        <item x="19176"/>
        <item x="19177"/>
        <item x="19178"/>
        <item x="19179"/>
        <item x="19180"/>
        <item x="19181"/>
        <item x="19182"/>
        <item x="19183"/>
        <item x="19184"/>
        <item x="19185"/>
        <item x="19186"/>
        <item x="19187"/>
        <item x="19188"/>
        <item x="19189"/>
        <item x="19190"/>
        <item x="19191"/>
        <item x="19192"/>
        <item x="19193"/>
        <item x="19194"/>
        <item x="19195"/>
        <item x="19196"/>
        <item x="19197"/>
        <item x="19198"/>
        <item x="19199"/>
        <item x="19200"/>
        <item x="19201"/>
        <item x="19202"/>
        <item x="19203"/>
        <item x="19204"/>
        <item x="19205"/>
        <item x="19206"/>
        <item x="19207"/>
        <item x="19208"/>
        <item x="19209"/>
        <item x="19210"/>
        <item x="19211"/>
        <item x="19212"/>
        <item x="19213"/>
        <item x="19214"/>
        <item x="19215"/>
        <item x="19216"/>
        <item x="19217"/>
        <item x="19218"/>
        <item x="19219"/>
        <item x="19220"/>
        <item x="19221"/>
        <item x="19222"/>
        <item x="19223"/>
        <item x="19224"/>
        <item x="19225"/>
        <item x="19226"/>
        <item x="19227"/>
        <item x="19228"/>
        <item x="19229"/>
        <item x="19230"/>
        <item x="19231"/>
        <item x="19232"/>
        <item x="19233"/>
        <item x="19234"/>
        <item x="19235"/>
        <item x="19236"/>
        <item x="19237"/>
        <item x="19238"/>
        <item x="19239"/>
        <item x="19240"/>
        <item x="19241"/>
        <item x="19242"/>
        <item x="19243"/>
        <item x="19244"/>
        <item x="19245"/>
        <item x="19246"/>
        <item x="19247"/>
        <item x="19248"/>
        <item x="19249"/>
        <item x="19250"/>
        <item x="19251"/>
        <item x="19252"/>
        <item x="19253"/>
        <item x="19254"/>
        <item x="19255"/>
        <item x="19256"/>
        <item x="19257"/>
        <item x="19258"/>
        <item x="19259"/>
        <item x="19260"/>
        <item x="19261"/>
        <item x="19262"/>
        <item x="19263"/>
        <item x="19264"/>
        <item x="19265"/>
        <item x="19266"/>
        <item x="19267"/>
        <item x="19268"/>
        <item x="19269"/>
        <item x="19270"/>
        <item x="19271"/>
        <item x="19272"/>
        <item x="19273"/>
        <item x="19274"/>
        <item x="19275"/>
        <item x="19276"/>
        <item x="19277"/>
        <item x="19278"/>
        <item x="19279"/>
        <item x="19280"/>
        <item x="19281"/>
        <item x="19282"/>
        <item x="19283"/>
        <item x="19284"/>
        <item x="19285"/>
        <item x="19286"/>
        <item x="19287"/>
        <item x="19288"/>
        <item x="19289"/>
        <item x="19290"/>
        <item x="19291"/>
        <item x="19292"/>
        <item x="19293"/>
        <item x="19294"/>
        <item x="19295"/>
        <item x="19296"/>
        <item x="19297"/>
        <item x="19298"/>
        <item x="19299"/>
        <item x="19300"/>
        <item x="19301"/>
        <item x="19302"/>
        <item x="19303"/>
        <item x="19304"/>
        <item x="19305"/>
        <item x="19306"/>
        <item x="19307"/>
        <item x="19308"/>
        <item x="19309"/>
        <item x="19310"/>
        <item x="19311"/>
        <item x="19312"/>
        <item x="19313"/>
        <item x="19314"/>
        <item x="19315"/>
        <item x="19316"/>
        <item x="19317"/>
        <item x="19318"/>
        <item x="19319"/>
        <item x="19320"/>
        <item x="19321"/>
        <item x="19322"/>
        <item x="19323"/>
        <item x="19324"/>
        <item x="19325"/>
        <item x="19326"/>
        <item x="19327"/>
        <item x="19328"/>
        <item x="19329"/>
        <item x="19330"/>
        <item x="19331"/>
        <item x="19332"/>
        <item x="19333"/>
        <item x="19334"/>
        <item x="19335"/>
        <item x="19336"/>
        <item x="19337"/>
        <item x="19338"/>
        <item x="19339"/>
        <item x="19340"/>
        <item x="19341"/>
        <item x="19342"/>
        <item x="19343"/>
        <item x="19344"/>
        <item x="19345"/>
        <item x="19346"/>
        <item x="19347"/>
        <item x="19348"/>
        <item x="19349"/>
        <item x="19350"/>
        <item x="19351"/>
        <item x="19352"/>
        <item x="19353"/>
        <item x="19354"/>
        <item x="19355"/>
        <item x="19356"/>
        <item x="19357"/>
        <item x="19358"/>
        <item x="19359"/>
        <item x="19360"/>
        <item x="19361"/>
        <item x="19362"/>
        <item x="19363"/>
        <item x="19364"/>
        <item x="19365"/>
        <item x="19366"/>
        <item x="19367"/>
        <item x="19368"/>
        <item x="19369"/>
        <item x="19370"/>
        <item x="19371"/>
        <item x="19372"/>
        <item x="19373"/>
        <item x="19374"/>
        <item x="19375"/>
        <item x="19376"/>
        <item x="19377"/>
        <item x="19378"/>
        <item x="19379"/>
        <item x="19380"/>
        <item x="19381"/>
        <item x="19382"/>
        <item x="19383"/>
        <item x="19384"/>
        <item x="19385"/>
        <item x="19386"/>
        <item x="19387"/>
        <item x="19388"/>
        <item x="19389"/>
        <item x="19390"/>
        <item x="19391"/>
        <item x="19392"/>
        <item x="19393"/>
        <item x="19394"/>
        <item x="19395"/>
        <item x="19396"/>
        <item x="19397"/>
        <item x="19398"/>
        <item x="19399"/>
        <item x="19400"/>
        <item x="19401"/>
        <item x="19402"/>
        <item x="19403"/>
        <item x="19404"/>
        <item x="19405"/>
        <item x="19406"/>
        <item x="19407"/>
        <item x="19408"/>
        <item x="19409"/>
        <item x="19410"/>
        <item x="19411"/>
        <item x="19412"/>
        <item x="19413"/>
        <item x="19414"/>
        <item x="19415"/>
        <item x="19416"/>
        <item x="19417"/>
        <item x="19418"/>
        <item x="19419"/>
        <item x="19420"/>
        <item x="19421"/>
        <item x="19422"/>
        <item x="19423"/>
        <item x="19424"/>
        <item x="19425"/>
        <item x="19426"/>
        <item x="19427"/>
        <item x="19428"/>
        <item x="19429"/>
        <item x="19430"/>
        <item x="19431"/>
        <item x="19432"/>
        <item x="19433"/>
        <item x="19434"/>
        <item x="19435"/>
        <item x="19436"/>
        <item x="19437"/>
        <item x="19438"/>
        <item x="19439"/>
        <item x="19440"/>
        <item x="19441"/>
        <item x="19442"/>
        <item x="19443"/>
        <item x="19444"/>
        <item x="19445"/>
        <item x="19446"/>
        <item x="19447"/>
        <item x="19448"/>
        <item x="19449"/>
        <item x="19450"/>
        <item x="19451"/>
        <item x="19452"/>
        <item x="19453"/>
        <item x="19454"/>
        <item x="19455"/>
        <item x="19456"/>
        <item x="19457"/>
        <item x="19458"/>
        <item x="19459"/>
        <item x="19460"/>
        <item x="19461"/>
        <item x="19462"/>
        <item x="19463"/>
        <item x="19464"/>
        <item x="19465"/>
        <item x="19466"/>
        <item x="19467"/>
        <item x="19468"/>
        <item x="19469"/>
        <item x="19470"/>
        <item x="19471"/>
        <item x="19472"/>
        <item x="19473"/>
        <item x="19474"/>
        <item x="19475"/>
        <item x="19476"/>
        <item x="19477"/>
        <item x="19478"/>
        <item x="19479"/>
        <item x="19480"/>
        <item x="19481"/>
        <item x="19482"/>
        <item x="19483"/>
        <item x="19484"/>
        <item x="19485"/>
        <item x="19486"/>
        <item x="19487"/>
        <item x="19488"/>
        <item x="19489"/>
        <item x="19490"/>
        <item x="19491"/>
        <item x="19492"/>
        <item x="19493"/>
        <item x="19494"/>
        <item x="19495"/>
        <item x="19496"/>
        <item x="19497"/>
        <item x="19498"/>
        <item x="19499"/>
        <item x="19500"/>
        <item x="19501"/>
        <item x="19502"/>
        <item x="19503"/>
        <item x="19504"/>
        <item x="19505"/>
        <item x="19506"/>
        <item x="19507"/>
        <item x="19508"/>
        <item x="19509"/>
        <item x="19510"/>
        <item x="19511"/>
        <item x="19512"/>
        <item x="19513"/>
        <item x="19514"/>
        <item x="19515"/>
        <item x="19516"/>
        <item x="19517"/>
        <item x="19518"/>
        <item x="19519"/>
        <item x="19520"/>
        <item x="19521"/>
        <item x="19522"/>
        <item x="19523"/>
        <item x="19524"/>
        <item x="19525"/>
        <item x="19526"/>
        <item x="19527"/>
        <item x="19528"/>
        <item x="19529"/>
        <item x="19530"/>
        <item x="19531"/>
        <item x="19532"/>
        <item x="19533"/>
        <item x="19534"/>
        <item x="19535"/>
        <item x="19536"/>
        <item x="19537"/>
        <item x="19538"/>
        <item x="19539"/>
        <item x="19540"/>
        <item x="19541"/>
        <item x="19542"/>
        <item x="19543"/>
        <item x="19544"/>
        <item x="19545"/>
        <item x="19546"/>
        <item x="19547"/>
        <item x="19548"/>
        <item x="19549"/>
        <item x="19550"/>
        <item x="19551"/>
        <item x="19552"/>
        <item x="19553"/>
        <item x="19554"/>
        <item x="19555"/>
        <item x="19556"/>
        <item x="19557"/>
        <item x="19558"/>
        <item x="19559"/>
        <item x="19560"/>
        <item x="19561"/>
        <item x="19562"/>
        <item x="19563"/>
        <item x="19564"/>
        <item x="19565"/>
        <item x="19566"/>
        <item x="19567"/>
        <item x="19568"/>
        <item x="19569"/>
        <item x="19570"/>
        <item x="19571"/>
        <item x="19572"/>
        <item x="19573"/>
        <item x="19574"/>
        <item x="19575"/>
        <item x="19576"/>
        <item x="19577"/>
        <item x="19578"/>
        <item x="19579"/>
        <item x="19580"/>
        <item x="19581"/>
        <item x="19582"/>
        <item x="19583"/>
        <item x="19584"/>
        <item x="19585"/>
        <item x="19586"/>
        <item x="19587"/>
        <item x="19588"/>
        <item x="19589"/>
        <item x="19590"/>
        <item x="19591"/>
        <item x="19592"/>
        <item x="19593"/>
        <item x="19594"/>
        <item x="19595"/>
        <item x="19596"/>
        <item x="19597"/>
        <item x="19598"/>
        <item x="19599"/>
        <item x="19600"/>
        <item x="19601"/>
        <item x="19602"/>
        <item x="19603"/>
        <item x="19604"/>
        <item x="19605"/>
        <item x="19606"/>
        <item x="19607"/>
        <item x="19608"/>
        <item x="19609"/>
        <item x="19610"/>
        <item x="19611"/>
        <item x="19612"/>
        <item x="19613"/>
        <item x="19614"/>
        <item x="19615"/>
        <item x="19616"/>
        <item x="19617"/>
        <item x="19618"/>
        <item x="19619"/>
        <item x="19620"/>
        <item x="19621"/>
        <item x="19622"/>
        <item x="19623"/>
        <item x="19624"/>
        <item x="19625"/>
        <item x="19626"/>
        <item x="19627"/>
        <item x="19628"/>
        <item x="19629"/>
        <item x="19630"/>
        <item x="19631"/>
        <item x="19632"/>
        <item x="19633"/>
        <item x="19634"/>
        <item x="19635"/>
        <item x="19636"/>
        <item x="19637"/>
        <item x="19638"/>
        <item x="19639"/>
        <item x="19640"/>
        <item x="19641"/>
        <item x="19642"/>
        <item x="19643"/>
        <item x="19644"/>
        <item x="19645"/>
        <item x="19646"/>
        <item x="19647"/>
        <item x="19648"/>
        <item x="19649"/>
        <item x="19650"/>
        <item x="19651"/>
        <item x="19652"/>
        <item x="19653"/>
        <item x="19654"/>
        <item x="19655"/>
        <item x="19656"/>
        <item x="19657"/>
        <item x="19658"/>
        <item x="19659"/>
        <item x="19660"/>
        <item x="19661"/>
        <item x="19662"/>
        <item x="19663"/>
        <item x="19664"/>
        <item x="19665"/>
        <item x="19666"/>
        <item x="19667"/>
        <item x="19668"/>
        <item x="19669"/>
        <item x="19670"/>
        <item x="19671"/>
        <item x="19672"/>
        <item x="19673"/>
        <item x="19674"/>
        <item x="19675"/>
        <item x="19676"/>
        <item x="19677"/>
        <item x="19678"/>
        <item x="19679"/>
        <item x="19680"/>
        <item x="19681"/>
        <item x="19682"/>
        <item x="19683"/>
        <item x="19684"/>
        <item x="19685"/>
        <item x="19686"/>
        <item x="19687"/>
        <item x="19688"/>
        <item x="19689"/>
        <item x="19690"/>
        <item x="19691"/>
        <item x="19692"/>
        <item x="19693"/>
        <item x="19694"/>
        <item x="19695"/>
        <item x="19696"/>
        <item x="19697"/>
        <item x="19698"/>
        <item x="19699"/>
        <item x="19700"/>
        <item x="19701"/>
        <item x="19702"/>
        <item x="19703"/>
        <item x="19704"/>
        <item x="19705"/>
        <item x="19706"/>
        <item x="19707"/>
        <item x="19708"/>
        <item x="19709"/>
        <item x="19710"/>
        <item x="19711"/>
        <item x="19712"/>
        <item x="19713"/>
        <item x="19714"/>
        <item x="19715"/>
        <item x="19716"/>
        <item x="19717"/>
        <item x="19718"/>
        <item x="19719"/>
        <item x="19720"/>
        <item x="19721"/>
        <item x="19722"/>
        <item x="19723"/>
        <item x="19724"/>
        <item x="19725"/>
        <item x="19726"/>
        <item x="19727"/>
        <item x="19728"/>
        <item x="19729"/>
        <item x="19730"/>
        <item x="19731"/>
        <item x="19732"/>
        <item x="19733"/>
        <item x="19734"/>
        <item x="19735"/>
        <item x="19736"/>
        <item x="19737"/>
        <item x="19738"/>
        <item x="19739"/>
        <item x="19740"/>
        <item x="19741"/>
        <item x="19742"/>
        <item x="19743"/>
        <item x="19744"/>
        <item x="19745"/>
        <item x="19746"/>
        <item x="19747"/>
        <item x="19748"/>
        <item x="19749"/>
        <item x="19750"/>
        <item x="19751"/>
        <item x="19752"/>
        <item x="19753"/>
        <item x="19754"/>
        <item x="19755"/>
        <item x="19756"/>
        <item x="19757"/>
        <item x="19758"/>
        <item x="19759"/>
        <item x="19760"/>
        <item x="19761"/>
        <item x="19762"/>
        <item x="19763"/>
        <item x="19764"/>
        <item x="19765"/>
        <item x="19766"/>
        <item x="19767"/>
        <item x="19768"/>
        <item x="19769"/>
        <item x="19770"/>
        <item x="19771"/>
        <item x="19772"/>
        <item x="19773"/>
        <item x="19774"/>
        <item x="19775"/>
        <item x="19776"/>
        <item x="19777"/>
        <item x="19778"/>
        <item x="19779"/>
        <item x="19780"/>
        <item x="19781"/>
        <item x="19782"/>
        <item x="19783"/>
        <item x="19784"/>
        <item x="19785"/>
        <item x="19786"/>
        <item x="19787"/>
        <item x="19788"/>
        <item x="19789"/>
        <item x="19790"/>
        <item x="19791"/>
        <item x="19792"/>
        <item x="19793"/>
        <item x="19794"/>
        <item x="19795"/>
        <item x="19796"/>
        <item x="19797"/>
        <item x="19798"/>
        <item x="19799"/>
        <item x="19800"/>
        <item x="19801"/>
        <item x="19802"/>
        <item x="19803"/>
        <item x="19804"/>
        <item x="19805"/>
        <item x="19806"/>
        <item x="19807"/>
        <item x="19808"/>
        <item x="19809"/>
        <item x="19810"/>
        <item x="19811"/>
        <item x="19812"/>
        <item x="19813"/>
        <item x="19814"/>
        <item x="19815"/>
        <item x="19816"/>
        <item x="19817"/>
        <item x="19818"/>
        <item x="19819"/>
        <item x="19820"/>
        <item x="19821"/>
        <item x="19822"/>
        <item x="19823"/>
        <item x="19824"/>
        <item x="19825"/>
        <item x="19826"/>
        <item x="19827"/>
        <item x="19828"/>
        <item x="19829"/>
        <item x="19830"/>
        <item x="19831"/>
        <item x="19832"/>
        <item x="19833"/>
        <item x="19834"/>
        <item x="19835"/>
        <item x="19836"/>
        <item x="19837"/>
        <item x="19838"/>
        <item x="19839"/>
        <item x="19840"/>
        <item x="19841"/>
        <item x="19842"/>
        <item x="19843"/>
        <item x="19844"/>
        <item x="19845"/>
        <item x="19846"/>
        <item x="19847"/>
        <item x="19848"/>
        <item x="19849"/>
        <item x="19850"/>
        <item x="19851"/>
        <item x="19852"/>
        <item x="19853"/>
        <item x="19854"/>
        <item x="19855"/>
        <item x="19856"/>
        <item x="19857"/>
        <item x="19858"/>
        <item x="19859"/>
        <item x="19860"/>
        <item x="19861"/>
        <item x="19862"/>
        <item x="19863"/>
        <item x="19864"/>
        <item x="19865"/>
        <item x="19866"/>
        <item x="19867"/>
        <item x="19868"/>
        <item x="19869"/>
        <item x="19870"/>
        <item x="19871"/>
        <item x="19872"/>
        <item x="19873"/>
        <item x="19874"/>
        <item x="19875"/>
        <item x="19876"/>
        <item x="19877"/>
        <item x="19878"/>
        <item x="19879"/>
        <item x="19880"/>
        <item x="19881"/>
        <item x="19882"/>
        <item x="19883"/>
        <item x="19884"/>
        <item x="19885"/>
        <item x="19886"/>
        <item x="19887"/>
        <item x="19888"/>
        <item x="19889"/>
        <item x="19890"/>
        <item x="19891"/>
        <item x="19892"/>
        <item x="19893"/>
        <item x="19894"/>
        <item x="19895"/>
        <item x="19896"/>
        <item x="19897"/>
        <item x="19898"/>
        <item x="19899"/>
        <item x="19900"/>
        <item x="19901"/>
        <item x="19902"/>
        <item x="19903"/>
        <item x="19904"/>
        <item x="19905"/>
        <item x="19906"/>
        <item x="19907"/>
        <item x="19908"/>
        <item x="19909"/>
        <item x="19910"/>
        <item x="19911"/>
        <item x="19912"/>
        <item x="19913"/>
        <item x="19914"/>
        <item x="19915"/>
        <item x="19916"/>
        <item x="19917"/>
        <item x="19918"/>
        <item x="19919"/>
        <item x="19920"/>
        <item x="19921"/>
        <item x="19922"/>
        <item x="19923"/>
        <item x="19924"/>
        <item x="19925"/>
        <item x="19926"/>
        <item x="19927"/>
        <item x="19928"/>
        <item x="19929"/>
        <item x="19930"/>
        <item x="19931"/>
        <item x="19932"/>
        <item x="19933"/>
        <item x="19934"/>
        <item x="19935"/>
        <item x="19936"/>
        <item x="19937"/>
        <item x="19938"/>
        <item x="19939"/>
        <item x="19940"/>
        <item x="19941"/>
        <item x="19942"/>
        <item x="19943"/>
        <item x="19944"/>
        <item x="19945"/>
        <item x="19946"/>
        <item x="19947"/>
        <item x="19948"/>
        <item x="19949"/>
        <item x="19950"/>
        <item x="19951"/>
        <item x="19952"/>
        <item x="19953"/>
        <item x="19954"/>
        <item x="19955"/>
        <item x="19956"/>
        <item x="19957"/>
        <item x="19958"/>
        <item x="19959"/>
        <item x="19960"/>
        <item x="19961"/>
        <item x="19962"/>
        <item x="19963"/>
        <item x="19964"/>
        <item x="19965"/>
        <item x="19966"/>
        <item x="19967"/>
        <item x="19968"/>
        <item x="19969"/>
        <item x="19970"/>
        <item x="19971"/>
        <item x="19972"/>
        <item x="19973"/>
        <item x="19974"/>
        <item x="19975"/>
        <item x="19976"/>
        <item x="19977"/>
        <item x="19978"/>
        <item x="19979"/>
        <item x="19980"/>
        <item x="19981"/>
        <item x="19982"/>
        <item x="19983"/>
        <item x="19984"/>
        <item x="19985"/>
        <item x="19986"/>
        <item x="19987"/>
        <item x="19988"/>
        <item x="19989"/>
        <item x="19990"/>
        <item x="19991"/>
        <item x="19992"/>
        <item x="19993"/>
        <item x="19994"/>
        <item x="19995"/>
        <item x="19996"/>
        <item x="19997"/>
        <item x="19998"/>
        <item x="19999"/>
        <item x="20000"/>
        <item x="20001"/>
        <item x="20002"/>
        <item x="20003"/>
        <item x="20004"/>
        <item x="20005"/>
        <item x="20006"/>
        <item x="20007"/>
        <item x="20008"/>
        <item x="20009"/>
        <item x="20010"/>
        <item x="20011"/>
        <item x="20012"/>
        <item x="20013"/>
        <item x="20014"/>
        <item x="20015"/>
        <item x="20016"/>
        <item x="20017"/>
        <item x="20018"/>
        <item x="20019"/>
        <item x="20020"/>
        <item x="20021"/>
        <item x="20022"/>
        <item x="20023"/>
        <item x="20024"/>
        <item x="20025"/>
        <item x="20026"/>
        <item x="20027"/>
        <item x="20028"/>
        <item x="20029"/>
        <item x="20030"/>
        <item x="20031"/>
        <item x="20032"/>
        <item x="20033"/>
        <item x="20034"/>
        <item x="20035"/>
        <item x="20036"/>
        <item x="20037"/>
        <item x="20038"/>
        <item x="20039"/>
        <item x="20040"/>
        <item x="20041"/>
        <item x="20042"/>
        <item x="20043"/>
        <item x="20044"/>
        <item x="20045"/>
        <item x="20046"/>
        <item x="20047"/>
        <item x="20048"/>
        <item x="20049"/>
        <item x="20050"/>
        <item x="20051"/>
        <item x="20052"/>
        <item x="20053"/>
        <item x="20054"/>
        <item x="20055"/>
        <item x="20056"/>
        <item x="20057"/>
        <item x="20058"/>
        <item x="20059"/>
        <item x="20060"/>
        <item x="20061"/>
        <item x="20062"/>
        <item x="20063"/>
        <item x="20064"/>
        <item x="20065"/>
        <item x="20066"/>
        <item x="20067"/>
        <item x="20068"/>
        <item x="20069"/>
        <item x="20070"/>
        <item x="20071"/>
        <item x="20072"/>
        <item x="20073"/>
        <item x="20074"/>
        <item x="20075"/>
        <item x="20076"/>
        <item x="20077"/>
        <item x="20078"/>
        <item x="20079"/>
        <item x="20080"/>
        <item x="20081"/>
        <item x="20082"/>
        <item x="20083"/>
        <item x="20084"/>
        <item x="20085"/>
        <item x="20086"/>
        <item x="20087"/>
        <item x="20088"/>
        <item x="20089"/>
        <item x="20090"/>
        <item x="20091"/>
        <item x="20092"/>
        <item x="20093"/>
        <item x="20094"/>
        <item x="20095"/>
        <item x="20096"/>
        <item x="20097"/>
        <item x="20098"/>
        <item x="20099"/>
        <item x="20100"/>
        <item x="20101"/>
        <item x="20102"/>
        <item x="20103"/>
        <item x="20104"/>
        <item x="20105"/>
        <item x="20106"/>
        <item x="20107"/>
        <item x="20108"/>
        <item x="20109"/>
        <item x="20110"/>
        <item x="20111"/>
        <item x="20112"/>
        <item x="20113"/>
        <item x="20114"/>
        <item x="20115"/>
        <item x="20116"/>
        <item x="20117"/>
        <item x="20118"/>
        <item x="20119"/>
        <item x="20120"/>
        <item x="20121"/>
        <item x="20122"/>
        <item x="20123"/>
        <item x="20124"/>
        <item x="20125"/>
        <item x="20126"/>
        <item x="20127"/>
        <item x="20128"/>
        <item x="20129"/>
        <item x="20130"/>
        <item x="20131"/>
        <item x="20132"/>
        <item x="20133"/>
        <item x="20134"/>
        <item x="20135"/>
        <item x="20136"/>
        <item x="20137"/>
        <item x="20138"/>
        <item x="20139"/>
        <item x="20140"/>
        <item x="20141"/>
        <item x="20142"/>
        <item x="20143"/>
        <item x="20144"/>
        <item x="20145"/>
        <item x="20146"/>
        <item x="20147"/>
        <item x="20148"/>
        <item x="20149"/>
        <item x="20150"/>
        <item x="20151"/>
        <item x="20152"/>
        <item x="20153"/>
        <item x="20154"/>
        <item x="20155"/>
        <item x="20156"/>
        <item x="20157"/>
        <item x="20158"/>
        <item x="20159"/>
        <item x="20160"/>
        <item x="20161"/>
        <item x="20162"/>
        <item x="20163"/>
        <item x="20164"/>
        <item x="20165"/>
        <item x="20166"/>
        <item x="20167"/>
        <item x="20168"/>
        <item x="20169"/>
        <item x="20170"/>
        <item x="20171"/>
        <item x="20172"/>
        <item x="20173"/>
        <item x="20174"/>
        <item x="20175"/>
        <item x="20176"/>
        <item x="20177"/>
        <item x="20178"/>
        <item x="20179"/>
        <item x="20180"/>
        <item x="20181"/>
        <item x="20182"/>
        <item x="20183"/>
        <item x="20184"/>
        <item x="20185"/>
        <item x="20186"/>
        <item x="20187"/>
        <item x="20188"/>
        <item x="20189"/>
        <item x="20190"/>
        <item x="20191"/>
        <item x="20192"/>
        <item x="20193"/>
        <item x="20194"/>
        <item x="20195"/>
        <item x="20196"/>
        <item x="20197"/>
        <item x="20198"/>
        <item x="20199"/>
        <item x="20200"/>
        <item x="20201"/>
        <item x="20202"/>
        <item x="20203"/>
        <item x="20204"/>
        <item x="20205"/>
        <item x="20206"/>
        <item x="20207"/>
        <item x="20208"/>
        <item x="20209"/>
        <item x="20210"/>
        <item x="20211"/>
        <item x="20212"/>
        <item x="20213"/>
        <item x="20214"/>
        <item x="20215"/>
        <item x="20216"/>
        <item x="20217"/>
        <item x="20218"/>
        <item x="20219"/>
        <item x="20220"/>
        <item x="20221"/>
        <item x="20222"/>
        <item x="20223"/>
        <item x="20224"/>
        <item x="20225"/>
        <item x="20226"/>
        <item x="20227"/>
        <item x="20228"/>
        <item x="20229"/>
        <item x="20230"/>
        <item x="20231"/>
        <item x="20232"/>
        <item x="20233"/>
        <item x="20234"/>
        <item x="20235"/>
        <item x="20236"/>
        <item x="20237"/>
        <item x="20238"/>
        <item x="20239"/>
        <item x="20240"/>
        <item x="20241"/>
        <item x="20242"/>
        <item x="20243"/>
        <item x="20244"/>
        <item x="20245"/>
        <item x="20246"/>
        <item x="20247"/>
        <item x="20248"/>
        <item x="20249"/>
        <item x="20250"/>
        <item x="20251"/>
        <item x="20252"/>
        <item x="20253"/>
        <item x="20254"/>
        <item x="20255"/>
        <item x="20256"/>
        <item x="20257"/>
        <item x="20258"/>
        <item x="20259"/>
        <item x="20260"/>
        <item x="20261"/>
        <item x="20262"/>
        <item x="20263"/>
        <item x="20264"/>
        <item x="20265"/>
        <item x="20266"/>
        <item x="20267"/>
        <item x="20268"/>
        <item x="20269"/>
        <item x="20270"/>
        <item x="20271"/>
        <item x="20272"/>
        <item x="20273"/>
        <item x="20274"/>
        <item x="20275"/>
        <item x="20276"/>
        <item x="20277"/>
        <item x="20278"/>
        <item x="20279"/>
        <item x="20280"/>
        <item x="20281"/>
        <item x="20282"/>
        <item x="20283"/>
        <item x="20284"/>
        <item x="20285"/>
        <item x="20286"/>
        <item x="20287"/>
        <item x="20288"/>
        <item x="20289"/>
        <item x="20290"/>
        <item x="20291"/>
        <item x="20292"/>
        <item x="20293"/>
        <item x="20294"/>
        <item x="20295"/>
        <item x="20296"/>
        <item x="20297"/>
        <item x="20298"/>
        <item x="20299"/>
        <item x="20300"/>
        <item x="20301"/>
        <item x="20302"/>
        <item x="20303"/>
        <item x="20304"/>
        <item x="20305"/>
        <item x="20306"/>
        <item x="20307"/>
        <item x="20308"/>
        <item x="20309"/>
        <item x="20310"/>
        <item x="20311"/>
        <item x="20312"/>
        <item x="20313"/>
        <item x="20314"/>
        <item x="20315"/>
        <item x="20316"/>
        <item x="20317"/>
        <item x="20318"/>
        <item x="20319"/>
        <item x="20320"/>
        <item x="20321"/>
        <item x="20322"/>
        <item x="20323"/>
        <item x="20324"/>
        <item x="20325"/>
        <item x="20326"/>
        <item x="20327"/>
        <item x="20328"/>
        <item x="20329"/>
        <item x="20330"/>
        <item x="20331"/>
        <item x="20332"/>
        <item x="20333"/>
        <item x="20334"/>
        <item x="20335"/>
        <item x="20336"/>
        <item x="20337"/>
        <item x="20338"/>
        <item x="20339"/>
        <item x="20340"/>
        <item x="20341"/>
        <item x="20342"/>
        <item x="20343"/>
        <item x="20344"/>
        <item x="20345"/>
        <item x="20346"/>
        <item x="20347"/>
        <item x="20348"/>
        <item x="20349"/>
        <item x="20350"/>
        <item x="20351"/>
        <item x="20352"/>
        <item x="20353"/>
        <item x="20354"/>
        <item x="20355"/>
        <item x="20356"/>
        <item x="20357"/>
        <item x="20358"/>
        <item x="20359"/>
        <item x="20360"/>
        <item x="20361"/>
        <item x="20362"/>
        <item x="20363"/>
        <item x="20364"/>
        <item x="20365"/>
        <item x="20366"/>
        <item x="20367"/>
        <item x="20368"/>
        <item x="20369"/>
        <item x="20370"/>
        <item x="20371"/>
        <item x="20372"/>
        <item x="20373"/>
        <item x="20374"/>
        <item x="20375"/>
        <item x="20376"/>
        <item x="20377"/>
        <item x="20378"/>
        <item x="20379"/>
        <item x="20380"/>
        <item x="20381"/>
        <item x="20382"/>
        <item x="20383"/>
        <item x="20384"/>
        <item x="20385"/>
        <item x="20386"/>
        <item x="20387"/>
        <item x="20388"/>
        <item x="20389"/>
        <item x="20390"/>
        <item x="20391"/>
        <item x="20392"/>
        <item x="20393"/>
        <item x="20394"/>
        <item x="20395"/>
        <item x="20396"/>
        <item x="20397"/>
        <item x="20398"/>
        <item x="20399"/>
        <item x="20400"/>
        <item x="20401"/>
        <item x="20402"/>
        <item x="20403"/>
        <item x="20404"/>
        <item x="20405"/>
        <item x="20406"/>
        <item x="20407"/>
        <item x="20408"/>
        <item x="20409"/>
        <item x="20410"/>
        <item x="20411"/>
        <item x="20412"/>
        <item x="20413"/>
        <item x="20414"/>
        <item x="20415"/>
        <item x="20416"/>
        <item x="20417"/>
        <item x="20418"/>
        <item x="20419"/>
        <item x="20420"/>
        <item x="20421"/>
        <item x="20422"/>
        <item x="20423"/>
        <item x="20424"/>
        <item x="20425"/>
        <item x="20426"/>
        <item x="20427"/>
        <item x="20428"/>
        <item x="20429"/>
        <item x="20430"/>
        <item x="20431"/>
        <item x="20432"/>
        <item x="20433"/>
        <item x="20434"/>
        <item x="20435"/>
        <item x="20436"/>
        <item x="20437"/>
        <item x="20438"/>
        <item x="20439"/>
        <item x="20440"/>
        <item x="20441"/>
        <item x="20442"/>
        <item x="20443"/>
        <item x="20444"/>
        <item x="20445"/>
        <item x="20446"/>
        <item x="20447"/>
        <item x="20448"/>
        <item x="20449"/>
        <item x="20450"/>
        <item x="20451"/>
        <item x="20452"/>
        <item x="20453"/>
        <item x="20454"/>
        <item x="20455"/>
        <item x="20456"/>
        <item x="20457"/>
        <item x="20458"/>
        <item x="20459"/>
        <item x="20460"/>
        <item x="20461"/>
        <item x="20462"/>
        <item x="20463"/>
        <item x="20464"/>
        <item x="20465"/>
        <item x="20466"/>
        <item x="20467"/>
        <item x="20468"/>
        <item x="20469"/>
        <item x="20470"/>
        <item x="20471"/>
        <item x="20472"/>
        <item x="20473"/>
        <item x="20474"/>
        <item x="20475"/>
        <item x="20476"/>
        <item x="20477"/>
        <item x="20478"/>
        <item x="20479"/>
        <item x="20480"/>
        <item x="20481"/>
        <item x="20482"/>
        <item x="20483"/>
        <item x="20484"/>
        <item x="20485"/>
        <item x="20486"/>
        <item x="20487"/>
        <item x="20488"/>
        <item x="20489"/>
        <item x="20490"/>
        <item x="20491"/>
        <item x="20492"/>
        <item x="20493"/>
        <item x="20494"/>
        <item x="20495"/>
        <item x="20496"/>
        <item x="20497"/>
        <item x="20498"/>
        <item x="20499"/>
        <item x="20500"/>
        <item x="20501"/>
        <item x="20502"/>
        <item x="20503"/>
        <item x="20504"/>
        <item x="20505"/>
        <item x="20506"/>
        <item x="20507"/>
        <item x="20508"/>
        <item x="20509"/>
        <item x="20510"/>
        <item x="20511"/>
        <item x="20512"/>
        <item x="20513"/>
        <item x="20514"/>
        <item x="20515"/>
        <item x="20516"/>
        <item x="20517"/>
        <item x="20518"/>
        <item x="20519"/>
        <item x="20520"/>
        <item x="20521"/>
        <item x="20522"/>
        <item x="20523"/>
        <item x="20524"/>
        <item x="20525"/>
        <item x="20526"/>
        <item x="20527"/>
        <item x="20528"/>
        <item x="20529"/>
        <item x="20530"/>
        <item x="20531"/>
        <item x="20532"/>
        <item x="20533"/>
        <item x="20534"/>
        <item x="20535"/>
        <item x="20536"/>
        <item x="20537"/>
        <item x="20538"/>
        <item x="20539"/>
        <item x="20540"/>
        <item x="20541"/>
        <item x="20542"/>
        <item x="20543"/>
        <item x="20544"/>
        <item x="20545"/>
        <item x="20546"/>
        <item x="20547"/>
        <item x="20548"/>
        <item x="20549"/>
        <item x="20550"/>
        <item x="20551"/>
        <item x="20552"/>
        <item x="20553"/>
        <item x="20554"/>
        <item x="20555"/>
        <item x="20556"/>
        <item x="20557"/>
        <item x="20558"/>
        <item x="20559"/>
        <item x="20560"/>
        <item x="20561"/>
        <item x="20562"/>
        <item x="20563"/>
        <item x="20564"/>
        <item x="20565"/>
        <item x="20566"/>
        <item x="20567"/>
        <item x="20568"/>
        <item x="20569"/>
        <item x="20570"/>
        <item x="20571"/>
        <item x="20572"/>
        <item x="20573"/>
        <item x="20574"/>
        <item x="20575"/>
        <item x="20576"/>
        <item x="20577"/>
        <item x="20578"/>
        <item x="20579"/>
        <item x="20580"/>
        <item x="20581"/>
        <item x="20582"/>
        <item x="20583"/>
        <item x="20584"/>
        <item x="20585"/>
        <item x="20586"/>
        <item x="20587"/>
        <item x="20588"/>
        <item x="20589"/>
        <item x="20590"/>
        <item x="20591"/>
        <item x="20592"/>
        <item x="20593"/>
        <item x="20594"/>
        <item x="20595"/>
        <item x="20596"/>
        <item x="20597"/>
        <item x="20598"/>
        <item x="20599"/>
        <item x="20600"/>
        <item x="20601"/>
        <item x="20602"/>
        <item x="20603"/>
        <item x="20604"/>
        <item x="20605"/>
        <item x="20606"/>
        <item x="20607"/>
        <item x="20608"/>
        <item x="20609"/>
        <item x="20610"/>
        <item x="20611"/>
        <item x="20612"/>
        <item x="20613"/>
        <item x="20614"/>
        <item x="20615"/>
        <item x="20616"/>
        <item x="20617"/>
        <item x="20618"/>
        <item x="20619"/>
        <item x="20620"/>
        <item x="20621"/>
        <item x="20622"/>
        <item x="20623"/>
        <item x="20624"/>
        <item x="20625"/>
        <item x="20626"/>
        <item x="20627"/>
        <item x="20628"/>
        <item x="20629"/>
        <item x="20630"/>
        <item x="20631"/>
        <item x="20632"/>
        <item x="20633"/>
        <item x="20634"/>
        <item x="20635"/>
        <item x="20636"/>
        <item x="20637"/>
        <item x="20638"/>
        <item x="20639"/>
        <item x="20640"/>
        <item x="20641"/>
        <item x="20642"/>
        <item x="20643"/>
        <item x="20644"/>
        <item x="20645"/>
        <item x="20646"/>
        <item x="20647"/>
        <item x="20648"/>
        <item x="20649"/>
        <item x="20650"/>
        <item x="20651"/>
        <item x="20652"/>
        <item x="20653"/>
        <item x="20654"/>
        <item x="20655"/>
        <item x="20656"/>
        <item x="20657"/>
        <item x="20658"/>
        <item x="20659"/>
        <item x="20660"/>
        <item x="20661"/>
        <item x="20662"/>
        <item x="20663"/>
        <item x="20664"/>
        <item x="20665"/>
        <item x="20666"/>
        <item x="20667"/>
        <item x="20668"/>
        <item x="20669"/>
        <item x="20670"/>
        <item x="20671"/>
        <item x="20672"/>
        <item x="20673"/>
        <item x="20674"/>
        <item x="20675"/>
        <item x="20676"/>
        <item x="20677"/>
        <item x="20678"/>
        <item x="20679"/>
        <item x="20680"/>
        <item x="20681"/>
        <item x="20682"/>
        <item x="20683"/>
        <item x="20684"/>
        <item x="20685"/>
        <item x="20686"/>
        <item x="20687"/>
        <item x="20688"/>
        <item x="20689"/>
        <item x="20690"/>
        <item x="20691"/>
        <item x="20692"/>
        <item x="20693"/>
        <item x="20694"/>
        <item x="20695"/>
        <item x="20696"/>
        <item x="20697"/>
        <item x="20698"/>
        <item x="20699"/>
        <item x="20700"/>
        <item x="20701"/>
        <item x="20702"/>
        <item x="20703"/>
        <item x="20704"/>
        <item x="20705"/>
        <item x="20706"/>
        <item x="20707"/>
        <item x="20708"/>
        <item x="20709"/>
        <item x="20710"/>
        <item x="20711"/>
        <item x="20712"/>
        <item x="20713"/>
        <item x="20714"/>
        <item x="20715"/>
        <item x="20716"/>
        <item x="20717"/>
        <item x="20718"/>
        <item x="20719"/>
        <item x="20720"/>
        <item x="20721"/>
        <item x="20722"/>
        <item x="20723"/>
        <item x="20724"/>
        <item x="20725"/>
        <item x="20726"/>
        <item x="20727"/>
        <item x="20728"/>
        <item x="20729"/>
        <item x="20730"/>
        <item x="20731"/>
        <item x="20732"/>
        <item x="20733"/>
        <item x="20734"/>
        <item x="20735"/>
        <item x="20736"/>
        <item x="20737"/>
        <item x="20738"/>
        <item x="20739"/>
        <item x="20740"/>
        <item x="20741"/>
        <item x="20742"/>
        <item x="20743"/>
        <item x="20744"/>
        <item x="20745"/>
        <item x="20746"/>
        <item x="20747"/>
        <item x="20748"/>
        <item x="20749"/>
        <item x="20750"/>
        <item x="20751"/>
        <item x="20752"/>
        <item x="20753"/>
        <item x="20754"/>
        <item x="20755"/>
        <item x="20756"/>
        <item x="20757"/>
        <item x="20758"/>
        <item x="20759"/>
        <item x="20760"/>
        <item x="20761"/>
        <item x="20762"/>
        <item x="20763"/>
        <item x="20764"/>
        <item x="20765"/>
        <item x="20766"/>
        <item x="20767"/>
        <item x="20768"/>
        <item x="20769"/>
        <item x="20770"/>
        <item x="20771"/>
        <item x="20772"/>
        <item x="20773"/>
        <item x="20774"/>
        <item x="20775"/>
        <item x="20776"/>
        <item x="20777"/>
        <item x="20778"/>
        <item x="20779"/>
        <item x="20780"/>
        <item x="20781"/>
        <item x="20782"/>
        <item x="20783"/>
        <item x="20784"/>
        <item x="20785"/>
        <item x="20786"/>
        <item x="20787"/>
        <item x="20788"/>
        <item x="20789"/>
        <item x="20790"/>
        <item x="20791"/>
        <item x="20792"/>
        <item x="20793"/>
        <item x="20794"/>
        <item x="20795"/>
        <item x="20796"/>
        <item x="20797"/>
        <item x="20798"/>
        <item x="20799"/>
        <item x="20800"/>
        <item x="20801"/>
        <item x="20802"/>
        <item x="20803"/>
        <item x="20804"/>
        <item x="20805"/>
        <item x="20806"/>
        <item x="20807"/>
        <item x="20808"/>
        <item x="20809"/>
        <item x="20810"/>
        <item x="20811"/>
        <item x="20812"/>
        <item x="20813"/>
        <item x="20814"/>
        <item x="20815"/>
        <item x="20816"/>
        <item x="20817"/>
        <item x="20818"/>
        <item x="20819"/>
        <item x="20820"/>
        <item x="20821"/>
        <item x="20822"/>
        <item x="20823"/>
        <item x="20824"/>
        <item x="20825"/>
        <item x="20826"/>
        <item x="20827"/>
        <item x="20828"/>
        <item x="20829"/>
        <item x="20830"/>
        <item x="20831"/>
        <item x="20832"/>
        <item x="20833"/>
        <item x="20834"/>
        <item x="20835"/>
        <item x="20836"/>
        <item x="20837"/>
        <item x="20838"/>
        <item x="20839"/>
        <item x="20840"/>
        <item x="20841"/>
        <item x="20842"/>
        <item x="20843"/>
        <item x="20844"/>
        <item x="20845"/>
        <item x="20846"/>
        <item x="20847"/>
        <item x="20848"/>
        <item x="20849"/>
        <item x="20850"/>
        <item x="20851"/>
        <item x="20852"/>
        <item x="20853"/>
        <item x="20854"/>
        <item x="20855"/>
        <item x="20856"/>
        <item x="20857"/>
        <item x="20858"/>
        <item x="20859"/>
        <item x="20860"/>
        <item x="20861"/>
        <item x="20862"/>
        <item x="20863"/>
        <item x="20864"/>
        <item x="20865"/>
        <item x="20866"/>
        <item x="20867"/>
        <item x="20868"/>
        <item x="20869"/>
        <item x="20870"/>
        <item x="20871"/>
        <item x="20872"/>
        <item x="20873"/>
        <item x="20874"/>
        <item x="20875"/>
        <item x="20876"/>
        <item x="20877"/>
        <item x="20878"/>
        <item x="20879"/>
        <item x="20880"/>
        <item x="20881"/>
        <item x="20882"/>
        <item x="20883"/>
        <item x="20884"/>
        <item x="20885"/>
        <item x="20886"/>
        <item x="20887"/>
        <item x="20888"/>
        <item x="20889"/>
        <item x="20890"/>
        <item x="20891"/>
        <item x="20892"/>
        <item x="20893"/>
        <item x="20894"/>
        <item x="20895"/>
        <item x="20896"/>
        <item x="20897"/>
        <item x="20898"/>
        <item x="20899"/>
        <item x="20900"/>
        <item x="20901"/>
        <item x="20902"/>
        <item x="20903"/>
        <item x="20904"/>
        <item x="20905"/>
        <item x="20906"/>
        <item x="20907"/>
        <item x="20908"/>
        <item x="20909"/>
        <item x="20910"/>
        <item x="20911"/>
        <item x="20912"/>
        <item x="20913"/>
        <item x="20914"/>
        <item x="20915"/>
        <item x="20916"/>
        <item x="20917"/>
        <item x="20918"/>
        <item x="20919"/>
        <item x="20920"/>
        <item x="20921"/>
        <item x="20922"/>
        <item x="20923"/>
        <item x="20924"/>
        <item x="20925"/>
        <item x="20926"/>
        <item x="20927"/>
        <item x="20928"/>
        <item x="20929"/>
        <item x="20930"/>
        <item x="20931"/>
        <item x="20932"/>
        <item x="20933"/>
        <item x="20934"/>
        <item x="20935"/>
        <item x="20936"/>
        <item x="20937"/>
        <item x="20938"/>
        <item x="20939"/>
        <item x="20940"/>
        <item x="20941"/>
        <item x="20942"/>
        <item x="20943"/>
        <item x="20944"/>
        <item x="20945"/>
        <item x="20946"/>
        <item x="20947"/>
        <item x="20948"/>
        <item x="20949"/>
        <item x="20950"/>
        <item x="20951"/>
        <item x="20952"/>
        <item x="20953"/>
        <item x="20954"/>
        <item x="20955"/>
        <item x="20956"/>
        <item x="20957"/>
        <item x="20958"/>
        <item x="20959"/>
        <item x="20960"/>
        <item x="20961"/>
        <item x="20962"/>
        <item x="20963"/>
        <item x="20964"/>
        <item x="20965"/>
        <item x="20966"/>
        <item x="20967"/>
        <item x="20968"/>
        <item x="20969"/>
        <item x="20970"/>
        <item x="20971"/>
        <item x="20972"/>
        <item x="20973"/>
        <item x="20974"/>
        <item x="20975"/>
        <item x="20976"/>
        <item x="20977"/>
        <item x="20978"/>
        <item x="20979"/>
        <item x="20980"/>
        <item x="20981"/>
        <item x="20982"/>
        <item x="20983"/>
        <item x="20984"/>
        <item x="20985"/>
        <item x="20986"/>
        <item x="20987"/>
        <item x="20988"/>
        <item x="20989"/>
        <item x="20990"/>
        <item x="20991"/>
        <item x="20992"/>
        <item x="20993"/>
        <item x="20994"/>
        <item x="20995"/>
        <item x="20996"/>
        <item x="20997"/>
        <item x="20998"/>
        <item x="20999"/>
        <item x="21000"/>
        <item x="21001"/>
        <item x="21002"/>
        <item x="21003"/>
        <item x="21004"/>
        <item x="21005"/>
        <item x="21006"/>
        <item x="21007"/>
        <item x="21008"/>
        <item x="21009"/>
        <item x="21010"/>
        <item x="21011"/>
        <item x="21012"/>
        <item x="21013"/>
        <item x="21014"/>
        <item x="21015"/>
        <item x="21016"/>
        <item x="21017"/>
        <item x="21018"/>
        <item x="21019"/>
        <item x="21020"/>
        <item x="21021"/>
        <item x="21022"/>
        <item x="21023"/>
        <item x="21024"/>
        <item x="21025"/>
        <item x="21026"/>
        <item x="21027"/>
        <item x="21028"/>
        <item x="21029"/>
        <item x="21030"/>
        <item x="21031"/>
        <item x="21032"/>
        <item x="21033"/>
        <item x="21034"/>
        <item x="21035"/>
        <item x="21036"/>
        <item x="21037"/>
        <item x="21038"/>
        <item x="21039"/>
        <item x="21040"/>
        <item x="21041"/>
        <item x="21042"/>
        <item x="21043"/>
        <item x="21044"/>
        <item x="21045"/>
        <item x="21046"/>
        <item x="21047"/>
        <item x="21048"/>
        <item x="21049"/>
        <item x="21050"/>
        <item x="21051"/>
        <item x="21052"/>
        <item x="21053"/>
        <item x="21054"/>
        <item x="21055"/>
        <item x="21056"/>
        <item x="21057"/>
        <item x="21058"/>
        <item x="21059"/>
        <item x="21060"/>
        <item x="21061"/>
        <item x="21062"/>
        <item x="21063"/>
        <item x="21064"/>
        <item x="21065"/>
        <item x="21066"/>
        <item x="21067"/>
        <item x="21068"/>
        <item x="21069"/>
        <item x="21070"/>
        <item x="21071"/>
        <item x="21072"/>
        <item x="21073"/>
        <item x="21074"/>
        <item x="21075"/>
        <item x="21076"/>
        <item x="21077"/>
        <item x="21078"/>
        <item x="21079"/>
        <item x="21080"/>
        <item x="21081"/>
        <item x="21082"/>
        <item x="21083"/>
        <item x="21084"/>
        <item x="21085"/>
        <item x="21086"/>
        <item x="21087"/>
        <item x="21088"/>
        <item x="21089"/>
        <item x="21090"/>
        <item x="21091"/>
        <item x="21092"/>
        <item x="21093"/>
        <item x="21094"/>
        <item x="21095"/>
        <item x="21096"/>
        <item x="21097"/>
        <item x="21098"/>
        <item x="21099"/>
        <item x="21100"/>
        <item x="21101"/>
        <item x="21102"/>
        <item x="21103"/>
        <item x="21104"/>
        <item x="21105"/>
        <item x="21106"/>
        <item x="21107"/>
        <item x="21108"/>
        <item x="21109"/>
        <item x="21110"/>
        <item x="21111"/>
        <item x="21112"/>
        <item x="21113"/>
        <item x="21114"/>
        <item x="21115"/>
        <item x="21116"/>
        <item x="21117"/>
        <item x="21118"/>
        <item x="21119"/>
        <item x="21120"/>
        <item x="21121"/>
        <item x="21122"/>
        <item x="21123"/>
        <item x="21124"/>
        <item x="21125"/>
        <item x="21126"/>
        <item x="21127"/>
        <item x="21128"/>
        <item x="21129"/>
        <item x="21130"/>
        <item x="21131"/>
        <item x="21132"/>
        <item x="21133"/>
        <item x="21134"/>
        <item x="21135"/>
        <item x="21136"/>
        <item x="21137"/>
        <item x="21138"/>
        <item x="21139"/>
        <item x="21140"/>
        <item x="21141"/>
        <item x="21142"/>
        <item x="21143"/>
        <item x="21144"/>
        <item x="21145"/>
        <item x="21146"/>
        <item x="21147"/>
        <item x="21148"/>
        <item x="21149"/>
        <item x="21150"/>
        <item x="21151"/>
        <item x="21152"/>
        <item x="21153"/>
        <item x="21154"/>
        <item x="21155"/>
        <item x="21156"/>
        <item x="21157"/>
        <item x="21158"/>
        <item x="21159"/>
        <item x="21160"/>
        <item x="21161"/>
        <item x="21162"/>
        <item x="21163"/>
        <item x="21164"/>
        <item x="21165"/>
        <item x="21166"/>
        <item x="21167"/>
        <item x="21168"/>
        <item x="21169"/>
        <item x="21170"/>
        <item x="21171"/>
        <item x="21172"/>
        <item x="21173"/>
        <item x="21174"/>
        <item x="21175"/>
        <item x="21176"/>
        <item x="21177"/>
        <item x="21178"/>
        <item x="21179"/>
        <item x="21180"/>
        <item x="21181"/>
        <item x="21182"/>
        <item x="21183"/>
        <item x="21184"/>
        <item x="21185"/>
        <item x="21186"/>
        <item x="21187"/>
        <item x="21188"/>
        <item x="21189"/>
        <item x="21190"/>
        <item x="21191"/>
        <item x="21192"/>
        <item x="21193"/>
        <item x="21194"/>
        <item x="21195"/>
        <item x="21196"/>
        <item x="21197"/>
        <item x="21198"/>
        <item x="21199"/>
        <item x="21200"/>
        <item x="21201"/>
        <item x="21202"/>
        <item x="21203"/>
        <item x="21204"/>
        <item x="21205"/>
        <item x="21206"/>
        <item x="21207"/>
        <item x="21208"/>
        <item x="21209"/>
        <item x="21210"/>
        <item x="21211"/>
        <item x="21212"/>
        <item x="21213"/>
        <item x="21214"/>
        <item x="21215"/>
        <item x="21216"/>
        <item x="21217"/>
        <item x="21218"/>
        <item x="21219"/>
        <item x="21220"/>
        <item x="21221"/>
        <item x="21222"/>
        <item x="21223"/>
        <item x="21224"/>
        <item x="21225"/>
        <item x="21226"/>
        <item x="21227"/>
        <item x="21228"/>
        <item x="21229"/>
        <item x="21230"/>
        <item x="21231"/>
        <item x="21232"/>
        <item x="21233"/>
        <item x="21234"/>
        <item x="21235"/>
        <item x="21236"/>
        <item x="21237"/>
        <item x="21238"/>
        <item x="21239"/>
        <item x="21240"/>
        <item x="21241"/>
        <item x="21242"/>
        <item x="21243"/>
        <item x="21244"/>
        <item x="21245"/>
        <item x="21246"/>
        <item x="21247"/>
        <item x="21248"/>
        <item x="21249"/>
        <item x="21250"/>
        <item x="21251"/>
        <item x="21252"/>
        <item x="21253"/>
        <item x="21254"/>
        <item x="21255"/>
        <item x="21256"/>
        <item x="21257"/>
        <item x="21258"/>
        <item x="21259"/>
        <item x="21260"/>
        <item x="21261"/>
        <item x="21262"/>
        <item x="21263"/>
        <item x="21264"/>
        <item x="21265"/>
        <item x="21266"/>
        <item x="21267"/>
        <item x="21268"/>
        <item x="21269"/>
        <item x="21270"/>
        <item x="21271"/>
        <item x="21272"/>
        <item x="21273"/>
        <item x="21274"/>
        <item x="21275"/>
        <item x="21276"/>
        <item x="21277"/>
        <item x="21278"/>
        <item x="21279"/>
        <item x="21280"/>
        <item x="21281"/>
        <item x="21282"/>
        <item x="21283"/>
        <item x="21284"/>
        <item x="21285"/>
        <item x="21286"/>
        <item x="21287"/>
        <item x="21288"/>
        <item x="21289"/>
        <item x="21290"/>
        <item x="21291"/>
        <item x="21292"/>
        <item x="21293"/>
        <item x="21294"/>
        <item x="21295"/>
        <item x="21296"/>
        <item x="21297"/>
        <item x="21298"/>
        <item x="21299"/>
        <item x="21300"/>
        <item x="21301"/>
        <item x="21302"/>
        <item x="21303"/>
        <item x="21304"/>
        <item x="21305"/>
        <item x="21306"/>
        <item x="21307"/>
        <item x="21308"/>
        <item x="21309"/>
        <item x="21310"/>
        <item x="21311"/>
        <item x="21312"/>
        <item x="21313"/>
        <item x="21314"/>
        <item x="21315"/>
        <item x="21316"/>
        <item x="21317"/>
        <item x="21318"/>
        <item x="21319"/>
        <item x="21320"/>
        <item x="21321"/>
        <item x="21322"/>
        <item x="21323"/>
        <item x="21324"/>
        <item x="21325"/>
        <item x="21326"/>
        <item x="21327"/>
        <item x="21328"/>
        <item x="21329"/>
        <item x="21330"/>
        <item x="21331"/>
        <item x="21332"/>
        <item x="21333"/>
        <item x="21334"/>
        <item x="21335"/>
        <item x="21336"/>
        <item x="21337"/>
        <item x="21338"/>
        <item x="21339"/>
        <item x="21340"/>
        <item x="21341"/>
        <item x="21342"/>
        <item x="21343"/>
        <item x="21344"/>
        <item x="21345"/>
        <item x="21346"/>
        <item x="21347"/>
        <item x="21348"/>
        <item x="21349"/>
        <item x="21350"/>
        <item x="21351"/>
        <item x="21352"/>
        <item x="21353"/>
        <item x="21354"/>
        <item x="21355"/>
        <item x="21356"/>
        <item x="21357"/>
        <item x="21358"/>
        <item x="21359"/>
        <item x="21360"/>
        <item x="21361"/>
        <item x="21362"/>
        <item x="21363"/>
        <item x="21364"/>
        <item x="21365"/>
        <item x="21366"/>
        <item x="21367"/>
        <item x="21368"/>
        <item x="21369"/>
        <item x="21370"/>
        <item x="21371"/>
        <item x="21372"/>
        <item x="21373"/>
        <item x="21374"/>
        <item x="21375"/>
        <item x="21376"/>
        <item x="21377"/>
        <item x="21378"/>
        <item x="21379"/>
        <item x="21380"/>
        <item x="21381"/>
        <item x="21382"/>
        <item x="21383"/>
        <item x="21384"/>
        <item x="21385"/>
        <item x="21386"/>
        <item x="21387"/>
        <item x="21388"/>
        <item x="21389"/>
        <item x="21390"/>
        <item x="21391"/>
        <item x="21392"/>
        <item x="21393"/>
        <item x="21394"/>
        <item x="21395"/>
        <item x="21396"/>
        <item x="21397"/>
        <item x="21398"/>
        <item x="21399"/>
        <item x="21400"/>
        <item x="21401"/>
        <item x="21402"/>
        <item x="21403"/>
        <item x="21404"/>
        <item x="21405"/>
        <item x="21406"/>
        <item x="21407"/>
        <item x="21408"/>
        <item x="21409"/>
        <item x="21410"/>
        <item x="21411"/>
        <item x="21412"/>
        <item x="21413"/>
        <item x="21414"/>
        <item x="21415"/>
        <item x="21416"/>
        <item x="21417"/>
        <item x="21418"/>
        <item x="21419"/>
        <item x="21420"/>
        <item x="21421"/>
        <item x="21422"/>
        <item x="21423"/>
        <item x="21424"/>
        <item x="21425"/>
        <item x="21426"/>
        <item x="21427"/>
        <item x="21428"/>
        <item x="21429"/>
        <item x="21430"/>
        <item x="21431"/>
        <item x="21432"/>
        <item x="21433"/>
        <item x="21434"/>
        <item x="21435"/>
        <item x="21436"/>
        <item x="21437"/>
        <item x="21438"/>
        <item x="21439"/>
        <item x="21440"/>
        <item x="21441"/>
        <item x="21442"/>
        <item x="21443"/>
        <item x="21444"/>
        <item x="21445"/>
        <item x="21446"/>
        <item x="21447"/>
        <item x="21448"/>
        <item x="21449"/>
        <item x="21450"/>
        <item x="21451"/>
        <item x="21452"/>
        <item x="21453"/>
        <item x="21454"/>
        <item x="21455"/>
        <item x="21456"/>
        <item x="21457"/>
        <item x="21458"/>
        <item x="21459"/>
        <item x="21460"/>
        <item x="21461"/>
        <item x="21462"/>
        <item x="21463"/>
        <item x="21464"/>
        <item x="21465"/>
        <item x="21466"/>
        <item x="21467"/>
        <item x="21468"/>
        <item x="21469"/>
        <item x="21470"/>
        <item x="21471"/>
        <item x="21472"/>
        <item x="21473"/>
        <item x="21474"/>
        <item x="21475"/>
        <item x="21476"/>
        <item x="21477"/>
        <item x="21478"/>
        <item x="21479"/>
        <item x="21480"/>
        <item x="21481"/>
        <item x="21482"/>
        <item x="21483"/>
        <item x="21484"/>
        <item x="21485"/>
        <item x="21486"/>
        <item x="21487"/>
        <item x="21488"/>
        <item x="21489"/>
        <item x="21490"/>
        <item x="21491"/>
        <item x="21492"/>
        <item x="21493"/>
        <item x="21494"/>
        <item x="21495"/>
        <item x="21496"/>
        <item x="21497"/>
        <item x="21498"/>
        <item x="21499"/>
        <item x="21500"/>
        <item x="21501"/>
        <item x="21502"/>
        <item x="21503"/>
        <item x="21504"/>
        <item x="21505"/>
        <item x="21506"/>
        <item x="21507"/>
        <item x="21508"/>
        <item x="21509"/>
        <item x="21510"/>
        <item x="21511"/>
        <item x="21512"/>
        <item x="21513"/>
        <item x="21514"/>
        <item x="21515"/>
        <item x="21516"/>
        <item x="21517"/>
        <item x="21518"/>
        <item x="21519"/>
        <item x="21520"/>
        <item x="21521"/>
        <item x="21522"/>
        <item x="21523"/>
        <item x="21524"/>
        <item x="21525"/>
        <item x="21526"/>
        <item x="21527"/>
        <item x="21528"/>
        <item x="21529"/>
        <item x="21530"/>
        <item x="21531"/>
        <item x="21532"/>
        <item x="21533"/>
        <item x="21534"/>
        <item x="21535"/>
        <item x="21536"/>
        <item x="21537"/>
        <item x="21538"/>
        <item x="21539"/>
        <item x="21540"/>
        <item x="21541"/>
        <item x="21542"/>
        <item x="21543"/>
        <item x="21544"/>
        <item x="21545"/>
        <item x="21546"/>
        <item x="21547"/>
        <item x="21548"/>
        <item x="21549"/>
        <item x="21550"/>
        <item x="21551"/>
        <item x="21552"/>
        <item x="21553"/>
        <item x="21554"/>
        <item x="21555"/>
        <item x="21556"/>
        <item x="21557"/>
        <item x="21558"/>
        <item x="21559"/>
        <item x="21560"/>
        <item x="21561"/>
        <item x="21562"/>
        <item x="21563"/>
        <item x="21564"/>
        <item x="21565"/>
        <item x="21566"/>
        <item x="21567"/>
        <item x="21568"/>
        <item x="21569"/>
        <item x="21570"/>
        <item x="21571"/>
        <item x="21572"/>
        <item x="21573"/>
        <item x="21574"/>
        <item x="21575"/>
        <item x="21576"/>
        <item x="21577"/>
        <item x="21578"/>
        <item x="21579"/>
        <item x="21580"/>
        <item x="21581"/>
        <item x="21582"/>
        <item x="21583"/>
        <item x="21584"/>
        <item x="21585"/>
        <item x="21586"/>
        <item x="21587"/>
        <item x="21588"/>
        <item x="21589"/>
        <item x="21590"/>
        <item x="21591"/>
        <item x="21592"/>
        <item x="21593"/>
        <item x="21594"/>
        <item x="21595"/>
        <item x="21596"/>
        <item x="21597"/>
        <item x="21598"/>
        <item x="21599"/>
        <item x="21600"/>
        <item x="21601"/>
        <item x="21602"/>
        <item x="21603"/>
        <item x="21604"/>
        <item x="21605"/>
        <item x="21606"/>
        <item x="21607"/>
        <item x="21608"/>
        <item x="21609"/>
        <item x="21610"/>
        <item x="21611"/>
        <item x="21612"/>
        <item x="21613"/>
        <item x="21614"/>
        <item x="21615"/>
        <item x="21616"/>
        <item x="21617"/>
        <item x="21618"/>
        <item x="21619"/>
        <item x="21620"/>
        <item x="21621"/>
        <item x="21622"/>
        <item x="21623"/>
        <item x="21624"/>
        <item x="21625"/>
        <item x="21626"/>
        <item x="21627"/>
        <item x="21628"/>
        <item x="21629"/>
        <item x="21630"/>
        <item x="21631"/>
        <item x="21632"/>
        <item x="21633"/>
        <item x="21634"/>
        <item x="21635"/>
        <item x="21636"/>
        <item x="21637"/>
        <item x="21638"/>
        <item x="21639"/>
        <item x="21640"/>
        <item x="21641"/>
        <item x="21642"/>
        <item x="21643"/>
        <item t="default"/>
      </items>
    </pivotField>
    <pivotField name="smartphone_ind" compact="0" outline="0" multipleItemSelectionAllowed="1" showAll="0">
      <items>
        <item x="0"/>
        <item x="1"/>
        <item t="default"/>
      </items>
    </pivotField>
    <pivotField name="ARPU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t="default"/>
      </items>
    </pivotField>
    <pivotField name="Region" compact="0" outline="0" multipleItemSelectionAllowed="1" showAll="0">
      <items>
        <item x="0"/>
        <item x="1"/>
        <item x="2"/>
        <item x="3"/>
        <item t="default"/>
      </items>
    </pivotField>
    <pivotField name="Group" axis="axisRow" compact="0" outline="0" multipleItemSelectionAllowed="1" showAll="0" sortType="ascending">
      <items>
        <item x="1"/>
        <item x="2"/>
        <item x="0"/>
        <item t="default"/>
      </items>
    </pivotField>
    <pivotField name="Segme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Rando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  <item x="18231"/>
        <item x="18232"/>
        <item x="18233"/>
        <item x="18234"/>
        <item x="18235"/>
        <item x="18236"/>
        <item x="18237"/>
        <item x="18238"/>
        <item x="18239"/>
        <item x="18240"/>
        <item x="18241"/>
        <item x="18242"/>
        <item x="18243"/>
        <item x="18244"/>
        <item x="18245"/>
        <item x="18246"/>
        <item x="18247"/>
        <item x="18248"/>
        <item x="18249"/>
        <item x="18250"/>
        <item x="18251"/>
        <item x="18252"/>
        <item x="18253"/>
        <item x="18254"/>
        <item x="18255"/>
        <item x="18256"/>
        <item x="18257"/>
        <item x="18258"/>
        <item x="18259"/>
        <item x="18260"/>
        <item x="18261"/>
        <item x="18262"/>
        <item x="18263"/>
        <item x="18264"/>
        <item x="18265"/>
        <item x="18266"/>
        <item x="18267"/>
        <item x="18268"/>
        <item x="18269"/>
        <item x="18270"/>
        <item x="18271"/>
        <item x="18272"/>
        <item x="18273"/>
        <item x="18274"/>
        <item x="18275"/>
        <item x="18276"/>
        <item x="18277"/>
        <item x="18278"/>
        <item x="18279"/>
        <item x="18280"/>
        <item x="18281"/>
        <item x="18282"/>
        <item x="18283"/>
        <item x="18284"/>
        <item x="18285"/>
        <item x="18286"/>
        <item x="18287"/>
        <item x="18288"/>
        <item x="18289"/>
        <item x="18290"/>
        <item x="18291"/>
        <item x="18292"/>
        <item x="18293"/>
        <item x="18294"/>
        <item x="18295"/>
        <item x="18296"/>
        <item x="18297"/>
        <item x="18298"/>
        <item x="18299"/>
        <item x="18300"/>
        <item x="18301"/>
        <item x="18302"/>
        <item x="18303"/>
        <item x="18304"/>
        <item x="18305"/>
        <item x="18306"/>
        <item x="18307"/>
        <item x="18308"/>
        <item x="18309"/>
        <item x="18310"/>
        <item x="18311"/>
        <item x="18312"/>
        <item x="18313"/>
        <item x="18314"/>
        <item x="18315"/>
        <item x="18316"/>
        <item x="18317"/>
        <item x="18318"/>
        <item x="18319"/>
        <item x="18320"/>
        <item x="18321"/>
        <item x="18322"/>
        <item x="18323"/>
        <item x="18324"/>
        <item x="18325"/>
        <item x="18326"/>
        <item x="18327"/>
        <item x="18328"/>
        <item x="18329"/>
        <item x="18330"/>
        <item x="18331"/>
        <item x="18332"/>
        <item x="18333"/>
        <item x="18334"/>
        <item x="18335"/>
        <item x="18336"/>
        <item x="18337"/>
        <item x="18338"/>
        <item x="18339"/>
        <item x="18340"/>
        <item x="18341"/>
        <item x="18342"/>
        <item x="18343"/>
        <item x="18344"/>
        <item x="18345"/>
        <item x="18346"/>
        <item x="18347"/>
        <item x="18348"/>
        <item x="18349"/>
        <item x="18350"/>
        <item x="18351"/>
        <item x="18352"/>
        <item x="18353"/>
        <item x="18354"/>
        <item x="18355"/>
        <item x="18356"/>
        <item x="18357"/>
        <item x="18358"/>
        <item x="18359"/>
        <item x="18360"/>
        <item x="18361"/>
        <item x="18362"/>
        <item x="18363"/>
        <item x="18364"/>
        <item x="18365"/>
        <item x="18366"/>
        <item x="18367"/>
        <item x="18368"/>
        <item x="18369"/>
        <item x="18370"/>
        <item x="18371"/>
        <item x="18372"/>
        <item x="18373"/>
        <item x="18374"/>
        <item x="18375"/>
        <item x="18376"/>
        <item x="18377"/>
        <item x="18378"/>
        <item x="18379"/>
        <item x="18380"/>
        <item x="18381"/>
        <item x="18382"/>
        <item x="18383"/>
        <item x="18384"/>
        <item x="18385"/>
        <item x="18386"/>
        <item x="18387"/>
        <item x="18388"/>
        <item x="18389"/>
        <item x="18390"/>
        <item x="18391"/>
        <item x="18392"/>
        <item x="18393"/>
        <item x="18394"/>
        <item x="18395"/>
        <item x="18396"/>
        <item x="18397"/>
        <item x="18398"/>
        <item x="18399"/>
        <item x="18400"/>
        <item x="18401"/>
        <item x="18402"/>
        <item x="18403"/>
        <item x="18404"/>
        <item x="18405"/>
        <item x="18406"/>
        <item x="18407"/>
        <item x="18408"/>
        <item x="18409"/>
        <item x="18410"/>
        <item x="18411"/>
        <item x="18412"/>
        <item x="18413"/>
        <item x="18414"/>
        <item x="18415"/>
        <item x="18416"/>
        <item x="18417"/>
        <item x="18418"/>
        <item x="18419"/>
        <item x="18420"/>
        <item x="18421"/>
        <item x="18422"/>
        <item x="18423"/>
        <item x="18424"/>
        <item x="18425"/>
        <item x="18426"/>
        <item x="18427"/>
        <item x="18428"/>
        <item x="18429"/>
        <item x="18430"/>
        <item x="18431"/>
        <item x="18432"/>
        <item x="18433"/>
        <item x="18434"/>
        <item x="18435"/>
        <item x="18436"/>
        <item x="18437"/>
        <item x="18438"/>
        <item x="18439"/>
        <item x="18440"/>
        <item x="18441"/>
        <item x="18442"/>
        <item x="18443"/>
        <item x="18444"/>
        <item x="18445"/>
        <item x="18446"/>
        <item x="18447"/>
        <item x="18448"/>
        <item x="18449"/>
        <item x="18450"/>
        <item x="18451"/>
        <item x="18452"/>
        <item x="18453"/>
        <item x="18454"/>
        <item x="18455"/>
        <item x="18456"/>
        <item x="18457"/>
        <item x="18458"/>
        <item x="18459"/>
        <item x="18460"/>
        <item x="18461"/>
        <item x="18462"/>
        <item x="18463"/>
        <item x="18464"/>
        <item x="18465"/>
        <item x="18466"/>
        <item x="18467"/>
        <item x="18468"/>
        <item x="18469"/>
        <item x="18470"/>
        <item x="18471"/>
        <item x="18472"/>
        <item x="18473"/>
        <item x="18474"/>
        <item x="18475"/>
        <item x="18476"/>
        <item x="18477"/>
        <item x="18478"/>
        <item x="18479"/>
        <item x="18480"/>
        <item x="18481"/>
        <item x="18482"/>
        <item x="18483"/>
        <item x="18484"/>
        <item x="18485"/>
        <item x="18486"/>
        <item x="18487"/>
        <item x="18488"/>
        <item x="18489"/>
        <item x="18490"/>
        <item x="18491"/>
        <item x="18492"/>
        <item x="18493"/>
        <item x="18494"/>
        <item x="18495"/>
        <item x="18496"/>
        <item x="18497"/>
        <item x="18498"/>
        <item x="18499"/>
        <item x="18500"/>
        <item x="18501"/>
        <item x="18502"/>
        <item x="18503"/>
        <item x="18504"/>
        <item x="18505"/>
        <item x="18506"/>
        <item x="18507"/>
        <item x="18508"/>
        <item x="18509"/>
        <item x="18510"/>
        <item x="18511"/>
        <item x="18512"/>
        <item x="18513"/>
        <item x="18514"/>
        <item x="18515"/>
        <item x="18516"/>
        <item x="18517"/>
        <item x="18518"/>
        <item x="18519"/>
        <item x="18520"/>
        <item x="18521"/>
        <item x="18522"/>
        <item x="18523"/>
        <item x="18524"/>
        <item x="18525"/>
        <item x="18526"/>
        <item x="18527"/>
        <item x="18528"/>
        <item x="18529"/>
        <item x="18530"/>
        <item x="18531"/>
        <item x="18532"/>
        <item x="18533"/>
        <item x="18534"/>
        <item x="18535"/>
        <item x="18536"/>
        <item x="18537"/>
        <item x="18538"/>
        <item x="18539"/>
        <item x="18540"/>
        <item x="18541"/>
        <item x="18542"/>
        <item x="18543"/>
        <item x="18544"/>
        <item x="18545"/>
        <item x="18546"/>
        <item x="18547"/>
        <item x="18548"/>
        <item x="18549"/>
        <item x="18550"/>
        <item x="18551"/>
        <item x="18552"/>
        <item x="18553"/>
        <item x="18554"/>
        <item x="18555"/>
        <item x="18556"/>
        <item x="18557"/>
        <item x="18558"/>
        <item x="18559"/>
        <item x="18560"/>
        <item x="18561"/>
        <item x="18562"/>
        <item x="18563"/>
        <item x="18564"/>
        <item x="18565"/>
        <item x="18566"/>
        <item x="18567"/>
        <item x="18568"/>
        <item x="18569"/>
        <item x="18570"/>
        <item x="18571"/>
        <item x="18572"/>
        <item x="18573"/>
        <item x="18574"/>
        <item x="18575"/>
        <item x="18576"/>
        <item x="18577"/>
        <item x="18578"/>
        <item x="18579"/>
        <item x="18580"/>
        <item x="18581"/>
        <item x="18582"/>
        <item x="18583"/>
        <item x="18584"/>
        <item x="18585"/>
        <item x="18586"/>
        <item x="18587"/>
        <item x="18588"/>
        <item x="18589"/>
        <item x="18590"/>
        <item x="18591"/>
        <item x="18592"/>
        <item x="18593"/>
        <item x="18594"/>
        <item x="18595"/>
        <item x="18596"/>
        <item x="18597"/>
        <item x="18598"/>
        <item x="18599"/>
        <item x="18600"/>
        <item x="18601"/>
        <item x="18602"/>
        <item x="18603"/>
        <item x="18604"/>
        <item x="18605"/>
        <item x="18606"/>
        <item x="18607"/>
        <item x="18608"/>
        <item x="18609"/>
        <item x="18610"/>
        <item x="18611"/>
        <item x="18612"/>
        <item x="18613"/>
        <item x="18614"/>
        <item x="18615"/>
        <item x="18616"/>
        <item x="18617"/>
        <item x="18618"/>
        <item x="18619"/>
        <item x="18620"/>
        <item x="18621"/>
        <item x="18622"/>
        <item x="18623"/>
        <item x="18624"/>
        <item x="18625"/>
        <item x="18626"/>
        <item x="18627"/>
        <item x="18628"/>
        <item x="18629"/>
        <item x="18630"/>
        <item x="18631"/>
        <item x="18632"/>
        <item x="18633"/>
        <item x="18634"/>
        <item x="18635"/>
        <item x="18636"/>
        <item x="18637"/>
        <item x="18638"/>
        <item x="18639"/>
        <item x="18640"/>
        <item x="18641"/>
        <item x="18642"/>
        <item x="18643"/>
        <item x="18644"/>
        <item x="18645"/>
        <item x="18646"/>
        <item x="18647"/>
        <item x="18648"/>
        <item x="18649"/>
        <item x="18650"/>
        <item x="18651"/>
        <item x="18652"/>
        <item x="18653"/>
        <item x="18654"/>
        <item x="18655"/>
        <item x="18656"/>
        <item x="18657"/>
        <item x="18658"/>
        <item x="18659"/>
        <item x="18660"/>
        <item x="18661"/>
        <item x="18662"/>
        <item x="18663"/>
        <item x="18664"/>
        <item x="18665"/>
        <item x="18666"/>
        <item x="18667"/>
        <item x="18668"/>
        <item x="18669"/>
        <item x="18670"/>
        <item x="18671"/>
        <item x="18672"/>
        <item x="18673"/>
        <item x="18674"/>
        <item x="18675"/>
        <item x="18676"/>
        <item x="18677"/>
        <item x="18678"/>
        <item x="18679"/>
        <item x="18680"/>
        <item x="18681"/>
        <item x="18682"/>
        <item x="18683"/>
        <item x="18684"/>
        <item x="18685"/>
        <item x="18686"/>
        <item x="18687"/>
        <item x="18688"/>
        <item x="18689"/>
        <item x="18690"/>
        <item x="18691"/>
        <item x="18692"/>
        <item x="18693"/>
        <item x="18694"/>
        <item x="18695"/>
        <item x="18696"/>
        <item x="18697"/>
        <item x="18698"/>
        <item x="18699"/>
        <item x="18700"/>
        <item x="18701"/>
        <item x="18702"/>
        <item x="18703"/>
        <item x="18704"/>
        <item x="18705"/>
        <item x="18706"/>
        <item x="18707"/>
        <item x="18708"/>
        <item x="18709"/>
        <item x="18710"/>
        <item x="18711"/>
        <item x="18712"/>
        <item x="18713"/>
        <item x="18714"/>
        <item x="18715"/>
        <item x="18716"/>
        <item x="18717"/>
        <item x="18718"/>
        <item x="18719"/>
        <item x="18720"/>
        <item x="18721"/>
        <item x="18722"/>
        <item x="18723"/>
        <item x="18724"/>
        <item x="18725"/>
        <item x="18726"/>
        <item x="18727"/>
        <item x="18728"/>
        <item x="18729"/>
        <item x="18730"/>
        <item x="18731"/>
        <item x="18732"/>
        <item x="18733"/>
        <item x="18734"/>
        <item x="18735"/>
        <item x="18736"/>
        <item x="18737"/>
        <item x="18738"/>
        <item x="18739"/>
        <item x="18740"/>
        <item x="18741"/>
        <item x="18742"/>
        <item x="18743"/>
        <item x="18744"/>
        <item x="18745"/>
        <item x="18746"/>
        <item x="18747"/>
        <item x="18748"/>
        <item x="18749"/>
        <item x="18750"/>
        <item x="18751"/>
        <item x="18752"/>
        <item x="18753"/>
        <item x="18754"/>
        <item x="18755"/>
        <item x="18756"/>
        <item x="18757"/>
        <item x="18758"/>
        <item x="18759"/>
        <item x="18760"/>
        <item x="18761"/>
        <item x="18762"/>
        <item x="18763"/>
        <item x="18764"/>
        <item x="18765"/>
        <item x="18766"/>
        <item x="18767"/>
        <item x="18768"/>
        <item x="18769"/>
        <item x="18770"/>
        <item x="18771"/>
        <item x="18772"/>
        <item x="18773"/>
        <item x="18774"/>
        <item x="18775"/>
        <item x="18776"/>
        <item x="18777"/>
        <item x="18778"/>
        <item x="18779"/>
        <item x="18780"/>
        <item x="18781"/>
        <item x="18782"/>
        <item x="18783"/>
        <item x="18784"/>
        <item x="18785"/>
        <item x="18786"/>
        <item x="18787"/>
        <item x="18788"/>
        <item x="18789"/>
        <item x="18790"/>
        <item x="18791"/>
        <item x="18792"/>
        <item x="18793"/>
        <item x="18794"/>
        <item x="18795"/>
        <item x="18796"/>
        <item x="18797"/>
        <item x="18798"/>
        <item x="18799"/>
        <item x="18800"/>
        <item x="18801"/>
        <item x="18802"/>
        <item x="18803"/>
        <item x="18804"/>
        <item x="18805"/>
        <item x="18806"/>
        <item x="18807"/>
        <item x="18808"/>
        <item x="18809"/>
        <item x="18810"/>
        <item x="18811"/>
        <item x="18812"/>
        <item x="18813"/>
        <item x="18814"/>
        <item x="18815"/>
        <item x="18816"/>
        <item x="18817"/>
        <item x="18818"/>
        <item x="18819"/>
        <item x="18820"/>
        <item x="18821"/>
        <item x="18822"/>
        <item x="18823"/>
        <item x="18824"/>
        <item x="18825"/>
        <item x="18826"/>
        <item x="18827"/>
        <item x="18828"/>
        <item x="18829"/>
        <item x="18830"/>
        <item x="18831"/>
        <item x="18832"/>
        <item x="18833"/>
        <item x="18834"/>
        <item x="18835"/>
        <item x="18836"/>
        <item x="18837"/>
        <item x="18838"/>
        <item x="18839"/>
        <item x="18840"/>
        <item x="18841"/>
        <item x="18842"/>
        <item x="18843"/>
        <item x="18844"/>
        <item x="18845"/>
        <item x="18846"/>
        <item x="18847"/>
        <item x="18848"/>
        <item x="18849"/>
        <item x="18850"/>
        <item x="18851"/>
        <item x="18852"/>
        <item x="18853"/>
        <item x="18854"/>
        <item x="18855"/>
        <item x="18856"/>
        <item x="18857"/>
        <item x="18858"/>
        <item x="18859"/>
        <item x="18860"/>
        <item x="18861"/>
        <item x="18862"/>
        <item x="18863"/>
        <item x="18864"/>
        <item x="18865"/>
        <item x="18866"/>
        <item x="18867"/>
        <item x="18868"/>
        <item x="18869"/>
        <item x="18870"/>
        <item x="18871"/>
        <item x="18872"/>
        <item x="18873"/>
        <item x="18874"/>
        <item x="18875"/>
        <item x="18876"/>
        <item x="18877"/>
        <item x="18878"/>
        <item x="18879"/>
        <item x="18880"/>
        <item x="18881"/>
        <item x="18882"/>
        <item x="18883"/>
        <item x="18884"/>
        <item x="18885"/>
        <item x="18886"/>
        <item x="18887"/>
        <item x="18888"/>
        <item x="18889"/>
        <item x="18890"/>
        <item x="18891"/>
        <item x="18892"/>
        <item x="18893"/>
        <item x="18894"/>
        <item x="18895"/>
        <item x="18896"/>
        <item x="18897"/>
        <item x="18898"/>
        <item x="18899"/>
        <item x="18900"/>
        <item x="18901"/>
        <item x="18902"/>
        <item x="18903"/>
        <item x="18904"/>
        <item x="18905"/>
        <item x="18906"/>
        <item x="18907"/>
        <item x="18908"/>
        <item x="18909"/>
        <item x="18910"/>
        <item x="18911"/>
        <item x="18912"/>
        <item x="18913"/>
        <item x="18914"/>
        <item x="18915"/>
        <item x="18916"/>
        <item x="18917"/>
        <item x="18918"/>
        <item x="18919"/>
        <item x="18920"/>
        <item x="18921"/>
        <item x="18922"/>
        <item x="18923"/>
        <item x="18924"/>
        <item x="18925"/>
        <item x="18926"/>
        <item x="18927"/>
        <item x="18928"/>
        <item x="18929"/>
        <item x="18930"/>
        <item x="18931"/>
        <item x="18932"/>
        <item x="18933"/>
        <item x="18934"/>
        <item x="18935"/>
        <item x="18936"/>
        <item x="18937"/>
        <item x="18938"/>
        <item x="18939"/>
        <item x="18940"/>
        <item x="18941"/>
        <item x="18942"/>
        <item x="18943"/>
        <item x="18944"/>
        <item x="18945"/>
        <item x="18946"/>
        <item x="18947"/>
        <item x="18948"/>
        <item x="18949"/>
        <item x="18950"/>
        <item x="18951"/>
        <item x="18952"/>
        <item x="18953"/>
        <item x="18954"/>
        <item x="18955"/>
        <item x="18956"/>
        <item x="18957"/>
        <item x="18958"/>
        <item x="18959"/>
        <item x="18960"/>
        <item x="18961"/>
        <item x="18962"/>
        <item x="18963"/>
        <item x="18964"/>
        <item x="18965"/>
        <item x="18966"/>
        <item x="18967"/>
        <item x="18968"/>
        <item x="18969"/>
        <item x="18970"/>
        <item x="18971"/>
        <item x="18972"/>
        <item x="18973"/>
        <item x="18974"/>
        <item x="18975"/>
        <item x="18976"/>
        <item x="18977"/>
        <item x="18978"/>
        <item x="18979"/>
        <item x="18980"/>
        <item x="18981"/>
        <item x="18982"/>
        <item x="18983"/>
        <item x="18984"/>
        <item x="18985"/>
        <item x="18986"/>
        <item x="18987"/>
        <item x="18988"/>
        <item x="18989"/>
        <item x="18990"/>
        <item x="18991"/>
        <item x="18992"/>
        <item x="18993"/>
        <item x="18994"/>
        <item x="18995"/>
        <item x="18996"/>
        <item x="18997"/>
        <item x="18998"/>
        <item x="18999"/>
        <item x="19000"/>
        <item x="19001"/>
        <item x="19002"/>
        <item x="19003"/>
        <item x="19004"/>
        <item x="19005"/>
        <item x="19006"/>
        <item x="19007"/>
        <item x="19008"/>
        <item x="19009"/>
        <item x="19010"/>
        <item x="19011"/>
        <item x="19012"/>
        <item x="19013"/>
        <item x="19014"/>
        <item x="19015"/>
        <item x="19016"/>
        <item x="19017"/>
        <item x="19018"/>
        <item x="19019"/>
        <item x="19020"/>
        <item x="19021"/>
        <item x="19022"/>
        <item x="19023"/>
        <item x="19024"/>
        <item x="19025"/>
        <item x="19026"/>
        <item x="19027"/>
        <item x="19028"/>
        <item x="19029"/>
        <item x="19030"/>
        <item x="19031"/>
        <item x="19032"/>
        <item x="19033"/>
        <item x="19034"/>
        <item x="19035"/>
        <item x="19036"/>
        <item x="19037"/>
        <item x="19038"/>
        <item x="19039"/>
        <item x="19040"/>
        <item x="19041"/>
        <item x="19042"/>
        <item x="19043"/>
        <item x="19044"/>
        <item x="19045"/>
        <item x="19046"/>
        <item x="19047"/>
        <item x="19048"/>
        <item x="19049"/>
        <item x="19050"/>
        <item x="19051"/>
        <item x="19052"/>
        <item x="19053"/>
        <item x="19054"/>
        <item x="19055"/>
        <item x="19056"/>
        <item x="19057"/>
        <item x="19058"/>
        <item x="19059"/>
        <item x="19060"/>
        <item x="19061"/>
        <item x="19062"/>
        <item x="19063"/>
        <item x="19064"/>
        <item x="19065"/>
        <item x="19066"/>
        <item x="19067"/>
        <item x="19068"/>
        <item x="19069"/>
        <item x="19070"/>
        <item x="19071"/>
        <item x="19072"/>
        <item x="19073"/>
        <item x="19074"/>
        <item x="19075"/>
        <item x="19076"/>
        <item x="19077"/>
        <item x="19078"/>
        <item x="19079"/>
        <item x="19080"/>
        <item x="19081"/>
        <item x="19082"/>
        <item x="19083"/>
        <item x="19084"/>
        <item x="19085"/>
        <item x="19086"/>
        <item x="19087"/>
        <item x="19088"/>
        <item x="19089"/>
        <item x="19090"/>
        <item x="19091"/>
        <item x="19092"/>
        <item x="19093"/>
        <item x="19094"/>
        <item x="19095"/>
        <item x="19096"/>
        <item x="19097"/>
        <item x="19098"/>
        <item x="19099"/>
        <item x="19100"/>
        <item x="19101"/>
        <item x="19102"/>
        <item x="19103"/>
        <item x="19104"/>
        <item x="19105"/>
        <item x="19106"/>
        <item x="19107"/>
        <item x="19108"/>
        <item x="19109"/>
        <item x="19110"/>
        <item x="19111"/>
        <item x="19112"/>
        <item x="19113"/>
        <item x="19114"/>
        <item x="19115"/>
        <item x="19116"/>
        <item x="19117"/>
        <item x="19118"/>
        <item x="19119"/>
        <item x="19120"/>
        <item x="19121"/>
        <item x="19122"/>
        <item x="19123"/>
        <item x="19124"/>
        <item x="19125"/>
        <item x="19126"/>
        <item x="19127"/>
        <item x="19128"/>
        <item x="19129"/>
        <item x="19130"/>
        <item x="19131"/>
        <item x="19132"/>
        <item x="19133"/>
        <item x="19134"/>
        <item x="19135"/>
        <item x="19136"/>
        <item x="19137"/>
        <item x="19138"/>
        <item x="19139"/>
        <item x="19140"/>
        <item x="19141"/>
        <item x="19142"/>
        <item x="19143"/>
        <item x="19144"/>
        <item x="19145"/>
        <item x="19146"/>
        <item x="19147"/>
        <item x="19148"/>
        <item x="19149"/>
        <item x="19150"/>
        <item x="19151"/>
        <item x="19152"/>
        <item x="19153"/>
        <item x="19154"/>
        <item x="19155"/>
        <item x="19156"/>
        <item x="19157"/>
        <item x="19158"/>
        <item x="19159"/>
        <item x="19160"/>
        <item x="19161"/>
        <item x="19162"/>
        <item x="19163"/>
        <item x="19164"/>
        <item x="19165"/>
        <item x="19166"/>
        <item x="19167"/>
        <item x="19168"/>
        <item x="19169"/>
        <item x="19170"/>
        <item x="19171"/>
        <item x="19172"/>
        <item x="19173"/>
        <item x="19174"/>
        <item x="19175"/>
        <item x="19176"/>
        <item x="19177"/>
        <item x="19178"/>
        <item x="19179"/>
        <item x="19180"/>
        <item x="19181"/>
        <item x="19182"/>
        <item x="19183"/>
        <item x="19184"/>
        <item x="19185"/>
        <item x="19186"/>
        <item x="19187"/>
        <item x="19188"/>
        <item x="19189"/>
        <item x="19190"/>
        <item x="19191"/>
        <item x="19192"/>
        <item x="19193"/>
        <item x="19194"/>
        <item x="19195"/>
        <item x="19196"/>
        <item x="19197"/>
        <item x="19198"/>
        <item x="19199"/>
        <item x="19200"/>
        <item x="19201"/>
        <item x="19202"/>
        <item x="19203"/>
        <item x="19204"/>
        <item x="19205"/>
        <item x="19206"/>
        <item x="19207"/>
        <item x="19208"/>
        <item x="19209"/>
        <item x="19210"/>
        <item x="19211"/>
        <item x="19212"/>
        <item x="19213"/>
        <item x="19214"/>
        <item x="19215"/>
        <item x="19216"/>
        <item x="19217"/>
        <item x="19218"/>
        <item x="19219"/>
        <item x="19220"/>
        <item x="19221"/>
        <item x="19222"/>
        <item x="19223"/>
        <item x="19224"/>
        <item x="19225"/>
        <item x="19226"/>
        <item x="19227"/>
        <item x="19228"/>
        <item x="19229"/>
        <item x="19230"/>
        <item x="19231"/>
        <item x="19232"/>
        <item x="19233"/>
        <item x="19234"/>
        <item x="19235"/>
        <item x="19236"/>
        <item x="19237"/>
        <item x="19238"/>
        <item x="19239"/>
        <item x="19240"/>
        <item x="19241"/>
        <item x="19242"/>
        <item x="19243"/>
        <item x="19244"/>
        <item x="19245"/>
        <item x="19246"/>
        <item x="19247"/>
        <item x="19248"/>
        <item x="19249"/>
        <item x="19250"/>
        <item x="19251"/>
        <item x="19252"/>
        <item x="19253"/>
        <item x="19254"/>
        <item x="19255"/>
        <item x="19256"/>
        <item x="19257"/>
        <item x="19258"/>
        <item x="19259"/>
        <item x="19260"/>
        <item x="19261"/>
        <item x="19262"/>
        <item x="19263"/>
        <item x="19264"/>
        <item x="19265"/>
        <item x="19266"/>
        <item x="19267"/>
        <item x="19268"/>
        <item x="19269"/>
        <item x="19270"/>
        <item x="19271"/>
        <item x="19272"/>
        <item x="19273"/>
        <item x="19274"/>
        <item x="19275"/>
        <item x="19276"/>
        <item x="19277"/>
        <item x="19278"/>
        <item x="19279"/>
        <item x="19280"/>
        <item x="19281"/>
        <item x="19282"/>
        <item x="19283"/>
        <item x="19284"/>
        <item x="19285"/>
        <item x="19286"/>
        <item x="19287"/>
        <item x="19288"/>
        <item x="19289"/>
        <item x="19290"/>
        <item x="19291"/>
        <item x="19292"/>
        <item x="19293"/>
        <item x="19294"/>
        <item x="19295"/>
        <item x="19296"/>
        <item x="19297"/>
        <item x="19298"/>
        <item x="19299"/>
        <item x="19300"/>
        <item x="19301"/>
        <item x="19302"/>
        <item x="19303"/>
        <item x="19304"/>
        <item x="19305"/>
        <item x="19306"/>
        <item x="19307"/>
        <item x="19308"/>
        <item x="19309"/>
        <item x="19310"/>
        <item x="19311"/>
        <item x="19312"/>
        <item x="19313"/>
        <item x="19314"/>
        <item x="19315"/>
        <item x="19316"/>
        <item x="19317"/>
        <item x="19318"/>
        <item x="19319"/>
        <item x="19320"/>
        <item x="19321"/>
        <item x="19322"/>
        <item x="19323"/>
        <item x="19324"/>
        <item x="19325"/>
        <item x="19326"/>
        <item x="19327"/>
        <item x="19328"/>
        <item x="19329"/>
        <item x="19330"/>
        <item x="19331"/>
        <item x="19332"/>
        <item x="19333"/>
        <item x="19334"/>
        <item x="19335"/>
        <item x="19336"/>
        <item x="19337"/>
        <item x="19338"/>
        <item x="19339"/>
        <item x="19340"/>
        <item x="19341"/>
        <item x="19342"/>
        <item x="19343"/>
        <item x="19344"/>
        <item x="19345"/>
        <item x="19346"/>
        <item x="19347"/>
        <item x="19348"/>
        <item x="19349"/>
        <item x="19350"/>
        <item x="19351"/>
        <item x="19352"/>
        <item x="19353"/>
        <item x="19354"/>
        <item x="19355"/>
        <item x="19356"/>
        <item x="19357"/>
        <item x="19358"/>
        <item x="19359"/>
        <item x="19360"/>
        <item x="19361"/>
        <item x="19362"/>
        <item x="19363"/>
        <item x="19364"/>
        <item x="19365"/>
        <item x="19366"/>
        <item x="19367"/>
        <item x="19368"/>
        <item x="19369"/>
        <item x="19370"/>
        <item x="19371"/>
        <item x="19372"/>
        <item x="19373"/>
        <item x="19374"/>
        <item x="19375"/>
        <item x="19376"/>
        <item x="19377"/>
        <item x="19378"/>
        <item x="19379"/>
        <item x="19380"/>
        <item x="19381"/>
        <item x="19382"/>
        <item x="19383"/>
        <item x="19384"/>
        <item x="19385"/>
        <item x="19386"/>
        <item x="19387"/>
        <item x="19388"/>
        <item x="19389"/>
        <item x="19390"/>
        <item x="19391"/>
        <item x="19392"/>
        <item x="19393"/>
        <item x="19394"/>
        <item x="19395"/>
        <item x="19396"/>
        <item x="19397"/>
        <item x="19398"/>
        <item x="19399"/>
        <item x="19400"/>
        <item x="19401"/>
        <item x="19402"/>
        <item x="19403"/>
        <item x="19404"/>
        <item x="19405"/>
        <item x="19406"/>
        <item x="19407"/>
        <item x="19408"/>
        <item x="19409"/>
        <item x="19410"/>
        <item x="19411"/>
        <item x="19412"/>
        <item x="19413"/>
        <item x="19414"/>
        <item x="19415"/>
        <item x="19416"/>
        <item x="19417"/>
        <item x="19418"/>
        <item x="19419"/>
        <item x="19420"/>
        <item x="19421"/>
        <item x="19422"/>
        <item x="19423"/>
        <item x="19424"/>
        <item x="19425"/>
        <item x="19426"/>
        <item x="19427"/>
        <item x="19428"/>
        <item x="19429"/>
        <item x="19430"/>
        <item x="19431"/>
        <item x="19432"/>
        <item x="19433"/>
        <item x="19434"/>
        <item x="19435"/>
        <item x="19436"/>
        <item x="19437"/>
        <item x="19438"/>
        <item x="19439"/>
        <item x="19440"/>
        <item x="19441"/>
        <item x="19442"/>
        <item x="19443"/>
        <item x="19444"/>
        <item x="19445"/>
        <item x="19446"/>
        <item x="19447"/>
        <item x="19448"/>
        <item x="19449"/>
        <item x="19450"/>
        <item x="19451"/>
        <item x="19452"/>
        <item x="19453"/>
        <item x="19454"/>
        <item x="19455"/>
        <item x="19456"/>
        <item x="19457"/>
        <item x="19458"/>
        <item x="19459"/>
        <item x="19460"/>
        <item x="19461"/>
        <item x="19462"/>
        <item x="19463"/>
        <item x="19464"/>
        <item x="19465"/>
        <item x="19466"/>
        <item x="19467"/>
        <item x="19468"/>
        <item x="19469"/>
        <item x="19470"/>
        <item x="19471"/>
        <item x="19472"/>
        <item x="19473"/>
        <item x="19474"/>
        <item x="19475"/>
        <item x="19476"/>
        <item x="19477"/>
        <item x="19478"/>
        <item x="19479"/>
        <item x="19480"/>
        <item x="19481"/>
        <item x="19482"/>
        <item x="19483"/>
        <item x="19484"/>
        <item x="19485"/>
        <item x="19486"/>
        <item x="19487"/>
        <item x="19488"/>
        <item x="19489"/>
        <item x="19490"/>
        <item x="19491"/>
        <item x="19492"/>
        <item x="19493"/>
        <item x="19494"/>
        <item x="19495"/>
        <item x="19496"/>
        <item x="19497"/>
        <item x="19498"/>
        <item x="19499"/>
        <item x="19500"/>
        <item x="19501"/>
        <item x="19502"/>
        <item x="19503"/>
        <item x="19504"/>
        <item x="19505"/>
        <item x="19506"/>
        <item x="19507"/>
        <item x="19508"/>
        <item x="19509"/>
        <item x="19510"/>
        <item x="19511"/>
        <item x="19512"/>
        <item x="19513"/>
        <item x="19514"/>
        <item x="19515"/>
        <item x="19516"/>
        <item x="19517"/>
        <item x="19518"/>
        <item x="19519"/>
        <item x="19520"/>
        <item x="19521"/>
        <item x="19522"/>
        <item x="19523"/>
        <item x="19524"/>
        <item x="19525"/>
        <item x="19526"/>
        <item x="19527"/>
        <item x="19528"/>
        <item x="19529"/>
        <item x="19530"/>
        <item x="19531"/>
        <item x="19532"/>
        <item x="19533"/>
        <item x="19534"/>
        <item x="19535"/>
        <item x="19536"/>
        <item x="19537"/>
        <item x="19538"/>
        <item x="19539"/>
        <item x="19540"/>
        <item x="19541"/>
        <item x="19542"/>
        <item x="19543"/>
        <item x="19544"/>
        <item x="19545"/>
        <item x="19546"/>
        <item x="19547"/>
        <item x="19548"/>
        <item x="19549"/>
        <item x="19550"/>
        <item x="19551"/>
        <item x="19552"/>
        <item x="19553"/>
        <item x="19554"/>
        <item x="19555"/>
        <item x="19556"/>
        <item x="19557"/>
        <item x="19558"/>
        <item x="19559"/>
        <item x="19560"/>
        <item x="19561"/>
        <item x="19562"/>
        <item x="19563"/>
        <item x="19564"/>
        <item x="19565"/>
        <item x="19566"/>
        <item x="19567"/>
        <item x="19568"/>
        <item x="19569"/>
        <item x="19570"/>
        <item x="19571"/>
        <item x="19572"/>
        <item x="19573"/>
        <item x="19574"/>
        <item x="19575"/>
        <item x="19576"/>
        <item x="19577"/>
        <item x="19578"/>
        <item x="19579"/>
        <item x="19580"/>
        <item x="19581"/>
        <item x="19582"/>
        <item x="19583"/>
        <item x="19584"/>
        <item x="19585"/>
        <item x="19586"/>
        <item x="19587"/>
        <item x="19588"/>
        <item x="19589"/>
        <item x="19590"/>
        <item x="19591"/>
        <item x="19592"/>
        <item x="19593"/>
        <item x="19594"/>
        <item x="19595"/>
        <item x="19596"/>
        <item x="19597"/>
        <item x="19598"/>
        <item x="19599"/>
        <item x="19600"/>
        <item x="19601"/>
        <item x="19602"/>
        <item x="19603"/>
        <item x="19604"/>
        <item x="19605"/>
        <item x="19606"/>
        <item x="19607"/>
        <item x="19608"/>
        <item x="19609"/>
        <item x="19610"/>
        <item x="19611"/>
        <item x="19612"/>
        <item x="19613"/>
        <item x="19614"/>
        <item x="19615"/>
        <item x="19616"/>
        <item x="19617"/>
        <item x="19618"/>
        <item x="19619"/>
        <item x="19620"/>
        <item x="19621"/>
        <item x="19622"/>
        <item x="19623"/>
        <item x="19624"/>
        <item x="19625"/>
        <item x="19626"/>
        <item x="19627"/>
        <item x="19628"/>
        <item x="19629"/>
        <item x="19630"/>
        <item x="19631"/>
        <item x="19632"/>
        <item x="19633"/>
        <item x="19634"/>
        <item x="19635"/>
        <item x="19636"/>
        <item x="19637"/>
        <item x="19638"/>
        <item x="19639"/>
        <item x="19640"/>
        <item x="19641"/>
        <item x="19642"/>
        <item x="19643"/>
        <item x="19644"/>
        <item x="19645"/>
        <item x="19646"/>
        <item x="19647"/>
        <item x="19648"/>
        <item x="19649"/>
        <item x="19650"/>
        <item x="19651"/>
        <item x="19652"/>
        <item x="19653"/>
        <item x="19654"/>
        <item x="19655"/>
        <item x="19656"/>
        <item x="19657"/>
        <item x="19658"/>
        <item x="19659"/>
        <item x="19660"/>
        <item x="19661"/>
        <item x="19662"/>
        <item x="19663"/>
        <item x="19664"/>
        <item x="19665"/>
        <item x="19666"/>
        <item x="19667"/>
        <item x="19668"/>
        <item x="19669"/>
        <item x="19670"/>
        <item x="19671"/>
        <item x="19672"/>
        <item x="19673"/>
        <item x="19674"/>
        <item x="19675"/>
        <item x="19676"/>
        <item x="19677"/>
        <item x="19678"/>
        <item x="19679"/>
        <item x="19680"/>
        <item x="19681"/>
        <item x="19682"/>
        <item x="19683"/>
        <item x="19684"/>
        <item x="19685"/>
        <item x="19686"/>
        <item x="19687"/>
        <item x="19688"/>
        <item x="19689"/>
        <item x="19690"/>
        <item x="19691"/>
        <item x="19692"/>
        <item x="19693"/>
        <item x="19694"/>
        <item x="19695"/>
        <item x="19696"/>
        <item x="19697"/>
        <item x="19698"/>
        <item x="19699"/>
        <item x="19700"/>
        <item x="19701"/>
        <item x="19702"/>
        <item x="19703"/>
        <item x="19704"/>
        <item x="19705"/>
        <item x="19706"/>
        <item x="19707"/>
        <item x="19708"/>
        <item x="19709"/>
        <item x="19710"/>
        <item x="19711"/>
        <item x="19712"/>
        <item x="19713"/>
        <item x="19714"/>
        <item x="19715"/>
        <item x="19716"/>
        <item x="19717"/>
        <item x="19718"/>
        <item x="19719"/>
        <item x="19720"/>
        <item x="19721"/>
        <item x="19722"/>
        <item x="19723"/>
        <item x="19724"/>
        <item x="19725"/>
        <item x="19726"/>
        <item x="19727"/>
        <item x="19728"/>
        <item x="19729"/>
        <item x="19730"/>
        <item x="19731"/>
        <item x="19732"/>
        <item x="19733"/>
        <item x="19734"/>
        <item x="19735"/>
        <item x="19736"/>
        <item x="19737"/>
        <item x="19738"/>
        <item x="19739"/>
        <item x="19740"/>
        <item x="19741"/>
        <item x="19742"/>
        <item x="19743"/>
        <item x="19744"/>
        <item x="19745"/>
        <item x="19746"/>
        <item x="19747"/>
        <item x="19748"/>
        <item x="19749"/>
        <item x="19750"/>
        <item x="19751"/>
        <item x="19752"/>
        <item x="19753"/>
        <item x="19754"/>
        <item x="19755"/>
        <item x="19756"/>
        <item x="19757"/>
        <item x="19758"/>
        <item x="19759"/>
        <item x="19760"/>
        <item x="19761"/>
        <item x="19762"/>
        <item x="19763"/>
        <item x="19764"/>
        <item x="19765"/>
        <item x="19766"/>
        <item x="19767"/>
        <item x="19768"/>
        <item x="19769"/>
        <item x="19770"/>
        <item x="19771"/>
        <item x="19772"/>
        <item x="19773"/>
        <item x="19774"/>
        <item x="19775"/>
        <item x="19776"/>
        <item x="19777"/>
        <item x="19778"/>
        <item x="19779"/>
        <item x="19780"/>
        <item x="19781"/>
        <item x="19782"/>
        <item x="19783"/>
        <item x="19784"/>
        <item x="19785"/>
        <item x="19786"/>
        <item x="19787"/>
        <item x="19788"/>
        <item x="19789"/>
        <item x="19790"/>
        <item x="19791"/>
        <item x="19792"/>
        <item x="19793"/>
        <item x="19794"/>
        <item x="19795"/>
        <item x="19796"/>
        <item x="19797"/>
        <item x="19798"/>
        <item x="19799"/>
        <item x="19800"/>
        <item x="19801"/>
        <item x="19802"/>
        <item x="19803"/>
        <item x="19804"/>
        <item x="19805"/>
        <item x="19806"/>
        <item x="19807"/>
        <item x="19808"/>
        <item x="19809"/>
        <item x="19810"/>
        <item x="19811"/>
        <item x="19812"/>
        <item x="19813"/>
        <item x="19814"/>
        <item x="19815"/>
        <item x="19816"/>
        <item x="19817"/>
        <item x="19818"/>
        <item x="19819"/>
        <item x="19820"/>
        <item x="19821"/>
        <item x="19822"/>
        <item x="19823"/>
        <item x="19824"/>
        <item x="19825"/>
        <item x="19826"/>
        <item x="19827"/>
        <item x="19828"/>
        <item x="19829"/>
        <item x="19830"/>
        <item x="19831"/>
        <item x="19832"/>
        <item x="19833"/>
        <item x="19834"/>
        <item x="19835"/>
        <item x="19836"/>
        <item x="19837"/>
        <item x="19838"/>
        <item x="19839"/>
        <item x="19840"/>
        <item x="19841"/>
        <item x="19842"/>
        <item x="19843"/>
        <item x="19844"/>
        <item x="19845"/>
        <item x="19846"/>
        <item x="19847"/>
        <item x="19848"/>
        <item x="19849"/>
        <item x="19850"/>
        <item x="19851"/>
        <item x="19852"/>
        <item x="19853"/>
        <item x="19854"/>
        <item x="19855"/>
        <item x="19856"/>
        <item x="19857"/>
        <item x="19858"/>
        <item x="19859"/>
        <item x="19860"/>
        <item x="19861"/>
        <item x="19862"/>
        <item x="19863"/>
        <item x="19864"/>
        <item x="19865"/>
        <item x="19866"/>
        <item x="19867"/>
        <item x="19868"/>
        <item x="19869"/>
        <item x="19870"/>
        <item x="19871"/>
        <item x="19872"/>
        <item x="19873"/>
        <item x="19874"/>
        <item x="19875"/>
        <item x="19876"/>
        <item x="19877"/>
        <item x="19878"/>
        <item x="19879"/>
        <item x="19880"/>
        <item x="19881"/>
        <item x="19882"/>
        <item x="19883"/>
        <item x="19884"/>
        <item x="19885"/>
        <item x="19886"/>
        <item x="19887"/>
        <item x="19888"/>
        <item x="19889"/>
        <item x="19890"/>
        <item x="19891"/>
        <item x="19892"/>
        <item x="19893"/>
        <item x="19894"/>
        <item x="19895"/>
        <item x="19896"/>
        <item x="19897"/>
        <item x="19898"/>
        <item x="19899"/>
        <item x="19900"/>
        <item x="19901"/>
        <item x="19902"/>
        <item x="19903"/>
        <item x="19904"/>
        <item x="19905"/>
        <item x="19906"/>
        <item x="19907"/>
        <item x="19908"/>
        <item x="19909"/>
        <item x="19910"/>
        <item x="19911"/>
        <item x="19912"/>
        <item x="19913"/>
        <item x="19914"/>
        <item x="19915"/>
        <item x="19916"/>
        <item x="19917"/>
        <item x="19918"/>
        <item x="19919"/>
        <item x="19920"/>
        <item x="19921"/>
        <item x="19922"/>
        <item x="19923"/>
        <item x="19924"/>
        <item x="19925"/>
        <item x="19926"/>
        <item x="19927"/>
        <item x="19928"/>
        <item x="19929"/>
        <item x="19930"/>
        <item x="19931"/>
        <item x="19932"/>
        <item x="19933"/>
        <item x="19934"/>
        <item x="19935"/>
        <item x="19936"/>
        <item x="19937"/>
        <item x="19938"/>
        <item x="19939"/>
        <item x="19940"/>
        <item x="19941"/>
        <item x="19942"/>
        <item x="19943"/>
        <item x="19944"/>
        <item x="19945"/>
        <item x="19946"/>
        <item x="19947"/>
        <item x="19948"/>
        <item x="19949"/>
        <item x="19950"/>
        <item x="19951"/>
        <item x="19952"/>
        <item x="19953"/>
        <item x="19954"/>
        <item x="19955"/>
        <item x="19956"/>
        <item x="19957"/>
        <item x="19958"/>
        <item x="19959"/>
        <item x="19960"/>
        <item x="19961"/>
        <item x="19962"/>
        <item x="19963"/>
        <item x="19964"/>
        <item x="19965"/>
        <item x="19966"/>
        <item x="19967"/>
        <item x="19968"/>
        <item x="19969"/>
        <item x="19970"/>
        <item x="19971"/>
        <item x="19972"/>
        <item x="19973"/>
        <item x="19974"/>
        <item x="19975"/>
        <item x="19976"/>
        <item x="19977"/>
        <item x="19978"/>
        <item x="19979"/>
        <item x="19980"/>
        <item x="19981"/>
        <item x="19982"/>
        <item x="19983"/>
        <item x="19984"/>
        <item x="19985"/>
        <item x="19986"/>
        <item x="19987"/>
        <item x="19988"/>
        <item x="19989"/>
        <item x="19990"/>
        <item x="19991"/>
        <item x="19992"/>
        <item x="19993"/>
        <item x="19994"/>
        <item x="19995"/>
        <item x="19996"/>
        <item x="19997"/>
        <item x="19998"/>
        <item x="19999"/>
        <item x="20000"/>
        <item x="20001"/>
        <item x="20002"/>
        <item x="20003"/>
        <item x="20004"/>
        <item x="20005"/>
        <item x="20006"/>
        <item x="20007"/>
        <item x="20008"/>
        <item x="20009"/>
        <item x="20010"/>
        <item x="20011"/>
        <item x="20012"/>
        <item x="20013"/>
        <item x="20014"/>
        <item x="20015"/>
        <item x="20016"/>
        <item x="20017"/>
        <item x="20018"/>
        <item x="20019"/>
        <item x="20020"/>
        <item x="20021"/>
        <item x="20022"/>
        <item x="20023"/>
        <item x="20024"/>
        <item x="20025"/>
        <item x="20026"/>
        <item x="20027"/>
        <item x="20028"/>
        <item x="20029"/>
        <item x="20030"/>
        <item x="20031"/>
        <item x="20032"/>
        <item x="20033"/>
        <item x="20034"/>
        <item x="20035"/>
        <item x="20036"/>
        <item x="20037"/>
        <item x="20038"/>
        <item x="20039"/>
        <item x="20040"/>
        <item x="20041"/>
        <item x="20042"/>
        <item x="20043"/>
        <item x="20044"/>
        <item x="20045"/>
        <item x="20046"/>
        <item x="20047"/>
        <item x="20048"/>
        <item x="20049"/>
        <item x="20050"/>
        <item x="20051"/>
        <item x="20052"/>
        <item x="20053"/>
        <item x="20054"/>
        <item x="20055"/>
        <item x="20056"/>
        <item x="20057"/>
        <item x="20058"/>
        <item x="20059"/>
        <item x="20060"/>
        <item x="20061"/>
        <item x="20062"/>
        <item x="20063"/>
        <item x="20064"/>
        <item x="20065"/>
        <item x="20066"/>
        <item x="20067"/>
        <item x="20068"/>
        <item x="20069"/>
        <item x="20070"/>
        <item x="20071"/>
        <item x="20072"/>
        <item x="20073"/>
        <item x="20074"/>
        <item x="20075"/>
        <item x="20076"/>
        <item x="20077"/>
        <item x="20078"/>
        <item x="20079"/>
        <item x="20080"/>
        <item x="20081"/>
        <item x="20082"/>
        <item x="20083"/>
        <item x="20084"/>
        <item x="20085"/>
        <item x="20086"/>
        <item x="20087"/>
        <item x="20088"/>
        <item x="20089"/>
        <item x="20090"/>
        <item x="20091"/>
        <item x="20092"/>
        <item x="20093"/>
        <item x="20094"/>
        <item x="20095"/>
        <item x="20096"/>
        <item x="20097"/>
        <item x="20098"/>
        <item x="20099"/>
        <item x="20100"/>
        <item x="20101"/>
        <item x="20102"/>
        <item x="20103"/>
        <item x="20104"/>
        <item x="20105"/>
        <item x="20106"/>
        <item x="20107"/>
        <item x="20108"/>
        <item x="20109"/>
        <item x="20110"/>
        <item x="20111"/>
        <item x="20112"/>
        <item x="20113"/>
        <item x="20114"/>
        <item x="20115"/>
        <item x="20116"/>
        <item x="20117"/>
        <item x="20118"/>
        <item x="20119"/>
        <item x="20120"/>
        <item x="20121"/>
        <item x="20122"/>
        <item x="20123"/>
        <item x="20124"/>
        <item x="20125"/>
        <item x="20126"/>
        <item x="20127"/>
        <item x="20128"/>
        <item x="20129"/>
        <item x="20130"/>
        <item x="20131"/>
        <item x="20132"/>
        <item x="20133"/>
        <item x="20134"/>
        <item x="20135"/>
        <item x="20136"/>
        <item x="20137"/>
        <item x="20138"/>
        <item x="20139"/>
        <item x="20140"/>
        <item x="20141"/>
        <item x="20142"/>
        <item x="20143"/>
        <item x="20144"/>
        <item x="20145"/>
        <item x="20146"/>
        <item x="20147"/>
        <item x="20148"/>
        <item x="20149"/>
        <item x="20150"/>
        <item x="20151"/>
        <item x="20152"/>
        <item x="20153"/>
        <item x="20154"/>
        <item x="20155"/>
        <item x="20156"/>
        <item x="20157"/>
        <item x="20158"/>
        <item x="20159"/>
        <item x="20160"/>
        <item x="20161"/>
        <item x="20162"/>
        <item x="20163"/>
        <item x="20164"/>
        <item x="20165"/>
        <item x="20166"/>
        <item x="20167"/>
        <item x="20168"/>
        <item x="20169"/>
        <item x="20170"/>
        <item x="20171"/>
        <item x="20172"/>
        <item x="20173"/>
        <item x="20174"/>
        <item x="20175"/>
        <item x="20176"/>
        <item x="20177"/>
        <item x="20178"/>
        <item x="20179"/>
        <item x="20180"/>
        <item x="20181"/>
        <item x="20182"/>
        <item x="20183"/>
        <item x="20184"/>
        <item x="20185"/>
        <item x="20186"/>
        <item x="20187"/>
        <item x="20188"/>
        <item x="20189"/>
        <item x="20190"/>
        <item x="20191"/>
        <item x="20192"/>
        <item x="20193"/>
        <item x="20194"/>
        <item x="20195"/>
        <item x="20196"/>
        <item x="20197"/>
        <item x="20198"/>
        <item x="20199"/>
        <item x="20200"/>
        <item x="20201"/>
        <item x="20202"/>
        <item x="20203"/>
        <item x="20204"/>
        <item x="20205"/>
        <item x="20206"/>
        <item x="20207"/>
        <item x="20208"/>
        <item x="20209"/>
        <item x="20210"/>
        <item x="20211"/>
        <item x="20212"/>
        <item x="20213"/>
        <item x="20214"/>
        <item x="20215"/>
        <item x="20216"/>
        <item x="20217"/>
        <item x="20218"/>
        <item x="20219"/>
        <item x="20220"/>
        <item x="20221"/>
        <item x="20222"/>
        <item x="20223"/>
        <item x="20224"/>
        <item x="20225"/>
        <item x="20226"/>
        <item x="20227"/>
        <item x="20228"/>
        <item x="20229"/>
        <item x="20230"/>
        <item x="20231"/>
        <item x="20232"/>
        <item x="20233"/>
        <item x="20234"/>
        <item x="20235"/>
        <item x="20236"/>
        <item x="20237"/>
        <item x="20238"/>
        <item x="20239"/>
        <item x="20240"/>
        <item x="20241"/>
        <item x="20242"/>
        <item x="20243"/>
        <item x="20244"/>
        <item x="20245"/>
        <item x="20246"/>
        <item x="20247"/>
        <item x="20248"/>
        <item x="20249"/>
        <item x="20250"/>
        <item x="20251"/>
        <item x="20252"/>
        <item x="20253"/>
        <item x="20254"/>
        <item x="20255"/>
        <item x="20256"/>
        <item x="20257"/>
        <item x="20258"/>
        <item x="20259"/>
        <item x="20260"/>
        <item x="20261"/>
        <item x="20262"/>
        <item x="20263"/>
        <item x="20264"/>
        <item x="20265"/>
        <item x="20266"/>
        <item x="20267"/>
        <item x="20268"/>
        <item x="20269"/>
        <item x="20270"/>
        <item x="20271"/>
        <item x="20272"/>
        <item x="20273"/>
        <item x="20274"/>
        <item x="20275"/>
        <item x="20276"/>
        <item x="20277"/>
        <item x="20278"/>
        <item x="20279"/>
        <item x="20280"/>
        <item x="20281"/>
        <item x="20282"/>
        <item x="20283"/>
        <item x="20284"/>
        <item x="20285"/>
        <item x="20286"/>
        <item x="20287"/>
        <item x="20288"/>
        <item x="20289"/>
        <item x="20290"/>
        <item x="20291"/>
        <item x="20292"/>
        <item x="20293"/>
        <item x="20294"/>
        <item x="20295"/>
        <item x="20296"/>
        <item x="20297"/>
        <item x="20298"/>
        <item x="20299"/>
        <item x="20300"/>
        <item x="20301"/>
        <item x="20302"/>
        <item x="20303"/>
        <item x="20304"/>
        <item x="20305"/>
        <item x="20306"/>
        <item x="20307"/>
        <item x="20308"/>
        <item x="20309"/>
        <item x="20310"/>
        <item x="20311"/>
        <item x="20312"/>
        <item x="20313"/>
        <item x="20314"/>
        <item x="20315"/>
        <item x="20316"/>
        <item x="20317"/>
        <item x="20318"/>
        <item x="20319"/>
        <item x="20320"/>
        <item x="20321"/>
        <item x="20322"/>
        <item x="20323"/>
        <item x="20324"/>
        <item x="20325"/>
        <item x="20326"/>
        <item x="20327"/>
        <item x="20328"/>
        <item x="20329"/>
        <item x="20330"/>
        <item x="20331"/>
        <item x="20332"/>
        <item x="20333"/>
        <item x="20334"/>
        <item x="20335"/>
        <item x="20336"/>
        <item x="20337"/>
        <item x="20338"/>
        <item x="20339"/>
        <item x="20340"/>
        <item x="20341"/>
        <item x="20342"/>
        <item x="20343"/>
        <item x="20344"/>
        <item x="20345"/>
        <item x="20346"/>
        <item x="20347"/>
        <item x="20348"/>
        <item x="20349"/>
        <item x="20350"/>
        <item x="20351"/>
        <item x="20352"/>
        <item x="20353"/>
        <item x="20354"/>
        <item x="20355"/>
        <item x="20356"/>
        <item x="20357"/>
        <item x="20358"/>
        <item x="20359"/>
        <item x="20360"/>
        <item x="20361"/>
        <item x="20362"/>
        <item x="20363"/>
        <item x="20364"/>
        <item x="20365"/>
        <item x="20366"/>
        <item x="20367"/>
        <item x="20368"/>
        <item x="20369"/>
        <item x="20370"/>
        <item x="20371"/>
        <item x="20372"/>
        <item x="20373"/>
        <item x="20374"/>
        <item x="20375"/>
        <item x="20376"/>
        <item x="20377"/>
        <item x="20378"/>
        <item x="20379"/>
        <item x="20380"/>
        <item x="20381"/>
        <item x="20382"/>
        <item x="20383"/>
        <item x="20384"/>
        <item x="20385"/>
        <item x="20386"/>
        <item x="20387"/>
        <item x="20388"/>
        <item x="20389"/>
        <item x="20390"/>
        <item x="20391"/>
        <item x="20392"/>
        <item x="20393"/>
        <item x="20394"/>
        <item x="20395"/>
        <item x="20396"/>
        <item x="20397"/>
        <item x="20398"/>
        <item x="20399"/>
        <item x="20400"/>
        <item x="20401"/>
        <item x="20402"/>
        <item x="20403"/>
        <item x="20404"/>
        <item x="20405"/>
        <item x="20406"/>
        <item x="20407"/>
        <item x="20408"/>
        <item x="20409"/>
        <item x="20410"/>
        <item x="20411"/>
        <item x="20412"/>
        <item x="20413"/>
        <item x="20414"/>
        <item x="20415"/>
        <item x="20416"/>
        <item x="20417"/>
        <item x="20418"/>
        <item x="20419"/>
        <item x="20420"/>
        <item x="20421"/>
        <item x="20422"/>
        <item x="20423"/>
        <item x="20424"/>
        <item x="20425"/>
        <item x="20426"/>
        <item x="20427"/>
        <item x="20428"/>
        <item x="20429"/>
        <item x="20430"/>
        <item x="20431"/>
        <item x="20432"/>
        <item x="20433"/>
        <item x="20434"/>
        <item x="20435"/>
        <item x="20436"/>
        <item x="20437"/>
        <item x="20438"/>
        <item x="20439"/>
        <item x="20440"/>
        <item x="20441"/>
        <item x="20442"/>
        <item x="20443"/>
        <item x="20444"/>
        <item x="20445"/>
        <item x="20446"/>
        <item x="20447"/>
        <item x="20448"/>
        <item x="20449"/>
        <item x="20450"/>
        <item x="20451"/>
        <item x="20452"/>
        <item x="20453"/>
        <item x="20454"/>
        <item x="20455"/>
        <item x="20456"/>
        <item x="20457"/>
        <item x="20458"/>
        <item x="20459"/>
        <item x="20460"/>
        <item x="20461"/>
        <item x="20462"/>
        <item x="20463"/>
        <item x="20464"/>
        <item x="20465"/>
        <item x="20466"/>
        <item x="20467"/>
        <item x="20468"/>
        <item x="20469"/>
        <item x="20470"/>
        <item x="20471"/>
        <item x="20472"/>
        <item x="20473"/>
        <item x="20474"/>
        <item x="20475"/>
        <item x="20476"/>
        <item x="20477"/>
        <item x="20478"/>
        <item x="20479"/>
        <item x="20480"/>
        <item x="20481"/>
        <item x="20482"/>
        <item x="20483"/>
        <item x="20484"/>
        <item x="20485"/>
        <item x="20486"/>
        <item x="20487"/>
        <item x="20488"/>
        <item x="20489"/>
        <item x="20490"/>
        <item x="20491"/>
        <item x="20492"/>
        <item x="20493"/>
        <item x="20494"/>
        <item x="20495"/>
        <item x="20496"/>
        <item x="20497"/>
        <item x="20498"/>
        <item x="20499"/>
        <item x="20500"/>
        <item x="20501"/>
        <item x="20502"/>
        <item x="20503"/>
        <item x="20504"/>
        <item x="20505"/>
        <item x="20506"/>
        <item x="20507"/>
        <item x="20508"/>
        <item x="20509"/>
        <item x="20510"/>
        <item x="20511"/>
        <item x="20512"/>
        <item x="20513"/>
        <item x="20514"/>
        <item x="20515"/>
        <item x="20516"/>
        <item x="20517"/>
        <item x="20518"/>
        <item x="20519"/>
        <item x="20520"/>
        <item x="20521"/>
        <item x="20522"/>
        <item x="20523"/>
        <item x="20524"/>
        <item x="20525"/>
        <item x="20526"/>
        <item x="20527"/>
        <item x="20528"/>
        <item x="20529"/>
        <item x="20530"/>
        <item x="20531"/>
        <item x="20532"/>
        <item x="20533"/>
        <item x="20534"/>
        <item x="20535"/>
        <item x="20536"/>
        <item x="20537"/>
        <item x="20538"/>
        <item x="20539"/>
        <item x="20540"/>
        <item x="20541"/>
        <item x="20542"/>
        <item x="20543"/>
        <item x="20544"/>
        <item x="20545"/>
        <item x="20546"/>
        <item x="20547"/>
        <item x="20548"/>
        <item x="20549"/>
        <item x="20550"/>
        <item x="20551"/>
        <item x="20552"/>
        <item x="20553"/>
        <item x="20554"/>
        <item x="20555"/>
        <item x="20556"/>
        <item x="20557"/>
        <item x="20558"/>
        <item x="20559"/>
        <item x="20560"/>
        <item x="20561"/>
        <item x="20562"/>
        <item x="20563"/>
        <item x="20564"/>
        <item x="20565"/>
        <item x="20566"/>
        <item x="20567"/>
        <item x="20568"/>
        <item x="20569"/>
        <item x="20570"/>
        <item x="20571"/>
        <item x="20572"/>
        <item x="20573"/>
        <item x="20574"/>
        <item x="20575"/>
        <item x="20576"/>
        <item x="20577"/>
        <item x="20578"/>
        <item x="20579"/>
        <item x="20580"/>
        <item x="20581"/>
        <item x="20582"/>
        <item x="20583"/>
        <item x="20584"/>
        <item x="20585"/>
        <item x="20586"/>
        <item x="20587"/>
        <item x="20588"/>
        <item x="20589"/>
        <item x="20590"/>
        <item x="20591"/>
        <item x="20592"/>
        <item x="20593"/>
        <item x="20594"/>
        <item x="20595"/>
        <item x="20596"/>
        <item x="20597"/>
        <item x="20598"/>
        <item x="20599"/>
        <item x="20600"/>
        <item x="20601"/>
        <item x="20602"/>
        <item x="20603"/>
        <item x="20604"/>
        <item x="20605"/>
        <item x="20606"/>
        <item x="20607"/>
        <item x="20608"/>
        <item x="20609"/>
        <item x="20610"/>
        <item x="20611"/>
        <item x="20612"/>
        <item x="20613"/>
        <item x="20614"/>
        <item x="20615"/>
        <item x="20616"/>
        <item x="20617"/>
        <item x="20618"/>
        <item x="20619"/>
        <item x="20620"/>
        <item x="20621"/>
        <item x="20622"/>
        <item x="20623"/>
        <item x="20624"/>
        <item x="20625"/>
        <item x="20626"/>
        <item x="20627"/>
        <item x="20628"/>
        <item x="20629"/>
        <item x="20630"/>
        <item x="20631"/>
        <item x="20632"/>
        <item x="20633"/>
        <item x="20634"/>
        <item x="20635"/>
        <item x="20636"/>
        <item x="20637"/>
        <item x="20638"/>
        <item x="20639"/>
        <item x="20640"/>
        <item x="20641"/>
        <item x="20642"/>
        <item x="20643"/>
        <item x="20644"/>
        <item x="20645"/>
        <item x="20646"/>
        <item x="20647"/>
        <item x="20648"/>
        <item x="20649"/>
        <item x="20650"/>
        <item x="20651"/>
        <item x="20652"/>
        <item x="20653"/>
        <item x="20654"/>
        <item x="20655"/>
        <item x="20656"/>
        <item x="20657"/>
        <item x="20658"/>
        <item x="20659"/>
        <item x="20660"/>
        <item x="20661"/>
        <item x="20662"/>
        <item x="20663"/>
        <item x="20664"/>
        <item x="20665"/>
        <item x="20666"/>
        <item x="20667"/>
        <item x="20668"/>
        <item x="20669"/>
        <item x="20670"/>
        <item x="20671"/>
        <item x="20672"/>
        <item x="20673"/>
        <item x="20674"/>
        <item x="20675"/>
        <item x="20676"/>
        <item x="20677"/>
        <item x="20678"/>
        <item x="20679"/>
        <item x="20680"/>
        <item x="20681"/>
        <item x="20682"/>
        <item x="20683"/>
        <item x="20684"/>
        <item x="20685"/>
        <item x="20686"/>
        <item x="20687"/>
        <item x="20688"/>
        <item x="20689"/>
        <item x="20690"/>
        <item x="20691"/>
        <item x="20692"/>
        <item x="20693"/>
        <item x="20694"/>
        <item x="20695"/>
        <item x="20696"/>
        <item x="20697"/>
        <item x="20698"/>
        <item x="20699"/>
        <item x="20700"/>
        <item x="20701"/>
        <item x="20702"/>
        <item x="20703"/>
        <item x="20704"/>
        <item x="20705"/>
        <item x="20706"/>
        <item x="20707"/>
        <item x="20708"/>
        <item x="20709"/>
        <item x="20710"/>
        <item x="20711"/>
        <item x="20712"/>
        <item x="20713"/>
        <item x="20714"/>
        <item x="20715"/>
        <item x="20716"/>
        <item x="20717"/>
        <item x="20718"/>
        <item x="20719"/>
        <item x="20720"/>
        <item x="20721"/>
        <item x="20722"/>
        <item x="20723"/>
        <item x="20724"/>
        <item x="20725"/>
        <item x="20726"/>
        <item x="20727"/>
        <item x="20728"/>
        <item x="20729"/>
        <item x="20730"/>
        <item x="20731"/>
        <item x="20732"/>
        <item x="20733"/>
        <item x="20734"/>
        <item x="20735"/>
        <item x="20736"/>
        <item x="20737"/>
        <item x="20738"/>
        <item x="20739"/>
        <item x="20740"/>
        <item x="20741"/>
        <item x="20742"/>
        <item x="20743"/>
        <item x="20744"/>
        <item x="20745"/>
        <item x="20746"/>
        <item x="20747"/>
        <item x="20748"/>
        <item x="20749"/>
        <item x="20750"/>
        <item x="20751"/>
        <item x="20752"/>
        <item x="20753"/>
        <item x="20754"/>
        <item x="20755"/>
        <item x="20756"/>
        <item x="20757"/>
        <item x="20758"/>
        <item x="20759"/>
        <item x="20760"/>
        <item x="20761"/>
        <item x="20762"/>
        <item x="20763"/>
        <item x="20764"/>
        <item x="20765"/>
        <item x="20766"/>
        <item x="20767"/>
        <item x="20768"/>
        <item x="20769"/>
        <item x="20770"/>
        <item x="20771"/>
        <item x="20772"/>
        <item x="20773"/>
        <item x="20774"/>
        <item x="20775"/>
        <item x="20776"/>
        <item x="20777"/>
        <item x="20778"/>
        <item x="20779"/>
        <item x="20780"/>
        <item x="20781"/>
        <item x="20782"/>
        <item x="20783"/>
        <item x="20784"/>
        <item x="20785"/>
        <item x="20786"/>
        <item x="20787"/>
        <item x="20788"/>
        <item x="20789"/>
        <item x="20790"/>
        <item x="20791"/>
        <item x="20792"/>
        <item x="20793"/>
        <item x="20794"/>
        <item x="20795"/>
        <item x="20796"/>
        <item x="20797"/>
        <item x="20798"/>
        <item x="20799"/>
        <item x="20800"/>
        <item x="20801"/>
        <item x="20802"/>
        <item x="20803"/>
        <item x="20804"/>
        <item x="20805"/>
        <item x="20806"/>
        <item x="20807"/>
        <item x="20808"/>
        <item x="20809"/>
        <item x="20810"/>
        <item x="20811"/>
        <item x="20812"/>
        <item x="20813"/>
        <item x="20814"/>
        <item x="20815"/>
        <item x="20816"/>
        <item x="20817"/>
        <item x="20818"/>
        <item x="20819"/>
        <item x="20820"/>
        <item x="20821"/>
        <item x="20822"/>
        <item x="20823"/>
        <item x="20824"/>
        <item x="20825"/>
        <item x="20826"/>
        <item x="20827"/>
        <item x="20828"/>
        <item x="20829"/>
        <item x="20830"/>
        <item x="20831"/>
        <item x="20832"/>
        <item x="20833"/>
        <item x="20834"/>
        <item x="20835"/>
        <item x="20836"/>
        <item x="20837"/>
        <item x="20838"/>
        <item x="20839"/>
        <item x="20840"/>
        <item x="20841"/>
        <item x="20842"/>
        <item x="20843"/>
        <item x="20844"/>
        <item x="20845"/>
        <item x="20846"/>
        <item x="20847"/>
        <item x="20848"/>
        <item x="20849"/>
        <item x="20850"/>
        <item x="20851"/>
        <item x="20852"/>
        <item x="20853"/>
        <item x="20854"/>
        <item x="20855"/>
        <item x="20856"/>
        <item x="20857"/>
        <item x="20858"/>
        <item x="20859"/>
        <item x="20860"/>
        <item x="20861"/>
        <item x="20862"/>
        <item x="20863"/>
        <item x="20864"/>
        <item x="20865"/>
        <item x="20866"/>
        <item x="20867"/>
        <item x="20868"/>
        <item x="20869"/>
        <item x="20870"/>
        <item x="20871"/>
        <item x="20872"/>
        <item x="20873"/>
        <item x="20874"/>
        <item x="20875"/>
        <item x="20876"/>
        <item x="20877"/>
        <item x="20878"/>
        <item x="20879"/>
        <item x="20880"/>
        <item x="20881"/>
        <item x="20882"/>
        <item x="20883"/>
        <item x="20884"/>
        <item x="20885"/>
        <item x="20886"/>
        <item x="20887"/>
        <item x="20888"/>
        <item x="20889"/>
        <item x="20890"/>
        <item x="20891"/>
        <item x="20892"/>
        <item x="20893"/>
        <item x="20894"/>
        <item x="20895"/>
        <item x="20896"/>
        <item x="20897"/>
        <item x="20898"/>
        <item x="20899"/>
        <item x="20900"/>
        <item x="20901"/>
        <item x="20902"/>
        <item x="20903"/>
        <item x="20904"/>
        <item x="20905"/>
        <item x="20906"/>
        <item x="20907"/>
        <item x="20908"/>
        <item x="20909"/>
        <item x="20910"/>
        <item x="20911"/>
        <item x="20912"/>
        <item x="20913"/>
        <item x="20914"/>
        <item x="20915"/>
        <item x="20916"/>
        <item x="20917"/>
        <item x="20918"/>
        <item x="20919"/>
        <item x="20920"/>
        <item x="20921"/>
        <item x="20922"/>
        <item x="20923"/>
        <item x="20924"/>
        <item x="20925"/>
        <item x="20926"/>
        <item x="20927"/>
        <item x="20928"/>
        <item x="20929"/>
        <item x="20930"/>
        <item x="20931"/>
        <item x="20932"/>
        <item x="20933"/>
        <item x="20934"/>
        <item x="20935"/>
        <item x="20936"/>
        <item x="20937"/>
        <item x="20938"/>
        <item x="20939"/>
        <item x="20940"/>
        <item x="20941"/>
        <item x="20942"/>
        <item x="20943"/>
        <item x="20944"/>
        <item x="20945"/>
        <item x="20946"/>
        <item x="20947"/>
        <item x="20948"/>
        <item x="20949"/>
        <item x="20950"/>
        <item x="20951"/>
        <item x="20952"/>
        <item x="20953"/>
        <item x="20954"/>
        <item x="20955"/>
        <item x="20956"/>
        <item x="20957"/>
        <item x="20958"/>
        <item x="20959"/>
        <item x="20960"/>
        <item x="20961"/>
        <item x="20962"/>
        <item x="20963"/>
        <item x="20964"/>
        <item x="20965"/>
        <item x="20966"/>
        <item x="20967"/>
        <item x="20968"/>
        <item x="20969"/>
        <item x="20970"/>
        <item x="20971"/>
        <item x="20972"/>
        <item x="20973"/>
        <item x="20974"/>
        <item x="20975"/>
        <item x="20976"/>
        <item x="20977"/>
        <item x="20978"/>
        <item x="20979"/>
        <item x="20980"/>
        <item x="20981"/>
        <item x="20982"/>
        <item x="20983"/>
        <item x="20984"/>
        <item x="20985"/>
        <item x="20986"/>
        <item x="20987"/>
        <item x="20988"/>
        <item x="20989"/>
        <item x="20990"/>
        <item x="20991"/>
        <item x="20992"/>
        <item x="20993"/>
        <item x="20994"/>
        <item x="20995"/>
        <item x="20996"/>
        <item x="20997"/>
        <item x="20998"/>
        <item x="20999"/>
        <item x="21000"/>
        <item x="21001"/>
        <item x="21002"/>
        <item x="21003"/>
        <item x="21004"/>
        <item x="21005"/>
        <item x="21006"/>
        <item x="21007"/>
        <item x="21008"/>
        <item x="21009"/>
        <item x="21010"/>
        <item x="21011"/>
        <item x="21012"/>
        <item x="21013"/>
        <item x="21014"/>
        <item x="21015"/>
        <item x="21016"/>
        <item x="21017"/>
        <item x="21018"/>
        <item x="21019"/>
        <item x="21020"/>
        <item x="21021"/>
        <item x="21022"/>
        <item x="21023"/>
        <item x="21024"/>
        <item x="21025"/>
        <item x="21026"/>
        <item x="21027"/>
        <item x="21028"/>
        <item x="21029"/>
        <item x="21030"/>
        <item x="21031"/>
        <item x="21032"/>
        <item x="21033"/>
        <item x="21034"/>
        <item x="21035"/>
        <item x="21036"/>
        <item x="21037"/>
        <item x="21038"/>
        <item x="21039"/>
        <item x="21040"/>
        <item x="21041"/>
        <item x="21042"/>
        <item x="21043"/>
        <item x="21044"/>
        <item x="21045"/>
        <item x="21046"/>
        <item x="21047"/>
        <item x="21048"/>
        <item x="21049"/>
        <item x="21050"/>
        <item x="21051"/>
        <item x="21052"/>
        <item x="21053"/>
        <item x="21054"/>
        <item x="21055"/>
        <item x="21056"/>
        <item x="21057"/>
        <item x="21058"/>
        <item x="21059"/>
        <item x="21060"/>
        <item x="21061"/>
        <item x="21062"/>
        <item x="21063"/>
        <item x="21064"/>
        <item x="21065"/>
        <item x="21066"/>
        <item x="21067"/>
        <item x="21068"/>
        <item x="21069"/>
        <item x="21070"/>
        <item x="21071"/>
        <item x="21072"/>
        <item x="21073"/>
        <item x="21074"/>
        <item x="21075"/>
        <item x="21076"/>
        <item x="21077"/>
        <item x="21078"/>
        <item x="21079"/>
        <item x="21080"/>
        <item x="21081"/>
        <item x="21082"/>
        <item x="21083"/>
        <item x="21084"/>
        <item x="21085"/>
        <item x="21086"/>
        <item x="21087"/>
        <item x="21088"/>
        <item x="21089"/>
        <item x="21090"/>
        <item x="21091"/>
        <item x="21092"/>
        <item x="21093"/>
        <item x="21094"/>
        <item x="21095"/>
        <item x="21096"/>
        <item x="21097"/>
        <item x="21098"/>
        <item x="21099"/>
        <item x="21100"/>
        <item x="21101"/>
        <item x="21102"/>
        <item x="21103"/>
        <item x="21104"/>
        <item x="21105"/>
        <item x="21106"/>
        <item x="21107"/>
        <item x="21108"/>
        <item x="21109"/>
        <item x="21110"/>
        <item x="21111"/>
        <item x="21112"/>
        <item x="21113"/>
        <item x="21114"/>
        <item x="21115"/>
        <item x="21116"/>
        <item x="21117"/>
        <item x="21118"/>
        <item x="21119"/>
        <item x="21120"/>
        <item x="21121"/>
        <item x="21122"/>
        <item x="21123"/>
        <item x="21124"/>
        <item x="21125"/>
        <item x="21126"/>
        <item x="21127"/>
        <item x="21128"/>
        <item x="21129"/>
        <item x="21130"/>
        <item x="21131"/>
        <item x="21132"/>
        <item x="21133"/>
        <item x="21134"/>
        <item x="21135"/>
        <item x="21136"/>
        <item x="21137"/>
        <item x="21138"/>
        <item x="21139"/>
        <item x="21140"/>
        <item x="21141"/>
        <item x="21142"/>
        <item x="21143"/>
        <item x="21144"/>
        <item x="21145"/>
        <item x="21146"/>
        <item x="21147"/>
        <item x="21148"/>
        <item x="21149"/>
        <item x="21150"/>
        <item x="21151"/>
        <item x="21152"/>
        <item x="21153"/>
        <item x="21154"/>
        <item x="21155"/>
        <item x="21156"/>
        <item x="21157"/>
        <item x="21158"/>
        <item x="21159"/>
        <item x="21160"/>
        <item x="21161"/>
        <item x="21162"/>
        <item x="21163"/>
        <item x="21164"/>
        <item x="21165"/>
        <item x="21166"/>
        <item x="21167"/>
        <item x="21168"/>
        <item x="21169"/>
        <item x="21170"/>
        <item x="21171"/>
        <item x="21172"/>
        <item x="21173"/>
        <item x="21174"/>
        <item x="21175"/>
        <item x="21176"/>
        <item x="21177"/>
        <item x="21178"/>
        <item x="21179"/>
        <item x="21180"/>
        <item x="21181"/>
        <item x="21182"/>
        <item x="21183"/>
        <item x="21184"/>
        <item x="21185"/>
        <item x="21186"/>
        <item x="21187"/>
        <item x="21188"/>
        <item x="21189"/>
        <item x="21190"/>
        <item x="21191"/>
        <item x="21192"/>
        <item x="21193"/>
        <item x="21194"/>
        <item x="21195"/>
        <item x="21196"/>
        <item x="21197"/>
        <item x="21198"/>
        <item x="21199"/>
        <item x="21200"/>
        <item x="21201"/>
        <item x="21202"/>
        <item x="21203"/>
        <item x="21204"/>
        <item x="21205"/>
        <item x="21206"/>
        <item x="21207"/>
        <item x="21208"/>
        <item x="21209"/>
        <item x="21210"/>
        <item x="21211"/>
        <item x="21212"/>
        <item x="21213"/>
        <item x="21214"/>
        <item x="21215"/>
        <item x="21216"/>
        <item x="21217"/>
        <item x="21218"/>
        <item x="21219"/>
        <item x="21220"/>
        <item x="21221"/>
        <item x="21222"/>
        <item x="21223"/>
        <item x="21224"/>
        <item x="21225"/>
        <item x="21226"/>
        <item x="21227"/>
        <item x="21228"/>
        <item x="21229"/>
        <item x="21230"/>
        <item x="21231"/>
        <item x="21232"/>
        <item x="21233"/>
        <item x="21234"/>
        <item x="21235"/>
        <item x="21236"/>
        <item x="21237"/>
        <item x="21238"/>
        <item x="21239"/>
        <item x="21240"/>
        <item x="21241"/>
        <item x="21242"/>
        <item x="21243"/>
        <item x="21244"/>
        <item x="21245"/>
        <item x="21246"/>
        <item x="21247"/>
        <item x="21248"/>
        <item x="21249"/>
        <item x="21250"/>
        <item x="21251"/>
        <item x="21252"/>
        <item x="21253"/>
        <item x="21254"/>
        <item x="21255"/>
        <item x="21256"/>
        <item x="21257"/>
        <item x="21258"/>
        <item x="21259"/>
        <item x="21260"/>
        <item x="21261"/>
        <item x="21262"/>
        <item x="21263"/>
        <item x="21264"/>
        <item x="21265"/>
        <item x="21266"/>
        <item x="21267"/>
        <item x="21268"/>
        <item x="21269"/>
        <item x="21270"/>
        <item x="21271"/>
        <item x="21272"/>
        <item x="21273"/>
        <item x="21274"/>
        <item x="21275"/>
        <item x="21276"/>
        <item x="21277"/>
        <item x="21278"/>
        <item x="21279"/>
        <item x="21280"/>
        <item x="21281"/>
        <item x="21282"/>
        <item x="21283"/>
        <item x="21284"/>
        <item x="21285"/>
        <item x="21286"/>
        <item x="21287"/>
        <item x="21288"/>
        <item x="21289"/>
        <item x="21290"/>
        <item x="21291"/>
        <item x="21292"/>
        <item x="21293"/>
        <item x="21294"/>
        <item x="21295"/>
        <item x="21296"/>
        <item x="21297"/>
        <item x="21298"/>
        <item x="21299"/>
        <item x="21300"/>
        <item x="21301"/>
        <item x="21302"/>
        <item x="21303"/>
        <item x="21304"/>
        <item x="21305"/>
        <item x="21306"/>
        <item x="21307"/>
        <item x="21308"/>
        <item x="21309"/>
        <item x="21310"/>
        <item x="21311"/>
        <item x="21312"/>
        <item x="21313"/>
        <item x="21314"/>
        <item x="21315"/>
        <item x="21316"/>
        <item x="21317"/>
        <item x="21318"/>
        <item x="21319"/>
        <item x="21320"/>
        <item x="21321"/>
        <item x="21322"/>
        <item x="21323"/>
        <item x="21324"/>
        <item x="21325"/>
        <item x="21326"/>
        <item x="21327"/>
        <item x="21328"/>
        <item x="21329"/>
        <item x="21330"/>
        <item x="21331"/>
        <item x="21332"/>
        <item x="21333"/>
        <item x="21334"/>
        <item x="21335"/>
        <item x="21336"/>
        <item x="21337"/>
        <item x="21338"/>
        <item x="21339"/>
        <item x="21340"/>
        <item x="21341"/>
        <item x="21342"/>
        <item x="21343"/>
        <item x="21344"/>
        <item x="21345"/>
        <item x="21346"/>
        <item x="21347"/>
        <item x="21348"/>
        <item x="21349"/>
        <item x="21350"/>
        <item x="21351"/>
        <item x="21352"/>
        <item x="21353"/>
        <item x="21354"/>
        <item x="21355"/>
        <item x="21356"/>
        <item x="21357"/>
        <item x="21358"/>
        <item x="21359"/>
        <item x="21360"/>
        <item x="21361"/>
        <item x="21362"/>
        <item x="21363"/>
        <item x="21364"/>
        <item x="21365"/>
        <item x="21366"/>
        <item x="21367"/>
        <item x="21368"/>
        <item x="21369"/>
        <item x="21370"/>
        <item x="21371"/>
        <item x="21372"/>
        <item x="21373"/>
        <item x="21374"/>
        <item x="21375"/>
        <item x="21376"/>
        <item x="21377"/>
        <item x="21378"/>
        <item x="21379"/>
        <item x="21380"/>
        <item x="21381"/>
        <item x="21382"/>
        <item x="21383"/>
        <item x="21384"/>
        <item x="21385"/>
        <item x="21386"/>
        <item x="21387"/>
        <item x="21388"/>
        <item x="21389"/>
        <item x="21390"/>
        <item x="21391"/>
        <item x="21392"/>
        <item x="21393"/>
        <item x="21394"/>
        <item x="21395"/>
        <item x="21396"/>
        <item x="21397"/>
        <item x="21398"/>
        <item x="21399"/>
        <item x="21400"/>
        <item x="21401"/>
        <item x="21402"/>
        <item x="21403"/>
        <item x="21404"/>
        <item x="21405"/>
        <item x="21406"/>
        <item x="21407"/>
        <item x="21408"/>
        <item x="21409"/>
        <item x="21410"/>
        <item x="21411"/>
        <item x="21412"/>
        <item x="21413"/>
        <item x="21414"/>
        <item x="21415"/>
        <item x="21416"/>
        <item x="21417"/>
        <item x="21418"/>
        <item x="21419"/>
        <item x="21420"/>
        <item x="21421"/>
        <item x="21422"/>
        <item x="21423"/>
        <item x="21424"/>
        <item x="21425"/>
        <item x="21426"/>
        <item x="21427"/>
        <item x="21428"/>
        <item x="21429"/>
        <item x="21430"/>
        <item x="21431"/>
        <item x="21432"/>
        <item x="21433"/>
        <item x="21434"/>
        <item x="21435"/>
        <item x="21436"/>
        <item x="21437"/>
        <item x="21438"/>
        <item x="21439"/>
        <item x="21440"/>
        <item x="21441"/>
        <item x="21442"/>
        <item x="21443"/>
        <item x="21444"/>
        <item x="21445"/>
        <item x="21446"/>
        <item x="21447"/>
        <item x="21448"/>
        <item x="21449"/>
        <item x="21450"/>
        <item x="21451"/>
        <item x="21452"/>
        <item x="21453"/>
        <item x="21454"/>
        <item x="21455"/>
        <item x="21456"/>
        <item x="21457"/>
        <item x="21458"/>
        <item x="21459"/>
        <item x="21460"/>
        <item x="21461"/>
        <item x="21462"/>
        <item x="21463"/>
        <item x="21464"/>
        <item x="21465"/>
        <item x="21466"/>
        <item x="21467"/>
        <item x="21468"/>
        <item x="21469"/>
        <item x="21470"/>
        <item x="21471"/>
        <item x="21472"/>
        <item x="21473"/>
        <item x="21474"/>
        <item x="21475"/>
        <item x="21476"/>
        <item x="21477"/>
        <item x="21478"/>
        <item x="21479"/>
        <item x="21480"/>
        <item x="21481"/>
        <item x="21482"/>
        <item x="21483"/>
        <item x="21484"/>
        <item x="21485"/>
        <item x="21486"/>
        <item x="21487"/>
        <item x="21488"/>
        <item x="21489"/>
        <item x="21490"/>
        <item x="21491"/>
        <item x="21492"/>
        <item x="21493"/>
        <item x="21494"/>
        <item x="21495"/>
        <item x="21496"/>
        <item x="21497"/>
        <item x="21498"/>
        <item x="21499"/>
        <item x="21500"/>
        <item x="21501"/>
        <item x="21502"/>
        <item x="21503"/>
        <item x="21504"/>
        <item x="21505"/>
        <item x="21506"/>
        <item x="21507"/>
        <item x="21508"/>
        <item x="21509"/>
        <item x="21510"/>
        <item x="21511"/>
        <item x="21512"/>
        <item x="21513"/>
        <item x="21514"/>
        <item x="21515"/>
        <item x="21516"/>
        <item x="21517"/>
        <item x="21518"/>
        <item x="21519"/>
        <item x="21520"/>
        <item x="21521"/>
        <item x="21522"/>
        <item x="21523"/>
        <item x="21524"/>
        <item x="21525"/>
        <item x="21526"/>
        <item x="21527"/>
        <item x="21528"/>
        <item x="21529"/>
        <item x="21530"/>
        <item x="21531"/>
        <item x="21532"/>
        <item x="21533"/>
        <item x="21534"/>
        <item x="21535"/>
        <item x="21536"/>
        <item x="21537"/>
        <item x="21538"/>
        <item x="21539"/>
        <item x="21540"/>
        <item x="21541"/>
        <item x="21542"/>
        <item x="21543"/>
        <item x="21544"/>
        <item x="21545"/>
        <item x="21546"/>
        <item x="21547"/>
        <item x="21548"/>
        <item x="21549"/>
        <item x="21550"/>
        <item x="21551"/>
        <item x="21552"/>
        <item x="21553"/>
        <item x="21554"/>
        <item x="21555"/>
        <item x="21556"/>
        <item x="21557"/>
        <item x="21558"/>
        <item x="21559"/>
        <item x="21560"/>
        <item x="21561"/>
        <item x="21562"/>
        <item x="21563"/>
        <item x="21564"/>
        <item x="21565"/>
        <item x="21566"/>
        <item x="21567"/>
        <item x="21568"/>
        <item x="21569"/>
        <item x="21570"/>
        <item x="21571"/>
        <item x="21572"/>
        <item x="21573"/>
        <item x="21574"/>
        <item x="21575"/>
        <item x="21576"/>
        <item x="21577"/>
        <item x="21578"/>
        <item x="21579"/>
        <item x="21580"/>
        <item x="21581"/>
        <item x="21582"/>
        <item x="21583"/>
        <item x="21584"/>
        <item x="21585"/>
        <item x="21586"/>
        <item x="21587"/>
        <item x="21588"/>
        <item x="21589"/>
        <item x="21590"/>
        <item x="21591"/>
        <item x="21592"/>
        <item x="21593"/>
        <item x="21594"/>
        <item x="21595"/>
        <item x="21596"/>
        <item x="21597"/>
        <item x="21598"/>
        <item x="21599"/>
        <item x="21600"/>
        <item x="21601"/>
        <item x="21602"/>
        <item x="21603"/>
        <item x="21604"/>
        <item x="21605"/>
        <item x="21606"/>
        <item x="21607"/>
        <item x="21608"/>
        <item x="21609"/>
        <item x="21610"/>
        <item x="21611"/>
        <item x="21612"/>
        <item x="21613"/>
        <item x="21614"/>
        <item x="21615"/>
        <item x="21616"/>
        <item x="21617"/>
        <item x="21618"/>
        <item x="21619"/>
        <item x="21620"/>
        <item x="21621"/>
        <item x="21622"/>
        <item x="21623"/>
        <item x="21624"/>
        <item x="21625"/>
        <item x="21626"/>
        <item x="21627"/>
        <item x="21628"/>
        <item x="21629"/>
        <item x="21630"/>
        <item x="21631"/>
        <item x="21632"/>
        <item x="21633"/>
        <item x="21634"/>
        <item x="21635"/>
        <item x="21636"/>
        <item x="21637"/>
        <item x="21638"/>
        <item x="21639"/>
        <item x="21640"/>
        <item x="21641"/>
        <item x="21642"/>
        <item x="21643"/>
        <item t="default"/>
      </items>
    </pivotField>
  </pivotFields>
  <rowFields>
    <field x="4"/>
  </rowFields>
  <dataFields>
    <dataField name="COUNTA of Segment" fld="5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1.43"/>
    <col customWidth="1" min="2" max="5" width="12.43"/>
    <col customWidth="1" min="6" max="6" width="8.71"/>
    <col customWidth="1" min="7" max="7" width="10.57"/>
    <col customWidth="1" min="8" max="8" width="11.43"/>
    <col customWidth="1" min="9" max="26" width="8.71"/>
  </cols>
  <sheetData>
    <row r="1">
      <c r="A1" s="1"/>
      <c r="B1" s="2"/>
      <c r="C1" s="2"/>
      <c r="D1" s="2"/>
      <c r="E1" s="2"/>
    </row>
    <row r="2">
      <c r="A2" s="3" t="s">
        <v>0</v>
      </c>
      <c r="B2" s="4"/>
      <c r="C2" s="4"/>
      <c r="D2" s="4"/>
      <c r="E2" s="4"/>
      <c r="F2" s="2"/>
      <c r="G2" s="5" t="s">
        <v>1</v>
      </c>
      <c r="H2" s="5" t="s">
        <v>2</v>
      </c>
      <c r="I2" s="6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/>
      <c r="B3" s="2"/>
      <c r="C3" s="2"/>
      <c r="D3" s="2"/>
      <c r="E3" s="2"/>
      <c r="F3" s="2"/>
      <c r="G3" s="7">
        <v>46043.0</v>
      </c>
      <c r="H3" s="8">
        <v>86214.0</v>
      </c>
      <c r="I3" s="6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" t="s">
        <v>3</v>
      </c>
      <c r="B4" s="10">
        <v>44197.0</v>
      </c>
      <c r="C4" s="10">
        <v>44228.0</v>
      </c>
      <c r="D4" s="10">
        <v>44256.0</v>
      </c>
      <c r="E4" s="11">
        <v>44287.0</v>
      </c>
      <c r="F4" s="2"/>
      <c r="G4" s="7">
        <v>46074.0</v>
      </c>
      <c r="H4" s="8">
        <v>74944.0</v>
      </c>
      <c r="I4" s="6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2" t="s">
        <v>4</v>
      </c>
      <c r="B5" s="13">
        <v>152.0</v>
      </c>
      <c r="C5" s="13">
        <v>132.0</v>
      </c>
      <c r="D5" s="13">
        <v>169.0</v>
      </c>
      <c r="E5" s="14">
        <v>155.0</v>
      </c>
      <c r="F5" s="2"/>
      <c r="G5" s="7">
        <v>46102.0</v>
      </c>
      <c r="H5" s="8">
        <v>97108.0</v>
      </c>
      <c r="I5" s="6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5" t="s">
        <v>5</v>
      </c>
      <c r="B6" s="13">
        <v>69.0</v>
      </c>
      <c r="C6" s="13">
        <v>51.0</v>
      </c>
      <c r="D6" s="13">
        <v>83.0</v>
      </c>
      <c r="E6" s="14">
        <v>76.0</v>
      </c>
      <c r="F6" s="2"/>
      <c r="G6" s="7">
        <v>46133.0</v>
      </c>
      <c r="H6" s="8">
        <v>90920.0</v>
      </c>
      <c r="I6" s="6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2" t="s">
        <v>6</v>
      </c>
      <c r="B7" s="13">
        <v>101.0</v>
      </c>
      <c r="C7" s="13">
        <v>92.0</v>
      </c>
      <c r="D7" s="13">
        <v>113.0</v>
      </c>
      <c r="E7" s="14">
        <v>109.0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6" t="s">
        <v>7</v>
      </c>
      <c r="B8" s="17">
        <f t="shared" ref="B8:E8" si="1">SUMPRODUCT(B5:B7,$E$11:$E$13)</f>
        <v>86214</v>
      </c>
      <c r="C8" s="17">
        <f t="shared" si="1"/>
        <v>74944</v>
      </c>
      <c r="D8" s="17">
        <f t="shared" si="1"/>
        <v>97108</v>
      </c>
      <c r="E8" s="18">
        <f t="shared" si="1"/>
        <v>90920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9"/>
      <c r="B9" s="20"/>
      <c r="C9" s="20"/>
      <c r="D9" s="20"/>
      <c r="E9" s="20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9" t="s">
        <v>8</v>
      </c>
      <c r="B10" s="11" t="s">
        <v>9</v>
      </c>
      <c r="C10" s="20"/>
      <c r="D10" s="9" t="s">
        <v>10</v>
      </c>
      <c r="E10" s="21" t="s">
        <v>11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2" t="s">
        <v>12</v>
      </c>
      <c r="B11" s="22">
        <v>0.524</v>
      </c>
      <c r="C11" s="20"/>
      <c r="D11" s="12" t="s">
        <v>4</v>
      </c>
      <c r="E11" s="23">
        <v>262.0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5" t="s">
        <v>13</v>
      </c>
      <c r="B12" s="22">
        <v>0.345</v>
      </c>
      <c r="C12" s="20"/>
      <c r="D12" s="15" t="s">
        <v>5</v>
      </c>
      <c r="E12" s="23">
        <v>160.0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14</v>
      </c>
      <c r="B13" s="25">
        <v>0.131</v>
      </c>
      <c r="C13" s="20"/>
      <c r="D13" s="26" t="s">
        <v>6</v>
      </c>
      <c r="E13" s="27">
        <v>350.0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3" t="s">
        <v>15</v>
      </c>
      <c r="B15" s="4"/>
      <c r="C15" s="4"/>
      <c r="D15" s="4"/>
      <c r="E15" s="4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8" t="s">
        <v>10</v>
      </c>
      <c r="B17" s="28" t="s">
        <v>16</v>
      </c>
      <c r="C17" s="28" t="s">
        <v>11</v>
      </c>
      <c r="D17" s="29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0" t="s">
        <v>4</v>
      </c>
      <c r="B18" s="30">
        <v>608.0</v>
      </c>
      <c r="C18" s="30">
        <v>262.0</v>
      </c>
      <c r="D18" s="29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0" t="s">
        <v>5</v>
      </c>
      <c r="B19" s="30">
        <v>279.0</v>
      </c>
      <c r="C19" s="30">
        <v>160.0</v>
      </c>
      <c r="D19" s="29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0" t="s">
        <v>6</v>
      </c>
      <c r="B20" s="30">
        <v>415.0</v>
      </c>
      <c r="C20" s="30">
        <v>350.0</v>
      </c>
      <c r="D20" s="29"/>
      <c r="E20" s="2"/>
    </row>
    <row r="21" ht="15.75" customHeight="1">
      <c r="A21" s="31"/>
      <c r="B21" s="29"/>
      <c r="C21" s="29"/>
      <c r="D21" s="29"/>
      <c r="E21" s="2"/>
    </row>
    <row r="22" ht="15.75" customHeight="1">
      <c r="A22" s="31"/>
      <c r="B22" s="29"/>
      <c r="C22" s="29"/>
      <c r="D22" s="29"/>
      <c r="E22" s="2"/>
    </row>
    <row r="23" ht="15.75" customHeight="1">
      <c r="A23" s="1"/>
      <c r="B23" s="2"/>
      <c r="C23" s="2"/>
      <c r="D23" s="2"/>
      <c r="E23" s="2"/>
    </row>
    <row r="24" ht="15.75" customHeight="1">
      <c r="A24" s="1"/>
      <c r="B24" s="2"/>
      <c r="C24" s="2"/>
      <c r="D24" s="2"/>
      <c r="E24" s="2"/>
    </row>
    <row r="25" ht="15.75" customHeight="1">
      <c r="A25" s="1"/>
      <c r="B25" s="2"/>
      <c r="C25" s="2"/>
      <c r="D25" s="2"/>
      <c r="E25" s="2"/>
    </row>
    <row r="26" ht="15.75" customHeight="1">
      <c r="A26" s="1"/>
      <c r="B26" s="2"/>
      <c r="C26" s="2"/>
      <c r="D26" s="2"/>
      <c r="E26" s="2"/>
    </row>
    <row r="27" ht="15.75" customHeight="1">
      <c r="A27" s="1"/>
    </row>
    <row r="28" ht="15.75" customHeight="1">
      <c r="A28" s="1"/>
    </row>
    <row r="29" ht="15.75" customHeight="1">
      <c r="A29" s="1"/>
    </row>
    <row r="30" ht="15.75" customHeight="1">
      <c r="A30" s="1"/>
    </row>
    <row r="31" ht="15.75" customHeight="1">
      <c r="A31" s="1"/>
    </row>
    <row r="32" ht="15.75" customHeight="1">
      <c r="A32" s="1"/>
    </row>
    <row r="33" ht="15.75" customHeight="1">
      <c r="A33" s="1"/>
    </row>
    <row r="34" ht="15.75" customHeight="1">
      <c r="A34" s="1"/>
    </row>
    <row r="35" ht="15.75" customHeight="1">
      <c r="A35" s="1"/>
    </row>
    <row r="36" ht="15.75" customHeight="1">
      <c r="A36" s="1"/>
    </row>
    <row r="37" ht="15.75" customHeight="1">
      <c r="A37" s="1"/>
    </row>
    <row r="38" ht="15.75" customHeight="1">
      <c r="A38" s="1"/>
    </row>
    <row r="39" ht="15.75" customHeight="1">
      <c r="A39" s="1"/>
    </row>
    <row r="40" ht="15.75" customHeight="1">
      <c r="A40" s="1"/>
    </row>
    <row r="41" ht="15.75" customHeight="1">
      <c r="A41" s="1"/>
    </row>
    <row r="42" ht="15.75" customHeight="1">
      <c r="A42" s="1"/>
    </row>
    <row r="43" ht="15.75" customHeight="1">
      <c r="A43" s="1"/>
    </row>
    <row r="44" ht="15.75" customHeight="1">
      <c r="A44" s="1"/>
    </row>
    <row r="45" ht="15.75" customHeight="1">
      <c r="A45" s="1"/>
    </row>
    <row r="46" ht="15.75" customHeight="1">
      <c r="A46" s="1"/>
    </row>
    <row r="47" ht="15.75" customHeight="1">
      <c r="A47" s="1"/>
    </row>
    <row r="48" ht="15.75" customHeight="1">
      <c r="A48" s="1"/>
    </row>
    <row r="49" ht="15.75" customHeight="1">
      <c r="A49" s="1"/>
    </row>
    <row r="50" ht="15.75" customHeight="1">
      <c r="A50" s="1"/>
    </row>
    <row r="51" ht="15.75" customHeight="1">
      <c r="A51" s="1"/>
    </row>
    <row r="52" ht="15.75" customHeight="1">
      <c r="A52" s="1"/>
    </row>
    <row r="53" ht="15.75" customHeight="1">
      <c r="A53" s="1"/>
    </row>
    <row r="54" ht="15.75" customHeight="1">
      <c r="A54" s="1"/>
    </row>
    <row r="55" ht="15.75" customHeight="1">
      <c r="A55" s="1"/>
    </row>
    <row r="56" ht="15.75" customHeight="1">
      <c r="A56" s="1"/>
    </row>
    <row r="57" ht="15.75" customHeight="1">
      <c r="A57" s="1"/>
    </row>
    <row r="58" ht="15.75" customHeight="1">
      <c r="A58" s="1"/>
    </row>
    <row r="59" ht="15.75" customHeight="1">
      <c r="A59" s="1"/>
    </row>
    <row r="60" ht="15.75" customHeight="1">
      <c r="A60" s="1"/>
    </row>
    <row r="61" ht="15.75" customHeight="1">
      <c r="A61" s="1"/>
    </row>
    <row r="62" ht="15.75" customHeight="1">
      <c r="A62" s="1"/>
    </row>
    <row r="63" ht="15.75" customHeight="1">
      <c r="A63" s="1"/>
    </row>
    <row r="64" ht="15.75" customHeight="1">
      <c r="A64" s="1"/>
    </row>
    <row r="65" ht="15.75" customHeight="1">
      <c r="A65" s="1"/>
    </row>
    <row r="66" ht="15.75" customHeight="1">
      <c r="A66" s="1"/>
    </row>
    <row r="67" ht="15.75" customHeight="1">
      <c r="A67" s="1"/>
    </row>
    <row r="68" ht="15.75" customHeight="1">
      <c r="A68" s="1"/>
    </row>
    <row r="69" ht="15.75" customHeight="1">
      <c r="A69" s="1"/>
    </row>
    <row r="70" ht="15.75" customHeight="1">
      <c r="A70" s="1"/>
    </row>
    <row r="71" ht="15.75" customHeight="1">
      <c r="A71" s="1"/>
    </row>
    <row r="72" ht="15.75" customHeight="1">
      <c r="A72" s="1"/>
    </row>
    <row r="73" ht="15.75" customHeight="1">
      <c r="A73" s="1"/>
    </row>
    <row r="74" ht="15.75" customHeight="1">
      <c r="A74" s="1"/>
    </row>
    <row r="75" ht="15.75" customHeight="1">
      <c r="A75" s="1"/>
    </row>
    <row r="76" ht="15.75" customHeight="1">
      <c r="A76" s="1"/>
    </row>
    <row r="77" ht="15.75" customHeight="1">
      <c r="A77" s="1"/>
    </row>
    <row r="78" ht="15.75" customHeight="1">
      <c r="A78" s="1"/>
    </row>
    <row r="79" ht="15.75" customHeight="1">
      <c r="A79" s="1"/>
    </row>
    <row r="80" ht="15.75" customHeight="1">
      <c r="A80" s="1"/>
    </row>
    <row r="81" ht="15.75" customHeight="1">
      <c r="A81" s="1"/>
    </row>
    <row r="82" ht="15.75" customHeight="1">
      <c r="A82" s="1"/>
    </row>
    <row r="83" ht="15.75" customHeight="1">
      <c r="A83" s="1"/>
    </row>
    <row r="84" ht="15.75" customHeight="1">
      <c r="A84" s="1"/>
    </row>
    <row r="85" ht="15.75" customHeight="1">
      <c r="A85" s="1"/>
    </row>
    <row r="86" ht="15.75" customHeight="1">
      <c r="A86" s="1"/>
    </row>
    <row r="87" ht="15.75" customHeight="1">
      <c r="A87" s="1"/>
    </row>
    <row r="88" ht="15.75" customHeight="1">
      <c r="A88" s="1"/>
    </row>
    <row r="89" ht="15.75" customHeight="1">
      <c r="A89" s="1"/>
    </row>
    <row r="90" ht="15.75" customHeight="1">
      <c r="A90" s="1"/>
    </row>
    <row r="91" ht="15.75" customHeight="1">
      <c r="A91" s="1"/>
    </row>
    <row r="92" ht="15.75" customHeight="1">
      <c r="A92" s="1"/>
    </row>
    <row r="93" ht="15.75" customHeight="1">
      <c r="A93" s="1"/>
    </row>
    <row r="94" ht="15.75" customHeight="1">
      <c r="A94" s="1"/>
    </row>
    <row r="95" ht="15.75" customHeight="1">
      <c r="A95" s="1"/>
    </row>
    <row r="96" ht="15.75" customHeight="1">
      <c r="A96" s="1"/>
    </row>
    <row r="97" ht="15.75" customHeight="1">
      <c r="A97" s="1"/>
    </row>
    <row r="98" ht="15.75" customHeight="1">
      <c r="A98" s="1"/>
    </row>
    <row r="99" ht="15.75" customHeight="1">
      <c r="A99" s="1"/>
    </row>
    <row r="100" ht="15.75" customHeight="1">
      <c r="A100" s="1"/>
    </row>
    <row r="101" ht="15.75" customHeight="1">
      <c r="A101" s="1"/>
    </row>
    <row r="102" ht="15.75" customHeight="1">
      <c r="A102" s="1"/>
    </row>
    <row r="103" ht="15.75" customHeight="1">
      <c r="A103" s="1"/>
    </row>
    <row r="104" ht="15.75" customHeight="1">
      <c r="A104" s="1"/>
    </row>
    <row r="105" ht="15.75" customHeight="1">
      <c r="A105" s="1"/>
    </row>
    <row r="106" ht="15.75" customHeight="1">
      <c r="A106" s="1"/>
    </row>
    <row r="107" ht="15.75" customHeight="1">
      <c r="A107" s="1"/>
    </row>
    <row r="108" ht="15.75" customHeight="1">
      <c r="A108" s="1"/>
    </row>
    <row r="109" ht="15.75" customHeight="1">
      <c r="A109" s="1"/>
    </row>
    <row r="110" ht="15.75" customHeight="1">
      <c r="A110" s="1"/>
    </row>
    <row r="111" ht="15.75" customHeight="1">
      <c r="A111" s="1"/>
    </row>
    <row r="112" ht="15.75" customHeight="1">
      <c r="A112" s="1"/>
    </row>
    <row r="113" ht="15.75" customHeight="1">
      <c r="A113" s="1"/>
    </row>
    <row r="114" ht="15.75" customHeight="1">
      <c r="A114" s="1"/>
    </row>
    <row r="115" ht="15.75" customHeight="1">
      <c r="A115" s="1"/>
    </row>
    <row r="116" ht="15.75" customHeight="1">
      <c r="A116" s="1"/>
    </row>
    <row r="117" ht="15.75" customHeight="1">
      <c r="A117" s="1"/>
    </row>
    <row r="118" ht="15.75" customHeight="1">
      <c r="A118" s="1"/>
    </row>
    <row r="119" ht="15.75" customHeight="1">
      <c r="A119" s="1"/>
    </row>
    <row r="120" ht="15.75" customHeight="1">
      <c r="A120" s="1"/>
    </row>
    <row r="121" ht="15.75" customHeight="1">
      <c r="A121" s="1"/>
    </row>
    <row r="122" ht="15.75" customHeight="1">
      <c r="A122" s="1"/>
    </row>
    <row r="123" ht="15.75" customHeight="1">
      <c r="A123" s="1"/>
    </row>
    <row r="124" ht="15.75" customHeight="1">
      <c r="A124" s="1"/>
    </row>
    <row r="125" ht="15.75" customHeight="1">
      <c r="A125" s="1"/>
    </row>
    <row r="126" ht="15.75" customHeight="1">
      <c r="A126" s="1"/>
    </row>
    <row r="127" ht="15.75" customHeight="1">
      <c r="A127" s="1"/>
    </row>
    <row r="128" ht="15.75" customHeight="1">
      <c r="A128" s="1"/>
    </row>
    <row r="129" ht="15.75" customHeight="1">
      <c r="A129" s="1"/>
    </row>
    <row r="130" ht="15.75" customHeight="1">
      <c r="A130" s="1"/>
    </row>
    <row r="131" ht="15.75" customHeight="1">
      <c r="A131" s="1"/>
    </row>
    <row r="132" ht="15.75" customHeight="1">
      <c r="A132" s="1"/>
    </row>
    <row r="133" ht="15.75" customHeight="1">
      <c r="A133" s="1"/>
    </row>
    <row r="134" ht="15.75" customHeight="1">
      <c r="A134" s="1"/>
    </row>
    <row r="135" ht="15.75" customHeight="1">
      <c r="A135" s="1"/>
    </row>
    <row r="136" ht="15.75" customHeight="1">
      <c r="A136" s="1"/>
    </row>
    <row r="137" ht="15.75" customHeight="1">
      <c r="A137" s="1"/>
    </row>
    <row r="138" ht="15.75" customHeight="1">
      <c r="A138" s="1"/>
    </row>
    <row r="139" ht="15.75" customHeight="1">
      <c r="A139" s="1"/>
    </row>
    <row r="140" ht="15.75" customHeight="1">
      <c r="A140" s="1"/>
    </row>
    <row r="141" ht="15.75" customHeight="1">
      <c r="A141" s="1"/>
    </row>
    <row r="142" ht="15.75" customHeight="1">
      <c r="A142" s="1"/>
    </row>
    <row r="143" ht="15.75" customHeight="1">
      <c r="A143" s="1"/>
    </row>
    <row r="144" ht="15.75" customHeight="1">
      <c r="A144" s="1"/>
    </row>
    <row r="145" ht="15.75" customHeight="1">
      <c r="A145" s="1"/>
    </row>
    <row r="146" ht="15.75" customHeight="1">
      <c r="A146" s="1"/>
    </row>
    <row r="147" ht="15.75" customHeight="1">
      <c r="A147" s="1"/>
    </row>
    <row r="148" ht="15.75" customHeight="1">
      <c r="A148" s="1"/>
    </row>
    <row r="149" ht="15.75" customHeight="1">
      <c r="A149" s="1"/>
    </row>
    <row r="150" ht="15.75" customHeight="1">
      <c r="A150" s="1"/>
    </row>
    <row r="151" ht="15.75" customHeight="1">
      <c r="A151" s="1"/>
    </row>
    <row r="152" ht="15.75" customHeight="1">
      <c r="A152" s="1"/>
    </row>
    <row r="153" ht="15.75" customHeight="1">
      <c r="A153" s="1"/>
    </row>
    <row r="154" ht="15.75" customHeight="1">
      <c r="A154" s="1"/>
    </row>
    <row r="155" ht="15.75" customHeight="1">
      <c r="A155" s="1"/>
    </row>
    <row r="156" ht="15.75" customHeight="1">
      <c r="A156" s="1"/>
    </row>
    <row r="157" ht="15.75" customHeight="1">
      <c r="A157" s="1"/>
    </row>
    <row r="158" ht="15.75" customHeight="1">
      <c r="A158" s="1"/>
    </row>
    <row r="159" ht="15.75" customHeight="1">
      <c r="A159" s="1"/>
    </row>
    <row r="160" ht="15.75" customHeight="1">
      <c r="A160" s="1"/>
    </row>
    <row r="161" ht="15.75" customHeight="1">
      <c r="A161" s="1"/>
    </row>
    <row r="162" ht="15.75" customHeight="1">
      <c r="A162" s="1"/>
    </row>
    <row r="163" ht="15.75" customHeight="1">
      <c r="A163" s="1"/>
    </row>
    <row r="164" ht="15.75" customHeight="1">
      <c r="A164" s="1"/>
    </row>
    <row r="165" ht="15.75" customHeight="1">
      <c r="A165" s="1"/>
    </row>
    <row r="166" ht="15.75" customHeight="1">
      <c r="A166" s="1"/>
    </row>
    <row r="167" ht="15.75" customHeight="1">
      <c r="A167" s="1"/>
    </row>
    <row r="168" ht="15.75" customHeight="1">
      <c r="A168" s="1"/>
    </row>
    <row r="169" ht="15.75" customHeight="1">
      <c r="A169" s="1"/>
    </row>
    <row r="170" ht="15.75" customHeight="1">
      <c r="A170" s="1"/>
    </row>
    <row r="171" ht="15.75" customHeight="1">
      <c r="A171" s="1"/>
    </row>
    <row r="172" ht="15.75" customHeight="1">
      <c r="A172" s="1"/>
    </row>
    <row r="173" ht="15.75" customHeight="1">
      <c r="A173" s="1"/>
    </row>
    <row r="174" ht="15.75" customHeight="1">
      <c r="A174" s="1"/>
    </row>
    <row r="175" ht="15.75" customHeight="1">
      <c r="A175" s="1"/>
    </row>
    <row r="176" ht="15.75" customHeight="1">
      <c r="A176" s="1"/>
    </row>
    <row r="177" ht="15.75" customHeight="1">
      <c r="A177" s="1"/>
    </row>
    <row r="178" ht="15.75" customHeight="1">
      <c r="A178" s="1"/>
    </row>
    <row r="179" ht="15.75" customHeight="1">
      <c r="A179" s="1"/>
    </row>
    <row r="180" ht="15.75" customHeight="1">
      <c r="A180" s="1"/>
    </row>
    <row r="181" ht="15.75" customHeight="1">
      <c r="A181" s="1"/>
    </row>
    <row r="182" ht="15.75" customHeight="1">
      <c r="A182" s="1"/>
    </row>
    <row r="183" ht="15.75" customHeight="1">
      <c r="A183" s="1"/>
    </row>
    <row r="184" ht="15.75" customHeight="1">
      <c r="A184" s="1"/>
    </row>
    <row r="185" ht="15.75" customHeight="1">
      <c r="A185" s="1"/>
    </row>
    <row r="186" ht="15.75" customHeight="1">
      <c r="A186" s="1"/>
    </row>
    <row r="187" ht="15.75" customHeight="1">
      <c r="A187" s="1"/>
    </row>
    <row r="188" ht="15.75" customHeight="1">
      <c r="A188" s="1"/>
    </row>
    <row r="189" ht="15.75" customHeight="1">
      <c r="A189" s="1"/>
    </row>
    <row r="190" ht="15.75" customHeight="1">
      <c r="A190" s="1"/>
    </row>
    <row r="191" ht="15.75" customHeight="1">
      <c r="A191" s="1"/>
    </row>
    <row r="192" ht="15.75" customHeight="1">
      <c r="A192" s="1"/>
    </row>
    <row r="193" ht="15.75" customHeight="1">
      <c r="A193" s="1"/>
    </row>
    <row r="194" ht="15.75" customHeight="1">
      <c r="A194" s="1"/>
    </row>
    <row r="195" ht="15.75" customHeight="1">
      <c r="A195" s="1"/>
    </row>
    <row r="196" ht="15.75" customHeight="1">
      <c r="A196" s="1"/>
    </row>
    <row r="197" ht="15.75" customHeight="1">
      <c r="A197" s="1"/>
    </row>
    <row r="198" ht="15.75" customHeight="1">
      <c r="A198" s="1"/>
    </row>
    <row r="199" ht="15.75" customHeight="1">
      <c r="A199" s="1"/>
    </row>
    <row r="200" ht="15.75" customHeight="1">
      <c r="A200" s="1"/>
    </row>
    <row r="201" ht="15.75" customHeight="1">
      <c r="A201" s="1"/>
    </row>
    <row r="202" ht="15.75" customHeight="1">
      <c r="A202" s="1"/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>
      <c r="A406" s="1"/>
    </row>
    <row r="407" ht="15.75" customHeight="1">
      <c r="A407" s="1"/>
    </row>
    <row r="408" ht="15.75" customHeight="1">
      <c r="A408" s="1"/>
    </row>
    <row r="409" ht="15.75" customHeight="1">
      <c r="A409" s="1"/>
    </row>
    <row r="410" ht="15.75" customHeight="1">
      <c r="A410" s="1"/>
    </row>
    <row r="411" ht="15.75" customHeight="1">
      <c r="A411" s="1"/>
    </row>
    <row r="412" ht="15.75" customHeight="1">
      <c r="A412" s="1"/>
    </row>
    <row r="413" ht="15.75" customHeight="1">
      <c r="A413" s="1"/>
    </row>
    <row r="414" ht="15.75" customHeight="1">
      <c r="A414" s="1"/>
    </row>
    <row r="415" ht="15.75" customHeight="1">
      <c r="A415" s="1"/>
    </row>
    <row r="416" ht="15.75" customHeight="1">
      <c r="A416" s="1"/>
    </row>
    <row r="417" ht="15.75" customHeight="1">
      <c r="A417" s="1"/>
    </row>
    <row r="418" ht="15.75" customHeight="1">
      <c r="A418" s="1"/>
    </row>
    <row r="419" ht="15.75" customHeight="1">
      <c r="A419" s="1"/>
    </row>
    <row r="420" ht="15.75" customHeight="1">
      <c r="A420" s="1"/>
    </row>
    <row r="421" ht="15.75" customHeight="1">
      <c r="A421" s="1"/>
    </row>
    <row r="422" ht="15.75" customHeight="1">
      <c r="A422" s="1"/>
    </row>
    <row r="423" ht="15.75" customHeight="1">
      <c r="A423" s="1"/>
    </row>
    <row r="424" ht="15.75" customHeight="1">
      <c r="A424" s="1"/>
    </row>
    <row r="425" ht="15.75" customHeight="1">
      <c r="A425" s="1"/>
    </row>
    <row r="426" ht="15.75" customHeight="1">
      <c r="A426" s="1"/>
    </row>
    <row r="427" ht="15.75" customHeight="1">
      <c r="A427" s="1"/>
    </row>
    <row r="428" ht="15.75" customHeight="1">
      <c r="A428" s="1"/>
    </row>
    <row r="429" ht="15.75" customHeight="1">
      <c r="A429" s="1"/>
    </row>
    <row r="430" ht="15.75" customHeight="1">
      <c r="A430" s="1"/>
    </row>
    <row r="431" ht="15.75" customHeight="1">
      <c r="A431" s="1"/>
    </row>
    <row r="432" ht="15.75" customHeight="1">
      <c r="A432" s="1"/>
    </row>
    <row r="433" ht="15.75" customHeight="1">
      <c r="A433" s="1"/>
    </row>
    <row r="434" ht="15.75" customHeight="1">
      <c r="A434" s="1"/>
    </row>
    <row r="435" ht="15.75" customHeight="1">
      <c r="A435" s="1"/>
    </row>
    <row r="436" ht="15.75" customHeight="1">
      <c r="A436" s="1"/>
    </row>
    <row r="437" ht="15.75" customHeight="1">
      <c r="A437" s="1"/>
    </row>
    <row r="438" ht="15.75" customHeight="1">
      <c r="A438" s="1"/>
    </row>
    <row r="439" ht="15.75" customHeight="1">
      <c r="A439" s="1"/>
    </row>
    <row r="440" ht="15.75" customHeight="1">
      <c r="A440" s="1"/>
    </row>
    <row r="441" ht="15.75" customHeight="1">
      <c r="A441" s="1"/>
    </row>
    <row r="442" ht="15.75" customHeight="1">
      <c r="A442" s="1"/>
    </row>
    <row r="443" ht="15.75" customHeight="1">
      <c r="A443" s="1"/>
    </row>
    <row r="444" ht="15.75" customHeight="1">
      <c r="A444" s="1"/>
    </row>
    <row r="445" ht="15.75" customHeight="1">
      <c r="A445" s="1"/>
    </row>
    <row r="446" ht="15.75" customHeight="1">
      <c r="A446" s="1"/>
    </row>
    <row r="447" ht="15.75" customHeight="1">
      <c r="A447" s="1"/>
    </row>
    <row r="448" ht="15.75" customHeight="1">
      <c r="A448" s="1"/>
    </row>
    <row r="449" ht="15.75" customHeight="1">
      <c r="A449" s="1"/>
    </row>
    <row r="450" ht="15.75" customHeight="1">
      <c r="A450" s="1"/>
    </row>
    <row r="451" ht="15.75" customHeight="1">
      <c r="A451" s="1"/>
    </row>
    <row r="452" ht="15.75" customHeight="1">
      <c r="A452" s="1"/>
    </row>
    <row r="453" ht="15.75" customHeight="1">
      <c r="A453" s="1"/>
    </row>
    <row r="454" ht="15.75" customHeight="1">
      <c r="A454" s="1"/>
    </row>
    <row r="455" ht="15.75" customHeight="1">
      <c r="A455" s="1"/>
    </row>
    <row r="456" ht="15.75" customHeight="1">
      <c r="A456" s="1"/>
    </row>
    <row r="457" ht="15.75" customHeight="1">
      <c r="A457" s="1"/>
    </row>
    <row r="458" ht="15.75" customHeight="1">
      <c r="A458" s="1"/>
    </row>
    <row r="459" ht="15.75" customHeight="1">
      <c r="A459" s="1"/>
    </row>
    <row r="460" ht="15.75" customHeight="1">
      <c r="A460" s="1"/>
    </row>
    <row r="461" ht="15.75" customHeight="1">
      <c r="A461" s="1"/>
    </row>
    <row r="462" ht="15.75" customHeight="1">
      <c r="A462" s="1"/>
    </row>
    <row r="463" ht="15.75" customHeight="1">
      <c r="A463" s="1"/>
    </row>
    <row r="464" ht="15.75" customHeight="1">
      <c r="A464" s="1"/>
    </row>
    <row r="465" ht="15.75" customHeight="1">
      <c r="A465" s="1"/>
    </row>
    <row r="466" ht="15.75" customHeight="1">
      <c r="A466" s="1"/>
    </row>
    <row r="467" ht="15.75" customHeight="1">
      <c r="A467" s="1"/>
    </row>
    <row r="468" ht="15.75" customHeight="1">
      <c r="A468" s="1"/>
    </row>
    <row r="469" ht="15.75" customHeight="1">
      <c r="A469" s="1"/>
    </row>
    <row r="470" ht="15.75" customHeight="1">
      <c r="A470" s="1"/>
    </row>
    <row r="471" ht="15.75" customHeight="1">
      <c r="A471" s="1"/>
    </row>
    <row r="472" ht="15.75" customHeight="1">
      <c r="A472" s="1"/>
    </row>
    <row r="473" ht="15.75" customHeight="1">
      <c r="A473" s="1"/>
    </row>
    <row r="474" ht="15.75" customHeight="1">
      <c r="A474" s="1"/>
    </row>
    <row r="475" ht="15.75" customHeight="1">
      <c r="A475" s="1"/>
    </row>
    <row r="476" ht="15.75" customHeight="1">
      <c r="A476" s="1"/>
    </row>
    <row r="477" ht="15.75" customHeight="1">
      <c r="A477" s="1"/>
    </row>
    <row r="478" ht="15.75" customHeight="1">
      <c r="A478" s="1"/>
    </row>
    <row r="479" ht="15.75" customHeight="1">
      <c r="A479" s="1"/>
    </row>
    <row r="480" ht="15.75" customHeight="1">
      <c r="A480" s="1"/>
    </row>
    <row r="481" ht="15.75" customHeight="1">
      <c r="A481" s="1"/>
    </row>
    <row r="482" ht="15.75" customHeight="1">
      <c r="A482" s="1"/>
    </row>
    <row r="483" ht="15.75" customHeight="1">
      <c r="A483" s="1"/>
    </row>
    <row r="484" ht="15.75" customHeight="1">
      <c r="A484" s="1"/>
    </row>
    <row r="485" ht="15.75" customHeight="1">
      <c r="A485" s="1"/>
    </row>
    <row r="486" ht="15.75" customHeight="1">
      <c r="A486" s="1"/>
    </row>
    <row r="487" ht="15.75" customHeight="1">
      <c r="A487" s="1"/>
    </row>
    <row r="488" ht="15.75" customHeight="1">
      <c r="A488" s="1"/>
    </row>
    <row r="489" ht="15.75" customHeight="1">
      <c r="A489" s="1"/>
    </row>
    <row r="490" ht="15.75" customHeight="1">
      <c r="A490" s="1"/>
    </row>
    <row r="491" ht="15.75" customHeight="1">
      <c r="A491" s="1"/>
    </row>
    <row r="492" ht="15.75" customHeight="1">
      <c r="A492" s="1"/>
    </row>
    <row r="493" ht="15.75" customHeight="1">
      <c r="A493" s="1"/>
    </row>
    <row r="494" ht="15.75" customHeight="1">
      <c r="A494" s="1"/>
    </row>
    <row r="495" ht="15.75" customHeight="1">
      <c r="A495" s="1"/>
    </row>
    <row r="496" ht="15.75" customHeight="1">
      <c r="A496" s="1"/>
    </row>
    <row r="497" ht="15.75" customHeight="1">
      <c r="A497" s="1"/>
    </row>
    <row r="498" ht="15.75" customHeight="1">
      <c r="A498" s="1"/>
    </row>
    <row r="499" ht="15.75" customHeight="1">
      <c r="A499" s="1"/>
    </row>
    <row r="500" ht="15.75" customHeight="1">
      <c r="A500" s="1"/>
    </row>
    <row r="501" ht="15.75" customHeight="1">
      <c r="A501" s="1"/>
    </row>
    <row r="502" ht="15.75" customHeight="1">
      <c r="A502" s="1"/>
    </row>
    <row r="503" ht="15.75" customHeight="1">
      <c r="A503" s="1"/>
    </row>
    <row r="504" ht="15.75" customHeight="1">
      <c r="A504" s="1"/>
    </row>
    <row r="505" ht="15.75" customHeight="1">
      <c r="A505" s="1"/>
    </row>
    <row r="506" ht="15.75" customHeight="1">
      <c r="A506" s="1"/>
    </row>
    <row r="507" ht="15.75" customHeight="1">
      <c r="A507" s="1"/>
    </row>
    <row r="508" ht="15.75" customHeight="1">
      <c r="A508" s="1"/>
    </row>
    <row r="509" ht="15.75" customHeight="1">
      <c r="A509" s="1"/>
    </row>
    <row r="510" ht="15.75" customHeight="1">
      <c r="A510" s="1"/>
    </row>
    <row r="511" ht="15.75" customHeight="1">
      <c r="A511" s="1"/>
    </row>
    <row r="512" ht="15.75" customHeight="1">
      <c r="A512" s="1"/>
    </row>
    <row r="513" ht="15.75" customHeight="1">
      <c r="A513" s="1"/>
    </row>
    <row r="514" ht="15.75" customHeight="1">
      <c r="A514" s="1"/>
    </row>
    <row r="515" ht="15.75" customHeight="1">
      <c r="A515" s="1"/>
    </row>
    <row r="516" ht="15.75" customHeight="1">
      <c r="A516" s="1"/>
    </row>
    <row r="517" ht="15.75" customHeight="1">
      <c r="A517" s="1"/>
    </row>
    <row r="518" ht="15.75" customHeight="1">
      <c r="A518" s="1"/>
    </row>
    <row r="519" ht="15.75" customHeight="1">
      <c r="A519" s="1"/>
    </row>
    <row r="520" ht="15.75" customHeight="1">
      <c r="A520" s="1"/>
    </row>
    <row r="521" ht="15.75" customHeight="1">
      <c r="A521" s="1"/>
    </row>
    <row r="522" ht="15.75" customHeight="1">
      <c r="A522" s="1"/>
    </row>
    <row r="523" ht="15.75" customHeight="1">
      <c r="A523" s="1"/>
    </row>
    <row r="524" ht="15.75" customHeight="1">
      <c r="A524" s="1"/>
    </row>
    <row r="525" ht="15.75" customHeight="1">
      <c r="A525" s="1"/>
    </row>
    <row r="526" ht="15.75" customHeight="1">
      <c r="A526" s="1"/>
    </row>
    <row r="527" ht="15.75" customHeight="1">
      <c r="A527" s="1"/>
    </row>
    <row r="528" ht="15.75" customHeight="1">
      <c r="A528" s="1"/>
    </row>
    <row r="529" ht="15.75" customHeight="1">
      <c r="A529" s="1"/>
    </row>
    <row r="530" ht="15.75" customHeight="1">
      <c r="A530" s="1"/>
    </row>
    <row r="531" ht="15.75" customHeight="1">
      <c r="A531" s="1"/>
    </row>
    <row r="532" ht="15.75" customHeight="1">
      <c r="A532" s="1"/>
    </row>
    <row r="533" ht="15.75" customHeight="1">
      <c r="A533" s="1"/>
    </row>
    <row r="534" ht="15.75" customHeight="1">
      <c r="A534" s="1"/>
    </row>
    <row r="535" ht="15.75" customHeight="1">
      <c r="A535" s="1"/>
    </row>
    <row r="536" ht="15.75" customHeight="1">
      <c r="A536" s="1"/>
    </row>
    <row r="537" ht="15.75" customHeight="1">
      <c r="A537" s="1"/>
    </row>
    <row r="538" ht="15.75" customHeight="1">
      <c r="A538" s="1"/>
    </row>
    <row r="539" ht="15.75" customHeight="1">
      <c r="A539" s="1"/>
    </row>
    <row r="540" ht="15.75" customHeight="1">
      <c r="A540" s="1"/>
    </row>
    <row r="541" ht="15.75" customHeight="1">
      <c r="A541" s="1"/>
    </row>
    <row r="542" ht="15.75" customHeight="1">
      <c r="A542" s="1"/>
    </row>
    <row r="543" ht="15.75" customHeight="1">
      <c r="A543" s="1"/>
    </row>
    <row r="544" ht="15.75" customHeight="1">
      <c r="A544" s="1"/>
    </row>
    <row r="545" ht="15.75" customHeight="1">
      <c r="A545" s="1"/>
    </row>
    <row r="546" ht="15.75" customHeight="1">
      <c r="A546" s="1"/>
    </row>
    <row r="547" ht="15.75" customHeight="1">
      <c r="A547" s="1"/>
    </row>
    <row r="548" ht="15.75" customHeight="1">
      <c r="A548" s="1"/>
    </row>
    <row r="549" ht="15.75" customHeight="1">
      <c r="A549" s="1"/>
    </row>
    <row r="550" ht="15.75" customHeight="1">
      <c r="A550" s="1"/>
    </row>
    <row r="551" ht="15.75" customHeight="1">
      <c r="A551" s="1"/>
    </row>
    <row r="552" ht="15.75" customHeight="1">
      <c r="A552" s="1"/>
    </row>
    <row r="553" ht="15.75" customHeight="1">
      <c r="A553" s="1"/>
    </row>
    <row r="554" ht="15.75" customHeight="1">
      <c r="A554" s="1"/>
    </row>
    <row r="555" ht="15.75" customHeight="1">
      <c r="A555" s="1"/>
    </row>
    <row r="556" ht="15.75" customHeight="1">
      <c r="A556" s="1"/>
    </row>
    <row r="557" ht="15.75" customHeight="1">
      <c r="A557" s="1"/>
    </row>
    <row r="558" ht="15.75" customHeight="1">
      <c r="A558" s="1"/>
    </row>
    <row r="559" ht="15.75" customHeight="1">
      <c r="A559" s="1"/>
    </row>
    <row r="560" ht="15.75" customHeight="1">
      <c r="A560" s="1"/>
    </row>
    <row r="561" ht="15.75" customHeight="1">
      <c r="A561" s="1"/>
    </row>
    <row r="562" ht="15.75" customHeight="1">
      <c r="A562" s="1"/>
    </row>
    <row r="563" ht="15.75" customHeight="1">
      <c r="A563" s="1"/>
    </row>
    <row r="564" ht="15.75" customHeight="1">
      <c r="A564" s="1"/>
    </row>
    <row r="565" ht="15.75" customHeight="1">
      <c r="A565" s="1"/>
    </row>
    <row r="566" ht="15.75" customHeight="1">
      <c r="A566" s="1"/>
    </row>
    <row r="567" ht="15.75" customHeight="1">
      <c r="A567" s="1"/>
    </row>
    <row r="568" ht="15.75" customHeight="1">
      <c r="A568" s="1"/>
    </row>
    <row r="569" ht="15.75" customHeight="1">
      <c r="A569" s="1"/>
    </row>
    <row r="570" ht="15.75" customHeight="1">
      <c r="A570" s="1"/>
    </row>
    <row r="571" ht="15.75" customHeight="1">
      <c r="A571" s="1"/>
    </row>
    <row r="572" ht="15.75" customHeight="1">
      <c r="A572" s="1"/>
    </row>
    <row r="573" ht="15.75" customHeight="1">
      <c r="A573" s="1"/>
    </row>
    <row r="574" ht="15.75" customHeight="1">
      <c r="A574" s="1"/>
    </row>
    <row r="575" ht="15.75" customHeight="1">
      <c r="A575" s="1"/>
    </row>
    <row r="576" ht="15.75" customHeight="1">
      <c r="A576" s="1"/>
    </row>
    <row r="577" ht="15.75" customHeight="1">
      <c r="A577" s="1"/>
    </row>
    <row r="578" ht="15.75" customHeight="1">
      <c r="A578" s="1"/>
    </row>
    <row r="579" ht="15.75" customHeight="1">
      <c r="A579" s="1"/>
    </row>
    <row r="580" ht="15.75" customHeight="1">
      <c r="A580" s="1"/>
    </row>
    <row r="581" ht="15.75" customHeight="1">
      <c r="A581" s="1"/>
    </row>
    <row r="582" ht="15.75" customHeight="1">
      <c r="A582" s="1"/>
    </row>
    <row r="583" ht="15.75" customHeight="1">
      <c r="A583" s="1"/>
    </row>
    <row r="584" ht="15.75" customHeight="1">
      <c r="A584" s="1"/>
    </row>
    <row r="585" ht="15.75" customHeight="1">
      <c r="A585" s="1"/>
    </row>
    <row r="586" ht="15.75" customHeight="1">
      <c r="A586" s="1"/>
    </row>
    <row r="587" ht="15.75" customHeight="1">
      <c r="A587" s="1"/>
    </row>
    <row r="588" ht="15.75" customHeight="1">
      <c r="A588" s="1"/>
    </row>
    <row r="589" ht="15.75" customHeight="1">
      <c r="A589" s="1"/>
    </row>
    <row r="590" ht="15.75" customHeight="1">
      <c r="A590" s="1"/>
    </row>
    <row r="591" ht="15.75" customHeight="1">
      <c r="A591" s="1"/>
    </row>
    <row r="592" ht="15.75" customHeight="1">
      <c r="A592" s="1"/>
    </row>
    <row r="593" ht="15.75" customHeight="1">
      <c r="A593" s="1"/>
    </row>
    <row r="594" ht="15.75" customHeight="1">
      <c r="A594" s="1"/>
    </row>
    <row r="595" ht="15.75" customHeight="1">
      <c r="A595" s="1"/>
    </row>
    <row r="596" ht="15.75" customHeight="1">
      <c r="A596" s="1"/>
    </row>
    <row r="597" ht="15.75" customHeight="1">
      <c r="A597" s="1"/>
    </row>
    <row r="598" ht="15.75" customHeight="1">
      <c r="A598" s="1"/>
    </row>
    <row r="599" ht="15.75" customHeight="1">
      <c r="A599" s="1"/>
    </row>
    <row r="600" ht="15.75" customHeight="1">
      <c r="A600" s="1"/>
    </row>
    <row r="601" ht="15.75" customHeight="1">
      <c r="A601" s="1"/>
    </row>
    <row r="602" ht="15.75" customHeight="1">
      <c r="A602" s="1"/>
    </row>
    <row r="603" ht="15.75" customHeight="1">
      <c r="A603" s="1"/>
    </row>
    <row r="604" ht="15.75" customHeight="1">
      <c r="A604" s="1"/>
    </row>
    <row r="605" ht="15.75" customHeight="1">
      <c r="A605" s="1"/>
    </row>
    <row r="606" ht="15.75" customHeight="1">
      <c r="A606" s="1"/>
    </row>
    <row r="607" ht="15.75" customHeight="1">
      <c r="A607" s="1"/>
    </row>
    <row r="608" ht="15.75" customHeight="1">
      <c r="A608" s="1"/>
    </row>
    <row r="609" ht="15.75" customHeight="1">
      <c r="A609" s="1"/>
    </row>
    <row r="610" ht="15.75" customHeight="1">
      <c r="A610" s="1"/>
    </row>
    <row r="611" ht="15.75" customHeight="1">
      <c r="A611" s="1"/>
    </row>
    <row r="612" ht="15.75" customHeight="1">
      <c r="A612" s="1"/>
    </row>
    <row r="613" ht="15.75" customHeight="1">
      <c r="A613" s="1"/>
    </row>
    <row r="614" ht="15.75" customHeight="1">
      <c r="A614" s="1"/>
    </row>
    <row r="615" ht="15.75" customHeight="1">
      <c r="A615" s="1"/>
    </row>
    <row r="616" ht="15.75" customHeight="1">
      <c r="A616" s="1"/>
    </row>
    <row r="617" ht="15.75" customHeight="1">
      <c r="A617" s="1"/>
    </row>
    <row r="618" ht="15.75" customHeight="1">
      <c r="A618" s="1"/>
    </row>
    <row r="619" ht="15.75" customHeight="1">
      <c r="A619" s="1"/>
    </row>
    <row r="620" ht="15.75" customHeight="1">
      <c r="A620" s="1"/>
    </row>
    <row r="621" ht="15.75" customHeight="1">
      <c r="A621" s="1"/>
    </row>
    <row r="622" ht="15.75" customHeight="1">
      <c r="A622" s="1"/>
    </row>
    <row r="623" ht="15.75" customHeight="1">
      <c r="A623" s="1"/>
    </row>
    <row r="624" ht="15.75" customHeight="1">
      <c r="A624" s="1"/>
    </row>
    <row r="625" ht="15.75" customHeight="1">
      <c r="A625" s="1"/>
    </row>
    <row r="626" ht="15.75" customHeight="1">
      <c r="A626" s="1"/>
    </row>
    <row r="627" ht="15.75" customHeight="1">
      <c r="A627" s="1"/>
    </row>
    <row r="628" ht="15.75" customHeight="1">
      <c r="A628" s="1"/>
    </row>
    <row r="629" ht="15.75" customHeight="1">
      <c r="A629" s="1"/>
    </row>
    <row r="630" ht="15.75" customHeight="1">
      <c r="A630" s="1"/>
    </row>
    <row r="631" ht="15.75" customHeight="1">
      <c r="A631" s="1"/>
    </row>
    <row r="632" ht="15.75" customHeight="1">
      <c r="A632" s="1"/>
    </row>
    <row r="633" ht="15.75" customHeight="1">
      <c r="A633" s="1"/>
    </row>
    <row r="634" ht="15.75" customHeight="1">
      <c r="A634" s="1"/>
    </row>
    <row r="635" ht="15.75" customHeight="1">
      <c r="A635" s="1"/>
    </row>
    <row r="636" ht="15.75" customHeight="1">
      <c r="A636" s="1"/>
    </row>
    <row r="637" ht="15.75" customHeight="1">
      <c r="A637" s="1"/>
    </row>
    <row r="638" ht="15.75" customHeight="1">
      <c r="A638" s="1"/>
    </row>
    <row r="639" ht="15.75" customHeight="1">
      <c r="A639" s="1"/>
    </row>
    <row r="640" ht="15.75" customHeight="1">
      <c r="A640" s="1"/>
    </row>
    <row r="641" ht="15.75" customHeight="1">
      <c r="A641" s="1"/>
    </row>
    <row r="642" ht="15.75" customHeight="1">
      <c r="A642" s="1"/>
    </row>
    <row r="643" ht="15.75" customHeight="1">
      <c r="A643" s="1"/>
    </row>
    <row r="644" ht="15.75" customHeight="1">
      <c r="A644" s="1"/>
    </row>
    <row r="645" ht="15.75" customHeight="1">
      <c r="A645" s="1"/>
    </row>
    <row r="646" ht="15.75" customHeight="1">
      <c r="A646" s="1"/>
    </row>
    <row r="647" ht="15.75" customHeight="1">
      <c r="A647" s="1"/>
    </row>
    <row r="648" ht="15.75" customHeight="1">
      <c r="A648" s="1"/>
    </row>
    <row r="649" ht="15.75" customHeight="1">
      <c r="A649" s="1"/>
    </row>
    <row r="650" ht="15.75" customHeight="1">
      <c r="A650" s="1"/>
    </row>
    <row r="651" ht="15.75" customHeight="1">
      <c r="A651" s="1"/>
    </row>
    <row r="652" ht="15.75" customHeight="1">
      <c r="A652" s="1"/>
    </row>
    <row r="653" ht="15.75" customHeight="1">
      <c r="A653" s="1"/>
    </row>
    <row r="654" ht="15.75" customHeight="1">
      <c r="A654" s="1"/>
    </row>
    <row r="655" ht="15.75" customHeight="1">
      <c r="A655" s="1"/>
    </row>
    <row r="656" ht="15.75" customHeight="1">
      <c r="A656" s="1"/>
    </row>
    <row r="657" ht="15.75" customHeight="1">
      <c r="A657" s="1"/>
    </row>
    <row r="658" ht="15.75" customHeight="1">
      <c r="A658" s="1"/>
    </row>
    <row r="659" ht="15.75" customHeight="1">
      <c r="A659" s="1"/>
    </row>
    <row r="660" ht="15.75" customHeight="1">
      <c r="A660" s="1"/>
    </row>
    <row r="661" ht="15.75" customHeight="1">
      <c r="A661" s="1"/>
    </row>
    <row r="662" ht="15.75" customHeight="1">
      <c r="A662" s="1"/>
    </row>
    <row r="663" ht="15.75" customHeight="1">
      <c r="A663" s="1"/>
    </row>
    <row r="664" ht="15.75" customHeight="1">
      <c r="A664" s="1"/>
    </row>
    <row r="665" ht="15.75" customHeight="1">
      <c r="A665" s="1"/>
    </row>
    <row r="666" ht="15.75" customHeight="1">
      <c r="A666" s="1"/>
    </row>
    <row r="667" ht="15.75" customHeight="1">
      <c r="A667" s="1"/>
    </row>
    <row r="668" ht="15.75" customHeight="1">
      <c r="A668" s="1"/>
    </row>
    <row r="669" ht="15.75" customHeight="1">
      <c r="A669" s="1"/>
    </row>
    <row r="670" ht="15.75" customHeight="1">
      <c r="A670" s="1"/>
    </row>
    <row r="671" ht="15.75" customHeight="1">
      <c r="A671" s="1"/>
    </row>
    <row r="672" ht="15.75" customHeight="1">
      <c r="A672" s="1"/>
    </row>
    <row r="673" ht="15.75" customHeight="1">
      <c r="A673" s="1"/>
    </row>
    <row r="674" ht="15.75" customHeight="1">
      <c r="A674" s="1"/>
    </row>
    <row r="675" ht="15.75" customHeight="1">
      <c r="A675" s="1"/>
    </row>
    <row r="676" ht="15.75" customHeight="1">
      <c r="A676" s="1"/>
    </row>
    <row r="677" ht="15.75" customHeight="1">
      <c r="A677" s="1"/>
    </row>
    <row r="678" ht="15.75" customHeight="1">
      <c r="A678" s="1"/>
    </row>
    <row r="679" ht="15.75" customHeight="1">
      <c r="A679" s="1"/>
    </row>
    <row r="680" ht="15.75" customHeight="1">
      <c r="A680" s="1"/>
    </row>
    <row r="681" ht="15.75" customHeight="1">
      <c r="A681" s="1"/>
    </row>
    <row r="682" ht="15.75" customHeight="1">
      <c r="A682" s="1"/>
    </row>
    <row r="683" ht="15.75" customHeight="1">
      <c r="A683" s="1"/>
    </row>
    <row r="684" ht="15.75" customHeight="1">
      <c r="A684" s="1"/>
    </row>
    <row r="685" ht="15.75" customHeight="1">
      <c r="A685" s="1"/>
    </row>
    <row r="686" ht="15.75" customHeight="1">
      <c r="A686" s="1"/>
    </row>
    <row r="687" ht="15.75" customHeight="1">
      <c r="A687" s="1"/>
    </row>
    <row r="688" ht="15.75" customHeight="1">
      <c r="A688" s="1"/>
    </row>
    <row r="689" ht="15.75" customHeight="1">
      <c r="A689" s="1"/>
    </row>
    <row r="690" ht="15.75" customHeight="1">
      <c r="A690" s="1"/>
    </row>
    <row r="691" ht="15.75" customHeight="1">
      <c r="A691" s="1"/>
    </row>
    <row r="692" ht="15.75" customHeight="1">
      <c r="A692" s="1"/>
    </row>
    <row r="693" ht="15.75" customHeight="1">
      <c r="A693" s="1"/>
    </row>
    <row r="694" ht="15.75" customHeight="1">
      <c r="A694" s="1"/>
    </row>
    <row r="695" ht="15.75" customHeight="1">
      <c r="A695" s="1"/>
    </row>
    <row r="696" ht="15.75" customHeight="1">
      <c r="A696" s="1"/>
    </row>
    <row r="697" ht="15.75" customHeight="1">
      <c r="A697" s="1"/>
    </row>
    <row r="698" ht="15.75" customHeight="1">
      <c r="A698" s="1"/>
    </row>
    <row r="699" ht="15.75" customHeight="1">
      <c r="A699" s="1"/>
    </row>
    <row r="700" ht="15.75" customHeight="1">
      <c r="A700" s="1"/>
    </row>
    <row r="701" ht="15.75" customHeight="1">
      <c r="A701" s="1"/>
    </row>
    <row r="702" ht="15.75" customHeight="1">
      <c r="A702" s="1"/>
    </row>
    <row r="703" ht="15.75" customHeight="1">
      <c r="A703" s="1"/>
    </row>
    <row r="704" ht="15.75" customHeight="1">
      <c r="A704" s="1"/>
    </row>
    <row r="705" ht="15.75" customHeight="1">
      <c r="A705" s="1"/>
    </row>
    <row r="706" ht="15.75" customHeight="1">
      <c r="A706" s="1"/>
    </row>
    <row r="707" ht="15.75" customHeight="1">
      <c r="A707" s="1"/>
    </row>
    <row r="708" ht="15.75" customHeight="1">
      <c r="A708" s="1"/>
    </row>
    <row r="709" ht="15.75" customHeight="1">
      <c r="A709" s="1"/>
    </row>
    <row r="710" ht="15.75" customHeight="1">
      <c r="A710" s="1"/>
    </row>
    <row r="711" ht="15.75" customHeight="1">
      <c r="A711" s="1"/>
    </row>
    <row r="712" ht="15.75" customHeight="1">
      <c r="A712" s="1"/>
    </row>
    <row r="713" ht="15.75" customHeight="1">
      <c r="A713" s="1"/>
    </row>
    <row r="714" ht="15.75" customHeight="1">
      <c r="A714" s="1"/>
    </row>
    <row r="715" ht="15.75" customHeight="1">
      <c r="A715" s="1"/>
    </row>
    <row r="716" ht="15.75" customHeight="1">
      <c r="A716" s="1"/>
    </row>
    <row r="717" ht="15.75" customHeight="1">
      <c r="A717" s="1"/>
    </row>
    <row r="718" ht="15.75" customHeight="1">
      <c r="A718" s="1"/>
    </row>
    <row r="719" ht="15.75" customHeight="1">
      <c r="A719" s="1"/>
    </row>
    <row r="720" ht="15.75" customHeight="1">
      <c r="A720" s="1"/>
    </row>
    <row r="721" ht="15.75" customHeight="1">
      <c r="A721" s="1"/>
    </row>
    <row r="722" ht="15.75" customHeight="1">
      <c r="A722" s="1"/>
    </row>
    <row r="723" ht="15.75" customHeight="1">
      <c r="A723" s="1"/>
    </row>
    <row r="724" ht="15.75" customHeight="1">
      <c r="A724" s="1"/>
    </row>
    <row r="725" ht="15.75" customHeight="1">
      <c r="A725" s="1"/>
    </row>
    <row r="726" ht="15.75" customHeight="1">
      <c r="A726" s="1"/>
    </row>
    <row r="727" ht="15.75" customHeight="1">
      <c r="A727" s="1"/>
    </row>
    <row r="728" ht="15.75" customHeight="1">
      <c r="A728" s="1"/>
    </row>
    <row r="729" ht="15.75" customHeight="1">
      <c r="A729" s="1"/>
    </row>
    <row r="730" ht="15.75" customHeight="1">
      <c r="A730" s="1"/>
    </row>
    <row r="731" ht="15.75" customHeight="1">
      <c r="A731" s="1"/>
    </row>
    <row r="732" ht="15.75" customHeight="1">
      <c r="A732" s="1"/>
    </row>
    <row r="733" ht="15.75" customHeight="1">
      <c r="A733" s="1"/>
    </row>
    <row r="734" ht="15.75" customHeight="1">
      <c r="A734" s="1"/>
    </row>
    <row r="735" ht="15.75" customHeight="1">
      <c r="A735" s="1"/>
    </row>
    <row r="736" ht="15.75" customHeight="1">
      <c r="A736" s="1"/>
    </row>
    <row r="737" ht="15.75" customHeight="1">
      <c r="A737" s="1"/>
    </row>
    <row r="738" ht="15.75" customHeight="1">
      <c r="A738" s="1"/>
    </row>
    <row r="739" ht="15.75" customHeight="1">
      <c r="A739" s="1"/>
    </row>
    <row r="740" ht="15.75" customHeight="1">
      <c r="A740" s="1"/>
    </row>
    <row r="741" ht="15.75" customHeight="1">
      <c r="A741" s="1"/>
    </row>
    <row r="742" ht="15.75" customHeight="1">
      <c r="A742" s="1"/>
    </row>
    <row r="743" ht="15.75" customHeight="1">
      <c r="A743" s="1"/>
    </row>
    <row r="744" ht="15.75" customHeight="1">
      <c r="A744" s="1"/>
    </row>
    <row r="745" ht="15.75" customHeight="1">
      <c r="A745" s="1"/>
    </row>
    <row r="746" ht="15.75" customHeight="1">
      <c r="A746" s="1"/>
    </row>
    <row r="747" ht="15.75" customHeight="1">
      <c r="A747" s="1"/>
    </row>
    <row r="748" ht="15.75" customHeight="1">
      <c r="A748" s="1"/>
    </row>
    <row r="749" ht="15.75" customHeight="1">
      <c r="A749" s="1"/>
    </row>
    <row r="750" ht="15.75" customHeight="1">
      <c r="A750" s="1"/>
    </row>
    <row r="751" ht="15.75" customHeight="1">
      <c r="A751" s="1"/>
    </row>
    <row r="752" ht="15.75" customHeight="1">
      <c r="A752" s="1"/>
    </row>
    <row r="753" ht="15.75" customHeight="1">
      <c r="A753" s="1"/>
    </row>
    <row r="754" ht="15.75" customHeight="1">
      <c r="A754" s="1"/>
    </row>
    <row r="755" ht="15.75" customHeight="1">
      <c r="A755" s="1"/>
    </row>
    <row r="756" ht="15.75" customHeight="1">
      <c r="A756" s="1"/>
    </row>
    <row r="757" ht="15.75" customHeight="1">
      <c r="A757" s="1"/>
    </row>
    <row r="758" ht="15.75" customHeight="1">
      <c r="A758" s="1"/>
    </row>
    <row r="759" ht="15.75" customHeight="1">
      <c r="A759" s="1"/>
    </row>
    <row r="760" ht="15.75" customHeight="1">
      <c r="A760" s="1"/>
    </row>
    <row r="761" ht="15.75" customHeight="1">
      <c r="A761" s="1"/>
    </row>
    <row r="762" ht="15.75" customHeight="1">
      <c r="A762" s="1"/>
    </row>
    <row r="763" ht="15.75" customHeight="1">
      <c r="A763" s="1"/>
    </row>
    <row r="764" ht="15.75" customHeight="1">
      <c r="A764" s="1"/>
    </row>
    <row r="765" ht="15.75" customHeight="1">
      <c r="A765" s="1"/>
    </row>
    <row r="766" ht="15.75" customHeight="1">
      <c r="A766" s="1"/>
    </row>
    <row r="767" ht="15.75" customHeight="1">
      <c r="A767" s="1"/>
    </row>
    <row r="768" ht="15.75" customHeight="1">
      <c r="A768" s="1"/>
    </row>
    <row r="769" ht="15.75" customHeight="1">
      <c r="A769" s="1"/>
    </row>
    <row r="770" ht="15.75" customHeight="1">
      <c r="A770" s="1"/>
    </row>
    <row r="771" ht="15.75" customHeight="1">
      <c r="A771" s="1"/>
    </row>
    <row r="772" ht="15.75" customHeight="1">
      <c r="A772" s="1"/>
    </row>
    <row r="773" ht="15.75" customHeight="1">
      <c r="A773" s="1"/>
    </row>
    <row r="774" ht="15.75" customHeight="1">
      <c r="A774" s="1"/>
    </row>
    <row r="775" ht="15.75" customHeight="1">
      <c r="A775" s="1"/>
    </row>
    <row r="776" ht="15.75" customHeight="1">
      <c r="A776" s="1"/>
    </row>
    <row r="777" ht="15.75" customHeight="1">
      <c r="A777" s="1"/>
    </row>
    <row r="778" ht="15.75" customHeight="1">
      <c r="A778" s="1"/>
    </row>
    <row r="779" ht="15.75" customHeight="1">
      <c r="A779" s="1"/>
    </row>
    <row r="780" ht="15.75" customHeight="1">
      <c r="A780" s="1"/>
    </row>
    <row r="781" ht="15.75" customHeight="1">
      <c r="A781" s="1"/>
    </row>
    <row r="782" ht="15.75" customHeight="1">
      <c r="A782" s="1"/>
    </row>
    <row r="783" ht="15.75" customHeight="1">
      <c r="A783" s="1"/>
    </row>
    <row r="784" ht="15.75" customHeight="1">
      <c r="A784" s="1"/>
    </row>
    <row r="785" ht="15.75" customHeight="1">
      <c r="A785" s="1"/>
    </row>
    <row r="786" ht="15.75" customHeight="1">
      <c r="A786" s="1"/>
    </row>
    <row r="787" ht="15.75" customHeight="1">
      <c r="A787" s="1"/>
    </row>
    <row r="788" ht="15.75" customHeight="1">
      <c r="A788" s="1"/>
    </row>
    <row r="789" ht="15.75" customHeight="1">
      <c r="A789" s="1"/>
    </row>
    <row r="790" ht="15.75" customHeight="1">
      <c r="A790" s="1"/>
    </row>
    <row r="791" ht="15.75" customHeight="1">
      <c r="A791" s="1"/>
    </row>
    <row r="792" ht="15.75" customHeight="1">
      <c r="A792" s="1"/>
    </row>
    <row r="793" ht="15.75" customHeight="1">
      <c r="A793" s="1"/>
    </row>
    <row r="794" ht="15.75" customHeight="1">
      <c r="A794" s="1"/>
    </row>
    <row r="795" ht="15.75" customHeight="1">
      <c r="A795" s="1"/>
    </row>
    <row r="796" ht="15.75" customHeight="1">
      <c r="A796" s="1"/>
    </row>
    <row r="797" ht="15.75" customHeight="1">
      <c r="A797" s="1"/>
    </row>
    <row r="798" ht="15.75" customHeight="1">
      <c r="A798" s="1"/>
    </row>
    <row r="799" ht="15.75" customHeight="1">
      <c r="A799" s="1"/>
    </row>
    <row r="800" ht="15.75" customHeight="1">
      <c r="A800" s="1"/>
    </row>
    <row r="801" ht="15.75" customHeight="1">
      <c r="A801" s="1"/>
    </row>
    <row r="802" ht="15.75" customHeight="1">
      <c r="A802" s="1"/>
    </row>
    <row r="803" ht="15.75" customHeight="1">
      <c r="A803" s="1"/>
    </row>
    <row r="804" ht="15.75" customHeight="1">
      <c r="A804" s="1"/>
    </row>
    <row r="805" ht="15.75" customHeight="1">
      <c r="A805" s="1"/>
    </row>
    <row r="806" ht="15.75" customHeight="1">
      <c r="A806" s="1"/>
    </row>
    <row r="807" ht="15.75" customHeight="1">
      <c r="A807" s="1"/>
    </row>
    <row r="808" ht="15.75" customHeight="1">
      <c r="A808" s="1"/>
    </row>
    <row r="809" ht="15.75" customHeight="1">
      <c r="A809" s="1"/>
    </row>
    <row r="810" ht="15.75" customHeight="1">
      <c r="A810" s="1"/>
    </row>
    <row r="811" ht="15.75" customHeight="1">
      <c r="A811" s="1"/>
    </row>
    <row r="812" ht="15.75" customHeight="1">
      <c r="A812" s="1"/>
    </row>
    <row r="813" ht="15.75" customHeight="1">
      <c r="A813" s="1"/>
    </row>
    <row r="814" ht="15.75" customHeight="1">
      <c r="A814" s="1"/>
    </row>
    <row r="815" ht="15.75" customHeight="1">
      <c r="A815" s="1"/>
    </row>
    <row r="816" ht="15.75" customHeight="1">
      <c r="A816" s="1"/>
    </row>
    <row r="817" ht="15.75" customHeight="1">
      <c r="A817" s="1"/>
    </row>
    <row r="818" ht="15.75" customHeight="1">
      <c r="A818" s="1"/>
    </row>
    <row r="819" ht="15.75" customHeight="1">
      <c r="A819" s="1"/>
    </row>
    <row r="820" ht="15.75" customHeight="1">
      <c r="A820" s="1"/>
    </row>
    <row r="821" ht="15.75" customHeight="1">
      <c r="A821" s="1"/>
    </row>
    <row r="822" ht="15.75" customHeight="1">
      <c r="A822" s="1"/>
    </row>
    <row r="823" ht="15.75" customHeight="1">
      <c r="A823" s="1"/>
    </row>
    <row r="824" ht="15.75" customHeight="1">
      <c r="A824" s="1"/>
    </row>
    <row r="825" ht="15.75" customHeight="1">
      <c r="A825" s="1"/>
    </row>
    <row r="826" ht="15.75" customHeight="1">
      <c r="A826" s="1"/>
    </row>
    <row r="827" ht="15.75" customHeight="1">
      <c r="A827" s="1"/>
    </row>
    <row r="828" ht="15.75" customHeight="1">
      <c r="A828" s="1"/>
    </row>
    <row r="829" ht="15.75" customHeight="1">
      <c r="A829" s="1"/>
    </row>
    <row r="830" ht="15.75" customHeight="1">
      <c r="A830" s="1"/>
    </row>
    <row r="831" ht="15.75" customHeight="1">
      <c r="A831" s="1"/>
    </row>
    <row r="832" ht="15.75" customHeight="1">
      <c r="A832" s="1"/>
    </row>
    <row r="833" ht="15.75" customHeight="1">
      <c r="A833" s="1"/>
    </row>
    <row r="834" ht="15.75" customHeight="1">
      <c r="A834" s="1"/>
    </row>
    <row r="835" ht="15.75" customHeight="1">
      <c r="A835" s="1"/>
    </row>
    <row r="836" ht="15.75" customHeight="1">
      <c r="A836" s="1"/>
    </row>
    <row r="837" ht="15.75" customHeight="1">
      <c r="A837" s="1"/>
    </row>
    <row r="838" ht="15.75" customHeight="1">
      <c r="A838" s="1"/>
    </row>
    <row r="839" ht="15.75" customHeight="1">
      <c r="A839" s="1"/>
    </row>
    <row r="840" ht="15.75" customHeight="1">
      <c r="A840" s="1"/>
    </row>
    <row r="841" ht="15.75" customHeight="1">
      <c r="A841" s="1"/>
    </row>
    <row r="842" ht="15.75" customHeight="1">
      <c r="A842" s="1"/>
    </row>
    <row r="843" ht="15.75" customHeight="1">
      <c r="A843" s="1"/>
    </row>
    <row r="844" ht="15.75" customHeight="1">
      <c r="A844" s="1"/>
    </row>
    <row r="845" ht="15.75" customHeight="1">
      <c r="A845" s="1"/>
    </row>
    <row r="846" ht="15.75" customHeight="1">
      <c r="A846" s="1"/>
    </row>
    <row r="847" ht="15.75" customHeight="1">
      <c r="A847" s="1"/>
    </row>
    <row r="848" ht="15.75" customHeight="1">
      <c r="A848" s="1"/>
    </row>
    <row r="849" ht="15.75" customHeight="1">
      <c r="A849" s="1"/>
    </row>
    <row r="850" ht="15.75" customHeight="1">
      <c r="A850" s="1"/>
    </row>
    <row r="851" ht="15.75" customHeight="1">
      <c r="A851" s="1"/>
    </row>
    <row r="852" ht="15.75" customHeight="1">
      <c r="A852" s="1"/>
    </row>
    <row r="853" ht="15.75" customHeight="1">
      <c r="A853" s="1"/>
    </row>
    <row r="854" ht="15.75" customHeight="1">
      <c r="A854" s="1"/>
    </row>
    <row r="855" ht="15.75" customHeight="1">
      <c r="A855" s="1"/>
    </row>
    <row r="856" ht="15.75" customHeight="1">
      <c r="A856" s="1"/>
    </row>
    <row r="857" ht="15.75" customHeight="1">
      <c r="A857" s="1"/>
    </row>
    <row r="858" ht="15.75" customHeight="1">
      <c r="A858" s="1"/>
    </row>
    <row r="859" ht="15.75" customHeight="1">
      <c r="A859" s="1"/>
    </row>
    <row r="860" ht="15.75" customHeight="1">
      <c r="A860" s="1"/>
    </row>
    <row r="861" ht="15.75" customHeight="1">
      <c r="A861" s="1"/>
    </row>
    <row r="862" ht="15.75" customHeight="1">
      <c r="A862" s="1"/>
    </row>
    <row r="863" ht="15.75" customHeight="1">
      <c r="A863" s="1"/>
    </row>
    <row r="864" ht="15.75" customHeight="1">
      <c r="A864" s="1"/>
    </row>
    <row r="865" ht="15.75" customHeight="1">
      <c r="A865" s="1"/>
    </row>
    <row r="866" ht="15.75" customHeight="1">
      <c r="A866" s="1"/>
    </row>
    <row r="867" ht="15.75" customHeight="1">
      <c r="A867" s="1"/>
    </row>
    <row r="868" ht="15.75" customHeight="1">
      <c r="A868" s="1"/>
    </row>
    <row r="869" ht="15.75" customHeight="1">
      <c r="A869" s="1"/>
    </row>
    <row r="870" ht="15.75" customHeight="1">
      <c r="A870" s="1"/>
    </row>
    <row r="871" ht="15.75" customHeight="1">
      <c r="A871" s="1"/>
    </row>
    <row r="872" ht="15.75" customHeight="1">
      <c r="A872" s="1"/>
    </row>
    <row r="873" ht="15.75" customHeight="1">
      <c r="A873" s="1"/>
    </row>
    <row r="874" ht="15.75" customHeight="1">
      <c r="A874" s="1"/>
    </row>
    <row r="875" ht="15.75" customHeight="1">
      <c r="A875" s="1"/>
    </row>
    <row r="876" ht="15.75" customHeight="1">
      <c r="A876" s="1"/>
    </row>
    <row r="877" ht="15.75" customHeight="1">
      <c r="A877" s="1"/>
    </row>
    <row r="878" ht="15.75" customHeight="1">
      <c r="A878" s="1"/>
    </row>
    <row r="879" ht="15.75" customHeight="1">
      <c r="A879" s="1"/>
    </row>
    <row r="880" ht="15.75" customHeight="1">
      <c r="A880" s="1"/>
    </row>
    <row r="881" ht="15.75" customHeight="1">
      <c r="A881" s="1"/>
    </row>
    <row r="882" ht="15.75" customHeight="1">
      <c r="A882" s="1"/>
    </row>
    <row r="883" ht="15.75" customHeight="1">
      <c r="A883" s="1"/>
    </row>
    <row r="884" ht="15.75" customHeight="1">
      <c r="A884" s="1"/>
    </row>
    <row r="885" ht="15.75" customHeight="1">
      <c r="A885" s="1"/>
    </row>
    <row r="886" ht="15.75" customHeight="1">
      <c r="A886" s="1"/>
    </row>
    <row r="887" ht="15.75" customHeight="1">
      <c r="A887" s="1"/>
    </row>
    <row r="888" ht="15.75" customHeight="1">
      <c r="A888" s="1"/>
    </row>
    <row r="889" ht="15.75" customHeight="1">
      <c r="A889" s="1"/>
    </row>
    <row r="890" ht="15.75" customHeight="1">
      <c r="A890" s="1"/>
    </row>
    <row r="891" ht="15.75" customHeight="1">
      <c r="A891" s="1"/>
    </row>
    <row r="892" ht="15.75" customHeight="1">
      <c r="A892" s="1"/>
    </row>
    <row r="893" ht="15.75" customHeight="1">
      <c r="A893" s="1"/>
    </row>
    <row r="894" ht="15.75" customHeight="1">
      <c r="A894" s="1"/>
    </row>
    <row r="895" ht="15.75" customHeight="1">
      <c r="A895" s="1"/>
    </row>
    <row r="896" ht="15.75" customHeight="1">
      <c r="A896" s="1"/>
    </row>
    <row r="897" ht="15.75" customHeight="1">
      <c r="A897" s="1"/>
    </row>
    <row r="898" ht="15.75" customHeight="1">
      <c r="A898" s="1"/>
    </row>
    <row r="899" ht="15.75" customHeight="1">
      <c r="A899" s="1"/>
    </row>
    <row r="900" ht="15.75" customHeight="1">
      <c r="A900" s="1"/>
    </row>
    <row r="901" ht="15.75" customHeight="1">
      <c r="A901" s="1"/>
    </row>
    <row r="902" ht="15.75" customHeight="1">
      <c r="A902" s="1"/>
    </row>
    <row r="903" ht="15.75" customHeight="1">
      <c r="A903" s="1"/>
    </row>
    <row r="904" ht="15.75" customHeight="1">
      <c r="A904" s="1"/>
    </row>
    <row r="905" ht="15.75" customHeight="1">
      <c r="A905" s="1"/>
    </row>
    <row r="906" ht="15.75" customHeight="1">
      <c r="A906" s="1"/>
    </row>
    <row r="907" ht="15.75" customHeight="1">
      <c r="A907" s="1"/>
    </row>
    <row r="908" ht="15.75" customHeight="1">
      <c r="A908" s="1"/>
    </row>
    <row r="909" ht="15.75" customHeight="1">
      <c r="A909" s="1"/>
    </row>
    <row r="910" ht="15.75" customHeight="1">
      <c r="A910" s="1"/>
    </row>
    <row r="911" ht="15.75" customHeight="1">
      <c r="A911" s="1"/>
    </row>
    <row r="912" ht="15.75" customHeight="1">
      <c r="A912" s="1"/>
    </row>
    <row r="913" ht="15.75" customHeight="1">
      <c r="A913" s="1"/>
    </row>
    <row r="914" ht="15.75" customHeight="1">
      <c r="A914" s="1"/>
    </row>
    <row r="915" ht="15.75" customHeight="1">
      <c r="A915" s="1"/>
    </row>
    <row r="916" ht="15.75" customHeight="1">
      <c r="A916" s="1"/>
    </row>
    <row r="917" ht="15.75" customHeight="1">
      <c r="A917" s="1"/>
    </row>
    <row r="918" ht="15.75" customHeight="1">
      <c r="A918" s="1"/>
    </row>
    <row r="919" ht="15.75" customHeight="1">
      <c r="A919" s="1"/>
    </row>
    <row r="920" ht="15.75" customHeight="1">
      <c r="A920" s="1"/>
    </row>
    <row r="921" ht="15.75" customHeight="1">
      <c r="A921" s="1"/>
    </row>
    <row r="922" ht="15.75" customHeight="1">
      <c r="A922" s="1"/>
    </row>
    <row r="923" ht="15.75" customHeight="1">
      <c r="A923" s="1"/>
    </row>
    <row r="924" ht="15.75" customHeight="1">
      <c r="A924" s="1"/>
    </row>
    <row r="925" ht="15.75" customHeight="1">
      <c r="A925" s="1"/>
    </row>
    <row r="926" ht="15.75" customHeight="1">
      <c r="A926" s="1"/>
    </row>
    <row r="927" ht="15.75" customHeight="1">
      <c r="A927" s="1"/>
    </row>
    <row r="928" ht="15.75" customHeight="1">
      <c r="A928" s="1"/>
    </row>
    <row r="929" ht="15.75" customHeight="1">
      <c r="A929" s="1"/>
    </row>
    <row r="930" ht="15.75" customHeight="1">
      <c r="A930" s="1"/>
    </row>
    <row r="931" ht="15.75" customHeight="1">
      <c r="A931" s="1"/>
    </row>
    <row r="932" ht="15.75" customHeight="1">
      <c r="A932" s="1"/>
    </row>
    <row r="933" ht="15.75" customHeight="1">
      <c r="A933" s="1"/>
    </row>
    <row r="934" ht="15.75" customHeight="1">
      <c r="A934" s="1"/>
    </row>
    <row r="935" ht="15.75" customHeight="1">
      <c r="A935" s="1"/>
    </row>
    <row r="936" ht="15.75" customHeight="1">
      <c r="A936" s="1"/>
    </row>
    <row r="937" ht="15.75" customHeight="1">
      <c r="A937" s="1"/>
    </row>
    <row r="938" ht="15.75" customHeight="1">
      <c r="A938" s="1"/>
    </row>
    <row r="939" ht="15.75" customHeight="1">
      <c r="A939" s="1"/>
    </row>
    <row r="940" ht="15.75" customHeight="1">
      <c r="A940" s="1"/>
    </row>
    <row r="941" ht="15.75" customHeight="1">
      <c r="A941" s="1"/>
    </row>
    <row r="942" ht="15.75" customHeight="1">
      <c r="A942" s="1"/>
    </row>
    <row r="943" ht="15.75" customHeight="1">
      <c r="A943" s="1"/>
    </row>
    <row r="944" ht="15.75" customHeight="1">
      <c r="A944" s="1"/>
    </row>
    <row r="945" ht="15.75" customHeight="1">
      <c r="A945" s="1"/>
    </row>
    <row r="946" ht="15.75" customHeight="1">
      <c r="A946" s="1"/>
    </row>
    <row r="947" ht="15.75" customHeight="1">
      <c r="A947" s="1"/>
    </row>
    <row r="948" ht="15.75" customHeight="1">
      <c r="A948" s="1"/>
    </row>
    <row r="949" ht="15.75" customHeight="1">
      <c r="A949" s="1"/>
    </row>
    <row r="950" ht="15.75" customHeight="1">
      <c r="A950" s="1"/>
    </row>
    <row r="951" ht="15.75" customHeight="1">
      <c r="A951" s="1"/>
    </row>
    <row r="952" ht="15.75" customHeight="1">
      <c r="A952" s="1"/>
    </row>
    <row r="953" ht="15.75" customHeight="1">
      <c r="A953" s="1"/>
    </row>
    <row r="954" ht="15.75" customHeight="1">
      <c r="A954" s="1"/>
    </row>
    <row r="955" ht="15.75" customHeight="1">
      <c r="A955" s="1"/>
    </row>
    <row r="956" ht="15.75" customHeight="1">
      <c r="A956" s="1"/>
    </row>
    <row r="957" ht="15.75" customHeight="1">
      <c r="A957" s="1"/>
    </row>
    <row r="958" ht="15.75" customHeight="1">
      <c r="A958" s="1"/>
    </row>
    <row r="959" ht="15.75" customHeight="1">
      <c r="A959" s="1"/>
    </row>
    <row r="960" ht="15.75" customHeight="1">
      <c r="A960" s="1"/>
    </row>
    <row r="961" ht="15.75" customHeight="1">
      <c r="A961" s="1"/>
    </row>
    <row r="962" ht="15.75" customHeight="1">
      <c r="A962" s="1"/>
    </row>
    <row r="963" ht="15.75" customHeight="1">
      <c r="A963" s="1"/>
    </row>
    <row r="964" ht="15.75" customHeight="1">
      <c r="A964" s="1"/>
    </row>
    <row r="965" ht="15.75" customHeight="1">
      <c r="A965" s="1"/>
    </row>
    <row r="966" ht="15.75" customHeight="1">
      <c r="A966" s="1"/>
    </row>
    <row r="967" ht="15.75" customHeight="1">
      <c r="A967" s="1"/>
    </row>
    <row r="968" ht="15.75" customHeight="1">
      <c r="A968" s="1"/>
    </row>
    <row r="969" ht="15.75" customHeight="1">
      <c r="A969" s="1"/>
    </row>
    <row r="970" ht="15.75" customHeight="1">
      <c r="A970" s="1"/>
    </row>
    <row r="971" ht="15.75" customHeight="1">
      <c r="A971" s="1"/>
    </row>
    <row r="972" ht="15.75" customHeight="1">
      <c r="A972" s="1"/>
    </row>
    <row r="973" ht="15.75" customHeight="1">
      <c r="A973" s="1"/>
    </row>
    <row r="974" ht="15.75" customHeight="1">
      <c r="A974" s="1"/>
    </row>
    <row r="975" ht="15.75" customHeight="1">
      <c r="A975" s="1"/>
    </row>
    <row r="976" ht="15.75" customHeight="1">
      <c r="A976" s="1"/>
    </row>
    <row r="977" ht="15.75" customHeight="1">
      <c r="A977" s="1"/>
    </row>
    <row r="978" ht="15.75" customHeight="1">
      <c r="A978" s="1"/>
    </row>
    <row r="979" ht="15.75" customHeight="1">
      <c r="A979" s="1"/>
    </row>
    <row r="980" ht="15.75" customHeight="1">
      <c r="A980" s="1"/>
    </row>
    <row r="981" ht="15.75" customHeight="1">
      <c r="A981" s="1"/>
    </row>
    <row r="982" ht="15.75" customHeight="1">
      <c r="A982" s="1"/>
    </row>
    <row r="983" ht="15.75" customHeight="1">
      <c r="A983" s="1"/>
    </row>
    <row r="984" ht="15.75" customHeight="1">
      <c r="A984" s="1"/>
    </row>
    <row r="985" ht="15.75" customHeight="1">
      <c r="A985" s="1"/>
    </row>
    <row r="986" ht="15.75" customHeight="1">
      <c r="A986" s="1"/>
    </row>
    <row r="987" ht="15.75" customHeight="1">
      <c r="A987" s="1"/>
    </row>
    <row r="988" ht="15.75" customHeight="1">
      <c r="A988" s="1"/>
    </row>
    <row r="989" ht="15.75" customHeight="1">
      <c r="A989" s="1"/>
    </row>
    <row r="990" ht="15.75" customHeight="1">
      <c r="A990" s="1"/>
    </row>
    <row r="991" ht="15.75" customHeight="1">
      <c r="A991" s="1"/>
    </row>
    <row r="992" ht="15.75" customHeight="1">
      <c r="A992" s="1"/>
    </row>
    <row r="993" ht="15.75" customHeight="1">
      <c r="A993" s="1"/>
    </row>
    <row r="994" ht="15.75" customHeight="1">
      <c r="A994" s="1"/>
    </row>
    <row r="995" ht="15.75" customHeight="1">
      <c r="A995" s="1"/>
    </row>
    <row r="996" ht="15.75" customHeight="1">
      <c r="A996" s="1"/>
    </row>
    <row r="997" ht="15.75" customHeight="1">
      <c r="A997" s="1"/>
    </row>
    <row r="998" ht="15.75" customHeight="1">
      <c r="A998" s="1"/>
    </row>
    <row r="999" ht="15.75" customHeight="1">
      <c r="A999" s="1"/>
    </row>
    <row r="1000" ht="15.75" customHeight="1">
      <c r="A1000" s="1"/>
    </row>
  </sheetData>
  <mergeCells count="2">
    <mergeCell ref="A2:E2"/>
    <mergeCell ref="A15:E15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81.57"/>
    <col customWidth="1" min="3" max="3" width="8.29"/>
    <col customWidth="1" min="4" max="5" width="10.57"/>
    <col customWidth="1" min="6" max="6" width="14.29"/>
    <col customWidth="1" min="7" max="7" width="20.29"/>
    <col customWidth="1" min="8" max="8" width="16.29"/>
    <col customWidth="1" min="9" max="9" width="19.57"/>
    <col customWidth="1" min="10" max="10" width="12.71"/>
    <col customWidth="1" min="11" max="11" width="23.86"/>
    <col customWidth="1" min="12" max="12" width="19.43"/>
    <col customWidth="1" min="13" max="14" width="8.71"/>
    <col customWidth="1" min="15" max="15" width="12.0"/>
    <col customWidth="1" min="16" max="16" width="14.86"/>
    <col customWidth="1" min="17" max="17" width="15.86"/>
    <col customWidth="1" min="18" max="18" width="17.43"/>
    <col customWidth="1" min="19" max="19" width="18.57"/>
    <col customWidth="1" min="20" max="20" width="19.43"/>
    <col customWidth="1" min="21" max="41" width="8.71"/>
  </cols>
  <sheetData>
    <row r="1">
      <c r="A1" s="32"/>
      <c r="B1" s="33" t="s">
        <v>17</v>
      </c>
      <c r="C1" s="2"/>
      <c r="D1" s="2"/>
      <c r="E1" s="2"/>
      <c r="F1" s="2"/>
      <c r="G1" s="34"/>
      <c r="H1" s="34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2">
      <c r="A2" s="32"/>
      <c r="B2" s="2"/>
      <c r="C2" s="2"/>
      <c r="D2" s="2"/>
      <c r="E2" s="2"/>
      <c r="F2" s="2"/>
      <c r="G2" s="34"/>
      <c r="H2" s="34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>
      <c r="A3" s="32"/>
      <c r="B3" s="33" t="s">
        <v>18</v>
      </c>
      <c r="C3" s="2"/>
      <c r="D3" s="2"/>
      <c r="E3" s="2"/>
      <c r="F3" s="2"/>
      <c r="G3" s="34"/>
      <c r="H3" s="34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>
      <c r="A4" s="32"/>
      <c r="B4" s="35" t="s">
        <v>19</v>
      </c>
      <c r="C4" s="2"/>
      <c r="D4" s="2"/>
      <c r="E4" s="2"/>
      <c r="F4" s="2"/>
      <c r="G4" s="34"/>
      <c r="H4" s="36" t="s">
        <v>20</v>
      </c>
      <c r="I4" s="37" t="s">
        <v>21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>
      <c r="A5" s="32"/>
      <c r="B5" s="35"/>
      <c r="C5" s="2"/>
      <c r="D5" s="2"/>
      <c r="E5" s="2"/>
      <c r="F5" s="2"/>
      <c r="G5" s="34"/>
      <c r="H5" s="38" t="s">
        <v>22</v>
      </c>
      <c r="I5" s="39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>
      <c r="A6" s="32"/>
      <c r="B6" s="33" t="s">
        <v>23</v>
      </c>
      <c r="C6" s="2"/>
      <c r="D6" s="2"/>
      <c r="E6" s="40" t="s">
        <v>24</v>
      </c>
      <c r="F6" s="41" t="s">
        <v>25</v>
      </c>
      <c r="G6" s="34"/>
      <c r="H6" s="42" t="s">
        <v>26</v>
      </c>
      <c r="I6" s="39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>
      <c r="A7" s="32"/>
      <c r="B7" s="35" t="s">
        <v>27</v>
      </c>
      <c r="C7" s="2"/>
      <c r="D7" s="2"/>
      <c r="E7" s="43">
        <v>5.0</v>
      </c>
      <c r="F7" s="23" t="s">
        <v>28</v>
      </c>
      <c r="G7" s="34"/>
      <c r="H7" s="42" t="s">
        <v>29</v>
      </c>
      <c r="I7" s="39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>
      <c r="A8" s="32"/>
      <c r="B8" s="35" t="s">
        <v>30</v>
      </c>
      <c r="C8" s="2"/>
      <c r="D8" s="2"/>
      <c r="E8" s="43">
        <v>4.0</v>
      </c>
      <c r="F8" s="23" t="s">
        <v>31</v>
      </c>
      <c r="G8" s="34"/>
      <c r="H8" s="42" t="s">
        <v>32</v>
      </c>
      <c r="I8" s="39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>
      <c r="A9" s="32"/>
      <c r="B9" s="44" t="s">
        <v>33</v>
      </c>
      <c r="C9" s="2"/>
      <c r="D9" s="2"/>
      <c r="E9" s="43">
        <v>20.0</v>
      </c>
      <c r="F9" s="23" t="s">
        <v>34</v>
      </c>
      <c r="G9" s="34"/>
      <c r="H9" s="42" t="s">
        <v>35</v>
      </c>
      <c r="I9" s="39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>
      <c r="A10" s="32"/>
      <c r="C10" s="2"/>
      <c r="D10" s="2"/>
      <c r="E10" s="45">
        <v>15.0</v>
      </c>
      <c r="F10" s="27" t="s">
        <v>36</v>
      </c>
      <c r="G10" s="34"/>
      <c r="H10" s="42" t="s">
        <v>37</v>
      </c>
      <c r="I10" s="39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>
      <c r="A11" s="32"/>
      <c r="B11" s="33" t="s">
        <v>38</v>
      </c>
      <c r="C11" s="2"/>
      <c r="D11" s="2"/>
      <c r="E11" s="2"/>
      <c r="F11" s="2"/>
      <c r="G11" s="34"/>
      <c r="H11" s="42" t="s">
        <v>39</v>
      </c>
      <c r="I11" s="39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>
      <c r="A12" s="2"/>
      <c r="B12" s="35" t="s">
        <v>40</v>
      </c>
      <c r="C12" s="2"/>
      <c r="D12" s="2"/>
      <c r="E12" s="2"/>
      <c r="F12" s="2"/>
      <c r="G12" s="34"/>
      <c r="H12" s="42" t="s">
        <v>41</v>
      </c>
      <c r="I12" s="39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>
      <c r="A13" s="46"/>
      <c r="B13" s="35" t="s">
        <v>42</v>
      </c>
      <c r="C13" s="2"/>
      <c r="D13" s="2"/>
      <c r="E13" s="2"/>
      <c r="F13" s="2"/>
      <c r="G13" s="34"/>
      <c r="H13" s="42" t="s">
        <v>43</v>
      </c>
      <c r="I13" s="39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>
      <c r="A14" s="46"/>
      <c r="B14" s="35" t="s">
        <v>44</v>
      </c>
      <c r="C14" s="2"/>
      <c r="D14" s="2"/>
      <c r="E14" s="2"/>
      <c r="F14" s="2"/>
      <c r="G14" s="34"/>
      <c r="H14" s="47" t="s">
        <v>45</v>
      </c>
      <c r="I14" s="39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>
      <c r="A15" s="46"/>
      <c r="C15" s="2"/>
      <c r="D15" s="2"/>
      <c r="E15" s="2"/>
      <c r="F15" s="2"/>
      <c r="G15" s="34"/>
      <c r="H15" s="34"/>
      <c r="I15" s="48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>
      <c r="A16" s="2"/>
      <c r="B16" s="33" t="s">
        <v>46</v>
      </c>
      <c r="C16" s="2"/>
      <c r="D16" s="2"/>
      <c r="E16" s="2"/>
      <c r="F16" s="2"/>
      <c r="G16" s="34"/>
      <c r="H16" s="34"/>
      <c r="I16" s="48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>
      <c r="A17" s="32"/>
      <c r="B17" s="35" t="s">
        <v>47</v>
      </c>
      <c r="C17" s="2"/>
      <c r="D17" s="2"/>
      <c r="E17" s="2"/>
      <c r="F17" s="2"/>
      <c r="G17" s="34"/>
      <c r="H17" s="34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>
      <c r="A18" s="32"/>
      <c r="B18" s="35" t="s">
        <v>48</v>
      </c>
      <c r="C18" s="2"/>
      <c r="D18" s="2"/>
      <c r="E18" s="2"/>
      <c r="F18" s="2"/>
      <c r="G18" s="34"/>
      <c r="H18" s="34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>
      <c r="A19" s="32"/>
      <c r="B19" s="2" t="s">
        <v>49</v>
      </c>
      <c r="C19" s="2"/>
      <c r="D19" s="2"/>
      <c r="E19" s="2"/>
      <c r="F19" s="2"/>
      <c r="G19" s="34"/>
      <c r="H19" s="34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>
      <c r="A20" s="32"/>
      <c r="C20" s="2"/>
      <c r="D20" s="2"/>
      <c r="E20" s="2"/>
      <c r="F20" s="2"/>
      <c r="G20" s="34"/>
      <c r="H20" s="34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>
      <c r="A21" s="32"/>
      <c r="B21" s="2"/>
      <c r="C21" s="2"/>
      <c r="D21" s="2"/>
      <c r="E21" s="2"/>
      <c r="F21" s="2"/>
      <c r="G21" s="34"/>
      <c r="H21" s="34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ht="15.75" customHeight="1">
      <c r="A22" s="32"/>
      <c r="B22" s="49" t="s">
        <v>50</v>
      </c>
      <c r="D22" s="50" t="str">
        <f>IFERROR(__xludf.DUMMYFUNCTION("SPLIT(B22, ""|"")"),"msisdn")</f>
        <v>msisdn</v>
      </c>
      <c r="E22" s="50" t="str">
        <f>IFERROR(__xludf.DUMMYFUNCTION("""COMPUTED_VALUE"""),"City")</f>
        <v>City</v>
      </c>
      <c r="F22" s="50" t="str">
        <f>IFERROR(__xludf.DUMMYFUNCTION("""COMPUTED_VALUE"""),"market_id")</f>
        <v>market_id</v>
      </c>
      <c r="G22" s="51" t="str">
        <f>IFERROR(__xludf.DUMMYFUNCTION("""COMPUTED_VALUE"""),"upload_megabytes")</f>
        <v>upload_megabytes</v>
      </c>
      <c r="H22" s="52" t="str">
        <f>IFERROR(__xludf.DUMMYFUNCTION("""COMPUTED_VALUE"""),"download_megabytes")</f>
        <v>download_megabytes</v>
      </c>
      <c r="I22" s="50" t="str">
        <f>IFERROR(__xludf.DUMMYFUNCTION("""COMPUTED_VALUE"""),"modem")</f>
        <v>modem</v>
      </c>
      <c r="J22" s="41" t="s">
        <v>25</v>
      </c>
      <c r="K22" s="36" t="s">
        <v>20</v>
      </c>
      <c r="L22" s="37" t="s">
        <v>21</v>
      </c>
    </row>
    <row r="23" ht="15.75" customHeight="1">
      <c r="A23" s="32"/>
      <c r="B23" s="49" t="s">
        <v>55</v>
      </c>
      <c r="D23" s="50">
        <f>IFERROR(__xludf.DUMMYFUNCTION("SPLIT(B23, ""|"")"),1.516367073E9)</f>
        <v>1516367073</v>
      </c>
      <c r="E23" s="50" t="str">
        <f>IFERROR(__xludf.DUMMYFUNCTION("""COMPUTED_VALUE"""),"Caracas")</f>
        <v>Caracas</v>
      </c>
      <c r="F23" s="50">
        <f>IFERROR(__xludf.DUMMYFUNCTION("""COMPUTED_VALUE"""),5.0)</f>
        <v>5</v>
      </c>
      <c r="G23" s="51">
        <f>IFERROR(__xludf.DUMMYFUNCTION("""COMPUTED_VALUE"""),6389.0)</f>
        <v>6389</v>
      </c>
      <c r="H23" s="52" t="str">
        <f>IFERROR(__xludf.DUMMYFUNCTION("""COMPUTED_VALUE"""),"22361,5")</f>
        <v>22361,5</v>
      </c>
      <c r="I23" s="50" t="str">
        <f>IFERROR(__xludf.DUMMYFUNCTION("""COMPUTED_VALUE"""),"Xiaomi Mi Wi-Fi")</f>
        <v>Xiaomi Mi Wi-Fi</v>
      </c>
      <c r="J23" s="50" t="str">
        <f t="shared" ref="J23:J322" si="1">VLOOKUP(F23, $E$6:$F$10, 2, FALSE)</f>
        <v>B2C</v>
      </c>
      <c r="K23" s="50">
        <f t="shared" ref="K23:K322" si="2">(VALUE(SUBSTITUTE(SUBSTITUTE(G23, ".", ""), ",", "."))+VALUE(SUBSTITUTE(SUBSTITUTE(H23, ".", ""), ",", "."))) / 1024</f>
        <v>28.07666016</v>
      </c>
      <c r="L23" s="39" t="str">
        <f t="shared" ref="L23:L322" si="3">IFS(K23&lt;=5,"0-5 ГБ",K23&lt;=10,"5-10 ГБ",K23&lt;=15,"10-15 ГБ",
K23&lt;=20,"15-20 ГБ",
K23&lt;=25,"20-25 ГБ",
K23&lt;=30,"25-30 ГБ",
K23&lt;=35,"30-35 ГБ",
K23&lt;=40,"35-40 ГБ",
K23&lt;=50,"40-50 ГБ",
K23&gt;50,"50+ ГБ")</f>
        <v>25-30 ГБ</v>
      </c>
    </row>
    <row r="24" ht="15.75" customHeight="1">
      <c r="A24" s="32"/>
      <c r="B24" s="49" t="s">
        <v>58</v>
      </c>
      <c r="D24" s="50">
        <f>IFERROR(__xludf.DUMMYFUNCTION("SPLIT(B24, ""|"")"),1.512324452E9)</f>
        <v>1512324452</v>
      </c>
      <c r="E24" s="50" t="str">
        <f>IFERROR(__xludf.DUMMYFUNCTION("""COMPUTED_VALUE"""),"Maracay")</f>
        <v>Maracay</v>
      </c>
      <c r="F24" s="50">
        <f>IFERROR(__xludf.DUMMYFUNCTION("""COMPUTED_VALUE"""),20.0)</f>
        <v>20</v>
      </c>
      <c r="G24" s="51">
        <f>IFERROR(__xludf.DUMMYFUNCTION("""COMPUTED_VALUE"""),18866.0)</f>
        <v>18866</v>
      </c>
      <c r="H24" s="52">
        <f>IFERROR(__xludf.DUMMYFUNCTION("""COMPUTED_VALUE"""),47165.0)</f>
        <v>47165</v>
      </c>
      <c r="I24" s="50" t="str">
        <f>IFERROR(__xludf.DUMMYFUNCTION("""COMPUTED_VALUE"""),"TP-LINK TD")</f>
        <v>TP-LINK TD</v>
      </c>
      <c r="J24" s="50" t="str">
        <f t="shared" si="1"/>
        <v>B2O</v>
      </c>
      <c r="K24" s="50">
        <f t="shared" si="2"/>
        <v>64.48339844</v>
      </c>
      <c r="L24" s="39" t="str">
        <f t="shared" si="3"/>
        <v>50+ ГБ</v>
      </c>
    </row>
    <row r="25" ht="15.75" customHeight="1">
      <c r="A25" s="32"/>
      <c r="B25" s="49" t="s">
        <v>60</v>
      </c>
      <c r="D25" s="50">
        <f>IFERROR(__xludf.DUMMYFUNCTION("SPLIT(B25, ""|"")"),1.51488064E9)</f>
        <v>1514880640</v>
      </c>
      <c r="E25" s="50" t="str">
        <f>IFERROR(__xludf.DUMMYFUNCTION("""COMPUTED_VALUE"""),"Maracay")</f>
        <v>Maracay</v>
      </c>
      <c r="F25" s="50">
        <f>IFERROR(__xludf.DUMMYFUNCTION("""COMPUTED_VALUE"""),20.0)</f>
        <v>20</v>
      </c>
      <c r="G25" s="51">
        <f>IFERROR(__xludf.DUMMYFUNCTION("""COMPUTED_VALUE"""),10668.0)</f>
        <v>10668</v>
      </c>
      <c r="H25" s="52" t="str">
        <f>IFERROR(__xludf.DUMMYFUNCTION("""COMPUTED_VALUE"""),"34137,6")</f>
        <v>34137,6</v>
      </c>
      <c r="I25" s="50" t="str">
        <f>IFERROR(__xludf.DUMMYFUNCTION("""COMPUTED_VALUE"""),"TP-LINK Archer")</f>
        <v>TP-LINK Archer</v>
      </c>
      <c r="J25" s="50" t="str">
        <f t="shared" si="1"/>
        <v>B2O</v>
      </c>
      <c r="K25" s="50">
        <f t="shared" si="2"/>
        <v>43.75546875</v>
      </c>
      <c r="L25" s="39" t="str">
        <f t="shared" si="3"/>
        <v>40-50 ГБ</v>
      </c>
    </row>
    <row r="26" ht="15.75" customHeight="1">
      <c r="A26" s="32"/>
      <c r="B26" s="49" t="s">
        <v>62</v>
      </c>
      <c r="D26" s="50">
        <f>IFERROR(__xludf.DUMMYFUNCTION("SPLIT(B26, ""|"")"),1.515713545E9)</f>
        <v>1515713545</v>
      </c>
      <c r="E26" s="50" t="str">
        <f>IFERROR(__xludf.DUMMYFUNCTION("""COMPUTED_VALUE"""),"Caracas")</f>
        <v>Caracas</v>
      </c>
      <c r="F26" s="50">
        <f>IFERROR(__xludf.DUMMYFUNCTION("""COMPUTED_VALUE"""),5.0)</f>
        <v>5</v>
      </c>
      <c r="G26" s="51">
        <f>IFERROR(__xludf.DUMMYFUNCTION("""COMPUTED_VALUE"""),20371.0)</f>
        <v>20371</v>
      </c>
      <c r="H26" s="52" t="str">
        <f>IFERROR(__xludf.DUMMYFUNCTION("""COMPUTED_VALUE"""),"71298,5")</f>
        <v>71298,5</v>
      </c>
      <c r="I26" s="50" t="str">
        <f>IFERROR(__xludf.DUMMYFUNCTION("""COMPUTED_VALUE"""),"Mercusys AC12G")</f>
        <v>Mercusys AC12G</v>
      </c>
      <c r="J26" s="50" t="str">
        <f t="shared" si="1"/>
        <v>B2C</v>
      </c>
      <c r="K26" s="50">
        <f t="shared" si="2"/>
        <v>89.52099609</v>
      </c>
      <c r="L26" s="39" t="str">
        <f t="shared" si="3"/>
        <v>50+ ГБ</v>
      </c>
    </row>
    <row r="27" ht="15.75" customHeight="1">
      <c r="A27" s="32"/>
      <c r="B27" s="49" t="s">
        <v>64</v>
      </c>
      <c r="D27" s="50">
        <f>IFERROR(__xludf.DUMMYFUNCTION("SPLIT(B27, ""|"")"),1.512002909E9)</f>
        <v>1512002909</v>
      </c>
      <c r="E27" s="50" t="str">
        <f>IFERROR(__xludf.DUMMYFUNCTION("""COMPUTED_VALUE"""),"Caracas")</f>
        <v>Caracas</v>
      </c>
      <c r="F27" s="50">
        <f>IFERROR(__xludf.DUMMYFUNCTION("""COMPUTED_VALUE"""),5.0)</f>
        <v>5</v>
      </c>
      <c r="G27" s="51">
        <f>IFERROR(__xludf.DUMMYFUNCTION("""COMPUTED_VALUE"""),9969.0)</f>
        <v>9969</v>
      </c>
      <c r="H27" s="52" t="str">
        <f>IFERROR(__xludf.DUMMYFUNCTION("""COMPUTED_VALUE"""),"17944,2")</f>
        <v>17944,2</v>
      </c>
      <c r="I27" s="50" t="str">
        <f>IFERROR(__xludf.DUMMYFUNCTION("""COMPUTED_VALUE"""),"Xiaomi Mi Wi-Fi")</f>
        <v>Xiaomi Mi Wi-Fi</v>
      </c>
      <c r="J27" s="50" t="str">
        <f t="shared" si="1"/>
        <v>B2C</v>
      </c>
      <c r="K27" s="50">
        <f t="shared" si="2"/>
        <v>27.25898438</v>
      </c>
      <c r="L27" s="39" t="str">
        <f t="shared" si="3"/>
        <v>25-30 ГБ</v>
      </c>
    </row>
    <row r="28" ht="15.75" customHeight="1">
      <c r="A28" s="32"/>
      <c r="B28" s="49" t="s">
        <v>66</v>
      </c>
      <c r="D28" s="50">
        <f>IFERROR(__xludf.DUMMYFUNCTION("SPLIT(B28, ""|"")"),1.51381311E9)</f>
        <v>1513813110</v>
      </c>
      <c r="E28" s="50" t="str">
        <f>IFERROR(__xludf.DUMMYFUNCTION("""COMPUTED_VALUE"""),"Maracay")</f>
        <v>Maracay</v>
      </c>
      <c r="F28" s="50">
        <f>IFERROR(__xludf.DUMMYFUNCTION("""COMPUTED_VALUE"""),4.0)</f>
        <v>4</v>
      </c>
      <c r="G28" s="51">
        <f>IFERROR(__xludf.DUMMYFUNCTION("""COMPUTED_VALUE"""),9755.0)</f>
        <v>9755</v>
      </c>
      <c r="H28" s="52">
        <f>IFERROR(__xludf.DUMMYFUNCTION("""COMPUTED_VALUE"""),17559.0)</f>
        <v>17559</v>
      </c>
      <c r="I28" s="50" t="str">
        <f>IFERROR(__xludf.DUMMYFUNCTION("""COMPUTED_VALUE"""),"Xiaomi Mi Wi-Fi")</f>
        <v>Xiaomi Mi Wi-Fi</v>
      </c>
      <c r="J28" s="50" t="str">
        <f t="shared" si="1"/>
        <v>B2B</v>
      </c>
      <c r="K28" s="50">
        <f t="shared" si="2"/>
        <v>26.67382813</v>
      </c>
      <c r="L28" s="39" t="str">
        <f t="shared" si="3"/>
        <v>25-30 ГБ</v>
      </c>
    </row>
    <row r="29" ht="15.75" customHeight="1">
      <c r="A29" s="32"/>
      <c r="B29" s="49" t="s">
        <v>68</v>
      </c>
      <c r="D29" s="50">
        <f>IFERROR(__xludf.DUMMYFUNCTION("SPLIT(B29, ""|"")"),1.516925096E9)</f>
        <v>1516925096</v>
      </c>
      <c r="E29" s="50" t="str">
        <f>IFERROR(__xludf.DUMMYFUNCTION("""COMPUTED_VALUE"""),"Maracay")</f>
        <v>Maracay</v>
      </c>
      <c r="F29" s="50">
        <f>IFERROR(__xludf.DUMMYFUNCTION("""COMPUTED_VALUE"""),20.0)</f>
        <v>20</v>
      </c>
      <c r="G29" s="51">
        <f>IFERROR(__xludf.DUMMYFUNCTION("""COMPUTED_VALUE"""),17593.0)</f>
        <v>17593</v>
      </c>
      <c r="H29" s="52" t="str">
        <f>IFERROR(__xludf.DUMMYFUNCTION("""COMPUTED_VALUE"""),"40463,9")</f>
        <v>40463,9</v>
      </c>
      <c r="I29" s="50" t="str">
        <f>IFERROR(__xludf.DUMMYFUNCTION("""COMPUTED_VALUE"""),"Xiaomi Mi Wi-Fi")</f>
        <v>Xiaomi Mi Wi-Fi</v>
      </c>
      <c r="J29" s="50" t="str">
        <f t="shared" si="1"/>
        <v>B2O</v>
      </c>
      <c r="K29" s="50">
        <f t="shared" si="2"/>
        <v>56.69619141</v>
      </c>
      <c r="L29" s="39" t="str">
        <f t="shared" si="3"/>
        <v>50+ ГБ</v>
      </c>
    </row>
    <row r="30" ht="15.75" customHeight="1">
      <c r="A30" s="32"/>
      <c r="B30" s="49" t="s">
        <v>69</v>
      </c>
      <c r="D30" s="50">
        <f>IFERROR(__xludf.DUMMYFUNCTION("SPLIT(B30, ""|"")"),1.512383176E9)</f>
        <v>1512383176</v>
      </c>
      <c r="E30" s="50" t="str">
        <f>IFERROR(__xludf.DUMMYFUNCTION("""COMPUTED_VALUE"""),"Caracas")</f>
        <v>Caracas</v>
      </c>
      <c r="F30" s="50">
        <f>IFERROR(__xludf.DUMMYFUNCTION("""COMPUTED_VALUE"""),5.0)</f>
        <v>5</v>
      </c>
      <c r="G30" s="51">
        <f>IFERROR(__xludf.DUMMYFUNCTION("""COMPUTED_VALUE"""),18421.0)</f>
        <v>18421</v>
      </c>
      <c r="H30" s="52" t="str">
        <f>IFERROR(__xludf.DUMMYFUNCTION("""COMPUTED_VALUE"""),"33157,8")</f>
        <v>33157,8</v>
      </c>
      <c r="I30" s="50" t="str">
        <f>IFERROR(__xludf.DUMMYFUNCTION("""COMPUTED_VALUE"""),"Xiaomi Mi Wi-Fi")</f>
        <v>Xiaomi Mi Wi-Fi</v>
      </c>
      <c r="J30" s="50" t="str">
        <f t="shared" si="1"/>
        <v>B2C</v>
      </c>
      <c r="K30" s="50">
        <f t="shared" si="2"/>
        <v>50.36992188</v>
      </c>
      <c r="L30" s="39" t="str">
        <f t="shared" si="3"/>
        <v>50+ ГБ</v>
      </c>
    </row>
    <row r="31" ht="15.75" customHeight="1">
      <c r="A31" s="32"/>
      <c r="B31" s="49" t="s">
        <v>70</v>
      </c>
      <c r="D31" s="50">
        <f>IFERROR(__xludf.DUMMYFUNCTION("SPLIT(B31, ""|"")"),1.515880145E9)</f>
        <v>1515880145</v>
      </c>
      <c r="E31" s="50" t="str">
        <f>IFERROR(__xludf.DUMMYFUNCTION("""COMPUTED_VALUE"""),"Caracas")</f>
        <v>Caracas</v>
      </c>
      <c r="F31" s="50">
        <f>IFERROR(__xludf.DUMMYFUNCTION("""COMPUTED_VALUE"""),5.0)</f>
        <v>5</v>
      </c>
      <c r="G31" s="51">
        <f>IFERROR(__xludf.DUMMYFUNCTION("""COMPUTED_VALUE"""),7074.0)</f>
        <v>7074</v>
      </c>
      <c r="H31" s="52">
        <f>IFERROR(__xludf.DUMMYFUNCTION("""COMPUTED_VALUE"""),10611.0)</f>
        <v>10611</v>
      </c>
      <c r="I31" s="50" t="str">
        <f>IFERROR(__xludf.DUMMYFUNCTION("""COMPUTED_VALUE"""),"Xiaomi Mi Wi-Fi")</f>
        <v>Xiaomi Mi Wi-Fi</v>
      </c>
      <c r="J31" s="50" t="str">
        <f t="shared" si="1"/>
        <v>B2C</v>
      </c>
      <c r="K31" s="50">
        <f t="shared" si="2"/>
        <v>17.27050781</v>
      </c>
      <c r="L31" s="39" t="str">
        <f t="shared" si="3"/>
        <v>15-20 ГБ</v>
      </c>
    </row>
    <row r="32" ht="15.75" customHeight="1">
      <c r="A32" s="32"/>
      <c r="B32" s="49" t="s">
        <v>71</v>
      </c>
      <c r="D32" s="50">
        <f>IFERROR(__xludf.DUMMYFUNCTION("SPLIT(B32, ""|"")"),1.514185684E9)</f>
        <v>1514185684</v>
      </c>
      <c r="E32" s="50" t="str">
        <f>IFERROR(__xludf.DUMMYFUNCTION("""COMPUTED_VALUE"""),"Maracay")</f>
        <v>Maracay</v>
      </c>
      <c r="F32" s="50">
        <f>IFERROR(__xludf.DUMMYFUNCTION("""COMPUTED_VALUE"""),20.0)</f>
        <v>20</v>
      </c>
      <c r="G32" s="51">
        <f>IFERROR(__xludf.DUMMYFUNCTION("""COMPUTED_VALUE"""),5364.0)</f>
        <v>5364</v>
      </c>
      <c r="H32" s="52" t="str">
        <f>IFERROR(__xludf.DUMMYFUNCTION("""COMPUTED_VALUE"""),"17701,2")</f>
        <v>17701,2</v>
      </c>
      <c r="I32" s="50" t="str">
        <f>IFERROR(__xludf.DUMMYFUNCTION("""COMPUTED_VALUE"""),"Xiaomi Mi Wi-Fi")</f>
        <v>Xiaomi Mi Wi-Fi</v>
      </c>
      <c r="J32" s="50" t="str">
        <f t="shared" si="1"/>
        <v>B2O</v>
      </c>
      <c r="K32" s="50">
        <f t="shared" si="2"/>
        <v>22.52460938</v>
      </c>
      <c r="L32" s="39" t="str">
        <f t="shared" si="3"/>
        <v>20-25 ГБ</v>
      </c>
    </row>
    <row r="33" ht="15.75" customHeight="1">
      <c r="A33" s="32"/>
      <c r="B33" s="49" t="s">
        <v>73</v>
      </c>
      <c r="D33" s="50">
        <f>IFERROR(__xludf.DUMMYFUNCTION("SPLIT(B33, ""|"")"),1.513988737E9)</f>
        <v>1513988737</v>
      </c>
      <c r="E33" s="50" t="str">
        <f>IFERROR(__xludf.DUMMYFUNCTION("""COMPUTED_VALUE"""),"Caracas")</f>
        <v>Caracas</v>
      </c>
      <c r="F33" s="50">
        <f>IFERROR(__xludf.DUMMYFUNCTION("""COMPUTED_VALUE"""),20.0)</f>
        <v>20</v>
      </c>
      <c r="G33" s="51">
        <f>IFERROR(__xludf.DUMMYFUNCTION("""COMPUTED_VALUE"""),7862.0)</f>
        <v>7862</v>
      </c>
      <c r="H33" s="52" t="str">
        <f>IFERROR(__xludf.DUMMYFUNCTION("""COMPUTED_VALUE"""),"16510,2")</f>
        <v>16510,2</v>
      </c>
      <c r="I33" s="50" t="str">
        <f>IFERROR(__xludf.DUMMYFUNCTION("""COMPUTED_VALUE"""),"Xiaomi Mi Wi-Fi")</f>
        <v>Xiaomi Mi Wi-Fi</v>
      </c>
      <c r="J33" s="50" t="str">
        <f t="shared" si="1"/>
        <v>B2O</v>
      </c>
      <c r="K33" s="50">
        <f t="shared" si="2"/>
        <v>23.80097656</v>
      </c>
      <c r="L33" s="39" t="str">
        <f t="shared" si="3"/>
        <v>20-25 ГБ</v>
      </c>
    </row>
    <row r="34" ht="15.75" customHeight="1">
      <c r="A34" s="32"/>
      <c r="B34" s="49" t="s">
        <v>75</v>
      </c>
      <c r="D34" s="50">
        <f>IFERROR(__xludf.DUMMYFUNCTION("SPLIT(B34, ""|"")"),1.513347173E9)</f>
        <v>1513347173</v>
      </c>
      <c r="E34" s="50" t="str">
        <f>IFERROR(__xludf.DUMMYFUNCTION("""COMPUTED_VALUE"""),"Caracas")</f>
        <v>Caracas</v>
      </c>
      <c r="F34" s="50">
        <f>IFERROR(__xludf.DUMMYFUNCTION("""COMPUTED_VALUE"""),5.0)</f>
        <v>5</v>
      </c>
      <c r="G34" s="51">
        <f>IFERROR(__xludf.DUMMYFUNCTION("""COMPUTED_VALUE"""),7232.0)</f>
        <v>7232</v>
      </c>
      <c r="H34" s="52" t="str">
        <f>IFERROR(__xludf.DUMMYFUNCTION("""COMPUTED_VALUE"""),"20972,8")</f>
        <v>20972,8</v>
      </c>
      <c r="I34" s="50" t="str">
        <f>IFERROR(__xludf.DUMMYFUNCTION("""COMPUTED_VALUE"""),"Xiaomi Mi Wi-Fi")</f>
        <v>Xiaomi Mi Wi-Fi</v>
      </c>
      <c r="J34" s="50" t="str">
        <f t="shared" si="1"/>
        <v>B2C</v>
      </c>
      <c r="K34" s="50">
        <f t="shared" si="2"/>
        <v>27.54375</v>
      </c>
      <c r="L34" s="39" t="str">
        <f t="shared" si="3"/>
        <v>25-30 ГБ</v>
      </c>
    </row>
    <row r="35" ht="15.75" customHeight="1">
      <c r="A35" s="32"/>
      <c r="B35" s="49" t="s">
        <v>76</v>
      </c>
      <c r="D35" s="50">
        <f>IFERROR(__xludf.DUMMYFUNCTION("SPLIT(B35, ""|"")"),1.512735457E9)</f>
        <v>1512735457</v>
      </c>
      <c r="E35" s="50" t="str">
        <f>IFERROR(__xludf.DUMMYFUNCTION("""COMPUTED_VALUE"""),"Caracas")</f>
        <v>Caracas</v>
      </c>
      <c r="F35" s="50">
        <f>IFERROR(__xludf.DUMMYFUNCTION("""COMPUTED_VALUE"""),20.0)</f>
        <v>20</v>
      </c>
      <c r="G35" s="51">
        <f>IFERROR(__xludf.DUMMYFUNCTION("""COMPUTED_VALUE"""),14231.0)</f>
        <v>14231</v>
      </c>
      <c r="H35" s="52" t="str">
        <f>IFERROR(__xludf.DUMMYFUNCTION("""COMPUTED_VALUE"""),"21346,5")</f>
        <v>21346,5</v>
      </c>
      <c r="I35" s="50" t="str">
        <f>IFERROR(__xludf.DUMMYFUNCTION("""COMPUTED_VALUE"""),"Xiaomi Mi Wi-Fi")</f>
        <v>Xiaomi Mi Wi-Fi</v>
      </c>
      <c r="J35" s="50" t="str">
        <f t="shared" si="1"/>
        <v>B2O</v>
      </c>
      <c r="K35" s="50">
        <f t="shared" si="2"/>
        <v>34.74365234</v>
      </c>
      <c r="L35" s="39" t="str">
        <f t="shared" si="3"/>
        <v>30-35 ГБ</v>
      </c>
    </row>
    <row r="36" ht="15.75" customHeight="1">
      <c r="A36" s="32"/>
      <c r="B36" s="49" t="s">
        <v>77</v>
      </c>
      <c r="D36" s="50">
        <f>IFERROR(__xludf.DUMMYFUNCTION("SPLIT(B36, ""|"")"),1.518402594E9)</f>
        <v>1518402594</v>
      </c>
      <c r="E36" s="50" t="str">
        <f>IFERROR(__xludf.DUMMYFUNCTION("""COMPUTED_VALUE"""),"Maracay")</f>
        <v>Maracay</v>
      </c>
      <c r="F36" s="50">
        <f>IFERROR(__xludf.DUMMYFUNCTION("""COMPUTED_VALUE"""),5.0)</f>
        <v>5</v>
      </c>
      <c r="G36" s="51">
        <f>IFERROR(__xludf.DUMMYFUNCTION("""COMPUTED_VALUE"""),10899.0)</f>
        <v>10899</v>
      </c>
      <c r="H36" s="52">
        <f>IFERROR(__xludf.DUMMYFUNCTION("""COMPUTED_VALUE"""),32697.0)</f>
        <v>32697</v>
      </c>
      <c r="I36" s="50" t="str">
        <f>IFERROR(__xludf.DUMMYFUNCTION("""COMPUTED_VALUE"""),"Xiaomi Mi Wi-Fi")</f>
        <v>Xiaomi Mi Wi-Fi</v>
      </c>
      <c r="J36" s="50" t="str">
        <f t="shared" si="1"/>
        <v>B2C</v>
      </c>
      <c r="K36" s="50">
        <f t="shared" si="2"/>
        <v>42.57421875</v>
      </c>
      <c r="L36" s="39" t="str">
        <f t="shared" si="3"/>
        <v>40-50 ГБ</v>
      </c>
    </row>
    <row r="37" ht="15.75" customHeight="1">
      <c r="A37" s="32"/>
      <c r="B37" s="49" t="s">
        <v>78</v>
      </c>
      <c r="D37" s="50">
        <f>IFERROR(__xludf.DUMMYFUNCTION("SPLIT(B37, ""|"")"),1.517257042E9)</f>
        <v>1517257042</v>
      </c>
      <c r="E37" s="50" t="str">
        <f>IFERROR(__xludf.DUMMYFUNCTION("""COMPUTED_VALUE"""),"Caracas")</f>
        <v>Caracas</v>
      </c>
      <c r="F37" s="50">
        <f>IFERROR(__xludf.DUMMYFUNCTION("""COMPUTED_VALUE"""),5.0)</f>
        <v>5</v>
      </c>
      <c r="G37" s="51">
        <f>IFERROR(__xludf.DUMMYFUNCTION("""COMPUTED_VALUE"""),14642.0)</f>
        <v>14642</v>
      </c>
      <c r="H37" s="52" t="str">
        <f>IFERROR(__xludf.DUMMYFUNCTION("""COMPUTED_VALUE"""),"24891,4")</f>
        <v>24891,4</v>
      </c>
      <c r="I37" s="50" t="str">
        <f>IFERROR(__xludf.DUMMYFUNCTION("""COMPUTED_VALUE"""),"Xiaomi Mi Wi-Fi")</f>
        <v>Xiaomi Mi Wi-Fi</v>
      </c>
      <c r="J37" s="50" t="str">
        <f t="shared" si="1"/>
        <v>B2C</v>
      </c>
      <c r="K37" s="50">
        <f t="shared" si="2"/>
        <v>38.60683594</v>
      </c>
      <c r="L37" s="39" t="str">
        <f t="shared" si="3"/>
        <v>35-40 ГБ</v>
      </c>
    </row>
    <row r="38" ht="15.75" customHeight="1">
      <c r="A38" s="32"/>
      <c r="B38" s="49" t="s">
        <v>79</v>
      </c>
      <c r="D38" s="50">
        <f>IFERROR(__xludf.DUMMYFUNCTION("SPLIT(B38, ""|"")"),1.513797132E9)</f>
        <v>1513797132</v>
      </c>
      <c r="E38" s="50" t="str">
        <f>IFERROR(__xludf.DUMMYFUNCTION("""COMPUTED_VALUE"""),"Caracas")</f>
        <v>Caracas</v>
      </c>
      <c r="F38" s="50">
        <f>IFERROR(__xludf.DUMMYFUNCTION("""COMPUTED_VALUE"""),20.0)</f>
        <v>20</v>
      </c>
      <c r="G38" s="51">
        <f>IFERROR(__xludf.DUMMYFUNCTION("""COMPUTED_VALUE"""),8307.0)</f>
        <v>8307</v>
      </c>
      <c r="H38" s="52" t="str">
        <f>IFERROR(__xludf.DUMMYFUNCTION("""COMPUTED_VALUE"""),"29074,5")</f>
        <v>29074,5</v>
      </c>
      <c r="I38" s="50" t="str">
        <f>IFERROR(__xludf.DUMMYFUNCTION("""COMPUTED_VALUE"""),"Xiaomi Mi Wi-Fi")</f>
        <v>Xiaomi Mi Wi-Fi</v>
      </c>
      <c r="J38" s="50" t="str">
        <f t="shared" si="1"/>
        <v>B2O</v>
      </c>
      <c r="K38" s="50">
        <f t="shared" si="2"/>
        <v>36.50537109</v>
      </c>
      <c r="L38" s="39" t="str">
        <f t="shared" si="3"/>
        <v>35-40 ГБ</v>
      </c>
    </row>
    <row r="39" ht="15.75" customHeight="1">
      <c r="A39" s="32"/>
      <c r="B39" s="49" t="s">
        <v>80</v>
      </c>
      <c r="D39" s="50">
        <f>IFERROR(__xludf.DUMMYFUNCTION("SPLIT(B39, ""|"")"),1.516122479E9)</f>
        <v>1516122479</v>
      </c>
      <c r="E39" s="50" t="str">
        <f>IFERROR(__xludf.DUMMYFUNCTION("""COMPUTED_VALUE"""),"Maracay")</f>
        <v>Maracay</v>
      </c>
      <c r="F39" s="50">
        <f>IFERROR(__xludf.DUMMYFUNCTION("""COMPUTED_VALUE"""),4.0)</f>
        <v>4</v>
      </c>
      <c r="G39" s="51">
        <f>IFERROR(__xludf.DUMMYFUNCTION("""COMPUTED_VALUE"""),16219.0)</f>
        <v>16219</v>
      </c>
      <c r="H39" s="52" t="str">
        <f>IFERROR(__xludf.DUMMYFUNCTION("""COMPUTED_VALUE"""),"55144,6")</f>
        <v>55144,6</v>
      </c>
      <c r="I39" s="50" t="str">
        <f>IFERROR(__xludf.DUMMYFUNCTION("""COMPUTED_VALUE"""),"Xiaomi Mi Wi-Fi")</f>
        <v>Xiaomi Mi Wi-Fi</v>
      </c>
      <c r="J39" s="50" t="str">
        <f t="shared" si="1"/>
        <v>B2B</v>
      </c>
      <c r="K39" s="50">
        <f t="shared" si="2"/>
        <v>69.69101563</v>
      </c>
      <c r="L39" s="39" t="str">
        <f t="shared" si="3"/>
        <v>50+ ГБ</v>
      </c>
    </row>
    <row r="40" ht="15.75" customHeight="1">
      <c r="A40" s="32"/>
      <c r="B40" s="49" t="s">
        <v>81</v>
      </c>
      <c r="D40" s="50">
        <f>IFERROR(__xludf.DUMMYFUNCTION("SPLIT(B40, ""|"")"),1.513123245E9)</f>
        <v>1513123245</v>
      </c>
      <c r="E40" s="50" t="str">
        <f>IFERROR(__xludf.DUMMYFUNCTION("""COMPUTED_VALUE"""),"Caracas")</f>
        <v>Caracas</v>
      </c>
      <c r="F40" s="50">
        <f>IFERROR(__xludf.DUMMYFUNCTION("""COMPUTED_VALUE"""),4.0)</f>
        <v>4</v>
      </c>
      <c r="G40" s="51">
        <f>IFERROR(__xludf.DUMMYFUNCTION("""COMPUTED_VALUE"""),13640.0)</f>
        <v>13640</v>
      </c>
      <c r="H40" s="52">
        <f>IFERROR(__xludf.DUMMYFUNCTION("""COMPUTED_VALUE"""),45012.0)</f>
        <v>45012</v>
      </c>
      <c r="I40" s="50" t="str">
        <f>IFERROR(__xludf.DUMMYFUNCTION("""COMPUTED_VALUE"""),"Xiaomi Mi Wi-Fi")</f>
        <v>Xiaomi Mi Wi-Fi</v>
      </c>
      <c r="J40" s="50" t="str">
        <f t="shared" si="1"/>
        <v>B2B</v>
      </c>
      <c r="K40" s="50">
        <f t="shared" si="2"/>
        <v>57.27734375</v>
      </c>
      <c r="L40" s="39" t="str">
        <f t="shared" si="3"/>
        <v>50+ ГБ</v>
      </c>
    </row>
    <row r="41" ht="15.75" customHeight="1">
      <c r="A41" s="32"/>
      <c r="B41" s="49" t="s">
        <v>82</v>
      </c>
      <c r="D41" s="50">
        <f>IFERROR(__xludf.DUMMYFUNCTION("SPLIT(B41, ""|"")"),1.51613869E9)</f>
        <v>1516138690</v>
      </c>
      <c r="E41" s="50" t="str">
        <f>IFERROR(__xludf.DUMMYFUNCTION("""COMPUTED_VALUE"""),"Maracay")</f>
        <v>Maracay</v>
      </c>
      <c r="F41" s="50">
        <f>IFERROR(__xludf.DUMMYFUNCTION("""COMPUTED_VALUE"""),5.0)</f>
        <v>5</v>
      </c>
      <c r="G41" s="51">
        <f>IFERROR(__xludf.DUMMYFUNCTION("""COMPUTED_VALUE"""),4045.0)</f>
        <v>4045</v>
      </c>
      <c r="H41" s="52" t="str">
        <f>IFERROR(__xludf.DUMMYFUNCTION("""COMPUTED_VALUE"""),"9303,5")</f>
        <v>9303,5</v>
      </c>
      <c r="I41" s="50" t="str">
        <f>IFERROR(__xludf.DUMMYFUNCTION("""COMPUTED_VALUE"""),"Mercusys AC12G")</f>
        <v>Mercusys AC12G</v>
      </c>
      <c r="J41" s="50" t="str">
        <f t="shared" si="1"/>
        <v>B2C</v>
      </c>
      <c r="K41" s="50">
        <f t="shared" si="2"/>
        <v>13.03564453</v>
      </c>
      <c r="L41" s="39" t="str">
        <f t="shared" si="3"/>
        <v>10-15 ГБ</v>
      </c>
    </row>
    <row r="42" ht="15.75" customHeight="1">
      <c r="A42" s="32"/>
      <c r="B42" s="49" t="s">
        <v>83</v>
      </c>
      <c r="D42" s="50">
        <f>IFERROR(__xludf.DUMMYFUNCTION("SPLIT(B42, ""|"")"),1.518169229E9)</f>
        <v>1518169229</v>
      </c>
      <c r="E42" s="50" t="str">
        <f>IFERROR(__xludf.DUMMYFUNCTION("""COMPUTED_VALUE"""),"Maracay")</f>
        <v>Maracay</v>
      </c>
      <c r="F42" s="50">
        <f>IFERROR(__xludf.DUMMYFUNCTION("""COMPUTED_VALUE"""),5.0)</f>
        <v>5</v>
      </c>
      <c r="G42" s="51">
        <f>IFERROR(__xludf.DUMMYFUNCTION("""COMPUTED_VALUE"""),2786.0)</f>
        <v>2786</v>
      </c>
      <c r="H42" s="52" t="str">
        <f>IFERROR(__xludf.DUMMYFUNCTION("""COMPUTED_VALUE"""),"6129,2")</f>
        <v>6129,2</v>
      </c>
      <c r="I42" s="50" t="str">
        <f>IFERROR(__xludf.DUMMYFUNCTION("""COMPUTED_VALUE"""),"Xiaomi Mi Wi-Fi")</f>
        <v>Xiaomi Mi Wi-Fi</v>
      </c>
      <c r="J42" s="50" t="str">
        <f t="shared" si="1"/>
        <v>B2C</v>
      </c>
      <c r="K42" s="50">
        <f t="shared" si="2"/>
        <v>8.70625</v>
      </c>
      <c r="L42" s="39" t="str">
        <f t="shared" si="3"/>
        <v>5-10 ГБ</v>
      </c>
    </row>
    <row r="43" ht="15.75" customHeight="1">
      <c r="A43" s="32"/>
      <c r="B43" s="49" t="s">
        <v>84</v>
      </c>
      <c r="D43" s="50">
        <f>IFERROR(__xludf.DUMMYFUNCTION("SPLIT(B43, ""|"")"),1.512855912E9)</f>
        <v>1512855912</v>
      </c>
      <c r="E43" s="50" t="str">
        <f>IFERROR(__xludf.DUMMYFUNCTION("""COMPUTED_VALUE"""),"Caracas")</f>
        <v>Caracas</v>
      </c>
      <c r="F43" s="50">
        <f>IFERROR(__xludf.DUMMYFUNCTION("""COMPUTED_VALUE"""),5.0)</f>
        <v>5</v>
      </c>
      <c r="G43" s="51">
        <f>IFERROR(__xludf.DUMMYFUNCTION("""COMPUTED_VALUE"""),11202.0)</f>
        <v>11202</v>
      </c>
      <c r="H43" s="52">
        <f>IFERROR(__xludf.DUMMYFUNCTION("""COMPUTED_VALUE"""),39207.0)</f>
        <v>39207</v>
      </c>
      <c r="I43" s="50" t="str">
        <f>IFERROR(__xludf.DUMMYFUNCTION("""COMPUTED_VALUE"""),"Xiaomi Mi Wi-Fi")</f>
        <v>Xiaomi Mi Wi-Fi</v>
      </c>
      <c r="J43" s="50" t="str">
        <f t="shared" si="1"/>
        <v>B2C</v>
      </c>
      <c r="K43" s="50">
        <f t="shared" si="2"/>
        <v>49.22753906</v>
      </c>
      <c r="L43" s="39" t="str">
        <f t="shared" si="3"/>
        <v>40-50 ГБ</v>
      </c>
    </row>
    <row r="44" ht="15.75" customHeight="1">
      <c r="A44" s="32"/>
      <c r="B44" s="49" t="s">
        <v>85</v>
      </c>
      <c r="D44" s="50">
        <f>IFERROR(__xludf.DUMMYFUNCTION("SPLIT(B44, ""|"")"),1.516633285E9)</f>
        <v>1516633285</v>
      </c>
      <c r="E44" s="50" t="str">
        <f>IFERROR(__xludf.DUMMYFUNCTION("""COMPUTED_VALUE"""),"Maracay")</f>
        <v>Maracay</v>
      </c>
      <c r="F44" s="50">
        <f>IFERROR(__xludf.DUMMYFUNCTION("""COMPUTED_VALUE"""),4.0)</f>
        <v>4</v>
      </c>
      <c r="G44" s="51">
        <f>IFERROR(__xludf.DUMMYFUNCTION("""COMPUTED_VALUE"""),6976.0)</f>
        <v>6976</v>
      </c>
      <c r="H44" s="52" t="str">
        <f>IFERROR(__xludf.DUMMYFUNCTION("""COMPUTED_VALUE"""),"20230,4")</f>
        <v>20230,4</v>
      </c>
      <c r="I44" s="50" t="str">
        <f>IFERROR(__xludf.DUMMYFUNCTION("""COMPUTED_VALUE"""),"Xiaomi Mi Wi-Fi")</f>
        <v>Xiaomi Mi Wi-Fi</v>
      </c>
      <c r="J44" s="50" t="str">
        <f t="shared" si="1"/>
        <v>B2B</v>
      </c>
      <c r="K44" s="50">
        <f t="shared" si="2"/>
        <v>26.56875</v>
      </c>
      <c r="L44" s="39" t="str">
        <f t="shared" si="3"/>
        <v>25-30 ГБ</v>
      </c>
    </row>
    <row r="45" ht="15.75" customHeight="1">
      <c r="A45" s="32"/>
      <c r="B45" s="49" t="s">
        <v>86</v>
      </c>
      <c r="D45" s="50">
        <f>IFERROR(__xludf.DUMMYFUNCTION("SPLIT(B45, ""|"")"),1.516195939E9)</f>
        <v>1516195939</v>
      </c>
      <c r="E45" s="50" t="str">
        <f>IFERROR(__xludf.DUMMYFUNCTION("""COMPUTED_VALUE"""),"Maracay")</f>
        <v>Maracay</v>
      </c>
      <c r="F45" s="50">
        <f>IFERROR(__xludf.DUMMYFUNCTION("""COMPUTED_VALUE"""),5.0)</f>
        <v>5</v>
      </c>
      <c r="G45" s="51">
        <f>IFERROR(__xludf.DUMMYFUNCTION("""COMPUTED_VALUE"""),9708.0)</f>
        <v>9708</v>
      </c>
      <c r="H45" s="52">
        <f>IFERROR(__xludf.DUMMYFUNCTION("""COMPUTED_VALUE"""),19416.0)</f>
        <v>19416</v>
      </c>
      <c r="I45" s="50" t="str">
        <f>IFERROR(__xludf.DUMMYFUNCTION("""COMPUTED_VALUE"""),"Xiaomi Mi Wi-Fi")</f>
        <v>Xiaomi Mi Wi-Fi</v>
      </c>
      <c r="J45" s="50" t="str">
        <f t="shared" si="1"/>
        <v>B2C</v>
      </c>
      <c r="K45" s="50">
        <f t="shared" si="2"/>
        <v>28.44140625</v>
      </c>
      <c r="L45" s="39" t="str">
        <f t="shared" si="3"/>
        <v>25-30 ГБ</v>
      </c>
    </row>
    <row r="46" ht="15.75" customHeight="1">
      <c r="A46" s="32"/>
      <c r="B46" s="49" t="s">
        <v>87</v>
      </c>
      <c r="D46" s="50">
        <f>IFERROR(__xludf.DUMMYFUNCTION("SPLIT(B46, ""|"")"),1.5164821E9)</f>
        <v>1516482100</v>
      </c>
      <c r="E46" s="50" t="str">
        <f>IFERROR(__xludf.DUMMYFUNCTION("""COMPUTED_VALUE"""),"Caracas")</f>
        <v>Caracas</v>
      </c>
      <c r="F46" s="50">
        <f>IFERROR(__xludf.DUMMYFUNCTION("""COMPUTED_VALUE"""),5.0)</f>
        <v>5</v>
      </c>
      <c r="G46" s="51">
        <f>IFERROR(__xludf.DUMMYFUNCTION("""COMPUTED_VALUE"""),7551.0)</f>
        <v>7551</v>
      </c>
      <c r="H46" s="52" t="str">
        <f>IFERROR(__xludf.DUMMYFUNCTION("""COMPUTED_VALUE"""),"21142,8")</f>
        <v>21142,8</v>
      </c>
      <c r="I46" s="50" t="str">
        <f>IFERROR(__xludf.DUMMYFUNCTION("""COMPUTED_VALUE"""),"TP-LINK Archer")</f>
        <v>TP-LINK Archer</v>
      </c>
      <c r="J46" s="50" t="str">
        <f t="shared" si="1"/>
        <v>B2C</v>
      </c>
      <c r="K46" s="50">
        <f t="shared" si="2"/>
        <v>28.02128906</v>
      </c>
      <c r="L46" s="39" t="str">
        <f t="shared" si="3"/>
        <v>25-30 ГБ</v>
      </c>
    </row>
    <row r="47" ht="15.75" customHeight="1">
      <c r="A47" s="32"/>
      <c r="B47" s="49" t="s">
        <v>88</v>
      </c>
      <c r="D47" s="50">
        <f>IFERROR(__xludf.DUMMYFUNCTION("SPLIT(B47, ""|"")"),1.517021248E9)</f>
        <v>1517021248</v>
      </c>
      <c r="E47" s="50" t="str">
        <f>IFERROR(__xludf.DUMMYFUNCTION("""COMPUTED_VALUE"""),"Caracas")</f>
        <v>Caracas</v>
      </c>
      <c r="F47" s="50">
        <f>IFERROR(__xludf.DUMMYFUNCTION("""COMPUTED_VALUE"""),5.0)</f>
        <v>5</v>
      </c>
      <c r="G47" s="51">
        <f>IFERROR(__xludf.DUMMYFUNCTION("""COMPUTED_VALUE"""),9245.0)</f>
        <v>9245</v>
      </c>
      <c r="H47" s="52">
        <f>IFERROR(__xludf.DUMMYFUNCTION("""COMPUTED_VALUE"""),29584.0)</f>
        <v>29584</v>
      </c>
      <c r="I47" s="50" t="str">
        <f>IFERROR(__xludf.DUMMYFUNCTION("""COMPUTED_VALUE"""),"Mercusys AC12G")</f>
        <v>Mercusys AC12G</v>
      </c>
      <c r="J47" s="50" t="str">
        <f t="shared" si="1"/>
        <v>B2C</v>
      </c>
      <c r="K47" s="50">
        <f t="shared" si="2"/>
        <v>37.91894531</v>
      </c>
      <c r="L47" s="39" t="str">
        <f t="shared" si="3"/>
        <v>35-40 ГБ</v>
      </c>
    </row>
    <row r="48" ht="15.75" customHeight="1">
      <c r="A48" s="32"/>
      <c r="B48" s="49" t="s">
        <v>89</v>
      </c>
      <c r="D48" s="50">
        <f>IFERROR(__xludf.DUMMYFUNCTION("SPLIT(B48, ""|"")"),1.517442641E9)</f>
        <v>1517442641</v>
      </c>
      <c r="E48" s="50" t="str">
        <f>IFERROR(__xludf.DUMMYFUNCTION("""COMPUTED_VALUE"""),"Caracas")</f>
        <v>Caracas</v>
      </c>
      <c r="F48" s="50">
        <f>IFERROR(__xludf.DUMMYFUNCTION("""COMPUTED_VALUE"""),20.0)</f>
        <v>20</v>
      </c>
      <c r="G48" s="51">
        <f>IFERROR(__xludf.DUMMYFUNCTION("""COMPUTED_VALUE"""),10194.0)</f>
        <v>10194</v>
      </c>
      <c r="H48" s="52">
        <f>IFERROR(__xludf.DUMMYFUNCTION("""COMPUTED_VALUE"""),35679.0)</f>
        <v>35679</v>
      </c>
      <c r="I48" s="50" t="str">
        <f>IFERROR(__xludf.DUMMYFUNCTION("""COMPUTED_VALUE"""),"Xiaomi Mi Wi-Fi")</f>
        <v>Xiaomi Mi Wi-Fi</v>
      </c>
      <c r="J48" s="50" t="str">
        <f t="shared" si="1"/>
        <v>B2O</v>
      </c>
      <c r="K48" s="50">
        <f t="shared" si="2"/>
        <v>44.79785156</v>
      </c>
      <c r="L48" s="39" t="str">
        <f t="shared" si="3"/>
        <v>40-50 ГБ</v>
      </c>
    </row>
    <row r="49" ht="15.75" customHeight="1">
      <c r="A49" s="32"/>
      <c r="B49" s="49" t="s">
        <v>90</v>
      </c>
      <c r="D49" s="50">
        <f>IFERROR(__xludf.DUMMYFUNCTION("SPLIT(B49, ""|"")"),1.512843149E9)</f>
        <v>1512843149</v>
      </c>
      <c r="E49" s="50" t="str">
        <f>IFERROR(__xludf.DUMMYFUNCTION("""COMPUTED_VALUE"""),"Caracas")</f>
        <v>Caracas</v>
      </c>
      <c r="F49" s="50">
        <f>IFERROR(__xludf.DUMMYFUNCTION("""COMPUTED_VALUE"""),5.0)</f>
        <v>5</v>
      </c>
      <c r="G49" s="51">
        <f>IFERROR(__xludf.DUMMYFUNCTION("""COMPUTED_VALUE"""),19738.0)</f>
        <v>19738</v>
      </c>
      <c r="H49" s="52" t="str">
        <f>IFERROR(__xludf.DUMMYFUNCTION("""COMPUTED_VALUE"""),"55266,4")</f>
        <v>55266,4</v>
      </c>
      <c r="I49" s="50" t="str">
        <f>IFERROR(__xludf.DUMMYFUNCTION("""COMPUTED_VALUE"""),"Xiaomi Mi Wi-Fi")</f>
        <v>Xiaomi Mi Wi-Fi</v>
      </c>
      <c r="J49" s="50" t="str">
        <f t="shared" si="1"/>
        <v>B2C</v>
      </c>
      <c r="K49" s="50">
        <f t="shared" si="2"/>
        <v>73.24648438</v>
      </c>
      <c r="L49" s="39" t="str">
        <f t="shared" si="3"/>
        <v>50+ ГБ</v>
      </c>
    </row>
    <row r="50" ht="15.75" customHeight="1">
      <c r="A50" s="32"/>
      <c r="B50" s="49" t="s">
        <v>91</v>
      </c>
      <c r="D50" s="50">
        <f>IFERROR(__xludf.DUMMYFUNCTION("SPLIT(B50, ""|"")"),1.516001929E9)</f>
        <v>1516001929</v>
      </c>
      <c r="E50" s="50" t="str">
        <f>IFERROR(__xludf.DUMMYFUNCTION("""COMPUTED_VALUE"""),"Maracay")</f>
        <v>Maracay</v>
      </c>
      <c r="F50" s="50">
        <f>IFERROR(__xludf.DUMMYFUNCTION("""COMPUTED_VALUE"""),5.0)</f>
        <v>5</v>
      </c>
      <c r="G50" s="51">
        <f>IFERROR(__xludf.DUMMYFUNCTION("""COMPUTED_VALUE"""),1176.0)</f>
        <v>1176</v>
      </c>
      <c r="H50" s="52">
        <f>IFERROR(__xludf.DUMMYFUNCTION("""COMPUTED_VALUE"""),2352.0)</f>
        <v>2352</v>
      </c>
      <c r="I50" s="50" t="str">
        <f>IFERROR(__xludf.DUMMYFUNCTION("""COMPUTED_VALUE"""),"Xiaomi Mi Wi-Fi")</f>
        <v>Xiaomi Mi Wi-Fi</v>
      </c>
      <c r="J50" s="50" t="str">
        <f t="shared" si="1"/>
        <v>B2C</v>
      </c>
      <c r="K50" s="50">
        <f t="shared" si="2"/>
        <v>3.4453125</v>
      </c>
      <c r="L50" s="39" t="str">
        <f t="shared" si="3"/>
        <v>0-5 ГБ</v>
      </c>
    </row>
    <row r="51" ht="15.75" customHeight="1">
      <c r="A51" s="32"/>
      <c r="B51" s="49" t="s">
        <v>92</v>
      </c>
      <c r="D51" s="50">
        <f>IFERROR(__xludf.DUMMYFUNCTION("SPLIT(B51, ""|"")"),1.514103494E9)</f>
        <v>1514103494</v>
      </c>
      <c r="E51" s="50" t="str">
        <f>IFERROR(__xludf.DUMMYFUNCTION("""COMPUTED_VALUE"""),"Caracas")</f>
        <v>Caracas</v>
      </c>
      <c r="F51" s="50">
        <f>IFERROR(__xludf.DUMMYFUNCTION("""COMPUTED_VALUE"""),20.0)</f>
        <v>20</v>
      </c>
      <c r="G51" s="51">
        <f>IFERROR(__xludf.DUMMYFUNCTION("""COMPUTED_VALUE"""),7350.0)</f>
        <v>7350</v>
      </c>
      <c r="H51" s="52">
        <f>IFERROR(__xludf.DUMMYFUNCTION("""COMPUTED_VALUE"""),23520.0)</f>
        <v>23520</v>
      </c>
      <c r="I51" s="50" t="str">
        <f>IFERROR(__xludf.DUMMYFUNCTION("""COMPUTED_VALUE"""),"TP-LINK Archer")</f>
        <v>TP-LINK Archer</v>
      </c>
      <c r="J51" s="50" t="str">
        <f t="shared" si="1"/>
        <v>B2O</v>
      </c>
      <c r="K51" s="50">
        <f t="shared" si="2"/>
        <v>30.14648438</v>
      </c>
      <c r="L51" s="39" t="str">
        <f t="shared" si="3"/>
        <v>30-35 ГБ</v>
      </c>
    </row>
    <row r="52" ht="15.75" customHeight="1">
      <c r="A52" s="32"/>
      <c r="B52" s="49" t="s">
        <v>93</v>
      </c>
      <c r="D52" s="50">
        <f>IFERROR(__xludf.DUMMYFUNCTION("SPLIT(B52, ""|"")"),1.514996191E9)</f>
        <v>1514996191</v>
      </c>
      <c r="E52" s="50" t="str">
        <f>IFERROR(__xludf.DUMMYFUNCTION("""COMPUTED_VALUE"""),"Caracas")</f>
        <v>Caracas</v>
      </c>
      <c r="F52" s="50">
        <f>IFERROR(__xludf.DUMMYFUNCTION("""COMPUTED_VALUE"""),15.0)</f>
        <v>15</v>
      </c>
      <c r="G52" s="51">
        <f>IFERROR(__xludf.DUMMYFUNCTION("""COMPUTED_VALUE"""),362.0)</f>
        <v>362</v>
      </c>
      <c r="H52" s="52" t="str">
        <f>IFERROR(__xludf.DUMMYFUNCTION("""COMPUTED_VALUE"""),"1013,6")</f>
        <v>1013,6</v>
      </c>
      <c r="I52" s="50" t="str">
        <f>IFERROR(__xludf.DUMMYFUNCTION("""COMPUTED_VALUE"""),"Mercusys AC12G")</f>
        <v>Mercusys AC12G</v>
      </c>
      <c r="J52" s="50" t="str">
        <f t="shared" si="1"/>
        <v>VIP</v>
      </c>
      <c r="K52" s="50">
        <f t="shared" si="2"/>
        <v>1.343359375</v>
      </c>
      <c r="L52" s="39" t="str">
        <f t="shared" si="3"/>
        <v>0-5 ГБ</v>
      </c>
    </row>
    <row r="53" ht="15.75" customHeight="1">
      <c r="A53" s="32"/>
      <c r="B53" s="49" t="s">
        <v>94</v>
      </c>
      <c r="D53" s="50">
        <f>IFERROR(__xludf.DUMMYFUNCTION("SPLIT(B53, ""|"")"),1.511624515E9)</f>
        <v>1511624515</v>
      </c>
      <c r="E53" s="50" t="str">
        <f>IFERROR(__xludf.DUMMYFUNCTION("""COMPUTED_VALUE"""),"Maracay")</f>
        <v>Maracay</v>
      </c>
      <c r="F53" s="50">
        <f>IFERROR(__xludf.DUMMYFUNCTION("""COMPUTED_VALUE"""),20.0)</f>
        <v>20</v>
      </c>
      <c r="G53" s="51">
        <f>IFERROR(__xludf.DUMMYFUNCTION("""COMPUTED_VALUE"""),10628.0)</f>
        <v>10628</v>
      </c>
      <c r="H53" s="52" t="str">
        <f>IFERROR(__xludf.DUMMYFUNCTION("""COMPUTED_VALUE"""),"27632,8")</f>
        <v>27632,8</v>
      </c>
      <c r="I53" s="50" t="str">
        <f>IFERROR(__xludf.DUMMYFUNCTION("""COMPUTED_VALUE"""),"Xiaomi Mi Wi-Fi")</f>
        <v>Xiaomi Mi Wi-Fi</v>
      </c>
      <c r="J53" s="50" t="str">
        <f t="shared" si="1"/>
        <v>B2O</v>
      </c>
      <c r="K53" s="50">
        <f t="shared" si="2"/>
        <v>37.3640625</v>
      </c>
      <c r="L53" s="39" t="str">
        <f t="shared" si="3"/>
        <v>35-40 ГБ</v>
      </c>
    </row>
    <row r="54" ht="15.75" customHeight="1">
      <c r="A54" s="32"/>
      <c r="B54" s="49" t="s">
        <v>95</v>
      </c>
      <c r="D54" s="50">
        <f>IFERROR(__xludf.DUMMYFUNCTION("SPLIT(B54, ""|"")"),1.516471174E9)</f>
        <v>1516471174</v>
      </c>
      <c r="E54" s="50" t="str">
        <f>IFERROR(__xludf.DUMMYFUNCTION("""COMPUTED_VALUE"""),"Caracas")</f>
        <v>Caracas</v>
      </c>
      <c r="F54" s="50">
        <f>IFERROR(__xludf.DUMMYFUNCTION("""COMPUTED_VALUE"""),5.0)</f>
        <v>5</v>
      </c>
      <c r="G54" s="51">
        <f>IFERROR(__xludf.DUMMYFUNCTION("""COMPUTED_VALUE"""),16334.0)</f>
        <v>16334</v>
      </c>
      <c r="H54" s="52" t="str">
        <f>IFERROR(__xludf.DUMMYFUNCTION("""COMPUTED_VALUE"""),"39201,6")</f>
        <v>39201,6</v>
      </c>
      <c r="I54" s="50" t="str">
        <f>IFERROR(__xludf.DUMMYFUNCTION("""COMPUTED_VALUE"""),"TP-LINK TD")</f>
        <v>TP-LINK TD</v>
      </c>
      <c r="J54" s="50" t="str">
        <f t="shared" si="1"/>
        <v>B2C</v>
      </c>
      <c r="K54" s="50">
        <f t="shared" si="2"/>
        <v>54.23398438</v>
      </c>
      <c r="L54" s="39" t="str">
        <f t="shared" si="3"/>
        <v>50+ ГБ</v>
      </c>
    </row>
    <row r="55" ht="15.75" customHeight="1">
      <c r="A55" s="32"/>
      <c r="B55" s="49" t="s">
        <v>96</v>
      </c>
      <c r="D55" s="50">
        <f>IFERROR(__xludf.DUMMYFUNCTION("SPLIT(B55, ""|"")"),1.513674839E9)</f>
        <v>1513674839</v>
      </c>
      <c r="E55" s="50" t="str">
        <f>IFERROR(__xludf.DUMMYFUNCTION("""COMPUTED_VALUE"""),"Caracas")</f>
        <v>Caracas</v>
      </c>
      <c r="F55" s="50">
        <f>IFERROR(__xludf.DUMMYFUNCTION("""COMPUTED_VALUE"""),5.0)</f>
        <v>5</v>
      </c>
      <c r="G55" s="51">
        <f>IFERROR(__xludf.DUMMYFUNCTION("""COMPUTED_VALUE"""),9533.0)</f>
        <v>9533</v>
      </c>
      <c r="H55" s="52">
        <f>IFERROR(__xludf.DUMMYFUNCTION("""COMPUTED_VALUE"""),28599.0)</f>
        <v>28599</v>
      </c>
      <c r="I55" s="50" t="str">
        <f>IFERROR(__xludf.DUMMYFUNCTION("""COMPUTED_VALUE"""),"TP-LINK Archer")</f>
        <v>TP-LINK Archer</v>
      </c>
      <c r="J55" s="50" t="str">
        <f t="shared" si="1"/>
        <v>B2C</v>
      </c>
      <c r="K55" s="50">
        <f t="shared" si="2"/>
        <v>37.23828125</v>
      </c>
      <c r="L55" s="39" t="str">
        <f t="shared" si="3"/>
        <v>35-40 ГБ</v>
      </c>
    </row>
    <row r="56" ht="15.75" customHeight="1">
      <c r="A56" s="32"/>
      <c r="B56" s="49" t="s">
        <v>97</v>
      </c>
      <c r="D56" s="50">
        <f>IFERROR(__xludf.DUMMYFUNCTION("SPLIT(B56, ""|"")"),1.51267896E9)</f>
        <v>1512678960</v>
      </c>
      <c r="E56" s="50" t="str">
        <f>IFERROR(__xludf.DUMMYFUNCTION("""COMPUTED_VALUE"""),"Maracay")</f>
        <v>Maracay</v>
      </c>
      <c r="F56" s="50">
        <f>IFERROR(__xludf.DUMMYFUNCTION("""COMPUTED_VALUE"""),4.0)</f>
        <v>4</v>
      </c>
      <c r="G56" s="51">
        <f>IFERROR(__xludf.DUMMYFUNCTION("""COMPUTED_VALUE"""),19183.0)</f>
        <v>19183</v>
      </c>
      <c r="H56" s="52" t="str">
        <f>IFERROR(__xludf.DUMMYFUNCTION("""COMPUTED_VALUE"""),"28774,5")</f>
        <v>28774,5</v>
      </c>
      <c r="I56" s="50" t="str">
        <f>IFERROR(__xludf.DUMMYFUNCTION("""COMPUTED_VALUE"""),"Mercusys AC12G")</f>
        <v>Mercusys AC12G</v>
      </c>
      <c r="J56" s="50" t="str">
        <f t="shared" si="1"/>
        <v>B2B</v>
      </c>
      <c r="K56" s="50">
        <f t="shared" si="2"/>
        <v>46.83349609</v>
      </c>
      <c r="L56" s="39" t="str">
        <f t="shared" si="3"/>
        <v>40-50 ГБ</v>
      </c>
    </row>
    <row r="57" ht="15.75" customHeight="1">
      <c r="A57" s="32"/>
      <c r="B57" s="49" t="s">
        <v>98</v>
      </c>
      <c r="D57" s="50">
        <f>IFERROR(__xludf.DUMMYFUNCTION("SPLIT(B57, ""|"")"),1.517856798E9)</f>
        <v>1517856798</v>
      </c>
      <c r="E57" s="50" t="str">
        <f>IFERROR(__xludf.DUMMYFUNCTION("""COMPUTED_VALUE"""),"Caracas")</f>
        <v>Caracas</v>
      </c>
      <c r="F57" s="50">
        <f>IFERROR(__xludf.DUMMYFUNCTION("""COMPUTED_VALUE"""),5.0)</f>
        <v>5</v>
      </c>
      <c r="G57" s="51">
        <f>IFERROR(__xludf.DUMMYFUNCTION("""COMPUTED_VALUE"""),9197.0)</f>
        <v>9197</v>
      </c>
      <c r="H57" s="52">
        <f>IFERROR(__xludf.DUMMYFUNCTION("""COMPUTED_VALUE"""),18394.0)</f>
        <v>18394</v>
      </c>
      <c r="I57" s="50" t="str">
        <f>IFERROR(__xludf.DUMMYFUNCTION("""COMPUTED_VALUE"""),"Xiaomi Mi Wi-Fi")</f>
        <v>Xiaomi Mi Wi-Fi</v>
      </c>
      <c r="J57" s="50" t="str">
        <f t="shared" si="1"/>
        <v>B2C</v>
      </c>
      <c r="K57" s="50">
        <f t="shared" si="2"/>
        <v>26.94433594</v>
      </c>
      <c r="L57" s="39" t="str">
        <f t="shared" si="3"/>
        <v>25-30 ГБ</v>
      </c>
    </row>
    <row r="58" ht="15.75" customHeight="1">
      <c r="A58" s="32"/>
      <c r="B58" s="49" t="s">
        <v>99</v>
      </c>
      <c r="D58" s="50">
        <f>IFERROR(__xludf.DUMMYFUNCTION("SPLIT(B58, ""|"")"),1.512731771E9)</f>
        <v>1512731771</v>
      </c>
      <c r="E58" s="50" t="str">
        <f>IFERROR(__xludf.DUMMYFUNCTION("""COMPUTED_VALUE"""),"Maracay")</f>
        <v>Maracay</v>
      </c>
      <c r="F58" s="50">
        <f>IFERROR(__xludf.DUMMYFUNCTION("""COMPUTED_VALUE"""),20.0)</f>
        <v>20</v>
      </c>
      <c r="G58" s="51">
        <f>IFERROR(__xludf.DUMMYFUNCTION("""COMPUTED_VALUE"""),17388.0)</f>
        <v>17388</v>
      </c>
      <c r="H58" s="52" t="str">
        <f>IFERROR(__xludf.DUMMYFUNCTION("""COMPUTED_VALUE"""),"45208,8")</f>
        <v>45208,8</v>
      </c>
      <c r="I58" s="50" t="str">
        <f>IFERROR(__xludf.DUMMYFUNCTION("""COMPUTED_VALUE"""),"Mercusys AC12G")</f>
        <v>Mercusys AC12G</v>
      </c>
      <c r="J58" s="50" t="str">
        <f t="shared" si="1"/>
        <v>B2O</v>
      </c>
      <c r="K58" s="50">
        <f t="shared" si="2"/>
        <v>61.1296875</v>
      </c>
      <c r="L58" s="39" t="str">
        <f t="shared" si="3"/>
        <v>50+ ГБ</v>
      </c>
    </row>
    <row r="59" ht="15.75" customHeight="1">
      <c r="A59" s="32"/>
      <c r="B59" s="49" t="s">
        <v>100</v>
      </c>
      <c r="D59" s="50">
        <f>IFERROR(__xludf.DUMMYFUNCTION("SPLIT(B59, ""|"")"),1.516878404E9)</f>
        <v>1516878404</v>
      </c>
      <c r="E59" s="50" t="str">
        <f>IFERROR(__xludf.DUMMYFUNCTION("""COMPUTED_VALUE"""),"Caracas")</f>
        <v>Caracas</v>
      </c>
      <c r="F59" s="50">
        <f>IFERROR(__xludf.DUMMYFUNCTION("""COMPUTED_VALUE"""),5.0)</f>
        <v>5</v>
      </c>
      <c r="G59" s="51">
        <f>IFERROR(__xludf.DUMMYFUNCTION("""COMPUTED_VALUE"""),2055.0)</f>
        <v>2055</v>
      </c>
      <c r="H59" s="52" t="str">
        <f>IFERROR(__xludf.DUMMYFUNCTION("""COMPUTED_VALUE"""),"7192,5")</f>
        <v>7192,5</v>
      </c>
      <c r="I59" s="50" t="str">
        <f>IFERROR(__xludf.DUMMYFUNCTION("""COMPUTED_VALUE"""),"Mercusys AC12G")</f>
        <v>Mercusys AC12G</v>
      </c>
      <c r="J59" s="50" t="str">
        <f t="shared" si="1"/>
        <v>B2C</v>
      </c>
      <c r="K59" s="50">
        <f t="shared" si="2"/>
        <v>9.030761719</v>
      </c>
      <c r="L59" s="39" t="str">
        <f t="shared" si="3"/>
        <v>5-10 ГБ</v>
      </c>
    </row>
    <row r="60" ht="15.75" customHeight="1">
      <c r="A60" s="32"/>
      <c r="B60" s="49" t="s">
        <v>101</v>
      </c>
      <c r="D60" s="50">
        <f>IFERROR(__xludf.DUMMYFUNCTION("SPLIT(B60, ""|"")"),1.518440774E9)</f>
        <v>1518440774</v>
      </c>
      <c r="E60" s="50" t="str">
        <f>IFERROR(__xludf.DUMMYFUNCTION("""COMPUTED_VALUE"""),"Caracas")</f>
        <v>Caracas</v>
      </c>
      <c r="F60" s="50">
        <f>IFERROR(__xludf.DUMMYFUNCTION("""COMPUTED_VALUE"""),20.0)</f>
        <v>20</v>
      </c>
      <c r="G60" s="51">
        <f>IFERROR(__xludf.DUMMYFUNCTION("""COMPUTED_VALUE"""),16080.0)</f>
        <v>16080</v>
      </c>
      <c r="H60" s="52">
        <f>IFERROR(__xludf.DUMMYFUNCTION("""COMPUTED_VALUE"""),51456.0)</f>
        <v>51456</v>
      </c>
      <c r="I60" s="50" t="str">
        <f>IFERROR(__xludf.DUMMYFUNCTION("""COMPUTED_VALUE"""),"Mercusys AC12G")</f>
        <v>Mercusys AC12G</v>
      </c>
      <c r="J60" s="50" t="str">
        <f t="shared" si="1"/>
        <v>B2O</v>
      </c>
      <c r="K60" s="50">
        <f t="shared" si="2"/>
        <v>65.953125</v>
      </c>
      <c r="L60" s="39" t="str">
        <f t="shared" si="3"/>
        <v>50+ ГБ</v>
      </c>
    </row>
    <row r="61" ht="15.75" customHeight="1">
      <c r="A61" s="32"/>
      <c r="B61" s="49" t="s">
        <v>102</v>
      </c>
      <c r="D61" s="50">
        <f>IFERROR(__xludf.DUMMYFUNCTION("SPLIT(B61, ""|"")"),1.517569464E9)</f>
        <v>1517569464</v>
      </c>
      <c r="E61" s="50" t="str">
        <f>IFERROR(__xludf.DUMMYFUNCTION("""COMPUTED_VALUE"""),"Caracas")</f>
        <v>Caracas</v>
      </c>
      <c r="F61" s="50">
        <f>IFERROR(__xludf.DUMMYFUNCTION("""COMPUTED_VALUE"""),15.0)</f>
        <v>15</v>
      </c>
      <c r="G61" s="51">
        <f>IFERROR(__xludf.DUMMYFUNCTION("""COMPUTED_VALUE"""),7882.0)</f>
        <v>7882</v>
      </c>
      <c r="H61" s="52" t="str">
        <f>IFERROR(__xludf.DUMMYFUNCTION("""COMPUTED_VALUE"""),"20493,2")</f>
        <v>20493,2</v>
      </c>
      <c r="I61" s="50" t="str">
        <f>IFERROR(__xludf.DUMMYFUNCTION("""COMPUTED_VALUE"""),"Xiaomi Mi Wi-Fi")</f>
        <v>Xiaomi Mi Wi-Fi</v>
      </c>
      <c r="J61" s="50" t="str">
        <f t="shared" si="1"/>
        <v>VIP</v>
      </c>
      <c r="K61" s="50">
        <f t="shared" si="2"/>
        <v>27.71015625</v>
      </c>
      <c r="L61" s="39" t="str">
        <f t="shared" si="3"/>
        <v>25-30 ГБ</v>
      </c>
    </row>
    <row r="62" ht="15.75" customHeight="1">
      <c r="A62" s="32"/>
      <c r="B62" s="49" t="s">
        <v>103</v>
      </c>
      <c r="D62" s="50">
        <f>IFERROR(__xludf.DUMMYFUNCTION("SPLIT(B62, ""|"")"),1.512138157E9)</f>
        <v>1512138157</v>
      </c>
      <c r="E62" s="50" t="str">
        <f>IFERROR(__xludf.DUMMYFUNCTION("""COMPUTED_VALUE"""),"Caracas")</f>
        <v>Caracas</v>
      </c>
      <c r="F62" s="50">
        <f>IFERROR(__xludf.DUMMYFUNCTION("""COMPUTED_VALUE"""),5.0)</f>
        <v>5</v>
      </c>
      <c r="G62" s="51">
        <f>IFERROR(__xludf.DUMMYFUNCTION("""COMPUTED_VALUE"""),2567.0)</f>
        <v>2567</v>
      </c>
      <c r="H62" s="52" t="str">
        <f>IFERROR(__xludf.DUMMYFUNCTION("""COMPUTED_VALUE"""),"6674,2")</f>
        <v>6674,2</v>
      </c>
      <c r="I62" s="50" t="str">
        <f>IFERROR(__xludf.DUMMYFUNCTION("""COMPUTED_VALUE"""),"TP-LINK TD")</f>
        <v>TP-LINK TD</v>
      </c>
      <c r="J62" s="50" t="str">
        <f t="shared" si="1"/>
        <v>B2C</v>
      </c>
      <c r="K62" s="50">
        <f t="shared" si="2"/>
        <v>9.024609375</v>
      </c>
      <c r="L62" s="39" t="str">
        <f t="shared" si="3"/>
        <v>5-10 ГБ</v>
      </c>
    </row>
    <row r="63" ht="15.75" customHeight="1">
      <c r="A63" s="32"/>
      <c r="B63" s="49" t="s">
        <v>104</v>
      </c>
      <c r="D63" s="50">
        <f>IFERROR(__xludf.DUMMYFUNCTION("SPLIT(B63, ""|"")"),1.511888363E9)</f>
        <v>1511888363</v>
      </c>
      <c r="E63" s="50" t="str">
        <f>IFERROR(__xludf.DUMMYFUNCTION("""COMPUTED_VALUE"""),"Caracas")</f>
        <v>Caracas</v>
      </c>
      <c r="F63" s="50">
        <f>IFERROR(__xludf.DUMMYFUNCTION("""COMPUTED_VALUE"""),5.0)</f>
        <v>5</v>
      </c>
      <c r="G63" s="51">
        <f>IFERROR(__xludf.DUMMYFUNCTION("""COMPUTED_VALUE"""),4652.0)</f>
        <v>4652</v>
      </c>
      <c r="H63" s="52" t="str">
        <f>IFERROR(__xludf.DUMMYFUNCTION("""COMPUTED_VALUE"""),"10234,4")</f>
        <v>10234,4</v>
      </c>
      <c r="I63" s="50" t="str">
        <f>IFERROR(__xludf.DUMMYFUNCTION("""COMPUTED_VALUE"""),"TP-LINK Archer")</f>
        <v>TP-LINK Archer</v>
      </c>
      <c r="J63" s="50" t="str">
        <f t="shared" si="1"/>
        <v>B2C</v>
      </c>
      <c r="K63" s="50">
        <f t="shared" si="2"/>
        <v>14.5375</v>
      </c>
      <c r="L63" s="39" t="str">
        <f t="shared" si="3"/>
        <v>10-15 ГБ</v>
      </c>
    </row>
    <row r="64" ht="15.75" customHeight="1">
      <c r="A64" s="32"/>
      <c r="B64" s="49" t="s">
        <v>105</v>
      </c>
      <c r="D64" s="50">
        <f>IFERROR(__xludf.DUMMYFUNCTION("SPLIT(B64, ""|"")"),1.514149957E9)</f>
        <v>1514149957</v>
      </c>
      <c r="E64" s="50" t="str">
        <f>IFERROR(__xludf.DUMMYFUNCTION("""COMPUTED_VALUE"""),"Caracas")</f>
        <v>Caracas</v>
      </c>
      <c r="F64" s="50">
        <f>IFERROR(__xludf.DUMMYFUNCTION("""COMPUTED_VALUE"""),4.0)</f>
        <v>4</v>
      </c>
      <c r="G64" s="51">
        <f>IFERROR(__xludf.DUMMYFUNCTION("""COMPUTED_VALUE"""),6699.0)</f>
        <v>6699</v>
      </c>
      <c r="H64" s="52">
        <f>IFERROR(__xludf.DUMMYFUNCTION("""COMPUTED_VALUE"""),20097.0)</f>
        <v>20097</v>
      </c>
      <c r="I64" s="50" t="str">
        <f>IFERROR(__xludf.DUMMYFUNCTION("""COMPUTED_VALUE"""),"Mercusys AC12G")</f>
        <v>Mercusys AC12G</v>
      </c>
      <c r="J64" s="50" t="str">
        <f t="shared" si="1"/>
        <v>B2B</v>
      </c>
      <c r="K64" s="50">
        <f t="shared" si="2"/>
        <v>26.16796875</v>
      </c>
      <c r="L64" s="39" t="str">
        <f t="shared" si="3"/>
        <v>25-30 ГБ</v>
      </c>
    </row>
    <row r="65" ht="15.75" customHeight="1">
      <c r="A65" s="32"/>
      <c r="B65" s="49" t="s">
        <v>106</v>
      </c>
      <c r="D65" s="50">
        <f>IFERROR(__xludf.DUMMYFUNCTION("SPLIT(B65, ""|"")"),1.515430512E9)</f>
        <v>1515430512</v>
      </c>
      <c r="E65" s="50" t="str">
        <f>IFERROR(__xludf.DUMMYFUNCTION("""COMPUTED_VALUE"""),"Caracas")</f>
        <v>Caracas</v>
      </c>
      <c r="F65" s="50">
        <f>IFERROR(__xludf.DUMMYFUNCTION("""COMPUTED_VALUE"""),5.0)</f>
        <v>5</v>
      </c>
      <c r="G65" s="51">
        <f>IFERROR(__xludf.DUMMYFUNCTION("""COMPUTED_VALUE"""),12056.0)</f>
        <v>12056</v>
      </c>
      <c r="H65" s="52" t="str">
        <f>IFERROR(__xludf.DUMMYFUNCTION("""COMPUTED_VALUE"""),"28934,4")</f>
        <v>28934,4</v>
      </c>
      <c r="I65" s="50" t="str">
        <f>IFERROR(__xludf.DUMMYFUNCTION("""COMPUTED_VALUE"""),"Xiaomi Mi Wi-Fi")</f>
        <v>Xiaomi Mi Wi-Fi</v>
      </c>
      <c r="J65" s="50" t="str">
        <f t="shared" si="1"/>
        <v>B2C</v>
      </c>
      <c r="K65" s="50">
        <f t="shared" si="2"/>
        <v>40.0296875</v>
      </c>
      <c r="L65" s="39" t="str">
        <f t="shared" si="3"/>
        <v>40-50 ГБ</v>
      </c>
    </row>
    <row r="66" ht="15.75" customHeight="1">
      <c r="A66" s="32"/>
      <c r="B66" s="49" t="s">
        <v>107</v>
      </c>
      <c r="D66" s="50">
        <f>IFERROR(__xludf.DUMMYFUNCTION("SPLIT(B66, ""|"")"),1.512654099E9)</f>
        <v>1512654099</v>
      </c>
      <c r="E66" s="50" t="str">
        <f>IFERROR(__xludf.DUMMYFUNCTION("""COMPUTED_VALUE"""),"Caracas")</f>
        <v>Caracas</v>
      </c>
      <c r="F66" s="50">
        <f>IFERROR(__xludf.DUMMYFUNCTION("""COMPUTED_VALUE"""),5.0)</f>
        <v>5</v>
      </c>
      <c r="G66" s="51">
        <f>IFERROR(__xludf.DUMMYFUNCTION("""COMPUTED_VALUE"""),5792.0)</f>
        <v>5792</v>
      </c>
      <c r="H66" s="52">
        <f>IFERROR(__xludf.DUMMYFUNCTION("""COMPUTED_VALUE"""),8688.0)</f>
        <v>8688</v>
      </c>
      <c r="I66" s="50" t="str">
        <f>IFERROR(__xludf.DUMMYFUNCTION("""COMPUTED_VALUE"""),"TP-LINK TD")</f>
        <v>TP-LINK TD</v>
      </c>
      <c r="J66" s="50" t="str">
        <f t="shared" si="1"/>
        <v>B2C</v>
      </c>
      <c r="K66" s="50">
        <f t="shared" si="2"/>
        <v>14.140625</v>
      </c>
      <c r="L66" s="39" t="str">
        <f t="shared" si="3"/>
        <v>10-15 ГБ</v>
      </c>
    </row>
    <row r="67" ht="15.75" customHeight="1">
      <c r="A67" s="32"/>
      <c r="B67" s="49" t="s">
        <v>108</v>
      </c>
      <c r="D67" s="50">
        <f>IFERROR(__xludf.DUMMYFUNCTION("SPLIT(B67, ""|"")"),1.511697858E9)</f>
        <v>1511697858</v>
      </c>
      <c r="E67" s="50" t="str">
        <f>IFERROR(__xludf.DUMMYFUNCTION("""COMPUTED_VALUE"""),"Maracay")</f>
        <v>Maracay</v>
      </c>
      <c r="F67" s="50">
        <f>IFERROR(__xludf.DUMMYFUNCTION("""COMPUTED_VALUE"""),20.0)</f>
        <v>20</v>
      </c>
      <c r="G67" s="51">
        <f>IFERROR(__xludf.DUMMYFUNCTION("""COMPUTED_VALUE"""),9896.0)</f>
        <v>9896</v>
      </c>
      <c r="H67" s="52" t="str">
        <f>IFERROR(__xludf.DUMMYFUNCTION("""COMPUTED_VALUE"""),"21771,2")</f>
        <v>21771,2</v>
      </c>
      <c r="I67" s="50" t="str">
        <f>IFERROR(__xludf.DUMMYFUNCTION("""COMPUTED_VALUE"""),"TP-LINK Archer")</f>
        <v>TP-LINK Archer</v>
      </c>
      <c r="J67" s="50" t="str">
        <f t="shared" si="1"/>
        <v>B2O</v>
      </c>
      <c r="K67" s="50">
        <f t="shared" si="2"/>
        <v>30.925</v>
      </c>
      <c r="L67" s="39" t="str">
        <f t="shared" si="3"/>
        <v>30-35 ГБ</v>
      </c>
    </row>
    <row r="68" ht="15.75" customHeight="1">
      <c r="A68" s="32"/>
      <c r="B68" s="49" t="s">
        <v>109</v>
      </c>
      <c r="D68" s="50">
        <f>IFERROR(__xludf.DUMMYFUNCTION("SPLIT(B68, ""|"")"),1.518490176E9)</f>
        <v>1518490176</v>
      </c>
      <c r="E68" s="50" t="str">
        <f>IFERROR(__xludf.DUMMYFUNCTION("""COMPUTED_VALUE"""),"Caracas")</f>
        <v>Caracas</v>
      </c>
      <c r="F68" s="50">
        <f>IFERROR(__xludf.DUMMYFUNCTION("""COMPUTED_VALUE"""),5.0)</f>
        <v>5</v>
      </c>
      <c r="G68" s="51">
        <f>IFERROR(__xludf.DUMMYFUNCTION("""COMPUTED_VALUE"""),11403.0)</f>
        <v>11403</v>
      </c>
      <c r="H68" s="52" t="str">
        <f>IFERROR(__xludf.DUMMYFUNCTION("""COMPUTED_VALUE"""),"38770,2")</f>
        <v>38770,2</v>
      </c>
      <c r="I68" s="50" t="str">
        <f>IFERROR(__xludf.DUMMYFUNCTION("""COMPUTED_VALUE"""),"Mercusys AC12G")</f>
        <v>Mercusys AC12G</v>
      </c>
      <c r="J68" s="50" t="str">
        <f t="shared" si="1"/>
        <v>B2C</v>
      </c>
      <c r="K68" s="50">
        <f t="shared" si="2"/>
        <v>48.99726563</v>
      </c>
      <c r="L68" s="39" t="str">
        <f t="shared" si="3"/>
        <v>40-50 ГБ</v>
      </c>
    </row>
    <row r="69" ht="15.75" customHeight="1">
      <c r="A69" s="32"/>
      <c r="B69" s="49" t="s">
        <v>110</v>
      </c>
      <c r="D69" s="50">
        <f>IFERROR(__xludf.DUMMYFUNCTION("SPLIT(B69, ""|"")"),1.517168602E9)</f>
        <v>1517168602</v>
      </c>
      <c r="E69" s="50" t="str">
        <f>IFERROR(__xludf.DUMMYFUNCTION("""COMPUTED_VALUE"""),"Caracas")</f>
        <v>Caracas</v>
      </c>
      <c r="F69" s="50">
        <f>IFERROR(__xludf.DUMMYFUNCTION("""COMPUTED_VALUE"""),4.0)</f>
        <v>4</v>
      </c>
      <c r="G69" s="51">
        <f>IFERROR(__xludf.DUMMYFUNCTION("""COMPUTED_VALUE"""),18192.0)</f>
        <v>18192</v>
      </c>
      <c r="H69" s="52">
        <f>IFERROR(__xludf.DUMMYFUNCTION("""COMPUTED_VALUE"""),54576.0)</f>
        <v>54576</v>
      </c>
      <c r="I69" s="50" t="str">
        <f>IFERROR(__xludf.DUMMYFUNCTION("""COMPUTED_VALUE"""),"Xiaomi Mi Wi-Fi")</f>
        <v>Xiaomi Mi Wi-Fi</v>
      </c>
      <c r="J69" s="50" t="str">
        <f t="shared" si="1"/>
        <v>B2B</v>
      </c>
      <c r="K69" s="50">
        <f t="shared" si="2"/>
        <v>71.0625</v>
      </c>
      <c r="L69" s="39" t="str">
        <f t="shared" si="3"/>
        <v>50+ ГБ</v>
      </c>
    </row>
    <row r="70" ht="15.75" customHeight="1">
      <c r="A70" s="32"/>
      <c r="B70" s="49" t="s">
        <v>111</v>
      </c>
      <c r="D70" s="50">
        <f>IFERROR(__xludf.DUMMYFUNCTION("SPLIT(B70, ""|"")"),1.51306871E9)</f>
        <v>1513068710</v>
      </c>
      <c r="E70" s="50" t="str">
        <f>IFERROR(__xludf.DUMMYFUNCTION("""COMPUTED_VALUE"""),"Caracas")</f>
        <v>Caracas</v>
      </c>
      <c r="F70" s="50">
        <f>IFERROR(__xludf.DUMMYFUNCTION("""COMPUTED_VALUE"""),5.0)</f>
        <v>5</v>
      </c>
      <c r="G70" s="51">
        <f>IFERROR(__xludf.DUMMYFUNCTION("""COMPUTED_VALUE"""),7238.0)</f>
        <v>7238</v>
      </c>
      <c r="H70" s="52" t="str">
        <f>IFERROR(__xludf.DUMMYFUNCTION("""COMPUTED_VALUE"""),"15199,8")</f>
        <v>15199,8</v>
      </c>
      <c r="I70" s="50" t="str">
        <f>IFERROR(__xludf.DUMMYFUNCTION("""COMPUTED_VALUE"""),"TP-LINK TD")</f>
        <v>TP-LINK TD</v>
      </c>
      <c r="J70" s="50" t="str">
        <f t="shared" si="1"/>
        <v>B2C</v>
      </c>
      <c r="K70" s="50">
        <f t="shared" si="2"/>
        <v>21.91191406</v>
      </c>
      <c r="L70" s="39" t="str">
        <f t="shared" si="3"/>
        <v>20-25 ГБ</v>
      </c>
    </row>
    <row r="71" ht="15.75" customHeight="1">
      <c r="A71" s="32"/>
      <c r="B71" s="49" t="s">
        <v>112</v>
      </c>
      <c r="D71" s="50">
        <f>IFERROR(__xludf.DUMMYFUNCTION("SPLIT(B71, ""|"")"),1.51493336E9)</f>
        <v>1514933360</v>
      </c>
      <c r="E71" s="50" t="str">
        <f>IFERROR(__xludf.DUMMYFUNCTION("""COMPUTED_VALUE"""),"Caracas")</f>
        <v>Caracas</v>
      </c>
      <c r="F71" s="50">
        <f>IFERROR(__xludf.DUMMYFUNCTION("""COMPUTED_VALUE"""),5.0)</f>
        <v>5</v>
      </c>
      <c r="G71" s="51">
        <f>IFERROR(__xludf.DUMMYFUNCTION("""COMPUTED_VALUE"""),894.0)</f>
        <v>894</v>
      </c>
      <c r="H71" s="52">
        <f>IFERROR(__xludf.DUMMYFUNCTION("""COMPUTED_VALUE"""),1341.0)</f>
        <v>1341</v>
      </c>
      <c r="I71" s="50" t="str">
        <f>IFERROR(__xludf.DUMMYFUNCTION("""COMPUTED_VALUE"""),"Mercusys AC12G")</f>
        <v>Mercusys AC12G</v>
      </c>
      <c r="J71" s="50" t="str">
        <f t="shared" si="1"/>
        <v>B2C</v>
      </c>
      <c r="K71" s="50">
        <f t="shared" si="2"/>
        <v>2.182617188</v>
      </c>
      <c r="L71" s="39" t="str">
        <f t="shared" si="3"/>
        <v>0-5 ГБ</v>
      </c>
    </row>
    <row r="72" ht="15.75" customHeight="1">
      <c r="A72" s="32"/>
      <c r="B72" s="49" t="s">
        <v>113</v>
      </c>
      <c r="D72" s="50">
        <f>IFERROR(__xludf.DUMMYFUNCTION("SPLIT(B72, ""|"")"),1.513910018E9)</f>
        <v>1513910018</v>
      </c>
      <c r="E72" s="50" t="str">
        <f>IFERROR(__xludf.DUMMYFUNCTION("""COMPUTED_VALUE"""),"Caracas")</f>
        <v>Caracas</v>
      </c>
      <c r="F72" s="50">
        <f>IFERROR(__xludf.DUMMYFUNCTION("""COMPUTED_VALUE"""),5.0)</f>
        <v>5</v>
      </c>
      <c r="G72" s="51">
        <f>IFERROR(__xludf.DUMMYFUNCTION("""COMPUTED_VALUE"""),19300.0)</f>
        <v>19300</v>
      </c>
      <c r="H72" s="52">
        <f>IFERROR(__xludf.DUMMYFUNCTION("""COMPUTED_VALUE"""),40530.0)</f>
        <v>40530</v>
      </c>
      <c r="I72" s="50" t="str">
        <f>IFERROR(__xludf.DUMMYFUNCTION("""COMPUTED_VALUE"""),"Mercusys AC12G")</f>
        <v>Mercusys AC12G</v>
      </c>
      <c r="J72" s="50" t="str">
        <f t="shared" si="1"/>
        <v>B2C</v>
      </c>
      <c r="K72" s="50">
        <f t="shared" si="2"/>
        <v>58.42773438</v>
      </c>
      <c r="L72" s="39" t="str">
        <f t="shared" si="3"/>
        <v>50+ ГБ</v>
      </c>
    </row>
    <row r="73" ht="15.75" customHeight="1">
      <c r="A73" s="32"/>
      <c r="B73" s="49" t="s">
        <v>114</v>
      </c>
      <c r="D73" s="50">
        <f>IFERROR(__xludf.DUMMYFUNCTION("SPLIT(B73, ""|"")"),1.512255542E9)</f>
        <v>1512255542</v>
      </c>
      <c r="E73" s="50" t="str">
        <f>IFERROR(__xludf.DUMMYFUNCTION("""COMPUTED_VALUE"""),"Caracas")</f>
        <v>Caracas</v>
      </c>
      <c r="F73" s="50">
        <f>IFERROR(__xludf.DUMMYFUNCTION("""COMPUTED_VALUE"""),5.0)</f>
        <v>5</v>
      </c>
      <c r="G73" s="51">
        <f>IFERROR(__xludf.DUMMYFUNCTION("""COMPUTED_VALUE"""),18474.0)</f>
        <v>18474</v>
      </c>
      <c r="H73" s="52" t="str">
        <f>IFERROR(__xludf.DUMMYFUNCTION("""COMPUTED_VALUE"""),"42490,2")</f>
        <v>42490,2</v>
      </c>
      <c r="I73" s="50" t="str">
        <f>IFERROR(__xludf.DUMMYFUNCTION("""COMPUTED_VALUE"""),"Xiaomi Mi Wi-Fi")</f>
        <v>Xiaomi Mi Wi-Fi</v>
      </c>
      <c r="J73" s="50" t="str">
        <f t="shared" si="1"/>
        <v>B2C</v>
      </c>
      <c r="K73" s="50">
        <f t="shared" si="2"/>
        <v>59.53535156</v>
      </c>
      <c r="L73" s="39" t="str">
        <f t="shared" si="3"/>
        <v>50+ ГБ</v>
      </c>
    </row>
    <row r="74" ht="15.75" customHeight="1">
      <c r="A74" s="32"/>
      <c r="B74" s="49" t="s">
        <v>115</v>
      </c>
      <c r="D74" s="50">
        <f>IFERROR(__xludf.DUMMYFUNCTION("SPLIT(B74, ""|"")"),1.515573019E9)</f>
        <v>1515573019</v>
      </c>
      <c r="E74" s="50" t="str">
        <f>IFERROR(__xludf.DUMMYFUNCTION("""COMPUTED_VALUE"""),"Caracas")</f>
        <v>Caracas</v>
      </c>
      <c r="F74" s="50">
        <f>IFERROR(__xludf.DUMMYFUNCTION("""COMPUTED_VALUE"""),5.0)</f>
        <v>5</v>
      </c>
      <c r="G74" s="51">
        <f>IFERROR(__xludf.DUMMYFUNCTION("""COMPUTED_VALUE"""),10979.0)</f>
        <v>10979</v>
      </c>
      <c r="H74" s="52" t="str">
        <f>IFERROR(__xludf.DUMMYFUNCTION("""COMPUTED_VALUE"""),"38426,5")</f>
        <v>38426,5</v>
      </c>
      <c r="I74" s="50" t="str">
        <f>IFERROR(__xludf.DUMMYFUNCTION("""COMPUTED_VALUE"""),"TP-LINK TD")</f>
        <v>TP-LINK TD</v>
      </c>
      <c r="J74" s="50" t="str">
        <f t="shared" si="1"/>
        <v>B2C</v>
      </c>
      <c r="K74" s="50">
        <f t="shared" si="2"/>
        <v>48.24755859</v>
      </c>
      <c r="L74" s="39" t="str">
        <f t="shared" si="3"/>
        <v>40-50 ГБ</v>
      </c>
    </row>
    <row r="75" ht="15.75" customHeight="1">
      <c r="A75" s="32"/>
      <c r="B75" s="49" t="s">
        <v>116</v>
      </c>
      <c r="D75" s="50">
        <f>IFERROR(__xludf.DUMMYFUNCTION("SPLIT(B75, ""|"")"),1.512964969E9)</f>
        <v>1512964969</v>
      </c>
      <c r="E75" s="50" t="str">
        <f>IFERROR(__xludf.DUMMYFUNCTION("""COMPUTED_VALUE"""),"Caracas")</f>
        <v>Caracas</v>
      </c>
      <c r="F75" s="50">
        <f>IFERROR(__xludf.DUMMYFUNCTION("""COMPUTED_VALUE"""),5.0)</f>
        <v>5</v>
      </c>
      <c r="G75" s="51">
        <f>IFERROR(__xludf.DUMMYFUNCTION("""COMPUTED_VALUE"""),12443.0)</f>
        <v>12443</v>
      </c>
      <c r="H75" s="52" t="str">
        <f>IFERROR(__xludf.DUMMYFUNCTION("""COMPUTED_VALUE"""),"41061,9")</f>
        <v>41061,9</v>
      </c>
      <c r="I75" s="50" t="str">
        <f>IFERROR(__xludf.DUMMYFUNCTION("""COMPUTED_VALUE"""),"Mercusys AC12G")</f>
        <v>Mercusys AC12G</v>
      </c>
      <c r="J75" s="50" t="str">
        <f t="shared" si="1"/>
        <v>B2C</v>
      </c>
      <c r="K75" s="50">
        <f t="shared" si="2"/>
        <v>52.25087891</v>
      </c>
      <c r="L75" s="39" t="str">
        <f t="shared" si="3"/>
        <v>50+ ГБ</v>
      </c>
    </row>
    <row r="76" ht="15.75" customHeight="1">
      <c r="A76" s="32"/>
      <c r="B76" s="49" t="s">
        <v>117</v>
      </c>
      <c r="D76" s="50">
        <f>IFERROR(__xludf.DUMMYFUNCTION("SPLIT(B76, ""|"")"),1.517935556E9)</f>
        <v>1517935556</v>
      </c>
      <c r="E76" s="50" t="str">
        <f>IFERROR(__xludf.DUMMYFUNCTION("""COMPUTED_VALUE"""),"Caracas")</f>
        <v>Caracas</v>
      </c>
      <c r="F76" s="50">
        <f>IFERROR(__xludf.DUMMYFUNCTION("""COMPUTED_VALUE"""),5.0)</f>
        <v>5</v>
      </c>
      <c r="G76" s="51">
        <f>IFERROR(__xludf.DUMMYFUNCTION("""COMPUTED_VALUE"""),4066.0)</f>
        <v>4066</v>
      </c>
      <c r="H76" s="52">
        <f>IFERROR(__xludf.DUMMYFUNCTION("""COMPUTED_VALUE"""),6099.0)</f>
        <v>6099</v>
      </c>
      <c r="I76" s="50" t="str">
        <f>IFERROR(__xludf.DUMMYFUNCTION("""COMPUTED_VALUE"""),"Mercusys AC12G")</f>
        <v>Mercusys AC12G</v>
      </c>
      <c r="J76" s="50" t="str">
        <f t="shared" si="1"/>
        <v>B2C</v>
      </c>
      <c r="K76" s="50">
        <f t="shared" si="2"/>
        <v>9.926757813</v>
      </c>
      <c r="L76" s="39" t="str">
        <f t="shared" si="3"/>
        <v>5-10 ГБ</v>
      </c>
    </row>
    <row r="77" ht="15.75" customHeight="1">
      <c r="A77" s="32"/>
      <c r="B77" s="49" t="s">
        <v>118</v>
      </c>
      <c r="D77" s="50">
        <f>IFERROR(__xludf.DUMMYFUNCTION("SPLIT(B77, ""|"")"),1.511270798E9)</f>
        <v>1511270798</v>
      </c>
      <c r="E77" s="50" t="str">
        <f>IFERROR(__xludf.DUMMYFUNCTION("""COMPUTED_VALUE"""),"Maracay")</f>
        <v>Maracay</v>
      </c>
      <c r="F77" s="50">
        <f>IFERROR(__xludf.DUMMYFUNCTION("""COMPUTED_VALUE"""),20.0)</f>
        <v>20</v>
      </c>
      <c r="G77" s="51">
        <f>IFERROR(__xludf.DUMMYFUNCTION("""COMPUTED_VALUE"""),196.0)</f>
        <v>196</v>
      </c>
      <c r="H77" s="52" t="str">
        <f>IFERROR(__xludf.DUMMYFUNCTION("""COMPUTED_VALUE"""),"627,2")</f>
        <v>627,2</v>
      </c>
      <c r="I77" s="50" t="str">
        <f>IFERROR(__xludf.DUMMYFUNCTION("""COMPUTED_VALUE"""),"Xiaomi Mi Wi-Fi")</f>
        <v>Xiaomi Mi Wi-Fi</v>
      </c>
      <c r="J77" s="50" t="str">
        <f t="shared" si="1"/>
        <v>B2O</v>
      </c>
      <c r="K77" s="50">
        <f t="shared" si="2"/>
        <v>0.80390625</v>
      </c>
      <c r="L77" s="39" t="str">
        <f t="shared" si="3"/>
        <v>0-5 ГБ</v>
      </c>
    </row>
    <row r="78" ht="15.75" customHeight="1">
      <c r="A78" s="32"/>
      <c r="B78" s="49" t="s">
        <v>119</v>
      </c>
      <c r="D78" s="50">
        <f>IFERROR(__xludf.DUMMYFUNCTION("SPLIT(B78, ""|"")"),1.514435977E9)</f>
        <v>1514435977</v>
      </c>
      <c r="E78" s="50" t="str">
        <f>IFERROR(__xludf.DUMMYFUNCTION("""COMPUTED_VALUE"""),"Caracas")</f>
        <v>Caracas</v>
      </c>
      <c r="F78" s="50">
        <f>IFERROR(__xludf.DUMMYFUNCTION("""COMPUTED_VALUE"""),5.0)</f>
        <v>5</v>
      </c>
      <c r="G78" s="51">
        <f>IFERROR(__xludf.DUMMYFUNCTION("""COMPUTED_VALUE"""),999.0)</f>
        <v>999</v>
      </c>
      <c r="H78" s="52" t="str">
        <f>IFERROR(__xludf.DUMMYFUNCTION("""COMPUTED_VALUE"""),"2397,6")</f>
        <v>2397,6</v>
      </c>
      <c r="I78" s="50" t="str">
        <f>IFERROR(__xludf.DUMMYFUNCTION("""COMPUTED_VALUE"""),"TP-LINK TD")</f>
        <v>TP-LINK TD</v>
      </c>
      <c r="J78" s="50" t="str">
        <f t="shared" si="1"/>
        <v>B2C</v>
      </c>
      <c r="K78" s="50">
        <f t="shared" si="2"/>
        <v>3.316992188</v>
      </c>
      <c r="L78" s="39" t="str">
        <f t="shared" si="3"/>
        <v>0-5 ГБ</v>
      </c>
    </row>
    <row r="79" ht="15.75" customHeight="1">
      <c r="A79" s="32"/>
      <c r="B79" s="49" t="s">
        <v>120</v>
      </c>
      <c r="D79" s="50">
        <f>IFERROR(__xludf.DUMMYFUNCTION("SPLIT(B79, ""|"")"),1.511710752E9)</f>
        <v>1511710752</v>
      </c>
      <c r="E79" s="50" t="str">
        <f>IFERROR(__xludf.DUMMYFUNCTION("""COMPUTED_VALUE"""),"Caracas")</f>
        <v>Caracas</v>
      </c>
      <c r="F79" s="50">
        <f>IFERROR(__xludf.DUMMYFUNCTION("""COMPUTED_VALUE"""),4.0)</f>
        <v>4</v>
      </c>
      <c r="G79" s="51">
        <f>IFERROR(__xludf.DUMMYFUNCTION("""COMPUTED_VALUE"""),3979.0)</f>
        <v>3979</v>
      </c>
      <c r="H79" s="52" t="str">
        <f>IFERROR(__xludf.DUMMYFUNCTION("""COMPUTED_VALUE"""),"6764,3")</f>
        <v>6764,3</v>
      </c>
      <c r="I79" s="50" t="str">
        <f>IFERROR(__xludf.DUMMYFUNCTION("""COMPUTED_VALUE"""),"Mercusys AC12G")</f>
        <v>Mercusys AC12G</v>
      </c>
      <c r="J79" s="50" t="str">
        <f t="shared" si="1"/>
        <v>B2B</v>
      </c>
      <c r="K79" s="50">
        <f t="shared" si="2"/>
        <v>10.49150391</v>
      </c>
      <c r="L79" s="39" t="str">
        <f t="shared" si="3"/>
        <v>10-15 ГБ</v>
      </c>
    </row>
    <row r="80" ht="15.75" customHeight="1">
      <c r="A80" s="32"/>
      <c r="B80" s="49" t="s">
        <v>121</v>
      </c>
      <c r="D80" s="50">
        <f>IFERROR(__xludf.DUMMYFUNCTION("SPLIT(B80, ""|"")"),1.514395325E9)</f>
        <v>1514395325</v>
      </c>
      <c r="E80" s="50" t="str">
        <f>IFERROR(__xludf.DUMMYFUNCTION("""COMPUTED_VALUE"""),"Caracas")</f>
        <v>Caracas</v>
      </c>
      <c r="F80" s="50">
        <f>IFERROR(__xludf.DUMMYFUNCTION("""COMPUTED_VALUE"""),20.0)</f>
        <v>20</v>
      </c>
      <c r="G80" s="51">
        <f>IFERROR(__xludf.DUMMYFUNCTION("""COMPUTED_VALUE"""),20267.0)</f>
        <v>20267</v>
      </c>
      <c r="H80" s="52" t="str">
        <f>IFERROR(__xludf.DUMMYFUNCTION("""COMPUTED_VALUE"""),"38507,3")</f>
        <v>38507,3</v>
      </c>
      <c r="I80" s="50" t="str">
        <f>IFERROR(__xludf.DUMMYFUNCTION("""COMPUTED_VALUE"""),"Mercusys AC12G")</f>
        <v>Mercusys AC12G</v>
      </c>
      <c r="J80" s="50" t="str">
        <f t="shared" si="1"/>
        <v>B2O</v>
      </c>
      <c r="K80" s="50">
        <f t="shared" si="2"/>
        <v>57.39677734</v>
      </c>
      <c r="L80" s="39" t="str">
        <f t="shared" si="3"/>
        <v>50+ ГБ</v>
      </c>
    </row>
    <row r="81" ht="15.75" customHeight="1">
      <c r="A81" s="32"/>
      <c r="B81" s="49" t="s">
        <v>122</v>
      </c>
      <c r="D81" s="50">
        <f>IFERROR(__xludf.DUMMYFUNCTION("SPLIT(B81, ""|"")"),1.512966869E9)</f>
        <v>1512966869</v>
      </c>
      <c r="E81" s="50" t="str">
        <f>IFERROR(__xludf.DUMMYFUNCTION("""COMPUTED_VALUE"""),"Caracas")</f>
        <v>Caracas</v>
      </c>
      <c r="F81" s="50">
        <f>IFERROR(__xludf.DUMMYFUNCTION("""COMPUTED_VALUE"""),15.0)</f>
        <v>15</v>
      </c>
      <c r="G81" s="51">
        <f>IFERROR(__xludf.DUMMYFUNCTION("""COMPUTED_VALUE"""),493.0)</f>
        <v>493</v>
      </c>
      <c r="H81" s="52" t="str">
        <f>IFERROR(__xludf.DUMMYFUNCTION("""COMPUTED_VALUE"""),"1626,9")</f>
        <v>1626,9</v>
      </c>
      <c r="I81" s="50" t="str">
        <f>IFERROR(__xludf.DUMMYFUNCTION("""COMPUTED_VALUE"""),"Xiaomi Mi Wi-Fi")</f>
        <v>Xiaomi Mi Wi-Fi</v>
      </c>
      <c r="J81" s="50" t="str">
        <f t="shared" si="1"/>
        <v>VIP</v>
      </c>
      <c r="K81" s="50">
        <f t="shared" si="2"/>
        <v>2.070214844</v>
      </c>
      <c r="L81" s="39" t="str">
        <f t="shared" si="3"/>
        <v>0-5 ГБ</v>
      </c>
    </row>
    <row r="82" ht="15.75" customHeight="1">
      <c r="A82" s="32"/>
      <c r="B82" s="49" t="s">
        <v>123</v>
      </c>
      <c r="D82" s="50">
        <f>IFERROR(__xludf.DUMMYFUNCTION("SPLIT(B82, ""|"")"),1.516876685E9)</f>
        <v>1516876685</v>
      </c>
      <c r="E82" s="50" t="str">
        <f>IFERROR(__xludf.DUMMYFUNCTION("""COMPUTED_VALUE"""),"Caracas")</f>
        <v>Caracas</v>
      </c>
      <c r="F82" s="50">
        <f>IFERROR(__xludf.DUMMYFUNCTION("""COMPUTED_VALUE"""),5.0)</f>
        <v>5</v>
      </c>
      <c r="G82" s="51">
        <f>IFERROR(__xludf.DUMMYFUNCTION("""COMPUTED_VALUE"""),13594.0)</f>
        <v>13594</v>
      </c>
      <c r="H82" s="52" t="str">
        <f>IFERROR(__xludf.DUMMYFUNCTION("""COMPUTED_VALUE"""),"32625,6")</f>
        <v>32625,6</v>
      </c>
      <c r="I82" s="50" t="str">
        <f>IFERROR(__xludf.DUMMYFUNCTION("""COMPUTED_VALUE"""),"TP-LINK TD")</f>
        <v>TP-LINK TD</v>
      </c>
      <c r="J82" s="50" t="str">
        <f t="shared" si="1"/>
        <v>B2C</v>
      </c>
      <c r="K82" s="50">
        <f t="shared" si="2"/>
        <v>45.13632813</v>
      </c>
      <c r="L82" s="39" t="str">
        <f t="shared" si="3"/>
        <v>40-50 ГБ</v>
      </c>
    </row>
    <row r="83" ht="15.75" customHeight="1">
      <c r="A83" s="32"/>
      <c r="B83" s="49" t="s">
        <v>124</v>
      </c>
      <c r="D83" s="50">
        <f>IFERROR(__xludf.DUMMYFUNCTION("SPLIT(B83, ""|"")"),1.517343019E9)</f>
        <v>1517343019</v>
      </c>
      <c r="E83" s="50" t="str">
        <f>IFERROR(__xludf.DUMMYFUNCTION("""COMPUTED_VALUE"""),"Caracas")</f>
        <v>Caracas</v>
      </c>
      <c r="F83" s="50">
        <f>IFERROR(__xludf.DUMMYFUNCTION("""COMPUTED_VALUE"""),4.0)</f>
        <v>4</v>
      </c>
      <c r="G83" s="51">
        <f>IFERROR(__xludf.DUMMYFUNCTION("""COMPUTED_VALUE"""),10544.0)</f>
        <v>10544</v>
      </c>
      <c r="H83" s="52" t="str">
        <f>IFERROR(__xludf.DUMMYFUNCTION("""COMPUTED_VALUE"""),"16870,4")</f>
        <v>16870,4</v>
      </c>
      <c r="I83" s="50" t="str">
        <f>IFERROR(__xludf.DUMMYFUNCTION("""COMPUTED_VALUE"""),"TP-LINK Archer")</f>
        <v>TP-LINK Archer</v>
      </c>
      <c r="J83" s="50" t="str">
        <f t="shared" si="1"/>
        <v>B2B</v>
      </c>
      <c r="K83" s="50">
        <f t="shared" si="2"/>
        <v>26.771875</v>
      </c>
      <c r="L83" s="39" t="str">
        <f t="shared" si="3"/>
        <v>25-30 ГБ</v>
      </c>
    </row>
    <row r="84" ht="15.75" customHeight="1">
      <c r="A84" s="32"/>
      <c r="B84" s="49" t="s">
        <v>125</v>
      </c>
      <c r="D84" s="50">
        <f>IFERROR(__xludf.DUMMYFUNCTION("SPLIT(B84, ""|"")"),1.517606687E9)</f>
        <v>1517606687</v>
      </c>
      <c r="E84" s="50" t="str">
        <f>IFERROR(__xludf.DUMMYFUNCTION("""COMPUTED_VALUE"""),"Maracay")</f>
        <v>Maracay</v>
      </c>
      <c r="F84" s="50">
        <f>IFERROR(__xludf.DUMMYFUNCTION("""COMPUTED_VALUE"""),5.0)</f>
        <v>5</v>
      </c>
      <c r="G84" s="51">
        <f>IFERROR(__xludf.DUMMYFUNCTION("""COMPUTED_VALUE"""),3678.0)</f>
        <v>3678</v>
      </c>
      <c r="H84" s="52" t="str">
        <f>IFERROR(__xludf.DUMMYFUNCTION("""COMPUTED_VALUE"""),"11769,6")</f>
        <v>11769,6</v>
      </c>
      <c r="I84" s="50" t="str">
        <f>IFERROR(__xludf.DUMMYFUNCTION("""COMPUTED_VALUE"""),"Mercusys AC12G")</f>
        <v>Mercusys AC12G</v>
      </c>
      <c r="J84" s="50" t="str">
        <f t="shared" si="1"/>
        <v>B2C</v>
      </c>
      <c r="K84" s="50">
        <f t="shared" si="2"/>
        <v>15.08554688</v>
      </c>
      <c r="L84" s="39" t="str">
        <f t="shared" si="3"/>
        <v>15-20 ГБ</v>
      </c>
    </row>
    <row r="85" ht="15.75" customHeight="1">
      <c r="A85" s="32"/>
      <c r="B85" s="49" t="s">
        <v>126</v>
      </c>
      <c r="D85" s="50">
        <f>IFERROR(__xludf.DUMMYFUNCTION("SPLIT(B85, ""|"")"),1.517236331E9)</f>
        <v>1517236331</v>
      </c>
      <c r="E85" s="50" t="str">
        <f>IFERROR(__xludf.DUMMYFUNCTION("""COMPUTED_VALUE"""),"Caracas")</f>
        <v>Caracas</v>
      </c>
      <c r="F85" s="50">
        <f>IFERROR(__xludf.DUMMYFUNCTION("""COMPUTED_VALUE"""),5.0)</f>
        <v>5</v>
      </c>
      <c r="G85" s="51">
        <f>IFERROR(__xludf.DUMMYFUNCTION("""COMPUTED_VALUE"""),17407.0)</f>
        <v>17407</v>
      </c>
      <c r="H85" s="52" t="str">
        <f>IFERROR(__xludf.DUMMYFUNCTION("""COMPUTED_VALUE"""),"50480,3")</f>
        <v>50480,3</v>
      </c>
      <c r="I85" s="50" t="str">
        <f>IFERROR(__xludf.DUMMYFUNCTION("""COMPUTED_VALUE"""),"Xiaomi Mi Wi-Fi")</f>
        <v>Xiaomi Mi Wi-Fi</v>
      </c>
      <c r="J85" s="50" t="str">
        <f t="shared" si="1"/>
        <v>B2C</v>
      </c>
      <c r="K85" s="50">
        <f t="shared" si="2"/>
        <v>66.29619141</v>
      </c>
      <c r="L85" s="39" t="str">
        <f t="shared" si="3"/>
        <v>50+ ГБ</v>
      </c>
    </row>
    <row r="86" ht="15.75" customHeight="1">
      <c r="A86" s="32"/>
      <c r="B86" s="49" t="s">
        <v>127</v>
      </c>
      <c r="D86" s="50">
        <f>IFERROR(__xludf.DUMMYFUNCTION("SPLIT(B86, ""|"")"),1.513998472E9)</f>
        <v>1513998472</v>
      </c>
      <c r="E86" s="50" t="str">
        <f>IFERROR(__xludf.DUMMYFUNCTION("""COMPUTED_VALUE"""),"Maracay")</f>
        <v>Maracay</v>
      </c>
      <c r="F86" s="50">
        <f>IFERROR(__xludf.DUMMYFUNCTION("""COMPUTED_VALUE"""),20.0)</f>
        <v>20</v>
      </c>
      <c r="G86" s="51">
        <f>IFERROR(__xludf.DUMMYFUNCTION("""COMPUTED_VALUE"""),8556.0)</f>
        <v>8556</v>
      </c>
      <c r="H86" s="52" t="str">
        <f>IFERROR(__xludf.DUMMYFUNCTION("""COMPUTED_VALUE"""),"26523,6")</f>
        <v>26523,6</v>
      </c>
      <c r="I86" s="50" t="str">
        <f>IFERROR(__xludf.DUMMYFUNCTION("""COMPUTED_VALUE"""),"TP-LINK TD")</f>
        <v>TP-LINK TD</v>
      </c>
      <c r="J86" s="50" t="str">
        <f t="shared" si="1"/>
        <v>B2O</v>
      </c>
      <c r="K86" s="50">
        <f t="shared" si="2"/>
        <v>34.25742188</v>
      </c>
      <c r="L86" s="39" t="str">
        <f t="shared" si="3"/>
        <v>30-35 ГБ</v>
      </c>
    </row>
    <row r="87" ht="15.75" customHeight="1">
      <c r="A87" s="32"/>
      <c r="B87" s="49" t="s">
        <v>128</v>
      </c>
      <c r="D87" s="50">
        <f>IFERROR(__xludf.DUMMYFUNCTION("SPLIT(B87, ""|"")"),1.512815245E9)</f>
        <v>1512815245</v>
      </c>
      <c r="E87" s="50" t="str">
        <f>IFERROR(__xludf.DUMMYFUNCTION("""COMPUTED_VALUE"""),"Maracay")</f>
        <v>Maracay</v>
      </c>
      <c r="F87" s="50">
        <f>IFERROR(__xludf.DUMMYFUNCTION("""COMPUTED_VALUE"""),20.0)</f>
        <v>20</v>
      </c>
      <c r="G87" s="51">
        <f>IFERROR(__xludf.DUMMYFUNCTION("""COMPUTED_VALUE"""),9848.0)</f>
        <v>9848</v>
      </c>
      <c r="H87" s="52" t="str">
        <f>IFERROR(__xludf.DUMMYFUNCTION("""COMPUTED_VALUE"""),"22650,4")</f>
        <v>22650,4</v>
      </c>
      <c r="I87" s="50" t="str">
        <f>IFERROR(__xludf.DUMMYFUNCTION("""COMPUTED_VALUE"""),"TP-LINK Archer")</f>
        <v>TP-LINK Archer</v>
      </c>
      <c r="J87" s="50" t="str">
        <f t="shared" si="1"/>
        <v>B2O</v>
      </c>
      <c r="K87" s="50">
        <f t="shared" si="2"/>
        <v>31.73671875</v>
      </c>
      <c r="L87" s="39" t="str">
        <f t="shared" si="3"/>
        <v>30-35 ГБ</v>
      </c>
    </row>
    <row r="88" ht="15.75" customHeight="1">
      <c r="A88" s="32"/>
      <c r="B88" s="49" t="s">
        <v>129</v>
      </c>
      <c r="D88" s="50">
        <f>IFERROR(__xludf.DUMMYFUNCTION("SPLIT(B88, ""|"")"),1.517329112E9)</f>
        <v>1517329112</v>
      </c>
      <c r="E88" s="50" t="str">
        <f>IFERROR(__xludf.DUMMYFUNCTION("""COMPUTED_VALUE"""),"Caracas")</f>
        <v>Caracas</v>
      </c>
      <c r="F88" s="50">
        <f>IFERROR(__xludf.DUMMYFUNCTION("""COMPUTED_VALUE"""),15.0)</f>
        <v>15</v>
      </c>
      <c r="G88" s="51">
        <f>IFERROR(__xludf.DUMMYFUNCTION("""COMPUTED_VALUE"""),7624.0)</f>
        <v>7624</v>
      </c>
      <c r="H88" s="52" t="str">
        <f>IFERROR(__xludf.DUMMYFUNCTION("""COMPUTED_VALUE"""),"24396,8")</f>
        <v>24396,8</v>
      </c>
      <c r="I88" s="50" t="str">
        <f>IFERROR(__xludf.DUMMYFUNCTION("""COMPUTED_VALUE"""),"Mercusys AC12G")</f>
        <v>Mercusys AC12G</v>
      </c>
      <c r="J88" s="50" t="str">
        <f t="shared" si="1"/>
        <v>VIP</v>
      </c>
      <c r="K88" s="50">
        <f t="shared" si="2"/>
        <v>31.2703125</v>
      </c>
      <c r="L88" s="39" t="str">
        <f t="shared" si="3"/>
        <v>30-35 ГБ</v>
      </c>
    </row>
    <row r="89" ht="15.75" customHeight="1">
      <c r="A89" s="32"/>
      <c r="B89" s="49" t="s">
        <v>130</v>
      </c>
      <c r="D89" s="50">
        <f>IFERROR(__xludf.DUMMYFUNCTION("SPLIT(B89, ""|"")"),1.512148896E9)</f>
        <v>1512148896</v>
      </c>
      <c r="E89" s="50" t="str">
        <f>IFERROR(__xludf.DUMMYFUNCTION("""COMPUTED_VALUE"""),"Caracas")</f>
        <v>Caracas</v>
      </c>
      <c r="F89" s="50">
        <f>IFERROR(__xludf.DUMMYFUNCTION("""COMPUTED_VALUE"""),5.0)</f>
        <v>5</v>
      </c>
      <c r="G89" s="51">
        <f>IFERROR(__xludf.DUMMYFUNCTION("""COMPUTED_VALUE"""),8738.0)</f>
        <v>8738</v>
      </c>
      <c r="H89" s="52" t="str">
        <f>IFERROR(__xludf.DUMMYFUNCTION("""COMPUTED_VALUE"""),"27087,8")</f>
        <v>27087,8</v>
      </c>
      <c r="I89" s="50" t="str">
        <f>IFERROR(__xludf.DUMMYFUNCTION("""COMPUTED_VALUE"""),"Xiaomi Mi Wi-Fi")</f>
        <v>Xiaomi Mi Wi-Fi</v>
      </c>
      <c r="J89" s="50" t="str">
        <f t="shared" si="1"/>
        <v>B2C</v>
      </c>
      <c r="K89" s="50">
        <f t="shared" si="2"/>
        <v>34.98613281</v>
      </c>
      <c r="L89" s="39" t="str">
        <f t="shared" si="3"/>
        <v>30-35 ГБ</v>
      </c>
    </row>
    <row r="90" ht="15.75" customHeight="1">
      <c r="A90" s="32"/>
      <c r="B90" s="49" t="s">
        <v>131</v>
      </c>
      <c r="D90" s="50">
        <f>IFERROR(__xludf.DUMMYFUNCTION("SPLIT(B90, ""|"")"),1.512002357E9)</f>
        <v>1512002357</v>
      </c>
      <c r="E90" s="50" t="str">
        <f>IFERROR(__xludf.DUMMYFUNCTION("""COMPUTED_VALUE"""),"Caracas")</f>
        <v>Caracas</v>
      </c>
      <c r="F90" s="50">
        <f>IFERROR(__xludf.DUMMYFUNCTION("""COMPUTED_VALUE"""),20.0)</f>
        <v>20</v>
      </c>
      <c r="G90" s="51">
        <f>IFERROR(__xludf.DUMMYFUNCTION("""COMPUTED_VALUE"""),3191.0)</f>
        <v>3191</v>
      </c>
      <c r="H90" s="52" t="str">
        <f>IFERROR(__xludf.DUMMYFUNCTION("""COMPUTED_VALUE"""),"4786,5")</f>
        <v>4786,5</v>
      </c>
      <c r="I90" s="50" t="str">
        <f>IFERROR(__xludf.DUMMYFUNCTION("""COMPUTED_VALUE"""),"TP-LINK TD")</f>
        <v>TP-LINK TD</v>
      </c>
      <c r="J90" s="50" t="str">
        <f t="shared" si="1"/>
        <v>B2O</v>
      </c>
      <c r="K90" s="50">
        <f t="shared" si="2"/>
        <v>7.790527344</v>
      </c>
      <c r="L90" s="39" t="str">
        <f t="shared" si="3"/>
        <v>5-10 ГБ</v>
      </c>
    </row>
    <row r="91" ht="15.75" customHeight="1">
      <c r="A91" s="32"/>
      <c r="B91" s="49" t="s">
        <v>132</v>
      </c>
      <c r="D91" s="50">
        <f>IFERROR(__xludf.DUMMYFUNCTION("SPLIT(B91, ""|"")"),1.512923951E9)</f>
        <v>1512923951</v>
      </c>
      <c r="E91" s="50" t="str">
        <f>IFERROR(__xludf.DUMMYFUNCTION("""COMPUTED_VALUE"""),"Caracas")</f>
        <v>Caracas</v>
      </c>
      <c r="F91" s="50">
        <f>IFERROR(__xludf.DUMMYFUNCTION("""COMPUTED_VALUE"""),20.0)</f>
        <v>20</v>
      </c>
      <c r="G91" s="51">
        <f>IFERROR(__xludf.DUMMYFUNCTION("""COMPUTED_VALUE"""),16269.0)</f>
        <v>16269</v>
      </c>
      <c r="H91" s="52" t="str">
        <f>IFERROR(__xludf.DUMMYFUNCTION("""COMPUTED_VALUE"""),"29284,2")</f>
        <v>29284,2</v>
      </c>
      <c r="I91" s="50" t="str">
        <f>IFERROR(__xludf.DUMMYFUNCTION("""COMPUTED_VALUE"""),"Mercusys AC12G")</f>
        <v>Mercusys AC12G</v>
      </c>
      <c r="J91" s="50" t="str">
        <f t="shared" si="1"/>
        <v>B2O</v>
      </c>
      <c r="K91" s="50">
        <f t="shared" si="2"/>
        <v>44.48554688</v>
      </c>
      <c r="L91" s="39" t="str">
        <f t="shared" si="3"/>
        <v>40-50 ГБ</v>
      </c>
    </row>
    <row r="92" ht="15.75" customHeight="1">
      <c r="A92" s="32"/>
      <c r="B92" s="49" t="s">
        <v>133</v>
      </c>
      <c r="D92" s="50">
        <f>IFERROR(__xludf.DUMMYFUNCTION("SPLIT(B92, ""|"")"),1.515836135E9)</f>
        <v>1515836135</v>
      </c>
      <c r="E92" s="50" t="str">
        <f>IFERROR(__xludf.DUMMYFUNCTION("""COMPUTED_VALUE"""),"Maracay")</f>
        <v>Maracay</v>
      </c>
      <c r="F92" s="50">
        <f>IFERROR(__xludf.DUMMYFUNCTION("""COMPUTED_VALUE"""),4.0)</f>
        <v>4</v>
      </c>
      <c r="G92" s="51">
        <f>IFERROR(__xludf.DUMMYFUNCTION("""COMPUTED_VALUE"""),1986.0)</f>
        <v>1986</v>
      </c>
      <c r="H92" s="52" t="str">
        <f>IFERROR(__xludf.DUMMYFUNCTION("""COMPUTED_VALUE"""),"4766,4")</f>
        <v>4766,4</v>
      </c>
      <c r="I92" s="50" t="str">
        <f>IFERROR(__xludf.DUMMYFUNCTION("""COMPUTED_VALUE"""),"Mercusys AC12G")</f>
        <v>Mercusys AC12G</v>
      </c>
      <c r="J92" s="50" t="str">
        <f t="shared" si="1"/>
        <v>B2B</v>
      </c>
      <c r="K92" s="50">
        <f t="shared" si="2"/>
        <v>6.594140625</v>
      </c>
      <c r="L92" s="39" t="str">
        <f t="shared" si="3"/>
        <v>5-10 ГБ</v>
      </c>
    </row>
    <row r="93" ht="15.75" customHeight="1">
      <c r="A93" s="32"/>
      <c r="B93" s="49" t="s">
        <v>134</v>
      </c>
      <c r="D93" s="50">
        <f>IFERROR(__xludf.DUMMYFUNCTION("SPLIT(B93, ""|"")"),1.513108551E9)</f>
        <v>1513108551</v>
      </c>
      <c r="E93" s="50" t="str">
        <f>IFERROR(__xludf.DUMMYFUNCTION("""COMPUTED_VALUE"""),"Maracay")</f>
        <v>Maracay</v>
      </c>
      <c r="F93" s="50">
        <f>IFERROR(__xludf.DUMMYFUNCTION("""COMPUTED_VALUE"""),4.0)</f>
        <v>4</v>
      </c>
      <c r="G93" s="51">
        <f>IFERROR(__xludf.DUMMYFUNCTION("""COMPUTED_VALUE"""),12424.0)</f>
        <v>12424</v>
      </c>
      <c r="H93" s="52" t="str">
        <f>IFERROR(__xludf.DUMMYFUNCTION("""COMPUTED_VALUE"""),"34787,2")</f>
        <v>34787,2</v>
      </c>
      <c r="I93" s="50" t="str">
        <f>IFERROR(__xludf.DUMMYFUNCTION("""COMPUTED_VALUE"""),"Xiaomi Mi Wi-Fi")</f>
        <v>Xiaomi Mi Wi-Fi</v>
      </c>
      <c r="J93" s="50" t="str">
        <f t="shared" si="1"/>
        <v>B2B</v>
      </c>
      <c r="K93" s="50">
        <f t="shared" si="2"/>
        <v>46.1046875</v>
      </c>
      <c r="L93" s="39" t="str">
        <f t="shared" si="3"/>
        <v>40-50 ГБ</v>
      </c>
    </row>
    <row r="94" ht="15.75" customHeight="1">
      <c r="A94" s="32"/>
      <c r="B94" s="49" t="s">
        <v>135</v>
      </c>
      <c r="D94" s="50">
        <f>IFERROR(__xludf.DUMMYFUNCTION("SPLIT(B94, ""|"")"),1.513476805E9)</f>
        <v>1513476805</v>
      </c>
      <c r="E94" s="50" t="str">
        <f>IFERROR(__xludf.DUMMYFUNCTION("""COMPUTED_VALUE"""),"Maracay")</f>
        <v>Maracay</v>
      </c>
      <c r="F94" s="50">
        <f>IFERROR(__xludf.DUMMYFUNCTION("""COMPUTED_VALUE"""),5.0)</f>
        <v>5</v>
      </c>
      <c r="G94" s="51">
        <f>IFERROR(__xludf.DUMMYFUNCTION("""COMPUTED_VALUE"""),18283.0)</f>
        <v>18283</v>
      </c>
      <c r="H94" s="52" t="str">
        <f>IFERROR(__xludf.DUMMYFUNCTION("""COMPUTED_VALUE"""),"49364,1")</f>
        <v>49364,1</v>
      </c>
      <c r="I94" s="50" t="str">
        <f>IFERROR(__xludf.DUMMYFUNCTION("""COMPUTED_VALUE"""),"TP-LINK TD")</f>
        <v>TP-LINK TD</v>
      </c>
      <c r="J94" s="50" t="str">
        <f t="shared" si="1"/>
        <v>B2C</v>
      </c>
      <c r="K94" s="50">
        <f t="shared" si="2"/>
        <v>66.06162109</v>
      </c>
      <c r="L94" s="39" t="str">
        <f t="shared" si="3"/>
        <v>50+ ГБ</v>
      </c>
    </row>
    <row r="95" ht="15.75" customHeight="1">
      <c r="A95" s="32"/>
      <c r="B95" s="49" t="s">
        <v>136</v>
      </c>
      <c r="D95" s="50">
        <f>IFERROR(__xludf.DUMMYFUNCTION("SPLIT(B95, ""|"")"),1.51398825E9)</f>
        <v>1513988250</v>
      </c>
      <c r="E95" s="50" t="str">
        <f>IFERROR(__xludf.DUMMYFUNCTION("""COMPUTED_VALUE"""),"Caracas")</f>
        <v>Caracas</v>
      </c>
      <c r="F95" s="50">
        <f>IFERROR(__xludf.DUMMYFUNCTION("""COMPUTED_VALUE"""),5.0)</f>
        <v>5</v>
      </c>
      <c r="G95" s="51">
        <f>IFERROR(__xludf.DUMMYFUNCTION("""COMPUTED_VALUE"""),1651.0)</f>
        <v>1651</v>
      </c>
      <c r="H95" s="52" t="str">
        <f>IFERROR(__xludf.DUMMYFUNCTION("""COMPUTED_VALUE"""),"5613,4")</f>
        <v>5613,4</v>
      </c>
      <c r="I95" s="50" t="str">
        <f>IFERROR(__xludf.DUMMYFUNCTION("""COMPUTED_VALUE"""),"TP-LINK Archer")</f>
        <v>TP-LINK Archer</v>
      </c>
      <c r="J95" s="50" t="str">
        <f t="shared" si="1"/>
        <v>B2C</v>
      </c>
      <c r="K95" s="50">
        <f t="shared" si="2"/>
        <v>7.094140625</v>
      </c>
      <c r="L95" s="39" t="str">
        <f t="shared" si="3"/>
        <v>5-10 ГБ</v>
      </c>
    </row>
    <row r="96" ht="15.75" customHeight="1">
      <c r="A96" s="32"/>
      <c r="B96" s="49" t="s">
        <v>137</v>
      </c>
      <c r="D96" s="50">
        <f>IFERROR(__xludf.DUMMYFUNCTION("SPLIT(B96, ""|"")"),1.516202032E9)</f>
        <v>1516202032</v>
      </c>
      <c r="E96" s="50" t="str">
        <f>IFERROR(__xludf.DUMMYFUNCTION("""COMPUTED_VALUE"""),"Maracay")</f>
        <v>Maracay</v>
      </c>
      <c r="F96" s="50">
        <f>IFERROR(__xludf.DUMMYFUNCTION("""COMPUTED_VALUE"""),5.0)</f>
        <v>5</v>
      </c>
      <c r="G96" s="51">
        <f>IFERROR(__xludf.DUMMYFUNCTION("""COMPUTED_VALUE"""),17857.0)</f>
        <v>17857</v>
      </c>
      <c r="H96" s="52" t="str">
        <f>IFERROR(__xludf.DUMMYFUNCTION("""COMPUTED_VALUE"""),"32142,6")</f>
        <v>32142,6</v>
      </c>
      <c r="I96" s="50" t="str">
        <f>IFERROR(__xludf.DUMMYFUNCTION("""COMPUTED_VALUE"""),"Mercusys AC12G")</f>
        <v>Mercusys AC12G</v>
      </c>
      <c r="J96" s="50" t="str">
        <f t="shared" si="1"/>
        <v>B2C</v>
      </c>
      <c r="K96" s="50">
        <f t="shared" si="2"/>
        <v>48.82773438</v>
      </c>
      <c r="L96" s="39" t="str">
        <f t="shared" si="3"/>
        <v>40-50 ГБ</v>
      </c>
    </row>
    <row r="97" ht="15.75" customHeight="1">
      <c r="A97" s="32"/>
      <c r="B97" s="49" t="s">
        <v>138</v>
      </c>
      <c r="D97" s="50">
        <f>IFERROR(__xludf.DUMMYFUNCTION("SPLIT(B97, ""|"")"),1.514949513E9)</f>
        <v>1514949513</v>
      </c>
      <c r="E97" s="50" t="str">
        <f>IFERROR(__xludf.DUMMYFUNCTION("""COMPUTED_VALUE"""),"Caracas")</f>
        <v>Caracas</v>
      </c>
      <c r="F97" s="50">
        <f>IFERROR(__xludf.DUMMYFUNCTION("""COMPUTED_VALUE"""),4.0)</f>
        <v>4</v>
      </c>
      <c r="G97" s="51">
        <f>IFERROR(__xludf.DUMMYFUNCTION("""COMPUTED_VALUE"""),8351.0)</f>
        <v>8351</v>
      </c>
      <c r="H97" s="52" t="str">
        <f>IFERROR(__xludf.DUMMYFUNCTION("""COMPUTED_VALUE"""),"19207,3")</f>
        <v>19207,3</v>
      </c>
      <c r="I97" s="50" t="str">
        <f>IFERROR(__xludf.DUMMYFUNCTION("""COMPUTED_VALUE"""),"Xiaomi Mi Wi-Fi")</f>
        <v>Xiaomi Mi Wi-Fi</v>
      </c>
      <c r="J97" s="50" t="str">
        <f t="shared" si="1"/>
        <v>B2B</v>
      </c>
      <c r="K97" s="50">
        <f t="shared" si="2"/>
        <v>26.91240234</v>
      </c>
      <c r="L97" s="39" t="str">
        <f t="shared" si="3"/>
        <v>25-30 ГБ</v>
      </c>
    </row>
    <row r="98" ht="15.75" customHeight="1">
      <c r="A98" s="32"/>
      <c r="B98" s="49" t="s">
        <v>139</v>
      </c>
      <c r="D98" s="50">
        <f>IFERROR(__xludf.DUMMYFUNCTION("SPLIT(B98, ""|"")"),1.51483826E9)</f>
        <v>1514838260</v>
      </c>
      <c r="E98" s="50" t="str">
        <f>IFERROR(__xludf.DUMMYFUNCTION("""COMPUTED_VALUE"""),"Caracas")</f>
        <v>Caracas</v>
      </c>
      <c r="F98" s="50">
        <f>IFERROR(__xludf.DUMMYFUNCTION("""COMPUTED_VALUE"""),4.0)</f>
        <v>4</v>
      </c>
      <c r="G98" s="51">
        <f>IFERROR(__xludf.DUMMYFUNCTION("""COMPUTED_VALUE"""),1302.0)</f>
        <v>1302</v>
      </c>
      <c r="H98" s="52" t="str">
        <f>IFERROR(__xludf.DUMMYFUNCTION("""COMPUTED_VALUE"""),"2734,2")</f>
        <v>2734,2</v>
      </c>
      <c r="I98" s="50" t="str">
        <f>IFERROR(__xludf.DUMMYFUNCTION("""COMPUTED_VALUE"""),"TP-LINK TD")</f>
        <v>TP-LINK TD</v>
      </c>
      <c r="J98" s="50" t="str">
        <f t="shared" si="1"/>
        <v>B2B</v>
      </c>
      <c r="K98" s="50">
        <f t="shared" si="2"/>
        <v>3.941601563</v>
      </c>
      <c r="L98" s="39" t="str">
        <f t="shared" si="3"/>
        <v>0-5 ГБ</v>
      </c>
    </row>
    <row r="99" ht="15.75" customHeight="1">
      <c r="A99" s="32"/>
      <c r="B99" s="49" t="s">
        <v>140</v>
      </c>
      <c r="D99" s="50">
        <f>IFERROR(__xludf.DUMMYFUNCTION("SPLIT(B99, ""|"")"),1.515474529E9)</f>
        <v>1515474529</v>
      </c>
      <c r="E99" s="50" t="str">
        <f>IFERROR(__xludf.DUMMYFUNCTION("""COMPUTED_VALUE"""),"Maracay")</f>
        <v>Maracay</v>
      </c>
      <c r="F99" s="50">
        <f>IFERROR(__xludf.DUMMYFUNCTION("""COMPUTED_VALUE"""),5.0)</f>
        <v>5</v>
      </c>
      <c r="G99" s="51">
        <f>IFERROR(__xludf.DUMMYFUNCTION("""COMPUTED_VALUE"""),4346.0)</f>
        <v>4346</v>
      </c>
      <c r="H99" s="52" t="str">
        <f>IFERROR(__xludf.DUMMYFUNCTION("""COMPUTED_VALUE"""),"12168,8")</f>
        <v>12168,8</v>
      </c>
      <c r="I99" s="50" t="str">
        <f>IFERROR(__xludf.DUMMYFUNCTION("""COMPUTED_VALUE"""),"Mercusys AC12G")</f>
        <v>Mercusys AC12G</v>
      </c>
      <c r="J99" s="50" t="str">
        <f t="shared" si="1"/>
        <v>B2C</v>
      </c>
      <c r="K99" s="50">
        <f t="shared" si="2"/>
        <v>16.12773438</v>
      </c>
      <c r="L99" s="39" t="str">
        <f t="shared" si="3"/>
        <v>15-20 ГБ</v>
      </c>
    </row>
    <row r="100" ht="15.75" customHeight="1">
      <c r="A100" s="32"/>
      <c r="B100" s="49" t="s">
        <v>141</v>
      </c>
      <c r="D100" s="50">
        <f>IFERROR(__xludf.DUMMYFUNCTION("SPLIT(B100, ""|"")"),1.512841118E9)</f>
        <v>1512841118</v>
      </c>
      <c r="E100" s="50" t="str">
        <f>IFERROR(__xludf.DUMMYFUNCTION("""COMPUTED_VALUE"""),"Maracay")</f>
        <v>Maracay</v>
      </c>
      <c r="F100" s="50">
        <f>IFERROR(__xludf.DUMMYFUNCTION("""COMPUTED_VALUE"""),5.0)</f>
        <v>5</v>
      </c>
      <c r="G100" s="51">
        <f>IFERROR(__xludf.DUMMYFUNCTION("""COMPUTED_VALUE"""),554.0)</f>
        <v>554</v>
      </c>
      <c r="H100" s="52">
        <f>IFERROR(__xludf.DUMMYFUNCTION("""COMPUTED_VALUE"""),1662.0)</f>
        <v>1662</v>
      </c>
      <c r="I100" s="50" t="str">
        <f>IFERROR(__xludf.DUMMYFUNCTION("""COMPUTED_VALUE"""),"Mercusys AC12G")</f>
        <v>Mercusys AC12G</v>
      </c>
      <c r="J100" s="50" t="str">
        <f t="shared" si="1"/>
        <v>B2C</v>
      </c>
      <c r="K100" s="50">
        <f t="shared" si="2"/>
        <v>2.1640625</v>
      </c>
      <c r="L100" s="39" t="str">
        <f t="shared" si="3"/>
        <v>0-5 ГБ</v>
      </c>
    </row>
    <row r="101" ht="15.75" customHeight="1">
      <c r="A101" s="32"/>
      <c r="B101" s="49" t="s">
        <v>142</v>
      </c>
      <c r="D101" s="50">
        <f>IFERROR(__xludf.DUMMYFUNCTION("SPLIT(B101, ""|"")"),1.512836317E9)</f>
        <v>1512836317</v>
      </c>
      <c r="E101" s="50" t="str">
        <f>IFERROR(__xludf.DUMMYFUNCTION("""COMPUTED_VALUE"""),"Caracas")</f>
        <v>Caracas</v>
      </c>
      <c r="F101" s="50">
        <f>IFERROR(__xludf.DUMMYFUNCTION("""COMPUTED_VALUE"""),5.0)</f>
        <v>5</v>
      </c>
      <c r="G101" s="51">
        <f>IFERROR(__xludf.DUMMYFUNCTION("""COMPUTED_VALUE"""),12554.0)</f>
        <v>12554</v>
      </c>
      <c r="H101" s="52">
        <f>IFERROR(__xludf.DUMMYFUNCTION("""COMPUTED_VALUE"""),37662.0)</f>
        <v>37662</v>
      </c>
      <c r="I101" s="50" t="str">
        <f>IFERROR(__xludf.DUMMYFUNCTION("""COMPUTED_VALUE"""),"Xiaomi Mi Wi-Fi")</f>
        <v>Xiaomi Mi Wi-Fi</v>
      </c>
      <c r="J101" s="50" t="str">
        <f t="shared" si="1"/>
        <v>B2C</v>
      </c>
      <c r="K101" s="50">
        <f t="shared" si="2"/>
        <v>49.0390625</v>
      </c>
      <c r="L101" s="39" t="str">
        <f t="shared" si="3"/>
        <v>40-50 ГБ</v>
      </c>
    </row>
    <row r="102" ht="15.75" customHeight="1">
      <c r="A102" s="32"/>
      <c r="B102" s="49" t="s">
        <v>143</v>
      </c>
      <c r="D102" s="50">
        <f>IFERROR(__xludf.DUMMYFUNCTION("SPLIT(B102, ""|"")"),1.51750002E9)</f>
        <v>1517500020</v>
      </c>
      <c r="E102" s="50" t="str">
        <f>IFERROR(__xludf.DUMMYFUNCTION("""COMPUTED_VALUE"""),"Maracay")</f>
        <v>Maracay</v>
      </c>
      <c r="F102" s="50">
        <f>IFERROR(__xludf.DUMMYFUNCTION("""COMPUTED_VALUE"""),4.0)</f>
        <v>4</v>
      </c>
      <c r="G102" s="51">
        <f>IFERROR(__xludf.DUMMYFUNCTION("""COMPUTED_VALUE"""),1011.0)</f>
        <v>1011</v>
      </c>
      <c r="H102" s="52" t="str">
        <f>IFERROR(__xludf.DUMMYFUNCTION("""COMPUTED_VALUE"""),"2729,7")</f>
        <v>2729,7</v>
      </c>
      <c r="I102" s="50" t="str">
        <f>IFERROR(__xludf.DUMMYFUNCTION("""COMPUTED_VALUE"""),"TP-LINK TD")</f>
        <v>TP-LINK TD</v>
      </c>
      <c r="J102" s="50" t="str">
        <f t="shared" si="1"/>
        <v>B2B</v>
      </c>
      <c r="K102" s="50">
        <f t="shared" si="2"/>
        <v>3.653027344</v>
      </c>
      <c r="L102" s="39" t="str">
        <f t="shared" si="3"/>
        <v>0-5 ГБ</v>
      </c>
    </row>
    <row r="103" ht="15.75" customHeight="1">
      <c r="A103" s="32"/>
      <c r="B103" s="49" t="s">
        <v>144</v>
      </c>
      <c r="D103" s="50">
        <f>IFERROR(__xludf.DUMMYFUNCTION("SPLIT(B103, ""|"")"),1.516019034E9)</f>
        <v>1516019034</v>
      </c>
      <c r="E103" s="50" t="str">
        <f>IFERROR(__xludf.DUMMYFUNCTION("""COMPUTED_VALUE"""),"Caracas")</f>
        <v>Caracas</v>
      </c>
      <c r="F103" s="50">
        <f>IFERROR(__xludf.DUMMYFUNCTION("""COMPUTED_VALUE"""),5.0)</f>
        <v>5</v>
      </c>
      <c r="G103" s="51">
        <f>IFERROR(__xludf.DUMMYFUNCTION("""COMPUTED_VALUE"""),1226.0)</f>
        <v>1226</v>
      </c>
      <c r="H103" s="52" t="str">
        <f>IFERROR(__xludf.DUMMYFUNCTION("""COMPUTED_VALUE"""),"3923,2")</f>
        <v>3923,2</v>
      </c>
      <c r="I103" s="50" t="str">
        <f>IFERROR(__xludf.DUMMYFUNCTION("""COMPUTED_VALUE"""),"Mercusys AC12G")</f>
        <v>Mercusys AC12G</v>
      </c>
      <c r="J103" s="50" t="str">
        <f t="shared" si="1"/>
        <v>B2C</v>
      </c>
      <c r="K103" s="50">
        <f t="shared" si="2"/>
        <v>5.028515625</v>
      </c>
      <c r="L103" s="39" t="str">
        <f t="shared" si="3"/>
        <v>5-10 ГБ</v>
      </c>
    </row>
    <row r="104" ht="15.75" customHeight="1">
      <c r="A104" s="32"/>
      <c r="B104" s="49" t="s">
        <v>145</v>
      </c>
      <c r="D104" s="50">
        <f>IFERROR(__xludf.DUMMYFUNCTION("SPLIT(B104, ""|"")"),1.51286299E9)</f>
        <v>1512862990</v>
      </c>
      <c r="E104" s="50" t="str">
        <f>IFERROR(__xludf.DUMMYFUNCTION("""COMPUTED_VALUE"""),"Maracay")</f>
        <v>Maracay</v>
      </c>
      <c r="F104" s="50">
        <f>IFERROR(__xludf.DUMMYFUNCTION("""COMPUTED_VALUE"""),4.0)</f>
        <v>4</v>
      </c>
      <c r="G104" s="51">
        <f>IFERROR(__xludf.DUMMYFUNCTION("""COMPUTED_VALUE"""),9884.0)</f>
        <v>9884</v>
      </c>
      <c r="H104" s="52">
        <f>IFERROR(__xludf.DUMMYFUNCTION("""COMPUTED_VALUE"""),29652.0)</f>
        <v>29652</v>
      </c>
      <c r="I104" s="50" t="str">
        <f>IFERROR(__xludf.DUMMYFUNCTION("""COMPUTED_VALUE"""),"Mercusys AC12G")</f>
        <v>Mercusys AC12G</v>
      </c>
      <c r="J104" s="50" t="str">
        <f t="shared" si="1"/>
        <v>B2B</v>
      </c>
      <c r="K104" s="50">
        <f t="shared" si="2"/>
        <v>38.609375</v>
      </c>
      <c r="L104" s="39" t="str">
        <f t="shared" si="3"/>
        <v>35-40 ГБ</v>
      </c>
    </row>
    <row r="105" ht="15.75" customHeight="1">
      <c r="A105" s="32"/>
      <c r="B105" s="49" t="s">
        <v>146</v>
      </c>
      <c r="D105" s="50">
        <f>IFERROR(__xludf.DUMMYFUNCTION("SPLIT(B105, ""|"")"),1.518580645E9)</f>
        <v>1518580645</v>
      </c>
      <c r="E105" s="50" t="str">
        <f>IFERROR(__xludf.DUMMYFUNCTION("""COMPUTED_VALUE"""),"Maracay")</f>
        <v>Maracay</v>
      </c>
      <c r="F105" s="50">
        <f>IFERROR(__xludf.DUMMYFUNCTION("""COMPUTED_VALUE"""),5.0)</f>
        <v>5</v>
      </c>
      <c r="G105" s="51">
        <f>IFERROR(__xludf.DUMMYFUNCTION("""COMPUTED_VALUE"""),12424.0)</f>
        <v>12424</v>
      </c>
      <c r="H105" s="52">
        <f>IFERROR(__xludf.DUMMYFUNCTION("""COMPUTED_VALUE"""),24848.0)</f>
        <v>24848</v>
      </c>
      <c r="I105" s="50" t="str">
        <f>IFERROR(__xludf.DUMMYFUNCTION("""COMPUTED_VALUE"""),"Xiaomi Mi Wi-Fi")</f>
        <v>Xiaomi Mi Wi-Fi</v>
      </c>
      <c r="J105" s="50" t="str">
        <f t="shared" si="1"/>
        <v>B2C</v>
      </c>
      <c r="K105" s="50">
        <f t="shared" si="2"/>
        <v>36.3984375</v>
      </c>
      <c r="L105" s="39" t="str">
        <f t="shared" si="3"/>
        <v>35-40 ГБ</v>
      </c>
    </row>
    <row r="106" ht="15.75" customHeight="1">
      <c r="A106" s="32"/>
      <c r="B106" s="49" t="s">
        <v>147</v>
      </c>
      <c r="D106" s="50">
        <f>IFERROR(__xludf.DUMMYFUNCTION("SPLIT(B106, ""|"")"),1.512730694E9)</f>
        <v>1512730694</v>
      </c>
      <c r="E106" s="50" t="str">
        <f>IFERROR(__xludf.DUMMYFUNCTION("""COMPUTED_VALUE"""),"Maracay")</f>
        <v>Maracay</v>
      </c>
      <c r="F106" s="50">
        <f>IFERROR(__xludf.DUMMYFUNCTION("""COMPUTED_VALUE"""),20.0)</f>
        <v>20</v>
      </c>
      <c r="G106" s="51">
        <f>IFERROR(__xludf.DUMMYFUNCTION("""COMPUTED_VALUE"""),20348.0)</f>
        <v>20348</v>
      </c>
      <c r="H106" s="52">
        <f>IFERROR(__xludf.DUMMYFUNCTION("""COMPUTED_VALUE"""),40696.0)</f>
        <v>40696</v>
      </c>
      <c r="I106" s="50" t="str">
        <f>IFERROR(__xludf.DUMMYFUNCTION("""COMPUTED_VALUE"""),"TP-LINK TD")</f>
        <v>TP-LINK TD</v>
      </c>
      <c r="J106" s="50" t="str">
        <f t="shared" si="1"/>
        <v>B2O</v>
      </c>
      <c r="K106" s="50">
        <f t="shared" si="2"/>
        <v>59.61328125</v>
      </c>
      <c r="L106" s="39" t="str">
        <f t="shared" si="3"/>
        <v>50+ ГБ</v>
      </c>
    </row>
    <row r="107" ht="15.75" customHeight="1">
      <c r="A107" s="32"/>
      <c r="B107" s="49" t="s">
        <v>148</v>
      </c>
      <c r="D107" s="50">
        <f>IFERROR(__xludf.DUMMYFUNCTION("SPLIT(B107, ""|"")"),1.511830112E9)</f>
        <v>1511830112</v>
      </c>
      <c r="E107" s="50" t="str">
        <f>IFERROR(__xludf.DUMMYFUNCTION("""COMPUTED_VALUE"""),"Caracas")</f>
        <v>Caracas</v>
      </c>
      <c r="F107" s="50">
        <f>IFERROR(__xludf.DUMMYFUNCTION("""COMPUTED_VALUE"""),4.0)</f>
        <v>4</v>
      </c>
      <c r="G107" s="51">
        <f>IFERROR(__xludf.DUMMYFUNCTION("""COMPUTED_VALUE"""),5964.0)</f>
        <v>5964</v>
      </c>
      <c r="H107" s="52">
        <f>IFERROR(__xludf.DUMMYFUNCTION("""COMPUTED_VALUE"""),8946.0)</f>
        <v>8946</v>
      </c>
      <c r="I107" s="50" t="str">
        <f>IFERROR(__xludf.DUMMYFUNCTION("""COMPUTED_VALUE"""),"Mercusys AC12G")</f>
        <v>Mercusys AC12G</v>
      </c>
      <c r="J107" s="50" t="str">
        <f t="shared" si="1"/>
        <v>B2B</v>
      </c>
      <c r="K107" s="50">
        <f t="shared" si="2"/>
        <v>14.56054688</v>
      </c>
      <c r="L107" s="39" t="str">
        <f t="shared" si="3"/>
        <v>10-15 ГБ</v>
      </c>
    </row>
    <row r="108" ht="15.75" customHeight="1">
      <c r="A108" s="32"/>
      <c r="B108" s="49" t="s">
        <v>149</v>
      </c>
      <c r="D108" s="50">
        <f>IFERROR(__xludf.DUMMYFUNCTION("SPLIT(B108, ""|"")"),1.514595595E9)</f>
        <v>1514595595</v>
      </c>
      <c r="E108" s="50" t="str">
        <f>IFERROR(__xludf.DUMMYFUNCTION("""COMPUTED_VALUE"""),"Caracas")</f>
        <v>Caracas</v>
      </c>
      <c r="F108" s="50">
        <f>IFERROR(__xludf.DUMMYFUNCTION("""COMPUTED_VALUE"""),20.0)</f>
        <v>20</v>
      </c>
      <c r="G108" s="51">
        <f>IFERROR(__xludf.DUMMYFUNCTION("""COMPUTED_VALUE"""),2698.0)</f>
        <v>2698</v>
      </c>
      <c r="H108" s="52" t="str">
        <f>IFERROR(__xludf.DUMMYFUNCTION("""COMPUTED_VALUE"""),"5126,2")</f>
        <v>5126,2</v>
      </c>
      <c r="I108" s="50" t="str">
        <f>IFERROR(__xludf.DUMMYFUNCTION("""COMPUTED_VALUE"""),"Mercusys AC12G")</f>
        <v>Mercusys AC12G</v>
      </c>
      <c r="J108" s="50" t="str">
        <f t="shared" si="1"/>
        <v>B2O</v>
      </c>
      <c r="K108" s="50">
        <f t="shared" si="2"/>
        <v>7.640820313</v>
      </c>
      <c r="L108" s="39" t="str">
        <f t="shared" si="3"/>
        <v>5-10 ГБ</v>
      </c>
    </row>
    <row r="109" ht="15.75" customHeight="1">
      <c r="A109" s="32"/>
      <c r="B109" s="49" t="s">
        <v>150</v>
      </c>
      <c r="D109" s="50">
        <f>IFERROR(__xludf.DUMMYFUNCTION("SPLIT(B109, ""|"")"),1.517044711E9)</f>
        <v>1517044711</v>
      </c>
      <c r="E109" s="50" t="str">
        <f>IFERROR(__xludf.DUMMYFUNCTION("""COMPUTED_VALUE"""),"Caracas")</f>
        <v>Caracas</v>
      </c>
      <c r="F109" s="50">
        <f>IFERROR(__xludf.DUMMYFUNCTION("""COMPUTED_VALUE"""),15.0)</f>
        <v>15</v>
      </c>
      <c r="G109" s="51">
        <f>IFERROR(__xludf.DUMMYFUNCTION("""COMPUTED_VALUE"""),12790.0)</f>
        <v>12790</v>
      </c>
      <c r="H109" s="52">
        <f>IFERROR(__xludf.DUMMYFUNCTION("""COMPUTED_VALUE"""),40928.0)</f>
        <v>40928</v>
      </c>
      <c r="I109" s="50" t="str">
        <f>IFERROR(__xludf.DUMMYFUNCTION("""COMPUTED_VALUE"""),"Xiaomi Mi Wi-Fi")</f>
        <v>Xiaomi Mi Wi-Fi</v>
      </c>
      <c r="J109" s="50" t="str">
        <f t="shared" si="1"/>
        <v>VIP</v>
      </c>
      <c r="K109" s="50">
        <f t="shared" si="2"/>
        <v>52.45898438</v>
      </c>
      <c r="L109" s="39" t="str">
        <f t="shared" si="3"/>
        <v>50+ ГБ</v>
      </c>
    </row>
    <row r="110" ht="15.75" customHeight="1">
      <c r="A110" s="32"/>
      <c r="B110" s="49" t="s">
        <v>151</v>
      </c>
      <c r="D110" s="50">
        <f>IFERROR(__xludf.DUMMYFUNCTION("SPLIT(B110, ""|"")"),1.517370779E9)</f>
        <v>1517370779</v>
      </c>
      <c r="E110" s="50" t="str">
        <f>IFERROR(__xludf.DUMMYFUNCTION("""COMPUTED_VALUE"""),"Caracas")</f>
        <v>Caracas</v>
      </c>
      <c r="F110" s="50">
        <f>IFERROR(__xludf.DUMMYFUNCTION("""COMPUTED_VALUE"""),5.0)</f>
        <v>5</v>
      </c>
      <c r="G110" s="51">
        <f>IFERROR(__xludf.DUMMYFUNCTION("""COMPUTED_VALUE"""),3627.0)</f>
        <v>3627</v>
      </c>
      <c r="H110" s="52" t="str">
        <f>IFERROR(__xludf.DUMMYFUNCTION("""COMPUTED_VALUE"""),"5440,5")</f>
        <v>5440,5</v>
      </c>
      <c r="I110" s="50" t="str">
        <f>IFERROR(__xludf.DUMMYFUNCTION("""COMPUTED_VALUE"""),"TP-LINK TD")</f>
        <v>TP-LINK TD</v>
      </c>
      <c r="J110" s="50" t="str">
        <f t="shared" si="1"/>
        <v>B2C</v>
      </c>
      <c r="K110" s="50">
        <f t="shared" si="2"/>
        <v>8.854980469</v>
      </c>
      <c r="L110" s="39" t="str">
        <f t="shared" si="3"/>
        <v>5-10 ГБ</v>
      </c>
    </row>
    <row r="111" ht="15.75" customHeight="1">
      <c r="A111" s="32"/>
      <c r="B111" s="49" t="s">
        <v>152</v>
      </c>
      <c r="D111" s="50">
        <f>IFERROR(__xludf.DUMMYFUNCTION("SPLIT(B111, ""|"")"),1.511271852E9)</f>
        <v>1511271852</v>
      </c>
      <c r="E111" s="50" t="str">
        <f>IFERROR(__xludf.DUMMYFUNCTION("""COMPUTED_VALUE"""),"Maracay")</f>
        <v>Maracay</v>
      </c>
      <c r="F111" s="50">
        <f>IFERROR(__xludf.DUMMYFUNCTION("""COMPUTED_VALUE"""),4.0)</f>
        <v>4</v>
      </c>
      <c r="G111" s="51">
        <f>IFERROR(__xludf.DUMMYFUNCTION("""COMPUTED_VALUE"""),20054.0)</f>
        <v>20054</v>
      </c>
      <c r="H111" s="52" t="str">
        <f>IFERROR(__xludf.DUMMYFUNCTION("""COMPUTED_VALUE"""),"36097,2")</f>
        <v>36097,2</v>
      </c>
      <c r="I111" s="50" t="str">
        <f>IFERROR(__xludf.DUMMYFUNCTION("""COMPUTED_VALUE"""),"Mercusys AC12G")</f>
        <v>Mercusys AC12G</v>
      </c>
      <c r="J111" s="50" t="str">
        <f t="shared" si="1"/>
        <v>B2B</v>
      </c>
      <c r="K111" s="50">
        <f t="shared" si="2"/>
        <v>54.83515625</v>
      </c>
      <c r="L111" s="39" t="str">
        <f t="shared" si="3"/>
        <v>50+ ГБ</v>
      </c>
    </row>
    <row r="112" ht="15.75" customHeight="1">
      <c r="A112" s="32"/>
      <c r="B112" s="49" t="s">
        <v>153</v>
      </c>
      <c r="D112" s="50">
        <f>IFERROR(__xludf.DUMMYFUNCTION("SPLIT(B112, ""|"")"),1.515589379E9)</f>
        <v>1515589379</v>
      </c>
      <c r="E112" s="50" t="str">
        <f>IFERROR(__xludf.DUMMYFUNCTION("""COMPUTED_VALUE"""),"Maracay")</f>
        <v>Maracay</v>
      </c>
      <c r="F112" s="50">
        <f>IFERROR(__xludf.DUMMYFUNCTION("""COMPUTED_VALUE"""),20.0)</f>
        <v>20</v>
      </c>
      <c r="G112" s="51">
        <f>IFERROR(__xludf.DUMMYFUNCTION("""COMPUTED_VALUE"""),5488.0)</f>
        <v>5488</v>
      </c>
      <c r="H112" s="52" t="str">
        <f>IFERROR(__xludf.DUMMYFUNCTION("""COMPUTED_VALUE"""),"13171,2")</f>
        <v>13171,2</v>
      </c>
      <c r="I112" s="50" t="str">
        <f>IFERROR(__xludf.DUMMYFUNCTION("""COMPUTED_VALUE"""),"Mercusys AC12G")</f>
        <v>Mercusys AC12G</v>
      </c>
      <c r="J112" s="50" t="str">
        <f t="shared" si="1"/>
        <v>B2O</v>
      </c>
      <c r="K112" s="50">
        <f t="shared" si="2"/>
        <v>18.221875</v>
      </c>
      <c r="L112" s="39" t="str">
        <f t="shared" si="3"/>
        <v>15-20 ГБ</v>
      </c>
    </row>
    <row r="113" ht="15.75" customHeight="1">
      <c r="A113" s="32"/>
      <c r="B113" s="49" t="s">
        <v>154</v>
      </c>
      <c r="D113" s="50">
        <f>IFERROR(__xludf.DUMMYFUNCTION("SPLIT(B113, ""|"")"),1.517180516E9)</f>
        <v>1517180516</v>
      </c>
      <c r="E113" s="50" t="str">
        <f>IFERROR(__xludf.DUMMYFUNCTION("""COMPUTED_VALUE"""),"Caracas")</f>
        <v>Caracas</v>
      </c>
      <c r="F113" s="50">
        <f>IFERROR(__xludf.DUMMYFUNCTION("""COMPUTED_VALUE"""),20.0)</f>
        <v>20</v>
      </c>
      <c r="G113" s="51">
        <f>IFERROR(__xludf.DUMMYFUNCTION("""COMPUTED_VALUE"""),10155.0)</f>
        <v>10155</v>
      </c>
      <c r="H113" s="52" t="str">
        <f>IFERROR(__xludf.DUMMYFUNCTION("""COMPUTED_VALUE"""),"33511,5")</f>
        <v>33511,5</v>
      </c>
      <c r="I113" s="50" t="str">
        <f>IFERROR(__xludf.DUMMYFUNCTION("""COMPUTED_VALUE"""),"Xiaomi Mi Wi-Fi")</f>
        <v>Xiaomi Mi Wi-Fi</v>
      </c>
      <c r="J113" s="50" t="str">
        <f t="shared" si="1"/>
        <v>B2O</v>
      </c>
      <c r="K113" s="50">
        <f t="shared" si="2"/>
        <v>42.64306641</v>
      </c>
      <c r="L113" s="39" t="str">
        <f t="shared" si="3"/>
        <v>40-50 ГБ</v>
      </c>
    </row>
    <row r="114" ht="15.75" customHeight="1">
      <c r="A114" s="32"/>
      <c r="B114" s="49" t="s">
        <v>155</v>
      </c>
      <c r="D114" s="50">
        <f>IFERROR(__xludf.DUMMYFUNCTION("SPLIT(B114, ""|"")"),1.511797492E9)</f>
        <v>1511797492</v>
      </c>
      <c r="E114" s="50" t="str">
        <f>IFERROR(__xludf.DUMMYFUNCTION("""COMPUTED_VALUE"""),"Caracas")</f>
        <v>Caracas</v>
      </c>
      <c r="F114" s="50">
        <f>IFERROR(__xludf.DUMMYFUNCTION("""COMPUTED_VALUE"""),5.0)</f>
        <v>5</v>
      </c>
      <c r="G114" s="51">
        <f>IFERROR(__xludf.DUMMYFUNCTION("""COMPUTED_VALUE"""),17228.0)</f>
        <v>17228</v>
      </c>
      <c r="H114" s="52" t="str">
        <f>IFERROR(__xludf.DUMMYFUNCTION("""COMPUTED_VALUE"""),"53406,8")</f>
        <v>53406,8</v>
      </c>
      <c r="I114" s="50" t="str">
        <f>IFERROR(__xludf.DUMMYFUNCTION("""COMPUTED_VALUE"""),"TP-LINK TD")</f>
        <v>TP-LINK TD</v>
      </c>
      <c r="J114" s="50" t="str">
        <f t="shared" si="1"/>
        <v>B2C</v>
      </c>
      <c r="K114" s="50">
        <f t="shared" si="2"/>
        <v>68.97929688</v>
      </c>
      <c r="L114" s="39" t="str">
        <f t="shared" si="3"/>
        <v>50+ ГБ</v>
      </c>
    </row>
    <row r="115" ht="15.75" customHeight="1">
      <c r="A115" s="32"/>
      <c r="B115" s="49" t="s">
        <v>156</v>
      </c>
      <c r="D115" s="50">
        <f>IFERROR(__xludf.DUMMYFUNCTION("SPLIT(B115, ""|"")"),1.512995596E9)</f>
        <v>1512995596</v>
      </c>
      <c r="E115" s="50" t="str">
        <f>IFERROR(__xludf.DUMMYFUNCTION("""COMPUTED_VALUE"""),"Caracas")</f>
        <v>Caracas</v>
      </c>
      <c r="F115" s="50">
        <f>IFERROR(__xludf.DUMMYFUNCTION("""COMPUTED_VALUE"""),5.0)</f>
        <v>5</v>
      </c>
      <c r="G115" s="51">
        <f>IFERROR(__xludf.DUMMYFUNCTION("""COMPUTED_VALUE"""),11826.0)</f>
        <v>11826</v>
      </c>
      <c r="H115" s="52" t="str">
        <f>IFERROR(__xludf.DUMMYFUNCTION("""COMPUTED_VALUE"""),"36660,6")</f>
        <v>36660,6</v>
      </c>
      <c r="I115" s="50" t="str">
        <f>IFERROR(__xludf.DUMMYFUNCTION("""COMPUTED_VALUE"""),"TP-LINK Archer")</f>
        <v>TP-LINK Archer</v>
      </c>
      <c r="J115" s="50" t="str">
        <f t="shared" si="1"/>
        <v>B2C</v>
      </c>
      <c r="K115" s="50">
        <f t="shared" si="2"/>
        <v>47.35019531</v>
      </c>
      <c r="L115" s="39" t="str">
        <f t="shared" si="3"/>
        <v>40-50 ГБ</v>
      </c>
    </row>
    <row r="116" ht="15.75" customHeight="1">
      <c r="A116" s="32"/>
      <c r="B116" s="49" t="s">
        <v>157</v>
      </c>
      <c r="D116" s="50">
        <f>IFERROR(__xludf.DUMMYFUNCTION("SPLIT(B116, ""|"")"),1.5157296E9)</f>
        <v>1515729600</v>
      </c>
      <c r="E116" s="50" t="str">
        <f>IFERROR(__xludf.DUMMYFUNCTION("""COMPUTED_VALUE"""),"Caracas")</f>
        <v>Caracas</v>
      </c>
      <c r="F116" s="50">
        <f>IFERROR(__xludf.DUMMYFUNCTION("""COMPUTED_VALUE"""),5.0)</f>
        <v>5</v>
      </c>
      <c r="G116" s="51">
        <f>IFERROR(__xludf.DUMMYFUNCTION("""COMPUTED_VALUE"""),15787.0)</f>
        <v>15787</v>
      </c>
      <c r="H116" s="52" t="str">
        <f>IFERROR(__xludf.DUMMYFUNCTION("""COMPUTED_VALUE"""),"36310,1")</f>
        <v>36310,1</v>
      </c>
      <c r="I116" s="50" t="str">
        <f>IFERROR(__xludf.DUMMYFUNCTION("""COMPUTED_VALUE"""),"Mercusys AC12G")</f>
        <v>Mercusys AC12G</v>
      </c>
      <c r="J116" s="50" t="str">
        <f t="shared" si="1"/>
        <v>B2C</v>
      </c>
      <c r="K116" s="50">
        <f t="shared" si="2"/>
        <v>50.87607422</v>
      </c>
      <c r="L116" s="39" t="str">
        <f t="shared" si="3"/>
        <v>50+ ГБ</v>
      </c>
    </row>
    <row r="117" ht="15.75" customHeight="1">
      <c r="A117" s="32"/>
      <c r="B117" s="49" t="s">
        <v>158</v>
      </c>
      <c r="D117" s="50">
        <f>IFERROR(__xludf.DUMMYFUNCTION("SPLIT(B117, ""|"")"),1.518127666E9)</f>
        <v>1518127666</v>
      </c>
      <c r="E117" s="50" t="str">
        <f>IFERROR(__xludf.DUMMYFUNCTION("""COMPUTED_VALUE"""),"Maracay")</f>
        <v>Maracay</v>
      </c>
      <c r="F117" s="50">
        <f>IFERROR(__xludf.DUMMYFUNCTION("""COMPUTED_VALUE"""),5.0)</f>
        <v>5</v>
      </c>
      <c r="G117" s="51">
        <f>IFERROR(__xludf.DUMMYFUNCTION("""COMPUTED_VALUE"""),12804.0)</f>
        <v>12804</v>
      </c>
      <c r="H117" s="52" t="str">
        <f>IFERROR(__xludf.DUMMYFUNCTION("""COMPUTED_VALUE"""),"43533,6")</f>
        <v>43533,6</v>
      </c>
      <c r="I117" s="50" t="str">
        <f>IFERROR(__xludf.DUMMYFUNCTION("""COMPUTED_VALUE"""),"Xiaomi Mi Wi-Fi")</f>
        <v>Xiaomi Mi Wi-Fi</v>
      </c>
      <c r="J117" s="50" t="str">
        <f t="shared" si="1"/>
        <v>B2C</v>
      </c>
      <c r="K117" s="50">
        <f t="shared" si="2"/>
        <v>55.0171875</v>
      </c>
      <c r="L117" s="39" t="str">
        <f t="shared" si="3"/>
        <v>50+ ГБ</v>
      </c>
    </row>
    <row r="118" ht="15.75" customHeight="1">
      <c r="A118" s="32"/>
      <c r="B118" s="49" t="s">
        <v>159</v>
      </c>
      <c r="D118" s="50">
        <f>IFERROR(__xludf.DUMMYFUNCTION("SPLIT(B118, ""|"")"),1.512575933E9)</f>
        <v>1512575933</v>
      </c>
      <c r="E118" s="50" t="str">
        <f>IFERROR(__xludf.DUMMYFUNCTION("""COMPUTED_VALUE"""),"Caracas")</f>
        <v>Caracas</v>
      </c>
      <c r="F118" s="50">
        <f>IFERROR(__xludf.DUMMYFUNCTION("""COMPUTED_VALUE"""),5.0)</f>
        <v>5</v>
      </c>
      <c r="G118" s="51">
        <f>IFERROR(__xludf.DUMMYFUNCTION("""COMPUTED_VALUE"""),8221.0)</f>
        <v>8221</v>
      </c>
      <c r="H118" s="52" t="str">
        <f>IFERROR(__xludf.DUMMYFUNCTION("""COMPUTED_VALUE"""),"28773,5")</f>
        <v>28773,5</v>
      </c>
      <c r="I118" s="50" t="str">
        <f>IFERROR(__xludf.DUMMYFUNCTION("""COMPUTED_VALUE"""),"TP-LINK TD")</f>
        <v>TP-LINK TD</v>
      </c>
      <c r="J118" s="50" t="str">
        <f t="shared" si="1"/>
        <v>B2C</v>
      </c>
      <c r="K118" s="50">
        <f t="shared" si="2"/>
        <v>36.12744141</v>
      </c>
      <c r="L118" s="39" t="str">
        <f t="shared" si="3"/>
        <v>35-40 ГБ</v>
      </c>
    </row>
    <row r="119" ht="15.75" customHeight="1">
      <c r="A119" s="32"/>
      <c r="B119" s="49" t="s">
        <v>160</v>
      </c>
      <c r="D119" s="50">
        <f>IFERROR(__xludf.DUMMYFUNCTION("SPLIT(B119, ""|"")"),1.517394983E9)</f>
        <v>1517394983</v>
      </c>
      <c r="E119" s="50" t="str">
        <f>IFERROR(__xludf.DUMMYFUNCTION("""COMPUTED_VALUE"""),"Maracay")</f>
        <v>Maracay</v>
      </c>
      <c r="F119" s="50">
        <f>IFERROR(__xludf.DUMMYFUNCTION("""COMPUTED_VALUE"""),5.0)</f>
        <v>5</v>
      </c>
      <c r="G119" s="51">
        <f>IFERROR(__xludf.DUMMYFUNCTION("""COMPUTED_VALUE"""),1126.0)</f>
        <v>1126</v>
      </c>
      <c r="H119" s="52" t="str">
        <f>IFERROR(__xludf.DUMMYFUNCTION("""COMPUTED_VALUE"""),"3152,8")</f>
        <v>3152,8</v>
      </c>
      <c r="I119" s="50" t="str">
        <f>IFERROR(__xludf.DUMMYFUNCTION("""COMPUTED_VALUE"""),"TP-LINK Archer")</f>
        <v>TP-LINK Archer</v>
      </c>
      <c r="J119" s="50" t="str">
        <f t="shared" si="1"/>
        <v>B2C</v>
      </c>
      <c r="K119" s="50">
        <f t="shared" si="2"/>
        <v>4.178515625</v>
      </c>
      <c r="L119" s="39" t="str">
        <f t="shared" si="3"/>
        <v>0-5 ГБ</v>
      </c>
    </row>
    <row r="120" ht="15.75" customHeight="1">
      <c r="A120" s="32"/>
      <c r="B120" s="49" t="s">
        <v>161</v>
      </c>
      <c r="D120" s="50">
        <f>IFERROR(__xludf.DUMMYFUNCTION("SPLIT(B120, ""|"")"),1.516780093E9)</f>
        <v>1516780093</v>
      </c>
      <c r="E120" s="50" t="str">
        <f>IFERROR(__xludf.DUMMYFUNCTION("""COMPUTED_VALUE"""),"Caracas")</f>
        <v>Caracas</v>
      </c>
      <c r="F120" s="50">
        <f>IFERROR(__xludf.DUMMYFUNCTION("""COMPUTED_VALUE"""),5.0)</f>
        <v>5</v>
      </c>
      <c r="G120" s="51">
        <f>IFERROR(__xludf.DUMMYFUNCTION("""COMPUTED_VALUE"""),4117.0)</f>
        <v>4117</v>
      </c>
      <c r="H120" s="52" t="str">
        <f>IFERROR(__xludf.DUMMYFUNCTION("""COMPUTED_VALUE"""),"11115,9")</f>
        <v>11115,9</v>
      </c>
      <c r="I120" s="50" t="str">
        <f>IFERROR(__xludf.DUMMYFUNCTION("""COMPUTED_VALUE"""),"Mercusys AC12G")</f>
        <v>Mercusys AC12G</v>
      </c>
      <c r="J120" s="50" t="str">
        <f t="shared" si="1"/>
        <v>B2C</v>
      </c>
      <c r="K120" s="50">
        <f t="shared" si="2"/>
        <v>14.87587891</v>
      </c>
      <c r="L120" s="39" t="str">
        <f t="shared" si="3"/>
        <v>10-15 ГБ</v>
      </c>
    </row>
    <row r="121" ht="15.75" customHeight="1">
      <c r="A121" s="32"/>
      <c r="B121" s="49" t="s">
        <v>162</v>
      </c>
      <c r="D121" s="50">
        <f>IFERROR(__xludf.DUMMYFUNCTION("SPLIT(B121, ""|"")"),1.512764145E9)</f>
        <v>1512764145</v>
      </c>
      <c r="E121" s="50" t="str">
        <f>IFERROR(__xludf.DUMMYFUNCTION("""COMPUTED_VALUE"""),"Caracas")</f>
        <v>Caracas</v>
      </c>
      <c r="F121" s="50">
        <f>IFERROR(__xludf.DUMMYFUNCTION("""COMPUTED_VALUE"""),5.0)</f>
        <v>5</v>
      </c>
      <c r="G121" s="51">
        <f>IFERROR(__xludf.DUMMYFUNCTION("""COMPUTED_VALUE"""),17772.0)</f>
        <v>17772</v>
      </c>
      <c r="H121" s="52" t="str">
        <f>IFERROR(__xludf.DUMMYFUNCTION("""COMPUTED_VALUE"""),"47984,4")</f>
        <v>47984,4</v>
      </c>
      <c r="I121" s="50" t="str">
        <f>IFERROR(__xludf.DUMMYFUNCTION("""COMPUTED_VALUE"""),"Xiaomi Mi Wi-Fi")</f>
        <v>Xiaomi Mi Wi-Fi</v>
      </c>
      <c r="J121" s="50" t="str">
        <f t="shared" si="1"/>
        <v>B2C</v>
      </c>
      <c r="K121" s="50">
        <f t="shared" si="2"/>
        <v>64.21523438</v>
      </c>
      <c r="L121" s="39" t="str">
        <f t="shared" si="3"/>
        <v>50+ ГБ</v>
      </c>
    </row>
    <row r="122" ht="15.75" customHeight="1">
      <c r="A122" s="32"/>
      <c r="B122" s="49" t="s">
        <v>163</v>
      </c>
      <c r="D122" s="50">
        <f>IFERROR(__xludf.DUMMYFUNCTION("SPLIT(B122, ""|"")"),1.516137908E9)</f>
        <v>1516137908</v>
      </c>
      <c r="E122" s="50" t="str">
        <f>IFERROR(__xludf.DUMMYFUNCTION("""COMPUTED_VALUE"""),"Maracay")</f>
        <v>Maracay</v>
      </c>
      <c r="F122" s="50">
        <f>IFERROR(__xludf.DUMMYFUNCTION("""COMPUTED_VALUE"""),5.0)</f>
        <v>5</v>
      </c>
      <c r="G122" s="51">
        <f>IFERROR(__xludf.DUMMYFUNCTION("""COMPUTED_VALUE"""),9212.0)</f>
        <v>9212</v>
      </c>
      <c r="H122" s="52" t="str">
        <f>IFERROR(__xludf.DUMMYFUNCTION("""COMPUTED_VALUE"""),"31320,8")</f>
        <v>31320,8</v>
      </c>
      <c r="I122" s="50" t="str">
        <f>IFERROR(__xludf.DUMMYFUNCTION("""COMPUTED_VALUE"""),"TP-LINK TD")</f>
        <v>TP-LINK TD</v>
      </c>
      <c r="J122" s="50" t="str">
        <f t="shared" si="1"/>
        <v>B2C</v>
      </c>
      <c r="K122" s="50">
        <f t="shared" si="2"/>
        <v>39.5828125</v>
      </c>
      <c r="L122" s="39" t="str">
        <f t="shared" si="3"/>
        <v>35-40 ГБ</v>
      </c>
    </row>
    <row r="123" ht="15.75" customHeight="1">
      <c r="A123" s="32"/>
      <c r="B123" s="49" t="s">
        <v>164</v>
      </c>
      <c r="D123" s="50">
        <f>IFERROR(__xludf.DUMMYFUNCTION("SPLIT(B123, ""|"")"),1.518192914E9)</f>
        <v>1518192914</v>
      </c>
      <c r="E123" s="50" t="str">
        <f>IFERROR(__xludf.DUMMYFUNCTION("""COMPUTED_VALUE"""),"Caracas")</f>
        <v>Caracas</v>
      </c>
      <c r="F123" s="50">
        <f>IFERROR(__xludf.DUMMYFUNCTION("""COMPUTED_VALUE"""),20.0)</f>
        <v>20</v>
      </c>
      <c r="G123" s="51">
        <f>IFERROR(__xludf.DUMMYFUNCTION("""COMPUTED_VALUE"""),15475.0)</f>
        <v>15475</v>
      </c>
      <c r="H123" s="52" t="str">
        <f>IFERROR(__xludf.DUMMYFUNCTION("""COMPUTED_VALUE"""),"32497,5")</f>
        <v>32497,5</v>
      </c>
      <c r="I123" s="50" t="str">
        <f>IFERROR(__xludf.DUMMYFUNCTION("""COMPUTED_VALUE"""),"TP-LINK Archer")</f>
        <v>TP-LINK Archer</v>
      </c>
      <c r="J123" s="50" t="str">
        <f t="shared" si="1"/>
        <v>B2O</v>
      </c>
      <c r="K123" s="50">
        <f t="shared" si="2"/>
        <v>46.84814453</v>
      </c>
      <c r="L123" s="39" t="str">
        <f t="shared" si="3"/>
        <v>40-50 ГБ</v>
      </c>
    </row>
    <row r="124" ht="15.75" customHeight="1">
      <c r="A124" s="32"/>
      <c r="B124" s="49" t="s">
        <v>165</v>
      </c>
      <c r="D124" s="50">
        <f>IFERROR(__xludf.DUMMYFUNCTION("SPLIT(B124, ""|"")"),1.511651899E9)</f>
        <v>1511651899</v>
      </c>
      <c r="E124" s="50" t="str">
        <f>IFERROR(__xludf.DUMMYFUNCTION("""COMPUTED_VALUE"""),"Maracay")</f>
        <v>Maracay</v>
      </c>
      <c r="F124" s="50">
        <f>IFERROR(__xludf.DUMMYFUNCTION("""COMPUTED_VALUE"""),5.0)</f>
        <v>5</v>
      </c>
      <c r="G124" s="51">
        <f>IFERROR(__xludf.DUMMYFUNCTION("""COMPUTED_VALUE"""),9252.0)</f>
        <v>9252</v>
      </c>
      <c r="H124" s="52" t="str">
        <f>IFERROR(__xludf.DUMMYFUNCTION("""COMPUTED_VALUE"""),"29606,4")</f>
        <v>29606,4</v>
      </c>
      <c r="I124" s="50" t="str">
        <f>IFERROR(__xludf.DUMMYFUNCTION("""COMPUTED_VALUE"""),"Mercusys AC12G")</f>
        <v>Mercusys AC12G</v>
      </c>
      <c r="J124" s="50" t="str">
        <f t="shared" si="1"/>
        <v>B2C</v>
      </c>
      <c r="K124" s="50">
        <f t="shared" si="2"/>
        <v>37.94765625</v>
      </c>
      <c r="L124" s="39" t="str">
        <f t="shared" si="3"/>
        <v>35-40 ГБ</v>
      </c>
    </row>
    <row r="125" ht="15.75" customHeight="1">
      <c r="A125" s="32"/>
      <c r="B125" s="49" t="s">
        <v>166</v>
      </c>
      <c r="D125" s="50">
        <f>IFERROR(__xludf.DUMMYFUNCTION("SPLIT(B125, ""|"")"),1.51756018E9)</f>
        <v>1517560180</v>
      </c>
      <c r="E125" s="50" t="str">
        <f>IFERROR(__xludf.DUMMYFUNCTION("""COMPUTED_VALUE"""),"Caracas")</f>
        <v>Caracas</v>
      </c>
      <c r="F125" s="50">
        <f>IFERROR(__xludf.DUMMYFUNCTION("""COMPUTED_VALUE"""),5.0)</f>
        <v>5</v>
      </c>
      <c r="G125" s="51">
        <f>IFERROR(__xludf.DUMMYFUNCTION("""COMPUTED_VALUE"""),19956.0)</f>
        <v>19956</v>
      </c>
      <c r="H125" s="52" t="str">
        <f>IFERROR(__xludf.DUMMYFUNCTION("""COMPUTED_VALUE"""),"41907,6")</f>
        <v>41907,6</v>
      </c>
      <c r="I125" s="50" t="str">
        <f>IFERROR(__xludf.DUMMYFUNCTION("""COMPUTED_VALUE"""),"Xiaomi Mi Wi-Fi")</f>
        <v>Xiaomi Mi Wi-Fi</v>
      </c>
      <c r="J125" s="50" t="str">
        <f t="shared" si="1"/>
        <v>B2C</v>
      </c>
      <c r="K125" s="50">
        <f t="shared" si="2"/>
        <v>60.41367188</v>
      </c>
      <c r="L125" s="39" t="str">
        <f t="shared" si="3"/>
        <v>50+ ГБ</v>
      </c>
    </row>
    <row r="126" ht="15.75" customHeight="1">
      <c r="A126" s="32"/>
      <c r="B126" s="49" t="s">
        <v>167</v>
      </c>
      <c r="D126" s="50">
        <f>IFERROR(__xludf.DUMMYFUNCTION("SPLIT(B126, ""|"")"),1.514314487E9)</f>
        <v>1514314487</v>
      </c>
      <c r="E126" s="50" t="str">
        <f>IFERROR(__xludf.DUMMYFUNCTION("""COMPUTED_VALUE"""),"Caracas")</f>
        <v>Caracas</v>
      </c>
      <c r="F126" s="50">
        <f>IFERROR(__xludf.DUMMYFUNCTION("""COMPUTED_VALUE"""),15.0)</f>
        <v>15</v>
      </c>
      <c r="G126" s="51">
        <f>IFERROR(__xludf.DUMMYFUNCTION("""COMPUTED_VALUE"""),6993.0)</f>
        <v>6993</v>
      </c>
      <c r="H126" s="52" t="str">
        <f>IFERROR(__xludf.DUMMYFUNCTION("""COMPUTED_VALUE"""),"15384,6")</f>
        <v>15384,6</v>
      </c>
      <c r="I126" s="50" t="str">
        <f>IFERROR(__xludf.DUMMYFUNCTION("""COMPUTED_VALUE"""),"TP-LINK TD")</f>
        <v>TP-LINK TD</v>
      </c>
      <c r="J126" s="50" t="str">
        <f t="shared" si="1"/>
        <v>VIP</v>
      </c>
      <c r="K126" s="50">
        <f t="shared" si="2"/>
        <v>21.853125</v>
      </c>
      <c r="L126" s="39" t="str">
        <f t="shared" si="3"/>
        <v>20-25 ГБ</v>
      </c>
    </row>
    <row r="127" ht="15.75" customHeight="1">
      <c r="A127" s="32"/>
      <c r="B127" s="49" t="s">
        <v>168</v>
      </c>
      <c r="D127" s="50">
        <f>IFERROR(__xludf.DUMMYFUNCTION("SPLIT(B127, ""|"")"),1.516361666E9)</f>
        <v>1516361666</v>
      </c>
      <c r="E127" s="50" t="str">
        <f>IFERROR(__xludf.DUMMYFUNCTION("""COMPUTED_VALUE"""),"Caracas")</f>
        <v>Caracas</v>
      </c>
      <c r="F127" s="50">
        <f>IFERROR(__xludf.DUMMYFUNCTION("""COMPUTED_VALUE"""),5.0)</f>
        <v>5</v>
      </c>
      <c r="G127" s="51">
        <f>IFERROR(__xludf.DUMMYFUNCTION("""COMPUTED_VALUE"""),17633.0)</f>
        <v>17633</v>
      </c>
      <c r="H127" s="52">
        <f>IFERROR(__xludf.DUMMYFUNCTION("""COMPUTED_VALUE"""),52899.0)</f>
        <v>52899</v>
      </c>
      <c r="I127" s="50" t="str">
        <f>IFERROR(__xludf.DUMMYFUNCTION("""COMPUTED_VALUE"""),"TP-LINK Archer")</f>
        <v>TP-LINK Archer</v>
      </c>
      <c r="J127" s="50" t="str">
        <f t="shared" si="1"/>
        <v>B2C</v>
      </c>
      <c r="K127" s="50">
        <f t="shared" si="2"/>
        <v>68.87890625</v>
      </c>
      <c r="L127" s="39" t="str">
        <f t="shared" si="3"/>
        <v>50+ ГБ</v>
      </c>
    </row>
    <row r="128" ht="15.75" customHeight="1">
      <c r="A128" s="32"/>
      <c r="B128" s="49" t="s">
        <v>169</v>
      </c>
      <c r="D128" s="50">
        <f>IFERROR(__xludf.DUMMYFUNCTION("SPLIT(B128, ""|"")"),1.515642074E9)</f>
        <v>1515642074</v>
      </c>
      <c r="E128" s="50" t="str">
        <f>IFERROR(__xludf.DUMMYFUNCTION("""COMPUTED_VALUE"""),"Maracay")</f>
        <v>Maracay</v>
      </c>
      <c r="F128" s="50">
        <f>IFERROR(__xludf.DUMMYFUNCTION("""COMPUTED_VALUE"""),5.0)</f>
        <v>5</v>
      </c>
      <c r="G128" s="51">
        <f>IFERROR(__xludf.DUMMYFUNCTION("""COMPUTED_VALUE"""),8978.0)</f>
        <v>8978</v>
      </c>
      <c r="H128" s="52">
        <f>IFERROR(__xludf.DUMMYFUNCTION("""COMPUTED_VALUE"""),22445.0)</f>
        <v>22445</v>
      </c>
      <c r="I128" s="50" t="str">
        <f>IFERROR(__xludf.DUMMYFUNCTION("""COMPUTED_VALUE"""),"Mercusys AC12G")</f>
        <v>Mercusys AC12G</v>
      </c>
      <c r="J128" s="50" t="str">
        <f t="shared" si="1"/>
        <v>B2C</v>
      </c>
      <c r="K128" s="50">
        <f t="shared" si="2"/>
        <v>30.68652344</v>
      </c>
      <c r="L128" s="39" t="str">
        <f t="shared" si="3"/>
        <v>30-35 ГБ</v>
      </c>
    </row>
    <row r="129" ht="15.75" customHeight="1">
      <c r="A129" s="32"/>
      <c r="B129" s="49" t="s">
        <v>170</v>
      </c>
      <c r="D129" s="50">
        <f>IFERROR(__xludf.DUMMYFUNCTION("SPLIT(B129, ""|"")"),1.517490908E9)</f>
        <v>1517490908</v>
      </c>
      <c r="E129" s="50" t="str">
        <f>IFERROR(__xludf.DUMMYFUNCTION("""COMPUTED_VALUE"""),"Caracas")</f>
        <v>Caracas</v>
      </c>
      <c r="F129" s="50">
        <f>IFERROR(__xludf.DUMMYFUNCTION("""COMPUTED_VALUE"""),5.0)</f>
        <v>5</v>
      </c>
      <c r="G129" s="51">
        <f>IFERROR(__xludf.DUMMYFUNCTION("""COMPUTED_VALUE"""),18771.0)</f>
        <v>18771</v>
      </c>
      <c r="H129" s="52" t="str">
        <f>IFERROR(__xludf.DUMMYFUNCTION("""COMPUTED_VALUE"""),"39419,1")</f>
        <v>39419,1</v>
      </c>
      <c r="I129" s="50" t="str">
        <f>IFERROR(__xludf.DUMMYFUNCTION("""COMPUTED_VALUE"""),"Xiaomi Mi Wi-Fi")</f>
        <v>Xiaomi Mi Wi-Fi</v>
      </c>
      <c r="J129" s="50" t="str">
        <f t="shared" si="1"/>
        <v>B2C</v>
      </c>
      <c r="K129" s="50">
        <f t="shared" si="2"/>
        <v>56.82626953</v>
      </c>
      <c r="L129" s="39" t="str">
        <f t="shared" si="3"/>
        <v>50+ ГБ</v>
      </c>
    </row>
    <row r="130" ht="15.75" customHeight="1">
      <c r="A130" s="32"/>
      <c r="B130" s="49" t="s">
        <v>171</v>
      </c>
      <c r="D130" s="50">
        <f>IFERROR(__xludf.DUMMYFUNCTION("SPLIT(B130, ""|"")"),1.513212739E9)</f>
        <v>1513212739</v>
      </c>
      <c r="E130" s="50" t="str">
        <f>IFERROR(__xludf.DUMMYFUNCTION("""COMPUTED_VALUE"""),"Caracas")</f>
        <v>Caracas</v>
      </c>
      <c r="F130" s="50">
        <f>IFERROR(__xludf.DUMMYFUNCTION("""COMPUTED_VALUE"""),5.0)</f>
        <v>5</v>
      </c>
      <c r="G130" s="51">
        <f>IFERROR(__xludf.DUMMYFUNCTION("""COMPUTED_VALUE"""),17972.0)</f>
        <v>17972</v>
      </c>
      <c r="H130" s="52" t="str">
        <f>IFERROR(__xludf.DUMMYFUNCTION("""COMPUTED_VALUE"""),"39538,4")</f>
        <v>39538,4</v>
      </c>
      <c r="I130" s="50" t="str">
        <f>IFERROR(__xludf.DUMMYFUNCTION("""COMPUTED_VALUE"""),"TP-LINK TD")</f>
        <v>TP-LINK TD</v>
      </c>
      <c r="J130" s="50" t="str">
        <f t="shared" si="1"/>
        <v>B2C</v>
      </c>
      <c r="K130" s="50">
        <f t="shared" si="2"/>
        <v>56.1625</v>
      </c>
      <c r="L130" s="39" t="str">
        <f t="shared" si="3"/>
        <v>50+ ГБ</v>
      </c>
    </row>
    <row r="131" ht="15.75" customHeight="1">
      <c r="A131" s="32"/>
      <c r="B131" s="49" t="s">
        <v>172</v>
      </c>
      <c r="D131" s="50">
        <f>IFERROR(__xludf.DUMMYFUNCTION("SPLIT(B131, ""|"")"),1.517561938E9)</f>
        <v>1517561938</v>
      </c>
      <c r="E131" s="50" t="str">
        <f>IFERROR(__xludf.DUMMYFUNCTION("""COMPUTED_VALUE"""),"Maracay")</f>
        <v>Maracay</v>
      </c>
      <c r="F131" s="50">
        <f>IFERROR(__xludf.DUMMYFUNCTION("""COMPUTED_VALUE"""),20.0)</f>
        <v>20</v>
      </c>
      <c r="G131" s="51">
        <f>IFERROR(__xludf.DUMMYFUNCTION("""COMPUTED_VALUE"""),9958.0)</f>
        <v>9958</v>
      </c>
      <c r="H131" s="52">
        <f>IFERROR(__xludf.DUMMYFUNCTION("""COMPUTED_VALUE"""),24895.0)</f>
        <v>24895</v>
      </c>
      <c r="I131" s="50" t="str">
        <f>IFERROR(__xludf.DUMMYFUNCTION("""COMPUTED_VALUE"""),"TP-LINK Archer")</f>
        <v>TP-LINK Archer</v>
      </c>
      <c r="J131" s="50" t="str">
        <f t="shared" si="1"/>
        <v>B2O</v>
      </c>
      <c r="K131" s="50">
        <f t="shared" si="2"/>
        <v>34.03613281</v>
      </c>
      <c r="L131" s="39" t="str">
        <f t="shared" si="3"/>
        <v>30-35 ГБ</v>
      </c>
    </row>
    <row r="132" ht="15.75" customHeight="1">
      <c r="A132" s="32"/>
      <c r="B132" s="49" t="s">
        <v>173</v>
      </c>
      <c r="D132" s="50">
        <f>IFERROR(__xludf.DUMMYFUNCTION("SPLIT(B132, ""|"")"),1.51487913E9)</f>
        <v>1514879130</v>
      </c>
      <c r="E132" s="50" t="str">
        <f>IFERROR(__xludf.DUMMYFUNCTION("""COMPUTED_VALUE"""),"Caracas")</f>
        <v>Caracas</v>
      </c>
      <c r="F132" s="50">
        <f>IFERROR(__xludf.DUMMYFUNCTION("""COMPUTED_VALUE"""),20.0)</f>
        <v>20</v>
      </c>
      <c r="G132" s="51">
        <f>IFERROR(__xludf.DUMMYFUNCTION("""COMPUTED_VALUE"""),3616.0)</f>
        <v>3616</v>
      </c>
      <c r="H132" s="52" t="str">
        <f>IFERROR(__xludf.DUMMYFUNCTION("""COMPUTED_VALUE"""),"6508,8")</f>
        <v>6508,8</v>
      </c>
      <c r="I132" s="50" t="str">
        <f>IFERROR(__xludf.DUMMYFUNCTION("""COMPUTED_VALUE"""),"Mercusys AC12G")</f>
        <v>Mercusys AC12G</v>
      </c>
      <c r="J132" s="50" t="str">
        <f t="shared" si="1"/>
        <v>B2O</v>
      </c>
      <c r="K132" s="50">
        <f t="shared" si="2"/>
        <v>9.8875</v>
      </c>
      <c r="L132" s="39" t="str">
        <f t="shared" si="3"/>
        <v>5-10 ГБ</v>
      </c>
    </row>
    <row r="133" ht="15.75" customHeight="1">
      <c r="A133" s="32"/>
      <c r="B133" s="49" t="s">
        <v>174</v>
      </c>
      <c r="D133" s="50">
        <f>IFERROR(__xludf.DUMMYFUNCTION("SPLIT(B133, ""|"")"),1.51513068E9)</f>
        <v>1515130680</v>
      </c>
      <c r="E133" s="50" t="str">
        <f>IFERROR(__xludf.DUMMYFUNCTION("""COMPUTED_VALUE"""),"Caracas")</f>
        <v>Caracas</v>
      </c>
      <c r="F133" s="50">
        <f>IFERROR(__xludf.DUMMYFUNCTION("""COMPUTED_VALUE"""),20.0)</f>
        <v>20</v>
      </c>
      <c r="G133" s="51">
        <f>IFERROR(__xludf.DUMMYFUNCTION("""COMPUTED_VALUE"""),19563.0)</f>
        <v>19563</v>
      </c>
      <c r="H133" s="52" t="str">
        <f>IFERROR(__xludf.DUMMYFUNCTION("""COMPUTED_VALUE"""),"41082,3")</f>
        <v>41082,3</v>
      </c>
      <c r="I133" s="50" t="str">
        <f>IFERROR(__xludf.DUMMYFUNCTION("""COMPUTED_VALUE"""),"Xiaomi Mi Wi-Fi")</f>
        <v>Xiaomi Mi Wi-Fi</v>
      </c>
      <c r="J133" s="50" t="str">
        <f t="shared" si="1"/>
        <v>B2O</v>
      </c>
      <c r="K133" s="50">
        <f t="shared" si="2"/>
        <v>59.22392578</v>
      </c>
      <c r="L133" s="39" t="str">
        <f t="shared" si="3"/>
        <v>50+ ГБ</v>
      </c>
    </row>
    <row r="134" ht="15.75" customHeight="1">
      <c r="A134" s="32"/>
      <c r="B134" s="49" t="s">
        <v>175</v>
      </c>
      <c r="D134" s="50">
        <f>IFERROR(__xludf.DUMMYFUNCTION("SPLIT(B134, ""|"")"),1.511353045E9)</f>
        <v>1511353045</v>
      </c>
      <c r="E134" s="50" t="str">
        <f>IFERROR(__xludf.DUMMYFUNCTION("""COMPUTED_VALUE"""),"Caracas")</f>
        <v>Caracas</v>
      </c>
      <c r="F134" s="50">
        <f>IFERROR(__xludf.DUMMYFUNCTION("""COMPUTED_VALUE"""),5.0)</f>
        <v>5</v>
      </c>
      <c r="G134" s="51">
        <f>IFERROR(__xludf.DUMMYFUNCTION("""COMPUTED_VALUE"""),16931.0)</f>
        <v>16931</v>
      </c>
      <c r="H134" s="52" t="str">
        <f>IFERROR(__xludf.DUMMYFUNCTION("""COMPUTED_VALUE"""),"45713,7")</f>
        <v>45713,7</v>
      </c>
      <c r="I134" s="50" t="str">
        <f>IFERROR(__xludf.DUMMYFUNCTION("""COMPUTED_VALUE"""),"TP-LINK TD")</f>
        <v>TP-LINK TD</v>
      </c>
      <c r="J134" s="50" t="str">
        <f t="shared" si="1"/>
        <v>B2C</v>
      </c>
      <c r="K134" s="50">
        <f t="shared" si="2"/>
        <v>61.17646484</v>
      </c>
      <c r="L134" s="39" t="str">
        <f t="shared" si="3"/>
        <v>50+ ГБ</v>
      </c>
    </row>
    <row r="135" ht="15.75" customHeight="1">
      <c r="A135" s="32"/>
      <c r="B135" s="49" t="s">
        <v>176</v>
      </c>
      <c r="D135" s="50">
        <f>IFERROR(__xludf.DUMMYFUNCTION("SPLIT(B135, ""|"")"),1.514247144E9)</f>
        <v>1514247144</v>
      </c>
      <c r="E135" s="50" t="str">
        <f>IFERROR(__xludf.DUMMYFUNCTION("""COMPUTED_VALUE"""),"Maracay")</f>
        <v>Maracay</v>
      </c>
      <c r="F135" s="50">
        <f>IFERROR(__xludf.DUMMYFUNCTION("""COMPUTED_VALUE"""),4.0)</f>
        <v>4</v>
      </c>
      <c r="G135" s="51">
        <f>IFERROR(__xludf.DUMMYFUNCTION("""COMPUTED_VALUE"""),7220.0)</f>
        <v>7220</v>
      </c>
      <c r="H135" s="52">
        <f>IFERROR(__xludf.DUMMYFUNCTION("""COMPUTED_VALUE"""),20216.0)</f>
        <v>20216</v>
      </c>
      <c r="I135" s="50" t="str">
        <f>IFERROR(__xludf.DUMMYFUNCTION("""COMPUTED_VALUE"""),"TP-LINK Archer")</f>
        <v>TP-LINK Archer</v>
      </c>
      <c r="J135" s="50" t="str">
        <f t="shared" si="1"/>
        <v>B2B</v>
      </c>
      <c r="K135" s="50">
        <f t="shared" si="2"/>
        <v>26.79296875</v>
      </c>
      <c r="L135" s="39" t="str">
        <f t="shared" si="3"/>
        <v>25-30 ГБ</v>
      </c>
    </row>
    <row r="136" ht="15.75" customHeight="1">
      <c r="A136" s="32"/>
      <c r="B136" s="49" t="s">
        <v>177</v>
      </c>
      <c r="D136" s="50">
        <f>IFERROR(__xludf.DUMMYFUNCTION("SPLIT(B136, ""|"")"),1.511498063E9)</f>
        <v>1511498063</v>
      </c>
      <c r="E136" s="50" t="str">
        <f>IFERROR(__xludf.DUMMYFUNCTION("""COMPUTED_VALUE"""),"Caracas")</f>
        <v>Caracas</v>
      </c>
      <c r="F136" s="50">
        <f>IFERROR(__xludf.DUMMYFUNCTION("""COMPUTED_VALUE"""),5.0)</f>
        <v>5</v>
      </c>
      <c r="G136" s="51">
        <f>IFERROR(__xludf.DUMMYFUNCTION("""COMPUTED_VALUE"""),12883.0)</f>
        <v>12883</v>
      </c>
      <c r="H136" s="52" t="str">
        <f>IFERROR(__xludf.DUMMYFUNCTION("""COMPUTED_VALUE"""),"36072,4")</f>
        <v>36072,4</v>
      </c>
      <c r="I136" s="50" t="str">
        <f>IFERROR(__xludf.DUMMYFUNCTION("""COMPUTED_VALUE"""),"Mercusys AC12G")</f>
        <v>Mercusys AC12G</v>
      </c>
      <c r="J136" s="50" t="str">
        <f t="shared" si="1"/>
        <v>B2C</v>
      </c>
      <c r="K136" s="50">
        <f t="shared" si="2"/>
        <v>47.80800781</v>
      </c>
      <c r="L136" s="39" t="str">
        <f t="shared" si="3"/>
        <v>40-50 ГБ</v>
      </c>
    </row>
    <row r="137" ht="15.75" customHeight="1">
      <c r="A137" s="32"/>
      <c r="B137" s="49" t="s">
        <v>178</v>
      </c>
      <c r="D137" s="50">
        <f>IFERROR(__xludf.DUMMYFUNCTION("SPLIT(B137, ""|"")"),1.512937606E9)</f>
        <v>1512937606</v>
      </c>
      <c r="E137" s="50" t="str">
        <f>IFERROR(__xludf.DUMMYFUNCTION("""COMPUTED_VALUE"""),"Caracas")</f>
        <v>Caracas</v>
      </c>
      <c r="F137" s="50">
        <f>IFERROR(__xludf.DUMMYFUNCTION("""COMPUTED_VALUE"""),5.0)</f>
        <v>5</v>
      </c>
      <c r="G137" s="51">
        <f>IFERROR(__xludf.DUMMYFUNCTION("""COMPUTED_VALUE"""),12604.0)</f>
        <v>12604</v>
      </c>
      <c r="H137" s="52">
        <f>IFERROR(__xludf.DUMMYFUNCTION("""COMPUTED_VALUE"""),37812.0)</f>
        <v>37812</v>
      </c>
      <c r="I137" s="50" t="str">
        <f>IFERROR(__xludf.DUMMYFUNCTION("""COMPUTED_VALUE"""),"Xiaomi Mi Wi-Fi")</f>
        <v>Xiaomi Mi Wi-Fi</v>
      </c>
      <c r="J137" s="50" t="str">
        <f t="shared" si="1"/>
        <v>B2C</v>
      </c>
      <c r="K137" s="50">
        <f t="shared" si="2"/>
        <v>49.234375</v>
      </c>
      <c r="L137" s="39" t="str">
        <f t="shared" si="3"/>
        <v>40-50 ГБ</v>
      </c>
    </row>
    <row r="138" ht="15.75" customHeight="1">
      <c r="A138" s="32"/>
      <c r="B138" s="49" t="s">
        <v>179</v>
      </c>
      <c r="D138" s="50">
        <f>IFERROR(__xludf.DUMMYFUNCTION("SPLIT(B138, ""|"")"),1.515691971E9)</f>
        <v>1515691971</v>
      </c>
      <c r="E138" s="50" t="str">
        <f>IFERROR(__xludf.DUMMYFUNCTION("""COMPUTED_VALUE"""),"Maracay")</f>
        <v>Maracay</v>
      </c>
      <c r="F138" s="50">
        <f>IFERROR(__xludf.DUMMYFUNCTION("""COMPUTED_VALUE"""),5.0)</f>
        <v>5</v>
      </c>
      <c r="G138" s="51">
        <f>IFERROR(__xludf.DUMMYFUNCTION("""COMPUTED_VALUE"""),5314.0)</f>
        <v>5314</v>
      </c>
      <c r="H138" s="52">
        <f>IFERROR(__xludf.DUMMYFUNCTION("""COMPUTED_VALUE"""),13285.0)</f>
        <v>13285</v>
      </c>
      <c r="I138" s="50" t="str">
        <f>IFERROR(__xludf.DUMMYFUNCTION("""COMPUTED_VALUE"""),"TP-LINK TD")</f>
        <v>TP-LINK TD</v>
      </c>
      <c r="J138" s="50" t="str">
        <f t="shared" si="1"/>
        <v>B2C</v>
      </c>
      <c r="K138" s="50">
        <f t="shared" si="2"/>
        <v>18.16308594</v>
      </c>
      <c r="L138" s="39" t="str">
        <f t="shared" si="3"/>
        <v>15-20 ГБ</v>
      </c>
    </row>
    <row r="139" ht="15.75" customHeight="1">
      <c r="A139" s="32"/>
      <c r="B139" s="49" t="s">
        <v>180</v>
      </c>
      <c r="D139" s="50">
        <f>IFERROR(__xludf.DUMMYFUNCTION("SPLIT(B139, ""|"")"),1.517508655E9)</f>
        <v>1517508655</v>
      </c>
      <c r="E139" s="50" t="str">
        <f>IFERROR(__xludf.DUMMYFUNCTION("""COMPUTED_VALUE"""),"Caracas")</f>
        <v>Caracas</v>
      </c>
      <c r="F139" s="50">
        <f>IFERROR(__xludf.DUMMYFUNCTION("""COMPUTED_VALUE"""),4.0)</f>
        <v>4</v>
      </c>
      <c r="G139" s="51">
        <f>IFERROR(__xludf.DUMMYFUNCTION("""COMPUTED_VALUE"""),11581.0)</f>
        <v>11581</v>
      </c>
      <c r="H139" s="52" t="str">
        <f>IFERROR(__xludf.DUMMYFUNCTION("""COMPUTED_VALUE"""),"27794,4")</f>
        <v>27794,4</v>
      </c>
      <c r="I139" s="50" t="str">
        <f>IFERROR(__xludf.DUMMYFUNCTION("""COMPUTED_VALUE"""),"TP-LINK Archer")</f>
        <v>TP-LINK Archer</v>
      </c>
      <c r="J139" s="50" t="str">
        <f t="shared" si="1"/>
        <v>B2B</v>
      </c>
      <c r="K139" s="50">
        <f t="shared" si="2"/>
        <v>38.45253906</v>
      </c>
      <c r="L139" s="39" t="str">
        <f t="shared" si="3"/>
        <v>35-40 ГБ</v>
      </c>
    </row>
    <row r="140" ht="15.75" customHeight="1">
      <c r="A140" s="32"/>
      <c r="B140" s="49" t="s">
        <v>181</v>
      </c>
      <c r="D140" s="50">
        <f>IFERROR(__xludf.DUMMYFUNCTION("SPLIT(B140, ""|"")"),1.516917547E9)</f>
        <v>1516917547</v>
      </c>
      <c r="E140" s="50" t="str">
        <f>IFERROR(__xludf.DUMMYFUNCTION("""COMPUTED_VALUE"""),"Caracas")</f>
        <v>Caracas</v>
      </c>
      <c r="F140" s="50">
        <f>IFERROR(__xludf.DUMMYFUNCTION("""COMPUTED_VALUE"""),5.0)</f>
        <v>5</v>
      </c>
      <c r="G140" s="51">
        <f>IFERROR(__xludf.DUMMYFUNCTION("""COMPUTED_VALUE"""),14127.0)</f>
        <v>14127</v>
      </c>
      <c r="H140" s="52" t="str">
        <f>IFERROR(__xludf.DUMMYFUNCTION("""COMPUTED_VALUE"""),"31079,4")</f>
        <v>31079,4</v>
      </c>
      <c r="I140" s="50" t="str">
        <f>IFERROR(__xludf.DUMMYFUNCTION("""COMPUTED_VALUE"""),"Mercusys AC12G")</f>
        <v>Mercusys AC12G</v>
      </c>
      <c r="J140" s="50" t="str">
        <f t="shared" si="1"/>
        <v>B2C</v>
      </c>
      <c r="K140" s="50">
        <f t="shared" si="2"/>
        <v>44.146875</v>
      </c>
      <c r="L140" s="39" t="str">
        <f t="shared" si="3"/>
        <v>40-50 ГБ</v>
      </c>
    </row>
    <row r="141" ht="15.75" customHeight="1">
      <c r="A141" s="32"/>
      <c r="B141" s="49" t="s">
        <v>182</v>
      </c>
      <c r="D141" s="50">
        <f>IFERROR(__xludf.DUMMYFUNCTION("SPLIT(B141, ""|"")"),1.512117337E9)</f>
        <v>1512117337</v>
      </c>
      <c r="E141" s="50" t="str">
        <f>IFERROR(__xludf.DUMMYFUNCTION("""COMPUTED_VALUE"""),"Caracas")</f>
        <v>Caracas</v>
      </c>
      <c r="F141" s="50">
        <f>IFERROR(__xludf.DUMMYFUNCTION("""COMPUTED_VALUE"""),5.0)</f>
        <v>5</v>
      </c>
      <c r="G141" s="51">
        <f>IFERROR(__xludf.DUMMYFUNCTION("""COMPUTED_VALUE"""),9956.0)</f>
        <v>9956</v>
      </c>
      <c r="H141" s="52">
        <f>IFERROR(__xludf.DUMMYFUNCTION("""COMPUTED_VALUE"""),34846.0)</f>
        <v>34846</v>
      </c>
      <c r="I141" s="50" t="str">
        <f>IFERROR(__xludf.DUMMYFUNCTION("""COMPUTED_VALUE"""),"Xiaomi Mi Wi-Fi")</f>
        <v>Xiaomi Mi Wi-Fi</v>
      </c>
      <c r="J141" s="50" t="str">
        <f t="shared" si="1"/>
        <v>B2C</v>
      </c>
      <c r="K141" s="50">
        <f t="shared" si="2"/>
        <v>43.75195313</v>
      </c>
      <c r="L141" s="39" t="str">
        <f t="shared" si="3"/>
        <v>40-50 ГБ</v>
      </c>
    </row>
    <row r="142" ht="15.75" customHeight="1">
      <c r="A142" s="32"/>
      <c r="B142" s="49" t="s">
        <v>183</v>
      </c>
      <c r="D142" s="50">
        <f>IFERROR(__xludf.DUMMYFUNCTION("SPLIT(B142, ""|"")"),1.513984392E9)</f>
        <v>1513984392</v>
      </c>
      <c r="E142" s="50" t="str">
        <f>IFERROR(__xludf.DUMMYFUNCTION("""COMPUTED_VALUE"""),"Caracas")</f>
        <v>Caracas</v>
      </c>
      <c r="F142" s="50">
        <f>IFERROR(__xludf.DUMMYFUNCTION("""COMPUTED_VALUE"""),5.0)</f>
        <v>5</v>
      </c>
      <c r="G142" s="51">
        <f>IFERROR(__xludf.DUMMYFUNCTION("""COMPUTED_VALUE"""),4901.0)</f>
        <v>4901</v>
      </c>
      <c r="H142" s="52" t="str">
        <f>IFERROR(__xludf.DUMMYFUNCTION("""COMPUTED_VALUE"""),"10782,2")</f>
        <v>10782,2</v>
      </c>
      <c r="I142" s="50" t="str">
        <f>IFERROR(__xludf.DUMMYFUNCTION("""COMPUTED_VALUE"""),"TP-LINK TD")</f>
        <v>TP-LINK TD</v>
      </c>
      <c r="J142" s="50" t="str">
        <f t="shared" si="1"/>
        <v>B2C</v>
      </c>
      <c r="K142" s="50">
        <f t="shared" si="2"/>
        <v>15.315625</v>
      </c>
      <c r="L142" s="39" t="str">
        <f t="shared" si="3"/>
        <v>15-20 ГБ</v>
      </c>
    </row>
    <row r="143" ht="15.75" customHeight="1">
      <c r="A143" s="32"/>
      <c r="B143" s="49" t="s">
        <v>184</v>
      </c>
      <c r="D143" s="50">
        <f>IFERROR(__xludf.DUMMYFUNCTION("SPLIT(B143, ""|"")"),1.514099842E9)</f>
        <v>1514099842</v>
      </c>
      <c r="E143" s="50" t="str">
        <f>IFERROR(__xludf.DUMMYFUNCTION("""COMPUTED_VALUE"""),"Maracay")</f>
        <v>Maracay</v>
      </c>
      <c r="F143" s="50">
        <f>IFERROR(__xludf.DUMMYFUNCTION("""COMPUTED_VALUE"""),20.0)</f>
        <v>20</v>
      </c>
      <c r="G143" s="51">
        <f>IFERROR(__xludf.DUMMYFUNCTION("""COMPUTED_VALUE"""),4089.0)</f>
        <v>4089</v>
      </c>
      <c r="H143" s="52" t="str">
        <f>IFERROR(__xludf.DUMMYFUNCTION("""COMPUTED_VALUE"""),"6542,4")</f>
        <v>6542,4</v>
      </c>
      <c r="I143" s="50" t="str">
        <f>IFERROR(__xludf.DUMMYFUNCTION("""COMPUTED_VALUE"""),"TP-LINK Archer")</f>
        <v>TP-LINK Archer</v>
      </c>
      <c r="J143" s="50" t="str">
        <f t="shared" si="1"/>
        <v>B2O</v>
      </c>
      <c r="K143" s="50">
        <f t="shared" si="2"/>
        <v>10.38222656</v>
      </c>
      <c r="L143" s="39" t="str">
        <f t="shared" si="3"/>
        <v>10-15 ГБ</v>
      </c>
    </row>
    <row r="144" ht="15.75" customHeight="1">
      <c r="A144" s="32"/>
      <c r="B144" s="49" t="s">
        <v>185</v>
      </c>
      <c r="D144" s="50">
        <f>IFERROR(__xludf.DUMMYFUNCTION("SPLIT(B144, ""|"")"),1.515071464E9)</f>
        <v>1515071464</v>
      </c>
      <c r="E144" s="50" t="str">
        <f>IFERROR(__xludf.DUMMYFUNCTION("""COMPUTED_VALUE"""),"Maracay")</f>
        <v>Maracay</v>
      </c>
      <c r="F144" s="50">
        <f>IFERROR(__xludf.DUMMYFUNCTION("""COMPUTED_VALUE"""),5.0)</f>
        <v>5</v>
      </c>
      <c r="G144" s="51">
        <f>IFERROR(__xludf.DUMMYFUNCTION("""COMPUTED_VALUE"""),9804.0)</f>
        <v>9804</v>
      </c>
      <c r="H144" s="52" t="str">
        <f>IFERROR(__xludf.DUMMYFUNCTION("""COMPUTED_VALUE"""),"23529,6")</f>
        <v>23529,6</v>
      </c>
      <c r="I144" s="50" t="str">
        <f>IFERROR(__xludf.DUMMYFUNCTION("""COMPUTED_VALUE"""),"Mercusys AC12G")</f>
        <v>Mercusys AC12G</v>
      </c>
      <c r="J144" s="50" t="str">
        <f t="shared" si="1"/>
        <v>B2C</v>
      </c>
      <c r="K144" s="50">
        <f t="shared" si="2"/>
        <v>32.55234375</v>
      </c>
      <c r="L144" s="39" t="str">
        <f t="shared" si="3"/>
        <v>30-35 ГБ</v>
      </c>
    </row>
    <row r="145" ht="15.75" customHeight="1">
      <c r="A145" s="32"/>
      <c r="B145" s="49" t="s">
        <v>186</v>
      </c>
      <c r="D145" s="50">
        <f>IFERROR(__xludf.DUMMYFUNCTION("SPLIT(B145, ""|"")"),1.516239258E9)</f>
        <v>1516239258</v>
      </c>
      <c r="E145" s="50" t="str">
        <f>IFERROR(__xludf.DUMMYFUNCTION("""COMPUTED_VALUE"""),"Maracay")</f>
        <v>Maracay</v>
      </c>
      <c r="F145" s="50">
        <f>IFERROR(__xludf.DUMMYFUNCTION("""COMPUTED_VALUE"""),20.0)</f>
        <v>20</v>
      </c>
      <c r="G145" s="51">
        <f>IFERROR(__xludf.DUMMYFUNCTION("""COMPUTED_VALUE"""),9962.0)</f>
        <v>9962</v>
      </c>
      <c r="H145" s="52" t="str">
        <f>IFERROR(__xludf.DUMMYFUNCTION("""COMPUTED_VALUE"""),"32874,6")</f>
        <v>32874,6</v>
      </c>
      <c r="I145" s="50" t="str">
        <f>IFERROR(__xludf.DUMMYFUNCTION("""COMPUTED_VALUE"""),"Xiaomi Mi Wi-Fi")</f>
        <v>Xiaomi Mi Wi-Fi</v>
      </c>
      <c r="J145" s="50" t="str">
        <f t="shared" si="1"/>
        <v>B2O</v>
      </c>
      <c r="K145" s="50">
        <f t="shared" si="2"/>
        <v>41.83261719</v>
      </c>
      <c r="L145" s="39" t="str">
        <f t="shared" si="3"/>
        <v>40-50 ГБ</v>
      </c>
    </row>
    <row r="146" ht="15.75" customHeight="1">
      <c r="A146" s="32"/>
      <c r="B146" s="49" t="s">
        <v>187</v>
      </c>
      <c r="D146" s="50">
        <f>IFERROR(__xludf.DUMMYFUNCTION("SPLIT(B146, ""|"")"),1.518452123E9)</f>
        <v>1518452123</v>
      </c>
      <c r="E146" s="50" t="str">
        <f>IFERROR(__xludf.DUMMYFUNCTION("""COMPUTED_VALUE"""),"Caracas")</f>
        <v>Caracas</v>
      </c>
      <c r="F146" s="50">
        <f>IFERROR(__xludf.DUMMYFUNCTION("""COMPUTED_VALUE"""),4.0)</f>
        <v>4</v>
      </c>
      <c r="G146" s="51">
        <f>IFERROR(__xludf.DUMMYFUNCTION("""COMPUTED_VALUE"""),14934.0)</f>
        <v>14934</v>
      </c>
      <c r="H146" s="52" t="str">
        <f>IFERROR(__xludf.DUMMYFUNCTION("""COMPUTED_VALUE"""),"40321,8")</f>
        <v>40321,8</v>
      </c>
      <c r="I146" s="50" t="str">
        <f>IFERROR(__xludf.DUMMYFUNCTION("""COMPUTED_VALUE"""),"TP-LINK TD")</f>
        <v>TP-LINK TD</v>
      </c>
      <c r="J146" s="50" t="str">
        <f t="shared" si="1"/>
        <v>B2B</v>
      </c>
      <c r="K146" s="50">
        <f t="shared" si="2"/>
        <v>53.96074219</v>
      </c>
      <c r="L146" s="39" t="str">
        <f t="shared" si="3"/>
        <v>50+ ГБ</v>
      </c>
    </row>
    <row r="147" ht="15.75" customHeight="1">
      <c r="A147" s="32"/>
      <c r="B147" s="49" t="s">
        <v>188</v>
      </c>
      <c r="D147" s="50">
        <f>IFERROR(__xludf.DUMMYFUNCTION("SPLIT(B147, ""|"")"),1.513926174E9)</f>
        <v>1513926174</v>
      </c>
      <c r="E147" s="50" t="str">
        <f>IFERROR(__xludf.DUMMYFUNCTION("""COMPUTED_VALUE"""),"Caracas")</f>
        <v>Caracas</v>
      </c>
      <c r="F147" s="50">
        <f>IFERROR(__xludf.DUMMYFUNCTION("""COMPUTED_VALUE"""),5.0)</f>
        <v>5</v>
      </c>
      <c r="G147" s="51">
        <f>IFERROR(__xludf.DUMMYFUNCTION("""COMPUTED_VALUE"""),17359.0)</f>
        <v>17359</v>
      </c>
      <c r="H147" s="52" t="str">
        <f>IFERROR(__xludf.DUMMYFUNCTION("""COMPUTED_VALUE"""),"59020,6")</f>
        <v>59020,6</v>
      </c>
      <c r="I147" s="50" t="str">
        <f>IFERROR(__xludf.DUMMYFUNCTION("""COMPUTED_VALUE"""),"TP-LINK Archer")</f>
        <v>TP-LINK Archer</v>
      </c>
      <c r="J147" s="50" t="str">
        <f t="shared" si="1"/>
        <v>B2C</v>
      </c>
      <c r="K147" s="50">
        <f t="shared" si="2"/>
        <v>74.58945313</v>
      </c>
      <c r="L147" s="39" t="str">
        <f t="shared" si="3"/>
        <v>50+ ГБ</v>
      </c>
    </row>
    <row r="148" ht="15.75" customHeight="1">
      <c r="A148" s="32"/>
      <c r="B148" s="49" t="s">
        <v>189</v>
      </c>
      <c r="D148" s="50">
        <f>IFERROR(__xludf.DUMMYFUNCTION("SPLIT(B148, ""|"")"),1.515740018E9)</f>
        <v>1515740018</v>
      </c>
      <c r="E148" s="50" t="str">
        <f>IFERROR(__xludf.DUMMYFUNCTION("""COMPUTED_VALUE"""),"Caracas")</f>
        <v>Caracas</v>
      </c>
      <c r="F148" s="50">
        <f>IFERROR(__xludf.DUMMYFUNCTION("""COMPUTED_VALUE"""),4.0)</f>
        <v>4</v>
      </c>
      <c r="G148" s="51">
        <f>IFERROR(__xludf.DUMMYFUNCTION("""COMPUTED_VALUE"""),6468.0)</f>
        <v>6468</v>
      </c>
      <c r="H148" s="52" t="str">
        <f>IFERROR(__xludf.DUMMYFUNCTION("""COMPUTED_VALUE"""),"13582,8")</f>
        <v>13582,8</v>
      </c>
      <c r="I148" s="50" t="str">
        <f>IFERROR(__xludf.DUMMYFUNCTION("""COMPUTED_VALUE"""),"Mercusys AC12G")</f>
        <v>Mercusys AC12G</v>
      </c>
      <c r="J148" s="50" t="str">
        <f t="shared" si="1"/>
        <v>B2B</v>
      </c>
      <c r="K148" s="50">
        <f t="shared" si="2"/>
        <v>19.58085938</v>
      </c>
      <c r="L148" s="39" t="str">
        <f t="shared" si="3"/>
        <v>15-20 ГБ</v>
      </c>
    </row>
    <row r="149" ht="15.75" customHeight="1">
      <c r="A149" s="32"/>
      <c r="B149" s="49" t="s">
        <v>190</v>
      </c>
      <c r="D149" s="50">
        <f>IFERROR(__xludf.DUMMYFUNCTION("SPLIT(B149, ""|"")"),1.514032479E9)</f>
        <v>1514032479</v>
      </c>
      <c r="E149" s="50" t="str">
        <f>IFERROR(__xludf.DUMMYFUNCTION("""COMPUTED_VALUE"""),"Maracay")</f>
        <v>Maracay</v>
      </c>
      <c r="F149" s="50">
        <f>IFERROR(__xludf.DUMMYFUNCTION("""COMPUTED_VALUE"""),5.0)</f>
        <v>5</v>
      </c>
      <c r="G149" s="51">
        <f>IFERROR(__xludf.DUMMYFUNCTION("""COMPUTED_VALUE"""),13810.0)</f>
        <v>13810</v>
      </c>
      <c r="H149" s="52">
        <f>IFERROR(__xludf.DUMMYFUNCTION("""COMPUTED_VALUE"""),48335.0)</f>
        <v>48335</v>
      </c>
      <c r="I149" s="50" t="str">
        <f>IFERROR(__xludf.DUMMYFUNCTION("""COMPUTED_VALUE"""),"Xiaomi Mi Wi-Fi")</f>
        <v>Xiaomi Mi Wi-Fi</v>
      </c>
      <c r="J149" s="50" t="str">
        <f t="shared" si="1"/>
        <v>B2C</v>
      </c>
      <c r="K149" s="50">
        <f t="shared" si="2"/>
        <v>60.68847656</v>
      </c>
      <c r="L149" s="39" t="str">
        <f t="shared" si="3"/>
        <v>50+ ГБ</v>
      </c>
    </row>
    <row r="150" ht="15.75" customHeight="1">
      <c r="A150" s="32"/>
      <c r="B150" s="49" t="s">
        <v>191</v>
      </c>
      <c r="D150" s="50">
        <f>IFERROR(__xludf.DUMMYFUNCTION("SPLIT(B150, ""|"")"),1.515438147E9)</f>
        <v>1515438147</v>
      </c>
      <c r="E150" s="50" t="str">
        <f>IFERROR(__xludf.DUMMYFUNCTION("""COMPUTED_VALUE"""),"Caracas")</f>
        <v>Caracas</v>
      </c>
      <c r="F150" s="50">
        <f>IFERROR(__xludf.DUMMYFUNCTION("""COMPUTED_VALUE"""),5.0)</f>
        <v>5</v>
      </c>
      <c r="G150" s="51">
        <f>IFERROR(__xludf.DUMMYFUNCTION("""COMPUTED_VALUE"""),16150.0)</f>
        <v>16150</v>
      </c>
      <c r="H150" s="52">
        <f>IFERROR(__xludf.DUMMYFUNCTION("""COMPUTED_VALUE"""),30685.0)</f>
        <v>30685</v>
      </c>
      <c r="I150" s="50" t="str">
        <f>IFERROR(__xludf.DUMMYFUNCTION("""COMPUTED_VALUE"""),"TP-LINK TD")</f>
        <v>TP-LINK TD</v>
      </c>
      <c r="J150" s="50" t="str">
        <f t="shared" si="1"/>
        <v>B2C</v>
      </c>
      <c r="K150" s="50">
        <f t="shared" si="2"/>
        <v>45.73730469</v>
      </c>
      <c r="L150" s="39" t="str">
        <f t="shared" si="3"/>
        <v>40-50 ГБ</v>
      </c>
    </row>
    <row r="151" ht="15.75" customHeight="1">
      <c r="A151" s="32"/>
      <c r="B151" s="49" t="s">
        <v>192</v>
      </c>
      <c r="D151" s="50">
        <f>IFERROR(__xludf.DUMMYFUNCTION("SPLIT(B151, ""|"")"),1.51606606E9)</f>
        <v>1516066060</v>
      </c>
      <c r="E151" s="50" t="str">
        <f>IFERROR(__xludf.DUMMYFUNCTION("""COMPUTED_VALUE"""),"Caracas")</f>
        <v>Caracas</v>
      </c>
      <c r="F151" s="50">
        <f>IFERROR(__xludf.DUMMYFUNCTION("""COMPUTED_VALUE"""),5.0)</f>
        <v>5</v>
      </c>
      <c r="G151" s="51">
        <f>IFERROR(__xludf.DUMMYFUNCTION("""COMPUTED_VALUE"""),3819.0)</f>
        <v>3819</v>
      </c>
      <c r="H151" s="52" t="str">
        <f>IFERROR(__xludf.DUMMYFUNCTION("""COMPUTED_VALUE"""),"9547,5")</f>
        <v>9547,5</v>
      </c>
      <c r="I151" s="50" t="str">
        <f>IFERROR(__xludf.DUMMYFUNCTION("""COMPUTED_VALUE"""),"TP-LINK Archer")</f>
        <v>TP-LINK Archer</v>
      </c>
      <c r="J151" s="50" t="str">
        <f t="shared" si="1"/>
        <v>B2C</v>
      </c>
      <c r="K151" s="50">
        <f t="shared" si="2"/>
        <v>13.05322266</v>
      </c>
      <c r="L151" s="39" t="str">
        <f t="shared" si="3"/>
        <v>10-15 ГБ</v>
      </c>
    </row>
    <row r="152" ht="15.75" customHeight="1">
      <c r="A152" s="32"/>
      <c r="B152" s="49" t="s">
        <v>193</v>
      </c>
      <c r="D152" s="50">
        <f>IFERROR(__xludf.DUMMYFUNCTION("SPLIT(B152, ""|"")"),1.517656149E9)</f>
        <v>1517656149</v>
      </c>
      <c r="E152" s="50" t="str">
        <f>IFERROR(__xludf.DUMMYFUNCTION("""COMPUTED_VALUE"""),"Caracas")</f>
        <v>Caracas</v>
      </c>
      <c r="F152" s="50">
        <f>IFERROR(__xludf.DUMMYFUNCTION("""COMPUTED_VALUE"""),4.0)</f>
        <v>4</v>
      </c>
      <c r="G152" s="51">
        <f>IFERROR(__xludf.DUMMYFUNCTION("""COMPUTED_VALUE"""),17544.0)</f>
        <v>17544</v>
      </c>
      <c r="H152" s="52">
        <f>IFERROR(__xludf.DUMMYFUNCTION("""COMPUTED_VALUE"""),61404.0)</f>
        <v>61404</v>
      </c>
      <c r="I152" s="50" t="str">
        <f>IFERROR(__xludf.DUMMYFUNCTION("""COMPUTED_VALUE"""),"Mercusys AC12G")</f>
        <v>Mercusys AC12G</v>
      </c>
      <c r="J152" s="50" t="str">
        <f t="shared" si="1"/>
        <v>B2B</v>
      </c>
      <c r="K152" s="50">
        <f t="shared" si="2"/>
        <v>77.09765625</v>
      </c>
      <c r="L152" s="39" t="str">
        <f t="shared" si="3"/>
        <v>50+ ГБ</v>
      </c>
    </row>
    <row r="153" ht="15.75" customHeight="1">
      <c r="A153" s="32"/>
      <c r="B153" s="49" t="s">
        <v>194</v>
      </c>
      <c r="D153" s="50">
        <f>IFERROR(__xludf.DUMMYFUNCTION("SPLIT(B153, ""|"")"),1.515657294E9)</f>
        <v>1515657294</v>
      </c>
      <c r="E153" s="50" t="str">
        <f>IFERROR(__xludf.DUMMYFUNCTION("""COMPUTED_VALUE"""),"Maracay")</f>
        <v>Maracay</v>
      </c>
      <c r="F153" s="50">
        <f>IFERROR(__xludf.DUMMYFUNCTION("""COMPUTED_VALUE"""),4.0)</f>
        <v>4</v>
      </c>
      <c r="G153" s="51">
        <f>IFERROR(__xludf.DUMMYFUNCTION("""COMPUTED_VALUE"""),8203.0)</f>
        <v>8203</v>
      </c>
      <c r="H153" s="52">
        <f>IFERROR(__xludf.DUMMYFUNCTION("""COMPUTED_VALUE"""),16406.0)</f>
        <v>16406</v>
      </c>
      <c r="I153" s="50" t="str">
        <f>IFERROR(__xludf.DUMMYFUNCTION("""COMPUTED_VALUE"""),"Xiaomi Mi Wi-Fi")</f>
        <v>Xiaomi Mi Wi-Fi</v>
      </c>
      <c r="J153" s="50" t="str">
        <f t="shared" si="1"/>
        <v>B2B</v>
      </c>
      <c r="K153" s="50">
        <f t="shared" si="2"/>
        <v>24.03222656</v>
      </c>
      <c r="L153" s="39" t="str">
        <f t="shared" si="3"/>
        <v>20-25 ГБ</v>
      </c>
    </row>
    <row r="154" ht="15.75" customHeight="1">
      <c r="A154" s="32"/>
      <c r="B154" s="49" t="s">
        <v>195</v>
      </c>
      <c r="D154" s="50">
        <f>IFERROR(__xludf.DUMMYFUNCTION("SPLIT(B154, ""|"")"),1.515628813E9)</f>
        <v>1515628813</v>
      </c>
      <c r="E154" s="50" t="str">
        <f>IFERROR(__xludf.DUMMYFUNCTION("""COMPUTED_VALUE"""),"Maracay")</f>
        <v>Maracay</v>
      </c>
      <c r="F154" s="50">
        <f>IFERROR(__xludf.DUMMYFUNCTION("""COMPUTED_VALUE"""),4.0)</f>
        <v>4</v>
      </c>
      <c r="G154" s="51">
        <f>IFERROR(__xludf.DUMMYFUNCTION("""COMPUTED_VALUE"""),8160.0)</f>
        <v>8160</v>
      </c>
      <c r="H154" s="52">
        <f>IFERROR(__xludf.DUMMYFUNCTION("""COMPUTED_VALUE"""),14688.0)</f>
        <v>14688</v>
      </c>
      <c r="I154" s="50" t="str">
        <f>IFERROR(__xludf.DUMMYFUNCTION("""COMPUTED_VALUE"""),"TP-LINK TD")</f>
        <v>TP-LINK TD</v>
      </c>
      <c r="J154" s="50" t="str">
        <f t="shared" si="1"/>
        <v>B2B</v>
      </c>
      <c r="K154" s="50">
        <f t="shared" si="2"/>
        <v>22.3125</v>
      </c>
      <c r="L154" s="39" t="str">
        <f t="shared" si="3"/>
        <v>20-25 ГБ</v>
      </c>
    </row>
    <row r="155" ht="15.75" customHeight="1">
      <c r="A155" s="32"/>
      <c r="B155" s="49" t="s">
        <v>196</v>
      </c>
      <c r="D155" s="50">
        <f>IFERROR(__xludf.DUMMYFUNCTION("SPLIT(B155, ""|"")"),1.511489842E9)</f>
        <v>1511489842</v>
      </c>
      <c r="E155" s="50" t="str">
        <f>IFERROR(__xludf.DUMMYFUNCTION("""COMPUTED_VALUE"""),"Caracas")</f>
        <v>Caracas</v>
      </c>
      <c r="F155" s="50">
        <f>IFERROR(__xludf.DUMMYFUNCTION("""COMPUTED_VALUE"""),15.0)</f>
        <v>15</v>
      </c>
      <c r="G155" s="51">
        <f>IFERROR(__xludf.DUMMYFUNCTION("""COMPUTED_VALUE"""),17648.0)</f>
        <v>17648</v>
      </c>
      <c r="H155" s="52">
        <f>IFERROR(__xludf.DUMMYFUNCTION("""COMPUTED_VALUE"""),61768.0)</f>
        <v>61768</v>
      </c>
      <c r="I155" s="50" t="str">
        <f>IFERROR(__xludf.DUMMYFUNCTION("""COMPUTED_VALUE"""),"TP-LINK Archer")</f>
        <v>TP-LINK Archer</v>
      </c>
      <c r="J155" s="50" t="str">
        <f t="shared" si="1"/>
        <v>VIP</v>
      </c>
      <c r="K155" s="50">
        <f t="shared" si="2"/>
        <v>77.5546875</v>
      </c>
      <c r="L155" s="39" t="str">
        <f t="shared" si="3"/>
        <v>50+ ГБ</v>
      </c>
    </row>
    <row r="156" ht="15.75" customHeight="1">
      <c r="A156" s="32"/>
      <c r="B156" s="49" t="s">
        <v>197</v>
      </c>
      <c r="D156" s="50">
        <f>IFERROR(__xludf.DUMMYFUNCTION("SPLIT(B156, ""|"")"),1.517781224E9)</f>
        <v>1517781224</v>
      </c>
      <c r="E156" s="50" t="str">
        <f>IFERROR(__xludf.DUMMYFUNCTION("""COMPUTED_VALUE"""),"Caracas")</f>
        <v>Caracas</v>
      </c>
      <c r="F156" s="50">
        <f>IFERROR(__xludf.DUMMYFUNCTION("""COMPUTED_VALUE"""),4.0)</f>
        <v>4</v>
      </c>
      <c r="G156" s="51">
        <f>IFERROR(__xludf.DUMMYFUNCTION("""COMPUTED_VALUE"""),18645.0)</f>
        <v>18645</v>
      </c>
      <c r="H156" s="52" t="str">
        <f>IFERROR(__xludf.DUMMYFUNCTION("""COMPUTED_VALUE"""),"50341,5")</f>
        <v>50341,5</v>
      </c>
      <c r="I156" s="50" t="str">
        <f>IFERROR(__xludf.DUMMYFUNCTION("""COMPUTED_VALUE"""),"Mercusys AC12G")</f>
        <v>Mercusys AC12G</v>
      </c>
      <c r="J156" s="50" t="str">
        <f t="shared" si="1"/>
        <v>B2B</v>
      </c>
      <c r="K156" s="50">
        <f t="shared" si="2"/>
        <v>67.36962891</v>
      </c>
      <c r="L156" s="39" t="str">
        <f t="shared" si="3"/>
        <v>50+ ГБ</v>
      </c>
    </row>
    <row r="157" ht="15.75" customHeight="1">
      <c r="A157" s="32"/>
      <c r="B157" s="49" t="s">
        <v>198</v>
      </c>
      <c r="D157" s="50">
        <f>IFERROR(__xludf.DUMMYFUNCTION("SPLIT(B157, ""|"")"),1.51825744E9)</f>
        <v>1518257440</v>
      </c>
      <c r="E157" s="50" t="str">
        <f>IFERROR(__xludf.DUMMYFUNCTION("""COMPUTED_VALUE"""),"Caracas")</f>
        <v>Caracas</v>
      </c>
      <c r="F157" s="50">
        <f>IFERROR(__xludf.DUMMYFUNCTION("""COMPUTED_VALUE"""),5.0)</f>
        <v>5</v>
      </c>
      <c r="G157" s="51">
        <f>IFERROR(__xludf.DUMMYFUNCTION("""COMPUTED_VALUE"""),5295.0)</f>
        <v>5295</v>
      </c>
      <c r="H157" s="52">
        <f>IFERROR(__xludf.DUMMYFUNCTION("""COMPUTED_VALUE"""),8472.0)</f>
        <v>8472</v>
      </c>
      <c r="I157" s="50" t="str">
        <f>IFERROR(__xludf.DUMMYFUNCTION("""COMPUTED_VALUE"""),"Xiaomi Mi Wi-Fi")</f>
        <v>Xiaomi Mi Wi-Fi</v>
      </c>
      <c r="J157" s="50" t="str">
        <f t="shared" si="1"/>
        <v>B2C</v>
      </c>
      <c r="K157" s="50">
        <f t="shared" si="2"/>
        <v>13.44433594</v>
      </c>
      <c r="L157" s="39" t="str">
        <f t="shared" si="3"/>
        <v>10-15 ГБ</v>
      </c>
    </row>
    <row r="158" ht="15.75" customHeight="1">
      <c r="A158" s="32"/>
      <c r="B158" s="49" t="s">
        <v>199</v>
      </c>
      <c r="D158" s="50">
        <f>IFERROR(__xludf.DUMMYFUNCTION("SPLIT(B158, ""|"")"),1.512158294E9)</f>
        <v>1512158294</v>
      </c>
      <c r="E158" s="50" t="str">
        <f>IFERROR(__xludf.DUMMYFUNCTION("""COMPUTED_VALUE"""),"Maracay")</f>
        <v>Maracay</v>
      </c>
      <c r="F158" s="50">
        <f>IFERROR(__xludf.DUMMYFUNCTION("""COMPUTED_VALUE"""),5.0)</f>
        <v>5</v>
      </c>
      <c r="G158" s="51">
        <f>IFERROR(__xludf.DUMMYFUNCTION("""COMPUTED_VALUE"""),396.0)</f>
        <v>396</v>
      </c>
      <c r="H158" s="52" t="str">
        <f>IFERROR(__xludf.DUMMYFUNCTION("""COMPUTED_VALUE"""),"1306,8")</f>
        <v>1306,8</v>
      </c>
      <c r="I158" s="50" t="str">
        <f>IFERROR(__xludf.DUMMYFUNCTION("""COMPUTED_VALUE"""),"TP-LINK TD")</f>
        <v>TP-LINK TD</v>
      </c>
      <c r="J158" s="50" t="str">
        <f t="shared" si="1"/>
        <v>B2C</v>
      </c>
      <c r="K158" s="50">
        <f t="shared" si="2"/>
        <v>1.662890625</v>
      </c>
      <c r="L158" s="39" t="str">
        <f t="shared" si="3"/>
        <v>0-5 ГБ</v>
      </c>
    </row>
    <row r="159" ht="15.75" customHeight="1">
      <c r="A159" s="32"/>
      <c r="B159" s="49" t="s">
        <v>200</v>
      </c>
      <c r="D159" s="50">
        <f>IFERROR(__xludf.DUMMYFUNCTION("SPLIT(B159, ""|"")"),1.515014139E9)</f>
        <v>1515014139</v>
      </c>
      <c r="E159" s="50" t="str">
        <f>IFERROR(__xludf.DUMMYFUNCTION("""COMPUTED_VALUE"""),"Caracas")</f>
        <v>Caracas</v>
      </c>
      <c r="F159" s="50">
        <f>IFERROR(__xludf.DUMMYFUNCTION("""COMPUTED_VALUE"""),5.0)</f>
        <v>5</v>
      </c>
      <c r="G159" s="51">
        <f>IFERROR(__xludf.DUMMYFUNCTION("""COMPUTED_VALUE"""),18913.0)</f>
        <v>18913</v>
      </c>
      <c r="H159" s="52" t="str">
        <f>IFERROR(__xludf.DUMMYFUNCTION("""COMPUTED_VALUE"""),"34043,4")</f>
        <v>34043,4</v>
      </c>
      <c r="I159" s="50" t="str">
        <f>IFERROR(__xludf.DUMMYFUNCTION("""COMPUTED_VALUE"""),"TP-LINK Archer")</f>
        <v>TP-LINK Archer</v>
      </c>
      <c r="J159" s="50" t="str">
        <f t="shared" si="1"/>
        <v>B2C</v>
      </c>
      <c r="K159" s="50">
        <f t="shared" si="2"/>
        <v>51.71523438</v>
      </c>
      <c r="L159" s="39" t="str">
        <f t="shared" si="3"/>
        <v>50+ ГБ</v>
      </c>
    </row>
    <row r="160" ht="15.75" customHeight="1">
      <c r="A160" s="32"/>
      <c r="B160" s="49" t="s">
        <v>201</v>
      </c>
      <c r="D160" s="50">
        <f>IFERROR(__xludf.DUMMYFUNCTION("SPLIT(B160, ""|"")"),1.51350986E9)</f>
        <v>1513509860</v>
      </c>
      <c r="E160" s="50" t="str">
        <f>IFERROR(__xludf.DUMMYFUNCTION("""COMPUTED_VALUE"""),"Caracas")</f>
        <v>Caracas</v>
      </c>
      <c r="F160" s="50">
        <f>IFERROR(__xludf.DUMMYFUNCTION("""COMPUTED_VALUE"""),5.0)</f>
        <v>5</v>
      </c>
      <c r="G160" s="51">
        <f>IFERROR(__xludf.DUMMYFUNCTION("""COMPUTED_VALUE"""),19990.0)</f>
        <v>19990</v>
      </c>
      <c r="H160" s="52">
        <f>IFERROR(__xludf.DUMMYFUNCTION("""COMPUTED_VALUE"""),57971.0)</f>
        <v>57971</v>
      </c>
      <c r="I160" s="50" t="str">
        <f>IFERROR(__xludf.DUMMYFUNCTION("""COMPUTED_VALUE"""),"Mercusys AC12G")</f>
        <v>Mercusys AC12G</v>
      </c>
      <c r="J160" s="50" t="str">
        <f t="shared" si="1"/>
        <v>B2C</v>
      </c>
      <c r="K160" s="50">
        <f t="shared" si="2"/>
        <v>76.13378906</v>
      </c>
      <c r="L160" s="39" t="str">
        <f t="shared" si="3"/>
        <v>50+ ГБ</v>
      </c>
    </row>
    <row r="161" ht="15.75" customHeight="1">
      <c r="A161" s="32"/>
      <c r="B161" s="49" t="s">
        <v>202</v>
      </c>
      <c r="D161" s="50">
        <f>IFERROR(__xludf.DUMMYFUNCTION("SPLIT(B161, ""|"")"),1.518377203E9)</f>
        <v>1518377203</v>
      </c>
      <c r="E161" s="50" t="str">
        <f>IFERROR(__xludf.DUMMYFUNCTION("""COMPUTED_VALUE"""),"Caracas")</f>
        <v>Caracas</v>
      </c>
      <c r="F161" s="50">
        <f>IFERROR(__xludf.DUMMYFUNCTION("""COMPUTED_VALUE"""),5.0)</f>
        <v>5</v>
      </c>
      <c r="G161" s="51">
        <f>IFERROR(__xludf.DUMMYFUNCTION("""COMPUTED_VALUE"""),20092.0)</f>
        <v>20092</v>
      </c>
      <c r="H161" s="52" t="str">
        <f>IFERROR(__xludf.DUMMYFUNCTION("""COMPUTED_VALUE"""),"34156,4")</f>
        <v>34156,4</v>
      </c>
      <c r="I161" s="50" t="str">
        <f>IFERROR(__xludf.DUMMYFUNCTION("""COMPUTED_VALUE"""),"Xiaomi Mi Wi-Fi")</f>
        <v>Xiaomi Mi Wi-Fi</v>
      </c>
      <c r="J161" s="50" t="str">
        <f t="shared" si="1"/>
        <v>B2C</v>
      </c>
      <c r="K161" s="50">
        <f t="shared" si="2"/>
        <v>52.97695313</v>
      </c>
      <c r="L161" s="39" t="str">
        <f t="shared" si="3"/>
        <v>50+ ГБ</v>
      </c>
    </row>
    <row r="162" ht="15.75" customHeight="1">
      <c r="A162" s="32"/>
      <c r="B162" s="49" t="s">
        <v>203</v>
      </c>
      <c r="D162" s="50">
        <f>IFERROR(__xludf.DUMMYFUNCTION("SPLIT(B162, ""|"")"),1.518550373E9)</f>
        <v>1518550373</v>
      </c>
      <c r="E162" s="50" t="str">
        <f>IFERROR(__xludf.DUMMYFUNCTION("""COMPUTED_VALUE"""),"Maracay")</f>
        <v>Maracay</v>
      </c>
      <c r="F162" s="50">
        <f>IFERROR(__xludf.DUMMYFUNCTION("""COMPUTED_VALUE"""),20.0)</f>
        <v>20</v>
      </c>
      <c r="G162" s="51">
        <f>IFERROR(__xludf.DUMMYFUNCTION("""COMPUTED_VALUE"""),10534.0)</f>
        <v>10534</v>
      </c>
      <c r="H162" s="52" t="str">
        <f>IFERROR(__xludf.DUMMYFUNCTION("""COMPUTED_VALUE"""),"29495,2")</f>
        <v>29495,2</v>
      </c>
      <c r="I162" s="50" t="str">
        <f>IFERROR(__xludf.DUMMYFUNCTION("""COMPUTED_VALUE"""),"TP-LINK TD")</f>
        <v>TP-LINK TD</v>
      </c>
      <c r="J162" s="50" t="str">
        <f t="shared" si="1"/>
        <v>B2O</v>
      </c>
      <c r="K162" s="50">
        <f t="shared" si="2"/>
        <v>39.09101563</v>
      </c>
      <c r="L162" s="39" t="str">
        <f t="shared" si="3"/>
        <v>35-40 ГБ</v>
      </c>
    </row>
    <row r="163" ht="15.75" customHeight="1">
      <c r="A163" s="32"/>
      <c r="B163" s="49" t="s">
        <v>204</v>
      </c>
      <c r="D163" s="50">
        <f>IFERROR(__xludf.DUMMYFUNCTION("SPLIT(B163, ""|"")"),1.515879599E9)</f>
        <v>1515879599</v>
      </c>
      <c r="E163" s="50" t="str">
        <f>IFERROR(__xludf.DUMMYFUNCTION("""COMPUTED_VALUE"""),"Caracas")</f>
        <v>Caracas</v>
      </c>
      <c r="F163" s="50">
        <f>IFERROR(__xludf.DUMMYFUNCTION("""COMPUTED_VALUE"""),5.0)</f>
        <v>5</v>
      </c>
      <c r="G163" s="51">
        <f>IFERROR(__xludf.DUMMYFUNCTION("""COMPUTED_VALUE"""),16624.0)</f>
        <v>16624</v>
      </c>
      <c r="H163" s="52" t="str">
        <f>IFERROR(__xludf.DUMMYFUNCTION("""COMPUTED_VALUE"""),"46547,2")</f>
        <v>46547,2</v>
      </c>
      <c r="I163" s="50" t="str">
        <f>IFERROR(__xludf.DUMMYFUNCTION("""COMPUTED_VALUE"""),"TP-LINK Archer")</f>
        <v>TP-LINK Archer</v>
      </c>
      <c r="J163" s="50" t="str">
        <f t="shared" si="1"/>
        <v>B2C</v>
      </c>
      <c r="K163" s="50">
        <f t="shared" si="2"/>
        <v>61.690625</v>
      </c>
      <c r="L163" s="39" t="str">
        <f t="shared" si="3"/>
        <v>50+ ГБ</v>
      </c>
    </row>
    <row r="164" ht="15.75" customHeight="1">
      <c r="A164" s="32"/>
      <c r="B164" s="49" t="s">
        <v>205</v>
      </c>
      <c r="D164" s="50">
        <f>IFERROR(__xludf.DUMMYFUNCTION("SPLIT(B164, ""|"")"),1.517685304E9)</f>
        <v>1517685304</v>
      </c>
      <c r="E164" s="50" t="str">
        <f>IFERROR(__xludf.DUMMYFUNCTION("""COMPUTED_VALUE"""),"Caracas")</f>
        <v>Caracas</v>
      </c>
      <c r="F164" s="50">
        <f>IFERROR(__xludf.DUMMYFUNCTION("""COMPUTED_VALUE"""),4.0)</f>
        <v>4</v>
      </c>
      <c r="G164" s="51">
        <f>IFERROR(__xludf.DUMMYFUNCTION("""COMPUTED_VALUE"""),1716.0)</f>
        <v>1716</v>
      </c>
      <c r="H164" s="52" t="str">
        <f>IFERROR(__xludf.DUMMYFUNCTION("""COMPUTED_VALUE"""),"4118,4")</f>
        <v>4118,4</v>
      </c>
      <c r="I164" s="50" t="str">
        <f>IFERROR(__xludf.DUMMYFUNCTION("""COMPUTED_VALUE"""),"Mercusys AC12G")</f>
        <v>Mercusys AC12G</v>
      </c>
      <c r="J164" s="50" t="str">
        <f t="shared" si="1"/>
        <v>B2B</v>
      </c>
      <c r="K164" s="50">
        <f t="shared" si="2"/>
        <v>5.69765625</v>
      </c>
      <c r="L164" s="39" t="str">
        <f t="shared" si="3"/>
        <v>5-10 ГБ</v>
      </c>
    </row>
    <row r="165" ht="15.75" customHeight="1">
      <c r="A165" s="32"/>
      <c r="B165" s="49" t="s">
        <v>206</v>
      </c>
      <c r="D165" s="50">
        <f>IFERROR(__xludf.DUMMYFUNCTION("SPLIT(B165, ""|"")"),1.51348596E9)</f>
        <v>1513485960</v>
      </c>
      <c r="E165" s="50" t="str">
        <f>IFERROR(__xludf.DUMMYFUNCTION("""COMPUTED_VALUE"""),"Caracas")</f>
        <v>Caracas</v>
      </c>
      <c r="F165" s="50">
        <f>IFERROR(__xludf.DUMMYFUNCTION("""COMPUTED_VALUE"""),5.0)</f>
        <v>5</v>
      </c>
      <c r="G165" s="51">
        <f>IFERROR(__xludf.DUMMYFUNCTION("""COMPUTED_VALUE"""),10806.0)</f>
        <v>10806</v>
      </c>
      <c r="H165" s="52" t="str">
        <f>IFERROR(__xludf.DUMMYFUNCTION("""COMPUTED_VALUE"""),"35659,8")</f>
        <v>35659,8</v>
      </c>
      <c r="I165" s="50" t="str">
        <f>IFERROR(__xludf.DUMMYFUNCTION("""COMPUTED_VALUE"""),"Xiaomi Mi Wi-Fi")</f>
        <v>Xiaomi Mi Wi-Fi</v>
      </c>
      <c r="J165" s="50" t="str">
        <f t="shared" si="1"/>
        <v>B2C</v>
      </c>
      <c r="K165" s="50">
        <f t="shared" si="2"/>
        <v>45.37675781</v>
      </c>
      <c r="L165" s="39" t="str">
        <f t="shared" si="3"/>
        <v>40-50 ГБ</v>
      </c>
    </row>
    <row r="166" ht="15.75" customHeight="1">
      <c r="A166" s="32"/>
      <c r="B166" s="49" t="s">
        <v>207</v>
      </c>
      <c r="D166" s="50">
        <f>IFERROR(__xludf.DUMMYFUNCTION("SPLIT(B166, ""|"")"),1.513495225E9)</f>
        <v>1513495225</v>
      </c>
      <c r="E166" s="50" t="str">
        <f>IFERROR(__xludf.DUMMYFUNCTION("""COMPUTED_VALUE"""),"Caracas")</f>
        <v>Caracas</v>
      </c>
      <c r="F166" s="50">
        <f>IFERROR(__xludf.DUMMYFUNCTION("""COMPUTED_VALUE"""),5.0)</f>
        <v>5</v>
      </c>
      <c r="G166" s="51">
        <f>IFERROR(__xludf.DUMMYFUNCTION("""COMPUTED_VALUE"""),8091.0)</f>
        <v>8091</v>
      </c>
      <c r="H166" s="52" t="str">
        <f>IFERROR(__xludf.DUMMYFUNCTION("""COMPUTED_VALUE"""),"21036,6")</f>
        <v>21036,6</v>
      </c>
      <c r="I166" s="50" t="str">
        <f>IFERROR(__xludf.DUMMYFUNCTION("""COMPUTED_VALUE"""),"TP-LINK TD")</f>
        <v>TP-LINK TD</v>
      </c>
      <c r="J166" s="50" t="str">
        <f t="shared" si="1"/>
        <v>B2C</v>
      </c>
      <c r="K166" s="50">
        <f t="shared" si="2"/>
        <v>28.44492188</v>
      </c>
      <c r="L166" s="39" t="str">
        <f t="shared" si="3"/>
        <v>25-30 ГБ</v>
      </c>
    </row>
    <row r="167" ht="15.75" customHeight="1">
      <c r="A167" s="32"/>
      <c r="B167" s="49" t="s">
        <v>208</v>
      </c>
      <c r="D167" s="50">
        <f>IFERROR(__xludf.DUMMYFUNCTION("SPLIT(B167, ""|"")"),1.515489166E9)</f>
        <v>1515489166</v>
      </c>
      <c r="E167" s="50" t="str">
        <f>IFERROR(__xludf.DUMMYFUNCTION("""COMPUTED_VALUE"""),"Caracas")</f>
        <v>Caracas</v>
      </c>
      <c r="F167" s="50">
        <f>IFERROR(__xludf.DUMMYFUNCTION("""COMPUTED_VALUE"""),5.0)</f>
        <v>5</v>
      </c>
      <c r="G167" s="51">
        <f>IFERROR(__xludf.DUMMYFUNCTION("""COMPUTED_VALUE"""),7558.0)</f>
        <v>7558</v>
      </c>
      <c r="H167" s="52" t="str">
        <f>IFERROR(__xludf.DUMMYFUNCTION("""COMPUTED_VALUE"""),"12092,8")</f>
        <v>12092,8</v>
      </c>
      <c r="I167" s="50" t="str">
        <f>IFERROR(__xludf.DUMMYFUNCTION("""COMPUTED_VALUE"""),"TP-LINK Archer")</f>
        <v>TP-LINK Archer</v>
      </c>
      <c r="J167" s="50" t="str">
        <f t="shared" si="1"/>
        <v>B2C</v>
      </c>
      <c r="K167" s="50">
        <f t="shared" si="2"/>
        <v>19.19023438</v>
      </c>
      <c r="L167" s="39" t="str">
        <f t="shared" si="3"/>
        <v>15-20 ГБ</v>
      </c>
    </row>
    <row r="168" ht="15.75" customHeight="1">
      <c r="A168" s="32"/>
      <c r="B168" s="49" t="s">
        <v>209</v>
      </c>
      <c r="D168" s="50">
        <f>IFERROR(__xludf.DUMMYFUNCTION("SPLIT(B168, ""|"")"),1.51726804E9)</f>
        <v>1517268040</v>
      </c>
      <c r="E168" s="50" t="str">
        <f>IFERROR(__xludf.DUMMYFUNCTION("""COMPUTED_VALUE"""),"Maracay")</f>
        <v>Maracay</v>
      </c>
      <c r="F168" s="50">
        <f>IFERROR(__xludf.DUMMYFUNCTION("""COMPUTED_VALUE"""),20.0)</f>
        <v>20</v>
      </c>
      <c r="G168" s="51">
        <f>IFERROR(__xludf.DUMMYFUNCTION("""COMPUTED_VALUE"""),15446.0)</f>
        <v>15446</v>
      </c>
      <c r="H168" s="52" t="str">
        <f>IFERROR(__xludf.DUMMYFUNCTION("""COMPUTED_VALUE"""),"40159,6")</f>
        <v>40159,6</v>
      </c>
      <c r="I168" s="50" t="str">
        <f>IFERROR(__xludf.DUMMYFUNCTION("""COMPUTED_VALUE"""),"Mercusys AC12G")</f>
        <v>Mercusys AC12G</v>
      </c>
      <c r="J168" s="50" t="str">
        <f t="shared" si="1"/>
        <v>B2O</v>
      </c>
      <c r="K168" s="50">
        <f t="shared" si="2"/>
        <v>54.30234375</v>
      </c>
      <c r="L168" s="39" t="str">
        <f t="shared" si="3"/>
        <v>50+ ГБ</v>
      </c>
    </row>
    <row r="169" ht="15.75" customHeight="1">
      <c r="A169" s="32"/>
      <c r="B169" s="49" t="s">
        <v>210</v>
      </c>
      <c r="D169" s="50">
        <f>IFERROR(__xludf.DUMMYFUNCTION("SPLIT(B169, ""|"")"),1.5138377E9)</f>
        <v>1513837700</v>
      </c>
      <c r="E169" s="50" t="str">
        <f>IFERROR(__xludf.DUMMYFUNCTION("""COMPUTED_VALUE"""),"Caracas")</f>
        <v>Caracas</v>
      </c>
      <c r="F169" s="50">
        <f>IFERROR(__xludf.DUMMYFUNCTION("""COMPUTED_VALUE"""),4.0)</f>
        <v>4</v>
      </c>
      <c r="G169" s="51">
        <f>IFERROR(__xludf.DUMMYFUNCTION("""COMPUTED_VALUE"""),16825.0)</f>
        <v>16825</v>
      </c>
      <c r="H169" s="52">
        <f>IFERROR(__xludf.DUMMYFUNCTION("""COMPUTED_VALUE"""),37015.0)</f>
        <v>37015</v>
      </c>
      <c r="I169" s="50" t="str">
        <f>IFERROR(__xludf.DUMMYFUNCTION("""COMPUTED_VALUE"""),"Xiaomi Mi Wi-Fi")</f>
        <v>Xiaomi Mi Wi-Fi</v>
      </c>
      <c r="J169" s="50" t="str">
        <f t="shared" si="1"/>
        <v>B2B</v>
      </c>
      <c r="K169" s="50">
        <f t="shared" si="2"/>
        <v>52.578125</v>
      </c>
      <c r="L169" s="39" t="str">
        <f t="shared" si="3"/>
        <v>50+ ГБ</v>
      </c>
    </row>
    <row r="170" ht="15.75" customHeight="1">
      <c r="A170" s="32"/>
      <c r="B170" s="49" t="s">
        <v>211</v>
      </c>
      <c r="D170" s="50">
        <f>IFERROR(__xludf.DUMMYFUNCTION("SPLIT(B170, ""|"")"),1.517180868E9)</f>
        <v>1517180868</v>
      </c>
      <c r="E170" s="50" t="str">
        <f>IFERROR(__xludf.DUMMYFUNCTION("""COMPUTED_VALUE"""),"Maracay")</f>
        <v>Maracay</v>
      </c>
      <c r="F170" s="50">
        <f>IFERROR(__xludf.DUMMYFUNCTION("""COMPUTED_VALUE"""),5.0)</f>
        <v>5</v>
      </c>
      <c r="G170" s="51">
        <f>IFERROR(__xludf.DUMMYFUNCTION("""COMPUTED_VALUE"""),2418.0)</f>
        <v>2418</v>
      </c>
      <c r="H170" s="52" t="str">
        <f>IFERROR(__xludf.DUMMYFUNCTION("""COMPUTED_VALUE"""),"5319,6")</f>
        <v>5319,6</v>
      </c>
      <c r="I170" s="50" t="str">
        <f>IFERROR(__xludf.DUMMYFUNCTION("""COMPUTED_VALUE"""),"TP-LINK TD")</f>
        <v>TP-LINK TD</v>
      </c>
      <c r="J170" s="50" t="str">
        <f t="shared" si="1"/>
        <v>B2C</v>
      </c>
      <c r="K170" s="50">
        <f t="shared" si="2"/>
        <v>7.55625</v>
      </c>
      <c r="L170" s="39" t="str">
        <f t="shared" si="3"/>
        <v>5-10 ГБ</v>
      </c>
    </row>
    <row r="171" ht="15.75" customHeight="1">
      <c r="A171" s="32"/>
      <c r="B171" s="49" t="s">
        <v>212</v>
      </c>
      <c r="D171" s="50">
        <f>IFERROR(__xludf.DUMMYFUNCTION("SPLIT(B171, ""|"")"),1.513715451E9)</f>
        <v>1513715451</v>
      </c>
      <c r="E171" s="50" t="str">
        <f>IFERROR(__xludf.DUMMYFUNCTION("""COMPUTED_VALUE"""),"Maracay")</f>
        <v>Maracay</v>
      </c>
      <c r="F171" s="50">
        <f>IFERROR(__xludf.DUMMYFUNCTION("""COMPUTED_VALUE"""),5.0)</f>
        <v>5</v>
      </c>
      <c r="G171" s="51">
        <f>IFERROR(__xludf.DUMMYFUNCTION("""COMPUTED_VALUE"""),7933.0)</f>
        <v>7933</v>
      </c>
      <c r="H171" s="52" t="str">
        <f>IFERROR(__xludf.DUMMYFUNCTION("""COMPUTED_VALUE"""),"26972,2")</f>
        <v>26972,2</v>
      </c>
      <c r="I171" s="50" t="str">
        <f>IFERROR(__xludf.DUMMYFUNCTION("""COMPUTED_VALUE"""),"TP-LINK Archer")</f>
        <v>TP-LINK Archer</v>
      </c>
      <c r="J171" s="50" t="str">
        <f t="shared" si="1"/>
        <v>B2C</v>
      </c>
      <c r="K171" s="50">
        <f t="shared" si="2"/>
        <v>34.08710938</v>
      </c>
      <c r="L171" s="39" t="str">
        <f t="shared" si="3"/>
        <v>30-35 ГБ</v>
      </c>
    </row>
    <row r="172" ht="15.75" customHeight="1">
      <c r="A172" s="32"/>
      <c r="B172" s="49" t="s">
        <v>213</v>
      </c>
      <c r="D172" s="50">
        <f>IFERROR(__xludf.DUMMYFUNCTION("SPLIT(B172, ""|"")"),1.514706047E9)</f>
        <v>1514706047</v>
      </c>
      <c r="E172" s="50" t="str">
        <f>IFERROR(__xludf.DUMMYFUNCTION("""COMPUTED_VALUE"""),"Maracay")</f>
        <v>Maracay</v>
      </c>
      <c r="F172" s="50">
        <f>IFERROR(__xludf.DUMMYFUNCTION("""COMPUTED_VALUE"""),20.0)</f>
        <v>20</v>
      </c>
      <c r="G172" s="51">
        <f>IFERROR(__xludf.DUMMYFUNCTION("""COMPUTED_VALUE"""),11296.0)</f>
        <v>11296</v>
      </c>
      <c r="H172" s="52">
        <f>IFERROR(__xludf.DUMMYFUNCTION("""COMPUTED_VALUE"""),39536.0)</f>
        <v>39536</v>
      </c>
      <c r="I172" s="50" t="str">
        <f>IFERROR(__xludf.DUMMYFUNCTION("""COMPUTED_VALUE"""),"Mercusys AC12G")</f>
        <v>Mercusys AC12G</v>
      </c>
      <c r="J172" s="50" t="str">
        <f t="shared" si="1"/>
        <v>B2O</v>
      </c>
      <c r="K172" s="50">
        <f t="shared" si="2"/>
        <v>49.640625</v>
      </c>
      <c r="L172" s="39" t="str">
        <f t="shared" si="3"/>
        <v>40-50 ГБ</v>
      </c>
    </row>
    <row r="173" ht="15.75" customHeight="1">
      <c r="A173" s="32"/>
      <c r="B173" s="49" t="s">
        <v>214</v>
      </c>
      <c r="D173" s="50">
        <f>IFERROR(__xludf.DUMMYFUNCTION("SPLIT(B173, ""|"")"),1.516393975E9)</f>
        <v>1516393975</v>
      </c>
      <c r="E173" s="50" t="str">
        <f>IFERROR(__xludf.DUMMYFUNCTION("""COMPUTED_VALUE"""),"Caracas")</f>
        <v>Caracas</v>
      </c>
      <c r="F173" s="50">
        <f>IFERROR(__xludf.DUMMYFUNCTION("""COMPUTED_VALUE"""),5.0)</f>
        <v>5</v>
      </c>
      <c r="G173" s="51">
        <f>IFERROR(__xludf.DUMMYFUNCTION("""COMPUTED_VALUE"""),132.0)</f>
        <v>132</v>
      </c>
      <c r="H173" s="52" t="str">
        <f>IFERROR(__xludf.DUMMYFUNCTION("""COMPUTED_VALUE"""),"211,2")</f>
        <v>211,2</v>
      </c>
      <c r="I173" s="50" t="str">
        <f>IFERROR(__xludf.DUMMYFUNCTION("""COMPUTED_VALUE"""),"Xiaomi Mi Wi-Fi")</f>
        <v>Xiaomi Mi Wi-Fi</v>
      </c>
      <c r="J173" s="50" t="str">
        <f t="shared" si="1"/>
        <v>B2C</v>
      </c>
      <c r="K173" s="50">
        <f t="shared" si="2"/>
        <v>0.33515625</v>
      </c>
      <c r="L173" s="39" t="str">
        <f t="shared" si="3"/>
        <v>0-5 ГБ</v>
      </c>
    </row>
    <row r="174" ht="15.75" customHeight="1">
      <c r="A174" s="32"/>
      <c r="B174" s="49" t="s">
        <v>215</v>
      </c>
      <c r="D174" s="50">
        <f>IFERROR(__xludf.DUMMYFUNCTION("SPLIT(B174, ""|"")"),1.515071108E9)</f>
        <v>1515071108</v>
      </c>
      <c r="E174" s="50" t="str">
        <f>IFERROR(__xludf.DUMMYFUNCTION("""COMPUTED_VALUE"""),"Caracas")</f>
        <v>Caracas</v>
      </c>
      <c r="F174" s="50">
        <f>IFERROR(__xludf.DUMMYFUNCTION("""COMPUTED_VALUE"""),5.0)</f>
        <v>5</v>
      </c>
      <c r="G174" s="51">
        <f>IFERROR(__xludf.DUMMYFUNCTION("""COMPUTED_VALUE"""),12611.0)</f>
        <v>12611</v>
      </c>
      <c r="H174" s="52" t="str">
        <f>IFERROR(__xludf.DUMMYFUNCTION("""COMPUTED_VALUE"""),"20177,6")</f>
        <v>20177,6</v>
      </c>
      <c r="I174" s="50" t="str">
        <f>IFERROR(__xludf.DUMMYFUNCTION("""COMPUTED_VALUE"""),"TP-LINK TD")</f>
        <v>TP-LINK TD</v>
      </c>
      <c r="J174" s="50" t="str">
        <f t="shared" si="1"/>
        <v>B2C</v>
      </c>
      <c r="K174" s="50">
        <f t="shared" si="2"/>
        <v>32.02011719</v>
      </c>
      <c r="L174" s="39" t="str">
        <f t="shared" si="3"/>
        <v>30-35 ГБ</v>
      </c>
    </row>
    <row r="175" ht="15.75" customHeight="1">
      <c r="A175" s="32"/>
      <c r="B175" s="49" t="s">
        <v>216</v>
      </c>
      <c r="D175" s="50">
        <f>IFERROR(__xludf.DUMMYFUNCTION("SPLIT(B175, ""|"")"),1.51607129E9)</f>
        <v>1516071290</v>
      </c>
      <c r="E175" s="50" t="str">
        <f>IFERROR(__xludf.DUMMYFUNCTION("""COMPUTED_VALUE"""),"Caracas")</f>
        <v>Caracas</v>
      </c>
      <c r="F175" s="50">
        <f>IFERROR(__xludf.DUMMYFUNCTION("""COMPUTED_VALUE"""),5.0)</f>
        <v>5</v>
      </c>
      <c r="G175" s="51">
        <f>IFERROR(__xludf.DUMMYFUNCTION("""COMPUTED_VALUE"""),4684.0)</f>
        <v>4684</v>
      </c>
      <c r="H175" s="52" t="str">
        <f>IFERROR(__xludf.DUMMYFUNCTION("""COMPUTED_VALUE"""),"7962,8")</f>
        <v>7962,8</v>
      </c>
      <c r="I175" s="50" t="str">
        <f>IFERROR(__xludf.DUMMYFUNCTION("""COMPUTED_VALUE"""),"TP-LINK Archer")</f>
        <v>TP-LINK Archer</v>
      </c>
      <c r="J175" s="50" t="str">
        <f t="shared" si="1"/>
        <v>B2C</v>
      </c>
      <c r="K175" s="50">
        <f t="shared" si="2"/>
        <v>12.35039063</v>
      </c>
      <c r="L175" s="39" t="str">
        <f t="shared" si="3"/>
        <v>10-15 ГБ</v>
      </c>
    </row>
    <row r="176" ht="15.75" customHeight="1">
      <c r="A176" s="32"/>
      <c r="B176" s="49" t="s">
        <v>217</v>
      </c>
      <c r="D176" s="50">
        <f>IFERROR(__xludf.DUMMYFUNCTION("SPLIT(B176, ""|"")"),1.515791249E9)</f>
        <v>1515791249</v>
      </c>
      <c r="E176" s="50" t="str">
        <f>IFERROR(__xludf.DUMMYFUNCTION("""COMPUTED_VALUE"""),"Caracas")</f>
        <v>Caracas</v>
      </c>
      <c r="F176" s="50">
        <f>IFERROR(__xludf.DUMMYFUNCTION("""COMPUTED_VALUE"""),5.0)</f>
        <v>5</v>
      </c>
      <c r="G176" s="51">
        <f>IFERROR(__xludf.DUMMYFUNCTION("""COMPUTED_VALUE"""),14448.0)</f>
        <v>14448</v>
      </c>
      <c r="H176" s="52" t="str">
        <f>IFERROR(__xludf.DUMMYFUNCTION("""COMPUTED_VALUE"""),"41899,2")</f>
        <v>41899,2</v>
      </c>
      <c r="I176" s="50" t="str">
        <f>IFERROR(__xludf.DUMMYFUNCTION("""COMPUTED_VALUE"""),"Mercusys AC12G")</f>
        <v>Mercusys AC12G</v>
      </c>
      <c r="J176" s="50" t="str">
        <f t="shared" si="1"/>
        <v>B2C</v>
      </c>
      <c r="K176" s="50">
        <f t="shared" si="2"/>
        <v>55.0265625</v>
      </c>
      <c r="L176" s="39" t="str">
        <f t="shared" si="3"/>
        <v>50+ ГБ</v>
      </c>
    </row>
    <row r="177" ht="15.75" customHeight="1">
      <c r="A177" s="32"/>
      <c r="B177" s="49" t="s">
        <v>218</v>
      </c>
      <c r="D177" s="50">
        <f>IFERROR(__xludf.DUMMYFUNCTION("SPLIT(B177, ""|"")"),1.51681373E9)</f>
        <v>1516813730</v>
      </c>
      <c r="E177" s="50" t="str">
        <f>IFERROR(__xludf.DUMMYFUNCTION("""COMPUTED_VALUE"""),"Caracas")</f>
        <v>Caracas</v>
      </c>
      <c r="F177" s="50">
        <f>IFERROR(__xludf.DUMMYFUNCTION("""COMPUTED_VALUE"""),5.0)</f>
        <v>5</v>
      </c>
      <c r="G177" s="51">
        <f>IFERROR(__xludf.DUMMYFUNCTION("""COMPUTED_VALUE"""),1605.0)</f>
        <v>1605</v>
      </c>
      <c r="H177" s="52">
        <f>IFERROR(__xludf.DUMMYFUNCTION("""COMPUTED_VALUE"""),4173.0)</f>
        <v>4173</v>
      </c>
      <c r="I177" s="50" t="str">
        <f>IFERROR(__xludf.DUMMYFUNCTION("""COMPUTED_VALUE"""),"Xiaomi Mi Wi-Fi")</f>
        <v>Xiaomi Mi Wi-Fi</v>
      </c>
      <c r="J177" s="50" t="str">
        <f t="shared" si="1"/>
        <v>B2C</v>
      </c>
      <c r="K177" s="50">
        <f t="shared" si="2"/>
        <v>5.642578125</v>
      </c>
      <c r="L177" s="39" t="str">
        <f t="shared" si="3"/>
        <v>5-10 ГБ</v>
      </c>
    </row>
    <row r="178" ht="15.75" customHeight="1">
      <c r="A178" s="32"/>
      <c r="B178" s="49" t="s">
        <v>219</v>
      </c>
      <c r="D178" s="50">
        <f>IFERROR(__xludf.DUMMYFUNCTION("SPLIT(B178, ""|"")"),1.512641074E9)</f>
        <v>1512641074</v>
      </c>
      <c r="E178" s="50" t="str">
        <f>IFERROR(__xludf.DUMMYFUNCTION("""COMPUTED_VALUE"""),"Caracas")</f>
        <v>Caracas</v>
      </c>
      <c r="F178" s="50">
        <f>IFERROR(__xludf.DUMMYFUNCTION("""COMPUTED_VALUE"""),20.0)</f>
        <v>20</v>
      </c>
      <c r="G178" s="51">
        <f>IFERROR(__xludf.DUMMYFUNCTION("""COMPUTED_VALUE"""),2102.0)</f>
        <v>2102</v>
      </c>
      <c r="H178" s="52" t="str">
        <f>IFERROR(__xludf.DUMMYFUNCTION("""COMPUTED_VALUE"""),"6516,2")</f>
        <v>6516,2</v>
      </c>
      <c r="I178" s="50" t="str">
        <f>IFERROR(__xludf.DUMMYFUNCTION("""COMPUTED_VALUE"""),"TP-LINK TD")</f>
        <v>TP-LINK TD</v>
      </c>
      <c r="J178" s="50" t="str">
        <f t="shared" si="1"/>
        <v>B2O</v>
      </c>
      <c r="K178" s="50">
        <f t="shared" si="2"/>
        <v>8.416210938</v>
      </c>
      <c r="L178" s="39" t="str">
        <f t="shared" si="3"/>
        <v>5-10 ГБ</v>
      </c>
    </row>
    <row r="179" ht="15.75" customHeight="1">
      <c r="A179" s="32"/>
      <c r="B179" s="49" t="s">
        <v>220</v>
      </c>
      <c r="D179" s="50">
        <f>IFERROR(__xludf.DUMMYFUNCTION("SPLIT(B179, ""|"")"),1.518293162E9)</f>
        <v>1518293162</v>
      </c>
      <c r="E179" s="50" t="str">
        <f>IFERROR(__xludf.DUMMYFUNCTION("""COMPUTED_VALUE"""),"Caracas")</f>
        <v>Caracas</v>
      </c>
      <c r="F179" s="50">
        <f>IFERROR(__xludf.DUMMYFUNCTION("""COMPUTED_VALUE"""),5.0)</f>
        <v>5</v>
      </c>
      <c r="G179" s="51">
        <f>IFERROR(__xludf.DUMMYFUNCTION("""COMPUTED_VALUE"""),1714.0)</f>
        <v>1714</v>
      </c>
      <c r="H179" s="52">
        <f>IFERROR(__xludf.DUMMYFUNCTION("""COMPUTED_VALUE"""),3428.0)</f>
        <v>3428</v>
      </c>
      <c r="I179" s="50" t="str">
        <f>IFERROR(__xludf.DUMMYFUNCTION("""COMPUTED_VALUE"""),"TP-LINK Archer")</f>
        <v>TP-LINK Archer</v>
      </c>
      <c r="J179" s="50" t="str">
        <f t="shared" si="1"/>
        <v>B2C</v>
      </c>
      <c r="K179" s="50">
        <f t="shared" si="2"/>
        <v>5.021484375</v>
      </c>
      <c r="L179" s="39" t="str">
        <f t="shared" si="3"/>
        <v>5-10 ГБ</v>
      </c>
    </row>
    <row r="180" ht="15.75" customHeight="1">
      <c r="A180" s="32"/>
      <c r="B180" s="49" t="s">
        <v>221</v>
      </c>
      <c r="D180" s="50">
        <f>IFERROR(__xludf.DUMMYFUNCTION("SPLIT(B180, ""|"")"),1.51632338E9)</f>
        <v>1516323380</v>
      </c>
      <c r="E180" s="50" t="str">
        <f>IFERROR(__xludf.DUMMYFUNCTION("""COMPUTED_VALUE"""),"Caracas")</f>
        <v>Caracas</v>
      </c>
      <c r="F180" s="50">
        <f>IFERROR(__xludf.DUMMYFUNCTION("""COMPUTED_VALUE"""),5.0)</f>
        <v>5</v>
      </c>
      <c r="G180" s="51">
        <f>IFERROR(__xludf.DUMMYFUNCTION("""COMPUTED_VALUE"""),15321.0)</f>
        <v>15321</v>
      </c>
      <c r="H180" s="52" t="str">
        <f>IFERROR(__xludf.DUMMYFUNCTION("""COMPUTED_VALUE"""),"52091,4")</f>
        <v>52091,4</v>
      </c>
      <c r="I180" s="50" t="str">
        <f>IFERROR(__xludf.DUMMYFUNCTION("""COMPUTED_VALUE"""),"Mercusys AC12G")</f>
        <v>Mercusys AC12G</v>
      </c>
      <c r="J180" s="50" t="str">
        <f t="shared" si="1"/>
        <v>B2C</v>
      </c>
      <c r="K180" s="50">
        <f t="shared" si="2"/>
        <v>65.83242188</v>
      </c>
      <c r="L180" s="39" t="str">
        <f t="shared" si="3"/>
        <v>50+ ГБ</v>
      </c>
    </row>
    <row r="181" ht="15.75" customHeight="1">
      <c r="A181" s="32"/>
      <c r="B181" s="49" t="s">
        <v>222</v>
      </c>
      <c r="D181" s="50">
        <f>IFERROR(__xludf.DUMMYFUNCTION("SPLIT(B181, ""|"")"),1.514913262E9)</f>
        <v>1514913262</v>
      </c>
      <c r="E181" s="50" t="str">
        <f>IFERROR(__xludf.DUMMYFUNCTION("""COMPUTED_VALUE"""),"Maracay")</f>
        <v>Maracay</v>
      </c>
      <c r="F181" s="50">
        <f>IFERROR(__xludf.DUMMYFUNCTION("""COMPUTED_VALUE"""),4.0)</f>
        <v>4</v>
      </c>
      <c r="G181" s="51">
        <f>IFERROR(__xludf.DUMMYFUNCTION("""COMPUTED_VALUE"""),11427.0)</f>
        <v>11427</v>
      </c>
      <c r="H181" s="52" t="str">
        <f>IFERROR(__xludf.DUMMYFUNCTION("""COMPUTED_VALUE"""),"20568,6")</f>
        <v>20568,6</v>
      </c>
      <c r="I181" s="50" t="str">
        <f>IFERROR(__xludf.DUMMYFUNCTION("""COMPUTED_VALUE"""),"Xiaomi Mi Wi-Fi")</f>
        <v>Xiaomi Mi Wi-Fi</v>
      </c>
      <c r="J181" s="50" t="str">
        <f t="shared" si="1"/>
        <v>B2B</v>
      </c>
      <c r="K181" s="50">
        <f t="shared" si="2"/>
        <v>31.24570313</v>
      </c>
      <c r="L181" s="39" t="str">
        <f t="shared" si="3"/>
        <v>30-35 ГБ</v>
      </c>
    </row>
    <row r="182" ht="15.75" customHeight="1">
      <c r="A182" s="32"/>
      <c r="B182" s="49" t="s">
        <v>223</v>
      </c>
      <c r="D182" s="50">
        <f>IFERROR(__xludf.DUMMYFUNCTION("SPLIT(B182, ""|"")"),1.518394205E9)</f>
        <v>1518394205</v>
      </c>
      <c r="E182" s="50" t="str">
        <f>IFERROR(__xludf.DUMMYFUNCTION("""COMPUTED_VALUE"""),"Caracas")</f>
        <v>Caracas</v>
      </c>
      <c r="F182" s="50">
        <f>IFERROR(__xludf.DUMMYFUNCTION("""COMPUTED_VALUE"""),5.0)</f>
        <v>5</v>
      </c>
      <c r="G182" s="51">
        <f>IFERROR(__xludf.DUMMYFUNCTION("""COMPUTED_VALUE"""),7843.0)</f>
        <v>7843</v>
      </c>
      <c r="H182" s="52" t="str">
        <f>IFERROR(__xludf.DUMMYFUNCTION("""COMPUTED_VALUE"""),"22744,7")</f>
        <v>22744,7</v>
      </c>
      <c r="I182" s="50" t="str">
        <f>IFERROR(__xludf.DUMMYFUNCTION("""COMPUTED_VALUE"""),"TP-LINK TD")</f>
        <v>TP-LINK TD</v>
      </c>
      <c r="J182" s="50" t="str">
        <f t="shared" si="1"/>
        <v>B2C</v>
      </c>
      <c r="K182" s="50">
        <f t="shared" si="2"/>
        <v>29.87080078</v>
      </c>
      <c r="L182" s="39" t="str">
        <f t="shared" si="3"/>
        <v>25-30 ГБ</v>
      </c>
    </row>
    <row r="183" ht="15.75" customHeight="1">
      <c r="A183" s="32"/>
      <c r="B183" s="49" t="s">
        <v>224</v>
      </c>
      <c r="D183" s="50">
        <f>IFERROR(__xludf.DUMMYFUNCTION("SPLIT(B183, ""|"")"),1.511639515E9)</f>
        <v>1511639515</v>
      </c>
      <c r="E183" s="50" t="str">
        <f>IFERROR(__xludf.DUMMYFUNCTION("""COMPUTED_VALUE"""),"Maracay")</f>
        <v>Maracay</v>
      </c>
      <c r="F183" s="50">
        <f>IFERROR(__xludf.DUMMYFUNCTION("""COMPUTED_VALUE"""),5.0)</f>
        <v>5</v>
      </c>
      <c r="G183" s="51">
        <f>IFERROR(__xludf.DUMMYFUNCTION("""COMPUTED_VALUE"""),6226.0)</f>
        <v>6226</v>
      </c>
      <c r="H183" s="52" t="str">
        <f>IFERROR(__xludf.DUMMYFUNCTION("""COMPUTED_VALUE"""),"14942,4")</f>
        <v>14942,4</v>
      </c>
      <c r="I183" s="50" t="str">
        <f>IFERROR(__xludf.DUMMYFUNCTION("""COMPUTED_VALUE"""),"TP-LINK Archer")</f>
        <v>TP-LINK Archer</v>
      </c>
      <c r="J183" s="50" t="str">
        <f t="shared" si="1"/>
        <v>B2C</v>
      </c>
      <c r="K183" s="50">
        <f t="shared" si="2"/>
        <v>20.67226563</v>
      </c>
      <c r="L183" s="39" t="str">
        <f t="shared" si="3"/>
        <v>20-25 ГБ</v>
      </c>
    </row>
    <row r="184" ht="15.75" customHeight="1">
      <c r="A184" s="32"/>
      <c r="B184" s="49" t="s">
        <v>225</v>
      </c>
      <c r="D184" s="50">
        <f>IFERROR(__xludf.DUMMYFUNCTION("SPLIT(B184, ""|"")"),1.513649306E9)</f>
        <v>1513649306</v>
      </c>
      <c r="E184" s="50" t="str">
        <f>IFERROR(__xludf.DUMMYFUNCTION("""COMPUTED_VALUE"""),"Maracay")</f>
        <v>Maracay</v>
      </c>
      <c r="F184" s="50">
        <f>IFERROR(__xludf.DUMMYFUNCTION("""COMPUTED_VALUE"""),5.0)</f>
        <v>5</v>
      </c>
      <c r="G184" s="51">
        <f>IFERROR(__xludf.DUMMYFUNCTION("""COMPUTED_VALUE"""),10572.0)</f>
        <v>10572</v>
      </c>
      <c r="H184" s="52">
        <f>IFERROR(__xludf.DUMMYFUNCTION("""COMPUTED_VALUE"""),37002.0)</f>
        <v>37002</v>
      </c>
      <c r="I184" s="50" t="str">
        <f>IFERROR(__xludf.DUMMYFUNCTION("""COMPUTED_VALUE"""),"Mercusys AC12G")</f>
        <v>Mercusys AC12G</v>
      </c>
      <c r="J184" s="50" t="str">
        <f t="shared" si="1"/>
        <v>B2C</v>
      </c>
      <c r="K184" s="50">
        <f t="shared" si="2"/>
        <v>46.45898438</v>
      </c>
      <c r="L184" s="39" t="str">
        <f t="shared" si="3"/>
        <v>40-50 ГБ</v>
      </c>
    </row>
    <row r="185" ht="15.75" customHeight="1">
      <c r="A185" s="32"/>
      <c r="B185" s="49" t="s">
        <v>226</v>
      </c>
      <c r="D185" s="50">
        <f>IFERROR(__xludf.DUMMYFUNCTION("SPLIT(B185, ""|"")"),1.512413286E9)</f>
        <v>1512413286</v>
      </c>
      <c r="E185" s="50" t="str">
        <f>IFERROR(__xludf.DUMMYFUNCTION("""COMPUTED_VALUE"""),"Caracas")</f>
        <v>Caracas</v>
      </c>
      <c r="F185" s="50">
        <f>IFERROR(__xludf.DUMMYFUNCTION("""COMPUTED_VALUE"""),5.0)</f>
        <v>5</v>
      </c>
      <c r="G185" s="51">
        <f>IFERROR(__xludf.DUMMYFUNCTION("""COMPUTED_VALUE"""),7230.0)</f>
        <v>7230</v>
      </c>
      <c r="H185" s="52">
        <f>IFERROR(__xludf.DUMMYFUNCTION("""COMPUTED_VALUE"""),20244.0)</f>
        <v>20244</v>
      </c>
      <c r="I185" s="50" t="str">
        <f>IFERROR(__xludf.DUMMYFUNCTION("""COMPUTED_VALUE"""),"Xiaomi Mi Wi-Fi")</f>
        <v>Xiaomi Mi Wi-Fi</v>
      </c>
      <c r="J185" s="50" t="str">
        <f t="shared" si="1"/>
        <v>B2C</v>
      </c>
      <c r="K185" s="50">
        <f t="shared" si="2"/>
        <v>26.83007813</v>
      </c>
      <c r="L185" s="39" t="str">
        <f t="shared" si="3"/>
        <v>25-30 ГБ</v>
      </c>
    </row>
    <row r="186" ht="15.75" customHeight="1">
      <c r="A186" s="32"/>
      <c r="B186" s="49" t="s">
        <v>227</v>
      </c>
      <c r="D186" s="50">
        <f>IFERROR(__xludf.DUMMYFUNCTION("SPLIT(B186, ""|"")"),1.514740632E9)</f>
        <v>1514740632</v>
      </c>
      <c r="E186" s="50" t="str">
        <f>IFERROR(__xludf.DUMMYFUNCTION("""COMPUTED_VALUE"""),"Caracas")</f>
        <v>Caracas</v>
      </c>
      <c r="F186" s="50">
        <f>IFERROR(__xludf.DUMMYFUNCTION("""COMPUTED_VALUE"""),5.0)</f>
        <v>5</v>
      </c>
      <c r="G186" s="51">
        <f>IFERROR(__xludf.DUMMYFUNCTION("""COMPUTED_VALUE"""),10791.0)</f>
        <v>10791</v>
      </c>
      <c r="H186" s="52" t="str">
        <f>IFERROR(__xludf.DUMMYFUNCTION("""COMPUTED_VALUE"""),"23740,2")</f>
        <v>23740,2</v>
      </c>
      <c r="I186" s="50" t="str">
        <f>IFERROR(__xludf.DUMMYFUNCTION("""COMPUTED_VALUE"""),"TP-LINK TD")</f>
        <v>TP-LINK TD</v>
      </c>
      <c r="J186" s="50" t="str">
        <f t="shared" si="1"/>
        <v>B2C</v>
      </c>
      <c r="K186" s="50">
        <f t="shared" si="2"/>
        <v>33.721875</v>
      </c>
      <c r="L186" s="39" t="str">
        <f t="shared" si="3"/>
        <v>30-35 ГБ</v>
      </c>
    </row>
    <row r="187" ht="15.75" customHeight="1">
      <c r="A187" s="32"/>
      <c r="B187" s="49" t="s">
        <v>228</v>
      </c>
      <c r="D187" s="50">
        <f>IFERROR(__xludf.DUMMYFUNCTION("SPLIT(B187, ""|"")"),1.516678279E9)</f>
        <v>1516678279</v>
      </c>
      <c r="E187" s="50" t="str">
        <f>IFERROR(__xludf.DUMMYFUNCTION("""COMPUTED_VALUE"""),"Maracay")</f>
        <v>Maracay</v>
      </c>
      <c r="F187" s="50">
        <f>IFERROR(__xludf.DUMMYFUNCTION("""COMPUTED_VALUE"""),5.0)</f>
        <v>5</v>
      </c>
      <c r="G187" s="51">
        <f>IFERROR(__xludf.DUMMYFUNCTION("""COMPUTED_VALUE"""),8059.0)</f>
        <v>8059</v>
      </c>
      <c r="H187" s="52">
        <f>IFERROR(__xludf.DUMMYFUNCTION("""COMPUTED_VALUE"""),16118.0)</f>
        <v>16118</v>
      </c>
      <c r="I187" s="50" t="str">
        <f>IFERROR(__xludf.DUMMYFUNCTION("""COMPUTED_VALUE"""),"TP-LINK Archer")</f>
        <v>TP-LINK Archer</v>
      </c>
      <c r="J187" s="50" t="str">
        <f t="shared" si="1"/>
        <v>B2C</v>
      </c>
      <c r="K187" s="50">
        <f t="shared" si="2"/>
        <v>23.61035156</v>
      </c>
      <c r="L187" s="39" t="str">
        <f t="shared" si="3"/>
        <v>20-25 ГБ</v>
      </c>
    </row>
    <row r="188" ht="15.75" customHeight="1">
      <c r="A188" s="32"/>
      <c r="B188" s="49" t="s">
        <v>229</v>
      </c>
      <c r="D188" s="50">
        <f>IFERROR(__xludf.DUMMYFUNCTION("SPLIT(B188, ""|"")"),1.513938604E9)</f>
        <v>1513938604</v>
      </c>
      <c r="E188" s="50" t="str">
        <f>IFERROR(__xludf.DUMMYFUNCTION("""COMPUTED_VALUE"""),"Caracas")</f>
        <v>Caracas</v>
      </c>
      <c r="F188" s="50">
        <f>IFERROR(__xludf.DUMMYFUNCTION("""COMPUTED_VALUE"""),5.0)</f>
        <v>5</v>
      </c>
      <c r="G188" s="51">
        <f>IFERROR(__xludf.DUMMYFUNCTION("""COMPUTED_VALUE"""),3335.0)</f>
        <v>3335</v>
      </c>
      <c r="H188" s="52">
        <f>IFERROR(__xludf.DUMMYFUNCTION("""COMPUTED_VALUE"""),9338.0)</f>
        <v>9338</v>
      </c>
      <c r="I188" s="50" t="str">
        <f>IFERROR(__xludf.DUMMYFUNCTION("""COMPUTED_VALUE"""),"Mercusys AC12G")</f>
        <v>Mercusys AC12G</v>
      </c>
      <c r="J188" s="50" t="str">
        <f t="shared" si="1"/>
        <v>B2C</v>
      </c>
      <c r="K188" s="50">
        <f t="shared" si="2"/>
        <v>12.37597656</v>
      </c>
      <c r="L188" s="39" t="str">
        <f t="shared" si="3"/>
        <v>10-15 ГБ</v>
      </c>
    </row>
    <row r="189" ht="15.75" customHeight="1">
      <c r="A189" s="32"/>
      <c r="B189" s="49" t="s">
        <v>230</v>
      </c>
      <c r="D189" s="50">
        <f>IFERROR(__xludf.DUMMYFUNCTION("SPLIT(B189, ""|"")"),1.51163674E9)</f>
        <v>1511636740</v>
      </c>
      <c r="E189" s="50" t="str">
        <f>IFERROR(__xludf.DUMMYFUNCTION("""COMPUTED_VALUE"""),"Caracas")</f>
        <v>Caracas</v>
      </c>
      <c r="F189" s="50">
        <f>IFERROR(__xludf.DUMMYFUNCTION("""COMPUTED_VALUE"""),4.0)</f>
        <v>4</v>
      </c>
      <c r="G189" s="51">
        <f>IFERROR(__xludf.DUMMYFUNCTION("""COMPUTED_VALUE"""),18606.0)</f>
        <v>18606</v>
      </c>
      <c r="H189" s="52" t="str">
        <f>IFERROR(__xludf.DUMMYFUNCTION("""COMPUTED_VALUE"""),"33490,8")</f>
        <v>33490,8</v>
      </c>
      <c r="I189" s="50" t="str">
        <f>IFERROR(__xludf.DUMMYFUNCTION("""COMPUTED_VALUE"""),"Xiaomi Mi Wi-Fi")</f>
        <v>Xiaomi Mi Wi-Fi</v>
      </c>
      <c r="J189" s="50" t="str">
        <f t="shared" si="1"/>
        <v>B2B</v>
      </c>
      <c r="K189" s="50">
        <f t="shared" si="2"/>
        <v>50.87578125</v>
      </c>
      <c r="L189" s="39" t="str">
        <f t="shared" si="3"/>
        <v>50+ ГБ</v>
      </c>
    </row>
    <row r="190" ht="15.75" customHeight="1">
      <c r="A190" s="32"/>
      <c r="B190" s="49" t="s">
        <v>231</v>
      </c>
      <c r="D190" s="50">
        <f>IFERROR(__xludf.DUMMYFUNCTION("SPLIT(B190, ""|"")"),1.514453475E9)</f>
        <v>1514453475</v>
      </c>
      <c r="E190" s="50" t="str">
        <f>IFERROR(__xludf.DUMMYFUNCTION("""COMPUTED_VALUE"""),"Caracas")</f>
        <v>Caracas</v>
      </c>
      <c r="F190" s="50">
        <f>IFERROR(__xludf.DUMMYFUNCTION("""COMPUTED_VALUE"""),4.0)</f>
        <v>4</v>
      </c>
      <c r="G190" s="51">
        <f>IFERROR(__xludf.DUMMYFUNCTION("""COMPUTED_VALUE"""),10944.0)</f>
        <v>10944</v>
      </c>
      <c r="H190" s="52" t="str">
        <f>IFERROR(__xludf.DUMMYFUNCTION("""COMPUTED_VALUE"""),"36115,2")</f>
        <v>36115,2</v>
      </c>
      <c r="I190" s="50" t="str">
        <f>IFERROR(__xludf.DUMMYFUNCTION("""COMPUTED_VALUE"""),"TP-LINK TD")</f>
        <v>TP-LINK TD</v>
      </c>
      <c r="J190" s="50" t="str">
        <f t="shared" si="1"/>
        <v>B2B</v>
      </c>
      <c r="K190" s="50">
        <f t="shared" si="2"/>
        <v>45.95625</v>
      </c>
      <c r="L190" s="39" t="str">
        <f t="shared" si="3"/>
        <v>40-50 ГБ</v>
      </c>
    </row>
    <row r="191" ht="15.75" customHeight="1">
      <c r="A191" s="32"/>
      <c r="B191" s="49" t="s">
        <v>232</v>
      </c>
      <c r="D191" s="50">
        <f>IFERROR(__xludf.DUMMYFUNCTION("SPLIT(B191, ""|"")"),1.515368981E9)</f>
        <v>1515368981</v>
      </c>
      <c r="E191" s="50" t="str">
        <f>IFERROR(__xludf.DUMMYFUNCTION("""COMPUTED_VALUE"""),"Caracas")</f>
        <v>Caracas</v>
      </c>
      <c r="F191" s="50">
        <f>IFERROR(__xludf.DUMMYFUNCTION("""COMPUTED_VALUE"""),5.0)</f>
        <v>5</v>
      </c>
      <c r="G191" s="51">
        <f>IFERROR(__xludf.DUMMYFUNCTION("""COMPUTED_VALUE"""),5719.0)</f>
        <v>5719</v>
      </c>
      <c r="H191" s="52" t="str">
        <f>IFERROR(__xludf.DUMMYFUNCTION("""COMPUTED_VALUE"""),"12009,9")</f>
        <v>12009,9</v>
      </c>
      <c r="I191" s="50" t="str">
        <f>IFERROR(__xludf.DUMMYFUNCTION("""COMPUTED_VALUE"""),"TP-LINK Archer")</f>
        <v>TP-LINK Archer</v>
      </c>
      <c r="J191" s="50" t="str">
        <f t="shared" si="1"/>
        <v>B2C</v>
      </c>
      <c r="K191" s="50">
        <f t="shared" si="2"/>
        <v>17.31337891</v>
      </c>
      <c r="L191" s="39" t="str">
        <f t="shared" si="3"/>
        <v>15-20 ГБ</v>
      </c>
    </row>
    <row r="192" ht="15.75" customHeight="1">
      <c r="A192" s="32"/>
      <c r="B192" s="49" t="s">
        <v>233</v>
      </c>
      <c r="D192" s="50">
        <f>IFERROR(__xludf.DUMMYFUNCTION("SPLIT(B192, ""|"")"),1.514944682E9)</f>
        <v>1514944682</v>
      </c>
      <c r="E192" s="50" t="str">
        <f>IFERROR(__xludf.DUMMYFUNCTION("""COMPUTED_VALUE"""),"Caracas")</f>
        <v>Caracas</v>
      </c>
      <c r="F192" s="50">
        <f>IFERROR(__xludf.DUMMYFUNCTION("""COMPUTED_VALUE"""),20.0)</f>
        <v>20</v>
      </c>
      <c r="G192" s="51">
        <f>IFERROR(__xludf.DUMMYFUNCTION("""COMPUTED_VALUE"""),10266.0)</f>
        <v>10266</v>
      </c>
      <c r="H192" s="52" t="str">
        <f>IFERROR(__xludf.DUMMYFUNCTION("""COMPUTED_VALUE"""),"34904,4")</f>
        <v>34904,4</v>
      </c>
      <c r="I192" s="50" t="str">
        <f>IFERROR(__xludf.DUMMYFUNCTION("""COMPUTED_VALUE"""),"Mercusys AC12G")</f>
        <v>Mercusys AC12G</v>
      </c>
      <c r="J192" s="50" t="str">
        <f t="shared" si="1"/>
        <v>B2O</v>
      </c>
      <c r="K192" s="50">
        <f t="shared" si="2"/>
        <v>44.11171875</v>
      </c>
      <c r="L192" s="39" t="str">
        <f t="shared" si="3"/>
        <v>40-50 ГБ</v>
      </c>
    </row>
    <row r="193" ht="15.75" customHeight="1">
      <c r="A193" s="32"/>
      <c r="B193" s="49" t="s">
        <v>234</v>
      </c>
      <c r="D193" s="50">
        <f>IFERROR(__xludf.DUMMYFUNCTION("SPLIT(B193, ""|"")"),1.516989344E9)</f>
        <v>1516989344</v>
      </c>
      <c r="E193" s="50" t="str">
        <f>IFERROR(__xludf.DUMMYFUNCTION("""COMPUTED_VALUE"""),"Caracas")</f>
        <v>Caracas</v>
      </c>
      <c r="F193" s="50">
        <f>IFERROR(__xludf.DUMMYFUNCTION("""COMPUTED_VALUE"""),15.0)</f>
        <v>15</v>
      </c>
      <c r="G193" s="51">
        <f>IFERROR(__xludf.DUMMYFUNCTION("""COMPUTED_VALUE"""),1056.0)</f>
        <v>1056</v>
      </c>
      <c r="H193" s="52" t="str">
        <f>IFERROR(__xludf.DUMMYFUNCTION("""COMPUTED_VALUE"""),"2428,8")</f>
        <v>2428,8</v>
      </c>
      <c r="I193" s="50" t="str">
        <f>IFERROR(__xludf.DUMMYFUNCTION("""COMPUTED_VALUE"""),"Xiaomi Mi Wi-Fi")</f>
        <v>Xiaomi Mi Wi-Fi</v>
      </c>
      <c r="J193" s="50" t="str">
        <f t="shared" si="1"/>
        <v>VIP</v>
      </c>
      <c r="K193" s="50">
        <f t="shared" si="2"/>
        <v>3.403125</v>
      </c>
      <c r="L193" s="39" t="str">
        <f t="shared" si="3"/>
        <v>0-5 ГБ</v>
      </c>
    </row>
    <row r="194" ht="15.75" customHeight="1">
      <c r="A194" s="32"/>
      <c r="B194" s="49" t="s">
        <v>235</v>
      </c>
      <c r="D194" s="50">
        <f>IFERROR(__xludf.DUMMYFUNCTION("SPLIT(B194, ""|"")"),1.511355998E9)</f>
        <v>1511355998</v>
      </c>
      <c r="E194" s="50" t="str">
        <f>IFERROR(__xludf.DUMMYFUNCTION("""COMPUTED_VALUE"""),"Caracas")</f>
        <v>Caracas</v>
      </c>
      <c r="F194" s="50">
        <f>IFERROR(__xludf.DUMMYFUNCTION("""COMPUTED_VALUE"""),5.0)</f>
        <v>5</v>
      </c>
      <c r="G194" s="51">
        <f>IFERROR(__xludf.DUMMYFUNCTION("""COMPUTED_VALUE"""),17241.0)</f>
        <v>17241</v>
      </c>
      <c r="H194" s="52" t="str">
        <f>IFERROR(__xludf.DUMMYFUNCTION("""COMPUTED_VALUE"""),"49998,9")</f>
        <v>49998,9</v>
      </c>
      <c r="I194" s="50" t="str">
        <f>IFERROR(__xludf.DUMMYFUNCTION("""COMPUTED_VALUE"""),"TP-LINK TD")</f>
        <v>TP-LINK TD</v>
      </c>
      <c r="J194" s="50" t="str">
        <f t="shared" si="1"/>
        <v>B2C</v>
      </c>
      <c r="K194" s="50">
        <f t="shared" si="2"/>
        <v>65.66396484</v>
      </c>
      <c r="L194" s="39" t="str">
        <f t="shared" si="3"/>
        <v>50+ ГБ</v>
      </c>
    </row>
    <row r="195" ht="15.75" customHeight="1">
      <c r="A195" s="32"/>
      <c r="B195" s="49" t="s">
        <v>236</v>
      </c>
      <c r="D195" s="50">
        <f>IFERROR(__xludf.DUMMYFUNCTION("SPLIT(B195, ""|"")"),1.512385399E9)</f>
        <v>1512385399</v>
      </c>
      <c r="E195" s="50" t="str">
        <f>IFERROR(__xludf.DUMMYFUNCTION("""COMPUTED_VALUE"""),"Maracay")</f>
        <v>Maracay</v>
      </c>
      <c r="F195" s="50">
        <f>IFERROR(__xludf.DUMMYFUNCTION("""COMPUTED_VALUE"""),5.0)</f>
        <v>5</v>
      </c>
      <c r="G195" s="51">
        <f>IFERROR(__xludf.DUMMYFUNCTION("""COMPUTED_VALUE"""),7497.0)</f>
        <v>7497</v>
      </c>
      <c r="H195" s="52" t="str">
        <f>IFERROR(__xludf.DUMMYFUNCTION("""COMPUTED_VALUE"""),"23240,7")</f>
        <v>23240,7</v>
      </c>
      <c r="I195" s="50" t="str">
        <f>IFERROR(__xludf.DUMMYFUNCTION("""COMPUTED_VALUE"""),"TP-LINK Archer")</f>
        <v>TP-LINK Archer</v>
      </c>
      <c r="J195" s="50" t="str">
        <f t="shared" si="1"/>
        <v>B2C</v>
      </c>
      <c r="K195" s="50">
        <f t="shared" si="2"/>
        <v>30.01728516</v>
      </c>
      <c r="L195" s="39" t="str">
        <f t="shared" si="3"/>
        <v>30-35 ГБ</v>
      </c>
    </row>
    <row r="196" ht="15.75" customHeight="1">
      <c r="A196" s="32"/>
      <c r="B196" s="49" t="s">
        <v>237</v>
      </c>
      <c r="D196" s="50">
        <f>IFERROR(__xludf.DUMMYFUNCTION("SPLIT(B196, ""|"")"),1.516332067E9)</f>
        <v>1516332067</v>
      </c>
      <c r="E196" s="50" t="str">
        <f>IFERROR(__xludf.DUMMYFUNCTION("""COMPUTED_VALUE"""),"Caracas")</f>
        <v>Caracas</v>
      </c>
      <c r="F196" s="50">
        <f>IFERROR(__xludf.DUMMYFUNCTION("""COMPUTED_VALUE"""),5.0)</f>
        <v>5</v>
      </c>
      <c r="G196" s="51">
        <f>IFERROR(__xludf.DUMMYFUNCTION("""COMPUTED_VALUE"""),6575.0)</f>
        <v>6575</v>
      </c>
      <c r="H196" s="52">
        <f>IFERROR(__xludf.DUMMYFUNCTION("""COMPUTED_VALUE"""),15780.0)</f>
        <v>15780</v>
      </c>
      <c r="I196" s="50" t="str">
        <f>IFERROR(__xludf.DUMMYFUNCTION("""COMPUTED_VALUE"""),"Mercusys AC12G")</f>
        <v>Mercusys AC12G</v>
      </c>
      <c r="J196" s="50" t="str">
        <f t="shared" si="1"/>
        <v>B2C</v>
      </c>
      <c r="K196" s="50">
        <f t="shared" si="2"/>
        <v>21.83105469</v>
      </c>
      <c r="L196" s="39" t="str">
        <f t="shared" si="3"/>
        <v>20-25 ГБ</v>
      </c>
    </row>
    <row r="197" ht="15.75" customHeight="1">
      <c r="A197" s="32"/>
      <c r="B197" s="49" t="s">
        <v>238</v>
      </c>
      <c r="D197" s="50">
        <f>IFERROR(__xludf.DUMMYFUNCTION("SPLIT(B197, ""|"")"),1.516392329E9)</f>
        <v>1516392329</v>
      </c>
      <c r="E197" s="50" t="str">
        <f>IFERROR(__xludf.DUMMYFUNCTION("""COMPUTED_VALUE"""),"Caracas")</f>
        <v>Caracas</v>
      </c>
      <c r="F197" s="50">
        <f>IFERROR(__xludf.DUMMYFUNCTION("""COMPUTED_VALUE"""),20.0)</f>
        <v>20</v>
      </c>
      <c r="G197" s="51">
        <f>IFERROR(__xludf.DUMMYFUNCTION("""COMPUTED_VALUE"""),8293.0)</f>
        <v>8293</v>
      </c>
      <c r="H197" s="52">
        <f>IFERROR(__xludf.DUMMYFUNCTION("""COMPUTED_VALUE"""),16586.0)</f>
        <v>16586</v>
      </c>
      <c r="I197" s="50" t="str">
        <f>IFERROR(__xludf.DUMMYFUNCTION("""COMPUTED_VALUE"""),"Xiaomi Mi Wi-Fi")</f>
        <v>Xiaomi Mi Wi-Fi</v>
      </c>
      <c r="J197" s="50" t="str">
        <f t="shared" si="1"/>
        <v>B2O</v>
      </c>
      <c r="K197" s="50">
        <f t="shared" si="2"/>
        <v>24.29589844</v>
      </c>
      <c r="L197" s="39" t="str">
        <f t="shared" si="3"/>
        <v>20-25 ГБ</v>
      </c>
    </row>
    <row r="198" ht="15.75" customHeight="1">
      <c r="A198" s="32"/>
      <c r="B198" s="49" t="s">
        <v>239</v>
      </c>
      <c r="D198" s="50">
        <f>IFERROR(__xludf.DUMMYFUNCTION("SPLIT(B198, ""|"")"),1.513624514E9)</f>
        <v>1513624514</v>
      </c>
      <c r="E198" s="50" t="str">
        <f>IFERROR(__xludf.DUMMYFUNCTION("""COMPUTED_VALUE"""),"Caracas")</f>
        <v>Caracas</v>
      </c>
      <c r="F198" s="50">
        <f>IFERROR(__xludf.DUMMYFUNCTION("""COMPUTED_VALUE"""),20.0)</f>
        <v>20</v>
      </c>
      <c r="G198" s="51">
        <f>IFERROR(__xludf.DUMMYFUNCTION("""COMPUTED_VALUE"""),17046.0)</f>
        <v>17046</v>
      </c>
      <c r="H198" s="52" t="str">
        <f>IFERROR(__xludf.DUMMYFUNCTION("""COMPUTED_VALUE"""),"27273,6")</f>
        <v>27273,6</v>
      </c>
      <c r="I198" s="50" t="str">
        <f>IFERROR(__xludf.DUMMYFUNCTION("""COMPUTED_VALUE"""),"TP-LINK TD")</f>
        <v>TP-LINK TD</v>
      </c>
      <c r="J198" s="50" t="str">
        <f t="shared" si="1"/>
        <v>B2O</v>
      </c>
      <c r="K198" s="50">
        <f t="shared" si="2"/>
        <v>43.28085938</v>
      </c>
      <c r="L198" s="39" t="str">
        <f t="shared" si="3"/>
        <v>40-50 ГБ</v>
      </c>
    </row>
    <row r="199" ht="15.75" customHeight="1">
      <c r="A199" s="32"/>
      <c r="B199" s="49" t="s">
        <v>240</v>
      </c>
      <c r="D199" s="50">
        <f>IFERROR(__xludf.DUMMYFUNCTION("SPLIT(B199, ""|"")"),1.511329933E9)</f>
        <v>1511329933</v>
      </c>
      <c r="E199" s="50" t="str">
        <f>IFERROR(__xludf.DUMMYFUNCTION("""COMPUTED_VALUE"""),"Caracas")</f>
        <v>Caracas</v>
      </c>
      <c r="F199" s="50">
        <f>IFERROR(__xludf.DUMMYFUNCTION("""COMPUTED_VALUE"""),4.0)</f>
        <v>4</v>
      </c>
      <c r="G199" s="51">
        <f>IFERROR(__xludf.DUMMYFUNCTION("""COMPUTED_VALUE"""),7135.0)</f>
        <v>7135</v>
      </c>
      <c r="H199" s="52" t="str">
        <f>IFERROR(__xludf.DUMMYFUNCTION("""COMPUTED_VALUE"""),"20691,5")</f>
        <v>20691,5</v>
      </c>
      <c r="I199" s="50" t="str">
        <f>IFERROR(__xludf.DUMMYFUNCTION("""COMPUTED_VALUE"""),"TP-LINK Archer")</f>
        <v>TP-LINK Archer</v>
      </c>
      <c r="J199" s="50" t="str">
        <f t="shared" si="1"/>
        <v>B2B</v>
      </c>
      <c r="K199" s="50">
        <f t="shared" si="2"/>
        <v>27.17431641</v>
      </c>
      <c r="L199" s="39" t="str">
        <f t="shared" si="3"/>
        <v>25-30 ГБ</v>
      </c>
    </row>
    <row r="200" ht="15.75" customHeight="1">
      <c r="A200" s="32"/>
      <c r="B200" s="49" t="s">
        <v>241</v>
      </c>
      <c r="D200" s="50">
        <f>IFERROR(__xludf.DUMMYFUNCTION("SPLIT(B200, ""|"")"),1.512937723E9)</f>
        <v>1512937723</v>
      </c>
      <c r="E200" s="50" t="str">
        <f>IFERROR(__xludf.DUMMYFUNCTION("""COMPUTED_VALUE"""),"Maracay")</f>
        <v>Maracay</v>
      </c>
      <c r="F200" s="50">
        <f>IFERROR(__xludf.DUMMYFUNCTION("""COMPUTED_VALUE"""),4.0)</f>
        <v>4</v>
      </c>
      <c r="G200" s="51">
        <f>IFERROR(__xludf.DUMMYFUNCTION("""COMPUTED_VALUE"""),1759.0)</f>
        <v>1759</v>
      </c>
      <c r="H200" s="52">
        <f>IFERROR(__xludf.DUMMYFUNCTION("""COMPUTED_VALUE"""),3518.0)</f>
        <v>3518</v>
      </c>
      <c r="I200" s="50" t="str">
        <f>IFERROR(__xludf.DUMMYFUNCTION("""COMPUTED_VALUE"""),"Mercusys AC12G")</f>
        <v>Mercusys AC12G</v>
      </c>
      <c r="J200" s="50" t="str">
        <f t="shared" si="1"/>
        <v>B2B</v>
      </c>
      <c r="K200" s="50">
        <f t="shared" si="2"/>
        <v>5.153320313</v>
      </c>
      <c r="L200" s="39" t="str">
        <f t="shared" si="3"/>
        <v>5-10 ГБ</v>
      </c>
    </row>
    <row r="201" ht="15.75" customHeight="1">
      <c r="A201" s="32"/>
      <c r="B201" s="49" t="s">
        <v>242</v>
      </c>
      <c r="D201" s="50">
        <f>IFERROR(__xludf.DUMMYFUNCTION("SPLIT(B201, ""|"")"),1.516143443E9)</f>
        <v>1516143443</v>
      </c>
      <c r="E201" s="50" t="str">
        <f>IFERROR(__xludf.DUMMYFUNCTION("""COMPUTED_VALUE"""),"Caracas")</f>
        <v>Caracas</v>
      </c>
      <c r="F201" s="50">
        <f>IFERROR(__xludf.DUMMYFUNCTION("""COMPUTED_VALUE"""),4.0)</f>
        <v>4</v>
      </c>
      <c r="G201" s="51">
        <f>IFERROR(__xludf.DUMMYFUNCTION("""COMPUTED_VALUE"""),14781.0)</f>
        <v>14781</v>
      </c>
      <c r="H201" s="52" t="str">
        <f>IFERROR(__xludf.DUMMYFUNCTION("""COMPUTED_VALUE"""),"32518,2")</f>
        <v>32518,2</v>
      </c>
      <c r="I201" s="50" t="str">
        <f>IFERROR(__xludf.DUMMYFUNCTION("""COMPUTED_VALUE"""),"Xiaomi Mi Wi-Fi")</f>
        <v>Xiaomi Mi Wi-Fi</v>
      </c>
      <c r="J201" s="50" t="str">
        <f t="shared" si="1"/>
        <v>B2B</v>
      </c>
      <c r="K201" s="50">
        <f t="shared" si="2"/>
        <v>46.190625</v>
      </c>
      <c r="L201" s="39" t="str">
        <f t="shared" si="3"/>
        <v>40-50 ГБ</v>
      </c>
    </row>
    <row r="202" ht="15.75" customHeight="1">
      <c r="A202" s="32"/>
      <c r="B202" s="49" t="s">
        <v>243</v>
      </c>
      <c r="D202" s="50">
        <f>IFERROR(__xludf.DUMMYFUNCTION("SPLIT(B202, ""|"")"),1.516514425E9)</f>
        <v>1516514425</v>
      </c>
      <c r="E202" s="50" t="str">
        <f>IFERROR(__xludf.DUMMYFUNCTION("""COMPUTED_VALUE"""),"Caracas")</f>
        <v>Caracas</v>
      </c>
      <c r="F202" s="50">
        <f>IFERROR(__xludf.DUMMYFUNCTION("""COMPUTED_VALUE"""),5.0)</f>
        <v>5</v>
      </c>
      <c r="G202" s="51">
        <f>IFERROR(__xludf.DUMMYFUNCTION("""COMPUTED_VALUE"""),12601.0)</f>
        <v>12601</v>
      </c>
      <c r="H202" s="52" t="str">
        <f>IFERROR(__xludf.DUMMYFUNCTION("""COMPUTED_VALUE"""),"31502,5")</f>
        <v>31502,5</v>
      </c>
      <c r="I202" s="50" t="str">
        <f>IFERROR(__xludf.DUMMYFUNCTION("""COMPUTED_VALUE"""),"TP-LINK TD")</f>
        <v>TP-LINK TD</v>
      </c>
      <c r="J202" s="50" t="str">
        <f t="shared" si="1"/>
        <v>B2C</v>
      </c>
      <c r="K202" s="50">
        <f t="shared" si="2"/>
        <v>43.06982422</v>
      </c>
      <c r="L202" s="39" t="str">
        <f t="shared" si="3"/>
        <v>40-50 ГБ</v>
      </c>
    </row>
    <row r="203" ht="15.75" customHeight="1">
      <c r="A203" s="32"/>
      <c r="B203" s="49" t="s">
        <v>244</v>
      </c>
      <c r="D203" s="50">
        <f>IFERROR(__xludf.DUMMYFUNCTION("SPLIT(B203, ""|"")"),1.515005147E9)</f>
        <v>1515005147</v>
      </c>
      <c r="E203" s="50" t="str">
        <f>IFERROR(__xludf.DUMMYFUNCTION("""COMPUTED_VALUE"""),"Caracas")</f>
        <v>Caracas</v>
      </c>
      <c r="F203" s="50">
        <f>IFERROR(__xludf.DUMMYFUNCTION("""COMPUTED_VALUE"""),5.0)</f>
        <v>5</v>
      </c>
      <c r="G203" s="51">
        <f>IFERROR(__xludf.DUMMYFUNCTION("""COMPUTED_VALUE"""),2256.0)</f>
        <v>2256</v>
      </c>
      <c r="H203" s="52" t="str">
        <f>IFERROR(__xludf.DUMMYFUNCTION("""COMPUTED_VALUE"""),"7219,2")</f>
        <v>7219,2</v>
      </c>
      <c r="I203" s="50" t="str">
        <f>IFERROR(__xludf.DUMMYFUNCTION("""COMPUTED_VALUE"""),"TP-LINK Archer")</f>
        <v>TP-LINK Archer</v>
      </c>
      <c r="J203" s="50" t="str">
        <f t="shared" si="1"/>
        <v>B2C</v>
      </c>
      <c r="K203" s="50">
        <f t="shared" si="2"/>
        <v>9.253125</v>
      </c>
      <c r="L203" s="39" t="str">
        <f t="shared" si="3"/>
        <v>5-10 ГБ</v>
      </c>
    </row>
    <row r="204" ht="15.75" customHeight="1">
      <c r="A204" s="32"/>
      <c r="B204" s="49" t="s">
        <v>245</v>
      </c>
      <c r="D204" s="50">
        <f>IFERROR(__xludf.DUMMYFUNCTION("SPLIT(B204, ""|"")"),1.513793384E9)</f>
        <v>1513793384</v>
      </c>
      <c r="E204" s="50" t="str">
        <f>IFERROR(__xludf.DUMMYFUNCTION("""COMPUTED_VALUE"""),"Caracas")</f>
        <v>Caracas</v>
      </c>
      <c r="F204" s="50">
        <f>IFERROR(__xludf.DUMMYFUNCTION("""COMPUTED_VALUE"""),4.0)</f>
        <v>4</v>
      </c>
      <c r="G204" s="51">
        <f>IFERROR(__xludf.DUMMYFUNCTION("""COMPUTED_VALUE"""),14331.0)</f>
        <v>14331</v>
      </c>
      <c r="H204" s="52" t="str">
        <f>IFERROR(__xludf.DUMMYFUNCTION("""COMPUTED_VALUE"""),"32961,3")</f>
        <v>32961,3</v>
      </c>
      <c r="I204" s="50" t="str">
        <f>IFERROR(__xludf.DUMMYFUNCTION("""COMPUTED_VALUE"""),"Mercusys AC12G")</f>
        <v>Mercusys AC12G</v>
      </c>
      <c r="J204" s="50" t="str">
        <f t="shared" si="1"/>
        <v>B2B</v>
      </c>
      <c r="K204" s="50">
        <f t="shared" si="2"/>
        <v>46.18388672</v>
      </c>
      <c r="L204" s="39" t="str">
        <f t="shared" si="3"/>
        <v>40-50 ГБ</v>
      </c>
    </row>
    <row r="205" ht="15.75" customHeight="1">
      <c r="A205" s="32"/>
      <c r="B205" s="49" t="s">
        <v>246</v>
      </c>
      <c r="D205" s="50">
        <f>IFERROR(__xludf.DUMMYFUNCTION("SPLIT(B205, ""|"")"),1.517302505E9)</f>
        <v>1517302505</v>
      </c>
      <c r="E205" s="50" t="str">
        <f>IFERROR(__xludf.DUMMYFUNCTION("""COMPUTED_VALUE"""),"Caracas")</f>
        <v>Caracas</v>
      </c>
      <c r="F205" s="50">
        <f>IFERROR(__xludf.DUMMYFUNCTION("""COMPUTED_VALUE"""),5.0)</f>
        <v>5</v>
      </c>
      <c r="G205" s="51">
        <f>IFERROR(__xludf.DUMMYFUNCTION("""COMPUTED_VALUE"""),2509.0)</f>
        <v>2509</v>
      </c>
      <c r="H205" s="52" t="str">
        <f>IFERROR(__xludf.DUMMYFUNCTION("""COMPUTED_VALUE"""),"8781,5")</f>
        <v>8781,5</v>
      </c>
      <c r="I205" s="50" t="str">
        <f>IFERROR(__xludf.DUMMYFUNCTION("""COMPUTED_VALUE"""),"Xiaomi Mi Wi-Fi")</f>
        <v>Xiaomi Mi Wi-Fi</v>
      </c>
      <c r="J205" s="50" t="str">
        <f t="shared" si="1"/>
        <v>B2C</v>
      </c>
      <c r="K205" s="50">
        <f t="shared" si="2"/>
        <v>11.02587891</v>
      </c>
      <c r="L205" s="39" t="str">
        <f t="shared" si="3"/>
        <v>10-15 ГБ</v>
      </c>
    </row>
    <row r="206" ht="15.75" customHeight="1">
      <c r="A206" s="32"/>
      <c r="B206" s="49" t="s">
        <v>247</v>
      </c>
      <c r="D206" s="50">
        <f>IFERROR(__xludf.DUMMYFUNCTION("SPLIT(B206, ""|"")"),1.517384033E9)</f>
        <v>1517384033</v>
      </c>
      <c r="E206" s="50" t="str">
        <f>IFERROR(__xludf.DUMMYFUNCTION("""COMPUTED_VALUE"""),"Maracay")</f>
        <v>Maracay</v>
      </c>
      <c r="F206" s="50">
        <f>IFERROR(__xludf.DUMMYFUNCTION("""COMPUTED_VALUE"""),5.0)</f>
        <v>5</v>
      </c>
      <c r="G206" s="51">
        <f>IFERROR(__xludf.DUMMYFUNCTION("""COMPUTED_VALUE"""),4080.0)</f>
        <v>4080</v>
      </c>
      <c r="H206" s="52">
        <f>IFERROR(__xludf.DUMMYFUNCTION("""COMPUTED_VALUE"""),11832.0)</f>
        <v>11832</v>
      </c>
      <c r="I206" s="50" t="str">
        <f>IFERROR(__xludf.DUMMYFUNCTION("""COMPUTED_VALUE"""),"TP-LINK TD")</f>
        <v>TP-LINK TD</v>
      </c>
      <c r="J206" s="50" t="str">
        <f t="shared" si="1"/>
        <v>B2C</v>
      </c>
      <c r="K206" s="50">
        <f t="shared" si="2"/>
        <v>15.5390625</v>
      </c>
      <c r="L206" s="39" t="str">
        <f t="shared" si="3"/>
        <v>15-20 ГБ</v>
      </c>
    </row>
    <row r="207" ht="15.75" customHeight="1">
      <c r="A207" s="32"/>
      <c r="B207" s="49" t="s">
        <v>248</v>
      </c>
      <c r="D207" s="50">
        <f>IFERROR(__xludf.DUMMYFUNCTION("SPLIT(B207, ""|"")"),1.513544862E9)</f>
        <v>1513544862</v>
      </c>
      <c r="E207" s="50" t="str">
        <f>IFERROR(__xludf.DUMMYFUNCTION("""COMPUTED_VALUE"""),"Caracas")</f>
        <v>Caracas</v>
      </c>
      <c r="F207" s="50">
        <f>IFERROR(__xludf.DUMMYFUNCTION("""COMPUTED_VALUE"""),20.0)</f>
        <v>20</v>
      </c>
      <c r="G207" s="51">
        <f>IFERROR(__xludf.DUMMYFUNCTION("""COMPUTED_VALUE"""),13805.0)</f>
        <v>13805</v>
      </c>
      <c r="H207" s="52" t="str">
        <f>IFERROR(__xludf.DUMMYFUNCTION("""COMPUTED_VALUE"""),"20707,5")</f>
        <v>20707,5</v>
      </c>
      <c r="I207" s="50" t="str">
        <f>IFERROR(__xludf.DUMMYFUNCTION("""COMPUTED_VALUE"""),"TP-LINK Archer")</f>
        <v>TP-LINK Archer</v>
      </c>
      <c r="J207" s="50" t="str">
        <f t="shared" si="1"/>
        <v>B2O</v>
      </c>
      <c r="K207" s="50">
        <f t="shared" si="2"/>
        <v>33.70361328</v>
      </c>
      <c r="L207" s="39" t="str">
        <f t="shared" si="3"/>
        <v>30-35 ГБ</v>
      </c>
    </row>
    <row r="208" ht="15.75" customHeight="1">
      <c r="A208" s="32"/>
      <c r="B208" s="49" t="s">
        <v>249</v>
      </c>
      <c r="D208" s="50">
        <f>IFERROR(__xludf.DUMMYFUNCTION("SPLIT(B208, ""|"")"),1.513852175E9)</f>
        <v>1513852175</v>
      </c>
      <c r="E208" s="50" t="str">
        <f>IFERROR(__xludf.DUMMYFUNCTION("""COMPUTED_VALUE"""),"Caracas")</f>
        <v>Caracas</v>
      </c>
      <c r="F208" s="50">
        <f>IFERROR(__xludf.DUMMYFUNCTION("""COMPUTED_VALUE"""),15.0)</f>
        <v>15</v>
      </c>
      <c r="G208" s="51">
        <f>IFERROR(__xludf.DUMMYFUNCTION("""COMPUTED_VALUE"""),15368.0)</f>
        <v>15368</v>
      </c>
      <c r="H208" s="52">
        <f>IFERROR(__xludf.DUMMYFUNCTION("""COMPUTED_VALUE"""),38420.0)</f>
        <v>38420</v>
      </c>
      <c r="I208" s="50" t="str">
        <f>IFERROR(__xludf.DUMMYFUNCTION("""COMPUTED_VALUE"""),"Mercusys AC12G")</f>
        <v>Mercusys AC12G</v>
      </c>
      <c r="J208" s="50" t="str">
        <f t="shared" si="1"/>
        <v>VIP</v>
      </c>
      <c r="K208" s="50">
        <f t="shared" si="2"/>
        <v>52.52734375</v>
      </c>
      <c r="L208" s="39" t="str">
        <f t="shared" si="3"/>
        <v>50+ ГБ</v>
      </c>
    </row>
    <row r="209" ht="15.75" customHeight="1">
      <c r="A209" s="32"/>
      <c r="B209" s="49" t="s">
        <v>250</v>
      </c>
      <c r="D209" s="50">
        <f>IFERROR(__xludf.DUMMYFUNCTION("SPLIT(B209, ""|"")"),1.511787333E9)</f>
        <v>1511787333</v>
      </c>
      <c r="E209" s="50" t="str">
        <f>IFERROR(__xludf.DUMMYFUNCTION("""COMPUTED_VALUE"""),"Caracas")</f>
        <v>Caracas</v>
      </c>
      <c r="F209" s="50">
        <f>IFERROR(__xludf.DUMMYFUNCTION("""COMPUTED_VALUE"""),5.0)</f>
        <v>5</v>
      </c>
      <c r="G209" s="51">
        <f>IFERROR(__xludf.DUMMYFUNCTION("""COMPUTED_VALUE"""),12677.0)</f>
        <v>12677</v>
      </c>
      <c r="H209" s="52" t="str">
        <f>IFERROR(__xludf.DUMMYFUNCTION("""COMPUTED_VALUE"""),"34227,9")</f>
        <v>34227,9</v>
      </c>
      <c r="I209" s="50" t="str">
        <f>IFERROR(__xludf.DUMMYFUNCTION("""COMPUTED_VALUE"""),"Xiaomi Mi Wi-Fi")</f>
        <v>Xiaomi Mi Wi-Fi</v>
      </c>
      <c r="J209" s="50" t="str">
        <f t="shared" si="1"/>
        <v>B2C</v>
      </c>
      <c r="K209" s="50">
        <f t="shared" si="2"/>
        <v>45.80556641</v>
      </c>
      <c r="L209" s="39" t="str">
        <f t="shared" si="3"/>
        <v>40-50 ГБ</v>
      </c>
    </row>
    <row r="210" ht="15.75" customHeight="1">
      <c r="A210" s="32"/>
      <c r="B210" s="49" t="s">
        <v>251</v>
      </c>
      <c r="D210" s="50">
        <f>IFERROR(__xludf.DUMMYFUNCTION("SPLIT(B210, ""|"")"),1.514246401E9)</f>
        <v>1514246401</v>
      </c>
      <c r="E210" s="50" t="str">
        <f>IFERROR(__xludf.DUMMYFUNCTION("""COMPUTED_VALUE"""),"Maracay")</f>
        <v>Maracay</v>
      </c>
      <c r="F210" s="50">
        <f>IFERROR(__xludf.DUMMYFUNCTION("""COMPUTED_VALUE"""),5.0)</f>
        <v>5</v>
      </c>
      <c r="G210" s="51">
        <f>IFERROR(__xludf.DUMMYFUNCTION("""COMPUTED_VALUE"""),2423.0)</f>
        <v>2423</v>
      </c>
      <c r="H210" s="52" t="str">
        <f>IFERROR(__xludf.DUMMYFUNCTION("""COMPUTED_VALUE"""),"3876,8")</f>
        <v>3876,8</v>
      </c>
      <c r="I210" s="50" t="str">
        <f>IFERROR(__xludf.DUMMYFUNCTION("""COMPUTED_VALUE"""),"TP-LINK TD")</f>
        <v>TP-LINK TD</v>
      </c>
      <c r="J210" s="50" t="str">
        <f t="shared" si="1"/>
        <v>B2C</v>
      </c>
      <c r="K210" s="50">
        <f t="shared" si="2"/>
        <v>6.152148438</v>
      </c>
      <c r="L210" s="39" t="str">
        <f t="shared" si="3"/>
        <v>5-10 ГБ</v>
      </c>
    </row>
    <row r="211" ht="15.75" customHeight="1">
      <c r="A211" s="32"/>
      <c r="B211" s="49" t="s">
        <v>252</v>
      </c>
      <c r="D211" s="50">
        <f>IFERROR(__xludf.DUMMYFUNCTION("SPLIT(B211, ""|"")"),1.512099833E9)</f>
        <v>1512099833</v>
      </c>
      <c r="E211" s="50" t="str">
        <f>IFERROR(__xludf.DUMMYFUNCTION("""COMPUTED_VALUE"""),"Maracay")</f>
        <v>Maracay</v>
      </c>
      <c r="F211" s="50">
        <f>IFERROR(__xludf.DUMMYFUNCTION("""COMPUTED_VALUE"""),4.0)</f>
        <v>4</v>
      </c>
      <c r="G211" s="51">
        <f>IFERROR(__xludf.DUMMYFUNCTION("""COMPUTED_VALUE"""),16039.0)</f>
        <v>16039</v>
      </c>
      <c r="H211" s="52" t="str">
        <f>IFERROR(__xludf.DUMMYFUNCTION("""COMPUTED_VALUE"""),"24058,5")</f>
        <v>24058,5</v>
      </c>
      <c r="I211" s="50" t="str">
        <f>IFERROR(__xludf.DUMMYFUNCTION("""COMPUTED_VALUE"""),"TP-LINK Archer")</f>
        <v>TP-LINK Archer</v>
      </c>
      <c r="J211" s="50" t="str">
        <f t="shared" si="1"/>
        <v>B2B</v>
      </c>
      <c r="K211" s="50">
        <f t="shared" si="2"/>
        <v>39.15771484</v>
      </c>
      <c r="L211" s="39" t="str">
        <f t="shared" si="3"/>
        <v>35-40 ГБ</v>
      </c>
    </row>
    <row r="212" ht="15.75" customHeight="1">
      <c r="A212" s="32"/>
      <c r="B212" s="49" t="s">
        <v>253</v>
      </c>
      <c r="D212" s="50">
        <f>IFERROR(__xludf.DUMMYFUNCTION("SPLIT(B212, ""|"")"),1.511393044E9)</f>
        <v>1511393044</v>
      </c>
      <c r="E212" s="50" t="str">
        <f>IFERROR(__xludf.DUMMYFUNCTION("""COMPUTED_VALUE"""),"Maracay")</f>
        <v>Maracay</v>
      </c>
      <c r="F212" s="50">
        <f>IFERROR(__xludf.DUMMYFUNCTION("""COMPUTED_VALUE"""),20.0)</f>
        <v>20</v>
      </c>
      <c r="G212" s="51">
        <f>IFERROR(__xludf.DUMMYFUNCTION("""COMPUTED_VALUE"""),12654.0)</f>
        <v>12654</v>
      </c>
      <c r="H212" s="52" t="str">
        <f>IFERROR(__xludf.DUMMYFUNCTION("""COMPUTED_VALUE"""),"29104,2")</f>
        <v>29104,2</v>
      </c>
      <c r="I212" s="50" t="str">
        <f>IFERROR(__xludf.DUMMYFUNCTION("""COMPUTED_VALUE"""),"Mercusys AC12G")</f>
        <v>Mercusys AC12G</v>
      </c>
      <c r="J212" s="50" t="str">
        <f t="shared" si="1"/>
        <v>B2O</v>
      </c>
      <c r="K212" s="50">
        <f t="shared" si="2"/>
        <v>40.77949219</v>
      </c>
      <c r="L212" s="39" t="str">
        <f t="shared" si="3"/>
        <v>40-50 ГБ</v>
      </c>
    </row>
    <row r="213" ht="15.75" customHeight="1">
      <c r="A213" s="32"/>
      <c r="B213" s="49" t="s">
        <v>254</v>
      </c>
      <c r="D213" s="50">
        <f>IFERROR(__xludf.DUMMYFUNCTION("SPLIT(B213, ""|"")"),1.513743409E9)</f>
        <v>1513743409</v>
      </c>
      <c r="E213" s="50" t="str">
        <f>IFERROR(__xludf.DUMMYFUNCTION("""COMPUTED_VALUE"""),"Caracas")</f>
        <v>Caracas</v>
      </c>
      <c r="F213" s="50">
        <f>IFERROR(__xludf.DUMMYFUNCTION("""COMPUTED_VALUE"""),15.0)</f>
        <v>15</v>
      </c>
      <c r="G213" s="51">
        <f>IFERROR(__xludf.DUMMYFUNCTION("""COMPUTED_VALUE"""),773.0)</f>
        <v>773</v>
      </c>
      <c r="H213" s="52" t="str">
        <f>IFERROR(__xludf.DUMMYFUNCTION("""COMPUTED_VALUE"""),"2009,8")</f>
        <v>2009,8</v>
      </c>
      <c r="I213" s="50" t="str">
        <f>IFERROR(__xludf.DUMMYFUNCTION("""COMPUTED_VALUE"""),"Xiaomi Mi Wi-Fi")</f>
        <v>Xiaomi Mi Wi-Fi</v>
      </c>
      <c r="J213" s="50" t="str">
        <f t="shared" si="1"/>
        <v>VIP</v>
      </c>
      <c r="K213" s="50">
        <f t="shared" si="2"/>
        <v>2.717578125</v>
      </c>
      <c r="L213" s="39" t="str">
        <f t="shared" si="3"/>
        <v>0-5 ГБ</v>
      </c>
    </row>
    <row r="214" ht="15.75" customHeight="1">
      <c r="A214" s="32"/>
      <c r="B214" s="49" t="s">
        <v>255</v>
      </c>
      <c r="D214" s="50">
        <f>IFERROR(__xludf.DUMMYFUNCTION("SPLIT(B214, ""|"")"),1.517063955E9)</f>
        <v>1517063955</v>
      </c>
      <c r="E214" s="50" t="str">
        <f>IFERROR(__xludf.DUMMYFUNCTION("""COMPUTED_VALUE"""),"Caracas")</f>
        <v>Caracas</v>
      </c>
      <c r="F214" s="50">
        <f>IFERROR(__xludf.DUMMYFUNCTION("""COMPUTED_VALUE"""),5.0)</f>
        <v>5</v>
      </c>
      <c r="G214" s="51">
        <f>IFERROR(__xludf.DUMMYFUNCTION("""COMPUTED_VALUE"""),1713.0)</f>
        <v>1713</v>
      </c>
      <c r="H214" s="52" t="str">
        <f>IFERROR(__xludf.DUMMYFUNCTION("""COMPUTED_VALUE"""),"4796,4")</f>
        <v>4796,4</v>
      </c>
      <c r="I214" s="50" t="str">
        <f>IFERROR(__xludf.DUMMYFUNCTION("""COMPUTED_VALUE"""),"TP-LINK TD")</f>
        <v>TP-LINK TD</v>
      </c>
      <c r="J214" s="50" t="str">
        <f t="shared" si="1"/>
        <v>B2C</v>
      </c>
      <c r="K214" s="50">
        <f t="shared" si="2"/>
        <v>6.356835938</v>
      </c>
      <c r="L214" s="39" t="str">
        <f t="shared" si="3"/>
        <v>5-10 ГБ</v>
      </c>
    </row>
    <row r="215" ht="15.75" customHeight="1">
      <c r="A215" s="32"/>
      <c r="B215" s="49" t="s">
        <v>256</v>
      </c>
      <c r="D215" s="50">
        <f>IFERROR(__xludf.DUMMYFUNCTION("SPLIT(B215, ""|"")"),1.518740524E9)</f>
        <v>1518740524</v>
      </c>
      <c r="E215" s="50" t="str">
        <f>IFERROR(__xludf.DUMMYFUNCTION("""COMPUTED_VALUE"""),"Caracas")</f>
        <v>Caracas</v>
      </c>
      <c r="F215" s="50">
        <f>IFERROR(__xludf.DUMMYFUNCTION("""COMPUTED_VALUE"""),5.0)</f>
        <v>5</v>
      </c>
      <c r="G215" s="51">
        <f>IFERROR(__xludf.DUMMYFUNCTION("""COMPUTED_VALUE"""),8280.0)</f>
        <v>8280</v>
      </c>
      <c r="H215" s="52">
        <f>IFERROR(__xludf.DUMMYFUNCTION("""COMPUTED_VALUE"""),25668.0)</f>
        <v>25668</v>
      </c>
      <c r="I215" s="50" t="str">
        <f>IFERROR(__xludf.DUMMYFUNCTION("""COMPUTED_VALUE"""),"TP-LINK Archer")</f>
        <v>TP-LINK Archer</v>
      </c>
      <c r="J215" s="50" t="str">
        <f t="shared" si="1"/>
        <v>B2C</v>
      </c>
      <c r="K215" s="50">
        <f t="shared" si="2"/>
        <v>33.15234375</v>
      </c>
      <c r="L215" s="39" t="str">
        <f t="shared" si="3"/>
        <v>30-35 ГБ</v>
      </c>
    </row>
    <row r="216" ht="15.75" customHeight="1">
      <c r="A216" s="32"/>
      <c r="B216" s="49" t="s">
        <v>257</v>
      </c>
      <c r="D216" s="50">
        <f>IFERROR(__xludf.DUMMYFUNCTION("SPLIT(B216, ""|"")"),1.512637506E9)</f>
        <v>1512637506</v>
      </c>
      <c r="E216" s="50" t="str">
        <f>IFERROR(__xludf.DUMMYFUNCTION("""COMPUTED_VALUE"""),"Caracas")</f>
        <v>Caracas</v>
      </c>
      <c r="F216" s="50">
        <f>IFERROR(__xludf.DUMMYFUNCTION("""COMPUTED_VALUE"""),5.0)</f>
        <v>5</v>
      </c>
      <c r="G216" s="51">
        <f>IFERROR(__xludf.DUMMYFUNCTION("""COMPUTED_VALUE"""),5942.0)</f>
        <v>5942</v>
      </c>
      <c r="H216" s="52" t="str">
        <f>IFERROR(__xludf.DUMMYFUNCTION("""COMPUTED_VALUE"""),"13666,6")</f>
        <v>13666,6</v>
      </c>
      <c r="I216" s="50" t="str">
        <f>IFERROR(__xludf.DUMMYFUNCTION("""COMPUTED_VALUE"""),"Mercusys AC12G")</f>
        <v>Mercusys AC12G</v>
      </c>
      <c r="J216" s="50" t="str">
        <f t="shared" si="1"/>
        <v>B2C</v>
      </c>
      <c r="K216" s="50">
        <f t="shared" si="2"/>
        <v>19.14902344</v>
      </c>
      <c r="L216" s="39" t="str">
        <f t="shared" si="3"/>
        <v>15-20 ГБ</v>
      </c>
    </row>
    <row r="217" ht="15.75" customHeight="1">
      <c r="A217" s="32"/>
      <c r="B217" s="49" t="s">
        <v>258</v>
      </c>
      <c r="D217" s="50">
        <f>IFERROR(__xludf.DUMMYFUNCTION("SPLIT(B217, ""|"")"),1.51500808E9)</f>
        <v>1515008080</v>
      </c>
      <c r="E217" s="50" t="str">
        <f>IFERROR(__xludf.DUMMYFUNCTION("""COMPUTED_VALUE"""),"Caracas")</f>
        <v>Caracas</v>
      </c>
      <c r="F217" s="50">
        <f>IFERROR(__xludf.DUMMYFUNCTION("""COMPUTED_VALUE"""),5.0)</f>
        <v>5</v>
      </c>
      <c r="G217" s="51">
        <f>IFERROR(__xludf.DUMMYFUNCTION("""COMPUTED_VALUE"""),4413.0)</f>
        <v>4413</v>
      </c>
      <c r="H217" s="52" t="str">
        <f>IFERROR(__xludf.DUMMYFUNCTION("""COMPUTED_VALUE"""),"15004,2")</f>
        <v>15004,2</v>
      </c>
      <c r="I217" s="50" t="str">
        <f>IFERROR(__xludf.DUMMYFUNCTION("""COMPUTED_VALUE"""),"Xiaomi Mi Wi-Fi")</f>
        <v>Xiaomi Mi Wi-Fi</v>
      </c>
      <c r="J217" s="50" t="str">
        <f t="shared" si="1"/>
        <v>B2C</v>
      </c>
      <c r="K217" s="50">
        <f t="shared" si="2"/>
        <v>18.96210938</v>
      </c>
      <c r="L217" s="39" t="str">
        <f t="shared" si="3"/>
        <v>15-20 ГБ</v>
      </c>
    </row>
    <row r="218" ht="15.75" customHeight="1">
      <c r="A218" s="32"/>
      <c r="B218" s="49" t="s">
        <v>259</v>
      </c>
      <c r="D218" s="50">
        <f>IFERROR(__xludf.DUMMYFUNCTION("SPLIT(B218, ""|"")"),1.514835483E9)</f>
        <v>1514835483</v>
      </c>
      <c r="E218" s="50" t="str">
        <f>IFERROR(__xludf.DUMMYFUNCTION("""COMPUTED_VALUE"""),"Caracas")</f>
        <v>Caracas</v>
      </c>
      <c r="F218" s="50">
        <f>IFERROR(__xludf.DUMMYFUNCTION("""COMPUTED_VALUE"""),5.0)</f>
        <v>5</v>
      </c>
      <c r="G218" s="51">
        <f>IFERROR(__xludf.DUMMYFUNCTION("""COMPUTED_VALUE"""),900.0)</f>
        <v>900</v>
      </c>
      <c r="H218" s="52">
        <f>IFERROR(__xludf.DUMMYFUNCTION("""COMPUTED_VALUE"""),2430.0)</f>
        <v>2430</v>
      </c>
      <c r="I218" s="50" t="str">
        <f>IFERROR(__xludf.DUMMYFUNCTION("""COMPUTED_VALUE"""),"TP-LINK TD")</f>
        <v>TP-LINK TD</v>
      </c>
      <c r="J218" s="50" t="str">
        <f t="shared" si="1"/>
        <v>B2C</v>
      </c>
      <c r="K218" s="50">
        <f t="shared" si="2"/>
        <v>3.251953125</v>
      </c>
      <c r="L218" s="39" t="str">
        <f t="shared" si="3"/>
        <v>0-5 ГБ</v>
      </c>
    </row>
    <row r="219" ht="15.75" customHeight="1">
      <c r="A219" s="32"/>
      <c r="B219" s="49" t="s">
        <v>260</v>
      </c>
      <c r="D219" s="50">
        <f>IFERROR(__xludf.DUMMYFUNCTION("SPLIT(B219, ""|"")"),1.514734016E9)</f>
        <v>1514734016</v>
      </c>
      <c r="E219" s="50" t="str">
        <f>IFERROR(__xludf.DUMMYFUNCTION("""COMPUTED_VALUE"""),"Caracas")</f>
        <v>Caracas</v>
      </c>
      <c r="F219" s="50">
        <f>IFERROR(__xludf.DUMMYFUNCTION("""COMPUTED_VALUE"""),4.0)</f>
        <v>4</v>
      </c>
      <c r="G219" s="51">
        <f>IFERROR(__xludf.DUMMYFUNCTION("""COMPUTED_VALUE"""),670.0)</f>
        <v>670</v>
      </c>
      <c r="H219" s="52">
        <f>IFERROR(__xludf.DUMMYFUNCTION("""COMPUTED_VALUE"""),1742.0)</f>
        <v>1742</v>
      </c>
      <c r="I219" s="50" t="str">
        <f>IFERROR(__xludf.DUMMYFUNCTION("""COMPUTED_VALUE"""),"TP-LINK Archer")</f>
        <v>TP-LINK Archer</v>
      </c>
      <c r="J219" s="50" t="str">
        <f t="shared" si="1"/>
        <v>B2B</v>
      </c>
      <c r="K219" s="50">
        <f t="shared" si="2"/>
        <v>2.35546875</v>
      </c>
      <c r="L219" s="39" t="str">
        <f t="shared" si="3"/>
        <v>0-5 ГБ</v>
      </c>
    </row>
    <row r="220" ht="15.75" customHeight="1">
      <c r="A220" s="32"/>
      <c r="B220" s="49" t="s">
        <v>261</v>
      </c>
      <c r="D220" s="50">
        <f>IFERROR(__xludf.DUMMYFUNCTION("SPLIT(B220, ""|"")"),1.51490355E9)</f>
        <v>1514903550</v>
      </c>
      <c r="E220" s="50" t="str">
        <f>IFERROR(__xludf.DUMMYFUNCTION("""COMPUTED_VALUE"""),"Caracas")</f>
        <v>Caracas</v>
      </c>
      <c r="F220" s="50">
        <f>IFERROR(__xludf.DUMMYFUNCTION("""COMPUTED_VALUE"""),15.0)</f>
        <v>15</v>
      </c>
      <c r="G220" s="51">
        <f>IFERROR(__xludf.DUMMYFUNCTION("""COMPUTED_VALUE"""),9590.0)</f>
        <v>9590</v>
      </c>
      <c r="H220" s="52">
        <f>IFERROR(__xludf.DUMMYFUNCTION("""COMPUTED_VALUE"""),27811.0)</f>
        <v>27811</v>
      </c>
      <c r="I220" s="50" t="str">
        <f>IFERROR(__xludf.DUMMYFUNCTION("""COMPUTED_VALUE"""),"Mercusys AC12G")</f>
        <v>Mercusys AC12G</v>
      </c>
      <c r="J220" s="50" t="str">
        <f t="shared" si="1"/>
        <v>VIP</v>
      </c>
      <c r="K220" s="50">
        <f t="shared" si="2"/>
        <v>36.52441406</v>
      </c>
      <c r="L220" s="39" t="str">
        <f t="shared" si="3"/>
        <v>35-40 ГБ</v>
      </c>
    </row>
    <row r="221" ht="15.75" customHeight="1">
      <c r="A221" s="32"/>
      <c r="B221" s="49" t="s">
        <v>262</v>
      </c>
      <c r="D221" s="50">
        <f>IFERROR(__xludf.DUMMYFUNCTION("SPLIT(B221, ""|"")"),1.516225388E9)</f>
        <v>1516225388</v>
      </c>
      <c r="E221" s="50" t="str">
        <f>IFERROR(__xludf.DUMMYFUNCTION("""COMPUTED_VALUE"""),"Caracas")</f>
        <v>Caracas</v>
      </c>
      <c r="F221" s="50">
        <f>IFERROR(__xludf.DUMMYFUNCTION("""COMPUTED_VALUE"""),5.0)</f>
        <v>5</v>
      </c>
      <c r="G221" s="51">
        <f>IFERROR(__xludf.DUMMYFUNCTION("""COMPUTED_VALUE"""),8248.0)</f>
        <v>8248</v>
      </c>
      <c r="H221" s="52" t="str">
        <f>IFERROR(__xludf.DUMMYFUNCTION("""COMPUTED_VALUE"""),"17320,8")</f>
        <v>17320,8</v>
      </c>
      <c r="I221" s="50" t="str">
        <f>IFERROR(__xludf.DUMMYFUNCTION("""COMPUTED_VALUE"""),"Xiaomi Mi Wi-Fi")</f>
        <v>Xiaomi Mi Wi-Fi</v>
      </c>
      <c r="J221" s="50" t="str">
        <f t="shared" si="1"/>
        <v>B2C</v>
      </c>
      <c r="K221" s="50">
        <f t="shared" si="2"/>
        <v>24.96953125</v>
      </c>
      <c r="L221" s="39" t="str">
        <f t="shared" si="3"/>
        <v>20-25 ГБ</v>
      </c>
    </row>
    <row r="222" ht="15.75" customHeight="1">
      <c r="A222" s="32"/>
      <c r="B222" s="49" t="s">
        <v>263</v>
      </c>
      <c r="D222" s="50">
        <f>IFERROR(__xludf.DUMMYFUNCTION("SPLIT(B222, ""|"")"),1.516346654E9)</f>
        <v>1516346654</v>
      </c>
      <c r="E222" s="50" t="str">
        <f>IFERROR(__xludf.DUMMYFUNCTION("""COMPUTED_VALUE"""),"Maracay")</f>
        <v>Maracay</v>
      </c>
      <c r="F222" s="50">
        <f>IFERROR(__xludf.DUMMYFUNCTION("""COMPUTED_VALUE"""),15.0)</f>
        <v>15</v>
      </c>
      <c r="G222" s="51">
        <f>IFERROR(__xludf.DUMMYFUNCTION("""COMPUTED_VALUE"""),20415.0)</f>
        <v>20415</v>
      </c>
      <c r="H222" s="52" t="str">
        <f>IFERROR(__xludf.DUMMYFUNCTION("""COMPUTED_VALUE"""),"55120,5")</f>
        <v>55120,5</v>
      </c>
      <c r="I222" s="50" t="str">
        <f>IFERROR(__xludf.DUMMYFUNCTION("""COMPUTED_VALUE"""),"TP-LINK TD")</f>
        <v>TP-LINK TD</v>
      </c>
      <c r="J222" s="50" t="str">
        <f t="shared" si="1"/>
        <v>VIP</v>
      </c>
      <c r="K222" s="50">
        <f t="shared" si="2"/>
        <v>73.76513672</v>
      </c>
      <c r="L222" s="39" t="str">
        <f t="shared" si="3"/>
        <v>50+ ГБ</v>
      </c>
    </row>
    <row r="223" ht="15.75" customHeight="1">
      <c r="A223" s="32"/>
      <c r="B223" s="49" t="s">
        <v>264</v>
      </c>
      <c r="D223" s="50">
        <f>IFERROR(__xludf.DUMMYFUNCTION("SPLIT(B223, ""|"")"),1.512155475E9)</f>
        <v>1512155475</v>
      </c>
      <c r="E223" s="50" t="str">
        <f>IFERROR(__xludf.DUMMYFUNCTION("""COMPUTED_VALUE"""),"Caracas")</f>
        <v>Caracas</v>
      </c>
      <c r="F223" s="50">
        <f>IFERROR(__xludf.DUMMYFUNCTION("""COMPUTED_VALUE"""),5.0)</f>
        <v>5</v>
      </c>
      <c r="G223" s="51">
        <f>IFERROR(__xludf.DUMMYFUNCTION("""COMPUTED_VALUE"""),19274.0)</f>
        <v>19274</v>
      </c>
      <c r="H223" s="52" t="str">
        <f>IFERROR(__xludf.DUMMYFUNCTION("""COMPUTED_VALUE"""),"59749,4")</f>
        <v>59749,4</v>
      </c>
      <c r="I223" s="50" t="str">
        <f>IFERROR(__xludf.DUMMYFUNCTION("""COMPUTED_VALUE"""),"TP-LINK Archer")</f>
        <v>TP-LINK Archer</v>
      </c>
      <c r="J223" s="50" t="str">
        <f t="shared" si="1"/>
        <v>B2C</v>
      </c>
      <c r="K223" s="50">
        <f t="shared" si="2"/>
        <v>77.17128906</v>
      </c>
      <c r="L223" s="39" t="str">
        <f t="shared" si="3"/>
        <v>50+ ГБ</v>
      </c>
    </row>
    <row r="224" ht="15.75" customHeight="1">
      <c r="A224" s="32"/>
      <c r="B224" s="49" t="s">
        <v>265</v>
      </c>
      <c r="D224" s="50">
        <f>IFERROR(__xludf.DUMMYFUNCTION("SPLIT(B224, ""|"")"),1.516614422E9)</f>
        <v>1516614422</v>
      </c>
      <c r="E224" s="50" t="str">
        <f>IFERROR(__xludf.DUMMYFUNCTION("""COMPUTED_VALUE"""),"Maracay")</f>
        <v>Maracay</v>
      </c>
      <c r="F224" s="50">
        <f>IFERROR(__xludf.DUMMYFUNCTION("""COMPUTED_VALUE"""),4.0)</f>
        <v>4</v>
      </c>
      <c r="G224" s="51">
        <f>IFERROR(__xludf.DUMMYFUNCTION("""COMPUTED_VALUE"""),20214.0)</f>
        <v>20214</v>
      </c>
      <c r="H224" s="52">
        <f>IFERROR(__xludf.DUMMYFUNCTION("""COMPUTED_VALUE"""),30321.0)</f>
        <v>30321</v>
      </c>
      <c r="I224" s="50" t="str">
        <f>IFERROR(__xludf.DUMMYFUNCTION("""COMPUTED_VALUE"""),"Mercusys AC12G")</f>
        <v>Mercusys AC12G</v>
      </c>
      <c r="J224" s="50" t="str">
        <f t="shared" si="1"/>
        <v>B2B</v>
      </c>
      <c r="K224" s="50">
        <f t="shared" si="2"/>
        <v>49.35058594</v>
      </c>
      <c r="L224" s="39" t="str">
        <f t="shared" si="3"/>
        <v>40-50 ГБ</v>
      </c>
    </row>
    <row r="225" ht="15.75" customHeight="1">
      <c r="A225" s="32"/>
      <c r="B225" s="49" t="s">
        <v>266</v>
      </c>
      <c r="D225" s="50">
        <f>IFERROR(__xludf.DUMMYFUNCTION("SPLIT(B225, ""|"")"),1.515526152E9)</f>
        <v>1515526152</v>
      </c>
      <c r="E225" s="50" t="str">
        <f>IFERROR(__xludf.DUMMYFUNCTION("""COMPUTED_VALUE"""),"Caracas")</f>
        <v>Caracas</v>
      </c>
      <c r="F225" s="50">
        <f>IFERROR(__xludf.DUMMYFUNCTION("""COMPUTED_VALUE"""),5.0)</f>
        <v>5</v>
      </c>
      <c r="G225" s="51">
        <f>IFERROR(__xludf.DUMMYFUNCTION("""COMPUTED_VALUE"""),12447.0)</f>
        <v>12447</v>
      </c>
      <c r="H225" s="52" t="str">
        <f>IFERROR(__xludf.DUMMYFUNCTION("""COMPUTED_VALUE"""),"33606,9")</f>
        <v>33606,9</v>
      </c>
      <c r="I225" s="50" t="str">
        <f>IFERROR(__xludf.DUMMYFUNCTION("""COMPUTED_VALUE"""),"Xiaomi Mi Wi-Fi")</f>
        <v>Xiaomi Mi Wi-Fi</v>
      </c>
      <c r="J225" s="50" t="str">
        <f t="shared" si="1"/>
        <v>B2C</v>
      </c>
      <c r="K225" s="50">
        <f t="shared" si="2"/>
        <v>44.97451172</v>
      </c>
      <c r="L225" s="39" t="str">
        <f t="shared" si="3"/>
        <v>40-50 ГБ</v>
      </c>
    </row>
    <row r="226" ht="15.75" customHeight="1">
      <c r="A226" s="32"/>
      <c r="B226" s="49" t="s">
        <v>267</v>
      </c>
      <c r="D226" s="50">
        <f>IFERROR(__xludf.DUMMYFUNCTION("SPLIT(B226, ""|"")"),1.516376208E9)</f>
        <v>1516376208</v>
      </c>
      <c r="E226" s="50" t="str">
        <f>IFERROR(__xludf.DUMMYFUNCTION("""COMPUTED_VALUE"""),"Caracas")</f>
        <v>Caracas</v>
      </c>
      <c r="F226" s="50">
        <f>IFERROR(__xludf.DUMMYFUNCTION("""COMPUTED_VALUE"""),15.0)</f>
        <v>15</v>
      </c>
      <c r="G226" s="51">
        <f>IFERROR(__xludf.DUMMYFUNCTION("""COMPUTED_VALUE"""),3648.0)</f>
        <v>3648</v>
      </c>
      <c r="H226" s="52">
        <f>IFERROR(__xludf.DUMMYFUNCTION("""COMPUTED_VALUE"""),7296.0)</f>
        <v>7296</v>
      </c>
      <c r="I226" s="50" t="str">
        <f>IFERROR(__xludf.DUMMYFUNCTION("""COMPUTED_VALUE"""),"TP-LINK TD")</f>
        <v>TP-LINK TD</v>
      </c>
      <c r="J226" s="50" t="str">
        <f t="shared" si="1"/>
        <v>VIP</v>
      </c>
      <c r="K226" s="50">
        <f t="shared" si="2"/>
        <v>10.6875</v>
      </c>
      <c r="L226" s="39" t="str">
        <f t="shared" si="3"/>
        <v>10-15 ГБ</v>
      </c>
    </row>
    <row r="227" ht="15.75" customHeight="1">
      <c r="A227" s="32"/>
      <c r="B227" s="49" t="s">
        <v>268</v>
      </c>
      <c r="D227" s="50">
        <f>IFERROR(__xludf.DUMMYFUNCTION("SPLIT(B227, ""|"")"),1.517665652E9)</f>
        <v>1517665652</v>
      </c>
      <c r="E227" s="50" t="str">
        <f>IFERROR(__xludf.DUMMYFUNCTION("""COMPUTED_VALUE"""),"Caracas")</f>
        <v>Caracas</v>
      </c>
      <c r="F227" s="50">
        <f>IFERROR(__xludf.DUMMYFUNCTION("""COMPUTED_VALUE"""),15.0)</f>
        <v>15</v>
      </c>
      <c r="G227" s="51">
        <f>IFERROR(__xludf.DUMMYFUNCTION("""COMPUTED_VALUE"""),9435.0)</f>
        <v>9435</v>
      </c>
      <c r="H227" s="52">
        <f>IFERROR(__xludf.DUMMYFUNCTION("""COMPUTED_VALUE"""),20757.0)</f>
        <v>20757</v>
      </c>
      <c r="I227" s="50" t="str">
        <f>IFERROR(__xludf.DUMMYFUNCTION("""COMPUTED_VALUE"""),"TP-LINK Archer")</f>
        <v>TP-LINK Archer</v>
      </c>
      <c r="J227" s="50" t="str">
        <f t="shared" si="1"/>
        <v>VIP</v>
      </c>
      <c r="K227" s="50">
        <f t="shared" si="2"/>
        <v>29.484375</v>
      </c>
      <c r="L227" s="39" t="str">
        <f t="shared" si="3"/>
        <v>25-30 ГБ</v>
      </c>
    </row>
    <row r="228" ht="15.75" customHeight="1">
      <c r="A228" s="32"/>
      <c r="B228" s="49" t="s">
        <v>269</v>
      </c>
      <c r="D228" s="50">
        <f>IFERROR(__xludf.DUMMYFUNCTION("SPLIT(B228, ""|"")"),1.51480257E9)</f>
        <v>1514802570</v>
      </c>
      <c r="E228" s="50" t="str">
        <f>IFERROR(__xludf.DUMMYFUNCTION("""COMPUTED_VALUE"""),"Caracas")</f>
        <v>Caracas</v>
      </c>
      <c r="F228" s="50">
        <f>IFERROR(__xludf.DUMMYFUNCTION("""COMPUTED_VALUE"""),5.0)</f>
        <v>5</v>
      </c>
      <c r="G228" s="51">
        <f>IFERROR(__xludf.DUMMYFUNCTION("""COMPUTED_VALUE"""),18825.0)</f>
        <v>18825</v>
      </c>
      <c r="H228" s="52" t="str">
        <f>IFERROR(__xludf.DUMMYFUNCTION("""COMPUTED_VALUE"""),"43297,5")</f>
        <v>43297,5</v>
      </c>
      <c r="I228" s="50" t="str">
        <f>IFERROR(__xludf.DUMMYFUNCTION("""COMPUTED_VALUE"""),"Mercusys AC12G")</f>
        <v>Mercusys AC12G</v>
      </c>
      <c r="J228" s="50" t="str">
        <f t="shared" si="1"/>
        <v>B2C</v>
      </c>
      <c r="K228" s="50">
        <f t="shared" si="2"/>
        <v>60.66650391</v>
      </c>
      <c r="L228" s="39" t="str">
        <f t="shared" si="3"/>
        <v>50+ ГБ</v>
      </c>
    </row>
    <row r="229" ht="15.75" customHeight="1">
      <c r="A229" s="32"/>
      <c r="B229" s="49" t="s">
        <v>270</v>
      </c>
      <c r="D229" s="50">
        <f>IFERROR(__xludf.DUMMYFUNCTION("SPLIT(B229, ""|"")"),1.513479262E9)</f>
        <v>1513479262</v>
      </c>
      <c r="E229" s="50" t="str">
        <f>IFERROR(__xludf.DUMMYFUNCTION("""COMPUTED_VALUE"""),"Caracas")</f>
        <v>Caracas</v>
      </c>
      <c r="F229" s="50">
        <f>IFERROR(__xludf.DUMMYFUNCTION("""COMPUTED_VALUE"""),5.0)</f>
        <v>5</v>
      </c>
      <c r="G229" s="51">
        <f>IFERROR(__xludf.DUMMYFUNCTION("""COMPUTED_VALUE"""),15149.0)</f>
        <v>15149</v>
      </c>
      <c r="H229" s="52" t="str">
        <f>IFERROR(__xludf.DUMMYFUNCTION("""COMPUTED_VALUE"""),"28783,1")</f>
        <v>28783,1</v>
      </c>
      <c r="I229" s="50" t="str">
        <f>IFERROR(__xludf.DUMMYFUNCTION("""COMPUTED_VALUE"""),"Xiaomi Mi Wi-Fi")</f>
        <v>Xiaomi Mi Wi-Fi</v>
      </c>
      <c r="J229" s="50" t="str">
        <f t="shared" si="1"/>
        <v>B2C</v>
      </c>
      <c r="K229" s="50">
        <f t="shared" si="2"/>
        <v>42.90244141</v>
      </c>
      <c r="L229" s="39" t="str">
        <f t="shared" si="3"/>
        <v>40-50 ГБ</v>
      </c>
    </row>
    <row r="230" ht="15.75" customHeight="1">
      <c r="A230" s="32"/>
      <c r="B230" s="49" t="s">
        <v>271</v>
      </c>
      <c r="D230" s="50">
        <f>IFERROR(__xludf.DUMMYFUNCTION("SPLIT(B230, ""|"")"),1.511995058E9)</f>
        <v>1511995058</v>
      </c>
      <c r="E230" s="50" t="str">
        <f>IFERROR(__xludf.DUMMYFUNCTION("""COMPUTED_VALUE"""),"Maracay")</f>
        <v>Maracay</v>
      </c>
      <c r="F230" s="50">
        <f>IFERROR(__xludf.DUMMYFUNCTION("""COMPUTED_VALUE"""),20.0)</f>
        <v>20</v>
      </c>
      <c r="G230" s="51">
        <f>IFERROR(__xludf.DUMMYFUNCTION("""COMPUTED_VALUE"""),4638.0)</f>
        <v>4638</v>
      </c>
      <c r="H230" s="52" t="str">
        <f>IFERROR(__xludf.DUMMYFUNCTION("""COMPUTED_VALUE"""),"13450,2")</f>
        <v>13450,2</v>
      </c>
      <c r="I230" s="50" t="str">
        <f>IFERROR(__xludf.DUMMYFUNCTION("""COMPUTED_VALUE"""),"TP-LINK TD")</f>
        <v>TP-LINK TD</v>
      </c>
      <c r="J230" s="50" t="str">
        <f t="shared" si="1"/>
        <v>B2O</v>
      </c>
      <c r="K230" s="50">
        <f t="shared" si="2"/>
        <v>17.66425781</v>
      </c>
      <c r="L230" s="39" t="str">
        <f t="shared" si="3"/>
        <v>15-20 ГБ</v>
      </c>
    </row>
    <row r="231" ht="15.75" customHeight="1">
      <c r="A231" s="32"/>
      <c r="B231" s="49" t="s">
        <v>272</v>
      </c>
      <c r="D231" s="50">
        <f>IFERROR(__xludf.DUMMYFUNCTION("SPLIT(B231, ""|"")"),1.514215713E9)</f>
        <v>1514215713</v>
      </c>
      <c r="E231" s="50" t="str">
        <f>IFERROR(__xludf.DUMMYFUNCTION("""COMPUTED_VALUE"""),"Caracas")</f>
        <v>Caracas</v>
      </c>
      <c r="F231" s="50">
        <f>IFERROR(__xludf.DUMMYFUNCTION("""COMPUTED_VALUE"""),5.0)</f>
        <v>5</v>
      </c>
      <c r="G231" s="51">
        <f>IFERROR(__xludf.DUMMYFUNCTION("""COMPUTED_VALUE"""),14847.0)</f>
        <v>14847</v>
      </c>
      <c r="H231" s="52" t="str">
        <f>IFERROR(__xludf.DUMMYFUNCTION("""COMPUTED_VALUE"""),"51964,5")</f>
        <v>51964,5</v>
      </c>
      <c r="I231" s="50" t="str">
        <f>IFERROR(__xludf.DUMMYFUNCTION("""COMPUTED_VALUE"""),"TP-LINK Archer")</f>
        <v>TP-LINK Archer</v>
      </c>
      <c r="J231" s="50" t="str">
        <f t="shared" si="1"/>
        <v>B2C</v>
      </c>
      <c r="K231" s="50">
        <f t="shared" si="2"/>
        <v>65.24560547</v>
      </c>
      <c r="L231" s="39" t="str">
        <f t="shared" si="3"/>
        <v>50+ ГБ</v>
      </c>
    </row>
    <row r="232" ht="15.75" customHeight="1">
      <c r="A232" s="32"/>
      <c r="B232" s="49" t="s">
        <v>273</v>
      </c>
      <c r="D232" s="50">
        <f>IFERROR(__xludf.DUMMYFUNCTION("SPLIT(B232, ""|"")"),1.517936711E9)</f>
        <v>1517936711</v>
      </c>
      <c r="E232" s="50" t="str">
        <f>IFERROR(__xludf.DUMMYFUNCTION("""COMPUTED_VALUE"""),"Caracas")</f>
        <v>Caracas</v>
      </c>
      <c r="F232" s="50">
        <f>IFERROR(__xludf.DUMMYFUNCTION("""COMPUTED_VALUE"""),15.0)</f>
        <v>15</v>
      </c>
      <c r="G232" s="51">
        <f>IFERROR(__xludf.DUMMYFUNCTION("""COMPUTED_VALUE"""),4432.0)</f>
        <v>4432</v>
      </c>
      <c r="H232" s="52" t="str">
        <f>IFERROR(__xludf.DUMMYFUNCTION("""COMPUTED_VALUE"""),"9307,2")</f>
        <v>9307,2</v>
      </c>
      <c r="I232" s="50" t="str">
        <f>IFERROR(__xludf.DUMMYFUNCTION("""COMPUTED_VALUE"""),"Mercusys AC12G")</f>
        <v>Mercusys AC12G</v>
      </c>
      <c r="J232" s="50" t="str">
        <f t="shared" si="1"/>
        <v>VIP</v>
      </c>
      <c r="K232" s="50">
        <f t="shared" si="2"/>
        <v>13.4171875</v>
      </c>
      <c r="L232" s="39" t="str">
        <f t="shared" si="3"/>
        <v>10-15 ГБ</v>
      </c>
    </row>
    <row r="233" ht="15.75" customHeight="1">
      <c r="A233" s="32"/>
      <c r="B233" s="49" t="s">
        <v>274</v>
      </c>
      <c r="D233" s="50">
        <f>IFERROR(__xludf.DUMMYFUNCTION("SPLIT(B233, ""|"")"),1.51231054E9)</f>
        <v>1512310540</v>
      </c>
      <c r="E233" s="50" t="str">
        <f>IFERROR(__xludf.DUMMYFUNCTION("""COMPUTED_VALUE"""),"Caracas")</f>
        <v>Caracas</v>
      </c>
      <c r="F233" s="50">
        <f>IFERROR(__xludf.DUMMYFUNCTION("""COMPUTED_VALUE"""),5.0)</f>
        <v>5</v>
      </c>
      <c r="G233" s="51">
        <f>IFERROR(__xludf.DUMMYFUNCTION("""COMPUTED_VALUE"""),3001.0)</f>
        <v>3001</v>
      </c>
      <c r="H233" s="52" t="str">
        <f>IFERROR(__xludf.DUMMYFUNCTION("""COMPUTED_VALUE"""),"6302,1")</f>
        <v>6302,1</v>
      </c>
      <c r="I233" s="50" t="str">
        <f>IFERROR(__xludf.DUMMYFUNCTION("""COMPUTED_VALUE"""),"Xiaomi Mi Wi-Fi")</f>
        <v>Xiaomi Mi Wi-Fi</v>
      </c>
      <c r="J233" s="50" t="str">
        <f t="shared" si="1"/>
        <v>B2C</v>
      </c>
      <c r="K233" s="50">
        <f t="shared" si="2"/>
        <v>9.085058594</v>
      </c>
      <c r="L233" s="39" t="str">
        <f t="shared" si="3"/>
        <v>5-10 ГБ</v>
      </c>
    </row>
    <row r="234" ht="15.75" customHeight="1">
      <c r="A234" s="32"/>
      <c r="B234" s="49" t="s">
        <v>275</v>
      </c>
      <c r="D234" s="50">
        <f>IFERROR(__xludf.DUMMYFUNCTION("SPLIT(B234, ""|"")"),1.515234533E9)</f>
        <v>1515234533</v>
      </c>
      <c r="E234" s="50" t="str">
        <f>IFERROR(__xludf.DUMMYFUNCTION("""COMPUTED_VALUE"""),"Maracay")</f>
        <v>Maracay</v>
      </c>
      <c r="F234" s="50">
        <f>IFERROR(__xludf.DUMMYFUNCTION("""COMPUTED_VALUE"""),5.0)</f>
        <v>5</v>
      </c>
      <c r="G234" s="51">
        <f>IFERROR(__xludf.DUMMYFUNCTION("""COMPUTED_VALUE"""),17380.0)</f>
        <v>17380</v>
      </c>
      <c r="H234" s="52">
        <f>IFERROR(__xludf.DUMMYFUNCTION("""COMPUTED_VALUE"""),53878.0)</f>
        <v>53878</v>
      </c>
      <c r="I234" s="50" t="str">
        <f>IFERROR(__xludf.DUMMYFUNCTION("""COMPUTED_VALUE"""),"TP-LINK TD")</f>
        <v>TP-LINK TD</v>
      </c>
      <c r="J234" s="50" t="str">
        <f t="shared" si="1"/>
        <v>B2C</v>
      </c>
      <c r="K234" s="50">
        <f t="shared" si="2"/>
        <v>69.58789063</v>
      </c>
      <c r="L234" s="39" t="str">
        <f t="shared" si="3"/>
        <v>50+ ГБ</v>
      </c>
    </row>
    <row r="235" ht="15.75" customHeight="1">
      <c r="A235" s="32"/>
      <c r="B235" s="49" t="s">
        <v>276</v>
      </c>
      <c r="D235" s="50">
        <f>IFERROR(__xludf.DUMMYFUNCTION("SPLIT(B235, ""|"")"),1.513908156E9)</f>
        <v>1513908156</v>
      </c>
      <c r="E235" s="50" t="str">
        <f>IFERROR(__xludf.DUMMYFUNCTION("""COMPUTED_VALUE"""),"Maracay")</f>
        <v>Maracay</v>
      </c>
      <c r="F235" s="50">
        <f>IFERROR(__xludf.DUMMYFUNCTION("""COMPUTED_VALUE"""),20.0)</f>
        <v>20</v>
      </c>
      <c r="G235" s="51">
        <f>IFERROR(__xludf.DUMMYFUNCTION("""COMPUTED_VALUE"""),17930.0)</f>
        <v>17930</v>
      </c>
      <c r="H235" s="52">
        <f>IFERROR(__xludf.DUMMYFUNCTION("""COMPUTED_VALUE"""),39446.0)</f>
        <v>39446</v>
      </c>
      <c r="I235" s="50" t="str">
        <f>IFERROR(__xludf.DUMMYFUNCTION("""COMPUTED_VALUE"""),"TP-LINK Archer")</f>
        <v>TP-LINK Archer</v>
      </c>
      <c r="J235" s="50" t="str">
        <f t="shared" si="1"/>
        <v>B2O</v>
      </c>
      <c r="K235" s="50">
        <f t="shared" si="2"/>
        <v>56.03125</v>
      </c>
      <c r="L235" s="39" t="str">
        <f t="shared" si="3"/>
        <v>50+ ГБ</v>
      </c>
    </row>
    <row r="236" ht="15.75" customHeight="1">
      <c r="A236" s="32"/>
      <c r="B236" s="49" t="s">
        <v>277</v>
      </c>
      <c r="D236" s="50">
        <f>IFERROR(__xludf.DUMMYFUNCTION("SPLIT(B236, ""|"")"),1.515031573E9)</f>
        <v>1515031573</v>
      </c>
      <c r="E236" s="50" t="str">
        <f>IFERROR(__xludf.DUMMYFUNCTION("""COMPUTED_VALUE"""),"Caracas")</f>
        <v>Caracas</v>
      </c>
      <c r="F236" s="50">
        <f>IFERROR(__xludf.DUMMYFUNCTION("""COMPUTED_VALUE"""),5.0)</f>
        <v>5</v>
      </c>
      <c r="G236" s="51">
        <f>IFERROR(__xludf.DUMMYFUNCTION("""COMPUTED_VALUE"""),5648.0)</f>
        <v>5648</v>
      </c>
      <c r="H236" s="52">
        <f>IFERROR(__xludf.DUMMYFUNCTION("""COMPUTED_VALUE"""),14120.0)</f>
        <v>14120</v>
      </c>
      <c r="I236" s="50" t="str">
        <f>IFERROR(__xludf.DUMMYFUNCTION("""COMPUTED_VALUE"""),"Mercusys AC12G")</f>
        <v>Mercusys AC12G</v>
      </c>
      <c r="J236" s="50" t="str">
        <f t="shared" si="1"/>
        <v>B2C</v>
      </c>
      <c r="K236" s="50">
        <f t="shared" si="2"/>
        <v>19.3046875</v>
      </c>
      <c r="L236" s="39" t="str">
        <f t="shared" si="3"/>
        <v>15-20 ГБ</v>
      </c>
    </row>
    <row r="237" ht="15.75" customHeight="1">
      <c r="A237" s="32"/>
      <c r="B237" s="49" t="s">
        <v>278</v>
      </c>
      <c r="D237" s="50">
        <f>IFERROR(__xludf.DUMMYFUNCTION("SPLIT(B237, ""|"")"),1.513570681E9)</f>
        <v>1513570681</v>
      </c>
      <c r="E237" s="50" t="str">
        <f>IFERROR(__xludf.DUMMYFUNCTION("""COMPUTED_VALUE"""),"Caracas")</f>
        <v>Caracas</v>
      </c>
      <c r="F237" s="50">
        <f>IFERROR(__xludf.DUMMYFUNCTION("""COMPUTED_VALUE"""),20.0)</f>
        <v>20</v>
      </c>
      <c r="G237" s="51">
        <f>IFERROR(__xludf.DUMMYFUNCTION("""COMPUTED_VALUE"""),12231.0)</f>
        <v>12231</v>
      </c>
      <c r="H237" s="52" t="str">
        <f>IFERROR(__xludf.DUMMYFUNCTION("""COMPUTED_VALUE"""),"23238,9")</f>
        <v>23238,9</v>
      </c>
      <c r="I237" s="50" t="str">
        <f>IFERROR(__xludf.DUMMYFUNCTION("""COMPUTED_VALUE"""),"Xiaomi Mi Wi-Fi")</f>
        <v>Xiaomi Mi Wi-Fi</v>
      </c>
      <c r="J237" s="50" t="str">
        <f t="shared" si="1"/>
        <v>B2O</v>
      </c>
      <c r="K237" s="50">
        <f t="shared" si="2"/>
        <v>34.63857422</v>
      </c>
      <c r="L237" s="39" t="str">
        <f t="shared" si="3"/>
        <v>30-35 ГБ</v>
      </c>
    </row>
    <row r="238" ht="15.75" customHeight="1">
      <c r="A238" s="32"/>
      <c r="B238" s="49" t="s">
        <v>279</v>
      </c>
      <c r="D238" s="50">
        <f>IFERROR(__xludf.DUMMYFUNCTION("SPLIT(B238, ""|"")"),1.511732186E9)</f>
        <v>1511732186</v>
      </c>
      <c r="E238" s="50" t="str">
        <f>IFERROR(__xludf.DUMMYFUNCTION("""COMPUTED_VALUE"""),"Caracas")</f>
        <v>Caracas</v>
      </c>
      <c r="F238" s="50">
        <f>IFERROR(__xludf.DUMMYFUNCTION("""COMPUTED_VALUE"""),5.0)</f>
        <v>5</v>
      </c>
      <c r="G238" s="51">
        <f>IFERROR(__xludf.DUMMYFUNCTION("""COMPUTED_VALUE"""),792.0)</f>
        <v>792</v>
      </c>
      <c r="H238" s="52" t="str">
        <f>IFERROR(__xludf.DUMMYFUNCTION("""COMPUTED_VALUE"""),"1821,6")</f>
        <v>1821,6</v>
      </c>
      <c r="I238" s="50" t="str">
        <f>IFERROR(__xludf.DUMMYFUNCTION("""COMPUTED_VALUE"""),"TP-LINK TD")</f>
        <v>TP-LINK TD</v>
      </c>
      <c r="J238" s="50" t="str">
        <f t="shared" si="1"/>
        <v>B2C</v>
      </c>
      <c r="K238" s="50">
        <f t="shared" si="2"/>
        <v>2.55234375</v>
      </c>
      <c r="L238" s="39" t="str">
        <f t="shared" si="3"/>
        <v>0-5 ГБ</v>
      </c>
    </row>
    <row r="239" ht="15.75" customHeight="1">
      <c r="A239" s="32"/>
      <c r="B239" s="49" t="s">
        <v>280</v>
      </c>
      <c r="D239" s="50">
        <f>IFERROR(__xludf.DUMMYFUNCTION("SPLIT(B239, ""|"")"),1.517143525E9)</f>
        <v>1517143525</v>
      </c>
      <c r="E239" s="50" t="str">
        <f>IFERROR(__xludf.DUMMYFUNCTION("""COMPUTED_VALUE"""),"Maracay")</f>
        <v>Maracay</v>
      </c>
      <c r="F239" s="50">
        <f>IFERROR(__xludf.DUMMYFUNCTION("""COMPUTED_VALUE"""),20.0)</f>
        <v>20</v>
      </c>
      <c r="G239" s="51">
        <f>IFERROR(__xludf.DUMMYFUNCTION("""COMPUTED_VALUE"""),287.0)</f>
        <v>287</v>
      </c>
      <c r="H239" s="52" t="str">
        <f>IFERROR(__xludf.DUMMYFUNCTION("""COMPUTED_VALUE"""),"717,5")</f>
        <v>717,5</v>
      </c>
      <c r="I239" s="50" t="str">
        <f>IFERROR(__xludf.DUMMYFUNCTION("""COMPUTED_VALUE"""),"TP-LINK Archer")</f>
        <v>TP-LINK Archer</v>
      </c>
      <c r="J239" s="50" t="str">
        <f t="shared" si="1"/>
        <v>B2O</v>
      </c>
      <c r="K239" s="50">
        <f t="shared" si="2"/>
        <v>0.9809570313</v>
      </c>
      <c r="L239" s="39" t="str">
        <f t="shared" si="3"/>
        <v>0-5 ГБ</v>
      </c>
    </row>
    <row r="240" ht="15.75" customHeight="1">
      <c r="A240" s="32"/>
      <c r="B240" s="49" t="s">
        <v>281</v>
      </c>
      <c r="D240" s="50">
        <f>IFERROR(__xludf.DUMMYFUNCTION("SPLIT(B240, ""|"")"),1.514597992E9)</f>
        <v>1514597992</v>
      </c>
      <c r="E240" s="50" t="str">
        <f>IFERROR(__xludf.DUMMYFUNCTION("""COMPUTED_VALUE"""),"Caracas")</f>
        <v>Caracas</v>
      </c>
      <c r="F240" s="50">
        <f>IFERROR(__xludf.DUMMYFUNCTION("""COMPUTED_VALUE"""),15.0)</f>
        <v>15</v>
      </c>
      <c r="G240" s="51">
        <f>IFERROR(__xludf.DUMMYFUNCTION("""COMPUTED_VALUE"""),3967.0)</f>
        <v>3967</v>
      </c>
      <c r="H240" s="52" t="str">
        <f>IFERROR(__xludf.DUMMYFUNCTION("""COMPUTED_VALUE"""),"7537,3")</f>
        <v>7537,3</v>
      </c>
      <c r="I240" s="50" t="str">
        <f>IFERROR(__xludf.DUMMYFUNCTION("""COMPUTED_VALUE"""),"Mercusys AC12G")</f>
        <v>Mercusys AC12G</v>
      </c>
      <c r="J240" s="50" t="str">
        <f t="shared" si="1"/>
        <v>VIP</v>
      </c>
      <c r="K240" s="50">
        <f t="shared" si="2"/>
        <v>11.23466797</v>
      </c>
      <c r="L240" s="39" t="str">
        <f t="shared" si="3"/>
        <v>10-15 ГБ</v>
      </c>
    </row>
    <row r="241" ht="15.75" customHeight="1">
      <c r="A241" s="32"/>
      <c r="B241" s="49" t="s">
        <v>282</v>
      </c>
      <c r="D241" s="50">
        <f>IFERROR(__xludf.DUMMYFUNCTION("SPLIT(B241, ""|"")"),1.512016636E9)</f>
        <v>1512016636</v>
      </c>
      <c r="E241" s="50" t="str">
        <f>IFERROR(__xludf.DUMMYFUNCTION("""COMPUTED_VALUE"""),"Maracay")</f>
        <v>Maracay</v>
      </c>
      <c r="F241" s="50">
        <f>IFERROR(__xludf.DUMMYFUNCTION("""COMPUTED_VALUE"""),4.0)</f>
        <v>4</v>
      </c>
      <c r="G241" s="51">
        <f>IFERROR(__xludf.DUMMYFUNCTION("""COMPUTED_VALUE"""),13090.0)</f>
        <v>13090</v>
      </c>
      <c r="H241" s="52">
        <f>IFERROR(__xludf.DUMMYFUNCTION("""COMPUTED_VALUE"""),45815.0)</f>
        <v>45815</v>
      </c>
      <c r="I241" s="50" t="str">
        <f>IFERROR(__xludf.DUMMYFUNCTION("""COMPUTED_VALUE"""),"Xiaomi Mi Wi-Fi")</f>
        <v>Xiaomi Mi Wi-Fi</v>
      </c>
      <c r="J241" s="50" t="str">
        <f t="shared" si="1"/>
        <v>B2B</v>
      </c>
      <c r="K241" s="50">
        <f t="shared" si="2"/>
        <v>57.52441406</v>
      </c>
      <c r="L241" s="39" t="str">
        <f t="shared" si="3"/>
        <v>50+ ГБ</v>
      </c>
    </row>
    <row r="242" ht="15.75" customHeight="1">
      <c r="A242" s="32"/>
      <c r="B242" s="49" t="s">
        <v>283</v>
      </c>
      <c r="D242" s="50">
        <f>IFERROR(__xludf.DUMMYFUNCTION("SPLIT(B242, ""|"")"),1.516214801E9)</f>
        <v>1516214801</v>
      </c>
      <c r="E242" s="50" t="str">
        <f>IFERROR(__xludf.DUMMYFUNCTION("""COMPUTED_VALUE"""),"Caracas")</f>
        <v>Caracas</v>
      </c>
      <c r="F242" s="50">
        <f>IFERROR(__xludf.DUMMYFUNCTION("""COMPUTED_VALUE"""),5.0)</f>
        <v>5</v>
      </c>
      <c r="G242" s="51">
        <f>IFERROR(__xludf.DUMMYFUNCTION("""COMPUTED_VALUE"""),5848.0)</f>
        <v>5848</v>
      </c>
      <c r="H242" s="52" t="str">
        <f>IFERROR(__xludf.DUMMYFUNCTION("""COMPUTED_VALUE"""),"19883,2")</f>
        <v>19883,2</v>
      </c>
      <c r="I242" s="50" t="str">
        <f>IFERROR(__xludf.DUMMYFUNCTION("""COMPUTED_VALUE"""),"TP-LINK TD")</f>
        <v>TP-LINK TD</v>
      </c>
      <c r="J242" s="50" t="str">
        <f t="shared" si="1"/>
        <v>B2C</v>
      </c>
      <c r="K242" s="50">
        <f t="shared" si="2"/>
        <v>25.128125</v>
      </c>
      <c r="L242" s="39" t="str">
        <f t="shared" si="3"/>
        <v>25-30 ГБ</v>
      </c>
    </row>
    <row r="243" ht="15.75" customHeight="1">
      <c r="A243" s="32"/>
      <c r="B243" s="49" t="s">
        <v>284</v>
      </c>
      <c r="D243" s="50">
        <f>IFERROR(__xludf.DUMMYFUNCTION("SPLIT(B243, ""|"")"),1.518045346E9)</f>
        <v>1518045346</v>
      </c>
      <c r="E243" s="50" t="str">
        <f>IFERROR(__xludf.DUMMYFUNCTION("""COMPUTED_VALUE"""),"Maracay")</f>
        <v>Maracay</v>
      </c>
      <c r="F243" s="50">
        <f>IFERROR(__xludf.DUMMYFUNCTION("""COMPUTED_VALUE"""),20.0)</f>
        <v>20</v>
      </c>
      <c r="G243" s="51">
        <f>IFERROR(__xludf.DUMMYFUNCTION("""COMPUTED_VALUE"""),15292.0)</f>
        <v>15292</v>
      </c>
      <c r="H243" s="52" t="str">
        <f>IFERROR(__xludf.DUMMYFUNCTION("""COMPUTED_VALUE"""),"32113,2")</f>
        <v>32113,2</v>
      </c>
      <c r="I243" s="50" t="str">
        <f>IFERROR(__xludf.DUMMYFUNCTION("""COMPUTED_VALUE"""),"TP-LINK Archer")</f>
        <v>TP-LINK Archer</v>
      </c>
      <c r="J243" s="50" t="str">
        <f t="shared" si="1"/>
        <v>B2O</v>
      </c>
      <c r="K243" s="50">
        <f t="shared" si="2"/>
        <v>46.29414063</v>
      </c>
      <c r="L243" s="39" t="str">
        <f t="shared" si="3"/>
        <v>40-50 ГБ</v>
      </c>
    </row>
    <row r="244" ht="15.75" customHeight="1">
      <c r="A244" s="32"/>
      <c r="B244" s="49" t="s">
        <v>285</v>
      </c>
      <c r="D244" s="50">
        <f>IFERROR(__xludf.DUMMYFUNCTION("SPLIT(B244, ""|"")"),1.511464512E9)</f>
        <v>1511464512</v>
      </c>
      <c r="E244" s="50" t="str">
        <f>IFERROR(__xludf.DUMMYFUNCTION("""COMPUTED_VALUE"""),"Caracas")</f>
        <v>Caracas</v>
      </c>
      <c r="F244" s="50">
        <f>IFERROR(__xludf.DUMMYFUNCTION("""COMPUTED_VALUE"""),5.0)</f>
        <v>5</v>
      </c>
      <c r="G244" s="51">
        <f>IFERROR(__xludf.DUMMYFUNCTION("""COMPUTED_VALUE"""),16589.0)</f>
        <v>16589</v>
      </c>
      <c r="H244" s="52" t="str">
        <f>IFERROR(__xludf.DUMMYFUNCTION("""COMPUTED_VALUE"""),"34836,9")</f>
        <v>34836,9</v>
      </c>
      <c r="I244" s="50" t="str">
        <f>IFERROR(__xludf.DUMMYFUNCTION("""COMPUTED_VALUE"""),"Mercusys AC12G")</f>
        <v>Mercusys AC12G</v>
      </c>
      <c r="J244" s="50" t="str">
        <f t="shared" si="1"/>
        <v>B2C</v>
      </c>
      <c r="K244" s="50">
        <f t="shared" si="2"/>
        <v>50.22060547</v>
      </c>
      <c r="L244" s="39" t="str">
        <f t="shared" si="3"/>
        <v>50+ ГБ</v>
      </c>
    </row>
    <row r="245" ht="15.75" customHeight="1">
      <c r="A245" s="32"/>
      <c r="B245" s="49" t="s">
        <v>286</v>
      </c>
      <c r="D245" s="50">
        <f>IFERROR(__xludf.DUMMYFUNCTION("SPLIT(B245, ""|"")"),1.515564189E9)</f>
        <v>1515564189</v>
      </c>
      <c r="E245" s="50" t="str">
        <f>IFERROR(__xludf.DUMMYFUNCTION("""COMPUTED_VALUE"""),"Maracay")</f>
        <v>Maracay</v>
      </c>
      <c r="F245" s="50">
        <f>IFERROR(__xludf.DUMMYFUNCTION("""COMPUTED_VALUE"""),5.0)</f>
        <v>5</v>
      </c>
      <c r="G245" s="51">
        <f>IFERROR(__xludf.DUMMYFUNCTION("""COMPUTED_VALUE"""),17071.0)</f>
        <v>17071</v>
      </c>
      <c r="H245" s="52" t="str">
        <f>IFERROR(__xludf.DUMMYFUNCTION("""COMPUTED_VALUE"""),"40970,4")</f>
        <v>40970,4</v>
      </c>
      <c r="I245" s="50" t="str">
        <f>IFERROR(__xludf.DUMMYFUNCTION("""COMPUTED_VALUE"""),"Xiaomi Mi Wi-Fi")</f>
        <v>Xiaomi Mi Wi-Fi</v>
      </c>
      <c r="J245" s="50" t="str">
        <f t="shared" si="1"/>
        <v>B2C</v>
      </c>
      <c r="K245" s="50">
        <f t="shared" si="2"/>
        <v>56.68105469</v>
      </c>
      <c r="L245" s="39" t="str">
        <f t="shared" si="3"/>
        <v>50+ ГБ</v>
      </c>
    </row>
    <row r="246" ht="15.75" customHeight="1">
      <c r="A246" s="32"/>
      <c r="B246" s="49" t="s">
        <v>287</v>
      </c>
      <c r="D246" s="50">
        <f>IFERROR(__xludf.DUMMYFUNCTION("SPLIT(B246, ""|"")"),1.518508883E9)</f>
        <v>1518508883</v>
      </c>
      <c r="E246" s="50" t="str">
        <f>IFERROR(__xludf.DUMMYFUNCTION("""COMPUTED_VALUE"""),"Caracas")</f>
        <v>Caracas</v>
      </c>
      <c r="F246" s="50">
        <f>IFERROR(__xludf.DUMMYFUNCTION("""COMPUTED_VALUE"""),5.0)</f>
        <v>5</v>
      </c>
      <c r="G246" s="51">
        <f>IFERROR(__xludf.DUMMYFUNCTION("""COMPUTED_VALUE"""),18193.0)</f>
        <v>18193</v>
      </c>
      <c r="H246" s="52">
        <f>IFERROR(__xludf.DUMMYFUNCTION("""COMPUTED_VALUE"""),54579.0)</f>
        <v>54579</v>
      </c>
      <c r="I246" s="50" t="str">
        <f>IFERROR(__xludf.DUMMYFUNCTION("""COMPUTED_VALUE"""),"TP-LINK TD")</f>
        <v>TP-LINK TD</v>
      </c>
      <c r="J246" s="50" t="str">
        <f t="shared" si="1"/>
        <v>B2C</v>
      </c>
      <c r="K246" s="50">
        <f t="shared" si="2"/>
        <v>71.06640625</v>
      </c>
      <c r="L246" s="39" t="str">
        <f t="shared" si="3"/>
        <v>50+ ГБ</v>
      </c>
    </row>
    <row r="247" ht="15.75" customHeight="1">
      <c r="A247" s="32"/>
      <c r="B247" s="49" t="s">
        <v>288</v>
      </c>
      <c r="D247" s="50">
        <f>IFERROR(__xludf.DUMMYFUNCTION("SPLIT(B247, ""|"")"),1.517035775E9)</f>
        <v>1517035775</v>
      </c>
      <c r="E247" s="50" t="str">
        <f>IFERROR(__xludf.DUMMYFUNCTION("""COMPUTED_VALUE"""),"Caracas")</f>
        <v>Caracas</v>
      </c>
      <c r="F247" s="50">
        <f>IFERROR(__xludf.DUMMYFUNCTION("""COMPUTED_VALUE"""),5.0)</f>
        <v>5</v>
      </c>
      <c r="G247" s="51">
        <f>IFERROR(__xludf.DUMMYFUNCTION("""COMPUTED_VALUE"""),18637.0)</f>
        <v>18637</v>
      </c>
      <c r="H247" s="52" t="str">
        <f>IFERROR(__xludf.DUMMYFUNCTION("""COMPUTED_VALUE"""),"35410,3")</f>
        <v>35410,3</v>
      </c>
      <c r="I247" s="50" t="str">
        <f>IFERROR(__xludf.DUMMYFUNCTION("""COMPUTED_VALUE"""),"TP-LINK Archer")</f>
        <v>TP-LINK Archer</v>
      </c>
      <c r="J247" s="50" t="str">
        <f t="shared" si="1"/>
        <v>B2C</v>
      </c>
      <c r="K247" s="50">
        <f t="shared" si="2"/>
        <v>52.78056641</v>
      </c>
      <c r="L247" s="39" t="str">
        <f t="shared" si="3"/>
        <v>50+ ГБ</v>
      </c>
    </row>
    <row r="248" ht="15.75" customHeight="1">
      <c r="A248" s="32"/>
      <c r="B248" s="49" t="s">
        <v>289</v>
      </c>
      <c r="D248" s="50">
        <f>IFERROR(__xludf.DUMMYFUNCTION("SPLIT(B248, ""|"")"),1.518008287E9)</f>
        <v>1518008287</v>
      </c>
      <c r="E248" s="50" t="str">
        <f>IFERROR(__xludf.DUMMYFUNCTION("""COMPUTED_VALUE"""),"Maracay")</f>
        <v>Maracay</v>
      </c>
      <c r="F248" s="50">
        <f>IFERROR(__xludf.DUMMYFUNCTION("""COMPUTED_VALUE"""),5.0)</f>
        <v>5</v>
      </c>
      <c r="G248" s="51">
        <f>IFERROR(__xludf.DUMMYFUNCTION("""COMPUTED_VALUE"""),14631.0)</f>
        <v>14631</v>
      </c>
      <c r="H248" s="52">
        <f>IFERROR(__xludf.DUMMYFUNCTION("""COMPUTED_VALUE"""),29262.0)</f>
        <v>29262</v>
      </c>
      <c r="I248" s="50" t="str">
        <f>IFERROR(__xludf.DUMMYFUNCTION("""COMPUTED_VALUE"""),"Mercusys AC12G")</f>
        <v>Mercusys AC12G</v>
      </c>
      <c r="J248" s="50" t="str">
        <f t="shared" si="1"/>
        <v>B2C</v>
      </c>
      <c r="K248" s="50">
        <f t="shared" si="2"/>
        <v>42.86425781</v>
      </c>
      <c r="L248" s="39" t="str">
        <f t="shared" si="3"/>
        <v>40-50 ГБ</v>
      </c>
    </row>
    <row r="249" ht="15.75" customHeight="1">
      <c r="A249" s="32"/>
      <c r="B249" s="49" t="s">
        <v>290</v>
      </c>
      <c r="D249" s="50">
        <f>IFERROR(__xludf.DUMMYFUNCTION("SPLIT(B249, ""|"")"),1.511438006E9)</f>
        <v>1511438006</v>
      </c>
      <c r="E249" s="50" t="str">
        <f>IFERROR(__xludf.DUMMYFUNCTION("""COMPUTED_VALUE"""),"Caracas")</f>
        <v>Caracas</v>
      </c>
      <c r="F249" s="50">
        <f>IFERROR(__xludf.DUMMYFUNCTION("""COMPUTED_VALUE"""),20.0)</f>
        <v>20</v>
      </c>
      <c r="G249" s="51">
        <f>IFERROR(__xludf.DUMMYFUNCTION("""COMPUTED_VALUE"""),2962.0)</f>
        <v>2962</v>
      </c>
      <c r="H249" s="52" t="str">
        <f>IFERROR(__xludf.DUMMYFUNCTION("""COMPUTED_VALUE"""),"7701,2")</f>
        <v>7701,2</v>
      </c>
      <c r="I249" s="50" t="str">
        <f>IFERROR(__xludf.DUMMYFUNCTION("""COMPUTED_VALUE"""),"Xiaomi Mi Wi-Fi")</f>
        <v>Xiaomi Mi Wi-Fi</v>
      </c>
      <c r="J249" s="50" t="str">
        <f t="shared" si="1"/>
        <v>B2O</v>
      </c>
      <c r="K249" s="50">
        <f t="shared" si="2"/>
        <v>10.41328125</v>
      </c>
      <c r="L249" s="39" t="str">
        <f t="shared" si="3"/>
        <v>10-15 ГБ</v>
      </c>
    </row>
    <row r="250" ht="15.75" customHeight="1">
      <c r="A250" s="32"/>
      <c r="B250" s="49" t="s">
        <v>291</v>
      </c>
      <c r="D250" s="50">
        <f>IFERROR(__xludf.DUMMYFUNCTION("SPLIT(B250, ""|"")"),1.516295788E9)</f>
        <v>1516295788</v>
      </c>
      <c r="E250" s="50" t="str">
        <f>IFERROR(__xludf.DUMMYFUNCTION("""COMPUTED_VALUE"""),"Caracas")</f>
        <v>Caracas</v>
      </c>
      <c r="F250" s="50">
        <f>IFERROR(__xludf.DUMMYFUNCTION("""COMPUTED_VALUE"""),15.0)</f>
        <v>15</v>
      </c>
      <c r="G250" s="51">
        <f>IFERROR(__xludf.DUMMYFUNCTION("""COMPUTED_VALUE"""),11901.0)</f>
        <v>11901</v>
      </c>
      <c r="H250" s="52" t="str">
        <f>IFERROR(__xludf.DUMMYFUNCTION("""COMPUTED_VALUE"""),"28562,4")</f>
        <v>28562,4</v>
      </c>
      <c r="I250" s="50" t="str">
        <f>IFERROR(__xludf.DUMMYFUNCTION("""COMPUTED_VALUE"""),"TP-LINK TD")</f>
        <v>TP-LINK TD</v>
      </c>
      <c r="J250" s="50" t="str">
        <f t="shared" si="1"/>
        <v>VIP</v>
      </c>
      <c r="K250" s="50">
        <f t="shared" si="2"/>
        <v>39.51503906</v>
      </c>
      <c r="L250" s="39" t="str">
        <f t="shared" si="3"/>
        <v>35-40 ГБ</v>
      </c>
    </row>
    <row r="251" ht="15.75" customHeight="1">
      <c r="A251" s="32"/>
      <c r="B251" s="49" t="s">
        <v>292</v>
      </c>
      <c r="D251" s="50">
        <f>IFERROR(__xludf.DUMMYFUNCTION("SPLIT(B251, ""|"")"),1.5181797E9)</f>
        <v>1518179700</v>
      </c>
      <c r="E251" s="50" t="str">
        <f>IFERROR(__xludf.DUMMYFUNCTION("""COMPUTED_VALUE"""),"Maracay")</f>
        <v>Maracay</v>
      </c>
      <c r="F251" s="50">
        <f>IFERROR(__xludf.DUMMYFUNCTION("""COMPUTED_VALUE"""),5.0)</f>
        <v>5</v>
      </c>
      <c r="G251" s="51">
        <f>IFERROR(__xludf.DUMMYFUNCTION("""COMPUTED_VALUE"""),19344.0)</f>
        <v>19344</v>
      </c>
      <c r="H251" s="52" t="str">
        <f>IFERROR(__xludf.DUMMYFUNCTION("""COMPUTED_VALUE"""),"59966,4")</f>
        <v>59966,4</v>
      </c>
      <c r="I251" s="50" t="str">
        <f>IFERROR(__xludf.DUMMYFUNCTION("""COMPUTED_VALUE"""),"TP-LINK Archer")</f>
        <v>TP-LINK Archer</v>
      </c>
      <c r="J251" s="50" t="str">
        <f t="shared" si="1"/>
        <v>B2C</v>
      </c>
      <c r="K251" s="50">
        <f t="shared" si="2"/>
        <v>77.4515625</v>
      </c>
      <c r="L251" s="39" t="str">
        <f t="shared" si="3"/>
        <v>50+ ГБ</v>
      </c>
    </row>
    <row r="252" ht="15.75" customHeight="1">
      <c r="A252" s="32"/>
      <c r="B252" s="49" t="s">
        <v>293</v>
      </c>
      <c r="D252" s="50">
        <f>IFERROR(__xludf.DUMMYFUNCTION("SPLIT(B252, ""|"")"),1.516314414E9)</f>
        <v>1516314414</v>
      </c>
      <c r="E252" s="50" t="str">
        <f>IFERROR(__xludf.DUMMYFUNCTION("""COMPUTED_VALUE"""),"Maracay")</f>
        <v>Maracay</v>
      </c>
      <c r="F252" s="50">
        <f>IFERROR(__xludf.DUMMYFUNCTION("""COMPUTED_VALUE"""),20.0)</f>
        <v>20</v>
      </c>
      <c r="G252" s="51">
        <f>IFERROR(__xludf.DUMMYFUNCTION("""COMPUTED_VALUE"""),17780.0)</f>
        <v>17780</v>
      </c>
      <c r="H252" s="52">
        <f>IFERROR(__xludf.DUMMYFUNCTION("""COMPUTED_VALUE"""),28448.0)</f>
        <v>28448</v>
      </c>
      <c r="I252" s="50" t="str">
        <f>IFERROR(__xludf.DUMMYFUNCTION("""COMPUTED_VALUE"""),"Mercusys AC12G")</f>
        <v>Mercusys AC12G</v>
      </c>
      <c r="J252" s="50" t="str">
        <f t="shared" si="1"/>
        <v>B2O</v>
      </c>
      <c r="K252" s="50">
        <f t="shared" si="2"/>
        <v>45.14453125</v>
      </c>
      <c r="L252" s="39" t="str">
        <f t="shared" si="3"/>
        <v>40-50 ГБ</v>
      </c>
    </row>
    <row r="253" ht="15.75" customHeight="1">
      <c r="A253" s="32"/>
      <c r="B253" s="49" t="s">
        <v>294</v>
      </c>
      <c r="D253" s="50">
        <f>IFERROR(__xludf.DUMMYFUNCTION("SPLIT(B253, ""|"")"),1.518245113E9)</f>
        <v>1518245113</v>
      </c>
      <c r="E253" s="50" t="str">
        <f>IFERROR(__xludf.DUMMYFUNCTION("""COMPUTED_VALUE"""),"Caracas")</f>
        <v>Caracas</v>
      </c>
      <c r="F253" s="50">
        <f>IFERROR(__xludf.DUMMYFUNCTION("""COMPUTED_VALUE"""),5.0)</f>
        <v>5</v>
      </c>
      <c r="G253" s="51">
        <f>IFERROR(__xludf.DUMMYFUNCTION("""COMPUTED_VALUE"""),10719.0)</f>
        <v>10719</v>
      </c>
      <c r="H253" s="52" t="str">
        <f>IFERROR(__xludf.DUMMYFUNCTION("""COMPUTED_VALUE"""),"20366,1")</f>
        <v>20366,1</v>
      </c>
      <c r="I253" s="50" t="str">
        <f>IFERROR(__xludf.DUMMYFUNCTION("""COMPUTED_VALUE"""),"Xiaomi Mi Wi-Fi")</f>
        <v>Xiaomi Mi Wi-Fi</v>
      </c>
      <c r="J253" s="50" t="str">
        <f t="shared" si="1"/>
        <v>B2C</v>
      </c>
      <c r="K253" s="50">
        <f t="shared" si="2"/>
        <v>30.35654297</v>
      </c>
      <c r="L253" s="39" t="str">
        <f t="shared" si="3"/>
        <v>30-35 ГБ</v>
      </c>
    </row>
    <row r="254" ht="15.75" customHeight="1">
      <c r="A254" s="32"/>
      <c r="B254" s="49" t="s">
        <v>295</v>
      </c>
      <c r="D254" s="50">
        <f>IFERROR(__xludf.DUMMYFUNCTION("SPLIT(B254, ""|"")"),1.514498649E9)</f>
        <v>1514498649</v>
      </c>
      <c r="E254" s="50" t="str">
        <f>IFERROR(__xludf.DUMMYFUNCTION("""COMPUTED_VALUE"""),"Caracas")</f>
        <v>Caracas</v>
      </c>
      <c r="F254" s="50">
        <f>IFERROR(__xludf.DUMMYFUNCTION("""COMPUTED_VALUE"""),15.0)</f>
        <v>15</v>
      </c>
      <c r="G254" s="51">
        <f>IFERROR(__xludf.DUMMYFUNCTION("""COMPUTED_VALUE"""),17770.0)</f>
        <v>17770</v>
      </c>
      <c r="H254" s="52">
        <f>IFERROR(__xludf.DUMMYFUNCTION("""COMPUTED_VALUE"""),28432.0)</f>
        <v>28432</v>
      </c>
      <c r="I254" s="50" t="str">
        <f>IFERROR(__xludf.DUMMYFUNCTION("""COMPUTED_VALUE"""),"TP-LINK TD")</f>
        <v>TP-LINK TD</v>
      </c>
      <c r="J254" s="50" t="str">
        <f t="shared" si="1"/>
        <v>VIP</v>
      </c>
      <c r="K254" s="50">
        <f t="shared" si="2"/>
        <v>45.11914063</v>
      </c>
      <c r="L254" s="39" t="str">
        <f t="shared" si="3"/>
        <v>40-50 ГБ</v>
      </c>
    </row>
    <row r="255" ht="15.75" customHeight="1">
      <c r="A255" s="32"/>
      <c r="B255" s="49" t="s">
        <v>296</v>
      </c>
      <c r="D255" s="50">
        <f>IFERROR(__xludf.DUMMYFUNCTION("SPLIT(B255, ""|"")"),1.517764119E9)</f>
        <v>1517764119</v>
      </c>
      <c r="E255" s="50" t="str">
        <f>IFERROR(__xludf.DUMMYFUNCTION("""COMPUTED_VALUE"""),"Maracay")</f>
        <v>Maracay</v>
      </c>
      <c r="F255" s="50">
        <f>IFERROR(__xludf.DUMMYFUNCTION("""COMPUTED_VALUE"""),5.0)</f>
        <v>5</v>
      </c>
      <c r="G255" s="51">
        <f>IFERROR(__xludf.DUMMYFUNCTION("""COMPUTED_VALUE"""),7145.0)</f>
        <v>7145</v>
      </c>
      <c r="H255" s="52">
        <f>IFERROR(__xludf.DUMMYFUNCTION("""COMPUTED_VALUE"""),21435.0)</f>
        <v>21435</v>
      </c>
      <c r="I255" s="50" t="str">
        <f>IFERROR(__xludf.DUMMYFUNCTION("""COMPUTED_VALUE"""),"TP-LINK Archer")</f>
        <v>TP-LINK Archer</v>
      </c>
      <c r="J255" s="50" t="str">
        <f t="shared" si="1"/>
        <v>B2C</v>
      </c>
      <c r="K255" s="50">
        <f t="shared" si="2"/>
        <v>27.91015625</v>
      </c>
      <c r="L255" s="39" t="str">
        <f t="shared" si="3"/>
        <v>25-30 ГБ</v>
      </c>
    </row>
    <row r="256" ht="15.75" customHeight="1">
      <c r="A256" s="32"/>
      <c r="B256" s="49" t="s">
        <v>297</v>
      </c>
      <c r="D256" s="50">
        <f>IFERROR(__xludf.DUMMYFUNCTION("SPLIT(B256, ""|"")"),1.513387214E9)</f>
        <v>1513387214</v>
      </c>
      <c r="E256" s="50" t="str">
        <f>IFERROR(__xludf.DUMMYFUNCTION("""COMPUTED_VALUE"""),"Caracas")</f>
        <v>Caracas</v>
      </c>
      <c r="F256" s="50">
        <f>IFERROR(__xludf.DUMMYFUNCTION("""COMPUTED_VALUE"""),5.0)</f>
        <v>5</v>
      </c>
      <c r="G256" s="51">
        <f>IFERROR(__xludf.DUMMYFUNCTION("""COMPUTED_VALUE"""),811.0)</f>
        <v>811</v>
      </c>
      <c r="H256" s="52" t="str">
        <f>IFERROR(__xludf.DUMMYFUNCTION("""COMPUTED_VALUE"""),"2838,5")</f>
        <v>2838,5</v>
      </c>
      <c r="I256" s="50" t="str">
        <f>IFERROR(__xludf.DUMMYFUNCTION("""COMPUTED_VALUE"""),"Mercusys AC12G")</f>
        <v>Mercusys AC12G</v>
      </c>
      <c r="J256" s="50" t="str">
        <f t="shared" si="1"/>
        <v>B2C</v>
      </c>
      <c r="K256" s="50">
        <f t="shared" si="2"/>
        <v>3.563964844</v>
      </c>
      <c r="L256" s="39" t="str">
        <f t="shared" si="3"/>
        <v>0-5 ГБ</v>
      </c>
    </row>
    <row r="257" ht="15.75" customHeight="1">
      <c r="A257" s="32"/>
      <c r="B257" s="49" t="s">
        <v>298</v>
      </c>
      <c r="D257" s="50">
        <f>IFERROR(__xludf.DUMMYFUNCTION("SPLIT(B257, ""|"")"),1.511978455E9)</f>
        <v>1511978455</v>
      </c>
      <c r="E257" s="50" t="str">
        <f>IFERROR(__xludf.DUMMYFUNCTION("""COMPUTED_VALUE"""),"Maracay")</f>
        <v>Maracay</v>
      </c>
      <c r="F257" s="50">
        <f>IFERROR(__xludf.DUMMYFUNCTION("""COMPUTED_VALUE"""),5.0)</f>
        <v>5</v>
      </c>
      <c r="G257" s="51">
        <f>IFERROR(__xludf.DUMMYFUNCTION("""COMPUTED_VALUE"""),18917.0)</f>
        <v>18917</v>
      </c>
      <c r="H257" s="52" t="str">
        <f>IFERROR(__xludf.DUMMYFUNCTION("""COMPUTED_VALUE"""),"58642,7")</f>
        <v>58642,7</v>
      </c>
      <c r="I257" s="50" t="str">
        <f>IFERROR(__xludf.DUMMYFUNCTION("""COMPUTED_VALUE"""),"Xiaomi Mi Wi-Fi")</f>
        <v>Xiaomi Mi Wi-Fi</v>
      </c>
      <c r="J257" s="50" t="str">
        <f t="shared" si="1"/>
        <v>B2C</v>
      </c>
      <c r="K257" s="50">
        <f t="shared" si="2"/>
        <v>75.74189453</v>
      </c>
      <c r="L257" s="39" t="str">
        <f t="shared" si="3"/>
        <v>50+ ГБ</v>
      </c>
    </row>
    <row r="258" ht="15.75" customHeight="1">
      <c r="A258" s="32"/>
      <c r="B258" s="49" t="s">
        <v>299</v>
      </c>
      <c r="D258" s="50">
        <f>IFERROR(__xludf.DUMMYFUNCTION("SPLIT(B258, ""|"")"),1.517608376E9)</f>
        <v>1517608376</v>
      </c>
      <c r="E258" s="50" t="str">
        <f>IFERROR(__xludf.DUMMYFUNCTION("""COMPUTED_VALUE"""),"Caracas")</f>
        <v>Caracas</v>
      </c>
      <c r="F258" s="50">
        <f>IFERROR(__xludf.DUMMYFUNCTION("""COMPUTED_VALUE"""),4.0)</f>
        <v>4</v>
      </c>
      <c r="G258" s="51">
        <f>IFERROR(__xludf.DUMMYFUNCTION("""COMPUTED_VALUE"""),15669.0)</f>
        <v>15669</v>
      </c>
      <c r="H258" s="52" t="str">
        <f>IFERROR(__xludf.DUMMYFUNCTION("""COMPUTED_VALUE"""),"48573,9")</f>
        <v>48573,9</v>
      </c>
      <c r="I258" s="50" t="str">
        <f>IFERROR(__xludf.DUMMYFUNCTION("""COMPUTED_VALUE"""),"TP-LINK TD")</f>
        <v>TP-LINK TD</v>
      </c>
      <c r="J258" s="50" t="str">
        <f t="shared" si="1"/>
        <v>B2B</v>
      </c>
      <c r="K258" s="50">
        <f t="shared" si="2"/>
        <v>62.73720703</v>
      </c>
      <c r="L258" s="39" t="str">
        <f t="shared" si="3"/>
        <v>50+ ГБ</v>
      </c>
    </row>
    <row r="259" ht="15.75" customHeight="1">
      <c r="A259" s="32"/>
      <c r="B259" s="49" t="s">
        <v>300</v>
      </c>
      <c r="D259" s="50">
        <f>IFERROR(__xludf.DUMMYFUNCTION("SPLIT(B259, ""|"")"),1.515709176E9)</f>
        <v>1515709176</v>
      </c>
      <c r="E259" s="50" t="str">
        <f>IFERROR(__xludf.DUMMYFUNCTION("""COMPUTED_VALUE"""),"Maracay")</f>
        <v>Maracay</v>
      </c>
      <c r="F259" s="50">
        <f>IFERROR(__xludf.DUMMYFUNCTION("""COMPUTED_VALUE"""),20.0)</f>
        <v>20</v>
      </c>
      <c r="G259" s="51">
        <f>IFERROR(__xludf.DUMMYFUNCTION("""COMPUTED_VALUE"""),13279.0)</f>
        <v>13279</v>
      </c>
      <c r="H259" s="52" t="str">
        <f>IFERROR(__xludf.DUMMYFUNCTION("""COMPUTED_VALUE"""),"35853,3")</f>
        <v>35853,3</v>
      </c>
      <c r="I259" s="50" t="str">
        <f>IFERROR(__xludf.DUMMYFUNCTION("""COMPUTED_VALUE"""),"TP-LINK Archer")</f>
        <v>TP-LINK Archer</v>
      </c>
      <c r="J259" s="50" t="str">
        <f t="shared" si="1"/>
        <v>B2O</v>
      </c>
      <c r="K259" s="50">
        <f t="shared" si="2"/>
        <v>47.98076172</v>
      </c>
      <c r="L259" s="39" t="str">
        <f t="shared" si="3"/>
        <v>40-50 ГБ</v>
      </c>
    </row>
    <row r="260" ht="15.75" customHeight="1">
      <c r="A260" s="32"/>
      <c r="B260" s="49" t="s">
        <v>301</v>
      </c>
      <c r="D260" s="50">
        <f>IFERROR(__xludf.DUMMYFUNCTION("SPLIT(B260, ""|"")"),1.515418835E9)</f>
        <v>1515418835</v>
      </c>
      <c r="E260" s="50" t="str">
        <f>IFERROR(__xludf.DUMMYFUNCTION("""COMPUTED_VALUE"""),"Caracas")</f>
        <v>Caracas</v>
      </c>
      <c r="F260" s="50">
        <f>IFERROR(__xludf.DUMMYFUNCTION("""COMPUTED_VALUE"""),4.0)</f>
        <v>4</v>
      </c>
      <c r="G260" s="51">
        <f>IFERROR(__xludf.DUMMYFUNCTION("""COMPUTED_VALUE"""),12406.0)</f>
        <v>12406</v>
      </c>
      <c r="H260" s="52">
        <f>IFERROR(__xludf.DUMMYFUNCTION("""COMPUTED_VALUE"""),37218.0)</f>
        <v>37218</v>
      </c>
      <c r="I260" s="50" t="str">
        <f>IFERROR(__xludf.DUMMYFUNCTION("""COMPUTED_VALUE"""),"Mercusys AC12G")</f>
        <v>Mercusys AC12G</v>
      </c>
      <c r="J260" s="50" t="str">
        <f t="shared" si="1"/>
        <v>B2B</v>
      </c>
      <c r="K260" s="50">
        <f t="shared" si="2"/>
        <v>48.4609375</v>
      </c>
      <c r="L260" s="39" t="str">
        <f t="shared" si="3"/>
        <v>40-50 ГБ</v>
      </c>
    </row>
    <row r="261" ht="15.75" customHeight="1">
      <c r="A261" s="32"/>
      <c r="B261" s="49" t="s">
        <v>302</v>
      </c>
      <c r="D261" s="50">
        <f>IFERROR(__xludf.DUMMYFUNCTION("SPLIT(B261, ""|"")"),1.511820525E9)</f>
        <v>1511820525</v>
      </c>
      <c r="E261" s="50" t="str">
        <f>IFERROR(__xludf.DUMMYFUNCTION("""COMPUTED_VALUE"""),"Maracay")</f>
        <v>Maracay</v>
      </c>
      <c r="F261" s="50">
        <f>IFERROR(__xludf.DUMMYFUNCTION("""COMPUTED_VALUE"""),15.0)</f>
        <v>15</v>
      </c>
      <c r="G261" s="51">
        <f>IFERROR(__xludf.DUMMYFUNCTION("""COMPUTED_VALUE"""),10510.0)</f>
        <v>10510</v>
      </c>
      <c r="H261" s="52">
        <f>IFERROR(__xludf.DUMMYFUNCTION("""COMPUTED_VALUE"""),35734.0)</f>
        <v>35734</v>
      </c>
      <c r="I261" s="50" t="str">
        <f>IFERROR(__xludf.DUMMYFUNCTION("""COMPUTED_VALUE"""),"Xiaomi Mi Wi-Fi")</f>
        <v>Xiaomi Mi Wi-Fi</v>
      </c>
      <c r="J261" s="50" t="str">
        <f t="shared" si="1"/>
        <v>VIP</v>
      </c>
      <c r="K261" s="50">
        <f t="shared" si="2"/>
        <v>45.16015625</v>
      </c>
      <c r="L261" s="39" t="str">
        <f t="shared" si="3"/>
        <v>40-50 ГБ</v>
      </c>
    </row>
    <row r="262" ht="15.75" customHeight="1">
      <c r="A262" s="32"/>
      <c r="B262" s="49" t="s">
        <v>303</v>
      </c>
      <c r="D262" s="50">
        <f>IFERROR(__xludf.DUMMYFUNCTION("SPLIT(B262, ""|"")"),1.513574884E9)</f>
        <v>1513574884</v>
      </c>
      <c r="E262" s="50" t="str">
        <f>IFERROR(__xludf.DUMMYFUNCTION("""COMPUTED_VALUE"""),"Maracay")</f>
        <v>Maracay</v>
      </c>
      <c r="F262" s="50">
        <f>IFERROR(__xludf.DUMMYFUNCTION("""COMPUTED_VALUE"""),5.0)</f>
        <v>5</v>
      </c>
      <c r="G262" s="51">
        <f>IFERROR(__xludf.DUMMYFUNCTION("""COMPUTED_VALUE"""),3086.0)</f>
        <v>3086</v>
      </c>
      <c r="H262" s="52" t="str">
        <f>IFERROR(__xludf.DUMMYFUNCTION("""COMPUTED_VALUE"""),"8949,4")</f>
        <v>8949,4</v>
      </c>
      <c r="I262" s="50" t="str">
        <f>IFERROR(__xludf.DUMMYFUNCTION("""COMPUTED_VALUE"""),"TP-LINK TD")</f>
        <v>TP-LINK TD</v>
      </c>
      <c r="J262" s="50" t="str">
        <f t="shared" si="1"/>
        <v>B2C</v>
      </c>
      <c r="K262" s="50">
        <f t="shared" si="2"/>
        <v>11.75332031</v>
      </c>
      <c r="L262" s="39" t="str">
        <f t="shared" si="3"/>
        <v>10-15 ГБ</v>
      </c>
    </row>
    <row r="263" ht="15.75" customHeight="1">
      <c r="A263" s="32"/>
      <c r="B263" s="49" t="s">
        <v>304</v>
      </c>
      <c r="D263" s="50">
        <f>IFERROR(__xludf.DUMMYFUNCTION("SPLIT(B263, ""|"")"),1.514516895E9)</f>
        <v>1514516895</v>
      </c>
      <c r="E263" s="50" t="str">
        <f>IFERROR(__xludf.DUMMYFUNCTION("""COMPUTED_VALUE"""),"Maracay")</f>
        <v>Maracay</v>
      </c>
      <c r="F263" s="50">
        <f>IFERROR(__xludf.DUMMYFUNCTION("""COMPUTED_VALUE"""),5.0)</f>
        <v>5</v>
      </c>
      <c r="G263" s="51">
        <f>IFERROR(__xludf.DUMMYFUNCTION("""COMPUTED_VALUE"""),11148.0)</f>
        <v>11148</v>
      </c>
      <c r="H263" s="52" t="str">
        <f>IFERROR(__xludf.DUMMYFUNCTION("""COMPUTED_VALUE"""),"23410,8")</f>
        <v>23410,8</v>
      </c>
      <c r="I263" s="50" t="str">
        <f>IFERROR(__xludf.DUMMYFUNCTION("""COMPUTED_VALUE"""),"TP-LINK Archer")</f>
        <v>TP-LINK Archer</v>
      </c>
      <c r="J263" s="50" t="str">
        <f t="shared" si="1"/>
        <v>B2C</v>
      </c>
      <c r="K263" s="50">
        <f t="shared" si="2"/>
        <v>33.74882813</v>
      </c>
      <c r="L263" s="39" t="str">
        <f t="shared" si="3"/>
        <v>30-35 ГБ</v>
      </c>
    </row>
    <row r="264" ht="15.75" customHeight="1">
      <c r="A264" s="32"/>
      <c r="B264" s="49" t="s">
        <v>305</v>
      </c>
      <c r="D264" s="50">
        <f>IFERROR(__xludf.DUMMYFUNCTION("SPLIT(B264, ""|"")"),1.516902691E9)</f>
        <v>1516902691</v>
      </c>
      <c r="E264" s="50" t="str">
        <f>IFERROR(__xludf.DUMMYFUNCTION("""COMPUTED_VALUE"""),"Caracas")</f>
        <v>Caracas</v>
      </c>
      <c r="F264" s="50">
        <f>IFERROR(__xludf.DUMMYFUNCTION("""COMPUTED_VALUE"""),20.0)</f>
        <v>20</v>
      </c>
      <c r="G264" s="51">
        <f>IFERROR(__xludf.DUMMYFUNCTION("""COMPUTED_VALUE"""),2824.0)</f>
        <v>2824</v>
      </c>
      <c r="H264" s="52" t="str">
        <f>IFERROR(__xludf.DUMMYFUNCTION("""COMPUTED_VALUE"""),"4518,4")</f>
        <v>4518,4</v>
      </c>
      <c r="I264" s="50" t="str">
        <f>IFERROR(__xludf.DUMMYFUNCTION("""COMPUTED_VALUE"""),"Mercusys AC12G")</f>
        <v>Mercusys AC12G</v>
      </c>
      <c r="J264" s="50" t="str">
        <f t="shared" si="1"/>
        <v>B2O</v>
      </c>
      <c r="K264" s="50">
        <f t="shared" si="2"/>
        <v>7.1703125</v>
      </c>
      <c r="L264" s="39" t="str">
        <f t="shared" si="3"/>
        <v>5-10 ГБ</v>
      </c>
    </row>
    <row r="265" ht="15.75" customHeight="1">
      <c r="A265" s="32"/>
      <c r="B265" s="49" t="s">
        <v>306</v>
      </c>
      <c r="D265" s="50">
        <f>IFERROR(__xludf.DUMMYFUNCTION("SPLIT(B265, ""|"")"),1.512790832E9)</f>
        <v>1512790832</v>
      </c>
      <c r="E265" s="50" t="str">
        <f>IFERROR(__xludf.DUMMYFUNCTION("""COMPUTED_VALUE"""),"Caracas")</f>
        <v>Caracas</v>
      </c>
      <c r="F265" s="50">
        <f>IFERROR(__xludf.DUMMYFUNCTION("""COMPUTED_VALUE"""),4.0)</f>
        <v>4</v>
      </c>
      <c r="G265" s="51">
        <f>IFERROR(__xludf.DUMMYFUNCTION("""COMPUTED_VALUE"""),19521.0)</f>
        <v>19521</v>
      </c>
      <c r="H265" s="52" t="str">
        <f>IFERROR(__xludf.DUMMYFUNCTION("""COMPUTED_VALUE"""),"52706,7")</f>
        <v>52706,7</v>
      </c>
      <c r="I265" s="50" t="str">
        <f>IFERROR(__xludf.DUMMYFUNCTION("""COMPUTED_VALUE"""),"Xiaomi Mi Wi-Fi")</f>
        <v>Xiaomi Mi Wi-Fi</v>
      </c>
      <c r="J265" s="50" t="str">
        <f t="shared" si="1"/>
        <v>B2B</v>
      </c>
      <c r="K265" s="50">
        <f t="shared" si="2"/>
        <v>70.53486328</v>
      </c>
      <c r="L265" s="39" t="str">
        <f t="shared" si="3"/>
        <v>50+ ГБ</v>
      </c>
    </row>
    <row r="266" ht="15.75" customHeight="1">
      <c r="A266" s="32"/>
      <c r="B266" s="49" t="s">
        <v>307</v>
      </c>
      <c r="D266" s="50">
        <f>IFERROR(__xludf.DUMMYFUNCTION("SPLIT(B266, ""|"")"),1.514545487E9)</f>
        <v>1514545487</v>
      </c>
      <c r="E266" s="50" t="str">
        <f>IFERROR(__xludf.DUMMYFUNCTION("""COMPUTED_VALUE"""),"Maracay")</f>
        <v>Maracay</v>
      </c>
      <c r="F266" s="50">
        <f>IFERROR(__xludf.DUMMYFUNCTION("""COMPUTED_VALUE"""),20.0)</f>
        <v>20</v>
      </c>
      <c r="G266" s="51">
        <f>IFERROR(__xludf.DUMMYFUNCTION("""COMPUTED_VALUE"""),19887.0)</f>
        <v>19887</v>
      </c>
      <c r="H266" s="52" t="str">
        <f>IFERROR(__xludf.DUMMYFUNCTION("""COMPUTED_VALUE"""),"29830,5")</f>
        <v>29830,5</v>
      </c>
      <c r="I266" s="50" t="str">
        <f>IFERROR(__xludf.DUMMYFUNCTION("""COMPUTED_VALUE"""),"TP-LINK TD")</f>
        <v>TP-LINK TD</v>
      </c>
      <c r="J266" s="50" t="str">
        <f t="shared" si="1"/>
        <v>B2O</v>
      </c>
      <c r="K266" s="50">
        <f t="shared" si="2"/>
        <v>48.55224609</v>
      </c>
      <c r="L266" s="39" t="str">
        <f t="shared" si="3"/>
        <v>40-50 ГБ</v>
      </c>
    </row>
    <row r="267" ht="15.75" customHeight="1">
      <c r="A267" s="32"/>
      <c r="B267" s="49" t="s">
        <v>308</v>
      </c>
      <c r="D267" s="50">
        <f>IFERROR(__xludf.DUMMYFUNCTION("SPLIT(B267, ""|"")"),1.514099372E9)</f>
        <v>1514099372</v>
      </c>
      <c r="E267" s="50" t="str">
        <f>IFERROR(__xludf.DUMMYFUNCTION("""COMPUTED_VALUE"""),"Caracas")</f>
        <v>Caracas</v>
      </c>
      <c r="F267" s="50">
        <f>IFERROR(__xludf.DUMMYFUNCTION("""COMPUTED_VALUE"""),5.0)</f>
        <v>5</v>
      </c>
      <c r="G267" s="51">
        <f>IFERROR(__xludf.DUMMYFUNCTION("""COMPUTED_VALUE"""),12425.0)</f>
        <v>12425</v>
      </c>
      <c r="H267" s="52" t="str">
        <f>IFERROR(__xludf.DUMMYFUNCTION("""COMPUTED_VALUE"""),"18637,5")</f>
        <v>18637,5</v>
      </c>
      <c r="I267" s="50" t="str">
        <f>IFERROR(__xludf.DUMMYFUNCTION("""COMPUTED_VALUE"""),"TP-LINK Archer")</f>
        <v>TP-LINK Archer</v>
      </c>
      <c r="J267" s="50" t="str">
        <f t="shared" si="1"/>
        <v>B2C</v>
      </c>
      <c r="K267" s="50">
        <f t="shared" si="2"/>
        <v>30.33447266</v>
      </c>
      <c r="L267" s="39" t="str">
        <f t="shared" si="3"/>
        <v>30-35 ГБ</v>
      </c>
    </row>
    <row r="268" ht="15.75" customHeight="1">
      <c r="A268" s="32"/>
      <c r="B268" s="49" t="s">
        <v>309</v>
      </c>
      <c r="D268" s="50">
        <f>IFERROR(__xludf.DUMMYFUNCTION("SPLIT(B268, ""|"")"),1.517758383E9)</f>
        <v>1517758383</v>
      </c>
      <c r="E268" s="50" t="str">
        <f>IFERROR(__xludf.DUMMYFUNCTION("""COMPUTED_VALUE"""),"Caracas")</f>
        <v>Caracas</v>
      </c>
      <c r="F268" s="50">
        <f>IFERROR(__xludf.DUMMYFUNCTION("""COMPUTED_VALUE"""),5.0)</f>
        <v>5</v>
      </c>
      <c r="G268" s="51">
        <f>IFERROR(__xludf.DUMMYFUNCTION("""COMPUTED_VALUE"""),19966.0)</f>
        <v>19966</v>
      </c>
      <c r="H268" s="52" t="str">
        <f>IFERROR(__xludf.DUMMYFUNCTION("""COMPUTED_VALUE"""),"47918,4")</f>
        <v>47918,4</v>
      </c>
      <c r="I268" s="50" t="str">
        <f>IFERROR(__xludf.DUMMYFUNCTION("""COMPUTED_VALUE"""),"Mercusys AC12G")</f>
        <v>Mercusys AC12G</v>
      </c>
      <c r="J268" s="50" t="str">
        <f t="shared" si="1"/>
        <v>B2C</v>
      </c>
      <c r="K268" s="50">
        <f t="shared" si="2"/>
        <v>66.29335938</v>
      </c>
      <c r="L268" s="39" t="str">
        <f t="shared" si="3"/>
        <v>50+ ГБ</v>
      </c>
    </row>
    <row r="269" ht="15.75" customHeight="1">
      <c r="A269" s="32"/>
      <c r="B269" s="49" t="s">
        <v>310</v>
      </c>
      <c r="D269" s="50">
        <f>IFERROR(__xludf.DUMMYFUNCTION("SPLIT(B269, ""|"")"),1.513224614E9)</f>
        <v>1513224614</v>
      </c>
      <c r="E269" s="50" t="str">
        <f>IFERROR(__xludf.DUMMYFUNCTION("""COMPUTED_VALUE"""),"Caracas")</f>
        <v>Caracas</v>
      </c>
      <c r="F269" s="50">
        <f>IFERROR(__xludf.DUMMYFUNCTION("""COMPUTED_VALUE"""),4.0)</f>
        <v>4</v>
      </c>
      <c r="G269" s="51">
        <f>IFERROR(__xludf.DUMMYFUNCTION("""COMPUTED_VALUE"""),17846.0)</f>
        <v>17846</v>
      </c>
      <c r="H269" s="52" t="str">
        <f>IFERROR(__xludf.DUMMYFUNCTION("""COMPUTED_VALUE"""),"58891,8")</f>
        <v>58891,8</v>
      </c>
      <c r="I269" s="50" t="str">
        <f>IFERROR(__xludf.DUMMYFUNCTION("""COMPUTED_VALUE"""),"Xiaomi Mi Wi-Fi")</f>
        <v>Xiaomi Mi Wi-Fi</v>
      </c>
      <c r="J269" s="50" t="str">
        <f t="shared" si="1"/>
        <v>B2B</v>
      </c>
      <c r="K269" s="50">
        <f t="shared" si="2"/>
        <v>74.93925781</v>
      </c>
      <c r="L269" s="39" t="str">
        <f t="shared" si="3"/>
        <v>50+ ГБ</v>
      </c>
    </row>
    <row r="270" ht="15.75" customHeight="1">
      <c r="A270" s="32"/>
      <c r="B270" s="49" t="s">
        <v>311</v>
      </c>
      <c r="D270" s="50">
        <f>IFERROR(__xludf.DUMMYFUNCTION("SPLIT(B270, ""|"")"),1.511975337E9)</f>
        <v>1511975337</v>
      </c>
      <c r="E270" s="50" t="str">
        <f>IFERROR(__xludf.DUMMYFUNCTION("""COMPUTED_VALUE"""),"Maracay")</f>
        <v>Maracay</v>
      </c>
      <c r="F270" s="50">
        <f>IFERROR(__xludf.DUMMYFUNCTION("""COMPUTED_VALUE"""),4.0)</f>
        <v>4</v>
      </c>
      <c r="G270" s="51">
        <f>IFERROR(__xludf.DUMMYFUNCTION("""COMPUTED_VALUE"""),14029.0)</f>
        <v>14029</v>
      </c>
      <c r="H270" s="52" t="str">
        <f>IFERROR(__xludf.DUMMYFUNCTION("""COMPUTED_VALUE"""),"40684,1")</f>
        <v>40684,1</v>
      </c>
      <c r="I270" s="50" t="str">
        <f>IFERROR(__xludf.DUMMYFUNCTION("""COMPUTED_VALUE"""),"TP-LINK TD")</f>
        <v>TP-LINK TD</v>
      </c>
      <c r="J270" s="50" t="str">
        <f t="shared" si="1"/>
        <v>B2B</v>
      </c>
      <c r="K270" s="50">
        <f t="shared" si="2"/>
        <v>53.43076172</v>
      </c>
      <c r="L270" s="39" t="str">
        <f t="shared" si="3"/>
        <v>50+ ГБ</v>
      </c>
    </row>
    <row r="271" ht="15.75" customHeight="1">
      <c r="A271" s="32"/>
      <c r="B271" s="49" t="s">
        <v>312</v>
      </c>
      <c r="D271" s="50">
        <f>IFERROR(__xludf.DUMMYFUNCTION("SPLIT(B271, ""|"")"),1.51760578E9)</f>
        <v>1517605780</v>
      </c>
      <c r="E271" s="50" t="str">
        <f>IFERROR(__xludf.DUMMYFUNCTION("""COMPUTED_VALUE"""),"Maracay")</f>
        <v>Maracay</v>
      </c>
      <c r="F271" s="50">
        <f>IFERROR(__xludf.DUMMYFUNCTION("""COMPUTED_VALUE"""),5.0)</f>
        <v>5</v>
      </c>
      <c r="G271" s="51">
        <f>IFERROR(__xludf.DUMMYFUNCTION("""COMPUTED_VALUE"""),6500.0)</f>
        <v>6500</v>
      </c>
      <c r="H271" s="52">
        <f>IFERROR(__xludf.DUMMYFUNCTION("""COMPUTED_VALUE"""),20800.0)</f>
        <v>20800</v>
      </c>
      <c r="I271" s="50" t="str">
        <f>IFERROR(__xludf.DUMMYFUNCTION("""COMPUTED_VALUE"""),"TP-LINK Archer")</f>
        <v>TP-LINK Archer</v>
      </c>
      <c r="J271" s="50" t="str">
        <f t="shared" si="1"/>
        <v>B2C</v>
      </c>
      <c r="K271" s="50">
        <f t="shared" si="2"/>
        <v>26.66015625</v>
      </c>
      <c r="L271" s="39" t="str">
        <f t="shared" si="3"/>
        <v>25-30 ГБ</v>
      </c>
    </row>
    <row r="272" ht="15.75" customHeight="1">
      <c r="A272" s="32"/>
      <c r="B272" s="49" t="s">
        <v>313</v>
      </c>
      <c r="D272" s="50">
        <f>IFERROR(__xludf.DUMMYFUNCTION("SPLIT(B272, ""|"")"),1.517650223E9)</f>
        <v>1517650223</v>
      </c>
      <c r="E272" s="50" t="str">
        <f>IFERROR(__xludf.DUMMYFUNCTION("""COMPUTED_VALUE"""),"Caracas")</f>
        <v>Caracas</v>
      </c>
      <c r="F272" s="50">
        <f>IFERROR(__xludf.DUMMYFUNCTION("""COMPUTED_VALUE"""),5.0)</f>
        <v>5</v>
      </c>
      <c r="G272" s="51">
        <f>IFERROR(__xludf.DUMMYFUNCTION("""COMPUTED_VALUE"""),12829.0)</f>
        <v>12829</v>
      </c>
      <c r="H272" s="52" t="str">
        <f>IFERROR(__xludf.DUMMYFUNCTION("""COMPUTED_VALUE"""),"24375,1")</f>
        <v>24375,1</v>
      </c>
      <c r="I272" s="50" t="str">
        <f>IFERROR(__xludf.DUMMYFUNCTION("""COMPUTED_VALUE"""),"Mercusys AC12G")</f>
        <v>Mercusys AC12G</v>
      </c>
      <c r="J272" s="50" t="str">
        <f t="shared" si="1"/>
        <v>B2C</v>
      </c>
      <c r="K272" s="50">
        <f t="shared" si="2"/>
        <v>36.33212891</v>
      </c>
      <c r="L272" s="39" t="str">
        <f t="shared" si="3"/>
        <v>35-40 ГБ</v>
      </c>
    </row>
    <row r="273" ht="15.75" customHeight="1">
      <c r="A273" s="32"/>
      <c r="B273" s="49" t="s">
        <v>314</v>
      </c>
      <c r="D273" s="50">
        <f>IFERROR(__xludf.DUMMYFUNCTION("SPLIT(B273, ""|"")"),1.512452943E9)</f>
        <v>1512452943</v>
      </c>
      <c r="E273" s="50" t="str">
        <f>IFERROR(__xludf.DUMMYFUNCTION("""COMPUTED_VALUE"""),"Caracas")</f>
        <v>Caracas</v>
      </c>
      <c r="F273" s="50">
        <f>IFERROR(__xludf.DUMMYFUNCTION("""COMPUTED_VALUE"""),15.0)</f>
        <v>15</v>
      </c>
      <c r="G273" s="51">
        <f>IFERROR(__xludf.DUMMYFUNCTION("""COMPUTED_VALUE"""),14315.0)</f>
        <v>14315</v>
      </c>
      <c r="H273" s="52" t="str">
        <f>IFERROR(__xludf.DUMMYFUNCTION("""COMPUTED_VALUE"""),"47239,5")</f>
        <v>47239,5</v>
      </c>
      <c r="I273" s="50" t="str">
        <f>IFERROR(__xludf.DUMMYFUNCTION("""COMPUTED_VALUE"""),"Xiaomi Mi Wi-Fi")</f>
        <v>Xiaomi Mi Wi-Fi</v>
      </c>
      <c r="J273" s="50" t="str">
        <f t="shared" si="1"/>
        <v>VIP</v>
      </c>
      <c r="K273" s="50">
        <f t="shared" si="2"/>
        <v>60.11181641</v>
      </c>
      <c r="L273" s="39" t="str">
        <f t="shared" si="3"/>
        <v>50+ ГБ</v>
      </c>
    </row>
    <row r="274" ht="15.75" customHeight="1">
      <c r="A274" s="32"/>
      <c r="B274" s="49" t="s">
        <v>315</v>
      </c>
      <c r="D274" s="50">
        <f>IFERROR(__xludf.DUMMYFUNCTION("SPLIT(B274, ""|"")"),1.518055321E9)</f>
        <v>1518055321</v>
      </c>
      <c r="E274" s="50" t="str">
        <f>IFERROR(__xludf.DUMMYFUNCTION("""COMPUTED_VALUE"""),"Maracay")</f>
        <v>Maracay</v>
      </c>
      <c r="F274" s="50">
        <f>IFERROR(__xludf.DUMMYFUNCTION("""COMPUTED_VALUE"""),15.0)</f>
        <v>15</v>
      </c>
      <c r="G274" s="51">
        <f>IFERROR(__xludf.DUMMYFUNCTION("""COMPUTED_VALUE"""),606.0)</f>
        <v>606</v>
      </c>
      <c r="H274" s="52">
        <f>IFERROR(__xludf.DUMMYFUNCTION("""COMPUTED_VALUE"""),1515.0)</f>
        <v>1515</v>
      </c>
      <c r="I274" s="50" t="str">
        <f>IFERROR(__xludf.DUMMYFUNCTION("""COMPUTED_VALUE"""),"TP-LINK TD")</f>
        <v>TP-LINK TD</v>
      </c>
      <c r="J274" s="50" t="str">
        <f t="shared" si="1"/>
        <v>VIP</v>
      </c>
      <c r="K274" s="50">
        <f t="shared" si="2"/>
        <v>2.071289063</v>
      </c>
      <c r="L274" s="39" t="str">
        <f t="shared" si="3"/>
        <v>0-5 ГБ</v>
      </c>
    </row>
    <row r="275" ht="15.75" customHeight="1">
      <c r="A275" s="32"/>
      <c r="B275" s="49" t="s">
        <v>316</v>
      </c>
      <c r="D275" s="50">
        <f>IFERROR(__xludf.DUMMYFUNCTION("SPLIT(B275, ""|"")"),1.514913789E9)</f>
        <v>1514913789</v>
      </c>
      <c r="E275" s="50" t="str">
        <f>IFERROR(__xludf.DUMMYFUNCTION("""COMPUTED_VALUE"""),"Caracas")</f>
        <v>Caracas</v>
      </c>
      <c r="F275" s="50">
        <f>IFERROR(__xludf.DUMMYFUNCTION("""COMPUTED_VALUE"""),5.0)</f>
        <v>5</v>
      </c>
      <c r="G275" s="51">
        <f>IFERROR(__xludf.DUMMYFUNCTION("""COMPUTED_VALUE"""),6916.0)</f>
        <v>6916</v>
      </c>
      <c r="H275" s="52" t="str">
        <f>IFERROR(__xludf.DUMMYFUNCTION("""COMPUTED_VALUE"""),"18673,2")</f>
        <v>18673,2</v>
      </c>
      <c r="I275" s="50" t="str">
        <f>IFERROR(__xludf.DUMMYFUNCTION("""COMPUTED_VALUE"""),"TP-LINK Archer")</f>
        <v>TP-LINK Archer</v>
      </c>
      <c r="J275" s="50" t="str">
        <f t="shared" si="1"/>
        <v>B2C</v>
      </c>
      <c r="K275" s="50">
        <f t="shared" si="2"/>
        <v>24.98945313</v>
      </c>
      <c r="L275" s="39" t="str">
        <f t="shared" si="3"/>
        <v>20-25 ГБ</v>
      </c>
    </row>
    <row r="276" ht="15.75" customHeight="1">
      <c r="A276" s="32"/>
      <c r="B276" s="49" t="s">
        <v>317</v>
      </c>
      <c r="D276" s="50">
        <f>IFERROR(__xludf.DUMMYFUNCTION("SPLIT(B276, ""|"")"),1.514034414E9)</f>
        <v>1514034414</v>
      </c>
      <c r="E276" s="50" t="str">
        <f>IFERROR(__xludf.DUMMYFUNCTION("""COMPUTED_VALUE"""),"Caracas")</f>
        <v>Caracas</v>
      </c>
      <c r="F276" s="50">
        <f>IFERROR(__xludf.DUMMYFUNCTION("""COMPUTED_VALUE"""),15.0)</f>
        <v>15</v>
      </c>
      <c r="G276" s="51">
        <f>IFERROR(__xludf.DUMMYFUNCTION("""COMPUTED_VALUE"""),5505.0)</f>
        <v>5505</v>
      </c>
      <c r="H276" s="52">
        <f>IFERROR(__xludf.DUMMYFUNCTION("""COMPUTED_VALUE"""),12111.0)</f>
        <v>12111</v>
      </c>
      <c r="I276" s="50" t="str">
        <f>IFERROR(__xludf.DUMMYFUNCTION("""COMPUTED_VALUE"""),"Mercusys AC12G")</f>
        <v>Mercusys AC12G</v>
      </c>
      <c r="J276" s="50" t="str">
        <f t="shared" si="1"/>
        <v>VIP</v>
      </c>
      <c r="K276" s="50">
        <f t="shared" si="2"/>
        <v>17.203125</v>
      </c>
      <c r="L276" s="39" t="str">
        <f t="shared" si="3"/>
        <v>15-20 ГБ</v>
      </c>
    </row>
    <row r="277" ht="15.75" customHeight="1">
      <c r="A277" s="32"/>
      <c r="B277" s="49" t="s">
        <v>318</v>
      </c>
      <c r="D277" s="50">
        <f>IFERROR(__xludf.DUMMYFUNCTION("SPLIT(B277, ""|"")"),1.513474923E9)</f>
        <v>1513474923</v>
      </c>
      <c r="E277" s="50" t="str">
        <f>IFERROR(__xludf.DUMMYFUNCTION("""COMPUTED_VALUE"""),"Caracas")</f>
        <v>Caracas</v>
      </c>
      <c r="F277" s="50">
        <f>IFERROR(__xludf.DUMMYFUNCTION("""COMPUTED_VALUE"""),5.0)</f>
        <v>5</v>
      </c>
      <c r="G277" s="51">
        <f>IFERROR(__xludf.DUMMYFUNCTION("""COMPUTED_VALUE"""),4472.0)</f>
        <v>4472</v>
      </c>
      <c r="H277" s="52">
        <f>IFERROR(__xludf.DUMMYFUNCTION("""COMPUTED_VALUE"""),13416.0)</f>
        <v>13416</v>
      </c>
      <c r="I277" s="50" t="str">
        <f>IFERROR(__xludf.DUMMYFUNCTION("""COMPUTED_VALUE"""),"Xiaomi Mi Wi-Fi")</f>
        <v>Xiaomi Mi Wi-Fi</v>
      </c>
      <c r="J277" s="50" t="str">
        <f t="shared" si="1"/>
        <v>B2C</v>
      </c>
      <c r="K277" s="50">
        <f t="shared" si="2"/>
        <v>17.46875</v>
      </c>
      <c r="L277" s="39" t="str">
        <f t="shared" si="3"/>
        <v>15-20 ГБ</v>
      </c>
    </row>
    <row r="278" ht="15.75" customHeight="1">
      <c r="A278" s="32"/>
      <c r="B278" s="49" t="s">
        <v>319</v>
      </c>
      <c r="D278" s="50">
        <f>IFERROR(__xludf.DUMMYFUNCTION("SPLIT(B278, ""|"")"),1.513509233E9)</f>
        <v>1513509233</v>
      </c>
      <c r="E278" s="50" t="str">
        <f>IFERROR(__xludf.DUMMYFUNCTION("""COMPUTED_VALUE"""),"Caracas")</f>
        <v>Caracas</v>
      </c>
      <c r="F278" s="50">
        <f>IFERROR(__xludf.DUMMYFUNCTION("""COMPUTED_VALUE"""),5.0)</f>
        <v>5</v>
      </c>
      <c r="G278" s="51">
        <f>IFERROR(__xludf.DUMMYFUNCTION("""COMPUTED_VALUE"""),18071.0)</f>
        <v>18071</v>
      </c>
      <c r="H278" s="52" t="str">
        <f>IFERROR(__xludf.DUMMYFUNCTION("""COMPUTED_VALUE"""),"57827,2")</f>
        <v>57827,2</v>
      </c>
      <c r="I278" s="50" t="str">
        <f>IFERROR(__xludf.DUMMYFUNCTION("""COMPUTED_VALUE"""),"TP-LINK TD")</f>
        <v>TP-LINK TD</v>
      </c>
      <c r="J278" s="50" t="str">
        <f t="shared" si="1"/>
        <v>B2C</v>
      </c>
      <c r="K278" s="50">
        <f t="shared" si="2"/>
        <v>74.11933594</v>
      </c>
      <c r="L278" s="39" t="str">
        <f t="shared" si="3"/>
        <v>50+ ГБ</v>
      </c>
    </row>
    <row r="279" ht="15.75" customHeight="1">
      <c r="A279" s="32"/>
      <c r="B279" s="49" t="s">
        <v>320</v>
      </c>
      <c r="D279" s="50">
        <f>IFERROR(__xludf.DUMMYFUNCTION("SPLIT(B279, ""|"")"),1.515165423E9)</f>
        <v>1515165423</v>
      </c>
      <c r="E279" s="50" t="str">
        <f>IFERROR(__xludf.DUMMYFUNCTION("""COMPUTED_VALUE"""),"Maracay")</f>
        <v>Maracay</v>
      </c>
      <c r="F279" s="50">
        <f>IFERROR(__xludf.DUMMYFUNCTION("""COMPUTED_VALUE"""),4.0)</f>
        <v>4</v>
      </c>
      <c r="G279" s="51">
        <f>IFERROR(__xludf.DUMMYFUNCTION("""COMPUTED_VALUE"""),4873.0)</f>
        <v>4873</v>
      </c>
      <c r="H279" s="52" t="str">
        <f>IFERROR(__xludf.DUMMYFUNCTION("""COMPUTED_VALUE"""),"9258,7")</f>
        <v>9258,7</v>
      </c>
      <c r="I279" s="50" t="str">
        <f>IFERROR(__xludf.DUMMYFUNCTION("""COMPUTED_VALUE"""),"TP-LINK Archer")</f>
        <v>TP-LINK Archer</v>
      </c>
      <c r="J279" s="50" t="str">
        <f t="shared" si="1"/>
        <v>B2B</v>
      </c>
      <c r="K279" s="50">
        <f t="shared" si="2"/>
        <v>13.80048828</v>
      </c>
      <c r="L279" s="39" t="str">
        <f t="shared" si="3"/>
        <v>10-15 ГБ</v>
      </c>
    </row>
    <row r="280" ht="15.75" customHeight="1">
      <c r="A280" s="32"/>
      <c r="B280" s="49" t="s">
        <v>321</v>
      </c>
      <c r="D280" s="50">
        <f>IFERROR(__xludf.DUMMYFUNCTION("SPLIT(B280, ""|"")"),1.514350322E9)</f>
        <v>1514350322</v>
      </c>
      <c r="E280" s="50" t="str">
        <f>IFERROR(__xludf.DUMMYFUNCTION("""COMPUTED_VALUE"""),"Maracay")</f>
        <v>Maracay</v>
      </c>
      <c r="F280" s="50">
        <f>IFERROR(__xludf.DUMMYFUNCTION("""COMPUTED_VALUE"""),5.0)</f>
        <v>5</v>
      </c>
      <c r="G280" s="51">
        <f>IFERROR(__xludf.DUMMYFUNCTION("""COMPUTED_VALUE"""),5605.0)</f>
        <v>5605</v>
      </c>
      <c r="H280" s="52" t="str">
        <f>IFERROR(__xludf.DUMMYFUNCTION("""COMPUTED_VALUE"""),"19617,5")</f>
        <v>19617,5</v>
      </c>
      <c r="I280" s="50" t="str">
        <f>IFERROR(__xludf.DUMMYFUNCTION("""COMPUTED_VALUE"""),"Mercusys AC12G")</f>
        <v>Mercusys AC12G</v>
      </c>
      <c r="J280" s="50" t="str">
        <f t="shared" si="1"/>
        <v>B2C</v>
      </c>
      <c r="K280" s="50">
        <f t="shared" si="2"/>
        <v>24.63134766</v>
      </c>
      <c r="L280" s="39" t="str">
        <f t="shared" si="3"/>
        <v>20-25 ГБ</v>
      </c>
    </row>
    <row r="281" ht="15.75" customHeight="1">
      <c r="A281" s="32"/>
      <c r="B281" s="49" t="s">
        <v>322</v>
      </c>
      <c r="D281" s="50">
        <f>IFERROR(__xludf.DUMMYFUNCTION("SPLIT(B281, ""|"")"),1.514124763E9)</f>
        <v>1514124763</v>
      </c>
      <c r="E281" s="50" t="str">
        <f>IFERROR(__xludf.DUMMYFUNCTION("""COMPUTED_VALUE"""),"Caracas")</f>
        <v>Caracas</v>
      </c>
      <c r="F281" s="50">
        <f>IFERROR(__xludf.DUMMYFUNCTION("""COMPUTED_VALUE"""),5.0)</f>
        <v>5</v>
      </c>
      <c r="G281" s="51">
        <f>IFERROR(__xludf.DUMMYFUNCTION("""COMPUTED_VALUE"""),4012.0)</f>
        <v>4012</v>
      </c>
      <c r="H281" s="52" t="str">
        <f>IFERROR(__xludf.DUMMYFUNCTION("""COMPUTED_VALUE"""),"6820,4")</f>
        <v>6820,4</v>
      </c>
      <c r="I281" s="50" t="str">
        <f>IFERROR(__xludf.DUMMYFUNCTION("""COMPUTED_VALUE"""),"Xiaomi Mi Wi-Fi")</f>
        <v>Xiaomi Mi Wi-Fi</v>
      </c>
      <c r="J281" s="50" t="str">
        <f t="shared" si="1"/>
        <v>B2C</v>
      </c>
      <c r="K281" s="50">
        <f t="shared" si="2"/>
        <v>10.57851563</v>
      </c>
      <c r="L281" s="39" t="str">
        <f t="shared" si="3"/>
        <v>10-15 ГБ</v>
      </c>
    </row>
    <row r="282" ht="15.75" customHeight="1">
      <c r="A282" s="32"/>
      <c r="B282" s="49" t="s">
        <v>323</v>
      </c>
      <c r="D282" s="50">
        <f>IFERROR(__xludf.DUMMYFUNCTION("SPLIT(B282, ""|"")"),1.518282279E9)</f>
        <v>1518282279</v>
      </c>
      <c r="E282" s="50" t="str">
        <f>IFERROR(__xludf.DUMMYFUNCTION("""COMPUTED_VALUE"""),"Caracas")</f>
        <v>Caracas</v>
      </c>
      <c r="F282" s="50">
        <f>IFERROR(__xludf.DUMMYFUNCTION("""COMPUTED_VALUE"""),15.0)</f>
        <v>15</v>
      </c>
      <c r="G282" s="51">
        <f>IFERROR(__xludf.DUMMYFUNCTION("""COMPUTED_VALUE"""),17618.0)</f>
        <v>17618</v>
      </c>
      <c r="H282" s="52">
        <f>IFERROR(__xludf.DUMMYFUNCTION("""COMPUTED_VALUE"""),35236.0)</f>
        <v>35236</v>
      </c>
      <c r="I282" s="50" t="str">
        <f>IFERROR(__xludf.DUMMYFUNCTION("""COMPUTED_VALUE"""),"TP-LINK TD")</f>
        <v>TP-LINK TD</v>
      </c>
      <c r="J282" s="50" t="str">
        <f t="shared" si="1"/>
        <v>VIP</v>
      </c>
      <c r="K282" s="50">
        <f t="shared" si="2"/>
        <v>51.61523438</v>
      </c>
      <c r="L282" s="39" t="str">
        <f t="shared" si="3"/>
        <v>50+ ГБ</v>
      </c>
    </row>
    <row r="283" ht="15.75" customHeight="1">
      <c r="A283" s="32"/>
      <c r="B283" s="49" t="s">
        <v>324</v>
      </c>
      <c r="D283" s="50">
        <f>IFERROR(__xludf.DUMMYFUNCTION("SPLIT(B283, ""|"")"),1.517812771E9)</f>
        <v>1517812771</v>
      </c>
      <c r="E283" s="50" t="str">
        <f>IFERROR(__xludf.DUMMYFUNCTION("""COMPUTED_VALUE"""),"Caracas")</f>
        <v>Caracas</v>
      </c>
      <c r="F283" s="50">
        <f>IFERROR(__xludf.DUMMYFUNCTION("""COMPUTED_VALUE"""),20.0)</f>
        <v>20</v>
      </c>
      <c r="G283" s="51">
        <f>IFERROR(__xludf.DUMMYFUNCTION("""COMPUTED_VALUE"""),11452.0)</f>
        <v>11452</v>
      </c>
      <c r="H283" s="52" t="str">
        <f>IFERROR(__xludf.DUMMYFUNCTION("""COMPUTED_VALUE"""),"24049,2")</f>
        <v>24049,2</v>
      </c>
      <c r="I283" s="50" t="str">
        <f>IFERROR(__xludf.DUMMYFUNCTION("""COMPUTED_VALUE"""),"TP-LINK Archer")</f>
        <v>TP-LINK Archer</v>
      </c>
      <c r="J283" s="50" t="str">
        <f t="shared" si="1"/>
        <v>B2O</v>
      </c>
      <c r="K283" s="50">
        <f t="shared" si="2"/>
        <v>34.66914063</v>
      </c>
      <c r="L283" s="39" t="str">
        <f t="shared" si="3"/>
        <v>30-35 ГБ</v>
      </c>
    </row>
    <row r="284" ht="15.75" customHeight="1">
      <c r="A284" s="32"/>
      <c r="B284" s="49" t="s">
        <v>325</v>
      </c>
      <c r="D284" s="50">
        <f>IFERROR(__xludf.DUMMYFUNCTION("SPLIT(B284, ""|"")"),1.514101538E9)</f>
        <v>1514101538</v>
      </c>
      <c r="E284" s="50" t="str">
        <f>IFERROR(__xludf.DUMMYFUNCTION("""COMPUTED_VALUE"""),"Caracas")</f>
        <v>Caracas</v>
      </c>
      <c r="F284" s="50">
        <f>IFERROR(__xludf.DUMMYFUNCTION("""COMPUTED_VALUE"""),5.0)</f>
        <v>5</v>
      </c>
      <c r="G284" s="51">
        <f>IFERROR(__xludf.DUMMYFUNCTION("""COMPUTED_VALUE"""),14659.0)</f>
        <v>14659</v>
      </c>
      <c r="H284" s="52" t="str">
        <f>IFERROR(__xludf.DUMMYFUNCTION("""COMPUTED_VALUE"""),"39579,3")</f>
        <v>39579,3</v>
      </c>
      <c r="I284" s="50" t="str">
        <f>IFERROR(__xludf.DUMMYFUNCTION("""COMPUTED_VALUE"""),"Mercusys AC12G")</f>
        <v>Mercusys AC12G</v>
      </c>
      <c r="J284" s="50" t="str">
        <f t="shared" si="1"/>
        <v>B2C</v>
      </c>
      <c r="K284" s="50">
        <f t="shared" si="2"/>
        <v>52.96708984</v>
      </c>
      <c r="L284" s="39" t="str">
        <f t="shared" si="3"/>
        <v>50+ ГБ</v>
      </c>
    </row>
    <row r="285" ht="15.75" customHeight="1">
      <c r="A285" s="32"/>
      <c r="B285" s="49" t="s">
        <v>326</v>
      </c>
      <c r="D285" s="50">
        <f>IFERROR(__xludf.DUMMYFUNCTION("SPLIT(B285, ""|"")"),1.51207617E9)</f>
        <v>1512076170</v>
      </c>
      <c r="E285" s="50" t="str">
        <f>IFERROR(__xludf.DUMMYFUNCTION("""COMPUTED_VALUE"""),"Caracas")</f>
        <v>Caracas</v>
      </c>
      <c r="F285" s="50">
        <f>IFERROR(__xludf.DUMMYFUNCTION("""COMPUTED_VALUE"""),20.0)</f>
        <v>20</v>
      </c>
      <c r="G285" s="51">
        <f>IFERROR(__xludf.DUMMYFUNCTION("""COMPUTED_VALUE"""),3534.0)</f>
        <v>3534</v>
      </c>
      <c r="H285" s="52" t="str">
        <f>IFERROR(__xludf.DUMMYFUNCTION("""COMPUTED_VALUE"""),"6007,8")</f>
        <v>6007,8</v>
      </c>
      <c r="I285" s="50" t="str">
        <f>IFERROR(__xludf.DUMMYFUNCTION("""COMPUTED_VALUE"""),"Xiaomi Mi Wi-Fi")</f>
        <v>Xiaomi Mi Wi-Fi</v>
      </c>
      <c r="J285" s="50" t="str">
        <f t="shared" si="1"/>
        <v>B2O</v>
      </c>
      <c r="K285" s="50">
        <f t="shared" si="2"/>
        <v>9.318164063</v>
      </c>
      <c r="L285" s="39" t="str">
        <f t="shared" si="3"/>
        <v>5-10 ГБ</v>
      </c>
    </row>
    <row r="286" ht="15.75" customHeight="1">
      <c r="A286" s="32"/>
      <c r="B286" s="49" t="s">
        <v>327</v>
      </c>
      <c r="D286" s="50">
        <f>IFERROR(__xludf.DUMMYFUNCTION("SPLIT(B286, ""|"")"),1.512719556E9)</f>
        <v>1512719556</v>
      </c>
      <c r="E286" s="50" t="str">
        <f>IFERROR(__xludf.DUMMYFUNCTION("""COMPUTED_VALUE"""),"Maracay")</f>
        <v>Maracay</v>
      </c>
      <c r="F286" s="50">
        <f>IFERROR(__xludf.DUMMYFUNCTION("""COMPUTED_VALUE"""),4.0)</f>
        <v>4</v>
      </c>
      <c r="G286" s="51">
        <f>IFERROR(__xludf.DUMMYFUNCTION("""COMPUTED_VALUE"""),4683.0)</f>
        <v>4683</v>
      </c>
      <c r="H286" s="52" t="str">
        <f>IFERROR(__xludf.DUMMYFUNCTION("""COMPUTED_VALUE"""),"7961,1")</f>
        <v>7961,1</v>
      </c>
      <c r="I286" s="50" t="str">
        <f>IFERROR(__xludf.DUMMYFUNCTION("""COMPUTED_VALUE"""),"TP-LINK TD")</f>
        <v>TP-LINK TD</v>
      </c>
      <c r="J286" s="50" t="str">
        <f t="shared" si="1"/>
        <v>B2B</v>
      </c>
      <c r="K286" s="50">
        <f t="shared" si="2"/>
        <v>12.34775391</v>
      </c>
      <c r="L286" s="39" t="str">
        <f t="shared" si="3"/>
        <v>10-15 ГБ</v>
      </c>
    </row>
    <row r="287" ht="15.75" customHeight="1">
      <c r="A287" s="32"/>
      <c r="B287" s="49" t="s">
        <v>328</v>
      </c>
      <c r="D287" s="50">
        <f>IFERROR(__xludf.DUMMYFUNCTION("SPLIT(B287, ""|"")"),1.515139116E9)</f>
        <v>1515139116</v>
      </c>
      <c r="E287" s="50" t="str">
        <f>IFERROR(__xludf.DUMMYFUNCTION("""COMPUTED_VALUE"""),"Maracay")</f>
        <v>Maracay</v>
      </c>
      <c r="F287" s="50">
        <f>IFERROR(__xludf.DUMMYFUNCTION("""COMPUTED_VALUE"""),20.0)</f>
        <v>20</v>
      </c>
      <c r="G287" s="51">
        <f>IFERROR(__xludf.DUMMYFUNCTION("""COMPUTED_VALUE"""),9934.0)</f>
        <v>9934</v>
      </c>
      <c r="H287" s="52">
        <f>IFERROR(__xludf.DUMMYFUNCTION("""COMPUTED_VALUE"""),19868.0)</f>
        <v>19868</v>
      </c>
      <c r="I287" s="50" t="str">
        <f>IFERROR(__xludf.DUMMYFUNCTION("""COMPUTED_VALUE"""),"TP-LINK Archer")</f>
        <v>TP-LINK Archer</v>
      </c>
      <c r="J287" s="50" t="str">
        <f t="shared" si="1"/>
        <v>B2O</v>
      </c>
      <c r="K287" s="50">
        <f t="shared" si="2"/>
        <v>29.10351563</v>
      </c>
      <c r="L287" s="39" t="str">
        <f t="shared" si="3"/>
        <v>25-30 ГБ</v>
      </c>
    </row>
    <row r="288" ht="15.75" customHeight="1">
      <c r="A288" s="32"/>
      <c r="B288" s="49" t="s">
        <v>329</v>
      </c>
      <c r="D288" s="50">
        <f>IFERROR(__xludf.DUMMYFUNCTION("SPLIT(B288, ""|"")"),1.513917058E9)</f>
        <v>1513917058</v>
      </c>
      <c r="E288" s="50" t="str">
        <f>IFERROR(__xludf.DUMMYFUNCTION("""COMPUTED_VALUE"""),"Caracas")</f>
        <v>Caracas</v>
      </c>
      <c r="F288" s="50">
        <f>IFERROR(__xludf.DUMMYFUNCTION("""COMPUTED_VALUE"""),5.0)</f>
        <v>5</v>
      </c>
      <c r="G288" s="51">
        <f>IFERROR(__xludf.DUMMYFUNCTION("""COMPUTED_VALUE"""),10098.0)</f>
        <v>10098</v>
      </c>
      <c r="H288" s="52" t="str">
        <f>IFERROR(__xludf.DUMMYFUNCTION("""COMPUTED_VALUE"""),"21205,8")</f>
        <v>21205,8</v>
      </c>
      <c r="I288" s="50" t="str">
        <f>IFERROR(__xludf.DUMMYFUNCTION("""COMPUTED_VALUE"""),"Mercusys AC12G")</f>
        <v>Mercusys AC12G</v>
      </c>
      <c r="J288" s="50" t="str">
        <f t="shared" si="1"/>
        <v>B2C</v>
      </c>
      <c r="K288" s="50">
        <f t="shared" si="2"/>
        <v>30.57011719</v>
      </c>
      <c r="L288" s="39" t="str">
        <f t="shared" si="3"/>
        <v>30-35 ГБ</v>
      </c>
    </row>
    <row r="289" ht="15.75" customHeight="1">
      <c r="A289" s="32"/>
      <c r="B289" s="49" t="s">
        <v>330</v>
      </c>
      <c r="D289" s="50">
        <f>IFERROR(__xludf.DUMMYFUNCTION("SPLIT(B289, ""|"")"),1.517297314E9)</f>
        <v>1517297314</v>
      </c>
      <c r="E289" s="50" t="str">
        <f>IFERROR(__xludf.DUMMYFUNCTION("""COMPUTED_VALUE"""),"Maracay")</f>
        <v>Maracay</v>
      </c>
      <c r="F289" s="50">
        <f>IFERROR(__xludf.DUMMYFUNCTION("""COMPUTED_VALUE"""),5.0)</f>
        <v>5</v>
      </c>
      <c r="G289" s="51">
        <f>IFERROR(__xludf.DUMMYFUNCTION("""COMPUTED_VALUE"""),5212.0)</f>
        <v>5212</v>
      </c>
      <c r="H289" s="52" t="str">
        <f>IFERROR(__xludf.DUMMYFUNCTION("""COMPUTED_VALUE"""),"8860,4")</f>
        <v>8860,4</v>
      </c>
      <c r="I289" s="50" t="str">
        <f>IFERROR(__xludf.DUMMYFUNCTION("""COMPUTED_VALUE"""),"Xiaomi Mi Wi-Fi")</f>
        <v>Xiaomi Mi Wi-Fi</v>
      </c>
      <c r="J289" s="50" t="str">
        <f t="shared" si="1"/>
        <v>B2C</v>
      </c>
      <c r="K289" s="50">
        <f t="shared" si="2"/>
        <v>13.74257813</v>
      </c>
      <c r="L289" s="39" t="str">
        <f t="shared" si="3"/>
        <v>10-15 ГБ</v>
      </c>
    </row>
    <row r="290" ht="15.75" customHeight="1">
      <c r="A290" s="32"/>
      <c r="B290" s="49" t="s">
        <v>331</v>
      </c>
      <c r="D290" s="50">
        <f>IFERROR(__xludf.DUMMYFUNCTION("SPLIT(B290, ""|"")"),1.518580407E9)</f>
        <v>1518580407</v>
      </c>
      <c r="E290" s="50" t="str">
        <f>IFERROR(__xludf.DUMMYFUNCTION("""COMPUTED_VALUE"""),"Caracas")</f>
        <v>Caracas</v>
      </c>
      <c r="F290" s="50">
        <f>IFERROR(__xludf.DUMMYFUNCTION("""COMPUTED_VALUE"""),5.0)</f>
        <v>5</v>
      </c>
      <c r="G290" s="51">
        <f>IFERROR(__xludf.DUMMYFUNCTION("""COMPUTED_VALUE"""),1962.0)</f>
        <v>1962</v>
      </c>
      <c r="H290" s="52" t="str">
        <f>IFERROR(__xludf.DUMMYFUNCTION("""COMPUTED_VALUE"""),"6278,4")</f>
        <v>6278,4</v>
      </c>
      <c r="I290" s="50" t="str">
        <f>IFERROR(__xludf.DUMMYFUNCTION("""COMPUTED_VALUE"""),"TP-LINK TD")</f>
        <v>TP-LINK TD</v>
      </c>
      <c r="J290" s="50" t="str">
        <f t="shared" si="1"/>
        <v>B2C</v>
      </c>
      <c r="K290" s="50">
        <f t="shared" si="2"/>
        <v>8.047265625</v>
      </c>
      <c r="L290" s="39" t="str">
        <f t="shared" si="3"/>
        <v>5-10 ГБ</v>
      </c>
    </row>
    <row r="291" ht="15.75" customHeight="1">
      <c r="A291" s="32"/>
      <c r="B291" s="49" t="s">
        <v>332</v>
      </c>
      <c r="D291" s="50">
        <f>IFERROR(__xludf.DUMMYFUNCTION("SPLIT(B291, ""|"")"),1.516987281E9)</f>
        <v>1516987281</v>
      </c>
      <c r="E291" s="50" t="str">
        <f>IFERROR(__xludf.DUMMYFUNCTION("""COMPUTED_VALUE"""),"Caracas")</f>
        <v>Caracas</v>
      </c>
      <c r="F291" s="50">
        <f>IFERROR(__xludf.DUMMYFUNCTION("""COMPUTED_VALUE"""),4.0)</f>
        <v>4</v>
      </c>
      <c r="G291" s="51">
        <f>IFERROR(__xludf.DUMMYFUNCTION("""COMPUTED_VALUE"""),8683.0)</f>
        <v>8683</v>
      </c>
      <c r="H291" s="52" t="str">
        <f>IFERROR(__xludf.DUMMYFUNCTION("""COMPUTED_VALUE"""),"25180,7")</f>
        <v>25180,7</v>
      </c>
      <c r="I291" s="50" t="str">
        <f>IFERROR(__xludf.DUMMYFUNCTION("""COMPUTED_VALUE"""),"TP-LINK Archer")</f>
        <v>TP-LINK Archer</v>
      </c>
      <c r="J291" s="50" t="str">
        <f t="shared" si="1"/>
        <v>B2B</v>
      </c>
      <c r="K291" s="50">
        <f t="shared" si="2"/>
        <v>33.07001953</v>
      </c>
      <c r="L291" s="39" t="str">
        <f t="shared" si="3"/>
        <v>30-35 ГБ</v>
      </c>
    </row>
    <row r="292" ht="15.75" customHeight="1">
      <c r="A292" s="32"/>
      <c r="B292" s="49" t="s">
        <v>333</v>
      </c>
      <c r="D292" s="50">
        <f>IFERROR(__xludf.DUMMYFUNCTION("SPLIT(B292, ""|"")"),1.513002903E9)</f>
        <v>1513002903</v>
      </c>
      <c r="E292" s="50" t="str">
        <f>IFERROR(__xludf.DUMMYFUNCTION("""COMPUTED_VALUE"""),"Caracas")</f>
        <v>Caracas</v>
      </c>
      <c r="F292" s="50">
        <f>IFERROR(__xludf.DUMMYFUNCTION("""COMPUTED_VALUE"""),20.0)</f>
        <v>20</v>
      </c>
      <c r="G292" s="51">
        <f>IFERROR(__xludf.DUMMYFUNCTION("""COMPUTED_VALUE"""),9866.0)</f>
        <v>9866</v>
      </c>
      <c r="H292" s="52">
        <f>IFERROR(__xludf.DUMMYFUNCTION("""COMPUTED_VALUE"""),14799.0)</f>
        <v>14799</v>
      </c>
      <c r="I292" s="50" t="str">
        <f>IFERROR(__xludf.DUMMYFUNCTION("""COMPUTED_VALUE"""),"Mercusys AC12G")</f>
        <v>Mercusys AC12G</v>
      </c>
      <c r="J292" s="50" t="str">
        <f t="shared" si="1"/>
        <v>B2O</v>
      </c>
      <c r="K292" s="50">
        <f t="shared" si="2"/>
        <v>24.08691406</v>
      </c>
      <c r="L292" s="39" t="str">
        <f t="shared" si="3"/>
        <v>20-25 ГБ</v>
      </c>
    </row>
    <row r="293" ht="15.75" customHeight="1">
      <c r="A293" s="32"/>
      <c r="B293" s="49" t="s">
        <v>334</v>
      </c>
      <c r="D293" s="50">
        <f>IFERROR(__xludf.DUMMYFUNCTION("SPLIT(B293, ""|"")"),1.515388221E9)</f>
        <v>1515388221</v>
      </c>
      <c r="E293" s="50" t="str">
        <f>IFERROR(__xludf.DUMMYFUNCTION("""COMPUTED_VALUE"""),"Maracay")</f>
        <v>Maracay</v>
      </c>
      <c r="F293" s="50">
        <f>IFERROR(__xludf.DUMMYFUNCTION("""COMPUTED_VALUE"""),15.0)</f>
        <v>15</v>
      </c>
      <c r="G293" s="51">
        <f>IFERROR(__xludf.DUMMYFUNCTION("""COMPUTED_VALUE"""),10155.0)</f>
        <v>10155</v>
      </c>
      <c r="H293" s="52" t="str">
        <f>IFERROR(__xludf.DUMMYFUNCTION("""COMPUTED_VALUE"""),"19294,5")</f>
        <v>19294,5</v>
      </c>
      <c r="I293" s="50" t="str">
        <f>IFERROR(__xludf.DUMMYFUNCTION("""COMPUTED_VALUE"""),"Xiaomi Mi Wi-Fi")</f>
        <v>Xiaomi Mi Wi-Fi</v>
      </c>
      <c r="J293" s="50" t="str">
        <f t="shared" si="1"/>
        <v>VIP</v>
      </c>
      <c r="K293" s="50">
        <f t="shared" si="2"/>
        <v>28.75927734</v>
      </c>
      <c r="L293" s="39" t="str">
        <f t="shared" si="3"/>
        <v>25-30 ГБ</v>
      </c>
    </row>
    <row r="294" ht="15.75" customHeight="1">
      <c r="A294" s="32"/>
      <c r="B294" s="49" t="s">
        <v>335</v>
      </c>
      <c r="D294" s="50">
        <f>IFERROR(__xludf.DUMMYFUNCTION("SPLIT(B294, ""|"")"),1.515742691E9)</f>
        <v>1515742691</v>
      </c>
      <c r="E294" s="50" t="str">
        <f>IFERROR(__xludf.DUMMYFUNCTION("""COMPUTED_VALUE"""),"Maracay")</f>
        <v>Maracay</v>
      </c>
      <c r="F294" s="50">
        <f>IFERROR(__xludf.DUMMYFUNCTION("""COMPUTED_VALUE"""),5.0)</f>
        <v>5</v>
      </c>
      <c r="G294" s="51">
        <f>IFERROR(__xludf.DUMMYFUNCTION("""COMPUTED_VALUE"""),13899.0)</f>
        <v>13899</v>
      </c>
      <c r="H294" s="52" t="str">
        <f>IFERROR(__xludf.DUMMYFUNCTION("""COMPUTED_VALUE"""),"45866,7")</f>
        <v>45866,7</v>
      </c>
      <c r="I294" s="50" t="str">
        <f>IFERROR(__xludf.DUMMYFUNCTION("""COMPUTED_VALUE"""),"TP-LINK TD")</f>
        <v>TP-LINK TD</v>
      </c>
      <c r="J294" s="50" t="str">
        <f t="shared" si="1"/>
        <v>B2C</v>
      </c>
      <c r="K294" s="50">
        <f t="shared" si="2"/>
        <v>58.36494141</v>
      </c>
      <c r="L294" s="39" t="str">
        <f t="shared" si="3"/>
        <v>50+ ГБ</v>
      </c>
    </row>
    <row r="295" ht="15.75" customHeight="1">
      <c r="A295" s="32"/>
      <c r="B295" s="49" t="s">
        <v>336</v>
      </c>
      <c r="D295" s="50">
        <f>IFERROR(__xludf.DUMMYFUNCTION("SPLIT(B295, ""|"")"),1.516177823E9)</f>
        <v>1516177823</v>
      </c>
      <c r="E295" s="50" t="str">
        <f>IFERROR(__xludf.DUMMYFUNCTION("""COMPUTED_VALUE"""),"Caracas")</f>
        <v>Caracas</v>
      </c>
      <c r="F295" s="50">
        <f>IFERROR(__xludf.DUMMYFUNCTION("""COMPUTED_VALUE"""),5.0)</f>
        <v>5</v>
      </c>
      <c r="G295" s="51">
        <f>IFERROR(__xludf.DUMMYFUNCTION("""COMPUTED_VALUE"""),16922.0)</f>
        <v>16922</v>
      </c>
      <c r="H295" s="52" t="str">
        <f>IFERROR(__xludf.DUMMYFUNCTION("""COMPUTED_VALUE"""),"37228,4")</f>
        <v>37228,4</v>
      </c>
      <c r="I295" s="50" t="str">
        <f>IFERROR(__xludf.DUMMYFUNCTION("""COMPUTED_VALUE"""),"TP-LINK Archer")</f>
        <v>TP-LINK Archer</v>
      </c>
      <c r="J295" s="50" t="str">
        <f t="shared" si="1"/>
        <v>B2C</v>
      </c>
      <c r="K295" s="50">
        <f t="shared" si="2"/>
        <v>52.88125</v>
      </c>
      <c r="L295" s="39" t="str">
        <f t="shared" si="3"/>
        <v>50+ ГБ</v>
      </c>
    </row>
    <row r="296" ht="15.75" customHeight="1">
      <c r="A296" s="32"/>
      <c r="B296" s="49" t="s">
        <v>337</v>
      </c>
      <c r="D296" s="50">
        <f>IFERROR(__xludf.DUMMYFUNCTION("SPLIT(B296, ""|"")"),1.518138052E9)</f>
        <v>1518138052</v>
      </c>
      <c r="E296" s="50" t="str">
        <f>IFERROR(__xludf.DUMMYFUNCTION("""COMPUTED_VALUE"""),"Caracas")</f>
        <v>Caracas</v>
      </c>
      <c r="F296" s="50">
        <f>IFERROR(__xludf.DUMMYFUNCTION("""COMPUTED_VALUE"""),5.0)</f>
        <v>5</v>
      </c>
      <c r="G296" s="51">
        <f>IFERROR(__xludf.DUMMYFUNCTION("""COMPUTED_VALUE"""),19681.0)</f>
        <v>19681</v>
      </c>
      <c r="H296" s="52" t="str">
        <f>IFERROR(__xludf.DUMMYFUNCTION("""COMPUTED_VALUE"""),"55106,8")</f>
        <v>55106,8</v>
      </c>
      <c r="I296" s="50" t="str">
        <f>IFERROR(__xludf.DUMMYFUNCTION("""COMPUTED_VALUE"""),"Mercusys AC12G")</f>
        <v>Mercusys AC12G</v>
      </c>
      <c r="J296" s="50" t="str">
        <f t="shared" si="1"/>
        <v>B2C</v>
      </c>
      <c r="K296" s="50">
        <f t="shared" si="2"/>
        <v>73.03496094</v>
      </c>
      <c r="L296" s="39" t="str">
        <f t="shared" si="3"/>
        <v>50+ ГБ</v>
      </c>
    </row>
    <row r="297" ht="15.75" customHeight="1">
      <c r="A297" s="32"/>
      <c r="B297" s="49" t="s">
        <v>338</v>
      </c>
      <c r="D297" s="50">
        <f>IFERROR(__xludf.DUMMYFUNCTION("SPLIT(B297, ""|"")"),1.512710165E9)</f>
        <v>1512710165</v>
      </c>
      <c r="E297" s="50" t="str">
        <f>IFERROR(__xludf.DUMMYFUNCTION("""COMPUTED_VALUE"""),"Caracas")</f>
        <v>Caracas</v>
      </c>
      <c r="F297" s="50">
        <f>IFERROR(__xludf.DUMMYFUNCTION("""COMPUTED_VALUE"""),20.0)</f>
        <v>20</v>
      </c>
      <c r="G297" s="51">
        <f>IFERROR(__xludf.DUMMYFUNCTION("""COMPUTED_VALUE"""),11003.0)</f>
        <v>11003</v>
      </c>
      <c r="H297" s="52" t="str">
        <f>IFERROR(__xludf.DUMMYFUNCTION("""COMPUTED_VALUE"""),"16504,5")</f>
        <v>16504,5</v>
      </c>
      <c r="I297" s="50" t="str">
        <f>IFERROR(__xludf.DUMMYFUNCTION("""COMPUTED_VALUE"""),"Xiaomi Mi Wi-Fi")</f>
        <v>Xiaomi Mi Wi-Fi</v>
      </c>
      <c r="J297" s="50" t="str">
        <f t="shared" si="1"/>
        <v>B2O</v>
      </c>
      <c r="K297" s="50">
        <f t="shared" si="2"/>
        <v>26.86279297</v>
      </c>
      <c r="L297" s="39" t="str">
        <f t="shared" si="3"/>
        <v>25-30 ГБ</v>
      </c>
    </row>
    <row r="298" ht="15.75" customHeight="1">
      <c r="A298" s="32"/>
      <c r="B298" s="49" t="s">
        <v>339</v>
      </c>
      <c r="D298" s="50">
        <f>IFERROR(__xludf.DUMMYFUNCTION("SPLIT(B298, ""|"")"),1.51860789E9)</f>
        <v>1518607890</v>
      </c>
      <c r="E298" s="50" t="str">
        <f>IFERROR(__xludf.DUMMYFUNCTION("""COMPUTED_VALUE"""),"Maracay")</f>
        <v>Maracay</v>
      </c>
      <c r="F298" s="50">
        <f>IFERROR(__xludf.DUMMYFUNCTION("""COMPUTED_VALUE"""),20.0)</f>
        <v>20</v>
      </c>
      <c r="G298" s="51">
        <f>IFERROR(__xludf.DUMMYFUNCTION("""COMPUTED_VALUE"""),20410.0)</f>
        <v>20410</v>
      </c>
      <c r="H298" s="52">
        <f>IFERROR(__xludf.DUMMYFUNCTION("""COMPUTED_VALUE"""),63271.0)</f>
        <v>63271</v>
      </c>
      <c r="I298" s="50" t="str">
        <f>IFERROR(__xludf.DUMMYFUNCTION("""COMPUTED_VALUE"""),"TP-LINK TD")</f>
        <v>TP-LINK TD</v>
      </c>
      <c r="J298" s="50" t="str">
        <f t="shared" si="1"/>
        <v>B2O</v>
      </c>
      <c r="K298" s="50">
        <f t="shared" si="2"/>
        <v>81.71972656</v>
      </c>
      <c r="L298" s="39" t="str">
        <f t="shared" si="3"/>
        <v>50+ ГБ</v>
      </c>
    </row>
    <row r="299" ht="15.75" customHeight="1">
      <c r="A299" s="32"/>
      <c r="B299" s="49" t="s">
        <v>340</v>
      </c>
      <c r="D299" s="50">
        <f>IFERROR(__xludf.DUMMYFUNCTION("SPLIT(B299, ""|"")"),1.511857676E9)</f>
        <v>1511857676</v>
      </c>
      <c r="E299" s="50" t="str">
        <f>IFERROR(__xludf.DUMMYFUNCTION("""COMPUTED_VALUE"""),"Maracay")</f>
        <v>Maracay</v>
      </c>
      <c r="F299" s="50">
        <f>IFERROR(__xludf.DUMMYFUNCTION("""COMPUTED_VALUE"""),4.0)</f>
        <v>4</v>
      </c>
      <c r="G299" s="51">
        <f>IFERROR(__xludf.DUMMYFUNCTION("""COMPUTED_VALUE"""),17753.0)</f>
        <v>17753</v>
      </c>
      <c r="H299" s="52" t="str">
        <f>IFERROR(__xludf.DUMMYFUNCTION("""COMPUTED_VALUE"""),"26629,5")</f>
        <v>26629,5</v>
      </c>
      <c r="I299" s="50" t="str">
        <f>IFERROR(__xludf.DUMMYFUNCTION("""COMPUTED_VALUE"""),"TP-LINK Archer")</f>
        <v>TP-LINK Archer</v>
      </c>
      <c r="J299" s="50" t="str">
        <f t="shared" si="1"/>
        <v>B2B</v>
      </c>
      <c r="K299" s="50">
        <f t="shared" si="2"/>
        <v>43.34228516</v>
      </c>
      <c r="L299" s="39" t="str">
        <f t="shared" si="3"/>
        <v>40-50 ГБ</v>
      </c>
    </row>
    <row r="300" ht="15.75" customHeight="1">
      <c r="A300" s="32"/>
      <c r="B300" s="49" t="s">
        <v>341</v>
      </c>
      <c r="D300" s="50">
        <f>IFERROR(__xludf.DUMMYFUNCTION("SPLIT(B300, ""|"")"),1.517964309E9)</f>
        <v>1517964309</v>
      </c>
      <c r="E300" s="50" t="str">
        <f>IFERROR(__xludf.DUMMYFUNCTION("""COMPUTED_VALUE"""),"Caracas")</f>
        <v>Caracas</v>
      </c>
      <c r="F300" s="50">
        <f>IFERROR(__xludf.DUMMYFUNCTION("""COMPUTED_VALUE"""),5.0)</f>
        <v>5</v>
      </c>
      <c r="G300" s="51">
        <f>IFERROR(__xludf.DUMMYFUNCTION("""COMPUTED_VALUE"""),1931.0)</f>
        <v>1931</v>
      </c>
      <c r="H300" s="52" t="str">
        <f>IFERROR(__xludf.DUMMYFUNCTION("""COMPUTED_VALUE"""),"4441,3")</f>
        <v>4441,3</v>
      </c>
      <c r="I300" s="50" t="str">
        <f>IFERROR(__xludf.DUMMYFUNCTION("""COMPUTED_VALUE"""),"Mercusys AC12G")</f>
        <v>Mercusys AC12G</v>
      </c>
      <c r="J300" s="50" t="str">
        <f t="shared" si="1"/>
        <v>B2C</v>
      </c>
      <c r="K300" s="50">
        <f t="shared" si="2"/>
        <v>6.222949219</v>
      </c>
      <c r="L300" s="39" t="str">
        <f t="shared" si="3"/>
        <v>5-10 ГБ</v>
      </c>
    </row>
    <row r="301" ht="15.75" customHeight="1">
      <c r="A301" s="32"/>
      <c r="B301" s="49" t="s">
        <v>342</v>
      </c>
      <c r="D301" s="50">
        <f>IFERROR(__xludf.DUMMYFUNCTION("SPLIT(B301, ""|"")"),1.514093622E9)</f>
        <v>1514093622</v>
      </c>
      <c r="E301" s="50" t="str">
        <f>IFERROR(__xludf.DUMMYFUNCTION("""COMPUTED_VALUE"""),"Caracas")</f>
        <v>Caracas</v>
      </c>
      <c r="F301" s="50">
        <f>IFERROR(__xludf.DUMMYFUNCTION("""COMPUTED_VALUE"""),4.0)</f>
        <v>4</v>
      </c>
      <c r="G301" s="51">
        <f>IFERROR(__xludf.DUMMYFUNCTION("""COMPUTED_VALUE"""),13308.0)</f>
        <v>13308</v>
      </c>
      <c r="H301" s="52" t="str">
        <f>IFERROR(__xludf.DUMMYFUNCTION("""COMPUTED_VALUE"""),"42585,6")</f>
        <v>42585,6</v>
      </c>
      <c r="I301" s="50" t="str">
        <f>IFERROR(__xludf.DUMMYFUNCTION("""COMPUTED_VALUE"""),"Xiaomi Mi Wi-Fi")</f>
        <v>Xiaomi Mi Wi-Fi</v>
      </c>
      <c r="J301" s="50" t="str">
        <f t="shared" si="1"/>
        <v>B2B</v>
      </c>
      <c r="K301" s="50">
        <f t="shared" si="2"/>
        <v>54.58359375</v>
      </c>
      <c r="L301" s="39" t="str">
        <f t="shared" si="3"/>
        <v>50+ ГБ</v>
      </c>
    </row>
    <row r="302" ht="15.75" customHeight="1">
      <c r="A302" s="32"/>
      <c r="B302" s="49" t="s">
        <v>343</v>
      </c>
      <c r="D302" s="50">
        <f>IFERROR(__xludf.DUMMYFUNCTION("SPLIT(B302, ""|"")"),1.512498021E9)</f>
        <v>1512498021</v>
      </c>
      <c r="E302" s="50" t="str">
        <f>IFERROR(__xludf.DUMMYFUNCTION("""COMPUTED_VALUE"""),"Maracay")</f>
        <v>Maracay</v>
      </c>
      <c r="F302" s="50">
        <f>IFERROR(__xludf.DUMMYFUNCTION("""COMPUTED_VALUE"""),5.0)</f>
        <v>5</v>
      </c>
      <c r="G302" s="51">
        <f>IFERROR(__xludf.DUMMYFUNCTION("""COMPUTED_VALUE"""),14272.0)</f>
        <v>14272</v>
      </c>
      <c r="H302" s="52" t="str">
        <f>IFERROR(__xludf.DUMMYFUNCTION("""COMPUTED_VALUE"""),"44243,2")</f>
        <v>44243,2</v>
      </c>
      <c r="I302" s="50" t="str">
        <f>IFERROR(__xludf.DUMMYFUNCTION("""COMPUTED_VALUE"""),"TP-LINK TD")</f>
        <v>TP-LINK TD</v>
      </c>
      <c r="J302" s="50" t="str">
        <f t="shared" si="1"/>
        <v>B2C</v>
      </c>
      <c r="K302" s="50">
        <f t="shared" si="2"/>
        <v>57.14375</v>
      </c>
      <c r="L302" s="39" t="str">
        <f t="shared" si="3"/>
        <v>50+ ГБ</v>
      </c>
    </row>
    <row r="303" ht="15.75" customHeight="1">
      <c r="A303" s="32"/>
      <c r="B303" s="49" t="s">
        <v>344</v>
      </c>
      <c r="D303" s="50">
        <f>IFERROR(__xludf.DUMMYFUNCTION("SPLIT(B303, ""|"")"),1.514384085E9)</f>
        <v>1514384085</v>
      </c>
      <c r="E303" s="50" t="str">
        <f>IFERROR(__xludf.DUMMYFUNCTION("""COMPUTED_VALUE"""),"Maracay")</f>
        <v>Maracay</v>
      </c>
      <c r="F303" s="50">
        <f>IFERROR(__xludf.DUMMYFUNCTION("""COMPUTED_VALUE"""),4.0)</f>
        <v>4</v>
      </c>
      <c r="G303" s="51">
        <f>IFERROR(__xludf.DUMMYFUNCTION("""COMPUTED_VALUE"""),11900.0)</f>
        <v>11900</v>
      </c>
      <c r="H303" s="52">
        <f>IFERROR(__xludf.DUMMYFUNCTION("""COMPUTED_VALUE"""),41650.0)</f>
        <v>41650</v>
      </c>
      <c r="I303" s="50" t="str">
        <f>IFERROR(__xludf.DUMMYFUNCTION("""COMPUTED_VALUE"""),"TP-LINK Archer")</f>
        <v>TP-LINK Archer</v>
      </c>
      <c r="J303" s="50" t="str">
        <f t="shared" si="1"/>
        <v>B2B</v>
      </c>
      <c r="K303" s="50">
        <f t="shared" si="2"/>
        <v>52.29492188</v>
      </c>
      <c r="L303" s="39" t="str">
        <f t="shared" si="3"/>
        <v>50+ ГБ</v>
      </c>
    </row>
    <row r="304" ht="15.75" customHeight="1">
      <c r="A304" s="32"/>
      <c r="B304" s="49" t="s">
        <v>345</v>
      </c>
      <c r="D304" s="50">
        <f>IFERROR(__xludf.DUMMYFUNCTION("SPLIT(B304, ""|"")"),1.517083909E9)</f>
        <v>1517083909</v>
      </c>
      <c r="E304" s="50" t="str">
        <f>IFERROR(__xludf.DUMMYFUNCTION("""COMPUTED_VALUE"""),"Caracas")</f>
        <v>Caracas</v>
      </c>
      <c r="F304" s="50">
        <f>IFERROR(__xludf.DUMMYFUNCTION("""COMPUTED_VALUE"""),5.0)</f>
        <v>5</v>
      </c>
      <c r="G304" s="51">
        <f>IFERROR(__xludf.DUMMYFUNCTION("""COMPUTED_VALUE"""),18662.0)</f>
        <v>18662</v>
      </c>
      <c r="H304" s="52" t="str">
        <f>IFERROR(__xludf.DUMMYFUNCTION("""COMPUTED_VALUE"""),"31725,4")</f>
        <v>31725,4</v>
      </c>
      <c r="I304" s="50" t="str">
        <f>IFERROR(__xludf.DUMMYFUNCTION("""COMPUTED_VALUE"""),"Mercusys AC12G")</f>
        <v>Mercusys AC12G</v>
      </c>
      <c r="J304" s="50" t="str">
        <f t="shared" si="1"/>
        <v>B2C</v>
      </c>
      <c r="K304" s="50">
        <f t="shared" si="2"/>
        <v>49.20644531</v>
      </c>
      <c r="L304" s="39" t="str">
        <f t="shared" si="3"/>
        <v>40-50 ГБ</v>
      </c>
    </row>
    <row r="305" ht="15.75" customHeight="1">
      <c r="A305" s="32"/>
      <c r="B305" s="49" t="s">
        <v>346</v>
      </c>
      <c r="D305" s="50">
        <f>IFERROR(__xludf.DUMMYFUNCTION("SPLIT(B305, ""|"")"),1.51181023E9)</f>
        <v>1511810230</v>
      </c>
      <c r="E305" s="50" t="str">
        <f>IFERROR(__xludf.DUMMYFUNCTION("""COMPUTED_VALUE"""),"Caracas")</f>
        <v>Caracas</v>
      </c>
      <c r="F305" s="50">
        <f>IFERROR(__xludf.DUMMYFUNCTION("""COMPUTED_VALUE"""),4.0)</f>
        <v>4</v>
      </c>
      <c r="G305" s="51">
        <f>IFERROR(__xludf.DUMMYFUNCTION("""COMPUTED_VALUE"""),17619.0)</f>
        <v>17619</v>
      </c>
      <c r="H305" s="52" t="str">
        <f>IFERROR(__xludf.DUMMYFUNCTION("""COMPUTED_VALUE"""),"42285,6")</f>
        <v>42285,6</v>
      </c>
      <c r="I305" s="50" t="str">
        <f>IFERROR(__xludf.DUMMYFUNCTION("""COMPUTED_VALUE"""),"Xiaomi Mi Wi-Fi")</f>
        <v>Xiaomi Mi Wi-Fi</v>
      </c>
      <c r="J305" s="50" t="str">
        <f t="shared" si="1"/>
        <v>B2B</v>
      </c>
      <c r="K305" s="50">
        <f t="shared" si="2"/>
        <v>58.50058594</v>
      </c>
      <c r="L305" s="39" t="str">
        <f t="shared" si="3"/>
        <v>50+ ГБ</v>
      </c>
    </row>
    <row r="306" ht="15.75" customHeight="1">
      <c r="A306" s="32"/>
      <c r="B306" s="49" t="s">
        <v>347</v>
      </c>
      <c r="D306" s="50">
        <f>IFERROR(__xludf.DUMMYFUNCTION("SPLIT(B306, ""|"")"),1.513684741E9)</f>
        <v>1513684741</v>
      </c>
      <c r="E306" s="50" t="str">
        <f>IFERROR(__xludf.DUMMYFUNCTION("""COMPUTED_VALUE"""),"Caracas")</f>
        <v>Caracas</v>
      </c>
      <c r="F306" s="50">
        <f>IFERROR(__xludf.DUMMYFUNCTION("""COMPUTED_VALUE"""),5.0)</f>
        <v>5</v>
      </c>
      <c r="G306" s="51">
        <f>IFERROR(__xludf.DUMMYFUNCTION("""COMPUTED_VALUE"""),19019.0)</f>
        <v>19019</v>
      </c>
      <c r="H306" s="52" t="str">
        <f>IFERROR(__xludf.DUMMYFUNCTION("""COMPUTED_VALUE"""),"36136,1")</f>
        <v>36136,1</v>
      </c>
      <c r="I306" s="50" t="str">
        <f>IFERROR(__xludf.DUMMYFUNCTION("""COMPUTED_VALUE"""),"TP-LINK TD")</f>
        <v>TP-LINK TD</v>
      </c>
      <c r="J306" s="50" t="str">
        <f t="shared" si="1"/>
        <v>B2C</v>
      </c>
      <c r="K306" s="50">
        <f t="shared" si="2"/>
        <v>53.86240234</v>
      </c>
      <c r="L306" s="39" t="str">
        <f t="shared" si="3"/>
        <v>50+ ГБ</v>
      </c>
    </row>
    <row r="307" ht="15.75" customHeight="1">
      <c r="A307" s="32"/>
      <c r="B307" s="49" t="s">
        <v>348</v>
      </c>
      <c r="D307" s="50">
        <f>IFERROR(__xludf.DUMMYFUNCTION("SPLIT(B307, ""|"")"),1.515578231E9)</f>
        <v>1515578231</v>
      </c>
      <c r="E307" s="50" t="str">
        <f>IFERROR(__xludf.DUMMYFUNCTION("""COMPUTED_VALUE"""),"Caracas")</f>
        <v>Caracas</v>
      </c>
      <c r="F307" s="50">
        <f>IFERROR(__xludf.DUMMYFUNCTION("""COMPUTED_VALUE"""),5.0)</f>
        <v>5</v>
      </c>
      <c r="G307" s="51">
        <f>IFERROR(__xludf.DUMMYFUNCTION("""COMPUTED_VALUE"""),10182.0)</f>
        <v>10182</v>
      </c>
      <c r="H307" s="52" t="str">
        <f>IFERROR(__xludf.DUMMYFUNCTION("""COMPUTED_VALUE"""),"17309,4")</f>
        <v>17309,4</v>
      </c>
      <c r="I307" s="50" t="str">
        <f>IFERROR(__xludf.DUMMYFUNCTION("""COMPUTED_VALUE"""),"TP-LINK Archer")</f>
        <v>TP-LINK Archer</v>
      </c>
      <c r="J307" s="50" t="str">
        <f t="shared" si="1"/>
        <v>B2C</v>
      </c>
      <c r="K307" s="50">
        <f t="shared" si="2"/>
        <v>26.84707031</v>
      </c>
      <c r="L307" s="39" t="str">
        <f t="shared" si="3"/>
        <v>25-30 ГБ</v>
      </c>
    </row>
    <row r="308" ht="15.75" customHeight="1">
      <c r="A308" s="32"/>
      <c r="B308" s="49" t="s">
        <v>349</v>
      </c>
      <c r="D308" s="50">
        <f>IFERROR(__xludf.DUMMYFUNCTION("SPLIT(B308, ""|"")"),1.513386379E9)</f>
        <v>1513386379</v>
      </c>
      <c r="E308" s="50" t="str">
        <f>IFERROR(__xludf.DUMMYFUNCTION("""COMPUTED_VALUE"""),"Caracas")</f>
        <v>Caracas</v>
      </c>
      <c r="F308" s="50">
        <f>IFERROR(__xludf.DUMMYFUNCTION("""COMPUTED_VALUE"""),4.0)</f>
        <v>4</v>
      </c>
      <c r="G308" s="51">
        <f>IFERROR(__xludf.DUMMYFUNCTION("""COMPUTED_VALUE"""),8205.0)</f>
        <v>8205</v>
      </c>
      <c r="H308" s="52" t="str">
        <f>IFERROR(__xludf.DUMMYFUNCTION("""COMPUTED_VALUE"""),"27076,5")</f>
        <v>27076,5</v>
      </c>
      <c r="I308" s="50" t="str">
        <f>IFERROR(__xludf.DUMMYFUNCTION("""COMPUTED_VALUE"""),"Mercusys AC12G")</f>
        <v>Mercusys AC12G</v>
      </c>
      <c r="J308" s="50" t="str">
        <f t="shared" si="1"/>
        <v>B2B</v>
      </c>
      <c r="K308" s="50">
        <f t="shared" si="2"/>
        <v>34.45458984</v>
      </c>
      <c r="L308" s="39" t="str">
        <f t="shared" si="3"/>
        <v>30-35 ГБ</v>
      </c>
    </row>
    <row r="309" ht="15.75" customHeight="1">
      <c r="A309" s="32"/>
      <c r="B309" s="49" t="s">
        <v>350</v>
      </c>
      <c r="D309" s="50">
        <f>IFERROR(__xludf.DUMMYFUNCTION("SPLIT(B309, ""|"")"),1.515939612E9)</f>
        <v>1515939612</v>
      </c>
      <c r="E309" s="50" t="str">
        <f>IFERROR(__xludf.DUMMYFUNCTION("""COMPUTED_VALUE"""),"Caracas")</f>
        <v>Caracas</v>
      </c>
      <c r="F309" s="50">
        <f>IFERROR(__xludf.DUMMYFUNCTION("""COMPUTED_VALUE"""),5.0)</f>
        <v>5</v>
      </c>
      <c r="G309" s="51">
        <f>IFERROR(__xludf.DUMMYFUNCTION("""COMPUTED_VALUE"""),10780.0)</f>
        <v>10780</v>
      </c>
      <c r="H309" s="52">
        <f>IFERROR(__xludf.DUMMYFUNCTION("""COMPUTED_VALUE"""),22638.0)</f>
        <v>22638</v>
      </c>
      <c r="I309" s="50" t="str">
        <f>IFERROR(__xludf.DUMMYFUNCTION("""COMPUTED_VALUE"""),"Xiaomi Mi Wi-Fi")</f>
        <v>Xiaomi Mi Wi-Fi</v>
      </c>
      <c r="J309" s="50" t="str">
        <f t="shared" si="1"/>
        <v>B2C</v>
      </c>
      <c r="K309" s="50">
        <f t="shared" si="2"/>
        <v>32.63476563</v>
      </c>
      <c r="L309" s="39" t="str">
        <f t="shared" si="3"/>
        <v>30-35 ГБ</v>
      </c>
    </row>
    <row r="310" ht="15.75" customHeight="1">
      <c r="A310" s="32"/>
      <c r="B310" s="49" t="s">
        <v>351</v>
      </c>
      <c r="D310" s="50">
        <f>IFERROR(__xludf.DUMMYFUNCTION("SPLIT(B310, ""|"")"),1.512081117E9)</f>
        <v>1512081117</v>
      </c>
      <c r="E310" s="50" t="str">
        <f>IFERROR(__xludf.DUMMYFUNCTION("""COMPUTED_VALUE"""),"Maracay")</f>
        <v>Maracay</v>
      </c>
      <c r="F310" s="50">
        <f>IFERROR(__xludf.DUMMYFUNCTION("""COMPUTED_VALUE"""),5.0)</f>
        <v>5</v>
      </c>
      <c r="G310" s="51">
        <f>IFERROR(__xludf.DUMMYFUNCTION("""COMPUTED_VALUE"""),4680.0)</f>
        <v>4680</v>
      </c>
      <c r="H310" s="52">
        <f>IFERROR(__xludf.DUMMYFUNCTION("""COMPUTED_VALUE"""),15912.0)</f>
        <v>15912</v>
      </c>
      <c r="I310" s="50" t="str">
        <f>IFERROR(__xludf.DUMMYFUNCTION("""COMPUTED_VALUE"""),"TP-LINK TD")</f>
        <v>TP-LINK TD</v>
      </c>
      <c r="J310" s="50" t="str">
        <f t="shared" si="1"/>
        <v>B2C</v>
      </c>
      <c r="K310" s="50">
        <f t="shared" si="2"/>
        <v>20.109375</v>
      </c>
      <c r="L310" s="39" t="str">
        <f t="shared" si="3"/>
        <v>20-25 ГБ</v>
      </c>
    </row>
    <row r="311" ht="15.75" customHeight="1">
      <c r="A311" s="32"/>
      <c r="B311" s="49" t="s">
        <v>352</v>
      </c>
      <c r="D311" s="50">
        <f>IFERROR(__xludf.DUMMYFUNCTION("SPLIT(B311, ""|"")"),1.517282092E9)</f>
        <v>1517282092</v>
      </c>
      <c r="E311" s="50" t="str">
        <f>IFERROR(__xludf.DUMMYFUNCTION("""COMPUTED_VALUE"""),"Caracas")</f>
        <v>Caracas</v>
      </c>
      <c r="F311" s="50">
        <f>IFERROR(__xludf.DUMMYFUNCTION("""COMPUTED_VALUE"""),5.0)</f>
        <v>5</v>
      </c>
      <c r="G311" s="51">
        <f>IFERROR(__xludf.DUMMYFUNCTION("""COMPUTED_VALUE"""),238.0)</f>
        <v>238</v>
      </c>
      <c r="H311" s="52" t="str">
        <f>IFERROR(__xludf.DUMMYFUNCTION("""COMPUTED_VALUE"""),"571,2")</f>
        <v>571,2</v>
      </c>
      <c r="I311" s="50" t="str">
        <f>IFERROR(__xludf.DUMMYFUNCTION("""COMPUTED_VALUE"""),"TP-LINK Archer")</f>
        <v>TP-LINK Archer</v>
      </c>
      <c r="J311" s="50" t="str">
        <f t="shared" si="1"/>
        <v>B2C</v>
      </c>
      <c r="K311" s="50">
        <f t="shared" si="2"/>
        <v>0.790234375</v>
      </c>
      <c r="L311" s="39" t="str">
        <f t="shared" si="3"/>
        <v>0-5 ГБ</v>
      </c>
    </row>
    <row r="312" ht="15.75" customHeight="1">
      <c r="A312" s="32"/>
      <c r="B312" s="49" t="s">
        <v>353</v>
      </c>
      <c r="D312" s="50">
        <f>IFERROR(__xludf.DUMMYFUNCTION("SPLIT(B312, ""|"")"),1.51215307E9)</f>
        <v>1512153070</v>
      </c>
      <c r="E312" s="50" t="str">
        <f>IFERROR(__xludf.DUMMYFUNCTION("""COMPUTED_VALUE"""),"Caracas")</f>
        <v>Caracas</v>
      </c>
      <c r="F312" s="50">
        <f>IFERROR(__xludf.DUMMYFUNCTION("""COMPUTED_VALUE"""),20.0)</f>
        <v>20</v>
      </c>
      <c r="G312" s="51">
        <f>IFERROR(__xludf.DUMMYFUNCTION("""COMPUTED_VALUE"""),7594.0)</f>
        <v>7594</v>
      </c>
      <c r="H312" s="52">
        <f>IFERROR(__xludf.DUMMYFUNCTION("""COMPUTED_VALUE"""),11391.0)</f>
        <v>11391</v>
      </c>
      <c r="I312" s="50" t="str">
        <f>IFERROR(__xludf.DUMMYFUNCTION("""COMPUTED_VALUE"""),"Mercusys AC12G")</f>
        <v>Mercusys AC12G</v>
      </c>
      <c r="J312" s="50" t="str">
        <f t="shared" si="1"/>
        <v>B2O</v>
      </c>
      <c r="K312" s="50">
        <f t="shared" si="2"/>
        <v>18.54003906</v>
      </c>
      <c r="L312" s="39" t="str">
        <f t="shared" si="3"/>
        <v>15-20 ГБ</v>
      </c>
    </row>
    <row r="313" ht="15.75" customHeight="1">
      <c r="A313" s="32"/>
      <c r="B313" s="49" t="s">
        <v>354</v>
      </c>
      <c r="D313" s="50">
        <f>IFERROR(__xludf.DUMMYFUNCTION("SPLIT(B313, ""|"")"),1.518436245E9)</f>
        <v>1518436245</v>
      </c>
      <c r="E313" s="50" t="str">
        <f>IFERROR(__xludf.DUMMYFUNCTION("""COMPUTED_VALUE"""),"Maracay")</f>
        <v>Maracay</v>
      </c>
      <c r="F313" s="50">
        <f>IFERROR(__xludf.DUMMYFUNCTION("""COMPUTED_VALUE"""),4.0)</f>
        <v>4</v>
      </c>
      <c r="G313" s="51">
        <f>IFERROR(__xludf.DUMMYFUNCTION("""COMPUTED_VALUE"""),8355.0)</f>
        <v>8355</v>
      </c>
      <c r="H313" s="52" t="str">
        <f>IFERROR(__xludf.DUMMYFUNCTION("""COMPUTED_VALUE"""),"22558,5")</f>
        <v>22558,5</v>
      </c>
      <c r="I313" s="50" t="str">
        <f>IFERROR(__xludf.DUMMYFUNCTION("""COMPUTED_VALUE"""),"Xiaomi Mi Wi-Fi")</f>
        <v>Xiaomi Mi Wi-Fi</v>
      </c>
      <c r="J313" s="50" t="str">
        <f t="shared" si="1"/>
        <v>B2B</v>
      </c>
      <c r="K313" s="50">
        <f t="shared" si="2"/>
        <v>30.18896484</v>
      </c>
      <c r="L313" s="39" t="str">
        <f t="shared" si="3"/>
        <v>30-35 ГБ</v>
      </c>
    </row>
    <row r="314" ht="15.75" customHeight="1">
      <c r="A314" s="32"/>
      <c r="B314" s="49" t="s">
        <v>355</v>
      </c>
      <c r="D314" s="50">
        <f>IFERROR(__xludf.DUMMYFUNCTION("SPLIT(B314, ""|"")"),1.513138356E9)</f>
        <v>1513138356</v>
      </c>
      <c r="E314" s="50" t="str">
        <f>IFERROR(__xludf.DUMMYFUNCTION("""COMPUTED_VALUE"""),"Caracas")</f>
        <v>Caracas</v>
      </c>
      <c r="F314" s="50">
        <f>IFERROR(__xludf.DUMMYFUNCTION("""COMPUTED_VALUE"""),15.0)</f>
        <v>15</v>
      </c>
      <c r="G314" s="51">
        <f>IFERROR(__xludf.DUMMYFUNCTION("""COMPUTED_VALUE"""),11634.0)</f>
        <v>11634</v>
      </c>
      <c r="H314" s="52" t="str">
        <f>IFERROR(__xludf.DUMMYFUNCTION("""COMPUTED_VALUE"""),"27921,6")</f>
        <v>27921,6</v>
      </c>
      <c r="I314" s="50" t="str">
        <f>IFERROR(__xludf.DUMMYFUNCTION("""COMPUTED_VALUE"""),"TP-LINK TD")</f>
        <v>TP-LINK TD</v>
      </c>
      <c r="J314" s="50" t="str">
        <f t="shared" si="1"/>
        <v>VIP</v>
      </c>
      <c r="K314" s="50">
        <f t="shared" si="2"/>
        <v>38.62851563</v>
      </c>
      <c r="L314" s="39" t="str">
        <f t="shared" si="3"/>
        <v>35-40 ГБ</v>
      </c>
    </row>
    <row r="315" ht="15.75" customHeight="1">
      <c r="A315" s="32"/>
      <c r="B315" s="49" t="s">
        <v>356</v>
      </c>
      <c r="D315" s="50">
        <f>IFERROR(__xludf.DUMMYFUNCTION("SPLIT(B315, ""|"")"),1.51552699E9)</f>
        <v>1515526990</v>
      </c>
      <c r="E315" s="50" t="str">
        <f>IFERROR(__xludf.DUMMYFUNCTION("""COMPUTED_VALUE"""),"Caracas")</f>
        <v>Caracas</v>
      </c>
      <c r="F315" s="50">
        <f>IFERROR(__xludf.DUMMYFUNCTION("""COMPUTED_VALUE"""),5.0)</f>
        <v>5</v>
      </c>
      <c r="G315" s="51">
        <f>IFERROR(__xludf.DUMMYFUNCTION("""COMPUTED_VALUE"""),1103.0)</f>
        <v>1103</v>
      </c>
      <c r="H315" s="52" t="str">
        <f>IFERROR(__xludf.DUMMYFUNCTION("""COMPUTED_VALUE"""),"2316,3")</f>
        <v>2316,3</v>
      </c>
      <c r="I315" s="50" t="str">
        <f>IFERROR(__xludf.DUMMYFUNCTION("""COMPUTED_VALUE"""),"TP-LINK Archer")</f>
        <v>TP-LINK Archer</v>
      </c>
      <c r="J315" s="50" t="str">
        <f t="shared" si="1"/>
        <v>B2C</v>
      </c>
      <c r="K315" s="50">
        <f t="shared" si="2"/>
        <v>3.339160156</v>
      </c>
      <c r="L315" s="39" t="str">
        <f t="shared" si="3"/>
        <v>0-5 ГБ</v>
      </c>
    </row>
    <row r="316" ht="15.75" customHeight="1">
      <c r="A316" s="32"/>
      <c r="B316" s="49" t="s">
        <v>357</v>
      </c>
      <c r="D316" s="50">
        <f>IFERROR(__xludf.DUMMYFUNCTION("SPLIT(B316, ""|"")"),1.518609163E9)</f>
        <v>1518609163</v>
      </c>
      <c r="E316" s="50" t="str">
        <f>IFERROR(__xludf.DUMMYFUNCTION("""COMPUTED_VALUE"""),"Caracas")</f>
        <v>Caracas</v>
      </c>
      <c r="F316" s="50">
        <f>IFERROR(__xludf.DUMMYFUNCTION("""COMPUTED_VALUE"""),15.0)</f>
        <v>15</v>
      </c>
      <c r="G316" s="51">
        <f>IFERROR(__xludf.DUMMYFUNCTION("""COMPUTED_VALUE"""),16780.0)</f>
        <v>16780</v>
      </c>
      <c r="H316" s="52">
        <f>IFERROR(__xludf.DUMMYFUNCTION("""COMPUTED_VALUE"""),30204.0)</f>
        <v>30204</v>
      </c>
      <c r="I316" s="50" t="str">
        <f>IFERROR(__xludf.DUMMYFUNCTION("""COMPUTED_VALUE"""),"Mercusys AC12G")</f>
        <v>Mercusys AC12G</v>
      </c>
      <c r="J316" s="50" t="str">
        <f t="shared" si="1"/>
        <v>VIP</v>
      </c>
      <c r="K316" s="50">
        <f t="shared" si="2"/>
        <v>45.8828125</v>
      </c>
      <c r="L316" s="39" t="str">
        <f t="shared" si="3"/>
        <v>40-50 ГБ</v>
      </c>
    </row>
    <row r="317" ht="15.75" customHeight="1">
      <c r="A317" s="32"/>
      <c r="B317" s="49" t="s">
        <v>358</v>
      </c>
      <c r="D317" s="50">
        <f>IFERROR(__xludf.DUMMYFUNCTION("SPLIT(B317, ""|"")"),1.511782654E9)</f>
        <v>1511782654</v>
      </c>
      <c r="E317" s="50" t="str">
        <f>IFERROR(__xludf.DUMMYFUNCTION("""COMPUTED_VALUE"""),"Caracas")</f>
        <v>Caracas</v>
      </c>
      <c r="F317" s="50">
        <f>IFERROR(__xludf.DUMMYFUNCTION("""COMPUTED_VALUE"""),5.0)</f>
        <v>5</v>
      </c>
      <c r="G317" s="51">
        <f>IFERROR(__xludf.DUMMYFUNCTION("""COMPUTED_VALUE"""),3559.0)</f>
        <v>3559</v>
      </c>
      <c r="H317" s="52" t="str">
        <f>IFERROR(__xludf.DUMMYFUNCTION("""COMPUTED_VALUE"""),"9965,2")</f>
        <v>9965,2</v>
      </c>
      <c r="I317" s="50" t="str">
        <f>IFERROR(__xludf.DUMMYFUNCTION("""COMPUTED_VALUE"""),"Xiaomi Mi Wi-Fi")</f>
        <v>Xiaomi Mi Wi-Fi</v>
      </c>
      <c r="J317" s="50" t="str">
        <f t="shared" si="1"/>
        <v>B2C</v>
      </c>
      <c r="K317" s="50">
        <f t="shared" si="2"/>
        <v>13.20722656</v>
      </c>
      <c r="L317" s="39" t="str">
        <f t="shared" si="3"/>
        <v>10-15 ГБ</v>
      </c>
    </row>
    <row r="318" ht="15.75" customHeight="1">
      <c r="A318" s="32"/>
      <c r="B318" s="49" t="s">
        <v>359</v>
      </c>
      <c r="D318" s="50">
        <f>IFERROR(__xludf.DUMMYFUNCTION("SPLIT(B318, ""|"")"),1.513958793E9)</f>
        <v>1513958793</v>
      </c>
      <c r="E318" s="50" t="str">
        <f>IFERROR(__xludf.DUMMYFUNCTION("""COMPUTED_VALUE"""),"Caracas")</f>
        <v>Caracas</v>
      </c>
      <c r="F318" s="50">
        <f>IFERROR(__xludf.DUMMYFUNCTION("""COMPUTED_VALUE"""),15.0)</f>
        <v>15</v>
      </c>
      <c r="G318" s="51">
        <f>IFERROR(__xludf.DUMMYFUNCTION("""COMPUTED_VALUE"""),12532.0)</f>
        <v>12532</v>
      </c>
      <c r="H318" s="52" t="str">
        <f>IFERROR(__xludf.DUMMYFUNCTION("""COMPUTED_VALUE"""),"28823,6")</f>
        <v>28823,6</v>
      </c>
      <c r="I318" s="50" t="str">
        <f>IFERROR(__xludf.DUMMYFUNCTION("""COMPUTED_VALUE"""),"TP-LINK TD")</f>
        <v>TP-LINK TD</v>
      </c>
      <c r="J318" s="50" t="str">
        <f t="shared" si="1"/>
        <v>VIP</v>
      </c>
      <c r="K318" s="50">
        <f t="shared" si="2"/>
        <v>40.38632813</v>
      </c>
      <c r="L318" s="39" t="str">
        <f t="shared" si="3"/>
        <v>40-50 ГБ</v>
      </c>
    </row>
    <row r="319" ht="15.75" customHeight="1">
      <c r="A319" s="32"/>
      <c r="B319" s="49" t="s">
        <v>360</v>
      </c>
      <c r="D319" s="50">
        <f>IFERROR(__xludf.DUMMYFUNCTION("SPLIT(B319, ""|"")"),1.51363083E9)</f>
        <v>1513630830</v>
      </c>
      <c r="E319" s="50" t="str">
        <f>IFERROR(__xludf.DUMMYFUNCTION("""COMPUTED_VALUE"""),"Caracas")</f>
        <v>Caracas</v>
      </c>
      <c r="F319" s="50">
        <f>IFERROR(__xludf.DUMMYFUNCTION("""COMPUTED_VALUE"""),5.0)</f>
        <v>5</v>
      </c>
      <c r="G319" s="51">
        <f>IFERROR(__xludf.DUMMYFUNCTION("""COMPUTED_VALUE"""),524.0)</f>
        <v>524</v>
      </c>
      <c r="H319" s="52" t="str">
        <f>IFERROR(__xludf.DUMMYFUNCTION("""COMPUTED_VALUE"""),"1729,2")</f>
        <v>1729,2</v>
      </c>
      <c r="I319" s="50" t="str">
        <f>IFERROR(__xludf.DUMMYFUNCTION("""COMPUTED_VALUE"""),"TP-LINK Archer")</f>
        <v>TP-LINK Archer</v>
      </c>
      <c r="J319" s="50" t="str">
        <f t="shared" si="1"/>
        <v>B2C</v>
      </c>
      <c r="K319" s="50">
        <f t="shared" si="2"/>
        <v>2.200390625</v>
      </c>
      <c r="L319" s="39" t="str">
        <f t="shared" si="3"/>
        <v>0-5 ГБ</v>
      </c>
    </row>
    <row r="320" ht="15.75" customHeight="1">
      <c r="A320" s="32"/>
      <c r="B320" s="49" t="s">
        <v>361</v>
      </c>
      <c r="D320" s="50">
        <f>IFERROR(__xludf.DUMMYFUNCTION("SPLIT(B320, ""|"")"),1.513705495E9)</f>
        <v>1513705495</v>
      </c>
      <c r="E320" s="50" t="str">
        <f>IFERROR(__xludf.DUMMYFUNCTION("""COMPUTED_VALUE"""),"Maracay")</f>
        <v>Maracay</v>
      </c>
      <c r="F320" s="50">
        <f>IFERROR(__xludf.DUMMYFUNCTION("""COMPUTED_VALUE"""),5.0)</f>
        <v>5</v>
      </c>
      <c r="G320" s="51">
        <f>IFERROR(__xludf.DUMMYFUNCTION("""COMPUTED_VALUE"""),16982.0)</f>
        <v>16982</v>
      </c>
      <c r="H320" s="52" t="str">
        <f>IFERROR(__xludf.DUMMYFUNCTION("""COMPUTED_VALUE"""),"27171,2")</f>
        <v>27171,2</v>
      </c>
      <c r="I320" s="50" t="str">
        <f>IFERROR(__xludf.DUMMYFUNCTION("""COMPUTED_VALUE"""),"Mercusys AC12G")</f>
        <v>Mercusys AC12G</v>
      </c>
      <c r="J320" s="50" t="str">
        <f t="shared" si="1"/>
        <v>B2C</v>
      </c>
      <c r="K320" s="50">
        <f t="shared" si="2"/>
        <v>43.11835938</v>
      </c>
      <c r="L320" s="39" t="str">
        <f t="shared" si="3"/>
        <v>40-50 ГБ</v>
      </c>
    </row>
    <row r="321" ht="15.75" customHeight="1">
      <c r="A321" s="32"/>
      <c r="B321" s="49" t="s">
        <v>362</v>
      </c>
      <c r="D321" s="50">
        <f>IFERROR(__xludf.DUMMYFUNCTION("SPLIT(B321, ""|"")"),1.511545608E9)</f>
        <v>1511545608</v>
      </c>
      <c r="E321" s="50" t="str">
        <f>IFERROR(__xludf.DUMMYFUNCTION("""COMPUTED_VALUE"""),"Caracas")</f>
        <v>Caracas</v>
      </c>
      <c r="F321" s="50">
        <f>IFERROR(__xludf.DUMMYFUNCTION("""COMPUTED_VALUE"""),4.0)</f>
        <v>4</v>
      </c>
      <c r="G321" s="51">
        <f>IFERROR(__xludf.DUMMYFUNCTION("""COMPUTED_VALUE"""),8496.0)</f>
        <v>8496</v>
      </c>
      <c r="H321" s="52" t="str">
        <f>IFERROR(__xludf.DUMMYFUNCTION("""COMPUTED_VALUE"""),"24638,4")</f>
        <v>24638,4</v>
      </c>
      <c r="I321" s="50" t="str">
        <f>IFERROR(__xludf.DUMMYFUNCTION("""COMPUTED_VALUE"""),"TP-LINK TD")</f>
        <v>TP-LINK TD</v>
      </c>
      <c r="J321" s="50" t="str">
        <f t="shared" si="1"/>
        <v>B2B</v>
      </c>
      <c r="K321" s="50">
        <f t="shared" si="2"/>
        <v>32.3578125</v>
      </c>
      <c r="L321" s="39" t="str">
        <f t="shared" si="3"/>
        <v>30-35 ГБ</v>
      </c>
    </row>
    <row r="322" ht="15.75" customHeight="1">
      <c r="A322" s="32"/>
      <c r="B322" s="49" t="s">
        <v>363</v>
      </c>
      <c r="D322" s="50">
        <f>IFERROR(__xludf.DUMMYFUNCTION("SPLIT(B322, ""|"")"),1.515818462E9)</f>
        <v>1515818462</v>
      </c>
      <c r="E322" s="50" t="str">
        <f>IFERROR(__xludf.DUMMYFUNCTION("""COMPUTED_VALUE"""),"Caracas")</f>
        <v>Caracas</v>
      </c>
      <c r="F322" s="50">
        <f>IFERROR(__xludf.DUMMYFUNCTION("""COMPUTED_VALUE"""),5.0)</f>
        <v>5</v>
      </c>
      <c r="G322" s="51">
        <f>IFERROR(__xludf.DUMMYFUNCTION("""COMPUTED_VALUE"""),15468.0)</f>
        <v>15468</v>
      </c>
      <c r="H322" s="52" t="str">
        <f>IFERROR(__xludf.DUMMYFUNCTION("""COMPUTED_VALUE"""),"44857,2")</f>
        <v>44857,2</v>
      </c>
      <c r="I322" s="50" t="str">
        <f>IFERROR(__xludf.DUMMYFUNCTION("""COMPUTED_VALUE"""),"TP-LINK TD")</f>
        <v>TP-LINK TD</v>
      </c>
      <c r="J322" s="50" t="str">
        <f t="shared" si="1"/>
        <v>B2C</v>
      </c>
      <c r="K322" s="50">
        <f t="shared" si="2"/>
        <v>58.91132813</v>
      </c>
      <c r="L322" s="39" t="str">
        <f t="shared" si="3"/>
        <v>50+ ГБ</v>
      </c>
    </row>
    <row r="323" ht="15.75" customHeight="1">
      <c r="A323" s="32"/>
      <c r="D323" s="50"/>
      <c r="E323" s="50"/>
      <c r="F323" s="50"/>
      <c r="G323" s="51"/>
      <c r="H323" s="51"/>
      <c r="I323" s="50"/>
      <c r="J323" s="50"/>
      <c r="K323" s="50"/>
    </row>
    <row r="324" ht="15.75" customHeight="1">
      <c r="A324" s="32"/>
      <c r="D324" s="50"/>
      <c r="E324" s="50"/>
      <c r="F324" s="50"/>
      <c r="G324" s="51"/>
      <c r="H324" s="51"/>
      <c r="I324" s="50"/>
      <c r="J324" s="50"/>
      <c r="K324" s="50"/>
    </row>
    <row r="325" ht="15.75" customHeight="1">
      <c r="A325" s="32"/>
      <c r="D325" s="50"/>
      <c r="E325" s="50"/>
      <c r="F325" s="50"/>
      <c r="G325" s="51"/>
      <c r="H325" s="51"/>
      <c r="I325" s="50"/>
      <c r="J325" s="50"/>
      <c r="K325" s="50"/>
    </row>
    <row r="326" ht="15.75" customHeight="1">
      <c r="A326" s="32"/>
      <c r="D326" s="50"/>
      <c r="E326" s="50"/>
      <c r="F326" s="50"/>
      <c r="G326" s="51"/>
      <c r="H326" s="51"/>
      <c r="I326" s="50"/>
      <c r="J326" s="50"/>
      <c r="K326" s="50"/>
    </row>
    <row r="327" ht="15.75" customHeight="1">
      <c r="A327" s="32"/>
      <c r="D327" s="50"/>
      <c r="E327" s="50"/>
      <c r="F327" s="50"/>
      <c r="G327" s="51"/>
      <c r="H327" s="51"/>
      <c r="I327" s="50"/>
      <c r="J327" s="50"/>
      <c r="K327" s="50"/>
    </row>
    <row r="328" ht="15.75" customHeight="1">
      <c r="A328" s="32"/>
      <c r="D328" s="50"/>
      <c r="E328" s="50"/>
      <c r="F328" s="50"/>
      <c r="G328" s="51"/>
      <c r="H328" s="51"/>
      <c r="I328" s="50"/>
      <c r="J328" s="50"/>
      <c r="K328" s="50"/>
    </row>
    <row r="329" ht="15.75" customHeight="1">
      <c r="A329" s="32"/>
      <c r="D329" s="50"/>
      <c r="E329" s="50"/>
      <c r="F329" s="50"/>
      <c r="G329" s="51"/>
      <c r="H329" s="51"/>
      <c r="I329" s="50"/>
      <c r="J329" s="50"/>
      <c r="K329" s="50"/>
    </row>
    <row r="330" ht="15.75" customHeight="1">
      <c r="A330" s="32"/>
      <c r="D330" s="50"/>
      <c r="E330" s="50"/>
      <c r="F330" s="50"/>
      <c r="G330" s="51"/>
      <c r="H330" s="51"/>
      <c r="I330" s="50"/>
      <c r="J330" s="50"/>
      <c r="K330" s="50"/>
    </row>
    <row r="331" ht="15.75" customHeight="1">
      <c r="A331" s="32"/>
      <c r="D331" s="50"/>
      <c r="E331" s="50"/>
      <c r="F331" s="50"/>
      <c r="G331" s="51"/>
      <c r="H331" s="51"/>
      <c r="I331" s="50"/>
      <c r="J331" s="50"/>
      <c r="K331" s="50"/>
    </row>
    <row r="332" ht="15.75" customHeight="1">
      <c r="A332" s="32"/>
      <c r="D332" s="50"/>
      <c r="E332" s="50"/>
      <c r="F332" s="50"/>
      <c r="G332" s="51"/>
      <c r="H332" s="51"/>
      <c r="I332" s="50"/>
      <c r="J332" s="50"/>
      <c r="K332" s="50"/>
    </row>
    <row r="333" ht="15.75" customHeight="1">
      <c r="A333" s="32"/>
      <c r="D333" s="50"/>
      <c r="E333" s="50"/>
      <c r="F333" s="50"/>
      <c r="G333" s="51"/>
      <c r="H333" s="51"/>
      <c r="I333" s="50"/>
      <c r="J333" s="50"/>
      <c r="K333" s="50"/>
    </row>
    <row r="334" ht="15.75" customHeight="1">
      <c r="A334" s="32"/>
      <c r="D334" s="50"/>
      <c r="E334" s="50"/>
      <c r="F334" s="50"/>
      <c r="G334" s="51"/>
      <c r="H334" s="51"/>
      <c r="I334" s="50"/>
      <c r="J334" s="50"/>
      <c r="K334" s="50"/>
    </row>
    <row r="335" ht="15.75" customHeight="1">
      <c r="A335" s="32"/>
      <c r="D335" s="50"/>
      <c r="E335" s="50"/>
      <c r="F335" s="50"/>
      <c r="G335" s="51"/>
      <c r="H335" s="51"/>
      <c r="I335" s="50"/>
      <c r="J335" s="50"/>
      <c r="K335" s="50"/>
    </row>
    <row r="336" ht="15.75" customHeight="1">
      <c r="A336" s="32"/>
      <c r="D336" s="50"/>
      <c r="E336" s="50"/>
      <c r="F336" s="50"/>
      <c r="G336" s="51"/>
      <c r="H336" s="51"/>
      <c r="I336" s="50"/>
      <c r="J336" s="50"/>
      <c r="K336" s="50"/>
    </row>
    <row r="337" ht="15.75" customHeight="1">
      <c r="A337" s="32"/>
      <c r="D337" s="50"/>
      <c r="E337" s="50"/>
      <c r="F337" s="50"/>
      <c r="G337" s="51"/>
      <c r="H337" s="51"/>
      <c r="I337" s="50"/>
      <c r="J337" s="50"/>
      <c r="K337" s="50"/>
    </row>
    <row r="338" ht="15.75" customHeight="1">
      <c r="A338" s="32"/>
      <c r="D338" s="50"/>
      <c r="E338" s="50"/>
      <c r="F338" s="50"/>
      <c r="G338" s="51"/>
      <c r="H338" s="51"/>
      <c r="I338" s="50"/>
      <c r="J338" s="50"/>
      <c r="K338" s="50"/>
    </row>
    <row r="339" ht="15.75" customHeight="1">
      <c r="A339" s="32"/>
      <c r="D339" s="50"/>
      <c r="E339" s="50"/>
      <c r="F339" s="50"/>
      <c r="G339" s="51"/>
      <c r="H339" s="51"/>
      <c r="I339" s="50"/>
      <c r="J339" s="50"/>
      <c r="K339" s="50"/>
    </row>
    <row r="340" ht="15.75" customHeight="1">
      <c r="A340" s="32"/>
      <c r="D340" s="50"/>
      <c r="E340" s="50"/>
      <c r="F340" s="50"/>
      <c r="G340" s="51"/>
      <c r="H340" s="51"/>
      <c r="I340" s="50"/>
      <c r="J340" s="50"/>
      <c r="K340" s="50"/>
    </row>
    <row r="341" ht="15.75" customHeight="1">
      <c r="A341" s="32"/>
      <c r="D341" s="50"/>
      <c r="E341" s="50"/>
      <c r="F341" s="50"/>
      <c r="G341" s="51"/>
      <c r="H341" s="51"/>
      <c r="I341" s="50"/>
      <c r="J341" s="50"/>
      <c r="K341" s="50"/>
    </row>
    <row r="342" ht="15.75" customHeight="1">
      <c r="A342" s="32"/>
      <c r="D342" s="50"/>
      <c r="E342" s="50"/>
      <c r="F342" s="50"/>
      <c r="G342" s="51"/>
      <c r="H342" s="51"/>
      <c r="I342" s="50"/>
      <c r="J342" s="50"/>
      <c r="K342" s="50"/>
    </row>
    <row r="343" ht="15.75" customHeight="1">
      <c r="A343" s="32"/>
      <c r="D343" s="50"/>
      <c r="E343" s="50"/>
      <c r="F343" s="50"/>
      <c r="G343" s="51"/>
      <c r="H343" s="51"/>
      <c r="I343" s="50"/>
      <c r="J343" s="50"/>
      <c r="K343" s="50"/>
    </row>
    <row r="344" ht="15.75" customHeight="1">
      <c r="A344" s="32"/>
      <c r="D344" s="50"/>
      <c r="E344" s="50"/>
      <c r="F344" s="50"/>
      <c r="G344" s="51"/>
      <c r="H344" s="51"/>
      <c r="I344" s="50"/>
      <c r="J344" s="50"/>
      <c r="K344" s="50"/>
    </row>
    <row r="345" ht="15.75" customHeight="1">
      <c r="A345" s="32"/>
      <c r="D345" s="50"/>
      <c r="E345" s="50"/>
      <c r="F345" s="50"/>
      <c r="G345" s="51"/>
      <c r="H345" s="51"/>
      <c r="I345" s="50"/>
      <c r="J345" s="50"/>
      <c r="K345" s="50"/>
    </row>
    <row r="346" ht="15.75" customHeight="1">
      <c r="A346" s="32"/>
      <c r="D346" s="50"/>
      <c r="E346" s="50"/>
      <c r="F346" s="50"/>
      <c r="G346" s="51"/>
      <c r="H346" s="51"/>
      <c r="I346" s="50"/>
      <c r="J346" s="50"/>
      <c r="K346" s="50"/>
    </row>
    <row r="347" ht="15.75" customHeight="1">
      <c r="A347" s="32"/>
      <c r="D347" s="50"/>
      <c r="E347" s="50"/>
      <c r="F347" s="50"/>
      <c r="G347" s="51"/>
      <c r="H347" s="51"/>
      <c r="I347" s="50"/>
      <c r="J347" s="50"/>
      <c r="K347" s="50"/>
    </row>
    <row r="348" ht="15.75" customHeight="1">
      <c r="A348" s="32"/>
      <c r="D348" s="50"/>
      <c r="E348" s="50"/>
      <c r="F348" s="50"/>
      <c r="G348" s="51"/>
      <c r="H348" s="51"/>
      <c r="I348" s="50"/>
      <c r="J348" s="50"/>
      <c r="K348" s="50"/>
    </row>
    <row r="349" ht="15.75" customHeight="1">
      <c r="A349" s="32"/>
      <c r="D349" s="50"/>
      <c r="E349" s="50"/>
      <c r="F349" s="50"/>
      <c r="G349" s="51"/>
      <c r="H349" s="51"/>
      <c r="I349" s="50"/>
      <c r="J349" s="50"/>
      <c r="K349" s="50"/>
    </row>
    <row r="350" ht="15.75" customHeight="1">
      <c r="A350" s="32"/>
      <c r="D350" s="50"/>
      <c r="E350" s="50"/>
      <c r="F350" s="50"/>
      <c r="G350" s="51"/>
      <c r="H350" s="51"/>
      <c r="I350" s="50"/>
      <c r="J350" s="50"/>
      <c r="K350" s="50"/>
    </row>
    <row r="351" ht="15.75" customHeight="1">
      <c r="A351" s="32"/>
      <c r="D351" s="50"/>
      <c r="E351" s="50"/>
      <c r="F351" s="50"/>
      <c r="G351" s="51"/>
      <c r="H351" s="51"/>
      <c r="I351" s="50"/>
      <c r="J351" s="50"/>
      <c r="K351" s="50"/>
    </row>
    <row r="352" ht="15.75" customHeight="1">
      <c r="A352" s="32"/>
      <c r="D352" s="50"/>
      <c r="E352" s="50"/>
      <c r="F352" s="50"/>
      <c r="G352" s="51"/>
      <c r="H352" s="51"/>
      <c r="I352" s="50"/>
      <c r="J352" s="50"/>
      <c r="K352" s="50"/>
    </row>
    <row r="353" ht="15.75" customHeight="1">
      <c r="A353" s="32"/>
      <c r="D353" s="50"/>
      <c r="E353" s="50"/>
      <c r="F353" s="50"/>
      <c r="G353" s="51"/>
      <c r="H353" s="51"/>
      <c r="I353" s="50"/>
      <c r="J353" s="50"/>
      <c r="K353" s="50"/>
    </row>
    <row r="354" ht="15.75" customHeight="1">
      <c r="A354" s="32"/>
      <c r="D354" s="50"/>
      <c r="E354" s="50"/>
      <c r="F354" s="50"/>
      <c r="G354" s="51"/>
      <c r="H354" s="51"/>
      <c r="I354" s="50"/>
      <c r="J354" s="50"/>
      <c r="K354" s="50"/>
    </row>
    <row r="355" ht="15.75" customHeight="1">
      <c r="A355" s="32"/>
      <c r="D355" s="50"/>
      <c r="E355" s="50"/>
      <c r="F355" s="50"/>
      <c r="G355" s="51"/>
      <c r="H355" s="51"/>
      <c r="I355" s="50"/>
      <c r="J355" s="50"/>
      <c r="K355" s="50"/>
    </row>
    <row r="356" ht="15.75" customHeight="1">
      <c r="A356" s="32"/>
      <c r="D356" s="50"/>
      <c r="E356" s="50"/>
      <c r="F356" s="50"/>
      <c r="G356" s="51"/>
      <c r="H356" s="51"/>
      <c r="I356" s="50"/>
      <c r="J356" s="50"/>
      <c r="K356" s="50"/>
    </row>
    <row r="357" ht="15.75" customHeight="1">
      <c r="A357" s="32"/>
      <c r="D357" s="50"/>
      <c r="E357" s="50"/>
      <c r="F357" s="50"/>
      <c r="G357" s="51"/>
      <c r="H357" s="51"/>
      <c r="I357" s="50"/>
      <c r="J357" s="50"/>
      <c r="K357" s="50"/>
    </row>
    <row r="358" ht="15.75" customHeight="1">
      <c r="A358" s="32"/>
      <c r="D358" s="50"/>
      <c r="E358" s="50"/>
      <c r="F358" s="50"/>
      <c r="G358" s="51"/>
      <c r="H358" s="51"/>
      <c r="I358" s="50"/>
      <c r="J358" s="50"/>
      <c r="K358" s="50"/>
    </row>
    <row r="359" ht="15.75" customHeight="1">
      <c r="A359" s="32"/>
      <c r="D359" s="50"/>
      <c r="E359" s="50"/>
      <c r="F359" s="50"/>
      <c r="G359" s="51"/>
      <c r="H359" s="51"/>
      <c r="I359" s="50"/>
      <c r="J359" s="50"/>
      <c r="K359" s="50"/>
    </row>
    <row r="360" ht="15.75" customHeight="1">
      <c r="A360" s="32"/>
      <c r="D360" s="50"/>
      <c r="E360" s="50"/>
      <c r="F360" s="50"/>
      <c r="G360" s="51"/>
      <c r="H360" s="51"/>
      <c r="I360" s="50"/>
      <c r="J360" s="50"/>
      <c r="K360" s="50"/>
    </row>
    <row r="361" ht="15.75" customHeight="1">
      <c r="A361" s="32"/>
      <c r="D361" s="50"/>
      <c r="E361" s="50"/>
      <c r="F361" s="50"/>
      <c r="G361" s="51"/>
      <c r="H361" s="51"/>
      <c r="I361" s="50"/>
      <c r="J361" s="50"/>
      <c r="K361" s="50"/>
    </row>
    <row r="362" ht="15.75" customHeight="1">
      <c r="A362" s="32"/>
      <c r="D362" s="50"/>
      <c r="E362" s="50"/>
      <c r="F362" s="50"/>
      <c r="G362" s="51"/>
      <c r="H362" s="51"/>
      <c r="I362" s="50"/>
      <c r="J362" s="50"/>
      <c r="K362" s="50"/>
    </row>
    <row r="363" ht="15.75" customHeight="1">
      <c r="A363" s="32"/>
      <c r="D363" s="50"/>
      <c r="E363" s="50"/>
      <c r="F363" s="50"/>
      <c r="G363" s="51"/>
      <c r="H363" s="51"/>
      <c r="I363" s="50"/>
      <c r="J363" s="50"/>
      <c r="K363" s="50"/>
    </row>
    <row r="364" ht="15.75" customHeight="1">
      <c r="A364" s="32"/>
      <c r="D364" s="50"/>
      <c r="E364" s="50"/>
      <c r="F364" s="50"/>
      <c r="G364" s="51"/>
      <c r="H364" s="51"/>
      <c r="I364" s="50"/>
      <c r="J364" s="50"/>
      <c r="K364" s="50"/>
    </row>
    <row r="365" ht="15.75" customHeight="1">
      <c r="A365" s="32"/>
      <c r="D365" s="50"/>
      <c r="E365" s="50"/>
      <c r="F365" s="50"/>
      <c r="G365" s="51"/>
      <c r="H365" s="51"/>
      <c r="I365" s="50"/>
      <c r="J365" s="50"/>
      <c r="K365" s="50"/>
    </row>
    <row r="366" ht="15.75" customHeight="1">
      <c r="A366" s="32"/>
      <c r="D366" s="50"/>
      <c r="E366" s="50"/>
      <c r="F366" s="50"/>
      <c r="G366" s="51"/>
      <c r="H366" s="51"/>
      <c r="I366" s="50"/>
      <c r="J366" s="50"/>
      <c r="K366" s="50"/>
    </row>
    <row r="367" ht="15.75" customHeight="1">
      <c r="A367" s="32"/>
      <c r="D367" s="50"/>
      <c r="E367" s="50"/>
      <c r="F367" s="50"/>
      <c r="G367" s="51"/>
      <c r="H367" s="51"/>
      <c r="I367" s="50"/>
      <c r="J367" s="50"/>
      <c r="K367" s="50"/>
    </row>
    <row r="368" ht="15.75" customHeight="1">
      <c r="A368" s="32"/>
      <c r="D368" s="50"/>
      <c r="E368" s="50"/>
      <c r="F368" s="50"/>
      <c r="G368" s="51"/>
      <c r="H368" s="51"/>
      <c r="I368" s="50"/>
      <c r="J368" s="50"/>
      <c r="K368" s="50"/>
    </row>
    <row r="369" ht="15.75" customHeight="1">
      <c r="A369" s="32"/>
      <c r="D369" s="50"/>
      <c r="E369" s="50"/>
      <c r="F369" s="50"/>
      <c r="G369" s="51"/>
      <c r="H369" s="51"/>
      <c r="I369" s="50"/>
      <c r="J369" s="50"/>
      <c r="K369" s="50"/>
    </row>
    <row r="370" ht="15.75" customHeight="1">
      <c r="A370" s="32"/>
      <c r="D370" s="50"/>
      <c r="E370" s="50"/>
      <c r="F370" s="50"/>
      <c r="G370" s="51"/>
      <c r="H370" s="51"/>
      <c r="I370" s="50"/>
      <c r="J370" s="50"/>
      <c r="K370" s="50"/>
    </row>
    <row r="371" ht="15.75" customHeight="1">
      <c r="A371" s="32"/>
      <c r="D371" s="50"/>
      <c r="E371" s="50"/>
      <c r="F371" s="50"/>
      <c r="G371" s="51"/>
      <c r="H371" s="51"/>
      <c r="I371" s="50"/>
      <c r="J371" s="50"/>
      <c r="K371" s="50"/>
    </row>
    <row r="372" ht="15.75" customHeight="1">
      <c r="A372" s="32"/>
      <c r="D372" s="50"/>
      <c r="E372" s="50"/>
      <c r="F372" s="50"/>
      <c r="G372" s="51"/>
      <c r="H372" s="51"/>
      <c r="I372" s="50"/>
      <c r="J372" s="50"/>
      <c r="K372" s="50"/>
    </row>
    <row r="373" ht="15.75" customHeight="1">
      <c r="A373" s="32"/>
      <c r="D373" s="50"/>
      <c r="E373" s="50"/>
      <c r="F373" s="50"/>
      <c r="G373" s="51"/>
      <c r="H373" s="51"/>
      <c r="I373" s="50"/>
      <c r="J373" s="50"/>
      <c r="K373" s="50"/>
    </row>
    <row r="374" ht="15.75" customHeight="1">
      <c r="A374" s="32"/>
      <c r="D374" s="50"/>
      <c r="E374" s="50"/>
      <c r="F374" s="50"/>
      <c r="G374" s="51"/>
      <c r="H374" s="51"/>
      <c r="I374" s="50"/>
      <c r="J374" s="50"/>
      <c r="K374" s="50"/>
    </row>
    <row r="375" ht="15.75" customHeight="1">
      <c r="A375" s="32"/>
      <c r="D375" s="50"/>
      <c r="E375" s="50"/>
      <c r="F375" s="50"/>
      <c r="G375" s="51"/>
      <c r="H375" s="51"/>
      <c r="I375" s="50"/>
      <c r="J375" s="50"/>
      <c r="K375" s="50"/>
    </row>
    <row r="376" ht="15.75" customHeight="1">
      <c r="A376" s="32"/>
      <c r="D376" s="50"/>
      <c r="E376" s="50"/>
      <c r="F376" s="50"/>
      <c r="G376" s="51"/>
      <c r="H376" s="51"/>
      <c r="I376" s="50"/>
      <c r="J376" s="50"/>
      <c r="K376" s="50"/>
    </row>
    <row r="377" ht="15.75" customHeight="1">
      <c r="A377" s="32"/>
      <c r="D377" s="50"/>
      <c r="E377" s="50"/>
      <c r="F377" s="50"/>
      <c r="G377" s="51"/>
      <c r="H377" s="51"/>
      <c r="I377" s="50"/>
      <c r="J377" s="50"/>
      <c r="K377" s="50"/>
    </row>
    <row r="378" ht="15.75" customHeight="1">
      <c r="A378" s="32"/>
      <c r="D378" s="50"/>
      <c r="E378" s="50"/>
      <c r="F378" s="50"/>
      <c r="G378" s="51"/>
      <c r="H378" s="51"/>
      <c r="I378" s="50"/>
      <c r="J378" s="50"/>
      <c r="K378" s="50"/>
    </row>
    <row r="379" ht="15.75" customHeight="1">
      <c r="A379" s="32"/>
      <c r="D379" s="50"/>
      <c r="E379" s="50"/>
      <c r="F379" s="50"/>
      <c r="G379" s="51"/>
      <c r="H379" s="51"/>
      <c r="I379" s="50"/>
      <c r="J379" s="50"/>
      <c r="K379" s="50"/>
    </row>
    <row r="380" ht="15.75" customHeight="1">
      <c r="A380" s="32"/>
      <c r="D380" s="50"/>
      <c r="E380" s="50"/>
      <c r="F380" s="50"/>
      <c r="G380" s="51"/>
      <c r="H380" s="51"/>
      <c r="I380" s="50"/>
      <c r="J380" s="50"/>
      <c r="K380" s="50"/>
    </row>
    <row r="381" ht="15.75" customHeight="1">
      <c r="A381" s="32"/>
      <c r="D381" s="50"/>
      <c r="E381" s="50"/>
      <c r="F381" s="50"/>
      <c r="G381" s="51"/>
      <c r="H381" s="51"/>
      <c r="I381" s="50"/>
      <c r="J381" s="50"/>
      <c r="K381" s="50"/>
    </row>
    <row r="382" ht="15.75" customHeight="1">
      <c r="A382" s="32"/>
      <c r="D382" s="50"/>
      <c r="E382" s="50"/>
      <c r="F382" s="50"/>
      <c r="G382" s="51"/>
      <c r="H382" s="51"/>
      <c r="I382" s="50"/>
      <c r="J382" s="50"/>
      <c r="K382" s="50"/>
    </row>
    <row r="383" ht="15.75" customHeight="1">
      <c r="A383" s="32"/>
      <c r="D383" s="50"/>
      <c r="E383" s="50"/>
      <c r="F383" s="50"/>
      <c r="G383" s="51"/>
      <c r="H383" s="51"/>
      <c r="I383" s="50"/>
      <c r="J383" s="50"/>
      <c r="K383" s="50"/>
    </row>
    <row r="384" ht="15.75" customHeight="1">
      <c r="A384" s="32"/>
      <c r="D384" s="50"/>
      <c r="E384" s="50"/>
      <c r="F384" s="50"/>
      <c r="G384" s="51"/>
      <c r="H384" s="51"/>
      <c r="I384" s="50"/>
      <c r="J384" s="50"/>
      <c r="K384" s="50"/>
    </row>
    <row r="385" ht="15.75" customHeight="1">
      <c r="A385" s="32"/>
      <c r="D385" s="50"/>
      <c r="E385" s="50"/>
      <c r="F385" s="50"/>
      <c r="G385" s="51"/>
      <c r="H385" s="51"/>
      <c r="I385" s="50"/>
      <c r="J385" s="50"/>
      <c r="K385" s="50"/>
    </row>
    <row r="386" ht="15.75" customHeight="1">
      <c r="A386" s="32"/>
      <c r="D386" s="50"/>
      <c r="E386" s="50"/>
      <c r="F386" s="50"/>
      <c r="G386" s="51"/>
      <c r="H386" s="51"/>
      <c r="I386" s="50"/>
      <c r="J386" s="50"/>
      <c r="K386" s="50"/>
    </row>
    <row r="387" ht="15.75" customHeight="1">
      <c r="A387" s="32"/>
      <c r="D387" s="50"/>
      <c r="E387" s="50"/>
      <c r="F387" s="50"/>
      <c r="G387" s="51"/>
      <c r="H387" s="51"/>
      <c r="I387" s="50"/>
      <c r="J387" s="50"/>
      <c r="K387" s="50"/>
    </row>
    <row r="388" ht="15.75" customHeight="1">
      <c r="A388" s="32"/>
      <c r="D388" s="50"/>
      <c r="E388" s="50"/>
      <c r="F388" s="50"/>
      <c r="G388" s="51"/>
      <c r="H388" s="51"/>
      <c r="I388" s="50"/>
      <c r="J388" s="50"/>
      <c r="K388" s="50"/>
    </row>
    <row r="389" ht="15.75" customHeight="1">
      <c r="A389" s="32"/>
      <c r="D389" s="50"/>
      <c r="E389" s="50"/>
      <c r="F389" s="50"/>
      <c r="G389" s="51"/>
      <c r="H389" s="51"/>
      <c r="I389" s="50"/>
      <c r="J389" s="50"/>
      <c r="K389" s="50"/>
    </row>
    <row r="390" ht="15.75" customHeight="1">
      <c r="A390" s="32"/>
      <c r="D390" s="50"/>
      <c r="E390" s="50"/>
      <c r="F390" s="50"/>
      <c r="G390" s="51"/>
      <c r="H390" s="51"/>
      <c r="I390" s="50"/>
      <c r="J390" s="50"/>
      <c r="K390" s="50"/>
    </row>
    <row r="391" ht="15.75" customHeight="1">
      <c r="A391" s="32"/>
      <c r="D391" s="50"/>
      <c r="E391" s="50"/>
      <c r="F391" s="50"/>
      <c r="G391" s="51"/>
      <c r="H391" s="51"/>
      <c r="I391" s="50"/>
      <c r="J391" s="50"/>
      <c r="K391" s="50"/>
    </row>
    <row r="392" ht="15.75" customHeight="1">
      <c r="A392" s="32"/>
      <c r="D392" s="50"/>
      <c r="E392" s="50"/>
      <c r="F392" s="50"/>
      <c r="G392" s="51"/>
      <c r="H392" s="51"/>
      <c r="I392" s="50"/>
      <c r="J392" s="50"/>
      <c r="K392" s="50"/>
    </row>
    <row r="393" ht="15.75" customHeight="1">
      <c r="A393" s="32"/>
      <c r="D393" s="50"/>
      <c r="E393" s="50"/>
      <c r="F393" s="50"/>
      <c r="G393" s="51"/>
      <c r="H393" s="51"/>
      <c r="I393" s="50"/>
      <c r="J393" s="50"/>
      <c r="K393" s="50"/>
    </row>
    <row r="394" ht="15.75" customHeight="1">
      <c r="A394" s="32"/>
      <c r="D394" s="50"/>
      <c r="E394" s="50"/>
      <c r="F394" s="50"/>
      <c r="G394" s="51"/>
      <c r="H394" s="51"/>
      <c r="I394" s="50"/>
      <c r="J394" s="50"/>
      <c r="K394" s="50"/>
    </row>
    <row r="395" ht="15.75" customHeight="1">
      <c r="A395" s="32"/>
      <c r="D395" s="50"/>
      <c r="E395" s="50"/>
      <c r="F395" s="50"/>
      <c r="G395" s="51"/>
      <c r="H395" s="51"/>
      <c r="I395" s="50"/>
      <c r="J395" s="50"/>
      <c r="K395" s="50"/>
    </row>
    <row r="396" ht="15.75" customHeight="1">
      <c r="A396" s="32"/>
      <c r="D396" s="50"/>
      <c r="E396" s="50"/>
      <c r="F396" s="50"/>
      <c r="G396" s="51"/>
      <c r="H396" s="51"/>
      <c r="I396" s="50"/>
      <c r="J396" s="50"/>
      <c r="K396" s="50"/>
    </row>
    <row r="397" ht="15.75" customHeight="1">
      <c r="A397" s="32"/>
      <c r="D397" s="50"/>
      <c r="E397" s="50"/>
      <c r="F397" s="50"/>
      <c r="G397" s="51"/>
      <c r="H397" s="51"/>
      <c r="I397" s="50"/>
      <c r="J397" s="50"/>
      <c r="K397" s="50"/>
    </row>
    <row r="398" ht="15.75" customHeight="1">
      <c r="A398" s="32"/>
      <c r="D398" s="50"/>
      <c r="E398" s="50"/>
      <c r="F398" s="50"/>
      <c r="G398" s="51"/>
      <c r="H398" s="51"/>
      <c r="I398" s="50"/>
      <c r="J398" s="50"/>
      <c r="K398" s="50"/>
    </row>
    <row r="399" ht="15.75" customHeight="1">
      <c r="A399" s="32"/>
      <c r="D399" s="50"/>
      <c r="E399" s="50"/>
      <c r="F399" s="50"/>
      <c r="G399" s="51"/>
      <c r="H399" s="51"/>
      <c r="I399" s="50"/>
      <c r="J399" s="50"/>
      <c r="K399" s="50"/>
    </row>
    <row r="400" ht="15.75" customHeight="1">
      <c r="A400" s="32"/>
      <c r="D400" s="50"/>
      <c r="E400" s="50"/>
      <c r="F400" s="50"/>
      <c r="G400" s="51"/>
      <c r="H400" s="51"/>
      <c r="I400" s="50"/>
      <c r="J400" s="50"/>
      <c r="K400" s="50"/>
    </row>
    <row r="401" ht="15.75" customHeight="1">
      <c r="A401" s="32"/>
      <c r="D401" s="50"/>
      <c r="E401" s="50"/>
      <c r="F401" s="50"/>
      <c r="G401" s="51"/>
      <c r="H401" s="51"/>
      <c r="I401" s="50"/>
      <c r="J401" s="50"/>
      <c r="K401" s="50"/>
    </row>
    <row r="402" ht="15.75" customHeight="1">
      <c r="A402" s="32"/>
      <c r="D402" s="50"/>
      <c r="E402" s="50"/>
      <c r="F402" s="50"/>
      <c r="G402" s="51"/>
      <c r="H402" s="51"/>
      <c r="I402" s="50"/>
      <c r="J402" s="50"/>
      <c r="K402" s="50"/>
    </row>
    <row r="403" ht="15.75" customHeight="1">
      <c r="A403" s="32"/>
      <c r="D403" s="50"/>
      <c r="E403" s="50"/>
      <c r="F403" s="50"/>
      <c r="G403" s="51"/>
      <c r="H403" s="51"/>
      <c r="I403" s="50"/>
      <c r="J403" s="50"/>
      <c r="K403" s="50"/>
    </row>
    <row r="404" ht="15.75" customHeight="1">
      <c r="A404" s="32"/>
      <c r="D404" s="50"/>
      <c r="E404" s="50"/>
      <c r="F404" s="50"/>
      <c r="G404" s="51"/>
      <c r="H404" s="51"/>
      <c r="I404" s="50"/>
      <c r="J404" s="50"/>
      <c r="K404" s="50"/>
    </row>
    <row r="405" ht="15.75" customHeight="1">
      <c r="A405" s="32"/>
      <c r="D405" s="50"/>
      <c r="E405" s="50"/>
      <c r="F405" s="50"/>
      <c r="G405" s="51"/>
      <c r="H405" s="51"/>
      <c r="I405" s="50"/>
      <c r="J405" s="50"/>
      <c r="K405" s="50"/>
    </row>
    <row r="406" ht="15.75" customHeight="1">
      <c r="A406" s="32"/>
      <c r="D406" s="50"/>
      <c r="E406" s="50"/>
      <c r="F406" s="50"/>
      <c r="G406" s="51"/>
      <c r="H406" s="51"/>
      <c r="I406" s="50"/>
      <c r="J406" s="50"/>
      <c r="K406" s="50"/>
    </row>
    <row r="407" ht="15.75" customHeight="1">
      <c r="A407" s="32"/>
      <c r="D407" s="50"/>
      <c r="E407" s="50"/>
      <c r="F407" s="50"/>
      <c r="G407" s="51"/>
      <c r="H407" s="51"/>
      <c r="I407" s="50"/>
      <c r="J407" s="50"/>
      <c r="K407" s="50"/>
    </row>
    <row r="408" ht="15.75" customHeight="1">
      <c r="A408" s="32"/>
      <c r="D408" s="50"/>
      <c r="E408" s="50"/>
      <c r="F408" s="50"/>
      <c r="G408" s="51"/>
      <c r="H408" s="51"/>
      <c r="I408" s="50"/>
      <c r="J408" s="50"/>
      <c r="K408" s="50"/>
    </row>
    <row r="409" ht="15.75" customHeight="1">
      <c r="A409" s="32"/>
      <c r="D409" s="50"/>
      <c r="E409" s="50"/>
      <c r="F409" s="50"/>
      <c r="G409" s="51"/>
      <c r="H409" s="51"/>
      <c r="I409" s="50"/>
      <c r="J409" s="50"/>
      <c r="K409" s="50"/>
    </row>
    <row r="410" ht="15.75" customHeight="1">
      <c r="A410" s="32"/>
      <c r="D410" s="50"/>
      <c r="E410" s="50"/>
      <c r="F410" s="50"/>
      <c r="G410" s="51"/>
      <c r="H410" s="51"/>
      <c r="I410" s="50"/>
      <c r="J410" s="50"/>
      <c r="K410" s="50"/>
    </row>
    <row r="411" ht="15.75" customHeight="1">
      <c r="A411" s="32"/>
      <c r="D411" s="50"/>
      <c r="E411" s="50"/>
      <c r="F411" s="50"/>
      <c r="G411" s="51"/>
      <c r="H411" s="51"/>
      <c r="I411" s="50"/>
      <c r="J411" s="50"/>
      <c r="K411" s="50"/>
    </row>
    <row r="412" ht="15.75" customHeight="1">
      <c r="A412" s="32"/>
      <c r="D412" s="50"/>
      <c r="E412" s="50"/>
      <c r="F412" s="50"/>
      <c r="G412" s="51"/>
      <c r="H412" s="51"/>
      <c r="I412" s="50"/>
      <c r="J412" s="50"/>
      <c r="K412" s="50"/>
    </row>
    <row r="413" ht="15.75" customHeight="1">
      <c r="A413" s="32"/>
      <c r="D413" s="50"/>
      <c r="E413" s="50"/>
      <c r="F413" s="50"/>
      <c r="G413" s="51"/>
      <c r="H413" s="51"/>
      <c r="I413" s="50"/>
      <c r="J413" s="50"/>
      <c r="K413" s="50"/>
    </row>
    <row r="414" ht="15.75" customHeight="1">
      <c r="A414" s="32"/>
      <c r="D414" s="50"/>
      <c r="E414" s="50"/>
      <c r="F414" s="50"/>
      <c r="G414" s="51"/>
      <c r="H414" s="51"/>
      <c r="I414" s="50"/>
      <c r="J414" s="50"/>
      <c r="K414" s="50"/>
    </row>
    <row r="415" ht="15.75" customHeight="1">
      <c r="A415" s="32"/>
      <c r="D415" s="50"/>
      <c r="E415" s="50"/>
      <c r="F415" s="50"/>
      <c r="G415" s="51"/>
      <c r="H415" s="51"/>
      <c r="I415" s="50"/>
      <c r="J415" s="50"/>
      <c r="K415" s="50"/>
    </row>
    <row r="416" ht="15.75" customHeight="1">
      <c r="A416" s="32"/>
      <c r="D416" s="50"/>
      <c r="E416" s="50"/>
      <c r="F416" s="50"/>
      <c r="G416" s="51"/>
      <c r="H416" s="51"/>
      <c r="I416" s="50"/>
      <c r="J416" s="50"/>
      <c r="K416" s="50"/>
    </row>
    <row r="417" ht="15.75" customHeight="1">
      <c r="A417" s="32"/>
      <c r="D417" s="50"/>
      <c r="E417" s="50"/>
      <c r="F417" s="50"/>
      <c r="G417" s="51"/>
      <c r="H417" s="51"/>
      <c r="I417" s="50"/>
      <c r="J417" s="50"/>
      <c r="K417" s="50"/>
    </row>
    <row r="418" ht="15.75" customHeight="1">
      <c r="A418" s="32"/>
      <c r="D418" s="50"/>
      <c r="E418" s="50"/>
      <c r="F418" s="50"/>
      <c r="G418" s="51"/>
      <c r="H418" s="51"/>
      <c r="I418" s="50"/>
      <c r="J418" s="50"/>
      <c r="K418" s="50"/>
    </row>
    <row r="419" ht="15.75" customHeight="1">
      <c r="A419" s="32"/>
      <c r="D419" s="50"/>
      <c r="E419" s="50"/>
      <c r="F419" s="50"/>
      <c r="G419" s="51"/>
      <c r="H419" s="51"/>
      <c r="I419" s="50"/>
      <c r="J419" s="50"/>
      <c r="K419" s="50"/>
    </row>
    <row r="420" ht="15.75" customHeight="1">
      <c r="A420" s="32"/>
      <c r="D420" s="50"/>
      <c r="E420" s="50"/>
      <c r="F420" s="50"/>
      <c r="G420" s="51"/>
      <c r="H420" s="51"/>
      <c r="I420" s="50"/>
      <c r="J420" s="50"/>
      <c r="K420" s="50"/>
    </row>
    <row r="421" ht="15.75" customHeight="1">
      <c r="A421" s="32"/>
      <c r="D421" s="50"/>
      <c r="E421" s="50"/>
      <c r="F421" s="50"/>
      <c r="G421" s="51"/>
      <c r="H421" s="51"/>
      <c r="I421" s="50"/>
      <c r="J421" s="50"/>
      <c r="K421" s="50"/>
    </row>
    <row r="422" ht="15.75" customHeight="1">
      <c r="A422" s="32"/>
      <c r="D422" s="50"/>
      <c r="E422" s="50"/>
      <c r="F422" s="50"/>
      <c r="G422" s="51"/>
      <c r="H422" s="51"/>
      <c r="I422" s="50"/>
      <c r="J422" s="50"/>
      <c r="K422" s="50"/>
    </row>
    <row r="423" ht="15.75" customHeight="1">
      <c r="A423" s="32"/>
      <c r="D423" s="50"/>
      <c r="E423" s="50"/>
      <c r="F423" s="50"/>
      <c r="G423" s="51"/>
      <c r="H423" s="51"/>
      <c r="I423" s="50"/>
      <c r="J423" s="50"/>
      <c r="K423" s="50"/>
    </row>
    <row r="424" ht="15.75" customHeight="1">
      <c r="A424" s="32"/>
      <c r="D424" s="50"/>
      <c r="E424" s="50"/>
      <c r="F424" s="50"/>
      <c r="G424" s="51"/>
      <c r="H424" s="51"/>
      <c r="I424" s="50"/>
      <c r="J424" s="50"/>
      <c r="K424" s="50"/>
    </row>
    <row r="425" ht="15.75" customHeight="1">
      <c r="A425" s="32"/>
      <c r="D425" s="50"/>
      <c r="E425" s="50"/>
      <c r="F425" s="50"/>
      <c r="G425" s="51"/>
      <c r="H425" s="51"/>
      <c r="I425" s="50"/>
      <c r="J425" s="50"/>
      <c r="K425" s="50"/>
    </row>
    <row r="426" ht="15.75" customHeight="1">
      <c r="A426" s="32"/>
      <c r="D426" s="50"/>
      <c r="E426" s="50"/>
      <c r="F426" s="50"/>
      <c r="G426" s="51"/>
      <c r="H426" s="51"/>
      <c r="I426" s="50"/>
      <c r="J426" s="50"/>
      <c r="K426" s="50"/>
    </row>
    <row r="427" ht="15.75" customHeight="1">
      <c r="A427" s="32"/>
      <c r="D427" s="50"/>
      <c r="E427" s="50"/>
      <c r="F427" s="50"/>
      <c r="G427" s="51"/>
      <c r="H427" s="51"/>
      <c r="I427" s="50"/>
      <c r="J427" s="50"/>
      <c r="K427" s="50"/>
    </row>
    <row r="428" ht="15.75" customHeight="1">
      <c r="A428" s="32"/>
      <c r="D428" s="50"/>
      <c r="E428" s="50"/>
      <c r="F428" s="50"/>
      <c r="G428" s="51"/>
      <c r="H428" s="51"/>
      <c r="I428" s="50"/>
      <c r="J428" s="50"/>
      <c r="K428" s="50"/>
    </row>
    <row r="429" ht="15.75" customHeight="1">
      <c r="A429" s="32"/>
      <c r="D429" s="50"/>
      <c r="E429" s="50"/>
      <c r="F429" s="50"/>
      <c r="G429" s="51"/>
      <c r="H429" s="51"/>
      <c r="I429" s="50"/>
      <c r="J429" s="50"/>
      <c r="K429" s="50"/>
    </row>
    <row r="430" ht="15.75" customHeight="1">
      <c r="A430" s="32"/>
      <c r="D430" s="50"/>
      <c r="E430" s="50"/>
      <c r="F430" s="50"/>
      <c r="G430" s="51"/>
      <c r="H430" s="51"/>
      <c r="I430" s="50"/>
      <c r="J430" s="50"/>
      <c r="K430" s="50"/>
    </row>
    <row r="431" ht="15.75" customHeight="1">
      <c r="A431" s="32"/>
      <c r="D431" s="50"/>
      <c r="E431" s="50"/>
      <c r="F431" s="50"/>
      <c r="G431" s="51"/>
      <c r="H431" s="51"/>
      <c r="I431" s="50"/>
      <c r="J431" s="50"/>
      <c r="K431" s="50"/>
    </row>
    <row r="432" ht="15.75" customHeight="1">
      <c r="A432" s="32"/>
      <c r="D432" s="50"/>
      <c r="E432" s="50"/>
      <c r="F432" s="50"/>
      <c r="G432" s="51"/>
      <c r="H432" s="51"/>
      <c r="I432" s="50"/>
      <c r="J432" s="50"/>
      <c r="K432" s="50"/>
    </row>
    <row r="433" ht="15.75" customHeight="1">
      <c r="A433" s="32"/>
      <c r="D433" s="50"/>
      <c r="E433" s="50"/>
      <c r="F433" s="50"/>
      <c r="G433" s="51"/>
      <c r="H433" s="51"/>
      <c r="I433" s="50"/>
      <c r="J433" s="50"/>
      <c r="K433" s="50"/>
    </row>
    <row r="434" ht="15.75" customHeight="1">
      <c r="A434" s="32"/>
      <c r="D434" s="50"/>
      <c r="E434" s="50"/>
      <c r="F434" s="50"/>
      <c r="G434" s="51"/>
      <c r="H434" s="51"/>
      <c r="I434" s="50"/>
      <c r="J434" s="50"/>
      <c r="K434" s="50"/>
    </row>
    <row r="435" ht="15.75" customHeight="1">
      <c r="A435" s="32"/>
      <c r="D435" s="50"/>
      <c r="E435" s="50"/>
      <c r="F435" s="50"/>
      <c r="G435" s="51"/>
      <c r="H435" s="51"/>
      <c r="I435" s="50"/>
      <c r="J435" s="50"/>
      <c r="K435" s="50"/>
    </row>
    <row r="436" ht="15.75" customHeight="1">
      <c r="A436" s="32"/>
      <c r="D436" s="50"/>
      <c r="E436" s="50"/>
      <c r="F436" s="50"/>
      <c r="G436" s="51"/>
      <c r="H436" s="51"/>
      <c r="I436" s="50"/>
      <c r="J436" s="50"/>
      <c r="K436" s="50"/>
    </row>
    <row r="437" ht="15.75" customHeight="1">
      <c r="A437" s="32"/>
      <c r="D437" s="50"/>
      <c r="E437" s="50"/>
      <c r="F437" s="50"/>
      <c r="G437" s="51"/>
      <c r="H437" s="51"/>
      <c r="I437" s="50"/>
      <c r="J437" s="50"/>
      <c r="K437" s="50"/>
    </row>
    <row r="438" ht="15.75" customHeight="1">
      <c r="A438" s="32"/>
      <c r="D438" s="50"/>
      <c r="E438" s="50"/>
      <c r="F438" s="50"/>
      <c r="G438" s="51"/>
      <c r="H438" s="51"/>
      <c r="I438" s="50"/>
      <c r="J438" s="50"/>
      <c r="K438" s="50"/>
    </row>
    <row r="439" ht="15.75" customHeight="1">
      <c r="A439" s="32"/>
      <c r="D439" s="50"/>
      <c r="E439" s="50"/>
      <c r="F439" s="50"/>
      <c r="G439" s="51"/>
      <c r="H439" s="51"/>
      <c r="I439" s="50"/>
      <c r="J439" s="50"/>
      <c r="K439" s="50"/>
    </row>
    <row r="440" ht="15.75" customHeight="1">
      <c r="A440" s="32"/>
      <c r="D440" s="50"/>
      <c r="E440" s="50"/>
      <c r="F440" s="50"/>
      <c r="G440" s="51"/>
      <c r="H440" s="51"/>
      <c r="I440" s="50"/>
      <c r="J440" s="50"/>
      <c r="K440" s="50"/>
    </row>
    <row r="441" ht="15.75" customHeight="1">
      <c r="A441" s="32"/>
      <c r="D441" s="50"/>
      <c r="E441" s="50"/>
      <c r="F441" s="50"/>
      <c r="G441" s="51"/>
      <c r="H441" s="51"/>
      <c r="I441" s="50"/>
      <c r="J441" s="50"/>
      <c r="K441" s="50"/>
    </row>
    <row r="442" ht="15.75" customHeight="1">
      <c r="A442" s="32"/>
      <c r="D442" s="50"/>
      <c r="E442" s="50"/>
      <c r="F442" s="50"/>
      <c r="G442" s="51"/>
      <c r="H442" s="51"/>
      <c r="I442" s="50"/>
      <c r="J442" s="50"/>
      <c r="K442" s="50"/>
    </row>
    <row r="443" ht="15.75" customHeight="1">
      <c r="A443" s="32"/>
      <c r="D443" s="50"/>
      <c r="E443" s="50"/>
      <c r="F443" s="50"/>
      <c r="G443" s="51"/>
      <c r="H443" s="51"/>
      <c r="I443" s="50"/>
      <c r="J443" s="50"/>
      <c r="K443" s="50"/>
    </row>
    <row r="444" ht="15.75" customHeight="1">
      <c r="A444" s="32"/>
      <c r="D444" s="50"/>
      <c r="E444" s="50"/>
      <c r="F444" s="50"/>
      <c r="G444" s="51"/>
      <c r="H444" s="51"/>
      <c r="I444" s="50"/>
      <c r="J444" s="50"/>
      <c r="K444" s="50"/>
    </row>
    <row r="445" ht="15.75" customHeight="1">
      <c r="A445" s="32"/>
      <c r="D445" s="50"/>
      <c r="E445" s="50"/>
      <c r="F445" s="50"/>
      <c r="G445" s="51"/>
      <c r="H445" s="51"/>
      <c r="I445" s="50"/>
      <c r="J445" s="50"/>
      <c r="K445" s="50"/>
    </row>
    <row r="446" ht="15.75" customHeight="1">
      <c r="A446" s="32"/>
      <c r="D446" s="50"/>
      <c r="E446" s="50"/>
      <c r="F446" s="50"/>
      <c r="G446" s="51"/>
      <c r="H446" s="51"/>
      <c r="I446" s="50"/>
      <c r="J446" s="50"/>
      <c r="K446" s="50"/>
    </row>
    <row r="447" ht="15.75" customHeight="1">
      <c r="A447" s="32"/>
      <c r="D447" s="50"/>
      <c r="E447" s="50"/>
      <c r="F447" s="50"/>
      <c r="G447" s="51"/>
      <c r="H447" s="51"/>
      <c r="I447" s="50"/>
      <c r="J447" s="50"/>
      <c r="K447" s="50"/>
    </row>
    <row r="448" ht="15.75" customHeight="1">
      <c r="A448" s="32"/>
      <c r="D448" s="50"/>
      <c r="E448" s="50"/>
      <c r="F448" s="50"/>
      <c r="G448" s="51"/>
      <c r="H448" s="51"/>
      <c r="I448" s="50"/>
      <c r="J448" s="50"/>
      <c r="K448" s="50"/>
    </row>
    <row r="449" ht="15.75" customHeight="1">
      <c r="A449" s="32"/>
      <c r="D449" s="50"/>
      <c r="E449" s="50"/>
      <c r="F449" s="50"/>
      <c r="G449" s="51"/>
      <c r="H449" s="51"/>
      <c r="I449" s="50"/>
      <c r="J449" s="50"/>
      <c r="K449" s="50"/>
    </row>
    <row r="450" ht="15.75" customHeight="1">
      <c r="A450" s="32"/>
      <c r="D450" s="50"/>
      <c r="E450" s="50"/>
      <c r="F450" s="50"/>
      <c r="G450" s="51"/>
      <c r="H450" s="51"/>
      <c r="I450" s="50"/>
      <c r="J450" s="50"/>
      <c r="K450" s="50"/>
    </row>
    <row r="451" ht="15.75" customHeight="1">
      <c r="A451" s="32"/>
      <c r="D451" s="50"/>
      <c r="E451" s="50"/>
      <c r="F451" s="50"/>
      <c r="G451" s="51"/>
      <c r="H451" s="51"/>
      <c r="I451" s="50"/>
      <c r="J451" s="50"/>
      <c r="K451" s="50"/>
    </row>
    <row r="452" ht="15.75" customHeight="1">
      <c r="A452" s="32"/>
      <c r="D452" s="50"/>
      <c r="E452" s="50"/>
      <c r="F452" s="50"/>
      <c r="G452" s="51"/>
      <c r="H452" s="51"/>
      <c r="I452" s="50"/>
      <c r="J452" s="50"/>
      <c r="K452" s="50"/>
    </row>
    <row r="453" ht="15.75" customHeight="1">
      <c r="A453" s="32"/>
      <c r="D453" s="50"/>
      <c r="E453" s="50"/>
      <c r="F453" s="50"/>
      <c r="G453" s="51"/>
      <c r="H453" s="51"/>
      <c r="I453" s="50"/>
      <c r="J453" s="50"/>
      <c r="K453" s="50"/>
    </row>
    <row r="454" ht="15.75" customHeight="1">
      <c r="A454" s="32"/>
      <c r="D454" s="50"/>
      <c r="E454" s="50"/>
      <c r="F454" s="50"/>
      <c r="G454" s="51"/>
      <c r="H454" s="51"/>
      <c r="I454" s="50"/>
      <c r="J454" s="50"/>
      <c r="K454" s="50"/>
    </row>
    <row r="455" ht="15.75" customHeight="1">
      <c r="A455" s="32"/>
      <c r="D455" s="50"/>
      <c r="E455" s="50"/>
      <c r="F455" s="50"/>
      <c r="G455" s="51"/>
      <c r="H455" s="51"/>
      <c r="I455" s="50"/>
      <c r="J455" s="50"/>
      <c r="K455" s="50"/>
    </row>
    <row r="456" ht="15.75" customHeight="1">
      <c r="A456" s="32"/>
      <c r="D456" s="50"/>
      <c r="E456" s="50"/>
      <c r="F456" s="50"/>
      <c r="G456" s="51"/>
      <c r="H456" s="51"/>
      <c r="I456" s="50"/>
      <c r="J456" s="50"/>
      <c r="K456" s="50"/>
    </row>
    <row r="457" ht="15.75" customHeight="1">
      <c r="A457" s="32"/>
      <c r="D457" s="50"/>
      <c r="E457" s="50"/>
      <c r="F457" s="50"/>
      <c r="G457" s="51"/>
      <c r="H457" s="51"/>
      <c r="I457" s="50"/>
      <c r="J457" s="50"/>
      <c r="K457" s="50"/>
    </row>
    <row r="458" ht="15.75" customHeight="1">
      <c r="A458" s="32"/>
      <c r="D458" s="50"/>
      <c r="E458" s="50"/>
      <c r="F458" s="50"/>
      <c r="G458" s="51"/>
      <c r="H458" s="51"/>
      <c r="I458" s="50"/>
      <c r="J458" s="50"/>
      <c r="K458" s="50"/>
    </row>
    <row r="459" ht="15.75" customHeight="1">
      <c r="A459" s="32"/>
      <c r="D459" s="50"/>
      <c r="E459" s="50"/>
      <c r="F459" s="50"/>
      <c r="G459" s="51"/>
      <c r="H459" s="51"/>
      <c r="I459" s="50"/>
      <c r="J459" s="50"/>
      <c r="K459" s="50"/>
    </row>
    <row r="460" ht="15.75" customHeight="1">
      <c r="A460" s="32"/>
      <c r="D460" s="50"/>
      <c r="E460" s="50"/>
      <c r="F460" s="50"/>
      <c r="G460" s="51"/>
      <c r="H460" s="51"/>
      <c r="I460" s="50"/>
      <c r="J460" s="50"/>
      <c r="K460" s="50"/>
    </row>
    <row r="461" ht="15.75" customHeight="1">
      <c r="A461" s="32"/>
      <c r="D461" s="50"/>
      <c r="E461" s="50"/>
      <c r="F461" s="50"/>
      <c r="G461" s="51"/>
      <c r="H461" s="51"/>
      <c r="I461" s="50"/>
      <c r="J461" s="50"/>
      <c r="K461" s="50"/>
    </row>
    <row r="462" ht="15.75" customHeight="1">
      <c r="A462" s="32"/>
      <c r="D462" s="50"/>
      <c r="E462" s="50"/>
      <c r="F462" s="50"/>
      <c r="G462" s="51"/>
      <c r="H462" s="51"/>
      <c r="I462" s="50"/>
      <c r="J462" s="50"/>
      <c r="K462" s="50"/>
    </row>
    <row r="463" ht="15.75" customHeight="1">
      <c r="A463" s="32"/>
      <c r="D463" s="50"/>
      <c r="E463" s="50"/>
      <c r="F463" s="50"/>
      <c r="G463" s="51"/>
      <c r="H463" s="51"/>
      <c r="I463" s="50"/>
      <c r="J463" s="50"/>
      <c r="K463" s="50"/>
    </row>
    <row r="464" ht="15.75" customHeight="1">
      <c r="A464" s="32"/>
      <c r="D464" s="50"/>
      <c r="E464" s="50"/>
      <c r="F464" s="50"/>
      <c r="G464" s="51"/>
      <c r="H464" s="51"/>
      <c r="I464" s="50"/>
      <c r="J464" s="50"/>
      <c r="K464" s="50"/>
    </row>
    <row r="465" ht="15.75" customHeight="1">
      <c r="A465" s="32"/>
      <c r="D465" s="50"/>
      <c r="E465" s="50"/>
      <c r="F465" s="50"/>
      <c r="G465" s="51"/>
      <c r="H465" s="51"/>
      <c r="I465" s="50"/>
      <c r="J465" s="50"/>
      <c r="K465" s="50"/>
    </row>
    <row r="466" ht="15.75" customHeight="1">
      <c r="A466" s="32"/>
      <c r="D466" s="50"/>
      <c r="E466" s="50"/>
      <c r="F466" s="50"/>
      <c r="G466" s="51"/>
      <c r="H466" s="51"/>
      <c r="I466" s="50"/>
      <c r="J466" s="50"/>
      <c r="K466" s="50"/>
    </row>
    <row r="467" ht="15.75" customHeight="1">
      <c r="A467" s="32"/>
      <c r="D467" s="50"/>
      <c r="E467" s="50"/>
      <c r="F467" s="50"/>
      <c r="G467" s="51"/>
      <c r="H467" s="51"/>
      <c r="I467" s="50"/>
      <c r="J467" s="50"/>
      <c r="K467" s="50"/>
    </row>
    <row r="468" ht="15.75" customHeight="1">
      <c r="A468" s="32"/>
      <c r="D468" s="50"/>
      <c r="E468" s="50"/>
      <c r="F468" s="50"/>
      <c r="G468" s="51"/>
      <c r="H468" s="51"/>
      <c r="I468" s="50"/>
      <c r="J468" s="50"/>
      <c r="K468" s="50"/>
    </row>
    <row r="469" ht="15.75" customHeight="1">
      <c r="A469" s="32"/>
      <c r="D469" s="50"/>
      <c r="E469" s="50"/>
      <c r="F469" s="50"/>
      <c r="G469" s="51"/>
      <c r="H469" s="51"/>
      <c r="I469" s="50"/>
      <c r="J469" s="50"/>
      <c r="K469" s="50"/>
    </row>
    <row r="470" ht="15.75" customHeight="1">
      <c r="A470" s="32"/>
      <c r="D470" s="50"/>
      <c r="E470" s="50"/>
      <c r="F470" s="50"/>
      <c r="G470" s="51"/>
      <c r="H470" s="51"/>
      <c r="I470" s="50"/>
      <c r="J470" s="50"/>
      <c r="K470" s="50"/>
    </row>
    <row r="471" ht="15.75" customHeight="1">
      <c r="A471" s="32"/>
      <c r="D471" s="50"/>
      <c r="E471" s="50"/>
      <c r="F471" s="50"/>
      <c r="G471" s="51"/>
      <c r="H471" s="51"/>
      <c r="I471" s="50"/>
      <c r="J471" s="50"/>
      <c r="K471" s="50"/>
    </row>
    <row r="472" ht="15.75" customHeight="1">
      <c r="A472" s="32"/>
      <c r="D472" s="50"/>
      <c r="E472" s="50"/>
      <c r="F472" s="50"/>
      <c r="G472" s="51"/>
      <c r="H472" s="51"/>
      <c r="I472" s="50"/>
      <c r="J472" s="50"/>
      <c r="K472" s="50"/>
    </row>
    <row r="473" ht="15.75" customHeight="1">
      <c r="A473" s="32"/>
      <c r="D473" s="50"/>
      <c r="E473" s="50"/>
      <c r="F473" s="50"/>
      <c r="G473" s="51"/>
      <c r="H473" s="51"/>
      <c r="I473" s="50"/>
      <c r="J473" s="50"/>
      <c r="K473" s="50"/>
    </row>
    <row r="474" ht="15.75" customHeight="1">
      <c r="A474" s="32"/>
      <c r="D474" s="50"/>
      <c r="E474" s="50"/>
      <c r="F474" s="50"/>
      <c r="G474" s="51"/>
      <c r="H474" s="51"/>
      <c r="I474" s="50"/>
      <c r="J474" s="50"/>
      <c r="K474" s="50"/>
    </row>
    <row r="475" ht="15.75" customHeight="1">
      <c r="A475" s="32"/>
      <c r="D475" s="50"/>
      <c r="E475" s="50"/>
      <c r="F475" s="50"/>
      <c r="G475" s="51"/>
      <c r="H475" s="51"/>
      <c r="I475" s="50"/>
      <c r="J475" s="50"/>
      <c r="K475" s="50"/>
    </row>
    <row r="476" ht="15.75" customHeight="1">
      <c r="A476" s="32"/>
      <c r="D476" s="50"/>
      <c r="E476" s="50"/>
      <c r="F476" s="50"/>
      <c r="G476" s="51"/>
      <c r="H476" s="51"/>
      <c r="I476" s="50"/>
      <c r="J476" s="50"/>
      <c r="K476" s="50"/>
    </row>
    <row r="477" ht="15.75" customHeight="1">
      <c r="A477" s="32"/>
      <c r="D477" s="50"/>
      <c r="E477" s="50"/>
      <c r="F477" s="50"/>
      <c r="G477" s="51"/>
      <c r="H477" s="51"/>
      <c r="I477" s="50"/>
      <c r="J477" s="50"/>
      <c r="K477" s="50"/>
    </row>
    <row r="478" ht="15.75" customHeight="1">
      <c r="A478" s="32"/>
      <c r="D478" s="50"/>
      <c r="E478" s="50"/>
      <c r="F478" s="50"/>
      <c r="G478" s="51"/>
      <c r="H478" s="51"/>
      <c r="I478" s="50"/>
      <c r="J478" s="50"/>
      <c r="K478" s="50"/>
    </row>
    <row r="479" ht="15.75" customHeight="1">
      <c r="A479" s="32"/>
      <c r="D479" s="50"/>
      <c r="E479" s="50"/>
      <c r="F479" s="50"/>
      <c r="G479" s="51"/>
      <c r="H479" s="51"/>
      <c r="I479" s="50"/>
      <c r="J479" s="50"/>
      <c r="K479" s="50"/>
    </row>
    <row r="480" ht="15.75" customHeight="1">
      <c r="A480" s="32"/>
      <c r="D480" s="50"/>
      <c r="E480" s="50"/>
      <c r="F480" s="50"/>
      <c r="G480" s="51"/>
      <c r="H480" s="51"/>
      <c r="I480" s="50"/>
      <c r="J480" s="50"/>
      <c r="K480" s="50"/>
    </row>
    <row r="481" ht="15.75" customHeight="1">
      <c r="A481" s="32"/>
      <c r="D481" s="50"/>
      <c r="E481" s="50"/>
      <c r="F481" s="50"/>
      <c r="G481" s="51"/>
      <c r="H481" s="51"/>
      <c r="I481" s="50"/>
      <c r="J481" s="50"/>
      <c r="K481" s="50"/>
    </row>
    <row r="482" ht="15.75" customHeight="1">
      <c r="A482" s="32"/>
      <c r="D482" s="50"/>
      <c r="E482" s="50"/>
      <c r="F482" s="50"/>
      <c r="G482" s="51"/>
      <c r="H482" s="51"/>
      <c r="I482" s="50"/>
      <c r="J482" s="50"/>
      <c r="K482" s="50"/>
    </row>
    <row r="483" ht="15.75" customHeight="1">
      <c r="A483" s="32"/>
      <c r="D483" s="50"/>
      <c r="E483" s="50"/>
      <c r="F483" s="50"/>
      <c r="G483" s="51"/>
      <c r="H483" s="51"/>
      <c r="I483" s="50"/>
      <c r="J483" s="50"/>
      <c r="K483" s="50"/>
    </row>
    <row r="484" ht="15.75" customHeight="1">
      <c r="A484" s="32"/>
      <c r="D484" s="50"/>
      <c r="E484" s="50"/>
      <c r="F484" s="50"/>
      <c r="G484" s="51"/>
      <c r="H484" s="51"/>
      <c r="I484" s="50"/>
      <c r="J484" s="50"/>
      <c r="K484" s="50"/>
    </row>
    <row r="485" ht="15.75" customHeight="1">
      <c r="A485" s="32"/>
      <c r="D485" s="50"/>
      <c r="E485" s="50"/>
      <c r="F485" s="50"/>
      <c r="G485" s="51"/>
      <c r="H485" s="51"/>
      <c r="I485" s="50"/>
      <c r="J485" s="50"/>
      <c r="K485" s="50"/>
    </row>
    <row r="486" ht="15.75" customHeight="1">
      <c r="A486" s="32"/>
      <c r="D486" s="50"/>
      <c r="E486" s="50"/>
      <c r="F486" s="50"/>
      <c r="G486" s="51"/>
      <c r="H486" s="51"/>
      <c r="I486" s="50"/>
      <c r="J486" s="50"/>
      <c r="K486" s="50"/>
    </row>
    <row r="487" ht="15.75" customHeight="1">
      <c r="A487" s="32"/>
      <c r="D487" s="50"/>
      <c r="E487" s="50"/>
      <c r="F487" s="50"/>
      <c r="G487" s="51"/>
      <c r="H487" s="51"/>
      <c r="I487" s="50"/>
      <c r="J487" s="50"/>
      <c r="K487" s="50"/>
    </row>
    <row r="488" ht="15.75" customHeight="1">
      <c r="A488" s="32"/>
      <c r="D488" s="50"/>
      <c r="E488" s="50"/>
      <c r="F488" s="50"/>
      <c r="G488" s="51"/>
      <c r="H488" s="51"/>
      <c r="I488" s="50"/>
      <c r="J488" s="50"/>
      <c r="K488" s="50"/>
    </row>
    <row r="489" ht="15.75" customHeight="1">
      <c r="A489" s="32"/>
      <c r="D489" s="50"/>
      <c r="E489" s="50"/>
      <c r="F489" s="50"/>
      <c r="G489" s="51"/>
      <c r="H489" s="51"/>
      <c r="I489" s="50"/>
      <c r="J489" s="50"/>
      <c r="K489" s="50"/>
    </row>
    <row r="490" ht="15.75" customHeight="1">
      <c r="A490" s="32"/>
      <c r="D490" s="50"/>
      <c r="E490" s="50"/>
      <c r="F490" s="50"/>
      <c r="G490" s="51"/>
      <c r="H490" s="51"/>
      <c r="I490" s="50"/>
      <c r="J490" s="50"/>
      <c r="K490" s="50"/>
    </row>
    <row r="491" ht="15.75" customHeight="1">
      <c r="A491" s="32"/>
      <c r="D491" s="50"/>
      <c r="E491" s="50"/>
      <c r="F491" s="50"/>
      <c r="G491" s="51"/>
      <c r="H491" s="51"/>
      <c r="I491" s="50"/>
      <c r="J491" s="50"/>
      <c r="K491" s="50"/>
    </row>
    <row r="492" ht="15.75" customHeight="1">
      <c r="A492" s="32"/>
      <c r="D492" s="50"/>
      <c r="E492" s="50"/>
      <c r="F492" s="50"/>
      <c r="G492" s="51"/>
      <c r="H492" s="51"/>
      <c r="I492" s="50"/>
      <c r="J492" s="50"/>
      <c r="K492" s="50"/>
    </row>
    <row r="493" ht="15.75" customHeight="1">
      <c r="A493" s="32"/>
      <c r="D493" s="50"/>
      <c r="E493" s="50"/>
      <c r="F493" s="50"/>
      <c r="G493" s="51"/>
      <c r="H493" s="51"/>
      <c r="I493" s="50"/>
      <c r="J493" s="50"/>
      <c r="K493" s="50"/>
    </row>
    <row r="494" ht="15.75" customHeight="1">
      <c r="A494" s="32"/>
      <c r="D494" s="50"/>
      <c r="E494" s="50"/>
      <c r="F494" s="50"/>
      <c r="G494" s="51"/>
      <c r="H494" s="51"/>
      <c r="I494" s="50"/>
      <c r="J494" s="50"/>
      <c r="K494" s="50"/>
    </row>
    <row r="495" ht="15.75" customHeight="1">
      <c r="A495" s="32"/>
      <c r="D495" s="50"/>
      <c r="E495" s="50"/>
      <c r="F495" s="50"/>
      <c r="G495" s="51"/>
      <c r="H495" s="51"/>
      <c r="I495" s="50"/>
      <c r="J495" s="50"/>
      <c r="K495" s="50"/>
    </row>
    <row r="496" ht="15.75" customHeight="1">
      <c r="A496" s="32"/>
      <c r="D496" s="50"/>
      <c r="E496" s="50"/>
      <c r="F496" s="50"/>
      <c r="G496" s="51"/>
      <c r="H496" s="51"/>
      <c r="I496" s="50"/>
      <c r="J496" s="50"/>
      <c r="K496" s="50"/>
    </row>
    <row r="497" ht="15.75" customHeight="1">
      <c r="A497" s="32"/>
      <c r="D497" s="50"/>
      <c r="E497" s="50"/>
      <c r="F497" s="50"/>
      <c r="G497" s="51"/>
      <c r="H497" s="51"/>
      <c r="I497" s="50"/>
      <c r="J497" s="50"/>
      <c r="K497" s="50"/>
    </row>
    <row r="498" ht="15.75" customHeight="1">
      <c r="A498" s="32"/>
      <c r="D498" s="50"/>
      <c r="E498" s="50"/>
      <c r="F498" s="50"/>
      <c r="G498" s="51"/>
      <c r="H498" s="51"/>
      <c r="I498" s="50"/>
      <c r="J498" s="50"/>
      <c r="K498" s="50"/>
    </row>
    <row r="499" ht="15.75" customHeight="1">
      <c r="A499" s="32"/>
      <c r="D499" s="50"/>
      <c r="E499" s="50"/>
      <c r="F499" s="50"/>
      <c r="G499" s="51"/>
      <c r="H499" s="51"/>
      <c r="I499" s="50"/>
      <c r="J499" s="50"/>
      <c r="K499" s="50"/>
    </row>
    <row r="500" ht="15.75" customHeight="1">
      <c r="A500" s="32"/>
      <c r="D500" s="50"/>
      <c r="E500" s="50"/>
      <c r="F500" s="50"/>
      <c r="G500" s="51"/>
      <c r="H500" s="51"/>
      <c r="I500" s="50"/>
      <c r="J500" s="50"/>
      <c r="K500" s="50"/>
    </row>
    <row r="501" ht="15.75" customHeight="1">
      <c r="A501" s="32"/>
      <c r="D501" s="50"/>
      <c r="E501" s="50"/>
      <c r="F501" s="50"/>
      <c r="G501" s="51"/>
      <c r="H501" s="51"/>
      <c r="I501" s="50"/>
      <c r="J501" s="50"/>
      <c r="K501" s="50"/>
    </row>
    <row r="502" ht="15.75" customHeight="1">
      <c r="A502" s="32"/>
      <c r="D502" s="50"/>
      <c r="E502" s="50"/>
      <c r="F502" s="50"/>
      <c r="G502" s="51"/>
      <c r="H502" s="51"/>
      <c r="I502" s="50"/>
      <c r="J502" s="50"/>
      <c r="K502" s="50"/>
    </row>
    <row r="503" ht="15.75" customHeight="1">
      <c r="A503" s="32"/>
      <c r="D503" s="50"/>
      <c r="E503" s="50"/>
      <c r="F503" s="50"/>
      <c r="G503" s="51"/>
      <c r="H503" s="51"/>
      <c r="I503" s="50"/>
      <c r="J503" s="50"/>
      <c r="K503" s="50"/>
    </row>
    <row r="504" ht="15.75" customHeight="1">
      <c r="A504" s="32"/>
      <c r="D504" s="50"/>
      <c r="E504" s="50"/>
      <c r="F504" s="50"/>
      <c r="G504" s="51"/>
      <c r="H504" s="51"/>
      <c r="I504" s="50"/>
      <c r="J504" s="50"/>
      <c r="K504" s="50"/>
    </row>
    <row r="505" ht="15.75" customHeight="1">
      <c r="A505" s="32"/>
      <c r="D505" s="50"/>
      <c r="E505" s="50"/>
      <c r="F505" s="50"/>
      <c r="G505" s="51"/>
      <c r="H505" s="51"/>
      <c r="I505" s="50"/>
      <c r="J505" s="50"/>
      <c r="K505" s="50"/>
    </row>
    <row r="506" ht="15.75" customHeight="1">
      <c r="A506" s="32"/>
      <c r="D506" s="50"/>
      <c r="E506" s="50"/>
      <c r="F506" s="50"/>
      <c r="G506" s="51"/>
      <c r="H506" s="51"/>
      <c r="I506" s="50"/>
      <c r="J506" s="50"/>
      <c r="K506" s="50"/>
    </row>
    <row r="507" ht="15.75" customHeight="1">
      <c r="A507" s="32"/>
      <c r="D507" s="50"/>
      <c r="E507" s="50"/>
      <c r="F507" s="50"/>
      <c r="G507" s="51"/>
      <c r="H507" s="51"/>
      <c r="I507" s="50"/>
      <c r="J507" s="50"/>
      <c r="K507" s="50"/>
    </row>
    <row r="508" ht="15.75" customHeight="1">
      <c r="A508" s="32"/>
      <c r="D508" s="50"/>
      <c r="E508" s="50"/>
      <c r="F508" s="50"/>
      <c r="G508" s="51"/>
      <c r="H508" s="51"/>
      <c r="I508" s="50"/>
      <c r="J508" s="50"/>
      <c r="K508" s="50"/>
    </row>
    <row r="509" ht="15.75" customHeight="1">
      <c r="A509" s="32"/>
      <c r="D509" s="50"/>
      <c r="E509" s="50"/>
      <c r="F509" s="50"/>
      <c r="G509" s="51"/>
      <c r="H509" s="51"/>
      <c r="I509" s="50"/>
      <c r="J509" s="50"/>
      <c r="K509" s="50"/>
    </row>
    <row r="510" ht="15.75" customHeight="1">
      <c r="A510" s="32"/>
      <c r="D510" s="50"/>
      <c r="E510" s="50"/>
      <c r="F510" s="50"/>
      <c r="G510" s="51"/>
      <c r="H510" s="51"/>
      <c r="I510" s="50"/>
      <c r="J510" s="50"/>
      <c r="K510" s="50"/>
    </row>
    <row r="511" ht="15.75" customHeight="1">
      <c r="A511" s="32"/>
      <c r="D511" s="50"/>
      <c r="E511" s="50"/>
      <c r="F511" s="50"/>
      <c r="G511" s="51"/>
      <c r="H511" s="51"/>
      <c r="I511" s="50"/>
      <c r="J511" s="50"/>
      <c r="K511" s="50"/>
    </row>
    <row r="512" ht="15.75" customHeight="1">
      <c r="A512" s="32"/>
      <c r="D512" s="50"/>
      <c r="E512" s="50"/>
      <c r="F512" s="50"/>
      <c r="G512" s="51"/>
      <c r="H512" s="51"/>
      <c r="I512" s="50"/>
      <c r="J512" s="50"/>
      <c r="K512" s="50"/>
    </row>
    <row r="513" ht="15.75" customHeight="1">
      <c r="A513" s="32"/>
      <c r="D513" s="50"/>
      <c r="E513" s="50"/>
      <c r="F513" s="50"/>
      <c r="G513" s="51"/>
      <c r="H513" s="51"/>
      <c r="I513" s="50"/>
      <c r="J513" s="50"/>
      <c r="K513" s="50"/>
    </row>
    <row r="514" ht="15.75" customHeight="1">
      <c r="A514" s="32"/>
      <c r="D514" s="50"/>
      <c r="E514" s="50"/>
      <c r="F514" s="50"/>
      <c r="G514" s="51"/>
      <c r="H514" s="51"/>
      <c r="I514" s="50"/>
      <c r="J514" s="50"/>
      <c r="K514" s="50"/>
    </row>
    <row r="515" ht="15.75" customHeight="1">
      <c r="A515" s="32"/>
      <c r="D515" s="50"/>
      <c r="E515" s="50"/>
      <c r="F515" s="50"/>
      <c r="G515" s="51"/>
      <c r="H515" s="51"/>
      <c r="I515" s="50"/>
      <c r="J515" s="50"/>
      <c r="K515" s="50"/>
    </row>
    <row r="516" ht="15.75" customHeight="1">
      <c r="A516" s="32"/>
      <c r="D516" s="50"/>
      <c r="E516" s="50"/>
      <c r="F516" s="50"/>
      <c r="G516" s="51"/>
      <c r="H516" s="51"/>
      <c r="I516" s="50"/>
      <c r="J516" s="50"/>
      <c r="K516" s="50"/>
    </row>
    <row r="517" ht="15.75" customHeight="1">
      <c r="A517" s="32"/>
      <c r="D517" s="50"/>
      <c r="E517" s="50"/>
      <c r="F517" s="50"/>
      <c r="G517" s="51"/>
      <c r="H517" s="51"/>
      <c r="I517" s="50"/>
      <c r="J517" s="50"/>
      <c r="K517" s="50"/>
    </row>
    <row r="518" ht="15.75" customHeight="1">
      <c r="A518" s="32"/>
      <c r="D518" s="50"/>
      <c r="E518" s="50"/>
      <c r="F518" s="50"/>
      <c r="G518" s="51"/>
      <c r="H518" s="51"/>
      <c r="I518" s="50"/>
      <c r="J518" s="50"/>
      <c r="K518" s="50"/>
    </row>
    <row r="519" ht="15.75" customHeight="1">
      <c r="A519" s="32"/>
      <c r="D519" s="50"/>
      <c r="E519" s="50"/>
      <c r="F519" s="50"/>
      <c r="G519" s="51"/>
      <c r="H519" s="51"/>
      <c r="I519" s="50"/>
      <c r="J519" s="50"/>
      <c r="K519" s="50"/>
    </row>
    <row r="520" ht="15.75" customHeight="1">
      <c r="A520" s="32"/>
      <c r="D520" s="50"/>
      <c r="E520" s="50"/>
      <c r="F520" s="50"/>
      <c r="G520" s="51"/>
      <c r="H520" s="51"/>
      <c r="I520" s="50"/>
      <c r="J520" s="50"/>
      <c r="K520" s="50"/>
    </row>
    <row r="521" ht="15.75" customHeight="1">
      <c r="A521" s="32"/>
      <c r="D521" s="50"/>
      <c r="E521" s="50"/>
      <c r="F521" s="50"/>
      <c r="G521" s="51"/>
      <c r="H521" s="51"/>
      <c r="I521" s="50"/>
      <c r="J521" s="50"/>
      <c r="K521" s="50"/>
    </row>
    <row r="522" ht="15.75" customHeight="1">
      <c r="A522" s="32"/>
      <c r="D522" s="50"/>
      <c r="E522" s="50"/>
      <c r="F522" s="50"/>
      <c r="G522" s="51"/>
      <c r="H522" s="51"/>
      <c r="I522" s="50"/>
      <c r="J522" s="50"/>
      <c r="K522" s="50"/>
    </row>
    <row r="523" ht="15.75" customHeight="1">
      <c r="A523" s="32"/>
      <c r="D523" s="50"/>
      <c r="E523" s="50"/>
      <c r="F523" s="50"/>
      <c r="G523" s="51"/>
      <c r="H523" s="51"/>
      <c r="I523" s="50"/>
      <c r="J523" s="50"/>
      <c r="K523" s="50"/>
    </row>
    <row r="524" ht="15.75" customHeight="1">
      <c r="A524" s="32"/>
      <c r="D524" s="50"/>
      <c r="E524" s="50"/>
      <c r="F524" s="50"/>
      <c r="G524" s="51"/>
      <c r="H524" s="51"/>
      <c r="I524" s="50"/>
      <c r="J524" s="50"/>
      <c r="K524" s="50"/>
    </row>
    <row r="525" ht="15.75" customHeight="1">
      <c r="A525" s="32"/>
      <c r="D525" s="50"/>
      <c r="E525" s="50"/>
      <c r="F525" s="50"/>
      <c r="G525" s="51"/>
      <c r="H525" s="51"/>
      <c r="I525" s="50"/>
      <c r="J525" s="50"/>
      <c r="K525" s="50"/>
    </row>
    <row r="526" ht="15.75" customHeight="1">
      <c r="A526" s="32"/>
      <c r="D526" s="50"/>
      <c r="E526" s="50"/>
      <c r="F526" s="50"/>
      <c r="G526" s="51"/>
      <c r="H526" s="51"/>
      <c r="I526" s="50"/>
      <c r="J526" s="50"/>
      <c r="K526" s="50"/>
    </row>
    <row r="527" ht="15.75" customHeight="1">
      <c r="A527" s="32"/>
      <c r="D527" s="50"/>
      <c r="E527" s="50"/>
      <c r="F527" s="50"/>
      <c r="G527" s="51"/>
      <c r="H527" s="51"/>
      <c r="I527" s="50"/>
      <c r="J527" s="50"/>
      <c r="K527" s="50"/>
    </row>
    <row r="528" ht="15.75" customHeight="1">
      <c r="A528" s="32"/>
      <c r="D528" s="50"/>
      <c r="E528" s="50"/>
      <c r="F528" s="50"/>
      <c r="G528" s="51"/>
      <c r="H528" s="51"/>
      <c r="I528" s="50"/>
      <c r="J528" s="50"/>
      <c r="K528" s="50"/>
    </row>
    <row r="529" ht="15.75" customHeight="1">
      <c r="A529" s="32"/>
      <c r="D529" s="50"/>
      <c r="E529" s="50"/>
      <c r="F529" s="50"/>
      <c r="G529" s="51"/>
      <c r="H529" s="51"/>
      <c r="I529" s="50"/>
      <c r="J529" s="50"/>
      <c r="K529" s="50"/>
    </row>
    <row r="530" ht="15.75" customHeight="1">
      <c r="A530" s="32"/>
      <c r="D530" s="50"/>
      <c r="E530" s="50"/>
      <c r="F530" s="50"/>
      <c r="G530" s="51"/>
      <c r="H530" s="51"/>
      <c r="I530" s="50"/>
      <c r="J530" s="50"/>
      <c r="K530" s="50"/>
    </row>
    <row r="531" ht="15.75" customHeight="1">
      <c r="A531" s="32"/>
      <c r="D531" s="50"/>
      <c r="E531" s="50"/>
      <c r="F531" s="50"/>
      <c r="G531" s="51"/>
      <c r="H531" s="51"/>
      <c r="I531" s="50"/>
      <c r="J531" s="50"/>
      <c r="K531" s="50"/>
    </row>
    <row r="532" ht="15.75" customHeight="1">
      <c r="A532" s="32"/>
      <c r="D532" s="50"/>
      <c r="E532" s="50"/>
      <c r="F532" s="50"/>
      <c r="G532" s="51"/>
      <c r="H532" s="51"/>
      <c r="I532" s="50"/>
      <c r="J532" s="50"/>
      <c r="K532" s="50"/>
    </row>
    <row r="533" ht="15.75" customHeight="1">
      <c r="A533" s="32"/>
      <c r="D533" s="50"/>
      <c r="E533" s="50"/>
      <c r="F533" s="50"/>
      <c r="G533" s="51"/>
      <c r="H533" s="51"/>
      <c r="I533" s="50"/>
      <c r="J533" s="50"/>
      <c r="K533" s="50"/>
    </row>
    <row r="534" ht="15.75" customHeight="1">
      <c r="A534" s="32"/>
      <c r="D534" s="50"/>
      <c r="E534" s="50"/>
      <c r="F534" s="50"/>
      <c r="G534" s="51"/>
      <c r="H534" s="51"/>
      <c r="I534" s="50"/>
      <c r="J534" s="50"/>
      <c r="K534" s="50"/>
    </row>
    <row r="535" ht="15.75" customHeight="1">
      <c r="A535" s="32"/>
      <c r="D535" s="50"/>
      <c r="E535" s="50"/>
      <c r="F535" s="50"/>
      <c r="G535" s="51"/>
      <c r="H535" s="51"/>
      <c r="I535" s="50"/>
      <c r="J535" s="50"/>
      <c r="K535" s="50"/>
    </row>
    <row r="536" ht="15.75" customHeight="1">
      <c r="A536" s="32"/>
      <c r="D536" s="50"/>
      <c r="E536" s="50"/>
      <c r="F536" s="50"/>
      <c r="G536" s="51"/>
      <c r="H536" s="51"/>
      <c r="I536" s="50"/>
      <c r="J536" s="50"/>
      <c r="K536" s="50"/>
    </row>
    <row r="537" ht="15.75" customHeight="1">
      <c r="A537" s="32"/>
      <c r="D537" s="50"/>
      <c r="E537" s="50"/>
      <c r="F537" s="50"/>
      <c r="G537" s="51"/>
      <c r="H537" s="51"/>
      <c r="I537" s="50"/>
      <c r="J537" s="50"/>
      <c r="K537" s="50"/>
    </row>
    <row r="538" ht="15.75" customHeight="1">
      <c r="A538" s="32"/>
      <c r="D538" s="50"/>
      <c r="E538" s="50"/>
      <c r="F538" s="50"/>
      <c r="G538" s="51"/>
      <c r="H538" s="51"/>
      <c r="I538" s="50"/>
      <c r="J538" s="50"/>
      <c r="K538" s="50"/>
    </row>
    <row r="539" ht="15.75" customHeight="1">
      <c r="A539" s="32"/>
      <c r="D539" s="50"/>
      <c r="E539" s="50"/>
      <c r="F539" s="50"/>
      <c r="G539" s="51"/>
      <c r="H539" s="51"/>
      <c r="I539" s="50"/>
      <c r="J539" s="50"/>
      <c r="K539" s="50"/>
    </row>
    <row r="540" ht="15.75" customHeight="1">
      <c r="A540" s="32"/>
      <c r="D540" s="50"/>
      <c r="E540" s="50"/>
      <c r="F540" s="50"/>
      <c r="G540" s="51"/>
      <c r="H540" s="51"/>
      <c r="I540" s="50"/>
      <c r="J540" s="50"/>
      <c r="K540" s="50"/>
    </row>
    <row r="541" ht="15.75" customHeight="1">
      <c r="A541" s="32"/>
      <c r="D541" s="50"/>
      <c r="E541" s="50"/>
      <c r="F541" s="50"/>
      <c r="G541" s="51"/>
      <c r="H541" s="51"/>
      <c r="I541" s="50"/>
      <c r="J541" s="50"/>
      <c r="K541" s="50"/>
    </row>
    <row r="542" ht="15.75" customHeight="1">
      <c r="A542" s="32"/>
      <c r="D542" s="50"/>
      <c r="E542" s="50"/>
      <c r="F542" s="50"/>
      <c r="G542" s="51"/>
      <c r="H542" s="51"/>
      <c r="I542" s="50"/>
      <c r="J542" s="50"/>
      <c r="K542" s="50"/>
    </row>
    <row r="543" ht="15.75" customHeight="1">
      <c r="A543" s="32"/>
      <c r="D543" s="50"/>
      <c r="E543" s="50"/>
      <c r="F543" s="50"/>
      <c r="G543" s="51"/>
      <c r="H543" s="51"/>
      <c r="I543" s="50"/>
      <c r="J543" s="50"/>
      <c r="K543" s="50"/>
    </row>
    <row r="544" ht="15.75" customHeight="1">
      <c r="A544" s="32"/>
      <c r="D544" s="50"/>
      <c r="E544" s="50"/>
      <c r="F544" s="50"/>
      <c r="G544" s="51"/>
      <c r="H544" s="51"/>
      <c r="I544" s="50"/>
      <c r="J544" s="50"/>
      <c r="K544" s="50"/>
    </row>
    <row r="545" ht="15.75" customHeight="1">
      <c r="A545" s="32"/>
      <c r="D545" s="50"/>
      <c r="E545" s="50"/>
      <c r="F545" s="50"/>
      <c r="G545" s="51"/>
      <c r="H545" s="51"/>
      <c r="I545" s="50"/>
      <c r="J545" s="50"/>
      <c r="K545" s="50"/>
    </row>
    <row r="546" ht="15.75" customHeight="1">
      <c r="A546" s="32"/>
      <c r="D546" s="50"/>
      <c r="E546" s="50"/>
      <c r="F546" s="50"/>
      <c r="G546" s="51"/>
      <c r="H546" s="51"/>
      <c r="I546" s="50"/>
      <c r="J546" s="50"/>
      <c r="K546" s="50"/>
    </row>
    <row r="547" ht="15.75" customHeight="1">
      <c r="A547" s="32"/>
      <c r="D547" s="50"/>
      <c r="E547" s="50"/>
      <c r="F547" s="50"/>
      <c r="G547" s="51"/>
      <c r="H547" s="51"/>
      <c r="I547" s="50"/>
      <c r="J547" s="50"/>
      <c r="K547" s="50"/>
    </row>
    <row r="548" ht="15.75" customHeight="1">
      <c r="A548" s="32"/>
      <c r="D548" s="50"/>
      <c r="E548" s="50"/>
      <c r="F548" s="50"/>
      <c r="G548" s="51"/>
      <c r="H548" s="51"/>
      <c r="I548" s="50"/>
      <c r="J548" s="50"/>
      <c r="K548" s="50"/>
    </row>
    <row r="549" ht="15.75" customHeight="1">
      <c r="A549" s="32"/>
      <c r="D549" s="50"/>
      <c r="E549" s="50"/>
      <c r="F549" s="50"/>
      <c r="G549" s="51"/>
      <c r="H549" s="51"/>
      <c r="I549" s="50"/>
      <c r="J549" s="50"/>
      <c r="K549" s="50"/>
    </row>
    <row r="550" ht="15.75" customHeight="1">
      <c r="A550" s="32"/>
      <c r="D550" s="50"/>
      <c r="E550" s="50"/>
      <c r="F550" s="50"/>
      <c r="G550" s="51"/>
      <c r="H550" s="51"/>
      <c r="I550" s="50"/>
      <c r="J550" s="50"/>
      <c r="K550" s="50"/>
    </row>
    <row r="551" ht="15.75" customHeight="1">
      <c r="A551" s="32"/>
      <c r="D551" s="50"/>
      <c r="E551" s="50"/>
      <c r="F551" s="50"/>
      <c r="G551" s="51"/>
      <c r="H551" s="51"/>
      <c r="I551" s="50"/>
      <c r="J551" s="50"/>
      <c r="K551" s="50"/>
    </row>
    <row r="552" ht="15.75" customHeight="1">
      <c r="A552" s="32"/>
      <c r="D552" s="50"/>
      <c r="E552" s="50"/>
      <c r="F552" s="50"/>
      <c r="G552" s="51"/>
      <c r="H552" s="51"/>
      <c r="I552" s="50"/>
      <c r="J552" s="50"/>
      <c r="K552" s="50"/>
    </row>
    <row r="553" ht="15.75" customHeight="1">
      <c r="A553" s="32"/>
      <c r="D553" s="50"/>
      <c r="E553" s="50"/>
      <c r="F553" s="50"/>
      <c r="G553" s="51"/>
      <c r="H553" s="51"/>
      <c r="I553" s="50"/>
      <c r="J553" s="50"/>
      <c r="K553" s="50"/>
    </row>
    <row r="554" ht="15.75" customHeight="1">
      <c r="A554" s="32"/>
      <c r="D554" s="50"/>
      <c r="E554" s="50"/>
      <c r="F554" s="50"/>
      <c r="G554" s="51"/>
      <c r="H554" s="51"/>
      <c r="I554" s="50"/>
      <c r="J554" s="50"/>
      <c r="K554" s="50"/>
    </row>
    <row r="555" ht="15.75" customHeight="1">
      <c r="A555" s="32"/>
      <c r="D555" s="50"/>
      <c r="E555" s="50"/>
      <c r="F555" s="50"/>
      <c r="G555" s="51"/>
      <c r="H555" s="51"/>
      <c r="I555" s="50"/>
      <c r="J555" s="50"/>
      <c r="K555" s="50"/>
    </row>
    <row r="556" ht="15.75" customHeight="1">
      <c r="A556" s="32"/>
      <c r="D556" s="50"/>
      <c r="E556" s="50"/>
      <c r="F556" s="50"/>
      <c r="G556" s="51"/>
      <c r="H556" s="51"/>
      <c r="I556" s="50"/>
      <c r="J556" s="50"/>
      <c r="K556" s="50"/>
    </row>
    <row r="557" ht="15.75" customHeight="1">
      <c r="A557" s="32"/>
      <c r="D557" s="50"/>
      <c r="E557" s="50"/>
      <c r="F557" s="50"/>
      <c r="G557" s="51"/>
      <c r="H557" s="51"/>
      <c r="I557" s="50"/>
      <c r="J557" s="50"/>
      <c r="K557" s="50"/>
    </row>
    <row r="558" ht="15.75" customHeight="1">
      <c r="A558" s="32"/>
      <c r="D558" s="50"/>
      <c r="E558" s="50"/>
      <c r="F558" s="50"/>
      <c r="G558" s="51"/>
      <c r="H558" s="51"/>
      <c r="I558" s="50"/>
      <c r="J558" s="50"/>
      <c r="K558" s="50"/>
    </row>
    <row r="559" ht="15.75" customHeight="1">
      <c r="A559" s="32"/>
      <c r="D559" s="50"/>
      <c r="E559" s="50"/>
      <c r="F559" s="50"/>
      <c r="G559" s="51"/>
      <c r="H559" s="51"/>
      <c r="I559" s="50"/>
      <c r="J559" s="50"/>
      <c r="K559" s="50"/>
    </row>
    <row r="560" ht="15.75" customHeight="1">
      <c r="A560" s="32"/>
      <c r="D560" s="50"/>
      <c r="E560" s="50"/>
      <c r="F560" s="50"/>
      <c r="G560" s="51"/>
      <c r="H560" s="51"/>
      <c r="I560" s="50"/>
      <c r="J560" s="50"/>
      <c r="K560" s="50"/>
    </row>
    <row r="561" ht="15.75" customHeight="1">
      <c r="A561" s="32"/>
      <c r="D561" s="50"/>
      <c r="E561" s="50"/>
      <c r="F561" s="50"/>
      <c r="G561" s="51"/>
      <c r="H561" s="51"/>
      <c r="I561" s="50"/>
      <c r="J561" s="50"/>
      <c r="K561" s="50"/>
    </row>
    <row r="562" ht="15.75" customHeight="1">
      <c r="A562" s="32"/>
      <c r="D562" s="50"/>
      <c r="E562" s="50"/>
      <c r="F562" s="50"/>
      <c r="G562" s="51"/>
      <c r="H562" s="51"/>
      <c r="I562" s="50"/>
      <c r="J562" s="50"/>
      <c r="K562" s="50"/>
    </row>
    <row r="563" ht="15.75" customHeight="1">
      <c r="A563" s="32"/>
      <c r="D563" s="50"/>
      <c r="E563" s="50"/>
      <c r="F563" s="50"/>
      <c r="G563" s="51"/>
      <c r="H563" s="51"/>
      <c r="I563" s="50"/>
      <c r="J563" s="50"/>
      <c r="K563" s="50"/>
    </row>
    <row r="564" ht="15.75" customHeight="1">
      <c r="A564" s="32"/>
      <c r="D564" s="50"/>
      <c r="E564" s="50"/>
      <c r="F564" s="50"/>
      <c r="G564" s="51"/>
      <c r="H564" s="51"/>
      <c r="I564" s="50"/>
      <c r="J564" s="50"/>
      <c r="K564" s="50"/>
    </row>
    <row r="565" ht="15.75" customHeight="1">
      <c r="A565" s="32"/>
      <c r="D565" s="50"/>
      <c r="E565" s="50"/>
      <c r="F565" s="50"/>
      <c r="G565" s="51"/>
      <c r="H565" s="51"/>
      <c r="I565" s="50"/>
      <c r="J565" s="50"/>
      <c r="K565" s="50"/>
    </row>
    <row r="566" ht="15.75" customHeight="1">
      <c r="A566" s="32"/>
      <c r="D566" s="50"/>
      <c r="E566" s="50"/>
      <c r="F566" s="50"/>
      <c r="G566" s="51"/>
      <c r="H566" s="51"/>
      <c r="I566" s="50"/>
      <c r="J566" s="50"/>
      <c r="K566" s="50"/>
    </row>
    <row r="567" ht="15.75" customHeight="1">
      <c r="A567" s="32"/>
      <c r="D567" s="50"/>
      <c r="E567" s="50"/>
      <c r="F567" s="50"/>
      <c r="G567" s="51"/>
      <c r="H567" s="51"/>
      <c r="I567" s="50"/>
      <c r="J567" s="50"/>
      <c r="K567" s="50"/>
    </row>
    <row r="568" ht="15.75" customHeight="1">
      <c r="A568" s="32"/>
      <c r="D568" s="50"/>
      <c r="E568" s="50"/>
      <c r="F568" s="50"/>
      <c r="G568" s="51"/>
      <c r="H568" s="51"/>
      <c r="I568" s="50"/>
      <c r="J568" s="50"/>
      <c r="K568" s="50"/>
    </row>
    <row r="569" ht="15.75" customHeight="1">
      <c r="A569" s="32"/>
      <c r="D569" s="50"/>
      <c r="E569" s="50"/>
      <c r="F569" s="50"/>
      <c r="G569" s="51"/>
      <c r="H569" s="51"/>
      <c r="I569" s="50"/>
      <c r="J569" s="50"/>
      <c r="K569" s="50"/>
    </row>
    <row r="570" ht="15.75" customHeight="1">
      <c r="A570" s="32"/>
      <c r="D570" s="50"/>
      <c r="E570" s="50"/>
      <c r="F570" s="50"/>
      <c r="G570" s="51"/>
      <c r="H570" s="51"/>
      <c r="I570" s="50"/>
      <c r="J570" s="50"/>
      <c r="K570" s="50"/>
    </row>
    <row r="571" ht="15.75" customHeight="1">
      <c r="A571" s="32"/>
      <c r="D571" s="50"/>
      <c r="E571" s="50"/>
      <c r="F571" s="50"/>
      <c r="G571" s="51"/>
      <c r="H571" s="51"/>
      <c r="I571" s="50"/>
      <c r="J571" s="50"/>
      <c r="K571" s="50"/>
    </row>
    <row r="572" ht="15.75" customHeight="1">
      <c r="A572" s="32"/>
      <c r="D572" s="50"/>
      <c r="E572" s="50"/>
      <c r="F572" s="50"/>
      <c r="G572" s="51"/>
      <c r="H572" s="51"/>
      <c r="I572" s="50"/>
      <c r="J572" s="50"/>
      <c r="K572" s="50"/>
    </row>
    <row r="573" ht="15.75" customHeight="1">
      <c r="A573" s="32"/>
      <c r="D573" s="50"/>
      <c r="E573" s="50"/>
      <c r="F573" s="50"/>
      <c r="G573" s="51"/>
      <c r="H573" s="51"/>
      <c r="I573" s="50"/>
      <c r="J573" s="50"/>
      <c r="K573" s="50"/>
    </row>
    <row r="574" ht="15.75" customHeight="1">
      <c r="A574" s="32"/>
      <c r="D574" s="50"/>
      <c r="E574" s="50"/>
      <c r="F574" s="50"/>
      <c r="G574" s="51"/>
      <c r="H574" s="51"/>
      <c r="I574" s="50"/>
      <c r="J574" s="50"/>
      <c r="K574" s="50"/>
    </row>
    <row r="575" ht="15.75" customHeight="1">
      <c r="A575" s="32"/>
      <c r="D575" s="50"/>
      <c r="E575" s="50"/>
      <c r="F575" s="50"/>
      <c r="G575" s="51"/>
      <c r="H575" s="51"/>
      <c r="I575" s="50"/>
      <c r="J575" s="50"/>
      <c r="K575" s="50"/>
    </row>
    <row r="576" ht="15.75" customHeight="1">
      <c r="A576" s="32"/>
      <c r="D576" s="50"/>
      <c r="E576" s="50"/>
      <c r="F576" s="50"/>
      <c r="G576" s="51"/>
      <c r="H576" s="51"/>
      <c r="I576" s="50"/>
      <c r="J576" s="50"/>
      <c r="K576" s="50"/>
    </row>
    <row r="577" ht="15.75" customHeight="1">
      <c r="A577" s="32"/>
      <c r="D577" s="50"/>
      <c r="E577" s="50"/>
      <c r="F577" s="50"/>
      <c r="G577" s="51"/>
      <c r="H577" s="51"/>
      <c r="I577" s="50"/>
      <c r="J577" s="50"/>
      <c r="K577" s="50"/>
    </row>
    <row r="578" ht="15.75" customHeight="1">
      <c r="A578" s="32"/>
      <c r="D578" s="50"/>
      <c r="E578" s="50"/>
      <c r="F578" s="50"/>
      <c r="G578" s="51"/>
      <c r="H578" s="51"/>
      <c r="I578" s="50"/>
      <c r="J578" s="50"/>
      <c r="K578" s="50"/>
    </row>
    <row r="579" ht="15.75" customHeight="1">
      <c r="A579" s="32"/>
      <c r="D579" s="50"/>
      <c r="E579" s="50"/>
      <c r="F579" s="50"/>
      <c r="G579" s="51"/>
      <c r="H579" s="51"/>
      <c r="I579" s="50"/>
      <c r="J579" s="50"/>
      <c r="K579" s="50"/>
    </row>
    <row r="580" ht="15.75" customHeight="1">
      <c r="A580" s="32"/>
      <c r="D580" s="50"/>
      <c r="E580" s="50"/>
      <c r="F580" s="50"/>
      <c r="G580" s="51"/>
      <c r="H580" s="51"/>
      <c r="I580" s="50"/>
      <c r="J580" s="50"/>
      <c r="K580" s="50"/>
    </row>
    <row r="581" ht="15.75" customHeight="1">
      <c r="A581" s="32"/>
      <c r="D581" s="50"/>
      <c r="E581" s="50"/>
      <c r="F581" s="50"/>
      <c r="G581" s="51"/>
      <c r="H581" s="51"/>
      <c r="I581" s="50"/>
      <c r="J581" s="50"/>
      <c r="K581" s="50"/>
    </row>
    <row r="582" ht="15.75" customHeight="1">
      <c r="A582" s="32"/>
      <c r="D582" s="50"/>
      <c r="E582" s="50"/>
      <c r="F582" s="50"/>
      <c r="G582" s="51"/>
      <c r="H582" s="51"/>
      <c r="I582" s="50"/>
      <c r="J582" s="50"/>
      <c r="K582" s="50"/>
    </row>
    <row r="583" ht="15.75" customHeight="1">
      <c r="A583" s="32"/>
      <c r="D583" s="50"/>
      <c r="E583" s="50"/>
      <c r="F583" s="50"/>
      <c r="G583" s="51"/>
      <c r="H583" s="51"/>
      <c r="I583" s="50"/>
      <c r="J583" s="50"/>
      <c r="K583" s="50"/>
    </row>
    <row r="584" ht="15.75" customHeight="1">
      <c r="A584" s="32"/>
      <c r="D584" s="50"/>
      <c r="E584" s="50"/>
      <c r="F584" s="50"/>
      <c r="G584" s="51"/>
      <c r="H584" s="51"/>
      <c r="I584" s="50"/>
      <c r="J584" s="50"/>
      <c r="K584" s="50"/>
    </row>
    <row r="585" ht="15.75" customHeight="1">
      <c r="A585" s="32"/>
      <c r="D585" s="50"/>
      <c r="E585" s="50"/>
      <c r="F585" s="50"/>
      <c r="G585" s="51"/>
      <c r="H585" s="51"/>
      <c r="I585" s="50"/>
      <c r="J585" s="50"/>
      <c r="K585" s="50"/>
    </row>
    <row r="586" ht="15.75" customHeight="1">
      <c r="A586" s="32"/>
      <c r="D586" s="50"/>
      <c r="E586" s="50"/>
      <c r="F586" s="50"/>
      <c r="G586" s="51"/>
      <c r="H586" s="51"/>
      <c r="I586" s="50"/>
      <c r="J586" s="50"/>
      <c r="K586" s="50"/>
    </row>
    <row r="587" ht="15.75" customHeight="1">
      <c r="A587" s="32"/>
      <c r="D587" s="50"/>
      <c r="E587" s="50"/>
      <c r="F587" s="50"/>
      <c r="G587" s="51"/>
      <c r="H587" s="51"/>
      <c r="I587" s="50"/>
      <c r="J587" s="50"/>
      <c r="K587" s="50"/>
    </row>
    <row r="588" ht="15.75" customHeight="1">
      <c r="A588" s="32"/>
      <c r="D588" s="50"/>
      <c r="E588" s="50"/>
      <c r="F588" s="50"/>
      <c r="G588" s="51"/>
      <c r="H588" s="51"/>
      <c r="I588" s="50"/>
      <c r="J588" s="50"/>
      <c r="K588" s="50"/>
    </row>
    <row r="589" ht="15.75" customHeight="1">
      <c r="A589" s="32"/>
      <c r="D589" s="50"/>
      <c r="E589" s="50"/>
      <c r="F589" s="50"/>
      <c r="G589" s="51"/>
      <c r="H589" s="51"/>
      <c r="I589" s="50"/>
      <c r="J589" s="50"/>
      <c r="K589" s="50"/>
    </row>
    <row r="590" ht="15.75" customHeight="1">
      <c r="A590" s="32"/>
      <c r="D590" s="50"/>
      <c r="E590" s="50"/>
      <c r="F590" s="50"/>
      <c r="G590" s="51"/>
      <c r="H590" s="51"/>
      <c r="I590" s="50"/>
      <c r="J590" s="50"/>
      <c r="K590" s="50"/>
    </row>
    <row r="591" ht="15.75" customHeight="1">
      <c r="A591" s="32"/>
      <c r="D591" s="50"/>
      <c r="E591" s="50"/>
      <c r="F591" s="50"/>
      <c r="G591" s="51"/>
      <c r="H591" s="51"/>
      <c r="I591" s="50"/>
      <c r="J591" s="50"/>
      <c r="K591" s="50"/>
    </row>
    <row r="592" ht="15.75" customHeight="1">
      <c r="A592" s="32"/>
      <c r="D592" s="50"/>
      <c r="E592" s="50"/>
      <c r="F592" s="50"/>
      <c r="G592" s="51"/>
      <c r="H592" s="51"/>
      <c r="I592" s="50"/>
      <c r="J592" s="50"/>
      <c r="K592" s="50"/>
    </row>
    <row r="593" ht="15.75" customHeight="1">
      <c r="A593" s="32"/>
      <c r="D593" s="50"/>
      <c r="E593" s="50"/>
      <c r="F593" s="50"/>
      <c r="G593" s="51"/>
      <c r="H593" s="51"/>
      <c r="I593" s="50"/>
      <c r="J593" s="50"/>
      <c r="K593" s="50"/>
    </row>
    <row r="594" ht="15.75" customHeight="1">
      <c r="A594" s="32"/>
      <c r="D594" s="50"/>
      <c r="E594" s="50"/>
      <c r="F594" s="50"/>
      <c r="G594" s="51"/>
      <c r="H594" s="51"/>
      <c r="I594" s="50"/>
      <c r="J594" s="50"/>
      <c r="K594" s="50"/>
    </row>
    <row r="595" ht="15.75" customHeight="1">
      <c r="A595" s="32"/>
      <c r="D595" s="50"/>
      <c r="E595" s="50"/>
      <c r="F595" s="50"/>
      <c r="G595" s="51"/>
      <c r="H595" s="51"/>
      <c r="I595" s="50"/>
      <c r="J595" s="50"/>
      <c r="K595" s="50"/>
    </row>
    <row r="596" ht="15.75" customHeight="1">
      <c r="A596" s="32"/>
      <c r="D596" s="50"/>
      <c r="E596" s="50"/>
      <c r="F596" s="50"/>
      <c r="G596" s="51"/>
      <c r="H596" s="51"/>
      <c r="I596" s="50"/>
      <c r="J596" s="50"/>
      <c r="K596" s="50"/>
    </row>
    <row r="597" ht="15.75" customHeight="1">
      <c r="A597" s="32"/>
      <c r="D597" s="50"/>
      <c r="E597" s="50"/>
      <c r="F597" s="50"/>
      <c r="G597" s="51"/>
      <c r="H597" s="51"/>
      <c r="I597" s="50"/>
      <c r="J597" s="50"/>
      <c r="K597" s="50"/>
    </row>
    <row r="598" ht="15.75" customHeight="1">
      <c r="A598" s="32"/>
      <c r="D598" s="50"/>
      <c r="E598" s="50"/>
      <c r="F598" s="50"/>
      <c r="G598" s="51"/>
      <c r="H598" s="51"/>
      <c r="I598" s="50"/>
      <c r="J598" s="50"/>
      <c r="K598" s="50"/>
    </row>
    <row r="599" ht="15.75" customHeight="1">
      <c r="A599" s="32"/>
      <c r="D599" s="50"/>
      <c r="E599" s="50"/>
      <c r="F599" s="50"/>
      <c r="G599" s="51"/>
      <c r="H599" s="51"/>
      <c r="I599" s="50"/>
      <c r="J599" s="50"/>
      <c r="K599" s="50"/>
    </row>
    <row r="600" ht="15.75" customHeight="1">
      <c r="A600" s="32"/>
      <c r="D600" s="50"/>
      <c r="E600" s="50"/>
      <c r="F600" s="50"/>
      <c r="G600" s="51"/>
      <c r="H600" s="51"/>
      <c r="I600" s="50"/>
      <c r="J600" s="50"/>
      <c r="K600" s="50"/>
    </row>
    <row r="601" ht="15.75" customHeight="1">
      <c r="A601" s="32"/>
      <c r="D601" s="50"/>
      <c r="E601" s="50"/>
      <c r="F601" s="50"/>
      <c r="G601" s="51"/>
      <c r="H601" s="51"/>
      <c r="I601" s="50"/>
      <c r="J601" s="50"/>
      <c r="K601" s="50"/>
    </row>
    <row r="602" ht="15.75" customHeight="1">
      <c r="A602" s="32"/>
      <c r="D602" s="50"/>
      <c r="E602" s="50"/>
      <c r="F602" s="50"/>
      <c r="G602" s="51"/>
      <c r="H602" s="51"/>
      <c r="I602" s="50"/>
      <c r="J602" s="50"/>
      <c r="K602" s="50"/>
    </row>
    <row r="603" ht="15.75" customHeight="1">
      <c r="A603" s="32"/>
      <c r="D603" s="50"/>
      <c r="E603" s="50"/>
      <c r="F603" s="50"/>
      <c r="G603" s="51"/>
      <c r="H603" s="51"/>
      <c r="I603" s="50"/>
      <c r="J603" s="50"/>
      <c r="K603" s="50"/>
    </row>
    <row r="604" ht="15.75" customHeight="1">
      <c r="A604" s="32"/>
      <c r="D604" s="50"/>
      <c r="E604" s="50"/>
      <c r="F604" s="50"/>
      <c r="G604" s="51"/>
      <c r="H604" s="51"/>
      <c r="I604" s="50"/>
      <c r="J604" s="50"/>
      <c r="K604" s="50"/>
    </row>
    <row r="605" ht="15.75" customHeight="1">
      <c r="A605" s="32"/>
      <c r="D605" s="50"/>
      <c r="E605" s="50"/>
      <c r="F605" s="50"/>
      <c r="G605" s="51"/>
      <c r="H605" s="51"/>
      <c r="I605" s="50"/>
      <c r="J605" s="50"/>
      <c r="K605" s="50"/>
    </row>
    <row r="606" ht="15.75" customHeight="1">
      <c r="A606" s="32"/>
      <c r="D606" s="50"/>
      <c r="E606" s="50"/>
      <c r="F606" s="50"/>
      <c r="G606" s="51"/>
      <c r="H606" s="51"/>
      <c r="I606" s="50"/>
      <c r="J606" s="50"/>
      <c r="K606" s="50"/>
    </row>
    <row r="607" ht="15.75" customHeight="1">
      <c r="A607" s="32"/>
      <c r="D607" s="50"/>
      <c r="E607" s="50"/>
      <c r="F607" s="50"/>
      <c r="G607" s="51"/>
      <c r="H607" s="51"/>
      <c r="I607" s="50"/>
      <c r="J607" s="50"/>
      <c r="K607" s="50"/>
    </row>
    <row r="608" ht="15.75" customHeight="1">
      <c r="A608" s="32"/>
      <c r="D608" s="50"/>
      <c r="E608" s="50"/>
      <c r="F608" s="50"/>
      <c r="G608" s="51"/>
      <c r="H608" s="51"/>
      <c r="I608" s="50"/>
      <c r="J608" s="50"/>
      <c r="K608" s="50"/>
    </row>
    <row r="609" ht="15.75" customHeight="1">
      <c r="A609" s="32"/>
      <c r="D609" s="50"/>
      <c r="E609" s="50"/>
      <c r="F609" s="50"/>
      <c r="G609" s="51"/>
      <c r="H609" s="51"/>
      <c r="I609" s="50"/>
      <c r="J609" s="50"/>
      <c r="K609" s="50"/>
    </row>
    <row r="610" ht="15.75" customHeight="1">
      <c r="A610" s="32"/>
      <c r="D610" s="50"/>
      <c r="E610" s="50"/>
      <c r="F610" s="50"/>
      <c r="G610" s="51"/>
      <c r="H610" s="51"/>
      <c r="I610" s="50"/>
      <c r="J610" s="50"/>
      <c r="K610" s="50"/>
    </row>
    <row r="611" ht="15.75" customHeight="1">
      <c r="A611" s="32"/>
      <c r="D611" s="50"/>
      <c r="E611" s="50"/>
      <c r="F611" s="50"/>
      <c r="G611" s="51"/>
      <c r="H611" s="51"/>
      <c r="I611" s="50"/>
      <c r="J611" s="50"/>
      <c r="K611" s="50"/>
    </row>
    <row r="612" ht="15.75" customHeight="1">
      <c r="A612" s="32"/>
      <c r="D612" s="50"/>
      <c r="E612" s="50"/>
      <c r="F612" s="50"/>
      <c r="G612" s="51"/>
      <c r="H612" s="51"/>
      <c r="I612" s="50"/>
      <c r="J612" s="50"/>
      <c r="K612" s="50"/>
    </row>
    <row r="613" ht="15.75" customHeight="1">
      <c r="A613" s="32"/>
      <c r="D613" s="50"/>
      <c r="E613" s="50"/>
      <c r="F613" s="50"/>
      <c r="G613" s="51"/>
      <c r="H613" s="51"/>
      <c r="I613" s="50"/>
      <c r="J613" s="50"/>
      <c r="K613" s="50"/>
    </row>
    <row r="614" ht="15.75" customHeight="1">
      <c r="A614" s="32"/>
      <c r="D614" s="50"/>
      <c r="E614" s="50"/>
      <c r="F614" s="50"/>
      <c r="G614" s="51"/>
      <c r="H614" s="51"/>
      <c r="I614" s="50"/>
      <c r="J614" s="50"/>
      <c r="K614" s="50"/>
    </row>
    <row r="615" ht="15.75" customHeight="1">
      <c r="A615" s="32"/>
      <c r="D615" s="50"/>
      <c r="E615" s="50"/>
      <c r="F615" s="50"/>
      <c r="G615" s="51"/>
      <c r="H615" s="51"/>
      <c r="I615" s="50"/>
      <c r="J615" s="50"/>
      <c r="K615" s="50"/>
    </row>
    <row r="616" ht="15.75" customHeight="1">
      <c r="A616" s="32"/>
      <c r="D616" s="50"/>
      <c r="E616" s="50"/>
      <c r="F616" s="50"/>
      <c r="G616" s="51"/>
      <c r="H616" s="51"/>
      <c r="I616" s="50"/>
      <c r="J616" s="50"/>
      <c r="K616" s="50"/>
    </row>
    <row r="617" ht="15.75" customHeight="1">
      <c r="A617" s="32"/>
      <c r="D617" s="50"/>
      <c r="E617" s="50"/>
      <c r="F617" s="50"/>
      <c r="G617" s="51"/>
      <c r="H617" s="51"/>
      <c r="I617" s="50"/>
      <c r="J617" s="50"/>
      <c r="K617" s="50"/>
    </row>
    <row r="618" ht="15.75" customHeight="1">
      <c r="A618" s="32"/>
      <c r="D618" s="50"/>
      <c r="E618" s="50"/>
      <c r="F618" s="50"/>
      <c r="G618" s="51"/>
      <c r="H618" s="51"/>
      <c r="I618" s="50"/>
      <c r="J618" s="50"/>
      <c r="K618" s="50"/>
    </row>
    <row r="619" ht="15.75" customHeight="1">
      <c r="A619" s="32"/>
      <c r="D619" s="50"/>
      <c r="E619" s="50"/>
      <c r="F619" s="50"/>
      <c r="G619" s="51"/>
      <c r="H619" s="51"/>
      <c r="I619" s="50"/>
      <c r="J619" s="50"/>
      <c r="K619" s="50"/>
    </row>
    <row r="620" ht="15.75" customHeight="1">
      <c r="A620" s="32"/>
      <c r="D620" s="50"/>
      <c r="E620" s="50"/>
      <c r="F620" s="50"/>
      <c r="G620" s="51"/>
      <c r="H620" s="51"/>
      <c r="I620" s="50"/>
      <c r="J620" s="50"/>
      <c r="K620" s="50"/>
    </row>
    <row r="621" ht="15.75" customHeight="1">
      <c r="A621" s="32"/>
      <c r="D621" s="50"/>
      <c r="E621" s="50"/>
      <c r="F621" s="50"/>
      <c r="G621" s="51"/>
      <c r="H621" s="51"/>
      <c r="I621" s="50"/>
      <c r="J621" s="50"/>
      <c r="K621" s="50"/>
    </row>
    <row r="622" ht="15.75" customHeight="1">
      <c r="A622" s="32"/>
      <c r="D622" s="50"/>
      <c r="E622" s="50"/>
      <c r="F622" s="50"/>
      <c r="G622" s="51"/>
      <c r="H622" s="51"/>
      <c r="I622" s="50"/>
      <c r="J622" s="50"/>
      <c r="K622" s="50"/>
    </row>
    <row r="623" ht="15.75" customHeight="1">
      <c r="A623" s="32"/>
      <c r="D623" s="50"/>
      <c r="E623" s="50"/>
      <c r="F623" s="50"/>
      <c r="G623" s="51"/>
      <c r="H623" s="51"/>
      <c r="I623" s="50"/>
      <c r="J623" s="50"/>
      <c r="K623" s="50"/>
    </row>
    <row r="624" ht="15.75" customHeight="1">
      <c r="A624" s="32"/>
      <c r="D624" s="50"/>
      <c r="E624" s="50"/>
      <c r="F624" s="50"/>
      <c r="G624" s="51"/>
      <c r="H624" s="51"/>
      <c r="I624" s="50"/>
      <c r="J624" s="50"/>
      <c r="K624" s="50"/>
    </row>
    <row r="625" ht="15.75" customHeight="1">
      <c r="A625" s="32"/>
      <c r="D625" s="50"/>
      <c r="E625" s="50"/>
      <c r="F625" s="50"/>
      <c r="G625" s="51"/>
      <c r="H625" s="51"/>
      <c r="I625" s="50"/>
      <c r="J625" s="50"/>
      <c r="K625" s="50"/>
    </row>
    <row r="626" ht="15.75" customHeight="1">
      <c r="A626" s="32"/>
      <c r="D626" s="50"/>
      <c r="E626" s="50"/>
      <c r="F626" s="50"/>
      <c r="G626" s="51"/>
      <c r="H626" s="51"/>
      <c r="I626" s="50"/>
      <c r="J626" s="50"/>
      <c r="K626" s="50"/>
    </row>
    <row r="627" ht="15.75" customHeight="1">
      <c r="A627" s="32"/>
      <c r="D627" s="50"/>
      <c r="E627" s="50"/>
      <c r="F627" s="50"/>
      <c r="G627" s="51"/>
      <c r="H627" s="51"/>
      <c r="I627" s="50"/>
      <c r="J627" s="50"/>
      <c r="K627" s="50"/>
    </row>
    <row r="628" ht="15.75" customHeight="1">
      <c r="A628" s="32"/>
      <c r="D628" s="50"/>
      <c r="E628" s="50"/>
      <c r="F628" s="50"/>
      <c r="G628" s="51"/>
      <c r="H628" s="51"/>
      <c r="I628" s="50"/>
      <c r="J628" s="50"/>
      <c r="K628" s="50"/>
    </row>
    <row r="629" ht="15.75" customHeight="1">
      <c r="A629" s="32"/>
      <c r="D629" s="50"/>
      <c r="E629" s="50"/>
      <c r="F629" s="50"/>
      <c r="G629" s="51"/>
      <c r="H629" s="51"/>
      <c r="I629" s="50"/>
      <c r="J629" s="50"/>
      <c r="K629" s="50"/>
    </row>
    <row r="630" ht="15.75" customHeight="1">
      <c r="A630" s="32"/>
      <c r="D630" s="50"/>
      <c r="E630" s="50"/>
      <c r="F630" s="50"/>
      <c r="G630" s="51"/>
      <c r="H630" s="51"/>
      <c r="I630" s="50"/>
      <c r="J630" s="50"/>
      <c r="K630" s="50"/>
    </row>
    <row r="631" ht="15.75" customHeight="1">
      <c r="A631" s="32"/>
      <c r="D631" s="50"/>
      <c r="E631" s="50"/>
      <c r="F631" s="50"/>
      <c r="G631" s="51"/>
      <c r="H631" s="51"/>
      <c r="I631" s="50"/>
      <c r="J631" s="50"/>
      <c r="K631" s="50"/>
    </row>
    <row r="632" ht="15.75" customHeight="1">
      <c r="A632" s="32"/>
      <c r="D632" s="50"/>
      <c r="E632" s="50"/>
      <c r="F632" s="50"/>
      <c r="G632" s="51"/>
      <c r="H632" s="51"/>
      <c r="I632" s="50"/>
      <c r="J632" s="50"/>
      <c r="K632" s="50"/>
    </row>
    <row r="633" ht="15.75" customHeight="1">
      <c r="A633" s="32"/>
      <c r="D633" s="50"/>
      <c r="E633" s="50"/>
      <c r="F633" s="50"/>
      <c r="G633" s="51"/>
      <c r="H633" s="51"/>
      <c r="I633" s="50"/>
      <c r="J633" s="50"/>
      <c r="K633" s="50"/>
    </row>
    <row r="634" ht="15.75" customHeight="1">
      <c r="A634" s="32"/>
      <c r="D634" s="50"/>
      <c r="E634" s="50"/>
      <c r="F634" s="50"/>
      <c r="G634" s="51"/>
      <c r="H634" s="51"/>
      <c r="I634" s="50"/>
      <c r="J634" s="50"/>
      <c r="K634" s="50"/>
    </row>
    <row r="635" ht="15.75" customHeight="1">
      <c r="A635" s="32"/>
      <c r="D635" s="50"/>
      <c r="E635" s="50"/>
      <c r="F635" s="50"/>
      <c r="G635" s="51"/>
      <c r="H635" s="51"/>
      <c r="I635" s="50"/>
      <c r="J635" s="50"/>
      <c r="K635" s="50"/>
    </row>
    <row r="636" ht="15.75" customHeight="1">
      <c r="A636" s="32"/>
      <c r="D636" s="50"/>
      <c r="E636" s="50"/>
      <c r="F636" s="50"/>
      <c r="G636" s="51"/>
      <c r="H636" s="51"/>
      <c r="I636" s="50"/>
      <c r="J636" s="50"/>
      <c r="K636" s="50"/>
    </row>
    <row r="637" ht="15.75" customHeight="1">
      <c r="A637" s="32"/>
      <c r="D637" s="50"/>
      <c r="E637" s="50"/>
      <c r="F637" s="50"/>
      <c r="G637" s="51"/>
      <c r="H637" s="51"/>
      <c r="I637" s="50"/>
      <c r="J637" s="50"/>
      <c r="K637" s="50"/>
    </row>
    <row r="638" ht="15.75" customHeight="1">
      <c r="A638" s="32"/>
      <c r="D638" s="50"/>
      <c r="E638" s="50"/>
      <c r="F638" s="50"/>
      <c r="G638" s="51"/>
      <c r="H638" s="51"/>
      <c r="I638" s="50"/>
      <c r="J638" s="50"/>
      <c r="K638" s="50"/>
    </row>
    <row r="639" ht="15.75" customHeight="1">
      <c r="A639" s="32"/>
      <c r="D639" s="50"/>
      <c r="E639" s="50"/>
      <c r="F639" s="50"/>
      <c r="G639" s="51"/>
      <c r="H639" s="51"/>
      <c r="I639" s="50"/>
      <c r="J639" s="50"/>
      <c r="K639" s="50"/>
    </row>
    <row r="640" ht="15.75" customHeight="1">
      <c r="A640" s="32"/>
      <c r="D640" s="50"/>
      <c r="E640" s="50"/>
      <c r="F640" s="50"/>
      <c r="G640" s="51"/>
      <c r="H640" s="51"/>
      <c r="I640" s="50"/>
      <c r="J640" s="50"/>
      <c r="K640" s="50"/>
    </row>
    <row r="641" ht="15.75" customHeight="1">
      <c r="A641" s="32"/>
      <c r="D641" s="50"/>
      <c r="E641" s="50"/>
      <c r="F641" s="50"/>
      <c r="G641" s="51"/>
      <c r="H641" s="51"/>
      <c r="I641" s="50"/>
      <c r="J641" s="50"/>
      <c r="K641" s="50"/>
    </row>
    <row r="642" ht="15.75" customHeight="1">
      <c r="A642" s="32"/>
      <c r="D642" s="50"/>
      <c r="E642" s="50"/>
      <c r="F642" s="50"/>
      <c r="G642" s="51"/>
      <c r="H642" s="51"/>
      <c r="I642" s="50"/>
      <c r="J642" s="50"/>
      <c r="K642" s="50"/>
    </row>
    <row r="643" ht="15.75" customHeight="1">
      <c r="A643" s="32"/>
      <c r="D643" s="50"/>
      <c r="E643" s="50"/>
      <c r="F643" s="50"/>
      <c r="G643" s="51"/>
      <c r="H643" s="51"/>
      <c r="I643" s="50"/>
      <c r="J643" s="50"/>
      <c r="K643" s="50"/>
    </row>
    <row r="644" ht="15.75" customHeight="1">
      <c r="A644" s="32"/>
      <c r="D644" s="50"/>
      <c r="E644" s="50"/>
      <c r="F644" s="50"/>
      <c r="G644" s="51"/>
      <c r="H644" s="51"/>
      <c r="I644" s="50"/>
      <c r="J644" s="50"/>
      <c r="K644" s="50"/>
    </row>
    <row r="645" ht="15.75" customHeight="1">
      <c r="A645" s="32"/>
      <c r="D645" s="50"/>
      <c r="E645" s="50"/>
      <c r="F645" s="50"/>
      <c r="G645" s="51"/>
      <c r="H645" s="51"/>
      <c r="I645" s="50"/>
      <c r="J645" s="50"/>
      <c r="K645" s="50"/>
    </row>
    <row r="646" ht="15.75" customHeight="1">
      <c r="A646" s="32"/>
      <c r="D646" s="50"/>
      <c r="E646" s="50"/>
      <c r="F646" s="50"/>
      <c r="G646" s="51"/>
      <c r="H646" s="51"/>
      <c r="I646" s="50"/>
      <c r="J646" s="50"/>
      <c r="K646" s="50"/>
    </row>
    <row r="647" ht="15.75" customHeight="1">
      <c r="A647" s="32"/>
      <c r="D647" s="50"/>
      <c r="E647" s="50"/>
      <c r="F647" s="50"/>
      <c r="G647" s="51"/>
      <c r="H647" s="51"/>
      <c r="I647" s="50"/>
      <c r="J647" s="50"/>
      <c r="K647" s="50"/>
    </row>
    <row r="648" ht="15.75" customHeight="1">
      <c r="A648" s="32"/>
      <c r="D648" s="50"/>
      <c r="E648" s="50"/>
      <c r="F648" s="50"/>
      <c r="G648" s="51"/>
      <c r="H648" s="51"/>
      <c r="I648" s="50"/>
      <c r="J648" s="50"/>
      <c r="K648" s="50"/>
    </row>
    <row r="649" ht="15.75" customHeight="1">
      <c r="A649" s="32"/>
      <c r="D649" s="50"/>
      <c r="E649" s="50"/>
      <c r="F649" s="50"/>
      <c r="G649" s="51"/>
      <c r="H649" s="51"/>
      <c r="I649" s="50"/>
      <c r="J649" s="50"/>
      <c r="K649" s="50"/>
    </row>
    <row r="650" ht="15.75" customHeight="1">
      <c r="A650" s="32"/>
      <c r="D650" s="50"/>
      <c r="E650" s="50"/>
      <c r="F650" s="50"/>
      <c r="G650" s="51"/>
      <c r="H650" s="51"/>
      <c r="I650" s="50"/>
      <c r="J650" s="50"/>
      <c r="K650" s="50"/>
    </row>
    <row r="651" ht="15.75" customHeight="1">
      <c r="A651" s="32"/>
      <c r="D651" s="50"/>
      <c r="E651" s="50"/>
      <c r="F651" s="50"/>
      <c r="G651" s="51"/>
      <c r="H651" s="51"/>
      <c r="I651" s="50"/>
      <c r="J651" s="50"/>
      <c r="K651" s="50"/>
    </row>
    <row r="652" ht="15.75" customHeight="1">
      <c r="A652" s="32"/>
      <c r="D652" s="50"/>
      <c r="E652" s="50"/>
      <c r="F652" s="50"/>
      <c r="G652" s="51"/>
      <c r="H652" s="51"/>
      <c r="I652" s="50"/>
      <c r="J652" s="50"/>
      <c r="K652" s="50"/>
    </row>
    <row r="653" ht="15.75" customHeight="1">
      <c r="A653" s="32"/>
      <c r="D653" s="50"/>
      <c r="E653" s="50"/>
      <c r="F653" s="50"/>
      <c r="G653" s="51"/>
      <c r="H653" s="51"/>
      <c r="I653" s="50"/>
      <c r="J653" s="50"/>
      <c r="K653" s="50"/>
    </row>
    <row r="654" ht="15.75" customHeight="1">
      <c r="A654" s="32"/>
      <c r="D654" s="50"/>
      <c r="E654" s="50"/>
      <c r="F654" s="50"/>
      <c r="G654" s="51"/>
      <c r="H654" s="51"/>
      <c r="I654" s="50"/>
      <c r="J654" s="50"/>
      <c r="K654" s="50"/>
    </row>
    <row r="655" ht="15.75" customHeight="1">
      <c r="A655" s="32"/>
      <c r="D655" s="50"/>
      <c r="E655" s="50"/>
      <c r="F655" s="50"/>
      <c r="G655" s="51"/>
      <c r="H655" s="51"/>
      <c r="I655" s="50"/>
      <c r="J655" s="50"/>
      <c r="K655" s="50"/>
    </row>
    <row r="656" ht="15.75" customHeight="1">
      <c r="A656" s="32"/>
      <c r="D656" s="50"/>
      <c r="E656" s="50"/>
      <c r="F656" s="50"/>
      <c r="G656" s="51"/>
      <c r="H656" s="51"/>
      <c r="I656" s="50"/>
      <c r="J656" s="50"/>
      <c r="K656" s="50"/>
    </row>
    <row r="657" ht="15.75" customHeight="1">
      <c r="A657" s="32"/>
      <c r="D657" s="50"/>
      <c r="E657" s="50"/>
      <c r="F657" s="50"/>
      <c r="G657" s="51"/>
      <c r="H657" s="51"/>
      <c r="I657" s="50"/>
      <c r="J657" s="50"/>
      <c r="K657" s="50"/>
    </row>
    <row r="658" ht="15.75" customHeight="1">
      <c r="A658" s="32"/>
      <c r="D658" s="50"/>
      <c r="E658" s="50"/>
      <c r="F658" s="50"/>
      <c r="G658" s="51"/>
      <c r="H658" s="51"/>
      <c r="I658" s="50"/>
      <c r="J658" s="50"/>
      <c r="K658" s="50"/>
    </row>
    <row r="659" ht="15.75" customHeight="1">
      <c r="A659" s="32"/>
      <c r="D659" s="50"/>
      <c r="E659" s="50"/>
      <c r="F659" s="50"/>
      <c r="G659" s="51"/>
      <c r="H659" s="51"/>
      <c r="I659" s="50"/>
      <c r="J659" s="50"/>
      <c r="K659" s="50"/>
    </row>
    <row r="660" ht="15.75" customHeight="1">
      <c r="A660" s="32"/>
      <c r="D660" s="50"/>
      <c r="E660" s="50"/>
      <c r="F660" s="50"/>
      <c r="G660" s="51"/>
      <c r="H660" s="51"/>
      <c r="I660" s="50"/>
      <c r="J660" s="50"/>
      <c r="K660" s="50"/>
    </row>
    <row r="661" ht="15.75" customHeight="1">
      <c r="A661" s="32"/>
      <c r="D661" s="50"/>
      <c r="E661" s="50"/>
      <c r="F661" s="50"/>
      <c r="G661" s="51"/>
      <c r="H661" s="51"/>
      <c r="I661" s="50"/>
      <c r="J661" s="50"/>
      <c r="K661" s="50"/>
    </row>
    <row r="662" ht="15.75" customHeight="1">
      <c r="A662" s="32"/>
      <c r="D662" s="50"/>
      <c r="E662" s="50"/>
      <c r="F662" s="50"/>
      <c r="G662" s="51"/>
      <c r="H662" s="51"/>
      <c r="I662" s="50"/>
      <c r="J662" s="50"/>
      <c r="K662" s="50"/>
    </row>
    <row r="663" ht="15.75" customHeight="1">
      <c r="A663" s="32"/>
      <c r="D663" s="50"/>
      <c r="E663" s="50"/>
      <c r="F663" s="50"/>
      <c r="G663" s="51"/>
      <c r="H663" s="51"/>
      <c r="I663" s="50"/>
      <c r="J663" s="50"/>
      <c r="K663" s="50"/>
    </row>
    <row r="664" ht="15.75" customHeight="1">
      <c r="A664" s="32"/>
      <c r="D664" s="50"/>
      <c r="E664" s="50"/>
      <c r="F664" s="50"/>
      <c r="G664" s="51"/>
      <c r="H664" s="51"/>
      <c r="I664" s="50"/>
      <c r="J664" s="50"/>
      <c r="K664" s="50"/>
    </row>
    <row r="665" ht="15.75" customHeight="1">
      <c r="A665" s="32"/>
      <c r="D665" s="50"/>
      <c r="E665" s="50"/>
      <c r="F665" s="50"/>
      <c r="G665" s="51"/>
      <c r="H665" s="51"/>
      <c r="I665" s="50"/>
      <c r="J665" s="50"/>
      <c r="K665" s="50"/>
    </row>
    <row r="666" ht="15.75" customHeight="1">
      <c r="A666" s="32"/>
      <c r="D666" s="50"/>
      <c r="E666" s="50"/>
      <c r="F666" s="50"/>
      <c r="G666" s="51"/>
      <c r="H666" s="51"/>
      <c r="I666" s="50"/>
      <c r="J666" s="50"/>
      <c r="K666" s="50"/>
    </row>
    <row r="667" ht="15.75" customHeight="1">
      <c r="A667" s="32"/>
      <c r="D667" s="50"/>
      <c r="E667" s="50"/>
      <c r="F667" s="50"/>
      <c r="G667" s="51"/>
      <c r="H667" s="51"/>
      <c r="I667" s="50"/>
      <c r="J667" s="50"/>
      <c r="K667" s="50"/>
    </row>
    <row r="668" ht="15.75" customHeight="1">
      <c r="A668" s="32"/>
      <c r="D668" s="50"/>
      <c r="E668" s="50"/>
      <c r="F668" s="50"/>
      <c r="G668" s="51"/>
      <c r="H668" s="51"/>
      <c r="I668" s="50"/>
      <c r="J668" s="50"/>
      <c r="K668" s="50"/>
    </row>
    <row r="669" ht="15.75" customHeight="1">
      <c r="A669" s="32"/>
      <c r="D669" s="50"/>
      <c r="E669" s="50"/>
      <c r="F669" s="50"/>
      <c r="G669" s="51"/>
      <c r="H669" s="51"/>
      <c r="I669" s="50"/>
      <c r="J669" s="50"/>
      <c r="K669" s="50"/>
    </row>
    <row r="670" ht="15.75" customHeight="1">
      <c r="A670" s="32"/>
      <c r="D670" s="50"/>
      <c r="E670" s="50"/>
      <c r="F670" s="50"/>
      <c r="G670" s="51"/>
      <c r="H670" s="51"/>
      <c r="I670" s="50"/>
      <c r="J670" s="50"/>
      <c r="K670" s="50"/>
    </row>
    <row r="671" ht="15.75" customHeight="1">
      <c r="A671" s="32"/>
      <c r="D671" s="50"/>
      <c r="E671" s="50"/>
      <c r="F671" s="50"/>
      <c r="G671" s="51"/>
      <c r="H671" s="51"/>
      <c r="I671" s="50"/>
      <c r="J671" s="50"/>
      <c r="K671" s="50"/>
    </row>
    <row r="672" ht="15.75" customHeight="1">
      <c r="A672" s="32"/>
      <c r="D672" s="50"/>
      <c r="E672" s="50"/>
      <c r="F672" s="50"/>
      <c r="G672" s="51"/>
      <c r="H672" s="51"/>
      <c r="I672" s="50"/>
      <c r="J672" s="50"/>
      <c r="K672" s="50"/>
    </row>
    <row r="673" ht="15.75" customHeight="1">
      <c r="A673" s="32"/>
      <c r="D673" s="50"/>
      <c r="E673" s="50"/>
      <c r="F673" s="50"/>
      <c r="G673" s="51"/>
      <c r="H673" s="51"/>
      <c r="I673" s="50"/>
      <c r="J673" s="50"/>
      <c r="K673" s="50"/>
    </row>
    <row r="674" ht="15.75" customHeight="1">
      <c r="A674" s="32"/>
      <c r="D674" s="50"/>
      <c r="E674" s="50"/>
      <c r="F674" s="50"/>
      <c r="G674" s="51"/>
      <c r="H674" s="51"/>
      <c r="I674" s="50"/>
      <c r="J674" s="50"/>
      <c r="K674" s="50"/>
    </row>
    <row r="675" ht="15.75" customHeight="1">
      <c r="A675" s="32"/>
      <c r="D675" s="50"/>
      <c r="E675" s="50"/>
      <c r="F675" s="50"/>
      <c r="G675" s="51"/>
      <c r="H675" s="51"/>
      <c r="I675" s="50"/>
      <c r="J675" s="50"/>
      <c r="K675" s="50"/>
    </row>
    <row r="676" ht="15.75" customHeight="1">
      <c r="A676" s="32"/>
      <c r="D676" s="50"/>
      <c r="E676" s="50"/>
      <c r="F676" s="50"/>
      <c r="G676" s="51"/>
      <c r="H676" s="51"/>
      <c r="I676" s="50"/>
      <c r="J676" s="50"/>
      <c r="K676" s="50"/>
    </row>
    <row r="677" ht="15.75" customHeight="1">
      <c r="A677" s="32"/>
      <c r="D677" s="50"/>
      <c r="E677" s="50"/>
      <c r="F677" s="50"/>
      <c r="G677" s="51"/>
      <c r="H677" s="51"/>
      <c r="I677" s="50"/>
      <c r="J677" s="50"/>
      <c r="K677" s="50"/>
    </row>
    <row r="678" ht="15.75" customHeight="1">
      <c r="A678" s="32"/>
      <c r="D678" s="50"/>
      <c r="E678" s="50"/>
      <c r="F678" s="50"/>
      <c r="G678" s="51"/>
      <c r="H678" s="51"/>
      <c r="I678" s="50"/>
      <c r="J678" s="50"/>
      <c r="K678" s="50"/>
    </row>
    <row r="679" ht="15.75" customHeight="1">
      <c r="A679" s="32"/>
      <c r="D679" s="50"/>
      <c r="E679" s="50"/>
      <c r="F679" s="50"/>
      <c r="G679" s="51"/>
      <c r="H679" s="51"/>
      <c r="I679" s="50"/>
      <c r="J679" s="50"/>
      <c r="K679" s="50"/>
    </row>
    <row r="680" ht="15.75" customHeight="1">
      <c r="A680" s="32"/>
      <c r="D680" s="50"/>
      <c r="E680" s="50"/>
      <c r="F680" s="50"/>
      <c r="G680" s="51"/>
      <c r="H680" s="51"/>
      <c r="I680" s="50"/>
      <c r="J680" s="50"/>
      <c r="K680" s="50"/>
    </row>
    <row r="681" ht="15.75" customHeight="1">
      <c r="A681" s="32"/>
      <c r="D681" s="50"/>
      <c r="E681" s="50"/>
      <c r="F681" s="50"/>
      <c r="G681" s="51"/>
      <c r="H681" s="51"/>
      <c r="I681" s="50"/>
      <c r="J681" s="50"/>
      <c r="K681" s="50"/>
    </row>
    <row r="682" ht="15.75" customHeight="1">
      <c r="A682" s="32"/>
      <c r="D682" s="50"/>
      <c r="E682" s="50"/>
      <c r="F682" s="50"/>
      <c r="G682" s="51"/>
      <c r="H682" s="51"/>
      <c r="I682" s="50"/>
      <c r="J682" s="50"/>
      <c r="K682" s="50"/>
    </row>
    <row r="683" ht="15.75" customHeight="1">
      <c r="A683" s="32"/>
      <c r="D683" s="50"/>
      <c r="E683" s="50"/>
      <c r="F683" s="50"/>
      <c r="G683" s="51"/>
      <c r="H683" s="51"/>
      <c r="I683" s="50"/>
      <c r="J683" s="50"/>
      <c r="K683" s="50"/>
    </row>
    <row r="684" ht="15.75" customHeight="1">
      <c r="A684" s="32"/>
      <c r="D684" s="50"/>
      <c r="E684" s="50"/>
      <c r="F684" s="50"/>
      <c r="G684" s="51"/>
      <c r="H684" s="51"/>
      <c r="I684" s="50"/>
      <c r="J684" s="50"/>
      <c r="K684" s="50"/>
    </row>
    <row r="685" ht="15.75" customHeight="1">
      <c r="A685" s="32"/>
      <c r="D685" s="50"/>
      <c r="E685" s="50"/>
      <c r="F685" s="50"/>
      <c r="G685" s="51"/>
      <c r="H685" s="51"/>
      <c r="I685" s="50"/>
      <c r="J685" s="50"/>
      <c r="K685" s="50"/>
    </row>
    <row r="686" ht="15.75" customHeight="1">
      <c r="A686" s="32"/>
      <c r="D686" s="50"/>
      <c r="E686" s="50"/>
      <c r="F686" s="50"/>
      <c r="G686" s="51"/>
      <c r="H686" s="51"/>
      <c r="I686" s="50"/>
      <c r="J686" s="50"/>
      <c r="K686" s="50"/>
    </row>
    <row r="687" ht="15.75" customHeight="1">
      <c r="A687" s="32"/>
      <c r="D687" s="50"/>
      <c r="E687" s="50"/>
      <c r="F687" s="50"/>
      <c r="G687" s="51"/>
      <c r="H687" s="51"/>
      <c r="I687" s="50"/>
      <c r="J687" s="50"/>
      <c r="K687" s="50"/>
    </row>
    <row r="688" ht="15.75" customHeight="1">
      <c r="A688" s="32"/>
      <c r="D688" s="50"/>
      <c r="E688" s="50"/>
      <c r="F688" s="50"/>
      <c r="G688" s="51"/>
      <c r="H688" s="51"/>
      <c r="I688" s="50"/>
      <c r="J688" s="50"/>
      <c r="K688" s="50"/>
    </row>
    <row r="689" ht="15.75" customHeight="1">
      <c r="A689" s="32"/>
      <c r="D689" s="50"/>
      <c r="E689" s="50"/>
      <c r="F689" s="50"/>
      <c r="G689" s="51"/>
      <c r="H689" s="51"/>
      <c r="I689" s="50"/>
      <c r="J689" s="50"/>
      <c r="K689" s="50"/>
    </row>
    <row r="690" ht="15.75" customHeight="1">
      <c r="A690" s="32"/>
      <c r="D690" s="50"/>
      <c r="E690" s="50"/>
      <c r="F690" s="50"/>
      <c r="G690" s="51"/>
      <c r="H690" s="51"/>
      <c r="I690" s="50"/>
      <c r="J690" s="50"/>
      <c r="K690" s="50"/>
    </row>
    <row r="691" ht="15.75" customHeight="1">
      <c r="A691" s="32"/>
      <c r="D691" s="50"/>
      <c r="E691" s="50"/>
      <c r="F691" s="50"/>
      <c r="G691" s="51"/>
      <c r="H691" s="51"/>
      <c r="I691" s="50"/>
      <c r="J691" s="50"/>
      <c r="K691" s="50"/>
    </row>
    <row r="692" ht="15.75" customHeight="1">
      <c r="A692" s="32"/>
      <c r="D692" s="50"/>
      <c r="E692" s="50"/>
      <c r="F692" s="50"/>
      <c r="G692" s="51"/>
      <c r="H692" s="51"/>
      <c r="I692" s="50"/>
      <c r="J692" s="50"/>
      <c r="K692" s="50"/>
    </row>
    <row r="693" ht="15.75" customHeight="1">
      <c r="A693" s="32"/>
      <c r="D693" s="50"/>
      <c r="E693" s="50"/>
      <c r="F693" s="50"/>
      <c r="G693" s="51"/>
      <c r="H693" s="51"/>
      <c r="I693" s="50"/>
      <c r="J693" s="50"/>
      <c r="K693" s="50"/>
    </row>
    <row r="694" ht="15.75" customHeight="1">
      <c r="A694" s="32"/>
      <c r="D694" s="50"/>
      <c r="E694" s="50"/>
      <c r="F694" s="50"/>
      <c r="G694" s="51"/>
      <c r="H694" s="51"/>
      <c r="I694" s="50"/>
      <c r="J694" s="50"/>
      <c r="K694" s="50"/>
    </row>
    <row r="695" ht="15.75" customHeight="1">
      <c r="A695" s="32"/>
      <c r="D695" s="50"/>
      <c r="E695" s="50"/>
      <c r="F695" s="50"/>
      <c r="G695" s="51"/>
      <c r="H695" s="51"/>
      <c r="I695" s="50"/>
      <c r="J695" s="50"/>
      <c r="K695" s="50"/>
    </row>
    <row r="696" ht="15.75" customHeight="1">
      <c r="A696" s="32"/>
      <c r="D696" s="50"/>
      <c r="E696" s="50"/>
      <c r="F696" s="50"/>
      <c r="G696" s="51"/>
      <c r="H696" s="51"/>
      <c r="I696" s="50"/>
      <c r="J696" s="50"/>
      <c r="K696" s="50"/>
    </row>
    <row r="697" ht="15.75" customHeight="1">
      <c r="A697" s="32"/>
      <c r="D697" s="50"/>
      <c r="E697" s="50"/>
      <c r="F697" s="50"/>
      <c r="G697" s="51"/>
      <c r="H697" s="51"/>
      <c r="I697" s="50"/>
      <c r="J697" s="50"/>
      <c r="K697" s="50"/>
    </row>
    <row r="698" ht="15.75" customHeight="1">
      <c r="A698" s="32"/>
      <c r="D698" s="50"/>
      <c r="E698" s="50"/>
      <c r="F698" s="50"/>
      <c r="G698" s="51"/>
      <c r="H698" s="51"/>
      <c r="I698" s="50"/>
      <c r="J698" s="50"/>
      <c r="K698" s="50"/>
    </row>
    <row r="699" ht="15.75" customHeight="1">
      <c r="A699" s="32"/>
      <c r="D699" s="50"/>
      <c r="E699" s="50"/>
      <c r="F699" s="50"/>
      <c r="G699" s="51"/>
      <c r="H699" s="51"/>
      <c r="I699" s="50"/>
      <c r="J699" s="50"/>
      <c r="K699" s="50"/>
    </row>
    <row r="700" ht="15.75" customHeight="1">
      <c r="A700" s="32"/>
      <c r="D700" s="50"/>
      <c r="E700" s="50"/>
      <c r="F700" s="50"/>
      <c r="G700" s="51"/>
      <c r="H700" s="51"/>
      <c r="I700" s="50"/>
      <c r="J700" s="50"/>
      <c r="K700" s="50"/>
    </row>
    <row r="701" ht="15.75" customHeight="1">
      <c r="A701" s="32"/>
      <c r="D701" s="50"/>
      <c r="E701" s="50"/>
      <c r="F701" s="50"/>
      <c r="G701" s="51"/>
      <c r="H701" s="51"/>
      <c r="I701" s="50"/>
      <c r="J701" s="50"/>
      <c r="K701" s="50"/>
    </row>
    <row r="702" ht="15.75" customHeight="1">
      <c r="A702" s="32"/>
      <c r="D702" s="50"/>
      <c r="E702" s="50"/>
      <c r="F702" s="50"/>
      <c r="G702" s="51"/>
      <c r="H702" s="51"/>
      <c r="I702" s="50"/>
      <c r="J702" s="50"/>
      <c r="K702" s="50"/>
    </row>
    <row r="703" ht="15.75" customHeight="1">
      <c r="A703" s="32"/>
      <c r="D703" s="50"/>
      <c r="E703" s="50"/>
      <c r="F703" s="50"/>
      <c r="G703" s="51"/>
      <c r="H703" s="51"/>
      <c r="I703" s="50"/>
      <c r="J703" s="50"/>
      <c r="K703" s="50"/>
    </row>
    <row r="704" ht="15.75" customHeight="1">
      <c r="A704" s="32"/>
      <c r="D704" s="50"/>
      <c r="E704" s="50"/>
      <c r="F704" s="50"/>
      <c r="G704" s="51"/>
      <c r="H704" s="51"/>
      <c r="I704" s="50"/>
      <c r="J704" s="50"/>
      <c r="K704" s="50"/>
    </row>
    <row r="705" ht="15.75" customHeight="1">
      <c r="A705" s="32"/>
      <c r="D705" s="50"/>
      <c r="E705" s="50"/>
      <c r="F705" s="50"/>
      <c r="G705" s="51"/>
      <c r="H705" s="51"/>
      <c r="I705" s="50"/>
      <c r="J705" s="50"/>
      <c r="K705" s="50"/>
    </row>
    <row r="706" ht="15.75" customHeight="1">
      <c r="A706" s="32"/>
      <c r="D706" s="50"/>
      <c r="E706" s="50"/>
      <c r="F706" s="50"/>
      <c r="G706" s="51"/>
      <c r="H706" s="51"/>
      <c r="I706" s="50"/>
      <c r="J706" s="50"/>
      <c r="K706" s="50"/>
    </row>
    <row r="707" ht="15.75" customHeight="1">
      <c r="A707" s="32"/>
      <c r="D707" s="50"/>
      <c r="E707" s="50"/>
      <c r="F707" s="50"/>
      <c r="G707" s="51"/>
      <c r="H707" s="51"/>
      <c r="I707" s="50"/>
      <c r="J707" s="50"/>
      <c r="K707" s="50"/>
    </row>
    <row r="708" ht="15.75" customHeight="1">
      <c r="A708" s="32"/>
      <c r="D708" s="50"/>
      <c r="E708" s="50"/>
      <c r="F708" s="50"/>
      <c r="G708" s="51"/>
      <c r="H708" s="51"/>
      <c r="I708" s="50"/>
      <c r="J708" s="50"/>
      <c r="K708" s="50"/>
    </row>
    <row r="709" ht="15.75" customHeight="1">
      <c r="A709" s="32"/>
      <c r="D709" s="50"/>
      <c r="E709" s="50"/>
      <c r="F709" s="50"/>
      <c r="G709" s="51"/>
      <c r="H709" s="51"/>
      <c r="I709" s="50"/>
      <c r="J709" s="50"/>
      <c r="K709" s="50"/>
    </row>
    <row r="710" ht="15.75" customHeight="1">
      <c r="A710" s="32"/>
      <c r="D710" s="50"/>
      <c r="E710" s="50"/>
      <c r="F710" s="50"/>
      <c r="G710" s="51"/>
      <c r="H710" s="51"/>
      <c r="I710" s="50"/>
      <c r="J710" s="50"/>
      <c r="K710" s="50"/>
    </row>
    <row r="711" ht="15.75" customHeight="1">
      <c r="A711" s="32"/>
      <c r="D711" s="50"/>
      <c r="E711" s="50"/>
      <c r="F711" s="50"/>
      <c r="G711" s="51"/>
      <c r="H711" s="51"/>
      <c r="I711" s="50"/>
      <c r="J711" s="50"/>
      <c r="K711" s="50"/>
    </row>
    <row r="712" ht="15.75" customHeight="1">
      <c r="A712" s="32"/>
      <c r="D712" s="50"/>
      <c r="E712" s="50"/>
      <c r="F712" s="50"/>
      <c r="G712" s="51"/>
      <c r="H712" s="51"/>
      <c r="I712" s="50"/>
      <c r="J712" s="50"/>
      <c r="K712" s="50"/>
    </row>
    <row r="713" ht="15.75" customHeight="1">
      <c r="A713" s="32"/>
      <c r="D713" s="50"/>
      <c r="E713" s="50"/>
      <c r="F713" s="50"/>
      <c r="G713" s="51"/>
      <c r="H713" s="51"/>
      <c r="I713" s="50"/>
      <c r="J713" s="50"/>
      <c r="K713" s="50"/>
    </row>
    <row r="714" ht="15.75" customHeight="1">
      <c r="A714" s="32"/>
      <c r="D714" s="50"/>
      <c r="E714" s="50"/>
      <c r="F714" s="50"/>
      <c r="G714" s="51"/>
      <c r="H714" s="51"/>
      <c r="I714" s="50"/>
      <c r="J714" s="50"/>
      <c r="K714" s="50"/>
    </row>
    <row r="715" ht="15.75" customHeight="1">
      <c r="A715" s="32"/>
      <c r="D715" s="50"/>
      <c r="E715" s="50"/>
      <c r="F715" s="50"/>
      <c r="G715" s="51"/>
      <c r="H715" s="51"/>
      <c r="I715" s="50"/>
      <c r="J715" s="50"/>
      <c r="K715" s="50"/>
    </row>
    <row r="716" ht="15.75" customHeight="1">
      <c r="A716" s="32"/>
      <c r="D716" s="50"/>
      <c r="E716" s="50"/>
      <c r="F716" s="50"/>
      <c r="G716" s="51"/>
      <c r="H716" s="51"/>
      <c r="I716" s="50"/>
      <c r="J716" s="50"/>
      <c r="K716" s="50"/>
    </row>
    <row r="717" ht="15.75" customHeight="1">
      <c r="A717" s="32"/>
      <c r="D717" s="50"/>
      <c r="E717" s="50"/>
      <c r="F717" s="50"/>
      <c r="G717" s="51"/>
      <c r="H717" s="51"/>
      <c r="I717" s="50"/>
      <c r="J717" s="50"/>
      <c r="K717" s="50"/>
    </row>
    <row r="718" ht="15.75" customHeight="1">
      <c r="A718" s="32"/>
      <c r="D718" s="50"/>
      <c r="E718" s="50"/>
      <c r="F718" s="50"/>
      <c r="G718" s="51"/>
      <c r="H718" s="51"/>
      <c r="I718" s="50"/>
      <c r="J718" s="50"/>
      <c r="K718" s="50"/>
    </row>
    <row r="719" ht="15.75" customHeight="1">
      <c r="A719" s="32"/>
      <c r="D719" s="50"/>
      <c r="E719" s="50"/>
      <c r="F719" s="50"/>
      <c r="G719" s="51"/>
      <c r="H719" s="51"/>
      <c r="I719" s="50"/>
      <c r="J719" s="50"/>
      <c r="K719" s="50"/>
    </row>
    <row r="720" ht="15.75" customHeight="1">
      <c r="A720" s="32"/>
      <c r="D720" s="50"/>
      <c r="E720" s="50"/>
      <c r="F720" s="50"/>
      <c r="G720" s="51"/>
      <c r="H720" s="51"/>
      <c r="I720" s="50"/>
      <c r="J720" s="50"/>
      <c r="K720" s="50"/>
    </row>
    <row r="721" ht="15.75" customHeight="1">
      <c r="A721" s="32"/>
      <c r="D721" s="50"/>
      <c r="E721" s="50"/>
      <c r="F721" s="50"/>
      <c r="G721" s="51"/>
      <c r="H721" s="51"/>
      <c r="I721" s="50"/>
      <c r="J721" s="50"/>
      <c r="K721" s="50"/>
    </row>
    <row r="722" ht="15.75" customHeight="1">
      <c r="A722" s="32"/>
      <c r="D722" s="50"/>
      <c r="E722" s="50"/>
      <c r="F722" s="50"/>
      <c r="G722" s="51"/>
      <c r="H722" s="51"/>
      <c r="I722" s="50"/>
      <c r="J722" s="50"/>
      <c r="K722" s="50"/>
    </row>
    <row r="723" ht="15.75" customHeight="1">
      <c r="A723" s="32"/>
      <c r="D723" s="50"/>
      <c r="E723" s="50"/>
      <c r="F723" s="50"/>
      <c r="G723" s="51"/>
      <c r="H723" s="51"/>
      <c r="I723" s="50"/>
      <c r="J723" s="50"/>
      <c r="K723" s="50"/>
    </row>
    <row r="724" ht="15.75" customHeight="1">
      <c r="A724" s="32"/>
      <c r="D724" s="50"/>
      <c r="E724" s="50"/>
      <c r="F724" s="50"/>
      <c r="G724" s="51"/>
      <c r="H724" s="51"/>
      <c r="I724" s="50"/>
      <c r="J724" s="50"/>
      <c r="K724" s="50"/>
    </row>
    <row r="725" ht="15.75" customHeight="1">
      <c r="A725" s="32"/>
      <c r="D725" s="50"/>
      <c r="E725" s="50"/>
      <c r="F725" s="50"/>
      <c r="G725" s="51"/>
      <c r="H725" s="51"/>
      <c r="I725" s="50"/>
      <c r="J725" s="50"/>
      <c r="K725" s="50"/>
    </row>
    <row r="726" ht="15.75" customHeight="1">
      <c r="A726" s="32"/>
      <c r="D726" s="50"/>
      <c r="E726" s="50"/>
      <c r="F726" s="50"/>
      <c r="G726" s="51"/>
      <c r="H726" s="51"/>
      <c r="I726" s="50"/>
      <c r="J726" s="50"/>
      <c r="K726" s="50"/>
    </row>
    <row r="727" ht="15.75" customHeight="1">
      <c r="A727" s="32"/>
      <c r="D727" s="50"/>
      <c r="E727" s="50"/>
      <c r="F727" s="50"/>
      <c r="G727" s="51"/>
      <c r="H727" s="51"/>
      <c r="I727" s="50"/>
      <c r="J727" s="50"/>
      <c r="K727" s="50"/>
    </row>
    <row r="728" ht="15.75" customHeight="1">
      <c r="A728" s="32"/>
      <c r="D728" s="50"/>
      <c r="E728" s="50"/>
      <c r="F728" s="50"/>
      <c r="G728" s="51"/>
      <c r="H728" s="51"/>
      <c r="I728" s="50"/>
      <c r="J728" s="50"/>
      <c r="K728" s="50"/>
    </row>
    <row r="729" ht="15.75" customHeight="1">
      <c r="A729" s="32"/>
      <c r="D729" s="50"/>
      <c r="E729" s="50"/>
      <c r="F729" s="50"/>
      <c r="G729" s="51"/>
      <c r="H729" s="51"/>
      <c r="I729" s="50"/>
      <c r="J729" s="50"/>
      <c r="K729" s="50"/>
    </row>
    <row r="730" ht="15.75" customHeight="1">
      <c r="A730" s="32"/>
      <c r="D730" s="50"/>
      <c r="E730" s="50"/>
      <c r="F730" s="50"/>
      <c r="G730" s="51"/>
      <c r="H730" s="51"/>
      <c r="I730" s="50"/>
      <c r="J730" s="50"/>
      <c r="K730" s="50"/>
    </row>
    <row r="731" ht="15.75" customHeight="1">
      <c r="A731" s="32"/>
      <c r="D731" s="50"/>
      <c r="E731" s="50"/>
      <c r="F731" s="50"/>
      <c r="G731" s="51"/>
      <c r="H731" s="51"/>
      <c r="I731" s="50"/>
      <c r="J731" s="50"/>
      <c r="K731" s="50"/>
    </row>
    <row r="732" ht="15.75" customHeight="1">
      <c r="A732" s="32"/>
      <c r="D732" s="50"/>
      <c r="E732" s="50"/>
      <c r="F732" s="50"/>
      <c r="G732" s="51"/>
      <c r="H732" s="51"/>
      <c r="I732" s="50"/>
      <c r="J732" s="50"/>
      <c r="K732" s="50"/>
    </row>
    <row r="733" ht="15.75" customHeight="1">
      <c r="A733" s="32"/>
      <c r="D733" s="50"/>
      <c r="E733" s="50"/>
      <c r="F733" s="50"/>
      <c r="G733" s="51"/>
      <c r="H733" s="51"/>
      <c r="I733" s="50"/>
      <c r="J733" s="50"/>
      <c r="K733" s="50"/>
    </row>
    <row r="734" ht="15.75" customHeight="1">
      <c r="A734" s="32"/>
      <c r="D734" s="50"/>
      <c r="E734" s="50"/>
      <c r="F734" s="50"/>
      <c r="G734" s="51"/>
      <c r="H734" s="51"/>
      <c r="I734" s="50"/>
      <c r="J734" s="50"/>
      <c r="K734" s="50"/>
    </row>
    <row r="735" ht="15.75" customHeight="1">
      <c r="A735" s="32"/>
      <c r="D735" s="50"/>
      <c r="E735" s="50"/>
      <c r="F735" s="50"/>
      <c r="G735" s="51"/>
      <c r="H735" s="51"/>
      <c r="I735" s="50"/>
      <c r="J735" s="50"/>
      <c r="K735" s="50"/>
    </row>
    <row r="736" ht="15.75" customHeight="1">
      <c r="A736" s="32"/>
      <c r="D736" s="50"/>
      <c r="E736" s="50"/>
      <c r="F736" s="50"/>
      <c r="G736" s="51"/>
      <c r="H736" s="51"/>
      <c r="I736" s="50"/>
      <c r="J736" s="50"/>
      <c r="K736" s="50"/>
    </row>
    <row r="737" ht="15.75" customHeight="1">
      <c r="A737" s="32"/>
      <c r="D737" s="50"/>
      <c r="E737" s="50"/>
      <c r="F737" s="50"/>
      <c r="G737" s="51"/>
      <c r="H737" s="51"/>
      <c r="I737" s="50"/>
      <c r="J737" s="50"/>
      <c r="K737" s="50"/>
    </row>
    <row r="738" ht="15.75" customHeight="1">
      <c r="A738" s="32"/>
      <c r="D738" s="50"/>
      <c r="E738" s="50"/>
      <c r="F738" s="50"/>
      <c r="G738" s="51"/>
      <c r="H738" s="51"/>
      <c r="I738" s="50"/>
      <c r="J738" s="50"/>
      <c r="K738" s="50"/>
    </row>
    <row r="739" ht="15.75" customHeight="1">
      <c r="A739" s="32"/>
      <c r="D739" s="50"/>
      <c r="E739" s="50"/>
      <c r="F739" s="50"/>
      <c r="G739" s="51"/>
      <c r="H739" s="51"/>
      <c r="I739" s="50"/>
      <c r="J739" s="50"/>
      <c r="K739" s="50"/>
    </row>
    <row r="740" ht="15.75" customHeight="1">
      <c r="A740" s="32"/>
      <c r="D740" s="50"/>
      <c r="E740" s="50"/>
      <c r="F740" s="50"/>
      <c r="G740" s="51"/>
      <c r="H740" s="51"/>
      <c r="I740" s="50"/>
      <c r="J740" s="50"/>
      <c r="K740" s="50"/>
    </row>
    <row r="741" ht="15.75" customHeight="1">
      <c r="A741" s="32"/>
      <c r="D741" s="50"/>
      <c r="E741" s="50"/>
      <c r="F741" s="50"/>
      <c r="G741" s="51"/>
      <c r="H741" s="51"/>
      <c r="I741" s="50"/>
      <c r="J741" s="50"/>
      <c r="K741" s="50"/>
    </row>
    <row r="742" ht="15.75" customHeight="1">
      <c r="A742" s="32"/>
      <c r="D742" s="50"/>
      <c r="E742" s="50"/>
      <c r="F742" s="50"/>
      <c r="G742" s="51"/>
      <c r="H742" s="51"/>
      <c r="I742" s="50"/>
      <c r="J742" s="50"/>
      <c r="K742" s="50"/>
    </row>
    <row r="743" ht="15.75" customHeight="1">
      <c r="A743" s="32"/>
      <c r="D743" s="50"/>
      <c r="E743" s="50"/>
      <c r="F743" s="50"/>
      <c r="G743" s="51"/>
      <c r="H743" s="51"/>
      <c r="I743" s="50"/>
      <c r="J743" s="50"/>
      <c r="K743" s="50"/>
    </row>
    <row r="744" ht="15.75" customHeight="1">
      <c r="A744" s="32"/>
      <c r="D744" s="50"/>
      <c r="E744" s="50"/>
      <c r="F744" s="50"/>
      <c r="G744" s="51"/>
      <c r="H744" s="51"/>
      <c r="I744" s="50"/>
      <c r="J744" s="50"/>
      <c r="K744" s="50"/>
    </row>
    <row r="745" ht="15.75" customHeight="1">
      <c r="A745" s="32"/>
      <c r="D745" s="50"/>
      <c r="E745" s="50"/>
      <c r="F745" s="50"/>
      <c r="G745" s="51"/>
      <c r="H745" s="51"/>
      <c r="I745" s="50"/>
      <c r="J745" s="50"/>
      <c r="K745" s="50"/>
    </row>
    <row r="746" ht="15.75" customHeight="1">
      <c r="A746" s="32"/>
      <c r="D746" s="50"/>
      <c r="E746" s="50"/>
      <c r="F746" s="50"/>
      <c r="G746" s="51"/>
      <c r="H746" s="51"/>
      <c r="I746" s="50"/>
      <c r="J746" s="50"/>
      <c r="K746" s="50"/>
    </row>
    <row r="747" ht="15.75" customHeight="1">
      <c r="A747" s="32"/>
      <c r="D747" s="50"/>
      <c r="E747" s="50"/>
      <c r="F747" s="50"/>
      <c r="G747" s="51"/>
      <c r="H747" s="51"/>
      <c r="I747" s="50"/>
      <c r="J747" s="50"/>
      <c r="K747" s="50"/>
    </row>
    <row r="748" ht="15.75" customHeight="1">
      <c r="A748" s="32"/>
      <c r="D748" s="50"/>
      <c r="E748" s="50"/>
      <c r="F748" s="50"/>
      <c r="G748" s="51"/>
      <c r="H748" s="51"/>
      <c r="I748" s="50"/>
      <c r="J748" s="50"/>
      <c r="K748" s="50"/>
    </row>
    <row r="749" ht="15.75" customHeight="1">
      <c r="A749" s="32"/>
      <c r="D749" s="50"/>
      <c r="E749" s="50"/>
      <c r="F749" s="50"/>
      <c r="G749" s="51"/>
      <c r="H749" s="51"/>
      <c r="I749" s="50"/>
      <c r="J749" s="50"/>
      <c r="K749" s="50"/>
    </row>
    <row r="750" ht="15.75" customHeight="1">
      <c r="A750" s="32"/>
      <c r="D750" s="50"/>
      <c r="E750" s="50"/>
      <c r="F750" s="50"/>
      <c r="G750" s="51"/>
      <c r="H750" s="51"/>
      <c r="I750" s="50"/>
      <c r="J750" s="50"/>
      <c r="K750" s="50"/>
    </row>
    <row r="751" ht="15.75" customHeight="1">
      <c r="A751" s="32"/>
      <c r="D751" s="50"/>
      <c r="E751" s="50"/>
      <c r="F751" s="50"/>
      <c r="G751" s="51"/>
      <c r="H751" s="51"/>
      <c r="I751" s="50"/>
      <c r="J751" s="50"/>
      <c r="K751" s="50"/>
    </row>
    <row r="752" ht="15.75" customHeight="1">
      <c r="A752" s="32"/>
      <c r="D752" s="50"/>
      <c r="E752" s="50"/>
      <c r="F752" s="50"/>
      <c r="G752" s="51"/>
      <c r="H752" s="51"/>
      <c r="I752" s="50"/>
      <c r="J752" s="50"/>
      <c r="K752" s="50"/>
    </row>
    <row r="753" ht="15.75" customHeight="1">
      <c r="A753" s="32"/>
      <c r="D753" s="50"/>
      <c r="E753" s="50"/>
      <c r="F753" s="50"/>
      <c r="G753" s="51"/>
      <c r="H753" s="51"/>
      <c r="I753" s="50"/>
      <c r="J753" s="50"/>
      <c r="K753" s="50"/>
    </row>
    <row r="754" ht="15.75" customHeight="1">
      <c r="A754" s="32"/>
      <c r="D754" s="50"/>
      <c r="E754" s="50"/>
      <c r="F754" s="50"/>
      <c r="G754" s="51"/>
      <c r="H754" s="51"/>
      <c r="I754" s="50"/>
      <c r="J754" s="50"/>
      <c r="K754" s="50"/>
    </row>
    <row r="755" ht="15.75" customHeight="1">
      <c r="A755" s="32"/>
      <c r="D755" s="50"/>
      <c r="E755" s="50"/>
      <c r="F755" s="50"/>
      <c r="G755" s="51"/>
      <c r="H755" s="51"/>
      <c r="I755" s="50"/>
      <c r="J755" s="50"/>
      <c r="K755" s="50"/>
    </row>
    <row r="756" ht="15.75" customHeight="1">
      <c r="A756" s="32"/>
      <c r="D756" s="50"/>
      <c r="E756" s="50"/>
      <c r="F756" s="50"/>
      <c r="G756" s="51"/>
      <c r="H756" s="51"/>
      <c r="I756" s="50"/>
      <c r="J756" s="50"/>
      <c r="K756" s="50"/>
    </row>
    <row r="757" ht="15.75" customHeight="1">
      <c r="A757" s="32"/>
      <c r="D757" s="50"/>
      <c r="E757" s="50"/>
      <c r="F757" s="50"/>
      <c r="G757" s="51"/>
      <c r="H757" s="51"/>
      <c r="I757" s="50"/>
      <c r="J757" s="50"/>
      <c r="K757" s="50"/>
    </row>
    <row r="758" ht="15.75" customHeight="1">
      <c r="A758" s="32"/>
      <c r="D758" s="50"/>
      <c r="E758" s="50"/>
      <c r="F758" s="50"/>
      <c r="G758" s="51"/>
      <c r="H758" s="51"/>
      <c r="I758" s="50"/>
      <c r="J758" s="50"/>
      <c r="K758" s="50"/>
    </row>
    <row r="759" ht="15.75" customHeight="1">
      <c r="A759" s="32"/>
      <c r="D759" s="50"/>
      <c r="E759" s="50"/>
      <c r="F759" s="50"/>
      <c r="G759" s="51"/>
      <c r="H759" s="51"/>
      <c r="I759" s="50"/>
      <c r="J759" s="50"/>
      <c r="K759" s="50"/>
    </row>
    <row r="760" ht="15.75" customHeight="1">
      <c r="A760" s="32"/>
      <c r="D760" s="50"/>
      <c r="E760" s="50"/>
      <c r="F760" s="50"/>
      <c r="G760" s="51"/>
      <c r="H760" s="51"/>
      <c r="I760" s="50"/>
      <c r="J760" s="50"/>
      <c r="K760" s="50"/>
    </row>
    <row r="761" ht="15.75" customHeight="1">
      <c r="A761" s="32"/>
      <c r="D761" s="50"/>
      <c r="E761" s="50"/>
      <c r="F761" s="50"/>
      <c r="G761" s="51"/>
      <c r="H761" s="51"/>
      <c r="I761" s="50"/>
      <c r="J761" s="50"/>
      <c r="K761" s="50"/>
    </row>
    <row r="762" ht="15.75" customHeight="1">
      <c r="A762" s="32"/>
      <c r="D762" s="50"/>
      <c r="E762" s="50"/>
      <c r="F762" s="50"/>
      <c r="G762" s="51"/>
      <c r="H762" s="51"/>
      <c r="I762" s="50"/>
      <c r="J762" s="50"/>
      <c r="K762" s="50"/>
    </row>
    <row r="763" ht="15.75" customHeight="1">
      <c r="A763" s="32"/>
      <c r="D763" s="50"/>
      <c r="E763" s="50"/>
      <c r="F763" s="50"/>
      <c r="G763" s="51"/>
      <c r="H763" s="51"/>
      <c r="I763" s="50"/>
      <c r="J763" s="50"/>
      <c r="K763" s="50"/>
    </row>
    <row r="764" ht="15.75" customHeight="1">
      <c r="A764" s="32"/>
      <c r="D764" s="50"/>
      <c r="E764" s="50"/>
      <c r="F764" s="50"/>
      <c r="G764" s="51"/>
      <c r="H764" s="51"/>
      <c r="I764" s="50"/>
      <c r="J764" s="50"/>
      <c r="K764" s="50"/>
    </row>
    <row r="765" ht="15.75" customHeight="1">
      <c r="A765" s="32"/>
      <c r="D765" s="50"/>
      <c r="E765" s="50"/>
      <c r="F765" s="50"/>
      <c r="G765" s="51"/>
      <c r="H765" s="51"/>
      <c r="I765" s="50"/>
      <c r="J765" s="50"/>
      <c r="K765" s="50"/>
    </row>
    <row r="766" ht="15.75" customHeight="1">
      <c r="A766" s="32"/>
      <c r="D766" s="50"/>
      <c r="E766" s="50"/>
      <c r="F766" s="50"/>
      <c r="G766" s="51"/>
      <c r="H766" s="51"/>
      <c r="I766" s="50"/>
      <c r="J766" s="50"/>
      <c r="K766" s="50"/>
    </row>
    <row r="767" ht="15.75" customHeight="1">
      <c r="A767" s="32"/>
      <c r="D767" s="50"/>
      <c r="E767" s="50"/>
      <c r="F767" s="50"/>
      <c r="G767" s="51"/>
      <c r="H767" s="51"/>
      <c r="I767" s="50"/>
      <c r="J767" s="50"/>
      <c r="K767" s="50"/>
    </row>
    <row r="768" ht="15.75" customHeight="1">
      <c r="A768" s="32"/>
      <c r="D768" s="50"/>
      <c r="E768" s="50"/>
      <c r="F768" s="50"/>
      <c r="G768" s="51"/>
      <c r="H768" s="51"/>
      <c r="I768" s="50"/>
      <c r="J768" s="50"/>
      <c r="K768" s="50"/>
    </row>
    <row r="769" ht="15.75" customHeight="1">
      <c r="A769" s="32"/>
      <c r="D769" s="50"/>
      <c r="E769" s="50"/>
      <c r="F769" s="50"/>
      <c r="G769" s="51"/>
      <c r="H769" s="51"/>
      <c r="I769" s="50"/>
      <c r="J769" s="50"/>
      <c r="K769" s="50"/>
    </row>
    <row r="770" ht="15.75" customHeight="1">
      <c r="A770" s="32"/>
      <c r="D770" s="50"/>
      <c r="E770" s="50"/>
      <c r="F770" s="50"/>
      <c r="G770" s="51"/>
      <c r="H770" s="51"/>
      <c r="I770" s="50"/>
      <c r="J770" s="50"/>
      <c r="K770" s="50"/>
    </row>
    <row r="771" ht="15.75" customHeight="1">
      <c r="A771" s="32"/>
      <c r="D771" s="50"/>
      <c r="E771" s="50"/>
      <c r="F771" s="50"/>
      <c r="G771" s="51"/>
      <c r="H771" s="51"/>
      <c r="I771" s="50"/>
      <c r="J771" s="50"/>
      <c r="K771" s="50"/>
    </row>
    <row r="772" ht="15.75" customHeight="1">
      <c r="A772" s="32"/>
      <c r="D772" s="50"/>
      <c r="E772" s="50"/>
      <c r="F772" s="50"/>
      <c r="G772" s="51"/>
      <c r="H772" s="51"/>
      <c r="I772" s="50"/>
      <c r="J772" s="50"/>
      <c r="K772" s="50"/>
    </row>
    <row r="773" ht="15.75" customHeight="1">
      <c r="A773" s="32"/>
      <c r="D773" s="50"/>
      <c r="E773" s="50"/>
      <c r="F773" s="50"/>
      <c r="G773" s="51"/>
      <c r="H773" s="51"/>
      <c r="I773" s="50"/>
      <c r="J773" s="50"/>
      <c r="K773" s="50"/>
    </row>
    <row r="774" ht="15.75" customHeight="1">
      <c r="A774" s="32"/>
      <c r="D774" s="50"/>
      <c r="E774" s="50"/>
      <c r="F774" s="50"/>
      <c r="G774" s="51"/>
      <c r="H774" s="51"/>
      <c r="I774" s="50"/>
      <c r="J774" s="50"/>
      <c r="K774" s="50"/>
    </row>
    <row r="775" ht="15.75" customHeight="1">
      <c r="A775" s="32"/>
      <c r="D775" s="50"/>
      <c r="E775" s="50"/>
      <c r="F775" s="50"/>
      <c r="G775" s="51"/>
      <c r="H775" s="51"/>
      <c r="I775" s="50"/>
      <c r="J775" s="50"/>
      <c r="K775" s="50"/>
    </row>
    <row r="776" ht="15.75" customHeight="1">
      <c r="A776" s="32"/>
      <c r="D776" s="50"/>
      <c r="E776" s="50"/>
      <c r="F776" s="50"/>
      <c r="G776" s="51"/>
      <c r="H776" s="51"/>
      <c r="I776" s="50"/>
      <c r="J776" s="50"/>
      <c r="K776" s="50"/>
    </row>
    <row r="777" ht="15.75" customHeight="1">
      <c r="A777" s="32"/>
      <c r="D777" s="50"/>
      <c r="E777" s="50"/>
      <c r="F777" s="50"/>
      <c r="G777" s="51"/>
      <c r="H777" s="51"/>
      <c r="I777" s="50"/>
      <c r="J777" s="50"/>
      <c r="K777" s="50"/>
    </row>
    <row r="778" ht="15.75" customHeight="1">
      <c r="A778" s="32"/>
      <c r="D778" s="50"/>
      <c r="E778" s="50"/>
      <c r="F778" s="50"/>
      <c r="G778" s="51"/>
      <c r="H778" s="51"/>
      <c r="I778" s="50"/>
      <c r="J778" s="50"/>
      <c r="K778" s="50"/>
    </row>
    <row r="779" ht="15.75" customHeight="1">
      <c r="A779" s="32"/>
      <c r="D779" s="50"/>
      <c r="E779" s="50"/>
      <c r="F779" s="50"/>
      <c r="G779" s="51"/>
      <c r="H779" s="51"/>
      <c r="I779" s="50"/>
      <c r="J779" s="50"/>
      <c r="K779" s="50"/>
    </row>
    <row r="780" ht="15.75" customHeight="1">
      <c r="A780" s="32"/>
      <c r="D780" s="50"/>
      <c r="E780" s="50"/>
      <c r="F780" s="50"/>
      <c r="G780" s="51"/>
      <c r="H780" s="51"/>
      <c r="I780" s="50"/>
      <c r="J780" s="50"/>
      <c r="K780" s="50"/>
    </row>
    <row r="781" ht="15.75" customHeight="1">
      <c r="A781" s="32"/>
      <c r="D781" s="50"/>
      <c r="E781" s="50"/>
      <c r="F781" s="50"/>
      <c r="G781" s="51"/>
      <c r="H781" s="51"/>
      <c r="I781" s="50"/>
      <c r="J781" s="50"/>
      <c r="K781" s="50"/>
    </row>
    <row r="782" ht="15.75" customHeight="1">
      <c r="A782" s="32"/>
      <c r="D782" s="50"/>
      <c r="E782" s="50"/>
      <c r="F782" s="50"/>
      <c r="G782" s="51"/>
      <c r="H782" s="51"/>
      <c r="I782" s="50"/>
      <c r="J782" s="50"/>
      <c r="K782" s="50"/>
    </row>
    <row r="783" ht="15.75" customHeight="1">
      <c r="A783" s="32"/>
      <c r="D783" s="50"/>
      <c r="E783" s="50"/>
      <c r="F783" s="50"/>
      <c r="G783" s="51"/>
      <c r="H783" s="51"/>
      <c r="I783" s="50"/>
      <c r="J783" s="50"/>
      <c r="K783" s="50"/>
    </row>
    <row r="784" ht="15.75" customHeight="1">
      <c r="A784" s="32"/>
      <c r="D784" s="50"/>
      <c r="E784" s="50"/>
      <c r="F784" s="50"/>
      <c r="G784" s="51"/>
      <c r="H784" s="51"/>
      <c r="I784" s="50"/>
      <c r="J784" s="50"/>
      <c r="K784" s="50"/>
    </row>
    <row r="785" ht="15.75" customHeight="1">
      <c r="A785" s="32"/>
      <c r="D785" s="50"/>
      <c r="E785" s="50"/>
      <c r="F785" s="50"/>
      <c r="G785" s="51"/>
      <c r="H785" s="51"/>
      <c r="I785" s="50"/>
      <c r="J785" s="50"/>
      <c r="K785" s="50"/>
    </row>
    <row r="786" ht="15.75" customHeight="1">
      <c r="A786" s="32"/>
      <c r="D786" s="50"/>
      <c r="E786" s="50"/>
      <c r="F786" s="50"/>
      <c r="G786" s="51"/>
      <c r="H786" s="51"/>
      <c r="I786" s="50"/>
      <c r="J786" s="50"/>
      <c r="K786" s="50"/>
    </row>
    <row r="787" ht="15.75" customHeight="1">
      <c r="A787" s="32"/>
      <c r="D787" s="50"/>
      <c r="E787" s="50"/>
      <c r="F787" s="50"/>
      <c r="G787" s="51"/>
      <c r="H787" s="51"/>
      <c r="I787" s="50"/>
      <c r="J787" s="50"/>
      <c r="K787" s="50"/>
    </row>
    <row r="788" ht="15.75" customHeight="1">
      <c r="A788" s="32"/>
      <c r="D788" s="50"/>
      <c r="E788" s="50"/>
      <c r="F788" s="50"/>
      <c r="G788" s="51"/>
      <c r="H788" s="51"/>
      <c r="I788" s="50"/>
      <c r="J788" s="50"/>
      <c r="K788" s="50"/>
    </row>
    <row r="789" ht="15.75" customHeight="1">
      <c r="A789" s="32"/>
      <c r="D789" s="50"/>
      <c r="E789" s="50"/>
      <c r="F789" s="50"/>
      <c r="G789" s="51"/>
      <c r="H789" s="51"/>
      <c r="I789" s="50"/>
      <c r="J789" s="50"/>
      <c r="K789" s="50"/>
    </row>
    <row r="790" ht="15.75" customHeight="1">
      <c r="A790" s="32"/>
      <c r="D790" s="50"/>
      <c r="E790" s="50"/>
      <c r="F790" s="50"/>
      <c r="G790" s="51"/>
      <c r="H790" s="51"/>
      <c r="I790" s="50"/>
      <c r="J790" s="50"/>
      <c r="K790" s="50"/>
    </row>
    <row r="791" ht="15.75" customHeight="1">
      <c r="A791" s="32"/>
      <c r="D791" s="50"/>
      <c r="E791" s="50"/>
      <c r="F791" s="50"/>
      <c r="G791" s="51"/>
      <c r="H791" s="51"/>
      <c r="I791" s="50"/>
      <c r="J791" s="50"/>
      <c r="K791" s="50"/>
    </row>
    <row r="792" ht="15.75" customHeight="1">
      <c r="A792" s="32"/>
      <c r="D792" s="50"/>
      <c r="E792" s="50"/>
      <c r="F792" s="50"/>
      <c r="G792" s="51"/>
      <c r="H792" s="51"/>
      <c r="I792" s="50"/>
      <c r="J792" s="50"/>
      <c r="K792" s="50"/>
    </row>
    <row r="793" ht="15.75" customHeight="1">
      <c r="A793" s="32"/>
      <c r="D793" s="50"/>
      <c r="E793" s="50"/>
      <c r="F793" s="50"/>
      <c r="G793" s="51"/>
      <c r="H793" s="51"/>
      <c r="I793" s="50"/>
      <c r="J793" s="50"/>
      <c r="K793" s="50"/>
    </row>
    <row r="794" ht="15.75" customHeight="1">
      <c r="A794" s="32"/>
      <c r="D794" s="50"/>
      <c r="E794" s="50"/>
      <c r="F794" s="50"/>
      <c r="G794" s="51"/>
      <c r="H794" s="51"/>
      <c r="I794" s="50"/>
      <c r="J794" s="50"/>
      <c r="K794" s="50"/>
    </row>
    <row r="795" ht="15.75" customHeight="1">
      <c r="A795" s="32"/>
      <c r="D795" s="50"/>
      <c r="E795" s="50"/>
      <c r="F795" s="50"/>
      <c r="G795" s="51"/>
      <c r="H795" s="51"/>
      <c r="I795" s="50"/>
      <c r="J795" s="50"/>
      <c r="K795" s="50"/>
    </row>
    <row r="796" ht="15.75" customHeight="1">
      <c r="A796" s="32"/>
      <c r="D796" s="50"/>
      <c r="E796" s="50"/>
      <c r="F796" s="50"/>
      <c r="G796" s="51"/>
      <c r="H796" s="51"/>
      <c r="I796" s="50"/>
      <c r="J796" s="50"/>
      <c r="K796" s="50"/>
    </row>
    <row r="797" ht="15.75" customHeight="1">
      <c r="A797" s="32"/>
      <c r="D797" s="50"/>
      <c r="E797" s="50"/>
      <c r="F797" s="50"/>
      <c r="G797" s="51"/>
      <c r="H797" s="51"/>
      <c r="I797" s="50"/>
      <c r="J797" s="50"/>
      <c r="K797" s="50"/>
    </row>
    <row r="798" ht="15.75" customHeight="1">
      <c r="A798" s="32"/>
      <c r="D798" s="50"/>
      <c r="E798" s="50"/>
      <c r="F798" s="50"/>
      <c r="G798" s="51"/>
      <c r="H798" s="51"/>
      <c r="I798" s="50"/>
      <c r="J798" s="50"/>
      <c r="K798" s="50"/>
    </row>
    <row r="799" ht="15.75" customHeight="1">
      <c r="A799" s="32"/>
      <c r="D799" s="50"/>
      <c r="E799" s="50"/>
      <c r="F799" s="50"/>
      <c r="G799" s="51"/>
      <c r="H799" s="51"/>
      <c r="I799" s="50"/>
      <c r="J799" s="50"/>
      <c r="K799" s="50"/>
    </row>
    <row r="800" ht="15.75" customHeight="1">
      <c r="A800" s="32"/>
      <c r="D800" s="50"/>
      <c r="E800" s="50"/>
      <c r="F800" s="50"/>
      <c r="G800" s="51"/>
      <c r="H800" s="51"/>
      <c r="I800" s="50"/>
      <c r="J800" s="50"/>
      <c r="K800" s="50"/>
    </row>
    <row r="801" ht="15.75" customHeight="1">
      <c r="A801" s="32"/>
      <c r="D801" s="50"/>
      <c r="E801" s="50"/>
      <c r="F801" s="50"/>
      <c r="G801" s="51"/>
      <c r="H801" s="51"/>
      <c r="I801" s="50"/>
      <c r="J801" s="50"/>
      <c r="K801" s="50"/>
    </row>
    <row r="802" ht="15.75" customHeight="1">
      <c r="A802" s="32"/>
      <c r="D802" s="50"/>
      <c r="E802" s="50"/>
      <c r="F802" s="50"/>
      <c r="G802" s="51"/>
      <c r="H802" s="51"/>
      <c r="I802" s="50"/>
      <c r="J802" s="50"/>
      <c r="K802" s="50"/>
    </row>
    <row r="803" ht="15.75" customHeight="1">
      <c r="A803" s="32"/>
      <c r="D803" s="50"/>
      <c r="E803" s="50"/>
      <c r="F803" s="50"/>
      <c r="G803" s="51"/>
      <c r="H803" s="51"/>
      <c r="I803" s="50"/>
      <c r="J803" s="50"/>
      <c r="K803" s="50"/>
    </row>
    <row r="804" ht="15.75" customHeight="1">
      <c r="A804" s="32"/>
      <c r="D804" s="50"/>
      <c r="E804" s="50"/>
      <c r="F804" s="50"/>
      <c r="G804" s="51"/>
      <c r="H804" s="51"/>
      <c r="I804" s="50"/>
      <c r="J804" s="50"/>
      <c r="K804" s="50"/>
    </row>
    <row r="805" ht="15.75" customHeight="1">
      <c r="A805" s="32"/>
      <c r="D805" s="50"/>
      <c r="E805" s="50"/>
      <c r="F805" s="50"/>
      <c r="G805" s="51"/>
      <c r="H805" s="51"/>
      <c r="I805" s="50"/>
      <c r="J805" s="50"/>
      <c r="K805" s="50"/>
    </row>
    <row r="806" ht="15.75" customHeight="1">
      <c r="A806" s="32"/>
      <c r="D806" s="50"/>
      <c r="E806" s="50"/>
      <c r="F806" s="50"/>
      <c r="G806" s="51"/>
      <c r="H806" s="51"/>
      <c r="I806" s="50"/>
      <c r="J806" s="50"/>
      <c r="K806" s="50"/>
    </row>
    <row r="807" ht="15.75" customHeight="1">
      <c r="A807" s="32"/>
      <c r="D807" s="50"/>
      <c r="E807" s="50"/>
      <c r="F807" s="50"/>
      <c r="G807" s="51"/>
      <c r="H807" s="51"/>
      <c r="I807" s="50"/>
      <c r="J807" s="50"/>
      <c r="K807" s="50"/>
    </row>
    <row r="808" ht="15.75" customHeight="1">
      <c r="A808" s="32"/>
      <c r="D808" s="50"/>
      <c r="E808" s="50"/>
      <c r="F808" s="50"/>
      <c r="G808" s="51"/>
      <c r="H808" s="51"/>
      <c r="I808" s="50"/>
      <c r="J808" s="50"/>
      <c r="K808" s="50"/>
    </row>
    <row r="809" ht="15.75" customHeight="1">
      <c r="A809" s="32"/>
      <c r="D809" s="50"/>
      <c r="E809" s="50"/>
      <c r="F809" s="50"/>
      <c r="G809" s="51"/>
      <c r="H809" s="51"/>
      <c r="I809" s="50"/>
      <c r="J809" s="50"/>
      <c r="K809" s="50"/>
    </row>
    <row r="810" ht="15.75" customHeight="1">
      <c r="A810" s="32"/>
      <c r="D810" s="50"/>
      <c r="E810" s="50"/>
      <c r="F810" s="50"/>
      <c r="G810" s="51"/>
      <c r="H810" s="51"/>
      <c r="I810" s="50"/>
      <c r="J810" s="50"/>
      <c r="K810" s="50"/>
    </row>
    <row r="811" ht="15.75" customHeight="1">
      <c r="A811" s="32"/>
      <c r="D811" s="50"/>
      <c r="E811" s="50"/>
      <c r="F811" s="50"/>
      <c r="G811" s="51"/>
      <c r="H811" s="51"/>
      <c r="I811" s="50"/>
      <c r="J811" s="50"/>
      <c r="K811" s="50"/>
    </row>
    <row r="812" ht="15.75" customHeight="1">
      <c r="A812" s="32"/>
      <c r="D812" s="50"/>
      <c r="E812" s="50"/>
      <c r="F812" s="50"/>
      <c r="G812" s="51"/>
      <c r="H812" s="51"/>
      <c r="I812" s="50"/>
      <c r="J812" s="50"/>
      <c r="K812" s="50"/>
    </row>
    <row r="813" ht="15.75" customHeight="1">
      <c r="A813" s="32"/>
      <c r="D813" s="50"/>
      <c r="E813" s="50"/>
      <c r="F813" s="50"/>
      <c r="G813" s="51"/>
      <c r="H813" s="51"/>
      <c r="I813" s="50"/>
      <c r="J813" s="50"/>
      <c r="K813" s="50"/>
    </row>
    <row r="814" ht="15.75" customHeight="1">
      <c r="A814" s="32"/>
      <c r="D814" s="50"/>
      <c r="E814" s="50"/>
      <c r="F814" s="50"/>
      <c r="G814" s="51"/>
      <c r="H814" s="51"/>
      <c r="I814" s="50"/>
      <c r="J814" s="50"/>
      <c r="K814" s="50"/>
    </row>
    <row r="815" ht="15.75" customHeight="1">
      <c r="A815" s="32"/>
      <c r="D815" s="50"/>
      <c r="E815" s="50"/>
      <c r="F815" s="50"/>
      <c r="G815" s="51"/>
      <c r="H815" s="51"/>
      <c r="I815" s="50"/>
      <c r="J815" s="50"/>
      <c r="K815" s="50"/>
    </row>
    <row r="816" ht="15.75" customHeight="1">
      <c r="A816" s="32"/>
      <c r="D816" s="50"/>
      <c r="E816" s="50"/>
      <c r="F816" s="50"/>
      <c r="G816" s="51"/>
      <c r="H816" s="51"/>
      <c r="I816" s="50"/>
      <c r="J816" s="50"/>
      <c r="K816" s="50"/>
    </row>
    <row r="817" ht="15.75" customHeight="1">
      <c r="A817" s="32"/>
      <c r="D817" s="50"/>
      <c r="E817" s="50"/>
      <c r="F817" s="50"/>
      <c r="G817" s="51"/>
      <c r="H817" s="51"/>
      <c r="I817" s="50"/>
      <c r="J817" s="50"/>
      <c r="K817" s="50"/>
    </row>
    <row r="818" ht="15.75" customHeight="1">
      <c r="A818" s="32"/>
      <c r="D818" s="50"/>
      <c r="E818" s="50"/>
      <c r="F818" s="50"/>
      <c r="G818" s="51"/>
      <c r="H818" s="51"/>
      <c r="I818" s="50"/>
      <c r="J818" s="50"/>
      <c r="K818" s="50"/>
    </row>
    <row r="819" ht="15.75" customHeight="1">
      <c r="A819" s="32"/>
      <c r="D819" s="50"/>
      <c r="E819" s="50"/>
      <c r="F819" s="50"/>
      <c r="G819" s="51"/>
      <c r="H819" s="51"/>
      <c r="I819" s="50"/>
      <c r="J819" s="50"/>
      <c r="K819" s="50"/>
    </row>
    <row r="820" ht="15.75" customHeight="1">
      <c r="A820" s="32"/>
      <c r="D820" s="50"/>
      <c r="E820" s="50"/>
      <c r="F820" s="50"/>
      <c r="G820" s="51"/>
      <c r="H820" s="51"/>
      <c r="I820" s="50"/>
      <c r="J820" s="50"/>
      <c r="K820" s="50"/>
    </row>
    <row r="821" ht="15.75" customHeight="1">
      <c r="A821" s="32"/>
      <c r="D821" s="50"/>
      <c r="E821" s="50"/>
      <c r="F821" s="50"/>
      <c r="G821" s="51"/>
      <c r="H821" s="51"/>
      <c r="I821" s="50"/>
      <c r="J821" s="50"/>
      <c r="K821" s="50"/>
    </row>
    <row r="822" ht="15.75" customHeight="1">
      <c r="A822" s="32"/>
      <c r="D822" s="50"/>
      <c r="E822" s="50"/>
      <c r="F822" s="50"/>
      <c r="G822" s="51"/>
      <c r="H822" s="51"/>
      <c r="I822" s="50"/>
      <c r="J822" s="50"/>
      <c r="K822" s="50"/>
    </row>
    <row r="823" ht="15.75" customHeight="1">
      <c r="A823" s="32"/>
      <c r="D823" s="50"/>
      <c r="E823" s="50"/>
      <c r="F823" s="50"/>
      <c r="G823" s="51"/>
      <c r="H823" s="51"/>
      <c r="I823" s="50"/>
      <c r="J823" s="50"/>
      <c r="K823" s="50"/>
    </row>
    <row r="824" ht="15.75" customHeight="1">
      <c r="A824" s="32"/>
      <c r="D824" s="50"/>
      <c r="E824" s="50"/>
      <c r="F824" s="50"/>
      <c r="G824" s="51"/>
      <c r="H824" s="51"/>
      <c r="I824" s="50"/>
      <c r="J824" s="50"/>
      <c r="K824" s="50"/>
    </row>
    <row r="825" ht="15.75" customHeight="1">
      <c r="A825" s="32"/>
      <c r="D825" s="50"/>
      <c r="E825" s="50"/>
      <c r="F825" s="50"/>
      <c r="G825" s="51"/>
      <c r="H825" s="51"/>
      <c r="I825" s="50"/>
      <c r="J825" s="50"/>
      <c r="K825" s="50"/>
    </row>
    <row r="826" ht="15.75" customHeight="1">
      <c r="A826" s="32"/>
      <c r="D826" s="50"/>
      <c r="E826" s="50"/>
      <c r="F826" s="50"/>
      <c r="G826" s="51"/>
      <c r="H826" s="51"/>
      <c r="I826" s="50"/>
      <c r="J826" s="50"/>
      <c r="K826" s="50"/>
    </row>
    <row r="827" ht="15.75" customHeight="1">
      <c r="A827" s="32"/>
      <c r="D827" s="50"/>
      <c r="E827" s="50"/>
      <c r="F827" s="50"/>
      <c r="G827" s="51"/>
      <c r="H827" s="51"/>
      <c r="I827" s="50"/>
      <c r="J827" s="50"/>
      <c r="K827" s="50"/>
    </row>
    <row r="828" ht="15.75" customHeight="1">
      <c r="A828" s="32"/>
      <c r="D828" s="50"/>
      <c r="E828" s="50"/>
      <c r="F828" s="50"/>
      <c r="G828" s="51"/>
      <c r="H828" s="51"/>
      <c r="I828" s="50"/>
      <c r="J828" s="50"/>
      <c r="K828" s="50"/>
    </row>
    <row r="829" ht="15.75" customHeight="1">
      <c r="A829" s="32"/>
      <c r="D829" s="50"/>
      <c r="E829" s="50"/>
      <c r="F829" s="50"/>
      <c r="G829" s="51"/>
      <c r="H829" s="51"/>
      <c r="I829" s="50"/>
      <c r="J829" s="50"/>
      <c r="K829" s="50"/>
    </row>
    <row r="830" ht="15.75" customHeight="1">
      <c r="A830" s="32"/>
      <c r="D830" s="50"/>
      <c r="E830" s="50"/>
      <c r="F830" s="50"/>
      <c r="G830" s="51"/>
      <c r="H830" s="51"/>
      <c r="I830" s="50"/>
      <c r="J830" s="50"/>
      <c r="K830" s="50"/>
    </row>
    <row r="831" ht="15.75" customHeight="1">
      <c r="A831" s="32"/>
      <c r="D831" s="50"/>
      <c r="E831" s="50"/>
      <c r="F831" s="50"/>
      <c r="G831" s="51"/>
      <c r="H831" s="51"/>
      <c r="I831" s="50"/>
      <c r="J831" s="50"/>
      <c r="K831" s="50"/>
    </row>
    <row r="832" ht="15.75" customHeight="1">
      <c r="A832" s="32"/>
      <c r="D832" s="50"/>
      <c r="E832" s="50"/>
      <c r="F832" s="50"/>
      <c r="G832" s="51"/>
      <c r="H832" s="51"/>
      <c r="I832" s="50"/>
      <c r="J832" s="50"/>
      <c r="K832" s="50"/>
    </row>
    <row r="833" ht="15.75" customHeight="1">
      <c r="A833" s="32"/>
      <c r="D833" s="50"/>
      <c r="E833" s="50"/>
      <c r="F833" s="50"/>
      <c r="G833" s="51"/>
      <c r="H833" s="51"/>
      <c r="I833" s="50"/>
      <c r="J833" s="50"/>
      <c r="K833" s="50"/>
    </row>
    <row r="834" ht="15.75" customHeight="1">
      <c r="A834" s="32"/>
      <c r="D834" s="50"/>
      <c r="E834" s="50"/>
      <c r="F834" s="50"/>
      <c r="G834" s="51"/>
      <c r="H834" s="51"/>
      <c r="I834" s="50"/>
      <c r="J834" s="50"/>
      <c r="K834" s="50"/>
    </row>
    <row r="835" ht="15.75" customHeight="1">
      <c r="A835" s="32"/>
      <c r="D835" s="50"/>
      <c r="E835" s="50"/>
      <c r="F835" s="50"/>
      <c r="G835" s="51"/>
      <c r="H835" s="51"/>
      <c r="I835" s="50"/>
      <c r="J835" s="50"/>
      <c r="K835" s="50"/>
    </row>
    <row r="836" ht="15.75" customHeight="1">
      <c r="A836" s="32"/>
      <c r="D836" s="50"/>
      <c r="E836" s="50"/>
      <c r="F836" s="50"/>
      <c r="G836" s="51"/>
      <c r="H836" s="51"/>
      <c r="I836" s="50"/>
      <c r="J836" s="50"/>
      <c r="K836" s="50"/>
    </row>
    <row r="837" ht="15.75" customHeight="1">
      <c r="A837" s="32"/>
      <c r="D837" s="50"/>
      <c r="E837" s="50"/>
      <c r="F837" s="50"/>
      <c r="G837" s="51"/>
      <c r="H837" s="51"/>
      <c r="I837" s="50"/>
      <c r="J837" s="50"/>
      <c r="K837" s="50"/>
    </row>
    <row r="838" ht="15.75" customHeight="1">
      <c r="A838" s="32"/>
      <c r="D838" s="50"/>
      <c r="E838" s="50"/>
      <c r="F838" s="50"/>
      <c r="G838" s="51"/>
      <c r="H838" s="51"/>
      <c r="I838" s="50"/>
      <c r="J838" s="50"/>
      <c r="K838" s="50"/>
    </row>
    <row r="839" ht="15.75" customHeight="1">
      <c r="A839" s="32"/>
      <c r="D839" s="50"/>
      <c r="E839" s="50"/>
      <c r="F839" s="50"/>
      <c r="G839" s="51"/>
      <c r="H839" s="51"/>
      <c r="I839" s="50"/>
      <c r="J839" s="50"/>
      <c r="K839" s="50"/>
    </row>
    <row r="840" ht="15.75" customHeight="1">
      <c r="A840" s="32"/>
      <c r="D840" s="50"/>
      <c r="E840" s="50"/>
      <c r="F840" s="50"/>
      <c r="G840" s="51"/>
      <c r="H840" s="51"/>
      <c r="I840" s="50"/>
      <c r="J840" s="50"/>
      <c r="K840" s="50"/>
    </row>
    <row r="841" ht="15.75" customHeight="1">
      <c r="A841" s="32"/>
      <c r="D841" s="50"/>
      <c r="E841" s="50"/>
      <c r="F841" s="50"/>
      <c r="G841" s="51"/>
      <c r="H841" s="51"/>
      <c r="I841" s="50"/>
      <c r="J841" s="50"/>
      <c r="K841" s="50"/>
    </row>
    <row r="842" ht="15.75" customHeight="1">
      <c r="A842" s="32"/>
      <c r="D842" s="50"/>
      <c r="E842" s="50"/>
      <c r="F842" s="50"/>
      <c r="G842" s="51"/>
      <c r="H842" s="51"/>
      <c r="I842" s="50"/>
      <c r="J842" s="50"/>
      <c r="K842" s="50"/>
    </row>
    <row r="843" ht="15.75" customHeight="1">
      <c r="A843" s="32"/>
      <c r="D843" s="50"/>
      <c r="E843" s="50"/>
      <c r="F843" s="50"/>
      <c r="G843" s="51"/>
      <c r="H843" s="51"/>
      <c r="I843" s="50"/>
      <c r="J843" s="50"/>
      <c r="K843" s="50"/>
    </row>
    <row r="844" ht="15.75" customHeight="1">
      <c r="A844" s="32"/>
      <c r="D844" s="50"/>
      <c r="E844" s="50"/>
      <c r="F844" s="50"/>
      <c r="G844" s="51"/>
      <c r="H844" s="51"/>
      <c r="I844" s="50"/>
      <c r="J844" s="50"/>
      <c r="K844" s="50"/>
    </row>
    <row r="845" ht="15.75" customHeight="1">
      <c r="A845" s="32"/>
      <c r="D845" s="50"/>
      <c r="E845" s="50"/>
      <c r="F845" s="50"/>
      <c r="G845" s="51"/>
      <c r="H845" s="51"/>
      <c r="I845" s="50"/>
      <c r="J845" s="50"/>
      <c r="K845" s="50"/>
    </row>
    <row r="846" ht="15.75" customHeight="1">
      <c r="A846" s="32"/>
      <c r="D846" s="50"/>
      <c r="E846" s="50"/>
      <c r="F846" s="50"/>
      <c r="G846" s="51"/>
      <c r="H846" s="51"/>
      <c r="I846" s="50"/>
      <c r="J846" s="50"/>
      <c r="K846" s="50"/>
    </row>
    <row r="847" ht="15.75" customHeight="1">
      <c r="A847" s="32"/>
      <c r="D847" s="50"/>
      <c r="E847" s="50"/>
      <c r="F847" s="50"/>
      <c r="G847" s="51"/>
      <c r="H847" s="51"/>
      <c r="I847" s="50"/>
      <c r="J847" s="50"/>
      <c r="K847" s="50"/>
    </row>
    <row r="848" ht="15.75" customHeight="1">
      <c r="A848" s="32"/>
      <c r="D848" s="50"/>
      <c r="E848" s="50"/>
      <c r="F848" s="50"/>
      <c r="G848" s="51"/>
      <c r="H848" s="51"/>
      <c r="I848" s="50"/>
      <c r="J848" s="50"/>
      <c r="K848" s="50"/>
    </row>
    <row r="849" ht="15.75" customHeight="1">
      <c r="A849" s="32"/>
      <c r="D849" s="50"/>
      <c r="E849" s="50"/>
      <c r="F849" s="50"/>
      <c r="G849" s="51"/>
      <c r="H849" s="51"/>
      <c r="I849" s="50"/>
      <c r="J849" s="50"/>
      <c r="K849" s="50"/>
    </row>
    <row r="850" ht="15.75" customHeight="1">
      <c r="A850" s="32"/>
      <c r="D850" s="50"/>
      <c r="E850" s="50"/>
      <c r="F850" s="50"/>
      <c r="G850" s="51"/>
      <c r="H850" s="51"/>
      <c r="I850" s="50"/>
      <c r="J850" s="50"/>
      <c r="K850" s="50"/>
    </row>
    <row r="851" ht="15.75" customHeight="1">
      <c r="A851" s="32"/>
      <c r="D851" s="50"/>
      <c r="E851" s="50"/>
      <c r="F851" s="50"/>
      <c r="G851" s="51"/>
      <c r="H851" s="51"/>
      <c r="I851" s="50"/>
      <c r="J851" s="50"/>
      <c r="K851" s="50"/>
    </row>
    <row r="852" ht="15.75" customHeight="1">
      <c r="A852" s="32"/>
      <c r="D852" s="50"/>
      <c r="E852" s="50"/>
      <c r="F852" s="50"/>
      <c r="G852" s="51"/>
      <c r="H852" s="51"/>
      <c r="I852" s="50"/>
      <c r="J852" s="50"/>
      <c r="K852" s="50"/>
    </row>
    <row r="853" ht="15.75" customHeight="1">
      <c r="A853" s="32"/>
      <c r="D853" s="50"/>
      <c r="E853" s="50"/>
      <c r="F853" s="50"/>
      <c r="G853" s="51"/>
      <c r="H853" s="51"/>
      <c r="I853" s="50"/>
      <c r="J853" s="50"/>
      <c r="K853" s="50"/>
    </row>
    <row r="854" ht="15.75" customHeight="1">
      <c r="A854" s="32"/>
      <c r="D854" s="50"/>
      <c r="E854" s="50"/>
      <c r="F854" s="50"/>
      <c r="G854" s="51"/>
      <c r="H854" s="51"/>
      <c r="I854" s="50"/>
      <c r="J854" s="50"/>
      <c r="K854" s="50"/>
    </row>
    <row r="855" ht="15.75" customHeight="1">
      <c r="A855" s="32"/>
      <c r="D855" s="50"/>
      <c r="E855" s="50"/>
      <c r="F855" s="50"/>
      <c r="G855" s="51"/>
      <c r="H855" s="51"/>
      <c r="I855" s="50"/>
      <c r="J855" s="50"/>
      <c r="K855" s="50"/>
    </row>
    <row r="856" ht="15.75" customHeight="1">
      <c r="A856" s="32"/>
      <c r="D856" s="50"/>
      <c r="E856" s="50"/>
      <c r="F856" s="50"/>
      <c r="G856" s="51"/>
      <c r="H856" s="51"/>
      <c r="I856" s="50"/>
      <c r="J856" s="50"/>
      <c r="K856" s="50"/>
    </row>
    <row r="857" ht="15.75" customHeight="1">
      <c r="A857" s="32"/>
      <c r="D857" s="50"/>
      <c r="E857" s="50"/>
      <c r="F857" s="50"/>
      <c r="G857" s="51"/>
      <c r="H857" s="51"/>
      <c r="I857" s="50"/>
      <c r="J857" s="50"/>
      <c r="K857" s="50"/>
    </row>
    <row r="858" ht="15.75" customHeight="1">
      <c r="A858" s="32"/>
      <c r="D858" s="50"/>
      <c r="E858" s="50"/>
      <c r="F858" s="50"/>
      <c r="G858" s="51"/>
      <c r="H858" s="51"/>
      <c r="I858" s="50"/>
      <c r="J858" s="50"/>
      <c r="K858" s="50"/>
    </row>
    <row r="859" ht="15.75" customHeight="1">
      <c r="A859" s="32"/>
      <c r="D859" s="50"/>
      <c r="E859" s="50"/>
      <c r="F859" s="50"/>
      <c r="G859" s="51"/>
      <c r="H859" s="51"/>
      <c r="I859" s="50"/>
      <c r="J859" s="50"/>
      <c r="K859" s="50"/>
    </row>
    <row r="860" ht="15.75" customHeight="1">
      <c r="A860" s="32"/>
      <c r="D860" s="50"/>
      <c r="E860" s="50"/>
      <c r="F860" s="50"/>
      <c r="G860" s="51"/>
      <c r="H860" s="51"/>
      <c r="I860" s="50"/>
      <c r="J860" s="50"/>
      <c r="K860" s="50"/>
    </row>
    <row r="861" ht="15.75" customHeight="1">
      <c r="A861" s="32"/>
      <c r="D861" s="50"/>
      <c r="E861" s="50"/>
      <c r="F861" s="50"/>
      <c r="G861" s="51"/>
      <c r="H861" s="51"/>
      <c r="I861" s="50"/>
      <c r="J861" s="50"/>
      <c r="K861" s="50"/>
    </row>
    <row r="862" ht="15.75" customHeight="1">
      <c r="A862" s="32"/>
      <c r="D862" s="50"/>
      <c r="E862" s="50"/>
      <c r="F862" s="50"/>
      <c r="G862" s="51"/>
      <c r="H862" s="51"/>
      <c r="I862" s="50"/>
      <c r="J862" s="50"/>
      <c r="K862" s="50"/>
    </row>
    <row r="863" ht="15.75" customHeight="1">
      <c r="A863" s="32"/>
      <c r="D863" s="50"/>
      <c r="E863" s="50"/>
      <c r="F863" s="50"/>
      <c r="G863" s="51"/>
      <c r="H863" s="51"/>
      <c r="I863" s="50"/>
      <c r="J863" s="50"/>
      <c r="K863" s="50"/>
    </row>
    <row r="864" ht="15.75" customHeight="1">
      <c r="A864" s="32"/>
      <c r="D864" s="50"/>
      <c r="E864" s="50"/>
      <c r="F864" s="50"/>
      <c r="G864" s="51"/>
      <c r="H864" s="51"/>
      <c r="I864" s="50"/>
      <c r="J864" s="50"/>
      <c r="K864" s="50"/>
    </row>
    <row r="865" ht="15.75" customHeight="1">
      <c r="A865" s="32"/>
      <c r="D865" s="50"/>
      <c r="E865" s="50"/>
      <c r="F865" s="50"/>
      <c r="G865" s="51"/>
      <c r="H865" s="51"/>
      <c r="I865" s="50"/>
      <c r="J865" s="50"/>
      <c r="K865" s="50"/>
    </row>
    <row r="866" ht="15.75" customHeight="1">
      <c r="A866" s="32"/>
      <c r="D866" s="50"/>
      <c r="E866" s="50"/>
      <c r="F866" s="50"/>
      <c r="G866" s="51"/>
      <c r="H866" s="51"/>
      <c r="I866" s="50"/>
      <c r="J866" s="50"/>
      <c r="K866" s="50"/>
    </row>
    <row r="867" ht="15.75" customHeight="1">
      <c r="A867" s="32"/>
      <c r="D867" s="50"/>
      <c r="E867" s="50"/>
      <c r="F867" s="50"/>
      <c r="G867" s="51"/>
      <c r="H867" s="51"/>
      <c r="I867" s="50"/>
      <c r="J867" s="50"/>
      <c r="K867" s="50"/>
    </row>
    <row r="868" ht="15.75" customHeight="1">
      <c r="A868" s="32"/>
      <c r="D868" s="50"/>
      <c r="E868" s="50"/>
      <c r="F868" s="50"/>
      <c r="G868" s="51"/>
      <c r="H868" s="51"/>
      <c r="I868" s="50"/>
      <c r="J868" s="50"/>
      <c r="K868" s="50"/>
    </row>
    <row r="869" ht="15.75" customHeight="1">
      <c r="A869" s="32"/>
      <c r="D869" s="50"/>
      <c r="E869" s="50"/>
      <c r="F869" s="50"/>
      <c r="G869" s="51"/>
      <c r="H869" s="51"/>
      <c r="I869" s="50"/>
      <c r="J869" s="50"/>
      <c r="K869" s="50"/>
    </row>
    <row r="870" ht="15.75" customHeight="1">
      <c r="A870" s="32"/>
      <c r="D870" s="50"/>
      <c r="E870" s="50"/>
      <c r="F870" s="50"/>
      <c r="G870" s="51"/>
      <c r="H870" s="51"/>
      <c r="I870" s="50"/>
      <c r="J870" s="50"/>
      <c r="K870" s="50"/>
    </row>
    <row r="871" ht="15.75" customHeight="1">
      <c r="A871" s="32"/>
      <c r="D871" s="50"/>
      <c r="E871" s="50"/>
      <c r="F871" s="50"/>
      <c r="G871" s="51"/>
      <c r="H871" s="51"/>
      <c r="I871" s="50"/>
      <c r="J871" s="50"/>
      <c r="K871" s="50"/>
    </row>
    <row r="872" ht="15.75" customHeight="1">
      <c r="A872" s="32"/>
      <c r="D872" s="50"/>
      <c r="E872" s="50"/>
      <c r="F872" s="50"/>
      <c r="G872" s="51"/>
      <c r="H872" s="51"/>
      <c r="I872" s="50"/>
      <c r="J872" s="50"/>
      <c r="K872" s="50"/>
    </row>
    <row r="873" ht="15.75" customHeight="1">
      <c r="A873" s="32"/>
      <c r="D873" s="50"/>
      <c r="E873" s="50"/>
      <c r="F873" s="50"/>
      <c r="G873" s="51"/>
      <c r="H873" s="51"/>
      <c r="I873" s="50"/>
      <c r="J873" s="50"/>
      <c r="K873" s="50"/>
    </row>
    <row r="874" ht="15.75" customHeight="1">
      <c r="A874" s="32"/>
      <c r="D874" s="50"/>
      <c r="E874" s="50"/>
      <c r="F874" s="50"/>
      <c r="G874" s="51"/>
      <c r="H874" s="51"/>
      <c r="I874" s="50"/>
      <c r="J874" s="50"/>
      <c r="K874" s="50"/>
    </row>
    <row r="875" ht="15.75" customHeight="1">
      <c r="A875" s="32"/>
      <c r="D875" s="50"/>
      <c r="E875" s="50"/>
      <c r="F875" s="50"/>
      <c r="G875" s="51"/>
      <c r="H875" s="51"/>
      <c r="I875" s="50"/>
      <c r="J875" s="50"/>
      <c r="K875" s="50"/>
    </row>
    <row r="876" ht="15.75" customHeight="1">
      <c r="A876" s="32"/>
      <c r="D876" s="50"/>
      <c r="E876" s="50"/>
      <c r="F876" s="50"/>
      <c r="G876" s="51"/>
      <c r="H876" s="51"/>
      <c r="I876" s="50"/>
      <c r="J876" s="50"/>
      <c r="K876" s="50"/>
    </row>
    <row r="877" ht="15.75" customHeight="1">
      <c r="A877" s="32"/>
      <c r="D877" s="50"/>
      <c r="E877" s="50"/>
      <c r="F877" s="50"/>
      <c r="G877" s="51"/>
      <c r="H877" s="51"/>
      <c r="I877" s="50"/>
      <c r="J877" s="50"/>
      <c r="K877" s="50"/>
    </row>
    <row r="878" ht="15.75" customHeight="1">
      <c r="A878" s="32"/>
      <c r="D878" s="50"/>
      <c r="E878" s="50"/>
      <c r="F878" s="50"/>
      <c r="G878" s="51"/>
      <c r="H878" s="51"/>
      <c r="I878" s="50"/>
      <c r="J878" s="50"/>
      <c r="K878" s="50"/>
    </row>
    <row r="879" ht="15.75" customHeight="1">
      <c r="A879" s="32"/>
      <c r="D879" s="50"/>
      <c r="E879" s="50"/>
      <c r="F879" s="50"/>
      <c r="G879" s="51"/>
      <c r="H879" s="51"/>
      <c r="I879" s="50"/>
      <c r="J879" s="50"/>
      <c r="K879" s="50"/>
    </row>
    <row r="880" ht="15.75" customHeight="1">
      <c r="A880" s="32"/>
      <c r="D880" s="50"/>
      <c r="E880" s="50"/>
      <c r="F880" s="50"/>
      <c r="G880" s="51"/>
      <c r="H880" s="51"/>
      <c r="I880" s="50"/>
      <c r="J880" s="50"/>
      <c r="K880" s="50"/>
    </row>
    <row r="881" ht="15.75" customHeight="1">
      <c r="A881" s="32"/>
      <c r="D881" s="50"/>
      <c r="E881" s="50"/>
      <c r="F881" s="50"/>
      <c r="G881" s="51"/>
      <c r="H881" s="51"/>
      <c r="I881" s="50"/>
      <c r="J881" s="50"/>
      <c r="K881" s="50"/>
    </row>
    <row r="882" ht="15.75" customHeight="1">
      <c r="A882" s="32"/>
      <c r="D882" s="50"/>
      <c r="E882" s="50"/>
      <c r="F882" s="50"/>
      <c r="G882" s="51"/>
      <c r="H882" s="51"/>
      <c r="I882" s="50"/>
      <c r="J882" s="50"/>
      <c r="K882" s="50"/>
    </row>
    <row r="883" ht="15.75" customHeight="1">
      <c r="A883" s="32"/>
      <c r="D883" s="50"/>
      <c r="E883" s="50"/>
      <c r="F883" s="50"/>
      <c r="G883" s="51"/>
      <c r="H883" s="51"/>
      <c r="I883" s="50"/>
      <c r="J883" s="50"/>
      <c r="K883" s="50"/>
    </row>
    <row r="884" ht="15.75" customHeight="1">
      <c r="A884" s="32"/>
      <c r="D884" s="50"/>
      <c r="E884" s="50"/>
      <c r="F884" s="50"/>
      <c r="G884" s="51"/>
      <c r="H884" s="51"/>
      <c r="I884" s="50"/>
      <c r="J884" s="50"/>
      <c r="K884" s="50"/>
    </row>
    <row r="885" ht="15.75" customHeight="1">
      <c r="A885" s="32"/>
      <c r="D885" s="50"/>
      <c r="E885" s="50"/>
      <c r="F885" s="50"/>
      <c r="G885" s="51"/>
      <c r="H885" s="51"/>
      <c r="I885" s="50"/>
      <c r="J885" s="50"/>
      <c r="K885" s="50"/>
    </row>
    <row r="886" ht="15.75" customHeight="1">
      <c r="A886" s="32"/>
      <c r="D886" s="50"/>
      <c r="E886" s="50"/>
      <c r="F886" s="50"/>
      <c r="G886" s="51"/>
      <c r="H886" s="51"/>
      <c r="I886" s="50"/>
      <c r="J886" s="50"/>
      <c r="K886" s="50"/>
    </row>
    <row r="887" ht="15.75" customHeight="1">
      <c r="A887" s="32"/>
      <c r="D887" s="50"/>
      <c r="E887" s="50"/>
      <c r="F887" s="50"/>
      <c r="G887" s="51"/>
      <c r="H887" s="51"/>
      <c r="I887" s="50"/>
      <c r="J887" s="50"/>
      <c r="K887" s="50"/>
    </row>
    <row r="888" ht="15.75" customHeight="1">
      <c r="A888" s="32"/>
      <c r="D888" s="50"/>
      <c r="E888" s="50"/>
      <c r="F888" s="50"/>
      <c r="G888" s="51"/>
      <c r="H888" s="51"/>
      <c r="I888" s="50"/>
      <c r="J888" s="50"/>
      <c r="K888" s="50"/>
    </row>
    <row r="889" ht="15.75" customHeight="1">
      <c r="A889" s="32"/>
      <c r="D889" s="50"/>
      <c r="E889" s="50"/>
      <c r="F889" s="50"/>
      <c r="G889" s="51"/>
      <c r="H889" s="51"/>
      <c r="I889" s="50"/>
      <c r="J889" s="50"/>
      <c r="K889" s="50"/>
    </row>
    <row r="890" ht="15.75" customHeight="1">
      <c r="A890" s="32"/>
      <c r="D890" s="50"/>
      <c r="E890" s="50"/>
      <c r="F890" s="50"/>
      <c r="G890" s="51"/>
      <c r="H890" s="51"/>
      <c r="I890" s="50"/>
      <c r="J890" s="50"/>
      <c r="K890" s="50"/>
    </row>
    <row r="891" ht="15.75" customHeight="1">
      <c r="A891" s="32"/>
      <c r="D891" s="50"/>
      <c r="E891" s="50"/>
      <c r="F891" s="50"/>
      <c r="G891" s="51"/>
      <c r="H891" s="51"/>
      <c r="I891" s="50"/>
      <c r="J891" s="50"/>
      <c r="K891" s="50"/>
    </row>
    <row r="892" ht="15.75" customHeight="1">
      <c r="A892" s="32"/>
      <c r="D892" s="50"/>
      <c r="E892" s="50"/>
      <c r="F892" s="50"/>
      <c r="G892" s="51"/>
      <c r="H892" s="51"/>
      <c r="I892" s="50"/>
      <c r="J892" s="50"/>
      <c r="K892" s="50"/>
    </row>
    <row r="893" ht="15.75" customHeight="1">
      <c r="A893" s="32"/>
      <c r="D893" s="50"/>
      <c r="E893" s="50"/>
      <c r="F893" s="50"/>
      <c r="G893" s="51"/>
      <c r="H893" s="51"/>
      <c r="I893" s="50"/>
      <c r="J893" s="50"/>
      <c r="K893" s="50"/>
    </row>
    <row r="894" ht="15.75" customHeight="1">
      <c r="A894" s="32"/>
      <c r="D894" s="50"/>
      <c r="E894" s="50"/>
      <c r="F894" s="50"/>
      <c r="G894" s="51"/>
      <c r="H894" s="51"/>
      <c r="I894" s="50"/>
      <c r="J894" s="50"/>
      <c r="K894" s="50"/>
    </row>
    <row r="895" ht="15.75" customHeight="1">
      <c r="A895" s="32"/>
      <c r="D895" s="50"/>
      <c r="E895" s="50"/>
      <c r="F895" s="50"/>
      <c r="G895" s="51"/>
      <c r="H895" s="51"/>
      <c r="I895" s="50"/>
      <c r="J895" s="50"/>
      <c r="K895" s="50"/>
    </row>
    <row r="896" ht="15.75" customHeight="1">
      <c r="A896" s="32"/>
      <c r="D896" s="50"/>
      <c r="E896" s="50"/>
      <c r="F896" s="50"/>
      <c r="G896" s="51"/>
      <c r="H896" s="51"/>
      <c r="I896" s="50"/>
      <c r="J896" s="50"/>
      <c r="K896" s="50"/>
    </row>
    <row r="897" ht="15.75" customHeight="1">
      <c r="A897" s="32"/>
      <c r="D897" s="50"/>
      <c r="E897" s="50"/>
      <c r="F897" s="50"/>
      <c r="G897" s="51"/>
      <c r="H897" s="51"/>
      <c r="I897" s="50"/>
      <c r="J897" s="50"/>
      <c r="K897" s="50"/>
    </row>
    <row r="898" ht="15.75" customHeight="1">
      <c r="A898" s="32"/>
      <c r="D898" s="50"/>
      <c r="E898" s="50"/>
      <c r="F898" s="50"/>
      <c r="G898" s="51"/>
      <c r="H898" s="51"/>
      <c r="I898" s="50"/>
      <c r="J898" s="50"/>
      <c r="K898" s="50"/>
    </row>
    <row r="899" ht="15.75" customHeight="1">
      <c r="A899" s="32"/>
      <c r="D899" s="50"/>
      <c r="E899" s="50"/>
      <c r="F899" s="50"/>
      <c r="G899" s="51"/>
      <c r="H899" s="51"/>
      <c r="I899" s="50"/>
      <c r="J899" s="50"/>
      <c r="K899" s="50"/>
    </row>
    <row r="900" ht="15.75" customHeight="1">
      <c r="A900" s="32"/>
      <c r="D900" s="50"/>
      <c r="E900" s="50"/>
      <c r="F900" s="50"/>
      <c r="G900" s="51"/>
      <c r="H900" s="51"/>
      <c r="I900" s="50"/>
      <c r="J900" s="50"/>
      <c r="K900" s="50"/>
    </row>
    <row r="901" ht="15.75" customHeight="1">
      <c r="A901" s="32"/>
      <c r="D901" s="50"/>
      <c r="E901" s="50"/>
      <c r="F901" s="50"/>
      <c r="G901" s="51"/>
      <c r="H901" s="51"/>
      <c r="I901" s="50"/>
      <c r="J901" s="50"/>
      <c r="K901" s="50"/>
    </row>
    <row r="902" ht="15.75" customHeight="1">
      <c r="A902" s="32"/>
      <c r="D902" s="50"/>
      <c r="E902" s="50"/>
      <c r="F902" s="50"/>
      <c r="G902" s="51"/>
      <c r="H902" s="51"/>
      <c r="I902" s="50"/>
      <c r="J902" s="50"/>
      <c r="K902" s="50"/>
    </row>
    <row r="903" ht="15.75" customHeight="1">
      <c r="A903" s="32"/>
      <c r="D903" s="50"/>
      <c r="E903" s="50"/>
      <c r="F903" s="50"/>
      <c r="G903" s="51"/>
      <c r="H903" s="51"/>
      <c r="I903" s="50"/>
      <c r="J903" s="50"/>
      <c r="K903" s="50"/>
    </row>
    <row r="904" ht="15.75" customHeight="1">
      <c r="A904" s="32"/>
      <c r="D904" s="50"/>
      <c r="E904" s="50"/>
      <c r="F904" s="50"/>
      <c r="G904" s="51"/>
      <c r="H904" s="51"/>
      <c r="I904" s="50"/>
      <c r="J904" s="50"/>
      <c r="K904" s="50"/>
    </row>
    <row r="905" ht="15.75" customHeight="1">
      <c r="A905" s="32"/>
      <c r="D905" s="50"/>
      <c r="E905" s="50"/>
      <c r="F905" s="50"/>
      <c r="G905" s="51"/>
      <c r="H905" s="51"/>
      <c r="I905" s="50"/>
      <c r="J905" s="50"/>
      <c r="K905" s="50"/>
    </row>
    <row r="906" ht="15.75" customHeight="1">
      <c r="A906" s="32"/>
      <c r="D906" s="50"/>
      <c r="E906" s="50"/>
      <c r="F906" s="50"/>
      <c r="G906" s="51"/>
      <c r="H906" s="51"/>
      <c r="I906" s="50"/>
      <c r="J906" s="50"/>
      <c r="K906" s="50"/>
    </row>
    <row r="907" ht="15.75" customHeight="1">
      <c r="A907" s="32"/>
      <c r="D907" s="50"/>
      <c r="E907" s="50"/>
      <c r="F907" s="50"/>
      <c r="G907" s="51"/>
      <c r="H907" s="51"/>
      <c r="I907" s="50"/>
      <c r="J907" s="50"/>
      <c r="K907" s="50"/>
    </row>
    <row r="908" ht="15.75" customHeight="1">
      <c r="A908" s="32"/>
      <c r="D908" s="50"/>
      <c r="E908" s="50"/>
      <c r="F908" s="50"/>
      <c r="G908" s="51"/>
      <c r="H908" s="51"/>
      <c r="I908" s="50"/>
      <c r="J908" s="50"/>
      <c r="K908" s="50"/>
    </row>
    <row r="909" ht="15.75" customHeight="1">
      <c r="A909" s="32"/>
      <c r="D909" s="50"/>
      <c r="E909" s="50"/>
      <c r="F909" s="50"/>
      <c r="G909" s="51"/>
      <c r="H909" s="51"/>
      <c r="I909" s="50"/>
      <c r="J909" s="50"/>
      <c r="K909" s="50"/>
    </row>
    <row r="910" ht="15.75" customHeight="1">
      <c r="A910" s="32"/>
      <c r="D910" s="50"/>
      <c r="E910" s="50"/>
      <c r="F910" s="50"/>
      <c r="G910" s="51"/>
      <c r="H910" s="51"/>
      <c r="I910" s="50"/>
      <c r="J910" s="50"/>
      <c r="K910" s="50"/>
    </row>
    <row r="911" ht="15.75" customHeight="1">
      <c r="A911" s="32"/>
      <c r="D911" s="50"/>
      <c r="E911" s="50"/>
      <c r="F911" s="50"/>
      <c r="G911" s="51"/>
      <c r="H911" s="51"/>
      <c r="I911" s="50"/>
      <c r="J911" s="50"/>
      <c r="K911" s="50"/>
    </row>
    <row r="912" ht="15.75" customHeight="1">
      <c r="A912" s="32"/>
      <c r="D912" s="50"/>
      <c r="E912" s="50"/>
      <c r="F912" s="50"/>
      <c r="G912" s="51"/>
      <c r="H912" s="51"/>
      <c r="I912" s="50"/>
      <c r="J912" s="50"/>
      <c r="K912" s="50"/>
    </row>
    <row r="913" ht="15.75" customHeight="1">
      <c r="A913" s="32"/>
      <c r="D913" s="50"/>
      <c r="E913" s="50"/>
      <c r="F913" s="50"/>
      <c r="G913" s="51"/>
      <c r="H913" s="51"/>
      <c r="I913" s="50"/>
      <c r="J913" s="50"/>
      <c r="K913" s="50"/>
    </row>
    <row r="914" ht="15.75" customHeight="1">
      <c r="A914" s="32"/>
      <c r="D914" s="50"/>
      <c r="E914" s="50"/>
      <c r="F914" s="50"/>
      <c r="G914" s="51"/>
      <c r="H914" s="51"/>
      <c r="I914" s="50"/>
      <c r="J914" s="50"/>
      <c r="K914" s="50"/>
    </row>
    <row r="915" ht="15.75" customHeight="1">
      <c r="A915" s="32"/>
      <c r="D915" s="50"/>
      <c r="E915" s="50"/>
      <c r="F915" s="50"/>
      <c r="G915" s="51"/>
      <c r="H915" s="51"/>
      <c r="I915" s="50"/>
      <c r="J915" s="50"/>
      <c r="K915" s="50"/>
    </row>
    <row r="916" ht="15.75" customHeight="1">
      <c r="A916" s="32"/>
      <c r="D916" s="50"/>
      <c r="E916" s="50"/>
      <c r="F916" s="50"/>
      <c r="G916" s="51"/>
      <c r="H916" s="51"/>
      <c r="I916" s="50"/>
      <c r="J916" s="50"/>
      <c r="K916" s="50"/>
    </row>
    <row r="917" ht="15.75" customHeight="1">
      <c r="A917" s="32"/>
      <c r="D917" s="50"/>
      <c r="E917" s="50"/>
      <c r="F917" s="50"/>
      <c r="G917" s="51"/>
      <c r="H917" s="51"/>
      <c r="I917" s="50"/>
      <c r="J917" s="50"/>
      <c r="K917" s="50"/>
    </row>
    <row r="918" ht="15.75" customHeight="1">
      <c r="A918" s="32"/>
      <c r="D918" s="50"/>
      <c r="E918" s="50"/>
      <c r="F918" s="50"/>
      <c r="G918" s="51"/>
      <c r="H918" s="51"/>
      <c r="I918" s="50"/>
      <c r="J918" s="50"/>
      <c r="K918" s="50"/>
    </row>
    <row r="919" ht="15.75" customHeight="1">
      <c r="A919" s="32"/>
      <c r="D919" s="50"/>
      <c r="E919" s="50"/>
      <c r="F919" s="50"/>
      <c r="G919" s="51"/>
      <c r="H919" s="51"/>
      <c r="I919" s="50"/>
      <c r="J919" s="50"/>
      <c r="K919" s="50"/>
    </row>
    <row r="920" ht="15.75" customHeight="1">
      <c r="A920" s="32"/>
      <c r="D920" s="50"/>
      <c r="E920" s="50"/>
      <c r="F920" s="50"/>
      <c r="G920" s="51"/>
      <c r="H920" s="51"/>
      <c r="I920" s="50"/>
      <c r="J920" s="50"/>
      <c r="K920" s="50"/>
    </row>
    <row r="921" ht="15.75" customHeight="1">
      <c r="A921" s="32"/>
      <c r="D921" s="50"/>
      <c r="E921" s="50"/>
      <c r="F921" s="50"/>
      <c r="G921" s="51"/>
      <c r="H921" s="51"/>
      <c r="I921" s="50"/>
      <c r="J921" s="50"/>
      <c r="K921" s="50"/>
    </row>
    <row r="922" ht="15.75" customHeight="1">
      <c r="A922" s="32"/>
      <c r="D922" s="50"/>
      <c r="E922" s="50"/>
      <c r="F922" s="50"/>
      <c r="G922" s="51"/>
      <c r="H922" s="51"/>
      <c r="I922" s="50"/>
      <c r="J922" s="50"/>
      <c r="K922" s="50"/>
    </row>
    <row r="923" ht="15.75" customHeight="1">
      <c r="A923" s="32"/>
      <c r="D923" s="50"/>
      <c r="E923" s="50"/>
      <c r="F923" s="50"/>
      <c r="G923" s="51"/>
      <c r="H923" s="51"/>
      <c r="I923" s="50"/>
      <c r="J923" s="50"/>
      <c r="K923" s="50"/>
    </row>
    <row r="924" ht="15.75" customHeight="1">
      <c r="A924" s="32"/>
      <c r="D924" s="50"/>
      <c r="E924" s="50"/>
      <c r="F924" s="50"/>
      <c r="G924" s="51"/>
      <c r="H924" s="51"/>
      <c r="I924" s="50"/>
      <c r="J924" s="50"/>
      <c r="K924" s="50"/>
    </row>
    <row r="925" ht="15.75" customHeight="1">
      <c r="A925" s="32"/>
      <c r="D925" s="50"/>
      <c r="E925" s="50"/>
      <c r="F925" s="50"/>
      <c r="G925" s="51"/>
      <c r="H925" s="51"/>
      <c r="I925" s="50"/>
      <c r="J925" s="50"/>
      <c r="K925" s="50"/>
    </row>
    <row r="926" ht="15.75" customHeight="1">
      <c r="A926" s="32"/>
      <c r="D926" s="50"/>
      <c r="E926" s="50"/>
      <c r="F926" s="50"/>
      <c r="G926" s="51"/>
      <c r="H926" s="51"/>
      <c r="I926" s="50"/>
      <c r="J926" s="50"/>
      <c r="K926" s="50"/>
    </row>
    <row r="927" ht="15.75" customHeight="1">
      <c r="A927" s="32"/>
      <c r="D927" s="50"/>
      <c r="E927" s="50"/>
      <c r="F927" s="50"/>
      <c r="G927" s="51"/>
      <c r="H927" s="51"/>
      <c r="I927" s="50"/>
      <c r="J927" s="50"/>
      <c r="K927" s="50"/>
    </row>
    <row r="928" ht="15.75" customHeight="1">
      <c r="A928" s="32"/>
      <c r="D928" s="50"/>
      <c r="E928" s="50"/>
      <c r="F928" s="50"/>
      <c r="G928" s="51"/>
      <c r="H928" s="51"/>
      <c r="I928" s="50"/>
      <c r="J928" s="50"/>
      <c r="K928" s="50"/>
    </row>
    <row r="929" ht="15.75" customHeight="1">
      <c r="A929" s="32"/>
      <c r="D929" s="50"/>
      <c r="E929" s="50"/>
      <c r="F929" s="50"/>
      <c r="G929" s="51"/>
      <c r="H929" s="51"/>
      <c r="I929" s="50"/>
      <c r="J929" s="50"/>
      <c r="K929" s="50"/>
    </row>
    <row r="930" ht="15.75" customHeight="1">
      <c r="A930" s="32"/>
      <c r="D930" s="50"/>
      <c r="E930" s="50"/>
      <c r="F930" s="50"/>
      <c r="G930" s="51"/>
      <c r="H930" s="51"/>
      <c r="I930" s="50"/>
      <c r="J930" s="50"/>
      <c r="K930" s="50"/>
    </row>
    <row r="931" ht="15.75" customHeight="1">
      <c r="A931" s="32"/>
      <c r="D931" s="50"/>
      <c r="E931" s="50"/>
      <c r="F931" s="50"/>
      <c r="G931" s="51"/>
      <c r="H931" s="51"/>
      <c r="I931" s="50"/>
      <c r="J931" s="50"/>
      <c r="K931" s="50"/>
    </row>
    <row r="932" ht="15.75" customHeight="1">
      <c r="A932" s="32"/>
      <c r="D932" s="50"/>
      <c r="E932" s="50"/>
      <c r="F932" s="50"/>
      <c r="G932" s="51"/>
      <c r="H932" s="51"/>
      <c r="I932" s="50"/>
      <c r="J932" s="50"/>
      <c r="K932" s="50"/>
    </row>
    <row r="933" ht="15.75" customHeight="1">
      <c r="A933" s="32"/>
      <c r="D933" s="50"/>
      <c r="E933" s="50"/>
      <c r="F933" s="50"/>
      <c r="G933" s="51"/>
      <c r="H933" s="51"/>
      <c r="I933" s="50"/>
      <c r="J933" s="50"/>
      <c r="K933" s="50"/>
    </row>
    <row r="934" ht="15.75" customHeight="1">
      <c r="A934" s="32"/>
      <c r="D934" s="50"/>
      <c r="E934" s="50"/>
      <c r="F934" s="50"/>
      <c r="G934" s="51"/>
      <c r="H934" s="51"/>
      <c r="I934" s="50"/>
      <c r="J934" s="50"/>
      <c r="K934" s="50"/>
    </row>
    <row r="935" ht="15.75" customHeight="1">
      <c r="A935" s="32"/>
      <c r="D935" s="50"/>
      <c r="E935" s="50"/>
      <c r="F935" s="50"/>
      <c r="G935" s="51"/>
      <c r="H935" s="51"/>
      <c r="I935" s="50"/>
      <c r="J935" s="50"/>
      <c r="K935" s="50"/>
    </row>
    <row r="936" ht="15.75" customHeight="1">
      <c r="A936" s="32"/>
      <c r="D936" s="50"/>
      <c r="E936" s="50"/>
      <c r="F936" s="50"/>
      <c r="G936" s="51"/>
      <c r="H936" s="51"/>
      <c r="I936" s="50"/>
      <c r="J936" s="50"/>
      <c r="K936" s="50"/>
    </row>
    <row r="937" ht="15.75" customHeight="1">
      <c r="A937" s="32"/>
      <c r="D937" s="50"/>
      <c r="E937" s="50"/>
      <c r="F937" s="50"/>
      <c r="G937" s="51"/>
      <c r="H937" s="51"/>
      <c r="I937" s="50"/>
      <c r="J937" s="50"/>
      <c r="K937" s="50"/>
    </row>
    <row r="938" ht="15.75" customHeight="1">
      <c r="A938" s="32"/>
      <c r="D938" s="50"/>
      <c r="E938" s="50"/>
      <c r="F938" s="50"/>
      <c r="G938" s="51"/>
      <c r="H938" s="51"/>
      <c r="I938" s="50"/>
      <c r="J938" s="50"/>
      <c r="K938" s="50"/>
    </row>
    <row r="939" ht="15.75" customHeight="1">
      <c r="A939" s="32"/>
      <c r="D939" s="50"/>
      <c r="E939" s="50"/>
      <c r="F939" s="50"/>
      <c r="G939" s="51"/>
      <c r="H939" s="51"/>
      <c r="I939" s="50"/>
      <c r="J939" s="50"/>
      <c r="K939" s="50"/>
    </row>
    <row r="940" ht="15.75" customHeight="1">
      <c r="A940" s="32"/>
      <c r="D940" s="50"/>
      <c r="E940" s="50"/>
      <c r="F940" s="50"/>
      <c r="G940" s="51"/>
      <c r="H940" s="51"/>
      <c r="I940" s="50"/>
      <c r="J940" s="50"/>
      <c r="K940" s="50"/>
    </row>
    <row r="941" ht="15.75" customHeight="1">
      <c r="A941" s="32"/>
      <c r="D941" s="50"/>
      <c r="E941" s="50"/>
      <c r="F941" s="50"/>
      <c r="G941" s="51"/>
      <c r="H941" s="51"/>
      <c r="I941" s="50"/>
      <c r="J941" s="50"/>
      <c r="K941" s="50"/>
    </row>
    <row r="942" ht="15.75" customHeight="1">
      <c r="A942" s="32"/>
      <c r="D942" s="50"/>
      <c r="E942" s="50"/>
      <c r="F942" s="50"/>
      <c r="G942" s="51"/>
      <c r="H942" s="51"/>
      <c r="I942" s="50"/>
      <c r="J942" s="50"/>
      <c r="K942" s="50"/>
    </row>
    <row r="943" ht="15.75" customHeight="1">
      <c r="A943" s="32"/>
      <c r="D943" s="50"/>
      <c r="E943" s="50"/>
      <c r="F943" s="50"/>
      <c r="G943" s="51"/>
      <c r="H943" s="51"/>
      <c r="I943" s="50"/>
      <c r="J943" s="50"/>
      <c r="K943" s="50"/>
    </row>
    <row r="944" ht="15.75" customHeight="1">
      <c r="A944" s="32"/>
      <c r="D944" s="50"/>
      <c r="E944" s="50"/>
      <c r="F944" s="50"/>
      <c r="G944" s="51"/>
      <c r="H944" s="51"/>
      <c r="I944" s="50"/>
      <c r="J944" s="50"/>
      <c r="K944" s="50"/>
    </row>
    <row r="945" ht="15.75" customHeight="1">
      <c r="A945" s="32"/>
      <c r="D945" s="50"/>
      <c r="E945" s="50"/>
      <c r="F945" s="50"/>
      <c r="G945" s="51"/>
      <c r="H945" s="51"/>
      <c r="I945" s="50"/>
      <c r="J945" s="50"/>
      <c r="K945" s="50"/>
    </row>
    <row r="946" ht="15.75" customHeight="1">
      <c r="A946" s="32"/>
      <c r="D946" s="50"/>
      <c r="E946" s="50"/>
      <c r="F946" s="50"/>
      <c r="G946" s="51"/>
      <c r="H946" s="51"/>
      <c r="I946" s="50"/>
      <c r="J946" s="50"/>
      <c r="K946" s="50"/>
    </row>
    <row r="947" ht="15.75" customHeight="1">
      <c r="A947" s="32"/>
      <c r="D947" s="50"/>
      <c r="E947" s="50"/>
      <c r="F947" s="50"/>
      <c r="G947" s="51"/>
      <c r="H947" s="51"/>
      <c r="I947" s="50"/>
      <c r="J947" s="50"/>
      <c r="K947" s="50"/>
    </row>
    <row r="948" ht="15.75" customHeight="1">
      <c r="A948" s="32"/>
      <c r="D948" s="50"/>
      <c r="E948" s="50"/>
      <c r="F948" s="50"/>
      <c r="G948" s="51"/>
      <c r="H948" s="51"/>
      <c r="I948" s="50"/>
      <c r="J948" s="50"/>
      <c r="K948" s="50"/>
    </row>
    <row r="949" ht="15.75" customHeight="1">
      <c r="A949" s="32"/>
      <c r="D949" s="50"/>
      <c r="E949" s="50"/>
      <c r="F949" s="50"/>
      <c r="G949" s="51"/>
      <c r="H949" s="51"/>
      <c r="I949" s="50"/>
      <c r="J949" s="50"/>
      <c r="K949" s="50"/>
    </row>
    <row r="950" ht="15.75" customHeight="1">
      <c r="A950" s="32"/>
      <c r="D950" s="50"/>
      <c r="E950" s="50"/>
      <c r="F950" s="50"/>
      <c r="G950" s="51"/>
      <c r="H950" s="51"/>
      <c r="I950" s="50"/>
      <c r="J950" s="50"/>
      <c r="K950" s="50"/>
    </row>
    <row r="951" ht="15.75" customHeight="1">
      <c r="A951" s="32"/>
      <c r="D951" s="50"/>
      <c r="E951" s="50"/>
      <c r="F951" s="50"/>
      <c r="G951" s="51"/>
      <c r="H951" s="51"/>
      <c r="I951" s="50"/>
      <c r="J951" s="50"/>
      <c r="K951" s="50"/>
    </row>
    <row r="952" ht="15.75" customHeight="1">
      <c r="A952" s="32"/>
      <c r="D952" s="50"/>
      <c r="E952" s="50"/>
      <c r="F952" s="50"/>
      <c r="G952" s="51"/>
      <c r="H952" s="51"/>
      <c r="I952" s="50"/>
      <c r="J952" s="50"/>
      <c r="K952" s="50"/>
    </row>
    <row r="953" ht="15.75" customHeight="1">
      <c r="A953" s="32"/>
      <c r="D953" s="50"/>
      <c r="E953" s="50"/>
      <c r="F953" s="50"/>
      <c r="G953" s="51"/>
      <c r="H953" s="51"/>
      <c r="I953" s="50"/>
      <c r="J953" s="50"/>
      <c r="K953" s="50"/>
    </row>
    <row r="954" ht="15.75" customHeight="1">
      <c r="A954" s="32"/>
      <c r="D954" s="50"/>
      <c r="E954" s="50"/>
      <c r="F954" s="50"/>
      <c r="G954" s="51"/>
      <c r="H954" s="51"/>
      <c r="I954" s="50"/>
      <c r="J954" s="50"/>
      <c r="K954" s="50"/>
    </row>
    <row r="955" ht="15.75" customHeight="1">
      <c r="A955" s="32"/>
      <c r="D955" s="50"/>
      <c r="E955" s="50"/>
      <c r="F955" s="50"/>
      <c r="G955" s="51"/>
      <c r="H955" s="51"/>
      <c r="I955" s="50"/>
      <c r="J955" s="50"/>
      <c r="K955" s="50"/>
    </row>
    <row r="956" ht="15.75" customHeight="1">
      <c r="A956" s="32"/>
      <c r="D956" s="50"/>
      <c r="E956" s="50"/>
      <c r="F956" s="50"/>
      <c r="G956" s="51"/>
      <c r="H956" s="51"/>
      <c r="I956" s="50"/>
      <c r="J956" s="50"/>
      <c r="K956" s="50"/>
    </row>
    <row r="957" ht="15.75" customHeight="1">
      <c r="A957" s="32"/>
      <c r="D957" s="50"/>
      <c r="E957" s="50"/>
      <c r="F957" s="50"/>
      <c r="G957" s="51"/>
      <c r="H957" s="51"/>
      <c r="I957" s="50"/>
      <c r="J957" s="50"/>
      <c r="K957" s="50"/>
    </row>
    <row r="958" ht="15.75" customHeight="1">
      <c r="A958" s="32"/>
      <c r="D958" s="50"/>
      <c r="E958" s="50"/>
      <c r="F958" s="50"/>
      <c r="G958" s="51"/>
      <c r="H958" s="51"/>
      <c r="I958" s="50"/>
      <c r="J958" s="50"/>
      <c r="K958" s="50"/>
    </row>
    <row r="959" ht="15.75" customHeight="1">
      <c r="A959" s="32"/>
      <c r="D959" s="50"/>
      <c r="E959" s="50"/>
      <c r="F959" s="50"/>
      <c r="G959" s="51"/>
      <c r="H959" s="51"/>
      <c r="I959" s="50"/>
      <c r="J959" s="50"/>
      <c r="K959" s="50"/>
    </row>
    <row r="960" ht="15.75" customHeight="1">
      <c r="A960" s="32"/>
      <c r="D960" s="50"/>
      <c r="E960" s="50"/>
      <c r="F960" s="50"/>
      <c r="G960" s="51"/>
      <c r="H960" s="51"/>
      <c r="I960" s="50"/>
      <c r="J960" s="50"/>
      <c r="K960" s="50"/>
    </row>
    <row r="961" ht="15.75" customHeight="1">
      <c r="A961" s="32"/>
      <c r="D961" s="50"/>
      <c r="E961" s="50"/>
      <c r="F961" s="50"/>
      <c r="G961" s="51"/>
      <c r="H961" s="51"/>
      <c r="I961" s="50"/>
      <c r="J961" s="50"/>
      <c r="K961" s="50"/>
    </row>
    <row r="962" ht="15.75" customHeight="1">
      <c r="A962" s="32"/>
      <c r="D962" s="50"/>
      <c r="E962" s="50"/>
      <c r="F962" s="50"/>
      <c r="G962" s="51"/>
      <c r="H962" s="51"/>
      <c r="I962" s="50"/>
      <c r="J962" s="50"/>
      <c r="K962" s="50"/>
    </row>
    <row r="963" ht="15.75" customHeight="1">
      <c r="A963" s="32"/>
      <c r="D963" s="50"/>
      <c r="E963" s="50"/>
      <c r="F963" s="50"/>
      <c r="G963" s="51"/>
      <c r="H963" s="51"/>
      <c r="I963" s="50"/>
      <c r="J963" s="50"/>
      <c r="K963" s="50"/>
    </row>
    <row r="964" ht="15.75" customHeight="1">
      <c r="A964" s="32"/>
      <c r="D964" s="50"/>
      <c r="E964" s="50"/>
      <c r="F964" s="50"/>
      <c r="G964" s="51"/>
      <c r="H964" s="51"/>
      <c r="I964" s="50"/>
      <c r="J964" s="50"/>
      <c r="K964" s="50"/>
    </row>
    <row r="965" ht="15.75" customHeight="1">
      <c r="A965" s="32"/>
      <c r="D965" s="50"/>
      <c r="E965" s="50"/>
      <c r="F965" s="50"/>
      <c r="G965" s="51"/>
      <c r="H965" s="51"/>
      <c r="I965" s="50"/>
      <c r="J965" s="50"/>
      <c r="K965" s="50"/>
    </row>
    <row r="966" ht="15.75" customHeight="1">
      <c r="A966" s="32"/>
      <c r="D966" s="50"/>
      <c r="E966" s="50"/>
      <c r="F966" s="50"/>
      <c r="G966" s="51"/>
      <c r="H966" s="51"/>
      <c r="I966" s="50"/>
      <c r="J966" s="50"/>
      <c r="K966" s="50"/>
    </row>
    <row r="967" ht="15.75" customHeight="1">
      <c r="A967" s="32"/>
      <c r="D967" s="50"/>
      <c r="E967" s="50"/>
      <c r="F967" s="50"/>
      <c r="G967" s="51"/>
      <c r="H967" s="51"/>
      <c r="I967" s="50"/>
      <c r="J967" s="50"/>
      <c r="K967" s="50"/>
    </row>
    <row r="968" ht="15.75" customHeight="1">
      <c r="A968" s="32"/>
      <c r="D968" s="50"/>
      <c r="E968" s="50"/>
      <c r="F968" s="50"/>
      <c r="G968" s="51"/>
      <c r="H968" s="51"/>
      <c r="I968" s="50"/>
      <c r="J968" s="50"/>
      <c r="K968" s="50"/>
    </row>
    <row r="969" ht="15.75" customHeight="1">
      <c r="A969" s="32"/>
      <c r="D969" s="50"/>
      <c r="E969" s="50"/>
      <c r="F969" s="50"/>
      <c r="G969" s="51"/>
      <c r="H969" s="51"/>
      <c r="I969" s="50"/>
      <c r="J969" s="50"/>
      <c r="K969" s="50"/>
    </row>
    <row r="970" ht="15.75" customHeight="1">
      <c r="A970" s="32"/>
      <c r="D970" s="50"/>
      <c r="E970" s="50"/>
      <c r="F970" s="50"/>
      <c r="G970" s="51"/>
      <c r="H970" s="51"/>
      <c r="I970" s="50"/>
      <c r="J970" s="50"/>
      <c r="K970" s="50"/>
    </row>
    <row r="971" ht="15.75" customHeight="1">
      <c r="A971" s="32"/>
      <c r="D971" s="50"/>
      <c r="E971" s="50"/>
      <c r="F971" s="50"/>
      <c r="G971" s="51"/>
      <c r="H971" s="51"/>
      <c r="I971" s="50"/>
      <c r="J971" s="50"/>
      <c r="K971" s="50"/>
    </row>
    <row r="972" ht="15.75" customHeight="1">
      <c r="A972" s="32"/>
      <c r="D972" s="50"/>
      <c r="E972" s="50"/>
      <c r="F972" s="50"/>
      <c r="G972" s="51"/>
      <c r="H972" s="51"/>
      <c r="I972" s="50"/>
      <c r="J972" s="50"/>
      <c r="K972" s="50"/>
    </row>
    <row r="973" ht="15.75" customHeight="1">
      <c r="A973" s="32"/>
      <c r="D973" s="50"/>
      <c r="E973" s="50"/>
      <c r="F973" s="50"/>
      <c r="G973" s="51"/>
      <c r="H973" s="51"/>
      <c r="I973" s="50"/>
      <c r="J973" s="50"/>
      <c r="K973" s="50"/>
    </row>
    <row r="974" ht="15.75" customHeight="1">
      <c r="A974" s="32"/>
      <c r="D974" s="50"/>
      <c r="E974" s="50"/>
      <c r="F974" s="50"/>
      <c r="G974" s="51"/>
      <c r="H974" s="51"/>
      <c r="I974" s="50"/>
      <c r="J974" s="50"/>
      <c r="K974" s="50"/>
    </row>
    <row r="975" ht="15.75" customHeight="1">
      <c r="A975" s="32"/>
      <c r="D975" s="50"/>
      <c r="E975" s="50"/>
      <c r="F975" s="50"/>
      <c r="G975" s="51"/>
      <c r="H975" s="51"/>
      <c r="I975" s="50"/>
      <c r="J975" s="50"/>
      <c r="K975" s="50"/>
    </row>
    <row r="976" ht="15.75" customHeight="1">
      <c r="A976" s="32"/>
      <c r="D976" s="50"/>
      <c r="E976" s="50"/>
      <c r="F976" s="50"/>
      <c r="G976" s="51"/>
      <c r="H976" s="51"/>
      <c r="I976" s="50"/>
      <c r="J976" s="50"/>
      <c r="K976" s="50"/>
    </row>
    <row r="977" ht="15.75" customHeight="1">
      <c r="A977" s="32"/>
      <c r="D977" s="50"/>
      <c r="E977" s="50"/>
      <c r="F977" s="50"/>
      <c r="G977" s="51"/>
      <c r="H977" s="51"/>
      <c r="I977" s="50"/>
      <c r="J977" s="50"/>
      <c r="K977" s="50"/>
    </row>
    <row r="978" ht="15.75" customHeight="1">
      <c r="A978" s="32"/>
      <c r="D978" s="50"/>
      <c r="E978" s="50"/>
      <c r="F978" s="50"/>
      <c r="G978" s="51"/>
      <c r="H978" s="51"/>
      <c r="I978" s="50"/>
      <c r="J978" s="50"/>
      <c r="K978" s="50"/>
    </row>
    <row r="979" ht="15.75" customHeight="1">
      <c r="A979" s="32"/>
      <c r="D979" s="50"/>
      <c r="E979" s="50"/>
      <c r="F979" s="50"/>
      <c r="G979" s="51"/>
      <c r="H979" s="51"/>
      <c r="I979" s="50"/>
      <c r="J979" s="50"/>
      <c r="K979" s="50"/>
    </row>
    <row r="980" ht="15.75" customHeight="1">
      <c r="A980" s="32"/>
      <c r="D980" s="50"/>
      <c r="E980" s="50"/>
      <c r="F980" s="50"/>
      <c r="G980" s="51"/>
      <c r="H980" s="51"/>
      <c r="I980" s="50"/>
      <c r="J980" s="50"/>
      <c r="K980" s="50"/>
    </row>
    <row r="981" ht="15.75" customHeight="1">
      <c r="A981" s="32"/>
      <c r="D981" s="50"/>
      <c r="E981" s="50"/>
      <c r="F981" s="50"/>
      <c r="G981" s="51"/>
      <c r="H981" s="51"/>
      <c r="I981" s="50"/>
      <c r="J981" s="50"/>
      <c r="K981" s="50"/>
    </row>
    <row r="982" ht="15.75" customHeight="1">
      <c r="A982" s="32"/>
      <c r="D982" s="50"/>
      <c r="E982" s="50"/>
      <c r="F982" s="50"/>
      <c r="G982" s="51"/>
      <c r="H982" s="51"/>
      <c r="I982" s="50"/>
      <c r="J982" s="50"/>
      <c r="K982" s="50"/>
    </row>
    <row r="983" ht="15.75" customHeight="1">
      <c r="A983" s="32"/>
      <c r="D983" s="50"/>
      <c r="E983" s="50"/>
      <c r="F983" s="50"/>
      <c r="G983" s="51"/>
      <c r="H983" s="51"/>
      <c r="I983" s="50"/>
      <c r="J983" s="50"/>
      <c r="K983" s="50"/>
    </row>
    <row r="984" ht="15.75" customHeight="1">
      <c r="A984" s="32"/>
      <c r="D984" s="50"/>
      <c r="E984" s="50"/>
      <c r="F984" s="50"/>
      <c r="G984" s="51"/>
      <c r="H984" s="51"/>
      <c r="I984" s="50"/>
      <c r="J984" s="50"/>
      <c r="K984" s="50"/>
    </row>
    <row r="985" ht="15.75" customHeight="1">
      <c r="A985" s="32"/>
      <c r="D985" s="50"/>
      <c r="E985" s="50"/>
      <c r="F985" s="50"/>
      <c r="G985" s="51"/>
      <c r="H985" s="51"/>
      <c r="I985" s="50"/>
      <c r="J985" s="50"/>
      <c r="K985" s="50"/>
    </row>
    <row r="986" ht="15.75" customHeight="1">
      <c r="A986" s="32"/>
      <c r="D986" s="50"/>
      <c r="E986" s="50"/>
      <c r="F986" s="50"/>
      <c r="G986" s="51"/>
      <c r="H986" s="51"/>
      <c r="I986" s="50"/>
      <c r="J986" s="50"/>
      <c r="K986" s="50"/>
    </row>
    <row r="987" ht="15.75" customHeight="1">
      <c r="A987" s="32"/>
      <c r="D987" s="50"/>
      <c r="E987" s="50"/>
      <c r="F987" s="50"/>
      <c r="G987" s="51"/>
      <c r="H987" s="51"/>
      <c r="I987" s="50"/>
      <c r="J987" s="50"/>
      <c r="K987" s="50"/>
    </row>
    <row r="988" ht="15.75" customHeight="1">
      <c r="A988" s="32"/>
      <c r="D988" s="50"/>
      <c r="E988" s="50"/>
      <c r="F988" s="50"/>
      <c r="G988" s="51"/>
      <c r="H988" s="51"/>
      <c r="I988" s="50"/>
      <c r="J988" s="50"/>
      <c r="K988" s="50"/>
    </row>
    <row r="989" ht="15.75" customHeight="1">
      <c r="A989" s="32"/>
      <c r="D989" s="50"/>
      <c r="E989" s="50"/>
      <c r="F989" s="50"/>
      <c r="G989" s="51"/>
      <c r="H989" s="51"/>
      <c r="I989" s="50"/>
      <c r="J989" s="50"/>
      <c r="K989" s="50"/>
    </row>
    <row r="990" ht="15.75" customHeight="1">
      <c r="A990" s="32"/>
      <c r="D990" s="50"/>
      <c r="E990" s="50"/>
      <c r="F990" s="50"/>
      <c r="G990" s="51"/>
      <c r="H990" s="51"/>
      <c r="I990" s="50"/>
      <c r="J990" s="50"/>
      <c r="K990" s="50"/>
    </row>
    <row r="991" ht="15.75" customHeight="1">
      <c r="A991" s="32"/>
      <c r="D991" s="50"/>
      <c r="E991" s="50"/>
      <c r="F991" s="50"/>
      <c r="G991" s="51"/>
      <c r="H991" s="51"/>
      <c r="I991" s="50"/>
      <c r="J991" s="50"/>
      <c r="K991" s="50"/>
    </row>
    <row r="992" ht="15.75" customHeight="1">
      <c r="A992" s="32"/>
      <c r="D992" s="50"/>
      <c r="E992" s="50"/>
      <c r="F992" s="50"/>
      <c r="G992" s="51"/>
      <c r="H992" s="51"/>
      <c r="I992" s="50"/>
      <c r="J992" s="50"/>
      <c r="K992" s="50"/>
    </row>
    <row r="993" ht="15.75" customHeight="1">
      <c r="A993" s="32"/>
      <c r="D993" s="50"/>
      <c r="E993" s="50"/>
      <c r="F993" s="50"/>
      <c r="G993" s="51"/>
      <c r="H993" s="51"/>
      <c r="I993" s="50"/>
      <c r="J993" s="50"/>
      <c r="K993" s="50"/>
    </row>
    <row r="994" ht="15.75" customHeight="1">
      <c r="A994" s="32"/>
      <c r="D994" s="50"/>
      <c r="E994" s="50"/>
      <c r="F994" s="50"/>
      <c r="G994" s="51"/>
      <c r="H994" s="51"/>
      <c r="I994" s="50"/>
      <c r="J994" s="50"/>
      <c r="K994" s="50"/>
    </row>
    <row r="995" ht="15.75" customHeight="1">
      <c r="A995" s="32"/>
      <c r="D995" s="50"/>
      <c r="E995" s="50"/>
      <c r="F995" s="50"/>
      <c r="G995" s="51"/>
      <c r="H995" s="51"/>
      <c r="I995" s="50"/>
      <c r="J995" s="50"/>
      <c r="K995" s="50"/>
    </row>
    <row r="996" ht="15.75" customHeight="1">
      <c r="A996" s="32"/>
      <c r="D996" s="50"/>
      <c r="E996" s="50"/>
      <c r="F996" s="50"/>
      <c r="G996" s="51"/>
      <c r="H996" s="51"/>
      <c r="I996" s="50"/>
      <c r="J996" s="50"/>
      <c r="K996" s="50"/>
    </row>
    <row r="997" ht="15.75" customHeight="1">
      <c r="A997" s="32"/>
      <c r="D997" s="50"/>
      <c r="E997" s="50"/>
      <c r="F997" s="50"/>
      <c r="G997" s="51"/>
      <c r="H997" s="51"/>
      <c r="I997" s="50"/>
      <c r="J997" s="50"/>
      <c r="K997" s="50"/>
    </row>
    <row r="998" ht="15.75" customHeight="1">
      <c r="A998" s="32"/>
      <c r="D998" s="50"/>
      <c r="E998" s="50"/>
      <c r="F998" s="50"/>
      <c r="G998" s="51"/>
      <c r="H998" s="51"/>
      <c r="I998" s="50"/>
      <c r="J998" s="50"/>
      <c r="K998" s="50"/>
    </row>
    <row r="999" ht="15.75" customHeight="1">
      <c r="A999" s="32"/>
      <c r="D999" s="50"/>
      <c r="E999" s="50"/>
      <c r="F999" s="50"/>
      <c r="G999" s="51"/>
      <c r="H999" s="51"/>
      <c r="I999" s="50"/>
      <c r="J999" s="50"/>
      <c r="K999" s="50"/>
    </row>
    <row r="1000" ht="15.75" customHeight="1">
      <c r="A1000" s="32"/>
      <c r="D1000" s="50"/>
      <c r="E1000" s="50"/>
      <c r="F1000" s="50"/>
      <c r="G1000" s="51"/>
      <c r="H1000" s="51"/>
      <c r="I1000" s="50"/>
      <c r="J1000" s="50"/>
      <c r="K1000" s="50"/>
    </row>
    <row r="1001" ht="15.75" customHeight="1">
      <c r="A1001" s="32"/>
      <c r="D1001" s="50"/>
      <c r="E1001" s="50"/>
      <c r="F1001" s="50"/>
      <c r="G1001" s="51"/>
      <c r="H1001" s="51"/>
      <c r="I1001" s="50"/>
      <c r="J1001" s="50"/>
      <c r="K1001" s="50"/>
    </row>
  </sheetData>
  <autoFilter ref="$R$22:$R$33"/>
  <conditionalFormatting sqref="G22:H322">
    <cfRule type="notContainsBlanks" dxfId="0" priority="1">
      <formula>LEN(TRIM(G22))&gt;0</formula>
    </cfRule>
  </conditionalFormatting>
  <conditionalFormatting sqref="R23:R32">
    <cfRule type="colorScale" priority="2">
      <colorScale>
        <cfvo type="min"/>
        <cfvo type="max"/>
        <color rgb="FFFFFFFF"/>
        <color rgb="FF57BB8A"/>
      </colorScale>
    </cfRule>
  </conditionalFormatting>
  <conditionalFormatting sqref="S23:S32">
    <cfRule type="colorScale" priority="3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  <col customWidth="1" min="4" max="4" width="25.43"/>
    <col customWidth="1" min="5" max="5" width="18.57"/>
    <col customWidth="1" min="6" max="6" width="16.43"/>
    <col customWidth="1" min="12" max="12" width="20.57"/>
  </cols>
  <sheetData>
    <row r="1">
      <c r="A1" s="55" t="s">
        <v>364</v>
      </c>
      <c r="C1" s="56"/>
      <c r="D1" s="56"/>
      <c r="E1" s="57"/>
    </row>
    <row r="2">
      <c r="A2" s="57"/>
      <c r="B2" s="57"/>
      <c r="C2" s="57"/>
      <c r="D2" s="57"/>
      <c r="E2" s="57"/>
    </row>
    <row r="3">
      <c r="A3" s="56" t="s">
        <v>365</v>
      </c>
      <c r="B3" s="56"/>
      <c r="C3" s="56"/>
      <c r="D3" s="56"/>
      <c r="E3" s="57"/>
    </row>
    <row r="4">
      <c r="A4" s="57" t="s">
        <v>366</v>
      </c>
      <c r="D4" s="57"/>
      <c r="E4" s="57"/>
    </row>
    <row r="5">
      <c r="A5" s="57" t="s">
        <v>367</v>
      </c>
    </row>
    <row r="6">
      <c r="A6" s="57" t="s">
        <v>368</v>
      </c>
    </row>
    <row r="7">
      <c r="A7" s="58" t="s">
        <v>369</v>
      </c>
      <c r="D7" s="57"/>
      <c r="E7" s="57"/>
    </row>
    <row r="8">
      <c r="A8" s="57"/>
      <c r="B8" s="57"/>
      <c r="C8" s="57"/>
      <c r="D8" s="57"/>
      <c r="E8" s="57"/>
    </row>
    <row r="9">
      <c r="A9" s="59" t="s">
        <v>370</v>
      </c>
      <c r="B9" s="59" t="s">
        <v>371</v>
      </c>
      <c r="C9" s="59" t="s">
        <v>372</v>
      </c>
      <c r="D9" s="59" t="s">
        <v>373</v>
      </c>
      <c r="E9" s="59" t="s">
        <v>374</v>
      </c>
      <c r="F9" s="60" t="s">
        <v>375</v>
      </c>
      <c r="G9" s="60" t="s">
        <v>376</v>
      </c>
      <c r="I9" s="53">
        <f>COUNTA(A:A)</f>
        <v>21651</v>
      </c>
    </row>
    <row r="10">
      <c r="A10" s="61">
        <v>1.514992531E9</v>
      </c>
      <c r="B10" s="61">
        <v>0.0</v>
      </c>
      <c r="C10" s="61">
        <v>2076.0</v>
      </c>
      <c r="D10" s="57" t="s">
        <v>377</v>
      </c>
      <c r="E10" s="62" t="str">
        <f t="shared" ref="E10:E21653" si="1">IF(ROW(E2:E50500)-1&lt;=3000,"Test",
   IF(ROW(E2:E50500)-1&lt;=6000,"Control","Out of test"))</f>
        <v>Test</v>
      </c>
      <c r="F10" s="53" t="str">
        <f t="shared" ref="F10:F21653" si="2">D10 &amp; "_" &amp; B10</f>
        <v>Beijing_0</v>
      </c>
      <c r="G10" s="53">
        <f t="shared" ref="G10:G21653" si="3">RAND()</f>
        <v>0.3080255736</v>
      </c>
    </row>
    <row r="11">
      <c r="A11" s="61">
        <v>1.511861062E9</v>
      </c>
      <c r="B11" s="61">
        <v>0.0</v>
      </c>
      <c r="C11" s="61">
        <v>2856.0</v>
      </c>
      <c r="D11" s="57" t="s">
        <v>377</v>
      </c>
      <c r="E11" s="62" t="str">
        <f t="shared" si="1"/>
        <v>Test</v>
      </c>
      <c r="F11" s="53" t="str">
        <f t="shared" si="2"/>
        <v>Beijing_0</v>
      </c>
      <c r="G11" s="53">
        <f t="shared" si="3"/>
        <v>0.7049148036</v>
      </c>
    </row>
    <row r="12">
      <c r="A12" s="61">
        <v>1.51567557E9</v>
      </c>
      <c r="B12" s="61">
        <v>0.0</v>
      </c>
      <c r="C12" s="61">
        <v>1693.0</v>
      </c>
      <c r="D12" s="57" t="s">
        <v>377</v>
      </c>
      <c r="E12" s="62" t="str">
        <f t="shared" si="1"/>
        <v>Test</v>
      </c>
      <c r="F12" s="53" t="str">
        <f t="shared" si="2"/>
        <v>Beijing_0</v>
      </c>
      <c r="G12" s="53">
        <f t="shared" si="3"/>
        <v>0.2436413893</v>
      </c>
    </row>
    <row r="13">
      <c r="A13" s="61">
        <v>1.515316931E9</v>
      </c>
      <c r="B13" s="61">
        <v>0.0</v>
      </c>
      <c r="C13" s="61">
        <v>2270.0</v>
      </c>
      <c r="D13" s="57" t="s">
        <v>377</v>
      </c>
      <c r="E13" s="62" t="str">
        <f t="shared" si="1"/>
        <v>Test</v>
      </c>
      <c r="F13" s="53" t="str">
        <f t="shared" si="2"/>
        <v>Beijing_0</v>
      </c>
      <c r="G13" s="53">
        <f t="shared" si="3"/>
        <v>0.6897852939</v>
      </c>
    </row>
    <row r="14">
      <c r="A14" s="61">
        <v>1.513861141E9</v>
      </c>
      <c r="B14" s="61">
        <v>0.0</v>
      </c>
      <c r="C14" s="61">
        <v>718.0</v>
      </c>
      <c r="D14" s="57" t="s">
        <v>377</v>
      </c>
      <c r="E14" s="62" t="str">
        <f t="shared" si="1"/>
        <v>Test</v>
      </c>
      <c r="F14" s="53" t="str">
        <f t="shared" si="2"/>
        <v>Beijing_0</v>
      </c>
      <c r="G14" s="53">
        <f t="shared" si="3"/>
        <v>0.9982937062</v>
      </c>
    </row>
    <row r="15">
      <c r="A15" s="61">
        <v>1.515533901E9</v>
      </c>
      <c r="B15" s="61">
        <v>0.0</v>
      </c>
      <c r="C15" s="61">
        <v>200.0</v>
      </c>
      <c r="D15" s="57" t="s">
        <v>377</v>
      </c>
      <c r="E15" s="62" t="str">
        <f t="shared" si="1"/>
        <v>Test</v>
      </c>
      <c r="F15" s="53" t="str">
        <f t="shared" si="2"/>
        <v>Beijing_0</v>
      </c>
      <c r="G15" s="53">
        <f t="shared" si="3"/>
        <v>0.8808454713</v>
      </c>
    </row>
    <row r="16">
      <c r="A16" s="61">
        <v>1.515769412E9</v>
      </c>
      <c r="B16" s="61">
        <v>0.0</v>
      </c>
      <c r="C16" s="61">
        <v>1539.0</v>
      </c>
      <c r="D16" s="57" t="s">
        <v>377</v>
      </c>
      <c r="E16" s="62" t="str">
        <f t="shared" si="1"/>
        <v>Test</v>
      </c>
      <c r="F16" s="53" t="str">
        <f t="shared" si="2"/>
        <v>Beijing_0</v>
      </c>
      <c r="G16" s="53">
        <f t="shared" si="3"/>
        <v>0.09868571608</v>
      </c>
    </row>
    <row r="17">
      <c r="A17" s="61">
        <v>1.51593079E9</v>
      </c>
      <c r="B17" s="61">
        <v>0.0</v>
      </c>
      <c r="C17" s="61">
        <v>502.0</v>
      </c>
      <c r="D17" s="57" t="s">
        <v>377</v>
      </c>
      <c r="E17" s="62" t="str">
        <f t="shared" si="1"/>
        <v>Test</v>
      </c>
      <c r="F17" s="53" t="str">
        <f t="shared" si="2"/>
        <v>Beijing_0</v>
      </c>
      <c r="G17" s="53">
        <f t="shared" si="3"/>
        <v>0.5465056955</v>
      </c>
    </row>
    <row r="18">
      <c r="A18" s="61">
        <v>1.515090401E9</v>
      </c>
      <c r="B18" s="61">
        <v>0.0</v>
      </c>
      <c r="C18" s="61">
        <v>1891.0</v>
      </c>
      <c r="D18" s="57" t="s">
        <v>377</v>
      </c>
      <c r="E18" s="62" t="str">
        <f t="shared" si="1"/>
        <v>Test</v>
      </c>
      <c r="F18" s="53" t="str">
        <f t="shared" si="2"/>
        <v>Beijing_0</v>
      </c>
      <c r="G18" s="53">
        <f t="shared" si="3"/>
        <v>0.6472703031</v>
      </c>
    </row>
    <row r="19">
      <c r="A19" s="61">
        <v>1.513453662E9</v>
      </c>
      <c r="B19" s="61">
        <v>0.0</v>
      </c>
      <c r="C19" s="61">
        <v>117.0</v>
      </c>
      <c r="D19" s="57" t="s">
        <v>377</v>
      </c>
      <c r="E19" s="62" t="str">
        <f t="shared" si="1"/>
        <v>Test</v>
      </c>
      <c r="F19" s="53" t="str">
        <f t="shared" si="2"/>
        <v>Beijing_0</v>
      </c>
      <c r="G19" s="53">
        <f t="shared" si="3"/>
        <v>0.5789013982</v>
      </c>
    </row>
    <row r="20">
      <c r="A20" s="61">
        <v>1.513324991E9</v>
      </c>
      <c r="B20" s="61">
        <v>0.0</v>
      </c>
      <c r="C20" s="61">
        <v>213.0</v>
      </c>
      <c r="D20" s="57" t="s">
        <v>377</v>
      </c>
      <c r="E20" s="62" t="str">
        <f t="shared" si="1"/>
        <v>Test</v>
      </c>
      <c r="F20" s="53" t="str">
        <f t="shared" si="2"/>
        <v>Beijing_0</v>
      </c>
      <c r="G20" s="53">
        <f t="shared" si="3"/>
        <v>0.5008225014</v>
      </c>
    </row>
    <row r="21">
      <c r="A21" s="61">
        <v>1.51909527E9</v>
      </c>
      <c r="B21" s="61">
        <v>0.0</v>
      </c>
      <c r="C21" s="61">
        <v>1760.0</v>
      </c>
      <c r="D21" s="57" t="s">
        <v>377</v>
      </c>
      <c r="E21" s="62" t="str">
        <f t="shared" si="1"/>
        <v>Test</v>
      </c>
      <c r="F21" s="53" t="str">
        <f t="shared" si="2"/>
        <v>Beijing_0</v>
      </c>
      <c r="G21" s="53">
        <f t="shared" si="3"/>
        <v>0.1846145775</v>
      </c>
    </row>
    <row r="22">
      <c r="A22" s="61">
        <v>1.51342769E9</v>
      </c>
      <c r="B22" s="61">
        <v>0.0</v>
      </c>
      <c r="C22" s="61">
        <v>1272.0</v>
      </c>
      <c r="D22" s="57" t="s">
        <v>377</v>
      </c>
      <c r="E22" s="62" t="str">
        <f t="shared" si="1"/>
        <v>Test</v>
      </c>
      <c r="F22" s="53" t="str">
        <f t="shared" si="2"/>
        <v>Beijing_0</v>
      </c>
      <c r="G22" s="53">
        <f t="shared" si="3"/>
        <v>0.5102367556</v>
      </c>
    </row>
    <row r="23">
      <c r="A23" s="61">
        <v>1.512693852E9</v>
      </c>
      <c r="B23" s="61">
        <v>0.0</v>
      </c>
      <c r="C23" s="61">
        <v>397.0</v>
      </c>
      <c r="D23" s="57" t="s">
        <v>377</v>
      </c>
      <c r="E23" s="62" t="str">
        <f t="shared" si="1"/>
        <v>Test</v>
      </c>
      <c r="F23" s="53" t="str">
        <f t="shared" si="2"/>
        <v>Beijing_0</v>
      </c>
      <c r="G23" s="53">
        <f t="shared" si="3"/>
        <v>0.9578490844</v>
      </c>
    </row>
    <row r="24">
      <c r="A24" s="61">
        <v>1.512893242E9</v>
      </c>
      <c r="B24" s="61">
        <v>0.0</v>
      </c>
      <c r="C24" s="61">
        <v>1223.0</v>
      </c>
      <c r="D24" s="57" t="s">
        <v>377</v>
      </c>
      <c r="E24" s="62" t="str">
        <f t="shared" si="1"/>
        <v>Test</v>
      </c>
      <c r="F24" s="53" t="str">
        <f t="shared" si="2"/>
        <v>Beijing_0</v>
      </c>
      <c r="G24" s="53">
        <f t="shared" si="3"/>
        <v>0.9683299722</v>
      </c>
    </row>
    <row r="25">
      <c r="A25" s="61">
        <v>1.51265531E9</v>
      </c>
      <c r="B25" s="61">
        <v>0.0</v>
      </c>
      <c r="C25" s="61">
        <v>1582.0</v>
      </c>
      <c r="D25" s="57" t="s">
        <v>377</v>
      </c>
      <c r="E25" s="62" t="str">
        <f t="shared" si="1"/>
        <v>Test</v>
      </c>
      <c r="F25" s="53" t="str">
        <f t="shared" si="2"/>
        <v>Beijing_0</v>
      </c>
      <c r="G25" s="53">
        <f t="shared" si="3"/>
        <v>0.00797409933</v>
      </c>
    </row>
    <row r="26">
      <c r="A26" s="61">
        <v>1.519363982E9</v>
      </c>
      <c r="B26" s="61">
        <v>0.0</v>
      </c>
      <c r="C26" s="61">
        <v>1481.0</v>
      </c>
      <c r="D26" s="57" t="s">
        <v>377</v>
      </c>
      <c r="E26" s="62" t="str">
        <f t="shared" si="1"/>
        <v>Test</v>
      </c>
      <c r="F26" s="53" t="str">
        <f t="shared" si="2"/>
        <v>Beijing_0</v>
      </c>
      <c r="G26" s="53">
        <f t="shared" si="3"/>
        <v>0.4173639627</v>
      </c>
    </row>
    <row r="27">
      <c r="A27" s="61">
        <v>1.51161693E9</v>
      </c>
      <c r="B27" s="61">
        <v>0.0</v>
      </c>
      <c r="C27" s="61">
        <v>1841.0</v>
      </c>
      <c r="D27" s="57" t="s">
        <v>377</v>
      </c>
      <c r="E27" s="62" t="str">
        <f t="shared" si="1"/>
        <v>Test</v>
      </c>
      <c r="F27" s="53" t="str">
        <f t="shared" si="2"/>
        <v>Beijing_0</v>
      </c>
      <c r="G27" s="53">
        <f t="shared" si="3"/>
        <v>0.9582055331</v>
      </c>
    </row>
    <row r="28">
      <c r="A28" s="61">
        <v>1.511303252E9</v>
      </c>
      <c r="B28" s="61">
        <v>0.0</v>
      </c>
      <c r="C28" s="61">
        <v>2434.0</v>
      </c>
      <c r="D28" s="57" t="s">
        <v>377</v>
      </c>
      <c r="E28" s="62" t="str">
        <f t="shared" si="1"/>
        <v>Test</v>
      </c>
      <c r="F28" s="53" t="str">
        <f t="shared" si="2"/>
        <v>Beijing_0</v>
      </c>
      <c r="G28" s="53">
        <f t="shared" si="3"/>
        <v>0.007906680933</v>
      </c>
    </row>
    <row r="29">
      <c r="A29" s="61">
        <v>1.511790101E9</v>
      </c>
      <c r="B29" s="61">
        <v>0.0</v>
      </c>
      <c r="C29" s="61">
        <v>2779.0</v>
      </c>
      <c r="D29" s="57" t="s">
        <v>377</v>
      </c>
      <c r="E29" s="62" t="str">
        <f t="shared" si="1"/>
        <v>Test</v>
      </c>
      <c r="F29" s="53" t="str">
        <f t="shared" si="2"/>
        <v>Beijing_0</v>
      </c>
      <c r="G29" s="53">
        <f t="shared" si="3"/>
        <v>0.9804807123</v>
      </c>
    </row>
    <row r="30">
      <c r="A30" s="61">
        <v>1.515722452E9</v>
      </c>
      <c r="B30" s="61">
        <v>0.0</v>
      </c>
      <c r="C30" s="61">
        <v>609.0</v>
      </c>
      <c r="D30" s="57" t="s">
        <v>377</v>
      </c>
      <c r="E30" s="62" t="str">
        <f t="shared" si="1"/>
        <v>Test</v>
      </c>
      <c r="F30" s="53" t="str">
        <f t="shared" si="2"/>
        <v>Beijing_0</v>
      </c>
      <c r="G30" s="53">
        <f t="shared" si="3"/>
        <v>0.7819750946</v>
      </c>
    </row>
    <row r="31">
      <c r="A31" s="61">
        <v>1.518074641E9</v>
      </c>
      <c r="B31" s="61">
        <v>0.0</v>
      </c>
      <c r="C31" s="61">
        <v>4599.0</v>
      </c>
      <c r="D31" s="57" t="s">
        <v>377</v>
      </c>
      <c r="E31" s="62" t="str">
        <f t="shared" si="1"/>
        <v>Test</v>
      </c>
      <c r="F31" s="53" t="str">
        <f t="shared" si="2"/>
        <v>Beijing_0</v>
      </c>
      <c r="G31" s="53">
        <f t="shared" si="3"/>
        <v>0.2600558901</v>
      </c>
    </row>
    <row r="32">
      <c r="A32" s="61">
        <v>1.518102882E9</v>
      </c>
      <c r="B32" s="61">
        <v>0.0</v>
      </c>
      <c r="C32" s="61">
        <v>2875.0</v>
      </c>
      <c r="D32" s="57" t="s">
        <v>377</v>
      </c>
      <c r="E32" s="62" t="str">
        <f t="shared" si="1"/>
        <v>Test</v>
      </c>
      <c r="F32" s="53" t="str">
        <f t="shared" si="2"/>
        <v>Beijing_0</v>
      </c>
      <c r="G32" s="53">
        <f t="shared" si="3"/>
        <v>0.1357159028</v>
      </c>
    </row>
    <row r="33">
      <c r="A33" s="61">
        <v>1.517098332E9</v>
      </c>
      <c r="B33" s="61">
        <v>0.0</v>
      </c>
      <c r="C33" s="61">
        <v>4493.0</v>
      </c>
      <c r="D33" s="57" t="s">
        <v>377</v>
      </c>
      <c r="E33" s="62" t="str">
        <f t="shared" si="1"/>
        <v>Test</v>
      </c>
      <c r="F33" s="53" t="str">
        <f t="shared" si="2"/>
        <v>Beijing_0</v>
      </c>
      <c r="G33" s="53">
        <f t="shared" si="3"/>
        <v>0.6468999174</v>
      </c>
    </row>
    <row r="34">
      <c r="A34" s="61">
        <v>1.512178041E9</v>
      </c>
      <c r="B34" s="61">
        <v>0.0</v>
      </c>
      <c r="C34" s="61">
        <v>2943.0</v>
      </c>
      <c r="D34" s="57" t="s">
        <v>377</v>
      </c>
      <c r="E34" s="62" t="str">
        <f t="shared" si="1"/>
        <v>Test</v>
      </c>
      <c r="F34" s="53" t="str">
        <f t="shared" si="2"/>
        <v>Beijing_0</v>
      </c>
      <c r="G34" s="53">
        <f t="shared" si="3"/>
        <v>0.5628766497</v>
      </c>
    </row>
    <row r="35">
      <c r="A35" s="61">
        <v>1.51625771E9</v>
      </c>
      <c r="B35" s="61">
        <v>0.0</v>
      </c>
      <c r="C35" s="61">
        <v>2900.0</v>
      </c>
      <c r="D35" s="57" t="s">
        <v>377</v>
      </c>
      <c r="E35" s="62" t="str">
        <f t="shared" si="1"/>
        <v>Test</v>
      </c>
      <c r="F35" s="53" t="str">
        <f t="shared" si="2"/>
        <v>Beijing_0</v>
      </c>
      <c r="G35" s="53">
        <f t="shared" si="3"/>
        <v>0.8325809221</v>
      </c>
    </row>
    <row r="36">
      <c r="A36" s="61">
        <v>1.512619802E9</v>
      </c>
      <c r="B36" s="61">
        <v>0.0</v>
      </c>
      <c r="C36" s="61">
        <v>642.0</v>
      </c>
      <c r="D36" s="57" t="s">
        <v>377</v>
      </c>
      <c r="E36" s="62" t="str">
        <f t="shared" si="1"/>
        <v>Test</v>
      </c>
      <c r="F36" s="53" t="str">
        <f t="shared" si="2"/>
        <v>Beijing_0</v>
      </c>
      <c r="G36" s="53">
        <f t="shared" si="3"/>
        <v>0.8058215638</v>
      </c>
    </row>
    <row r="37">
      <c r="A37" s="61">
        <v>1.51289275E9</v>
      </c>
      <c r="B37" s="61">
        <v>0.0</v>
      </c>
      <c r="C37" s="61">
        <v>4620.0</v>
      </c>
      <c r="D37" s="57" t="s">
        <v>377</v>
      </c>
      <c r="E37" s="62" t="str">
        <f t="shared" si="1"/>
        <v>Test</v>
      </c>
      <c r="F37" s="53" t="str">
        <f t="shared" si="2"/>
        <v>Beijing_0</v>
      </c>
      <c r="G37" s="53">
        <f t="shared" si="3"/>
        <v>0.3521770932</v>
      </c>
    </row>
    <row r="38">
      <c r="A38" s="61">
        <v>1.512344721E9</v>
      </c>
      <c r="B38" s="61">
        <v>0.0</v>
      </c>
      <c r="C38" s="61">
        <v>531.0</v>
      </c>
      <c r="D38" s="57" t="s">
        <v>377</v>
      </c>
      <c r="E38" s="62" t="str">
        <f t="shared" si="1"/>
        <v>Test</v>
      </c>
      <c r="F38" s="53" t="str">
        <f t="shared" si="2"/>
        <v>Beijing_0</v>
      </c>
      <c r="G38" s="53">
        <f t="shared" si="3"/>
        <v>0.1647968041</v>
      </c>
    </row>
    <row r="39">
      <c r="A39" s="61">
        <v>1.516420271E9</v>
      </c>
      <c r="B39" s="61">
        <v>0.0</v>
      </c>
      <c r="C39" s="61">
        <v>3102.0</v>
      </c>
      <c r="D39" s="57" t="s">
        <v>377</v>
      </c>
      <c r="E39" s="62" t="str">
        <f t="shared" si="1"/>
        <v>Test</v>
      </c>
      <c r="F39" s="53" t="str">
        <f t="shared" si="2"/>
        <v>Beijing_0</v>
      </c>
      <c r="G39" s="53">
        <f t="shared" si="3"/>
        <v>0.5400468486</v>
      </c>
    </row>
    <row r="40">
      <c r="A40" s="61">
        <v>1.517637711E9</v>
      </c>
      <c r="B40" s="61">
        <v>0.0</v>
      </c>
      <c r="C40" s="61">
        <v>4243.0</v>
      </c>
      <c r="D40" s="57" t="s">
        <v>377</v>
      </c>
      <c r="E40" s="62" t="str">
        <f t="shared" si="1"/>
        <v>Test</v>
      </c>
      <c r="F40" s="53" t="str">
        <f t="shared" si="2"/>
        <v>Beijing_0</v>
      </c>
      <c r="G40" s="53">
        <f t="shared" si="3"/>
        <v>0.8106214504</v>
      </c>
    </row>
    <row r="41">
      <c r="A41" s="61">
        <v>1.519271661E9</v>
      </c>
      <c r="B41" s="61">
        <v>0.0</v>
      </c>
      <c r="C41" s="61">
        <v>491.0</v>
      </c>
      <c r="D41" s="57" t="s">
        <v>377</v>
      </c>
      <c r="E41" s="62" t="str">
        <f t="shared" si="1"/>
        <v>Test</v>
      </c>
      <c r="F41" s="53" t="str">
        <f t="shared" si="2"/>
        <v>Beijing_0</v>
      </c>
      <c r="G41" s="53">
        <f t="shared" si="3"/>
        <v>0.3334486798</v>
      </c>
    </row>
    <row r="42">
      <c r="A42" s="61">
        <v>1.514962771E9</v>
      </c>
      <c r="B42" s="61">
        <v>0.0</v>
      </c>
      <c r="C42" s="61">
        <v>785.0</v>
      </c>
      <c r="D42" s="57" t="s">
        <v>377</v>
      </c>
      <c r="E42" s="62" t="str">
        <f t="shared" si="1"/>
        <v>Test</v>
      </c>
      <c r="F42" s="53" t="str">
        <f t="shared" si="2"/>
        <v>Beijing_0</v>
      </c>
      <c r="G42" s="53">
        <f t="shared" si="3"/>
        <v>0.08616609101</v>
      </c>
    </row>
    <row r="43">
      <c r="A43" s="61">
        <v>1.512985472E9</v>
      </c>
      <c r="B43" s="61">
        <v>0.0</v>
      </c>
      <c r="C43" s="61">
        <v>1727.0</v>
      </c>
      <c r="D43" s="57" t="s">
        <v>377</v>
      </c>
      <c r="E43" s="62" t="str">
        <f t="shared" si="1"/>
        <v>Test</v>
      </c>
      <c r="F43" s="53" t="str">
        <f t="shared" si="2"/>
        <v>Beijing_0</v>
      </c>
      <c r="G43" s="53">
        <f t="shared" si="3"/>
        <v>0.4145175323</v>
      </c>
    </row>
    <row r="44">
      <c r="A44" s="61">
        <v>1.519048491E9</v>
      </c>
      <c r="B44" s="61">
        <v>0.0</v>
      </c>
      <c r="C44" s="61">
        <v>459.0</v>
      </c>
      <c r="D44" s="57" t="s">
        <v>377</v>
      </c>
      <c r="E44" s="62" t="str">
        <f t="shared" si="1"/>
        <v>Test</v>
      </c>
      <c r="F44" s="53" t="str">
        <f t="shared" si="2"/>
        <v>Beijing_0</v>
      </c>
      <c r="G44" s="53">
        <f t="shared" si="3"/>
        <v>0.4962037253</v>
      </c>
    </row>
    <row r="45">
      <c r="A45" s="61">
        <v>1.51921383E9</v>
      </c>
      <c r="B45" s="61">
        <v>0.0</v>
      </c>
      <c r="C45" s="61">
        <v>396.0</v>
      </c>
      <c r="D45" s="57" t="s">
        <v>377</v>
      </c>
      <c r="E45" s="62" t="str">
        <f t="shared" si="1"/>
        <v>Test</v>
      </c>
      <c r="F45" s="53" t="str">
        <f t="shared" si="2"/>
        <v>Beijing_0</v>
      </c>
      <c r="G45" s="53">
        <f t="shared" si="3"/>
        <v>0.5826120509</v>
      </c>
    </row>
    <row r="46">
      <c r="A46" s="61">
        <v>1.51733736E9</v>
      </c>
      <c r="B46" s="61">
        <v>0.0</v>
      </c>
      <c r="C46" s="61">
        <v>3281.0</v>
      </c>
      <c r="D46" s="57" t="s">
        <v>377</v>
      </c>
      <c r="E46" s="62" t="str">
        <f t="shared" si="1"/>
        <v>Test</v>
      </c>
      <c r="F46" s="53" t="str">
        <f t="shared" si="2"/>
        <v>Beijing_0</v>
      </c>
      <c r="G46" s="53">
        <f t="shared" si="3"/>
        <v>0.1049198694</v>
      </c>
    </row>
    <row r="47">
      <c r="A47" s="61">
        <v>1.51325408E9</v>
      </c>
      <c r="B47" s="61">
        <v>0.0</v>
      </c>
      <c r="C47" s="61">
        <v>1324.0</v>
      </c>
      <c r="D47" s="57" t="s">
        <v>377</v>
      </c>
      <c r="E47" s="62" t="str">
        <f t="shared" si="1"/>
        <v>Test</v>
      </c>
      <c r="F47" s="53" t="str">
        <f t="shared" si="2"/>
        <v>Beijing_0</v>
      </c>
      <c r="G47" s="53">
        <f t="shared" si="3"/>
        <v>0.7573066886</v>
      </c>
    </row>
    <row r="48">
      <c r="A48" s="61">
        <v>1.51197557E9</v>
      </c>
      <c r="B48" s="61">
        <v>0.0</v>
      </c>
      <c r="C48" s="61">
        <v>767.0</v>
      </c>
      <c r="D48" s="57" t="s">
        <v>377</v>
      </c>
      <c r="E48" s="62" t="str">
        <f t="shared" si="1"/>
        <v>Test</v>
      </c>
      <c r="F48" s="53" t="str">
        <f t="shared" si="2"/>
        <v>Beijing_0</v>
      </c>
      <c r="G48" s="53">
        <f t="shared" si="3"/>
        <v>0.5701230819</v>
      </c>
    </row>
    <row r="49">
      <c r="A49" s="61">
        <v>1.511891102E9</v>
      </c>
      <c r="B49" s="61">
        <v>0.0</v>
      </c>
      <c r="C49" s="61">
        <v>1932.0</v>
      </c>
      <c r="D49" s="57" t="s">
        <v>377</v>
      </c>
      <c r="E49" s="62" t="str">
        <f t="shared" si="1"/>
        <v>Test</v>
      </c>
      <c r="F49" s="53" t="str">
        <f t="shared" si="2"/>
        <v>Beijing_0</v>
      </c>
      <c r="G49" s="53">
        <f t="shared" si="3"/>
        <v>0.5071939325</v>
      </c>
    </row>
    <row r="50">
      <c r="A50" s="61">
        <v>1.512627152E9</v>
      </c>
      <c r="B50" s="61">
        <v>0.0</v>
      </c>
      <c r="C50" s="61">
        <v>2444.0</v>
      </c>
      <c r="D50" s="57" t="s">
        <v>377</v>
      </c>
      <c r="E50" s="62" t="str">
        <f t="shared" si="1"/>
        <v>Test</v>
      </c>
      <c r="F50" s="53" t="str">
        <f t="shared" si="2"/>
        <v>Beijing_0</v>
      </c>
      <c r="G50" s="53">
        <f t="shared" si="3"/>
        <v>0.9306983922</v>
      </c>
    </row>
    <row r="51">
      <c r="A51" s="61">
        <v>1.519840541E9</v>
      </c>
      <c r="B51" s="61">
        <v>0.0</v>
      </c>
      <c r="C51" s="61">
        <v>121.0</v>
      </c>
      <c r="D51" s="57" t="s">
        <v>377</v>
      </c>
      <c r="E51" s="62" t="str">
        <f t="shared" si="1"/>
        <v>Test</v>
      </c>
      <c r="F51" s="53" t="str">
        <f t="shared" si="2"/>
        <v>Beijing_0</v>
      </c>
      <c r="G51" s="53">
        <f t="shared" si="3"/>
        <v>0.1891959172</v>
      </c>
    </row>
    <row r="52">
      <c r="A52" s="61">
        <v>1.51469667E9</v>
      </c>
      <c r="B52" s="61">
        <v>0.0</v>
      </c>
      <c r="C52" s="61">
        <v>4109.0</v>
      </c>
      <c r="D52" s="57" t="s">
        <v>377</v>
      </c>
      <c r="E52" s="62" t="str">
        <f t="shared" si="1"/>
        <v>Test</v>
      </c>
      <c r="F52" s="53" t="str">
        <f t="shared" si="2"/>
        <v>Beijing_0</v>
      </c>
      <c r="G52" s="53">
        <f t="shared" si="3"/>
        <v>0.3699130402</v>
      </c>
    </row>
    <row r="53">
      <c r="A53" s="61">
        <v>1.518016401E9</v>
      </c>
      <c r="B53" s="61">
        <v>0.0</v>
      </c>
      <c r="C53" s="61">
        <v>4119.0</v>
      </c>
      <c r="D53" s="57" t="s">
        <v>377</v>
      </c>
      <c r="E53" s="62" t="str">
        <f t="shared" si="1"/>
        <v>Test</v>
      </c>
      <c r="F53" s="53" t="str">
        <f t="shared" si="2"/>
        <v>Beijing_0</v>
      </c>
      <c r="G53" s="53">
        <f t="shared" si="3"/>
        <v>0.4533912236</v>
      </c>
    </row>
    <row r="54">
      <c r="A54" s="61">
        <v>1.512983752E9</v>
      </c>
      <c r="B54" s="61">
        <v>0.0</v>
      </c>
      <c r="C54" s="61">
        <v>3476.0</v>
      </c>
      <c r="D54" s="57" t="s">
        <v>377</v>
      </c>
      <c r="E54" s="62" t="str">
        <f t="shared" si="1"/>
        <v>Test</v>
      </c>
      <c r="F54" s="53" t="str">
        <f t="shared" si="2"/>
        <v>Beijing_0</v>
      </c>
      <c r="G54" s="53">
        <f t="shared" si="3"/>
        <v>0.5457643665</v>
      </c>
    </row>
    <row r="55">
      <c r="A55" s="61">
        <v>1.51214493E9</v>
      </c>
      <c r="B55" s="61">
        <v>0.0</v>
      </c>
      <c r="C55" s="61">
        <v>2062.0</v>
      </c>
      <c r="D55" s="57" t="s">
        <v>377</v>
      </c>
      <c r="E55" s="62" t="str">
        <f t="shared" si="1"/>
        <v>Test</v>
      </c>
      <c r="F55" s="53" t="str">
        <f t="shared" si="2"/>
        <v>Beijing_0</v>
      </c>
      <c r="G55" s="53">
        <f t="shared" si="3"/>
        <v>0.1337019792</v>
      </c>
    </row>
    <row r="56">
      <c r="A56" s="61">
        <v>1.51781559E9</v>
      </c>
      <c r="B56" s="61">
        <v>0.0</v>
      </c>
      <c r="C56" s="61">
        <v>8.0</v>
      </c>
      <c r="D56" s="57" t="s">
        <v>377</v>
      </c>
      <c r="E56" s="62" t="str">
        <f t="shared" si="1"/>
        <v>Test</v>
      </c>
      <c r="F56" s="53" t="str">
        <f t="shared" si="2"/>
        <v>Beijing_0</v>
      </c>
      <c r="G56" s="53">
        <f t="shared" si="3"/>
        <v>0.2077216938</v>
      </c>
    </row>
    <row r="57">
      <c r="A57" s="61">
        <v>1.514416462E9</v>
      </c>
      <c r="B57" s="61">
        <v>0.0</v>
      </c>
      <c r="C57" s="61">
        <v>2323.0</v>
      </c>
      <c r="D57" s="57" t="s">
        <v>377</v>
      </c>
      <c r="E57" s="62" t="str">
        <f t="shared" si="1"/>
        <v>Test</v>
      </c>
      <c r="F57" s="53" t="str">
        <f t="shared" si="2"/>
        <v>Beijing_0</v>
      </c>
      <c r="G57" s="53">
        <f t="shared" si="3"/>
        <v>0.09753976961</v>
      </c>
    </row>
    <row r="58">
      <c r="A58" s="61">
        <v>1.515580042E9</v>
      </c>
      <c r="B58" s="61">
        <v>0.0</v>
      </c>
      <c r="C58" s="61">
        <v>1554.0</v>
      </c>
      <c r="D58" s="57" t="s">
        <v>377</v>
      </c>
      <c r="E58" s="62" t="str">
        <f t="shared" si="1"/>
        <v>Test</v>
      </c>
      <c r="F58" s="53" t="str">
        <f t="shared" si="2"/>
        <v>Beijing_0</v>
      </c>
      <c r="G58" s="53">
        <f t="shared" si="3"/>
        <v>0.907154547</v>
      </c>
    </row>
    <row r="59">
      <c r="A59" s="61">
        <v>1.51315887E9</v>
      </c>
      <c r="B59" s="61">
        <v>0.0</v>
      </c>
      <c r="C59" s="61">
        <v>2422.0</v>
      </c>
      <c r="D59" s="57" t="s">
        <v>377</v>
      </c>
      <c r="E59" s="62" t="str">
        <f t="shared" si="1"/>
        <v>Test</v>
      </c>
      <c r="F59" s="53" t="str">
        <f t="shared" si="2"/>
        <v>Beijing_0</v>
      </c>
      <c r="G59" s="53">
        <f t="shared" si="3"/>
        <v>0.9881843524</v>
      </c>
    </row>
    <row r="60">
      <c r="A60" s="61">
        <v>1.514043252E9</v>
      </c>
      <c r="B60" s="61">
        <v>0.0</v>
      </c>
      <c r="C60" s="61">
        <v>1260.0</v>
      </c>
      <c r="D60" s="57" t="s">
        <v>377</v>
      </c>
      <c r="E60" s="62" t="str">
        <f t="shared" si="1"/>
        <v>Test</v>
      </c>
      <c r="F60" s="53" t="str">
        <f t="shared" si="2"/>
        <v>Beijing_0</v>
      </c>
      <c r="G60" s="53">
        <f t="shared" si="3"/>
        <v>0.8097777993</v>
      </c>
    </row>
    <row r="61">
      <c r="A61" s="61">
        <v>1.51445183E9</v>
      </c>
      <c r="B61" s="61">
        <v>0.0</v>
      </c>
      <c r="C61" s="61">
        <v>3294.0</v>
      </c>
      <c r="D61" s="57" t="s">
        <v>377</v>
      </c>
      <c r="E61" s="62" t="str">
        <f t="shared" si="1"/>
        <v>Test</v>
      </c>
      <c r="F61" s="53" t="str">
        <f t="shared" si="2"/>
        <v>Beijing_0</v>
      </c>
      <c r="G61" s="53">
        <f t="shared" si="3"/>
        <v>0.5609005592</v>
      </c>
    </row>
    <row r="62">
      <c r="A62" s="61">
        <v>1.514023212E9</v>
      </c>
      <c r="B62" s="61">
        <v>0.0</v>
      </c>
      <c r="C62" s="61">
        <v>1531.0</v>
      </c>
      <c r="D62" s="57" t="s">
        <v>377</v>
      </c>
      <c r="E62" s="62" t="str">
        <f t="shared" si="1"/>
        <v>Test</v>
      </c>
      <c r="F62" s="53" t="str">
        <f t="shared" si="2"/>
        <v>Beijing_0</v>
      </c>
      <c r="G62" s="53">
        <f t="shared" si="3"/>
        <v>0.2890260015</v>
      </c>
    </row>
    <row r="63">
      <c r="A63" s="61">
        <v>1.516184202E9</v>
      </c>
      <c r="B63" s="61">
        <v>0.0</v>
      </c>
      <c r="C63" s="61">
        <v>3726.0</v>
      </c>
      <c r="D63" s="57" t="s">
        <v>377</v>
      </c>
      <c r="E63" s="62" t="str">
        <f t="shared" si="1"/>
        <v>Test</v>
      </c>
      <c r="F63" s="53" t="str">
        <f t="shared" si="2"/>
        <v>Beijing_0</v>
      </c>
      <c r="G63" s="53">
        <f t="shared" si="3"/>
        <v>0.4143425818</v>
      </c>
    </row>
    <row r="64">
      <c r="A64" s="61">
        <v>1.514865762E9</v>
      </c>
      <c r="B64" s="61">
        <v>0.0</v>
      </c>
      <c r="C64" s="61">
        <v>1100.0</v>
      </c>
      <c r="D64" s="57" t="s">
        <v>377</v>
      </c>
      <c r="E64" s="62" t="str">
        <f t="shared" si="1"/>
        <v>Test</v>
      </c>
      <c r="F64" s="53" t="str">
        <f t="shared" si="2"/>
        <v>Beijing_0</v>
      </c>
      <c r="G64" s="53">
        <f t="shared" si="3"/>
        <v>0.928965061</v>
      </c>
    </row>
    <row r="65">
      <c r="A65" s="61">
        <v>1.519014981E9</v>
      </c>
      <c r="B65" s="61">
        <v>0.0</v>
      </c>
      <c r="C65" s="61">
        <v>482.0</v>
      </c>
      <c r="D65" s="57" t="s">
        <v>377</v>
      </c>
      <c r="E65" s="62" t="str">
        <f t="shared" si="1"/>
        <v>Test</v>
      </c>
      <c r="F65" s="53" t="str">
        <f t="shared" si="2"/>
        <v>Beijing_0</v>
      </c>
      <c r="G65" s="53">
        <f t="shared" si="3"/>
        <v>0.8575345466</v>
      </c>
    </row>
    <row r="66">
      <c r="A66" s="61">
        <v>1.515604022E9</v>
      </c>
      <c r="B66" s="61">
        <v>0.0</v>
      </c>
      <c r="C66" s="61">
        <v>1637.0</v>
      </c>
      <c r="D66" s="57" t="s">
        <v>377</v>
      </c>
      <c r="E66" s="62" t="str">
        <f t="shared" si="1"/>
        <v>Test</v>
      </c>
      <c r="F66" s="53" t="str">
        <f t="shared" si="2"/>
        <v>Beijing_0</v>
      </c>
      <c r="G66" s="53">
        <f t="shared" si="3"/>
        <v>0.3068538149</v>
      </c>
    </row>
    <row r="67">
      <c r="A67" s="61">
        <v>1.519528752E9</v>
      </c>
      <c r="B67" s="61">
        <v>0.0</v>
      </c>
      <c r="C67" s="61">
        <v>2719.0</v>
      </c>
      <c r="D67" s="57" t="s">
        <v>377</v>
      </c>
      <c r="E67" s="62" t="str">
        <f t="shared" si="1"/>
        <v>Test</v>
      </c>
      <c r="F67" s="53" t="str">
        <f t="shared" si="2"/>
        <v>Beijing_0</v>
      </c>
      <c r="G67" s="53">
        <f t="shared" si="3"/>
        <v>0.7626597959</v>
      </c>
    </row>
    <row r="68">
      <c r="A68" s="61">
        <v>1.514252281E9</v>
      </c>
      <c r="B68" s="61">
        <v>0.0</v>
      </c>
      <c r="C68" s="61">
        <v>960.0</v>
      </c>
      <c r="D68" s="57" t="s">
        <v>377</v>
      </c>
      <c r="E68" s="62" t="str">
        <f t="shared" si="1"/>
        <v>Test</v>
      </c>
      <c r="F68" s="53" t="str">
        <f t="shared" si="2"/>
        <v>Beijing_0</v>
      </c>
      <c r="G68" s="53">
        <f t="shared" si="3"/>
        <v>0.9246023008</v>
      </c>
    </row>
    <row r="69">
      <c r="A69" s="61">
        <v>1.5117483E9</v>
      </c>
      <c r="B69" s="61">
        <v>0.0</v>
      </c>
      <c r="C69" s="61">
        <v>724.0</v>
      </c>
      <c r="D69" s="57" t="s">
        <v>377</v>
      </c>
      <c r="E69" s="62" t="str">
        <f t="shared" si="1"/>
        <v>Test</v>
      </c>
      <c r="F69" s="53" t="str">
        <f t="shared" si="2"/>
        <v>Beijing_0</v>
      </c>
      <c r="G69" s="53">
        <f t="shared" si="3"/>
        <v>0.9461710351</v>
      </c>
    </row>
    <row r="70">
      <c r="A70" s="61">
        <v>1.513418052E9</v>
      </c>
      <c r="B70" s="61">
        <v>0.0</v>
      </c>
      <c r="C70" s="61">
        <v>165.0</v>
      </c>
      <c r="D70" s="57" t="s">
        <v>377</v>
      </c>
      <c r="E70" s="62" t="str">
        <f t="shared" si="1"/>
        <v>Test</v>
      </c>
      <c r="F70" s="53" t="str">
        <f t="shared" si="2"/>
        <v>Beijing_0</v>
      </c>
      <c r="G70" s="53">
        <f t="shared" si="3"/>
        <v>0.5840820834</v>
      </c>
    </row>
    <row r="71">
      <c r="A71" s="61">
        <v>1.51230831E9</v>
      </c>
      <c r="B71" s="61">
        <v>0.0</v>
      </c>
      <c r="C71" s="61">
        <v>4123.0</v>
      </c>
      <c r="D71" s="57" t="s">
        <v>377</v>
      </c>
      <c r="E71" s="62" t="str">
        <f t="shared" si="1"/>
        <v>Test</v>
      </c>
      <c r="F71" s="53" t="str">
        <f t="shared" si="2"/>
        <v>Beijing_0</v>
      </c>
      <c r="G71" s="53">
        <f t="shared" si="3"/>
        <v>0.6346075654</v>
      </c>
    </row>
    <row r="72">
      <c r="A72" s="61">
        <v>1.51307624E9</v>
      </c>
      <c r="B72" s="61">
        <v>0.0</v>
      </c>
      <c r="C72" s="61">
        <v>2561.0</v>
      </c>
      <c r="D72" s="57" t="s">
        <v>377</v>
      </c>
      <c r="E72" s="62" t="str">
        <f t="shared" si="1"/>
        <v>Test</v>
      </c>
      <c r="F72" s="53" t="str">
        <f t="shared" si="2"/>
        <v>Beijing_0</v>
      </c>
      <c r="G72" s="53">
        <f t="shared" si="3"/>
        <v>0.4755980567</v>
      </c>
    </row>
    <row r="73">
      <c r="A73" s="61">
        <v>1.51144022E9</v>
      </c>
      <c r="B73" s="61">
        <v>0.0</v>
      </c>
      <c r="C73" s="61">
        <v>191.0</v>
      </c>
      <c r="D73" s="57" t="s">
        <v>377</v>
      </c>
      <c r="E73" s="62" t="str">
        <f t="shared" si="1"/>
        <v>Test</v>
      </c>
      <c r="F73" s="53" t="str">
        <f t="shared" si="2"/>
        <v>Beijing_0</v>
      </c>
      <c r="G73" s="53">
        <f t="shared" si="3"/>
        <v>0.2243568659</v>
      </c>
    </row>
    <row r="74">
      <c r="A74" s="61">
        <v>1.51140938E9</v>
      </c>
      <c r="B74" s="61">
        <v>0.0</v>
      </c>
      <c r="C74" s="61">
        <v>3142.0</v>
      </c>
      <c r="D74" s="57" t="s">
        <v>377</v>
      </c>
      <c r="E74" s="62" t="str">
        <f t="shared" si="1"/>
        <v>Test</v>
      </c>
      <c r="F74" s="53" t="str">
        <f t="shared" si="2"/>
        <v>Beijing_0</v>
      </c>
      <c r="G74" s="53">
        <f t="shared" si="3"/>
        <v>0.09702510253</v>
      </c>
    </row>
    <row r="75">
      <c r="A75" s="61">
        <v>1.512328972E9</v>
      </c>
      <c r="B75" s="61">
        <v>0.0</v>
      </c>
      <c r="C75" s="61">
        <v>2342.0</v>
      </c>
      <c r="D75" s="57" t="s">
        <v>377</v>
      </c>
      <c r="E75" s="62" t="str">
        <f t="shared" si="1"/>
        <v>Test</v>
      </c>
      <c r="F75" s="53" t="str">
        <f t="shared" si="2"/>
        <v>Beijing_0</v>
      </c>
      <c r="G75" s="53">
        <f t="shared" si="3"/>
        <v>0.9819341309</v>
      </c>
    </row>
    <row r="76">
      <c r="A76" s="61">
        <v>1.51482373E9</v>
      </c>
      <c r="B76" s="61">
        <v>0.0</v>
      </c>
      <c r="C76" s="61">
        <v>4458.0</v>
      </c>
      <c r="D76" s="57" t="s">
        <v>377</v>
      </c>
      <c r="E76" s="62" t="str">
        <f t="shared" si="1"/>
        <v>Test</v>
      </c>
      <c r="F76" s="53" t="str">
        <f t="shared" si="2"/>
        <v>Beijing_0</v>
      </c>
      <c r="G76" s="53">
        <f t="shared" si="3"/>
        <v>0.6214676678</v>
      </c>
    </row>
    <row r="77">
      <c r="A77" s="61">
        <v>1.518874561E9</v>
      </c>
      <c r="B77" s="61">
        <v>0.0</v>
      </c>
      <c r="C77" s="61">
        <v>132.0</v>
      </c>
      <c r="D77" s="57" t="s">
        <v>377</v>
      </c>
      <c r="E77" s="62" t="str">
        <f t="shared" si="1"/>
        <v>Test</v>
      </c>
      <c r="F77" s="53" t="str">
        <f t="shared" si="2"/>
        <v>Beijing_0</v>
      </c>
      <c r="G77" s="53">
        <f t="shared" si="3"/>
        <v>0.776806324</v>
      </c>
    </row>
    <row r="78">
      <c r="A78" s="61">
        <v>1.512541522E9</v>
      </c>
      <c r="B78" s="61">
        <v>0.0</v>
      </c>
      <c r="C78" s="61">
        <v>1934.0</v>
      </c>
      <c r="D78" s="57" t="s">
        <v>377</v>
      </c>
      <c r="E78" s="62" t="str">
        <f t="shared" si="1"/>
        <v>Test</v>
      </c>
      <c r="F78" s="53" t="str">
        <f t="shared" si="2"/>
        <v>Beijing_0</v>
      </c>
      <c r="G78" s="53">
        <f t="shared" si="3"/>
        <v>0.4652613508</v>
      </c>
    </row>
    <row r="79">
      <c r="A79" s="61">
        <v>1.51460233E9</v>
      </c>
      <c r="B79" s="61">
        <v>0.0</v>
      </c>
      <c r="C79" s="61">
        <v>2462.0</v>
      </c>
      <c r="D79" s="57" t="s">
        <v>377</v>
      </c>
      <c r="E79" s="62" t="str">
        <f t="shared" si="1"/>
        <v>Test</v>
      </c>
      <c r="F79" s="53" t="str">
        <f t="shared" si="2"/>
        <v>Beijing_0</v>
      </c>
      <c r="G79" s="53">
        <f t="shared" si="3"/>
        <v>0.9441169255</v>
      </c>
    </row>
    <row r="80">
      <c r="A80" s="61">
        <v>1.513361681E9</v>
      </c>
      <c r="B80" s="61">
        <v>0.0</v>
      </c>
      <c r="C80" s="61">
        <v>4536.0</v>
      </c>
      <c r="D80" s="57" t="s">
        <v>377</v>
      </c>
      <c r="E80" s="62" t="str">
        <f t="shared" si="1"/>
        <v>Test</v>
      </c>
      <c r="F80" s="53" t="str">
        <f t="shared" si="2"/>
        <v>Beijing_0</v>
      </c>
      <c r="G80" s="53">
        <f t="shared" si="3"/>
        <v>0.01027212849</v>
      </c>
    </row>
    <row r="81">
      <c r="A81" s="61">
        <v>1.516302091E9</v>
      </c>
      <c r="B81" s="61">
        <v>0.0</v>
      </c>
      <c r="C81" s="61">
        <v>1360.0</v>
      </c>
      <c r="D81" s="57" t="s">
        <v>377</v>
      </c>
      <c r="E81" s="62" t="str">
        <f t="shared" si="1"/>
        <v>Test</v>
      </c>
      <c r="F81" s="53" t="str">
        <f t="shared" si="2"/>
        <v>Beijing_0</v>
      </c>
      <c r="G81" s="53">
        <f t="shared" si="3"/>
        <v>0.06975524171</v>
      </c>
    </row>
    <row r="82">
      <c r="A82" s="61">
        <v>1.51276783E9</v>
      </c>
      <c r="B82" s="61">
        <v>0.0</v>
      </c>
      <c r="C82" s="61">
        <v>2779.0</v>
      </c>
      <c r="D82" s="57" t="s">
        <v>377</v>
      </c>
      <c r="E82" s="62" t="str">
        <f t="shared" si="1"/>
        <v>Test</v>
      </c>
      <c r="F82" s="53" t="str">
        <f t="shared" si="2"/>
        <v>Beijing_0</v>
      </c>
      <c r="G82" s="53">
        <f t="shared" si="3"/>
        <v>0.8424579553</v>
      </c>
    </row>
    <row r="83">
      <c r="A83" s="61">
        <v>1.51502686E9</v>
      </c>
      <c r="B83" s="61">
        <v>0.0</v>
      </c>
      <c r="C83" s="61">
        <v>518.0</v>
      </c>
      <c r="D83" s="57" t="s">
        <v>377</v>
      </c>
      <c r="E83" s="62" t="str">
        <f t="shared" si="1"/>
        <v>Test</v>
      </c>
      <c r="F83" s="53" t="str">
        <f t="shared" si="2"/>
        <v>Beijing_0</v>
      </c>
      <c r="G83" s="53">
        <f t="shared" si="3"/>
        <v>0.8330667787</v>
      </c>
    </row>
    <row r="84">
      <c r="A84" s="61">
        <v>1.513343742E9</v>
      </c>
      <c r="B84" s="61">
        <v>0.0</v>
      </c>
      <c r="C84" s="61">
        <v>2215.0</v>
      </c>
      <c r="D84" s="57" t="s">
        <v>377</v>
      </c>
      <c r="E84" s="62" t="str">
        <f t="shared" si="1"/>
        <v>Test</v>
      </c>
      <c r="F84" s="53" t="str">
        <f t="shared" si="2"/>
        <v>Beijing_0</v>
      </c>
      <c r="G84" s="53">
        <f t="shared" si="3"/>
        <v>0.5733575109</v>
      </c>
    </row>
    <row r="85">
      <c r="A85" s="61">
        <v>1.51307314E9</v>
      </c>
      <c r="B85" s="61">
        <v>0.0</v>
      </c>
      <c r="C85" s="61">
        <v>2693.0</v>
      </c>
      <c r="D85" s="57" t="s">
        <v>377</v>
      </c>
      <c r="E85" s="62" t="str">
        <f t="shared" si="1"/>
        <v>Test</v>
      </c>
      <c r="F85" s="53" t="str">
        <f t="shared" si="2"/>
        <v>Beijing_0</v>
      </c>
      <c r="G85" s="53">
        <f t="shared" si="3"/>
        <v>0.06925465136</v>
      </c>
    </row>
    <row r="86">
      <c r="A86" s="61">
        <v>1.5151038E9</v>
      </c>
      <c r="B86" s="61">
        <v>0.0</v>
      </c>
      <c r="C86" s="61">
        <v>3529.0</v>
      </c>
      <c r="D86" s="57" t="s">
        <v>377</v>
      </c>
      <c r="E86" s="62" t="str">
        <f t="shared" si="1"/>
        <v>Test</v>
      </c>
      <c r="F86" s="53" t="str">
        <f t="shared" si="2"/>
        <v>Beijing_0</v>
      </c>
      <c r="G86" s="53">
        <f t="shared" si="3"/>
        <v>0.6065087237</v>
      </c>
    </row>
    <row r="87">
      <c r="A87" s="61">
        <v>1.512914502E9</v>
      </c>
      <c r="B87" s="61">
        <v>0.0</v>
      </c>
      <c r="C87" s="61">
        <v>2180.0</v>
      </c>
      <c r="D87" s="57" t="s">
        <v>377</v>
      </c>
      <c r="E87" s="62" t="str">
        <f t="shared" si="1"/>
        <v>Test</v>
      </c>
      <c r="F87" s="53" t="str">
        <f t="shared" si="2"/>
        <v>Beijing_0</v>
      </c>
      <c r="G87" s="53">
        <f t="shared" si="3"/>
        <v>0.2884304797</v>
      </c>
    </row>
    <row r="88">
      <c r="A88" s="61">
        <v>1.51428491E9</v>
      </c>
      <c r="B88" s="61">
        <v>0.0</v>
      </c>
      <c r="C88" s="61">
        <v>2212.0</v>
      </c>
      <c r="D88" s="57" t="s">
        <v>377</v>
      </c>
      <c r="E88" s="62" t="str">
        <f t="shared" si="1"/>
        <v>Test</v>
      </c>
      <c r="F88" s="53" t="str">
        <f t="shared" si="2"/>
        <v>Beijing_0</v>
      </c>
      <c r="G88" s="53">
        <f t="shared" si="3"/>
        <v>0.8438448306</v>
      </c>
    </row>
    <row r="89">
      <c r="A89" s="61">
        <v>1.51858267E9</v>
      </c>
      <c r="B89" s="61">
        <v>0.0</v>
      </c>
      <c r="C89" s="61">
        <v>118.0</v>
      </c>
      <c r="D89" s="57" t="s">
        <v>377</v>
      </c>
      <c r="E89" s="62" t="str">
        <f t="shared" si="1"/>
        <v>Test</v>
      </c>
      <c r="F89" s="53" t="str">
        <f t="shared" si="2"/>
        <v>Beijing_0</v>
      </c>
      <c r="G89" s="53">
        <f t="shared" si="3"/>
        <v>0.9537226486</v>
      </c>
    </row>
    <row r="90">
      <c r="A90" s="61">
        <v>1.517350791E9</v>
      </c>
      <c r="B90" s="61">
        <v>0.0</v>
      </c>
      <c r="C90" s="61">
        <v>1959.0</v>
      </c>
      <c r="D90" s="57" t="s">
        <v>377</v>
      </c>
      <c r="E90" s="62" t="str">
        <f t="shared" si="1"/>
        <v>Test</v>
      </c>
      <c r="F90" s="53" t="str">
        <f t="shared" si="2"/>
        <v>Beijing_0</v>
      </c>
      <c r="G90" s="53">
        <f t="shared" si="3"/>
        <v>0.7480640347</v>
      </c>
    </row>
    <row r="91">
      <c r="A91" s="61">
        <v>1.51565271E9</v>
      </c>
      <c r="B91" s="61">
        <v>0.0</v>
      </c>
      <c r="C91" s="61">
        <v>388.0</v>
      </c>
      <c r="D91" s="57" t="s">
        <v>377</v>
      </c>
      <c r="E91" s="62" t="str">
        <f t="shared" si="1"/>
        <v>Test</v>
      </c>
      <c r="F91" s="53" t="str">
        <f t="shared" si="2"/>
        <v>Beijing_0</v>
      </c>
      <c r="G91" s="53">
        <f t="shared" si="3"/>
        <v>0.6473449533</v>
      </c>
    </row>
    <row r="92">
      <c r="A92" s="61">
        <v>1.518954411E9</v>
      </c>
      <c r="B92" s="61">
        <v>0.0</v>
      </c>
      <c r="C92" s="61">
        <v>1405.0</v>
      </c>
      <c r="D92" s="57" t="s">
        <v>377</v>
      </c>
      <c r="E92" s="62" t="str">
        <f t="shared" si="1"/>
        <v>Test</v>
      </c>
      <c r="F92" s="53" t="str">
        <f t="shared" si="2"/>
        <v>Beijing_0</v>
      </c>
      <c r="G92" s="53">
        <f t="shared" si="3"/>
        <v>0.7891394944</v>
      </c>
    </row>
    <row r="93">
      <c r="A93" s="61">
        <v>1.511402192E9</v>
      </c>
      <c r="B93" s="61">
        <v>0.0</v>
      </c>
      <c r="C93" s="61">
        <v>531.0</v>
      </c>
      <c r="D93" s="57" t="s">
        <v>377</v>
      </c>
      <c r="E93" s="62" t="str">
        <f t="shared" si="1"/>
        <v>Test</v>
      </c>
      <c r="F93" s="53" t="str">
        <f t="shared" si="2"/>
        <v>Beijing_0</v>
      </c>
      <c r="G93" s="53">
        <f t="shared" si="3"/>
        <v>0.6897062579</v>
      </c>
    </row>
    <row r="94">
      <c r="A94" s="61">
        <v>1.512605362E9</v>
      </c>
      <c r="B94" s="61">
        <v>0.0</v>
      </c>
      <c r="C94" s="61">
        <v>538.0</v>
      </c>
      <c r="D94" s="57" t="s">
        <v>377</v>
      </c>
      <c r="E94" s="62" t="str">
        <f t="shared" si="1"/>
        <v>Test</v>
      </c>
      <c r="F94" s="53" t="str">
        <f t="shared" si="2"/>
        <v>Beijing_0</v>
      </c>
      <c r="G94" s="53">
        <f t="shared" si="3"/>
        <v>0.7129764096</v>
      </c>
    </row>
    <row r="95">
      <c r="A95" s="61">
        <v>1.517853121E9</v>
      </c>
      <c r="B95" s="61">
        <v>0.0</v>
      </c>
      <c r="C95" s="61">
        <v>1523.0</v>
      </c>
      <c r="D95" s="57" t="s">
        <v>377</v>
      </c>
      <c r="E95" s="62" t="str">
        <f t="shared" si="1"/>
        <v>Test</v>
      </c>
      <c r="F95" s="53" t="str">
        <f t="shared" si="2"/>
        <v>Beijing_0</v>
      </c>
      <c r="G95" s="53">
        <f t="shared" si="3"/>
        <v>0.999254841</v>
      </c>
    </row>
    <row r="96">
      <c r="A96" s="61">
        <v>1.51130286E9</v>
      </c>
      <c r="B96" s="61">
        <v>0.0</v>
      </c>
      <c r="C96" s="61">
        <v>920.0</v>
      </c>
      <c r="D96" s="57" t="s">
        <v>377</v>
      </c>
      <c r="E96" s="62" t="str">
        <f t="shared" si="1"/>
        <v>Test</v>
      </c>
      <c r="F96" s="53" t="str">
        <f t="shared" si="2"/>
        <v>Beijing_0</v>
      </c>
      <c r="G96" s="53">
        <f t="shared" si="3"/>
        <v>0.3373012183</v>
      </c>
    </row>
    <row r="97">
      <c r="A97" s="61">
        <v>1.513127662E9</v>
      </c>
      <c r="B97" s="61">
        <v>0.0</v>
      </c>
      <c r="C97" s="61">
        <v>4666.0</v>
      </c>
      <c r="D97" s="57" t="s">
        <v>377</v>
      </c>
      <c r="E97" s="62" t="str">
        <f t="shared" si="1"/>
        <v>Test</v>
      </c>
      <c r="F97" s="53" t="str">
        <f t="shared" si="2"/>
        <v>Beijing_0</v>
      </c>
      <c r="G97" s="53">
        <f t="shared" si="3"/>
        <v>0.7446870101</v>
      </c>
    </row>
    <row r="98">
      <c r="A98" s="61">
        <v>1.512481811E9</v>
      </c>
      <c r="B98" s="61">
        <v>0.0</v>
      </c>
      <c r="C98" s="61">
        <v>5482.0</v>
      </c>
      <c r="D98" s="57" t="s">
        <v>377</v>
      </c>
      <c r="E98" s="62" t="str">
        <f t="shared" si="1"/>
        <v>Test</v>
      </c>
      <c r="F98" s="53" t="str">
        <f t="shared" si="2"/>
        <v>Beijing_0</v>
      </c>
      <c r="G98" s="53">
        <f t="shared" si="3"/>
        <v>0.4668805746</v>
      </c>
    </row>
    <row r="99">
      <c r="A99" s="61">
        <v>1.512220451E9</v>
      </c>
      <c r="B99" s="61">
        <v>0.0</v>
      </c>
      <c r="C99" s="61">
        <v>1403.0</v>
      </c>
      <c r="D99" s="57" t="s">
        <v>377</v>
      </c>
      <c r="E99" s="62" t="str">
        <f t="shared" si="1"/>
        <v>Test</v>
      </c>
      <c r="F99" s="53" t="str">
        <f t="shared" si="2"/>
        <v>Beijing_0</v>
      </c>
      <c r="G99" s="53">
        <f t="shared" si="3"/>
        <v>0.2294129065</v>
      </c>
    </row>
    <row r="100">
      <c r="A100" s="61">
        <v>1.519404981E9</v>
      </c>
      <c r="B100" s="61">
        <v>0.0</v>
      </c>
      <c r="C100" s="61">
        <v>2362.0</v>
      </c>
      <c r="D100" s="57" t="s">
        <v>377</v>
      </c>
      <c r="E100" s="62" t="str">
        <f t="shared" si="1"/>
        <v>Test</v>
      </c>
      <c r="F100" s="53" t="str">
        <f t="shared" si="2"/>
        <v>Beijing_0</v>
      </c>
      <c r="G100" s="53">
        <f t="shared" si="3"/>
        <v>0.7429341044</v>
      </c>
    </row>
    <row r="101">
      <c r="A101" s="61">
        <v>1.511698711E9</v>
      </c>
      <c r="B101" s="61">
        <v>0.0</v>
      </c>
      <c r="C101" s="61">
        <v>1069.0</v>
      </c>
      <c r="D101" s="57" t="s">
        <v>377</v>
      </c>
      <c r="E101" s="62" t="str">
        <f t="shared" si="1"/>
        <v>Test</v>
      </c>
      <c r="F101" s="53" t="str">
        <f t="shared" si="2"/>
        <v>Beijing_0</v>
      </c>
      <c r="G101" s="53">
        <f t="shared" si="3"/>
        <v>0.1218976011</v>
      </c>
    </row>
    <row r="102">
      <c r="A102" s="61">
        <v>1.514952042E9</v>
      </c>
      <c r="B102" s="61">
        <v>0.0</v>
      </c>
      <c r="C102" s="61">
        <v>339.0</v>
      </c>
      <c r="D102" s="57" t="s">
        <v>377</v>
      </c>
      <c r="E102" s="62" t="str">
        <f t="shared" si="1"/>
        <v>Test</v>
      </c>
      <c r="F102" s="53" t="str">
        <f t="shared" si="2"/>
        <v>Beijing_0</v>
      </c>
      <c r="G102" s="53">
        <f t="shared" si="3"/>
        <v>0.7190724873</v>
      </c>
    </row>
    <row r="103">
      <c r="A103" s="61">
        <v>1.51813382E9</v>
      </c>
      <c r="B103" s="61">
        <v>0.0</v>
      </c>
      <c r="C103" s="61">
        <v>2306.0</v>
      </c>
      <c r="D103" s="57" t="s">
        <v>377</v>
      </c>
      <c r="E103" s="62" t="str">
        <f t="shared" si="1"/>
        <v>Test</v>
      </c>
      <c r="F103" s="53" t="str">
        <f t="shared" si="2"/>
        <v>Beijing_0</v>
      </c>
      <c r="G103" s="53">
        <f t="shared" si="3"/>
        <v>0.5939401759</v>
      </c>
    </row>
    <row r="104">
      <c r="A104" s="61">
        <v>1.51950705E9</v>
      </c>
      <c r="B104" s="61">
        <v>0.0</v>
      </c>
      <c r="C104" s="61">
        <v>2732.0</v>
      </c>
      <c r="D104" s="57" t="s">
        <v>377</v>
      </c>
      <c r="E104" s="62" t="str">
        <f t="shared" si="1"/>
        <v>Test</v>
      </c>
      <c r="F104" s="53" t="str">
        <f t="shared" si="2"/>
        <v>Beijing_0</v>
      </c>
      <c r="G104" s="53">
        <f t="shared" si="3"/>
        <v>0.5603279432</v>
      </c>
    </row>
    <row r="105">
      <c r="A105" s="61">
        <v>1.519555932E9</v>
      </c>
      <c r="B105" s="61">
        <v>0.0</v>
      </c>
      <c r="C105" s="61">
        <v>3536.0</v>
      </c>
      <c r="D105" s="57" t="s">
        <v>377</v>
      </c>
      <c r="E105" s="62" t="str">
        <f t="shared" si="1"/>
        <v>Test</v>
      </c>
      <c r="F105" s="53" t="str">
        <f t="shared" si="2"/>
        <v>Beijing_0</v>
      </c>
      <c r="G105" s="53">
        <f t="shared" si="3"/>
        <v>0.7194993754</v>
      </c>
    </row>
    <row r="106">
      <c r="A106" s="61">
        <v>1.519421732E9</v>
      </c>
      <c r="B106" s="61">
        <v>0.0</v>
      </c>
      <c r="C106" s="61">
        <v>290.0</v>
      </c>
      <c r="D106" s="57" t="s">
        <v>377</v>
      </c>
      <c r="E106" s="62" t="str">
        <f t="shared" si="1"/>
        <v>Test</v>
      </c>
      <c r="F106" s="53" t="str">
        <f t="shared" si="2"/>
        <v>Beijing_0</v>
      </c>
      <c r="G106" s="53">
        <f t="shared" si="3"/>
        <v>0.5680468953</v>
      </c>
    </row>
    <row r="107">
      <c r="A107" s="61">
        <v>1.516849132E9</v>
      </c>
      <c r="B107" s="61">
        <v>0.0</v>
      </c>
      <c r="C107" s="61">
        <v>4017.0</v>
      </c>
      <c r="D107" s="57" t="s">
        <v>377</v>
      </c>
      <c r="E107" s="62" t="str">
        <f t="shared" si="1"/>
        <v>Test</v>
      </c>
      <c r="F107" s="53" t="str">
        <f t="shared" si="2"/>
        <v>Beijing_0</v>
      </c>
      <c r="G107" s="53">
        <f t="shared" si="3"/>
        <v>0.01483132302</v>
      </c>
    </row>
    <row r="108">
      <c r="A108" s="61">
        <v>1.51896939E9</v>
      </c>
      <c r="B108" s="61">
        <v>0.0</v>
      </c>
      <c r="C108" s="61">
        <v>3729.0</v>
      </c>
      <c r="D108" s="57" t="s">
        <v>377</v>
      </c>
      <c r="E108" s="62" t="str">
        <f t="shared" si="1"/>
        <v>Test</v>
      </c>
      <c r="F108" s="53" t="str">
        <f t="shared" si="2"/>
        <v>Beijing_0</v>
      </c>
      <c r="G108" s="53">
        <f t="shared" si="3"/>
        <v>0.2699018636</v>
      </c>
    </row>
    <row r="109">
      <c r="A109" s="61">
        <v>1.515172061E9</v>
      </c>
      <c r="B109" s="61">
        <v>0.0</v>
      </c>
      <c r="C109" s="61">
        <v>518.0</v>
      </c>
      <c r="D109" s="57" t="s">
        <v>377</v>
      </c>
      <c r="E109" s="62" t="str">
        <f t="shared" si="1"/>
        <v>Test</v>
      </c>
      <c r="F109" s="53" t="str">
        <f t="shared" si="2"/>
        <v>Beijing_0</v>
      </c>
      <c r="G109" s="53">
        <f t="shared" si="3"/>
        <v>0.7401033746</v>
      </c>
    </row>
    <row r="110">
      <c r="A110" s="61">
        <v>1.514979232E9</v>
      </c>
      <c r="B110" s="61">
        <v>0.0</v>
      </c>
      <c r="C110" s="61">
        <v>1437.0</v>
      </c>
      <c r="D110" s="57" t="s">
        <v>377</v>
      </c>
      <c r="E110" s="62" t="str">
        <f t="shared" si="1"/>
        <v>Test</v>
      </c>
      <c r="F110" s="53" t="str">
        <f t="shared" si="2"/>
        <v>Beijing_0</v>
      </c>
      <c r="G110" s="53">
        <f t="shared" si="3"/>
        <v>0.3124982556</v>
      </c>
    </row>
    <row r="111">
      <c r="A111" s="61">
        <v>1.516090591E9</v>
      </c>
      <c r="B111" s="61">
        <v>0.0</v>
      </c>
      <c r="C111" s="61">
        <v>2037.0</v>
      </c>
      <c r="D111" s="57" t="s">
        <v>377</v>
      </c>
      <c r="E111" s="62" t="str">
        <f t="shared" si="1"/>
        <v>Test</v>
      </c>
      <c r="F111" s="53" t="str">
        <f t="shared" si="2"/>
        <v>Beijing_0</v>
      </c>
      <c r="G111" s="53">
        <f t="shared" si="3"/>
        <v>0.3350475834</v>
      </c>
    </row>
    <row r="112">
      <c r="A112" s="61">
        <v>1.51475063E9</v>
      </c>
      <c r="B112" s="61">
        <v>0.0</v>
      </c>
      <c r="C112" s="61">
        <v>1840.0</v>
      </c>
      <c r="D112" s="57" t="s">
        <v>377</v>
      </c>
      <c r="E112" s="62" t="str">
        <f t="shared" si="1"/>
        <v>Test</v>
      </c>
      <c r="F112" s="53" t="str">
        <f t="shared" si="2"/>
        <v>Beijing_0</v>
      </c>
      <c r="G112" s="53">
        <f t="shared" si="3"/>
        <v>0.5385713387</v>
      </c>
    </row>
    <row r="113">
      <c r="A113" s="61">
        <v>1.514850242E9</v>
      </c>
      <c r="B113" s="61">
        <v>0.0</v>
      </c>
      <c r="C113" s="61">
        <v>1517.0</v>
      </c>
      <c r="D113" s="57" t="s">
        <v>377</v>
      </c>
      <c r="E113" s="62" t="str">
        <f t="shared" si="1"/>
        <v>Test</v>
      </c>
      <c r="F113" s="53" t="str">
        <f t="shared" si="2"/>
        <v>Beijing_0</v>
      </c>
      <c r="G113" s="53">
        <f t="shared" si="3"/>
        <v>0.5065003273</v>
      </c>
    </row>
    <row r="114">
      <c r="A114" s="61">
        <v>1.516344791E9</v>
      </c>
      <c r="B114" s="61">
        <v>0.0</v>
      </c>
      <c r="C114" s="61">
        <v>1775.0</v>
      </c>
      <c r="D114" s="57" t="s">
        <v>377</v>
      </c>
      <c r="E114" s="62" t="str">
        <f t="shared" si="1"/>
        <v>Test</v>
      </c>
      <c r="F114" s="53" t="str">
        <f t="shared" si="2"/>
        <v>Beijing_0</v>
      </c>
      <c r="G114" s="53">
        <f t="shared" si="3"/>
        <v>0.8092854595</v>
      </c>
    </row>
    <row r="115">
      <c r="A115" s="61">
        <v>1.516171852E9</v>
      </c>
      <c r="B115" s="61">
        <v>0.0</v>
      </c>
      <c r="C115" s="61">
        <v>1901.0</v>
      </c>
      <c r="D115" s="57" t="s">
        <v>377</v>
      </c>
      <c r="E115" s="62" t="str">
        <f t="shared" si="1"/>
        <v>Test</v>
      </c>
      <c r="F115" s="53" t="str">
        <f t="shared" si="2"/>
        <v>Beijing_0</v>
      </c>
      <c r="G115" s="53">
        <f t="shared" si="3"/>
        <v>0.2318481776</v>
      </c>
    </row>
    <row r="116">
      <c r="A116" s="61">
        <v>1.518761982E9</v>
      </c>
      <c r="B116" s="61">
        <v>0.0</v>
      </c>
      <c r="C116" s="61">
        <v>1375.0</v>
      </c>
      <c r="D116" s="57" t="s">
        <v>377</v>
      </c>
      <c r="E116" s="62" t="str">
        <f t="shared" si="1"/>
        <v>Test</v>
      </c>
      <c r="F116" s="53" t="str">
        <f t="shared" si="2"/>
        <v>Beijing_0</v>
      </c>
      <c r="G116" s="53">
        <f t="shared" si="3"/>
        <v>0.6854803878</v>
      </c>
    </row>
    <row r="117">
      <c r="A117" s="61">
        <v>1.517315691E9</v>
      </c>
      <c r="B117" s="61">
        <v>0.0</v>
      </c>
      <c r="C117" s="61">
        <v>2302.0</v>
      </c>
      <c r="D117" s="57" t="s">
        <v>377</v>
      </c>
      <c r="E117" s="62" t="str">
        <f t="shared" si="1"/>
        <v>Test</v>
      </c>
      <c r="F117" s="53" t="str">
        <f t="shared" si="2"/>
        <v>Beijing_0</v>
      </c>
      <c r="G117" s="53">
        <f t="shared" si="3"/>
        <v>0.5755979329</v>
      </c>
    </row>
    <row r="118">
      <c r="A118" s="61">
        <v>1.514387752E9</v>
      </c>
      <c r="B118" s="61">
        <v>0.0</v>
      </c>
      <c r="C118" s="61">
        <v>274.0</v>
      </c>
      <c r="D118" s="57" t="s">
        <v>377</v>
      </c>
      <c r="E118" s="62" t="str">
        <f t="shared" si="1"/>
        <v>Test</v>
      </c>
      <c r="F118" s="53" t="str">
        <f t="shared" si="2"/>
        <v>Beijing_0</v>
      </c>
      <c r="G118" s="53">
        <f t="shared" si="3"/>
        <v>0.553805656</v>
      </c>
    </row>
    <row r="119">
      <c r="A119" s="61">
        <v>1.512680182E9</v>
      </c>
      <c r="B119" s="61">
        <v>0.0</v>
      </c>
      <c r="C119" s="61">
        <v>2247.0</v>
      </c>
      <c r="D119" s="57" t="s">
        <v>377</v>
      </c>
      <c r="E119" s="62" t="str">
        <f t="shared" si="1"/>
        <v>Test</v>
      </c>
      <c r="F119" s="53" t="str">
        <f t="shared" si="2"/>
        <v>Beijing_0</v>
      </c>
      <c r="G119" s="53">
        <f t="shared" si="3"/>
        <v>0.3507686141</v>
      </c>
    </row>
    <row r="120">
      <c r="A120" s="61">
        <v>1.514170721E9</v>
      </c>
      <c r="B120" s="61">
        <v>0.0</v>
      </c>
      <c r="C120" s="61">
        <v>2070.0</v>
      </c>
      <c r="D120" s="57" t="s">
        <v>377</v>
      </c>
      <c r="E120" s="62" t="str">
        <f t="shared" si="1"/>
        <v>Test</v>
      </c>
      <c r="F120" s="53" t="str">
        <f t="shared" si="2"/>
        <v>Beijing_0</v>
      </c>
      <c r="G120" s="53">
        <f t="shared" si="3"/>
        <v>0.1716110596</v>
      </c>
    </row>
    <row r="121">
      <c r="A121" s="61">
        <v>1.51603211E9</v>
      </c>
      <c r="B121" s="61">
        <v>0.0</v>
      </c>
      <c r="C121" s="61">
        <v>4067.0</v>
      </c>
      <c r="D121" s="57" t="s">
        <v>377</v>
      </c>
      <c r="E121" s="62" t="str">
        <f t="shared" si="1"/>
        <v>Test</v>
      </c>
      <c r="F121" s="53" t="str">
        <f t="shared" si="2"/>
        <v>Beijing_0</v>
      </c>
      <c r="G121" s="53">
        <f t="shared" si="3"/>
        <v>0.484946569</v>
      </c>
    </row>
    <row r="122">
      <c r="A122" s="61">
        <v>1.511942381E9</v>
      </c>
      <c r="B122" s="61">
        <v>0.0</v>
      </c>
      <c r="C122" s="61">
        <v>5142.0</v>
      </c>
      <c r="D122" s="57" t="s">
        <v>377</v>
      </c>
      <c r="E122" s="62" t="str">
        <f t="shared" si="1"/>
        <v>Test</v>
      </c>
      <c r="F122" s="53" t="str">
        <f t="shared" si="2"/>
        <v>Beijing_0</v>
      </c>
      <c r="G122" s="53">
        <f t="shared" si="3"/>
        <v>0.6084183774</v>
      </c>
    </row>
    <row r="123">
      <c r="A123" s="61">
        <v>1.516670902E9</v>
      </c>
      <c r="B123" s="61">
        <v>0.0</v>
      </c>
      <c r="C123" s="61">
        <v>1448.0</v>
      </c>
      <c r="D123" s="57" t="s">
        <v>377</v>
      </c>
      <c r="E123" s="62" t="str">
        <f t="shared" si="1"/>
        <v>Test</v>
      </c>
      <c r="F123" s="53" t="str">
        <f t="shared" si="2"/>
        <v>Beijing_0</v>
      </c>
      <c r="G123" s="53">
        <f t="shared" si="3"/>
        <v>0.4931621166</v>
      </c>
    </row>
    <row r="124">
      <c r="A124" s="61">
        <v>1.513090162E9</v>
      </c>
      <c r="B124" s="61">
        <v>0.0</v>
      </c>
      <c r="C124" s="61">
        <v>1211.0</v>
      </c>
      <c r="D124" s="57" t="s">
        <v>377</v>
      </c>
      <c r="E124" s="62" t="str">
        <f t="shared" si="1"/>
        <v>Test</v>
      </c>
      <c r="F124" s="53" t="str">
        <f t="shared" si="2"/>
        <v>Beijing_0</v>
      </c>
      <c r="G124" s="53">
        <f t="shared" si="3"/>
        <v>0.8351021629</v>
      </c>
    </row>
    <row r="125">
      <c r="A125" s="61">
        <v>1.51148697E9</v>
      </c>
      <c r="B125" s="61">
        <v>0.0</v>
      </c>
      <c r="C125" s="61">
        <v>939.0</v>
      </c>
      <c r="D125" s="57" t="s">
        <v>377</v>
      </c>
      <c r="E125" s="62" t="str">
        <f t="shared" si="1"/>
        <v>Test</v>
      </c>
      <c r="F125" s="53" t="str">
        <f t="shared" si="2"/>
        <v>Beijing_0</v>
      </c>
      <c r="G125" s="53">
        <f t="shared" si="3"/>
        <v>0.8148671939</v>
      </c>
    </row>
    <row r="126">
      <c r="A126" s="61">
        <v>1.511761271E9</v>
      </c>
      <c r="B126" s="61">
        <v>0.0</v>
      </c>
      <c r="C126" s="61">
        <v>1332.0</v>
      </c>
      <c r="D126" s="57" t="s">
        <v>377</v>
      </c>
      <c r="E126" s="62" t="str">
        <f t="shared" si="1"/>
        <v>Test</v>
      </c>
      <c r="F126" s="53" t="str">
        <f t="shared" si="2"/>
        <v>Beijing_0</v>
      </c>
      <c r="G126" s="53">
        <f t="shared" si="3"/>
        <v>0.6110058574</v>
      </c>
    </row>
    <row r="127">
      <c r="A127" s="61">
        <v>1.519184051E9</v>
      </c>
      <c r="B127" s="61">
        <v>0.0</v>
      </c>
      <c r="C127" s="61">
        <v>525.0</v>
      </c>
      <c r="D127" s="57" t="s">
        <v>377</v>
      </c>
      <c r="E127" s="62" t="str">
        <f t="shared" si="1"/>
        <v>Test</v>
      </c>
      <c r="F127" s="53" t="str">
        <f t="shared" si="2"/>
        <v>Beijing_0</v>
      </c>
      <c r="G127" s="53">
        <f t="shared" si="3"/>
        <v>0.3669781302</v>
      </c>
    </row>
    <row r="128">
      <c r="A128" s="61">
        <v>1.513195462E9</v>
      </c>
      <c r="B128" s="61">
        <v>0.0</v>
      </c>
      <c r="C128" s="61">
        <v>597.0</v>
      </c>
      <c r="D128" s="57" t="s">
        <v>377</v>
      </c>
      <c r="E128" s="62" t="str">
        <f t="shared" si="1"/>
        <v>Test</v>
      </c>
      <c r="F128" s="53" t="str">
        <f t="shared" si="2"/>
        <v>Beijing_0</v>
      </c>
      <c r="G128" s="53">
        <f t="shared" si="3"/>
        <v>0.1536801236</v>
      </c>
    </row>
    <row r="129">
      <c r="A129" s="61">
        <v>1.517542942E9</v>
      </c>
      <c r="B129" s="61">
        <v>0.0</v>
      </c>
      <c r="C129" s="61">
        <v>1460.0</v>
      </c>
      <c r="D129" s="57" t="s">
        <v>377</v>
      </c>
      <c r="E129" s="62" t="str">
        <f t="shared" si="1"/>
        <v>Test</v>
      </c>
      <c r="F129" s="53" t="str">
        <f t="shared" si="2"/>
        <v>Beijing_0</v>
      </c>
      <c r="G129" s="53">
        <f t="shared" si="3"/>
        <v>0.504078436</v>
      </c>
    </row>
    <row r="130">
      <c r="A130" s="61">
        <v>1.512119091E9</v>
      </c>
      <c r="B130" s="61">
        <v>0.0</v>
      </c>
      <c r="C130" s="61">
        <v>668.0</v>
      </c>
      <c r="D130" s="57" t="s">
        <v>377</v>
      </c>
      <c r="E130" s="62" t="str">
        <f t="shared" si="1"/>
        <v>Test</v>
      </c>
      <c r="F130" s="53" t="str">
        <f t="shared" si="2"/>
        <v>Beijing_0</v>
      </c>
      <c r="G130" s="53">
        <f t="shared" si="3"/>
        <v>0.3584510333</v>
      </c>
    </row>
    <row r="131">
      <c r="A131" s="61">
        <v>1.51895374E9</v>
      </c>
      <c r="B131" s="61">
        <v>0.0</v>
      </c>
      <c r="C131" s="61">
        <v>3109.0</v>
      </c>
      <c r="D131" s="57" t="s">
        <v>377</v>
      </c>
      <c r="E131" s="62" t="str">
        <f t="shared" si="1"/>
        <v>Test</v>
      </c>
      <c r="F131" s="53" t="str">
        <f t="shared" si="2"/>
        <v>Beijing_0</v>
      </c>
      <c r="G131" s="53">
        <f t="shared" si="3"/>
        <v>0.4934600556</v>
      </c>
    </row>
    <row r="132">
      <c r="A132" s="61">
        <v>1.517537082E9</v>
      </c>
      <c r="B132" s="61">
        <v>0.0</v>
      </c>
      <c r="C132" s="61">
        <v>1883.0</v>
      </c>
      <c r="D132" s="57" t="s">
        <v>377</v>
      </c>
      <c r="E132" s="62" t="str">
        <f t="shared" si="1"/>
        <v>Test</v>
      </c>
      <c r="F132" s="53" t="str">
        <f t="shared" si="2"/>
        <v>Beijing_0</v>
      </c>
      <c r="G132" s="53">
        <f t="shared" si="3"/>
        <v>0.03142471558</v>
      </c>
    </row>
    <row r="133">
      <c r="A133" s="61">
        <v>1.516750991E9</v>
      </c>
      <c r="B133" s="61">
        <v>0.0</v>
      </c>
      <c r="C133" s="61">
        <v>2162.0</v>
      </c>
      <c r="D133" s="57" t="s">
        <v>377</v>
      </c>
      <c r="E133" s="62" t="str">
        <f t="shared" si="1"/>
        <v>Test</v>
      </c>
      <c r="F133" s="53" t="str">
        <f t="shared" si="2"/>
        <v>Beijing_0</v>
      </c>
      <c r="G133" s="53">
        <f t="shared" si="3"/>
        <v>0.5178521659</v>
      </c>
    </row>
    <row r="134">
      <c r="A134" s="61">
        <v>1.515622311E9</v>
      </c>
      <c r="B134" s="61">
        <v>0.0</v>
      </c>
      <c r="C134" s="61">
        <v>2993.0</v>
      </c>
      <c r="D134" s="57" t="s">
        <v>377</v>
      </c>
      <c r="E134" s="62" t="str">
        <f t="shared" si="1"/>
        <v>Test</v>
      </c>
      <c r="F134" s="53" t="str">
        <f t="shared" si="2"/>
        <v>Beijing_0</v>
      </c>
      <c r="G134" s="53">
        <f t="shared" si="3"/>
        <v>0.8787604659</v>
      </c>
    </row>
    <row r="135">
      <c r="A135" s="61">
        <v>1.51422967E9</v>
      </c>
      <c r="B135" s="61">
        <v>0.0</v>
      </c>
      <c r="C135" s="61">
        <v>2435.0</v>
      </c>
      <c r="D135" s="57" t="s">
        <v>377</v>
      </c>
      <c r="E135" s="62" t="str">
        <f t="shared" si="1"/>
        <v>Test</v>
      </c>
      <c r="F135" s="53" t="str">
        <f t="shared" si="2"/>
        <v>Beijing_0</v>
      </c>
      <c r="G135" s="53">
        <f t="shared" si="3"/>
        <v>0.3517015885</v>
      </c>
    </row>
    <row r="136">
      <c r="A136" s="61">
        <v>1.51808752E9</v>
      </c>
      <c r="B136" s="61">
        <v>0.0</v>
      </c>
      <c r="C136" s="61">
        <v>114.0</v>
      </c>
      <c r="D136" s="57" t="s">
        <v>377</v>
      </c>
      <c r="E136" s="62" t="str">
        <f t="shared" si="1"/>
        <v>Test</v>
      </c>
      <c r="F136" s="53" t="str">
        <f t="shared" si="2"/>
        <v>Beijing_0</v>
      </c>
      <c r="G136" s="53">
        <f t="shared" si="3"/>
        <v>0.4791628529</v>
      </c>
    </row>
    <row r="137">
      <c r="A137" s="61">
        <v>1.51392175E9</v>
      </c>
      <c r="B137" s="61">
        <v>0.0</v>
      </c>
      <c r="C137" s="61">
        <v>972.0</v>
      </c>
      <c r="D137" s="57" t="s">
        <v>377</v>
      </c>
      <c r="E137" s="62" t="str">
        <f t="shared" si="1"/>
        <v>Test</v>
      </c>
      <c r="F137" s="53" t="str">
        <f t="shared" si="2"/>
        <v>Beijing_0</v>
      </c>
      <c r="G137" s="53">
        <f t="shared" si="3"/>
        <v>0.03510989911</v>
      </c>
    </row>
    <row r="138">
      <c r="A138" s="61">
        <v>1.518403541E9</v>
      </c>
      <c r="B138" s="61">
        <v>0.0</v>
      </c>
      <c r="C138" s="61">
        <v>1020.0</v>
      </c>
      <c r="D138" s="57" t="s">
        <v>377</v>
      </c>
      <c r="E138" s="62" t="str">
        <f t="shared" si="1"/>
        <v>Test</v>
      </c>
      <c r="F138" s="53" t="str">
        <f t="shared" si="2"/>
        <v>Beijing_0</v>
      </c>
      <c r="G138" s="53">
        <f t="shared" si="3"/>
        <v>0.4807535979</v>
      </c>
    </row>
    <row r="139">
      <c r="A139" s="61">
        <v>1.5157491E9</v>
      </c>
      <c r="B139" s="61">
        <v>0.0</v>
      </c>
      <c r="C139" s="61">
        <v>1549.0</v>
      </c>
      <c r="D139" s="57" t="s">
        <v>377</v>
      </c>
      <c r="E139" s="62" t="str">
        <f t="shared" si="1"/>
        <v>Test</v>
      </c>
      <c r="F139" s="53" t="str">
        <f t="shared" si="2"/>
        <v>Beijing_0</v>
      </c>
      <c r="G139" s="53">
        <f t="shared" si="3"/>
        <v>0.7385095866</v>
      </c>
    </row>
    <row r="140">
      <c r="A140" s="61">
        <v>1.515912271E9</v>
      </c>
      <c r="B140" s="61">
        <v>0.0</v>
      </c>
      <c r="C140" s="61">
        <v>25.0</v>
      </c>
      <c r="D140" s="57" t="s">
        <v>377</v>
      </c>
      <c r="E140" s="62" t="str">
        <f t="shared" si="1"/>
        <v>Test</v>
      </c>
      <c r="F140" s="53" t="str">
        <f t="shared" si="2"/>
        <v>Beijing_0</v>
      </c>
      <c r="G140" s="53">
        <f t="shared" si="3"/>
        <v>0.08610415077</v>
      </c>
    </row>
    <row r="141">
      <c r="A141" s="61">
        <v>1.517770811E9</v>
      </c>
      <c r="B141" s="61">
        <v>0.0</v>
      </c>
      <c r="C141" s="61">
        <v>2824.0</v>
      </c>
      <c r="D141" s="57" t="s">
        <v>377</v>
      </c>
      <c r="E141" s="62" t="str">
        <f t="shared" si="1"/>
        <v>Test</v>
      </c>
      <c r="F141" s="53" t="str">
        <f t="shared" si="2"/>
        <v>Beijing_0</v>
      </c>
      <c r="G141" s="53">
        <f t="shared" si="3"/>
        <v>0.2945055525</v>
      </c>
    </row>
    <row r="142">
      <c r="A142" s="61">
        <v>1.512006481E9</v>
      </c>
      <c r="B142" s="61">
        <v>0.0</v>
      </c>
      <c r="C142" s="61">
        <v>425.0</v>
      </c>
      <c r="D142" s="57" t="s">
        <v>377</v>
      </c>
      <c r="E142" s="62" t="str">
        <f t="shared" si="1"/>
        <v>Test</v>
      </c>
      <c r="F142" s="53" t="str">
        <f t="shared" si="2"/>
        <v>Beijing_0</v>
      </c>
      <c r="G142" s="53">
        <f t="shared" si="3"/>
        <v>0.00168647156</v>
      </c>
    </row>
    <row r="143">
      <c r="A143" s="61">
        <v>1.51693509E9</v>
      </c>
      <c r="B143" s="61">
        <v>0.0</v>
      </c>
      <c r="C143" s="61">
        <v>472.0</v>
      </c>
      <c r="D143" s="57" t="s">
        <v>377</v>
      </c>
      <c r="E143" s="62" t="str">
        <f t="shared" si="1"/>
        <v>Test</v>
      </c>
      <c r="F143" s="53" t="str">
        <f t="shared" si="2"/>
        <v>Beijing_0</v>
      </c>
      <c r="G143" s="53">
        <f t="shared" si="3"/>
        <v>0.62277822</v>
      </c>
    </row>
    <row r="144">
      <c r="A144" s="61">
        <v>1.515567212E9</v>
      </c>
      <c r="B144" s="61">
        <v>0.0</v>
      </c>
      <c r="C144" s="61">
        <v>3302.0</v>
      </c>
      <c r="D144" s="57" t="s">
        <v>377</v>
      </c>
      <c r="E144" s="62" t="str">
        <f t="shared" si="1"/>
        <v>Test</v>
      </c>
      <c r="F144" s="53" t="str">
        <f t="shared" si="2"/>
        <v>Beijing_0</v>
      </c>
      <c r="G144" s="53">
        <f t="shared" si="3"/>
        <v>0.3649018696</v>
      </c>
    </row>
    <row r="145">
      <c r="A145" s="61">
        <v>1.51373766E9</v>
      </c>
      <c r="B145" s="61">
        <v>0.0</v>
      </c>
      <c r="C145" s="61">
        <v>640.0</v>
      </c>
      <c r="D145" s="57" t="s">
        <v>377</v>
      </c>
      <c r="E145" s="62" t="str">
        <f t="shared" si="1"/>
        <v>Test</v>
      </c>
      <c r="F145" s="53" t="str">
        <f t="shared" si="2"/>
        <v>Beijing_0</v>
      </c>
      <c r="G145" s="53">
        <f t="shared" si="3"/>
        <v>0.1194220071</v>
      </c>
    </row>
    <row r="146">
      <c r="A146" s="61">
        <v>1.515615902E9</v>
      </c>
      <c r="B146" s="61">
        <v>0.0</v>
      </c>
      <c r="C146" s="61">
        <v>2167.0</v>
      </c>
      <c r="D146" s="57" t="s">
        <v>377</v>
      </c>
      <c r="E146" s="62" t="str">
        <f t="shared" si="1"/>
        <v>Test</v>
      </c>
      <c r="F146" s="53" t="str">
        <f t="shared" si="2"/>
        <v>Beijing_0</v>
      </c>
      <c r="G146" s="53">
        <f t="shared" si="3"/>
        <v>0.3608721499</v>
      </c>
    </row>
    <row r="147">
      <c r="A147" s="61">
        <v>1.51870126E9</v>
      </c>
      <c r="B147" s="61">
        <v>0.0</v>
      </c>
      <c r="C147" s="61">
        <v>1640.0</v>
      </c>
      <c r="D147" s="57" t="s">
        <v>377</v>
      </c>
      <c r="E147" s="62" t="str">
        <f t="shared" si="1"/>
        <v>Test</v>
      </c>
      <c r="F147" s="53" t="str">
        <f t="shared" si="2"/>
        <v>Beijing_0</v>
      </c>
      <c r="G147" s="53">
        <f t="shared" si="3"/>
        <v>0.4815881473</v>
      </c>
    </row>
    <row r="148">
      <c r="A148" s="61">
        <v>1.513163851E9</v>
      </c>
      <c r="B148" s="61">
        <v>0.0</v>
      </c>
      <c r="C148" s="61">
        <v>2046.0</v>
      </c>
      <c r="D148" s="57" t="s">
        <v>377</v>
      </c>
      <c r="E148" s="62" t="str">
        <f t="shared" si="1"/>
        <v>Test</v>
      </c>
      <c r="F148" s="53" t="str">
        <f t="shared" si="2"/>
        <v>Beijing_0</v>
      </c>
      <c r="G148" s="53">
        <f t="shared" si="3"/>
        <v>0.8931434839</v>
      </c>
    </row>
    <row r="149">
      <c r="A149" s="61">
        <v>1.514399572E9</v>
      </c>
      <c r="B149" s="61">
        <v>0.0</v>
      </c>
      <c r="C149" s="61">
        <v>1735.0</v>
      </c>
      <c r="D149" s="57" t="s">
        <v>377</v>
      </c>
      <c r="E149" s="62" t="str">
        <f t="shared" si="1"/>
        <v>Test</v>
      </c>
      <c r="F149" s="53" t="str">
        <f t="shared" si="2"/>
        <v>Beijing_0</v>
      </c>
      <c r="G149" s="53">
        <f t="shared" si="3"/>
        <v>0.9279426343</v>
      </c>
    </row>
    <row r="150">
      <c r="A150" s="61">
        <v>1.512801621E9</v>
      </c>
      <c r="B150" s="61">
        <v>0.0</v>
      </c>
      <c r="C150" s="61">
        <v>1268.0</v>
      </c>
      <c r="D150" s="57" t="s">
        <v>377</v>
      </c>
      <c r="E150" s="62" t="str">
        <f t="shared" si="1"/>
        <v>Test</v>
      </c>
      <c r="F150" s="53" t="str">
        <f t="shared" si="2"/>
        <v>Beijing_0</v>
      </c>
      <c r="G150" s="53">
        <f t="shared" si="3"/>
        <v>0.5713062091</v>
      </c>
    </row>
    <row r="151">
      <c r="A151" s="61">
        <v>1.51636553E9</v>
      </c>
      <c r="B151" s="61">
        <v>0.0</v>
      </c>
      <c r="C151" s="61">
        <v>3467.0</v>
      </c>
      <c r="D151" s="57" t="s">
        <v>377</v>
      </c>
      <c r="E151" s="62" t="str">
        <f t="shared" si="1"/>
        <v>Test</v>
      </c>
      <c r="F151" s="53" t="str">
        <f t="shared" si="2"/>
        <v>Beijing_0</v>
      </c>
      <c r="G151" s="53">
        <f t="shared" si="3"/>
        <v>0.2195012122</v>
      </c>
    </row>
    <row r="152">
      <c r="A152" s="61">
        <v>1.515484032E9</v>
      </c>
      <c r="B152" s="61">
        <v>0.0</v>
      </c>
      <c r="C152" s="61">
        <v>1892.0</v>
      </c>
      <c r="D152" s="57" t="s">
        <v>377</v>
      </c>
      <c r="E152" s="62" t="str">
        <f t="shared" si="1"/>
        <v>Test</v>
      </c>
      <c r="F152" s="53" t="str">
        <f t="shared" si="2"/>
        <v>Beijing_0</v>
      </c>
      <c r="G152" s="53">
        <f t="shared" si="3"/>
        <v>0.6713454685</v>
      </c>
    </row>
    <row r="153">
      <c r="A153" s="61">
        <v>1.513147451E9</v>
      </c>
      <c r="B153" s="61">
        <v>0.0</v>
      </c>
      <c r="C153" s="61">
        <v>2881.0</v>
      </c>
      <c r="D153" s="57" t="s">
        <v>377</v>
      </c>
      <c r="E153" s="62" t="str">
        <f t="shared" si="1"/>
        <v>Test</v>
      </c>
      <c r="F153" s="53" t="str">
        <f t="shared" si="2"/>
        <v>Beijing_0</v>
      </c>
      <c r="G153" s="53">
        <f t="shared" si="3"/>
        <v>0.7262413864</v>
      </c>
    </row>
    <row r="154">
      <c r="A154" s="61">
        <v>1.51916951E9</v>
      </c>
      <c r="B154" s="61">
        <v>0.0</v>
      </c>
      <c r="C154" s="61">
        <v>108.0</v>
      </c>
      <c r="D154" s="57" t="s">
        <v>377</v>
      </c>
      <c r="E154" s="62" t="str">
        <f t="shared" si="1"/>
        <v>Test</v>
      </c>
      <c r="F154" s="53" t="str">
        <f t="shared" si="2"/>
        <v>Beijing_0</v>
      </c>
      <c r="G154" s="53">
        <f t="shared" si="3"/>
        <v>0.5615003893</v>
      </c>
    </row>
    <row r="155">
      <c r="A155" s="61">
        <v>1.51507525E9</v>
      </c>
      <c r="B155" s="61">
        <v>0.0</v>
      </c>
      <c r="C155" s="61">
        <v>3417.0</v>
      </c>
      <c r="D155" s="57" t="s">
        <v>377</v>
      </c>
      <c r="E155" s="62" t="str">
        <f t="shared" si="1"/>
        <v>Test</v>
      </c>
      <c r="F155" s="53" t="str">
        <f t="shared" si="2"/>
        <v>Beijing_0</v>
      </c>
      <c r="G155" s="53">
        <f t="shared" si="3"/>
        <v>0.2930296424</v>
      </c>
    </row>
    <row r="156">
      <c r="A156" s="61">
        <v>1.519325212E9</v>
      </c>
      <c r="B156" s="61">
        <v>0.0</v>
      </c>
      <c r="C156" s="61">
        <v>2031.0</v>
      </c>
      <c r="D156" s="57" t="s">
        <v>377</v>
      </c>
      <c r="E156" s="62" t="str">
        <f t="shared" si="1"/>
        <v>Test</v>
      </c>
      <c r="F156" s="53" t="str">
        <f t="shared" si="2"/>
        <v>Beijing_0</v>
      </c>
      <c r="G156" s="53">
        <f t="shared" si="3"/>
        <v>0.2708467947</v>
      </c>
    </row>
    <row r="157">
      <c r="A157" s="61">
        <v>1.51482817E9</v>
      </c>
      <c r="B157" s="61">
        <v>0.0</v>
      </c>
      <c r="C157" s="61">
        <v>63.0</v>
      </c>
      <c r="D157" s="57" t="s">
        <v>377</v>
      </c>
      <c r="E157" s="62" t="str">
        <f t="shared" si="1"/>
        <v>Test</v>
      </c>
      <c r="F157" s="53" t="str">
        <f t="shared" si="2"/>
        <v>Beijing_0</v>
      </c>
      <c r="G157" s="53">
        <f t="shared" si="3"/>
        <v>0.1824675443</v>
      </c>
    </row>
    <row r="158">
      <c r="A158" s="61">
        <v>1.512315582E9</v>
      </c>
      <c r="B158" s="61">
        <v>0.0</v>
      </c>
      <c r="C158" s="61">
        <v>512.0</v>
      </c>
      <c r="D158" s="57" t="s">
        <v>377</v>
      </c>
      <c r="E158" s="62" t="str">
        <f t="shared" si="1"/>
        <v>Test</v>
      </c>
      <c r="F158" s="53" t="str">
        <f t="shared" si="2"/>
        <v>Beijing_0</v>
      </c>
      <c r="G158" s="53">
        <f t="shared" si="3"/>
        <v>0.5161735251</v>
      </c>
    </row>
    <row r="159">
      <c r="A159" s="61">
        <v>1.515229491E9</v>
      </c>
      <c r="B159" s="61">
        <v>0.0</v>
      </c>
      <c r="C159" s="61">
        <v>1489.0</v>
      </c>
      <c r="D159" s="57" t="s">
        <v>377</v>
      </c>
      <c r="E159" s="62" t="str">
        <f t="shared" si="1"/>
        <v>Test</v>
      </c>
      <c r="F159" s="53" t="str">
        <f t="shared" si="2"/>
        <v>Beijing_0</v>
      </c>
      <c r="G159" s="53">
        <f t="shared" si="3"/>
        <v>0.5890162852</v>
      </c>
    </row>
    <row r="160">
      <c r="A160" s="61">
        <v>1.51146499E9</v>
      </c>
      <c r="B160" s="61">
        <v>0.0</v>
      </c>
      <c r="C160" s="61">
        <v>3646.0</v>
      </c>
      <c r="D160" s="57" t="s">
        <v>377</v>
      </c>
      <c r="E160" s="62" t="str">
        <f t="shared" si="1"/>
        <v>Test</v>
      </c>
      <c r="F160" s="53" t="str">
        <f t="shared" si="2"/>
        <v>Beijing_0</v>
      </c>
      <c r="G160" s="53">
        <f t="shared" si="3"/>
        <v>0.1545665478</v>
      </c>
    </row>
    <row r="161">
      <c r="A161" s="61">
        <v>1.513583192E9</v>
      </c>
      <c r="B161" s="61">
        <v>0.0</v>
      </c>
      <c r="C161" s="61">
        <v>551.0</v>
      </c>
      <c r="D161" s="57" t="s">
        <v>377</v>
      </c>
      <c r="E161" s="62" t="str">
        <f t="shared" si="1"/>
        <v>Test</v>
      </c>
      <c r="F161" s="53" t="str">
        <f t="shared" si="2"/>
        <v>Beijing_0</v>
      </c>
      <c r="G161" s="53">
        <f t="shared" si="3"/>
        <v>0.3830847543</v>
      </c>
    </row>
    <row r="162">
      <c r="A162" s="61">
        <v>1.51824061E9</v>
      </c>
      <c r="B162" s="61">
        <v>0.0</v>
      </c>
      <c r="C162" s="61">
        <v>322.0</v>
      </c>
      <c r="D162" s="57" t="s">
        <v>377</v>
      </c>
      <c r="E162" s="62" t="str">
        <f t="shared" si="1"/>
        <v>Test</v>
      </c>
      <c r="F162" s="53" t="str">
        <f t="shared" si="2"/>
        <v>Beijing_0</v>
      </c>
      <c r="G162" s="53">
        <f t="shared" si="3"/>
        <v>0.9571431363</v>
      </c>
    </row>
    <row r="163">
      <c r="A163" s="61">
        <v>1.51743496E9</v>
      </c>
      <c r="B163" s="61">
        <v>0.0</v>
      </c>
      <c r="C163" s="61">
        <v>1383.0</v>
      </c>
      <c r="D163" s="57" t="s">
        <v>377</v>
      </c>
      <c r="E163" s="62" t="str">
        <f t="shared" si="1"/>
        <v>Test</v>
      </c>
      <c r="F163" s="53" t="str">
        <f t="shared" si="2"/>
        <v>Beijing_0</v>
      </c>
      <c r="G163" s="53">
        <f t="shared" si="3"/>
        <v>0.9386701335</v>
      </c>
    </row>
    <row r="164">
      <c r="A164" s="61">
        <v>1.51560225E9</v>
      </c>
      <c r="B164" s="61">
        <v>0.0</v>
      </c>
      <c r="C164" s="61">
        <v>3278.0</v>
      </c>
      <c r="D164" s="57" t="s">
        <v>377</v>
      </c>
      <c r="E164" s="62" t="str">
        <f t="shared" si="1"/>
        <v>Test</v>
      </c>
      <c r="F164" s="53" t="str">
        <f t="shared" si="2"/>
        <v>Beijing_0</v>
      </c>
      <c r="G164" s="53">
        <f t="shared" si="3"/>
        <v>0.01941073966</v>
      </c>
    </row>
    <row r="165">
      <c r="A165" s="61">
        <v>1.51832933E9</v>
      </c>
      <c r="B165" s="61">
        <v>0.0</v>
      </c>
      <c r="C165" s="61">
        <v>2056.0</v>
      </c>
      <c r="D165" s="57" t="s">
        <v>377</v>
      </c>
      <c r="E165" s="62" t="str">
        <f t="shared" si="1"/>
        <v>Test</v>
      </c>
      <c r="F165" s="53" t="str">
        <f t="shared" si="2"/>
        <v>Beijing_0</v>
      </c>
      <c r="G165" s="53">
        <f t="shared" si="3"/>
        <v>0.2847562344</v>
      </c>
    </row>
    <row r="166">
      <c r="A166" s="61">
        <v>1.51581819E9</v>
      </c>
      <c r="B166" s="61">
        <v>0.0</v>
      </c>
      <c r="C166" s="61">
        <v>1414.0</v>
      </c>
      <c r="D166" s="57" t="s">
        <v>377</v>
      </c>
      <c r="E166" s="62" t="str">
        <f t="shared" si="1"/>
        <v>Test</v>
      </c>
      <c r="F166" s="53" t="str">
        <f t="shared" si="2"/>
        <v>Beijing_0</v>
      </c>
      <c r="G166" s="53">
        <f t="shared" si="3"/>
        <v>0.4547076015</v>
      </c>
    </row>
    <row r="167">
      <c r="A167" s="61">
        <v>1.513006602E9</v>
      </c>
      <c r="B167" s="61">
        <v>0.0</v>
      </c>
      <c r="C167" s="61">
        <v>1345.0</v>
      </c>
      <c r="D167" s="57" t="s">
        <v>377</v>
      </c>
      <c r="E167" s="62" t="str">
        <f t="shared" si="1"/>
        <v>Test</v>
      </c>
      <c r="F167" s="53" t="str">
        <f t="shared" si="2"/>
        <v>Beijing_0</v>
      </c>
      <c r="G167" s="53">
        <f t="shared" si="3"/>
        <v>0.888259656</v>
      </c>
    </row>
    <row r="168">
      <c r="A168" s="61">
        <v>1.515417921E9</v>
      </c>
      <c r="B168" s="61">
        <v>0.0</v>
      </c>
      <c r="C168" s="61">
        <v>3072.0</v>
      </c>
      <c r="D168" s="57" t="s">
        <v>377</v>
      </c>
      <c r="E168" s="62" t="str">
        <f t="shared" si="1"/>
        <v>Test</v>
      </c>
      <c r="F168" s="53" t="str">
        <f t="shared" si="2"/>
        <v>Beijing_0</v>
      </c>
      <c r="G168" s="53">
        <f t="shared" si="3"/>
        <v>0.1311843517</v>
      </c>
    </row>
    <row r="169">
      <c r="A169" s="61">
        <v>1.519487482E9</v>
      </c>
      <c r="B169" s="61">
        <v>0.0</v>
      </c>
      <c r="C169" s="61">
        <v>2469.0</v>
      </c>
      <c r="D169" s="57" t="s">
        <v>377</v>
      </c>
      <c r="E169" s="62" t="str">
        <f t="shared" si="1"/>
        <v>Test</v>
      </c>
      <c r="F169" s="53" t="str">
        <f t="shared" si="2"/>
        <v>Beijing_0</v>
      </c>
      <c r="G169" s="53">
        <f t="shared" si="3"/>
        <v>0.1922507869</v>
      </c>
    </row>
    <row r="170">
      <c r="A170" s="61">
        <v>1.514084591E9</v>
      </c>
      <c r="B170" s="61">
        <v>0.0</v>
      </c>
      <c r="C170" s="61">
        <v>3675.0</v>
      </c>
      <c r="D170" s="57" t="s">
        <v>377</v>
      </c>
      <c r="E170" s="62" t="str">
        <f t="shared" si="1"/>
        <v>Test</v>
      </c>
      <c r="F170" s="53" t="str">
        <f t="shared" si="2"/>
        <v>Beijing_0</v>
      </c>
      <c r="G170" s="53">
        <f t="shared" si="3"/>
        <v>0.6850031113</v>
      </c>
    </row>
    <row r="171">
      <c r="A171" s="61">
        <v>1.518926301E9</v>
      </c>
      <c r="B171" s="61">
        <v>0.0</v>
      </c>
      <c r="C171" s="61">
        <v>2856.0</v>
      </c>
      <c r="D171" s="57" t="s">
        <v>377</v>
      </c>
      <c r="E171" s="62" t="str">
        <f t="shared" si="1"/>
        <v>Test</v>
      </c>
      <c r="F171" s="53" t="str">
        <f t="shared" si="2"/>
        <v>Beijing_0</v>
      </c>
      <c r="G171" s="53">
        <f t="shared" si="3"/>
        <v>0.4929735505</v>
      </c>
    </row>
    <row r="172">
      <c r="A172" s="61">
        <v>1.51888535E9</v>
      </c>
      <c r="B172" s="61">
        <v>0.0</v>
      </c>
      <c r="C172" s="61">
        <v>4750.0</v>
      </c>
      <c r="D172" s="57" t="s">
        <v>377</v>
      </c>
      <c r="E172" s="62" t="str">
        <f t="shared" si="1"/>
        <v>Test</v>
      </c>
      <c r="F172" s="53" t="str">
        <f t="shared" si="2"/>
        <v>Beijing_0</v>
      </c>
      <c r="G172" s="53">
        <f t="shared" si="3"/>
        <v>0.4011843705</v>
      </c>
    </row>
    <row r="173">
      <c r="A173" s="61">
        <v>1.519154602E9</v>
      </c>
      <c r="B173" s="61">
        <v>0.0</v>
      </c>
      <c r="C173" s="61">
        <v>2546.0</v>
      </c>
      <c r="D173" s="57" t="s">
        <v>377</v>
      </c>
      <c r="E173" s="62" t="str">
        <f t="shared" si="1"/>
        <v>Test</v>
      </c>
      <c r="F173" s="53" t="str">
        <f t="shared" si="2"/>
        <v>Beijing_0</v>
      </c>
      <c r="G173" s="53">
        <f t="shared" si="3"/>
        <v>0.816477688</v>
      </c>
    </row>
    <row r="174">
      <c r="A174" s="61">
        <v>1.51253297E9</v>
      </c>
      <c r="B174" s="61">
        <v>0.0</v>
      </c>
      <c r="C174" s="61">
        <v>704.0</v>
      </c>
      <c r="D174" s="57" t="s">
        <v>377</v>
      </c>
      <c r="E174" s="62" t="str">
        <f t="shared" si="1"/>
        <v>Test</v>
      </c>
      <c r="F174" s="53" t="str">
        <f t="shared" si="2"/>
        <v>Beijing_0</v>
      </c>
      <c r="G174" s="53">
        <f t="shared" si="3"/>
        <v>0.5302654556</v>
      </c>
    </row>
    <row r="175">
      <c r="A175" s="61">
        <v>1.517602492E9</v>
      </c>
      <c r="B175" s="61">
        <v>0.0</v>
      </c>
      <c r="C175" s="61">
        <v>1017.0</v>
      </c>
      <c r="D175" s="57" t="s">
        <v>377</v>
      </c>
      <c r="E175" s="62" t="str">
        <f t="shared" si="1"/>
        <v>Test</v>
      </c>
      <c r="F175" s="53" t="str">
        <f t="shared" si="2"/>
        <v>Beijing_0</v>
      </c>
      <c r="G175" s="53">
        <f t="shared" si="3"/>
        <v>0.4522169837</v>
      </c>
    </row>
    <row r="176">
      <c r="A176" s="61">
        <v>1.51302043E9</v>
      </c>
      <c r="B176" s="61">
        <v>0.0</v>
      </c>
      <c r="C176" s="61">
        <v>362.0</v>
      </c>
      <c r="D176" s="57" t="s">
        <v>377</v>
      </c>
      <c r="E176" s="62" t="str">
        <f t="shared" si="1"/>
        <v>Test</v>
      </c>
      <c r="F176" s="53" t="str">
        <f t="shared" si="2"/>
        <v>Beijing_0</v>
      </c>
      <c r="G176" s="53">
        <f t="shared" si="3"/>
        <v>0.3882203163</v>
      </c>
    </row>
    <row r="177">
      <c r="A177" s="61">
        <v>1.51641921E9</v>
      </c>
      <c r="B177" s="61">
        <v>0.0</v>
      </c>
      <c r="C177" s="61">
        <v>1517.0</v>
      </c>
      <c r="D177" s="57" t="s">
        <v>377</v>
      </c>
      <c r="E177" s="62" t="str">
        <f t="shared" si="1"/>
        <v>Test</v>
      </c>
      <c r="F177" s="53" t="str">
        <f t="shared" si="2"/>
        <v>Beijing_0</v>
      </c>
      <c r="G177" s="53">
        <f t="shared" si="3"/>
        <v>0.5966406196</v>
      </c>
    </row>
    <row r="178">
      <c r="A178" s="61">
        <v>1.518062362E9</v>
      </c>
      <c r="B178" s="61">
        <v>0.0</v>
      </c>
      <c r="C178" s="61">
        <v>2056.0</v>
      </c>
      <c r="D178" s="57" t="s">
        <v>377</v>
      </c>
      <c r="E178" s="62" t="str">
        <f t="shared" si="1"/>
        <v>Test</v>
      </c>
      <c r="F178" s="53" t="str">
        <f t="shared" si="2"/>
        <v>Beijing_0</v>
      </c>
      <c r="G178" s="53">
        <f t="shared" si="3"/>
        <v>0.05662204894</v>
      </c>
    </row>
    <row r="179">
      <c r="A179" s="61">
        <v>1.518411462E9</v>
      </c>
      <c r="B179" s="61">
        <v>0.0</v>
      </c>
      <c r="C179" s="61">
        <v>4844.0</v>
      </c>
      <c r="D179" s="57" t="s">
        <v>377</v>
      </c>
      <c r="E179" s="62" t="str">
        <f t="shared" si="1"/>
        <v>Test</v>
      </c>
      <c r="F179" s="53" t="str">
        <f t="shared" si="2"/>
        <v>Beijing_0</v>
      </c>
      <c r="G179" s="53">
        <f t="shared" si="3"/>
        <v>0.8626189871</v>
      </c>
    </row>
    <row r="180">
      <c r="A180" s="61">
        <v>1.512158711E9</v>
      </c>
      <c r="B180" s="61">
        <v>0.0</v>
      </c>
      <c r="C180" s="61">
        <v>4757.0</v>
      </c>
      <c r="D180" s="57" t="s">
        <v>377</v>
      </c>
      <c r="E180" s="62" t="str">
        <f t="shared" si="1"/>
        <v>Test</v>
      </c>
      <c r="F180" s="53" t="str">
        <f t="shared" si="2"/>
        <v>Beijing_0</v>
      </c>
      <c r="G180" s="53">
        <f t="shared" si="3"/>
        <v>0.5006288017</v>
      </c>
    </row>
    <row r="181">
      <c r="A181" s="61">
        <v>1.517212662E9</v>
      </c>
      <c r="B181" s="61">
        <v>0.0</v>
      </c>
      <c r="C181" s="61">
        <v>237.0</v>
      </c>
      <c r="D181" s="57" t="s">
        <v>377</v>
      </c>
      <c r="E181" s="62" t="str">
        <f t="shared" si="1"/>
        <v>Test</v>
      </c>
      <c r="F181" s="53" t="str">
        <f t="shared" si="2"/>
        <v>Beijing_0</v>
      </c>
      <c r="G181" s="53">
        <f t="shared" si="3"/>
        <v>0.006634058976</v>
      </c>
    </row>
    <row r="182">
      <c r="A182" s="61">
        <v>1.513725101E9</v>
      </c>
      <c r="B182" s="61">
        <v>0.0</v>
      </c>
      <c r="C182" s="61">
        <v>2944.0</v>
      </c>
      <c r="D182" s="57" t="s">
        <v>377</v>
      </c>
      <c r="E182" s="62" t="str">
        <f t="shared" si="1"/>
        <v>Test</v>
      </c>
      <c r="F182" s="53" t="str">
        <f t="shared" si="2"/>
        <v>Beijing_0</v>
      </c>
      <c r="G182" s="53">
        <f t="shared" si="3"/>
        <v>0.4979844399</v>
      </c>
    </row>
    <row r="183">
      <c r="A183" s="61">
        <v>1.51172154E9</v>
      </c>
      <c r="B183" s="61">
        <v>0.0</v>
      </c>
      <c r="C183" s="61">
        <v>2821.0</v>
      </c>
      <c r="D183" s="57" t="s">
        <v>377</v>
      </c>
      <c r="E183" s="62" t="str">
        <f t="shared" si="1"/>
        <v>Test</v>
      </c>
      <c r="F183" s="53" t="str">
        <f t="shared" si="2"/>
        <v>Beijing_0</v>
      </c>
      <c r="G183" s="53">
        <f t="shared" si="3"/>
        <v>0.2292842223</v>
      </c>
    </row>
    <row r="184">
      <c r="A184" s="61">
        <v>1.51369663E9</v>
      </c>
      <c r="B184" s="61">
        <v>0.0</v>
      </c>
      <c r="C184" s="61">
        <v>2158.0</v>
      </c>
      <c r="D184" s="57" t="s">
        <v>377</v>
      </c>
      <c r="E184" s="62" t="str">
        <f t="shared" si="1"/>
        <v>Test</v>
      </c>
      <c r="F184" s="53" t="str">
        <f t="shared" si="2"/>
        <v>Beijing_0</v>
      </c>
      <c r="G184" s="53">
        <f t="shared" si="3"/>
        <v>0.4199192536</v>
      </c>
    </row>
    <row r="185">
      <c r="A185" s="61">
        <v>1.51773255E9</v>
      </c>
      <c r="B185" s="61">
        <v>0.0</v>
      </c>
      <c r="C185" s="61">
        <v>2815.0</v>
      </c>
      <c r="D185" s="57" t="s">
        <v>377</v>
      </c>
      <c r="E185" s="62" t="str">
        <f t="shared" si="1"/>
        <v>Test</v>
      </c>
      <c r="F185" s="53" t="str">
        <f t="shared" si="2"/>
        <v>Beijing_0</v>
      </c>
      <c r="G185" s="53">
        <f t="shared" si="3"/>
        <v>0.508188253</v>
      </c>
    </row>
    <row r="186">
      <c r="A186" s="61">
        <v>1.51671545E9</v>
      </c>
      <c r="B186" s="61">
        <v>0.0</v>
      </c>
      <c r="C186" s="61">
        <v>3193.0</v>
      </c>
      <c r="D186" s="57" t="s">
        <v>377</v>
      </c>
      <c r="E186" s="62" t="str">
        <f t="shared" si="1"/>
        <v>Test</v>
      </c>
      <c r="F186" s="53" t="str">
        <f t="shared" si="2"/>
        <v>Beijing_0</v>
      </c>
      <c r="G186" s="53">
        <f t="shared" si="3"/>
        <v>0.824807486</v>
      </c>
    </row>
    <row r="187">
      <c r="A187" s="61">
        <v>1.51443978E9</v>
      </c>
      <c r="B187" s="61">
        <v>0.0</v>
      </c>
      <c r="C187" s="61">
        <v>1502.0</v>
      </c>
      <c r="D187" s="57" t="s">
        <v>377</v>
      </c>
      <c r="E187" s="62" t="str">
        <f t="shared" si="1"/>
        <v>Test</v>
      </c>
      <c r="F187" s="53" t="str">
        <f t="shared" si="2"/>
        <v>Beijing_0</v>
      </c>
      <c r="G187" s="53">
        <f t="shared" si="3"/>
        <v>0.1463305999</v>
      </c>
    </row>
    <row r="188">
      <c r="A188" s="61">
        <v>1.512498291E9</v>
      </c>
      <c r="B188" s="61">
        <v>0.0</v>
      </c>
      <c r="C188" s="61">
        <v>1787.0</v>
      </c>
      <c r="D188" s="57" t="s">
        <v>377</v>
      </c>
      <c r="E188" s="62" t="str">
        <f t="shared" si="1"/>
        <v>Test</v>
      </c>
      <c r="F188" s="53" t="str">
        <f t="shared" si="2"/>
        <v>Beijing_0</v>
      </c>
      <c r="G188" s="53">
        <f t="shared" si="3"/>
        <v>0.1710077714</v>
      </c>
    </row>
    <row r="189">
      <c r="A189" s="61">
        <v>1.516737331E9</v>
      </c>
      <c r="B189" s="61">
        <v>0.0</v>
      </c>
      <c r="C189" s="61">
        <v>2615.0</v>
      </c>
      <c r="D189" s="57" t="s">
        <v>377</v>
      </c>
      <c r="E189" s="62" t="str">
        <f t="shared" si="1"/>
        <v>Test</v>
      </c>
      <c r="F189" s="53" t="str">
        <f t="shared" si="2"/>
        <v>Beijing_0</v>
      </c>
      <c r="G189" s="53">
        <f t="shared" si="3"/>
        <v>0.6619015371</v>
      </c>
    </row>
    <row r="190">
      <c r="A190" s="61">
        <v>1.515552502E9</v>
      </c>
      <c r="B190" s="61">
        <v>0.0</v>
      </c>
      <c r="C190" s="61">
        <v>173.0</v>
      </c>
      <c r="D190" s="57" t="s">
        <v>377</v>
      </c>
      <c r="E190" s="62" t="str">
        <f t="shared" si="1"/>
        <v>Test</v>
      </c>
      <c r="F190" s="53" t="str">
        <f t="shared" si="2"/>
        <v>Beijing_0</v>
      </c>
      <c r="G190" s="53">
        <f t="shared" si="3"/>
        <v>0.08292609733</v>
      </c>
    </row>
    <row r="191">
      <c r="A191" s="61">
        <v>1.512734911E9</v>
      </c>
      <c r="B191" s="61">
        <v>0.0</v>
      </c>
      <c r="C191" s="61">
        <v>2290.0</v>
      </c>
      <c r="D191" s="57" t="s">
        <v>377</v>
      </c>
      <c r="E191" s="62" t="str">
        <f t="shared" si="1"/>
        <v>Test</v>
      </c>
      <c r="F191" s="53" t="str">
        <f t="shared" si="2"/>
        <v>Beijing_0</v>
      </c>
      <c r="G191" s="53">
        <f t="shared" si="3"/>
        <v>0.2345118174</v>
      </c>
    </row>
    <row r="192">
      <c r="A192" s="61">
        <v>1.51184631E9</v>
      </c>
      <c r="B192" s="61">
        <v>0.0</v>
      </c>
      <c r="C192" s="61">
        <v>962.0</v>
      </c>
      <c r="D192" s="57" t="s">
        <v>377</v>
      </c>
      <c r="E192" s="62" t="str">
        <f t="shared" si="1"/>
        <v>Test</v>
      </c>
      <c r="F192" s="53" t="str">
        <f t="shared" si="2"/>
        <v>Beijing_0</v>
      </c>
      <c r="G192" s="53">
        <f t="shared" si="3"/>
        <v>0.32356711</v>
      </c>
    </row>
    <row r="193">
      <c r="A193" s="61">
        <v>1.51425992E9</v>
      </c>
      <c r="B193" s="61">
        <v>0.0</v>
      </c>
      <c r="C193" s="61">
        <v>368.0</v>
      </c>
      <c r="D193" s="57" t="s">
        <v>377</v>
      </c>
      <c r="E193" s="62" t="str">
        <f t="shared" si="1"/>
        <v>Test</v>
      </c>
      <c r="F193" s="53" t="str">
        <f t="shared" si="2"/>
        <v>Beijing_0</v>
      </c>
      <c r="G193" s="53">
        <f t="shared" si="3"/>
        <v>0.6621820014</v>
      </c>
    </row>
    <row r="194">
      <c r="A194" s="61">
        <v>1.51745207E9</v>
      </c>
      <c r="B194" s="61">
        <v>0.0</v>
      </c>
      <c r="C194" s="61">
        <v>239.0</v>
      </c>
      <c r="D194" s="57" t="s">
        <v>377</v>
      </c>
      <c r="E194" s="62" t="str">
        <f t="shared" si="1"/>
        <v>Test</v>
      </c>
      <c r="F194" s="53" t="str">
        <f t="shared" si="2"/>
        <v>Beijing_0</v>
      </c>
      <c r="G194" s="53">
        <f t="shared" si="3"/>
        <v>0.4503763422</v>
      </c>
    </row>
    <row r="195">
      <c r="A195" s="61">
        <v>1.512022121E9</v>
      </c>
      <c r="B195" s="61">
        <v>0.0</v>
      </c>
      <c r="C195" s="61">
        <v>198.0</v>
      </c>
      <c r="D195" s="57" t="s">
        <v>377</v>
      </c>
      <c r="E195" s="62" t="str">
        <f t="shared" si="1"/>
        <v>Test</v>
      </c>
      <c r="F195" s="53" t="str">
        <f t="shared" si="2"/>
        <v>Beijing_0</v>
      </c>
      <c r="G195" s="53">
        <f t="shared" si="3"/>
        <v>0.5067314152</v>
      </c>
    </row>
    <row r="196">
      <c r="A196" s="61">
        <v>1.518738252E9</v>
      </c>
      <c r="B196" s="61">
        <v>0.0</v>
      </c>
      <c r="C196" s="61">
        <v>4462.0</v>
      </c>
      <c r="D196" s="57" t="s">
        <v>377</v>
      </c>
      <c r="E196" s="62" t="str">
        <f t="shared" si="1"/>
        <v>Test</v>
      </c>
      <c r="F196" s="53" t="str">
        <f t="shared" si="2"/>
        <v>Beijing_0</v>
      </c>
      <c r="G196" s="53">
        <f t="shared" si="3"/>
        <v>0.5248403341</v>
      </c>
    </row>
    <row r="197">
      <c r="A197" s="61">
        <v>1.519841542E9</v>
      </c>
      <c r="B197" s="61">
        <v>0.0</v>
      </c>
      <c r="C197" s="61">
        <v>3190.0</v>
      </c>
      <c r="D197" s="57" t="s">
        <v>377</v>
      </c>
      <c r="E197" s="62" t="str">
        <f t="shared" si="1"/>
        <v>Test</v>
      </c>
      <c r="F197" s="53" t="str">
        <f t="shared" si="2"/>
        <v>Beijing_0</v>
      </c>
      <c r="G197" s="53">
        <f t="shared" si="3"/>
        <v>0.2232527318</v>
      </c>
    </row>
    <row r="198">
      <c r="A198" s="61">
        <v>1.51176414E9</v>
      </c>
      <c r="B198" s="61">
        <v>0.0</v>
      </c>
      <c r="C198" s="61">
        <v>429.0</v>
      </c>
      <c r="D198" s="57" t="s">
        <v>377</v>
      </c>
      <c r="E198" s="62" t="str">
        <f t="shared" si="1"/>
        <v>Test</v>
      </c>
      <c r="F198" s="53" t="str">
        <f t="shared" si="2"/>
        <v>Beijing_0</v>
      </c>
      <c r="G198" s="53">
        <f t="shared" si="3"/>
        <v>0.8790524202</v>
      </c>
    </row>
    <row r="199">
      <c r="A199" s="61">
        <v>1.518723401E9</v>
      </c>
      <c r="B199" s="61">
        <v>0.0</v>
      </c>
      <c r="C199" s="61">
        <v>313.0</v>
      </c>
      <c r="D199" s="57" t="s">
        <v>377</v>
      </c>
      <c r="E199" s="62" t="str">
        <f t="shared" si="1"/>
        <v>Test</v>
      </c>
      <c r="F199" s="53" t="str">
        <f t="shared" si="2"/>
        <v>Beijing_0</v>
      </c>
      <c r="G199" s="53">
        <f t="shared" si="3"/>
        <v>0.3215135095</v>
      </c>
    </row>
    <row r="200">
      <c r="A200" s="61">
        <v>1.512865991E9</v>
      </c>
      <c r="B200" s="61">
        <v>0.0</v>
      </c>
      <c r="C200" s="61">
        <v>849.0</v>
      </c>
      <c r="D200" s="57" t="s">
        <v>377</v>
      </c>
      <c r="E200" s="62" t="str">
        <f t="shared" si="1"/>
        <v>Test</v>
      </c>
      <c r="F200" s="53" t="str">
        <f t="shared" si="2"/>
        <v>Beijing_0</v>
      </c>
      <c r="G200" s="53">
        <f t="shared" si="3"/>
        <v>0.936336542</v>
      </c>
    </row>
    <row r="201">
      <c r="A201" s="61">
        <v>1.515744251E9</v>
      </c>
      <c r="B201" s="61">
        <v>0.0</v>
      </c>
      <c r="C201" s="61">
        <v>1987.0</v>
      </c>
      <c r="D201" s="57" t="s">
        <v>377</v>
      </c>
      <c r="E201" s="62" t="str">
        <f t="shared" si="1"/>
        <v>Test</v>
      </c>
      <c r="F201" s="53" t="str">
        <f t="shared" si="2"/>
        <v>Beijing_0</v>
      </c>
      <c r="G201" s="53">
        <f t="shared" si="3"/>
        <v>0.3107582942</v>
      </c>
    </row>
    <row r="202">
      <c r="A202" s="61">
        <v>1.519850342E9</v>
      </c>
      <c r="B202" s="61">
        <v>0.0</v>
      </c>
      <c r="C202" s="61">
        <v>1095.0</v>
      </c>
      <c r="D202" s="57" t="s">
        <v>377</v>
      </c>
      <c r="E202" s="62" t="str">
        <f t="shared" si="1"/>
        <v>Test</v>
      </c>
      <c r="F202" s="53" t="str">
        <f t="shared" si="2"/>
        <v>Beijing_0</v>
      </c>
      <c r="G202" s="53">
        <f t="shared" si="3"/>
        <v>0.2632468349</v>
      </c>
    </row>
    <row r="203">
      <c r="A203" s="61">
        <v>1.515715402E9</v>
      </c>
      <c r="B203" s="61">
        <v>0.0</v>
      </c>
      <c r="C203" s="61">
        <v>5939.0</v>
      </c>
      <c r="D203" s="57" t="s">
        <v>377</v>
      </c>
      <c r="E203" s="62" t="str">
        <f t="shared" si="1"/>
        <v>Test</v>
      </c>
      <c r="F203" s="53" t="str">
        <f t="shared" si="2"/>
        <v>Beijing_0</v>
      </c>
      <c r="G203" s="53">
        <f t="shared" si="3"/>
        <v>0.4800023063</v>
      </c>
    </row>
    <row r="204">
      <c r="A204" s="61">
        <v>1.519138282E9</v>
      </c>
      <c r="B204" s="61">
        <v>0.0</v>
      </c>
      <c r="C204" s="61">
        <v>4147.0</v>
      </c>
      <c r="D204" s="57" t="s">
        <v>377</v>
      </c>
      <c r="E204" s="62" t="str">
        <f t="shared" si="1"/>
        <v>Test</v>
      </c>
      <c r="F204" s="53" t="str">
        <f t="shared" si="2"/>
        <v>Beijing_0</v>
      </c>
      <c r="G204" s="53">
        <f t="shared" si="3"/>
        <v>0.1751471531</v>
      </c>
    </row>
    <row r="205">
      <c r="A205" s="61">
        <v>1.518206022E9</v>
      </c>
      <c r="B205" s="61">
        <v>0.0</v>
      </c>
      <c r="C205" s="61">
        <v>2300.0</v>
      </c>
      <c r="D205" s="57" t="s">
        <v>377</v>
      </c>
      <c r="E205" s="62" t="str">
        <f t="shared" si="1"/>
        <v>Test</v>
      </c>
      <c r="F205" s="53" t="str">
        <f t="shared" si="2"/>
        <v>Beijing_0</v>
      </c>
      <c r="G205" s="53">
        <f t="shared" si="3"/>
        <v>0.6871423083</v>
      </c>
    </row>
    <row r="206">
      <c r="A206" s="61">
        <v>1.512560231E9</v>
      </c>
      <c r="B206" s="61">
        <v>0.0</v>
      </c>
      <c r="C206" s="61">
        <v>1550.0</v>
      </c>
      <c r="D206" s="57" t="s">
        <v>377</v>
      </c>
      <c r="E206" s="62" t="str">
        <f t="shared" si="1"/>
        <v>Test</v>
      </c>
      <c r="F206" s="53" t="str">
        <f t="shared" si="2"/>
        <v>Beijing_0</v>
      </c>
      <c r="G206" s="53">
        <f t="shared" si="3"/>
        <v>0.3085660534</v>
      </c>
    </row>
    <row r="207">
      <c r="A207" s="61">
        <v>1.517797962E9</v>
      </c>
      <c r="B207" s="61">
        <v>0.0</v>
      </c>
      <c r="C207" s="61">
        <v>1746.0</v>
      </c>
      <c r="D207" s="57" t="s">
        <v>377</v>
      </c>
      <c r="E207" s="62" t="str">
        <f t="shared" si="1"/>
        <v>Test</v>
      </c>
      <c r="F207" s="53" t="str">
        <f t="shared" si="2"/>
        <v>Beijing_0</v>
      </c>
      <c r="G207" s="53">
        <f t="shared" si="3"/>
        <v>0.8238209186</v>
      </c>
    </row>
    <row r="208">
      <c r="A208" s="61">
        <v>1.51155341E9</v>
      </c>
      <c r="B208" s="61">
        <v>0.0</v>
      </c>
      <c r="C208" s="61">
        <v>1586.0</v>
      </c>
      <c r="D208" s="57" t="s">
        <v>377</v>
      </c>
      <c r="E208" s="62" t="str">
        <f t="shared" si="1"/>
        <v>Test</v>
      </c>
      <c r="F208" s="53" t="str">
        <f t="shared" si="2"/>
        <v>Beijing_0</v>
      </c>
      <c r="G208" s="53">
        <f t="shared" si="3"/>
        <v>0.04519158439</v>
      </c>
    </row>
    <row r="209">
      <c r="A209" s="61">
        <v>1.519044262E9</v>
      </c>
      <c r="B209" s="61">
        <v>0.0</v>
      </c>
      <c r="C209" s="61">
        <v>2672.0</v>
      </c>
      <c r="D209" s="57" t="s">
        <v>377</v>
      </c>
      <c r="E209" s="62" t="str">
        <f t="shared" si="1"/>
        <v>Test</v>
      </c>
      <c r="F209" s="53" t="str">
        <f t="shared" si="2"/>
        <v>Beijing_0</v>
      </c>
      <c r="G209" s="53">
        <f t="shared" si="3"/>
        <v>0.618849271</v>
      </c>
    </row>
    <row r="210">
      <c r="A210" s="61">
        <v>1.51721973E9</v>
      </c>
      <c r="B210" s="61">
        <v>0.0</v>
      </c>
      <c r="C210" s="61">
        <v>55.0</v>
      </c>
      <c r="D210" s="57" t="s">
        <v>377</v>
      </c>
      <c r="E210" s="62" t="str">
        <f t="shared" si="1"/>
        <v>Test</v>
      </c>
      <c r="F210" s="53" t="str">
        <f t="shared" si="2"/>
        <v>Beijing_0</v>
      </c>
      <c r="G210" s="53">
        <f t="shared" si="3"/>
        <v>0.6624096013</v>
      </c>
    </row>
    <row r="211">
      <c r="A211" s="61">
        <v>1.511595401E9</v>
      </c>
      <c r="B211" s="61">
        <v>0.0</v>
      </c>
      <c r="C211" s="61">
        <v>1850.0</v>
      </c>
      <c r="D211" s="57" t="s">
        <v>377</v>
      </c>
      <c r="E211" s="62" t="str">
        <f t="shared" si="1"/>
        <v>Test</v>
      </c>
      <c r="F211" s="53" t="str">
        <f t="shared" si="2"/>
        <v>Beijing_0</v>
      </c>
      <c r="G211" s="53">
        <f t="shared" si="3"/>
        <v>0.8991275147</v>
      </c>
    </row>
    <row r="212">
      <c r="A212" s="61">
        <v>1.519409721E9</v>
      </c>
      <c r="B212" s="61">
        <v>0.0</v>
      </c>
      <c r="C212" s="61">
        <v>1752.0</v>
      </c>
      <c r="D212" s="57" t="s">
        <v>377</v>
      </c>
      <c r="E212" s="62" t="str">
        <f t="shared" si="1"/>
        <v>Test</v>
      </c>
      <c r="F212" s="53" t="str">
        <f t="shared" si="2"/>
        <v>Beijing_0</v>
      </c>
      <c r="G212" s="53">
        <f t="shared" si="3"/>
        <v>0.6845214162</v>
      </c>
    </row>
    <row r="213">
      <c r="A213" s="61">
        <v>1.513104E9</v>
      </c>
      <c r="B213" s="61">
        <v>0.0</v>
      </c>
      <c r="C213" s="61">
        <v>70.0</v>
      </c>
      <c r="D213" s="57" t="s">
        <v>377</v>
      </c>
      <c r="E213" s="62" t="str">
        <f t="shared" si="1"/>
        <v>Test</v>
      </c>
      <c r="F213" s="53" t="str">
        <f t="shared" si="2"/>
        <v>Beijing_0</v>
      </c>
      <c r="G213" s="53">
        <f t="shared" si="3"/>
        <v>0.37953657</v>
      </c>
    </row>
    <row r="214">
      <c r="A214" s="61">
        <v>1.512318761E9</v>
      </c>
      <c r="B214" s="61">
        <v>0.0</v>
      </c>
      <c r="C214" s="61">
        <v>1837.0</v>
      </c>
      <c r="D214" s="57" t="s">
        <v>377</v>
      </c>
      <c r="E214" s="62" t="str">
        <f t="shared" si="1"/>
        <v>Test</v>
      </c>
      <c r="F214" s="53" t="str">
        <f t="shared" si="2"/>
        <v>Beijing_0</v>
      </c>
      <c r="G214" s="53">
        <f t="shared" si="3"/>
        <v>0.4111452898</v>
      </c>
    </row>
    <row r="215">
      <c r="A215" s="61">
        <v>1.516746902E9</v>
      </c>
      <c r="B215" s="61">
        <v>0.0</v>
      </c>
      <c r="C215" s="61">
        <v>797.0</v>
      </c>
      <c r="D215" s="57" t="s">
        <v>377</v>
      </c>
      <c r="E215" s="62" t="str">
        <f t="shared" si="1"/>
        <v>Test</v>
      </c>
      <c r="F215" s="53" t="str">
        <f t="shared" si="2"/>
        <v>Beijing_0</v>
      </c>
      <c r="G215" s="53">
        <f t="shared" si="3"/>
        <v>0.8664650312</v>
      </c>
    </row>
    <row r="216">
      <c r="A216" s="61">
        <v>1.515197992E9</v>
      </c>
      <c r="B216" s="61">
        <v>0.0</v>
      </c>
      <c r="C216" s="61">
        <v>502.0</v>
      </c>
      <c r="D216" s="57" t="s">
        <v>377</v>
      </c>
      <c r="E216" s="62" t="str">
        <f t="shared" si="1"/>
        <v>Test</v>
      </c>
      <c r="F216" s="53" t="str">
        <f t="shared" si="2"/>
        <v>Beijing_0</v>
      </c>
      <c r="G216" s="53">
        <f t="shared" si="3"/>
        <v>0.7518826594</v>
      </c>
    </row>
    <row r="217">
      <c r="A217" s="61">
        <v>1.51598662E9</v>
      </c>
      <c r="B217" s="61">
        <v>0.0</v>
      </c>
      <c r="C217" s="61">
        <v>1512.0</v>
      </c>
      <c r="D217" s="57" t="s">
        <v>377</v>
      </c>
      <c r="E217" s="62" t="str">
        <f t="shared" si="1"/>
        <v>Test</v>
      </c>
      <c r="F217" s="53" t="str">
        <f t="shared" si="2"/>
        <v>Beijing_0</v>
      </c>
      <c r="G217" s="53">
        <f t="shared" si="3"/>
        <v>0.3758649103</v>
      </c>
    </row>
    <row r="218">
      <c r="A218" s="61">
        <v>1.516897621E9</v>
      </c>
      <c r="B218" s="61">
        <v>0.0</v>
      </c>
      <c r="C218" s="61">
        <v>2595.0</v>
      </c>
      <c r="D218" s="57" t="s">
        <v>377</v>
      </c>
      <c r="E218" s="62" t="str">
        <f t="shared" si="1"/>
        <v>Test</v>
      </c>
      <c r="F218" s="53" t="str">
        <f t="shared" si="2"/>
        <v>Beijing_0</v>
      </c>
      <c r="G218" s="53">
        <f t="shared" si="3"/>
        <v>0.7493095169</v>
      </c>
    </row>
    <row r="219">
      <c r="A219" s="61">
        <v>1.51980528E9</v>
      </c>
      <c r="B219" s="61">
        <v>0.0</v>
      </c>
      <c r="C219" s="61">
        <v>3534.0</v>
      </c>
      <c r="D219" s="57" t="s">
        <v>377</v>
      </c>
      <c r="E219" s="62" t="str">
        <f t="shared" si="1"/>
        <v>Test</v>
      </c>
      <c r="F219" s="53" t="str">
        <f t="shared" si="2"/>
        <v>Beijing_0</v>
      </c>
      <c r="G219" s="53">
        <f t="shared" si="3"/>
        <v>0.8565076708</v>
      </c>
    </row>
    <row r="220">
      <c r="A220" s="61">
        <v>1.516620172E9</v>
      </c>
      <c r="B220" s="61">
        <v>0.0</v>
      </c>
      <c r="C220" s="61">
        <v>2060.0</v>
      </c>
      <c r="D220" s="57" t="s">
        <v>377</v>
      </c>
      <c r="E220" s="62" t="str">
        <f t="shared" si="1"/>
        <v>Test</v>
      </c>
      <c r="F220" s="53" t="str">
        <f t="shared" si="2"/>
        <v>Beijing_0</v>
      </c>
      <c r="G220" s="53">
        <f t="shared" si="3"/>
        <v>0.9290557142</v>
      </c>
    </row>
    <row r="221">
      <c r="A221" s="61">
        <v>1.512613531E9</v>
      </c>
      <c r="B221" s="61">
        <v>0.0</v>
      </c>
      <c r="C221" s="61">
        <v>1168.0</v>
      </c>
      <c r="D221" s="57" t="s">
        <v>377</v>
      </c>
      <c r="E221" s="62" t="str">
        <f t="shared" si="1"/>
        <v>Test</v>
      </c>
      <c r="F221" s="53" t="str">
        <f t="shared" si="2"/>
        <v>Beijing_0</v>
      </c>
      <c r="G221" s="53">
        <f t="shared" si="3"/>
        <v>0.8210688633</v>
      </c>
    </row>
    <row r="222">
      <c r="A222" s="61">
        <v>1.51269395E9</v>
      </c>
      <c r="B222" s="61">
        <v>0.0</v>
      </c>
      <c r="C222" s="61">
        <v>2164.0</v>
      </c>
      <c r="D222" s="57" t="s">
        <v>377</v>
      </c>
      <c r="E222" s="62" t="str">
        <f t="shared" si="1"/>
        <v>Test</v>
      </c>
      <c r="F222" s="53" t="str">
        <f t="shared" si="2"/>
        <v>Beijing_0</v>
      </c>
      <c r="G222" s="53">
        <f t="shared" si="3"/>
        <v>0.4826055551</v>
      </c>
    </row>
    <row r="223">
      <c r="A223" s="61">
        <v>1.51992787E9</v>
      </c>
      <c r="B223" s="61">
        <v>0.0</v>
      </c>
      <c r="C223" s="61">
        <v>400.0</v>
      </c>
      <c r="D223" s="57" t="s">
        <v>377</v>
      </c>
      <c r="E223" s="62" t="str">
        <f t="shared" si="1"/>
        <v>Test</v>
      </c>
      <c r="F223" s="53" t="str">
        <f t="shared" si="2"/>
        <v>Beijing_0</v>
      </c>
      <c r="G223" s="53">
        <f t="shared" si="3"/>
        <v>0.3985662799</v>
      </c>
    </row>
    <row r="224">
      <c r="A224" s="61">
        <v>1.51768813E9</v>
      </c>
      <c r="B224" s="61">
        <v>0.0</v>
      </c>
      <c r="C224" s="61">
        <v>1202.0</v>
      </c>
      <c r="D224" s="57" t="s">
        <v>377</v>
      </c>
      <c r="E224" s="62" t="str">
        <f t="shared" si="1"/>
        <v>Test</v>
      </c>
      <c r="F224" s="53" t="str">
        <f t="shared" si="2"/>
        <v>Beijing_0</v>
      </c>
      <c r="G224" s="53">
        <f t="shared" si="3"/>
        <v>0.3250631953</v>
      </c>
    </row>
    <row r="225">
      <c r="A225" s="61">
        <v>1.51174897E9</v>
      </c>
      <c r="B225" s="61">
        <v>0.0</v>
      </c>
      <c r="C225" s="61">
        <v>977.0</v>
      </c>
      <c r="D225" s="57" t="s">
        <v>377</v>
      </c>
      <c r="E225" s="62" t="str">
        <f t="shared" si="1"/>
        <v>Test</v>
      </c>
      <c r="F225" s="53" t="str">
        <f t="shared" si="2"/>
        <v>Beijing_0</v>
      </c>
      <c r="G225" s="53">
        <f t="shared" si="3"/>
        <v>0.8863916437</v>
      </c>
    </row>
    <row r="226">
      <c r="A226" s="61">
        <v>1.513976622E9</v>
      </c>
      <c r="B226" s="61">
        <v>0.0</v>
      </c>
      <c r="C226" s="61">
        <v>3155.0</v>
      </c>
      <c r="D226" s="57" t="s">
        <v>377</v>
      </c>
      <c r="E226" s="62" t="str">
        <f t="shared" si="1"/>
        <v>Test</v>
      </c>
      <c r="F226" s="53" t="str">
        <f t="shared" si="2"/>
        <v>Beijing_0</v>
      </c>
      <c r="G226" s="53">
        <f t="shared" si="3"/>
        <v>0.03916955346</v>
      </c>
    </row>
    <row r="227">
      <c r="A227" s="61">
        <v>1.511702432E9</v>
      </c>
      <c r="B227" s="61">
        <v>0.0</v>
      </c>
      <c r="C227" s="61">
        <v>825.0</v>
      </c>
      <c r="D227" s="57" t="s">
        <v>377</v>
      </c>
      <c r="E227" s="62" t="str">
        <f t="shared" si="1"/>
        <v>Test</v>
      </c>
      <c r="F227" s="53" t="str">
        <f t="shared" si="2"/>
        <v>Beijing_0</v>
      </c>
      <c r="G227" s="53">
        <f t="shared" si="3"/>
        <v>0.3817218146</v>
      </c>
    </row>
    <row r="228">
      <c r="A228" s="61">
        <v>1.51494601E9</v>
      </c>
      <c r="B228" s="61">
        <v>0.0</v>
      </c>
      <c r="C228" s="61">
        <v>1647.0</v>
      </c>
      <c r="D228" s="57" t="s">
        <v>377</v>
      </c>
      <c r="E228" s="62" t="str">
        <f t="shared" si="1"/>
        <v>Test</v>
      </c>
      <c r="F228" s="53" t="str">
        <f t="shared" si="2"/>
        <v>Beijing_0</v>
      </c>
      <c r="G228" s="53">
        <f t="shared" si="3"/>
        <v>0.3341561241</v>
      </c>
    </row>
    <row r="229">
      <c r="A229" s="61">
        <v>1.516195641E9</v>
      </c>
      <c r="B229" s="61">
        <v>0.0</v>
      </c>
      <c r="C229" s="61">
        <v>254.0</v>
      </c>
      <c r="D229" s="57" t="s">
        <v>377</v>
      </c>
      <c r="E229" s="62" t="str">
        <f t="shared" si="1"/>
        <v>Test</v>
      </c>
      <c r="F229" s="53" t="str">
        <f t="shared" si="2"/>
        <v>Beijing_0</v>
      </c>
      <c r="G229" s="53">
        <f t="shared" si="3"/>
        <v>0.1716013127</v>
      </c>
    </row>
    <row r="230">
      <c r="A230" s="61">
        <v>1.51523716E9</v>
      </c>
      <c r="B230" s="61">
        <v>0.0</v>
      </c>
      <c r="C230" s="61">
        <v>2701.0</v>
      </c>
      <c r="D230" s="57" t="s">
        <v>377</v>
      </c>
      <c r="E230" s="62" t="str">
        <f t="shared" si="1"/>
        <v>Test</v>
      </c>
      <c r="F230" s="53" t="str">
        <f t="shared" si="2"/>
        <v>Beijing_0</v>
      </c>
      <c r="G230" s="53">
        <f t="shared" si="3"/>
        <v>0.8325181917</v>
      </c>
    </row>
    <row r="231">
      <c r="A231" s="61">
        <v>1.51935837E9</v>
      </c>
      <c r="B231" s="61">
        <v>0.0</v>
      </c>
      <c r="C231" s="61">
        <v>2160.0</v>
      </c>
      <c r="D231" s="57" t="s">
        <v>377</v>
      </c>
      <c r="E231" s="62" t="str">
        <f t="shared" si="1"/>
        <v>Test</v>
      </c>
      <c r="F231" s="53" t="str">
        <f t="shared" si="2"/>
        <v>Beijing_0</v>
      </c>
      <c r="G231" s="53">
        <f t="shared" si="3"/>
        <v>0.2477138653</v>
      </c>
    </row>
    <row r="232">
      <c r="A232" s="61">
        <v>1.515229041E9</v>
      </c>
      <c r="B232" s="61">
        <v>0.0</v>
      </c>
      <c r="C232" s="61">
        <v>2452.0</v>
      </c>
      <c r="D232" s="57" t="s">
        <v>377</v>
      </c>
      <c r="E232" s="62" t="str">
        <f t="shared" si="1"/>
        <v>Test</v>
      </c>
      <c r="F232" s="53" t="str">
        <f t="shared" si="2"/>
        <v>Beijing_0</v>
      </c>
      <c r="G232" s="53">
        <f t="shared" si="3"/>
        <v>0.1215589609</v>
      </c>
    </row>
    <row r="233">
      <c r="A233" s="61">
        <v>1.517377361E9</v>
      </c>
      <c r="B233" s="61">
        <v>0.0</v>
      </c>
      <c r="C233" s="61">
        <v>2709.0</v>
      </c>
      <c r="D233" s="57" t="s">
        <v>377</v>
      </c>
      <c r="E233" s="62" t="str">
        <f t="shared" si="1"/>
        <v>Test</v>
      </c>
      <c r="F233" s="53" t="str">
        <f t="shared" si="2"/>
        <v>Beijing_0</v>
      </c>
      <c r="G233" s="53">
        <f t="shared" si="3"/>
        <v>0.1531880099</v>
      </c>
    </row>
    <row r="234">
      <c r="A234" s="61">
        <v>1.517004122E9</v>
      </c>
      <c r="B234" s="61">
        <v>0.0</v>
      </c>
      <c r="C234" s="61">
        <v>1007.0</v>
      </c>
      <c r="D234" s="57" t="s">
        <v>377</v>
      </c>
      <c r="E234" s="62" t="str">
        <f t="shared" si="1"/>
        <v>Test</v>
      </c>
      <c r="F234" s="53" t="str">
        <f t="shared" si="2"/>
        <v>Beijing_0</v>
      </c>
      <c r="G234" s="53">
        <f t="shared" si="3"/>
        <v>0.1447875605</v>
      </c>
    </row>
    <row r="235">
      <c r="A235" s="61">
        <v>1.511835451E9</v>
      </c>
      <c r="B235" s="61">
        <v>0.0</v>
      </c>
      <c r="C235" s="61">
        <v>2435.0</v>
      </c>
      <c r="D235" s="57" t="s">
        <v>377</v>
      </c>
      <c r="E235" s="62" t="str">
        <f t="shared" si="1"/>
        <v>Test</v>
      </c>
      <c r="F235" s="53" t="str">
        <f t="shared" si="2"/>
        <v>Beijing_0</v>
      </c>
      <c r="G235" s="53">
        <f t="shared" si="3"/>
        <v>0.7602196938</v>
      </c>
    </row>
    <row r="236">
      <c r="A236" s="61">
        <v>1.513072812E9</v>
      </c>
      <c r="B236" s="61">
        <v>0.0</v>
      </c>
      <c r="C236" s="61">
        <v>2764.0</v>
      </c>
      <c r="D236" s="57" t="s">
        <v>377</v>
      </c>
      <c r="E236" s="62" t="str">
        <f t="shared" si="1"/>
        <v>Test</v>
      </c>
      <c r="F236" s="53" t="str">
        <f t="shared" si="2"/>
        <v>Beijing_0</v>
      </c>
      <c r="G236" s="53">
        <f t="shared" si="3"/>
        <v>0.1892747825</v>
      </c>
    </row>
    <row r="237">
      <c r="A237" s="61">
        <v>1.51342517E9</v>
      </c>
      <c r="B237" s="61">
        <v>0.0</v>
      </c>
      <c r="C237" s="61">
        <v>1776.0</v>
      </c>
      <c r="D237" s="57" t="s">
        <v>377</v>
      </c>
      <c r="E237" s="62" t="str">
        <f t="shared" si="1"/>
        <v>Test</v>
      </c>
      <c r="F237" s="53" t="str">
        <f t="shared" si="2"/>
        <v>Beijing_0</v>
      </c>
      <c r="G237" s="53">
        <f t="shared" si="3"/>
        <v>0.9924749921</v>
      </c>
    </row>
    <row r="238">
      <c r="A238" s="61">
        <v>1.517340872E9</v>
      </c>
      <c r="B238" s="61">
        <v>0.0</v>
      </c>
      <c r="C238" s="61">
        <v>708.0</v>
      </c>
      <c r="D238" s="57" t="s">
        <v>377</v>
      </c>
      <c r="E238" s="62" t="str">
        <f t="shared" si="1"/>
        <v>Test</v>
      </c>
      <c r="F238" s="53" t="str">
        <f t="shared" si="2"/>
        <v>Beijing_0</v>
      </c>
      <c r="G238" s="53">
        <f t="shared" si="3"/>
        <v>0.1803183224</v>
      </c>
    </row>
    <row r="239">
      <c r="A239" s="61">
        <v>1.511312201E9</v>
      </c>
      <c r="B239" s="61">
        <v>0.0</v>
      </c>
      <c r="C239" s="61">
        <v>683.0</v>
      </c>
      <c r="D239" s="57" t="s">
        <v>377</v>
      </c>
      <c r="E239" s="62" t="str">
        <f t="shared" si="1"/>
        <v>Test</v>
      </c>
      <c r="F239" s="53" t="str">
        <f t="shared" si="2"/>
        <v>Beijing_0</v>
      </c>
      <c r="G239" s="53">
        <f t="shared" si="3"/>
        <v>0.7469161382</v>
      </c>
    </row>
    <row r="240">
      <c r="A240" s="61">
        <v>1.512222672E9</v>
      </c>
      <c r="B240" s="61">
        <v>0.0</v>
      </c>
      <c r="C240" s="61">
        <v>1787.0</v>
      </c>
      <c r="D240" s="57" t="s">
        <v>377</v>
      </c>
      <c r="E240" s="62" t="str">
        <f t="shared" si="1"/>
        <v>Test</v>
      </c>
      <c r="F240" s="53" t="str">
        <f t="shared" si="2"/>
        <v>Beijing_0</v>
      </c>
      <c r="G240" s="53">
        <f t="shared" si="3"/>
        <v>0.4088216466</v>
      </c>
    </row>
    <row r="241">
      <c r="A241" s="61">
        <v>1.515482191E9</v>
      </c>
      <c r="B241" s="61">
        <v>0.0</v>
      </c>
      <c r="C241" s="61">
        <v>1527.0</v>
      </c>
      <c r="D241" s="57" t="s">
        <v>377</v>
      </c>
      <c r="E241" s="62" t="str">
        <f t="shared" si="1"/>
        <v>Test</v>
      </c>
      <c r="F241" s="53" t="str">
        <f t="shared" si="2"/>
        <v>Beijing_0</v>
      </c>
      <c r="G241" s="53">
        <f t="shared" si="3"/>
        <v>0.7157591455</v>
      </c>
    </row>
    <row r="242">
      <c r="A242" s="61">
        <v>1.514171972E9</v>
      </c>
      <c r="B242" s="61">
        <v>0.0</v>
      </c>
      <c r="C242" s="61">
        <v>1124.0</v>
      </c>
      <c r="D242" s="57" t="s">
        <v>377</v>
      </c>
      <c r="E242" s="62" t="str">
        <f t="shared" si="1"/>
        <v>Test</v>
      </c>
      <c r="F242" s="53" t="str">
        <f t="shared" si="2"/>
        <v>Beijing_0</v>
      </c>
      <c r="G242" s="53">
        <f t="shared" si="3"/>
        <v>0.5773375461</v>
      </c>
    </row>
    <row r="243">
      <c r="A243" s="61">
        <v>1.517213331E9</v>
      </c>
      <c r="B243" s="61">
        <v>0.0</v>
      </c>
      <c r="C243" s="61">
        <v>457.0</v>
      </c>
      <c r="D243" s="57" t="s">
        <v>377</v>
      </c>
      <c r="E243" s="62" t="str">
        <f t="shared" si="1"/>
        <v>Test</v>
      </c>
      <c r="F243" s="53" t="str">
        <f t="shared" si="2"/>
        <v>Beijing_0</v>
      </c>
      <c r="G243" s="53">
        <f t="shared" si="3"/>
        <v>0.6687253682</v>
      </c>
    </row>
    <row r="244">
      <c r="A244" s="61">
        <v>1.51637141E9</v>
      </c>
      <c r="B244" s="61">
        <v>0.0</v>
      </c>
      <c r="C244" s="61">
        <v>934.0</v>
      </c>
      <c r="D244" s="57" t="s">
        <v>377</v>
      </c>
      <c r="E244" s="62" t="str">
        <f t="shared" si="1"/>
        <v>Test</v>
      </c>
      <c r="F244" s="53" t="str">
        <f t="shared" si="2"/>
        <v>Beijing_0</v>
      </c>
      <c r="G244" s="53">
        <f t="shared" si="3"/>
        <v>0.4985921392</v>
      </c>
    </row>
    <row r="245">
      <c r="A245" s="61">
        <v>1.51258737E9</v>
      </c>
      <c r="B245" s="61">
        <v>0.0</v>
      </c>
      <c r="C245" s="61">
        <v>3412.0</v>
      </c>
      <c r="D245" s="57" t="s">
        <v>377</v>
      </c>
      <c r="E245" s="62" t="str">
        <f t="shared" si="1"/>
        <v>Test</v>
      </c>
      <c r="F245" s="53" t="str">
        <f t="shared" si="2"/>
        <v>Beijing_0</v>
      </c>
      <c r="G245" s="53">
        <f t="shared" si="3"/>
        <v>0.3147289305</v>
      </c>
    </row>
    <row r="246">
      <c r="A246" s="61">
        <v>1.51176162E9</v>
      </c>
      <c r="B246" s="61">
        <v>0.0</v>
      </c>
      <c r="C246" s="61">
        <v>1524.0</v>
      </c>
      <c r="D246" s="57" t="s">
        <v>377</v>
      </c>
      <c r="E246" s="62" t="str">
        <f t="shared" si="1"/>
        <v>Test</v>
      </c>
      <c r="F246" s="53" t="str">
        <f t="shared" si="2"/>
        <v>Beijing_0</v>
      </c>
      <c r="G246" s="53">
        <f t="shared" si="3"/>
        <v>0.4594323267</v>
      </c>
    </row>
    <row r="247">
      <c r="A247" s="61">
        <v>1.519289632E9</v>
      </c>
      <c r="B247" s="61">
        <v>0.0</v>
      </c>
      <c r="C247" s="61">
        <v>891.0</v>
      </c>
      <c r="D247" s="57" t="s">
        <v>377</v>
      </c>
      <c r="E247" s="62" t="str">
        <f t="shared" si="1"/>
        <v>Test</v>
      </c>
      <c r="F247" s="53" t="str">
        <f t="shared" si="2"/>
        <v>Beijing_0</v>
      </c>
      <c r="G247" s="53">
        <f t="shared" si="3"/>
        <v>0.7349027885</v>
      </c>
    </row>
    <row r="248">
      <c r="A248" s="61">
        <v>1.518501642E9</v>
      </c>
      <c r="B248" s="61">
        <v>0.0</v>
      </c>
      <c r="C248" s="61">
        <v>758.0</v>
      </c>
      <c r="D248" s="57" t="s">
        <v>377</v>
      </c>
      <c r="E248" s="62" t="str">
        <f t="shared" si="1"/>
        <v>Test</v>
      </c>
      <c r="F248" s="53" t="str">
        <f t="shared" si="2"/>
        <v>Beijing_0</v>
      </c>
      <c r="G248" s="53">
        <f t="shared" si="3"/>
        <v>0.1705976996</v>
      </c>
    </row>
    <row r="249">
      <c r="A249" s="61">
        <v>1.514942431E9</v>
      </c>
      <c r="B249" s="61">
        <v>0.0</v>
      </c>
      <c r="C249" s="61">
        <v>3715.0</v>
      </c>
      <c r="D249" s="57" t="s">
        <v>377</v>
      </c>
      <c r="E249" s="62" t="str">
        <f t="shared" si="1"/>
        <v>Test</v>
      </c>
      <c r="F249" s="53" t="str">
        <f t="shared" si="2"/>
        <v>Beijing_0</v>
      </c>
      <c r="G249" s="53">
        <f t="shared" si="3"/>
        <v>0.75779106</v>
      </c>
    </row>
    <row r="250">
      <c r="A250" s="61">
        <v>1.518129732E9</v>
      </c>
      <c r="B250" s="61">
        <v>0.0</v>
      </c>
      <c r="C250" s="61">
        <v>516.0</v>
      </c>
      <c r="D250" s="57" t="s">
        <v>377</v>
      </c>
      <c r="E250" s="62" t="str">
        <f t="shared" si="1"/>
        <v>Test</v>
      </c>
      <c r="F250" s="53" t="str">
        <f t="shared" si="2"/>
        <v>Beijing_0</v>
      </c>
      <c r="G250" s="53">
        <f t="shared" si="3"/>
        <v>0.05870661602</v>
      </c>
    </row>
    <row r="251">
      <c r="A251" s="61">
        <v>1.51653082E9</v>
      </c>
      <c r="B251" s="61">
        <v>0.0</v>
      </c>
      <c r="C251" s="61">
        <v>1769.0</v>
      </c>
      <c r="D251" s="57" t="s">
        <v>377</v>
      </c>
      <c r="E251" s="62" t="str">
        <f t="shared" si="1"/>
        <v>Test</v>
      </c>
      <c r="F251" s="53" t="str">
        <f t="shared" si="2"/>
        <v>Beijing_0</v>
      </c>
      <c r="G251" s="53">
        <f t="shared" si="3"/>
        <v>0.5531334064</v>
      </c>
    </row>
    <row r="252">
      <c r="A252" s="61">
        <v>1.519428681E9</v>
      </c>
      <c r="B252" s="61">
        <v>0.0</v>
      </c>
      <c r="C252" s="61">
        <v>4392.0</v>
      </c>
      <c r="D252" s="57" t="s">
        <v>377</v>
      </c>
      <c r="E252" s="62" t="str">
        <f t="shared" si="1"/>
        <v>Test</v>
      </c>
      <c r="F252" s="53" t="str">
        <f t="shared" si="2"/>
        <v>Beijing_0</v>
      </c>
      <c r="G252" s="53">
        <f t="shared" si="3"/>
        <v>0.07468021561</v>
      </c>
    </row>
    <row r="253">
      <c r="A253" s="61">
        <v>1.51411803E9</v>
      </c>
      <c r="B253" s="61">
        <v>0.0</v>
      </c>
      <c r="C253" s="61">
        <v>744.0</v>
      </c>
      <c r="D253" s="57" t="s">
        <v>377</v>
      </c>
      <c r="E253" s="62" t="str">
        <f t="shared" si="1"/>
        <v>Test</v>
      </c>
      <c r="F253" s="53" t="str">
        <f t="shared" si="2"/>
        <v>Beijing_0</v>
      </c>
      <c r="G253" s="53">
        <f t="shared" si="3"/>
        <v>0.25156987</v>
      </c>
    </row>
    <row r="254">
      <c r="A254" s="61">
        <v>1.514982621E9</v>
      </c>
      <c r="B254" s="61">
        <v>0.0</v>
      </c>
      <c r="C254" s="61">
        <v>1280.0</v>
      </c>
      <c r="D254" s="57" t="s">
        <v>377</v>
      </c>
      <c r="E254" s="62" t="str">
        <f t="shared" si="1"/>
        <v>Test</v>
      </c>
      <c r="F254" s="53" t="str">
        <f t="shared" si="2"/>
        <v>Beijing_0</v>
      </c>
      <c r="G254" s="53">
        <f t="shared" si="3"/>
        <v>0.04895695601</v>
      </c>
    </row>
    <row r="255">
      <c r="A255" s="61">
        <v>1.51164745E9</v>
      </c>
      <c r="B255" s="61">
        <v>0.0</v>
      </c>
      <c r="C255" s="61">
        <v>189.0</v>
      </c>
      <c r="D255" s="57" t="s">
        <v>377</v>
      </c>
      <c r="E255" s="62" t="str">
        <f t="shared" si="1"/>
        <v>Test</v>
      </c>
      <c r="F255" s="53" t="str">
        <f t="shared" si="2"/>
        <v>Beijing_0</v>
      </c>
      <c r="G255" s="53">
        <f t="shared" si="3"/>
        <v>0.9805605626</v>
      </c>
    </row>
    <row r="256">
      <c r="A256" s="61">
        <v>1.51323225E9</v>
      </c>
      <c r="B256" s="61">
        <v>0.0</v>
      </c>
      <c r="C256" s="61">
        <v>3056.0</v>
      </c>
      <c r="D256" s="57" t="s">
        <v>377</v>
      </c>
      <c r="E256" s="62" t="str">
        <f t="shared" si="1"/>
        <v>Test</v>
      </c>
      <c r="F256" s="53" t="str">
        <f t="shared" si="2"/>
        <v>Beijing_0</v>
      </c>
      <c r="G256" s="53">
        <f t="shared" si="3"/>
        <v>0.2278436097</v>
      </c>
    </row>
    <row r="257">
      <c r="A257" s="61">
        <v>1.516814451E9</v>
      </c>
      <c r="B257" s="61">
        <v>0.0</v>
      </c>
      <c r="C257" s="61">
        <v>2892.0</v>
      </c>
      <c r="D257" s="57" t="s">
        <v>377</v>
      </c>
      <c r="E257" s="62" t="str">
        <f t="shared" si="1"/>
        <v>Test</v>
      </c>
      <c r="F257" s="53" t="str">
        <f t="shared" si="2"/>
        <v>Beijing_0</v>
      </c>
      <c r="G257" s="53">
        <f t="shared" si="3"/>
        <v>0.3467259489</v>
      </c>
    </row>
    <row r="258">
      <c r="A258" s="61">
        <v>1.51735357E9</v>
      </c>
      <c r="B258" s="61">
        <v>0.0</v>
      </c>
      <c r="C258" s="61">
        <v>2469.0</v>
      </c>
      <c r="D258" s="57" t="s">
        <v>377</v>
      </c>
      <c r="E258" s="62" t="str">
        <f t="shared" si="1"/>
        <v>Test</v>
      </c>
      <c r="F258" s="53" t="str">
        <f t="shared" si="2"/>
        <v>Beijing_0</v>
      </c>
      <c r="G258" s="53">
        <f t="shared" si="3"/>
        <v>0.989898871</v>
      </c>
    </row>
    <row r="259">
      <c r="A259" s="61">
        <v>1.512827392E9</v>
      </c>
      <c r="B259" s="61">
        <v>0.0</v>
      </c>
      <c r="C259" s="61">
        <v>790.0</v>
      </c>
      <c r="D259" s="57" t="s">
        <v>377</v>
      </c>
      <c r="E259" s="62" t="str">
        <f t="shared" si="1"/>
        <v>Test</v>
      </c>
      <c r="F259" s="53" t="str">
        <f t="shared" si="2"/>
        <v>Beijing_0</v>
      </c>
      <c r="G259" s="53">
        <f t="shared" si="3"/>
        <v>0.9246792624</v>
      </c>
    </row>
    <row r="260">
      <c r="A260" s="61">
        <v>1.51900667E9</v>
      </c>
      <c r="B260" s="61">
        <v>0.0</v>
      </c>
      <c r="C260" s="61">
        <v>1514.0</v>
      </c>
      <c r="D260" s="57" t="s">
        <v>377</v>
      </c>
      <c r="E260" s="62" t="str">
        <f t="shared" si="1"/>
        <v>Test</v>
      </c>
      <c r="F260" s="53" t="str">
        <f t="shared" si="2"/>
        <v>Beijing_0</v>
      </c>
      <c r="G260" s="53">
        <f t="shared" si="3"/>
        <v>0.8321778832</v>
      </c>
    </row>
    <row r="261">
      <c r="A261" s="61">
        <v>1.512630611E9</v>
      </c>
      <c r="B261" s="61">
        <v>0.0</v>
      </c>
      <c r="C261" s="61">
        <v>2374.0</v>
      </c>
      <c r="D261" s="57" t="s">
        <v>377</v>
      </c>
      <c r="E261" s="62" t="str">
        <f t="shared" si="1"/>
        <v>Test</v>
      </c>
      <c r="F261" s="53" t="str">
        <f t="shared" si="2"/>
        <v>Beijing_0</v>
      </c>
      <c r="G261" s="53">
        <f t="shared" si="3"/>
        <v>0.6433736885</v>
      </c>
    </row>
    <row r="262">
      <c r="A262" s="61">
        <v>1.511390752E9</v>
      </c>
      <c r="B262" s="61">
        <v>0.0</v>
      </c>
      <c r="C262" s="61">
        <v>540.0</v>
      </c>
      <c r="D262" s="57" t="s">
        <v>377</v>
      </c>
      <c r="E262" s="62" t="str">
        <f t="shared" si="1"/>
        <v>Test</v>
      </c>
      <c r="F262" s="53" t="str">
        <f t="shared" si="2"/>
        <v>Beijing_0</v>
      </c>
      <c r="G262" s="53">
        <f t="shared" si="3"/>
        <v>0.7024207485</v>
      </c>
    </row>
    <row r="263">
      <c r="A263" s="61">
        <v>1.51649979E9</v>
      </c>
      <c r="B263" s="61">
        <v>0.0</v>
      </c>
      <c r="C263" s="61">
        <v>3736.0</v>
      </c>
      <c r="D263" s="57" t="s">
        <v>377</v>
      </c>
      <c r="E263" s="62" t="str">
        <f t="shared" si="1"/>
        <v>Test</v>
      </c>
      <c r="F263" s="53" t="str">
        <f t="shared" si="2"/>
        <v>Beijing_0</v>
      </c>
      <c r="G263" s="53">
        <f t="shared" si="3"/>
        <v>0.3322833808</v>
      </c>
    </row>
    <row r="264">
      <c r="A264" s="61">
        <v>1.51586125E9</v>
      </c>
      <c r="B264" s="61">
        <v>0.0</v>
      </c>
      <c r="C264" s="61">
        <v>2116.0</v>
      </c>
      <c r="D264" s="57" t="s">
        <v>377</v>
      </c>
      <c r="E264" s="62" t="str">
        <f t="shared" si="1"/>
        <v>Test</v>
      </c>
      <c r="F264" s="53" t="str">
        <f t="shared" si="2"/>
        <v>Beijing_0</v>
      </c>
      <c r="G264" s="53">
        <f t="shared" si="3"/>
        <v>0.256919302</v>
      </c>
    </row>
    <row r="265">
      <c r="A265" s="61">
        <v>1.511508761E9</v>
      </c>
      <c r="B265" s="61">
        <v>0.0</v>
      </c>
      <c r="C265" s="61">
        <v>754.0</v>
      </c>
      <c r="D265" s="57" t="s">
        <v>377</v>
      </c>
      <c r="E265" s="62" t="str">
        <f t="shared" si="1"/>
        <v>Test</v>
      </c>
      <c r="F265" s="53" t="str">
        <f t="shared" si="2"/>
        <v>Beijing_0</v>
      </c>
      <c r="G265" s="53">
        <f t="shared" si="3"/>
        <v>0.9187600362</v>
      </c>
    </row>
    <row r="266">
      <c r="A266" s="61">
        <v>1.51714207E9</v>
      </c>
      <c r="B266" s="61">
        <v>0.0</v>
      </c>
      <c r="C266" s="61">
        <v>2090.0</v>
      </c>
      <c r="D266" s="57" t="s">
        <v>377</v>
      </c>
      <c r="E266" s="62" t="str">
        <f t="shared" si="1"/>
        <v>Test</v>
      </c>
      <c r="F266" s="53" t="str">
        <f t="shared" si="2"/>
        <v>Beijing_0</v>
      </c>
      <c r="G266" s="53">
        <f t="shared" si="3"/>
        <v>0.9700372058</v>
      </c>
    </row>
    <row r="267">
      <c r="A267" s="61">
        <v>1.51385759E9</v>
      </c>
      <c r="B267" s="61">
        <v>0.0</v>
      </c>
      <c r="C267" s="61">
        <v>1191.0</v>
      </c>
      <c r="D267" s="57" t="s">
        <v>377</v>
      </c>
      <c r="E267" s="62" t="str">
        <f t="shared" si="1"/>
        <v>Test</v>
      </c>
      <c r="F267" s="53" t="str">
        <f t="shared" si="2"/>
        <v>Beijing_0</v>
      </c>
      <c r="G267" s="53">
        <f t="shared" si="3"/>
        <v>0.5001646494</v>
      </c>
    </row>
    <row r="268">
      <c r="A268" s="61">
        <v>1.51521065E9</v>
      </c>
      <c r="B268" s="61">
        <v>0.0</v>
      </c>
      <c r="C268" s="61">
        <v>112.0</v>
      </c>
      <c r="D268" s="57" t="s">
        <v>377</v>
      </c>
      <c r="E268" s="62" t="str">
        <f t="shared" si="1"/>
        <v>Test</v>
      </c>
      <c r="F268" s="53" t="str">
        <f t="shared" si="2"/>
        <v>Beijing_0</v>
      </c>
      <c r="G268" s="53">
        <f t="shared" si="3"/>
        <v>0.4885099293</v>
      </c>
    </row>
    <row r="269">
      <c r="A269" s="61">
        <v>1.511565161E9</v>
      </c>
      <c r="B269" s="61">
        <v>0.0</v>
      </c>
      <c r="C269" s="61">
        <v>2464.0</v>
      </c>
      <c r="D269" s="57" t="s">
        <v>377</v>
      </c>
      <c r="E269" s="62" t="str">
        <f t="shared" si="1"/>
        <v>Test</v>
      </c>
      <c r="F269" s="53" t="str">
        <f t="shared" si="2"/>
        <v>Beijing_0</v>
      </c>
      <c r="G269" s="53">
        <f t="shared" si="3"/>
        <v>0.4734997578</v>
      </c>
    </row>
    <row r="270">
      <c r="A270" s="61">
        <v>1.51583586E9</v>
      </c>
      <c r="B270" s="61">
        <v>0.0</v>
      </c>
      <c r="C270" s="61">
        <v>3305.0</v>
      </c>
      <c r="D270" s="57" t="s">
        <v>377</v>
      </c>
      <c r="E270" s="62" t="str">
        <f t="shared" si="1"/>
        <v>Test</v>
      </c>
      <c r="F270" s="53" t="str">
        <f t="shared" si="2"/>
        <v>Beijing_0</v>
      </c>
      <c r="G270" s="53">
        <f t="shared" si="3"/>
        <v>0.6931593152</v>
      </c>
    </row>
    <row r="271">
      <c r="A271" s="61">
        <v>1.51660318E9</v>
      </c>
      <c r="B271" s="61">
        <v>0.0</v>
      </c>
      <c r="C271" s="61">
        <v>524.0</v>
      </c>
      <c r="D271" s="57" t="s">
        <v>377</v>
      </c>
      <c r="E271" s="62" t="str">
        <f t="shared" si="1"/>
        <v>Test</v>
      </c>
      <c r="F271" s="53" t="str">
        <f t="shared" si="2"/>
        <v>Beijing_0</v>
      </c>
      <c r="G271" s="53">
        <f t="shared" si="3"/>
        <v>0.1430183611</v>
      </c>
    </row>
    <row r="272">
      <c r="A272" s="61">
        <v>1.51939923E9</v>
      </c>
      <c r="B272" s="61">
        <v>0.0</v>
      </c>
      <c r="C272" s="61">
        <v>1967.0</v>
      </c>
      <c r="D272" s="57" t="s">
        <v>377</v>
      </c>
      <c r="E272" s="62" t="str">
        <f t="shared" si="1"/>
        <v>Test</v>
      </c>
      <c r="F272" s="53" t="str">
        <f t="shared" si="2"/>
        <v>Beijing_0</v>
      </c>
      <c r="G272" s="53">
        <f t="shared" si="3"/>
        <v>0.5370904371</v>
      </c>
    </row>
    <row r="273">
      <c r="A273" s="61">
        <v>1.5177921E9</v>
      </c>
      <c r="B273" s="61">
        <v>0.0</v>
      </c>
      <c r="C273" s="61">
        <v>1164.0</v>
      </c>
      <c r="D273" s="57" t="s">
        <v>377</v>
      </c>
      <c r="E273" s="62" t="str">
        <f t="shared" si="1"/>
        <v>Test</v>
      </c>
      <c r="F273" s="53" t="str">
        <f t="shared" si="2"/>
        <v>Beijing_0</v>
      </c>
      <c r="G273" s="53">
        <f t="shared" si="3"/>
        <v>0.3725448788</v>
      </c>
    </row>
    <row r="274">
      <c r="A274" s="61">
        <v>1.519003181E9</v>
      </c>
      <c r="B274" s="61">
        <v>0.0</v>
      </c>
      <c r="C274" s="61">
        <v>3392.0</v>
      </c>
      <c r="D274" s="57" t="s">
        <v>377</v>
      </c>
      <c r="E274" s="62" t="str">
        <f t="shared" si="1"/>
        <v>Test</v>
      </c>
      <c r="F274" s="53" t="str">
        <f t="shared" si="2"/>
        <v>Beijing_0</v>
      </c>
      <c r="G274" s="53">
        <f t="shared" si="3"/>
        <v>0.5104947785</v>
      </c>
    </row>
    <row r="275">
      <c r="A275" s="61">
        <v>1.51885585E9</v>
      </c>
      <c r="B275" s="61">
        <v>0.0</v>
      </c>
      <c r="C275" s="61">
        <v>2468.0</v>
      </c>
      <c r="D275" s="57" t="s">
        <v>377</v>
      </c>
      <c r="E275" s="62" t="str">
        <f t="shared" si="1"/>
        <v>Test</v>
      </c>
      <c r="F275" s="53" t="str">
        <f t="shared" si="2"/>
        <v>Beijing_0</v>
      </c>
      <c r="G275" s="53">
        <f t="shared" si="3"/>
        <v>0.3620193254</v>
      </c>
    </row>
    <row r="276">
      <c r="A276" s="61">
        <v>1.51622263E9</v>
      </c>
      <c r="B276" s="61">
        <v>0.0</v>
      </c>
      <c r="C276" s="61">
        <v>1582.0</v>
      </c>
      <c r="D276" s="57" t="s">
        <v>377</v>
      </c>
      <c r="E276" s="62" t="str">
        <f t="shared" si="1"/>
        <v>Test</v>
      </c>
      <c r="F276" s="53" t="str">
        <f t="shared" si="2"/>
        <v>Beijing_0</v>
      </c>
      <c r="G276" s="53">
        <f t="shared" si="3"/>
        <v>0.1286805003</v>
      </c>
    </row>
    <row r="277">
      <c r="A277" s="61">
        <v>1.517878521E9</v>
      </c>
      <c r="B277" s="61">
        <v>0.0</v>
      </c>
      <c r="C277" s="61">
        <v>2213.0</v>
      </c>
      <c r="D277" s="57" t="s">
        <v>377</v>
      </c>
      <c r="E277" s="62" t="str">
        <f t="shared" si="1"/>
        <v>Test</v>
      </c>
      <c r="F277" s="53" t="str">
        <f t="shared" si="2"/>
        <v>Beijing_0</v>
      </c>
      <c r="G277" s="53">
        <f t="shared" si="3"/>
        <v>0.04319957348</v>
      </c>
    </row>
    <row r="278">
      <c r="A278" s="61">
        <v>1.512771062E9</v>
      </c>
      <c r="B278" s="61">
        <v>0.0</v>
      </c>
      <c r="C278" s="61">
        <v>751.0</v>
      </c>
      <c r="D278" s="57" t="s">
        <v>377</v>
      </c>
      <c r="E278" s="62" t="str">
        <f t="shared" si="1"/>
        <v>Test</v>
      </c>
      <c r="F278" s="53" t="str">
        <f t="shared" si="2"/>
        <v>Beijing_0</v>
      </c>
      <c r="G278" s="53">
        <f t="shared" si="3"/>
        <v>0.945835566</v>
      </c>
    </row>
    <row r="279">
      <c r="A279" s="61">
        <v>1.519319622E9</v>
      </c>
      <c r="B279" s="61">
        <v>0.0</v>
      </c>
      <c r="C279" s="61">
        <v>288.0</v>
      </c>
      <c r="D279" s="57" t="s">
        <v>377</v>
      </c>
      <c r="E279" s="62" t="str">
        <f t="shared" si="1"/>
        <v>Test</v>
      </c>
      <c r="F279" s="53" t="str">
        <f t="shared" si="2"/>
        <v>Beijing_0</v>
      </c>
      <c r="G279" s="53">
        <f t="shared" si="3"/>
        <v>0.7717886895</v>
      </c>
    </row>
    <row r="280">
      <c r="A280" s="61">
        <v>1.51958921E9</v>
      </c>
      <c r="B280" s="61">
        <v>0.0</v>
      </c>
      <c r="C280" s="61">
        <v>3978.0</v>
      </c>
      <c r="D280" s="57" t="s">
        <v>377</v>
      </c>
      <c r="E280" s="62" t="str">
        <f t="shared" si="1"/>
        <v>Test</v>
      </c>
      <c r="F280" s="53" t="str">
        <f t="shared" si="2"/>
        <v>Beijing_0</v>
      </c>
      <c r="G280" s="53">
        <f t="shared" si="3"/>
        <v>0.5093709701</v>
      </c>
    </row>
    <row r="281">
      <c r="A281" s="61">
        <v>1.513501601E9</v>
      </c>
      <c r="B281" s="61">
        <v>0.0</v>
      </c>
      <c r="C281" s="61">
        <v>1720.0</v>
      </c>
      <c r="D281" s="57" t="s">
        <v>377</v>
      </c>
      <c r="E281" s="62" t="str">
        <f t="shared" si="1"/>
        <v>Test</v>
      </c>
      <c r="F281" s="53" t="str">
        <f t="shared" si="2"/>
        <v>Beijing_0</v>
      </c>
      <c r="G281" s="53">
        <f t="shared" si="3"/>
        <v>0.3848735895</v>
      </c>
    </row>
    <row r="282">
      <c r="A282" s="61">
        <v>1.51469741E9</v>
      </c>
      <c r="B282" s="61">
        <v>0.0</v>
      </c>
      <c r="C282" s="61">
        <v>3301.0</v>
      </c>
      <c r="D282" s="57" t="s">
        <v>377</v>
      </c>
      <c r="E282" s="62" t="str">
        <f t="shared" si="1"/>
        <v>Test</v>
      </c>
      <c r="F282" s="53" t="str">
        <f t="shared" si="2"/>
        <v>Beijing_0</v>
      </c>
      <c r="G282" s="53">
        <f t="shared" si="3"/>
        <v>0.3386869972</v>
      </c>
    </row>
    <row r="283">
      <c r="A283" s="61">
        <v>1.518294812E9</v>
      </c>
      <c r="B283" s="61">
        <v>0.0</v>
      </c>
      <c r="C283" s="61">
        <v>807.0</v>
      </c>
      <c r="D283" s="57" t="s">
        <v>377</v>
      </c>
      <c r="E283" s="62" t="str">
        <f t="shared" si="1"/>
        <v>Test</v>
      </c>
      <c r="F283" s="53" t="str">
        <f t="shared" si="2"/>
        <v>Beijing_0</v>
      </c>
      <c r="G283" s="53">
        <f t="shared" si="3"/>
        <v>0.563980638</v>
      </c>
    </row>
    <row r="284">
      <c r="A284" s="61">
        <v>1.517080011E9</v>
      </c>
      <c r="B284" s="61">
        <v>0.0</v>
      </c>
      <c r="C284" s="61">
        <v>2865.0</v>
      </c>
      <c r="D284" s="57" t="s">
        <v>377</v>
      </c>
      <c r="E284" s="62" t="str">
        <f t="shared" si="1"/>
        <v>Test</v>
      </c>
      <c r="F284" s="53" t="str">
        <f t="shared" si="2"/>
        <v>Beijing_0</v>
      </c>
      <c r="G284" s="53">
        <f t="shared" si="3"/>
        <v>0.341172754</v>
      </c>
    </row>
    <row r="285">
      <c r="A285" s="61">
        <v>1.51300237E9</v>
      </c>
      <c r="B285" s="61">
        <v>0.0</v>
      </c>
      <c r="C285" s="61">
        <v>2206.0</v>
      </c>
      <c r="D285" s="57" t="s">
        <v>377</v>
      </c>
      <c r="E285" s="62" t="str">
        <f t="shared" si="1"/>
        <v>Test</v>
      </c>
      <c r="F285" s="53" t="str">
        <f t="shared" si="2"/>
        <v>Beijing_0</v>
      </c>
      <c r="G285" s="53">
        <f t="shared" si="3"/>
        <v>0.1439009795</v>
      </c>
    </row>
    <row r="286">
      <c r="A286" s="61">
        <v>1.512516822E9</v>
      </c>
      <c r="B286" s="61">
        <v>0.0</v>
      </c>
      <c r="C286" s="61">
        <v>1026.0</v>
      </c>
      <c r="D286" s="57" t="s">
        <v>377</v>
      </c>
      <c r="E286" s="62" t="str">
        <f t="shared" si="1"/>
        <v>Test</v>
      </c>
      <c r="F286" s="53" t="str">
        <f t="shared" si="2"/>
        <v>Beijing_0</v>
      </c>
      <c r="G286" s="53">
        <f t="shared" si="3"/>
        <v>0.1736363085</v>
      </c>
    </row>
    <row r="287">
      <c r="A287" s="61">
        <v>1.516976992E9</v>
      </c>
      <c r="B287" s="61">
        <v>0.0</v>
      </c>
      <c r="C287" s="61">
        <v>57.0</v>
      </c>
      <c r="D287" s="57" t="s">
        <v>377</v>
      </c>
      <c r="E287" s="62" t="str">
        <f t="shared" si="1"/>
        <v>Test</v>
      </c>
      <c r="F287" s="53" t="str">
        <f t="shared" si="2"/>
        <v>Beijing_0</v>
      </c>
      <c r="G287" s="53">
        <f t="shared" si="3"/>
        <v>0.2124751911</v>
      </c>
    </row>
    <row r="288">
      <c r="A288" s="61">
        <v>1.51332169E9</v>
      </c>
      <c r="B288" s="61">
        <v>0.0</v>
      </c>
      <c r="C288" s="61">
        <v>988.0</v>
      </c>
      <c r="D288" s="57" t="s">
        <v>377</v>
      </c>
      <c r="E288" s="62" t="str">
        <f t="shared" si="1"/>
        <v>Test</v>
      </c>
      <c r="F288" s="53" t="str">
        <f t="shared" si="2"/>
        <v>Beijing_0</v>
      </c>
      <c r="G288" s="53">
        <f t="shared" si="3"/>
        <v>0.478737506</v>
      </c>
    </row>
    <row r="289">
      <c r="A289" s="61">
        <v>1.51227625E9</v>
      </c>
      <c r="B289" s="61">
        <v>0.0</v>
      </c>
      <c r="C289" s="61">
        <v>1122.0</v>
      </c>
      <c r="D289" s="57" t="s">
        <v>377</v>
      </c>
      <c r="E289" s="62" t="str">
        <f t="shared" si="1"/>
        <v>Test</v>
      </c>
      <c r="F289" s="53" t="str">
        <f t="shared" si="2"/>
        <v>Beijing_0</v>
      </c>
      <c r="G289" s="53">
        <f t="shared" si="3"/>
        <v>0.8116332428</v>
      </c>
    </row>
    <row r="290">
      <c r="A290" s="61">
        <v>1.51667424E9</v>
      </c>
      <c r="B290" s="61">
        <v>0.0</v>
      </c>
      <c r="C290" s="61">
        <v>2418.0</v>
      </c>
      <c r="D290" s="57" t="s">
        <v>377</v>
      </c>
      <c r="E290" s="62" t="str">
        <f t="shared" si="1"/>
        <v>Test</v>
      </c>
      <c r="F290" s="53" t="str">
        <f t="shared" si="2"/>
        <v>Beijing_0</v>
      </c>
      <c r="G290" s="53">
        <f t="shared" si="3"/>
        <v>0.9360553831</v>
      </c>
    </row>
    <row r="291">
      <c r="A291" s="61">
        <v>1.51334352E9</v>
      </c>
      <c r="B291" s="61">
        <v>0.0</v>
      </c>
      <c r="C291" s="61">
        <v>768.0</v>
      </c>
      <c r="D291" s="57" t="s">
        <v>377</v>
      </c>
      <c r="E291" s="62" t="str">
        <f t="shared" si="1"/>
        <v>Test</v>
      </c>
      <c r="F291" s="53" t="str">
        <f t="shared" si="2"/>
        <v>Beijing_0</v>
      </c>
      <c r="G291" s="53">
        <f t="shared" si="3"/>
        <v>0.8581719978</v>
      </c>
    </row>
    <row r="292">
      <c r="A292" s="61">
        <v>1.51587698E9</v>
      </c>
      <c r="B292" s="61">
        <v>0.0</v>
      </c>
      <c r="C292" s="61">
        <v>2605.0</v>
      </c>
      <c r="D292" s="57" t="s">
        <v>377</v>
      </c>
      <c r="E292" s="62" t="str">
        <f t="shared" si="1"/>
        <v>Test</v>
      </c>
      <c r="F292" s="53" t="str">
        <f t="shared" si="2"/>
        <v>Beijing_0</v>
      </c>
      <c r="G292" s="53">
        <f t="shared" si="3"/>
        <v>0.881985501</v>
      </c>
    </row>
    <row r="293">
      <c r="A293" s="61">
        <v>1.51891963E9</v>
      </c>
      <c r="B293" s="61">
        <v>0.0</v>
      </c>
      <c r="C293" s="61">
        <v>821.0</v>
      </c>
      <c r="D293" s="57" t="s">
        <v>377</v>
      </c>
      <c r="E293" s="62" t="str">
        <f t="shared" si="1"/>
        <v>Test</v>
      </c>
      <c r="F293" s="53" t="str">
        <f t="shared" si="2"/>
        <v>Beijing_0</v>
      </c>
      <c r="G293" s="53">
        <f t="shared" si="3"/>
        <v>0.7151488845</v>
      </c>
    </row>
    <row r="294">
      <c r="A294" s="61">
        <v>1.511514982E9</v>
      </c>
      <c r="B294" s="61">
        <v>0.0</v>
      </c>
      <c r="C294" s="61">
        <v>1975.0</v>
      </c>
      <c r="D294" s="57" t="s">
        <v>377</v>
      </c>
      <c r="E294" s="62" t="str">
        <f t="shared" si="1"/>
        <v>Test</v>
      </c>
      <c r="F294" s="53" t="str">
        <f t="shared" si="2"/>
        <v>Beijing_0</v>
      </c>
      <c r="G294" s="53">
        <f t="shared" si="3"/>
        <v>0.2906762785</v>
      </c>
    </row>
    <row r="295">
      <c r="A295" s="61">
        <v>1.516721292E9</v>
      </c>
      <c r="B295" s="61">
        <v>0.0</v>
      </c>
      <c r="C295" s="61">
        <v>1864.0</v>
      </c>
      <c r="D295" s="57" t="s">
        <v>377</v>
      </c>
      <c r="E295" s="62" t="str">
        <f t="shared" si="1"/>
        <v>Test</v>
      </c>
      <c r="F295" s="53" t="str">
        <f t="shared" si="2"/>
        <v>Beijing_0</v>
      </c>
      <c r="G295" s="53">
        <f t="shared" si="3"/>
        <v>0.1506369092</v>
      </c>
    </row>
    <row r="296">
      <c r="A296" s="61">
        <v>1.51928784E9</v>
      </c>
      <c r="B296" s="61">
        <v>0.0</v>
      </c>
      <c r="C296" s="61">
        <v>1853.0</v>
      </c>
      <c r="D296" s="57" t="s">
        <v>377</v>
      </c>
      <c r="E296" s="62" t="str">
        <f t="shared" si="1"/>
        <v>Test</v>
      </c>
      <c r="F296" s="53" t="str">
        <f t="shared" si="2"/>
        <v>Beijing_0</v>
      </c>
      <c r="G296" s="53">
        <f t="shared" si="3"/>
        <v>0.04174631991</v>
      </c>
    </row>
    <row r="297">
      <c r="A297" s="61">
        <v>1.51616105E9</v>
      </c>
      <c r="B297" s="61">
        <v>0.0</v>
      </c>
      <c r="C297" s="61">
        <v>1445.0</v>
      </c>
      <c r="D297" s="57" t="s">
        <v>377</v>
      </c>
      <c r="E297" s="62" t="str">
        <f t="shared" si="1"/>
        <v>Test</v>
      </c>
      <c r="F297" s="53" t="str">
        <f t="shared" si="2"/>
        <v>Beijing_0</v>
      </c>
      <c r="G297" s="53">
        <f t="shared" si="3"/>
        <v>0.2873044387</v>
      </c>
    </row>
    <row r="298">
      <c r="A298" s="61">
        <v>1.51817447E9</v>
      </c>
      <c r="B298" s="61">
        <v>0.0</v>
      </c>
      <c r="C298" s="61">
        <v>1713.0</v>
      </c>
      <c r="D298" s="57" t="s">
        <v>377</v>
      </c>
      <c r="E298" s="62" t="str">
        <f t="shared" si="1"/>
        <v>Test</v>
      </c>
      <c r="F298" s="53" t="str">
        <f t="shared" si="2"/>
        <v>Beijing_0</v>
      </c>
      <c r="G298" s="53">
        <f t="shared" si="3"/>
        <v>0.204774656</v>
      </c>
    </row>
    <row r="299">
      <c r="A299" s="61">
        <v>1.511496642E9</v>
      </c>
      <c r="B299" s="61">
        <v>0.0</v>
      </c>
      <c r="C299" s="61">
        <v>2192.0</v>
      </c>
      <c r="D299" s="57" t="s">
        <v>377</v>
      </c>
      <c r="E299" s="62" t="str">
        <f t="shared" si="1"/>
        <v>Test</v>
      </c>
      <c r="F299" s="53" t="str">
        <f t="shared" si="2"/>
        <v>Beijing_0</v>
      </c>
      <c r="G299" s="53">
        <f t="shared" si="3"/>
        <v>0.4693614244</v>
      </c>
    </row>
    <row r="300">
      <c r="A300" s="61">
        <v>1.516474972E9</v>
      </c>
      <c r="B300" s="61">
        <v>0.0</v>
      </c>
      <c r="C300" s="61">
        <v>1708.0</v>
      </c>
      <c r="D300" s="57" t="s">
        <v>377</v>
      </c>
      <c r="E300" s="62" t="str">
        <f t="shared" si="1"/>
        <v>Test</v>
      </c>
      <c r="F300" s="53" t="str">
        <f t="shared" si="2"/>
        <v>Beijing_0</v>
      </c>
      <c r="G300" s="53">
        <f t="shared" si="3"/>
        <v>0.0738385384</v>
      </c>
    </row>
    <row r="301">
      <c r="A301" s="61">
        <v>1.514640241E9</v>
      </c>
      <c r="B301" s="61">
        <v>0.0</v>
      </c>
      <c r="C301" s="61">
        <v>2533.0</v>
      </c>
      <c r="D301" s="57" t="s">
        <v>377</v>
      </c>
      <c r="E301" s="62" t="str">
        <f t="shared" si="1"/>
        <v>Test</v>
      </c>
      <c r="F301" s="53" t="str">
        <f t="shared" si="2"/>
        <v>Beijing_0</v>
      </c>
      <c r="G301" s="53">
        <f t="shared" si="3"/>
        <v>0.726484217</v>
      </c>
    </row>
    <row r="302">
      <c r="A302" s="61">
        <v>1.51262483E9</v>
      </c>
      <c r="B302" s="61">
        <v>0.0</v>
      </c>
      <c r="C302" s="61">
        <v>1619.0</v>
      </c>
      <c r="D302" s="57" t="s">
        <v>377</v>
      </c>
      <c r="E302" s="62" t="str">
        <f t="shared" si="1"/>
        <v>Test</v>
      </c>
      <c r="F302" s="53" t="str">
        <f t="shared" si="2"/>
        <v>Beijing_0</v>
      </c>
      <c r="G302" s="53">
        <f t="shared" si="3"/>
        <v>0.6191409094</v>
      </c>
    </row>
    <row r="303">
      <c r="A303" s="61">
        <v>1.514255351E9</v>
      </c>
      <c r="B303" s="61">
        <v>0.0</v>
      </c>
      <c r="C303" s="61">
        <v>1963.0</v>
      </c>
      <c r="D303" s="57" t="s">
        <v>377</v>
      </c>
      <c r="E303" s="62" t="str">
        <f t="shared" si="1"/>
        <v>Test</v>
      </c>
      <c r="F303" s="53" t="str">
        <f t="shared" si="2"/>
        <v>Beijing_0</v>
      </c>
      <c r="G303" s="53">
        <f t="shared" si="3"/>
        <v>0.9991530031</v>
      </c>
    </row>
    <row r="304">
      <c r="A304" s="61">
        <v>1.514999001E9</v>
      </c>
      <c r="B304" s="61">
        <v>0.0</v>
      </c>
      <c r="C304" s="61">
        <v>2126.0</v>
      </c>
      <c r="D304" s="57" t="s">
        <v>377</v>
      </c>
      <c r="E304" s="62" t="str">
        <f t="shared" si="1"/>
        <v>Test</v>
      </c>
      <c r="F304" s="53" t="str">
        <f t="shared" si="2"/>
        <v>Beijing_0</v>
      </c>
      <c r="G304" s="53">
        <f t="shared" si="3"/>
        <v>0.07158452616</v>
      </c>
    </row>
    <row r="305">
      <c r="A305" s="61">
        <v>1.516554761E9</v>
      </c>
      <c r="B305" s="61">
        <v>0.0</v>
      </c>
      <c r="C305" s="61">
        <v>2503.0</v>
      </c>
      <c r="D305" s="57" t="s">
        <v>377</v>
      </c>
      <c r="E305" s="62" t="str">
        <f t="shared" si="1"/>
        <v>Test</v>
      </c>
      <c r="F305" s="53" t="str">
        <f t="shared" si="2"/>
        <v>Beijing_0</v>
      </c>
      <c r="G305" s="53">
        <f t="shared" si="3"/>
        <v>0.3862898017</v>
      </c>
    </row>
    <row r="306">
      <c r="A306" s="61">
        <v>1.519115602E9</v>
      </c>
      <c r="B306" s="61">
        <v>0.0</v>
      </c>
      <c r="C306" s="61">
        <v>184.0</v>
      </c>
      <c r="D306" s="57" t="s">
        <v>377</v>
      </c>
      <c r="E306" s="62" t="str">
        <f t="shared" si="1"/>
        <v>Test</v>
      </c>
      <c r="F306" s="53" t="str">
        <f t="shared" si="2"/>
        <v>Beijing_0</v>
      </c>
      <c r="G306" s="53">
        <f t="shared" si="3"/>
        <v>0.407714095</v>
      </c>
    </row>
    <row r="307">
      <c r="A307" s="61">
        <v>1.513192402E9</v>
      </c>
      <c r="B307" s="61">
        <v>0.0</v>
      </c>
      <c r="C307" s="61">
        <v>532.0</v>
      </c>
      <c r="D307" s="57" t="s">
        <v>377</v>
      </c>
      <c r="E307" s="62" t="str">
        <f t="shared" si="1"/>
        <v>Test</v>
      </c>
      <c r="F307" s="53" t="str">
        <f t="shared" si="2"/>
        <v>Beijing_0</v>
      </c>
      <c r="G307" s="53">
        <f t="shared" si="3"/>
        <v>0.09218162721</v>
      </c>
    </row>
    <row r="308">
      <c r="A308" s="61">
        <v>1.51302615E9</v>
      </c>
      <c r="B308" s="61">
        <v>0.0</v>
      </c>
      <c r="C308" s="61">
        <v>3270.0</v>
      </c>
      <c r="D308" s="57" t="s">
        <v>377</v>
      </c>
      <c r="E308" s="62" t="str">
        <f t="shared" si="1"/>
        <v>Test</v>
      </c>
      <c r="F308" s="53" t="str">
        <f t="shared" si="2"/>
        <v>Beijing_0</v>
      </c>
      <c r="G308" s="53">
        <f t="shared" si="3"/>
        <v>0.3975774174</v>
      </c>
    </row>
    <row r="309">
      <c r="A309" s="61">
        <v>1.51575528E9</v>
      </c>
      <c r="B309" s="61">
        <v>0.0</v>
      </c>
      <c r="C309" s="61">
        <v>569.0</v>
      </c>
      <c r="D309" s="57" t="s">
        <v>377</v>
      </c>
      <c r="E309" s="62" t="str">
        <f t="shared" si="1"/>
        <v>Test</v>
      </c>
      <c r="F309" s="53" t="str">
        <f t="shared" si="2"/>
        <v>Beijing_0</v>
      </c>
      <c r="G309" s="53">
        <f t="shared" si="3"/>
        <v>0.2715420095</v>
      </c>
    </row>
    <row r="310">
      <c r="A310" s="61">
        <v>1.511844192E9</v>
      </c>
      <c r="B310" s="61">
        <v>0.0</v>
      </c>
      <c r="C310" s="61">
        <v>2095.0</v>
      </c>
      <c r="D310" s="57" t="s">
        <v>377</v>
      </c>
      <c r="E310" s="62" t="str">
        <f t="shared" si="1"/>
        <v>Test</v>
      </c>
      <c r="F310" s="53" t="str">
        <f t="shared" si="2"/>
        <v>Beijing_0</v>
      </c>
      <c r="G310" s="53">
        <f t="shared" si="3"/>
        <v>0.6606993246</v>
      </c>
    </row>
    <row r="311">
      <c r="A311" s="61">
        <v>1.51464895E9</v>
      </c>
      <c r="B311" s="61">
        <v>0.0</v>
      </c>
      <c r="C311" s="61">
        <v>3509.0</v>
      </c>
      <c r="D311" s="57" t="s">
        <v>377</v>
      </c>
      <c r="E311" s="62" t="str">
        <f t="shared" si="1"/>
        <v>Test</v>
      </c>
      <c r="F311" s="53" t="str">
        <f t="shared" si="2"/>
        <v>Beijing_0</v>
      </c>
      <c r="G311" s="53">
        <f t="shared" si="3"/>
        <v>0.7134663366</v>
      </c>
    </row>
    <row r="312">
      <c r="A312" s="61">
        <v>1.519222712E9</v>
      </c>
      <c r="B312" s="61">
        <v>0.0</v>
      </c>
      <c r="C312" s="61">
        <v>3408.0</v>
      </c>
      <c r="D312" s="57" t="s">
        <v>377</v>
      </c>
      <c r="E312" s="62" t="str">
        <f t="shared" si="1"/>
        <v>Test</v>
      </c>
      <c r="F312" s="53" t="str">
        <f t="shared" si="2"/>
        <v>Beijing_0</v>
      </c>
      <c r="G312" s="53">
        <f t="shared" si="3"/>
        <v>0.3425865556</v>
      </c>
    </row>
    <row r="313">
      <c r="A313" s="61">
        <v>1.513347762E9</v>
      </c>
      <c r="B313" s="61">
        <v>0.0</v>
      </c>
      <c r="C313" s="61">
        <v>1217.0</v>
      </c>
      <c r="D313" s="57" t="s">
        <v>377</v>
      </c>
      <c r="E313" s="62" t="str">
        <f t="shared" si="1"/>
        <v>Test</v>
      </c>
      <c r="F313" s="53" t="str">
        <f t="shared" si="2"/>
        <v>Beijing_0</v>
      </c>
      <c r="G313" s="53">
        <f t="shared" si="3"/>
        <v>0.9593520097</v>
      </c>
    </row>
    <row r="314">
      <c r="A314" s="61">
        <v>1.5188453E9</v>
      </c>
      <c r="B314" s="61">
        <v>0.0</v>
      </c>
      <c r="C314" s="61">
        <v>3768.0</v>
      </c>
      <c r="D314" s="57" t="s">
        <v>377</v>
      </c>
      <c r="E314" s="62" t="str">
        <f t="shared" si="1"/>
        <v>Test</v>
      </c>
      <c r="F314" s="53" t="str">
        <f t="shared" si="2"/>
        <v>Beijing_0</v>
      </c>
      <c r="G314" s="53">
        <f t="shared" si="3"/>
        <v>0.7761846783</v>
      </c>
    </row>
    <row r="315">
      <c r="A315" s="61">
        <v>1.519509771E9</v>
      </c>
      <c r="B315" s="61">
        <v>0.0</v>
      </c>
      <c r="C315" s="61">
        <v>1176.0</v>
      </c>
      <c r="D315" s="57" t="s">
        <v>377</v>
      </c>
      <c r="E315" s="62" t="str">
        <f t="shared" si="1"/>
        <v>Test</v>
      </c>
      <c r="F315" s="53" t="str">
        <f t="shared" si="2"/>
        <v>Beijing_0</v>
      </c>
      <c r="G315" s="53">
        <f t="shared" si="3"/>
        <v>0.5370927271</v>
      </c>
    </row>
    <row r="316">
      <c r="A316" s="61">
        <v>1.513557081E9</v>
      </c>
      <c r="B316" s="61">
        <v>0.0</v>
      </c>
      <c r="C316" s="61">
        <v>476.0</v>
      </c>
      <c r="D316" s="57" t="s">
        <v>377</v>
      </c>
      <c r="E316" s="62" t="str">
        <f t="shared" si="1"/>
        <v>Test</v>
      </c>
      <c r="F316" s="53" t="str">
        <f t="shared" si="2"/>
        <v>Beijing_0</v>
      </c>
      <c r="G316" s="53">
        <f t="shared" si="3"/>
        <v>0.9828094479</v>
      </c>
    </row>
    <row r="317">
      <c r="A317" s="61">
        <v>1.513803152E9</v>
      </c>
      <c r="B317" s="61">
        <v>0.0</v>
      </c>
      <c r="C317" s="61">
        <v>751.0</v>
      </c>
      <c r="D317" s="57" t="s">
        <v>377</v>
      </c>
      <c r="E317" s="62" t="str">
        <f t="shared" si="1"/>
        <v>Test</v>
      </c>
      <c r="F317" s="53" t="str">
        <f t="shared" si="2"/>
        <v>Beijing_0</v>
      </c>
      <c r="G317" s="53">
        <f t="shared" si="3"/>
        <v>0.1126499194</v>
      </c>
    </row>
    <row r="318">
      <c r="A318" s="61">
        <v>1.519425372E9</v>
      </c>
      <c r="B318" s="61">
        <v>0.0</v>
      </c>
      <c r="C318" s="61">
        <v>90.0</v>
      </c>
      <c r="D318" s="57" t="s">
        <v>377</v>
      </c>
      <c r="E318" s="62" t="str">
        <f t="shared" si="1"/>
        <v>Test</v>
      </c>
      <c r="F318" s="53" t="str">
        <f t="shared" si="2"/>
        <v>Beijing_0</v>
      </c>
      <c r="G318" s="53">
        <f t="shared" si="3"/>
        <v>0.4517183595</v>
      </c>
    </row>
    <row r="319">
      <c r="A319" s="61">
        <v>1.516425011E9</v>
      </c>
      <c r="B319" s="61">
        <v>0.0</v>
      </c>
      <c r="C319" s="61">
        <v>4939.0</v>
      </c>
      <c r="D319" s="57" t="s">
        <v>377</v>
      </c>
      <c r="E319" s="62" t="str">
        <f t="shared" si="1"/>
        <v>Test</v>
      </c>
      <c r="F319" s="53" t="str">
        <f t="shared" si="2"/>
        <v>Beijing_0</v>
      </c>
      <c r="G319" s="53">
        <f t="shared" si="3"/>
        <v>0.4372105995</v>
      </c>
    </row>
    <row r="320">
      <c r="A320" s="61">
        <v>1.515279572E9</v>
      </c>
      <c r="B320" s="61">
        <v>0.0</v>
      </c>
      <c r="C320" s="61">
        <v>1953.0</v>
      </c>
      <c r="D320" s="57" t="s">
        <v>377</v>
      </c>
      <c r="E320" s="62" t="str">
        <f t="shared" si="1"/>
        <v>Test</v>
      </c>
      <c r="F320" s="53" t="str">
        <f t="shared" si="2"/>
        <v>Beijing_0</v>
      </c>
      <c r="G320" s="53">
        <f t="shared" si="3"/>
        <v>0.1262472093</v>
      </c>
    </row>
    <row r="321">
      <c r="A321" s="61">
        <v>1.51189942E9</v>
      </c>
      <c r="B321" s="61">
        <v>0.0</v>
      </c>
      <c r="C321" s="61">
        <v>2899.0</v>
      </c>
      <c r="D321" s="57" t="s">
        <v>377</v>
      </c>
      <c r="E321" s="62" t="str">
        <f t="shared" si="1"/>
        <v>Test</v>
      </c>
      <c r="F321" s="53" t="str">
        <f t="shared" si="2"/>
        <v>Beijing_0</v>
      </c>
      <c r="G321" s="53">
        <f t="shared" si="3"/>
        <v>0.5084431541</v>
      </c>
    </row>
    <row r="322">
      <c r="A322" s="61">
        <v>1.51914549E9</v>
      </c>
      <c r="B322" s="61">
        <v>0.0</v>
      </c>
      <c r="C322" s="61">
        <v>907.0</v>
      </c>
      <c r="D322" s="57" t="s">
        <v>377</v>
      </c>
      <c r="E322" s="62" t="str">
        <f t="shared" si="1"/>
        <v>Test</v>
      </c>
      <c r="F322" s="53" t="str">
        <f t="shared" si="2"/>
        <v>Beijing_0</v>
      </c>
      <c r="G322" s="53">
        <f t="shared" si="3"/>
        <v>0.4300030618</v>
      </c>
    </row>
    <row r="323">
      <c r="A323" s="61">
        <v>1.516643291E9</v>
      </c>
      <c r="B323" s="61">
        <v>0.0</v>
      </c>
      <c r="C323" s="61">
        <v>1254.0</v>
      </c>
      <c r="D323" s="57" t="s">
        <v>377</v>
      </c>
      <c r="E323" s="62" t="str">
        <f t="shared" si="1"/>
        <v>Test</v>
      </c>
      <c r="F323" s="53" t="str">
        <f t="shared" si="2"/>
        <v>Beijing_0</v>
      </c>
      <c r="G323" s="53">
        <f t="shared" si="3"/>
        <v>0.7008688495</v>
      </c>
    </row>
    <row r="324">
      <c r="A324" s="61">
        <v>1.516046682E9</v>
      </c>
      <c r="B324" s="61">
        <v>0.0</v>
      </c>
      <c r="C324" s="61">
        <v>2139.0</v>
      </c>
      <c r="D324" s="57" t="s">
        <v>377</v>
      </c>
      <c r="E324" s="62" t="str">
        <f t="shared" si="1"/>
        <v>Test</v>
      </c>
      <c r="F324" s="53" t="str">
        <f t="shared" si="2"/>
        <v>Beijing_0</v>
      </c>
      <c r="G324" s="53">
        <f t="shared" si="3"/>
        <v>0.9548017012</v>
      </c>
    </row>
    <row r="325">
      <c r="A325" s="61">
        <v>1.517361061E9</v>
      </c>
      <c r="B325" s="61">
        <v>0.0</v>
      </c>
      <c r="C325" s="61">
        <v>2606.0</v>
      </c>
      <c r="D325" s="57" t="s">
        <v>377</v>
      </c>
      <c r="E325" s="62" t="str">
        <f t="shared" si="1"/>
        <v>Test</v>
      </c>
      <c r="F325" s="53" t="str">
        <f t="shared" si="2"/>
        <v>Beijing_0</v>
      </c>
      <c r="G325" s="53">
        <f t="shared" si="3"/>
        <v>0.1642086338</v>
      </c>
    </row>
    <row r="326">
      <c r="A326" s="61">
        <v>1.517646671E9</v>
      </c>
      <c r="B326" s="61">
        <v>0.0</v>
      </c>
      <c r="C326" s="61">
        <v>1166.0</v>
      </c>
      <c r="D326" s="57" t="s">
        <v>377</v>
      </c>
      <c r="E326" s="62" t="str">
        <f t="shared" si="1"/>
        <v>Test</v>
      </c>
      <c r="F326" s="53" t="str">
        <f t="shared" si="2"/>
        <v>Beijing_0</v>
      </c>
      <c r="G326" s="53">
        <f t="shared" si="3"/>
        <v>0.7718091361</v>
      </c>
    </row>
    <row r="327">
      <c r="A327" s="61">
        <v>1.512030542E9</v>
      </c>
      <c r="B327" s="61">
        <v>0.0</v>
      </c>
      <c r="C327" s="61">
        <v>1856.0</v>
      </c>
      <c r="D327" s="57" t="s">
        <v>377</v>
      </c>
      <c r="E327" s="62" t="str">
        <f t="shared" si="1"/>
        <v>Test</v>
      </c>
      <c r="F327" s="53" t="str">
        <f t="shared" si="2"/>
        <v>Beijing_0</v>
      </c>
      <c r="G327" s="53">
        <f t="shared" si="3"/>
        <v>0.2790017889</v>
      </c>
    </row>
    <row r="328">
      <c r="A328" s="61">
        <v>1.515050821E9</v>
      </c>
      <c r="B328" s="61">
        <v>0.0</v>
      </c>
      <c r="C328" s="61">
        <v>172.0</v>
      </c>
      <c r="D328" s="57" t="s">
        <v>377</v>
      </c>
      <c r="E328" s="62" t="str">
        <f t="shared" si="1"/>
        <v>Test</v>
      </c>
      <c r="F328" s="53" t="str">
        <f t="shared" si="2"/>
        <v>Beijing_0</v>
      </c>
      <c r="G328" s="53">
        <f t="shared" si="3"/>
        <v>0.3407625901</v>
      </c>
    </row>
    <row r="329">
      <c r="A329" s="61">
        <v>1.51237151E9</v>
      </c>
      <c r="B329" s="61">
        <v>0.0</v>
      </c>
      <c r="C329" s="61">
        <v>1251.0</v>
      </c>
      <c r="D329" s="57" t="s">
        <v>377</v>
      </c>
      <c r="E329" s="62" t="str">
        <f t="shared" si="1"/>
        <v>Test</v>
      </c>
      <c r="F329" s="53" t="str">
        <f t="shared" si="2"/>
        <v>Beijing_0</v>
      </c>
      <c r="G329" s="53">
        <f t="shared" si="3"/>
        <v>0.7132064186</v>
      </c>
    </row>
    <row r="330">
      <c r="A330" s="61">
        <v>1.514893442E9</v>
      </c>
      <c r="B330" s="61">
        <v>0.0</v>
      </c>
      <c r="C330" s="61">
        <v>170.0</v>
      </c>
      <c r="D330" s="57" t="s">
        <v>377</v>
      </c>
      <c r="E330" s="62" t="str">
        <f t="shared" si="1"/>
        <v>Test</v>
      </c>
      <c r="F330" s="53" t="str">
        <f t="shared" si="2"/>
        <v>Beijing_0</v>
      </c>
      <c r="G330" s="53">
        <f t="shared" si="3"/>
        <v>0.504403609</v>
      </c>
    </row>
    <row r="331">
      <c r="A331" s="61">
        <v>1.513605062E9</v>
      </c>
      <c r="B331" s="61">
        <v>0.0</v>
      </c>
      <c r="C331" s="61">
        <v>2199.0</v>
      </c>
      <c r="D331" s="57" t="s">
        <v>377</v>
      </c>
      <c r="E331" s="62" t="str">
        <f t="shared" si="1"/>
        <v>Test</v>
      </c>
      <c r="F331" s="53" t="str">
        <f t="shared" si="2"/>
        <v>Beijing_0</v>
      </c>
      <c r="G331" s="53">
        <f t="shared" si="3"/>
        <v>0.7873900164</v>
      </c>
    </row>
    <row r="332">
      <c r="A332" s="61">
        <v>1.51810193E9</v>
      </c>
      <c r="B332" s="61">
        <v>0.0</v>
      </c>
      <c r="C332" s="61">
        <v>3462.0</v>
      </c>
      <c r="D332" s="57" t="s">
        <v>377</v>
      </c>
      <c r="E332" s="62" t="str">
        <f t="shared" si="1"/>
        <v>Test</v>
      </c>
      <c r="F332" s="53" t="str">
        <f t="shared" si="2"/>
        <v>Beijing_0</v>
      </c>
      <c r="G332" s="53">
        <f t="shared" si="3"/>
        <v>0.8446725991</v>
      </c>
    </row>
    <row r="333">
      <c r="A333" s="61">
        <v>1.51654897E9</v>
      </c>
      <c r="B333" s="61">
        <v>0.0</v>
      </c>
      <c r="C333" s="61">
        <v>817.0</v>
      </c>
      <c r="D333" s="57" t="s">
        <v>377</v>
      </c>
      <c r="E333" s="62" t="str">
        <f t="shared" si="1"/>
        <v>Test</v>
      </c>
      <c r="F333" s="53" t="str">
        <f t="shared" si="2"/>
        <v>Beijing_0</v>
      </c>
      <c r="G333" s="53">
        <f t="shared" si="3"/>
        <v>0.6531350588</v>
      </c>
    </row>
    <row r="334">
      <c r="A334" s="61">
        <v>1.5152667E9</v>
      </c>
      <c r="B334" s="61">
        <v>0.0</v>
      </c>
      <c r="C334" s="61">
        <v>241.0</v>
      </c>
      <c r="D334" s="57" t="s">
        <v>377</v>
      </c>
      <c r="E334" s="62" t="str">
        <f t="shared" si="1"/>
        <v>Test</v>
      </c>
      <c r="F334" s="53" t="str">
        <f t="shared" si="2"/>
        <v>Beijing_0</v>
      </c>
      <c r="G334" s="53">
        <f t="shared" si="3"/>
        <v>0.7252376431</v>
      </c>
    </row>
    <row r="335">
      <c r="A335" s="61">
        <v>1.51229572E9</v>
      </c>
      <c r="B335" s="61">
        <v>0.0</v>
      </c>
      <c r="C335" s="61">
        <v>499.0</v>
      </c>
      <c r="D335" s="57" t="s">
        <v>377</v>
      </c>
      <c r="E335" s="62" t="str">
        <f t="shared" si="1"/>
        <v>Test</v>
      </c>
      <c r="F335" s="53" t="str">
        <f t="shared" si="2"/>
        <v>Beijing_0</v>
      </c>
      <c r="G335" s="53">
        <f t="shared" si="3"/>
        <v>0.7711756306</v>
      </c>
    </row>
    <row r="336">
      <c r="A336" s="61">
        <v>1.5148944E9</v>
      </c>
      <c r="B336" s="61">
        <v>0.0</v>
      </c>
      <c r="C336" s="61">
        <v>3038.0</v>
      </c>
      <c r="D336" s="57" t="s">
        <v>377</v>
      </c>
      <c r="E336" s="62" t="str">
        <f t="shared" si="1"/>
        <v>Test</v>
      </c>
      <c r="F336" s="53" t="str">
        <f t="shared" si="2"/>
        <v>Beijing_0</v>
      </c>
      <c r="G336" s="53">
        <f t="shared" si="3"/>
        <v>0.08613011167</v>
      </c>
    </row>
    <row r="337">
      <c r="A337" s="61">
        <v>1.51599247E9</v>
      </c>
      <c r="B337" s="61">
        <v>0.0</v>
      </c>
      <c r="C337" s="61">
        <v>1100.0</v>
      </c>
      <c r="D337" s="57" t="s">
        <v>377</v>
      </c>
      <c r="E337" s="62" t="str">
        <f t="shared" si="1"/>
        <v>Test</v>
      </c>
      <c r="F337" s="53" t="str">
        <f t="shared" si="2"/>
        <v>Beijing_0</v>
      </c>
      <c r="G337" s="53">
        <f t="shared" si="3"/>
        <v>0.4724312461</v>
      </c>
    </row>
    <row r="338">
      <c r="A338" s="61">
        <v>1.513014911E9</v>
      </c>
      <c r="B338" s="61">
        <v>0.0</v>
      </c>
      <c r="C338" s="61">
        <v>3341.0</v>
      </c>
      <c r="D338" s="57" t="s">
        <v>377</v>
      </c>
      <c r="E338" s="62" t="str">
        <f t="shared" si="1"/>
        <v>Test</v>
      </c>
      <c r="F338" s="53" t="str">
        <f t="shared" si="2"/>
        <v>Beijing_0</v>
      </c>
      <c r="G338" s="53">
        <f t="shared" si="3"/>
        <v>0.6283300472</v>
      </c>
    </row>
    <row r="339">
      <c r="A339" s="61">
        <v>1.51305713E9</v>
      </c>
      <c r="B339" s="61">
        <v>0.0</v>
      </c>
      <c r="C339" s="61">
        <v>346.0</v>
      </c>
      <c r="D339" s="57" t="s">
        <v>377</v>
      </c>
      <c r="E339" s="62" t="str">
        <f t="shared" si="1"/>
        <v>Test</v>
      </c>
      <c r="F339" s="53" t="str">
        <f t="shared" si="2"/>
        <v>Beijing_0</v>
      </c>
      <c r="G339" s="53">
        <f t="shared" si="3"/>
        <v>0.9545203056</v>
      </c>
    </row>
    <row r="340">
      <c r="A340" s="61">
        <v>1.512758621E9</v>
      </c>
      <c r="B340" s="61">
        <v>0.0</v>
      </c>
      <c r="C340" s="61">
        <v>1016.0</v>
      </c>
      <c r="D340" s="57" t="s">
        <v>377</v>
      </c>
      <c r="E340" s="62" t="str">
        <f t="shared" si="1"/>
        <v>Test</v>
      </c>
      <c r="F340" s="53" t="str">
        <f t="shared" si="2"/>
        <v>Beijing_0</v>
      </c>
      <c r="G340" s="53">
        <f t="shared" si="3"/>
        <v>0.5199080815</v>
      </c>
    </row>
    <row r="341">
      <c r="A341" s="61">
        <v>1.512660711E9</v>
      </c>
      <c r="B341" s="61">
        <v>0.0</v>
      </c>
      <c r="C341" s="61">
        <v>2510.0</v>
      </c>
      <c r="D341" s="57" t="s">
        <v>377</v>
      </c>
      <c r="E341" s="62" t="str">
        <f t="shared" si="1"/>
        <v>Test</v>
      </c>
      <c r="F341" s="53" t="str">
        <f t="shared" si="2"/>
        <v>Beijing_0</v>
      </c>
      <c r="G341" s="53">
        <f t="shared" si="3"/>
        <v>0.9446499995</v>
      </c>
    </row>
    <row r="342">
      <c r="A342" s="61">
        <v>1.518157602E9</v>
      </c>
      <c r="B342" s="61">
        <v>0.0</v>
      </c>
      <c r="C342" s="61">
        <v>58.0</v>
      </c>
      <c r="D342" s="57" t="s">
        <v>377</v>
      </c>
      <c r="E342" s="62" t="str">
        <f t="shared" si="1"/>
        <v>Test</v>
      </c>
      <c r="F342" s="53" t="str">
        <f t="shared" si="2"/>
        <v>Beijing_0</v>
      </c>
      <c r="G342" s="53">
        <f t="shared" si="3"/>
        <v>0.4647300339</v>
      </c>
    </row>
    <row r="343">
      <c r="A343" s="61">
        <v>1.518883601E9</v>
      </c>
      <c r="B343" s="61">
        <v>0.0</v>
      </c>
      <c r="C343" s="61">
        <v>1202.0</v>
      </c>
      <c r="D343" s="57" t="s">
        <v>377</v>
      </c>
      <c r="E343" s="62" t="str">
        <f t="shared" si="1"/>
        <v>Test</v>
      </c>
      <c r="F343" s="53" t="str">
        <f t="shared" si="2"/>
        <v>Beijing_0</v>
      </c>
      <c r="G343" s="53">
        <f t="shared" si="3"/>
        <v>0.81125197</v>
      </c>
    </row>
    <row r="344">
      <c r="A344" s="61">
        <v>1.51282768E9</v>
      </c>
      <c r="B344" s="61">
        <v>0.0</v>
      </c>
      <c r="C344" s="61">
        <v>913.0</v>
      </c>
      <c r="D344" s="57" t="s">
        <v>377</v>
      </c>
      <c r="E344" s="62" t="str">
        <f t="shared" si="1"/>
        <v>Test</v>
      </c>
      <c r="F344" s="53" t="str">
        <f t="shared" si="2"/>
        <v>Beijing_0</v>
      </c>
      <c r="G344" s="53">
        <f t="shared" si="3"/>
        <v>0.6468387166</v>
      </c>
    </row>
    <row r="345">
      <c r="A345" s="61">
        <v>1.512031551E9</v>
      </c>
      <c r="B345" s="61">
        <v>0.0</v>
      </c>
      <c r="C345" s="61">
        <v>881.0</v>
      </c>
      <c r="D345" s="57" t="s">
        <v>377</v>
      </c>
      <c r="E345" s="62" t="str">
        <f t="shared" si="1"/>
        <v>Test</v>
      </c>
      <c r="F345" s="53" t="str">
        <f t="shared" si="2"/>
        <v>Beijing_0</v>
      </c>
      <c r="G345" s="53">
        <f t="shared" si="3"/>
        <v>0.07374359877</v>
      </c>
    </row>
    <row r="346">
      <c r="A346" s="61">
        <v>1.515597132E9</v>
      </c>
      <c r="B346" s="61">
        <v>0.0</v>
      </c>
      <c r="C346" s="61">
        <v>1020.0</v>
      </c>
      <c r="D346" s="57" t="s">
        <v>377</v>
      </c>
      <c r="E346" s="62" t="str">
        <f t="shared" si="1"/>
        <v>Test</v>
      </c>
      <c r="F346" s="53" t="str">
        <f t="shared" si="2"/>
        <v>Beijing_0</v>
      </c>
      <c r="G346" s="53">
        <f t="shared" si="3"/>
        <v>0.1486374624</v>
      </c>
    </row>
    <row r="347">
      <c r="A347" s="61">
        <v>1.517531111E9</v>
      </c>
      <c r="B347" s="61">
        <v>0.0</v>
      </c>
      <c r="C347" s="61">
        <v>1032.0</v>
      </c>
      <c r="D347" s="57" t="s">
        <v>377</v>
      </c>
      <c r="E347" s="62" t="str">
        <f t="shared" si="1"/>
        <v>Test</v>
      </c>
      <c r="F347" s="53" t="str">
        <f t="shared" si="2"/>
        <v>Beijing_0</v>
      </c>
      <c r="G347" s="53">
        <f t="shared" si="3"/>
        <v>0.8128538483</v>
      </c>
    </row>
    <row r="348">
      <c r="A348" s="61">
        <v>1.51381812E9</v>
      </c>
      <c r="B348" s="61">
        <v>0.0</v>
      </c>
      <c r="C348" s="61">
        <v>1024.0</v>
      </c>
      <c r="D348" s="57" t="s">
        <v>377</v>
      </c>
      <c r="E348" s="62" t="str">
        <f t="shared" si="1"/>
        <v>Test</v>
      </c>
      <c r="F348" s="53" t="str">
        <f t="shared" si="2"/>
        <v>Beijing_0</v>
      </c>
      <c r="G348" s="53">
        <f t="shared" si="3"/>
        <v>0.3422338588</v>
      </c>
    </row>
    <row r="349">
      <c r="A349" s="61">
        <v>1.519195452E9</v>
      </c>
      <c r="B349" s="61">
        <v>0.0</v>
      </c>
      <c r="C349" s="61">
        <v>3362.0</v>
      </c>
      <c r="D349" s="57" t="s">
        <v>377</v>
      </c>
      <c r="E349" s="62" t="str">
        <f t="shared" si="1"/>
        <v>Test</v>
      </c>
      <c r="F349" s="53" t="str">
        <f t="shared" si="2"/>
        <v>Beijing_0</v>
      </c>
      <c r="G349" s="53">
        <f t="shared" si="3"/>
        <v>0.2716910899</v>
      </c>
    </row>
    <row r="350">
      <c r="A350" s="61">
        <v>1.512233282E9</v>
      </c>
      <c r="B350" s="61">
        <v>0.0</v>
      </c>
      <c r="C350" s="61">
        <v>931.0</v>
      </c>
      <c r="D350" s="57" t="s">
        <v>377</v>
      </c>
      <c r="E350" s="62" t="str">
        <f t="shared" si="1"/>
        <v>Test</v>
      </c>
      <c r="F350" s="53" t="str">
        <f t="shared" si="2"/>
        <v>Beijing_0</v>
      </c>
      <c r="G350" s="53">
        <f t="shared" si="3"/>
        <v>0.07720434185</v>
      </c>
    </row>
    <row r="351">
      <c r="A351" s="61">
        <v>1.518113461E9</v>
      </c>
      <c r="B351" s="61">
        <v>0.0</v>
      </c>
      <c r="C351" s="61">
        <v>1094.0</v>
      </c>
      <c r="D351" s="57" t="s">
        <v>377</v>
      </c>
      <c r="E351" s="62" t="str">
        <f t="shared" si="1"/>
        <v>Test</v>
      </c>
      <c r="F351" s="53" t="str">
        <f t="shared" si="2"/>
        <v>Beijing_0</v>
      </c>
      <c r="G351" s="53">
        <f t="shared" si="3"/>
        <v>0.1369075711</v>
      </c>
    </row>
    <row r="352">
      <c r="A352" s="61">
        <v>1.518558661E9</v>
      </c>
      <c r="B352" s="61">
        <v>0.0</v>
      </c>
      <c r="C352" s="61">
        <v>2891.0</v>
      </c>
      <c r="D352" s="57" t="s">
        <v>377</v>
      </c>
      <c r="E352" s="62" t="str">
        <f t="shared" si="1"/>
        <v>Test</v>
      </c>
      <c r="F352" s="53" t="str">
        <f t="shared" si="2"/>
        <v>Beijing_0</v>
      </c>
      <c r="G352" s="53">
        <f t="shared" si="3"/>
        <v>0.2941808974</v>
      </c>
    </row>
    <row r="353">
      <c r="A353" s="61">
        <v>1.512124802E9</v>
      </c>
      <c r="B353" s="61">
        <v>0.0</v>
      </c>
      <c r="C353" s="61">
        <v>2207.0</v>
      </c>
      <c r="D353" s="57" t="s">
        <v>377</v>
      </c>
      <c r="E353" s="62" t="str">
        <f t="shared" si="1"/>
        <v>Test</v>
      </c>
      <c r="F353" s="53" t="str">
        <f t="shared" si="2"/>
        <v>Beijing_0</v>
      </c>
      <c r="G353" s="53">
        <f t="shared" si="3"/>
        <v>0.3548121165</v>
      </c>
    </row>
    <row r="354">
      <c r="A354" s="61">
        <v>1.519586161E9</v>
      </c>
      <c r="B354" s="61">
        <v>0.0</v>
      </c>
      <c r="C354" s="61">
        <v>276.0</v>
      </c>
      <c r="D354" s="57" t="s">
        <v>377</v>
      </c>
      <c r="E354" s="62" t="str">
        <f t="shared" si="1"/>
        <v>Test</v>
      </c>
      <c r="F354" s="53" t="str">
        <f t="shared" si="2"/>
        <v>Beijing_0</v>
      </c>
      <c r="G354" s="53">
        <f t="shared" si="3"/>
        <v>0.7447364693</v>
      </c>
    </row>
    <row r="355">
      <c r="A355" s="61">
        <v>1.515480811E9</v>
      </c>
      <c r="B355" s="61">
        <v>0.0</v>
      </c>
      <c r="C355" s="61">
        <v>1840.0</v>
      </c>
      <c r="D355" s="57" t="s">
        <v>377</v>
      </c>
      <c r="E355" s="62" t="str">
        <f t="shared" si="1"/>
        <v>Test</v>
      </c>
      <c r="F355" s="53" t="str">
        <f t="shared" si="2"/>
        <v>Beijing_0</v>
      </c>
      <c r="G355" s="53">
        <f t="shared" si="3"/>
        <v>0.4521095942</v>
      </c>
    </row>
    <row r="356">
      <c r="A356" s="61">
        <v>1.513034481E9</v>
      </c>
      <c r="B356" s="61">
        <v>0.0</v>
      </c>
      <c r="C356" s="61">
        <v>1922.0</v>
      </c>
      <c r="D356" s="57" t="s">
        <v>377</v>
      </c>
      <c r="E356" s="62" t="str">
        <f t="shared" si="1"/>
        <v>Test</v>
      </c>
      <c r="F356" s="53" t="str">
        <f t="shared" si="2"/>
        <v>Beijing_0</v>
      </c>
      <c r="G356" s="53">
        <f t="shared" si="3"/>
        <v>0.5098748525</v>
      </c>
    </row>
    <row r="357">
      <c r="A357" s="61">
        <v>1.51897815E9</v>
      </c>
      <c r="B357" s="61">
        <v>0.0</v>
      </c>
      <c r="C357" s="61">
        <v>850.0</v>
      </c>
      <c r="D357" s="57" t="s">
        <v>377</v>
      </c>
      <c r="E357" s="62" t="str">
        <f t="shared" si="1"/>
        <v>Test</v>
      </c>
      <c r="F357" s="53" t="str">
        <f t="shared" si="2"/>
        <v>Beijing_0</v>
      </c>
      <c r="G357" s="53">
        <f t="shared" si="3"/>
        <v>0.8562326124</v>
      </c>
    </row>
    <row r="358">
      <c r="A358" s="61">
        <v>1.511900352E9</v>
      </c>
      <c r="B358" s="61">
        <v>0.0</v>
      </c>
      <c r="C358" s="61">
        <v>902.0</v>
      </c>
      <c r="D358" s="57" t="s">
        <v>377</v>
      </c>
      <c r="E358" s="62" t="str">
        <f t="shared" si="1"/>
        <v>Test</v>
      </c>
      <c r="F358" s="53" t="str">
        <f t="shared" si="2"/>
        <v>Beijing_0</v>
      </c>
      <c r="G358" s="53">
        <f t="shared" si="3"/>
        <v>0.9009597322</v>
      </c>
    </row>
    <row r="359">
      <c r="A359" s="61">
        <v>1.51684511E9</v>
      </c>
      <c r="B359" s="61">
        <v>0.0</v>
      </c>
      <c r="C359" s="61">
        <v>1971.0</v>
      </c>
      <c r="D359" s="57" t="s">
        <v>377</v>
      </c>
      <c r="E359" s="62" t="str">
        <f t="shared" si="1"/>
        <v>Test</v>
      </c>
      <c r="F359" s="53" t="str">
        <f t="shared" si="2"/>
        <v>Beijing_0</v>
      </c>
      <c r="G359" s="53">
        <f t="shared" si="3"/>
        <v>0.6352382843</v>
      </c>
    </row>
    <row r="360">
      <c r="A360" s="61">
        <v>1.51838679E9</v>
      </c>
      <c r="B360" s="61">
        <v>0.0</v>
      </c>
      <c r="C360" s="61">
        <v>1964.0</v>
      </c>
      <c r="D360" s="57" t="s">
        <v>377</v>
      </c>
      <c r="E360" s="62" t="str">
        <f t="shared" si="1"/>
        <v>Test</v>
      </c>
      <c r="F360" s="53" t="str">
        <f t="shared" si="2"/>
        <v>Beijing_0</v>
      </c>
      <c r="G360" s="53">
        <f t="shared" si="3"/>
        <v>0.4702173014</v>
      </c>
    </row>
    <row r="361">
      <c r="A361" s="61">
        <v>1.51212859E9</v>
      </c>
      <c r="B361" s="61">
        <v>0.0</v>
      </c>
      <c r="C361" s="61">
        <v>1055.0</v>
      </c>
      <c r="D361" s="57" t="s">
        <v>377</v>
      </c>
      <c r="E361" s="62" t="str">
        <f t="shared" si="1"/>
        <v>Test</v>
      </c>
      <c r="F361" s="53" t="str">
        <f t="shared" si="2"/>
        <v>Beijing_0</v>
      </c>
      <c r="G361" s="53">
        <f t="shared" si="3"/>
        <v>0.9693517409</v>
      </c>
    </row>
    <row r="362">
      <c r="A362" s="61">
        <v>1.512900702E9</v>
      </c>
      <c r="B362" s="61">
        <v>0.0</v>
      </c>
      <c r="C362" s="61">
        <v>1655.0</v>
      </c>
      <c r="D362" s="57" t="s">
        <v>377</v>
      </c>
      <c r="E362" s="62" t="str">
        <f t="shared" si="1"/>
        <v>Test</v>
      </c>
      <c r="F362" s="53" t="str">
        <f t="shared" si="2"/>
        <v>Beijing_0</v>
      </c>
      <c r="G362" s="53">
        <f t="shared" si="3"/>
        <v>0.3282103802</v>
      </c>
    </row>
    <row r="363">
      <c r="A363" s="61">
        <v>1.516197041E9</v>
      </c>
      <c r="B363" s="61">
        <v>0.0</v>
      </c>
      <c r="C363" s="61">
        <v>3539.0</v>
      </c>
      <c r="D363" s="57" t="s">
        <v>377</v>
      </c>
      <c r="E363" s="62" t="str">
        <f t="shared" si="1"/>
        <v>Test</v>
      </c>
      <c r="F363" s="53" t="str">
        <f t="shared" si="2"/>
        <v>Beijing_0</v>
      </c>
      <c r="G363" s="53">
        <f t="shared" si="3"/>
        <v>0.9209564089</v>
      </c>
    </row>
    <row r="364">
      <c r="A364" s="61">
        <v>1.51277128E9</v>
      </c>
      <c r="B364" s="61">
        <v>0.0</v>
      </c>
      <c r="C364" s="61">
        <v>52.0</v>
      </c>
      <c r="D364" s="57" t="s">
        <v>377</v>
      </c>
      <c r="E364" s="62" t="str">
        <f t="shared" si="1"/>
        <v>Test</v>
      </c>
      <c r="F364" s="53" t="str">
        <f t="shared" si="2"/>
        <v>Beijing_0</v>
      </c>
      <c r="G364" s="53">
        <f t="shared" si="3"/>
        <v>0.7912329651</v>
      </c>
    </row>
    <row r="365">
      <c r="A365" s="61">
        <v>1.518602731E9</v>
      </c>
      <c r="B365" s="61">
        <v>0.0</v>
      </c>
      <c r="C365" s="61">
        <v>721.0</v>
      </c>
      <c r="D365" s="57" t="s">
        <v>377</v>
      </c>
      <c r="E365" s="62" t="str">
        <f t="shared" si="1"/>
        <v>Test</v>
      </c>
      <c r="F365" s="53" t="str">
        <f t="shared" si="2"/>
        <v>Beijing_0</v>
      </c>
      <c r="G365" s="53">
        <f t="shared" si="3"/>
        <v>0.1607932113</v>
      </c>
    </row>
    <row r="366">
      <c r="A366" s="61">
        <v>1.512681691E9</v>
      </c>
      <c r="B366" s="61">
        <v>0.0</v>
      </c>
      <c r="C366" s="61">
        <v>1599.0</v>
      </c>
      <c r="D366" s="57" t="s">
        <v>377</v>
      </c>
      <c r="E366" s="62" t="str">
        <f t="shared" si="1"/>
        <v>Test</v>
      </c>
      <c r="F366" s="53" t="str">
        <f t="shared" si="2"/>
        <v>Beijing_0</v>
      </c>
      <c r="G366" s="53">
        <f t="shared" si="3"/>
        <v>0.7938544783</v>
      </c>
    </row>
    <row r="367">
      <c r="A367" s="61">
        <v>1.517653712E9</v>
      </c>
      <c r="B367" s="61">
        <v>0.0</v>
      </c>
      <c r="C367" s="61">
        <v>1707.0</v>
      </c>
      <c r="D367" s="57" t="s">
        <v>377</v>
      </c>
      <c r="E367" s="62" t="str">
        <f t="shared" si="1"/>
        <v>Test</v>
      </c>
      <c r="F367" s="53" t="str">
        <f t="shared" si="2"/>
        <v>Beijing_0</v>
      </c>
      <c r="G367" s="53">
        <f t="shared" si="3"/>
        <v>0.03709222411</v>
      </c>
    </row>
    <row r="368">
      <c r="A368" s="61">
        <v>1.516362852E9</v>
      </c>
      <c r="B368" s="61">
        <v>0.0</v>
      </c>
      <c r="C368" s="61">
        <v>2476.0</v>
      </c>
      <c r="D368" s="57" t="s">
        <v>377</v>
      </c>
      <c r="E368" s="62" t="str">
        <f t="shared" si="1"/>
        <v>Test</v>
      </c>
      <c r="F368" s="53" t="str">
        <f t="shared" si="2"/>
        <v>Beijing_0</v>
      </c>
      <c r="G368" s="53">
        <f t="shared" si="3"/>
        <v>0.1854256415</v>
      </c>
    </row>
    <row r="369">
      <c r="A369" s="61">
        <v>1.515819421E9</v>
      </c>
      <c r="B369" s="61">
        <v>0.0</v>
      </c>
      <c r="C369" s="61">
        <v>2486.0</v>
      </c>
      <c r="D369" s="57" t="s">
        <v>377</v>
      </c>
      <c r="E369" s="62" t="str">
        <f t="shared" si="1"/>
        <v>Test</v>
      </c>
      <c r="F369" s="53" t="str">
        <f t="shared" si="2"/>
        <v>Beijing_0</v>
      </c>
      <c r="G369" s="53">
        <f t="shared" si="3"/>
        <v>0.1212059751</v>
      </c>
    </row>
    <row r="370">
      <c r="A370" s="61">
        <v>1.515069571E9</v>
      </c>
      <c r="B370" s="61">
        <v>0.0</v>
      </c>
      <c r="C370" s="61">
        <v>2728.0</v>
      </c>
      <c r="D370" s="57" t="s">
        <v>377</v>
      </c>
      <c r="E370" s="62" t="str">
        <f t="shared" si="1"/>
        <v>Test</v>
      </c>
      <c r="F370" s="53" t="str">
        <f t="shared" si="2"/>
        <v>Beijing_0</v>
      </c>
      <c r="G370" s="53">
        <f t="shared" si="3"/>
        <v>0.3719367252</v>
      </c>
    </row>
    <row r="371">
      <c r="A371" s="61">
        <v>1.515151352E9</v>
      </c>
      <c r="B371" s="61">
        <v>0.0</v>
      </c>
      <c r="C371" s="61">
        <v>2473.0</v>
      </c>
      <c r="D371" s="57" t="s">
        <v>377</v>
      </c>
      <c r="E371" s="62" t="str">
        <f t="shared" si="1"/>
        <v>Test</v>
      </c>
      <c r="F371" s="53" t="str">
        <f t="shared" si="2"/>
        <v>Beijing_0</v>
      </c>
      <c r="G371" s="53">
        <f t="shared" si="3"/>
        <v>0.3360494694</v>
      </c>
    </row>
    <row r="372">
      <c r="A372" s="61">
        <v>1.513119151E9</v>
      </c>
      <c r="B372" s="61">
        <v>0.0</v>
      </c>
      <c r="C372" s="61">
        <v>969.0</v>
      </c>
      <c r="D372" s="57" t="s">
        <v>377</v>
      </c>
      <c r="E372" s="62" t="str">
        <f t="shared" si="1"/>
        <v>Test</v>
      </c>
      <c r="F372" s="53" t="str">
        <f t="shared" si="2"/>
        <v>Beijing_0</v>
      </c>
      <c r="G372" s="53">
        <f t="shared" si="3"/>
        <v>0.1070147541</v>
      </c>
    </row>
    <row r="373">
      <c r="A373" s="61">
        <v>1.514779121E9</v>
      </c>
      <c r="B373" s="61">
        <v>0.0</v>
      </c>
      <c r="C373" s="61">
        <v>1986.0</v>
      </c>
      <c r="D373" s="57" t="s">
        <v>377</v>
      </c>
      <c r="E373" s="62" t="str">
        <f t="shared" si="1"/>
        <v>Test</v>
      </c>
      <c r="F373" s="53" t="str">
        <f t="shared" si="2"/>
        <v>Beijing_0</v>
      </c>
      <c r="G373" s="53">
        <f t="shared" si="3"/>
        <v>0.2584129848</v>
      </c>
    </row>
    <row r="374">
      <c r="A374" s="61">
        <v>1.517265271E9</v>
      </c>
      <c r="B374" s="61">
        <v>0.0</v>
      </c>
      <c r="C374" s="61">
        <v>1254.0</v>
      </c>
      <c r="D374" s="57" t="s">
        <v>377</v>
      </c>
      <c r="E374" s="62" t="str">
        <f t="shared" si="1"/>
        <v>Test</v>
      </c>
      <c r="F374" s="53" t="str">
        <f t="shared" si="2"/>
        <v>Beijing_0</v>
      </c>
      <c r="G374" s="53">
        <f t="shared" si="3"/>
        <v>0.122003968</v>
      </c>
    </row>
    <row r="375">
      <c r="A375" s="61">
        <v>1.519222312E9</v>
      </c>
      <c r="B375" s="61">
        <v>0.0</v>
      </c>
      <c r="C375" s="61">
        <v>1260.0</v>
      </c>
      <c r="D375" s="57" t="s">
        <v>377</v>
      </c>
      <c r="E375" s="62" t="str">
        <f t="shared" si="1"/>
        <v>Test</v>
      </c>
      <c r="F375" s="53" t="str">
        <f t="shared" si="2"/>
        <v>Beijing_0</v>
      </c>
      <c r="G375" s="53">
        <f t="shared" si="3"/>
        <v>0.7972548517</v>
      </c>
    </row>
    <row r="376">
      <c r="A376" s="61">
        <v>1.51610309E9</v>
      </c>
      <c r="B376" s="61">
        <v>0.0</v>
      </c>
      <c r="C376" s="61">
        <v>3626.0</v>
      </c>
      <c r="D376" s="57" t="s">
        <v>377</v>
      </c>
      <c r="E376" s="62" t="str">
        <f t="shared" si="1"/>
        <v>Test</v>
      </c>
      <c r="F376" s="53" t="str">
        <f t="shared" si="2"/>
        <v>Beijing_0</v>
      </c>
      <c r="G376" s="53">
        <f t="shared" si="3"/>
        <v>0.7120647885</v>
      </c>
    </row>
    <row r="377">
      <c r="A377" s="61">
        <v>1.519418311E9</v>
      </c>
      <c r="B377" s="61">
        <v>0.0</v>
      </c>
      <c r="C377" s="61">
        <v>2892.0</v>
      </c>
      <c r="D377" s="57" t="s">
        <v>377</v>
      </c>
      <c r="E377" s="62" t="str">
        <f t="shared" si="1"/>
        <v>Test</v>
      </c>
      <c r="F377" s="53" t="str">
        <f t="shared" si="2"/>
        <v>Beijing_0</v>
      </c>
      <c r="G377" s="53">
        <f t="shared" si="3"/>
        <v>0.3797889071</v>
      </c>
    </row>
    <row r="378">
      <c r="A378" s="61">
        <v>1.518319121E9</v>
      </c>
      <c r="B378" s="61">
        <v>0.0</v>
      </c>
      <c r="C378" s="61">
        <v>652.0</v>
      </c>
      <c r="D378" s="57" t="s">
        <v>377</v>
      </c>
      <c r="E378" s="62" t="str">
        <f t="shared" si="1"/>
        <v>Test</v>
      </c>
      <c r="F378" s="53" t="str">
        <f t="shared" si="2"/>
        <v>Beijing_0</v>
      </c>
      <c r="G378" s="53">
        <f t="shared" si="3"/>
        <v>0.06324461038</v>
      </c>
    </row>
    <row r="379">
      <c r="A379" s="61">
        <v>1.517193281E9</v>
      </c>
      <c r="B379" s="61">
        <v>0.0</v>
      </c>
      <c r="C379" s="61">
        <v>3144.0</v>
      </c>
      <c r="D379" s="57" t="s">
        <v>377</v>
      </c>
      <c r="E379" s="62" t="str">
        <f t="shared" si="1"/>
        <v>Test</v>
      </c>
      <c r="F379" s="53" t="str">
        <f t="shared" si="2"/>
        <v>Beijing_0</v>
      </c>
      <c r="G379" s="53">
        <f t="shared" si="3"/>
        <v>0.04605938153</v>
      </c>
    </row>
    <row r="380">
      <c r="A380" s="61">
        <v>1.518522782E9</v>
      </c>
      <c r="B380" s="61">
        <v>0.0</v>
      </c>
      <c r="C380" s="61">
        <v>39.0</v>
      </c>
      <c r="D380" s="57" t="s">
        <v>377</v>
      </c>
      <c r="E380" s="62" t="str">
        <f t="shared" si="1"/>
        <v>Test</v>
      </c>
      <c r="F380" s="53" t="str">
        <f t="shared" si="2"/>
        <v>Beijing_0</v>
      </c>
      <c r="G380" s="53">
        <f t="shared" si="3"/>
        <v>0.6678398423</v>
      </c>
    </row>
    <row r="381">
      <c r="A381" s="61">
        <v>1.519046032E9</v>
      </c>
      <c r="B381" s="61">
        <v>0.0</v>
      </c>
      <c r="C381" s="61">
        <v>3642.0</v>
      </c>
      <c r="D381" s="57" t="s">
        <v>377</v>
      </c>
      <c r="E381" s="62" t="str">
        <f t="shared" si="1"/>
        <v>Test</v>
      </c>
      <c r="F381" s="53" t="str">
        <f t="shared" si="2"/>
        <v>Beijing_0</v>
      </c>
      <c r="G381" s="53">
        <f t="shared" si="3"/>
        <v>0.5593808312</v>
      </c>
    </row>
    <row r="382">
      <c r="A382" s="61">
        <v>1.517497031E9</v>
      </c>
      <c r="B382" s="61">
        <v>0.0</v>
      </c>
      <c r="C382" s="61">
        <v>641.0</v>
      </c>
      <c r="D382" s="57" t="s">
        <v>377</v>
      </c>
      <c r="E382" s="62" t="str">
        <f t="shared" si="1"/>
        <v>Test</v>
      </c>
      <c r="F382" s="53" t="str">
        <f t="shared" si="2"/>
        <v>Beijing_0</v>
      </c>
      <c r="G382" s="53">
        <f t="shared" si="3"/>
        <v>0.4885299035</v>
      </c>
    </row>
    <row r="383">
      <c r="A383" s="61">
        <v>1.51986038E9</v>
      </c>
      <c r="B383" s="61">
        <v>0.0</v>
      </c>
      <c r="C383" s="61">
        <v>614.0</v>
      </c>
      <c r="D383" s="57" t="s">
        <v>377</v>
      </c>
      <c r="E383" s="62" t="str">
        <f t="shared" si="1"/>
        <v>Test</v>
      </c>
      <c r="F383" s="53" t="str">
        <f t="shared" si="2"/>
        <v>Beijing_0</v>
      </c>
      <c r="G383" s="53">
        <f t="shared" si="3"/>
        <v>0.2112673692</v>
      </c>
    </row>
    <row r="384">
      <c r="A384" s="61">
        <v>1.512507052E9</v>
      </c>
      <c r="B384" s="61">
        <v>0.0</v>
      </c>
      <c r="C384" s="61">
        <v>1232.0</v>
      </c>
      <c r="D384" s="57" t="s">
        <v>377</v>
      </c>
      <c r="E384" s="62" t="str">
        <f t="shared" si="1"/>
        <v>Test</v>
      </c>
      <c r="F384" s="53" t="str">
        <f t="shared" si="2"/>
        <v>Beijing_0</v>
      </c>
      <c r="G384" s="53">
        <f t="shared" si="3"/>
        <v>0.905285538</v>
      </c>
    </row>
    <row r="385">
      <c r="A385" s="61">
        <v>1.516644661E9</v>
      </c>
      <c r="B385" s="61">
        <v>0.0</v>
      </c>
      <c r="C385" s="61">
        <v>1319.0</v>
      </c>
      <c r="D385" s="57" t="s">
        <v>377</v>
      </c>
      <c r="E385" s="62" t="str">
        <f t="shared" si="1"/>
        <v>Test</v>
      </c>
      <c r="F385" s="53" t="str">
        <f t="shared" si="2"/>
        <v>Beijing_0</v>
      </c>
      <c r="G385" s="53">
        <f t="shared" si="3"/>
        <v>0.4401684875</v>
      </c>
    </row>
    <row r="386">
      <c r="A386" s="61">
        <v>1.51611151E9</v>
      </c>
      <c r="B386" s="61">
        <v>0.0</v>
      </c>
      <c r="C386" s="61">
        <v>4259.0</v>
      </c>
      <c r="D386" s="57" t="s">
        <v>377</v>
      </c>
      <c r="E386" s="62" t="str">
        <f t="shared" si="1"/>
        <v>Test</v>
      </c>
      <c r="F386" s="53" t="str">
        <f t="shared" si="2"/>
        <v>Beijing_0</v>
      </c>
      <c r="G386" s="53">
        <f t="shared" si="3"/>
        <v>0.9256386921</v>
      </c>
    </row>
    <row r="387">
      <c r="A387" s="61">
        <v>1.51843987E9</v>
      </c>
      <c r="B387" s="61">
        <v>0.0</v>
      </c>
      <c r="C387" s="61">
        <v>2916.0</v>
      </c>
      <c r="D387" s="57" t="s">
        <v>377</v>
      </c>
      <c r="E387" s="62" t="str">
        <f t="shared" si="1"/>
        <v>Test</v>
      </c>
      <c r="F387" s="53" t="str">
        <f t="shared" si="2"/>
        <v>Beijing_0</v>
      </c>
      <c r="G387" s="53">
        <f t="shared" si="3"/>
        <v>0.5264752603</v>
      </c>
    </row>
    <row r="388">
      <c r="A388" s="61">
        <v>1.515724961E9</v>
      </c>
      <c r="B388" s="61">
        <v>0.0</v>
      </c>
      <c r="C388" s="61">
        <v>2548.0</v>
      </c>
      <c r="D388" s="57" t="s">
        <v>377</v>
      </c>
      <c r="E388" s="62" t="str">
        <f t="shared" si="1"/>
        <v>Test</v>
      </c>
      <c r="F388" s="53" t="str">
        <f t="shared" si="2"/>
        <v>Beijing_0</v>
      </c>
      <c r="G388" s="53">
        <f t="shared" si="3"/>
        <v>0.6243617983</v>
      </c>
    </row>
    <row r="389">
      <c r="A389" s="61">
        <v>1.518923372E9</v>
      </c>
      <c r="B389" s="61">
        <v>0.0</v>
      </c>
      <c r="C389" s="61">
        <v>1537.0</v>
      </c>
      <c r="D389" s="57" t="s">
        <v>377</v>
      </c>
      <c r="E389" s="62" t="str">
        <f t="shared" si="1"/>
        <v>Test</v>
      </c>
      <c r="F389" s="53" t="str">
        <f t="shared" si="2"/>
        <v>Beijing_0</v>
      </c>
      <c r="G389" s="53">
        <f t="shared" si="3"/>
        <v>0.382993811</v>
      </c>
    </row>
    <row r="390">
      <c r="A390" s="61">
        <v>1.51167036E9</v>
      </c>
      <c r="B390" s="61">
        <v>0.0</v>
      </c>
      <c r="C390" s="61">
        <v>597.0</v>
      </c>
      <c r="D390" s="57" t="s">
        <v>377</v>
      </c>
      <c r="E390" s="62" t="str">
        <f t="shared" si="1"/>
        <v>Test</v>
      </c>
      <c r="F390" s="53" t="str">
        <f t="shared" si="2"/>
        <v>Beijing_0</v>
      </c>
      <c r="G390" s="53">
        <f t="shared" si="3"/>
        <v>0.4718922631</v>
      </c>
    </row>
    <row r="391">
      <c r="A391" s="61">
        <v>1.512086641E9</v>
      </c>
      <c r="B391" s="61">
        <v>0.0</v>
      </c>
      <c r="C391" s="61">
        <v>717.0</v>
      </c>
      <c r="D391" s="57" t="s">
        <v>377</v>
      </c>
      <c r="E391" s="62" t="str">
        <f t="shared" si="1"/>
        <v>Test</v>
      </c>
      <c r="F391" s="53" t="str">
        <f t="shared" si="2"/>
        <v>Beijing_0</v>
      </c>
      <c r="G391" s="53">
        <f t="shared" si="3"/>
        <v>0.06965976265</v>
      </c>
    </row>
    <row r="392">
      <c r="A392" s="61">
        <v>1.515014972E9</v>
      </c>
      <c r="B392" s="61">
        <v>0.0</v>
      </c>
      <c r="C392" s="61">
        <v>156.0</v>
      </c>
      <c r="D392" s="57" t="s">
        <v>377</v>
      </c>
      <c r="E392" s="62" t="str">
        <f t="shared" si="1"/>
        <v>Test</v>
      </c>
      <c r="F392" s="53" t="str">
        <f t="shared" si="2"/>
        <v>Beijing_0</v>
      </c>
      <c r="G392" s="53">
        <f t="shared" si="3"/>
        <v>0.7340191129</v>
      </c>
    </row>
    <row r="393">
      <c r="A393" s="61">
        <v>1.518090051E9</v>
      </c>
      <c r="B393" s="61">
        <v>0.0</v>
      </c>
      <c r="C393" s="61">
        <v>699.0</v>
      </c>
      <c r="D393" s="57" t="s">
        <v>377</v>
      </c>
      <c r="E393" s="62" t="str">
        <f t="shared" si="1"/>
        <v>Test</v>
      </c>
      <c r="F393" s="53" t="str">
        <f t="shared" si="2"/>
        <v>Beijing_0</v>
      </c>
      <c r="G393" s="53">
        <f t="shared" si="3"/>
        <v>0.9410720029</v>
      </c>
    </row>
    <row r="394">
      <c r="A394" s="61">
        <v>1.513512592E9</v>
      </c>
      <c r="B394" s="61">
        <v>0.0</v>
      </c>
      <c r="C394" s="61">
        <v>1747.0</v>
      </c>
      <c r="D394" s="57" t="s">
        <v>377</v>
      </c>
      <c r="E394" s="62" t="str">
        <f t="shared" si="1"/>
        <v>Test</v>
      </c>
      <c r="F394" s="53" t="str">
        <f t="shared" si="2"/>
        <v>Beijing_0</v>
      </c>
      <c r="G394" s="53">
        <f t="shared" si="3"/>
        <v>0.8036216206</v>
      </c>
    </row>
    <row r="395">
      <c r="A395" s="61">
        <v>1.518096571E9</v>
      </c>
      <c r="B395" s="61">
        <v>0.0</v>
      </c>
      <c r="C395" s="61">
        <v>3783.0</v>
      </c>
      <c r="D395" s="57" t="s">
        <v>377</v>
      </c>
      <c r="E395" s="62" t="str">
        <f t="shared" si="1"/>
        <v>Test</v>
      </c>
      <c r="F395" s="53" t="str">
        <f t="shared" si="2"/>
        <v>Beijing_0</v>
      </c>
      <c r="G395" s="53">
        <f t="shared" si="3"/>
        <v>0.9309629358</v>
      </c>
    </row>
    <row r="396">
      <c r="A396" s="61">
        <v>1.513155221E9</v>
      </c>
      <c r="B396" s="61">
        <v>0.0</v>
      </c>
      <c r="C396" s="61">
        <v>4053.0</v>
      </c>
      <c r="D396" s="57" t="s">
        <v>377</v>
      </c>
      <c r="E396" s="62" t="str">
        <f t="shared" si="1"/>
        <v>Test</v>
      </c>
      <c r="F396" s="53" t="str">
        <f t="shared" si="2"/>
        <v>Beijing_0</v>
      </c>
      <c r="G396" s="53">
        <f t="shared" si="3"/>
        <v>0.4369321927</v>
      </c>
    </row>
    <row r="397">
      <c r="A397" s="61">
        <v>1.51790654E9</v>
      </c>
      <c r="B397" s="61">
        <v>0.0</v>
      </c>
      <c r="C397" s="61">
        <v>558.0</v>
      </c>
      <c r="D397" s="57" t="s">
        <v>377</v>
      </c>
      <c r="E397" s="62" t="str">
        <f t="shared" si="1"/>
        <v>Test</v>
      </c>
      <c r="F397" s="53" t="str">
        <f t="shared" si="2"/>
        <v>Beijing_0</v>
      </c>
      <c r="G397" s="53">
        <f t="shared" si="3"/>
        <v>0.1126292743</v>
      </c>
    </row>
    <row r="398">
      <c r="A398" s="61">
        <v>1.51780032E9</v>
      </c>
      <c r="B398" s="61">
        <v>0.0</v>
      </c>
      <c r="C398" s="61">
        <v>653.0</v>
      </c>
      <c r="D398" s="57" t="s">
        <v>377</v>
      </c>
      <c r="E398" s="62" t="str">
        <f t="shared" si="1"/>
        <v>Test</v>
      </c>
      <c r="F398" s="53" t="str">
        <f t="shared" si="2"/>
        <v>Beijing_0</v>
      </c>
      <c r="G398" s="53">
        <f t="shared" si="3"/>
        <v>0.893334658</v>
      </c>
    </row>
    <row r="399">
      <c r="A399" s="61">
        <v>1.51958511E9</v>
      </c>
      <c r="B399" s="61">
        <v>0.0</v>
      </c>
      <c r="C399" s="61">
        <v>2973.0</v>
      </c>
      <c r="D399" s="57" t="s">
        <v>377</v>
      </c>
      <c r="E399" s="62" t="str">
        <f t="shared" si="1"/>
        <v>Test</v>
      </c>
      <c r="F399" s="53" t="str">
        <f t="shared" si="2"/>
        <v>Beijing_0</v>
      </c>
      <c r="G399" s="53">
        <f t="shared" si="3"/>
        <v>0.40037955</v>
      </c>
    </row>
    <row r="400">
      <c r="A400" s="61">
        <v>1.515685231E9</v>
      </c>
      <c r="B400" s="61">
        <v>0.0</v>
      </c>
      <c r="C400" s="61">
        <v>1991.0</v>
      </c>
      <c r="D400" s="57" t="s">
        <v>377</v>
      </c>
      <c r="E400" s="62" t="str">
        <f t="shared" si="1"/>
        <v>Test</v>
      </c>
      <c r="F400" s="53" t="str">
        <f t="shared" si="2"/>
        <v>Beijing_0</v>
      </c>
      <c r="G400" s="53">
        <f t="shared" si="3"/>
        <v>0.8536747974</v>
      </c>
    </row>
    <row r="401">
      <c r="A401" s="61">
        <v>1.51199889E9</v>
      </c>
      <c r="B401" s="61">
        <v>0.0</v>
      </c>
      <c r="C401" s="61">
        <v>2499.0</v>
      </c>
      <c r="D401" s="57" t="s">
        <v>377</v>
      </c>
      <c r="E401" s="62" t="str">
        <f t="shared" si="1"/>
        <v>Test</v>
      </c>
      <c r="F401" s="53" t="str">
        <f t="shared" si="2"/>
        <v>Beijing_0</v>
      </c>
      <c r="G401" s="53">
        <f t="shared" si="3"/>
        <v>0.7040953328</v>
      </c>
    </row>
    <row r="402">
      <c r="A402" s="61">
        <v>1.515977211E9</v>
      </c>
      <c r="B402" s="61">
        <v>0.0</v>
      </c>
      <c r="C402" s="61">
        <v>1355.0</v>
      </c>
      <c r="D402" s="57" t="s">
        <v>377</v>
      </c>
      <c r="E402" s="62" t="str">
        <f t="shared" si="1"/>
        <v>Test</v>
      </c>
      <c r="F402" s="53" t="str">
        <f t="shared" si="2"/>
        <v>Beijing_0</v>
      </c>
      <c r="G402" s="53">
        <f t="shared" si="3"/>
        <v>0.3551456032</v>
      </c>
    </row>
    <row r="403">
      <c r="A403" s="61">
        <v>1.51571962E9</v>
      </c>
      <c r="B403" s="61">
        <v>0.0</v>
      </c>
      <c r="C403" s="61">
        <v>416.0</v>
      </c>
      <c r="D403" s="57" t="s">
        <v>377</v>
      </c>
      <c r="E403" s="62" t="str">
        <f t="shared" si="1"/>
        <v>Test</v>
      </c>
      <c r="F403" s="53" t="str">
        <f t="shared" si="2"/>
        <v>Beijing_0</v>
      </c>
      <c r="G403" s="53">
        <f t="shared" si="3"/>
        <v>0.4750596244</v>
      </c>
    </row>
    <row r="404">
      <c r="A404" s="61">
        <v>1.51286978E9</v>
      </c>
      <c r="B404" s="61">
        <v>0.0</v>
      </c>
      <c r="C404" s="61">
        <v>4108.0</v>
      </c>
      <c r="D404" s="57" t="s">
        <v>377</v>
      </c>
      <c r="E404" s="62" t="str">
        <f t="shared" si="1"/>
        <v>Test</v>
      </c>
      <c r="F404" s="53" t="str">
        <f t="shared" si="2"/>
        <v>Beijing_0</v>
      </c>
      <c r="G404" s="53">
        <f t="shared" si="3"/>
        <v>0.421839584</v>
      </c>
    </row>
    <row r="405">
      <c r="A405" s="61">
        <v>1.515223331E9</v>
      </c>
      <c r="B405" s="61">
        <v>0.0</v>
      </c>
      <c r="C405" s="61">
        <v>2585.0</v>
      </c>
      <c r="D405" s="57" t="s">
        <v>377</v>
      </c>
      <c r="E405" s="62" t="str">
        <f t="shared" si="1"/>
        <v>Test</v>
      </c>
      <c r="F405" s="53" t="str">
        <f t="shared" si="2"/>
        <v>Beijing_0</v>
      </c>
      <c r="G405" s="53">
        <f t="shared" si="3"/>
        <v>0.9224113273</v>
      </c>
    </row>
    <row r="406">
      <c r="A406" s="61">
        <v>1.517733051E9</v>
      </c>
      <c r="B406" s="61">
        <v>0.0</v>
      </c>
      <c r="C406" s="61">
        <v>3261.0</v>
      </c>
      <c r="D406" s="57" t="s">
        <v>377</v>
      </c>
      <c r="E406" s="62" t="str">
        <f t="shared" si="1"/>
        <v>Test</v>
      </c>
      <c r="F406" s="53" t="str">
        <f t="shared" si="2"/>
        <v>Beijing_0</v>
      </c>
      <c r="G406" s="53">
        <f t="shared" si="3"/>
        <v>0.382975153</v>
      </c>
    </row>
    <row r="407">
      <c r="A407" s="61">
        <v>1.519843351E9</v>
      </c>
      <c r="B407" s="61">
        <v>0.0</v>
      </c>
      <c r="C407" s="61">
        <v>2083.0</v>
      </c>
      <c r="D407" s="57" t="s">
        <v>377</v>
      </c>
      <c r="E407" s="62" t="str">
        <f t="shared" si="1"/>
        <v>Test</v>
      </c>
      <c r="F407" s="53" t="str">
        <f t="shared" si="2"/>
        <v>Beijing_0</v>
      </c>
      <c r="G407" s="53">
        <f t="shared" si="3"/>
        <v>0.100197578</v>
      </c>
    </row>
    <row r="408">
      <c r="A408" s="61">
        <v>1.515103672E9</v>
      </c>
      <c r="B408" s="61">
        <v>0.0</v>
      </c>
      <c r="C408" s="61">
        <v>1409.0</v>
      </c>
      <c r="D408" s="57" t="s">
        <v>377</v>
      </c>
      <c r="E408" s="62" t="str">
        <f t="shared" si="1"/>
        <v>Test</v>
      </c>
      <c r="F408" s="53" t="str">
        <f t="shared" si="2"/>
        <v>Beijing_0</v>
      </c>
      <c r="G408" s="53">
        <f t="shared" si="3"/>
        <v>0.3026779948</v>
      </c>
    </row>
    <row r="409">
      <c r="A409" s="61">
        <v>1.518096352E9</v>
      </c>
      <c r="B409" s="61">
        <v>0.0</v>
      </c>
      <c r="C409" s="61">
        <v>2134.0</v>
      </c>
      <c r="D409" s="57" t="s">
        <v>377</v>
      </c>
      <c r="E409" s="62" t="str">
        <f t="shared" si="1"/>
        <v>Test</v>
      </c>
      <c r="F409" s="53" t="str">
        <f t="shared" si="2"/>
        <v>Beijing_0</v>
      </c>
      <c r="G409" s="53">
        <f t="shared" si="3"/>
        <v>0.007396908159</v>
      </c>
    </row>
    <row r="410">
      <c r="A410" s="61">
        <v>1.518845412E9</v>
      </c>
      <c r="B410" s="61">
        <v>0.0</v>
      </c>
      <c r="C410" s="61">
        <v>742.0</v>
      </c>
      <c r="D410" s="57" t="s">
        <v>377</v>
      </c>
      <c r="E410" s="62" t="str">
        <f t="shared" si="1"/>
        <v>Test</v>
      </c>
      <c r="F410" s="53" t="str">
        <f t="shared" si="2"/>
        <v>Beijing_0</v>
      </c>
      <c r="G410" s="53">
        <f t="shared" si="3"/>
        <v>0.4462246651</v>
      </c>
    </row>
    <row r="411">
      <c r="A411" s="61">
        <v>1.513825941E9</v>
      </c>
      <c r="B411" s="61">
        <v>0.0</v>
      </c>
      <c r="C411" s="61">
        <v>859.0</v>
      </c>
      <c r="D411" s="57" t="s">
        <v>377</v>
      </c>
      <c r="E411" s="62" t="str">
        <f t="shared" si="1"/>
        <v>Test</v>
      </c>
      <c r="F411" s="53" t="str">
        <f t="shared" si="2"/>
        <v>Beijing_0</v>
      </c>
      <c r="G411" s="53">
        <f t="shared" si="3"/>
        <v>0.0779861729</v>
      </c>
    </row>
    <row r="412">
      <c r="A412" s="61">
        <v>1.516827012E9</v>
      </c>
      <c r="B412" s="61">
        <v>0.0</v>
      </c>
      <c r="C412" s="61">
        <v>1725.0</v>
      </c>
      <c r="D412" s="57" t="s">
        <v>377</v>
      </c>
      <c r="E412" s="62" t="str">
        <f t="shared" si="1"/>
        <v>Test</v>
      </c>
      <c r="F412" s="53" t="str">
        <f t="shared" si="2"/>
        <v>Beijing_0</v>
      </c>
      <c r="G412" s="53">
        <f t="shared" si="3"/>
        <v>0.1811543283</v>
      </c>
    </row>
    <row r="413">
      <c r="A413" s="61">
        <v>1.513854522E9</v>
      </c>
      <c r="B413" s="61">
        <v>0.0</v>
      </c>
      <c r="C413" s="61">
        <v>3534.0</v>
      </c>
      <c r="D413" s="57" t="s">
        <v>377</v>
      </c>
      <c r="E413" s="62" t="str">
        <f t="shared" si="1"/>
        <v>Test</v>
      </c>
      <c r="F413" s="53" t="str">
        <f t="shared" si="2"/>
        <v>Beijing_0</v>
      </c>
      <c r="G413" s="53">
        <f t="shared" si="3"/>
        <v>0.3137527982</v>
      </c>
    </row>
    <row r="414">
      <c r="A414" s="61">
        <v>1.517568461E9</v>
      </c>
      <c r="B414" s="61">
        <v>0.0</v>
      </c>
      <c r="C414" s="61">
        <v>1873.0</v>
      </c>
      <c r="D414" s="57" t="s">
        <v>377</v>
      </c>
      <c r="E414" s="62" t="str">
        <f t="shared" si="1"/>
        <v>Test</v>
      </c>
      <c r="F414" s="53" t="str">
        <f t="shared" si="2"/>
        <v>Beijing_0</v>
      </c>
      <c r="G414" s="53">
        <f t="shared" si="3"/>
        <v>0.2640728626</v>
      </c>
    </row>
    <row r="415">
      <c r="A415" s="61">
        <v>1.513384021E9</v>
      </c>
      <c r="B415" s="61">
        <v>0.0</v>
      </c>
      <c r="C415" s="61">
        <v>953.0</v>
      </c>
      <c r="D415" s="57" t="s">
        <v>377</v>
      </c>
      <c r="E415" s="62" t="str">
        <f t="shared" si="1"/>
        <v>Test</v>
      </c>
      <c r="F415" s="53" t="str">
        <f t="shared" si="2"/>
        <v>Beijing_0</v>
      </c>
      <c r="G415" s="53">
        <f t="shared" si="3"/>
        <v>0.5058722451</v>
      </c>
    </row>
    <row r="416">
      <c r="A416" s="61">
        <v>1.512080341E9</v>
      </c>
      <c r="B416" s="61">
        <v>0.0</v>
      </c>
      <c r="C416" s="61">
        <v>2252.0</v>
      </c>
      <c r="D416" s="57" t="s">
        <v>377</v>
      </c>
      <c r="E416" s="62" t="str">
        <f t="shared" si="1"/>
        <v>Test</v>
      </c>
      <c r="F416" s="53" t="str">
        <f t="shared" si="2"/>
        <v>Beijing_0</v>
      </c>
      <c r="G416" s="53">
        <f t="shared" si="3"/>
        <v>0.6548797105</v>
      </c>
    </row>
    <row r="417">
      <c r="A417" s="61">
        <v>1.517528632E9</v>
      </c>
      <c r="B417" s="61">
        <v>0.0</v>
      </c>
      <c r="C417" s="61">
        <v>2548.0</v>
      </c>
      <c r="D417" s="57" t="s">
        <v>377</v>
      </c>
      <c r="E417" s="62" t="str">
        <f t="shared" si="1"/>
        <v>Test</v>
      </c>
      <c r="F417" s="53" t="str">
        <f t="shared" si="2"/>
        <v>Beijing_0</v>
      </c>
      <c r="G417" s="53">
        <f t="shared" si="3"/>
        <v>0.7571579533</v>
      </c>
    </row>
    <row r="418">
      <c r="A418" s="61">
        <v>1.515729221E9</v>
      </c>
      <c r="B418" s="61">
        <v>0.0</v>
      </c>
      <c r="C418" s="61">
        <v>215.0</v>
      </c>
      <c r="D418" s="57" t="s">
        <v>377</v>
      </c>
      <c r="E418" s="62" t="str">
        <f t="shared" si="1"/>
        <v>Test</v>
      </c>
      <c r="F418" s="53" t="str">
        <f t="shared" si="2"/>
        <v>Beijing_0</v>
      </c>
      <c r="G418" s="53">
        <f t="shared" si="3"/>
        <v>0.09223902509</v>
      </c>
    </row>
    <row r="419">
      <c r="A419" s="61">
        <v>1.51221126E9</v>
      </c>
      <c r="B419" s="61">
        <v>0.0</v>
      </c>
      <c r="C419" s="61">
        <v>3131.0</v>
      </c>
      <c r="D419" s="57" t="s">
        <v>377</v>
      </c>
      <c r="E419" s="62" t="str">
        <f t="shared" si="1"/>
        <v>Test</v>
      </c>
      <c r="F419" s="53" t="str">
        <f t="shared" si="2"/>
        <v>Beijing_0</v>
      </c>
      <c r="G419" s="53">
        <f t="shared" si="3"/>
        <v>0.9383584191</v>
      </c>
    </row>
    <row r="420">
      <c r="A420" s="61">
        <v>1.513741521E9</v>
      </c>
      <c r="B420" s="61">
        <v>0.0</v>
      </c>
      <c r="C420" s="61">
        <v>2535.0</v>
      </c>
      <c r="D420" s="57" t="s">
        <v>377</v>
      </c>
      <c r="E420" s="62" t="str">
        <f t="shared" si="1"/>
        <v>Test</v>
      </c>
      <c r="F420" s="53" t="str">
        <f t="shared" si="2"/>
        <v>Beijing_0</v>
      </c>
      <c r="G420" s="53">
        <f t="shared" si="3"/>
        <v>0.8732107055</v>
      </c>
    </row>
    <row r="421">
      <c r="A421" s="61">
        <v>1.519082471E9</v>
      </c>
      <c r="B421" s="61">
        <v>0.0</v>
      </c>
      <c r="C421" s="61">
        <v>1820.0</v>
      </c>
      <c r="D421" s="57" t="s">
        <v>377</v>
      </c>
      <c r="E421" s="62" t="str">
        <f t="shared" si="1"/>
        <v>Test</v>
      </c>
      <c r="F421" s="53" t="str">
        <f t="shared" si="2"/>
        <v>Beijing_0</v>
      </c>
      <c r="G421" s="53">
        <f t="shared" si="3"/>
        <v>0.9500538516</v>
      </c>
    </row>
    <row r="422">
      <c r="A422" s="61">
        <v>1.51524768E9</v>
      </c>
      <c r="B422" s="61">
        <v>0.0</v>
      </c>
      <c r="C422" s="61">
        <v>2015.0</v>
      </c>
      <c r="D422" s="57" t="s">
        <v>377</v>
      </c>
      <c r="E422" s="62" t="str">
        <f t="shared" si="1"/>
        <v>Test</v>
      </c>
      <c r="F422" s="53" t="str">
        <f t="shared" si="2"/>
        <v>Beijing_0</v>
      </c>
      <c r="G422" s="53">
        <f t="shared" si="3"/>
        <v>0.02500250378</v>
      </c>
    </row>
    <row r="423">
      <c r="A423" s="61">
        <v>1.51778014E9</v>
      </c>
      <c r="B423" s="61">
        <v>0.0</v>
      </c>
      <c r="C423" s="61">
        <v>52.0</v>
      </c>
      <c r="D423" s="57" t="s">
        <v>377</v>
      </c>
      <c r="E423" s="62" t="str">
        <f t="shared" si="1"/>
        <v>Test</v>
      </c>
      <c r="F423" s="53" t="str">
        <f t="shared" si="2"/>
        <v>Beijing_0</v>
      </c>
      <c r="G423" s="53">
        <f t="shared" si="3"/>
        <v>0.2058530838</v>
      </c>
    </row>
    <row r="424">
      <c r="A424" s="61">
        <v>1.51323886E9</v>
      </c>
      <c r="B424" s="61">
        <v>0.0</v>
      </c>
      <c r="C424" s="61">
        <v>362.0</v>
      </c>
      <c r="D424" s="57" t="s">
        <v>377</v>
      </c>
      <c r="E424" s="62" t="str">
        <f t="shared" si="1"/>
        <v>Test</v>
      </c>
      <c r="F424" s="53" t="str">
        <f t="shared" si="2"/>
        <v>Beijing_0</v>
      </c>
      <c r="G424" s="53">
        <f t="shared" si="3"/>
        <v>0.2098689389</v>
      </c>
    </row>
    <row r="425">
      <c r="A425" s="61">
        <v>1.515036391E9</v>
      </c>
      <c r="B425" s="61">
        <v>0.0</v>
      </c>
      <c r="C425" s="61">
        <v>1906.0</v>
      </c>
      <c r="D425" s="57" t="s">
        <v>377</v>
      </c>
      <c r="E425" s="62" t="str">
        <f t="shared" si="1"/>
        <v>Test</v>
      </c>
      <c r="F425" s="53" t="str">
        <f t="shared" si="2"/>
        <v>Beijing_0</v>
      </c>
      <c r="G425" s="53">
        <f t="shared" si="3"/>
        <v>0.6700899213</v>
      </c>
    </row>
    <row r="426">
      <c r="A426" s="61">
        <v>1.519449152E9</v>
      </c>
      <c r="B426" s="61">
        <v>0.0</v>
      </c>
      <c r="C426" s="61">
        <v>2062.0</v>
      </c>
      <c r="D426" s="57" t="s">
        <v>377</v>
      </c>
      <c r="E426" s="62" t="str">
        <f t="shared" si="1"/>
        <v>Test</v>
      </c>
      <c r="F426" s="53" t="str">
        <f t="shared" si="2"/>
        <v>Beijing_0</v>
      </c>
      <c r="G426" s="53">
        <f t="shared" si="3"/>
        <v>0.8404623079</v>
      </c>
    </row>
    <row r="427">
      <c r="A427" s="61">
        <v>1.51839012E9</v>
      </c>
      <c r="B427" s="61">
        <v>0.0</v>
      </c>
      <c r="C427" s="61">
        <v>1349.0</v>
      </c>
      <c r="D427" s="57" t="s">
        <v>377</v>
      </c>
      <c r="E427" s="62" t="str">
        <f t="shared" si="1"/>
        <v>Test</v>
      </c>
      <c r="F427" s="53" t="str">
        <f t="shared" si="2"/>
        <v>Beijing_0</v>
      </c>
      <c r="G427" s="53">
        <f t="shared" si="3"/>
        <v>0.969578544</v>
      </c>
    </row>
    <row r="428">
      <c r="A428" s="61">
        <v>1.519952131E9</v>
      </c>
      <c r="B428" s="61">
        <v>0.0</v>
      </c>
      <c r="C428" s="61">
        <v>2138.0</v>
      </c>
      <c r="D428" s="57" t="s">
        <v>377</v>
      </c>
      <c r="E428" s="62" t="str">
        <f t="shared" si="1"/>
        <v>Test</v>
      </c>
      <c r="F428" s="53" t="str">
        <f t="shared" si="2"/>
        <v>Beijing_0</v>
      </c>
      <c r="G428" s="53">
        <f t="shared" si="3"/>
        <v>0.5307573226</v>
      </c>
    </row>
    <row r="429">
      <c r="A429" s="61">
        <v>1.512111052E9</v>
      </c>
      <c r="B429" s="61">
        <v>0.0</v>
      </c>
      <c r="C429" s="61">
        <v>1684.0</v>
      </c>
      <c r="D429" s="57" t="s">
        <v>377</v>
      </c>
      <c r="E429" s="62" t="str">
        <f t="shared" si="1"/>
        <v>Test</v>
      </c>
      <c r="F429" s="53" t="str">
        <f t="shared" si="2"/>
        <v>Beijing_0</v>
      </c>
      <c r="G429" s="53">
        <f t="shared" si="3"/>
        <v>0.5278387466</v>
      </c>
    </row>
    <row r="430">
      <c r="A430" s="61">
        <v>1.51414514E9</v>
      </c>
      <c r="B430" s="61">
        <v>0.0</v>
      </c>
      <c r="C430" s="61">
        <v>50.0</v>
      </c>
      <c r="D430" s="57" t="s">
        <v>377</v>
      </c>
      <c r="E430" s="62" t="str">
        <f t="shared" si="1"/>
        <v>Test</v>
      </c>
      <c r="F430" s="53" t="str">
        <f t="shared" si="2"/>
        <v>Beijing_0</v>
      </c>
      <c r="G430" s="53">
        <f t="shared" si="3"/>
        <v>0.8984675224</v>
      </c>
    </row>
    <row r="431">
      <c r="A431" s="61">
        <v>1.51825361E9</v>
      </c>
      <c r="B431" s="61">
        <v>0.0</v>
      </c>
      <c r="C431" s="61">
        <v>64.0</v>
      </c>
      <c r="D431" s="57" t="s">
        <v>377</v>
      </c>
      <c r="E431" s="62" t="str">
        <f t="shared" si="1"/>
        <v>Test</v>
      </c>
      <c r="F431" s="53" t="str">
        <f t="shared" si="2"/>
        <v>Beijing_0</v>
      </c>
      <c r="G431" s="53">
        <f t="shared" si="3"/>
        <v>0.6433053119</v>
      </c>
    </row>
    <row r="432">
      <c r="A432" s="61">
        <v>1.511889551E9</v>
      </c>
      <c r="B432" s="61">
        <v>0.0</v>
      </c>
      <c r="C432" s="61">
        <v>1393.0</v>
      </c>
      <c r="D432" s="57" t="s">
        <v>377</v>
      </c>
      <c r="E432" s="62" t="str">
        <f t="shared" si="1"/>
        <v>Test</v>
      </c>
      <c r="F432" s="53" t="str">
        <f t="shared" si="2"/>
        <v>Beijing_0</v>
      </c>
      <c r="G432" s="53">
        <f t="shared" si="3"/>
        <v>0.05321916975</v>
      </c>
    </row>
    <row r="433">
      <c r="A433" s="61">
        <v>1.513406622E9</v>
      </c>
      <c r="B433" s="61">
        <v>0.0</v>
      </c>
      <c r="C433" s="61">
        <v>2141.0</v>
      </c>
      <c r="D433" s="57" t="s">
        <v>377</v>
      </c>
      <c r="E433" s="62" t="str">
        <f t="shared" si="1"/>
        <v>Test</v>
      </c>
      <c r="F433" s="53" t="str">
        <f t="shared" si="2"/>
        <v>Beijing_0</v>
      </c>
      <c r="G433" s="53">
        <f t="shared" si="3"/>
        <v>0.8302706663</v>
      </c>
    </row>
    <row r="434">
      <c r="A434" s="61">
        <v>1.513611832E9</v>
      </c>
      <c r="B434" s="61">
        <v>0.0</v>
      </c>
      <c r="C434" s="61">
        <v>1165.0</v>
      </c>
      <c r="D434" s="57" t="s">
        <v>377</v>
      </c>
      <c r="E434" s="62" t="str">
        <f t="shared" si="1"/>
        <v>Test</v>
      </c>
      <c r="F434" s="53" t="str">
        <f t="shared" si="2"/>
        <v>Beijing_0</v>
      </c>
      <c r="G434" s="53">
        <f t="shared" si="3"/>
        <v>0.7383432856</v>
      </c>
    </row>
    <row r="435">
      <c r="A435" s="61">
        <v>1.519941162E9</v>
      </c>
      <c r="B435" s="61">
        <v>0.0</v>
      </c>
      <c r="C435" s="61">
        <v>1132.0</v>
      </c>
      <c r="D435" s="57" t="s">
        <v>377</v>
      </c>
      <c r="E435" s="62" t="str">
        <f t="shared" si="1"/>
        <v>Test</v>
      </c>
      <c r="F435" s="53" t="str">
        <f t="shared" si="2"/>
        <v>Beijing_0</v>
      </c>
      <c r="G435" s="53">
        <f t="shared" si="3"/>
        <v>0.2706879667</v>
      </c>
    </row>
    <row r="436">
      <c r="A436" s="61">
        <v>1.51439879E9</v>
      </c>
      <c r="B436" s="61">
        <v>0.0</v>
      </c>
      <c r="C436" s="61">
        <v>1349.0</v>
      </c>
      <c r="D436" s="57" t="s">
        <v>377</v>
      </c>
      <c r="E436" s="62" t="str">
        <f t="shared" si="1"/>
        <v>Test</v>
      </c>
      <c r="F436" s="53" t="str">
        <f t="shared" si="2"/>
        <v>Beijing_0</v>
      </c>
      <c r="G436" s="53">
        <f t="shared" si="3"/>
        <v>0.8838074428</v>
      </c>
    </row>
    <row r="437">
      <c r="A437" s="61">
        <v>1.514098931E9</v>
      </c>
      <c r="B437" s="61">
        <v>0.0</v>
      </c>
      <c r="C437" s="61">
        <v>2252.0</v>
      </c>
      <c r="D437" s="57" t="s">
        <v>377</v>
      </c>
      <c r="E437" s="62" t="str">
        <f t="shared" si="1"/>
        <v>Test</v>
      </c>
      <c r="F437" s="53" t="str">
        <f t="shared" si="2"/>
        <v>Beijing_0</v>
      </c>
      <c r="G437" s="53">
        <f t="shared" si="3"/>
        <v>0.672611672</v>
      </c>
    </row>
    <row r="438">
      <c r="A438" s="61">
        <v>1.512442641E9</v>
      </c>
      <c r="B438" s="61">
        <v>0.0</v>
      </c>
      <c r="C438" s="61">
        <v>2622.0</v>
      </c>
      <c r="D438" s="57" t="s">
        <v>377</v>
      </c>
      <c r="E438" s="62" t="str">
        <f t="shared" si="1"/>
        <v>Test</v>
      </c>
      <c r="F438" s="53" t="str">
        <f t="shared" si="2"/>
        <v>Beijing_0</v>
      </c>
      <c r="G438" s="53">
        <f t="shared" si="3"/>
        <v>0.3174831472</v>
      </c>
    </row>
    <row r="439">
      <c r="A439" s="61">
        <v>1.51335225E9</v>
      </c>
      <c r="B439" s="61">
        <v>0.0</v>
      </c>
      <c r="C439" s="61">
        <v>1017.0</v>
      </c>
      <c r="D439" s="57" t="s">
        <v>377</v>
      </c>
      <c r="E439" s="62" t="str">
        <f t="shared" si="1"/>
        <v>Test</v>
      </c>
      <c r="F439" s="53" t="str">
        <f t="shared" si="2"/>
        <v>Beijing_0</v>
      </c>
      <c r="G439" s="53">
        <f t="shared" si="3"/>
        <v>0.3112363218</v>
      </c>
    </row>
    <row r="440">
      <c r="A440" s="61">
        <v>1.513545672E9</v>
      </c>
      <c r="B440" s="61">
        <v>0.0</v>
      </c>
      <c r="C440" s="61">
        <v>4905.0</v>
      </c>
      <c r="D440" s="57" t="s">
        <v>377</v>
      </c>
      <c r="E440" s="62" t="str">
        <f t="shared" si="1"/>
        <v>Test</v>
      </c>
      <c r="F440" s="53" t="str">
        <f t="shared" si="2"/>
        <v>Beijing_0</v>
      </c>
      <c r="G440" s="53">
        <f t="shared" si="3"/>
        <v>0.06870016011</v>
      </c>
    </row>
    <row r="441">
      <c r="A441" s="61">
        <v>1.519147131E9</v>
      </c>
      <c r="B441" s="61">
        <v>0.0</v>
      </c>
      <c r="C441" s="61">
        <v>2490.0</v>
      </c>
      <c r="D441" s="57" t="s">
        <v>377</v>
      </c>
      <c r="E441" s="62" t="str">
        <f t="shared" si="1"/>
        <v>Test</v>
      </c>
      <c r="F441" s="53" t="str">
        <f t="shared" si="2"/>
        <v>Beijing_0</v>
      </c>
      <c r="G441" s="53">
        <f t="shared" si="3"/>
        <v>0.2335904216</v>
      </c>
    </row>
    <row r="442">
      <c r="A442" s="61">
        <v>1.514962052E9</v>
      </c>
      <c r="B442" s="61">
        <v>0.0</v>
      </c>
      <c r="C442" s="61">
        <v>1894.0</v>
      </c>
      <c r="D442" s="57" t="s">
        <v>377</v>
      </c>
      <c r="E442" s="62" t="str">
        <f t="shared" si="1"/>
        <v>Test</v>
      </c>
      <c r="F442" s="53" t="str">
        <f t="shared" si="2"/>
        <v>Beijing_0</v>
      </c>
      <c r="G442" s="53">
        <f t="shared" si="3"/>
        <v>0.2820733996</v>
      </c>
    </row>
    <row r="443">
      <c r="A443" s="61">
        <v>1.513256552E9</v>
      </c>
      <c r="B443" s="61">
        <v>0.0</v>
      </c>
      <c r="C443" s="61">
        <v>3518.0</v>
      </c>
      <c r="D443" s="57" t="s">
        <v>377</v>
      </c>
      <c r="E443" s="62" t="str">
        <f t="shared" si="1"/>
        <v>Test</v>
      </c>
      <c r="F443" s="53" t="str">
        <f t="shared" si="2"/>
        <v>Beijing_0</v>
      </c>
      <c r="G443" s="53">
        <f t="shared" si="3"/>
        <v>0.05846281452</v>
      </c>
    </row>
    <row r="444">
      <c r="A444" s="61">
        <v>1.51450096E9</v>
      </c>
      <c r="B444" s="61">
        <v>0.0</v>
      </c>
      <c r="C444" s="61">
        <v>2617.0</v>
      </c>
      <c r="D444" s="57" t="s">
        <v>377</v>
      </c>
      <c r="E444" s="62" t="str">
        <f t="shared" si="1"/>
        <v>Test</v>
      </c>
      <c r="F444" s="53" t="str">
        <f t="shared" si="2"/>
        <v>Beijing_0</v>
      </c>
      <c r="G444" s="53">
        <f t="shared" si="3"/>
        <v>0.3942201798</v>
      </c>
    </row>
    <row r="445">
      <c r="A445" s="61">
        <v>1.51677478E9</v>
      </c>
      <c r="B445" s="61">
        <v>0.0</v>
      </c>
      <c r="C445" s="61">
        <v>2406.0</v>
      </c>
      <c r="D445" s="57" t="s">
        <v>377</v>
      </c>
      <c r="E445" s="62" t="str">
        <f t="shared" si="1"/>
        <v>Test</v>
      </c>
      <c r="F445" s="53" t="str">
        <f t="shared" si="2"/>
        <v>Beijing_0</v>
      </c>
      <c r="G445" s="53">
        <f t="shared" si="3"/>
        <v>0.09771316052</v>
      </c>
    </row>
    <row r="446">
      <c r="A446" s="61">
        <v>1.51208562E9</v>
      </c>
      <c r="B446" s="61">
        <v>0.0</v>
      </c>
      <c r="C446" s="61">
        <v>220.0</v>
      </c>
      <c r="D446" s="57" t="s">
        <v>377</v>
      </c>
      <c r="E446" s="62" t="str">
        <f t="shared" si="1"/>
        <v>Test</v>
      </c>
      <c r="F446" s="53" t="str">
        <f t="shared" si="2"/>
        <v>Beijing_0</v>
      </c>
      <c r="G446" s="53">
        <f t="shared" si="3"/>
        <v>0.2676609504</v>
      </c>
    </row>
    <row r="447">
      <c r="A447" s="61">
        <v>1.51240254E9</v>
      </c>
      <c r="B447" s="61">
        <v>0.0</v>
      </c>
      <c r="C447" s="61">
        <v>11.0</v>
      </c>
      <c r="D447" s="57" t="s">
        <v>377</v>
      </c>
      <c r="E447" s="62" t="str">
        <f t="shared" si="1"/>
        <v>Test</v>
      </c>
      <c r="F447" s="53" t="str">
        <f t="shared" si="2"/>
        <v>Beijing_0</v>
      </c>
      <c r="G447" s="53">
        <f t="shared" si="3"/>
        <v>0.5905055613</v>
      </c>
    </row>
    <row r="448">
      <c r="A448" s="61">
        <v>1.514599691E9</v>
      </c>
      <c r="B448" s="61">
        <v>0.0</v>
      </c>
      <c r="C448" s="61">
        <v>587.0</v>
      </c>
      <c r="D448" s="57" t="s">
        <v>377</v>
      </c>
      <c r="E448" s="62" t="str">
        <f t="shared" si="1"/>
        <v>Test</v>
      </c>
      <c r="F448" s="53" t="str">
        <f t="shared" si="2"/>
        <v>Beijing_0</v>
      </c>
      <c r="G448" s="53">
        <f t="shared" si="3"/>
        <v>0.2344862827</v>
      </c>
    </row>
    <row r="449">
      <c r="A449" s="61">
        <v>1.51320017E9</v>
      </c>
      <c r="B449" s="61">
        <v>0.0</v>
      </c>
      <c r="C449" s="61">
        <v>1471.0</v>
      </c>
      <c r="D449" s="57" t="s">
        <v>377</v>
      </c>
      <c r="E449" s="62" t="str">
        <f t="shared" si="1"/>
        <v>Test</v>
      </c>
      <c r="F449" s="53" t="str">
        <f t="shared" si="2"/>
        <v>Beijing_0</v>
      </c>
      <c r="G449" s="53">
        <f t="shared" si="3"/>
        <v>0.1830888636</v>
      </c>
    </row>
    <row r="450">
      <c r="A450" s="61">
        <v>1.513531392E9</v>
      </c>
      <c r="B450" s="61">
        <v>0.0</v>
      </c>
      <c r="C450" s="61">
        <v>1665.0</v>
      </c>
      <c r="D450" s="57" t="s">
        <v>377</v>
      </c>
      <c r="E450" s="62" t="str">
        <f t="shared" si="1"/>
        <v>Test</v>
      </c>
      <c r="F450" s="53" t="str">
        <f t="shared" si="2"/>
        <v>Beijing_0</v>
      </c>
      <c r="G450" s="53">
        <f t="shared" si="3"/>
        <v>0.9899708979</v>
      </c>
    </row>
    <row r="451">
      <c r="A451" s="61">
        <v>1.512482811E9</v>
      </c>
      <c r="B451" s="61">
        <v>0.0</v>
      </c>
      <c r="C451" s="61">
        <v>2257.0</v>
      </c>
      <c r="D451" s="57" t="s">
        <v>377</v>
      </c>
      <c r="E451" s="62" t="str">
        <f t="shared" si="1"/>
        <v>Test</v>
      </c>
      <c r="F451" s="53" t="str">
        <f t="shared" si="2"/>
        <v>Beijing_0</v>
      </c>
      <c r="G451" s="53">
        <f t="shared" si="3"/>
        <v>0.7365334812</v>
      </c>
    </row>
    <row r="452">
      <c r="A452" s="61">
        <v>1.517651111E9</v>
      </c>
      <c r="B452" s="61">
        <v>0.0</v>
      </c>
      <c r="C452" s="61">
        <v>3449.0</v>
      </c>
      <c r="D452" s="57" t="s">
        <v>377</v>
      </c>
      <c r="E452" s="62" t="str">
        <f t="shared" si="1"/>
        <v>Test</v>
      </c>
      <c r="F452" s="53" t="str">
        <f t="shared" si="2"/>
        <v>Beijing_0</v>
      </c>
      <c r="G452" s="53">
        <f t="shared" si="3"/>
        <v>0.459043797</v>
      </c>
    </row>
    <row r="453">
      <c r="A453" s="61">
        <v>1.518068772E9</v>
      </c>
      <c r="B453" s="61">
        <v>0.0</v>
      </c>
      <c r="C453" s="61">
        <v>2874.0</v>
      </c>
      <c r="D453" s="57" t="s">
        <v>377</v>
      </c>
      <c r="E453" s="62" t="str">
        <f t="shared" si="1"/>
        <v>Test</v>
      </c>
      <c r="F453" s="53" t="str">
        <f t="shared" si="2"/>
        <v>Beijing_0</v>
      </c>
      <c r="G453" s="53">
        <f t="shared" si="3"/>
        <v>0.514458218</v>
      </c>
    </row>
    <row r="454">
      <c r="A454" s="61">
        <v>1.5146638E9</v>
      </c>
      <c r="B454" s="61">
        <v>0.0</v>
      </c>
      <c r="C454" s="61">
        <v>3183.0</v>
      </c>
      <c r="D454" s="57" t="s">
        <v>377</v>
      </c>
      <c r="E454" s="62" t="str">
        <f t="shared" si="1"/>
        <v>Test</v>
      </c>
      <c r="F454" s="53" t="str">
        <f t="shared" si="2"/>
        <v>Beijing_0</v>
      </c>
      <c r="G454" s="53">
        <f t="shared" si="3"/>
        <v>0.8053257231</v>
      </c>
    </row>
    <row r="455">
      <c r="A455" s="61">
        <v>1.512764081E9</v>
      </c>
      <c r="B455" s="61">
        <v>0.0</v>
      </c>
      <c r="C455" s="61">
        <v>1027.0</v>
      </c>
      <c r="D455" s="57" t="s">
        <v>377</v>
      </c>
      <c r="E455" s="62" t="str">
        <f t="shared" si="1"/>
        <v>Test</v>
      </c>
      <c r="F455" s="53" t="str">
        <f t="shared" si="2"/>
        <v>Beijing_0</v>
      </c>
      <c r="G455" s="53">
        <f t="shared" si="3"/>
        <v>0.5314988586</v>
      </c>
    </row>
    <row r="456">
      <c r="A456" s="61">
        <v>1.514296871E9</v>
      </c>
      <c r="B456" s="61">
        <v>0.0</v>
      </c>
      <c r="C456" s="61">
        <v>2352.0</v>
      </c>
      <c r="D456" s="57" t="s">
        <v>377</v>
      </c>
      <c r="E456" s="62" t="str">
        <f t="shared" si="1"/>
        <v>Test</v>
      </c>
      <c r="F456" s="53" t="str">
        <f t="shared" si="2"/>
        <v>Beijing_0</v>
      </c>
      <c r="G456" s="53">
        <f t="shared" si="3"/>
        <v>0.7853928275</v>
      </c>
    </row>
    <row r="457">
      <c r="A457" s="61">
        <v>1.518717172E9</v>
      </c>
      <c r="B457" s="61">
        <v>0.0</v>
      </c>
      <c r="C457" s="61">
        <v>1064.0</v>
      </c>
      <c r="D457" s="57" t="s">
        <v>377</v>
      </c>
      <c r="E457" s="62" t="str">
        <f t="shared" si="1"/>
        <v>Test</v>
      </c>
      <c r="F457" s="53" t="str">
        <f t="shared" si="2"/>
        <v>Beijing_0</v>
      </c>
      <c r="G457" s="53">
        <f t="shared" si="3"/>
        <v>0.6484646971</v>
      </c>
    </row>
    <row r="458">
      <c r="A458" s="61">
        <v>1.51415806E9</v>
      </c>
      <c r="B458" s="61">
        <v>0.0</v>
      </c>
      <c r="C458" s="61">
        <v>2593.0</v>
      </c>
      <c r="D458" s="57" t="s">
        <v>377</v>
      </c>
      <c r="E458" s="62" t="str">
        <f t="shared" si="1"/>
        <v>Test</v>
      </c>
      <c r="F458" s="53" t="str">
        <f t="shared" si="2"/>
        <v>Beijing_0</v>
      </c>
      <c r="G458" s="53">
        <f t="shared" si="3"/>
        <v>0.4952133532</v>
      </c>
    </row>
    <row r="459">
      <c r="A459" s="61">
        <v>1.516421482E9</v>
      </c>
      <c r="B459" s="61">
        <v>0.0</v>
      </c>
      <c r="C459" s="61">
        <v>1791.0</v>
      </c>
      <c r="D459" s="57" t="s">
        <v>377</v>
      </c>
      <c r="E459" s="62" t="str">
        <f t="shared" si="1"/>
        <v>Test</v>
      </c>
      <c r="F459" s="53" t="str">
        <f t="shared" si="2"/>
        <v>Beijing_0</v>
      </c>
      <c r="G459" s="53">
        <f t="shared" si="3"/>
        <v>0.02730909022</v>
      </c>
    </row>
    <row r="460">
      <c r="A460" s="61">
        <v>1.519490631E9</v>
      </c>
      <c r="B460" s="61">
        <v>0.0</v>
      </c>
      <c r="C460" s="61">
        <v>1698.0</v>
      </c>
      <c r="D460" s="57" t="s">
        <v>377</v>
      </c>
      <c r="E460" s="62" t="str">
        <f t="shared" si="1"/>
        <v>Test</v>
      </c>
      <c r="F460" s="53" t="str">
        <f t="shared" si="2"/>
        <v>Beijing_0</v>
      </c>
      <c r="G460" s="53">
        <f t="shared" si="3"/>
        <v>0.9896526366</v>
      </c>
    </row>
    <row r="461">
      <c r="A461" s="61">
        <v>1.51411419E9</v>
      </c>
      <c r="B461" s="61">
        <v>0.0</v>
      </c>
      <c r="C461" s="61">
        <v>4832.0</v>
      </c>
      <c r="D461" s="57" t="s">
        <v>377</v>
      </c>
      <c r="E461" s="62" t="str">
        <f t="shared" si="1"/>
        <v>Test</v>
      </c>
      <c r="F461" s="53" t="str">
        <f t="shared" si="2"/>
        <v>Beijing_0</v>
      </c>
      <c r="G461" s="53">
        <f t="shared" si="3"/>
        <v>0.03183739247</v>
      </c>
    </row>
    <row r="462">
      <c r="A462" s="61">
        <v>1.511439672E9</v>
      </c>
      <c r="B462" s="61">
        <v>0.0</v>
      </c>
      <c r="C462" s="61">
        <v>1997.0</v>
      </c>
      <c r="D462" s="57" t="s">
        <v>377</v>
      </c>
      <c r="E462" s="62" t="str">
        <f t="shared" si="1"/>
        <v>Test</v>
      </c>
      <c r="F462" s="53" t="str">
        <f t="shared" si="2"/>
        <v>Beijing_0</v>
      </c>
      <c r="G462" s="53">
        <f t="shared" si="3"/>
        <v>0.2609962089</v>
      </c>
    </row>
    <row r="463">
      <c r="A463" s="61">
        <v>1.515106182E9</v>
      </c>
      <c r="B463" s="61">
        <v>0.0</v>
      </c>
      <c r="C463" s="61">
        <v>585.0</v>
      </c>
      <c r="D463" s="57" t="s">
        <v>377</v>
      </c>
      <c r="E463" s="62" t="str">
        <f t="shared" si="1"/>
        <v>Test</v>
      </c>
      <c r="F463" s="53" t="str">
        <f t="shared" si="2"/>
        <v>Beijing_0</v>
      </c>
      <c r="G463" s="53">
        <f t="shared" si="3"/>
        <v>0.1302486641</v>
      </c>
    </row>
    <row r="464">
      <c r="A464" s="61">
        <v>1.51200175E9</v>
      </c>
      <c r="B464" s="61">
        <v>0.0</v>
      </c>
      <c r="C464" s="61">
        <v>1147.0</v>
      </c>
      <c r="D464" s="57" t="s">
        <v>377</v>
      </c>
      <c r="E464" s="62" t="str">
        <f t="shared" si="1"/>
        <v>Test</v>
      </c>
      <c r="F464" s="53" t="str">
        <f t="shared" si="2"/>
        <v>Beijing_0</v>
      </c>
      <c r="G464" s="53">
        <f t="shared" si="3"/>
        <v>0.07317120416</v>
      </c>
    </row>
    <row r="465">
      <c r="A465" s="61">
        <v>1.518775822E9</v>
      </c>
      <c r="B465" s="61">
        <v>0.0</v>
      </c>
      <c r="C465" s="61">
        <v>4062.0</v>
      </c>
      <c r="D465" s="57" t="s">
        <v>377</v>
      </c>
      <c r="E465" s="62" t="str">
        <f t="shared" si="1"/>
        <v>Test</v>
      </c>
      <c r="F465" s="53" t="str">
        <f t="shared" si="2"/>
        <v>Beijing_0</v>
      </c>
      <c r="G465" s="53">
        <f t="shared" si="3"/>
        <v>0.9530386326</v>
      </c>
    </row>
    <row r="466">
      <c r="A466" s="61">
        <v>1.5158405E9</v>
      </c>
      <c r="B466" s="61">
        <v>0.0</v>
      </c>
      <c r="C466" s="61">
        <v>739.0</v>
      </c>
      <c r="D466" s="57" t="s">
        <v>377</v>
      </c>
      <c r="E466" s="62" t="str">
        <f t="shared" si="1"/>
        <v>Test</v>
      </c>
      <c r="F466" s="53" t="str">
        <f t="shared" si="2"/>
        <v>Beijing_0</v>
      </c>
      <c r="G466" s="53">
        <f t="shared" si="3"/>
        <v>0.3024494204</v>
      </c>
    </row>
    <row r="467">
      <c r="A467" s="61">
        <v>1.512971232E9</v>
      </c>
      <c r="B467" s="61">
        <v>0.0</v>
      </c>
      <c r="C467" s="61">
        <v>349.0</v>
      </c>
      <c r="D467" s="57" t="s">
        <v>377</v>
      </c>
      <c r="E467" s="62" t="str">
        <f t="shared" si="1"/>
        <v>Test</v>
      </c>
      <c r="F467" s="53" t="str">
        <f t="shared" si="2"/>
        <v>Beijing_0</v>
      </c>
      <c r="G467" s="53">
        <f t="shared" si="3"/>
        <v>0.3424887406</v>
      </c>
    </row>
    <row r="468">
      <c r="A468" s="61">
        <v>1.518114221E9</v>
      </c>
      <c r="B468" s="61">
        <v>0.0</v>
      </c>
      <c r="C468" s="61">
        <v>1030.0</v>
      </c>
      <c r="D468" s="57" t="s">
        <v>377</v>
      </c>
      <c r="E468" s="62" t="str">
        <f t="shared" si="1"/>
        <v>Test</v>
      </c>
      <c r="F468" s="53" t="str">
        <f t="shared" si="2"/>
        <v>Beijing_0</v>
      </c>
      <c r="G468" s="53">
        <f t="shared" si="3"/>
        <v>0.8237086596</v>
      </c>
    </row>
    <row r="469">
      <c r="A469" s="61">
        <v>1.517767042E9</v>
      </c>
      <c r="B469" s="61">
        <v>0.0</v>
      </c>
      <c r="C469" s="61">
        <v>1728.0</v>
      </c>
      <c r="D469" s="57" t="s">
        <v>377</v>
      </c>
      <c r="E469" s="62" t="str">
        <f t="shared" si="1"/>
        <v>Test</v>
      </c>
      <c r="F469" s="53" t="str">
        <f t="shared" si="2"/>
        <v>Beijing_0</v>
      </c>
      <c r="G469" s="53">
        <f t="shared" si="3"/>
        <v>0.03406225432</v>
      </c>
    </row>
    <row r="470">
      <c r="A470" s="61">
        <v>1.51427766E9</v>
      </c>
      <c r="B470" s="61">
        <v>0.0</v>
      </c>
      <c r="C470" s="61">
        <v>2874.0</v>
      </c>
      <c r="D470" s="57" t="s">
        <v>377</v>
      </c>
      <c r="E470" s="62" t="str">
        <f t="shared" si="1"/>
        <v>Test</v>
      </c>
      <c r="F470" s="53" t="str">
        <f t="shared" si="2"/>
        <v>Beijing_0</v>
      </c>
      <c r="G470" s="53">
        <f t="shared" si="3"/>
        <v>0.8977608393</v>
      </c>
    </row>
    <row r="471">
      <c r="A471" s="61">
        <v>1.517998462E9</v>
      </c>
      <c r="B471" s="61">
        <v>0.0</v>
      </c>
      <c r="C471" s="61">
        <v>1786.0</v>
      </c>
      <c r="D471" s="57" t="s">
        <v>377</v>
      </c>
      <c r="E471" s="62" t="str">
        <f t="shared" si="1"/>
        <v>Test</v>
      </c>
      <c r="F471" s="53" t="str">
        <f t="shared" si="2"/>
        <v>Beijing_0</v>
      </c>
      <c r="G471" s="53">
        <f t="shared" si="3"/>
        <v>0.8997812273</v>
      </c>
    </row>
    <row r="472">
      <c r="A472" s="61">
        <v>1.515782981E9</v>
      </c>
      <c r="B472" s="61">
        <v>0.0</v>
      </c>
      <c r="C472" s="61">
        <v>4056.0</v>
      </c>
      <c r="D472" s="57" t="s">
        <v>377</v>
      </c>
      <c r="E472" s="62" t="str">
        <f t="shared" si="1"/>
        <v>Test</v>
      </c>
      <c r="F472" s="53" t="str">
        <f t="shared" si="2"/>
        <v>Beijing_0</v>
      </c>
      <c r="G472" s="53">
        <f t="shared" si="3"/>
        <v>0.2068946505</v>
      </c>
    </row>
    <row r="473">
      <c r="A473" s="61">
        <v>1.512505932E9</v>
      </c>
      <c r="B473" s="61">
        <v>0.0</v>
      </c>
      <c r="C473" s="61">
        <v>1140.0</v>
      </c>
      <c r="D473" s="57" t="s">
        <v>377</v>
      </c>
      <c r="E473" s="62" t="str">
        <f t="shared" si="1"/>
        <v>Test</v>
      </c>
      <c r="F473" s="53" t="str">
        <f t="shared" si="2"/>
        <v>Beijing_0</v>
      </c>
      <c r="G473" s="53">
        <f t="shared" si="3"/>
        <v>0.4014513017</v>
      </c>
    </row>
    <row r="474">
      <c r="A474" s="61">
        <v>1.517369991E9</v>
      </c>
      <c r="B474" s="61">
        <v>0.0</v>
      </c>
      <c r="C474" s="61">
        <v>4411.0</v>
      </c>
      <c r="D474" s="57" t="s">
        <v>377</v>
      </c>
      <c r="E474" s="62" t="str">
        <f t="shared" si="1"/>
        <v>Test</v>
      </c>
      <c r="F474" s="53" t="str">
        <f t="shared" si="2"/>
        <v>Beijing_0</v>
      </c>
      <c r="G474" s="53">
        <f t="shared" si="3"/>
        <v>0.602821426</v>
      </c>
    </row>
    <row r="475">
      <c r="A475" s="61">
        <v>1.513380302E9</v>
      </c>
      <c r="B475" s="61">
        <v>0.0</v>
      </c>
      <c r="C475" s="61">
        <v>847.0</v>
      </c>
      <c r="D475" s="57" t="s">
        <v>377</v>
      </c>
      <c r="E475" s="62" t="str">
        <f t="shared" si="1"/>
        <v>Test</v>
      </c>
      <c r="F475" s="53" t="str">
        <f t="shared" si="2"/>
        <v>Beijing_0</v>
      </c>
      <c r="G475" s="53">
        <f t="shared" si="3"/>
        <v>0.817940092</v>
      </c>
    </row>
    <row r="476">
      <c r="A476" s="61">
        <v>1.515472931E9</v>
      </c>
      <c r="B476" s="61">
        <v>0.0</v>
      </c>
      <c r="C476" s="61">
        <v>657.0</v>
      </c>
      <c r="D476" s="57" t="s">
        <v>377</v>
      </c>
      <c r="E476" s="62" t="str">
        <f t="shared" si="1"/>
        <v>Test</v>
      </c>
      <c r="F476" s="53" t="str">
        <f t="shared" si="2"/>
        <v>Beijing_0</v>
      </c>
      <c r="G476" s="53">
        <f t="shared" si="3"/>
        <v>0.6769789064</v>
      </c>
    </row>
    <row r="477">
      <c r="A477" s="61">
        <v>1.519356882E9</v>
      </c>
      <c r="B477" s="61">
        <v>0.0</v>
      </c>
      <c r="C477" s="61">
        <v>1386.0</v>
      </c>
      <c r="D477" s="57" t="s">
        <v>377</v>
      </c>
      <c r="E477" s="62" t="str">
        <f t="shared" si="1"/>
        <v>Test</v>
      </c>
      <c r="F477" s="53" t="str">
        <f t="shared" si="2"/>
        <v>Beijing_0</v>
      </c>
      <c r="G477" s="53">
        <f t="shared" si="3"/>
        <v>0.7742361043</v>
      </c>
    </row>
    <row r="478">
      <c r="A478" s="61">
        <v>1.518179442E9</v>
      </c>
      <c r="B478" s="61">
        <v>0.0</v>
      </c>
      <c r="C478" s="61">
        <v>2385.0</v>
      </c>
      <c r="D478" s="57" t="s">
        <v>377</v>
      </c>
      <c r="E478" s="62" t="str">
        <f t="shared" si="1"/>
        <v>Test</v>
      </c>
      <c r="F478" s="53" t="str">
        <f t="shared" si="2"/>
        <v>Beijing_0</v>
      </c>
      <c r="G478" s="53">
        <f t="shared" si="3"/>
        <v>0.04407978214</v>
      </c>
    </row>
    <row r="479">
      <c r="A479" s="61">
        <v>1.515679431E9</v>
      </c>
      <c r="B479" s="61">
        <v>0.0</v>
      </c>
      <c r="C479" s="61">
        <v>1689.0</v>
      </c>
      <c r="D479" s="57" t="s">
        <v>377</v>
      </c>
      <c r="E479" s="62" t="str">
        <f t="shared" si="1"/>
        <v>Test</v>
      </c>
      <c r="F479" s="53" t="str">
        <f t="shared" si="2"/>
        <v>Beijing_0</v>
      </c>
      <c r="G479" s="53">
        <f t="shared" si="3"/>
        <v>0.7874722626</v>
      </c>
    </row>
    <row r="480">
      <c r="A480" s="61">
        <v>1.518196472E9</v>
      </c>
      <c r="B480" s="61">
        <v>0.0</v>
      </c>
      <c r="C480" s="61">
        <v>3764.0</v>
      </c>
      <c r="D480" s="57" t="s">
        <v>377</v>
      </c>
      <c r="E480" s="62" t="str">
        <f t="shared" si="1"/>
        <v>Test</v>
      </c>
      <c r="F480" s="53" t="str">
        <f t="shared" si="2"/>
        <v>Beijing_0</v>
      </c>
      <c r="G480" s="53">
        <f t="shared" si="3"/>
        <v>0.805465374</v>
      </c>
    </row>
    <row r="481">
      <c r="A481" s="61">
        <v>1.517056762E9</v>
      </c>
      <c r="B481" s="61">
        <v>0.0</v>
      </c>
      <c r="C481" s="61">
        <v>147.0</v>
      </c>
      <c r="D481" s="57" t="s">
        <v>377</v>
      </c>
      <c r="E481" s="62" t="str">
        <f t="shared" si="1"/>
        <v>Test</v>
      </c>
      <c r="F481" s="53" t="str">
        <f t="shared" si="2"/>
        <v>Beijing_0</v>
      </c>
      <c r="G481" s="53">
        <f t="shared" si="3"/>
        <v>0.7113774654</v>
      </c>
    </row>
    <row r="482">
      <c r="A482" s="61">
        <v>1.511569861E9</v>
      </c>
      <c r="B482" s="61">
        <v>0.0</v>
      </c>
      <c r="C482" s="61">
        <v>1188.0</v>
      </c>
      <c r="D482" s="57" t="s">
        <v>377</v>
      </c>
      <c r="E482" s="62" t="str">
        <f t="shared" si="1"/>
        <v>Test</v>
      </c>
      <c r="F482" s="53" t="str">
        <f t="shared" si="2"/>
        <v>Beijing_0</v>
      </c>
      <c r="G482" s="53">
        <f t="shared" si="3"/>
        <v>0.7919295814</v>
      </c>
    </row>
    <row r="483">
      <c r="A483" s="61">
        <v>1.519477391E9</v>
      </c>
      <c r="B483" s="61">
        <v>0.0</v>
      </c>
      <c r="C483" s="61">
        <v>1919.0</v>
      </c>
      <c r="D483" s="57" t="s">
        <v>377</v>
      </c>
      <c r="E483" s="62" t="str">
        <f t="shared" si="1"/>
        <v>Test</v>
      </c>
      <c r="F483" s="53" t="str">
        <f t="shared" si="2"/>
        <v>Beijing_0</v>
      </c>
      <c r="G483" s="53">
        <f t="shared" si="3"/>
        <v>0.6887270847</v>
      </c>
    </row>
    <row r="484">
      <c r="A484" s="61">
        <v>1.519771381E9</v>
      </c>
      <c r="B484" s="61">
        <v>0.0</v>
      </c>
      <c r="C484" s="61">
        <v>2395.0</v>
      </c>
      <c r="D484" s="57" t="s">
        <v>377</v>
      </c>
      <c r="E484" s="62" t="str">
        <f t="shared" si="1"/>
        <v>Test</v>
      </c>
      <c r="F484" s="53" t="str">
        <f t="shared" si="2"/>
        <v>Beijing_0</v>
      </c>
      <c r="G484" s="53">
        <f t="shared" si="3"/>
        <v>0.5920402672</v>
      </c>
    </row>
    <row r="485">
      <c r="A485" s="61">
        <v>1.519596582E9</v>
      </c>
      <c r="B485" s="61">
        <v>0.0</v>
      </c>
      <c r="C485" s="61">
        <v>2435.0</v>
      </c>
      <c r="D485" s="57" t="s">
        <v>377</v>
      </c>
      <c r="E485" s="62" t="str">
        <f t="shared" si="1"/>
        <v>Test</v>
      </c>
      <c r="F485" s="53" t="str">
        <f t="shared" si="2"/>
        <v>Beijing_0</v>
      </c>
      <c r="G485" s="53">
        <f t="shared" si="3"/>
        <v>0.1724316543</v>
      </c>
    </row>
    <row r="486">
      <c r="A486" s="61">
        <v>1.515117652E9</v>
      </c>
      <c r="B486" s="61">
        <v>0.0</v>
      </c>
      <c r="C486" s="61">
        <v>2954.0</v>
      </c>
      <c r="D486" s="57" t="s">
        <v>377</v>
      </c>
      <c r="E486" s="62" t="str">
        <f t="shared" si="1"/>
        <v>Test</v>
      </c>
      <c r="F486" s="53" t="str">
        <f t="shared" si="2"/>
        <v>Beijing_0</v>
      </c>
      <c r="G486" s="53">
        <f t="shared" si="3"/>
        <v>0.9705444246</v>
      </c>
    </row>
    <row r="487">
      <c r="A487" s="61">
        <v>1.51898814E9</v>
      </c>
      <c r="B487" s="61">
        <v>0.0</v>
      </c>
      <c r="C487" s="61">
        <v>1508.0</v>
      </c>
      <c r="D487" s="57" t="s">
        <v>377</v>
      </c>
      <c r="E487" s="62" t="str">
        <f t="shared" si="1"/>
        <v>Test</v>
      </c>
      <c r="F487" s="53" t="str">
        <f t="shared" si="2"/>
        <v>Beijing_0</v>
      </c>
      <c r="G487" s="53">
        <f t="shared" si="3"/>
        <v>0.7391918009</v>
      </c>
    </row>
    <row r="488">
      <c r="A488" s="61">
        <v>1.5166053E9</v>
      </c>
      <c r="B488" s="61">
        <v>0.0</v>
      </c>
      <c r="C488" s="61">
        <v>2359.0</v>
      </c>
      <c r="D488" s="57" t="s">
        <v>377</v>
      </c>
      <c r="E488" s="62" t="str">
        <f t="shared" si="1"/>
        <v>Test</v>
      </c>
      <c r="F488" s="53" t="str">
        <f t="shared" si="2"/>
        <v>Beijing_0</v>
      </c>
      <c r="G488" s="53">
        <f t="shared" si="3"/>
        <v>0.4442746351</v>
      </c>
    </row>
    <row r="489">
      <c r="A489" s="61">
        <v>1.516305811E9</v>
      </c>
      <c r="B489" s="61">
        <v>0.0</v>
      </c>
      <c r="C489" s="61">
        <v>1467.0</v>
      </c>
      <c r="D489" s="57" t="s">
        <v>377</v>
      </c>
      <c r="E489" s="62" t="str">
        <f t="shared" si="1"/>
        <v>Test</v>
      </c>
      <c r="F489" s="53" t="str">
        <f t="shared" si="2"/>
        <v>Beijing_0</v>
      </c>
      <c r="G489" s="53">
        <f t="shared" si="3"/>
        <v>0.362537266</v>
      </c>
    </row>
    <row r="490">
      <c r="A490" s="61">
        <v>1.5143701E9</v>
      </c>
      <c r="B490" s="61">
        <v>0.0</v>
      </c>
      <c r="C490" s="61">
        <v>3052.0</v>
      </c>
      <c r="D490" s="57" t="s">
        <v>377</v>
      </c>
      <c r="E490" s="62" t="str">
        <f t="shared" si="1"/>
        <v>Test</v>
      </c>
      <c r="F490" s="53" t="str">
        <f t="shared" si="2"/>
        <v>Beijing_0</v>
      </c>
      <c r="G490" s="53">
        <f t="shared" si="3"/>
        <v>0.5852695842</v>
      </c>
    </row>
    <row r="491">
      <c r="A491" s="61">
        <v>1.514485702E9</v>
      </c>
      <c r="B491" s="61">
        <v>0.0</v>
      </c>
      <c r="C491" s="61">
        <v>2670.0</v>
      </c>
      <c r="D491" s="57" t="s">
        <v>377</v>
      </c>
      <c r="E491" s="62" t="str">
        <f t="shared" si="1"/>
        <v>Test</v>
      </c>
      <c r="F491" s="53" t="str">
        <f t="shared" si="2"/>
        <v>Beijing_0</v>
      </c>
      <c r="G491" s="53">
        <f t="shared" si="3"/>
        <v>0.9300677751</v>
      </c>
    </row>
    <row r="492">
      <c r="A492" s="61">
        <v>1.515996002E9</v>
      </c>
      <c r="B492" s="61">
        <v>0.0</v>
      </c>
      <c r="C492" s="61">
        <v>2006.0</v>
      </c>
      <c r="D492" s="57" t="s">
        <v>377</v>
      </c>
      <c r="E492" s="62" t="str">
        <f t="shared" si="1"/>
        <v>Test</v>
      </c>
      <c r="F492" s="53" t="str">
        <f t="shared" si="2"/>
        <v>Beijing_0</v>
      </c>
      <c r="G492" s="53">
        <f t="shared" si="3"/>
        <v>0.09090268518</v>
      </c>
    </row>
    <row r="493">
      <c r="A493" s="61">
        <v>1.511986832E9</v>
      </c>
      <c r="B493" s="61">
        <v>0.0</v>
      </c>
      <c r="C493" s="61">
        <v>3014.0</v>
      </c>
      <c r="D493" s="57" t="s">
        <v>377</v>
      </c>
      <c r="E493" s="62" t="str">
        <f t="shared" si="1"/>
        <v>Test</v>
      </c>
      <c r="F493" s="53" t="str">
        <f t="shared" si="2"/>
        <v>Beijing_0</v>
      </c>
      <c r="G493" s="53">
        <f t="shared" si="3"/>
        <v>0.556456536</v>
      </c>
    </row>
    <row r="494">
      <c r="A494" s="61">
        <v>1.519985501E9</v>
      </c>
      <c r="B494" s="61">
        <v>0.0</v>
      </c>
      <c r="C494" s="61">
        <v>1358.0</v>
      </c>
      <c r="D494" s="57" t="s">
        <v>377</v>
      </c>
      <c r="E494" s="62" t="str">
        <f t="shared" si="1"/>
        <v>Test</v>
      </c>
      <c r="F494" s="53" t="str">
        <f t="shared" si="2"/>
        <v>Beijing_0</v>
      </c>
      <c r="G494" s="53">
        <f t="shared" si="3"/>
        <v>0.03012566978</v>
      </c>
    </row>
    <row r="495">
      <c r="A495" s="61">
        <v>1.511552502E9</v>
      </c>
      <c r="B495" s="61">
        <v>0.0</v>
      </c>
      <c r="C495" s="61">
        <v>1355.0</v>
      </c>
      <c r="D495" s="57" t="s">
        <v>377</v>
      </c>
      <c r="E495" s="62" t="str">
        <f t="shared" si="1"/>
        <v>Test</v>
      </c>
      <c r="F495" s="53" t="str">
        <f t="shared" si="2"/>
        <v>Beijing_0</v>
      </c>
      <c r="G495" s="53">
        <f t="shared" si="3"/>
        <v>0.4610203705</v>
      </c>
    </row>
    <row r="496">
      <c r="A496" s="61">
        <v>1.519813462E9</v>
      </c>
      <c r="B496" s="61">
        <v>0.0</v>
      </c>
      <c r="C496" s="61">
        <v>3202.0</v>
      </c>
      <c r="D496" s="57" t="s">
        <v>377</v>
      </c>
      <c r="E496" s="62" t="str">
        <f t="shared" si="1"/>
        <v>Test</v>
      </c>
      <c r="F496" s="53" t="str">
        <f t="shared" si="2"/>
        <v>Beijing_0</v>
      </c>
      <c r="G496" s="53">
        <f t="shared" si="3"/>
        <v>0.6280468835</v>
      </c>
    </row>
    <row r="497">
      <c r="A497" s="61">
        <v>1.519909421E9</v>
      </c>
      <c r="B497" s="61">
        <v>0.0</v>
      </c>
      <c r="C497" s="61">
        <v>3075.0</v>
      </c>
      <c r="D497" s="57" t="s">
        <v>377</v>
      </c>
      <c r="E497" s="62" t="str">
        <f t="shared" si="1"/>
        <v>Test</v>
      </c>
      <c r="F497" s="53" t="str">
        <f t="shared" si="2"/>
        <v>Beijing_0</v>
      </c>
      <c r="G497" s="53">
        <f t="shared" si="3"/>
        <v>0.2262864192</v>
      </c>
    </row>
    <row r="498">
      <c r="A498" s="61">
        <v>1.51752367E9</v>
      </c>
      <c r="B498" s="61">
        <v>0.0</v>
      </c>
      <c r="C498" s="61">
        <v>107.0</v>
      </c>
      <c r="D498" s="57" t="s">
        <v>377</v>
      </c>
      <c r="E498" s="62" t="str">
        <f t="shared" si="1"/>
        <v>Test</v>
      </c>
      <c r="F498" s="53" t="str">
        <f t="shared" si="2"/>
        <v>Beijing_0</v>
      </c>
      <c r="G498" s="53">
        <f t="shared" si="3"/>
        <v>0.875674452</v>
      </c>
    </row>
    <row r="499">
      <c r="A499" s="61">
        <v>1.51738059E9</v>
      </c>
      <c r="B499" s="61">
        <v>0.0</v>
      </c>
      <c r="C499" s="61">
        <v>30.0</v>
      </c>
      <c r="D499" s="57" t="s">
        <v>377</v>
      </c>
      <c r="E499" s="62" t="str">
        <f t="shared" si="1"/>
        <v>Test</v>
      </c>
      <c r="F499" s="53" t="str">
        <f t="shared" si="2"/>
        <v>Beijing_0</v>
      </c>
      <c r="G499" s="53">
        <f t="shared" si="3"/>
        <v>0.340003539</v>
      </c>
    </row>
    <row r="500">
      <c r="A500" s="61">
        <v>1.511330572E9</v>
      </c>
      <c r="B500" s="61">
        <v>0.0</v>
      </c>
      <c r="C500" s="61">
        <v>3052.0</v>
      </c>
      <c r="D500" s="57" t="s">
        <v>377</v>
      </c>
      <c r="E500" s="62" t="str">
        <f t="shared" si="1"/>
        <v>Test</v>
      </c>
      <c r="F500" s="53" t="str">
        <f t="shared" si="2"/>
        <v>Beijing_0</v>
      </c>
      <c r="G500" s="53">
        <f t="shared" si="3"/>
        <v>0.4885819382</v>
      </c>
    </row>
    <row r="501">
      <c r="A501" s="61">
        <v>1.513370132E9</v>
      </c>
      <c r="B501" s="61">
        <v>0.0</v>
      </c>
      <c r="C501" s="61">
        <v>2863.0</v>
      </c>
      <c r="D501" s="57" t="s">
        <v>377</v>
      </c>
      <c r="E501" s="62" t="str">
        <f t="shared" si="1"/>
        <v>Test</v>
      </c>
      <c r="F501" s="53" t="str">
        <f t="shared" si="2"/>
        <v>Beijing_0</v>
      </c>
      <c r="G501" s="53">
        <f t="shared" si="3"/>
        <v>0.3335881514</v>
      </c>
    </row>
    <row r="502">
      <c r="A502" s="61">
        <v>1.518327111E9</v>
      </c>
      <c r="B502" s="61">
        <v>0.0</v>
      </c>
      <c r="C502" s="61">
        <v>1479.0</v>
      </c>
      <c r="D502" s="57" t="s">
        <v>377</v>
      </c>
      <c r="E502" s="62" t="str">
        <f t="shared" si="1"/>
        <v>Test</v>
      </c>
      <c r="F502" s="53" t="str">
        <f t="shared" si="2"/>
        <v>Beijing_0</v>
      </c>
      <c r="G502" s="53">
        <f t="shared" si="3"/>
        <v>0.8314423098</v>
      </c>
    </row>
    <row r="503">
      <c r="A503" s="61">
        <v>1.512748251E9</v>
      </c>
      <c r="B503" s="61">
        <v>0.0</v>
      </c>
      <c r="C503" s="61">
        <v>1636.0</v>
      </c>
      <c r="D503" s="57" t="s">
        <v>377</v>
      </c>
      <c r="E503" s="62" t="str">
        <f t="shared" si="1"/>
        <v>Test</v>
      </c>
      <c r="F503" s="53" t="str">
        <f t="shared" si="2"/>
        <v>Beijing_0</v>
      </c>
      <c r="G503" s="53">
        <f t="shared" si="3"/>
        <v>0.1793167043</v>
      </c>
    </row>
    <row r="504">
      <c r="A504" s="61">
        <v>1.51783311E9</v>
      </c>
      <c r="B504" s="61">
        <v>0.0</v>
      </c>
      <c r="C504" s="61">
        <v>757.0</v>
      </c>
      <c r="D504" s="57" t="s">
        <v>377</v>
      </c>
      <c r="E504" s="62" t="str">
        <f t="shared" si="1"/>
        <v>Test</v>
      </c>
      <c r="F504" s="53" t="str">
        <f t="shared" si="2"/>
        <v>Beijing_0</v>
      </c>
      <c r="G504" s="53">
        <f t="shared" si="3"/>
        <v>0.3718991231</v>
      </c>
    </row>
    <row r="505">
      <c r="A505" s="61">
        <v>1.517073762E9</v>
      </c>
      <c r="B505" s="61">
        <v>0.0</v>
      </c>
      <c r="C505" s="61">
        <v>2210.0</v>
      </c>
      <c r="D505" s="57" t="s">
        <v>377</v>
      </c>
      <c r="E505" s="62" t="str">
        <f t="shared" si="1"/>
        <v>Test</v>
      </c>
      <c r="F505" s="53" t="str">
        <f t="shared" si="2"/>
        <v>Beijing_0</v>
      </c>
      <c r="G505" s="53">
        <f t="shared" si="3"/>
        <v>0.08906591213</v>
      </c>
    </row>
    <row r="506">
      <c r="A506" s="61">
        <v>1.51752899E9</v>
      </c>
      <c r="B506" s="61">
        <v>0.0</v>
      </c>
      <c r="C506" s="61">
        <v>1772.0</v>
      </c>
      <c r="D506" s="57" t="s">
        <v>377</v>
      </c>
      <c r="E506" s="62" t="str">
        <f t="shared" si="1"/>
        <v>Test</v>
      </c>
      <c r="F506" s="53" t="str">
        <f t="shared" si="2"/>
        <v>Beijing_0</v>
      </c>
      <c r="G506" s="53">
        <f t="shared" si="3"/>
        <v>0.727292195</v>
      </c>
    </row>
    <row r="507">
      <c r="A507" s="61">
        <v>1.518744681E9</v>
      </c>
      <c r="B507" s="61">
        <v>0.0</v>
      </c>
      <c r="C507" s="61">
        <v>1906.0</v>
      </c>
      <c r="D507" s="57" t="s">
        <v>377</v>
      </c>
      <c r="E507" s="62" t="str">
        <f t="shared" si="1"/>
        <v>Test</v>
      </c>
      <c r="F507" s="53" t="str">
        <f t="shared" si="2"/>
        <v>Beijing_0</v>
      </c>
      <c r="G507" s="53">
        <f t="shared" si="3"/>
        <v>0.4895611077</v>
      </c>
    </row>
    <row r="508">
      <c r="A508" s="61">
        <v>1.517028532E9</v>
      </c>
      <c r="B508" s="61">
        <v>0.0</v>
      </c>
      <c r="C508" s="61">
        <v>462.0</v>
      </c>
      <c r="D508" s="57" t="s">
        <v>377</v>
      </c>
      <c r="E508" s="62" t="str">
        <f t="shared" si="1"/>
        <v>Test</v>
      </c>
      <c r="F508" s="53" t="str">
        <f t="shared" si="2"/>
        <v>Beijing_0</v>
      </c>
      <c r="G508" s="53">
        <f t="shared" si="3"/>
        <v>0.07465358964</v>
      </c>
    </row>
    <row r="509">
      <c r="A509" s="61">
        <v>1.51955015E9</v>
      </c>
      <c r="B509" s="61">
        <v>0.0</v>
      </c>
      <c r="C509" s="61">
        <v>1050.0</v>
      </c>
      <c r="D509" s="57" t="s">
        <v>377</v>
      </c>
      <c r="E509" s="62" t="str">
        <f t="shared" si="1"/>
        <v>Test</v>
      </c>
      <c r="F509" s="53" t="str">
        <f t="shared" si="2"/>
        <v>Beijing_0</v>
      </c>
      <c r="G509" s="53">
        <f t="shared" si="3"/>
        <v>0.831558935</v>
      </c>
    </row>
    <row r="510">
      <c r="A510" s="61">
        <v>1.51788237E9</v>
      </c>
      <c r="B510" s="61">
        <v>0.0</v>
      </c>
      <c r="C510" s="61">
        <v>1668.0</v>
      </c>
      <c r="D510" s="57" t="s">
        <v>377</v>
      </c>
      <c r="E510" s="62" t="str">
        <f t="shared" si="1"/>
        <v>Test</v>
      </c>
      <c r="F510" s="53" t="str">
        <f t="shared" si="2"/>
        <v>Beijing_0</v>
      </c>
      <c r="G510" s="53">
        <f t="shared" si="3"/>
        <v>0.464580548</v>
      </c>
    </row>
    <row r="511">
      <c r="A511" s="61">
        <v>1.518643562E9</v>
      </c>
      <c r="B511" s="61">
        <v>0.0</v>
      </c>
      <c r="C511" s="61">
        <v>3140.0</v>
      </c>
      <c r="D511" s="57" t="s">
        <v>377</v>
      </c>
      <c r="E511" s="62" t="str">
        <f t="shared" si="1"/>
        <v>Test</v>
      </c>
      <c r="F511" s="53" t="str">
        <f t="shared" si="2"/>
        <v>Beijing_0</v>
      </c>
      <c r="G511" s="53">
        <f t="shared" si="3"/>
        <v>0.4499190661</v>
      </c>
    </row>
    <row r="512">
      <c r="A512" s="61">
        <v>1.516616171E9</v>
      </c>
      <c r="B512" s="61">
        <v>0.0</v>
      </c>
      <c r="C512" s="61">
        <v>1003.0</v>
      </c>
      <c r="D512" s="57" t="s">
        <v>377</v>
      </c>
      <c r="E512" s="62" t="str">
        <f t="shared" si="1"/>
        <v>Test</v>
      </c>
      <c r="F512" s="53" t="str">
        <f t="shared" si="2"/>
        <v>Beijing_0</v>
      </c>
      <c r="G512" s="53">
        <f t="shared" si="3"/>
        <v>0.7226470842</v>
      </c>
    </row>
    <row r="513">
      <c r="A513" s="61">
        <v>1.514757612E9</v>
      </c>
      <c r="B513" s="61">
        <v>0.0</v>
      </c>
      <c r="C513" s="61">
        <v>1634.0</v>
      </c>
      <c r="D513" s="57" t="s">
        <v>377</v>
      </c>
      <c r="E513" s="62" t="str">
        <f t="shared" si="1"/>
        <v>Test</v>
      </c>
      <c r="F513" s="53" t="str">
        <f t="shared" si="2"/>
        <v>Beijing_0</v>
      </c>
      <c r="G513" s="53">
        <f t="shared" si="3"/>
        <v>0.9329932749</v>
      </c>
    </row>
    <row r="514">
      <c r="A514" s="61">
        <v>1.516181671E9</v>
      </c>
      <c r="B514" s="61">
        <v>0.0</v>
      </c>
      <c r="C514" s="61">
        <v>3039.0</v>
      </c>
      <c r="D514" s="57" t="s">
        <v>377</v>
      </c>
      <c r="E514" s="62" t="str">
        <f t="shared" si="1"/>
        <v>Test</v>
      </c>
      <c r="F514" s="53" t="str">
        <f t="shared" si="2"/>
        <v>Beijing_0</v>
      </c>
      <c r="G514" s="53">
        <f t="shared" si="3"/>
        <v>0.1506301068</v>
      </c>
    </row>
    <row r="515">
      <c r="A515" s="61">
        <v>1.515836832E9</v>
      </c>
      <c r="B515" s="61">
        <v>0.0</v>
      </c>
      <c r="C515" s="61">
        <v>2722.0</v>
      </c>
      <c r="D515" s="57" t="s">
        <v>377</v>
      </c>
      <c r="E515" s="62" t="str">
        <f t="shared" si="1"/>
        <v>Test</v>
      </c>
      <c r="F515" s="53" t="str">
        <f t="shared" si="2"/>
        <v>Beijing_0</v>
      </c>
      <c r="G515" s="53">
        <f t="shared" si="3"/>
        <v>0.2161883388</v>
      </c>
    </row>
    <row r="516">
      <c r="A516" s="61">
        <v>1.51226129E9</v>
      </c>
      <c r="B516" s="61">
        <v>0.0</v>
      </c>
      <c r="C516" s="61">
        <v>3941.0</v>
      </c>
      <c r="D516" s="57" t="s">
        <v>377</v>
      </c>
      <c r="E516" s="62" t="str">
        <f t="shared" si="1"/>
        <v>Test</v>
      </c>
      <c r="F516" s="53" t="str">
        <f t="shared" si="2"/>
        <v>Beijing_0</v>
      </c>
      <c r="G516" s="53">
        <f t="shared" si="3"/>
        <v>0.1198189924</v>
      </c>
    </row>
    <row r="517">
      <c r="A517" s="61">
        <v>1.516558611E9</v>
      </c>
      <c r="B517" s="61">
        <v>0.0</v>
      </c>
      <c r="C517" s="61">
        <v>1346.0</v>
      </c>
      <c r="D517" s="57" t="s">
        <v>377</v>
      </c>
      <c r="E517" s="62" t="str">
        <f t="shared" si="1"/>
        <v>Test</v>
      </c>
      <c r="F517" s="53" t="str">
        <f t="shared" si="2"/>
        <v>Beijing_0</v>
      </c>
      <c r="G517" s="53">
        <f t="shared" si="3"/>
        <v>0.7970734474</v>
      </c>
    </row>
    <row r="518">
      <c r="A518" s="61">
        <v>1.51712989E9</v>
      </c>
      <c r="B518" s="61">
        <v>0.0</v>
      </c>
      <c r="C518" s="61">
        <v>2208.0</v>
      </c>
      <c r="D518" s="57" t="s">
        <v>377</v>
      </c>
      <c r="E518" s="62" t="str">
        <f t="shared" si="1"/>
        <v>Test</v>
      </c>
      <c r="F518" s="53" t="str">
        <f t="shared" si="2"/>
        <v>Beijing_0</v>
      </c>
      <c r="G518" s="53">
        <f t="shared" si="3"/>
        <v>0.04899615031</v>
      </c>
    </row>
    <row r="519">
      <c r="A519" s="61">
        <v>1.511821822E9</v>
      </c>
      <c r="B519" s="61">
        <v>0.0</v>
      </c>
      <c r="C519" s="61">
        <v>2467.0</v>
      </c>
      <c r="D519" s="57" t="s">
        <v>377</v>
      </c>
      <c r="E519" s="62" t="str">
        <f t="shared" si="1"/>
        <v>Test</v>
      </c>
      <c r="F519" s="53" t="str">
        <f t="shared" si="2"/>
        <v>Beijing_0</v>
      </c>
      <c r="G519" s="53">
        <f t="shared" si="3"/>
        <v>0.3172610836</v>
      </c>
    </row>
    <row r="520">
      <c r="A520" s="61">
        <v>1.512828491E9</v>
      </c>
      <c r="B520" s="61">
        <v>0.0</v>
      </c>
      <c r="C520" s="61">
        <v>3537.0</v>
      </c>
      <c r="D520" s="57" t="s">
        <v>377</v>
      </c>
      <c r="E520" s="62" t="str">
        <f t="shared" si="1"/>
        <v>Test</v>
      </c>
      <c r="F520" s="53" t="str">
        <f t="shared" si="2"/>
        <v>Beijing_0</v>
      </c>
      <c r="G520" s="53">
        <f t="shared" si="3"/>
        <v>0.8023890009</v>
      </c>
    </row>
    <row r="521">
      <c r="A521" s="61">
        <v>1.51856119E9</v>
      </c>
      <c r="B521" s="61">
        <v>0.0</v>
      </c>
      <c r="C521" s="61">
        <v>770.0</v>
      </c>
      <c r="D521" s="57" t="s">
        <v>377</v>
      </c>
      <c r="E521" s="62" t="str">
        <f t="shared" si="1"/>
        <v>Test</v>
      </c>
      <c r="F521" s="53" t="str">
        <f t="shared" si="2"/>
        <v>Beijing_0</v>
      </c>
      <c r="G521" s="53">
        <f t="shared" si="3"/>
        <v>0.08687568538</v>
      </c>
    </row>
    <row r="522">
      <c r="A522" s="61">
        <v>1.515144461E9</v>
      </c>
      <c r="B522" s="61">
        <v>0.0</v>
      </c>
      <c r="C522" s="61">
        <v>4264.0</v>
      </c>
      <c r="D522" s="57" t="s">
        <v>377</v>
      </c>
      <c r="E522" s="62" t="str">
        <f t="shared" si="1"/>
        <v>Test</v>
      </c>
      <c r="F522" s="53" t="str">
        <f t="shared" si="2"/>
        <v>Beijing_0</v>
      </c>
      <c r="G522" s="53">
        <f t="shared" si="3"/>
        <v>0.5531974493</v>
      </c>
    </row>
    <row r="523">
      <c r="A523" s="61">
        <v>1.519518351E9</v>
      </c>
      <c r="B523" s="61">
        <v>0.0</v>
      </c>
      <c r="C523" s="61">
        <v>2894.0</v>
      </c>
      <c r="D523" s="57" t="s">
        <v>377</v>
      </c>
      <c r="E523" s="62" t="str">
        <f t="shared" si="1"/>
        <v>Test</v>
      </c>
      <c r="F523" s="53" t="str">
        <f t="shared" si="2"/>
        <v>Beijing_0</v>
      </c>
      <c r="G523" s="53">
        <f t="shared" si="3"/>
        <v>0.5862452537</v>
      </c>
    </row>
    <row r="524">
      <c r="A524" s="61">
        <v>1.516265062E9</v>
      </c>
      <c r="B524" s="61">
        <v>0.0</v>
      </c>
      <c r="C524" s="61">
        <v>3251.0</v>
      </c>
      <c r="D524" s="57" t="s">
        <v>377</v>
      </c>
      <c r="E524" s="62" t="str">
        <f t="shared" si="1"/>
        <v>Test</v>
      </c>
      <c r="F524" s="53" t="str">
        <f t="shared" si="2"/>
        <v>Beijing_0</v>
      </c>
      <c r="G524" s="53">
        <f t="shared" si="3"/>
        <v>0.9145147685</v>
      </c>
    </row>
    <row r="525">
      <c r="A525" s="61">
        <v>1.51604584E9</v>
      </c>
      <c r="B525" s="61">
        <v>0.0</v>
      </c>
      <c r="C525" s="61">
        <v>1924.0</v>
      </c>
      <c r="D525" s="57" t="s">
        <v>377</v>
      </c>
      <c r="E525" s="62" t="str">
        <f t="shared" si="1"/>
        <v>Test</v>
      </c>
      <c r="F525" s="53" t="str">
        <f t="shared" si="2"/>
        <v>Beijing_0</v>
      </c>
      <c r="G525" s="53">
        <f t="shared" si="3"/>
        <v>0.2901383453</v>
      </c>
    </row>
    <row r="526">
      <c r="A526" s="61">
        <v>1.512402832E9</v>
      </c>
      <c r="B526" s="61">
        <v>0.0</v>
      </c>
      <c r="C526" s="61">
        <v>2442.0</v>
      </c>
      <c r="D526" s="57" t="s">
        <v>377</v>
      </c>
      <c r="E526" s="62" t="str">
        <f t="shared" si="1"/>
        <v>Test</v>
      </c>
      <c r="F526" s="53" t="str">
        <f t="shared" si="2"/>
        <v>Beijing_0</v>
      </c>
      <c r="G526" s="53">
        <f t="shared" si="3"/>
        <v>0.1230302907</v>
      </c>
    </row>
    <row r="527">
      <c r="A527" s="61">
        <v>1.5147898E9</v>
      </c>
      <c r="B527" s="61">
        <v>0.0</v>
      </c>
      <c r="C527" s="61">
        <v>2400.0</v>
      </c>
      <c r="D527" s="57" t="s">
        <v>377</v>
      </c>
      <c r="E527" s="62" t="str">
        <f t="shared" si="1"/>
        <v>Test</v>
      </c>
      <c r="F527" s="53" t="str">
        <f t="shared" si="2"/>
        <v>Beijing_0</v>
      </c>
      <c r="G527" s="53">
        <f t="shared" si="3"/>
        <v>0.3741832657</v>
      </c>
    </row>
    <row r="528">
      <c r="A528" s="61">
        <v>1.515868481E9</v>
      </c>
      <c r="B528" s="61">
        <v>0.0</v>
      </c>
      <c r="C528" s="61">
        <v>1598.0</v>
      </c>
      <c r="D528" s="57" t="s">
        <v>377</v>
      </c>
      <c r="E528" s="62" t="str">
        <f t="shared" si="1"/>
        <v>Test</v>
      </c>
      <c r="F528" s="53" t="str">
        <f t="shared" si="2"/>
        <v>Beijing_0</v>
      </c>
      <c r="G528" s="53">
        <f t="shared" si="3"/>
        <v>0.2063985779</v>
      </c>
    </row>
    <row r="529">
      <c r="A529" s="61">
        <v>1.513134011E9</v>
      </c>
      <c r="B529" s="61">
        <v>0.0</v>
      </c>
      <c r="C529" s="61">
        <v>1424.0</v>
      </c>
      <c r="D529" s="57" t="s">
        <v>377</v>
      </c>
      <c r="E529" s="62" t="str">
        <f t="shared" si="1"/>
        <v>Test</v>
      </c>
      <c r="F529" s="53" t="str">
        <f t="shared" si="2"/>
        <v>Beijing_0</v>
      </c>
      <c r="G529" s="53">
        <f t="shared" si="3"/>
        <v>0.6109271774</v>
      </c>
    </row>
    <row r="530">
      <c r="A530" s="61">
        <v>1.5143161E9</v>
      </c>
      <c r="B530" s="61">
        <v>0.0</v>
      </c>
      <c r="C530" s="61">
        <v>2348.0</v>
      </c>
      <c r="D530" s="57" t="s">
        <v>377</v>
      </c>
      <c r="E530" s="62" t="str">
        <f t="shared" si="1"/>
        <v>Test</v>
      </c>
      <c r="F530" s="53" t="str">
        <f t="shared" si="2"/>
        <v>Beijing_0</v>
      </c>
      <c r="G530" s="53">
        <f t="shared" si="3"/>
        <v>0.01027739325</v>
      </c>
    </row>
    <row r="531">
      <c r="A531" s="61">
        <v>1.512690311E9</v>
      </c>
      <c r="B531" s="61">
        <v>0.0</v>
      </c>
      <c r="C531" s="61">
        <v>2453.0</v>
      </c>
      <c r="D531" s="57" t="s">
        <v>377</v>
      </c>
      <c r="E531" s="62" t="str">
        <f t="shared" si="1"/>
        <v>Test</v>
      </c>
      <c r="F531" s="53" t="str">
        <f t="shared" si="2"/>
        <v>Beijing_0</v>
      </c>
      <c r="G531" s="53">
        <f t="shared" si="3"/>
        <v>0.5023315492</v>
      </c>
    </row>
    <row r="532">
      <c r="A532" s="61">
        <v>1.515868562E9</v>
      </c>
      <c r="B532" s="61">
        <v>0.0</v>
      </c>
      <c r="C532" s="61">
        <v>2455.0</v>
      </c>
      <c r="D532" s="57" t="s">
        <v>377</v>
      </c>
      <c r="E532" s="62" t="str">
        <f t="shared" si="1"/>
        <v>Test</v>
      </c>
      <c r="F532" s="53" t="str">
        <f t="shared" si="2"/>
        <v>Beijing_0</v>
      </c>
      <c r="G532" s="53">
        <f t="shared" si="3"/>
        <v>0.2965970549</v>
      </c>
    </row>
    <row r="533">
      <c r="A533" s="61">
        <v>1.517061922E9</v>
      </c>
      <c r="B533" s="61">
        <v>0.0</v>
      </c>
      <c r="C533" s="61">
        <v>517.0</v>
      </c>
      <c r="D533" s="57" t="s">
        <v>377</v>
      </c>
      <c r="E533" s="62" t="str">
        <f t="shared" si="1"/>
        <v>Test</v>
      </c>
      <c r="F533" s="53" t="str">
        <f t="shared" si="2"/>
        <v>Beijing_0</v>
      </c>
      <c r="G533" s="53">
        <f t="shared" si="3"/>
        <v>0.962486626</v>
      </c>
    </row>
    <row r="534">
      <c r="A534" s="61">
        <v>1.519104491E9</v>
      </c>
      <c r="B534" s="61">
        <v>0.0</v>
      </c>
      <c r="C534" s="61">
        <v>813.0</v>
      </c>
      <c r="D534" s="57" t="s">
        <v>377</v>
      </c>
      <c r="E534" s="62" t="str">
        <f t="shared" si="1"/>
        <v>Test</v>
      </c>
      <c r="F534" s="53" t="str">
        <f t="shared" si="2"/>
        <v>Beijing_0</v>
      </c>
      <c r="G534" s="53">
        <f t="shared" si="3"/>
        <v>0.6445705179</v>
      </c>
    </row>
    <row r="535">
      <c r="A535" s="61">
        <v>1.517847352E9</v>
      </c>
      <c r="B535" s="61">
        <v>0.0</v>
      </c>
      <c r="C535" s="61">
        <v>4502.0</v>
      </c>
      <c r="D535" s="57" t="s">
        <v>377</v>
      </c>
      <c r="E535" s="62" t="str">
        <f t="shared" si="1"/>
        <v>Test</v>
      </c>
      <c r="F535" s="53" t="str">
        <f t="shared" si="2"/>
        <v>Beijing_0</v>
      </c>
      <c r="G535" s="53">
        <f t="shared" si="3"/>
        <v>0.5232216668</v>
      </c>
    </row>
    <row r="536">
      <c r="A536" s="61">
        <v>1.51283221E9</v>
      </c>
      <c r="B536" s="61">
        <v>0.0</v>
      </c>
      <c r="C536" s="61">
        <v>540.0</v>
      </c>
      <c r="D536" s="57" t="s">
        <v>377</v>
      </c>
      <c r="E536" s="62" t="str">
        <f t="shared" si="1"/>
        <v>Test</v>
      </c>
      <c r="F536" s="53" t="str">
        <f t="shared" si="2"/>
        <v>Beijing_0</v>
      </c>
      <c r="G536" s="53">
        <f t="shared" si="3"/>
        <v>0.8373583251</v>
      </c>
    </row>
    <row r="537">
      <c r="A537" s="61">
        <v>1.5195792E9</v>
      </c>
      <c r="B537" s="61">
        <v>0.0</v>
      </c>
      <c r="C537" s="61">
        <v>3021.0</v>
      </c>
      <c r="D537" s="57" t="s">
        <v>377</v>
      </c>
      <c r="E537" s="62" t="str">
        <f t="shared" si="1"/>
        <v>Test</v>
      </c>
      <c r="F537" s="53" t="str">
        <f t="shared" si="2"/>
        <v>Beijing_0</v>
      </c>
      <c r="G537" s="53">
        <f t="shared" si="3"/>
        <v>0.5284703519</v>
      </c>
    </row>
    <row r="538">
      <c r="A538" s="61">
        <v>1.512033332E9</v>
      </c>
      <c r="B538" s="61">
        <v>0.0</v>
      </c>
      <c r="C538" s="61">
        <v>1099.0</v>
      </c>
      <c r="D538" s="57" t="s">
        <v>377</v>
      </c>
      <c r="E538" s="62" t="str">
        <f t="shared" si="1"/>
        <v>Test</v>
      </c>
      <c r="F538" s="53" t="str">
        <f t="shared" si="2"/>
        <v>Beijing_0</v>
      </c>
      <c r="G538" s="53">
        <f t="shared" si="3"/>
        <v>0.7503596574</v>
      </c>
    </row>
    <row r="539">
      <c r="A539" s="61">
        <v>1.518901962E9</v>
      </c>
      <c r="B539" s="61">
        <v>0.0</v>
      </c>
      <c r="C539" s="61">
        <v>1070.0</v>
      </c>
      <c r="D539" s="57" t="s">
        <v>377</v>
      </c>
      <c r="E539" s="62" t="str">
        <f t="shared" si="1"/>
        <v>Test</v>
      </c>
      <c r="F539" s="53" t="str">
        <f t="shared" si="2"/>
        <v>Beijing_0</v>
      </c>
      <c r="G539" s="53">
        <f t="shared" si="3"/>
        <v>0.3812317357</v>
      </c>
    </row>
    <row r="540">
      <c r="A540" s="61">
        <v>1.513342362E9</v>
      </c>
      <c r="B540" s="61">
        <v>0.0</v>
      </c>
      <c r="C540" s="61">
        <v>3801.0</v>
      </c>
      <c r="D540" s="57" t="s">
        <v>377</v>
      </c>
      <c r="E540" s="62" t="str">
        <f t="shared" si="1"/>
        <v>Test</v>
      </c>
      <c r="F540" s="53" t="str">
        <f t="shared" si="2"/>
        <v>Beijing_0</v>
      </c>
      <c r="G540" s="53">
        <f t="shared" si="3"/>
        <v>0.3751316485</v>
      </c>
    </row>
    <row r="541">
      <c r="A541" s="61">
        <v>1.516906361E9</v>
      </c>
      <c r="B541" s="61">
        <v>0.0</v>
      </c>
      <c r="C541" s="61">
        <v>3008.0</v>
      </c>
      <c r="D541" s="57" t="s">
        <v>377</v>
      </c>
      <c r="E541" s="62" t="str">
        <f t="shared" si="1"/>
        <v>Test</v>
      </c>
      <c r="F541" s="53" t="str">
        <f t="shared" si="2"/>
        <v>Beijing_0</v>
      </c>
      <c r="G541" s="53">
        <f t="shared" si="3"/>
        <v>0.9583775126</v>
      </c>
    </row>
    <row r="542">
      <c r="A542" s="61">
        <v>1.514690071E9</v>
      </c>
      <c r="B542" s="61">
        <v>0.0</v>
      </c>
      <c r="C542" s="61">
        <v>1006.0</v>
      </c>
      <c r="D542" s="57" t="s">
        <v>377</v>
      </c>
      <c r="E542" s="62" t="str">
        <f t="shared" si="1"/>
        <v>Test</v>
      </c>
      <c r="F542" s="53" t="str">
        <f t="shared" si="2"/>
        <v>Beijing_0</v>
      </c>
      <c r="G542" s="53">
        <f t="shared" si="3"/>
        <v>0.6223877977</v>
      </c>
    </row>
    <row r="543">
      <c r="A543" s="61">
        <v>1.518396431E9</v>
      </c>
      <c r="B543" s="61">
        <v>0.0</v>
      </c>
      <c r="C543" s="61">
        <v>173.0</v>
      </c>
      <c r="D543" s="57" t="s">
        <v>377</v>
      </c>
      <c r="E543" s="62" t="str">
        <f t="shared" si="1"/>
        <v>Test</v>
      </c>
      <c r="F543" s="53" t="str">
        <f t="shared" si="2"/>
        <v>Beijing_0</v>
      </c>
      <c r="G543" s="53">
        <f t="shared" si="3"/>
        <v>0.4901548948</v>
      </c>
    </row>
    <row r="544">
      <c r="A544" s="61">
        <v>1.519760981E9</v>
      </c>
      <c r="B544" s="61">
        <v>0.0</v>
      </c>
      <c r="C544" s="61">
        <v>1456.0</v>
      </c>
      <c r="D544" s="57" t="s">
        <v>377</v>
      </c>
      <c r="E544" s="62" t="str">
        <f t="shared" si="1"/>
        <v>Test</v>
      </c>
      <c r="F544" s="53" t="str">
        <f t="shared" si="2"/>
        <v>Beijing_0</v>
      </c>
      <c r="G544" s="53">
        <f t="shared" si="3"/>
        <v>0.5079643154</v>
      </c>
    </row>
    <row r="545">
      <c r="A545" s="61">
        <v>1.517768222E9</v>
      </c>
      <c r="B545" s="61">
        <v>0.0</v>
      </c>
      <c r="C545" s="61">
        <v>545.0</v>
      </c>
      <c r="D545" s="57" t="s">
        <v>377</v>
      </c>
      <c r="E545" s="62" t="str">
        <f t="shared" si="1"/>
        <v>Test</v>
      </c>
      <c r="F545" s="53" t="str">
        <f t="shared" si="2"/>
        <v>Beijing_0</v>
      </c>
      <c r="G545" s="53">
        <f t="shared" si="3"/>
        <v>0.7679043782</v>
      </c>
    </row>
    <row r="546">
      <c r="A546" s="61">
        <v>1.516082211E9</v>
      </c>
      <c r="B546" s="61">
        <v>0.0</v>
      </c>
      <c r="C546" s="61">
        <v>460.0</v>
      </c>
      <c r="D546" s="57" t="s">
        <v>377</v>
      </c>
      <c r="E546" s="62" t="str">
        <f t="shared" si="1"/>
        <v>Test</v>
      </c>
      <c r="F546" s="53" t="str">
        <f t="shared" si="2"/>
        <v>Beijing_0</v>
      </c>
      <c r="G546" s="53">
        <f t="shared" si="3"/>
        <v>0.4997649945</v>
      </c>
    </row>
    <row r="547">
      <c r="A547" s="61">
        <v>1.517471632E9</v>
      </c>
      <c r="B547" s="61">
        <v>0.0</v>
      </c>
      <c r="C547" s="61">
        <v>1309.0</v>
      </c>
      <c r="D547" s="57" t="s">
        <v>377</v>
      </c>
      <c r="E547" s="62" t="str">
        <f t="shared" si="1"/>
        <v>Test</v>
      </c>
      <c r="F547" s="53" t="str">
        <f t="shared" si="2"/>
        <v>Beijing_0</v>
      </c>
      <c r="G547" s="53">
        <f t="shared" si="3"/>
        <v>0.5782591159</v>
      </c>
    </row>
    <row r="548">
      <c r="A548" s="61">
        <v>1.51462256E9</v>
      </c>
      <c r="B548" s="61">
        <v>0.0</v>
      </c>
      <c r="C548" s="61">
        <v>249.0</v>
      </c>
      <c r="D548" s="57" t="s">
        <v>377</v>
      </c>
      <c r="E548" s="62" t="str">
        <f t="shared" si="1"/>
        <v>Test</v>
      </c>
      <c r="F548" s="53" t="str">
        <f t="shared" si="2"/>
        <v>Beijing_0</v>
      </c>
      <c r="G548" s="53">
        <f t="shared" si="3"/>
        <v>0.4073214096</v>
      </c>
    </row>
    <row r="549">
      <c r="A549" s="61">
        <v>1.513195361E9</v>
      </c>
      <c r="B549" s="61">
        <v>0.0</v>
      </c>
      <c r="C549" s="61">
        <v>811.0</v>
      </c>
      <c r="D549" s="57" t="s">
        <v>377</v>
      </c>
      <c r="E549" s="62" t="str">
        <f t="shared" si="1"/>
        <v>Test</v>
      </c>
      <c r="F549" s="53" t="str">
        <f t="shared" si="2"/>
        <v>Beijing_0</v>
      </c>
      <c r="G549" s="53">
        <f t="shared" si="3"/>
        <v>0.926052729</v>
      </c>
    </row>
    <row r="550">
      <c r="A550" s="61">
        <v>1.512941492E9</v>
      </c>
      <c r="B550" s="61">
        <v>0.0</v>
      </c>
      <c r="C550" s="61">
        <v>896.0</v>
      </c>
      <c r="D550" s="57" t="s">
        <v>377</v>
      </c>
      <c r="E550" s="62" t="str">
        <f t="shared" si="1"/>
        <v>Test</v>
      </c>
      <c r="F550" s="53" t="str">
        <f t="shared" si="2"/>
        <v>Beijing_0</v>
      </c>
      <c r="G550" s="53">
        <f t="shared" si="3"/>
        <v>0.6476813034</v>
      </c>
    </row>
    <row r="551">
      <c r="A551" s="61">
        <v>1.518809401E9</v>
      </c>
      <c r="B551" s="61">
        <v>0.0</v>
      </c>
      <c r="C551" s="61">
        <v>511.0</v>
      </c>
      <c r="D551" s="57" t="s">
        <v>377</v>
      </c>
      <c r="E551" s="62" t="str">
        <f t="shared" si="1"/>
        <v>Test</v>
      </c>
      <c r="F551" s="53" t="str">
        <f t="shared" si="2"/>
        <v>Beijing_0</v>
      </c>
      <c r="G551" s="53">
        <f t="shared" si="3"/>
        <v>0.3905905039</v>
      </c>
    </row>
    <row r="552">
      <c r="A552" s="61">
        <v>1.51477095E9</v>
      </c>
      <c r="B552" s="61">
        <v>0.0</v>
      </c>
      <c r="C552" s="61">
        <v>895.0</v>
      </c>
      <c r="D552" s="57" t="s">
        <v>377</v>
      </c>
      <c r="E552" s="62" t="str">
        <f t="shared" si="1"/>
        <v>Test</v>
      </c>
      <c r="F552" s="53" t="str">
        <f t="shared" si="2"/>
        <v>Beijing_0</v>
      </c>
      <c r="G552" s="53">
        <f t="shared" si="3"/>
        <v>0.8939340139</v>
      </c>
    </row>
    <row r="553">
      <c r="A553" s="61">
        <v>1.517115501E9</v>
      </c>
      <c r="B553" s="61">
        <v>0.0</v>
      </c>
      <c r="C553" s="61">
        <v>398.0</v>
      </c>
      <c r="D553" s="57" t="s">
        <v>377</v>
      </c>
      <c r="E553" s="62" t="str">
        <f t="shared" si="1"/>
        <v>Test</v>
      </c>
      <c r="F553" s="53" t="str">
        <f t="shared" si="2"/>
        <v>Beijing_0</v>
      </c>
      <c r="G553" s="53">
        <f t="shared" si="3"/>
        <v>0.9282203621</v>
      </c>
    </row>
    <row r="554">
      <c r="A554" s="61">
        <v>1.5156107E9</v>
      </c>
      <c r="B554" s="61">
        <v>0.0</v>
      </c>
      <c r="C554" s="61">
        <v>2264.0</v>
      </c>
      <c r="D554" s="57" t="s">
        <v>377</v>
      </c>
      <c r="E554" s="62" t="str">
        <f t="shared" si="1"/>
        <v>Test</v>
      </c>
      <c r="F554" s="53" t="str">
        <f t="shared" si="2"/>
        <v>Beijing_0</v>
      </c>
      <c r="G554" s="53">
        <f t="shared" si="3"/>
        <v>0.5809929329</v>
      </c>
    </row>
    <row r="555">
      <c r="A555" s="61">
        <v>1.513477532E9</v>
      </c>
      <c r="B555" s="61">
        <v>0.0</v>
      </c>
      <c r="C555" s="61">
        <v>2387.0</v>
      </c>
      <c r="D555" s="57" t="s">
        <v>377</v>
      </c>
      <c r="E555" s="62" t="str">
        <f t="shared" si="1"/>
        <v>Test</v>
      </c>
      <c r="F555" s="53" t="str">
        <f t="shared" si="2"/>
        <v>Beijing_0</v>
      </c>
      <c r="G555" s="53">
        <f t="shared" si="3"/>
        <v>0.4837801519</v>
      </c>
    </row>
    <row r="556">
      <c r="A556" s="61">
        <v>1.51744339E9</v>
      </c>
      <c r="B556" s="61">
        <v>0.0</v>
      </c>
      <c r="C556" s="61">
        <v>515.0</v>
      </c>
      <c r="D556" s="57" t="s">
        <v>377</v>
      </c>
      <c r="E556" s="62" t="str">
        <f t="shared" si="1"/>
        <v>Test</v>
      </c>
      <c r="F556" s="53" t="str">
        <f t="shared" si="2"/>
        <v>Beijing_0</v>
      </c>
      <c r="G556" s="53">
        <f t="shared" si="3"/>
        <v>0.03560207605</v>
      </c>
    </row>
    <row r="557">
      <c r="A557" s="61">
        <v>1.512943342E9</v>
      </c>
      <c r="B557" s="61">
        <v>0.0</v>
      </c>
      <c r="C557" s="61">
        <v>1180.0</v>
      </c>
      <c r="D557" s="57" t="s">
        <v>377</v>
      </c>
      <c r="E557" s="62" t="str">
        <f t="shared" si="1"/>
        <v>Test</v>
      </c>
      <c r="F557" s="53" t="str">
        <f t="shared" si="2"/>
        <v>Beijing_0</v>
      </c>
      <c r="G557" s="53">
        <f t="shared" si="3"/>
        <v>0.8781311942</v>
      </c>
    </row>
    <row r="558">
      <c r="A558" s="61">
        <v>1.51264851E9</v>
      </c>
      <c r="B558" s="61">
        <v>0.0</v>
      </c>
      <c r="C558" s="61">
        <v>428.0</v>
      </c>
      <c r="D558" s="57" t="s">
        <v>377</v>
      </c>
      <c r="E558" s="62" t="str">
        <f t="shared" si="1"/>
        <v>Test</v>
      </c>
      <c r="F558" s="53" t="str">
        <f t="shared" si="2"/>
        <v>Beijing_0</v>
      </c>
      <c r="G558" s="53">
        <f t="shared" si="3"/>
        <v>0.8453618404</v>
      </c>
    </row>
    <row r="559">
      <c r="A559" s="61">
        <v>1.516339171E9</v>
      </c>
      <c r="B559" s="61">
        <v>0.0</v>
      </c>
      <c r="C559" s="61">
        <v>1329.0</v>
      </c>
      <c r="D559" s="57" t="s">
        <v>377</v>
      </c>
      <c r="E559" s="62" t="str">
        <f t="shared" si="1"/>
        <v>Test</v>
      </c>
      <c r="F559" s="53" t="str">
        <f t="shared" si="2"/>
        <v>Beijing_0</v>
      </c>
      <c r="G559" s="53">
        <f t="shared" si="3"/>
        <v>0.9003723623</v>
      </c>
    </row>
    <row r="560">
      <c r="A560" s="61">
        <v>1.519172932E9</v>
      </c>
      <c r="B560" s="61">
        <v>0.0</v>
      </c>
      <c r="C560" s="61">
        <v>750.0</v>
      </c>
      <c r="D560" s="57" t="s">
        <v>377</v>
      </c>
      <c r="E560" s="62" t="str">
        <f t="shared" si="1"/>
        <v>Test</v>
      </c>
      <c r="F560" s="53" t="str">
        <f t="shared" si="2"/>
        <v>Beijing_0</v>
      </c>
      <c r="G560" s="53">
        <f t="shared" si="3"/>
        <v>0.6694479725</v>
      </c>
    </row>
    <row r="561">
      <c r="A561" s="61">
        <v>1.51748547E9</v>
      </c>
      <c r="B561" s="61">
        <v>0.0</v>
      </c>
      <c r="C561" s="61">
        <v>1130.0</v>
      </c>
      <c r="D561" s="57" t="s">
        <v>377</v>
      </c>
      <c r="E561" s="62" t="str">
        <f t="shared" si="1"/>
        <v>Test</v>
      </c>
      <c r="F561" s="53" t="str">
        <f t="shared" si="2"/>
        <v>Beijing_0</v>
      </c>
      <c r="G561" s="53">
        <f t="shared" si="3"/>
        <v>0.2313452805</v>
      </c>
    </row>
    <row r="562">
      <c r="A562" s="61">
        <v>1.512988861E9</v>
      </c>
      <c r="B562" s="61">
        <v>0.0</v>
      </c>
      <c r="C562" s="61">
        <v>3314.0</v>
      </c>
      <c r="D562" s="57" t="s">
        <v>377</v>
      </c>
      <c r="E562" s="62" t="str">
        <f t="shared" si="1"/>
        <v>Test</v>
      </c>
      <c r="F562" s="53" t="str">
        <f t="shared" si="2"/>
        <v>Beijing_0</v>
      </c>
      <c r="G562" s="53">
        <f t="shared" si="3"/>
        <v>0.9093237499</v>
      </c>
    </row>
    <row r="563">
      <c r="A563" s="61">
        <v>1.517199171E9</v>
      </c>
      <c r="B563" s="61">
        <v>0.0</v>
      </c>
      <c r="C563" s="61">
        <v>1663.0</v>
      </c>
      <c r="D563" s="57" t="s">
        <v>377</v>
      </c>
      <c r="E563" s="62" t="str">
        <f t="shared" si="1"/>
        <v>Test</v>
      </c>
      <c r="F563" s="53" t="str">
        <f t="shared" si="2"/>
        <v>Beijing_0</v>
      </c>
      <c r="G563" s="53">
        <f t="shared" si="3"/>
        <v>0.4676999809</v>
      </c>
    </row>
    <row r="564">
      <c r="A564" s="61">
        <v>1.516627231E9</v>
      </c>
      <c r="B564" s="61">
        <v>0.0</v>
      </c>
      <c r="C564" s="61">
        <v>2634.0</v>
      </c>
      <c r="D564" s="57" t="s">
        <v>377</v>
      </c>
      <c r="E564" s="62" t="str">
        <f t="shared" si="1"/>
        <v>Test</v>
      </c>
      <c r="F564" s="53" t="str">
        <f t="shared" si="2"/>
        <v>Beijing_0</v>
      </c>
      <c r="G564" s="53">
        <f t="shared" si="3"/>
        <v>0.3419377826</v>
      </c>
    </row>
    <row r="565">
      <c r="A565" s="61">
        <v>1.513207321E9</v>
      </c>
      <c r="B565" s="61">
        <v>0.0</v>
      </c>
      <c r="C565" s="61">
        <v>1819.0</v>
      </c>
      <c r="D565" s="57" t="s">
        <v>377</v>
      </c>
      <c r="E565" s="62" t="str">
        <f t="shared" si="1"/>
        <v>Test</v>
      </c>
      <c r="F565" s="53" t="str">
        <f t="shared" si="2"/>
        <v>Beijing_0</v>
      </c>
      <c r="G565" s="53">
        <f t="shared" si="3"/>
        <v>0.8892225492</v>
      </c>
    </row>
    <row r="566">
      <c r="A566" s="61">
        <v>1.518356051E9</v>
      </c>
      <c r="B566" s="61">
        <v>0.0</v>
      </c>
      <c r="C566" s="61">
        <v>2549.0</v>
      </c>
      <c r="D566" s="57" t="s">
        <v>377</v>
      </c>
      <c r="E566" s="62" t="str">
        <f t="shared" si="1"/>
        <v>Test</v>
      </c>
      <c r="F566" s="53" t="str">
        <f t="shared" si="2"/>
        <v>Beijing_0</v>
      </c>
      <c r="G566" s="53">
        <f t="shared" si="3"/>
        <v>0.01460528951</v>
      </c>
    </row>
    <row r="567">
      <c r="A567" s="61">
        <v>1.515994482E9</v>
      </c>
      <c r="B567" s="61">
        <v>0.0</v>
      </c>
      <c r="C567" s="61">
        <v>3423.0</v>
      </c>
      <c r="D567" s="57" t="s">
        <v>377</v>
      </c>
      <c r="E567" s="62" t="str">
        <f t="shared" si="1"/>
        <v>Test</v>
      </c>
      <c r="F567" s="53" t="str">
        <f t="shared" si="2"/>
        <v>Beijing_0</v>
      </c>
      <c r="G567" s="53">
        <f t="shared" si="3"/>
        <v>0.8305899533</v>
      </c>
    </row>
    <row r="568">
      <c r="A568" s="61">
        <v>1.51427299E9</v>
      </c>
      <c r="B568" s="61">
        <v>0.0</v>
      </c>
      <c r="C568" s="61">
        <v>2479.0</v>
      </c>
      <c r="D568" s="57" t="s">
        <v>377</v>
      </c>
      <c r="E568" s="62" t="str">
        <f t="shared" si="1"/>
        <v>Test</v>
      </c>
      <c r="F568" s="53" t="str">
        <f t="shared" si="2"/>
        <v>Beijing_0</v>
      </c>
      <c r="G568" s="53">
        <f t="shared" si="3"/>
        <v>0.9070569554</v>
      </c>
    </row>
    <row r="569">
      <c r="A569" s="61">
        <v>1.519454161E9</v>
      </c>
      <c r="B569" s="61">
        <v>0.0</v>
      </c>
      <c r="C569" s="61">
        <v>651.0</v>
      </c>
      <c r="D569" s="57" t="s">
        <v>377</v>
      </c>
      <c r="E569" s="62" t="str">
        <f t="shared" si="1"/>
        <v>Test</v>
      </c>
      <c r="F569" s="53" t="str">
        <f t="shared" si="2"/>
        <v>Beijing_0</v>
      </c>
      <c r="G569" s="53">
        <f t="shared" si="3"/>
        <v>0.2745956845</v>
      </c>
    </row>
    <row r="570">
      <c r="A570" s="61">
        <v>1.518356072E9</v>
      </c>
      <c r="B570" s="61">
        <v>0.0</v>
      </c>
      <c r="C570" s="61">
        <v>271.0</v>
      </c>
      <c r="D570" s="57" t="s">
        <v>377</v>
      </c>
      <c r="E570" s="62" t="str">
        <f t="shared" si="1"/>
        <v>Test</v>
      </c>
      <c r="F570" s="53" t="str">
        <f t="shared" si="2"/>
        <v>Beijing_0</v>
      </c>
      <c r="G570" s="53">
        <f t="shared" si="3"/>
        <v>0.2822061813</v>
      </c>
    </row>
    <row r="571">
      <c r="A571" s="61">
        <v>1.51322884E9</v>
      </c>
      <c r="B571" s="61">
        <v>0.0</v>
      </c>
      <c r="C571" s="61">
        <v>3780.0</v>
      </c>
      <c r="D571" s="57" t="s">
        <v>377</v>
      </c>
      <c r="E571" s="62" t="str">
        <f t="shared" si="1"/>
        <v>Test</v>
      </c>
      <c r="F571" s="53" t="str">
        <f t="shared" si="2"/>
        <v>Beijing_0</v>
      </c>
      <c r="G571" s="53">
        <f t="shared" si="3"/>
        <v>0.09769088686</v>
      </c>
    </row>
    <row r="572">
      <c r="A572" s="61">
        <v>1.519514622E9</v>
      </c>
      <c r="B572" s="61">
        <v>0.0</v>
      </c>
      <c r="C572" s="61">
        <v>4418.0</v>
      </c>
      <c r="D572" s="57" t="s">
        <v>377</v>
      </c>
      <c r="E572" s="62" t="str">
        <f t="shared" si="1"/>
        <v>Test</v>
      </c>
      <c r="F572" s="53" t="str">
        <f t="shared" si="2"/>
        <v>Beijing_0</v>
      </c>
      <c r="G572" s="53">
        <f t="shared" si="3"/>
        <v>0.4263476388</v>
      </c>
    </row>
    <row r="573">
      <c r="A573" s="61">
        <v>1.514946632E9</v>
      </c>
      <c r="B573" s="61">
        <v>0.0</v>
      </c>
      <c r="C573" s="61">
        <v>656.0</v>
      </c>
      <c r="D573" s="57" t="s">
        <v>377</v>
      </c>
      <c r="E573" s="62" t="str">
        <f t="shared" si="1"/>
        <v>Test</v>
      </c>
      <c r="F573" s="53" t="str">
        <f t="shared" si="2"/>
        <v>Beijing_0</v>
      </c>
      <c r="G573" s="53">
        <f t="shared" si="3"/>
        <v>0.8690415401</v>
      </c>
    </row>
    <row r="574">
      <c r="A574" s="61">
        <v>1.512939261E9</v>
      </c>
      <c r="B574" s="61">
        <v>0.0</v>
      </c>
      <c r="C574" s="61">
        <v>301.0</v>
      </c>
      <c r="D574" s="57" t="s">
        <v>377</v>
      </c>
      <c r="E574" s="62" t="str">
        <f t="shared" si="1"/>
        <v>Test</v>
      </c>
      <c r="F574" s="53" t="str">
        <f t="shared" si="2"/>
        <v>Beijing_0</v>
      </c>
      <c r="G574" s="53">
        <f t="shared" si="3"/>
        <v>0.9782074074</v>
      </c>
    </row>
    <row r="575">
      <c r="A575" s="61">
        <v>1.513535792E9</v>
      </c>
      <c r="B575" s="61">
        <v>0.0</v>
      </c>
      <c r="C575" s="61">
        <v>4258.0</v>
      </c>
      <c r="D575" s="57" t="s">
        <v>377</v>
      </c>
      <c r="E575" s="62" t="str">
        <f t="shared" si="1"/>
        <v>Test</v>
      </c>
      <c r="F575" s="53" t="str">
        <f t="shared" si="2"/>
        <v>Beijing_0</v>
      </c>
      <c r="G575" s="53">
        <f t="shared" si="3"/>
        <v>0.1579710757</v>
      </c>
    </row>
    <row r="576">
      <c r="A576" s="61">
        <v>1.517279172E9</v>
      </c>
      <c r="B576" s="61">
        <v>0.0</v>
      </c>
      <c r="C576" s="61">
        <v>859.0</v>
      </c>
      <c r="D576" s="57" t="s">
        <v>377</v>
      </c>
      <c r="E576" s="62" t="str">
        <f t="shared" si="1"/>
        <v>Test</v>
      </c>
      <c r="F576" s="53" t="str">
        <f t="shared" si="2"/>
        <v>Beijing_0</v>
      </c>
      <c r="G576" s="53">
        <f t="shared" si="3"/>
        <v>0.07408562727</v>
      </c>
    </row>
    <row r="577">
      <c r="A577" s="61">
        <v>1.51961267E9</v>
      </c>
      <c r="B577" s="61">
        <v>0.0</v>
      </c>
      <c r="C577" s="61">
        <v>598.0</v>
      </c>
      <c r="D577" s="57" t="s">
        <v>377</v>
      </c>
      <c r="E577" s="62" t="str">
        <f t="shared" si="1"/>
        <v>Test</v>
      </c>
      <c r="F577" s="53" t="str">
        <f t="shared" si="2"/>
        <v>Beijing_0</v>
      </c>
      <c r="G577" s="53">
        <f t="shared" si="3"/>
        <v>0.4465227363</v>
      </c>
    </row>
    <row r="578">
      <c r="A578" s="61">
        <v>1.511504382E9</v>
      </c>
      <c r="B578" s="61">
        <v>0.0</v>
      </c>
      <c r="C578" s="61">
        <v>380.0</v>
      </c>
      <c r="D578" s="57" t="s">
        <v>377</v>
      </c>
      <c r="E578" s="62" t="str">
        <f t="shared" si="1"/>
        <v>Test</v>
      </c>
      <c r="F578" s="53" t="str">
        <f t="shared" si="2"/>
        <v>Beijing_0</v>
      </c>
      <c r="G578" s="53">
        <f t="shared" si="3"/>
        <v>0.6059621207</v>
      </c>
    </row>
    <row r="579">
      <c r="A579" s="61">
        <v>1.51386311E9</v>
      </c>
      <c r="B579" s="61">
        <v>0.0</v>
      </c>
      <c r="C579" s="61">
        <v>1628.0</v>
      </c>
      <c r="D579" s="57" t="s">
        <v>377</v>
      </c>
      <c r="E579" s="62" t="str">
        <f t="shared" si="1"/>
        <v>Test</v>
      </c>
      <c r="F579" s="53" t="str">
        <f t="shared" si="2"/>
        <v>Beijing_0</v>
      </c>
      <c r="G579" s="53">
        <f t="shared" si="3"/>
        <v>0.306944496</v>
      </c>
    </row>
    <row r="580">
      <c r="A580" s="61">
        <v>1.51577227E9</v>
      </c>
      <c r="B580" s="61">
        <v>0.0</v>
      </c>
      <c r="C580" s="61">
        <v>326.0</v>
      </c>
      <c r="D580" s="57" t="s">
        <v>377</v>
      </c>
      <c r="E580" s="62" t="str">
        <f t="shared" si="1"/>
        <v>Test</v>
      </c>
      <c r="F580" s="53" t="str">
        <f t="shared" si="2"/>
        <v>Beijing_0</v>
      </c>
      <c r="G580" s="53">
        <f t="shared" si="3"/>
        <v>0.4666943081</v>
      </c>
    </row>
    <row r="581">
      <c r="A581" s="61">
        <v>1.519607342E9</v>
      </c>
      <c r="B581" s="61">
        <v>0.0</v>
      </c>
      <c r="C581" s="61">
        <v>1500.0</v>
      </c>
      <c r="D581" s="57" t="s">
        <v>377</v>
      </c>
      <c r="E581" s="62" t="str">
        <f t="shared" si="1"/>
        <v>Test</v>
      </c>
      <c r="F581" s="53" t="str">
        <f t="shared" si="2"/>
        <v>Beijing_0</v>
      </c>
      <c r="G581" s="53">
        <f t="shared" si="3"/>
        <v>0.8993038098</v>
      </c>
    </row>
    <row r="582">
      <c r="A582" s="61">
        <v>1.513200271E9</v>
      </c>
      <c r="B582" s="61">
        <v>0.0</v>
      </c>
      <c r="C582" s="61">
        <v>3305.0</v>
      </c>
      <c r="D582" s="57" t="s">
        <v>377</v>
      </c>
      <c r="E582" s="62" t="str">
        <f t="shared" si="1"/>
        <v>Test</v>
      </c>
      <c r="F582" s="53" t="str">
        <f t="shared" si="2"/>
        <v>Beijing_0</v>
      </c>
      <c r="G582" s="53">
        <f t="shared" si="3"/>
        <v>0.410271019</v>
      </c>
    </row>
    <row r="583">
      <c r="A583" s="61">
        <v>1.513264651E9</v>
      </c>
      <c r="B583" s="61">
        <v>0.0</v>
      </c>
      <c r="C583" s="61">
        <v>4513.0</v>
      </c>
      <c r="D583" s="57" t="s">
        <v>377</v>
      </c>
      <c r="E583" s="62" t="str">
        <f t="shared" si="1"/>
        <v>Test</v>
      </c>
      <c r="F583" s="53" t="str">
        <f t="shared" si="2"/>
        <v>Beijing_0</v>
      </c>
      <c r="G583" s="53">
        <f t="shared" si="3"/>
        <v>0.8114389661</v>
      </c>
    </row>
    <row r="584">
      <c r="A584" s="61">
        <v>1.512363751E9</v>
      </c>
      <c r="B584" s="61">
        <v>0.0</v>
      </c>
      <c r="C584" s="61">
        <v>580.0</v>
      </c>
      <c r="D584" s="57" t="s">
        <v>377</v>
      </c>
      <c r="E584" s="62" t="str">
        <f t="shared" si="1"/>
        <v>Test</v>
      </c>
      <c r="F584" s="53" t="str">
        <f t="shared" si="2"/>
        <v>Beijing_0</v>
      </c>
      <c r="G584" s="53">
        <f t="shared" si="3"/>
        <v>0.207564151</v>
      </c>
    </row>
    <row r="585">
      <c r="A585" s="61">
        <v>1.518629992E9</v>
      </c>
      <c r="B585" s="61">
        <v>0.0</v>
      </c>
      <c r="C585" s="61">
        <v>4303.0</v>
      </c>
      <c r="D585" s="57" t="s">
        <v>377</v>
      </c>
      <c r="E585" s="62" t="str">
        <f t="shared" si="1"/>
        <v>Test</v>
      </c>
      <c r="F585" s="53" t="str">
        <f t="shared" si="2"/>
        <v>Beijing_0</v>
      </c>
      <c r="G585" s="53">
        <f t="shared" si="3"/>
        <v>0.1194294623</v>
      </c>
    </row>
    <row r="586">
      <c r="A586" s="61">
        <v>1.511549071E9</v>
      </c>
      <c r="B586" s="61">
        <v>0.0</v>
      </c>
      <c r="C586" s="61">
        <v>3327.0</v>
      </c>
      <c r="D586" s="57" t="s">
        <v>377</v>
      </c>
      <c r="E586" s="62" t="str">
        <f t="shared" si="1"/>
        <v>Test</v>
      </c>
      <c r="F586" s="53" t="str">
        <f t="shared" si="2"/>
        <v>Beijing_0</v>
      </c>
      <c r="G586" s="53">
        <f t="shared" si="3"/>
        <v>0.9543392379</v>
      </c>
    </row>
    <row r="587">
      <c r="A587" s="61">
        <v>1.512220901E9</v>
      </c>
      <c r="B587" s="61">
        <v>0.0</v>
      </c>
      <c r="C587" s="61">
        <v>3741.0</v>
      </c>
      <c r="D587" s="57" t="s">
        <v>377</v>
      </c>
      <c r="E587" s="62" t="str">
        <f t="shared" si="1"/>
        <v>Test</v>
      </c>
      <c r="F587" s="53" t="str">
        <f t="shared" si="2"/>
        <v>Beijing_0</v>
      </c>
      <c r="G587" s="53">
        <f t="shared" si="3"/>
        <v>0.4372292584</v>
      </c>
    </row>
    <row r="588">
      <c r="A588" s="61">
        <v>1.513871242E9</v>
      </c>
      <c r="B588" s="61">
        <v>0.0</v>
      </c>
      <c r="C588" s="61">
        <v>2887.0</v>
      </c>
      <c r="D588" s="57" t="s">
        <v>377</v>
      </c>
      <c r="E588" s="62" t="str">
        <f t="shared" si="1"/>
        <v>Test</v>
      </c>
      <c r="F588" s="53" t="str">
        <f t="shared" si="2"/>
        <v>Beijing_0</v>
      </c>
      <c r="G588" s="53">
        <f t="shared" si="3"/>
        <v>0.4667662787</v>
      </c>
    </row>
    <row r="589">
      <c r="A589" s="61">
        <v>1.516082411E9</v>
      </c>
      <c r="B589" s="61">
        <v>0.0</v>
      </c>
      <c r="C589" s="61">
        <v>1155.0</v>
      </c>
      <c r="D589" s="57" t="s">
        <v>377</v>
      </c>
      <c r="E589" s="62" t="str">
        <f t="shared" si="1"/>
        <v>Test</v>
      </c>
      <c r="F589" s="53" t="str">
        <f t="shared" si="2"/>
        <v>Beijing_0</v>
      </c>
      <c r="G589" s="53">
        <f t="shared" si="3"/>
        <v>0.8726849385</v>
      </c>
    </row>
    <row r="590">
      <c r="A590" s="61">
        <v>1.518614711E9</v>
      </c>
      <c r="B590" s="61">
        <v>0.0</v>
      </c>
      <c r="C590" s="61">
        <v>271.0</v>
      </c>
      <c r="D590" s="57" t="s">
        <v>377</v>
      </c>
      <c r="E590" s="62" t="str">
        <f t="shared" si="1"/>
        <v>Test</v>
      </c>
      <c r="F590" s="53" t="str">
        <f t="shared" si="2"/>
        <v>Beijing_0</v>
      </c>
      <c r="G590" s="53">
        <f t="shared" si="3"/>
        <v>0.6617571571</v>
      </c>
    </row>
    <row r="591">
      <c r="A591" s="61">
        <v>1.512894441E9</v>
      </c>
      <c r="B591" s="61">
        <v>0.0</v>
      </c>
      <c r="C591" s="61">
        <v>2798.0</v>
      </c>
      <c r="D591" s="57" t="s">
        <v>377</v>
      </c>
      <c r="E591" s="62" t="str">
        <f t="shared" si="1"/>
        <v>Test</v>
      </c>
      <c r="F591" s="53" t="str">
        <f t="shared" si="2"/>
        <v>Beijing_0</v>
      </c>
      <c r="G591" s="53">
        <f t="shared" si="3"/>
        <v>0.7656153781</v>
      </c>
    </row>
    <row r="592">
      <c r="A592" s="61">
        <v>1.514564521E9</v>
      </c>
      <c r="B592" s="61">
        <v>0.0</v>
      </c>
      <c r="C592" s="61">
        <v>2853.0</v>
      </c>
      <c r="D592" s="57" t="s">
        <v>377</v>
      </c>
      <c r="E592" s="62" t="str">
        <f t="shared" si="1"/>
        <v>Test</v>
      </c>
      <c r="F592" s="53" t="str">
        <f t="shared" si="2"/>
        <v>Beijing_0</v>
      </c>
      <c r="G592" s="53">
        <f t="shared" si="3"/>
        <v>0.09971870115</v>
      </c>
    </row>
    <row r="593">
      <c r="A593" s="61">
        <v>1.51151747E9</v>
      </c>
      <c r="B593" s="61">
        <v>0.0</v>
      </c>
      <c r="C593" s="61">
        <v>1189.0</v>
      </c>
      <c r="D593" s="57" t="s">
        <v>377</v>
      </c>
      <c r="E593" s="62" t="str">
        <f t="shared" si="1"/>
        <v>Test</v>
      </c>
      <c r="F593" s="53" t="str">
        <f t="shared" si="2"/>
        <v>Beijing_0</v>
      </c>
      <c r="G593" s="53">
        <f t="shared" si="3"/>
        <v>0.9818416155</v>
      </c>
    </row>
    <row r="594">
      <c r="A594" s="61">
        <v>1.516227641E9</v>
      </c>
      <c r="B594" s="61">
        <v>0.0</v>
      </c>
      <c r="C594" s="61">
        <v>1755.0</v>
      </c>
      <c r="D594" s="57" t="s">
        <v>377</v>
      </c>
      <c r="E594" s="62" t="str">
        <f t="shared" si="1"/>
        <v>Test</v>
      </c>
      <c r="F594" s="53" t="str">
        <f t="shared" si="2"/>
        <v>Beijing_0</v>
      </c>
      <c r="G594" s="53">
        <f t="shared" si="3"/>
        <v>0.6034431657</v>
      </c>
    </row>
    <row r="595">
      <c r="A595" s="61">
        <v>1.513382081E9</v>
      </c>
      <c r="B595" s="61">
        <v>0.0</v>
      </c>
      <c r="C595" s="61">
        <v>509.0</v>
      </c>
      <c r="D595" s="57" t="s">
        <v>377</v>
      </c>
      <c r="E595" s="62" t="str">
        <f t="shared" si="1"/>
        <v>Test</v>
      </c>
      <c r="F595" s="53" t="str">
        <f t="shared" si="2"/>
        <v>Beijing_0</v>
      </c>
      <c r="G595" s="53">
        <f t="shared" si="3"/>
        <v>0.3330342588</v>
      </c>
    </row>
    <row r="596">
      <c r="A596" s="61">
        <v>1.515565541E9</v>
      </c>
      <c r="B596" s="61">
        <v>0.0</v>
      </c>
      <c r="C596" s="61">
        <v>2653.0</v>
      </c>
      <c r="D596" s="57" t="s">
        <v>377</v>
      </c>
      <c r="E596" s="62" t="str">
        <f t="shared" si="1"/>
        <v>Test</v>
      </c>
      <c r="F596" s="53" t="str">
        <f t="shared" si="2"/>
        <v>Beijing_0</v>
      </c>
      <c r="G596" s="53">
        <f t="shared" si="3"/>
        <v>0.1496846561</v>
      </c>
    </row>
    <row r="597">
      <c r="A597" s="61">
        <v>1.514147832E9</v>
      </c>
      <c r="B597" s="61">
        <v>0.0</v>
      </c>
      <c r="C597" s="61">
        <v>4172.0</v>
      </c>
      <c r="D597" s="57" t="s">
        <v>377</v>
      </c>
      <c r="E597" s="62" t="str">
        <f t="shared" si="1"/>
        <v>Test</v>
      </c>
      <c r="F597" s="53" t="str">
        <f t="shared" si="2"/>
        <v>Beijing_0</v>
      </c>
      <c r="G597" s="53">
        <f t="shared" si="3"/>
        <v>0.4221235141</v>
      </c>
    </row>
    <row r="598">
      <c r="A598" s="61">
        <v>1.518819612E9</v>
      </c>
      <c r="B598" s="61">
        <v>0.0</v>
      </c>
      <c r="C598" s="61">
        <v>1147.0</v>
      </c>
      <c r="D598" s="57" t="s">
        <v>377</v>
      </c>
      <c r="E598" s="62" t="str">
        <f t="shared" si="1"/>
        <v>Test</v>
      </c>
      <c r="F598" s="53" t="str">
        <f t="shared" si="2"/>
        <v>Beijing_0</v>
      </c>
      <c r="G598" s="53">
        <f t="shared" si="3"/>
        <v>0.3534309967</v>
      </c>
    </row>
    <row r="599">
      <c r="A599" s="61">
        <v>1.51615948E9</v>
      </c>
      <c r="B599" s="61">
        <v>0.0</v>
      </c>
      <c r="C599" s="61">
        <v>1852.0</v>
      </c>
      <c r="D599" s="57" t="s">
        <v>377</v>
      </c>
      <c r="E599" s="62" t="str">
        <f t="shared" si="1"/>
        <v>Test</v>
      </c>
      <c r="F599" s="53" t="str">
        <f t="shared" si="2"/>
        <v>Beijing_0</v>
      </c>
      <c r="G599" s="53">
        <f t="shared" si="3"/>
        <v>0.242050588</v>
      </c>
    </row>
    <row r="600">
      <c r="A600" s="61">
        <v>1.51513836E9</v>
      </c>
      <c r="B600" s="61">
        <v>0.0</v>
      </c>
      <c r="C600" s="61">
        <v>1792.0</v>
      </c>
      <c r="D600" s="57" t="s">
        <v>377</v>
      </c>
      <c r="E600" s="62" t="str">
        <f t="shared" si="1"/>
        <v>Test</v>
      </c>
      <c r="F600" s="53" t="str">
        <f t="shared" si="2"/>
        <v>Beijing_0</v>
      </c>
      <c r="G600" s="53">
        <f t="shared" si="3"/>
        <v>0.576052411</v>
      </c>
    </row>
    <row r="601">
      <c r="A601" s="61">
        <v>1.514343831E9</v>
      </c>
      <c r="B601" s="61">
        <v>0.0</v>
      </c>
      <c r="C601" s="61">
        <v>997.0</v>
      </c>
      <c r="D601" s="57" t="s">
        <v>377</v>
      </c>
      <c r="E601" s="62" t="str">
        <f t="shared" si="1"/>
        <v>Test</v>
      </c>
      <c r="F601" s="53" t="str">
        <f t="shared" si="2"/>
        <v>Beijing_0</v>
      </c>
      <c r="G601" s="53">
        <f t="shared" si="3"/>
        <v>0.1242134241</v>
      </c>
    </row>
    <row r="602">
      <c r="A602" s="61">
        <v>1.517143412E9</v>
      </c>
      <c r="B602" s="61">
        <v>0.0</v>
      </c>
      <c r="C602" s="61">
        <v>111.0</v>
      </c>
      <c r="D602" s="57" t="s">
        <v>377</v>
      </c>
      <c r="E602" s="62" t="str">
        <f t="shared" si="1"/>
        <v>Test</v>
      </c>
      <c r="F602" s="53" t="str">
        <f t="shared" si="2"/>
        <v>Beijing_0</v>
      </c>
      <c r="G602" s="53">
        <f t="shared" si="3"/>
        <v>0.4375803258</v>
      </c>
    </row>
    <row r="603">
      <c r="A603" s="61">
        <v>1.515770111E9</v>
      </c>
      <c r="B603" s="61">
        <v>0.0</v>
      </c>
      <c r="C603" s="61">
        <v>1872.0</v>
      </c>
      <c r="D603" s="57" t="s">
        <v>377</v>
      </c>
      <c r="E603" s="62" t="str">
        <f t="shared" si="1"/>
        <v>Test</v>
      </c>
      <c r="F603" s="53" t="str">
        <f t="shared" si="2"/>
        <v>Beijing_0</v>
      </c>
      <c r="G603" s="53">
        <f t="shared" si="3"/>
        <v>0.9125808068</v>
      </c>
    </row>
    <row r="604">
      <c r="A604" s="61">
        <v>1.518206132E9</v>
      </c>
      <c r="B604" s="61">
        <v>0.0</v>
      </c>
      <c r="C604" s="61">
        <v>599.0</v>
      </c>
      <c r="D604" s="57" t="s">
        <v>377</v>
      </c>
      <c r="E604" s="62" t="str">
        <f t="shared" si="1"/>
        <v>Test</v>
      </c>
      <c r="F604" s="53" t="str">
        <f t="shared" si="2"/>
        <v>Beijing_0</v>
      </c>
      <c r="G604" s="53">
        <f t="shared" si="3"/>
        <v>0.7036660851</v>
      </c>
    </row>
    <row r="605">
      <c r="A605" s="61">
        <v>1.519621371E9</v>
      </c>
      <c r="B605" s="61">
        <v>0.0</v>
      </c>
      <c r="C605" s="61">
        <v>266.0</v>
      </c>
      <c r="D605" s="57" t="s">
        <v>377</v>
      </c>
      <c r="E605" s="62" t="str">
        <f t="shared" si="1"/>
        <v>Test</v>
      </c>
      <c r="F605" s="53" t="str">
        <f t="shared" si="2"/>
        <v>Beijing_0</v>
      </c>
      <c r="G605" s="53">
        <f t="shared" si="3"/>
        <v>0.3787498872</v>
      </c>
    </row>
    <row r="606">
      <c r="A606" s="61">
        <v>1.514022691E9</v>
      </c>
      <c r="B606" s="61">
        <v>0.0</v>
      </c>
      <c r="C606" s="61">
        <v>830.0</v>
      </c>
      <c r="D606" s="57" t="s">
        <v>377</v>
      </c>
      <c r="E606" s="62" t="str">
        <f t="shared" si="1"/>
        <v>Test</v>
      </c>
      <c r="F606" s="53" t="str">
        <f t="shared" si="2"/>
        <v>Beijing_0</v>
      </c>
      <c r="G606" s="53">
        <f t="shared" si="3"/>
        <v>0.7557342221</v>
      </c>
    </row>
    <row r="607">
      <c r="A607" s="61">
        <v>1.515850472E9</v>
      </c>
      <c r="B607" s="61">
        <v>0.0</v>
      </c>
      <c r="C607" s="61">
        <v>1718.0</v>
      </c>
      <c r="D607" s="57" t="s">
        <v>377</v>
      </c>
      <c r="E607" s="62" t="str">
        <f t="shared" si="1"/>
        <v>Test</v>
      </c>
      <c r="F607" s="53" t="str">
        <f t="shared" si="2"/>
        <v>Beijing_0</v>
      </c>
      <c r="G607" s="53">
        <f t="shared" si="3"/>
        <v>0.06896170547</v>
      </c>
    </row>
    <row r="608">
      <c r="A608" s="61">
        <v>1.515165622E9</v>
      </c>
      <c r="B608" s="61">
        <v>0.0</v>
      </c>
      <c r="C608" s="61">
        <v>2250.0</v>
      </c>
      <c r="D608" s="57" t="s">
        <v>377</v>
      </c>
      <c r="E608" s="62" t="str">
        <f t="shared" si="1"/>
        <v>Test</v>
      </c>
      <c r="F608" s="53" t="str">
        <f t="shared" si="2"/>
        <v>Beijing_0</v>
      </c>
      <c r="G608" s="53">
        <f t="shared" si="3"/>
        <v>0.1980480066</v>
      </c>
    </row>
    <row r="609">
      <c r="A609" s="61">
        <v>1.511381831E9</v>
      </c>
      <c r="B609" s="61">
        <v>0.0</v>
      </c>
      <c r="C609" s="61">
        <v>863.0</v>
      </c>
      <c r="D609" s="57" t="s">
        <v>377</v>
      </c>
      <c r="E609" s="62" t="str">
        <f t="shared" si="1"/>
        <v>Test</v>
      </c>
      <c r="F609" s="53" t="str">
        <f t="shared" si="2"/>
        <v>Beijing_0</v>
      </c>
      <c r="G609" s="53">
        <f t="shared" si="3"/>
        <v>0.7411495083</v>
      </c>
    </row>
    <row r="610">
      <c r="A610" s="61">
        <v>1.519706052E9</v>
      </c>
      <c r="B610" s="61">
        <v>0.0</v>
      </c>
      <c r="C610" s="61">
        <v>130.0</v>
      </c>
      <c r="D610" s="57" t="s">
        <v>377</v>
      </c>
      <c r="E610" s="62" t="str">
        <f t="shared" si="1"/>
        <v>Test</v>
      </c>
      <c r="F610" s="53" t="str">
        <f t="shared" si="2"/>
        <v>Beijing_0</v>
      </c>
      <c r="G610" s="53">
        <f t="shared" si="3"/>
        <v>0.3705424689</v>
      </c>
    </row>
    <row r="611">
      <c r="A611" s="61">
        <v>1.51608698E9</v>
      </c>
      <c r="B611" s="61">
        <v>0.0</v>
      </c>
      <c r="C611" s="61">
        <v>2026.0</v>
      </c>
      <c r="D611" s="57" t="s">
        <v>377</v>
      </c>
      <c r="E611" s="62" t="str">
        <f t="shared" si="1"/>
        <v>Test</v>
      </c>
      <c r="F611" s="53" t="str">
        <f t="shared" si="2"/>
        <v>Beijing_0</v>
      </c>
      <c r="G611" s="53">
        <f t="shared" si="3"/>
        <v>0.8914829174</v>
      </c>
    </row>
    <row r="612">
      <c r="A612" s="61">
        <v>1.516041662E9</v>
      </c>
      <c r="B612" s="61">
        <v>0.0</v>
      </c>
      <c r="C612" s="61">
        <v>2089.0</v>
      </c>
      <c r="D612" s="57" t="s">
        <v>377</v>
      </c>
      <c r="E612" s="62" t="str">
        <f t="shared" si="1"/>
        <v>Test</v>
      </c>
      <c r="F612" s="53" t="str">
        <f t="shared" si="2"/>
        <v>Beijing_0</v>
      </c>
      <c r="G612" s="53">
        <f t="shared" si="3"/>
        <v>0.3371726412</v>
      </c>
    </row>
    <row r="613">
      <c r="A613" s="61">
        <v>1.5146623E9</v>
      </c>
      <c r="B613" s="61">
        <v>0.0</v>
      </c>
      <c r="C613" s="61">
        <v>2850.0</v>
      </c>
      <c r="D613" s="57" t="s">
        <v>377</v>
      </c>
      <c r="E613" s="62" t="str">
        <f t="shared" si="1"/>
        <v>Test</v>
      </c>
      <c r="F613" s="53" t="str">
        <f t="shared" si="2"/>
        <v>Beijing_0</v>
      </c>
      <c r="G613" s="53">
        <f t="shared" si="3"/>
        <v>0.2467214894</v>
      </c>
    </row>
    <row r="614">
      <c r="A614" s="61">
        <v>1.516925102E9</v>
      </c>
      <c r="B614" s="61">
        <v>0.0</v>
      </c>
      <c r="C614" s="61">
        <v>5489.0</v>
      </c>
      <c r="D614" s="57" t="s">
        <v>377</v>
      </c>
      <c r="E614" s="62" t="str">
        <f t="shared" si="1"/>
        <v>Test</v>
      </c>
      <c r="F614" s="53" t="str">
        <f t="shared" si="2"/>
        <v>Beijing_0</v>
      </c>
      <c r="G614" s="53">
        <f t="shared" si="3"/>
        <v>0.2251149196</v>
      </c>
    </row>
    <row r="615">
      <c r="A615" s="61">
        <v>1.51506486E9</v>
      </c>
      <c r="B615" s="61">
        <v>0.0</v>
      </c>
      <c r="C615" s="61">
        <v>234.0</v>
      </c>
      <c r="D615" s="57" t="s">
        <v>377</v>
      </c>
      <c r="E615" s="62" t="str">
        <f t="shared" si="1"/>
        <v>Test</v>
      </c>
      <c r="F615" s="53" t="str">
        <f t="shared" si="2"/>
        <v>Beijing_0</v>
      </c>
      <c r="G615" s="53">
        <f t="shared" si="3"/>
        <v>0.5002606842</v>
      </c>
    </row>
    <row r="616">
      <c r="A616" s="61">
        <v>1.516735632E9</v>
      </c>
      <c r="B616" s="61">
        <v>0.0</v>
      </c>
      <c r="C616" s="61">
        <v>4768.0</v>
      </c>
      <c r="D616" s="57" t="s">
        <v>377</v>
      </c>
      <c r="E616" s="62" t="str">
        <f t="shared" si="1"/>
        <v>Test</v>
      </c>
      <c r="F616" s="53" t="str">
        <f t="shared" si="2"/>
        <v>Beijing_0</v>
      </c>
      <c r="G616" s="53">
        <f t="shared" si="3"/>
        <v>0.9725229953</v>
      </c>
    </row>
    <row r="617">
      <c r="A617" s="61">
        <v>1.51454375E9</v>
      </c>
      <c r="B617" s="61">
        <v>0.0</v>
      </c>
      <c r="C617" s="61">
        <v>808.0</v>
      </c>
      <c r="D617" s="57" t="s">
        <v>377</v>
      </c>
      <c r="E617" s="62" t="str">
        <f t="shared" si="1"/>
        <v>Test</v>
      </c>
      <c r="F617" s="53" t="str">
        <f t="shared" si="2"/>
        <v>Beijing_0</v>
      </c>
      <c r="G617" s="53">
        <f t="shared" si="3"/>
        <v>0.5634241165</v>
      </c>
    </row>
    <row r="618">
      <c r="A618" s="61">
        <v>1.514532982E9</v>
      </c>
      <c r="B618" s="61">
        <v>0.0</v>
      </c>
      <c r="C618" s="61">
        <v>988.0</v>
      </c>
      <c r="D618" s="57" t="s">
        <v>377</v>
      </c>
      <c r="E618" s="62" t="str">
        <f t="shared" si="1"/>
        <v>Test</v>
      </c>
      <c r="F618" s="53" t="str">
        <f t="shared" si="2"/>
        <v>Beijing_0</v>
      </c>
      <c r="G618" s="53">
        <f t="shared" si="3"/>
        <v>0.6768646934</v>
      </c>
    </row>
    <row r="619">
      <c r="A619" s="61">
        <v>1.512050402E9</v>
      </c>
      <c r="B619" s="61">
        <v>0.0</v>
      </c>
      <c r="C619" s="61">
        <v>306.0</v>
      </c>
      <c r="D619" s="57" t="s">
        <v>377</v>
      </c>
      <c r="E619" s="62" t="str">
        <f t="shared" si="1"/>
        <v>Test</v>
      </c>
      <c r="F619" s="53" t="str">
        <f t="shared" si="2"/>
        <v>Beijing_0</v>
      </c>
      <c r="G619" s="53">
        <f t="shared" si="3"/>
        <v>0.5848378702</v>
      </c>
    </row>
    <row r="620">
      <c r="A620" s="61">
        <v>1.51364863E9</v>
      </c>
      <c r="B620" s="61">
        <v>0.0</v>
      </c>
      <c r="C620" s="61">
        <v>430.0</v>
      </c>
      <c r="D620" s="57" t="s">
        <v>377</v>
      </c>
      <c r="E620" s="62" t="str">
        <f t="shared" si="1"/>
        <v>Test</v>
      </c>
      <c r="F620" s="53" t="str">
        <f t="shared" si="2"/>
        <v>Beijing_0</v>
      </c>
      <c r="G620" s="53">
        <f t="shared" si="3"/>
        <v>0.8504804232</v>
      </c>
    </row>
    <row r="621">
      <c r="A621" s="61">
        <v>1.513074741E9</v>
      </c>
      <c r="B621" s="61">
        <v>0.0</v>
      </c>
      <c r="C621" s="61">
        <v>2213.0</v>
      </c>
      <c r="D621" s="57" t="s">
        <v>377</v>
      </c>
      <c r="E621" s="62" t="str">
        <f t="shared" si="1"/>
        <v>Test</v>
      </c>
      <c r="F621" s="53" t="str">
        <f t="shared" si="2"/>
        <v>Beijing_0</v>
      </c>
      <c r="G621" s="53">
        <f t="shared" si="3"/>
        <v>0.4332462559</v>
      </c>
    </row>
    <row r="622">
      <c r="A622" s="61">
        <v>1.519487782E9</v>
      </c>
      <c r="B622" s="61">
        <v>0.0</v>
      </c>
      <c r="C622" s="61">
        <v>1391.0</v>
      </c>
      <c r="D622" s="57" t="s">
        <v>377</v>
      </c>
      <c r="E622" s="62" t="str">
        <f t="shared" si="1"/>
        <v>Test</v>
      </c>
      <c r="F622" s="53" t="str">
        <f t="shared" si="2"/>
        <v>Beijing_0</v>
      </c>
      <c r="G622" s="53">
        <f t="shared" si="3"/>
        <v>0.2163461051</v>
      </c>
    </row>
    <row r="623">
      <c r="A623" s="61">
        <v>1.517930792E9</v>
      </c>
      <c r="B623" s="61">
        <v>0.0</v>
      </c>
      <c r="C623" s="61">
        <v>1264.0</v>
      </c>
      <c r="D623" s="57" t="s">
        <v>377</v>
      </c>
      <c r="E623" s="62" t="str">
        <f t="shared" si="1"/>
        <v>Test</v>
      </c>
      <c r="F623" s="53" t="str">
        <f t="shared" si="2"/>
        <v>Beijing_0</v>
      </c>
      <c r="G623" s="53">
        <f t="shared" si="3"/>
        <v>0.04465291122</v>
      </c>
    </row>
    <row r="624">
      <c r="A624" s="61">
        <v>1.512031432E9</v>
      </c>
      <c r="B624" s="61">
        <v>0.0</v>
      </c>
      <c r="C624" s="61">
        <v>1155.0</v>
      </c>
      <c r="D624" s="57" t="s">
        <v>377</v>
      </c>
      <c r="E624" s="62" t="str">
        <f t="shared" si="1"/>
        <v>Test</v>
      </c>
      <c r="F624" s="53" t="str">
        <f t="shared" si="2"/>
        <v>Beijing_0</v>
      </c>
      <c r="G624" s="53">
        <f t="shared" si="3"/>
        <v>0.8996692523</v>
      </c>
    </row>
    <row r="625">
      <c r="A625" s="61">
        <v>1.513618581E9</v>
      </c>
      <c r="B625" s="61">
        <v>0.0</v>
      </c>
      <c r="C625" s="61">
        <v>2936.0</v>
      </c>
      <c r="D625" s="57" t="s">
        <v>377</v>
      </c>
      <c r="E625" s="62" t="str">
        <f t="shared" si="1"/>
        <v>Test</v>
      </c>
      <c r="F625" s="53" t="str">
        <f t="shared" si="2"/>
        <v>Beijing_0</v>
      </c>
      <c r="G625" s="53">
        <f t="shared" si="3"/>
        <v>0.3830789083</v>
      </c>
    </row>
    <row r="626">
      <c r="A626" s="61">
        <v>1.513478E9</v>
      </c>
      <c r="B626" s="61">
        <v>0.0</v>
      </c>
      <c r="C626" s="61">
        <v>944.0</v>
      </c>
      <c r="D626" s="57" t="s">
        <v>377</v>
      </c>
      <c r="E626" s="62" t="str">
        <f t="shared" si="1"/>
        <v>Test</v>
      </c>
      <c r="F626" s="53" t="str">
        <f t="shared" si="2"/>
        <v>Beijing_0</v>
      </c>
      <c r="G626" s="53">
        <f t="shared" si="3"/>
        <v>0.3775874733</v>
      </c>
    </row>
    <row r="627">
      <c r="A627" s="61">
        <v>1.511641531E9</v>
      </c>
      <c r="B627" s="61">
        <v>0.0</v>
      </c>
      <c r="C627" s="61">
        <v>3523.0</v>
      </c>
      <c r="D627" s="57" t="s">
        <v>377</v>
      </c>
      <c r="E627" s="62" t="str">
        <f t="shared" si="1"/>
        <v>Test</v>
      </c>
      <c r="F627" s="53" t="str">
        <f t="shared" si="2"/>
        <v>Beijing_0</v>
      </c>
      <c r="G627" s="53">
        <f t="shared" si="3"/>
        <v>0.9635284287</v>
      </c>
    </row>
    <row r="628">
      <c r="A628" s="61">
        <v>1.519714891E9</v>
      </c>
      <c r="B628" s="61">
        <v>0.0</v>
      </c>
      <c r="C628" s="61">
        <v>1508.0</v>
      </c>
      <c r="D628" s="57" t="s">
        <v>377</v>
      </c>
      <c r="E628" s="62" t="str">
        <f t="shared" si="1"/>
        <v>Test</v>
      </c>
      <c r="F628" s="53" t="str">
        <f t="shared" si="2"/>
        <v>Beijing_0</v>
      </c>
      <c r="G628" s="53">
        <f t="shared" si="3"/>
        <v>0.6806977547</v>
      </c>
    </row>
    <row r="629">
      <c r="A629" s="61">
        <v>1.518792631E9</v>
      </c>
      <c r="B629" s="61">
        <v>0.0</v>
      </c>
      <c r="C629" s="61">
        <v>1953.0</v>
      </c>
      <c r="D629" s="57" t="s">
        <v>377</v>
      </c>
      <c r="E629" s="62" t="str">
        <f t="shared" si="1"/>
        <v>Test</v>
      </c>
      <c r="F629" s="53" t="str">
        <f t="shared" si="2"/>
        <v>Beijing_0</v>
      </c>
      <c r="G629" s="53">
        <f t="shared" si="3"/>
        <v>0.2220752949</v>
      </c>
    </row>
    <row r="630">
      <c r="A630" s="61">
        <v>1.512219712E9</v>
      </c>
      <c r="B630" s="61">
        <v>0.0</v>
      </c>
      <c r="C630" s="61">
        <v>1945.0</v>
      </c>
      <c r="D630" s="57" t="s">
        <v>377</v>
      </c>
      <c r="E630" s="62" t="str">
        <f t="shared" si="1"/>
        <v>Test</v>
      </c>
      <c r="F630" s="53" t="str">
        <f t="shared" si="2"/>
        <v>Beijing_0</v>
      </c>
      <c r="G630" s="53">
        <f t="shared" si="3"/>
        <v>0.6403644338</v>
      </c>
    </row>
    <row r="631">
      <c r="A631" s="61">
        <v>1.519279861E9</v>
      </c>
      <c r="B631" s="61">
        <v>0.0</v>
      </c>
      <c r="C631" s="61">
        <v>1656.0</v>
      </c>
      <c r="D631" s="57" t="s">
        <v>377</v>
      </c>
      <c r="E631" s="62" t="str">
        <f t="shared" si="1"/>
        <v>Test</v>
      </c>
      <c r="F631" s="53" t="str">
        <f t="shared" si="2"/>
        <v>Beijing_0</v>
      </c>
      <c r="G631" s="53">
        <f t="shared" si="3"/>
        <v>0.1055880453</v>
      </c>
    </row>
    <row r="632">
      <c r="A632" s="61">
        <v>1.515503372E9</v>
      </c>
      <c r="B632" s="61">
        <v>0.0</v>
      </c>
      <c r="C632" s="61">
        <v>1727.0</v>
      </c>
      <c r="D632" s="57" t="s">
        <v>377</v>
      </c>
      <c r="E632" s="62" t="str">
        <f t="shared" si="1"/>
        <v>Test</v>
      </c>
      <c r="F632" s="53" t="str">
        <f t="shared" si="2"/>
        <v>Beijing_0</v>
      </c>
      <c r="G632" s="53">
        <f t="shared" si="3"/>
        <v>0.4418076864</v>
      </c>
    </row>
    <row r="633">
      <c r="A633" s="61">
        <v>1.518609942E9</v>
      </c>
      <c r="B633" s="61">
        <v>0.0</v>
      </c>
      <c r="C633" s="61">
        <v>1125.0</v>
      </c>
      <c r="D633" s="57" t="s">
        <v>377</v>
      </c>
      <c r="E633" s="62" t="str">
        <f t="shared" si="1"/>
        <v>Test</v>
      </c>
      <c r="F633" s="53" t="str">
        <f t="shared" si="2"/>
        <v>Beijing_0</v>
      </c>
      <c r="G633" s="53">
        <f t="shared" si="3"/>
        <v>0.2848806979</v>
      </c>
    </row>
    <row r="634">
      <c r="A634" s="61">
        <v>1.515699831E9</v>
      </c>
      <c r="B634" s="61">
        <v>0.0</v>
      </c>
      <c r="C634" s="61">
        <v>1733.0</v>
      </c>
      <c r="D634" s="57" t="s">
        <v>377</v>
      </c>
      <c r="E634" s="62" t="str">
        <f t="shared" si="1"/>
        <v>Test</v>
      </c>
      <c r="F634" s="53" t="str">
        <f t="shared" si="2"/>
        <v>Beijing_0</v>
      </c>
      <c r="G634" s="53">
        <f t="shared" si="3"/>
        <v>0.07505461646</v>
      </c>
    </row>
    <row r="635">
      <c r="A635" s="61">
        <v>1.512357942E9</v>
      </c>
      <c r="B635" s="61">
        <v>0.0</v>
      </c>
      <c r="C635" s="61">
        <v>1707.0</v>
      </c>
      <c r="D635" s="57" t="s">
        <v>377</v>
      </c>
      <c r="E635" s="62" t="str">
        <f t="shared" si="1"/>
        <v>Test</v>
      </c>
      <c r="F635" s="53" t="str">
        <f t="shared" si="2"/>
        <v>Beijing_0</v>
      </c>
      <c r="G635" s="53">
        <f t="shared" si="3"/>
        <v>0.3905174381</v>
      </c>
    </row>
    <row r="636">
      <c r="A636" s="61">
        <v>1.51229628E9</v>
      </c>
      <c r="B636" s="61">
        <v>0.0</v>
      </c>
      <c r="C636" s="61">
        <v>836.0</v>
      </c>
      <c r="D636" s="57" t="s">
        <v>377</v>
      </c>
      <c r="E636" s="62" t="str">
        <f t="shared" si="1"/>
        <v>Test</v>
      </c>
      <c r="F636" s="53" t="str">
        <f t="shared" si="2"/>
        <v>Beijing_0</v>
      </c>
      <c r="G636" s="53">
        <f t="shared" si="3"/>
        <v>0.127264273</v>
      </c>
    </row>
    <row r="637">
      <c r="A637" s="61">
        <v>1.51468063E9</v>
      </c>
      <c r="B637" s="61">
        <v>0.0</v>
      </c>
      <c r="C637" s="61">
        <v>1590.0</v>
      </c>
      <c r="D637" s="57" t="s">
        <v>377</v>
      </c>
      <c r="E637" s="62" t="str">
        <f t="shared" si="1"/>
        <v>Test</v>
      </c>
      <c r="F637" s="53" t="str">
        <f t="shared" si="2"/>
        <v>Beijing_0</v>
      </c>
      <c r="G637" s="53">
        <f t="shared" si="3"/>
        <v>0.728745842</v>
      </c>
    </row>
    <row r="638">
      <c r="A638" s="61">
        <v>1.51538115E9</v>
      </c>
      <c r="B638" s="61">
        <v>0.0</v>
      </c>
      <c r="C638" s="61">
        <v>2852.0</v>
      </c>
      <c r="D638" s="57" t="s">
        <v>377</v>
      </c>
      <c r="E638" s="62" t="str">
        <f t="shared" si="1"/>
        <v>Test</v>
      </c>
      <c r="F638" s="53" t="str">
        <f t="shared" si="2"/>
        <v>Beijing_0</v>
      </c>
      <c r="G638" s="53">
        <f t="shared" si="3"/>
        <v>0.5871600006</v>
      </c>
    </row>
    <row r="639">
      <c r="A639" s="61">
        <v>1.517600702E9</v>
      </c>
      <c r="B639" s="61">
        <v>0.0</v>
      </c>
      <c r="C639" s="61">
        <v>546.0</v>
      </c>
      <c r="D639" s="57" t="s">
        <v>377</v>
      </c>
      <c r="E639" s="62" t="str">
        <f t="shared" si="1"/>
        <v>Test</v>
      </c>
      <c r="F639" s="53" t="str">
        <f t="shared" si="2"/>
        <v>Beijing_0</v>
      </c>
      <c r="G639" s="53">
        <f t="shared" si="3"/>
        <v>0.4828439761</v>
      </c>
    </row>
    <row r="640">
      <c r="A640" s="61">
        <v>1.51715686E9</v>
      </c>
      <c r="B640" s="61">
        <v>0.0</v>
      </c>
      <c r="C640" s="61">
        <v>3494.0</v>
      </c>
      <c r="D640" s="57" t="s">
        <v>377</v>
      </c>
      <c r="E640" s="62" t="str">
        <f t="shared" si="1"/>
        <v>Test</v>
      </c>
      <c r="F640" s="53" t="str">
        <f t="shared" si="2"/>
        <v>Beijing_0</v>
      </c>
      <c r="G640" s="53">
        <f t="shared" si="3"/>
        <v>0.2448896409</v>
      </c>
    </row>
    <row r="641">
      <c r="A641" s="61">
        <v>1.51466264E9</v>
      </c>
      <c r="B641" s="61">
        <v>0.0</v>
      </c>
      <c r="C641" s="61">
        <v>157.0</v>
      </c>
      <c r="D641" s="57" t="s">
        <v>377</v>
      </c>
      <c r="E641" s="62" t="str">
        <f t="shared" si="1"/>
        <v>Test</v>
      </c>
      <c r="F641" s="53" t="str">
        <f t="shared" si="2"/>
        <v>Beijing_0</v>
      </c>
      <c r="G641" s="53">
        <f t="shared" si="3"/>
        <v>0.4474203489</v>
      </c>
    </row>
    <row r="642">
      <c r="A642" s="61">
        <v>1.51783916E9</v>
      </c>
      <c r="B642" s="61">
        <v>0.0</v>
      </c>
      <c r="C642" s="61">
        <v>1482.0</v>
      </c>
      <c r="D642" s="57" t="s">
        <v>377</v>
      </c>
      <c r="E642" s="62" t="str">
        <f t="shared" si="1"/>
        <v>Test</v>
      </c>
      <c r="F642" s="53" t="str">
        <f t="shared" si="2"/>
        <v>Beijing_0</v>
      </c>
      <c r="G642" s="53">
        <f t="shared" si="3"/>
        <v>0.8812780488</v>
      </c>
    </row>
    <row r="643">
      <c r="A643" s="61">
        <v>1.517695512E9</v>
      </c>
      <c r="B643" s="61">
        <v>0.0</v>
      </c>
      <c r="C643" s="61">
        <v>2563.0</v>
      </c>
      <c r="D643" s="57" t="s">
        <v>377</v>
      </c>
      <c r="E643" s="62" t="str">
        <f t="shared" si="1"/>
        <v>Test</v>
      </c>
      <c r="F643" s="53" t="str">
        <f t="shared" si="2"/>
        <v>Beijing_0</v>
      </c>
      <c r="G643" s="53">
        <f t="shared" si="3"/>
        <v>0.7129165388</v>
      </c>
    </row>
    <row r="644">
      <c r="A644" s="61">
        <v>1.519123931E9</v>
      </c>
      <c r="B644" s="61">
        <v>0.0</v>
      </c>
      <c r="C644" s="61">
        <v>206.0</v>
      </c>
      <c r="D644" s="57" t="s">
        <v>377</v>
      </c>
      <c r="E644" s="62" t="str">
        <f t="shared" si="1"/>
        <v>Test</v>
      </c>
      <c r="F644" s="53" t="str">
        <f t="shared" si="2"/>
        <v>Beijing_0</v>
      </c>
      <c r="G644" s="53">
        <f t="shared" si="3"/>
        <v>0.7149623112</v>
      </c>
    </row>
    <row r="645">
      <c r="A645" s="61">
        <v>1.515154862E9</v>
      </c>
      <c r="B645" s="61">
        <v>0.0</v>
      </c>
      <c r="C645" s="61">
        <v>1299.0</v>
      </c>
      <c r="D645" s="57" t="s">
        <v>377</v>
      </c>
      <c r="E645" s="62" t="str">
        <f t="shared" si="1"/>
        <v>Test</v>
      </c>
      <c r="F645" s="53" t="str">
        <f t="shared" si="2"/>
        <v>Beijing_0</v>
      </c>
      <c r="G645" s="53">
        <f t="shared" si="3"/>
        <v>0.3258563083</v>
      </c>
    </row>
    <row r="646">
      <c r="A646" s="61">
        <v>1.515223201E9</v>
      </c>
      <c r="B646" s="61">
        <v>0.0</v>
      </c>
      <c r="C646" s="61">
        <v>3971.0</v>
      </c>
      <c r="D646" s="57" t="s">
        <v>377</v>
      </c>
      <c r="E646" s="62" t="str">
        <f t="shared" si="1"/>
        <v>Test</v>
      </c>
      <c r="F646" s="53" t="str">
        <f t="shared" si="2"/>
        <v>Beijing_0</v>
      </c>
      <c r="G646" s="53">
        <f t="shared" si="3"/>
        <v>0.6832489044</v>
      </c>
    </row>
    <row r="647">
      <c r="A647" s="61">
        <v>1.51899234E9</v>
      </c>
      <c r="B647" s="61">
        <v>0.0</v>
      </c>
      <c r="C647" s="61">
        <v>1522.0</v>
      </c>
      <c r="D647" s="57" t="s">
        <v>377</v>
      </c>
      <c r="E647" s="62" t="str">
        <f t="shared" si="1"/>
        <v>Test</v>
      </c>
      <c r="F647" s="53" t="str">
        <f t="shared" si="2"/>
        <v>Beijing_0</v>
      </c>
      <c r="G647" s="53">
        <f t="shared" si="3"/>
        <v>0.03652552299</v>
      </c>
    </row>
    <row r="648">
      <c r="A648" s="61">
        <v>1.51884978E9</v>
      </c>
      <c r="B648" s="61">
        <v>0.0</v>
      </c>
      <c r="C648" s="61">
        <v>3063.0</v>
      </c>
      <c r="D648" s="57" t="s">
        <v>377</v>
      </c>
      <c r="E648" s="62" t="str">
        <f t="shared" si="1"/>
        <v>Test</v>
      </c>
      <c r="F648" s="53" t="str">
        <f t="shared" si="2"/>
        <v>Beijing_0</v>
      </c>
      <c r="G648" s="53">
        <f t="shared" si="3"/>
        <v>0.6947760775</v>
      </c>
    </row>
    <row r="649">
      <c r="A649" s="61">
        <v>1.511346521E9</v>
      </c>
      <c r="B649" s="61">
        <v>0.0</v>
      </c>
      <c r="C649" s="61">
        <v>1018.0</v>
      </c>
      <c r="D649" s="57" t="s">
        <v>377</v>
      </c>
      <c r="E649" s="62" t="str">
        <f t="shared" si="1"/>
        <v>Test</v>
      </c>
      <c r="F649" s="53" t="str">
        <f t="shared" si="2"/>
        <v>Beijing_0</v>
      </c>
      <c r="G649" s="53">
        <f t="shared" si="3"/>
        <v>0.627133822</v>
      </c>
    </row>
    <row r="650">
      <c r="A650" s="61">
        <v>1.514627692E9</v>
      </c>
      <c r="B650" s="61">
        <v>0.0</v>
      </c>
      <c r="C650" s="61">
        <v>2685.0</v>
      </c>
      <c r="D650" s="57" t="s">
        <v>377</v>
      </c>
      <c r="E650" s="62" t="str">
        <f t="shared" si="1"/>
        <v>Test</v>
      </c>
      <c r="F650" s="53" t="str">
        <f t="shared" si="2"/>
        <v>Beijing_0</v>
      </c>
      <c r="G650" s="53">
        <f t="shared" si="3"/>
        <v>0.3344005488</v>
      </c>
    </row>
    <row r="651">
      <c r="A651" s="61">
        <v>1.51407182E9</v>
      </c>
      <c r="B651" s="61">
        <v>0.0</v>
      </c>
      <c r="C651" s="61">
        <v>2707.0</v>
      </c>
      <c r="D651" s="57" t="s">
        <v>377</v>
      </c>
      <c r="E651" s="62" t="str">
        <f t="shared" si="1"/>
        <v>Test</v>
      </c>
      <c r="F651" s="53" t="str">
        <f t="shared" si="2"/>
        <v>Beijing_0</v>
      </c>
      <c r="G651" s="53">
        <f t="shared" si="3"/>
        <v>0.6356101258</v>
      </c>
    </row>
    <row r="652">
      <c r="A652" s="61">
        <v>1.517164662E9</v>
      </c>
      <c r="B652" s="61">
        <v>0.0</v>
      </c>
      <c r="C652" s="61">
        <v>3246.0</v>
      </c>
      <c r="D652" s="57" t="s">
        <v>377</v>
      </c>
      <c r="E652" s="62" t="str">
        <f t="shared" si="1"/>
        <v>Test</v>
      </c>
      <c r="F652" s="53" t="str">
        <f t="shared" si="2"/>
        <v>Beijing_0</v>
      </c>
      <c r="G652" s="53">
        <f t="shared" si="3"/>
        <v>0.9014717698</v>
      </c>
    </row>
    <row r="653">
      <c r="A653" s="61">
        <v>1.513782072E9</v>
      </c>
      <c r="B653" s="61">
        <v>0.0</v>
      </c>
      <c r="C653" s="61">
        <v>185.0</v>
      </c>
      <c r="D653" s="57" t="s">
        <v>377</v>
      </c>
      <c r="E653" s="62" t="str">
        <f t="shared" si="1"/>
        <v>Test</v>
      </c>
      <c r="F653" s="53" t="str">
        <f t="shared" si="2"/>
        <v>Beijing_0</v>
      </c>
      <c r="G653" s="53">
        <f t="shared" si="3"/>
        <v>0.2766539745</v>
      </c>
    </row>
    <row r="654">
      <c r="A654" s="61">
        <v>1.512246762E9</v>
      </c>
      <c r="B654" s="61">
        <v>0.0</v>
      </c>
      <c r="C654" s="61">
        <v>1422.0</v>
      </c>
      <c r="D654" s="57" t="s">
        <v>377</v>
      </c>
      <c r="E654" s="62" t="str">
        <f t="shared" si="1"/>
        <v>Test</v>
      </c>
      <c r="F654" s="53" t="str">
        <f t="shared" si="2"/>
        <v>Beijing_0</v>
      </c>
      <c r="G654" s="53">
        <f t="shared" si="3"/>
        <v>0.6032592537</v>
      </c>
    </row>
    <row r="655">
      <c r="A655" s="61">
        <v>1.51374827E9</v>
      </c>
      <c r="B655" s="61">
        <v>0.0</v>
      </c>
      <c r="C655" s="61">
        <v>1338.0</v>
      </c>
      <c r="D655" s="57" t="s">
        <v>377</v>
      </c>
      <c r="E655" s="62" t="str">
        <f t="shared" si="1"/>
        <v>Test</v>
      </c>
      <c r="F655" s="53" t="str">
        <f t="shared" si="2"/>
        <v>Beijing_0</v>
      </c>
      <c r="G655" s="53">
        <f t="shared" si="3"/>
        <v>0.06425879588</v>
      </c>
    </row>
    <row r="656">
      <c r="A656" s="61">
        <v>1.516432351E9</v>
      </c>
      <c r="B656" s="61">
        <v>0.0</v>
      </c>
      <c r="C656" s="61">
        <v>2396.0</v>
      </c>
      <c r="D656" s="57" t="s">
        <v>377</v>
      </c>
      <c r="E656" s="62" t="str">
        <f t="shared" si="1"/>
        <v>Test</v>
      </c>
      <c r="F656" s="53" t="str">
        <f t="shared" si="2"/>
        <v>Beijing_0</v>
      </c>
      <c r="G656" s="53">
        <f t="shared" si="3"/>
        <v>0.1403257889</v>
      </c>
    </row>
    <row r="657">
      <c r="A657" s="61">
        <v>1.515441532E9</v>
      </c>
      <c r="B657" s="61">
        <v>0.0</v>
      </c>
      <c r="C657" s="61">
        <v>100.0</v>
      </c>
      <c r="D657" s="57" t="s">
        <v>377</v>
      </c>
      <c r="E657" s="62" t="str">
        <f t="shared" si="1"/>
        <v>Test</v>
      </c>
      <c r="F657" s="53" t="str">
        <f t="shared" si="2"/>
        <v>Beijing_0</v>
      </c>
      <c r="G657" s="53">
        <f t="shared" si="3"/>
        <v>0.6885270672</v>
      </c>
    </row>
    <row r="658">
      <c r="A658" s="61">
        <v>1.514434961E9</v>
      </c>
      <c r="B658" s="61">
        <v>0.0</v>
      </c>
      <c r="C658" s="61">
        <v>969.0</v>
      </c>
      <c r="D658" s="57" t="s">
        <v>377</v>
      </c>
      <c r="E658" s="62" t="str">
        <f t="shared" si="1"/>
        <v>Test</v>
      </c>
      <c r="F658" s="53" t="str">
        <f t="shared" si="2"/>
        <v>Beijing_0</v>
      </c>
      <c r="G658" s="53">
        <f t="shared" si="3"/>
        <v>0.4477882581</v>
      </c>
    </row>
    <row r="659">
      <c r="A659" s="61">
        <v>1.516910282E9</v>
      </c>
      <c r="B659" s="61">
        <v>0.0</v>
      </c>
      <c r="C659" s="61">
        <v>3169.0</v>
      </c>
      <c r="D659" s="57" t="s">
        <v>377</v>
      </c>
      <c r="E659" s="62" t="str">
        <f t="shared" si="1"/>
        <v>Test</v>
      </c>
      <c r="F659" s="53" t="str">
        <f t="shared" si="2"/>
        <v>Beijing_0</v>
      </c>
      <c r="G659" s="53">
        <f t="shared" si="3"/>
        <v>0.5522154326</v>
      </c>
    </row>
    <row r="660">
      <c r="A660" s="61">
        <v>1.51908115E9</v>
      </c>
      <c r="B660" s="61">
        <v>0.0</v>
      </c>
      <c r="C660" s="61">
        <v>2027.0</v>
      </c>
      <c r="D660" s="57" t="s">
        <v>377</v>
      </c>
      <c r="E660" s="62" t="str">
        <f t="shared" si="1"/>
        <v>Test</v>
      </c>
      <c r="F660" s="53" t="str">
        <f t="shared" si="2"/>
        <v>Beijing_0</v>
      </c>
      <c r="G660" s="53">
        <f t="shared" si="3"/>
        <v>0.5864995341</v>
      </c>
    </row>
    <row r="661">
      <c r="A661" s="61">
        <v>1.519918942E9</v>
      </c>
      <c r="B661" s="61">
        <v>0.0</v>
      </c>
      <c r="C661" s="61">
        <v>2669.0</v>
      </c>
      <c r="D661" s="57" t="s">
        <v>377</v>
      </c>
      <c r="E661" s="62" t="str">
        <f t="shared" si="1"/>
        <v>Test</v>
      </c>
      <c r="F661" s="53" t="str">
        <f t="shared" si="2"/>
        <v>Beijing_0</v>
      </c>
      <c r="G661" s="53">
        <f t="shared" si="3"/>
        <v>0.5652170873</v>
      </c>
    </row>
    <row r="662">
      <c r="A662" s="61">
        <v>1.515384821E9</v>
      </c>
      <c r="B662" s="61">
        <v>0.0</v>
      </c>
      <c r="C662" s="61">
        <v>1367.0</v>
      </c>
      <c r="D662" s="57" t="s">
        <v>377</v>
      </c>
      <c r="E662" s="62" t="str">
        <f t="shared" si="1"/>
        <v>Test</v>
      </c>
      <c r="F662" s="53" t="str">
        <f t="shared" si="2"/>
        <v>Beijing_0</v>
      </c>
      <c r="G662" s="53">
        <f t="shared" si="3"/>
        <v>0.5051625937</v>
      </c>
    </row>
    <row r="663">
      <c r="A663" s="61">
        <v>1.517208241E9</v>
      </c>
      <c r="B663" s="61">
        <v>0.0</v>
      </c>
      <c r="C663" s="61">
        <v>3216.0</v>
      </c>
      <c r="D663" s="57" t="s">
        <v>377</v>
      </c>
      <c r="E663" s="62" t="str">
        <f t="shared" si="1"/>
        <v>Test</v>
      </c>
      <c r="F663" s="53" t="str">
        <f t="shared" si="2"/>
        <v>Beijing_0</v>
      </c>
      <c r="G663" s="53">
        <f t="shared" si="3"/>
        <v>0.1923626365</v>
      </c>
    </row>
    <row r="664">
      <c r="A664" s="61">
        <v>1.517961241E9</v>
      </c>
      <c r="B664" s="61">
        <v>0.0</v>
      </c>
      <c r="C664" s="61">
        <v>3003.0</v>
      </c>
      <c r="D664" s="57" t="s">
        <v>377</v>
      </c>
      <c r="E664" s="62" t="str">
        <f t="shared" si="1"/>
        <v>Test</v>
      </c>
      <c r="F664" s="53" t="str">
        <f t="shared" si="2"/>
        <v>Beijing_0</v>
      </c>
      <c r="G664" s="53">
        <f t="shared" si="3"/>
        <v>0.8653240823</v>
      </c>
    </row>
    <row r="665">
      <c r="A665" s="61">
        <v>1.5154054E9</v>
      </c>
      <c r="B665" s="61">
        <v>0.0</v>
      </c>
      <c r="C665" s="61">
        <v>815.0</v>
      </c>
      <c r="D665" s="57" t="s">
        <v>377</v>
      </c>
      <c r="E665" s="62" t="str">
        <f t="shared" si="1"/>
        <v>Test</v>
      </c>
      <c r="F665" s="53" t="str">
        <f t="shared" si="2"/>
        <v>Beijing_0</v>
      </c>
      <c r="G665" s="53">
        <f t="shared" si="3"/>
        <v>0.7938856952</v>
      </c>
    </row>
    <row r="666">
      <c r="A666" s="61">
        <v>1.51499617E9</v>
      </c>
      <c r="B666" s="61">
        <v>0.0</v>
      </c>
      <c r="C666" s="61">
        <v>664.0</v>
      </c>
      <c r="D666" s="57" t="s">
        <v>377</v>
      </c>
      <c r="E666" s="62" t="str">
        <f t="shared" si="1"/>
        <v>Test</v>
      </c>
      <c r="F666" s="53" t="str">
        <f t="shared" si="2"/>
        <v>Beijing_0</v>
      </c>
      <c r="G666" s="53">
        <f t="shared" si="3"/>
        <v>0.2862834901</v>
      </c>
    </row>
    <row r="667">
      <c r="A667" s="61">
        <v>1.513639E9</v>
      </c>
      <c r="B667" s="61">
        <v>0.0</v>
      </c>
      <c r="C667" s="61">
        <v>270.0</v>
      </c>
      <c r="D667" s="57" t="s">
        <v>377</v>
      </c>
      <c r="E667" s="62" t="str">
        <f t="shared" si="1"/>
        <v>Test</v>
      </c>
      <c r="F667" s="53" t="str">
        <f t="shared" si="2"/>
        <v>Beijing_0</v>
      </c>
      <c r="G667" s="53">
        <f t="shared" si="3"/>
        <v>0.2591606514</v>
      </c>
    </row>
    <row r="668">
      <c r="A668" s="61">
        <v>1.517307541E9</v>
      </c>
      <c r="B668" s="61">
        <v>0.0</v>
      </c>
      <c r="C668" s="61">
        <v>126.0</v>
      </c>
      <c r="D668" s="57" t="s">
        <v>377</v>
      </c>
      <c r="E668" s="62" t="str">
        <f t="shared" si="1"/>
        <v>Test</v>
      </c>
      <c r="F668" s="53" t="str">
        <f t="shared" si="2"/>
        <v>Beijing_0</v>
      </c>
      <c r="G668" s="53">
        <f t="shared" si="3"/>
        <v>0.1295150885</v>
      </c>
    </row>
    <row r="669">
      <c r="A669" s="61">
        <v>1.517875971E9</v>
      </c>
      <c r="B669" s="61">
        <v>0.0</v>
      </c>
      <c r="C669" s="61">
        <v>4182.0</v>
      </c>
      <c r="D669" s="57" t="s">
        <v>377</v>
      </c>
      <c r="E669" s="62" t="str">
        <f t="shared" si="1"/>
        <v>Test</v>
      </c>
      <c r="F669" s="53" t="str">
        <f t="shared" si="2"/>
        <v>Beijing_0</v>
      </c>
      <c r="G669" s="53">
        <f t="shared" si="3"/>
        <v>0.1615125308</v>
      </c>
    </row>
    <row r="670">
      <c r="A670" s="61">
        <v>1.5152323E9</v>
      </c>
      <c r="B670" s="61">
        <v>0.0</v>
      </c>
      <c r="C670" s="61">
        <v>783.0</v>
      </c>
      <c r="D670" s="57" t="s">
        <v>377</v>
      </c>
      <c r="E670" s="62" t="str">
        <f t="shared" si="1"/>
        <v>Test</v>
      </c>
      <c r="F670" s="53" t="str">
        <f t="shared" si="2"/>
        <v>Beijing_0</v>
      </c>
      <c r="G670" s="53">
        <f t="shared" si="3"/>
        <v>0.4086811251</v>
      </c>
    </row>
    <row r="671">
      <c r="A671" s="61">
        <v>1.512381161E9</v>
      </c>
      <c r="B671" s="61">
        <v>0.0</v>
      </c>
      <c r="C671" s="61">
        <v>2772.0</v>
      </c>
      <c r="D671" s="57" t="s">
        <v>377</v>
      </c>
      <c r="E671" s="62" t="str">
        <f t="shared" si="1"/>
        <v>Test</v>
      </c>
      <c r="F671" s="53" t="str">
        <f t="shared" si="2"/>
        <v>Beijing_0</v>
      </c>
      <c r="G671" s="53">
        <f t="shared" si="3"/>
        <v>0.8317784433</v>
      </c>
    </row>
    <row r="672">
      <c r="A672" s="61">
        <v>1.516980051E9</v>
      </c>
      <c r="B672" s="61">
        <v>0.0</v>
      </c>
      <c r="C672" s="61">
        <v>559.0</v>
      </c>
      <c r="D672" s="57" t="s">
        <v>377</v>
      </c>
      <c r="E672" s="62" t="str">
        <f t="shared" si="1"/>
        <v>Test</v>
      </c>
      <c r="F672" s="53" t="str">
        <f t="shared" si="2"/>
        <v>Beijing_0</v>
      </c>
      <c r="G672" s="53">
        <f t="shared" si="3"/>
        <v>0.1412828593</v>
      </c>
    </row>
    <row r="673">
      <c r="A673" s="61">
        <v>1.512668412E9</v>
      </c>
      <c r="B673" s="61">
        <v>0.0</v>
      </c>
      <c r="C673" s="61">
        <v>206.0</v>
      </c>
      <c r="D673" s="57" t="s">
        <v>377</v>
      </c>
      <c r="E673" s="62" t="str">
        <f t="shared" si="1"/>
        <v>Test</v>
      </c>
      <c r="F673" s="53" t="str">
        <f t="shared" si="2"/>
        <v>Beijing_0</v>
      </c>
      <c r="G673" s="53">
        <f t="shared" si="3"/>
        <v>0.1157507239</v>
      </c>
    </row>
    <row r="674">
      <c r="A674" s="61">
        <v>1.5114111E9</v>
      </c>
      <c r="B674" s="61">
        <v>0.0</v>
      </c>
      <c r="C674" s="61">
        <v>1826.0</v>
      </c>
      <c r="D674" s="57" t="s">
        <v>377</v>
      </c>
      <c r="E674" s="62" t="str">
        <f t="shared" si="1"/>
        <v>Test</v>
      </c>
      <c r="F674" s="53" t="str">
        <f t="shared" si="2"/>
        <v>Beijing_0</v>
      </c>
      <c r="G674" s="53">
        <f t="shared" si="3"/>
        <v>0.7141495357</v>
      </c>
    </row>
    <row r="675">
      <c r="A675" s="61">
        <v>1.517254682E9</v>
      </c>
      <c r="B675" s="61">
        <v>0.0</v>
      </c>
      <c r="C675" s="61">
        <v>1812.0</v>
      </c>
      <c r="D675" s="57" t="s">
        <v>377</v>
      </c>
      <c r="E675" s="62" t="str">
        <f t="shared" si="1"/>
        <v>Test</v>
      </c>
      <c r="F675" s="53" t="str">
        <f t="shared" si="2"/>
        <v>Beijing_0</v>
      </c>
      <c r="G675" s="53">
        <f t="shared" si="3"/>
        <v>0.2286616809</v>
      </c>
    </row>
    <row r="676">
      <c r="A676" s="61">
        <v>1.51156938E9</v>
      </c>
      <c r="B676" s="61">
        <v>0.0</v>
      </c>
      <c r="C676" s="61">
        <v>1877.0</v>
      </c>
      <c r="D676" s="57" t="s">
        <v>377</v>
      </c>
      <c r="E676" s="62" t="str">
        <f t="shared" si="1"/>
        <v>Test</v>
      </c>
      <c r="F676" s="53" t="str">
        <f t="shared" si="2"/>
        <v>Beijing_0</v>
      </c>
      <c r="G676" s="53">
        <f t="shared" si="3"/>
        <v>0.833123077</v>
      </c>
    </row>
    <row r="677">
      <c r="A677" s="61">
        <v>1.519379572E9</v>
      </c>
      <c r="B677" s="61">
        <v>0.0</v>
      </c>
      <c r="C677" s="61">
        <v>562.0</v>
      </c>
      <c r="D677" s="57" t="s">
        <v>377</v>
      </c>
      <c r="E677" s="62" t="str">
        <f t="shared" si="1"/>
        <v>Test</v>
      </c>
      <c r="F677" s="53" t="str">
        <f t="shared" si="2"/>
        <v>Beijing_0</v>
      </c>
      <c r="G677" s="53">
        <f t="shared" si="3"/>
        <v>0.2096099693</v>
      </c>
    </row>
    <row r="678">
      <c r="A678" s="61">
        <v>1.517801732E9</v>
      </c>
      <c r="B678" s="61">
        <v>0.0</v>
      </c>
      <c r="C678" s="61">
        <v>2902.0</v>
      </c>
      <c r="D678" s="57" t="s">
        <v>377</v>
      </c>
      <c r="E678" s="62" t="str">
        <f t="shared" si="1"/>
        <v>Test</v>
      </c>
      <c r="F678" s="53" t="str">
        <f t="shared" si="2"/>
        <v>Beijing_0</v>
      </c>
      <c r="G678" s="53">
        <f t="shared" si="3"/>
        <v>0.7864029863</v>
      </c>
    </row>
    <row r="679">
      <c r="A679" s="61">
        <v>1.515055002E9</v>
      </c>
      <c r="B679" s="61">
        <v>0.0</v>
      </c>
      <c r="C679" s="61">
        <v>2028.0</v>
      </c>
      <c r="D679" s="57" t="s">
        <v>377</v>
      </c>
      <c r="E679" s="62" t="str">
        <f t="shared" si="1"/>
        <v>Test</v>
      </c>
      <c r="F679" s="53" t="str">
        <f t="shared" si="2"/>
        <v>Beijing_0</v>
      </c>
      <c r="G679" s="53">
        <f t="shared" si="3"/>
        <v>0.4995393274</v>
      </c>
    </row>
    <row r="680">
      <c r="A680" s="61">
        <v>1.51732725E9</v>
      </c>
      <c r="B680" s="61">
        <v>0.0</v>
      </c>
      <c r="C680" s="61">
        <v>1539.0</v>
      </c>
      <c r="D680" s="57" t="s">
        <v>377</v>
      </c>
      <c r="E680" s="62" t="str">
        <f t="shared" si="1"/>
        <v>Test</v>
      </c>
      <c r="F680" s="53" t="str">
        <f t="shared" si="2"/>
        <v>Beijing_0</v>
      </c>
      <c r="G680" s="53">
        <f t="shared" si="3"/>
        <v>0.943143721</v>
      </c>
    </row>
    <row r="681">
      <c r="A681" s="61">
        <v>1.516594171E9</v>
      </c>
      <c r="B681" s="61">
        <v>0.0</v>
      </c>
      <c r="C681" s="61">
        <v>1020.0</v>
      </c>
      <c r="D681" s="57" t="s">
        <v>377</v>
      </c>
      <c r="E681" s="62" t="str">
        <f t="shared" si="1"/>
        <v>Test</v>
      </c>
      <c r="F681" s="53" t="str">
        <f t="shared" si="2"/>
        <v>Beijing_0</v>
      </c>
      <c r="G681" s="53">
        <f t="shared" si="3"/>
        <v>0.1854417004</v>
      </c>
    </row>
    <row r="682">
      <c r="A682" s="61">
        <v>1.513750052E9</v>
      </c>
      <c r="B682" s="61">
        <v>0.0</v>
      </c>
      <c r="C682" s="61">
        <v>3033.0</v>
      </c>
      <c r="D682" s="57" t="s">
        <v>377</v>
      </c>
      <c r="E682" s="62" t="str">
        <f t="shared" si="1"/>
        <v>Test</v>
      </c>
      <c r="F682" s="53" t="str">
        <f t="shared" si="2"/>
        <v>Beijing_0</v>
      </c>
      <c r="G682" s="53">
        <f t="shared" si="3"/>
        <v>0.209238755</v>
      </c>
    </row>
    <row r="683">
      <c r="A683" s="61">
        <v>1.519729882E9</v>
      </c>
      <c r="B683" s="61">
        <v>0.0</v>
      </c>
      <c r="C683" s="61">
        <v>903.0</v>
      </c>
      <c r="D683" s="57" t="s">
        <v>377</v>
      </c>
      <c r="E683" s="62" t="str">
        <f t="shared" si="1"/>
        <v>Test</v>
      </c>
      <c r="F683" s="53" t="str">
        <f t="shared" si="2"/>
        <v>Beijing_0</v>
      </c>
      <c r="G683" s="53">
        <f t="shared" si="3"/>
        <v>0.3663792539</v>
      </c>
    </row>
    <row r="684">
      <c r="A684" s="61">
        <v>1.51761313E9</v>
      </c>
      <c r="B684" s="61">
        <v>0.0</v>
      </c>
      <c r="C684" s="61">
        <v>530.0</v>
      </c>
      <c r="D684" s="57" t="s">
        <v>377</v>
      </c>
      <c r="E684" s="62" t="str">
        <f t="shared" si="1"/>
        <v>Test</v>
      </c>
      <c r="F684" s="53" t="str">
        <f t="shared" si="2"/>
        <v>Beijing_0</v>
      </c>
      <c r="G684" s="53">
        <f t="shared" si="3"/>
        <v>0.09910453005</v>
      </c>
    </row>
    <row r="685">
      <c r="A685" s="61">
        <v>1.518576311E9</v>
      </c>
      <c r="B685" s="61">
        <v>0.0</v>
      </c>
      <c r="C685" s="61">
        <v>1771.0</v>
      </c>
      <c r="D685" s="57" t="s">
        <v>377</v>
      </c>
      <c r="E685" s="62" t="str">
        <f t="shared" si="1"/>
        <v>Test</v>
      </c>
      <c r="F685" s="53" t="str">
        <f t="shared" si="2"/>
        <v>Beijing_0</v>
      </c>
      <c r="G685" s="53">
        <f t="shared" si="3"/>
        <v>0.8773342405</v>
      </c>
    </row>
    <row r="686">
      <c r="A686" s="61">
        <v>1.51279685E9</v>
      </c>
      <c r="B686" s="61">
        <v>0.0</v>
      </c>
      <c r="C686" s="61">
        <v>360.0</v>
      </c>
      <c r="D686" s="57" t="s">
        <v>377</v>
      </c>
      <c r="E686" s="62" t="str">
        <f t="shared" si="1"/>
        <v>Test</v>
      </c>
      <c r="F686" s="53" t="str">
        <f t="shared" si="2"/>
        <v>Beijing_0</v>
      </c>
      <c r="G686" s="53">
        <f t="shared" si="3"/>
        <v>0.8871357824</v>
      </c>
    </row>
    <row r="687">
      <c r="A687" s="61">
        <v>1.51517032E9</v>
      </c>
      <c r="B687" s="61">
        <v>0.0</v>
      </c>
      <c r="C687" s="61">
        <v>1234.0</v>
      </c>
      <c r="D687" s="57" t="s">
        <v>377</v>
      </c>
      <c r="E687" s="62" t="str">
        <f t="shared" si="1"/>
        <v>Test</v>
      </c>
      <c r="F687" s="53" t="str">
        <f t="shared" si="2"/>
        <v>Beijing_0</v>
      </c>
      <c r="G687" s="53">
        <f t="shared" si="3"/>
        <v>0.5565604186</v>
      </c>
    </row>
    <row r="688">
      <c r="A688" s="61">
        <v>1.516728582E9</v>
      </c>
      <c r="B688" s="61">
        <v>0.0</v>
      </c>
      <c r="C688" s="61">
        <v>1663.0</v>
      </c>
      <c r="D688" s="57" t="s">
        <v>377</v>
      </c>
      <c r="E688" s="62" t="str">
        <f t="shared" si="1"/>
        <v>Test</v>
      </c>
      <c r="F688" s="53" t="str">
        <f t="shared" si="2"/>
        <v>Beijing_0</v>
      </c>
      <c r="G688" s="53">
        <f t="shared" si="3"/>
        <v>0.1599149717</v>
      </c>
    </row>
    <row r="689">
      <c r="A689" s="61">
        <v>1.51792142E9</v>
      </c>
      <c r="B689" s="61">
        <v>0.0</v>
      </c>
      <c r="C689" s="61">
        <v>2520.0</v>
      </c>
      <c r="D689" s="57" t="s">
        <v>377</v>
      </c>
      <c r="E689" s="62" t="str">
        <f t="shared" si="1"/>
        <v>Test</v>
      </c>
      <c r="F689" s="53" t="str">
        <f t="shared" si="2"/>
        <v>Beijing_0</v>
      </c>
      <c r="G689" s="53">
        <f t="shared" si="3"/>
        <v>0.2409084716</v>
      </c>
    </row>
    <row r="690">
      <c r="A690" s="61">
        <v>1.513543751E9</v>
      </c>
      <c r="B690" s="61">
        <v>0.0</v>
      </c>
      <c r="C690" s="61">
        <v>1640.0</v>
      </c>
      <c r="D690" s="57" t="s">
        <v>377</v>
      </c>
      <c r="E690" s="62" t="str">
        <f t="shared" si="1"/>
        <v>Test</v>
      </c>
      <c r="F690" s="53" t="str">
        <f t="shared" si="2"/>
        <v>Beijing_0</v>
      </c>
      <c r="G690" s="53">
        <f t="shared" si="3"/>
        <v>0.8879148415</v>
      </c>
    </row>
    <row r="691">
      <c r="A691" s="61">
        <v>1.518361022E9</v>
      </c>
      <c r="B691" s="61">
        <v>0.0</v>
      </c>
      <c r="C691" s="61">
        <v>2271.0</v>
      </c>
      <c r="D691" s="57" t="s">
        <v>377</v>
      </c>
      <c r="E691" s="62" t="str">
        <f t="shared" si="1"/>
        <v>Test</v>
      </c>
      <c r="F691" s="53" t="str">
        <f t="shared" si="2"/>
        <v>Beijing_0</v>
      </c>
      <c r="G691" s="53">
        <f t="shared" si="3"/>
        <v>0.4295374168</v>
      </c>
    </row>
    <row r="692">
      <c r="A692" s="61">
        <v>1.511570332E9</v>
      </c>
      <c r="B692" s="61">
        <v>0.0</v>
      </c>
      <c r="C692" s="61">
        <v>3298.0</v>
      </c>
      <c r="D692" s="57" t="s">
        <v>377</v>
      </c>
      <c r="E692" s="62" t="str">
        <f t="shared" si="1"/>
        <v>Test</v>
      </c>
      <c r="F692" s="53" t="str">
        <f t="shared" si="2"/>
        <v>Beijing_0</v>
      </c>
      <c r="G692" s="53">
        <f t="shared" si="3"/>
        <v>0.7141576916</v>
      </c>
    </row>
    <row r="693">
      <c r="A693" s="61">
        <v>1.518113441E9</v>
      </c>
      <c r="B693" s="61">
        <v>0.0</v>
      </c>
      <c r="C693" s="61">
        <v>3347.0</v>
      </c>
      <c r="D693" s="57" t="s">
        <v>377</v>
      </c>
      <c r="E693" s="62" t="str">
        <f t="shared" si="1"/>
        <v>Test</v>
      </c>
      <c r="F693" s="53" t="str">
        <f t="shared" si="2"/>
        <v>Beijing_0</v>
      </c>
      <c r="G693" s="53">
        <f t="shared" si="3"/>
        <v>0.8556369014</v>
      </c>
    </row>
    <row r="694">
      <c r="A694" s="61">
        <v>1.51623654E9</v>
      </c>
      <c r="B694" s="61">
        <v>0.0</v>
      </c>
      <c r="C694" s="61">
        <v>3307.0</v>
      </c>
      <c r="D694" s="57" t="s">
        <v>377</v>
      </c>
      <c r="E694" s="62" t="str">
        <f t="shared" si="1"/>
        <v>Test</v>
      </c>
      <c r="F694" s="53" t="str">
        <f t="shared" si="2"/>
        <v>Beijing_0</v>
      </c>
      <c r="G694" s="53">
        <f t="shared" si="3"/>
        <v>0.561030507</v>
      </c>
    </row>
    <row r="695">
      <c r="A695" s="61">
        <v>1.515263472E9</v>
      </c>
      <c r="B695" s="61">
        <v>0.0</v>
      </c>
      <c r="C695" s="61">
        <v>1410.0</v>
      </c>
      <c r="D695" s="57" t="s">
        <v>377</v>
      </c>
      <c r="E695" s="62" t="str">
        <f t="shared" si="1"/>
        <v>Test</v>
      </c>
      <c r="F695" s="53" t="str">
        <f t="shared" si="2"/>
        <v>Beijing_0</v>
      </c>
      <c r="G695" s="53">
        <f t="shared" si="3"/>
        <v>0.1625308572</v>
      </c>
    </row>
    <row r="696">
      <c r="A696" s="61">
        <v>1.519375E9</v>
      </c>
      <c r="B696" s="61">
        <v>0.0</v>
      </c>
      <c r="C696" s="61">
        <v>3150.0</v>
      </c>
      <c r="D696" s="57" t="s">
        <v>377</v>
      </c>
      <c r="E696" s="62" t="str">
        <f t="shared" si="1"/>
        <v>Test</v>
      </c>
      <c r="F696" s="53" t="str">
        <f t="shared" si="2"/>
        <v>Beijing_0</v>
      </c>
      <c r="G696" s="53">
        <f t="shared" si="3"/>
        <v>0.3822741274</v>
      </c>
    </row>
    <row r="697">
      <c r="A697" s="61">
        <v>1.519597331E9</v>
      </c>
      <c r="B697" s="61">
        <v>0.0</v>
      </c>
      <c r="C697" s="61">
        <v>1512.0</v>
      </c>
      <c r="D697" s="57" t="s">
        <v>377</v>
      </c>
      <c r="E697" s="62" t="str">
        <f t="shared" si="1"/>
        <v>Test</v>
      </c>
      <c r="F697" s="53" t="str">
        <f t="shared" si="2"/>
        <v>Beijing_0</v>
      </c>
      <c r="G697" s="53">
        <f t="shared" si="3"/>
        <v>0.1871928371</v>
      </c>
    </row>
    <row r="698">
      <c r="A698" s="61">
        <v>1.51433106E9</v>
      </c>
      <c r="B698" s="61">
        <v>0.0</v>
      </c>
      <c r="C698" s="61">
        <v>5293.0</v>
      </c>
      <c r="D698" s="57" t="s">
        <v>377</v>
      </c>
      <c r="E698" s="62" t="str">
        <f t="shared" si="1"/>
        <v>Test</v>
      </c>
      <c r="F698" s="53" t="str">
        <f t="shared" si="2"/>
        <v>Beijing_0</v>
      </c>
      <c r="G698" s="53">
        <f t="shared" si="3"/>
        <v>0.1352608844</v>
      </c>
    </row>
    <row r="699">
      <c r="A699" s="61">
        <v>1.513612271E9</v>
      </c>
      <c r="B699" s="61">
        <v>0.0</v>
      </c>
      <c r="C699" s="61">
        <v>1868.0</v>
      </c>
      <c r="D699" s="57" t="s">
        <v>377</v>
      </c>
      <c r="E699" s="62" t="str">
        <f t="shared" si="1"/>
        <v>Test</v>
      </c>
      <c r="F699" s="53" t="str">
        <f t="shared" si="2"/>
        <v>Beijing_0</v>
      </c>
      <c r="G699" s="53">
        <f t="shared" si="3"/>
        <v>0.5312846446</v>
      </c>
    </row>
    <row r="700">
      <c r="A700" s="61">
        <v>1.518063861E9</v>
      </c>
      <c r="B700" s="61">
        <v>0.0</v>
      </c>
      <c r="C700" s="61">
        <v>3045.0</v>
      </c>
      <c r="D700" s="57" t="s">
        <v>377</v>
      </c>
      <c r="E700" s="62" t="str">
        <f t="shared" si="1"/>
        <v>Test</v>
      </c>
      <c r="F700" s="53" t="str">
        <f t="shared" si="2"/>
        <v>Beijing_0</v>
      </c>
      <c r="G700" s="53">
        <f t="shared" si="3"/>
        <v>0.9723698322</v>
      </c>
    </row>
    <row r="701">
      <c r="A701" s="61">
        <v>1.515391272E9</v>
      </c>
      <c r="B701" s="61">
        <v>0.0</v>
      </c>
      <c r="C701" s="61">
        <v>1183.0</v>
      </c>
      <c r="D701" s="57" t="s">
        <v>377</v>
      </c>
      <c r="E701" s="62" t="str">
        <f t="shared" si="1"/>
        <v>Test</v>
      </c>
      <c r="F701" s="53" t="str">
        <f t="shared" si="2"/>
        <v>Beijing_0</v>
      </c>
      <c r="G701" s="53">
        <f t="shared" si="3"/>
        <v>0.745968118</v>
      </c>
    </row>
    <row r="702">
      <c r="A702" s="61">
        <v>1.51916792E9</v>
      </c>
      <c r="B702" s="61">
        <v>0.0</v>
      </c>
      <c r="C702" s="61">
        <v>1652.0</v>
      </c>
      <c r="D702" s="57" t="s">
        <v>377</v>
      </c>
      <c r="E702" s="62" t="str">
        <f t="shared" si="1"/>
        <v>Test</v>
      </c>
      <c r="F702" s="53" t="str">
        <f t="shared" si="2"/>
        <v>Beijing_0</v>
      </c>
      <c r="G702" s="53">
        <f t="shared" si="3"/>
        <v>0.6060065087</v>
      </c>
    </row>
    <row r="703">
      <c r="A703" s="61">
        <v>1.5198684E9</v>
      </c>
      <c r="B703" s="61">
        <v>0.0</v>
      </c>
      <c r="C703" s="61">
        <v>514.0</v>
      </c>
      <c r="D703" s="57" t="s">
        <v>377</v>
      </c>
      <c r="E703" s="62" t="str">
        <f t="shared" si="1"/>
        <v>Test</v>
      </c>
      <c r="F703" s="53" t="str">
        <f t="shared" si="2"/>
        <v>Beijing_0</v>
      </c>
      <c r="G703" s="53">
        <f t="shared" si="3"/>
        <v>0.4986893891</v>
      </c>
    </row>
    <row r="704">
      <c r="A704" s="61">
        <v>1.519031592E9</v>
      </c>
      <c r="B704" s="61">
        <v>0.0</v>
      </c>
      <c r="C704" s="61">
        <v>2129.0</v>
      </c>
      <c r="D704" s="57" t="s">
        <v>377</v>
      </c>
      <c r="E704" s="62" t="str">
        <f t="shared" si="1"/>
        <v>Test</v>
      </c>
      <c r="F704" s="53" t="str">
        <f t="shared" si="2"/>
        <v>Beijing_0</v>
      </c>
      <c r="G704" s="53">
        <f t="shared" si="3"/>
        <v>0.5991668391</v>
      </c>
    </row>
    <row r="705">
      <c r="A705" s="61">
        <v>1.518171482E9</v>
      </c>
      <c r="B705" s="61">
        <v>0.0</v>
      </c>
      <c r="C705" s="61">
        <v>3437.0</v>
      </c>
      <c r="D705" s="57" t="s">
        <v>377</v>
      </c>
      <c r="E705" s="62" t="str">
        <f t="shared" si="1"/>
        <v>Test</v>
      </c>
      <c r="F705" s="53" t="str">
        <f t="shared" si="2"/>
        <v>Beijing_0</v>
      </c>
      <c r="G705" s="53">
        <f t="shared" si="3"/>
        <v>0.03278123002</v>
      </c>
    </row>
    <row r="706">
      <c r="A706" s="61">
        <v>1.5163385E9</v>
      </c>
      <c r="B706" s="61">
        <v>0.0</v>
      </c>
      <c r="C706" s="61">
        <v>2488.0</v>
      </c>
      <c r="D706" s="57" t="s">
        <v>377</v>
      </c>
      <c r="E706" s="62" t="str">
        <f t="shared" si="1"/>
        <v>Test</v>
      </c>
      <c r="F706" s="53" t="str">
        <f t="shared" si="2"/>
        <v>Beijing_0</v>
      </c>
      <c r="G706" s="53">
        <f t="shared" si="3"/>
        <v>0.4851043012</v>
      </c>
    </row>
    <row r="707">
      <c r="A707" s="61">
        <v>1.517326051E9</v>
      </c>
      <c r="B707" s="61">
        <v>0.0</v>
      </c>
      <c r="C707" s="61">
        <v>2009.0</v>
      </c>
      <c r="D707" s="57" t="s">
        <v>377</v>
      </c>
      <c r="E707" s="62" t="str">
        <f t="shared" si="1"/>
        <v>Test</v>
      </c>
      <c r="F707" s="53" t="str">
        <f t="shared" si="2"/>
        <v>Beijing_0</v>
      </c>
      <c r="G707" s="53">
        <f t="shared" si="3"/>
        <v>0.407078898</v>
      </c>
    </row>
    <row r="708">
      <c r="A708" s="61">
        <v>1.51593474E9</v>
      </c>
      <c r="B708" s="61">
        <v>0.0</v>
      </c>
      <c r="C708" s="61">
        <v>350.0</v>
      </c>
      <c r="D708" s="57" t="s">
        <v>377</v>
      </c>
      <c r="E708" s="62" t="str">
        <f t="shared" si="1"/>
        <v>Test</v>
      </c>
      <c r="F708" s="53" t="str">
        <f t="shared" si="2"/>
        <v>Beijing_0</v>
      </c>
      <c r="G708" s="53">
        <f t="shared" si="3"/>
        <v>0.591451228</v>
      </c>
    </row>
    <row r="709">
      <c r="A709" s="61">
        <v>1.517032312E9</v>
      </c>
      <c r="B709" s="61">
        <v>0.0</v>
      </c>
      <c r="C709" s="61">
        <v>709.0</v>
      </c>
      <c r="D709" s="57" t="s">
        <v>377</v>
      </c>
      <c r="E709" s="62" t="str">
        <f t="shared" si="1"/>
        <v>Test</v>
      </c>
      <c r="F709" s="53" t="str">
        <f t="shared" si="2"/>
        <v>Beijing_0</v>
      </c>
      <c r="G709" s="53">
        <f t="shared" si="3"/>
        <v>0.823930568</v>
      </c>
    </row>
    <row r="710">
      <c r="A710" s="61">
        <v>1.51871284E9</v>
      </c>
      <c r="B710" s="61">
        <v>0.0</v>
      </c>
      <c r="C710" s="61">
        <v>3651.0</v>
      </c>
      <c r="D710" s="57" t="s">
        <v>377</v>
      </c>
      <c r="E710" s="62" t="str">
        <f t="shared" si="1"/>
        <v>Test</v>
      </c>
      <c r="F710" s="53" t="str">
        <f t="shared" si="2"/>
        <v>Beijing_0</v>
      </c>
      <c r="G710" s="53">
        <f t="shared" si="3"/>
        <v>0.9050091929</v>
      </c>
    </row>
    <row r="711">
      <c r="A711" s="61">
        <v>1.513479922E9</v>
      </c>
      <c r="B711" s="61">
        <v>0.0</v>
      </c>
      <c r="C711" s="61">
        <v>3084.0</v>
      </c>
      <c r="D711" s="57" t="s">
        <v>377</v>
      </c>
      <c r="E711" s="62" t="str">
        <f t="shared" si="1"/>
        <v>Test</v>
      </c>
      <c r="F711" s="53" t="str">
        <f t="shared" si="2"/>
        <v>Beijing_0</v>
      </c>
      <c r="G711" s="53">
        <f t="shared" si="3"/>
        <v>0.5592642413</v>
      </c>
    </row>
    <row r="712">
      <c r="A712" s="61">
        <v>1.51556857E9</v>
      </c>
      <c r="B712" s="61">
        <v>0.0</v>
      </c>
      <c r="C712" s="61">
        <v>2064.0</v>
      </c>
      <c r="D712" s="57" t="s">
        <v>377</v>
      </c>
      <c r="E712" s="62" t="str">
        <f t="shared" si="1"/>
        <v>Test</v>
      </c>
      <c r="F712" s="53" t="str">
        <f t="shared" si="2"/>
        <v>Beijing_0</v>
      </c>
      <c r="G712" s="53">
        <f t="shared" si="3"/>
        <v>0.3854338166</v>
      </c>
    </row>
    <row r="713">
      <c r="A713" s="61">
        <v>1.515931752E9</v>
      </c>
      <c r="B713" s="61">
        <v>0.0</v>
      </c>
      <c r="C713" s="61">
        <v>2742.0</v>
      </c>
      <c r="D713" s="57" t="s">
        <v>377</v>
      </c>
      <c r="E713" s="62" t="str">
        <f t="shared" si="1"/>
        <v>Test</v>
      </c>
      <c r="F713" s="53" t="str">
        <f t="shared" si="2"/>
        <v>Beijing_0</v>
      </c>
      <c r="G713" s="53">
        <f t="shared" si="3"/>
        <v>0.9151298326</v>
      </c>
    </row>
    <row r="714">
      <c r="A714" s="61">
        <v>1.51242836E9</v>
      </c>
      <c r="B714" s="61">
        <v>0.0</v>
      </c>
      <c r="C714" s="61">
        <v>3942.0</v>
      </c>
      <c r="D714" s="57" t="s">
        <v>377</v>
      </c>
      <c r="E714" s="62" t="str">
        <f t="shared" si="1"/>
        <v>Test</v>
      </c>
      <c r="F714" s="53" t="str">
        <f t="shared" si="2"/>
        <v>Beijing_0</v>
      </c>
      <c r="G714" s="53">
        <f t="shared" si="3"/>
        <v>0.644389825</v>
      </c>
    </row>
    <row r="715">
      <c r="A715" s="61">
        <v>1.518087041E9</v>
      </c>
      <c r="B715" s="61">
        <v>0.0</v>
      </c>
      <c r="C715" s="61">
        <v>1915.0</v>
      </c>
      <c r="D715" s="57" t="s">
        <v>377</v>
      </c>
      <c r="E715" s="62" t="str">
        <f t="shared" si="1"/>
        <v>Test</v>
      </c>
      <c r="F715" s="53" t="str">
        <f t="shared" si="2"/>
        <v>Beijing_0</v>
      </c>
      <c r="G715" s="53">
        <f t="shared" si="3"/>
        <v>0.368877959</v>
      </c>
    </row>
    <row r="716">
      <c r="A716" s="61">
        <v>1.51756591E9</v>
      </c>
      <c r="B716" s="61">
        <v>0.0</v>
      </c>
      <c r="C716" s="61">
        <v>529.0</v>
      </c>
      <c r="D716" s="57" t="s">
        <v>377</v>
      </c>
      <c r="E716" s="62" t="str">
        <f t="shared" si="1"/>
        <v>Test</v>
      </c>
      <c r="F716" s="53" t="str">
        <f t="shared" si="2"/>
        <v>Beijing_0</v>
      </c>
      <c r="G716" s="53">
        <f t="shared" si="3"/>
        <v>0.6297627422</v>
      </c>
    </row>
    <row r="717">
      <c r="A717" s="61">
        <v>1.516280262E9</v>
      </c>
      <c r="B717" s="61">
        <v>0.0</v>
      </c>
      <c r="C717" s="61">
        <v>2391.0</v>
      </c>
      <c r="D717" s="57" t="s">
        <v>377</v>
      </c>
      <c r="E717" s="62" t="str">
        <f t="shared" si="1"/>
        <v>Test</v>
      </c>
      <c r="F717" s="53" t="str">
        <f t="shared" si="2"/>
        <v>Beijing_0</v>
      </c>
      <c r="G717" s="53">
        <f t="shared" si="3"/>
        <v>0.9174961081</v>
      </c>
    </row>
    <row r="718">
      <c r="A718" s="61">
        <v>1.516521581E9</v>
      </c>
      <c r="B718" s="61">
        <v>0.0</v>
      </c>
      <c r="C718" s="61">
        <v>2392.0</v>
      </c>
      <c r="D718" s="57" t="s">
        <v>377</v>
      </c>
      <c r="E718" s="62" t="str">
        <f t="shared" si="1"/>
        <v>Test</v>
      </c>
      <c r="F718" s="53" t="str">
        <f t="shared" si="2"/>
        <v>Beijing_0</v>
      </c>
      <c r="G718" s="53">
        <f t="shared" si="3"/>
        <v>0.8736312261</v>
      </c>
    </row>
    <row r="719">
      <c r="A719" s="61">
        <v>1.516996581E9</v>
      </c>
      <c r="B719" s="61">
        <v>0.0</v>
      </c>
      <c r="C719" s="61">
        <v>1696.0</v>
      </c>
      <c r="D719" s="57" t="s">
        <v>377</v>
      </c>
      <c r="E719" s="62" t="str">
        <f t="shared" si="1"/>
        <v>Test</v>
      </c>
      <c r="F719" s="53" t="str">
        <f t="shared" si="2"/>
        <v>Beijing_0</v>
      </c>
      <c r="G719" s="53">
        <f t="shared" si="3"/>
        <v>0.06235900742</v>
      </c>
    </row>
    <row r="720">
      <c r="A720" s="61">
        <v>1.514747901E9</v>
      </c>
      <c r="B720" s="61">
        <v>0.0</v>
      </c>
      <c r="C720" s="61">
        <v>2242.0</v>
      </c>
      <c r="D720" s="57" t="s">
        <v>377</v>
      </c>
      <c r="E720" s="62" t="str">
        <f t="shared" si="1"/>
        <v>Test</v>
      </c>
      <c r="F720" s="53" t="str">
        <f t="shared" si="2"/>
        <v>Beijing_0</v>
      </c>
      <c r="G720" s="53">
        <f t="shared" si="3"/>
        <v>0.412496698</v>
      </c>
    </row>
    <row r="721">
      <c r="A721" s="61">
        <v>1.513342692E9</v>
      </c>
      <c r="B721" s="61">
        <v>0.0</v>
      </c>
      <c r="C721" s="61">
        <v>4439.0</v>
      </c>
      <c r="D721" s="57" t="s">
        <v>377</v>
      </c>
      <c r="E721" s="62" t="str">
        <f t="shared" si="1"/>
        <v>Test</v>
      </c>
      <c r="F721" s="53" t="str">
        <f t="shared" si="2"/>
        <v>Beijing_0</v>
      </c>
      <c r="G721" s="53">
        <f t="shared" si="3"/>
        <v>0.07864326297</v>
      </c>
    </row>
    <row r="722">
      <c r="A722" s="61">
        <v>1.51864772E9</v>
      </c>
      <c r="B722" s="61">
        <v>0.0</v>
      </c>
      <c r="C722" s="61">
        <v>521.0</v>
      </c>
      <c r="D722" s="57" t="s">
        <v>377</v>
      </c>
      <c r="E722" s="62" t="str">
        <f t="shared" si="1"/>
        <v>Test</v>
      </c>
      <c r="F722" s="53" t="str">
        <f t="shared" si="2"/>
        <v>Beijing_0</v>
      </c>
      <c r="G722" s="53">
        <f t="shared" si="3"/>
        <v>0.8064320011</v>
      </c>
    </row>
    <row r="723">
      <c r="A723" s="61">
        <v>1.51550492E9</v>
      </c>
      <c r="B723" s="61">
        <v>0.0</v>
      </c>
      <c r="C723" s="61">
        <v>552.0</v>
      </c>
      <c r="D723" s="57" t="s">
        <v>377</v>
      </c>
      <c r="E723" s="62" t="str">
        <f t="shared" si="1"/>
        <v>Test</v>
      </c>
      <c r="F723" s="53" t="str">
        <f t="shared" si="2"/>
        <v>Beijing_0</v>
      </c>
      <c r="G723" s="53">
        <f t="shared" si="3"/>
        <v>0.1229160451</v>
      </c>
    </row>
    <row r="724">
      <c r="A724" s="61">
        <v>1.51314948E9</v>
      </c>
      <c r="B724" s="61">
        <v>0.0</v>
      </c>
      <c r="C724" s="61">
        <v>1317.0</v>
      </c>
      <c r="D724" s="57" t="s">
        <v>377</v>
      </c>
      <c r="E724" s="62" t="str">
        <f t="shared" si="1"/>
        <v>Test</v>
      </c>
      <c r="F724" s="53" t="str">
        <f t="shared" si="2"/>
        <v>Beijing_0</v>
      </c>
      <c r="G724" s="53">
        <f t="shared" si="3"/>
        <v>0.8611678707</v>
      </c>
    </row>
    <row r="725">
      <c r="A725" s="61">
        <v>1.517551022E9</v>
      </c>
      <c r="B725" s="61">
        <v>0.0</v>
      </c>
      <c r="C725" s="61">
        <v>1735.0</v>
      </c>
      <c r="D725" s="57" t="s">
        <v>377</v>
      </c>
      <c r="E725" s="62" t="str">
        <f t="shared" si="1"/>
        <v>Test</v>
      </c>
      <c r="F725" s="53" t="str">
        <f t="shared" si="2"/>
        <v>Beijing_0</v>
      </c>
      <c r="G725" s="53">
        <f t="shared" si="3"/>
        <v>0.388066764</v>
      </c>
    </row>
    <row r="726">
      <c r="A726" s="61">
        <v>1.519724401E9</v>
      </c>
      <c r="B726" s="61">
        <v>0.0</v>
      </c>
      <c r="C726" s="61">
        <v>18.0</v>
      </c>
      <c r="D726" s="57" t="s">
        <v>377</v>
      </c>
      <c r="E726" s="62" t="str">
        <f t="shared" si="1"/>
        <v>Test</v>
      </c>
      <c r="F726" s="53" t="str">
        <f t="shared" si="2"/>
        <v>Beijing_0</v>
      </c>
      <c r="G726" s="53">
        <f t="shared" si="3"/>
        <v>0.9876290405</v>
      </c>
    </row>
    <row r="727">
      <c r="A727" s="61">
        <v>1.519038801E9</v>
      </c>
      <c r="B727" s="61">
        <v>0.0</v>
      </c>
      <c r="C727" s="61">
        <v>750.0</v>
      </c>
      <c r="D727" s="57" t="s">
        <v>377</v>
      </c>
      <c r="E727" s="62" t="str">
        <f t="shared" si="1"/>
        <v>Test</v>
      </c>
      <c r="F727" s="53" t="str">
        <f t="shared" si="2"/>
        <v>Beijing_0</v>
      </c>
      <c r="G727" s="53">
        <f t="shared" si="3"/>
        <v>0.2810655577</v>
      </c>
    </row>
    <row r="728">
      <c r="A728" s="61">
        <v>1.512004151E9</v>
      </c>
      <c r="B728" s="61">
        <v>0.0</v>
      </c>
      <c r="C728" s="61">
        <v>5629.0</v>
      </c>
      <c r="D728" s="57" t="s">
        <v>377</v>
      </c>
      <c r="E728" s="62" t="str">
        <f t="shared" si="1"/>
        <v>Test</v>
      </c>
      <c r="F728" s="53" t="str">
        <f t="shared" si="2"/>
        <v>Beijing_0</v>
      </c>
      <c r="G728" s="53">
        <f t="shared" si="3"/>
        <v>0.3641342799</v>
      </c>
    </row>
    <row r="729">
      <c r="A729" s="61">
        <v>1.51399519E9</v>
      </c>
      <c r="B729" s="61">
        <v>0.0</v>
      </c>
      <c r="C729" s="61">
        <v>2766.0</v>
      </c>
      <c r="D729" s="57" t="s">
        <v>377</v>
      </c>
      <c r="E729" s="62" t="str">
        <f t="shared" si="1"/>
        <v>Test</v>
      </c>
      <c r="F729" s="53" t="str">
        <f t="shared" si="2"/>
        <v>Beijing_0</v>
      </c>
      <c r="G729" s="53">
        <f t="shared" si="3"/>
        <v>0.4183881732</v>
      </c>
    </row>
    <row r="730">
      <c r="A730" s="61">
        <v>1.51237688E9</v>
      </c>
      <c r="B730" s="61">
        <v>0.0</v>
      </c>
      <c r="C730" s="61">
        <v>722.0</v>
      </c>
      <c r="D730" s="57" t="s">
        <v>377</v>
      </c>
      <c r="E730" s="62" t="str">
        <f t="shared" si="1"/>
        <v>Test</v>
      </c>
      <c r="F730" s="53" t="str">
        <f t="shared" si="2"/>
        <v>Beijing_0</v>
      </c>
      <c r="G730" s="53">
        <f t="shared" si="3"/>
        <v>0.6475783092</v>
      </c>
    </row>
    <row r="731">
      <c r="A731" s="61">
        <v>1.51204619E9</v>
      </c>
      <c r="B731" s="61">
        <v>0.0</v>
      </c>
      <c r="C731" s="61">
        <v>4680.0</v>
      </c>
      <c r="D731" s="57" t="s">
        <v>377</v>
      </c>
      <c r="E731" s="62" t="str">
        <f t="shared" si="1"/>
        <v>Test</v>
      </c>
      <c r="F731" s="53" t="str">
        <f t="shared" si="2"/>
        <v>Beijing_0</v>
      </c>
      <c r="G731" s="53">
        <f t="shared" si="3"/>
        <v>0.8768481965</v>
      </c>
    </row>
    <row r="732">
      <c r="A732" s="61">
        <v>1.51512268E9</v>
      </c>
      <c r="B732" s="61">
        <v>0.0</v>
      </c>
      <c r="C732" s="61">
        <v>2942.0</v>
      </c>
      <c r="D732" s="57" t="s">
        <v>377</v>
      </c>
      <c r="E732" s="62" t="str">
        <f t="shared" si="1"/>
        <v>Test</v>
      </c>
      <c r="F732" s="53" t="str">
        <f t="shared" si="2"/>
        <v>Beijing_0</v>
      </c>
      <c r="G732" s="53">
        <f t="shared" si="3"/>
        <v>0.3147409625</v>
      </c>
    </row>
    <row r="733">
      <c r="A733" s="61">
        <v>1.51754812E9</v>
      </c>
      <c r="B733" s="61">
        <v>0.0</v>
      </c>
      <c r="C733" s="61">
        <v>2224.0</v>
      </c>
      <c r="D733" s="57" t="s">
        <v>377</v>
      </c>
      <c r="E733" s="62" t="str">
        <f t="shared" si="1"/>
        <v>Test</v>
      </c>
      <c r="F733" s="53" t="str">
        <f t="shared" si="2"/>
        <v>Beijing_0</v>
      </c>
      <c r="G733" s="53">
        <f t="shared" si="3"/>
        <v>0.4526611886</v>
      </c>
    </row>
    <row r="734">
      <c r="A734" s="61">
        <v>1.51241696E9</v>
      </c>
      <c r="B734" s="61">
        <v>0.0</v>
      </c>
      <c r="C734" s="61">
        <v>1098.0</v>
      </c>
      <c r="D734" s="57" t="s">
        <v>377</v>
      </c>
      <c r="E734" s="62" t="str">
        <f t="shared" si="1"/>
        <v>Test</v>
      </c>
      <c r="F734" s="53" t="str">
        <f t="shared" si="2"/>
        <v>Beijing_0</v>
      </c>
      <c r="G734" s="53">
        <f t="shared" si="3"/>
        <v>0.4098652973</v>
      </c>
    </row>
    <row r="735">
      <c r="A735" s="61">
        <v>1.51716642E9</v>
      </c>
      <c r="B735" s="61">
        <v>0.0</v>
      </c>
      <c r="C735" s="61">
        <v>995.0</v>
      </c>
      <c r="D735" s="57" t="s">
        <v>377</v>
      </c>
      <c r="E735" s="62" t="str">
        <f t="shared" si="1"/>
        <v>Test</v>
      </c>
      <c r="F735" s="53" t="str">
        <f t="shared" si="2"/>
        <v>Beijing_0</v>
      </c>
      <c r="G735" s="53">
        <f t="shared" si="3"/>
        <v>0.8455850984</v>
      </c>
    </row>
    <row r="736">
      <c r="A736" s="61">
        <v>1.513353432E9</v>
      </c>
      <c r="B736" s="61">
        <v>0.0</v>
      </c>
      <c r="C736" s="61">
        <v>3388.0</v>
      </c>
      <c r="D736" s="57" t="s">
        <v>377</v>
      </c>
      <c r="E736" s="62" t="str">
        <f t="shared" si="1"/>
        <v>Test</v>
      </c>
      <c r="F736" s="53" t="str">
        <f t="shared" si="2"/>
        <v>Beijing_0</v>
      </c>
      <c r="G736" s="53">
        <f t="shared" si="3"/>
        <v>0.5893804199</v>
      </c>
    </row>
    <row r="737">
      <c r="A737" s="61">
        <v>1.511550501E9</v>
      </c>
      <c r="B737" s="61">
        <v>0.0</v>
      </c>
      <c r="C737" s="61">
        <v>2158.0</v>
      </c>
      <c r="D737" s="57" t="s">
        <v>377</v>
      </c>
      <c r="E737" s="62" t="str">
        <f t="shared" si="1"/>
        <v>Test</v>
      </c>
      <c r="F737" s="53" t="str">
        <f t="shared" si="2"/>
        <v>Beijing_0</v>
      </c>
      <c r="G737" s="53">
        <f t="shared" si="3"/>
        <v>0.4528229183</v>
      </c>
    </row>
    <row r="738">
      <c r="A738" s="61">
        <v>1.513033632E9</v>
      </c>
      <c r="B738" s="61">
        <v>0.0</v>
      </c>
      <c r="C738" s="61">
        <v>2328.0</v>
      </c>
      <c r="D738" s="57" t="s">
        <v>377</v>
      </c>
      <c r="E738" s="62" t="str">
        <f t="shared" si="1"/>
        <v>Test</v>
      </c>
      <c r="F738" s="53" t="str">
        <f t="shared" si="2"/>
        <v>Beijing_0</v>
      </c>
      <c r="G738" s="53">
        <f t="shared" si="3"/>
        <v>0.6518140454</v>
      </c>
    </row>
    <row r="739">
      <c r="A739" s="61">
        <v>1.517044662E9</v>
      </c>
      <c r="B739" s="61">
        <v>0.0</v>
      </c>
      <c r="C739" s="61">
        <v>697.0</v>
      </c>
      <c r="D739" s="57" t="s">
        <v>377</v>
      </c>
      <c r="E739" s="62" t="str">
        <f t="shared" si="1"/>
        <v>Test</v>
      </c>
      <c r="F739" s="53" t="str">
        <f t="shared" si="2"/>
        <v>Beijing_0</v>
      </c>
      <c r="G739" s="53">
        <f t="shared" si="3"/>
        <v>0.412043516</v>
      </c>
    </row>
    <row r="740">
      <c r="A740" s="61">
        <v>1.517113161E9</v>
      </c>
      <c r="B740" s="61">
        <v>0.0</v>
      </c>
      <c r="C740" s="61">
        <v>3533.0</v>
      </c>
      <c r="D740" s="57" t="s">
        <v>377</v>
      </c>
      <c r="E740" s="62" t="str">
        <f t="shared" si="1"/>
        <v>Test</v>
      </c>
      <c r="F740" s="53" t="str">
        <f t="shared" si="2"/>
        <v>Beijing_0</v>
      </c>
      <c r="G740" s="53">
        <f t="shared" si="3"/>
        <v>0.9363625286</v>
      </c>
    </row>
    <row r="741">
      <c r="A741" s="61">
        <v>1.519680371E9</v>
      </c>
      <c r="B741" s="61">
        <v>0.0</v>
      </c>
      <c r="C741" s="61">
        <v>4087.0</v>
      </c>
      <c r="D741" s="57" t="s">
        <v>377</v>
      </c>
      <c r="E741" s="62" t="str">
        <f t="shared" si="1"/>
        <v>Test</v>
      </c>
      <c r="F741" s="53" t="str">
        <f t="shared" si="2"/>
        <v>Beijing_0</v>
      </c>
      <c r="G741" s="53">
        <f t="shared" si="3"/>
        <v>0.3355079312</v>
      </c>
    </row>
    <row r="742">
      <c r="A742" s="61">
        <v>1.516219032E9</v>
      </c>
      <c r="B742" s="61">
        <v>0.0</v>
      </c>
      <c r="C742" s="61">
        <v>2363.0</v>
      </c>
      <c r="D742" s="57" t="s">
        <v>377</v>
      </c>
      <c r="E742" s="62" t="str">
        <f t="shared" si="1"/>
        <v>Test</v>
      </c>
      <c r="F742" s="53" t="str">
        <f t="shared" si="2"/>
        <v>Beijing_0</v>
      </c>
      <c r="G742" s="53">
        <f t="shared" si="3"/>
        <v>0.9862092029</v>
      </c>
    </row>
    <row r="743">
      <c r="A743" s="61">
        <v>1.519618162E9</v>
      </c>
      <c r="B743" s="61">
        <v>0.0</v>
      </c>
      <c r="C743" s="61">
        <v>2213.0</v>
      </c>
      <c r="D743" s="57" t="s">
        <v>377</v>
      </c>
      <c r="E743" s="62" t="str">
        <f t="shared" si="1"/>
        <v>Test</v>
      </c>
      <c r="F743" s="53" t="str">
        <f t="shared" si="2"/>
        <v>Beijing_0</v>
      </c>
      <c r="G743" s="53">
        <f t="shared" si="3"/>
        <v>0.81713894</v>
      </c>
    </row>
    <row r="744">
      <c r="A744" s="61">
        <v>1.515491462E9</v>
      </c>
      <c r="B744" s="61">
        <v>0.0</v>
      </c>
      <c r="C744" s="61">
        <v>1459.0</v>
      </c>
      <c r="D744" s="57" t="s">
        <v>377</v>
      </c>
      <c r="E744" s="62" t="str">
        <f t="shared" si="1"/>
        <v>Test</v>
      </c>
      <c r="F744" s="53" t="str">
        <f t="shared" si="2"/>
        <v>Beijing_0</v>
      </c>
      <c r="G744" s="53">
        <f t="shared" si="3"/>
        <v>0.07457465962</v>
      </c>
    </row>
    <row r="745">
      <c r="A745" s="61">
        <v>1.512235152E9</v>
      </c>
      <c r="B745" s="61">
        <v>0.0</v>
      </c>
      <c r="C745" s="61">
        <v>1852.0</v>
      </c>
      <c r="D745" s="57" t="s">
        <v>377</v>
      </c>
      <c r="E745" s="62" t="str">
        <f t="shared" si="1"/>
        <v>Test</v>
      </c>
      <c r="F745" s="53" t="str">
        <f t="shared" si="2"/>
        <v>Beijing_0</v>
      </c>
      <c r="G745" s="53">
        <f t="shared" si="3"/>
        <v>0.8388245983</v>
      </c>
    </row>
    <row r="746">
      <c r="A746" s="61">
        <v>1.51654837E9</v>
      </c>
      <c r="B746" s="61">
        <v>0.0</v>
      </c>
      <c r="C746" s="61">
        <v>654.0</v>
      </c>
      <c r="D746" s="57" t="s">
        <v>377</v>
      </c>
      <c r="E746" s="62" t="str">
        <f t="shared" si="1"/>
        <v>Test</v>
      </c>
      <c r="F746" s="53" t="str">
        <f t="shared" si="2"/>
        <v>Beijing_0</v>
      </c>
      <c r="G746" s="53">
        <f t="shared" si="3"/>
        <v>0.6578406086</v>
      </c>
    </row>
    <row r="747">
      <c r="A747" s="61">
        <v>1.514050702E9</v>
      </c>
      <c r="B747" s="61">
        <v>0.0</v>
      </c>
      <c r="C747" s="61">
        <v>918.0</v>
      </c>
      <c r="D747" s="57" t="s">
        <v>377</v>
      </c>
      <c r="E747" s="62" t="str">
        <f t="shared" si="1"/>
        <v>Test</v>
      </c>
      <c r="F747" s="53" t="str">
        <f t="shared" si="2"/>
        <v>Beijing_0</v>
      </c>
      <c r="G747" s="53">
        <f t="shared" si="3"/>
        <v>0.04680869185</v>
      </c>
    </row>
    <row r="748">
      <c r="A748" s="61">
        <v>1.511428591E9</v>
      </c>
      <c r="B748" s="61">
        <v>0.0</v>
      </c>
      <c r="C748" s="61">
        <v>1463.0</v>
      </c>
      <c r="D748" s="57" t="s">
        <v>377</v>
      </c>
      <c r="E748" s="62" t="str">
        <f t="shared" si="1"/>
        <v>Test</v>
      </c>
      <c r="F748" s="53" t="str">
        <f t="shared" si="2"/>
        <v>Beijing_0</v>
      </c>
      <c r="G748" s="53">
        <f t="shared" si="3"/>
        <v>0.5792330906</v>
      </c>
    </row>
    <row r="749">
      <c r="A749" s="61">
        <v>1.5158562E9</v>
      </c>
      <c r="B749" s="61">
        <v>0.0</v>
      </c>
      <c r="C749" s="61">
        <v>2978.0</v>
      </c>
      <c r="D749" s="57" t="s">
        <v>377</v>
      </c>
      <c r="E749" s="62" t="str">
        <f t="shared" si="1"/>
        <v>Test</v>
      </c>
      <c r="F749" s="53" t="str">
        <f t="shared" si="2"/>
        <v>Beijing_0</v>
      </c>
      <c r="G749" s="53">
        <f t="shared" si="3"/>
        <v>0.987326551</v>
      </c>
    </row>
    <row r="750">
      <c r="A750" s="61">
        <v>1.518440532E9</v>
      </c>
      <c r="B750" s="61">
        <v>0.0</v>
      </c>
      <c r="C750" s="61">
        <v>2868.0</v>
      </c>
      <c r="D750" s="57" t="s">
        <v>377</v>
      </c>
      <c r="E750" s="62" t="str">
        <f t="shared" si="1"/>
        <v>Test</v>
      </c>
      <c r="F750" s="53" t="str">
        <f t="shared" si="2"/>
        <v>Beijing_0</v>
      </c>
      <c r="G750" s="53">
        <f t="shared" si="3"/>
        <v>0.1299253579</v>
      </c>
    </row>
    <row r="751">
      <c r="A751" s="61">
        <v>1.518791801E9</v>
      </c>
      <c r="B751" s="61">
        <v>0.0</v>
      </c>
      <c r="C751" s="61">
        <v>270.0</v>
      </c>
      <c r="D751" s="57" t="s">
        <v>377</v>
      </c>
      <c r="E751" s="62" t="str">
        <f t="shared" si="1"/>
        <v>Test</v>
      </c>
      <c r="F751" s="53" t="str">
        <f t="shared" si="2"/>
        <v>Beijing_0</v>
      </c>
      <c r="G751" s="53">
        <f t="shared" si="3"/>
        <v>0.5844500001</v>
      </c>
    </row>
    <row r="752">
      <c r="A752" s="61">
        <v>1.515424051E9</v>
      </c>
      <c r="B752" s="61">
        <v>0.0</v>
      </c>
      <c r="C752" s="61">
        <v>2031.0</v>
      </c>
      <c r="D752" s="57" t="s">
        <v>377</v>
      </c>
      <c r="E752" s="62" t="str">
        <f t="shared" si="1"/>
        <v>Test</v>
      </c>
      <c r="F752" s="53" t="str">
        <f t="shared" si="2"/>
        <v>Beijing_0</v>
      </c>
      <c r="G752" s="53">
        <f t="shared" si="3"/>
        <v>0.5665969617</v>
      </c>
    </row>
    <row r="753">
      <c r="A753" s="61">
        <v>1.511349241E9</v>
      </c>
      <c r="B753" s="61">
        <v>0.0</v>
      </c>
      <c r="C753" s="61">
        <v>1255.0</v>
      </c>
      <c r="D753" s="57" t="s">
        <v>377</v>
      </c>
      <c r="E753" s="62" t="str">
        <f t="shared" si="1"/>
        <v>Test</v>
      </c>
      <c r="F753" s="53" t="str">
        <f t="shared" si="2"/>
        <v>Beijing_0</v>
      </c>
      <c r="G753" s="53">
        <f t="shared" si="3"/>
        <v>0.7922947</v>
      </c>
    </row>
    <row r="754">
      <c r="A754" s="61">
        <v>1.517916441E9</v>
      </c>
      <c r="B754" s="61">
        <v>0.0</v>
      </c>
      <c r="C754" s="61">
        <v>3007.0</v>
      </c>
      <c r="D754" s="57" t="s">
        <v>377</v>
      </c>
      <c r="E754" s="62" t="str">
        <f t="shared" si="1"/>
        <v>Test</v>
      </c>
      <c r="F754" s="53" t="str">
        <f t="shared" si="2"/>
        <v>Beijing_0</v>
      </c>
      <c r="G754" s="53">
        <f t="shared" si="3"/>
        <v>0.7731578428</v>
      </c>
    </row>
    <row r="755">
      <c r="A755" s="61">
        <v>1.516089451E9</v>
      </c>
      <c r="B755" s="61">
        <v>0.0</v>
      </c>
      <c r="C755" s="61">
        <v>522.0</v>
      </c>
      <c r="D755" s="57" t="s">
        <v>377</v>
      </c>
      <c r="E755" s="62" t="str">
        <f t="shared" si="1"/>
        <v>Test</v>
      </c>
      <c r="F755" s="53" t="str">
        <f t="shared" si="2"/>
        <v>Beijing_0</v>
      </c>
      <c r="G755" s="53">
        <f t="shared" si="3"/>
        <v>0.6663228294</v>
      </c>
    </row>
    <row r="756">
      <c r="A756" s="61">
        <v>1.51994249E9</v>
      </c>
      <c r="B756" s="61">
        <v>0.0</v>
      </c>
      <c r="C756" s="61">
        <v>834.0</v>
      </c>
      <c r="D756" s="57" t="s">
        <v>377</v>
      </c>
      <c r="E756" s="62" t="str">
        <f t="shared" si="1"/>
        <v>Test</v>
      </c>
      <c r="F756" s="53" t="str">
        <f t="shared" si="2"/>
        <v>Beijing_0</v>
      </c>
      <c r="G756" s="53">
        <f t="shared" si="3"/>
        <v>0.7803365937</v>
      </c>
    </row>
    <row r="757">
      <c r="A757" s="61">
        <v>1.518689161E9</v>
      </c>
      <c r="B757" s="61">
        <v>0.0</v>
      </c>
      <c r="C757" s="61">
        <v>4565.0</v>
      </c>
      <c r="D757" s="57" t="s">
        <v>377</v>
      </c>
      <c r="E757" s="62" t="str">
        <f t="shared" si="1"/>
        <v>Test</v>
      </c>
      <c r="F757" s="53" t="str">
        <f t="shared" si="2"/>
        <v>Beijing_0</v>
      </c>
      <c r="G757" s="53">
        <f t="shared" si="3"/>
        <v>0.3605781041</v>
      </c>
    </row>
    <row r="758">
      <c r="A758" s="61">
        <v>1.51231583E9</v>
      </c>
      <c r="B758" s="61">
        <v>0.0</v>
      </c>
      <c r="C758" s="61">
        <v>2522.0</v>
      </c>
      <c r="D758" s="57" t="s">
        <v>377</v>
      </c>
      <c r="E758" s="62" t="str">
        <f t="shared" si="1"/>
        <v>Test</v>
      </c>
      <c r="F758" s="53" t="str">
        <f t="shared" si="2"/>
        <v>Beijing_0</v>
      </c>
      <c r="G758" s="53">
        <f t="shared" si="3"/>
        <v>0.3640827286</v>
      </c>
    </row>
    <row r="759">
      <c r="A759" s="61">
        <v>1.515494972E9</v>
      </c>
      <c r="B759" s="61">
        <v>0.0</v>
      </c>
      <c r="C759" s="61">
        <v>1401.0</v>
      </c>
      <c r="D759" s="57" t="s">
        <v>377</v>
      </c>
      <c r="E759" s="62" t="str">
        <f t="shared" si="1"/>
        <v>Test</v>
      </c>
      <c r="F759" s="53" t="str">
        <f t="shared" si="2"/>
        <v>Beijing_0</v>
      </c>
      <c r="G759" s="53">
        <f t="shared" si="3"/>
        <v>0.3835763717</v>
      </c>
    </row>
    <row r="760">
      <c r="A760" s="61">
        <v>1.51597072E9</v>
      </c>
      <c r="B760" s="61">
        <v>0.0</v>
      </c>
      <c r="C760" s="61">
        <v>2776.0</v>
      </c>
      <c r="D760" s="57" t="s">
        <v>377</v>
      </c>
      <c r="E760" s="62" t="str">
        <f t="shared" si="1"/>
        <v>Test</v>
      </c>
      <c r="F760" s="53" t="str">
        <f t="shared" si="2"/>
        <v>Beijing_0</v>
      </c>
      <c r="G760" s="53">
        <f t="shared" si="3"/>
        <v>0.9293178416</v>
      </c>
    </row>
    <row r="761">
      <c r="A761" s="61">
        <v>1.518173642E9</v>
      </c>
      <c r="B761" s="61">
        <v>0.0</v>
      </c>
      <c r="C761" s="61">
        <v>115.0</v>
      </c>
      <c r="D761" s="57" t="s">
        <v>377</v>
      </c>
      <c r="E761" s="62" t="str">
        <f t="shared" si="1"/>
        <v>Test</v>
      </c>
      <c r="F761" s="53" t="str">
        <f t="shared" si="2"/>
        <v>Beijing_0</v>
      </c>
      <c r="G761" s="53">
        <f t="shared" si="3"/>
        <v>0.02762470802</v>
      </c>
    </row>
    <row r="762">
      <c r="A762" s="61">
        <v>1.515713931E9</v>
      </c>
      <c r="B762" s="61">
        <v>0.0</v>
      </c>
      <c r="C762" s="61">
        <v>1285.0</v>
      </c>
      <c r="D762" s="57" t="s">
        <v>377</v>
      </c>
      <c r="E762" s="62" t="str">
        <f t="shared" si="1"/>
        <v>Test</v>
      </c>
      <c r="F762" s="53" t="str">
        <f t="shared" si="2"/>
        <v>Beijing_0</v>
      </c>
      <c r="G762" s="53">
        <f t="shared" si="3"/>
        <v>0.04968241366</v>
      </c>
    </row>
    <row r="763">
      <c r="A763" s="61">
        <v>1.514491702E9</v>
      </c>
      <c r="B763" s="61">
        <v>0.0</v>
      </c>
      <c r="C763" s="61">
        <v>1134.0</v>
      </c>
      <c r="D763" s="57" t="s">
        <v>377</v>
      </c>
      <c r="E763" s="62" t="str">
        <f t="shared" si="1"/>
        <v>Test</v>
      </c>
      <c r="F763" s="53" t="str">
        <f t="shared" si="2"/>
        <v>Beijing_0</v>
      </c>
      <c r="G763" s="53">
        <f t="shared" si="3"/>
        <v>0.2450650135</v>
      </c>
    </row>
    <row r="764">
      <c r="A764" s="61">
        <v>1.515243252E9</v>
      </c>
      <c r="B764" s="61">
        <v>0.0</v>
      </c>
      <c r="C764" s="61">
        <v>1421.0</v>
      </c>
      <c r="D764" s="57" t="s">
        <v>377</v>
      </c>
      <c r="E764" s="62" t="str">
        <f t="shared" si="1"/>
        <v>Test</v>
      </c>
      <c r="F764" s="53" t="str">
        <f t="shared" si="2"/>
        <v>Beijing_0</v>
      </c>
      <c r="G764" s="53">
        <f t="shared" si="3"/>
        <v>0.02988503598</v>
      </c>
    </row>
    <row r="765">
      <c r="A765" s="61">
        <v>1.51550597E9</v>
      </c>
      <c r="B765" s="61">
        <v>0.0</v>
      </c>
      <c r="C765" s="61">
        <v>2315.0</v>
      </c>
      <c r="D765" s="57" t="s">
        <v>377</v>
      </c>
      <c r="E765" s="62" t="str">
        <f t="shared" si="1"/>
        <v>Test</v>
      </c>
      <c r="F765" s="53" t="str">
        <f t="shared" si="2"/>
        <v>Beijing_0</v>
      </c>
      <c r="G765" s="53">
        <f t="shared" si="3"/>
        <v>0.4789660451</v>
      </c>
    </row>
    <row r="766">
      <c r="A766" s="61">
        <v>1.513933391E9</v>
      </c>
      <c r="B766" s="61">
        <v>0.0</v>
      </c>
      <c r="C766" s="61">
        <v>4206.0</v>
      </c>
      <c r="D766" s="57" t="s">
        <v>377</v>
      </c>
      <c r="E766" s="62" t="str">
        <f t="shared" si="1"/>
        <v>Test</v>
      </c>
      <c r="F766" s="53" t="str">
        <f t="shared" si="2"/>
        <v>Beijing_0</v>
      </c>
      <c r="G766" s="53">
        <f t="shared" si="3"/>
        <v>0.54151477</v>
      </c>
    </row>
    <row r="767">
      <c r="A767" s="61">
        <v>1.517727441E9</v>
      </c>
      <c r="B767" s="61">
        <v>0.0</v>
      </c>
      <c r="C767" s="61">
        <v>1583.0</v>
      </c>
      <c r="D767" s="57" t="s">
        <v>377</v>
      </c>
      <c r="E767" s="62" t="str">
        <f t="shared" si="1"/>
        <v>Test</v>
      </c>
      <c r="F767" s="53" t="str">
        <f t="shared" si="2"/>
        <v>Beijing_0</v>
      </c>
      <c r="G767" s="53">
        <f t="shared" si="3"/>
        <v>0.4918781987</v>
      </c>
    </row>
    <row r="768">
      <c r="A768" s="61">
        <v>1.51875643E9</v>
      </c>
      <c r="B768" s="61">
        <v>0.0</v>
      </c>
      <c r="C768" s="61">
        <v>642.0</v>
      </c>
      <c r="D768" s="57" t="s">
        <v>377</v>
      </c>
      <c r="E768" s="62" t="str">
        <f t="shared" si="1"/>
        <v>Test</v>
      </c>
      <c r="F768" s="53" t="str">
        <f t="shared" si="2"/>
        <v>Beijing_0</v>
      </c>
      <c r="G768" s="53">
        <f t="shared" si="3"/>
        <v>0.06529496653</v>
      </c>
    </row>
    <row r="769">
      <c r="A769" s="61">
        <v>1.51291184E9</v>
      </c>
      <c r="B769" s="61">
        <v>0.0</v>
      </c>
      <c r="C769" s="61">
        <v>775.0</v>
      </c>
      <c r="D769" s="57" t="s">
        <v>377</v>
      </c>
      <c r="E769" s="62" t="str">
        <f t="shared" si="1"/>
        <v>Test</v>
      </c>
      <c r="F769" s="53" t="str">
        <f t="shared" si="2"/>
        <v>Beijing_0</v>
      </c>
      <c r="G769" s="53">
        <f t="shared" si="3"/>
        <v>0.0793025765</v>
      </c>
    </row>
    <row r="770">
      <c r="A770" s="61">
        <v>1.51542423E9</v>
      </c>
      <c r="B770" s="61">
        <v>0.0</v>
      </c>
      <c r="C770" s="61">
        <v>2701.0</v>
      </c>
      <c r="D770" s="57" t="s">
        <v>377</v>
      </c>
      <c r="E770" s="62" t="str">
        <f t="shared" si="1"/>
        <v>Test</v>
      </c>
      <c r="F770" s="53" t="str">
        <f t="shared" si="2"/>
        <v>Beijing_0</v>
      </c>
      <c r="G770" s="53">
        <f t="shared" si="3"/>
        <v>0.5654327006</v>
      </c>
    </row>
    <row r="771">
      <c r="A771" s="61">
        <v>1.516008382E9</v>
      </c>
      <c r="B771" s="61">
        <v>0.0</v>
      </c>
      <c r="C771" s="61">
        <v>1440.0</v>
      </c>
      <c r="D771" s="57" t="s">
        <v>377</v>
      </c>
      <c r="E771" s="62" t="str">
        <f t="shared" si="1"/>
        <v>Test</v>
      </c>
      <c r="F771" s="53" t="str">
        <f t="shared" si="2"/>
        <v>Beijing_0</v>
      </c>
      <c r="G771" s="53">
        <f t="shared" si="3"/>
        <v>0.5375158313</v>
      </c>
    </row>
    <row r="772">
      <c r="A772" s="61">
        <v>1.517574902E9</v>
      </c>
      <c r="B772" s="61">
        <v>0.0</v>
      </c>
      <c r="C772" s="61">
        <v>2951.0</v>
      </c>
      <c r="D772" s="57" t="s">
        <v>377</v>
      </c>
      <c r="E772" s="62" t="str">
        <f t="shared" si="1"/>
        <v>Test</v>
      </c>
      <c r="F772" s="53" t="str">
        <f t="shared" si="2"/>
        <v>Beijing_0</v>
      </c>
      <c r="G772" s="53">
        <f t="shared" si="3"/>
        <v>0.4907749294</v>
      </c>
    </row>
    <row r="773">
      <c r="A773" s="61">
        <v>1.519790842E9</v>
      </c>
      <c r="B773" s="61">
        <v>0.0</v>
      </c>
      <c r="C773" s="61">
        <v>253.0</v>
      </c>
      <c r="D773" s="57" t="s">
        <v>377</v>
      </c>
      <c r="E773" s="62" t="str">
        <f t="shared" si="1"/>
        <v>Test</v>
      </c>
      <c r="F773" s="53" t="str">
        <f t="shared" si="2"/>
        <v>Beijing_0</v>
      </c>
      <c r="G773" s="53">
        <f t="shared" si="3"/>
        <v>0.789468915</v>
      </c>
    </row>
    <row r="774">
      <c r="A774" s="61">
        <v>1.51715001E9</v>
      </c>
      <c r="B774" s="61">
        <v>0.0</v>
      </c>
      <c r="C774" s="61">
        <v>1.0</v>
      </c>
      <c r="D774" s="57" t="s">
        <v>377</v>
      </c>
      <c r="E774" s="62" t="str">
        <f t="shared" si="1"/>
        <v>Test</v>
      </c>
      <c r="F774" s="53" t="str">
        <f t="shared" si="2"/>
        <v>Beijing_0</v>
      </c>
      <c r="G774" s="53">
        <f t="shared" si="3"/>
        <v>0.01186232842</v>
      </c>
    </row>
    <row r="775">
      <c r="A775" s="61">
        <v>1.519317152E9</v>
      </c>
      <c r="B775" s="61">
        <v>0.0</v>
      </c>
      <c r="C775" s="61">
        <v>803.0</v>
      </c>
      <c r="D775" s="57" t="s">
        <v>377</v>
      </c>
      <c r="E775" s="62" t="str">
        <f t="shared" si="1"/>
        <v>Test</v>
      </c>
      <c r="F775" s="53" t="str">
        <f t="shared" si="2"/>
        <v>Beijing_0</v>
      </c>
      <c r="G775" s="53">
        <f t="shared" si="3"/>
        <v>0.3968990604</v>
      </c>
    </row>
    <row r="776">
      <c r="A776" s="61">
        <v>1.51660901E9</v>
      </c>
      <c r="B776" s="61">
        <v>0.0</v>
      </c>
      <c r="C776" s="61">
        <v>2239.0</v>
      </c>
      <c r="D776" s="57" t="s">
        <v>377</v>
      </c>
      <c r="E776" s="62" t="str">
        <f t="shared" si="1"/>
        <v>Test</v>
      </c>
      <c r="F776" s="53" t="str">
        <f t="shared" si="2"/>
        <v>Beijing_0</v>
      </c>
      <c r="G776" s="53">
        <f t="shared" si="3"/>
        <v>0.984747717</v>
      </c>
    </row>
    <row r="777">
      <c r="A777" s="61">
        <v>1.51355883E9</v>
      </c>
      <c r="B777" s="61">
        <v>0.0</v>
      </c>
      <c r="C777" s="61">
        <v>1252.0</v>
      </c>
      <c r="D777" s="57" t="s">
        <v>377</v>
      </c>
      <c r="E777" s="62" t="str">
        <f t="shared" si="1"/>
        <v>Test</v>
      </c>
      <c r="F777" s="53" t="str">
        <f t="shared" si="2"/>
        <v>Beijing_0</v>
      </c>
      <c r="G777" s="53">
        <f t="shared" si="3"/>
        <v>0.1189419146</v>
      </c>
    </row>
    <row r="778">
      <c r="A778" s="61">
        <v>1.518857421E9</v>
      </c>
      <c r="B778" s="61">
        <v>0.0</v>
      </c>
      <c r="C778" s="61">
        <v>560.0</v>
      </c>
      <c r="D778" s="57" t="s">
        <v>377</v>
      </c>
      <c r="E778" s="62" t="str">
        <f t="shared" si="1"/>
        <v>Test</v>
      </c>
      <c r="F778" s="53" t="str">
        <f t="shared" si="2"/>
        <v>Beijing_0</v>
      </c>
      <c r="G778" s="53">
        <f t="shared" si="3"/>
        <v>0.8068120855</v>
      </c>
    </row>
    <row r="779">
      <c r="A779" s="61">
        <v>1.51953412E9</v>
      </c>
      <c r="B779" s="61">
        <v>0.0</v>
      </c>
      <c r="C779" s="61">
        <v>1671.0</v>
      </c>
      <c r="D779" s="57" t="s">
        <v>377</v>
      </c>
      <c r="E779" s="62" t="str">
        <f t="shared" si="1"/>
        <v>Test</v>
      </c>
      <c r="F779" s="53" t="str">
        <f t="shared" si="2"/>
        <v>Beijing_0</v>
      </c>
      <c r="G779" s="53">
        <f t="shared" si="3"/>
        <v>0.8629139688</v>
      </c>
    </row>
    <row r="780">
      <c r="A780" s="61">
        <v>1.51698616E9</v>
      </c>
      <c r="B780" s="61">
        <v>0.0</v>
      </c>
      <c r="C780" s="61">
        <v>40.0</v>
      </c>
      <c r="D780" s="57" t="s">
        <v>377</v>
      </c>
      <c r="E780" s="62" t="str">
        <f t="shared" si="1"/>
        <v>Test</v>
      </c>
      <c r="F780" s="53" t="str">
        <f t="shared" si="2"/>
        <v>Beijing_0</v>
      </c>
      <c r="G780" s="53">
        <f t="shared" si="3"/>
        <v>0.3750876098</v>
      </c>
    </row>
    <row r="781">
      <c r="A781" s="61">
        <v>1.513184261E9</v>
      </c>
      <c r="B781" s="61">
        <v>0.0</v>
      </c>
      <c r="C781" s="61">
        <v>924.0</v>
      </c>
      <c r="D781" s="57" t="s">
        <v>377</v>
      </c>
      <c r="E781" s="62" t="str">
        <f t="shared" si="1"/>
        <v>Test</v>
      </c>
      <c r="F781" s="53" t="str">
        <f t="shared" si="2"/>
        <v>Beijing_0</v>
      </c>
      <c r="G781" s="53">
        <f t="shared" si="3"/>
        <v>0.5351859846</v>
      </c>
    </row>
    <row r="782">
      <c r="A782" s="61">
        <v>1.51525961E9</v>
      </c>
      <c r="B782" s="61">
        <v>0.0</v>
      </c>
      <c r="C782" s="61">
        <v>1259.0</v>
      </c>
      <c r="D782" s="57" t="s">
        <v>377</v>
      </c>
      <c r="E782" s="62" t="str">
        <f t="shared" si="1"/>
        <v>Test</v>
      </c>
      <c r="F782" s="53" t="str">
        <f t="shared" si="2"/>
        <v>Beijing_0</v>
      </c>
      <c r="G782" s="53">
        <f t="shared" si="3"/>
        <v>0.2552299573</v>
      </c>
    </row>
    <row r="783">
      <c r="A783" s="61">
        <v>1.516648011E9</v>
      </c>
      <c r="B783" s="61">
        <v>0.0</v>
      </c>
      <c r="C783" s="61">
        <v>2581.0</v>
      </c>
      <c r="D783" s="57" t="s">
        <v>377</v>
      </c>
      <c r="E783" s="62" t="str">
        <f t="shared" si="1"/>
        <v>Test</v>
      </c>
      <c r="F783" s="53" t="str">
        <f t="shared" si="2"/>
        <v>Beijing_0</v>
      </c>
      <c r="G783" s="53">
        <f t="shared" si="3"/>
        <v>0.4909432663</v>
      </c>
    </row>
    <row r="784">
      <c r="A784" s="61">
        <v>1.516054801E9</v>
      </c>
      <c r="B784" s="61">
        <v>0.0</v>
      </c>
      <c r="C784" s="61">
        <v>1963.0</v>
      </c>
      <c r="D784" s="57" t="s">
        <v>377</v>
      </c>
      <c r="E784" s="62" t="str">
        <f t="shared" si="1"/>
        <v>Test</v>
      </c>
      <c r="F784" s="53" t="str">
        <f t="shared" si="2"/>
        <v>Beijing_0</v>
      </c>
      <c r="G784" s="53">
        <f t="shared" si="3"/>
        <v>0.8538407039</v>
      </c>
    </row>
    <row r="785">
      <c r="A785" s="61">
        <v>1.512586511E9</v>
      </c>
      <c r="B785" s="61">
        <v>0.0</v>
      </c>
      <c r="C785" s="61">
        <v>1739.0</v>
      </c>
      <c r="D785" s="57" t="s">
        <v>377</v>
      </c>
      <c r="E785" s="62" t="str">
        <f t="shared" si="1"/>
        <v>Test</v>
      </c>
      <c r="F785" s="53" t="str">
        <f t="shared" si="2"/>
        <v>Beijing_0</v>
      </c>
      <c r="G785" s="53">
        <f t="shared" si="3"/>
        <v>0.6310144581</v>
      </c>
    </row>
    <row r="786">
      <c r="A786" s="61">
        <v>1.512049011E9</v>
      </c>
      <c r="B786" s="61">
        <v>0.0</v>
      </c>
      <c r="C786" s="61">
        <v>600.0</v>
      </c>
      <c r="D786" s="57" t="s">
        <v>377</v>
      </c>
      <c r="E786" s="62" t="str">
        <f t="shared" si="1"/>
        <v>Test</v>
      </c>
      <c r="F786" s="53" t="str">
        <f t="shared" si="2"/>
        <v>Beijing_0</v>
      </c>
      <c r="G786" s="53">
        <f t="shared" si="3"/>
        <v>0.4960215727</v>
      </c>
    </row>
    <row r="787">
      <c r="A787" s="61">
        <v>1.514579911E9</v>
      </c>
      <c r="B787" s="61">
        <v>0.0</v>
      </c>
      <c r="C787" s="61">
        <v>2264.0</v>
      </c>
      <c r="D787" s="57" t="s">
        <v>377</v>
      </c>
      <c r="E787" s="62" t="str">
        <f t="shared" si="1"/>
        <v>Test</v>
      </c>
      <c r="F787" s="53" t="str">
        <f t="shared" si="2"/>
        <v>Beijing_0</v>
      </c>
      <c r="G787" s="53">
        <f t="shared" si="3"/>
        <v>0.1598494047</v>
      </c>
    </row>
    <row r="788">
      <c r="A788" s="61">
        <v>1.519743932E9</v>
      </c>
      <c r="B788" s="61">
        <v>0.0</v>
      </c>
      <c r="C788" s="61">
        <v>1630.0</v>
      </c>
      <c r="D788" s="57" t="s">
        <v>377</v>
      </c>
      <c r="E788" s="62" t="str">
        <f t="shared" si="1"/>
        <v>Test</v>
      </c>
      <c r="F788" s="53" t="str">
        <f t="shared" si="2"/>
        <v>Beijing_0</v>
      </c>
      <c r="G788" s="53">
        <f t="shared" si="3"/>
        <v>0.4346640036</v>
      </c>
    </row>
    <row r="789">
      <c r="A789" s="61">
        <v>1.519286931E9</v>
      </c>
      <c r="B789" s="61">
        <v>0.0</v>
      </c>
      <c r="C789" s="61">
        <v>2243.0</v>
      </c>
      <c r="D789" s="57" t="s">
        <v>377</v>
      </c>
      <c r="E789" s="62" t="str">
        <f t="shared" si="1"/>
        <v>Test</v>
      </c>
      <c r="F789" s="53" t="str">
        <f t="shared" si="2"/>
        <v>Beijing_0</v>
      </c>
      <c r="G789" s="53">
        <f t="shared" si="3"/>
        <v>0.1372770676</v>
      </c>
    </row>
    <row r="790">
      <c r="A790" s="61">
        <v>1.51626927E9</v>
      </c>
      <c r="B790" s="61">
        <v>0.0</v>
      </c>
      <c r="C790" s="61">
        <v>228.0</v>
      </c>
      <c r="D790" s="57" t="s">
        <v>377</v>
      </c>
      <c r="E790" s="62" t="str">
        <f t="shared" si="1"/>
        <v>Test</v>
      </c>
      <c r="F790" s="53" t="str">
        <f t="shared" si="2"/>
        <v>Beijing_0</v>
      </c>
      <c r="G790" s="53">
        <f t="shared" si="3"/>
        <v>0.7519875499</v>
      </c>
    </row>
    <row r="791">
      <c r="A791" s="61">
        <v>1.511580562E9</v>
      </c>
      <c r="B791" s="61">
        <v>0.0</v>
      </c>
      <c r="C791" s="61">
        <v>692.0</v>
      </c>
      <c r="D791" s="57" t="s">
        <v>377</v>
      </c>
      <c r="E791" s="62" t="str">
        <f t="shared" si="1"/>
        <v>Test</v>
      </c>
      <c r="F791" s="53" t="str">
        <f t="shared" si="2"/>
        <v>Beijing_0</v>
      </c>
      <c r="G791" s="53">
        <f t="shared" si="3"/>
        <v>0.09212998479</v>
      </c>
    </row>
    <row r="792">
      <c r="A792" s="61">
        <v>1.5113812E9</v>
      </c>
      <c r="B792" s="61">
        <v>0.0</v>
      </c>
      <c r="C792" s="61">
        <v>1221.0</v>
      </c>
      <c r="D792" s="57" t="s">
        <v>377</v>
      </c>
      <c r="E792" s="62" t="str">
        <f t="shared" si="1"/>
        <v>Test</v>
      </c>
      <c r="F792" s="53" t="str">
        <f t="shared" si="2"/>
        <v>Beijing_0</v>
      </c>
      <c r="G792" s="53">
        <f t="shared" si="3"/>
        <v>0.1043076971</v>
      </c>
    </row>
    <row r="793">
      <c r="A793" s="61">
        <v>1.513760641E9</v>
      </c>
      <c r="B793" s="61">
        <v>0.0</v>
      </c>
      <c r="C793" s="61">
        <v>911.0</v>
      </c>
      <c r="D793" s="57" t="s">
        <v>377</v>
      </c>
      <c r="E793" s="62" t="str">
        <f t="shared" si="1"/>
        <v>Test</v>
      </c>
      <c r="F793" s="53" t="str">
        <f t="shared" si="2"/>
        <v>Beijing_0</v>
      </c>
      <c r="G793" s="53">
        <f t="shared" si="3"/>
        <v>0.5605676265</v>
      </c>
    </row>
    <row r="794">
      <c r="A794" s="61">
        <v>1.518965281E9</v>
      </c>
      <c r="B794" s="61">
        <v>0.0</v>
      </c>
      <c r="C794" s="61">
        <v>1529.0</v>
      </c>
      <c r="D794" s="57" t="s">
        <v>377</v>
      </c>
      <c r="E794" s="62" t="str">
        <f t="shared" si="1"/>
        <v>Test</v>
      </c>
      <c r="F794" s="53" t="str">
        <f t="shared" si="2"/>
        <v>Beijing_0</v>
      </c>
      <c r="G794" s="53">
        <f t="shared" si="3"/>
        <v>0.2581330054</v>
      </c>
    </row>
    <row r="795">
      <c r="A795" s="61">
        <v>1.51930726E9</v>
      </c>
      <c r="B795" s="61">
        <v>0.0</v>
      </c>
      <c r="C795" s="61">
        <v>2612.0</v>
      </c>
      <c r="D795" s="57" t="s">
        <v>377</v>
      </c>
      <c r="E795" s="62" t="str">
        <f t="shared" si="1"/>
        <v>Test</v>
      </c>
      <c r="F795" s="53" t="str">
        <f t="shared" si="2"/>
        <v>Beijing_0</v>
      </c>
      <c r="G795" s="53">
        <f t="shared" si="3"/>
        <v>0.7364740211</v>
      </c>
    </row>
    <row r="796">
      <c r="A796" s="61">
        <v>1.514693381E9</v>
      </c>
      <c r="B796" s="61">
        <v>0.0</v>
      </c>
      <c r="C796" s="61">
        <v>2882.0</v>
      </c>
      <c r="D796" s="57" t="s">
        <v>377</v>
      </c>
      <c r="E796" s="62" t="str">
        <f t="shared" si="1"/>
        <v>Test</v>
      </c>
      <c r="F796" s="53" t="str">
        <f t="shared" si="2"/>
        <v>Beijing_0</v>
      </c>
      <c r="G796" s="53">
        <f t="shared" si="3"/>
        <v>0.2727853687</v>
      </c>
    </row>
    <row r="797">
      <c r="A797" s="61">
        <v>1.513033372E9</v>
      </c>
      <c r="B797" s="61">
        <v>0.0</v>
      </c>
      <c r="C797" s="61">
        <v>982.0</v>
      </c>
      <c r="D797" s="57" t="s">
        <v>377</v>
      </c>
      <c r="E797" s="62" t="str">
        <f t="shared" si="1"/>
        <v>Test</v>
      </c>
      <c r="F797" s="53" t="str">
        <f t="shared" si="2"/>
        <v>Beijing_0</v>
      </c>
      <c r="G797" s="53">
        <f t="shared" si="3"/>
        <v>0.8242780228</v>
      </c>
    </row>
    <row r="798">
      <c r="A798" s="61">
        <v>1.51919384E9</v>
      </c>
      <c r="B798" s="61">
        <v>0.0</v>
      </c>
      <c r="C798" s="61">
        <v>354.0</v>
      </c>
      <c r="D798" s="57" t="s">
        <v>377</v>
      </c>
      <c r="E798" s="62" t="str">
        <f t="shared" si="1"/>
        <v>Test</v>
      </c>
      <c r="F798" s="53" t="str">
        <f t="shared" si="2"/>
        <v>Beijing_0</v>
      </c>
      <c r="G798" s="53">
        <f t="shared" si="3"/>
        <v>0.1082481679</v>
      </c>
    </row>
    <row r="799">
      <c r="A799" s="61">
        <v>1.517118802E9</v>
      </c>
      <c r="B799" s="61">
        <v>0.0</v>
      </c>
      <c r="C799" s="61">
        <v>535.0</v>
      </c>
      <c r="D799" s="57" t="s">
        <v>377</v>
      </c>
      <c r="E799" s="62" t="str">
        <f t="shared" si="1"/>
        <v>Test</v>
      </c>
      <c r="F799" s="53" t="str">
        <f t="shared" si="2"/>
        <v>Beijing_0</v>
      </c>
      <c r="G799" s="53">
        <f t="shared" si="3"/>
        <v>0.8427059291</v>
      </c>
    </row>
    <row r="800">
      <c r="A800" s="61">
        <v>1.511257252E9</v>
      </c>
      <c r="B800" s="61">
        <v>0.0</v>
      </c>
      <c r="C800" s="61">
        <v>4294.0</v>
      </c>
      <c r="D800" s="57" t="s">
        <v>377</v>
      </c>
      <c r="E800" s="62" t="str">
        <f t="shared" si="1"/>
        <v>Test</v>
      </c>
      <c r="F800" s="53" t="str">
        <f t="shared" si="2"/>
        <v>Beijing_0</v>
      </c>
      <c r="G800" s="53">
        <f t="shared" si="3"/>
        <v>0.936447161</v>
      </c>
    </row>
    <row r="801">
      <c r="A801" s="61">
        <v>1.517320812E9</v>
      </c>
      <c r="B801" s="61">
        <v>0.0</v>
      </c>
      <c r="C801" s="61">
        <v>2236.0</v>
      </c>
      <c r="D801" s="57" t="s">
        <v>377</v>
      </c>
      <c r="E801" s="62" t="str">
        <f t="shared" si="1"/>
        <v>Test</v>
      </c>
      <c r="F801" s="53" t="str">
        <f t="shared" si="2"/>
        <v>Beijing_0</v>
      </c>
      <c r="G801" s="53">
        <f t="shared" si="3"/>
        <v>0.7962080596</v>
      </c>
    </row>
    <row r="802">
      <c r="A802" s="61">
        <v>1.513248072E9</v>
      </c>
      <c r="B802" s="61">
        <v>0.0</v>
      </c>
      <c r="C802" s="61">
        <v>1147.0</v>
      </c>
      <c r="D802" s="57" t="s">
        <v>377</v>
      </c>
      <c r="E802" s="62" t="str">
        <f t="shared" si="1"/>
        <v>Test</v>
      </c>
      <c r="F802" s="53" t="str">
        <f t="shared" si="2"/>
        <v>Beijing_0</v>
      </c>
      <c r="G802" s="53">
        <f t="shared" si="3"/>
        <v>0.7723541906</v>
      </c>
    </row>
    <row r="803">
      <c r="A803" s="61">
        <v>1.5128312E9</v>
      </c>
      <c r="B803" s="61">
        <v>0.0</v>
      </c>
      <c r="C803" s="61">
        <v>445.0</v>
      </c>
      <c r="D803" s="57" t="s">
        <v>377</v>
      </c>
      <c r="E803" s="62" t="str">
        <f t="shared" si="1"/>
        <v>Test</v>
      </c>
      <c r="F803" s="53" t="str">
        <f t="shared" si="2"/>
        <v>Beijing_0</v>
      </c>
      <c r="G803" s="53">
        <f t="shared" si="3"/>
        <v>0.3921114172</v>
      </c>
    </row>
    <row r="804">
      <c r="A804" s="61">
        <v>1.518760601E9</v>
      </c>
      <c r="B804" s="61">
        <v>0.0</v>
      </c>
      <c r="C804" s="61">
        <v>2593.0</v>
      </c>
      <c r="D804" s="57" t="s">
        <v>377</v>
      </c>
      <c r="E804" s="62" t="str">
        <f t="shared" si="1"/>
        <v>Test</v>
      </c>
      <c r="F804" s="53" t="str">
        <f t="shared" si="2"/>
        <v>Beijing_0</v>
      </c>
      <c r="G804" s="53">
        <f t="shared" si="3"/>
        <v>0.43399143</v>
      </c>
    </row>
    <row r="805">
      <c r="A805" s="61">
        <v>1.518616422E9</v>
      </c>
      <c r="B805" s="61">
        <v>0.0</v>
      </c>
      <c r="C805" s="61">
        <v>2635.0</v>
      </c>
      <c r="D805" s="57" t="s">
        <v>377</v>
      </c>
      <c r="E805" s="62" t="str">
        <f t="shared" si="1"/>
        <v>Test</v>
      </c>
      <c r="F805" s="53" t="str">
        <f t="shared" si="2"/>
        <v>Beijing_0</v>
      </c>
      <c r="G805" s="53">
        <f t="shared" si="3"/>
        <v>0.9970727956</v>
      </c>
    </row>
    <row r="806">
      <c r="A806" s="61">
        <v>1.51488443E9</v>
      </c>
      <c r="B806" s="61">
        <v>0.0</v>
      </c>
      <c r="C806" s="61">
        <v>707.0</v>
      </c>
      <c r="D806" s="57" t="s">
        <v>377</v>
      </c>
      <c r="E806" s="62" t="str">
        <f t="shared" si="1"/>
        <v>Test</v>
      </c>
      <c r="F806" s="53" t="str">
        <f t="shared" si="2"/>
        <v>Beijing_0</v>
      </c>
      <c r="G806" s="53">
        <f t="shared" si="3"/>
        <v>0.7065532037</v>
      </c>
    </row>
    <row r="807">
      <c r="A807" s="61">
        <v>1.518183281E9</v>
      </c>
      <c r="B807" s="61">
        <v>0.0</v>
      </c>
      <c r="C807" s="61">
        <v>635.0</v>
      </c>
      <c r="D807" s="57" t="s">
        <v>377</v>
      </c>
      <c r="E807" s="62" t="str">
        <f t="shared" si="1"/>
        <v>Test</v>
      </c>
      <c r="F807" s="53" t="str">
        <f t="shared" si="2"/>
        <v>Beijing_0</v>
      </c>
      <c r="G807" s="53">
        <f t="shared" si="3"/>
        <v>0.7853974714</v>
      </c>
    </row>
    <row r="808">
      <c r="A808" s="61">
        <v>1.519601751E9</v>
      </c>
      <c r="B808" s="61">
        <v>0.0</v>
      </c>
      <c r="C808" s="61">
        <v>1198.0</v>
      </c>
      <c r="D808" s="57" t="s">
        <v>377</v>
      </c>
      <c r="E808" s="62" t="str">
        <f t="shared" si="1"/>
        <v>Test</v>
      </c>
      <c r="F808" s="53" t="str">
        <f t="shared" si="2"/>
        <v>Beijing_0</v>
      </c>
      <c r="G808" s="53">
        <f t="shared" si="3"/>
        <v>0.7975205174</v>
      </c>
    </row>
    <row r="809">
      <c r="A809" s="61">
        <v>1.513862692E9</v>
      </c>
      <c r="B809" s="61">
        <v>0.0</v>
      </c>
      <c r="C809" s="61">
        <v>1593.0</v>
      </c>
      <c r="D809" s="57" t="s">
        <v>377</v>
      </c>
      <c r="E809" s="62" t="str">
        <f t="shared" si="1"/>
        <v>Test</v>
      </c>
      <c r="F809" s="53" t="str">
        <f t="shared" si="2"/>
        <v>Beijing_0</v>
      </c>
      <c r="G809" s="53">
        <f t="shared" si="3"/>
        <v>0.1016326123</v>
      </c>
    </row>
    <row r="810">
      <c r="A810" s="61">
        <v>1.516304252E9</v>
      </c>
      <c r="B810" s="61">
        <v>0.0</v>
      </c>
      <c r="C810" s="61">
        <v>5009.0</v>
      </c>
      <c r="D810" s="57" t="s">
        <v>377</v>
      </c>
      <c r="E810" s="62" t="str">
        <f t="shared" si="1"/>
        <v>Test</v>
      </c>
      <c r="F810" s="53" t="str">
        <f t="shared" si="2"/>
        <v>Beijing_0</v>
      </c>
      <c r="G810" s="53">
        <f t="shared" si="3"/>
        <v>0.3020172812</v>
      </c>
    </row>
    <row r="811">
      <c r="A811" s="61">
        <v>1.514780762E9</v>
      </c>
      <c r="B811" s="61">
        <v>0.0</v>
      </c>
      <c r="C811" s="61">
        <v>4643.0</v>
      </c>
      <c r="D811" s="57" t="s">
        <v>377</v>
      </c>
      <c r="E811" s="62" t="str">
        <f t="shared" si="1"/>
        <v>Test</v>
      </c>
      <c r="F811" s="53" t="str">
        <f t="shared" si="2"/>
        <v>Beijing_0</v>
      </c>
      <c r="G811" s="53">
        <f t="shared" si="3"/>
        <v>0.836046724</v>
      </c>
    </row>
    <row r="812">
      <c r="A812" s="61">
        <v>1.51146547E9</v>
      </c>
      <c r="B812" s="61">
        <v>0.0</v>
      </c>
      <c r="C812" s="61">
        <v>1376.0</v>
      </c>
      <c r="D812" s="57" t="s">
        <v>377</v>
      </c>
      <c r="E812" s="62" t="str">
        <f t="shared" si="1"/>
        <v>Test</v>
      </c>
      <c r="F812" s="53" t="str">
        <f t="shared" si="2"/>
        <v>Beijing_0</v>
      </c>
      <c r="G812" s="53">
        <f t="shared" si="3"/>
        <v>0.4790666753</v>
      </c>
    </row>
    <row r="813">
      <c r="A813" s="61">
        <v>1.51547507E9</v>
      </c>
      <c r="B813" s="61">
        <v>0.0</v>
      </c>
      <c r="C813" s="61">
        <v>376.0</v>
      </c>
      <c r="D813" s="57" t="s">
        <v>377</v>
      </c>
      <c r="E813" s="62" t="str">
        <f t="shared" si="1"/>
        <v>Test</v>
      </c>
      <c r="F813" s="53" t="str">
        <f t="shared" si="2"/>
        <v>Beijing_0</v>
      </c>
      <c r="G813" s="53">
        <f t="shared" si="3"/>
        <v>0.06780347895</v>
      </c>
    </row>
    <row r="814">
      <c r="A814" s="61">
        <v>1.514760351E9</v>
      </c>
      <c r="B814" s="61">
        <v>0.0</v>
      </c>
      <c r="C814" s="61">
        <v>2815.0</v>
      </c>
      <c r="D814" s="57" t="s">
        <v>377</v>
      </c>
      <c r="E814" s="62" t="str">
        <f t="shared" si="1"/>
        <v>Test</v>
      </c>
      <c r="F814" s="53" t="str">
        <f t="shared" si="2"/>
        <v>Beijing_0</v>
      </c>
      <c r="G814" s="53">
        <f t="shared" si="3"/>
        <v>0.4012965809</v>
      </c>
    </row>
    <row r="815">
      <c r="A815" s="61">
        <v>1.51340556E9</v>
      </c>
      <c r="B815" s="61">
        <v>0.0</v>
      </c>
      <c r="C815" s="61">
        <v>1376.0</v>
      </c>
      <c r="D815" s="57" t="s">
        <v>377</v>
      </c>
      <c r="E815" s="62" t="str">
        <f t="shared" si="1"/>
        <v>Test</v>
      </c>
      <c r="F815" s="53" t="str">
        <f t="shared" si="2"/>
        <v>Beijing_0</v>
      </c>
      <c r="G815" s="53">
        <f t="shared" si="3"/>
        <v>0.6685835127</v>
      </c>
    </row>
    <row r="816">
      <c r="A816" s="61">
        <v>1.516246632E9</v>
      </c>
      <c r="B816" s="61">
        <v>0.0</v>
      </c>
      <c r="C816" s="61">
        <v>3100.0</v>
      </c>
      <c r="D816" s="57" t="s">
        <v>377</v>
      </c>
      <c r="E816" s="62" t="str">
        <f t="shared" si="1"/>
        <v>Test</v>
      </c>
      <c r="F816" s="53" t="str">
        <f t="shared" si="2"/>
        <v>Beijing_0</v>
      </c>
      <c r="G816" s="53">
        <f t="shared" si="3"/>
        <v>0.6675845466</v>
      </c>
    </row>
    <row r="817">
      <c r="A817" s="61">
        <v>1.514627612E9</v>
      </c>
      <c r="B817" s="61">
        <v>0.0</v>
      </c>
      <c r="C817" s="61">
        <v>4274.0</v>
      </c>
      <c r="D817" s="57" t="s">
        <v>377</v>
      </c>
      <c r="E817" s="62" t="str">
        <f t="shared" si="1"/>
        <v>Test</v>
      </c>
      <c r="F817" s="53" t="str">
        <f t="shared" si="2"/>
        <v>Beijing_0</v>
      </c>
      <c r="G817" s="53">
        <f t="shared" si="3"/>
        <v>0.858987887</v>
      </c>
    </row>
    <row r="818">
      <c r="A818" s="61">
        <v>1.518998731E9</v>
      </c>
      <c r="B818" s="61">
        <v>0.0</v>
      </c>
      <c r="C818" s="61">
        <v>3481.0</v>
      </c>
      <c r="D818" s="57" t="s">
        <v>377</v>
      </c>
      <c r="E818" s="62" t="str">
        <f t="shared" si="1"/>
        <v>Test</v>
      </c>
      <c r="F818" s="53" t="str">
        <f t="shared" si="2"/>
        <v>Beijing_0</v>
      </c>
      <c r="G818" s="53">
        <f t="shared" si="3"/>
        <v>0.7478213174</v>
      </c>
    </row>
    <row r="819">
      <c r="A819" s="61">
        <v>1.512670132E9</v>
      </c>
      <c r="B819" s="61">
        <v>0.0</v>
      </c>
      <c r="C819" s="61">
        <v>2405.0</v>
      </c>
      <c r="D819" s="57" t="s">
        <v>377</v>
      </c>
      <c r="E819" s="62" t="str">
        <f t="shared" si="1"/>
        <v>Test</v>
      </c>
      <c r="F819" s="53" t="str">
        <f t="shared" si="2"/>
        <v>Beijing_0</v>
      </c>
      <c r="G819" s="53">
        <f t="shared" si="3"/>
        <v>0.5792778976</v>
      </c>
    </row>
    <row r="820">
      <c r="A820" s="61">
        <v>1.51208977E9</v>
      </c>
      <c r="B820" s="61">
        <v>0.0</v>
      </c>
      <c r="C820" s="61">
        <v>1366.0</v>
      </c>
      <c r="D820" s="57" t="s">
        <v>377</v>
      </c>
      <c r="E820" s="62" t="str">
        <f t="shared" si="1"/>
        <v>Test</v>
      </c>
      <c r="F820" s="53" t="str">
        <f t="shared" si="2"/>
        <v>Beijing_0</v>
      </c>
      <c r="G820" s="53">
        <f t="shared" si="3"/>
        <v>0.5022266548</v>
      </c>
    </row>
    <row r="821">
      <c r="A821" s="61">
        <v>1.511844841E9</v>
      </c>
      <c r="B821" s="61">
        <v>0.0</v>
      </c>
      <c r="C821" s="61">
        <v>2830.0</v>
      </c>
      <c r="D821" s="57" t="s">
        <v>377</v>
      </c>
      <c r="E821" s="62" t="str">
        <f t="shared" si="1"/>
        <v>Test</v>
      </c>
      <c r="F821" s="53" t="str">
        <f t="shared" si="2"/>
        <v>Beijing_0</v>
      </c>
      <c r="G821" s="53">
        <f t="shared" si="3"/>
        <v>0.7609998051</v>
      </c>
    </row>
    <row r="822">
      <c r="A822" s="61">
        <v>1.513608591E9</v>
      </c>
      <c r="B822" s="61">
        <v>0.0</v>
      </c>
      <c r="C822" s="61">
        <v>1132.0</v>
      </c>
      <c r="D822" s="57" t="s">
        <v>377</v>
      </c>
      <c r="E822" s="62" t="str">
        <f t="shared" si="1"/>
        <v>Test</v>
      </c>
      <c r="F822" s="53" t="str">
        <f t="shared" si="2"/>
        <v>Beijing_0</v>
      </c>
      <c r="G822" s="53">
        <f t="shared" si="3"/>
        <v>0.02841881043</v>
      </c>
    </row>
    <row r="823">
      <c r="A823" s="61">
        <v>1.516447672E9</v>
      </c>
      <c r="B823" s="61">
        <v>0.0</v>
      </c>
      <c r="C823" s="61">
        <v>2268.0</v>
      </c>
      <c r="D823" s="57" t="s">
        <v>377</v>
      </c>
      <c r="E823" s="62" t="str">
        <f t="shared" si="1"/>
        <v>Test</v>
      </c>
      <c r="F823" s="53" t="str">
        <f t="shared" si="2"/>
        <v>Beijing_0</v>
      </c>
      <c r="G823" s="53">
        <f t="shared" si="3"/>
        <v>0.2810704653</v>
      </c>
    </row>
    <row r="824">
      <c r="A824" s="61">
        <v>1.515556732E9</v>
      </c>
      <c r="B824" s="61">
        <v>0.0</v>
      </c>
      <c r="C824" s="61">
        <v>690.0</v>
      </c>
      <c r="D824" s="57" t="s">
        <v>377</v>
      </c>
      <c r="E824" s="62" t="str">
        <f t="shared" si="1"/>
        <v>Test</v>
      </c>
      <c r="F824" s="53" t="str">
        <f t="shared" si="2"/>
        <v>Beijing_0</v>
      </c>
      <c r="G824" s="53">
        <f t="shared" si="3"/>
        <v>0.2347891901</v>
      </c>
    </row>
    <row r="825">
      <c r="A825" s="61">
        <v>1.511248991E9</v>
      </c>
      <c r="B825" s="61">
        <v>0.0</v>
      </c>
      <c r="C825" s="61">
        <v>379.0</v>
      </c>
      <c r="D825" s="57" t="s">
        <v>377</v>
      </c>
      <c r="E825" s="62" t="str">
        <f t="shared" si="1"/>
        <v>Test</v>
      </c>
      <c r="F825" s="53" t="str">
        <f t="shared" si="2"/>
        <v>Beijing_0</v>
      </c>
      <c r="G825" s="53">
        <f t="shared" si="3"/>
        <v>0.2373397167</v>
      </c>
    </row>
    <row r="826">
      <c r="A826" s="61">
        <v>1.518793452E9</v>
      </c>
      <c r="B826" s="61">
        <v>0.0</v>
      </c>
      <c r="C826" s="61">
        <v>1636.0</v>
      </c>
      <c r="D826" s="57" t="s">
        <v>377</v>
      </c>
      <c r="E826" s="62" t="str">
        <f t="shared" si="1"/>
        <v>Test</v>
      </c>
      <c r="F826" s="53" t="str">
        <f t="shared" si="2"/>
        <v>Beijing_0</v>
      </c>
      <c r="G826" s="53">
        <f t="shared" si="3"/>
        <v>0.6188607148</v>
      </c>
    </row>
    <row r="827">
      <c r="A827" s="61">
        <v>1.51670829E9</v>
      </c>
      <c r="B827" s="61">
        <v>0.0</v>
      </c>
      <c r="C827" s="61">
        <v>3366.0</v>
      </c>
      <c r="D827" s="57" t="s">
        <v>377</v>
      </c>
      <c r="E827" s="62" t="str">
        <f t="shared" si="1"/>
        <v>Test</v>
      </c>
      <c r="F827" s="53" t="str">
        <f t="shared" si="2"/>
        <v>Beijing_0</v>
      </c>
      <c r="G827" s="53">
        <f t="shared" si="3"/>
        <v>0.7250096726</v>
      </c>
    </row>
    <row r="828">
      <c r="A828" s="61">
        <v>1.516171881E9</v>
      </c>
      <c r="B828" s="61">
        <v>0.0</v>
      </c>
      <c r="C828" s="61">
        <v>1669.0</v>
      </c>
      <c r="D828" s="57" t="s">
        <v>377</v>
      </c>
      <c r="E828" s="62" t="str">
        <f t="shared" si="1"/>
        <v>Test</v>
      </c>
      <c r="F828" s="53" t="str">
        <f t="shared" si="2"/>
        <v>Beijing_0</v>
      </c>
      <c r="G828" s="53">
        <f t="shared" si="3"/>
        <v>0.7975350287</v>
      </c>
    </row>
    <row r="829">
      <c r="A829" s="61">
        <v>1.512084882E9</v>
      </c>
      <c r="B829" s="61">
        <v>0.0</v>
      </c>
      <c r="C829" s="61">
        <v>7179.0</v>
      </c>
      <c r="D829" s="57" t="s">
        <v>377</v>
      </c>
      <c r="E829" s="62" t="str">
        <f t="shared" si="1"/>
        <v>Test</v>
      </c>
      <c r="F829" s="53" t="str">
        <f t="shared" si="2"/>
        <v>Beijing_0</v>
      </c>
      <c r="G829" s="53">
        <f t="shared" si="3"/>
        <v>0.1152087792</v>
      </c>
    </row>
    <row r="830">
      <c r="A830" s="61">
        <v>1.51689429E9</v>
      </c>
      <c r="B830" s="61">
        <v>0.0</v>
      </c>
      <c r="C830" s="61">
        <v>1155.0</v>
      </c>
      <c r="D830" s="57" t="s">
        <v>377</v>
      </c>
      <c r="E830" s="62" t="str">
        <f t="shared" si="1"/>
        <v>Test</v>
      </c>
      <c r="F830" s="53" t="str">
        <f t="shared" si="2"/>
        <v>Beijing_0</v>
      </c>
      <c r="G830" s="53">
        <f t="shared" si="3"/>
        <v>0.7489023927</v>
      </c>
    </row>
    <row r="831">
      <c r="A831" s="61">
        <v>1.51892012E9</v>
      </c>
      <c r="B831" s="61">
        <v>0.0</v>
      </c>
      <c r="C831" s="61">
        <v>2175.0</v>
      </c>
      <c r="D831" s="57" t="s">
        <v>377</v>
      </c>
      <c r="E831" s="62" t="str">
        <f t="shared" si="1"/>
        <v>Test</v>
      </c>
      <c r="F831" s="53" t="str">
        <f t="shared" si="2"/>
        <v>Beijing_0</v>
      </c>
      <c r="G831" s="53">
        <f t="shared" si="3"/>
        <v>0.8672505177</v>
      </c>
    </row>
    <row r="832">
      <c r="A832" s="61">
        <v>1.514921551E9</v>
      </c>
      <c r="B832" s="61">
        <v>0.0</v>
      </c>
      <c r="C832" s="61">
        <v>1203.0</v>
      </c>
      <c r="D832" s="57" t="s">
        <v>377</v>
      </c>
      <c r="E832" s="62" t="str">
        <f t="shared" si="1"/>
        <v>Test</v>
      </c>
      <c r="F832" s="53" t="str">
        <f t="shared" si="2"/>
        <v>Beijing_0</v>
      </c>
      <c r="G832" s="53">
        <f t="shared" si="3"/>
        <v>0.2921718132</v>
      </c>
    </row>
    <row r="833">
      <c r="A833" s="61">
        <v>1.51291119E9</v>
      </c>
      <c r="B833" s="61">
        <v>0.0</v>
      </c>
      <c r="C833" s="61">
        <v>2347.0</v>
      </c>
      <c r="D833" s="57" t="s">
        <v>377</v>
      </c>
      <c r="E833" s="62" t="str">
        <f t="shared" si="1"/>
        <v>Test</v>
      </c>
      <c r="F833" s="53" t="str">
        <f t="shared" si="2"/>
        <v>Beijing_0</v>
      </c>
      <c r="G833" s="53">
        <f t="shared" si="3"/>
        <v>0.6495336097</v>
      </c>
    </row>
    <row r="834">
      <c r="A834" s="61">
        <v>1.517976452E9</v>
      </c>
      <c r="B834" s="61">
        <v>0.0</v>
      </c>
      <c r="C834" s="61">
        <v>3026.0</v>
      </c>
      <c r="D834" s="57" t="s">
        <v>377</v>
      </c>
      <c r="E834" s="62" t="str">
        <f t="shared" si="1"/>
        <v>Test</v>
      </c>
      <c r="F834" s="53" t="str">
        <f t="shared" si="2"/>
        <v>Beijing_0</v>
      </c>
      <c r="G834" s="53">
        <f t="shared" si="3"/>
        <v>0.5659703265</v>
      </c>
    </row>
    <row r="835">
      <c r="A835" s="61">
        <v>1.517492732E9</v>
      </c>
      <c r="B835" s="61">
        <v>0.0</v>
      </c>
      <c r="C835" s="61">
        <v>1265.0</v>
      </c>
      <c r="D835" s="57" t="s">
        <v>377</v>
      </c>
      <c r="E835" s="62" t="str">
        <f t="shared" si="1"/>
        <v>Test</v>
      </c>
      <c r="F835" s="53" t="str">
        <f t="shared" si="2"/>
        <v>Beijing_0</v>
      </c>
      <c r="G835" s="53">
        <f t="shared" si="3"/>
        <v>0.3336714945</v>
      </c>
    </row>
    <row r="836">
      <c r="A836" s="61">
        <v>1.51542876E9</v>
      </c>
      <c r="B836" s="61">
        <v>0.0</v>
      </c>
      <c r="C836" s="61">
        <v>13.0</v>
      </c>
      <c r="D836" s="57" t="s">
        <v>377</v>
      </c>
      <c r="E836" s="62" t="str">
        <f t="shared" si="1"/>
        <v>Test</v>
      </c>
      <c r="F836" s="53" t="str">
        <f t="shared" si="2"/>
        <v>Beijing_0</v>
      </c>
      <c r="G836" s="53">
        <f t="shared" si="3"/>
        <v>0.6315828867</v>
      </c>
    </row>
    <row r="837">
      <c r="A837" s="61">
        <v>1.51707391E9</v>
      </c>
      <c r="B837" s="61">
        <v>0.0</v>
      </c>
      <c r="C837" s="61">
        <v>3310.0</v>
      </c>
      <c r="D837" s="57" t="s">
        <v>377</v>
      </c>
      <c r="E837" s="62" t="str">
        <f t="shared" si="1"/>
        <v>Test</v>
      </c>
      <c r="F837" s="53" t="str">
        <f t="shared" si="2"/>
        <v>Beijing_0</v>
      </c>
      <c r="G837" s="53">
        <f t="shared" si="3"/>
        <v>0.6734063953</v>
      </c>
    </row>
    <row r="838">
      <c r="A838" s="61">
        <v>1.513185282E9</v>
      </c>
      <c r="B838" s="61">
        <v>0.0</v>
      </c>
      <c r="C838" s="61">
        <v>3946.0</v>
      </c>
      <c r="D838" s="57" t="s">
        <v>377</v>
      </c>
      <c r="E838" s="62" t="str">
        <f t="shared" si="1"/>
        <v>Test</v>
      </c>
      <c r="F838" s="53" t="str">
        <f t="shared" si="2"/>
        <v>Beijing_0</v>
      </c>
      <c r="G838" s="53">
        <f t="shared" si="3"/>
        <v>0.4955996709</v>
      </c>
    </row>
    <row r="839">
      <c r="A839" s="61">
        <v>1.51404811E9</v>
      </c>
      <c r="B839" s="61">
        <v>0.0</v>
      </c>
      <c r="C839" s="61">
        <v>3865.0</v>
      </c>
      <c r="D839" s="57" t="s">
        <v>377</v>
      </c>
      <c r="E839" s="62" t="str">
        <f t="shared" si="1"/>
        <v>Test</v>
      </c>
      <c r="F839" s="53" t="str">
        <f t="shared" si="2"/>
        <v>Beijing_0</v>
      </c>
      <c r="G839" s="53">
        <f t="shared" si="3"/>
        <v>0.9234245174</v>
      </c>
    </row>
    <row r="840">
      <c r="A840" s="61">
        <v>1.511801621E9</v>
      </c>
      <c r="B840" s="61">
        <v>0.0</v>
      </c>
      <c r="C840" s="61">
        <v>383.0</v>
      </c>
      <c r="D840" s="57" t="s">
        <v>377</v>
      </c>
      <c r="E840" s="62" t="str">
        <f t="shared" si="1"/>
        <v>Test</v>
      </c>
      <c r="F840" s="53" t="str">
        <f t="shared" si="2"/>
        <v>Beijing_0</v>
      </c>
      <c r="G840" s="53">
        <f t="shared" si="3"/>
        <v>0.9379793653</v>
      </c>
    </row>
    <row r="841">
      <c r="A841" s="61">
        <v>1.513351812E9</v>
      </c>
      <c r="B841" s="61">
        <v>0.0</v>
      </c>
      <c r="C841" s="61">
        <v>728.0</v>
      </c>
      <c r="D841" s="57" t="s">
        <v>377</v>
      </c>
      <c r="E841" s="62" t="str">
        <f t="shared" si="1"/>
        <v>Test</v>
      </c>
      <c r="F841" s="53" t="str">
        <f t="shared" si="2"/>
        <v>Beijing_0</v>
      </c>
      <c r="G841" s="53">
        <f t="shared" si="3"/>
        <v>0.6107277414</v>
      </c>
    </row>
    <row r="842">
      <c r="A842" s="61">
        <v>1.518228682E9</v>
      </c>
      <c r="B842" s="61">
        <v>0.0</v>
      </c>
      <c r="C842" s="61">
        <v>1300.0</v>
      </c>
      <c r="D842" s="57" t="s">
        <v>377</v>
      </c>
      <c r="E842" s="62" t="str">
        <f t="shared" si="1"/>
        <v>Test</v>
      </c>
      <c r="F842" s="53" t="str">
        <f t="shared" si="2"/>
        <v>Beijing_0</v>
      </c>
      <c r="G842" s="53">
        <f t="shared" si="3"/>
        <v>0.3719189336</v>
      </c>
    </row>
    <row r="843">
      <c r="A843" s="61">
        <v>1.51772614E9</v>
      </c>
      <c r="B843" s="61">
        <v>0.0</v>
      </c>
      <c r="C843" s="61">
        <v>3005.0</v>
      </c>
      <c r="D843" s="57" t="s">
        <v>377</v>
      </c>
      <c r="E843" s="62" t="str">
        <f t="shared" si="1"/>
        <v>Test</v>
      </c>
      <c r="F843" s="53" t="str">
        <f t="shared" si="2"/>
        <v>Beijing_0</v>
      </c>
      <c r="G843" s="53">
        <f t="shared" si="3"/>
        <v>0.2882405162</v>
      </c>
    </row>
    <row r="844">
      <c r="A844" s="61">
        <v>1.518905601E9</v>
      </c>
      <c r="B844" s="61">
        <v>0.0</v>
      </c>
      <c r="C844" s="61">
        <v>907.0</v>
      </c>
      <c r="D844" s="57" t="s">
        <v>377</v>
      </c>
      <c r="E844" s="62" t="str">
        <f t="shared" si="1"/>
        <v>Test</v>
      </c>
      <c r="F844" s="53" t="str">
        <f t="shared" si="2"/>
        <v>Beijing_0</v>
      </c>
      <c r="G844" s="53">
        <f t="shared" si="3"/>
        <v>0.3294616556</v>
      </c>
    </row>
    <row r="845">
      <c r="A845" s="61">
        <v>1.512915521E9</v>
      </c>
      <c r="B845" s="61">
        <v>0.0</v>
      </c>
      <c r="C845" s="61">
        <v>2135.0</v>
      </c>
      <c r="D845" s="57" t="s">
        <v>377</v>
      </c>
      <c r="E845" s="62" t="str">
        <f t="shared" si="1"/>
        <v>Test</v>
      </c>
      <c r="F845" s="53" t="str">
        <f t="shared" si="2"/>
        <v>Beijing_0</v>
      </c>
      <c r="G845" s="53">
        <f t="shared" si="3"/>
        <v>0.6004721395</v>
      </c>
    </row>
    <row r="846">
      <c r="A846" s="61">
        <v>1.51652273E9</v>
      </c>
      <c r="B846" s="61">
        <v>0.0</v>
      </c>
      <c r="C846" s="61">
        <v>1381.0</v>
      </c>
      <c r="D846" s="57" t="s">
        <v>377</v>
      </c>
      <c r="E846" s="62" t="str">
        <f t="shared" si="1"/>
        <v>Test</v>
      </c>
      <c r="F846" s="53" t="str">
        <f t="shared" si="2"/>
        <v>Beijing_0</v>
      </c>
      <c r="G846" s="53">
        <f t="shared" si="3"/>
        <v>0.04292447169</v>
      </c>
    </row>
    <row r="847">
      <c r="A847" s="61">
        <v>1.51837666E9</v>
      </c>
      <c r="B847" s="61">
        <v>0.0</v>
      </c>
      <c r="C847" s="61">
        <v>2568.0</v>
      </c>
      <c r="D847" s="57" t="s">
        <v>377</v>
      </c>
      <c r="E847" s="62" t="str">
        <f t="shared" si="1"/>
        <v>Test</v>
      </c>
      <c r="F847" s="53" t="str">
        <f t="shared" si="2"/>
        <v>Beijing_0</v>
      </c>
      <c r="G847" s="53">
        <f t="shared" si="3"/>
        <v>0.926070543</v>
      </c>
    </row>
    <row r="848">
      <c r="A848" s="61">
        <v>1.515154592E9</v>
      </c>
      <c r="B848" s="61">
        <v>0.0</v>
      </c>
      <c r="C848" s="61">
        <v>2392.0</v>
      </c>
      <c r="D848" s="57" t="s">
        <v>377</v>
      </c>
      <c r="E848" s="62" t="str">
        <f t="shared" si="1"/>
        <v>Test</v>
      </c>
      <c r="F848" s="53" t="str">
        <f t="shared" si="2"/>
        <v>Beijing_0</v>
      </c>
      <c r="G848" s="53">
        <f t="shared" si="3"/>
        <v>0.4115496503</v>
      </c>
    </row>
    <row r="849">
      <c r="A849" s="61">
        <v>1.512156382E9</v>
      </c>
      <c r="B849" s="61">
        <v>0.0</v>
      </c>
      <c r="C849" s="61">
        <v>2242.0</v>
      </c>
      <c r="D849" s="57" t="s">
        <v>377</v>
      </c>
      <c r="E849" s="62" t="str">
        <f t="shared" si="1"/>
        <v>Test</v>
      </c>
      <c r="F849" s="53" t="str">
        <f t="shared" si="2"/>
        <v>Beijing_0</v>
      </c>
      <c r="G849" s="53">
        <f t="shared" si="3"/>
        <v>0.361879452</v>
      </c>
    </row>
    <row r="850">
      <c r="A850" s="61">
        <v>1.518741912E9</v>
      </c>
      <c r="B850" s="61">
        <v>0.0</v>
      </c>
      <c r="C850" s="61">
        <v>567.0</v>
      </c>
      <c r="D850" s="57" t="s">
        <v>377</v>
      </c>
      <c r="E850" s="62" t="str">
        <f t="shared" si="1"/>
        <v>Test</v>
      </c>
      <c r="F850" s="53" t="str">
        <f t="shared" si="2"/>
        <v>Beijing_0</v>
      </c>
      <c r="G850" s="53">
        <f t="shared" si="3"/>
        <v>0.5429819772</v>
      </c>
    </row>
    <row r="851">
      <c r="A851" s="61">
        <v>1.516800792E9</v>
      </c>
      <c r="B851" s="61">
        <v>0.0</v>
      </c>
      <c r="C851" s="61">
        <v>29.0</v>
      </c>
      <c r="D851" s="57" t="s">
        <v>377</v>
      </c>
      <c r="E851" s="62" t="str">
        <f t="shared" si="1"/>
        <v>Test</v>
      </c>
      <c r="F851" s="53" t="str">
        <f t="shared" si="2"/>
        <v>Beijing_0</v>
      </c>
      <c r="G851" s="53">
        <f t="shared" si="3"/>
        <v>0.8356511643</v>
      </c>
    </row>
    <row r="852">
      <c r="A852" s="61">
        <v>1.51903149E9</v>
      </c>
      <c r="B852" s="61">
        <v>0.0</v>
      </c>
      <c r="C852" s="61">
        <v>2337.0</v>
      </c>
      <c r="D852" s="57" t="s">
        <v>377</v>
      </c>
      <c r="E852" s="62" t="str">
        <f t="shared" si="1"/>
        <v>Test</v>
      </c>
      <c r="F852" s="53" t="str">
        <f t="shared" si="2"/>
        <v>Beijing_0</v>
      </c>
      <c r="G852" s="53">
        <f t="shared" si="3"/>
        <v>0.1310603969</v>
      </c>
    </row>
    <row r="853">
      <c r="A853" s="61">
        <v>1.515155301E9</v>
      </c>
      <c r="B853" s="61">
        <v>0.0</v>
      </c>
      <c r="C853" s="61">
        <v>3178.0</v>
      </c>
      <c r="D853" s="57" t="s">
        <v>377</v>
      </c>
      <c r="E853" s="62" t="str">
        <f t="shared" si="1"/>
        <v>Test</v>
      </c>
      <c r="F853" s="53" t="str">
        <f t="shared" si="2"/>
        <v>Beijing_0</v>
      </c>
      <c r="G853" s="53">
        <f t="shared" si="3"/>
        <v>0.7160077797</v>
      </c>
    </row>
    <row r="854">
      <c r="A854" s="61">
        <v>1.511410981E9</v>
      </c>
      <c r="B854" s="61">
        <v>0.0</v>
      </c>
      <c r="C854" s="61">
        <v>921.0</v>
      </c>
      <c r="D854" s="57" t="s">
        <v>377</v>
      </c>
      <c r="E854" s="62" t="str">
        <f t="shared" si="1"/>
        <v>Test</v>
      </c>
      <c r="F854" s="53" t="str">
        <f t="shared" si="2"/>
        <v>Beijing_0</v>
      </c>
      <c r="G854" s="53">
        <f t="shared" si="3"/>
        <v>0.4689388384</v>
      </c>
    </row>
    <row r="855">
      <c r="A855" s="61">
        <v>1.51839766E9</v>
      </c>
      <c r="B855" s="61">
        <v>0.0</v>
      </c>
      <c r="C855" s="61">
        <v>3321.0</v>
      </c>
      <c r="D855" s="57" t="s">
        <v>377</v>
      </c>
      <c r="E855" s="62" t="str">
        <f t="shared" si="1"/>
        <v>Test</v>
      </c>
      <c r="F855" s="53" t="str">
        <f t="shared" si="2"/>
        <v>Beijing_0</v>
      </c>
      <c r="G855" s="53">
        <f t="shared" si="3"/>
        <v>0.7928395552</v>
      </c>
    </row>
    <row r="856">
      <c r="A856" s="61">
        <v>1.512236812E9</v>
      </c>
      <c r="B856" s="61">
        <v>0.0</v>
      </c>
      <c r="C856" s="61">
        <v>1508.0</v>
      </c>
      <c r="D856" s="57" t="s">
        <v>377</v>
      </c>
      <c r="E856" s="62" t="str">
        <f t="shared" si="1"/>
        <v>Test</v>
      </c>
      <c r="F856" s="53" t="str">
        <f t="shared" si="2"/>
        <v>Beijing_0</v>
      </c>
      <c r="G856" s="53">
        <f t="shared" si="3"/>
        <v>0.6467828402</v>
      </c>
    </row>
    <row r="857">
      <c r="A857" s="61">
        <v>1.518293822E9</v>
      </c>
      <c r="B857" s="61">
        <v>0.0</v>
      </c>
      <c r="C857" s="61">
        <v>3515.0</v>
      </c>
      <c r="D857" s="57" t="s">
        <v>377</v>
      </c>
      <c r="E857" s="62" t="str">
        <f t="shared" si="1"/>
        <v>Test</v>
      </c>
      <c r="F857" s="53" t="str">
        <f t="shared" si="2"/>
        <v>Beijing_0</v>
      </c>
      <c r="G857" s="53">
        <f t="shared" si="3"/>
        <v>0.8714666181</v>
      </c>
    </row>
    <row r="858">
      <c r="A858" s="61">
        <v>1.517446101E9</v>
      </c>
      <c r="B858" s="61">
        <v>0.0</v>
      </c>
      <c r="C858" s="61">
        <v>2441.0</v>
      </c>
      <c r="D858" s="57" t="s">
        <v>377</v>
      </c>
      <c r="E858" s="62" t="str">
        <f t="shared" si="1"/>
        <v>Test</v>
      </c>
      <c r="F858" s="53" t="str">
        <f t="shared" si="2"/>
        <v>Beijing_0</v>
      </c>
      <c r="G858" s="53">
        <f t="shared" si="3"/>
        <v>0.896424902</v>
      </c>
    </row>
    <row r="859">
      <c r="A859" s="61">
        <v>1.514054212E9</v>
      </c>
      <c r="B859" s="61">
        <v>0.0</v>
      </c>
      <c r="C859" s="61">
        <v>1751.0</v>
      </c>
      <c r="D859" s="57" t="s">
        <v>377</v>
      </c>
      <c r="E859" s="62" t="str">
        <f t="shared" si="1"/>
        <v>Test</v>
      </c>
      <c r="F859" s="53" t="str">
        <f t="shared" si="2"/>
        <v>Beijing_0</v>
      </c>
      <c r="G859" s="53">
        <f t="shared" si="3"/>
        <v>0.2300722784</v>
      </c>
    </row>
    <row r="860">
      <c r="A860" s="61">
        <v>1.51753387E9</v>
      </c>
      <c r="B860" s="61">
        <v>0.0</v>
      </c>
      <c r="C860" s="61">
        <v>2405.0</v>
      </c>
      <c r="D860" s="57" t="s">
        <v>377</v>
      </c>
      <c r="E860" s="62" t="str">
        <f t="shared" si="1"/>
        <v>Test</v>
      </c>
      <c r="F860" s="53" t="str">
        <f t="shared" si="2"/>
        <v>Beijing_0</v>
      </c>
      <c r="G860" s="53">
        <f t="shared" si="3"/>
        <v>0.5247194307</v>
      </c>
    </row>
    <row r="861">
      <c r="A861" s="61">
        <v>1.512246271E9</v>
      </c>
      <c r="B861" s="61">
        <v>0.0</v>
      </c>
      <c r="C861" s="61">
        <v>2359.0</v>
      </c>
      <c r="D861" s="57" t="s">
        <v>377</v>
      </c>
      <c r="E861" s="62" t="str">
        <f t="shared" si="1"/>
        <v>Test</v>
      </c>
      <c r="F861" s="53" t="str">
        <f t="shared" si="2"/>
        <v>Beijing_0</v>
      </c>
      <c r="G861" s="53">
        <f t="shared" si="3"/>
        <v>0.6807816318</v>
      </c>
    </row>
    <row r="862">
      <c r="A862" s="61">
        <v>1.513991451E9</v>
      </c>
      <c r="B862" s="61">
        <v>0.0</v>
      </c>
      <c r="C862" s="61">
        <v>1441.0</v>
      </c>
      <c r="D862" s="57" t="s">
        <v>377</v>
      </c>
      <c r="E862" s="62" t="str">
        <f t="shared" si="1"/>
        <v>Test</v>
      </c>
      <c r="F862" s="53" t="str">
        <f t="shared" si="2"/>
        <v>Beijing_0</v>
      </c>
      <c r="G862" s="53">
        <f t="shared" si="3"/>
        <v>0.02936593255</v>
      </c>
    </row>
    <row r="863">
      <c r="A863" s="61">
        <v>1.513485082E9</v>
      </c>
      <c r="B863" s="61">
        <v>0.0</v>
      </c>
      <c r="C863" s="61">
        <v>3614.0</v>
      </c>
      <c r="D863" s="57" t="s">
        <v>377</v>
      </c>
      <c r="E863" s="62" t="str">
        <f t="shared" si="1"/>
        <v>Test</v>
      </c>
      <c r="F863" s="53" t="str">
        <f t="shared" si="2"/>
        <v>Beijing_0</v>
      </c>
      <c r="G863" s="53">
        <f t="shared" si="3"/>
        <v>0.1270594283</v>
      </c>
    </row>
    <row r="864">
      <c r="A864" s="61">
        <v>1.512321901E9</v>
      </c>
      <c r="B864" s="61">
        <v>0.0</v>
      </c>
      <c r="C864" s="61">
        <v>714.0</v>
      </c>
      <c r="D864" s="57" t="s">
        <v>377</v>
      </c>
      <c r="E864" s="62" t="str">
        <f t="shared" si="1"/>
        <v>Test</v>
      </c>
      <c r="F864" s="53" t="str">
        <f t="shared" si="2"/>
        <v>Beijing_0</v>
      </c>
      <c r="G864" s="53">
        <f t="shared" si="3"/>
        <v>0.8752346307</v>
      </c>
    </row>
    <row r="865">
      <c r="A865" s="61">
        <v>1.5155824E9</v>
      </c>
      <c r="B865" s="61">
        <v>0.0</v>
      </c>
      <c r="C865" s="61">
        <v>1762.0</v>
      </c>
      <c r="D865" s="57" t="s">
        <v>377</v>
      </c>
      <c r="E865" s="62" t="str">
        <f t="shared" si="1"/>
        <v>Test</v>
      </c>
      <c r="F865" s="53" t="str">
        <f t="shared" si="2"/>
        <v>Beijing_0</v>
      </c>
      <c r="G865" s="53">
        <f t="shared" si="3"/>
        <v>0.07872513455</v>
      </c>
    </row>
    <row r="866">
      <c r="A866" s="61">
        <v>1.51481298E9</v>
      </c>
      <c r="B866" s="61">
        <v>0.0</v>
      </c>
      <c r="C866" s="61">
        <v>2265.0</v>
      </c>
      <c r="D866" s="57" t="s">
        <v>377</v>
      </c>
      <c r="E866" s="62" t="str">
        <f t="shared" si="1"/>
        <v>Test</v>
      </c>
      <c r="F866" s="53" t="str">
        <f t="shared" si="2"/>
        <v>Beijing_0</v>
      </c>
      <c r="G866" s="53">
        <f t="shared" si="3"/>
        <v>0.7884285142</v>
      </c>
    </row>
    <row r="867">
      <c r="A867" s="61">
        <v>1.519478851E9</v>
      </c>
      <c r="B867" s="61">
        <v>0.0</v>
      </c>
      <c r="C867" s="61">
        <v>1382.0</v>
      </c>
      <c r="D867" s="57" t="s">
        <v>377</v>
      </c>
      <c r="E867" s="62" t="str">
        <f t="shared" si="1"/>
        <v>Test</v>
      </c>
      <c r="F867" s="53" t="str">
        <f t="shared" si="2"/>
        <v>Beijing_0</v>
      </c>
      <c r="G867" s="53">
        <f t="shared" si="3"/>
        <v>0.1538331859</v>
      </c>
    </row>
    <row r="868">
      <c r="A868" s="61">
        <v>1.51127075E9</v>
      </c>
      <c r="B868" s="61">
        <v>0.0</v>
      </c>
      <c r="C868" s="61">
        <v>1217.0</v>
      </c>
      <c r="D868" s="57" t="s">
        <v>377</v>
      </c>
      <c r="E868" s="62" t="str">
        <f t="shared" si="1"/>
        <v>Test</v>
      </c>
      <c r="F868" s="53" t="str">
        <f t="shared" si="2"/>
        <v>Beijing_0</v>
      </c>
      <c r="G868" s="53">
        <f t="shared" si="3"/>
        <v>0.01527085324</v>
      </c>
    </row>
    <row r="869">
      <c r="A869" s="61">
        <v>1.513721742E9</v>
      </c>
      <c r="B869" s="61">
        <v>0.0</v>
      </c>
      <c r="C869" s="61">
        <v>1727.0</v>
      </c>
      <c r="D869" s="57" t="s">
        <v>377</v>
      </c>
      <c r="E869" s="62" t="str">
        <f t="shared" si="1"/>
        <v>Test</v>
      </c>
      <c r="F869" s="53" t="str">
        <f t="shared" si="2"/>
        <v>Beijing_0</v>
      </c>
      <c r="G869" s="53">
        <f t="shared" si="3"/>
        <v>0.8250796305</v>
      </c>
    </row>
    <row r="870">
      <c r="A870" s="61">
        <v>1.517540231E9</v>
      </c>
      <c r="B870" s="61">
        <v>0.0</v>
      </c>
      <c r="C870" s="61">
        <v>283.0</v>
      </c>
      <c r="D870" s="57" t="s">
        <v>377</v>
      </c>
      <c r="E870" s="62" t="str">
        <f t="shared" si="1"/>
        <v>Test</v>
      </c>
      <c r="F870" s="53" t="str">
        <f t="shared" si="2"/>
        <v>Beijing_0</v>
      </c>
      <c r="G870" s="53">
        <f t="shared" si="3"/>
        <v>0.7130605654</v>
      </c>
    </row>
    <row r="871">
      <c r="A871" s="61">
        <v>1.511991102E9</v>
      </c>
      <c r="B871" s="61">
        <v>0.0</v>
      </c>
      <c r="C871" s="61">
        <v>612.0</v>
      </c>
      <c r="D871" s="57" t="s">
        <v>377</v>
      </c>
      <c r="E871" s="62" t="str">
        <f t="shared" si="1"/>
        <v>Test</v>
      </c>
      <c r="F871" s="53" t="str">
        <f t="shared" si="2"/>
        <v>Beijing_0</v>
      </c>
      <c r="G871" s="53">
        <f t="shared" si="3"/>
        <v>0.5465284152</v>
      </c>
    </row>
    <row r="872">
      <c r="A872" s="61">
        <v>1.51210289E9</v>
      </c>
      <c r="B872" s="61">
        <v>0.0</v>
      </c>
      <c r="C872" s="61">
        <v>3293.0</v>
      </c>
      <c r="D872" s="57" t="s">
        <v>377</v>
      </c>
      <c r="E872" s="62" t="str">
        <f t="shared" si="1"/>
        <v>Test</v>
      </c>
      <c r="F872" s="53" t="str">
        <f t="shared" si="2"/>
        <v>Beijing_0</v>
      </c>
      <c r="G872" s="53">
        <f t="shared" si="3"/>
        <v>0.8608622686</v>
      </c>
    </row>
    <row r="873">
      <c r="A873" s="61">
        <v>1.5185715E9</v>
      </c>
      <c r="B873" s="61">
        <v>0.0</v>
      </c>
      <c r="C873" s="61">
        <v>4244.0</v>
      </c>
      <c r="D873" s="57" t="s">
        <v>377</v>
      </c>
      <c r="E873" s="62" t="str">
        <f t="shared" si="1"/>
        <v>Test</v>
      </c>
      <c r="F873" s="53" t="str">
        <f t="shared" si="2"/>
        <v>Beijing_0</v>
      </c>
      <c r="G873" s="53">
        <f t="shared" si="3"/>
        <v>0.4916838362</v>
      </c>
    </row>
    <row r="874">
      <c r="A874" s="61">
        <v>1.51536535E9</v>
      </c>
      <c r="B874" s="61">
        <v>0.0</v>
      </c>
      <c r="C874" s="61">
        <v>3175.0</v>
      </c>
      <c r="D874" s="57" t="s">
        <v>377</v>
      </c>
      <c r="E874" s="62" t="str">
        <f t="shared" si="1"/>
        <v>Test</v>
      </c>
      <c r="F874" s="53" t="str">
        <f t="shared" si="2"/>
        <v>Beijing_0</v>
      </c>
      <c r="G874" s="53">
        <f t="shared" si="3"/>
        <v>0.8769874469</v>
      </c>
    </row>
    <row r="875">
      <c r="A875" s="61">
        <v>1.514939601E9</v>
      </c>
      <c r="B875" s="61">
        <v>0.0</v>
      </c>
      <c r="C875" s="61">
        <v>1189.0</v>
      </c>
      <c r="D875" s="57" t="s">
        <v>377</v>
      </c>
      <c r="E875" s="62" t="str">
        <f t="shared" si="1"/>
        <v>Test</v>
      </c>
      <c r="F875" s="53" t="str">
        <f t="shared" si="2"/>
        <v>Beijing_0</v>
      </c>
      <c r="G875" s="53">
        <f t="shared" si="3"/>
        <v>0.8417799637</v>
      </c>
    </row>
    <row r="876">
      <c r="A876" s="61">
        <v>1.5188854E9</v>
      </c>
      <c r="B876" s="61">
        <v>0.0</v>
      </c>
      <c r="C876" s="61">
        <v>2807.0</v>
      </c>
      <c r="D876" s="57" t="s">
        <v>377</v>
      </c>
      <c r="E876" s="62" t="str">
        <f t="shared" si="1"/>
        <v>Test</v>
      </c>
      <c r="F876" s="53" t="str">
        <f t="shared" si="2"/>
        <v>Beijing_0</v>
      </c>
      <c r="G876" s="53">
        <f t="shared" si="3"/>
        <v>0.5334978058</v>
      </c>
    </row>
    <row r="877">
      <c r="A877" s="61">
        <v>1.515885312E9</v>
      </c>
      <c r="B877" s="61">
        <v>0.0</v>
      </c>
      <c r="C877" s="61">
        <v>4994.0</v>
      </c>
      <c r="D877" s="57" t="s">
        <v>377</v>
      </c>
      <c r="E877" s="62" t="str">
        <f t="shared" si="1"/>
        <v>Test</v>
      </c>
      <c r="F877" s="53" t="str">
        <f t="shared" si="2"/>
        <v>Beijing_0</v>
      </c>
      <c r="G877" s="53">
        <f t="shared" si="3"/>
        <v>0.3572443275</v>
      </c>
    </row>
    <row r="878">
      <c r="A878" s="61">
        <v>1.517696812E9</v>
      </c>
      <c r="B878" s="61">
        <v>0.0</v>
      </c>
      <c r="C878" s="61">
        <v>3815.0</v>
      </c>
      <c r="D878" s="57" t="s">
        <v>377</v>
      </c>
      <c r="E878" s="62" t="str">
        <f t="shared" si="1"/>
        <v>Test</v>
      </c>
      <c r="F878" s="53" t="str">
        <f t="shared" si="2"/>
        <v>Beijing_0</v>
      </c>
      <c r="G878" s="53">
        <f t="shared" si="3"/>
        <v>0.9984683233</v>
      </c>
    </row>
    <row r="879">
      <c r="A879" s="61">
        <v>1.512076612E9</v>
      </c>
      <c r="B879" s="61">
        <v>0.0</v>
      </c>
      <c r="C879" s="61">
        <v>509.0</v>
      </c>
      <c r="D879" s="57" t="s">
        <v>377</v>
      </c>
      <c r="E879" s="62" t="str">
        <f t="shared" si="1"/>
        <v>Test</v>
      </c>
      <c r="F879" s="53" t="str">
        <f t="shared" si="2"/>
        <v>Beijing_0</v>
      </c>
      <c r="G879" s="53">
        <f t="shared" si="3"/>
        <v>0.6473795808</v>
      </c>
    </row>
    <row r="880">
      <c r="A880" s="61">
        <v>1.512944632E9</v>
      </c>
      <c r="B880" s="61">
        <v>0.0</v>
      </c>
      <c r="C880" s="61">
        <v>2884.0</v>
      </c>
      <c r="D880" s="57" t="s">
        <v>377</v>
      </c>
      <c r="E880" s="62" t="str">
        <f t="shared" si="1"/>
        <v>Test</v>
      </c>
      <c r="F880" s="53" t="str">
        <f t="shared" si="2"/>
        <v>Beijing_0</v>
      </c>
      <c r="G880" s="53">
        <f t="shared" si="3"/>
        <v>0.5984545598</v>
      </c>
    </row>
    <row r="881">
      <c r="A881" s="61">
        <v>1.517245521E9</v>
      </c>
      <c r="B881" s="61">
        <v>0.0</v>
      </c>
      <c r="C881" s="61">
        <v>1546.0</v>
      </c>
      <c r="D881" s="57" t="s">
        <v>377</v>
      </c>
      <c r="E881" s="62" t="str">
        <f t="shared" si="1"/>
        <v>Test</v>
      </c>
      <c r="F881" s="53" t="str">
        <f t="shared" si="2"/>
        <v>Beijing_0</v>
      </c>
      <c r="G881" s="53">
        <f t="shared" si="3"/>
        <v>0.5032778798</v>
      </c>
    </row>
    <row r="882">
      <c r="A882" s="61">
        <v>1.51151067E9</v>
      </c>
      <c r="B882" s="61">
        <v>0.0</v>
      </c>
      <c r="C882" s="61">
        <v>1913.0</v>
      </c>
      <c r="D882" s="57" t="s">
        <v>377</v>
      </c>
      <c r="E882" s="62" t="str">
        <f t="shared" si="1"/>
        <v>Test</v>
      </c>
      <c r="F882" s="53" t="str">
        <f t="shared" si="2"/>
        <v>Beijing_0</v>
      </c>
      <c r="G882" s="53">
        <f t="shared" si="3"/>
        <v>0.5643129501</v>
      </c>
    </row>
    <row r="883">
      <c r="A883" s="61">
        <v>1.512219312E9</v>
      </c>
      <c r="B883" s="61">
        <v>0.0</v>
      </c>
      <c r="C883" s="61">
        <v>108.0</v>
      </c>
      <c r="D883" s="57" t="s">
        <v>377</v>
      </c>
      <c r="E883" s="62" t="str">
        <f t="shared" si="1"/>
        <v>Test</v>
      </c>
      <c r="F883" s="53" t="str">
        <f t="shared" si="2"/>
        <v>Beijing_0</v>
      </c>
      <c r="G883" s="53">
        <f t="shared" si="3"/>
        <v>0.0848432109</v>
      </c>
    </row>
    <row r="884">
      <c r="A884" s="61">
        <v>1.518087101E9</v>
      </c>
      <c r="B884" s="61">
        <v>0.0</v>
      </c>
      <c r="C884" s="61">
        <v>1645.0</v>
      </c>
      <c r="D884" s="57" t="s">
        <v>377</v>
      </c>
      <c r="E884" s="62" t="str">
        <f t="shared" si="1"/>
        <v>Test</v>
      </c>
      <c r="F884" s="53" t="str">
        <f t="shared" si="2"/>
        <v>Beijing_0</v>
      </c>
      <c r="G884" s="53">
        <f t="shared" si="3"/>
        <v>0.9440431581</v>
      </c>
    </row>
    <row r="885">
      <c r="A885" s="61">
        <v>1.51479074E9</v>
      </c>
      <c r="B885" s="61">
        <v>0.0</v>
      </c>
      <c r="C885" s="61">
        <v>3442.0</v>
      </c>
      <c r="D885" s="57" t="s">
        <v>377</v>
      </c>
      <c r="E885" s="62" t="str">
        <f t="shared" si="1"/>
        <v>Test</v>
      </c>
      <c r="F885" s="53" t="str">
        <f t="shared" si="2"/>
        <v>Beijing_0</v>
      </c>
      <c r="G885" s="53">
        <f t="shared" si="3"/>
        <v>0.9406830773</v>
      </c>
    </row>
    <row r="886">
      <c r="A886" s="61">
        <v>1.51615641E9</v>
      </c>
      <c r="B886" s="61">
        <v>0.0</v>
      </c>
      <c r="C886" s="61">
        <v>644.0</v>
      </c>
      <c r="D886" s="57" t="s">
        <v>377</v>
      </c>
      <c r="E886" s="62" t="str">
        <f t="shared" si="1"/>
        <v>Test</v>
      </c>
      <c r="F886" s="53" t="str">
        <f t="shared" si="2"/>
        <v>Beijing_0</v>
      </c>
      <c r="G886" s="53">
        <f t="shared" si="3"/>
        <v>0.5806048902</v>
      </c>
    </row>
    <row r="887">
      <c r="A887" s="61">
        <v>1.512566351E9</v>
      </c>
      <c r="B887" s="61">
        <v>0.0</v>
      </c>
      <c r="C887" s="61">
        <v>1607.0</v>
      </c>
      <c r="D887" s="57" t="s">
        <v>377</v>
      </c>
      <c r="E887" s="62" t="str">
        <f t="shared" si="1"/>
        <v>Test</v>
      </c>
      <c r="F887" s="53" t="str">
        <f t="shared" si="2"/>
        <v>Beijing_0</v>
      </c>
      <c r="G887" s="53">
        <f t="shared" si="3"/>
        <v>0.403797024</v>
      </c>
    </row>
    <row r="888">
      <c r="A888" s="61">
        <v>1.51448396E9</v>
      </c>
      <c r="B888" s="61">
        <v>0.0</v>
      </c>
      <c r="C888" s="61">
        <v>981.0</v>
      </c>
      <c r="D888" s="57" t="s">
        <v>377</v>
      </c>
      <c r="E888" s="62" t="str">
        <f t="shared" si="1"/>
        <v>Test</v>
      </c>
      <c r="F888" s="53" t="str">
        <f t="shared" si="2"/>
        <v>Beijing_0</v>
      </c>
      <c r="G888" s="53">
        <f t="shared" si="3"/>
        <v>0.5577772571</v>
      </c>
    </row>
    <row r="889">
      <c r="A889" s="61">
        <v>1.512003051E9</v>
      </c>
      <c r="B889" s="61">
        <v>0.0</v>
      </c>
      <c r="C889" s="61">
        <v>3231.0</v>
      </c>
      <c r="D889" s="57" t="s">
        <v>377</v>
      </c>
      <c r="E889" s="62" t="str">
        <f t="shared" si="1"/>
        <v>Test</v>
      </c>
      <c r="F889" s="53" t="str">
        <f t="shared" si="2"/>
        <v>Beijing_0</v>
      </c>
      <c r="G889" s="53">
        <f t="shared" si="3"/>
        <v>0.03882211771</v>
      </c>
    </row>
    <row r="890">
      <c r="A890" s="61">
        <v>1.51457469E9</v>
      </c>
      <c r="B890" s="61">
        <v>0.0</v>
      </c>
      <c r="C890" s="61">
        <v>1993.0</v>
      </c>
      <c r="D890" s="57" t="s">
        <v>377</v>
      </c>
      <c r="E890" s="62" t="str">
        <f t="shared" si="1"/>
        <v>Test</v>
      </c>
      <c r="F890" s="53" t="str">
        <f t="shared" si="2"/>
        <v>Beijing_0</v>
      </c>
      <c r="G890" s="53">
        <f t="shared" si="3"/>
        <v>0.5132713885</v>
      </c>
    </row>
    <row r="891">
      <c r="A891" s="61">
        <v>1.511418881E9</v>
      </c>
      <c r="B891" s="61">
        <v>0.0</v>
      </c>
      <c r="C891" s="61">
        <v>1718.0</v>
      </c>
      <c r="D891" s="57" t="s">
        <v>377</v>
      </c>
      <c r="E891" s="62" t="str">
        <f t="shared" si="1"/>
        <v>Test</v>
      </c>
      <c r="F891" s="53" t="str">
        <f t="shared" si="2"/>
        <v>Beijing_0</v>
      </c>
      <c r="G891" s="53">
        <f t="shared" si="3"/>
        <v>0.5385983371</v>
      </c>
    </row>
    <row r="892">
      <c r="A892" s="61">
        <v>1.51658044E9</v>
      </c>
      <c r="B892" s="61">
        <v>0.0</v>
      </c>
      <c r="C892" s="61">
        <v>738.0</v>
      </c>
      <c r="D892" s="57" t="s">
        <v>377</v>
      </c>
      <c r="E892" s="62" t="str">
        <f t="shared" si="1"/>
        <v>Test</v>
      </c>
      <c r="F892" s="53" t="str">
        <f t="shared" si="2"/>
        <v>Beijing_0</v>
      </c>
      <c r="G892" s="53">
        <f t="shared" si="3"/>
        <v>0.3587993206</v>
      </c>
    </row>
    <row r="893">
      <c r="A893" s="61">
        <v>1.518127591E9</v>
      </c>
      <c r="B893" s="61">
        <v>0.0</v>
      </c>
      <c r="C893" s="61">
        <v>3860.0</v>
      </c>
      <c r="D893" s="57" t="s">
        <v>377</v>
      </c>
      <c r="E893" s="62" t="str">
        <f t="shared" si="1"/>
        <v>Test</v>
      </c>
      <c r="F893" s="53" t="str">
        <f t="shared" si="2"/>
        <v>Beijing_0</v>
      </c>
      <c r="G893" s="53">
        <f t="shared" si="3"/>
        <v>0.8776268399</v>
      </c>
    </row>
    <row r="894">
      <c r="A894" s="61">
        <v>1.51726145E9</v>
      </c>
      <c r="B894" s="61">
        <v>0.0</v>
      </c>
      <c r="C894" s="61">
        <v>839.0</v>
      </c>
      <c r="D894" s="57" t="s">
        <v>377</v>
      </c>
      <c r="E894" s="62" t="str">
        <f t="shared" si="1"/>
        <v>Test</v>
      </c>
      <c r="F894" s="53" t="str">
        <f t="shared" si="2"/>
        <v>Beijing_0</v>
      </c>
      <c r="G894" s="53">
        <f t="shared" si="3"/>
        <v>0.08808664299</v>
      </c>
    </row>
    <row r="895">
      <c r="A895" s="61">
        <v>1.513620492E9</v>
      </c>
      <c r="B895" s="61">
        <v>0.0</v>
      </c>
      <c r="C895" s="61">
        <v>1300.0</v>
      </c>
      <c r="D895" s="57" t="s">
        <v>377</v>
      </c>
      <c r="E895" s="62" t="str">
        <f t="shared" si="1"/>
        <v>Test</v>
      </c>
      <c r="F895" s="53" t="str">
        <f t="shared" si="2"/>
        <v>Beijing_0</v>
      </c>
      <c r="G895" s="53">
        <f t="shared" si="3"/>
        <v>0.05436569991</v>
      </c>
    </row>
    <row r="896">
      <c r="A896" s="61">
        <v>1.512292481E9</v>
      </c>
      <c r="B896" s="61">
        <v>0.0</v>
      </c>
      <c r="C896" s="61">
        <v>257.0</v>
      </c>
      <c r="D896" s="57" t="s">
        <v>377</v>
      </c>
      <c r="E896" s="62" t="str">
        <f t="shared" si="1"/>
        <v>Test</v>
      </c>
      <c r="F896" s="53" t="str">
        <f t="shared" si="2"/>
        <v>Beijing_0</v>
      </c>
      <c r="G896" s="53">
        <f t="shared" si="3"/>
        <v>0.805465141</v>
      </c>
    </row>
    <row r="897">
      <c r="A897" s="61">
        <v>1.517692801E9</v>
      </c>
      <c r="B897" s="61">
        <v>0.0</v>
      </c>
      <c r="C897" s="61">
        <v>2286.0</v>
      </c>
      <c r="D897" s="57" t="s">
        <v>377</v>
      </c>
      <c r="E897" s="62" t="str">
        <f t="shared" si="1"/>
        <v>Test</v>
      </c>
      <c r="F897" s="53" t="str">
        <f t="shared" si="2"/>
        <v>Beijing_0</v>
      </c>
      <c r="G897" s="53">
        <f t="shared" si="3"/>
        <v>0.3981256092</v>
      </c>
    </row>
    <row r="898">
      <c r="A898" s="61">
        <v>1.512916731E9</v>
      </c>
      <c r="B898" s="61">
        <v>0.0</v>
      </c>
      <c r="C898" s="61">
        <v>3293.0</v>
      </c>
      <c r="D898" s="57" t="s">
        <v>377</v>
      </c>
      <c r="E898" s="62" t="str">
        <f t="shared" si="1"/>
        <v>Test</v>
      </c>
      <c r="F898" s="53" t="str">
        <f t="shared" si="2"/>
        <v>Beijing_0</v>
      </c>
      <c r="G898" s="53">
        <f t="shared" si="3"/>
        <v>0.8823896425</v>
      </c>
    </row>
    <row r="899">
      <c r="A899" s="61">
        <v>1.515285032E9</v>
      </c>
      <c r="B899" s="61">
        <v>0.0</v>
      </c>
      <c r="C899" s="61">
        <v>661.0</v>
      </c>
      <c r="D899" s="57" t="s">
        <v>377</v>
      </c>
      <c r="E899" s="62" t="str">
        <f t="shared" si="1"/>
        <v>Test</v>
      </c>
      <c r="F899" s="53" t="str">
        <f t="shared" si="2"/>
        <v>Beijing_0</v>
      </c>
      <c r="G899" s="53">
        <f t="shared" si="3"/>
        <v>0.01259987881</v>
      </c>
    </row>
    <row r="900">
      <c r="A900" s="61">
        <v>1.514679591E9</v>
      </c>
      <c r="B900" s="61">
        <v>0.0</v>
      </c>
      <c r="C900" s="61">
        <v>452.0</v>
      </c>
      <c r="D900" s="57" t="s">
        <v>377</v>
      </c>
      <c r="E900" s="62" t="str">
        <f t="shared" si="1"/>
        <v>Test</v>
      </c>
      <c r="F900" s="53" t="str">
        <f t="shared" si="2"/>
        <v>Beijing_0</v>
      </c>
      <c r="G900" s="53">
        <f t="shared" si="3"/>
        <v>0.2128103063</v>
      </c>
    </row>
    <row r="901">
      <c r="A901" s="61">
        <v>1.514904031E9</v>
      </c>
      <c r="B901" s="61">
        <v>0.0</v>
      </c>
      <c r="C901" s="61">
        <v>1921.0</v>
      </c>
      <c r="D901" s="57" t="s">
        <v>377</v>
      </c>
      <c r="E901" s="62" t="str">
        <f t="shared" si="1"/>
        <v>Test</v>
      </c>
      <c r="F901" s="53" t="str">
        <f t="shared" si="2"/>
        <v>Beijing_0</v>
      </c>
      <c r="G901" s="53">
        <f t="shared" si="3"/>
        <v>0.3879206598</v>
      </c>
    </row>
    <row r="902">
      <c r="A902" s="61">
        <v>1.51646139E9</v>
      </c>
      <c r="B902" s="61">
        <v>0.0</v>
      </c>
      <c r="C902" s="61">
        <v>488.0</v>
      </c>
      <c r="D902" s="57" t="s">
        <v>377</v>
      </c>
      <c r="E902" s="62" t="str">
        <f t="shared" si="1"/>
        <v>Test</v>
      </c>
      <c r="F902" s="53" t="str">
        <f t="shared" si="2"/>
        <v>Beijing_0</v>
      </c>
      <c r="G902" s="53">
        <f t="shared" si="3"/>
        <v>0.05974353454</v>
      </c>
    </row>
    <row r="903">
      <c r="A903" s="61">
        <v>1.515110161E9</v>
      </c>
      <c r="B903" s="61">
        <v>0.0</v>
      </c>
      <c r="C903" s="61">
        <v>2500.0</v>
      </c>
      <c r="D903" s="57" t="s">
        <v>377</v>
      </c>
      <c r="E903" s="62" t="str">
        <f t="shared" si="1"/>
        <v>Test</v>
      </c>
      <c r="F903" s="53" t="str">
        <f t="shared" si="2"/>
        <v>Beijing_0</v>
      </c>
      <c r="G903" s="53">
        <f t="shared" si="3"/>
        <v>0.7758355502</v>
      </c>
    </row>
    <row r="904">
      <c r="A904" s="61">
        <v>1.512067282E9</v>
      </c>
      <c r="B904" s="61">
        <v>0.0</v>
      </c>
      <c r="C904" s="61">
        <v>335.0</v>
      </c>
      <c r="D904" s="57" t="s">
        <v>377</v>
      </c>
      <c r="E904" s="62" t="str">
        <f t="shared" si="1"/>
        <v>Test</v>
      </c>
      <c r="F904" s="53" t="str">
        <f t="shared" si="2"/>
        <v>Beijing_0</v>
      </c>
      <c r="G904" s="53">
        <f t="shared" si="3"/>
        <v>0.5866916459</v>
      </c>
    </row>
    <row r="905">
      <c r="A905" s="61">
        <v>1.517979341E9</v>
      </c>
      <c r="B905" s="61">
        <v>0.0</v>
      </c>
      <c r="C905" s="61">
        <v>2231.0</v>
      </c>
      <c r="D905" s="57" t="s">
        <v>377</v>
      </c>
      <c r="E905" s="62" t="str">
        <f t="shared" si="1"/>
        <v>Test</v>
      </c>
      <c r="F905" s="53" t="str">
        <f t="shared" si="2"/>
        <v>Beijing_0</v>
      </c>
      <c r="G905" s="53">
        <f t="shared" si="3"/>
        <v>0.4055283173</v>
      </c>
    </row>
    <row r="906">
      <c r="A906" s="61">
        <v>1.514881261E9</v>
      </c>
      <c r="B906" s="61">
        <v>0.0</v>
      </c>
      <c r="C906" s="61">
        <v>2749.0</v>
      </c>
      <c r="D906" s="57" t="s">
        <v>377</v>
      </c>
      <c r="E906" s="62" t="str">
        <f t="shared" si="1"/>
        <v>Test</v>
      </c>
      <c r="F906" s="53" t="str">
        <f t="shared" si="2"/>
        <v>Beijing_0</v>
      </c>
      <c r="G906" s="53">
        <f t="shared" si="3"/>
        <v>0.1739585797</v>
      </c>
    </row>
    <row r="907">
      <c r="A907" s="61">
        <v>1.519958591E9</v>
      </c>
      <c r="B907" s="61">
        <v>0.0</v>
      </c>
      <c r="C907" s="61">
        <v>1422.0</v>
      </c>
      <c r="D907" s="57" t="s">
        <v>377</v>
      </c>
      <c r="E907" s="62" t="str">
        <f t="shared" si="1"/>
        <v>Test</v>
      </c>
      <c r="F907" s="53" t="str">
        <f t="shared" si="2"/>
        <v>Beijing_0</v>
      </c>
      <c r="G907" s="53">
        <f t="shared" si="3"/>
        <v>0.6662710036</v>
      </c>
    </row>
    <row r="908">
      <c r="A908" s="61">
        <v>1.511329462E9</v>
      </c>
      <c r="B908" s="61">
        <v>0.0</v>
      </c>
      <c r="C908" s="61">
        <v>816.0</v>
      </c>
      <c r="D908" s="57" t="s">
        <v>377</v>
      </c>
      <c r="E908" s="62" t="str">
        <f t="shared" si="1"/>
        <v>Test</v>
      </c>
      <c r="F908" s="53" t="str">
        <f t="shared" si="2"/>
        <v>Beijing_0</v>
      </c>
      <c r="G908" s="53">
        <f t="shared" si="3"/>
        <v>0.3097170617</v>
      </c>
    </row>
    <row r="909">
      <c r="A909" s="61">
        <v>1.515591252E9</v>
      </c>
      <c r="B909" s="61">
        <v>0.0</v>
      </c>
      <c r="C909" s="61">
        <v>3470.0</v>
      </c>
      <c r="D909" s="57" t="s">
        <v>377</v>
      </c>
      <c r="E909" s="62" t="str">
        <f t="shared" si="1"/>
        <v>Test</v>
      </c>
      <c r="F909" s="53" t="str">
        <f t="shared" si="2"/>
        <v>Beijing_0</v>
      </c>
      <c r="G909" s="53">
        <f t="shared" si="3"/>
        <v>0.7211270479</v>
      </c>
    </row>
    <row r="910">
      <c r="A910" s="61">
        <v>1.517370802E9</v>
      </c>
      <c r="B910" s="61">
        <v>0.0</v>
      </c>
      <c r="C910" s="61">
        <v>2102.0</v>
      </c>
      <c r="D910" s="57" t="s">
        <v>377</v>
      </c>
      <c r="E910" s="62" t="str">
        <f t="shared" si="1"/>
        <v>Test</v>
      </c>
      <c r="F910" s="53" t="str">
        <f t="shared" si="2"/>
        <v>Beijing_0</v>
      </c>
      <c r="G910" s="53">
        <f t="shared" si="3"/>
        <v>0.7003460619</v>
      </c>
    </row>
    <row r="911">
      <c r="A911" s="61">
        <v>1.515272472E9</v>
      </c>
      <c r="B911" s="61">
        <v>0.0</v>
      </c>
      <c r="C911" s="61">
        <v>1399.0</v>
      </c>
      <c r="D911" s="57" t="s">
        <v>377</v>
      </c>
      <c r="E911" s="62" t="str">
        <f t="shared" si="1"/>
        <v>Test</v>
      </c>
      <c r="F911" s="53" t="str">
        <f t="shared" si="2"/>
        <v>Beijing_0</v>
      </c>
      <c r="G911" s="53">
        <f t="shared" si="3"/>
        <v>0.6950815815</v>
      </c>
    </row>
    <row r="912">
      <c r="A912" s="61">
        <v>1.51135392E9</v>
      </c>
      <c r="B912" s="61">
        <v>0.0</v>
      </c>
      <c r="C912" s="61">
        <v>4642.0</v>
      </c>
      <c r="D912" s="57" t="s">
        <v>377</v>
      </c>
      <c r="E912" s="62" t="str">
        <f t="shared" si="1"/>
        <v>Test</v>
      </c>
      <c r="F912" s="53" t="str">
        <f t="shared" si="2"/>
        <v>Beijing_0</v>
      </c>
      <c r="G912" s="53">
        <f t="shared" si="3"/>
        <v>0.1986479048</v>
      </c>
    </row>
    <row r="913">
      <c r="A913" s="61">
        <v>1.513627212E9</v>
      </c>
      <c r="B913" s="61">
        <v>0.0</v>
      </c>
      <c r="C913" s="61">
        <v>2209.0</v>
      </c>
      <c r="D913" s="57" t="s">
        <v>377</v>
      </c>
      <c r="E913" s="62" t="str">
        <f t="shared" si="1"/>
        <v>Test</v>
      </c>
      <c r="F913" s="53" t="str">
        <f t="shared" si="2"/>
        <v>Beijing_0</v>
      </c>
      <c r="G913" s="53">
        <f t="shared" si="3"/>
        <v>0.2311416072</v>
      </c>
    </row>
    <row r="914">
      <c r="A914" s="61">
        <v>1.516696872E9</v>
      </c>
      <c r="B914" s="61">
        <v>0.0</v>
      </c>
      <c r="C914" s="61">
        <v>2222.0</v>
      </c>
      <c r="D914" s="57" t="s">
        <v>377</v>
      </c>
      <c r="E914" s="62" t="str">
        <f t="shared" si="1"/>
        <v>Test</v>
      </c>
      <c r="F914" s="53" t="str">
        <f t="shared" si="2"/>
        <v>Beijing_0</v>
      </c>
      <c r="G914" s="53">
        <f t="shared" si="3"/>
        <v>0.8397660523</v>
      </c>
    </row>
    <row r="915">
      <c r="A915" s="61">
        <v>1.512467522E9</v>
      </c>
      <c r="B915" s="61">
        <v>0.0</v>
      </c>
      <c r="C915" s="61">
        <v>2181.0</v>
      </c>
      <c r="D915" s="57" t="s">
        <v>377</v>
      </c>
      <c r="E915" s="62" t="str">
        <f t="shared" si="1"/>
        <v>Test</v>
      </c>
      <c r="F915" s="53" t="str">
        <f t="shared" si="2"/>
        <v>Beijing_0</v>
      </c>
      <c r="G915" s="53">
        <f t="shared" si="3"/>
        <v>0.2871293938</v>
      </c>
    </row>
    <row r="916">
      <c r="A916" s="61">
        <v>1.51790622E9</v>
      </c>
      <c r="B916" s="61">
        <v>0.0</v>
      </c>
      <c r="C916" s="61">
        <v>1628.0</v>
      </c>
      <c r="D916" s="57" t="s">
        <v>377</v>
      </c>
      <c r="E916" s="62" t="str">
        <f t="shared" si="1"/>
        <v>Test</v>
      </c>
      <c r="F916" s="53" t="str">
        <f t="shared" si="2"/>
        <v>Beijing_0</v>
      </c>
      <c r="G916" s="53">
        <f t="shared" si="3"/>
        <v>0.2937777017</v>
      </c>
    </row>
    <row r="917">
      <c r="A917" s="61">
        <v>1.514767611E9</v>
      </c>
      <c r="B917" s="61">
        <v>0.0</v>
      </c>
      <c r="C917" s="61">
        <v>977.0</v>
      </c>
      <c r="D917" s="57" t="s">
        <v>377</v>
      </c>
      <c r="E917" s="62" t="str">
        <f t="shared" si="1"/>
        <v>Test</v>
      </c>
      <c r="F917" s="53" t="str">
        <f t="shared" si="2"/>
        <v>Beijing_0</v>
      </c>
      <c r="G917" s="53">
        <f t="shared" si="3"/>
        <v>0.09022376574</v>
      </c>
    </row>
    <row r="918">
      <c r="A918" s="61">
        <v>1.513774442E9</v>
      </c>
      <c r="B918" s="61">
        <v>0.0</v>
      </c>
      <c r="C918" s="61">
        <v>974.0</v>
      </c>
      <c r="D918" s="57" t="s">
        <v>377</v>
      </c>
      <c r="E918" s="62" t="str">
        <f t="shared" si="1"/>
        <v>Test</v>
      </c>
      <c r="F918" s="53" t="str">
        <f t="shared" si="2"/>
        <v>Beijing_0</v>
      </c>
      <c r="G918" s="53">
        <f t="shared" si="3"/>
        <v>0.1849769709</v>
      </c>
    </row>
    <row r="919">
      <c r="A919" s="61">
        <v>1.517027302E9</v>
      </c>
      <c r="B919" s="61">
        <v>0.0</v>
      </c>
      <c r="C919" s="61">
        <v>296.0</v>
      </c>
      <c r="D919" s="57" t="s">
        <v>377</v>
      </c>
      <c r="E919" s="62" t="str">
        <f t="shared" si="1"/>
        <v>Test</v>
      </c>
      <c r="F919" s="53" t="str">
        <f t="shared" si="2"/>
        <v>Beijing_0</v>
      </c>
      <c r="G919" s="53">
        <f t="shared" si="3"/>
        <v>0.04004093667</v>
      </c>
    </row>
    <row r="920">
      <c r="A920" s="61">
        <v>1.51889557E9</v>
      </c>
      <c r="B920" s="61">
        <v>0.0</v>
      </c>
      <c r="C920" s="61">
        <v>1056.0</v>
      </c>
      <c r="D920" s="57" t="s">
        <v>377</v>
      </c>
      <c r="E920" s="62" t="str">
        <f t="shared" si="1"/>
        <v>Test</v>
      </c>
      <c r="F920" s="53" t="str">
        <f t="shared" si="2"/>
        <v>Beijing_0</v>
      </c>
      <c r="G920" s="53">
        <f t="shared" si="3"/>
        <v>0.237861924</v>
      </c>
    </row>
    <row r="921">
      <c r="A921" s="61">
        <v>1.511539142E9</v>
      </c>
      <c r="B921" s="61">
        <v>0.0</v>
      </c>
      <c r="C921" s="61">
        <v>2118.0</v>
      </c>
      <c r="D921" s="57" t="s">
        <v>377</v>
      </c>
      <c r="E921" s="62" t="str">
        <f t="shared" si="1"/>
        <v>Test</v>
      </c>
      <c r="F921" s="53" t="str">
        <f t="shared" si="2"/>
        <v>Beijing_0</v>
      </c>
      <c r="G921" s="53">
        <f t="shared" si="3"/>
        <v>0.4965735396</v>
      </c>
    </row>
    <row r="922">
      <c r="A922" s="61">
        <v>1.51891013E9</v>
      </c>
      <c r="B922" s="61">
        <v>0.0</v>
      </c>
      <c r="C922" s="61">
        <v>1808.0</v>
      </c>
      <c r="D922" s="57" t="s">
        <v>377</v>
      </c>
      <c r="E922" s="62" t="str">
        <f t="shared" si="1"/>
        <v>Test</v>
      </c>
      <c r="F922" s="53" t="str">
        <f t="shared" si="2"/>
        <v>Beijing_0</v>
      </c>
      <c r="G922" s="53">
        <f t="shared" si="3"/>
        <v>0.03899037159</v>
      </c>
    </row>
    <row r="923">
      <c r="A923" s="61">
        <v>1.512474631E9</v>
      </c>
      <c r="B923" s="61">
        <v>0.0</v>
      </c>
      <c r="C923" s="61">
        <v>2377.0</v>
      </c>
      <c r="D923" s="57" t="s">
        <v>377</v>
      </c>
      <c r="E923" s="62" t="str">
        <f t="shared" si="1"/>
        <v>Test</v>
      </c>
      <c r="F923" s="53" t="str">
        <f t="shared" si="2"/>
        <v>Beijing_0</v>
      </c>
      <c r="G923" s="53">
        <f t="shared" si="3"/>
        <v>0.07713078208</v>
      </c>
    </row>
    <row r="924">
      <c r="A924" s="61">
        <v>1.514856282E9</v>
      </c>
      <c r="B924" s="61">
        <v>0.0</v>
      </c>
      <c r="C924" s="61">
        <v>55.0</v>
      </c>
      <c r="D924" s="57" t="s">
        <v>377</v>
      </c>
      <c r="E924" s="62" t="str">
        <f t="shared" si="1"/>
        <v>Test</v>
      </c>
      <c r="F924" s="53" t="str">
        <f t="shared" si="2"/>
        <v>Beijing_0</v>
      </c>
      <c r="G924" s="53">
        <f t="shared" si="3"/>
        <v>0.2554935564</v>
      </c>
    </row>
    <row r="925">
      <c r="A925" s="61">
        <v>1.51624563E9</v>
      </c>
      <c r="B925" s="61">
        <v>0.0</v>
      </c>
      <c r="C925" s="61">
        <v>4547.0</v>
      </c>
      <c r="D925" s="57" t="s">
        <v>377</v>
      </c>
      <c r="E925" s="62" t="str">
        <f t="shared" si="1"/>
        <v>Test</v>
      </c>
      <c r="F925" s="53" t="str">
        <f t="shared" si="2"/>
        <v>Beijing_0</v>
      </c>
      <c r="G925" s="53">
        <f t="shared" si="3"/>
        <v>0.6651769947</v>
      </c>
    </row>
    <row r="926">
      <c r="A926" s="61">
        <v>1.517965091E9</v>
      </c>
      <c r="B926" s="61">
        <v>0.0</v>
      </c>
      <c r="C926" s="61">
        <v>3153.0</v>
      </c>
      <c r="D926" s="57" t="s">
        <v>377</v>
      </c>
      <c r="E926" s="62" t="str">
        <f t="shared" si="1"/>
        <v>Test</v>
      </c>
      <c r="F926" s="53" t="str">
        <f t="shared" si="2"/>
        <v>Beijing_0</v>
      </c>
      <c r="G926" s="53">
        <f t="shared" si="3"/>
        <v>0.5315795012</v>
      </c>
    </row>
    <row r="927">
      <c r="A927" s="61">
        <v>1.51498382E9</v>
      </c>
      <c r="B927" s="61">
        <v>0.0</v>
      </c>
      <c r="C927" s="61">
        <v>1218.0</v>
      </c>
      <c r="D927" s="57" t="s">
        <v>377</v>
      </c>
      <c r="E927" s="62" t="str">
        <f t="shared" si="1"/>
        <v>Test</v>
      </c>
      <c r="F927" s="53" t="str">
        <f t="shared" si="2"/>
        <v>Beijing_0</v>
      </c>
      <c r="G927" s="53">
        <f t="shared" si="3"/>
        <v>0.4804082909</v>
      </c>
    </row>
    <row r="928">
      <c r="A928" s="61">
        <v>1.518140782E9</v>
      </c>
      <c r="B928" s="61">
        <v>0.0</v>
      </c>
      <c r="C928" s="61">
        <v>1024.0</v>
      </c>
      <c r="D928" s="57" t="s">
        <v>377</v>
      </c>
      <c r="E928" s="62" t="str">
        <f t="shared" si="1"/>
        <v>Test</v>
      </c>
      <c r="F928" s="53" t="str">
        <f t="shared" si="2"/>
        <v>Beijing_0</v>
      </c>
      <c r="G928" s="53">
        <f t="shared" si="3"/>
        <v>0.5533893642</v>
      </c>
    </row>
    <row r="929">
      <c r="A929" s="61">
        <v>1.516357142E9</v>
      </c>
      <c r="B929" s="61">
        <v>0.0</v>
      </c>
      <c r="C929" s="61">
        <v>2636.0</v>
      </c>
      <c r="D929" s="57" t="s">
        <v>377</v>
      </c>
      <c r="E929" s="62" t="str">
        <f t="shared" si="1"/>
        <v>Test</v>
      </c>
      <c r="F929" s="53" t="str">
        <f t="shared" si="2"/>
        <v>Beijing_0</v>
      </c>
      <c r="G929" s="53">
        <f t="shared" si="3"/>
        <v>0.5284202278</v>
      </c>
    </row>
    <row r="930">
      <c r="A930" s="61">
        <v>1.519490671E9</v>
      </c>
      <c r="B930" s="61">
        <v>0.0</v>
      </c>
      <c r="C930" s="61">
        <v>1299.0</v>
      </c>
      <c r="D930" s="57" t="s">
        <v>377</v>
      </c>
      <c r="E930" s="62" t="str">
        <f t="shared" si="1"/>
        <v>Test</v>
      </c>
      <c r="F930" s="53" t="str">
        <f t="shared" si="2"/>
        <v>Beijing_0</v>
      </c>
      <c r="G930" s="53">
        <f t="shared" si="3"/>
        <v>0.1927858575</v>
      </c>
    </row>
    <row r="931">
      <c r="A931" s="61">
        <v>1.515224541E9</v>
      </c>
      <c r="B931" s="61">
        <v>0.0</v>
      </c>
      <c r="C931" s="61">
        <v>137.0</v>
      </c>
      <c r="D931" s="57" t="s">
        <v>377</v>
      </c>
      <c r="E931" s="62" t="str">
        <f t="shared" si="1"/>
        <v>Test</v>
      </c>
      <c r="F931" s="53" t="str">
        <f t="shared" si="2"/>
        <v>Beijing_0</v>
      </c>
      <c r="G931" s="53">
        <f t="shared" si="3"/>
        <v>0.622911517</v>
      </c>
    </row>
    <row r="932">
      <c r="A932" s="61">
        <v>1.515199142E9</v>
      </c>
      <c r="B932" s="61">
        <v>0.0</v>
      </c>
      <c r="C932" s="61">
        <v>993.0</v>
      </c>
      <c r="D932" s="57" t="s">
        <v>377</v>
      </c>
      <c r="E932" s="62" t="str">
        <f t="shared" si="1"/>
        <v>Test</v>
      </c>
      <c r="F932" s="53" t="str">
        <f t="shared" si="2"/>
        <v>Beijing_0</v>
      </c>
      <c r="G932" s="53">
        <f t="shared" si="3"/>
        <v>0.4278725385</v>
      </c>
    </row>
    <row r="933">
      <c r="A933" s="61">
        <v>1.515539001E9</v>
      </c>
      <c r="B933" s="61">
        <v>0.0</v>
      </c>
      <c r="C933" s="61">
        <v>1793.0</v>
      </c>
      <c r="D933" s="57" t="s">
        <v>377</v>
      </c>
      <c r="E933" s="62" t="str">
        <f t="shared" si="1"/>
        <v>Test</v>
      </c>
      <c r="F933" s="53" t="str">
        <f t="shared" si="2"/>
        <v>Beijing_0</v>
      </c>
      <c r="G933" s="53">
        <f t="shared" si="3"/>
        <v>0.1146712305</v>
      </c>
    </row>
    <row r="934">
      <c r="A934" s="61">
        <v>1.515248572E9</v>
      </c>
      <c r="B934" s="61">
        <v>0.0</v>
      </c>
      <c r="C934" s="61">
        <v>4501.0</v>
      </c>
      <c r="D934" s="57" t="s">
        <v>377</v>
      </c>
      <c r="E934" s="62" t="str">
        <f t="shared" si="1"/>
        <v>Test</v>
      </c>
      <c r="F934" s="53" t="str">
        <f t="shared" si="2"/>
        <v>Beijing_0</v>
      </c>
      <c r="G934" s="53">
        <f t="shared" si="3"/>
        <v>0.3112128452</v>
      </c>
    </row>
    <row r="935">
      <c r="A935" s="61">
        <v>1.515303101E9</v>
      </c>
      <c r="B935" s="61">
        <v>0.0</v>
      </c>
      <c r="C935" s="61">
        <v>655.0</v>
      </c>
      <c r="D935" s="57" t="s">
        <v>377</v>
      </c>
      <c r="E935" s="62" t="str">
        <f t="shared" si="1"/>
        <v>Test</v>
      </c>
      <c r="F935" s="53" t="str">
        <f t="shared" si="2"/>
        <v>Beijing_0</v>
      </c>
      <c r="G935" s="53">
        <f t="shared" si="3"/>
        <v>0.9588707164</v>
      </c>
    </row>
    <row r="936">
      <c r="A936" s="61">
        <v>1.517370562E9</v>
      </c>
      <c r="B936" s="61">
        <v>0.0</v>
      </c>
      <c r="C936" s="61">
        <v>3192.0</v>
      </c>
      <c r="D936" s="57" t="s">
        <v>377</v>
      </c>
      <c r="E936" s="62" t="str">
        <f t="shared" si="1"/>
        <v>Test</v>
      </c>
      <c r="F936" s="53" t="str">
        <f t="shared" si="2"/>
        <v>Beijing_0</v>
      </c>
      <c r="G936" s="53">
        <f t="shared" si="3"/>
        <v>0.487907186</v>
      </c>
    </row>
    <row r="937">
      <c r="A937" s="61">
        <v>1.519089891E9</v>
      </c>
      <c r="B937" s="61">
        <v>0.0</v>
      </c>
      <c r="C937" s="61">
        <v>913.0</v>
      </c>
      <c r="D937" s="57" t="s">
        <v>377</v>
      </c>
      <c r="E937" s="62" t="str">
        <f t="shared" si="1"/>
        <v>Test</v>
      </c>
      <c r="F937" s="53" t="str">
        <f t="shared" si="2"/>
        <v>Beijing_0</v>
      </c>
      <c r="G937" s="53">
        <f t="shared" si="3"/>
        <v>0.8728046749</v>
      </c>
    </row>
    <row r="938">
      <c r="A938" s="61">
        <v>1.51670206E9</v>
      </c>
      <c r="B938" s="61">
        <v>0.0</v>
      </c>
      <c r="C938" s="61">
        <v>2502.0</v>
      </c>
      <c r="D938" s="57" t="s">
        <v>377</v>
      </c>
      <c r="E938" s="62" t="str">
        <f t="shared" si="1"/>
        <v>Test</v>
      </c>
      <c r="F938" s="53" t="str">
        <f t="shared" si="2"/>
        <v>Beijing_0</v>
      </c>
      <c r="G938" s="53">
        <f t="shared" si="3"/>
        <v>0.2300913317</v>
      </c>
    </row>
    <row r="939">
      <c r="A939" s="61">
        <v>1.51359107E9</v>
      </c>
      <c r="B939" s="61">
        <v>0.0</v>
      </c>
      <c r="C939" s="61">
        <v>1708.0</v>
      </c>
      <c r="D939" s="57" t="s">
        <v>377</v>
      </c>
      <c r="E939" s="62" t="str">
        <f t="shared" si="1"/>
        <v>Test</v>
      </c>
      <c r="F939" s="53" t="str">
        <f t="shared" si="2"/>
        <v>Beijing_0</v>
      </c>
      <c r="G939" s="53">
        <f t="shared" si="3"/>
        <v>0.9757111991</v>
      </c>
    </row>
    <row r="940">
      <c r="A940" s="61">
        <v>1.51608356E9</v>
      </c>
      <c r="B940" s="61">
        <v>0.0</v>
      </c>
      <c r="C940" s="61">
        <v>3123.0</v>
      </c>
      <c r="D940" s="57" t="s">
        <v>377</v>
      </c>
      <c r="E940" s="62" t="str">
        <f t="shared" si="1"/>
        <v>Test</v>
      </c>
      <c r="F940" s="53" t="str">
        <f t="shared" si="2"/>
        <v>Beijing_0</v>
      </c>
      <c r="G940" s="53">
        <f t="shared" si="3"/>
        <v>0.1803608513</v>
      </c>
    </row>
    <row r="941">
      <c r="A941" s="61">
        <v>1.515962462E9</v>
      </c>
      <c r="B941" s="61">
        <v>0.0</v>
      </c>
      <c r="C941" s="61">
        <v>3216.0</v>
      </c>
      <c r="D941" s="57" t="s">
        <v>377</v>
      </c>
      <c r="E941" s="62" t="str">
        <f t="shared" si="1"/>
        <v>Test</v>
      </c>
      <c r="F941" s="53" t="str">
        <f t="shared" si="2"/>
        <v>Beijing_0</v>
      </c>
      <c r="G941" s="53">
        <f t="shared" si="3"/>
        <v>0.4342772369</v>
      </c>
    </row>
    <row r="942">
      <c r="A942" s="61">
        <v>1.513783062E9</v>
      </c>
      <c r="B942" s="61">
        <v>0.0</v>
      </c>
      <c r="C942" s="61">
        <v>2903.0</v>
      </c>
      <c r="D942" s="57" t="s">
        <v>377</v>
      </c>
      <c r="E942" s="62" t="str">
        <f t="shared" si="1"/>
        <v>Test</v>
      </c>
      <c r="F942" s="53" t="str">
        <f t="shared" si="2"/>
        <v>Beijing_0</v>
      </c>
      <c r="G942" s="53">
        <f t="shared" si="3"/>
        <v>0.7155467072</v>
      </c>
    </row>
    <row r="943">
      <c r="A943" s="61">
        <v>1.517078771E9</v>
      </c>
      <c r="B943" s="61">
        <v>0.0</v>
      </c>
      <c r="C943" s="61">
        <v>881.0</v>
      </c>
      <c r="D943" s="57" t="s">
        <v>377</v>
      </c>
      <c r="E943" s="62" t="str">
        <f t="shared" si="1"/>
        <v>Test</v>
      </c>
      <c r="F943" s="53" t="str">
        <f t="shared" si="2"/>
        <v>Beijing_0</v>
      </c>
      <c r="G943" s="53">
        <f t="shared" si="3"/>
        <v>0.5636635335</v>
      </c>
    </row>
    <row r="944">
      <c r="A944" s="61">
        <v>1.518247872E9</v>
      </c>
      <c r="B944" s="61">
        <v>0.0</v>
      </c>
      <c r="C944" s="61">
        <v>208.0</v>
      </c>
      <c r="D944" s="57" t="s">
        <v>377</v>
      </c>
      <c r="E944" s="62" t="str">
        <f t="shared" si="1"/>
        <v>Test</v>
      </c>
      <c r="F944" s="53" t="str">
        <f t="shared" si="2"/>
        <v>Beijing_0</v>
      </c>
      <c r="G944" s="53">
        <f t="shared" si="3"/>
        <v>0.2387413584</v>
      </c>
    </row>
    <row r="945">
      <c r="A945" s="61">
        <v>1.518998512E9</v>
      </c>
      <c r="B945" s="61">
        <v>0.0</v>
      </c>
      <c r="C945" s="61">
        <v>2448.0</v>
      </c>
      <c r="D945" s="57" t="s">
        <v>377</v>
      </c>
      <c r="E945" s="62" t="str">
        <f t="shared" si="1"/>
        <v>Test</v>
      </c>
      <c r="F945" s="53" t="str">
        <f t="shared" si="2"/>
        <v>Beijing_0</v>
      </c>
      <c r="G945" s="53">
        <f t="shared" si="3"/>
        <v>0.4342440238</v>
      </c>
    </row>
    <row r="946">
      <c r="A946" s="61">
        <v>1.519585992E9</v>
      </c>
      <c r="B946" s="61">
        <v>0.0</v>
      </c>
      <c r="C946" s="61">
        <v>833.0</v>
      </c>
      <c r="D946" s="57" t="s">
        <v>377</v>
      </c>
      <c r="E946" s="62" t="str">
        <f t="shared" si="1"/>
        <v>Test</v>
      </c>
      <c r="F946" s="53" t="str">
        <f t="shared" si="2"/>
        <v>Beijing_0</v>
      </c>
      <c r="G946" s="53">
        <f t="shared" si="3"/>
        <v>0.6691932189</v>
      </c>
    </row>
    <row r="947">
      <c r="A947" s="61">
        <v>1.511737422E9</v>
      </c>
      <c r="B947" s="61">
        <v>0.0</v>
      </c>
      <c r="C947" s="61">
        <v>2949.0</v>
      </c>
      <c r="D947" s="57" t="s">
        <v>377</v>
      </c>
      <c r="E947" s="62" t="str">
        <f t="shared" si="1"/>
        <v>Test</v>
      </c>
      <c r="F947" s="53" t="str">
        <f t="shared" si="2"/>
        <v>Beijing_0</v>
      </c>
      <c r="G947" s="53">
        <f t="shared" si="3"/>
        <v>0.01675677352</v>
      </c>
    </row>
    <row r="948">
      <c r="A948" s="61">
        <v>1.511890451E9</v>
      </c>
      <c r="B948" s="61">
        <v>0.0</v>
      </c>
      <c r="C948" s="61">
        <v>1345.0</v>
      </c>
      <c r="D948" s="57" t="s">
        <v>377</v>
      </c>
      <c r="E948" s="62" t="str">
        <f t="shared" si="1"/>
        <v>Test</v>
      </c>
      <c r="F948" s="53" t="str">
        <f t="shared" si="2"/>
        <v>Beijing_0</v>
      </c>
      <c r="G948" s="53">
        <f t="shared" si="3"/>
        <v>0.7674745366</v>
      </c>
    </row>
    <row r="949">
      <c r="A949" s="61">
        <v>1.51590685E9</v>
      </c>
      <c r="B949" s="61">
        <v>0.0</v>
      </c>
      <c r="C949" s="61">
        <v>1706.0</v>
      </c>
      <c r="D949" s="57" t="s">
        <v>377</v>
      </c>
      <c r="E949" s="62" t="str">
        <f t="shared" si="1"/>
        <v>Test</v>
      </c>
      <c r="F949" s="53" t="str">
        <f t="shared" si="2"/>
        <v>Beijing_0</v>
      </c>
      <c r="G949" s="53">
        <f t="shared" si="3"/>
        <v>0.0493391687</v>
      </c>
    </row>
    <row r="950">
      <c r="A950" s="61">
        <v>1.512274471E9</v>
      </c>
      <c r="B950" s="61">
        <v>0.0</v>
      </c>
      <c r="C950" s="61">
        <v>3137.0</v>
      </c>
      <c r="D950" s="57" t="s">
        <v>377</v>
      </c>
      <c r="E950" s="62" t="str">
        <f t="shared" si="1"/>
        <v>Test</v>
      </c>
      <c r="F950" s="53" t="str">
        <f t="shared" si="2"/>
        <v>Beijing_0</v>
      </c>
      <c r="G950" s="53">
        <f t="shared" si="3"/>
        <v>0.7511255843</v>
      </c>
    </row>
    <row r="951">
      <c r="A951" s="61">
        <v>1.51704324E9</v>
      </c>
      <c r="B951" s="61">
        <v>0.0</v>
      </c>
      <c r="C951" s="61">
        <v>23.0</v>
      </c>
      <c r="D951" s="57" t="s">
        <v>377</v>
      </c>
      <c r="E951" s="62" t="str">
        <f t="shared" si="1"/>
        <v>Test</v>
      </c>
      <c r="F951" s="53" t="str">
        <f t="shared" si="2"/>
        <v>Beijing_0</v>
      </c>
      <c r="G951" s="53">
        <f t="shared" si="3"/>
        <v>0.2432279704</v>
      </c>
    </row>
    <row r="952">
      <c r="A952" s="61">
        <v>1.518887182E9</v>
      </c>
      <c r="B952" s="61">
        <v>0.0</v>
      </c>
      <c r="C952" s="61">
        <v>2352.0</v>
      </c>
      <c r="D952" s="57" t="s">
        <v>377</v>
      </c>
      <c r="E952" s="62" t="str">
        <f t="shared" si="1"/>
        <v>Test</v>
      </c>
      <c r="F952" s="53" t="str">
        <f t="shared" si="2"/>
        <v>Beijing_0</v>
      </c>
      <c r="G952" s="53">
        <f t="shared" si="3"/>
        <v>0.4208599552</v>
      </c>
    </row>
    <row r="953">
      <c r="A953" s="61">
        <v>1.51275719E9</v>
      </c>
      <c r="B953" s="61">
        <v>0.0</v>
      </c>
      <c r="C953" s="61">
        <v>1142.0</v>
      </c>
      <c r="D953" s="57" t="s">
        <v>377</v>
      </c>
      <c r="E953" s="62" t="str">
        <f t="shared" si="1"/>
        <v>Test</v>
      </c>
      <c r="F953" s="53" t="str">
        <f t="shared" si="2"/>
        <v>Beijing_0</v>
      </c>
      <c r="G953" s="53">
        <f t="shared" si="3"/>
        <v>0.8521269443</v>
      </c>
    </row>
    <row r="954">
      <c r="A954" s="61">
        <v>1.51570119E9</v>
      </c>
      <c r="B954" s="61">
        <v>0.0</v>
      </c>
      <c r="C954" s="61">
        <v>620.0</v>
      </c>
      <c r="D954" s="57" t="s">
        <v>377</v>
      </c>
      <c r="E954" s="62" t="str">
        <f t="shared" si="1"/>
        <v>Test</v>
      </c>
      <c r="F954" s="53" t="str">
        <f t="shared" si="2"/>
        <v>Beijing_0</v>
      </c>
      <c r="G954" s="53">
        <f t="shared" si="3"/>
        <v>0.9295741186</v>
      </c>
    </row>
    <row r="955">
      <c r="A955" s="61">
        <v>1.51636539E9</v>
      </c>
      <c r="B955" s="61">
        <v>0.0</v>
      </c>
      <c r="C955" s="61">
        <v>1284.0</v>
      </c>
      <c r="D955" s="57" t="s">
        <v>377</v>
      </c>
      <c r="E955" s="62" t="str">
        <f t="shared" si="1"/>
        <v>Test</v>
      </c>
      <c r="F955" s="53" t="str">
        <f t="shared" si="2"/>
        <v>Beijing_0</v>
      </c>
      <c r="G955" s="53">
        <f t="shared" si="3"/>
        <v>0.5338893659</v>
      </c>
    </row>
    <row r="956">
      <c r="A956" s="61">
        <v>1.515432941E9</v>
      </c>
      <c r="B956" s="61">
        <v>0.0</v>
      </c>
      <c r="C956" s="61">
        <v>3207.0</v>
      </c>
      <c r="D956" s="57" t="s">
        <v>377</v>
      </c>
      <c r="E956" s="62" t="str">
        <f t="shared" si="1"/>
        <v>Test</v>
      </c>
      <c r="F956" s="53" t="str">
        <f t="shared" si="2"/>
        <v>Beijing_0</v>
      </c>
      <c r="G956" s="53">
        <f t="shared" si="3"/>
        <v>0.5391618474</v>
      </c>
    </row>
    <row r="957">
      <c r="A957" s="61">
        <v>1.516044272E9</v>
      </c>
      <c r="B957" s="61">
        <v>0.0</v>
      </c>
      <c r="C957" s="61">
        <v>3386.0</v>
      </c>
      <c r="D957" s="57" t="s">
        <v>377</v>
      </c>
      <c r="E957" s="62" t="str">
        <f t="shared" si="1"/>
        <v>Test</v>
      </c>
      <c r="F957" s="53" t="str">
        <f t="shared" si="2"/>
        <v>Beijing_0</v>
      </c>
      <c r="G957" s="53">
        <f t="shared" si="3"/>
        <v>0.430862219</v>
      </c>
    </row>
    <row r="958">
      <c r="A958" s="61">
        <v>1.513535601E9</v>
      </c>
      <c r="B958" s="61">
        <v>0.0</v>
      </c>
      <c r="C958" s="61">
        <v>1189.0</v>
      </c>
      <c r="D958" s="57" t="s">
        <v>377</v>
      </c>
      <c r="E958" s="62" t="str">
        <f t="shared" si="1"/>
        <v>Test</v>
      </c>
      <c r="F958" s="53" t="str">
        <f t="shared" si="2"/>
        <v>Beijing_0</v>
      </c>
      <c r="G958" s="53">
        <f t="shared" si="3"/>
        <v>0.5799344983</v>
      </c>
    </row>
    <row r="959">
      <c r="A959" s="61">
        <v>1.513012422E9</v>
      </c>
      <c r="B959" s="61">
        <v>0.0</v>
      </c>
      <c r="C959" s="61">
        <v>2486.0</v>
      </c>
      <c r="D959" s="57" t="s">
        <v>377</v>
      </c>
      <c r="E959" s="62" t="str">
        <f t="shared" si="1"/>
        <v>Test</v>
      </c>
      <c r="F959" s="53" t="str">
        <f t="shared" si="2"/>
        <v>Beijing_0</v>
      </c>
      <c r="G959" s="53">
        <f t="shared" si="3"/>
        <v>0.4137523215</v>
      </c>
    </row>
    <row r="960">
      <c r="A960" s="61">
        <v>1.513920402E9</v>
      </c>
      <c r="B960" s="61">
        <v>0.0</v>
      </c>
      <c r="C960" s="61">
        <v>2123.0</v>
      </c>
      <c r="D960" s="57" t="s">
        <v>377</v>
      </c>
      <c r="E960" s="62" t="str">
        <f t="shared" si="1"/>
        <v>Test</v>
      </c>
      <c r="F960" s="53" t="str">
        <f t="shared" si="2"/>
        <v>Beijing_0</v>
      </c>
      <c r="G960" s="53">
        <f t="shared" si="3"/>
        <v>0.1638627582</v>
      </c>
    </row>
    <row r="961">
      <c r="A961" s="61">
        <v>1.514160612E9</v>
      </c>
      <c r="B961" s="61">
        <v>0.0</v>
      </c>
      <c r="C961" s="61">
        <v>1506.0</v>
      </c>
      <c r="D961" s="57" t="s">
        <v>377</v>
      </c>
      <c r="E961" s="62" t="str">
        <f t="shared" si="1"/>
        <v>Test</v>
      </c>
      <c r="F961" s="53" t="str">
        <f t="shared" si="2"/>
        <v>Beijing_0</v>
      </c>
      <c r="G961" s="53">
        <f t="shared" si="3"/>
        <v>0.9780819172</v>
      </c>
    </row>
    <row r="962">
      <c r="A962" s="61">
        <v>1.516228432E9</v>
      </c>
      <c r="B962" s="61">
        <v>0.0</v>
      </c>
      <c r="C962" s="61">
        <v>1467.0</v>
      </c>
      <c r="D962" s="57" t="s">
        <v>377</v>
      </c>
      <c r="E962" s="62" t="str">
        <f t="shared" si="1"/>
        <v>Test</v>
      </c>
      <c r="F962" s="53" t="str">
        <f t="shared" si="2"/>
        <v>Beijing_0</v>
      </c>
      <c r="G962" s="53">
        <f t="shared" si="3"/>
        <v>0.5185783845</v>
      </c>
    </row>
    <row r="963">
      <c r="A963" s="61">
        <v>1.514343801E9</v>
      </c>
      <c r="B963" s="61">
        <v>0.0</v>
      </c>
      <c r="C963" s="61">
        <v>421.0</v>
      </c>
      <c r="D963" s="57" t="s">
        <v>377</v>
      </c>
      <c r="E963" s="62" t="str">
        <f t="shared" si="1"/>
        <v>Test</v>
      </c>
      <c r="F963" s="53" t="str">
        <f t="shared" si="2"/>
        <v>Beijing_0</v>
      </c>
      <c r="G963" s="53">
        <f t="shared" si="3"/>
        <v>0.6852148817</v>
      </c>
    </row>
    <row r="964">
      <c r="A964" s="61">
        <v>1.517588521E9</v>
      </c>
      <c r="B964" s="61">
        <v>0.0</v>
      </c>
      <c r="C964" s="61">
        <v>2184.0</v>
      </c>
      <c r="D964" s="57" t="s">
        <v>377</v>
      </c>
      <c r="E964" s="62" t="str">
        <f t="shared" si="1"/>
        <v>Test</v>
      </c>
      <c r="F964" s="53" t="str">
        <f t="shared" si="2"/>
        <v>Beijing_0</v>
      </c>
      <c r="G964" s="53">
        <f t="shared" si="3"/>
        <v>0.5699279361</v>
      </c>
    </row>
    <row r="965">
      <c r="A965" s="61">
        <v>1.519711131E9</v>
      </c>
      <c r="B965" s="61">
        <v>0.0</v>
      </c>
      <c r="C965" s="61">
        <v>2569.0</v>
      </c>
      <c r="D965" s="57" t="s">
        <v>377</v>
      </c>
      <c r="E965" s="62" t="str">
        <f t="shared" si="1"/>
        <v>Test</v>
      </c>
      <c r="F965" s="53" t="str">
        <f t="shared" si="2"/>
        <v>Beijing_0</v>
      </c>
      <c r="G965" s="53">
        <f t="shared" si="3"/>
        <v>0.712682058</v>
      </c>
    </row>
    <row r="966">
      <c r="A966" s="61">
        <v>1.519377171E9</v>
      </c>
      <c r="B966" s="61">
        <v>0.0</v>
      </c>
      <c r="C966" s="61">
        <v>519.0</v>
      </c>
      <c r="D966" s="57" t="s">
        <v>377</v>
      </c>
      <c r="E966" s="62" t="str">
        <f t="shared" si="1"/>
        <v>Test</v>
      </c>
      <c r="F966" s="53" t="str">
        <f t="shared" si="2"/>
        <v>Beijing_0</v>
      </c>
      <c r="G966" s="53">
        <f t="shared" si="3"/>
        <v>0.2757972102</v>
      </c>
    </row>
    <row r="967">
      <c r="A967" s="61">
        <v>1.511584701E9</v>
      </c>
      <c r="B967" s="61">
        <v>0.0</v>
      </c>
      <c r="C967" s="61">
        <v>213.0</v>
      </c>
      <c r="D967" s="57" t="s">
        <v>377</v>
      </c>
      <c r="E967" s="62" t="str">
        <f t="shared" si="1"/>
        <v>Test</v>
      </c>
      <c r="F967" s="53" t="str">
        <f t="shared" si="2"/>
        <v>Beijing_0</v>
      </c>
      <c r="G967" s="53">
        <f t="shared" si="3"/>
        <v>0.760377584</v>
      </c>
    </row>
    <row r="968">
      <c r="A968" s="61">
        <v>1.516683202E9</v>
      </c>
      <c r="B968" s="61">
        <v>0.0</v>
      </c>
      <c r="C968" s="61">
        <v>2757.0</v>
      </c>
      <c r="D968" s="57" t="s">
        <v>377</v>
      </c>
      <c r="E968" s="62" t="str">
        <f t="shared" si="1"/>
        <v>Test</v>
      </c>
      <c r="F968" s="53" t="str">
        <f t="shared" si="2"/>
        <v>Beijing_0</v>
      </c>
      <c r="G968" s="53">
        <f t="shared" si="3"/>
        <v>0.3249986527</v>
      </c>
    </row>
    <row r="969">
      <c r="A969" s="61">
        <v>1.51863373E9</v>
      </c>
      <c r="B969" s="61">
        <v>0.0</v>
      </c>
      <c r="C969" s="61">
        <v>2233.0</v>
      </c>
      <c r="D969" s="57" t="s">
        <v>377</v>
      </c>
      <c r="E969" s="62" t="str">
        <f t="shared" si="1"/>
        <v>Test</v>
      </c>
      <c r="F969" s="53" t="str">
        <f t="shared" si="2"/>
        <v>Beijing_0</v>
      </c>
      <c r="G969" s="53">
        <f t="shared" si="3"/>
        <v>0.5675179078</v>
      </c>
    </row>
    <row r="970">
      <c r="A970" s="61">
        <v>1.516509911E9</v>
      </c>
      <c r="B970" s="61">
        <v>0.0</v>
      </c>
      <c r="C970" s="61">
        <v>2585.0</v>
      </c>
      <c r="D970" s="57" t="s">
        <v>377</v>
      </c>
      <c r="E970" s="62" t="str">
        <f t="shared" si="1"/>
        <v>Test</v>
      </c>
      <c r="F970" s="53" t="str">
        <f t="shared" si="2"/>
        <v>Beijing_0</v>
      </c>
      <c r="G970" s="53">
        <f t="shared" si="3"/>
        <v>0.9874257594</v>
      </c>
    </row>
    <row r="971">
      <c r="A971" s="61">
        <v>1.51876735E9</v>
      </c>
      <c r="B971" s="61">
        <v>0.0</v>
      </c>
      <c r="C971" s="61">
        <v>4013.0</v>
      </c>
      <c r="D971" s="57" t="s">
        <v>377</v>
      </c>
      <c r="E971" s="62" t="str">
        <f t="shared" si="1"/>
        <v>Test</v>
      </c>
      <c r="F971" s="53" t="str">
        <f t="shared" si="2"/>
        <v>Beijing_0</v>
      </c>
      <c r="G971" s="53">
        <f t="shared" si="3"/>
        <v>0.7755600215</v>
      </c>
    </row>
    <row r="972">
      <c r="A972" s="61">
        <v>1.512110811E9</v>
      </c>
      <c r="B972" s="61">
        <v>0.0</v>
      </c>
      <c r="C972" s="61">
        <v>1911.0</v>
      </c>
      <c r="D972" s="57" t="s">
        <v>377</v>
      </c>
      <c r="E972" s="62" t="str">
        <f t="shared" si="1"/>
        <v>Test</v>
      </c>
      <c r="F972" s="53" t="str">
        <f t="shared" si="2"/>
        <v>Beijing_0</v>
      </c>
      <c r="G972" s="53">
        <f t="shared" si="3"/>
        <v>0.9137529105</v>
      </c>
    </row>
    <row r="973">
      <c r="A973" s="61">
        <v>1.51965621E9</v>
      </c>
      <c r="B973" s="61">
        <v>0.0</v>
      </c>
      <c r="C973" s="61">
        <v>1577.0</v>
      </c>
      <c r="D973" s="57" t="s">
        <v>377</v>
      </c>
      <c r="E973" s="62" t="str">
        <f t="shared" si="1"/>
        <v>Test</v>
      </c>
      <c r="F973" s="53" t="str">
        <f t="shared" si="2"/>
        <v>Beijing_0</v>
      </c>
      <c r="G973" s="53">
        <f t="shared" si="3"/>
        <v>0.04819709807</v>
      </c>
    </row>
    <row r="974">
      <c r="A974" s="61">
        <v>1.51239464E9</v>
      </c>
      <c r="B974" s="61">
        <v>0.0</v>
      </c>
      <c r="C974" s="61">
        <v>3710.0</v>
      </c>
      <c r="D974" s="57" t="s">
        <v>377</v>
      </c>
      <c r="E974" s="62" t="str">
        <f t="shared" si="1"/>
        <v>Test</v>
      </c>
      <c r="F974" s="53" t="str">
        <f t="shared" si="2"/>
        <v>Beijing_0</v>
      </c>
      <c r="G974" s="53">
        <f t="shared" si="3"/>
        <v>0.5161381924</v>
      </c>
    </row>
    <row r="975">
      <c r="A975" s="61">
        <v>1.512612442E9</v>
      </c>
      <c r="B975" s="61">
        <v>0.0</v>
      </c>
      <c r="C975" s="61">
        <v>680.0</v>
      </c>
      <c r="D975" s="57" t="s">
        <v>377</v>
      </c>
      <c r="E975" s="62" t="str">
        <f t="shared" si="1"/>
        <v>Test</v>
      </c>
      <c r="F975" s="53" t="str">
        <f t="shared" si="2"/>
        <v>Beijing_0</v>
      </c>
      <c r="G975" s="53">
        <f t="shared" si="3"/>
        <v>0.7828488067</v>
      </c>
    </row>
    <row r="976">
      <c r="A976" s="61">
        <v>1.519982242E9</v>
      </c>
      <c r="B976" s="61">
        <v>0.0</v>
      </c>
      <c r="C976" s="61">
        <v>469.0</v>
      </c>
      <c r="D976" s="57" t="s">
        <v>377</v>
      </c>
      <c r="E976" s="62" t="str">
        <f t="shared" si="1"/>
        <v>Test</v>
      </c>
      <c r="F976" s="53" t="str">
        <f t="shared" si="2"/>
        <v>Beijing_0</v>
      </c>
      <c r="G976" s="53">
        <f t="shared" si="3"/>
        <v>0.6502423147</v>
      </c>
    </row>
    <row r="977">
      <c r="A977" s="61">
        <v>1.516153051E9</v>
      </c>
      <c r="B977" s="61">
        <v>0.0</v>
      </c>
      <c r="C977" s="61">
        <v>1143.0</v>
      </c>
      <c r="D977" s="57" t="s">
        <v>377</v>
      </c>
      <c r="E977" s="62" t="str">
        <f t="shared" si="1"/>
        <v>Test</v>
      </c>
      <c r="F977" s="53" t="str">
        <f t="shared" si="2"/>
        <v>Beijing_0</v>
      </c>
      <c r="G977" s="53">
        <f t="shared" si="3"/>
        <v>0.5486188237</v>
      </c>
    </row>
    <row r="978">
      <c r="A978" s="61">
        <v>1.513418681E9</v>
      </c>
      <c r="B978" s="61">
        <v>0.0</v>
      </c>
      <c r="C978" s="61">
        <v>1990.0</v>
      </c>
      <c r="D978" s="57" t="s">
        <v>377</v>
      </c>
      <c r="E978" s="62" t="str">
        <f t="shared" si="1"/>
        <v>Test</v>
      </c>
      <c r="F978" s="53" t="str">
        <f t="shared" si="2"/>
        <v>Beijing_0</v>
      </c>
      <c r="G978" s="53">
        <f t="shared" si="3"/>
        <v>0.8011044476</v>
      </c>
    </row>
    <row r="979">
      <c r="A979" s="61">
        <v>1.51574731E9</v>
      </c>
      <c r="B979" s="61">
        <v>0.0</v>
      </c>
      <c r="C979" s="61">
        <v>2066.0</v>
      </c>
      <c r="D979" s="57" t="s">
        <v>377</v>
      </c>
      <c r="E979" s="62" t="str">
        <f t="shared" si="1"/>
        <v>Test</v>
      </c>
      <c r="F979" s="53" t="str">
        <f t="shared" si="2"/>
        <v>Beijing_0</v>
      </c>
      <c r="G979" s="53">
        <f t="shared" si="3"/>
        <v>0.5215144715</v>
      </c>
    </row>
    <row r="980">
      <c r="A980" s="61">
        <v>1.517524862E9</v>
      </c>
      <c r="B980" s="61">
        <v>0.0</v>
      </c>
      <c r="C980" s="61">
        <v>1010.0</v>
      </c>
      <c r="D980" s="57" t="s">
        <v>377</v>
      </c>
      <c r="E980" s="62" t="str">
        <f t="shared" si="1"/>
        <v>Test</v>
      </c>
      <c r="F980" s="53" t="str">
        <f t="shared" si="2"/>
        <v>Beijing_0</v>
      </c>
      <c r="G980" s="53">
        <f t="shared" si="3"/>
        <v>0.9418346666</v>
      </c>
    </row>
    <row r="981">
      <c r="A981" s="61">
        <v>1.513213081E9</v>
      </c>
      <c r="B981" s="61">
        <v>0.0</v>
      </c>
      <c r="C981" s="61">
        <v>1953.0</v>
      </c>
      <c r="D981" s="57" t="s">
        <v>377</v>
      </c>
      <c r="E981" s="62" t="str">
        <f t="shared" si="1"/>
        <v>Test</v>
      </c>
      <c r="F981" s="53" t="str">
        <f t="shared" si="2"/>
        <v>Beijing_0</v>
      </c>
      <c r="G981" s="53">
        <f t="shared" si="3"/>
        <v>0.6949451575</v>
      </c>
    </row>
    <row r="982">
      <c r="A982" s="61">
        <v>1.515174091E9</v>
      </c>
      <c r="B982" s="61">
        <v>0.0</v>
      </c>
      <c r="C982" s="61">
        <v>553.0</v>
      </c>
      <c r="D982" s="57" t="s">
        <v>377</v>
      </c>
      <c r="E982" s="62" t="str">
        <f t="shared" si="1"/>
        <v>Test</v>
      </c>
      <c r="F982" s="53" t="str">
        <f t="shared" si="2"/>
        <v>Beijing_0</v>
      </c>
      <c r="G982" s="53">
        <f t="shared" si="3"/>
        <v>0.9786395614</v>
      </c>
    </row>
    <row r="983">
      <c r="A983" s="61">
        <v>1.515210382E9</v>
      </c>
      <c r="B983" s="61">
        <v>0.0</v>
      </c>
      <c r="C983" s="61">
        <v>2017.0</v>
      </c>
      <c r="D983" s="57" t="s">
        <v>377</v>
      </c>
      <c r="E983" s="62" t="str">
        <f t="shared" si="1"/>
        <v>Test</v>
      </c>
      <c r="F983" s="53" t="str">
        <f t="shared" si="2"/>
        <v>Beijing_0</v>
      </c>
      <c r="G983" s="53">
        <f t="shared" si="3"/>
        <v>0.8863937496</v>
      </c>
    </row>
    <row r="984">
      <c r="A984" s="61">
        <v>1.519179142E9</v>
      </c>
      <c r="B984" s="61">
        <v>0.0</v>
      </c>
      <c r="C984" s="61">
        <v>2308.0</v>
      </c>
      <c r="D984" s="57" t="s">
        <v>377</v>
      </c>
      <c r="E984" s="62" t="str">
        <f t="shared" si="1"/>
        <v>Test</v>
      </c>
      <c r="F984" s="53" t="str">
        <f t="shared" si="2"/>
        <v>Beijing_0</v>
      </c>
      <c r="G984" s="53">
        <f t="shared" si="3"/>
        <v>0.9654609918</v>
      </c>
    </row>
    <row r="985">
      <c r="A985" s="61">
        <v>1.519227931E9</v>
      </c>
      <c r="B985" s="61">
        <v>0.0</v>
      </c>
      <c r="C985" s="61">
        <v>4001.0</v>
      </c>
      <c r="D985" s="57" t="s">
        <v>377</v>
      </c>
      <c r="E985" s="62" t="str">
        <f t="shared" si="1"/>
        <v>Test</v>
      </c>
      <c r="F985" s="53" t="str">
        <f t="shared" si="2"/>
        <v>Beijing_0</v>
      </c>
      <c r="G985" s="53">
        <f t="shared" si="3"/>
        <v>0.4820725706</v>
      </c>
    </row>
    <row r="986">
      <c r="A986" s="61">
        <v>1.518948701E9</v>
      </c>
      <c r="B986" s="61">
        <v>0.0</v>
      </c>
      <c r="C986" s="61">
        <v>1198.0</v>
      </c>
      <c r="D986" s="57" t="s">
        <v>377</v>
      </c>
      <c r="E986" s="62" t="str">
        <f t="shared" si="1"/>
        <v>Test</v>
      </c>
      <c r="F986" s="53" t="str">
        <f t="shared" si="2"/>
        <v>Beijing_0</v>
      </c>
      <c r="G986" s="53">
        <f t="shared" si="3"/>
        <v>0.5166749187</v>
      </c>
    </row>
    <row r="987">
      <c r="A987" s="61">
        <v>1.512190812E9</v>
      </c>
      <c r="B987" s="61">
        <v>0.0</v>
      </c>
      <c r="C987" s="61">
        <v>2074.0</v>
      </c>
      <c r="D987" s="57" t="s">
        <v>377</v>
      </c>
      <c r="E987" s="62" t="str">
        <f t="shared" si="1"/>
        <v>Test</v>
      </c>
      <c r="F987" s="53" t="str">
        <f t="shared" si="2"/>
        <v>Beijing_0</v>
      </c>
      <c r="G987" s="53">
        <f t="shared" si="3"/>
        <v>0.2308409135</v>
      </c>
    </row>
    <row r="988">
      <c r="A988" s="61">
        <v>1.51151815E9</v>
      </c>
      <c r="B988" s="61">
        <v>0.0</v>
      </c>
      <c r="C988" s="61">
        <v>2250.0</v>
      </c>
      <c r="D988" s="57" t="s">
        <v>377</v>
      </c>
      <c r="E988" s="62" t="str">
        <f t="shared" si="1"/>
        <v>Test</v>
      </c>
      <c r="F988" s="53" t="str">
        <f t="shared" si="2"/>
        <v>Beijing_0</v>
      </c>
      <c r="G988" s="53">
        <f t="shared" si="3"/>
        <v>0.4701876466</v>
      </c>
    </row>
    <row r="989">
      <c r="A989" s="61">
        <v>1.515704692E9</v>
      </c>
      <c r="B989" s="61">
        <v>0.0</v>
      </c>
      <c r="C989" s="61">
        <v>2098.0</v>
      </c>
      <c r="D989" s="57" t="s">
        <v>377</v>
      </c>
      <c r="E989" s="62" t="str">
        <f t="shared" si="1"/>
        <v>Test</v>
      </c>
      <c r="F989" s="53" t="str">
        <f t="shared" si="2"/>
        <v>Beijing_0</v>
      </c>
      <c r="G989" s="53">
        <f t="shared" si="3"/>
        <v>0.06530557967</v>
      </c>
    </row>
    <row r="990">
      <c r="A990" s="61">
        <v>1.516802922E9</v>
      </c>
      <c r="B990" s="61">
        <v>0.0</v>
      </c>
      <c r="C990" s="61">
        <v>2596.0</v>
      </c>
      <c r="D990" s="57" t="s">
        <v>377</v>
      </c>
      <c r="E990" s="62" t="str">
        <f t="shared" si="1"/>
        <v>Test</v>
      </c>
      <c r="F990" s="53" t="str">
        <f t="shared" si="2"/>
        <v>Beijing_0</v>
      </c>
      <c r="G990" s="53">
        <f t="shared" si="3"/>
        <v>0.4623244315</v>
      </c>
    </row>
    <row r="991">
      <c r="A991" s="61">
        <v>1.515956001E9</v>
      </c>
      <c r="B991" s="61">
        <v>0.0</v>
      </c>
      <c r="C991" s="61">
        <v>1367.0</v>
      </c>
      <c r="D991" s="57" t="s">
        <v>377</v>
      </c>
      <c r="E991" s="62" t="str">
        <f t="shared" si="1"/>
        <v>Test</v>
      </c>
      <c r="F991" s="53" t="str">
        <f t="shared" si="2"/>
        <v>Beijing_0</v>
      </c>
      <c r="G991" s="53">
        <f t="shared" si="3"/>
        <v>0.06860946988</v>
      </c>
    </row>
    <row r="992">
      <c r="A992" s="61">
        <v>1.511418621E9</v>
      </c>
      <c r="B992" s="61">
        <v>0.0</v>
      </c>
      <c r="C992" s="61">
        <v>926.0</v>
      </c>
      <c r="D992" s="57" t="s">
        <v>377</v>
      </c>
      <c r="E992" s="62" t="str">
        <f t="shared" si="1"/>
        <v>Test</v>
      </c>
      <c r="F992" s="53" t="str">
        <f t="shared" si="2"/>
        <v>Beijing_0</v>
      </c>
      <c r="G992" s="53">
        <f t="shared" si="3"/>
        <v>0.7297029284</v>
      </c>
    </row>
    <row r="993">
      <c r="A993" s="61">
        <v>1.514880952E9</v>
      </c>
      <c r="B993" s="61">
        <v>0.0</v>
      </c>
      <c r="C993" s="61">
        <v>1505.0</v>
      </c>
      <c r="D993" s="57" t="s">
        <v>377</v>
      </c>
      <c r="E993" s="62" t="str">
        <f t="shared" si="1"/>
        <v>Test</v>
      </c>
      <c r="F993" s="53" t="str">
        <f t="shared" si="2"/>
        <v>Beijing_0</v>
      </c>
      <c r="G993" s="53">
        <f t="shared" si="3"/>
        <v>0.07481645144</v>
      </c>
    </row>
    <row r="994">
      <c r="A994" s="61">
        <v>1.51185509E9</v>
      </c>
      <c r="B994" s="61">
        <v>0.0</v>
      </c>
      <c r="C994" s="61">
        <v>347.0</v>
      </c>
      <c r="D994" s="57" t="s">
        <v>377</v>
      </c>
      <c r="E994" s="62" t="str">
        <f t="shared" si="1"/>
        <v>Test</v>
      </c>
      <c r="F994" s="53" t="str">
        <f t="shared" si="2"/>
        <v>Beijing_0</v>
      </c>
      <c r="G994" s="53">
        <f t="shared" si="3"/>
        <v>0.9145153982</v>
      </c>
    </row>
    <row r="995">
      <c r="A995" s="61">
        <v>1.51990828E9</v>
      </c>
      <c r="B995" s="61">
        <v>0.0</v>
      </c>
      <c r="C995" s="61">
        <v>414.0</v>
      </c>
      <c r="D995" s="57" t="s">
        <v>377</v>
      </c>
      <c r="E995" s="62" t="str">
        <f t="shared" si="1"/>
        <v>Test</v>
      </c>
      <c r="F995" s="53" t="str">
        <f t="shared" si="2"/>
        <v>Beijing_0</v>
      </c>
      <c r="G995" s="53">
        <f t="shared" si="3"/>
        <v>0.5720339801</v>
      </c>
    </row>
    <row r="996">
      <c r="A996" s="61">
        <v>1.516134372E9</v>
      </c>
      <c r="B996" s="61">
        <v>0.0</v>
      </c>
      <c r="C996" s="61">
        <v>1895.0</v>
      </c>
      <c r="D996" s="57" t="s">
        <v>377</v>
      </c>
      <c r="E996" s="62" t="str">
        <f t="shared" si="1"/>
        <v>Test</v>
      </c>
      <c r="F996" s="53" t="str">
        <f t="shared" si="2"/>
        <v>Beijing_0</v>
      </c>
      <c r="G996" s="53">
        <f t="shared" si="3"/>
        <v>0.63412882</v>
      </c>
    </row>
    <row r="997">
      <c r="A997" s="61">
        <v>1.512549311E9</v>
      </c>
      <c r="B997" s="61">
        <v>0.0</v>
      </c>
      <c r="C997" s="61">
        <v>504.0</v>
      </c>
      <c r="D997" s="57" t="s">
        <v>377</v>
      </c>
      <c r="E997" s="62" t="str">
        <f t="shared" si="1"/>
        <v>Test</v>
      </c>
      <c r="F997" s="53" t="str">
        <f t="shared" si="2"/>
        <v>Beijing_0</v>
      </c>
      <c r="G997" s="53">
        <f t="shared" si="3"/>
        <v>0.2316080605</v>
      </c>
    </row>
    <row r="998">
      <c r="A998" s="61">
        <v>1.515562002E9</v>
      </c>
      <c r="B998" s="61">
        <v>0.0</v>
      </c>
      <c r="C998" s="61">
        <v>2318.0</v>
      </c>
      <c r="D998" s="57" t="s">
        <v>377</v>
      </c>
      <c r="E998" s="62" t="str">
        <f t="shared" si="1"/>
        <v>Test</v>
      </c>
      <c r="F998" s="53" t="str">
        <f t="shared" si="2"/>
        <v>Beijing_0</v>
      </c>
      <c r="G998" s="53">
        <f t="shared" si="3"/>
        <v>0.002597573408</v>
      </c>
    </row>
    <row r="999">
      <c r="A999" s="61">
        <v>1.512274681E9</v>
      </c>
      <c r="B999" s="61">
        <v>0.0</v>
      </c>
      <c r="C999" s="61">
        <v>1077.0</v>
      </c>
      <c r="D999" s="57" t="s">
        <v>377</v>
      </c>
      <c r="E999" s="62" t="str">
        <f t="shared" si="1"/>
        <v>Test</v>
      </c>
      <c r="F999" s="53" t="str">
        <f t="shared" si="2"/>
        <v>Beijing_0</v>
      </c>
      <c r="G999" s="53">
        <f t="shared" si="3"/>
        <v>0.5031388128</v>
      </c>
    </row>
    <row r="1000">
      <c r="A1000" s="61">
        <v>1.515863471E9</v>
      </c>
      <c r="B1000" s="61">
        <v>0.0</v>
      </c>
      <c r="C1000" s="61">
        <v>2032.0</v>
      </c>
      <c r="D1000" s="57" t="s">
        <v>377</v>
      </c>
      <c r="E1000" s="62" t="str">
        <f t="shared" si="1"/>
        <v>Test</v>
      </c>
      <c r="F1000" s="53" t="str">
        <f t="shared" si="2"/>
        <v>Beijing_0</v>
      </c>
      <c r="G1000" s="53">
        <f t="shared" si="3"/>
        <v>0.5326387516</v>
      </c>
    </row>
    <row r="1001">
      <c r="A1001" s="61">
        <v>1.5180662E9</v>
      </c>
      <c r="B1001" s="61">
        <v>0.0</v>
      </c>
      <c r="C1001" s="61">
        <v>507.0</v>
      </c>
      <c r="D1001" s="57" t="s">
        <v>377</v>
      </c>
      <c r="E1001" s="62" t="str">
        <f t="shared" si="1"/>
        <v>Test</v>
      </c>
      <c r="F1001" s="53" t="str">
        <f t="shared" si="2"/>
        <v>Beijing_0</v>
      </c>
      <c r="G1001" s="53">
        <f t="shared" si="3"/>
        <v>0.8610798038</v>
      </c>
    </row>
    <row r="1002">
      <c r="A1002" s="61">
        <v>1.512825961E9</v>
      </c>
      <c r="B1002" s="61">
        <v>0.0</v>
      </c>
      <c r="C1002" s="61">
        <v>5135.0</v>
      </c>
      <c r="D1002" s="57" t="s">
        <v>377</v>
      </c>
      <c r="E1002" s="62" t="str">
        <f t="shared" si="1"/>
        <v>Test</v>
      </c>
      <c r="F1002" s="53" t="str">
        <f t="shared" si="2"/>
        <v>Beijing_0</v>
      </c>
      <c r="G1002" s="53">
        <f t="shared" si="3"/>
        <v>0.9770407354</v>
      </c>
    </row>
    <row r="1003">
      <c r="A1003" s="61">
        <v>1.514351291E9</v>
      </c>
      <c r="B1003" s="61">
        <v>0.0</v>
      </c>
      <c r="C1003" s="61">
        <v>4801.0</v>
      </c>
      <c r="D1003" s="57" t="s">
        <v>377</v>
      </c>
      <c r="E1003" s="62" t="str">
        <f t="shared" si="1"/>
        <v>Test</v>
      </c>
      <c r="F1003" s="53" t="str">
        <f t="shared" si="2"/>
        <v>Beijing_0</v>
      </c>
      <c r="G1003" s="53">
        <f t="shared" si="3"/>
        <v>0.8598092699</v>
      </c>
    </row>
    <row r="1004">
      <c r="A1004" s="61">
        <v>1.517792892E9</v>
      </c>
      <c r="B1004" s="61">
        <v>0.0</v>
      </c>
      <c r="C1004" s="61">
        <v>998.0</v>
      </c>
      <c r="D1004" s="57" t="s">
        <v>377</v>
      </c>
      <c r="E1004" s="62" t="str">
        <f t="shared" si="1"/>
        <v>Test</v>
      </c>
      <c r="F1004" s="53" t="str">
        <f t="shared" si="2"/>
        <v>Beijing_0</v>
      </c>
      <c r="G1004" s="53">
        <f t="shared" si="3"/>
        <v>0.7166820882</v>
      </c>
    </row>
    <row r="1005">
      <c r="A1005" s="61">
        <v>1.514782492E9</v>
      </c>
      <c r="B1005" s="61">
        <v>0.0</v>
      </c>
      <c r="C1005" s="61">
        <v>3048.0</v>
      </c>
      <c r="D1005" s="57" t="s">
        <v>377</v>
      </c>
      <c r="E1005" s="62" t="str">
        <f t="shared" si="1"/>
        <v>Test</v>
      </c>
      <c r="F1005" s="53" t="str">
        <f t="shared" si="2"/>
        <v>Beijing_0</v>
      </c>
      <c r="G1005" s="53">
        <f t="shared" si="3"/>
        <v>0.6239293375</v>
      </c>
    </row>
    <row r="1006">
      <c r="A1006" s="61">
        <v>1.51956995E9</v>
      </c>
      <c r="B1006" s="61">
        <v>0.0</v>
      </c>
      <c r="C1006" s="61">
        <v>450.0</v>
      </c>
      <c r="D1006" s="57" t="s">
        <v>377</v>
      </c>
      <c r="E1006" s="62" t="str">
        <f t="shared" si="1"/>
        <v>Test</v>
      </c>
      <c r="F1006" s="53" t="str">
        <f t="shared" si="2"/>
        <v>Beijing_0</v>
      </c>
      <c r="G1006" s="53">
        <f t="shared" si="3"/>
        <v>0.4997750977</v>
      </c>
    </row>
    <row r="1007">
      <c r="A1007" s="61">
        <v>1.519873152E9</v>
      </c>
      <c r="B1007" s="61">
        <v>0.0</v>
      </c>
      <c r="C1007" s="61">
        <v>1716.0</v>
      </c>
      <c r="D1007" s="57" t="s">
        <v>377</v>
      </c>
      <c r="E1007" s="62" t="str">
        <f t="shared" si="1"/>
        <v>Test</v>
      </c>
      <c r="F1007" s="53" t="str">
        <f t="shared" si="2"/>
        <v>Beijing_0</v>
      </c>
      <c r="G1007" s="53">
        <f t="shared" si="3"/>
        <v>0.5709174464</v>
      </c>
    </row>
    <row r="1008">
      <c r="A1008" s="61">
        <v>1.519603602E9</v>
      </c>
      <c r="B1008" s="61">
        <v>0.0</v>
      </c>
      <c r="C1008" s="61">
        <v>3506.0</v>
      </c>
      <c r="D1008" s="57" t="s">
        <v>377</v>
      </c>
      <c r="E1008" s="62" t="str">
        <f t="shared" si="1"/>
        <v>Test</v>
      </c>
      <c r="F1008" s="53" t="str">
        <f t="shared" si="2"/>
        <v>Beijing_0</v>
      </c>
      <c r="G1008" s="53">
        <f t="shared" si="3"/>
        <v>0.3681868395</v>
      </c>
    </row>
    <row r="1009">
      <c r="A1009" s="61">
        <v>1.519198881E9</v>
      </c>
      <c r="B1009" s="61">
        <v>0.0</v>
      </c>
      <c r="C1009" s="61">
        <v>3488.0</v>
      </c>
      <c r="D1009" s="57" t="s">
        <v>377</v>
      </c>
      <c r="E1009" s="62" t="str">
        <f t="shared" si="1"/>
        <v>Test</v>
      </c>
      <c r="F1009" s="53" t="str">
        <f t="shared" si="2"/>
        <v>Beijing_0</v>
      </c>
      <c r="G1009" s="53">
        <f t="shared" si="3"/>
        <v>0.4140052858</v>
      </c>
    </row>
    <row r="1010">
      <c r="A1010" s="61">
        <v>1.512814011E9</v>
      </c>
      <c r="B1010" s="61">
        <v>0.0</v>
      </c>
      <c r="C1010" s="61">
        <v>1346.0</v>
      </c>
      <c r="D1010" s="57" t="s">
        <v>377</v>
      </c>
      <c r="E1010" s="62" t="str">
        <f t="shared" si="1"/>
        <v>Test</v>
      </c>
      <c r="F1010" s="53" t="str">
        <f t="shared" si="2"/>
        <v>Beijing_0</v>
      </c>
      <c r="G1010" s="53">
        <f t="shared" si="3"/>
        <v>0.8594254769</v>
      </c>
    </row>
    <row r="1011">
      <c r="A1011" s="61">
        <v>1.5192534E9</v>
      </c>
      <c r="B1011" s="61">
        <v>0.0</v>
      </c>
      <c r="C1011" s="61">
        <v>696.0</v>
      </c>
      <c r="D1011" s="57" t="s">
        <v>377</v>
      </c>
      <c r="E1011" s="62" t="str">
        <f t="shared" si="1"/>
        <v>Test</v>
      </c>
      <c r="F1011" s="53" t="str">
        <f t="shared" si="2"/>
        <v>Beijing_0</v>
      </c>
      <c r="G1011" s="53">
        <f t="shared" si="3"/>
        <v>0.03230391179</v>
      </c>
    </row>
    <row r="1012">
      <c r="A1012" s="61">
        <v>1.518249231E9</v>
      </c>
      <c r="B1012" s="61">
        <v>0.0</v>
      </c>
      <c r="C1012" s="61">
        <v>2029.0</v>
      </c>
      <c r="D1012" s="57" t="s">
        <v>377</v>
      </c>
      <c r="E1012" s="62" t="str">
        <f t="shared" si="1"/>
        <v>Test</v>
      </c>
      <c r="F1012" s="53" t="str">
        <f t="shared" si="2"/>
        <v>Beijing_0</v>
      </c>
      <c r="G1012" s="53">
        <f t="shared" si="3"/>
        <v>0.3879324033</v>
      </c>
    </row>
    <row r="1013">
      <c r="A1013" s="61">
        <v>1.512673482E9</v>
      </c>
      <c r="B1013" s="61">
        <v>0.0</v>
      </c>
      <c r="C1013" s="61">
        <v>1341.0</v>
      </c>
      <c r="D1013" s="57" t="s">
        <v>377</v>
      </c>
      <c r="E1013" s="62" t="str">
        <f t="shared" si="1"/>
        <v>Test</v>
      </c>
      <c r="F1013" s="53" t="str">
        <f t="shared" si="2"/>
        <v>Beijing_0</v>
      </c>
      <c r="G1013" s="53">
        <f t="shared" si="3"/>
        <v>0.9088595068</v>
      </c>
    </row>
    <row r="1014">
      <c r="A1014" s="61">
        <v>1.517371161E9</v>
      </c>
      <c r="B1014" s="61">
        <v>0.0</v>
      </c>
      <c r="C1014" s="61">
        <v>1118.0</v>
      </c>
      <c r="D1014" s="57" t="s">
        <v>377</v>
      </c>
      <c r="E1014" s="62" t="str">
        <f t="shared" si="1"/>
        <v>Test</v>
      </c>
      <c r="F1014" s="53" t="str">
        <f t="shared" si="2"/>
        <v>Beijing_0</v>
      </c>
      <c r="G1014" s="53">
        <f t="shared" si="3"/>
        <v>0.6306339361</v>
      </c>
    </row>
    <row r="1015">
      <c r="A1015" s="61">
        <v>1.515268131E9</v>
      </c>
      <c r="B1015" s="61">
        <v>0.0</v>
      </c>
      <c r="C1015" s="61">
        <v>1553.0</v>
      </c>
      <c r="D1015" s="57" t="s">
        <v>377</v>
      </c>
      <c r="E1015" s="62" t="str">
        <f t="shared" si="1"/>
        <v>Test</v>
      </c>
      <c r="F1015" s="53" t="str">
        <f t="shared" si="2"/>
        <v>Beijing_0</v>
      </c>
      <c r="G1015" s="53">
        <f t="shared" si="3"/>
        <v>0.1397731555</v>
      </c>
    </row>
    <row r="1016">
      <c r="A1016" s="61">
        <v>1.516866191E9</v>
      </c>
      <c r="B1016" s="61">
        <v>0.0</v>
      </c>
      <c r="C1016" s="61">
        <v>687.0</v>
      </c>
      <c r="D1016" s="57" t="s">
        <v>377</v>
      </c>
      <c r="E1016" s="62" t="str">
        <f t="shared" si="1"/>
        <v>Test</v>
      </c>
      <c r="F1016" s="53" t="str">
        <f t="shared" si="2"/>
        <v>Beijing_0</v>
      </c>
      <c r="G1016" s="53">
        <f t="shared" si="3"/>
        <v>0.7663539215</v>
      </c>
    </row>
    <row r="1017">
      <c r="A1017" s="61">
        <v>1.514085681E9</v>
      </c>
      <c r="B1017" s="61">
        <v>0.0</v>
      </c>
      <c r="C1017" s="61">
        <v>79.0</v>
      </c>
      <c r="D1017" s="57" t="s">
        <v>377</v>
      </c>
      <c r="E1017" s="62" t="str">
        <f t="shared" si="1"/>
        <v>Test</v>
      </c>
      <c r="F1017" s="53" t="str">
        <f t="shared" si="2"/>
        <v>Beijing_0</v>
      </c>
      <c r="G1017" s="53">
        <f t="shared" si="3"/>
        <v>0.7011300422</v>
      </c>
    </row>
    <row r="1018">
      <c r="A1018" s="61">
        <v>1.518718112E9</v>
      </c>
      <c r="B1018" s="61">
        <v>0.0</v>
      </c>
      <c r="C1018" s="61">
        <v>4487.0</v>
      </c>
      <c r="D1018" s="57" t="s">
        <v>377</v>
      </c>
      <c r="E1018" s="62" t="str">
        <f t="shared" si="1"/>
        <v>Test</v>
      </c>
      <c r="F1018" s="53" t="str">
        <f t="shared" si="2"/>
        <v>Beijing_0</v>
      </c>
      <c r="G1018" s="53">
        <f t="shared" si="3"/>
        <v>0.246862695</v>
      </c>
    </row>
    <row r="1019">
      <c r="A1019" s="61">
        <v>1.5168196E9</v>
      </c>
      <c r="B1019" s="61">
        <v>0.0</v>
      </c>
      <c r="C1019" s="61">
        <v>1731.0</v>
      </c>
      <c r="D1019" s="57" t="s">
        <v>377</v>
      </c>
      <c r="E1019" s="62" t="str">
        <f t="shared" si="1"/>
        <v>Test</v>
      </c>
      <c r="F1019" s="53" t="str">
        <f t="shared" si="2"/>
        <v>Beijing_0</v>
      </c>
      <c r="G1019" s="53">
        <f t="shared" si="3"/>
        <v>0.7457696842</v>
      </c>
    </row>
    <row r="1020">
      <c r="A1020" s="61">
        <v>1.51218505E9</v>
      </c>
      <c r="B1020" s="61">
        <v>0.0</v>
      </c>
      <c r="C1020" s="61">
        <v>2531.0</v>
      </c>
      <c r="D1020" s="57" t="s">
        <v>377</v>
      </c>
      <c r="E1020" s="62" t="str">
        <f t="shared" si="1"/>
        <v>Test</v>
      </c>
      <c r="F1020" s="53" t="str">
        <f t="shared" si="2"/>
        <v>Beijing_0</v>
      </c>
      <c r="G1020" s="53">
        <f t="shared" si="3"/>
        <v>0.06236092676</v>
      </c>
    </row>
    <row r="1021">
      <c r="A1021" s="61">
        <v>1.51269991E9</v>
      </c>
      <c r="B1021" s="61">
        <v>0.0</v>
      </c>
      <c r="C1021" s="61">
        <v>747.0</v>
      </c>
      <c r="D1021" s="57" t="s">
        <v>377</v>
      </c>
      <c r="E1021" s="62" t="str">
        <f t="shared" si="1"/>
        <v>Test</v>
      </c>
      <c r="F1021" s="53" t="str">
        <f t="shared" si="2"/>
        <v>Beijing_0</v>
      </c>
      <c r="G1021" s="53">
        <f t="shared" si="3"/>
        <v>0.2875183398</v>
      </c>
    </row>
    <row r="1022">
      <c r="A1022" s="61">
        <v>1.515302372E9</v>
      </c>
      <c r="B1022" s="61">
        <v>0.0</v>
      </c>
      <c r="C1022" s="61">
        <v>3329.0</v>
      </c>
      <c r="D1022" s="57" t="s">
        <v>377</v>
      </c>
      <c r="E1022" s="62" t="str">
        <f t="shared" si="1"/>
        <v>Test</v>
      </c>
      <c r="F1022" s="53" t="str">
        <f t="shared" si="2"/>
        <v>Beijing_0</v>
      </c>
      <c r="G1022" s="53">
        <f t="shared" si="3"/>
        <v>0.06251266963</v>
      </c>
    </row>
    <row r="1023">
      <c r="A1023" s="61">
        <v>1.514515381E9</v>
      </c>
      <c r="B1023" s="61">
        <v>0.0</v>
      </c>
      <c r="C1023" s="61">
        <v>175.0</v>
      </c>
      <c r="D1023" s="57" t="s">
        <v>377</v>
      </c>
      <c r="E1023" s="62" t="str">
        <f t="shared" si="1"/>
        <v>Test</v>
      </c>
      <c r="F1023" s="53" t="str">
        <f t="shared" si="2"/>
        <v>Beijing_0</v>
      </c>
      <c r="G1023" s="53">
        <f t="shared" si="3"/>
        <v>0.1431582226</v>
      </c>
    </row>
    <row r="1024">
      <c r="A1024" s="61">
        <v>1.51793413E9</v>
      </c>
      <c r="B1024" s="61">
        <v>0.0</v>
      </c>
      <c r="C1024" s="61">
        <v>1267.0</v>
      </c>
      <c r="D1024" s="57" t="s">
        <v>377</v>
      </c>
      <c r="E1024" s="62" t="str">
        <f t="shared" si="1"/>
        <v>Test</v>
      </c>
      <c r="F1024" s="53" t="str">
        <f t="shared" si="2"/>
        <v>Beijing_0</v>
      </c>
      <c r="G1024" s="53">
        <f t="shared" si="3"/>
        <v>0.1153224907</v>
      </c>
    </row>
    <row r="1025">
      <c r="A1025" s="61">
        <v>1.518058431E9</v>
      </c>
      <c r="B1025" s="61">
        <v>0.0</v>
      </c>
      <c r="C1025" s="61">
        <v>241.0</v>
      </c>
      <c r="D1025" s="57" t="s">
        <v>377</v>
      </c>
      <c r="E1025" s="62" t="str">
        <f t="shared" si="1"/>
        <v>Test</v>
      </c>
      <c r="F1025" s="53" t="str">
        <f t="shared" si="2"/>
        <v>Beijing_0</v>
      </c>
      <c r="G1025" s="53">
        <f t="shared" si="3"/>
        <v>0.4470079129</v>
      </c>
    </row>
    <row r="1026">
      <c r="A1026" s="61">
        <v>1.515236911E9</v>
      </c>
      <c r="B1026" s="61">
        <v>0.0</v>
      </c>
      <c r="C1026" s="61">
        <v>82.0</v>
      </c>
      <c r="D1026" s="57" t="s">
        <v>377</v>
      </c>
      <c r="E1026" s="62" t="str">
        <f t="shared" si="1"/>
        <v>Test</v>
      </c>
      <c r="F1026" s="53" t="str">
        <f t="shared" si="2"/>
        <v>Beijing_0</v>
      </c>
      <c r="G1026" s="53">
        <f t="shared" si="3"/>
        <v>0.7428896886</v>
      </c>
    </row>
    <row r="1027">
      <c r="A1027" s="61">
        <v>1.519827111E9</v>
      </c>
      <c r="B1027" s="61">
        <v>0.0</v>
      </c>
      <c r="C1027" s="61">
        <v>311.0</v>
      </c>
      <c r="D1027" s="57" t="s">
        <v>377</v>
      </c>
      <c r="E1027" s="62" t="str">
        <f t="shared" si="1"/>
        <v>Test</v>
      </c>
      <c r="F1027" s="53" t="str">
        <f t="shared" si="2"/>
        <v>Beijing_0</v>
      </c>
      <c r="G1027" s="53">
        <f t="shared" si="3"/>
        <v>0.2625402444</v>
      </c>
    </row>
    <row r="1028">
      <c r="A1028" s="61">
        <v>1.517576871E9</v>
      </c>
      <c r="B1028" s="61">
        <v>0.0</v>
      </c>
      <c r="C1028" s="61">
        <v>4727.0</v>
      </c>
      <c r="D1028" s="57" t="s">
        <v>377</v>
      </c>
      <c r="E1028" s="62" t="str">
        <f t="shared" si="1"/>
        <v>Test</v>
      </c>
      <c r="F1028" s="53" t="str">
        <f t="shared" si="2"/>
        <v>Beijing_0</v>
      </c>
      <c r="G1028" s="53">
        <f t="shared" si="3"/>
        <v>0.3311922304</v>
      </c>
    </row>
    <row r="1029">
      <c r="A1029" s="61">
        <v>1.515015251E9</v>
      </c>
      <c r="B1029" s="61">
        <v>0.0</v>
      </c>
      <c r="C1029" s="61">
        <v>52.0</v>
      </c>
      <c r="D1029" s="57" t="s">
        <v>377</v>
      </c>
      <c r="E1029" s="62" t="str">
        <f t="shared" si="1"/>
        <v>Test</v>
      </c>
      <c r="F1029" s="53" t="str">
        <f t="shared" si="2"/>
        <v>Beijing_0</v>
      </c>
      <c r="G1029" s="53">
        <f t="shared" si="3"/>
        <v>0.7011036567</v>
      </c>
    </row>
    <row r="1030">
      <c r="A1030" s="61">
        <v>1.51668581E9</v>
      </c>
      <c r="B1030" s="61">
        <v>0.0</v>
      </c>
      <c r="C1030" s="61">
        <v>1001.0</v>
      </c>
      <c r="D1030" s="57" t="s">
        <v>377</v>
      </c>
      <c r="E1030" s="62" t="str">
        <f t="shared" si="1"/>
        <v>Test</v>
      </c>
      <c r="F1030" s="53" t="str">
        <f t="shared" si="2"/>
        <v>Beijing_0</v>
      </c>
      <c r="G1030" s="53">
        <f t="shared" si="3"/>
        <v>0.2394949586</v>
      </c>
    </row>
    <row r="1031">
      <c r="A1031" s="61">
        <v>1.515860692E9</v>
      </c>
      <c r="B1031" s="61">
        <v>0.0</v>
      </c>
      <c r="C1031" s="61">
        <v>1807.0</v>
      </c>
      <c r="D1031" s="57" t="s">
        <v>377</v>
      </c>
      <c r="E1031" s="62" t="str">
        <f t="shared" si="1"/>
        <v>Test</v>
      </c>
      <c r="F1031" s="53" t="str">
        <f t="shared" si="2"/>
        <v>Beijing_0</v>
      </c>
      <c r="G1031" s="53">
        <f t="shared" si="3"/>
        <v>0.7587965573</v>
      </c>
    </row>
    <row r="1032">
      <c r="A1032" s="61">
        <v>1.51483871E9</v>
      </c>
      <c r="B1032" s="61">
        <v>0.0</v>
      </c>
      <c r="C1032" s="61">
        <v>2455.0</v>
      </c>
      <c r="D1032" s="57" t="s">
        <v>377</v>
      </c>
      <c r="E1032" s="62" t="str">
        <f t="shared" si="1"/>
        <v>Test</v>
      </c>
      <c r="F1032" s="53" t="str">
        <f t="shared" si="2"/>
        <v>Beijing_0</v>
      </c>
      <c r="G1032" s="53">
        <f t="shared" si="3"/>
        <v>0.755815838</v>
      </c>
    </row>
    <row r="1033">
      <c r="A1033" s="61">
        <v>1.518570181E9</v>
      </c>
      <c r="B1033" s="61">
        <v>0.0</v>
      </c>
      <c r="C1033" s="61">
        <v>2261.0</v>
      </c>
      <c r="D1033" s="57" t="s">
        <v>377</v>
      </c>
      <c r="E1033" s="62" t="str">
        <f t="shared" si="1"/>
        <v>Test</v>
      </c>
      <c r="F1033" s="53" t="str">
        <f t="shared" si="2"/>
        <v>Beijing_0</v>
      </c>
      <c r="G1033" s="53">
        <f t="shared" si="3"/>
        <v>0.6162541775</v>
      </c>
    </row>
    <row r="1034">
      <c r="A1034" s="61">
        <v>1.51359804E9</v>
      </c>
      <c r="B1034" s="61">
        <v>0.0</v>
      </c>
      <c r="C1034" s="61">
        <v>2712.0</v>
      </c>
      <c r="D1034" s="57" t="s">
        <v>377</v>
      </c>
      <c r="E1034" s="62" t="str">
        <f t="shared" si="1"/>
        <v>Test</v>
      </c>
      <c r="F1034" s="53" t="str">
        <f t="shared" si="2"/>
        <v>Beijing_0</v>
      </c>
      <c r="G1034" s="53">
        <f t="shared" si="3"/>
        <v>0.1833118164</v>
      </c>
    </row>
    <row r="1035">
      <c r="A1035" s="61">
        <v>1.51996005E9</v>
      </c>
      <c r="B1035" s="61">
        <v>0.0</v>
      </c>
      <c r="C1035" s="61">
        <v>3182.0</v>
      </c>
      <c r="D1035" s="57" t="s">
        <v>377</v>
      </c>
      <c r="E1035" s="62" t="str">
        <f t="shared" si="1"/>
        <v>Test</v>
      </c>
      <c r="F1035" s="53" t="str">
        <f t="shared" si="2"/>
        <v>Beijing_0</v>
      </c>
      <c r="G1035" s="53">
        <f t="shared" si="3"/>
        <v>0.05805322562</v>
      </c>
    </row>
    <row r="1036">
      <c r="A1036" s="61">
        <v>1.518956882E9</v>
      </c>
      <c r="B1036" s="61">
        <v>0.0</v>
      </c>
      <c r="C1036" s="61">
        <v>4469.0</v>
      </c>
      <c r="D1036" s="57" t="s">
        <v>377</v>
      </c>
      <c r="E1036" s="62" t="str">
        <f t="shared" si="1"/>
        <v>Test</v>
      </c>
      <c r="F1036" s="53" t="str">
        <f t="shared" si="2"/>
        <v>Beijing_0</v>
      </c>
      <c r="G1036" s="53">
        <f t="shared" si="3"/>
        <v>0.6767851693</v>
      </c>
    </row>
    <row r="1037">
      <c r="A1037" s="61">
        <v>1.518520452E9</v>
      </c>
      <c r="B1037" s="61">
        <v>0.0</v>
      </c>
      <c r="C1037" s="61">
        <v>1678.0</v>
      </c>
      <c r="D1037" s="57" t="s">
        <v>377</v>
      </c>
      <c r="E1037" s="62" t="str">
        <f t="shared" si="1"/>
        <v>Test</v>
      </c>
      <c r="F1037" s="53" t="str">
        <f t="shared" si="2"/>
        <v>Beijing_0</v>
      </c>
      <c r="G1037" s="53">
        <f t="shared" si="3"/>
        <v>0.6822526114</v>
      </c>
    </row>
    <row r="1038">
      <c r="A1038" s="61">
        <v>1.518038762E9</v>
      </c>
      <c r="B1038" s="61">
        <v>0.0</v>
      </c>
      <c r="C1038" s="61">
        <v>3075.0</v>
      </c>
      <c r="D1038" s="57" t="s">
        <v>377</v>
      </c>
      <c r="E1038" s="62" t="str">
        <f t="shared" si="1"/>
        <v>Test</v>
      </c>
      <c r="F1038" s="53" t="str">
        <f t="shared" si="2"/>
        <v>Beijing_0</v>
      </c>
      <c r="G1038" s="53">
        <f t="shared" si="3"/>
        <v>0.2602065673</v>
      </c>
    </row>
    <row r="1039">
      <c r="A1039" s="61">
        <v>1.515741711E9</v>
      </c>
      <c r="B1039" s="61">
        <v>0.0</v>
      </c>
      <c r="C1039" s="61">
        <v>691.0</v>
      </c>
      <c r="D1039" s="57" t="s">
        <v>377</v>
      </c>
      <c r="E1039" s="62" t="str">
        <f t="shared" si="1"/>
        <v>Test</v>
      </c>
      <c r="F1039" s="53" t="str">
        <f t="shared" si="2"/>
        <v>Beijing_0</v>
      </c>
      <c r="G1039" s="53">
        <f t="shared" si="3"/>
        <v>0.7380264698</v>
      </c>
    </row>
    <row r="1040">
      <c r="A1040" s="61">
        <v>1.519667162E9</v>
      </c>
      <c r="B1040" s="61">
        <v>0.0</v>
      </c>
      <c r="C1040" s="61">
        <v>926.0</v>
      </c>
      <c r="D1040" s="57" t="s">
        <v>377</v>
      </c>
      <c r="E1040" s="62" t="str">
        <f t="shared" si="1"/>
        <v>Test</v>
      </c>
      <c r="F1040" s="53" t="str">
        <f t="shared" si="2"/>
        <v>Beijing_0</v>
      </c>
      <c r="G1040" s="53">
        <f t="shared" si="3"/>
        <v>0.6797723116</v>
      </c>
    </row>
    <row r="1041">
      <c r="A1041" s="61">
        <v>1.514441252E9</v>
      </c>
      <c r="B1041" s="61">
        <v>0.0</v>
      </c>
      <c r="C1041" s="61">
        <v>3984.0</v>
      </c>
      <c r="D1041" s="57" t="s">
        <v>377</v>
      </c>
      <c r="E1041" s="62" t="str">
        <f t="shared" si="1"/>
        <v>Test</v>
      </c>
      <c r="F1041" s="53" t="str">
        <f t="shared" si="2"/>
        <v>Beijing_0</v>
      </c>
      <c r="G1041" s="53">
        <f t="shared" si="3"/>
        <v>0.3802935879</v>
      </c>
    </row>
    <row r="1042">
      <c r="A1042" s="61">
        <v>1.51404911E9</v>
      </c>
      <c r="B1042" s="61">
        <v>0.0</v>
      </c>
      <c r="C1042" s="61">
        <v>1384.0</v>
      </c>
      <c r="D1042" s="57" t="s">
        <v>377</v>
      </c>
      <c r="E1042" s="62" t="str">
        <f t="shared" si="1"/>
        <v>Test</v>
      </c>
      <c r="F1042" s="53" t="str">
        <f t="shared" si="2"/>
        <v>Beijing_0</v>
      </c>
      <c r="G1042" s="53">
        <f t="shared" si="3"/>
        <v>0.02025567738</v>
      </c>
    </row>
    <row r="1043">
      <c r="A1043" s="61">
        <v>1.518007452E9</v>
      </c>
      <c r="B1043" s="61">
        <v>0.0</v>
      </c>
      <c r="C1043" s="61">
        <v>1952.0</v>
      </c>
      <c r="D1043" s="57" t="s">
        <v>377</v>
      </c>
      <c r="E1043" s="62" t="str">
        <f t="shared" si="1"/>
        <v>Test</v>
      </c>
      <c r="F1043" s="53" t="str">
        <f t="shared" si="2"/>
        <v>Beijing_0</v>
      </c>
      <c r="G1043" s="53">
        <f t="shared" si="3"/>
        <v>0.3227091708</v>
      </c>
    </row>
    <row r="1044">
      <c r="A1044" s="61">
        <v>1.515374552E9</v>
      </c>
      <c r="B1044" s="61">
        <v>0.0</v>
      </c>
      <c r="C1044" s="61">
        <v>516.0</v>
      </c>
      <c r="D1044" s="57" t="s">
        <v>377</v>
      </c>
      <c r="E1044" s="62" t="str">
        <f t="shared" si="1"/>
        <v>Test</v>
      </c>
      <c r="F1044" s="53" t="str">
        <f t="shared" si="2"/>
        <v>Beijing_0</v>
      </c>
      <c r="G1044" s="53">
        <f t="shared" si="3"/>
        <v>0.926098198</v>
      </c>
    </row>
    <row r="1045">
      <c r="A1045" s="61">
        <v>1.51370228E9</v>
      </c>
      <c r="B1045" s="61">
        <v>0.0</v>
      </c>
      <c r="C1045" s="61">
        <v>3988.0</v>
      </c>
      <c r="D1045" s="57" t="s">
        <v>377</v>
      </c>
      <c r="E1045" s="62" t="str">
        <f t="shared" si="1"/>
        <v>Test</v>
      </c>
      <c r="F1045" s="53" t="str">
        <f t="shared" si="2"/>
        <v>Beijing_0</v>
      </c>
      <c r="G1045" s="53">
        <f t="shared" si="3"/>
        <v>0.8404972087</v>
      </c>
    </row>
    <row r="1046">
      <c r="A1046" s="61">
        <v>1.516575761E9</v>
      </c>
      <c r="B1046" s="61">
        <v>0.0</v>
      </c>
      <c r="C1046" s="61">
        <v>2308.0</v>
      </c>
      <c r="D1046" s="57" t="s">
        <v>377</v>
      </c>
      <c r="E1046" s="62" t="str">
        <f t="shared" si="1"/>
        <v>Test</v>
      </c>
      <c r="F1046" s="53" t="str">
        <f t="shared" si="2"/>
        <v>Beijing_0</v>
      </c>
      <c r="G1046" s="53">
        <f t="shared" si="3"/>
        <v>0.6167576625</v>
      </c>
    </row>
    <row r="1047">
      <c r="A1047" s="61">
        <v>1.511732631E9</v>
      </c>
      <c r="B1047" s="61">
        <v>0.0</v>
      </c>
      <c r="C1047" s="61">
        <v>170.0</v>
      </c>
      <c r="D1047" s="57" t="s">
        <v>377</v>
      </c>
      <c r="E1047" s="62" t="str">
        <f t="shared" si="1"/>
        <v>Test</v>
      </c>
      <c r="F1047" s="53" t="str">
        <f t="shared" si="2"/>
        <v>Beijing_0</v>
      </c>
      <c r="G1047" s="53">
        <f t="shared" si="3"/>
        <v>0.6866206087</v>
      </c>
    </row>
    <row r="1048">
      <c r="A1048" s="61">
        <v>1.511354081E9</v>
      </c>
      <c r="B1048" s="61">
        <v>0.0</v>
      </c>
      <c r="C1048" s="61">
        <v>3337.0</v>
      </c>
      <c r="D1048" s="57" t="s">
        <v>377</v>
      </c>
      <c r="E1048" s="62" t="str">
        <f t="shared" si="1"/>
        <v>Test</v>
      </c>
      <c r="F1048" s="53" t="str">
        <f t="shared" si="2"/>
        <v>Beijing_0</v>
      </c>
      <c r="G1048" s="53">
        <f t="shared" si="3"/>
        <v>0.9153597968</v>
      </c>
    </row>
    <row r="1049">
      <c r="A1049" s="61">
        <v>1.514901351E9</v>
      </c>
      <c r="B1049" s="61">
        <v>0.0</v>
      </c>
      <c r="C1049" s="61">
        <v>553.0</v>
      </c>
      <c r="D1049" s="57" t="s">
        <v>377</v>
      </c>
      <c r="E1049" s="62" t="str">
        <f t="shared" si="1"/>
        <v>Test</v>
      </c>
      <c r="F1049" s="53" t="str">
        <f t="shared" si="2"/>
        <v>Beijing_0</v>
      </c>
      <c r="G1049" s="53">
        <f t="shared" si="3"/>
        <v>0.1810937127</v>
      </c>
    </row>
    <row r="1050">
      <c r="A1050" s="61">
        <v>1.51188735E9</v>
      </c>
      <c r="B1050" s="61">
        <v>0.0</v>
      </c>
      <c r="C1050" s="61">
        <v>1763.0</v>
      </c>
      <c r="D1050" s="57" t="s">
        <v>377</v>
      </c>
      <c r="E1050" s="62" t="str">
        <f t="shared" si="1"/>
        <v>Test</v>
      </c>
      <c r="F1050" s="53" t="str">
        <f t="shared" si="2"/>
        <v>Beijing_0</v>
      </c>
      <c r="G1050" s="53">
        <f t="shared" si="3"/>
        <v>0.1708830682</v>
      </c>
    </row>
    <row r="1051">
      <c r="A1051" s="61">
        <v>1.51634402E9</v>
      </c>
      <c r="B1051" s="61">
        <v>0.0</v>
      </c>
      <c r="C1051" s="61">
        <v>1947.0</v>
      </c>
      <c r="D1051" s="57" t="s">
        <v>377</v>
      </c>
      <c r="E1051" s="62" t="str">
        <f t="shared" si="1"/>
        <v>Test</v>
      </c>
      <c r="F1051" s="53" t="str">
        <f t="shared" si="2"/>
        <v>Beijing_0</v>
      </c>
      <c r="G1051" s="53">
        <f t="shared" si="3"/>
        <v>0.7843476928</v>
      </c>
    </row>
    <row r="1052">
      <c r="A1052" s="61">
        <v>1.51866797E9</v>
      </c>
      <c r="B1052" s="61">
        <v>0.0</v>
      </c>
      <c r="C1052" s="61">
        <v>1448.0</v>
      </c>
      <c r="D1052" s="57" t="s">
        <v>377</v>
      </c>
      <c r="E1052" s="62" t="str">
        <f t="shared" si="1"/>
        <v>Test</v>
      </c>
      <c r="F1052" s="53" t="str">
        <f t="shared" si="2"/>
        <v>Beijing_0</v>
      </c>
      <c r="G1052" s="53">
        <f t="shared" si="3"/>
        <v>0.1502609615</v>
      </c>
    </row>
    <row r="1053">
      <c r="A1053" s="61">
        <v>1.51579963E9</v>
      </c>
      <c r="B1053" s="61">
        <v>0.0</v>
      </c>
      <c r="C1053" s="61">
        <v>1479.0</v>
      </c>
      <c r="D1053" s="57" t="s">
        <v>377</v>
      </c>
      <c r="E1053" s="62" t="str">
        <f t="shared" si="1"/>
        <v>Test</v>
      </c>
      <c r="F1053" s="53" t="str">
        <f t="shared" si="2"/>
        <v>Beijing_0</v>
      </c>
      <c r="G1053" s="53">
        <f t="shared" si="3"/>
        <v>0.220095274</v>
      </c>
    </row>
    <row r="1054">
      <c r="A1054" s="61">
        <v>1.511596161E9</v>
      </c>
      <c r="B1054" s="61">
        <v>0.0</v>
      </c>
      <c r="C1054" s="61">
        <v>912.0</v>
      </c>
      <c r="D1054" s="57" t="s">
        <v>377</v>
      </c>
      <c r="E1054" s="62" t="str">
        <f t="shared" si="1"/>
        <v>Test</v>
      </c>
      <c r="F1054" s="53" t="str">
        <f t="shared" si="2"/>
        <v>Beijing_0</v>
      </c>
      <c r="G1054" s="53">
        <f t="shared" si="3"/>
        <v>0.8143610416</v>
      </c>
    </row>
    <row r="1055">
      <c r="A1055" s="61">
        <v>1.513368652E9</v>
      </c>
      <c r="B1055" s="61">
        <v>0.0</v>
      </c>
      <c r="C1055" s="61">
        <v>382.0</v>
      </c>
      <c r="D1055" s="57" t="s">
        <v>377</v>
      </c>
      <c r="E1055" s="62" t="str">
        <f t="shared" si="1"/>
        <v>Test</v>
      </c>
      <c r="F1055" s="53" t="str">
        <f t="shared" si="2"/>
        <v>Beijing_0</v>
      </c>
      <c r="G1055" s="53">
        <f t="shared" si="3"/>
        <v>0.3478641882</v>
      </c>
    </row>
    <row r="1056">
      <c r="A1056" s="61">
        <v>1.51696923E9</v>
      </c>
      <c r="B1056" s="61">
        <v>0.0</v>
      </c>
      <c r="C1056" s="61">
        <v>1668.0</v>
      </c>
      <c r="D1056" s="57" t="s">
        <v>377</v>
      </c>
      <c r="E1056" s="62" t="str">
        <f t="shared" si="1"/>
        <v>Test</v>
      </c>
      <c r="F1056" s="53" t="str">
        <f t="shared" si="2"/>
        <v>Beijing_0</v>
      </c>
      <c r="G1056" s="53">
        <f t="shared" si="3"/>
        <v>0.930361893</v>
      </c>
    </row>
    <row r="1057">
      <c r="A1057" s="61">
        <v>1.515467471E9</v>
      </c>
      <c r="B1057" s="61">
        <v>0.0</v>
      </c>
      <c r="C1057" s="61">
        <v>396.0</v>
      </c>
      <c r="D1057" s="57" t="s">
        <v>377</v>
      </c>
      <c r="E1057" s="62" t="str">
        <f t="shared" si="1"/>
        <v>Test</v>
      </c>
      <c r="F1057" s="53" t="str">
        <f t="shared" si="2"/>
        <v>Beijing_0</v>
      </c>
      <c r="G1057" s="53">
        <f t="shared" si="3"/>
        <v>0.7551639638</v>
      </c>
    </row>
    <row r="1058">
      <c r="A1058" s="61">
        <v>1.51709978E9</v>
      </c>
      <c r="B1058" s="61">
        <v>0.0</v>
      </c>
      <c r="C1058" s="61">
        <v>2156.0</v>
      </c>
      <c r="D1058" s="57" t="s">
        <v>377</v>
      </c>
      <c r="E1058" s="62" t="str">
        <f t="shared" si="1"/>
        <v>Test</v>
      </c>
      <c r="F1058" s="53" t="str">
        <f t="shared" si="2"/>
        <v>Beijing_0</v>
      </c>
      <c r="G1058" s="53">
        <f t="shared" si="3"/>
        <v>0.9752966728</v>
      </c>
    </row>
    <row r="1059">
      <c r="A1059" s="61">
        <v>1.512521232E9</v>
      </c>
      <c r="B1059" s="61">
        <v>0.0</v>
      </c>
      <c r="C1059" s="61">
        <v>528.0</v>
      </c>
      <c r="D1059" s="57" t="s">
        <v>377</v>
      </c>
      <c r="E1059" s="62" t="str">
        <f t="shared" si="1"/>
        <v>Test</v>
      </c>
      <c r="F1059" s="53" t="str">
        <f t="shared" si="2"/>
        <v>Beijing_0</v>
      </c>
      <c r="G1059" s="53">
        <f t="shared" si="3"/>
        <v>0.5271229722</v>
      </c>
    </row>
    <row r="1060">
      <c r="A1060" s="61">
        <v>1.516319991E9</v>
      </c>
      <c r="B1060" s="61">
        <v>0.0</v>
      </c>
      <c r="C1060" s="61">
        <v>743.0</v>
      </c>
      <c r="D1060" s="57" t="s">
        <v>377</v>
      </c>
      <c r="E1060" s="62" t="str">
        <f t="shared" si="1"/>
        <v>Test</v>
      </c>
      <c r="F1060" s="53" t="str">
        <f t="shared" si="2"/>
        <v>Beijing_0</v>
      </c>
      <c r="G1060" s="53">
        <f t="shared" si="3"/>
        <v>0.9672827309</v>
      </c>
    </row>
    <row r="1061">
      <c r="A1061" s="61">
        <v>1.517823942E9</v>
      </c>
      <c r="B1061" s="61">
        <v>0.0</v>
      </c>
      <c r="C1061" s="61">
        <v>5017.0</v>
      </c>
      <c r="D1061" s="57" t="s">
        <v>377</v>
      </c>
      <c r="E1061" s="62" t="str">
        <f t="shared" si="1"/>
        <v>Test</v>
      </c>
      <c r="F1061" s="53" t="str">
        <f t="shared" si="2"/>
        <v>Beijing_0</v>
      </c>
      <c r="G1061" s="53">
        <f t="shared" si="3"/>
        <v>0.01851818628</v>
      </c>
    </row>
    <row r="1062">
      <c r="A1062" s="61">
        <v>1.517754942E9</v>
      </c>
      <c r="B1062" s="61">
        <v>0.0</v>
      </c>
      <c r="C1062" s="61">
        <v>182.0</v>
      </c>
      <c r="D1062" s="57" t="s">
        <v>377</v>
      </c>
      <c r="E1062" s="62" t="str">
        <f t="shared" si="1"/>
        <v>Test</v>
      </c>
      <c r="F1062" s="53" t="str">
        <f t="shared" si="2"/>
        <v>Beijing_0</v>
      </c>
      <c r="G1062" s="53">
        <f t="shared" si="3"/>
        <v>0.1411582171</v>
      </c>
    </row>
    <row r="1063">
      <c r="A1063" s="61">
        <v>1.517009772E9</v>
      </c>
      <c r="B1063" s="61">
        <v>0.0</v>
      </c>
      <c r="C1063" s="61">
        <v>115.0</v>
      </c>
      <c r="D1063" s="57" t="s">
        <v>377</v>
      </c>
      <c r="E1063" s="62" t="str">
        <f t="shared" si="1"/>
        <v>Test</v>
      </c>
      <c r="F1063" s="53" t="str">
        <f t="shared" si="2"/>
        <v>Beijing_0</v>
      </c>
      <c r="G1063" s="53">
        <f t="shared" si="3"/>
        <v>0.188672632</v>
      </c>
    </row>
    <row r="1064">
      <c r="A1064" s="61">
        <v>1.51486561E9</v>
      </c>
      <c r="B1064" s="61">
        <v>0.0</v>
      </c>
      <c r="C1064" s="61">
        <v>1526.0</v>
      </c>
      <c r="D1064" s="57" t="s">
        <v>377</v>
      </c>
      <c r="E1064" s="62" t="str">
        <f t="shared" si="1"/>
        <v>Test</v>
      </c>
      <c r="F1064" s="53" t="str">
        <f t="shared" si="2"/>
        <v>Beijing_0</v>
      </c>
      <c r="G1064" s="53">
        <f t="shared" si="3"/>
        <v>0.6359668062</v>
      </c>
    </row>
    <row r="1065">
      <c r="A1065" s="61">
        <v>1.51620493E9</v>
      </c>
      <c r="B1065" s="61">
        <v>0.0</v>
      </c>
      <c r="C1065" s="61">
        <v>2282.0</v>
      </c>
      <c r="D1065" s="57" t="s">
        <v>377</v>
      </c>
      <c r="E1065" s="62" t="str">
        <f t="shared" si="1"/>
        <v>Test</v>
      </c>
      <c r="F1065" s="53" t="str">
        <f t="shared" si="2"/>
        <v>Beijing_0</v>
      </c>
      <c r="G1065" s="53">
        <f t="shared" si="3"/>
        <v>0.2311022324</v>
      </c>
    </row>
    <row r="1066">
      <c r="A1066" s="61">
        <v>1.511261831E9</v>
      </c>
      <c r="B1066" s="61">
        <v>0.0</v>
      </c>
      <c r="C1066" s="61">
        <v>3993.0</v>
      </c>
      <c r="D1066" s="57" t="s">
        <v>377</v>
      </c>
      <c r="E1066" s="62" t="str">
        <f t="shared" si="1"/>
        <v>Test</v>
      </c>
      <c r="F1066" s="53" t="str">
        <f t="shared" si="2"/>
        <v>Beijing_0</v>
      </c>
      <c r="G1066" s="53">
        <f t="shared" si="3"/>
        <v>0.1581690399</v>
      </c>
    </row>
    <row r="1067">
      <c r="A1067" s="61">
        <v>1.516509582E9</v>
      </c>
      <c r="B1067" s="61">
        <v>0.0</v>
      </c>
      <c r="C1067" s="61">
        <v>1024.0</v>
      </c>
      <c r="D1067" s="57" t="s">
        <v>377</v>
      </c>
      <c r="E1067" s="62" t="str">
        <f t="shared" si="1"/>
        <v>Test</v>
      </c>
      <c r="F1067" s="53" t="str">
        <f t="shared" si="2"/>
        <v>Beijing_0</v>
      </c>
      <c r="G1067" s="53">
        <f t="shared" si="3"/>
        <v>0.7325591542</v>
      </c>
    </row>
    <row r="1068">
      <c r="A1068" s="61">
        <v>1.516021462E9</v>
      </c>
      <c r="B1068" s="61">
        <v>0.0</v>
      </c>
      <c r="C1068" s="61">
        <v>2247.0</v>
      </c>
      <c r="D1068" s="57" t="s">
        <v>377</v>
      </c>
      <c r="E1068" s="62" t="str">
        <f t="shared" si="1"/>
        <v>Test</v>
      </c>
      <c r="F1068" s="53" t="str">
        <f t="shared" si="2"/>
        <v>Beijing_0</v>
      </c>
      <c r="G1068" s="53">
        <f t="shared" si="3"/>
        <v>0.4549296716</v>
      </c>
    </row>
    <row r="1069">
      <c r="A1069" s="61">
        <v>1.519882252E9</v>
      </c>
      <c r="B1069" s="61">
        <v>0.0</v>
      </c>
      <c r="C1069" s="61">
        <v>1479.0</v>
      </c>
      <c r="D1069" s="57" t="s">
        <v>377</v>
      </c>
      <c r="E1069" s="62" t="str">
        <f t="shared" si="1"/>
        <v>Test</v>
      </c>
      <c r="F1069" s="53" t="str">
        <f t="shared" si="2"/>
        <v>Beijing_0</v>
      </c>
      <c r="G1069" s="53">
        <f t="shared" si="3"/>
        <v>0.4038766648</v>
      </c>
    </row>
    <row r="1070">
      <c r="A1070" s="61">
        <v>1.51821701E9</v>
      </c>
      <c r="B1070" s="61">
        <v>0.0</v>
      </c>
      <c r="C1070" s="61">
        <v>1806.0</v>
      </c>
      <c r="D1070" s="57" t="s">
        <v>377</v>
      </c>
      <c r="E1070" s="62" t="str">
        <f t="shared" si="1"/>
        <v>Test</v>
      </c>
      <c r="F1070" s="53" t="str">
        <f t="shared" si="2"/>
        <v>Beijing_0</v>
      </c>
      <c r="G1070" s="53">
        <f t="shared" si="3"/>
        <v>0.107784036</v>
      </c>
    </row>
    <row r="1071">
      <c r="A1071" s="61">
        <v>1.511506342E9</v>
      </c>
      <c r="B1071" s="61">
        <v>0.0</v>
      </c>
      <c r="C1071" s="61">
        <v>1569.0</v>
      </c>
      <c r="D1071" s="57" t="s">
        <v>377</v>
      </c>
      <c r="E1071" s="62" t="str">
        <f t="shared" si="1"/>
        <v>Test</v>
      </c>
      <c r="F1071" s="53" t="str">
        <f t="shared" si="2"/>
        <v>Beijing_0</v>
      </c>
      <c r="G1071" s="53">
        <f t="shared" si="3"/>
        <v>0.8395301674</v>
      </c>
    </row>
    <row r="1072">
      <c r="A1072" s="61">
        <v>1.517535232E9</v>
      </c>
      <c r="B1072" s="61">
        <v>0.0</v>
      </c>
      <c r="C1072" s="61">
        <v>2335.0</v>
      </c>
      <c r="D1072" s="57" t="s">
        <v>377</v>
      </c>
      <c r="E1072" s="62" t="str">
        <f t="shared" si="1"/>
        <v>Test</v>
      </c>
      <c r="F1072" s="53" t="str">
        <f t="shared" si="2"/>
        <v>Beijing_0</v>
      </c>
      <c r="G1072" s="53">
        <f t="shared" si="3"/>
        <v>0.8229903952</v>
      </c>
    </row>
    <row r="1073">
      <c r="A1073" s="61">
        <v>1.5187211E9</v>
      </c>
      <c r="B1073" s="61">
        <v>0.0</v>
      </c>
      <c r="C1073" s="61">
        <v>728.0</v>
      </c>
      <c r="D1073" s="57" t="s">
        <v>377</v>
      </c>
      <c r="E1073" s="62" t="str">
        <f t="shared" si="1"/>
        <v>Test</v>
      </c>
      <c r="F1073" s="53" t="str">
        <f t="shared" si="2"/>
        <v>Beijing_0</v>
      </c>
      <c r="G1073" s="53">
        <f t="shared" si="3"/>
        <v>0.6639701542</v>
      </c>
    </row>
    <row r="1074">
      <c r="A1074" s="61">
        <v>1.512406711E9</v>
      </c>
      <c r="B1074" s="61">
        <v>0.0</v>
      </c>
      <c r="C1074" s="61">
        <v>1981.0</v>
      </c>
      <c r="D1074" s="57" t="s">
        <v>377</v>
      </c>
      <c r="E1074" s="62" t="str">
        <f t="shared" si="1"/>
        <v>Test</v>
      </c>
      <c r="F1074" s="53" t="str">
        <f t="shared" si="2"/>
        <v>Beijing_0</v>
      </c>
      <c r="G1074" s="53">
        <f t="shared" si="3"/>
        <v>0.9386258715</v>
      </c>
    </row>
    <row r="1075">
      <c r="A1075" s="61">
        <v>1.517490772E9</v>
      </c>
      <c r="B1075" s="61">
        <v>0.0</v>
      </c>
      <c r="C1075" s="61">
        <v>676.0</v>
      </c>
      <c r="D1075" s="57" t="s">
        <v>377</v>
      </c>
      <c r="E1075" s="62" t="str">
        <f t="shared" si="1"/>
        <v>Test</v>
      </c>
      <c r="F1075" s="53" t="str">
        <f t="shared" si="2"/>
        <v>Beijing_0</v>
      </c>
      <c r="G1075" s="53">
        <f t="shared" si="3"/>
        <v>0.5185672857</v>
      </c>
    </row>
    <row r="1076">
      <c r="A1076" s="61">
        <v>1.517085832E9</v>
      </c>
      <c r="B1076" s="61">
        <v>0.0</v>
      </c>
      <c r="C1076" s="61">
        <v>1934.0</v>
      </c>
      <c r="D1076" s="57" t="s">
        <v>377</v>
      </c>
      <c r="E1076" s="62" t="str">
        <f t="shared" si="1"/>
        <v>Test</v>
      </c>
      <c r="F1076" s="53" t="str">
        <f t="shared" si="2"/>
        <v>Beijing_0</v>
      </c>
      <c r="G1076" s="53">
        <f t="shared" si="3"/>
        <v>0.1308014769</v>
      </c>
    </row>
    <row r="1077">
      <c r="A1077" s="61">
        <v>1.515136482E9</v>
      </c>
      <c r="B1077" s="61">
        <v>0.0</v>
      </c>
      <c r="C1077" s="61">
        <v>1595.0</v>
      </c>
      <c r="D1077" s="57" t="s">
        <v>377</v>
      </c>
      <c r="E1077" s="62" t="str">
        <f t="shared" si="1"/>
        <v>Test</v>
      </c>
      <c r="F1077" s="53" t="str">
        <f t="shared" si="2"/>
        <v>Beijing_0</v>
      </c>
      <c r="G1077" s="53">
        <f t="shared" si="3"/>
        <v>0.4195657172</v>
      </c>
    </row>
    <row r="1078">
      <c r="A1078" s="61">
        <v>1.51152989E9</v>
      </c>
      <c r="B1078" s="61">
        <v>0.0</v>
      </c>
      <c r="C1078" s="61">
        <v>3972.0</v>
      </c>
      <c r="D1078" s="57" t="s">
        <v>377</v>
      </c>
      <c r="E1078" s="62" t="str">
        <f t="shared" si="1"/>
        <v>Test</v>
      </c>
      <c r="F1078" s="53" t="str">
        <f t="shared" si="2"/>
        <v>Beijing_0</v>
      </c>
      <c r="G1078" s="53">
        <f t="shared" si="3"/>
        <v>0.3262014833</v>
      </c>
    </row>
    <row r="1079">
      <c r="A1079" s="61">
        <v>1.51223802E9</v>
      </c>
      <c r="B1079" s="61">
        <v>0.0</v>
      </c>
      <c r="C1079" s="61">
        <v>2496.0</v>
      </c>
      <c r="D1079" s="57" t="s">
        <v>377</v>
      </c>
      <c r="E1079" s="62" t="str">
        <f t="shared" si="1"/>
        <v>Test</v>
      </c>
      <c r="F1079" s="53" t="str">
        <f t="shared" si="2"/>
        <v>Beijing_0</v>
      </c>
      <c r="G1079" s="53">
        <f t="shared" si="3"/>
        <v>0.1890304456</v>
      </c>
    </row>
    <row r="1080">
      <c r="A1080" s="61">
        <v>1.514312521E9</v>
      </c>
      <c r="B1080" s="61">
        <v>0.0</v>
      </c>
      <c r="C1080" s="61">
        <v>1572.0</v>
      </c>
      <c r="D1080" s="57" t="s">
        <v>377</v>
      </c>
      <c r="E1080" s="62" t="str">
        <f t="shared" si="1"/>
        <v>Test</v>
      </c>
      <c r="F1080" s="53" t="str">
        <f t="shared" si="2"/>
        <v>Beijing_0</v>
      </c>
      <c r="G1080" s="53">
        <f t="shared" si="3"/>
        <v>0.1125645774</v>
      </c>
    </row>
    <row r="1081">
      <c r="A1081" s="61">
        <v>1.512989881E9</v>
      </c>
      <c r="B1081" s="61">
        <v>0.0</v>
      </c>
      <c r="C1081" s="61">
        <v>2123.0</v>
      </c>
      <c r="D1081" s="57" t="s">
        <v>377</v>
      </c>
      <c r="E1081" s="62" t="str">
        <f t="shared" si="1"/>
        <v>Test</v>
      </c>
      <c r="F1081" s="53" t="str">
        <f t="shared" si="2"/>
        <v>Beijing_0</v>
      </c>
      <c r="G1081" s="53">
        <f t="shared" si="3"/>
        <v>0.6197780141</v>
      </c>
    </row>
    <row r="1082">
      <c r="A1082" s="61">
        <v>1.517192772E9</v>
      </c>
      <c r="B1082" s="61">
        <v>0.0</v>
      </c>
      <c r="C1082" s="61">
        <v>305.0</v>
      </c>
      <c r="D1082" s="57" t="s">
        <v>377</v>
      </c>
      <c r="E1082" s="62" t="str">
        <f t="shared" si="1"/>
        <v>Test</v>
      </c>
      <c r="F1082" s="53" t="str">
        <f t="shared" si="2"/>
        <v>Beijing_0</v>
      </c>
      <c r="G1082" s="53">
        <f t="shared" si="3"/>
        <v>0.6829149467</v>
      </c>
    </row>
    <row r="1083">
      <c r="A1083" s="61">
        <v>1.512041421E9</v>
      </c>
      <c r="B1083" s="61">
        <v>0.0</v>
      </c>
      <c r="C1083" s="61">
        <v>1470.0</v>
      </c>
      <c r="D1083" s="57" t="s">
        <v>377</v>
      </c>
      <c r="E1083" s="62" t="str">
        <f t="shared" si="1"/>
        <v>Test</v>
      </c>
      <c r="F1083" s="53" t="str">
        <f t="shared" si="2"/>
        <v>Beijing_0</v>
      </c>
      <c r="G1083" s="53">
        <f t="shared" si="3"/>
        <v>0.3022048994</v>
      </c>
    </row>
    <row r="1084">
      <c r="A1084" s="61">
        <v>1.512217841E9</v>
      </c>
      <c r="B1084" s="61">
        <v>0.0</v>
      </c>
      <c r="C1084" s="61">
        <v>3182.0</v>
      </c>
      <c r="D1084" s="57" t="s">
        <v>377</v>
      </c>
      <c r="E1084" s="62" t="str">
        <f t="shared" si="1"/>
        <v>Test</v>
      </c>
      <c r="F1084" s="53" t="str">
        <f t="shared" si="2"/>
        <v>Beijing_0</v>
      </c>
      <c r="G1084" s="53">
        <f t="shared" si="3"/>
        <v>0.7066392283</v>
      </c>
    </row>
    <row r="1085">
      <c r="A1085" s="61">
        <v>1.513645112E9</v>
      </c>
      <c r="B1085" s="61">
        <v>0.0</v>
      </c>
      <c r="C1085" s="61">
        <v>2979.0</v>
      </c>
      <c r="D1085" s="57" t="s">
        <v>377</v>
      </c>
      <c r="E1085" s="62" t="str">
        <f t="shared" si="1"/>
        <v>Test</v>
      </c>
      <c r="F1085" s="53" t="str">
        <f t="shared" si="2"/>
        <v>Beijing_0</v>
      </c>
      <c r="G1085" s="53">
        <f t="shared" si="3"/>
        <v>0.2144099873</v>
      </c>
    </row>
    <row r="1086">
      <c r="A1086" s="61">
        <v>1.518987782E9</v>
      </c>
      <c r="B1086" s="61">
        <v>0.0</v>
      </c>
      <c r="C1086" s="61">
        <v>665.0</v>
      </c>
      <c r="D1086" s="57" t="s">
        <v>377</v>
      </c>
      <c r="E1086" s="62" t="str">
        <f t="shared" si="1"/>
        <v>Test</v>
      </c>
      <c r="F1086" s="53" t="str">
        <f t="shared" si="2"/>
        <v>Beijing_0</v>
      </c>
      <c r="G1086" s="53">
        <f t="shared" si="3"/>
        <v>0.847337565</v>
      </c>
    </row>
    <row r="1087">
      <c r="A1087" s="61">
        <v>1.51663371E9</v>
      </c>
      <c r="B1087" s="61">
        <v>0.0</v>
      </c>
      <c r="C1087" s="61">
        <v>1925.0</v>
      </c>
      <c r="D1087" s="57" t="s">
        <v>377</v>
      </c>
      <c r="E1087" s="62" t="str">
        <f t="shared" si="1"/>
        <v>Test</v>
      </c>
      <c r="F1087" s="53" t="str">
        <f t="shared" si="2"/>
        <v>Beijing_0</v>
      </c>
      <c r="G1087" s="53">
        <f t="shared" si="3"/>
        <v>0.1838004596</v>
      </c>
    </row>
    <row r="1088">
      <c r="A1088" s="61">
        <v>1.519221911E9</v>
      </c>
      <c r="B1088" s="61">
        <v>0.0</v>
      </c>
      <c r="C1088" s="61">
        <v>168.0</v>
      </c>
      <c r="D1088" s="57" t="s">
        <v>377</v>
      </c>
      <c r="E1088" s="62" t="str">
        <f t="shared" si="1"/>
        <v>Test</v>
      </c>
      <c r="F1088" s="53" t="str">
        <f t="shared" si="2"/>
        <v>Beijing_0</v>
      </c>
      <c r="G1088" s="53">
        <f t="shared" si="3"/>
        <v>0.7533221967</v>
      </c>
    </row>
    <row r="1089">
      <c r="A1089" s="61">
        <v>1.51885294E9</v>
      </c>
      <c r="B1089" s="61">
        <v>0.0</v>
      </c>
      <c r="C1089" s="61">
        <v>2873.0</v>
      </c>
      <c r="D1089" s="57" t="s">
        <v>377</v>
      </c>
      <c r="E1089" s="62" t="str">
        <f t="shared" si="1"/>
        <v>Test</v>
      </c>
      <c r="F1089" s="53" t="str">
        <f t="shared" si="2"/>
        <v>Beijing_0</v>
      </c>
      <c r="G1089" s="53">
        <f t="shared" si="3"/>
        <v>0.6733610612</v>
      </c>
    </row>
    <row r="1090">
      <c r="A1090" s="61">
        <v>1.511641942E9</v>
      </c>
      <c r="B1090" s="61">
        <v>0.0</v>
      </c>
      <c r="C1090" s="61">
        <v>1983.0</v>
      </c>
      <c r="D1090" s="57" t="s">
        <v>377</v>
      </c>
      <c r="E1090" s="62" t="str">
        <f t="shared" si="1"/>
        <v>Test</v>
      </c>
      <c r="F1090" s="53" t="str">
        <f t="shared" si="2"/>
        <v>Beijing_0</v>
      </c>
      <c r="G1090" s="53">
        <f t="shared" si="3"/>
        <v>0.7443919939</v>
      </c>
    </row>
    <row r="1091">
      <c r="A1091" s="61">
        <v>1.516234381E9</v>
      </c>
      <c r="B1091" s="61">
        <v>0.0</v>
      </c>
      <c r="C1091" s="61">
        <v>1970.0</v>
      </c>
      <c r="D1091" s="57" t="s">
        <v>377</v>
      </c>
      <c r="E1091" s="62" t="str">
        <f t="shared" si="1"/>
        <v>Test</v>
      </c>
      <c r="F1091" s="53" t="str">
        <f t="shared" si="2"/>
        <v>Beijing_0</v>
      </c>
      <c r="G1091" s="53">
        <f t="shared" si="3"/>
        <v>0.3619595335</v>
      </c>
    </row>
    <row r="1092">
      <c r="A1092" s="61">
        <v>1.511996021E9</v>
      </c>
      <c r="B1092" s="61">
        <v>0.0</v>
      </c>
      <c r="C1092" s="61">
        <v>3007.0</v>
      </c>
      <c r="D1092" s="57" t="s">
        <v>377</v>
      </c>
      <c r="E1092" s="62" t="str">
        <f t="shared" si="1"/>
        <v>Test</v>
      </c>
      <c r="F1092" s="53" t="str">
        <f t="shared" si="2"/>
        <v>Beijing_0</v>
      </c>
      <c r="G1092" s="53">
        <f t="shared" si="3"/>
        <v>0.5738952902</v>
      </c>
    </row>
    <row r="1093">
      <c r="A1093" s="61">
        <v>1.519161132E9</v>
      </c>
      <c r="B1093" s="61">
        <v>0.0</v>
      </c>
      <c r="C1093" s="61">
        <v>36.0</v>
      </c>
      <c r="D1093" s="57" t="s">
        <v>377</v>
      </c>
      <c r="E1093" s="62" t="str">
        <f t="shared" si="1"/>
        <v>Test</v>
      </c>
      <c r="F1093" s="53" t="str">
        <f t="shared" si="2"/>
        <v>Beijing_0</v>
      </c>
      <c r="G1093" s="53">
        <f t="shared" si="3"/>
        <v>0.08659112571</v>
      </c>
    </row>
    <row r="1094">
      <c r="A1094" s="61">
        <v>1.515342471E9</v>
      </c>
      <c r="B1094" s="61">
        <v>0.0</v>
      </c>
      <c r="C1094" s="61">
        <v>2358.0</v>
      </c>
      <c r="D1094" s="57" t="s">
        <v>377</v>
      </c>
      <c r="E1094" s="62" t="str">
        <f t="shared" si="1"/>
        <v>Test</v>
      </c>
      <c r="F1094" s="53" t="str">
        <f t="shared" si="2"/>
        <v>Beijing_0</v>
      </c>
      <c r="G1094" s="53">
        <f t="shared" si="3"/>
        <v>0.2270519289</v>
      </c>
    </row>
    <row r="1095">
      <c r="A1095" s="61">
        <v>1.51915181E9</v>
      </c>
      <c r="B1095" s="61">
        <v>0.0</v>
      </c>
      <c r="C1095" s="61">
        <v>1829.0</v>
      </c>
      <c r="D1095" s="57" t="s">
        <v>377</v>
      </c>
      <c r="E1095" s="62" t="str">
        <f t="shared" si="1"/>
        <v>Test</v>
      </c>
      <c r="F1095" s="53" t="str">
        <f t="shared" si="2"/>
        <v>Beijing_0</v>
      </c>
      <c r="G1095" s="53">
        <f t="shared" si="3"/>
        <v>0.6345888894</v>
      </c>
    </row>
    <row r="1096">
      <c r="A1096" s="61">
        <v>1.518162662E9</v>
      </c>
      <c r="B1096" s="61">
        <v>0.0</v>
      </c>
      <c r="C1096" s="61">
        <v>970.0</v>
      </c>
      <c r="D1096" s="57" t="s">
        <v>377</v>
      </c>
      <c r="E1096" s="62" t="str">
        <f t="shared" si="1"/>
        <v>Test</v>
      </c>
      <c r="F1096" s="53" t="str">
        <f t="shared" si="2"/>
        <v>Beijing_0</v>
      </c>
      <c r="G1096" s="53">
        <f t="shared" si="3"/>
        <v>0.8471098642</v>
      </c>
    </row>
    <row r="1097">
      <c r="A1097" s="61">
        <v>1.51923791E9</v>
      </c>
      <c r="B1097" s="61">
        <v>0.0</v>
      </c>
      <c r="C1097" s="61">
        <v>861.0</v>
      </c>
      <c r="D1097" s="57" t="s">
        <v>377</v>
      </c>
      <c r="E1097" s="62" t="str">
        <f t="shared" si="1"/>
        <v>Test</v>
      </c>
      <c r="F1097" s="53" t="str">
        <f t="shared" si="2"/>
        <v>Beijing_0</v>
      </c>
      <c r="G1097" s="53">
        <f t="shared" si="3"/>
        <v>0.9329279408</v>
      </c>
    </row>
    <row r="1098">
      <c r="A1098" s="61">
        <v>1.51542304E9</v>
      </c>
      <c r="B1098" s="61">
        <v>0.0</v>
      </c>
      <c r="C1098" s="61">
        <v>1982.0</v>
      </c>
      <c r="D1098" s="57" t="s">
        <v>377</v>
      </c>
      <c r="E1098" s="62" t="str">
        <f t="shared" si="1"/>
        <v>Test</v>
      </c>
      <c r="F1098" s="53" t="str">
        <f t="shared" si="2"/>
        <v>Beijing_0</v>
      </c>
      <c r="G1098" s="53">
        <f t="shared" si="3"/>
        <v>0.3853547102</v>
      </c>
    </row>
    <row r="1099">
      <c r="A1099" s="61">
        <v>1.51614163E9</v>
      </c>
      <c r="B1099" s="61">
        <v>0.0</v>
      </c>
      <c r="C1099" s="61">
        <v>238.0</v>
      </c>
      <c r="D1099" s="57" t="s">
        <v>377</v>
      </c>
      <c r="E1099" s="62" t="str">
        <f t="shared" si="1"/>
        <v>Test</v>
      </c>
      <c r="F1099" s="53" t="str">
        <f t="shared" si="2"/>
        <v>Beijing_0</v>
      </c>
      <c r="G1099" s="53">
        <f t="shared" si="3"/>
        <v>0.525337423</v>
      </c>
    </row>
    <row r="1100">
      <c r="A1100" s="61">
        <v>1.514400692E9</v>
      </c>
      <c r="B1100" s="61">
        <v>0.0</v>
      </c>
      <c r="C1100" s="61">
        <v>1370.0</v>
      </c>
      <c r="D1100" s="57" t="s">
        <v>377</v>
      </c>
      <c r="E1100" s="62" t="str">
        <f t="shared" si="1"/>
        <v>Test</v>
      </c>
      <c r="F1100" s="53" t="str">
        <f t="shared" si="2"/>
        <v>Beijing_0</v>
      </c>
      <c r="G1100" s="53">
        <f t="shared" si="3"/>
        <v>0.2275967064</v>
      </c>
    </row>
    <row r="1101">
      <c r="A1101" s="61">
        <v>1.51897076E9</v>
      </c>
      <c r="B1101" s="61">
        <v>0.0</v>
      </c>
      <c r="C1101" s="61">
        <v>827.0</v>
      </c>
      <c r="D1101" s="57" t="s">
        <v>377</v>
      </c>
      <c r="E1101" s="62" t="str">
        <f t="shared" si="1"/>
        <v>Test</v>
      </c>
      <c r="F1101" s="53" t="str">
        <f t="shared" si="2"/>
        <v>Beijing_0</v>
      </c>
      <c r="G1101" s="53">
        <f t="shared" si="3"/>
        <v>0.07963783111</v>
      </c>
    </row>
    <row r="1102">
      <c r="A1102" s="61">
        <v>1.512830662E9</v>
      </c>
      <c r="B1102" s="61">
        <v>0.0</v>
      </c>
      <c r="C1102" s="61">
        <v>14.0</v>
      </c>
      <c r="D1102" s="57" t="s">
        <v>377</v>
      </c>
      <c r="E1102" s="62" t="str">
        <f t="shared" si="1"/>
        <v>Test</v>
      </c>
      <c r="F1102" s="53" t="str">
        <f t="shared" si="2"/>
        <v>Beijing_0</v>
      </c>
      <c r="G1102" s="53">
        <f t="shared" si="3"/>
        <v>0.8399690934</v>
      </c>
    </row>
    <row r="1103">
      <c r="A1103" s="61">
        <v>1.51668952E9</v>
      </c>
      <c r="B1103" s="61">
        <v>0.0</v>
      </c>
      <c r="C1103" s="61">
        <v>1784.0</v>
      </c>
      <c r="D1103" s="57" t="s">
        <v>377</v>
      </c>
      <c r="E1103" s="62" t="str">
        <f t="shared" si="1"/>
        <v>Test</v>
      </c>
      <c r="F1103" s="53" t="str">
        <f t="shared" si="2"/>
        <v>Beijing_0</v>
      </c>
      <c r="G1103" s="53">
        <f t="shared" si="3"/>
        <v>0.5793004516</v>
      </c>
    </row>
    <row r="1104">
      <c r="A1104" s="61">
        <v>1.518998822E9</v>
      </c>
      <c r="B1104" s="61">
        <v>0.0</v>
      </c>
      <c r="C1104" s="61">
        <v>1137.0</v>
      </c>
      <c r="D1104" s="57" t="s">
        <v>377</v>
      </c>
      <c r="E1104" s="62" t="str">
        <f t="shared" si="1"/>
        <v>Test</v>
      </c>
      <c r="F1104" s="53" t="str">
        <f t="shared" si="2"/>
        <v>Beijing_0</v>
      </c>
      <c r="G1104" s="53">
        <f t="shared" si="3"/>
        <v>0.835259778</v>
      </c>
    </row>
    <row r="1105">
      <c r="A1105" s="61">
        <v>1.51391293E9</v>
      </c>
      <c r="B1105" s="61">
        <v>0.0</v>
      </c>
      <c r="C1105" s="61">
        <v>1930.0</v>
      </c>
      <c r="D1105" s="57" t="s">
        <v>377</v>
      </c>
      <c r="E1105" s="62" t="str">
        <f t="shared" si="1"/>
        <v>Test</v>
      </c>
      <c r="F1105" s="53" t="str">
        <f t="shared" si="2"/>
        <v>Beijing_0</v>
      </c>
      <c r="G1105" s="53">
        <f t="shared" si="3"/>
        <v>0.9545629024</v>
      </c>
    </row>
    <row r="1106">
      <c r="A1106" s="61">
        <v>1.514049731E9</v>
      </c>
      <c r="B1106" s="61">
        <v>0.0</v>
      </c>
      <c r="C1106" s="61">
        <v>3600.0</v>
      </c>
      <c r="D1106" s="57" t="s">
        <v>377</v>
      </c>
      <c r="E1106" s="62" t="str">
        <f t="shared" si="1"/>
        <v>Test</v>
      </c>
      <c r="F1106" s="53" t="str">
        <f t="shared" si="2"/>
        <v>Beijing_0</v>
      </c>
      <c r="G1106" s="53">
        <f t="shared" si="3"/>
        <v>0.9252560835</v>
      </c>
    </row>
    <row r="1107">
      <c r="A1107" s="61">
        <v>1.516241131E9</v>
      </c>
      <c r="B1107" s="61">
        <v>0.0</v>
      </c>
      <c r="C1107" s="61">
        <v>1606.0</v>
      </c>
      <c r="D1107" s="57" t="s">
        <v>377</v>
      </c>
      <c r="E1107" s="62" t="str">
        <f t="shared" si="1"/>
        <v>Test</v>
      </c>
      <c r="F1107" s="53" t="str">
        <f t="shared" si="2"/>
        <v>Beijing_0</v>
      </c>
      <c r="G1107" s="53">
        <f t="shared" si="3"/>
        <v>0.1575385972</v>
      </c>
    </row>
    <row r="1108">
      <c r="A1108" s="61">
        <v>1.514466262E9</v>
      </c>
      <c r="B1108" s="61">
        <v>0.0</v>
      </c>
      <c r="C1108" s="61">
        <v>1091.0</v>
      </c>
      <c r="D1108" s="57" t="s">
        <v>377</v>
      </c>
      <c r="E1108" s="62" t="str">
        <f t="shared" si="1"/>
        <v>Test</v>
      </c>
      <c r="F1108" s="53" t="str">
        <f t="shared" si="2"/>
        <v>Beijing_0</v>
      </c>
      <c r="G1108" s="53">
        <f t="shared" si="3"/>
        <v>0.08553339049</v>
      </c>
    </row>
    <row r="1109">
      <c r="A1109" s="61">
        <v>1.51620475E9</v>
      </c>
      <c r="B1109" s="61">
        <v>0.0</v>
      </c>
      <c r="C1109" s="61">
        <v>1612.0</v>
      </c>
      <c r="D1109" s="57" t="s">
        <v>377</v>
      </c>
      <c r="E1109" s="62" t="str">
        <f t="shared" si="1"/>
        <v>Test</v>
      </c>
      <c r="F1109" s="53" t="str">
        <f t="shared" si="2"/>
        <v>Beijing_0</v>
      </c>
      <c r="G1109" s="53">
        <f t="shared" si="3"/>
        <v>0.1187603438</v>
      </c>
    </row>
    <row r="1110">
      <c r="A1110" s="61">
        <v>1.512064291E9</v>
      </c>
      <c r="B1110" s="61">
        <v>0.0</v>
      </c>
      <c r="C1110" s="61">
        <v>1211.0</v>
      </c>
      <c r="D1110" s="57" t="s">
        <v>377</v>
      </c>
      <c r="E1110" s="62" t="str">
        <f t="shared" si="1"/>
        <v>Test</v>
      </c>
      <c r="F1110" s="53" t="str">
        <f t="shared" si="2"/>
        <v>Beijing_0</v>
      </c>
      <c r="G1110" s="53">
        <f t="shared" si="3"/>
        <v>0.2107057432</v>
      </c>
    </row>
    <row r="1111">
      <c r="A1111" s="61">
        <v>1.513372241E9</v>
      </c>
      <c r="B1111" s="61">
        <v>0.0</v>
      </c>
      <c r="C1111" s="61">
        <v>1559.0</v>
      </c>
      <c r="D1111" s="57" t="s">
        <v>377</v>
      </c>
      <c r="E1111" s="62" t="str">
        <f t="shared" si="1"/>
        <v>Test</v>
      </c>
      <c r="F1111" s="53" t="str">
        <f t="shared" si="2"/>
        <v>Beijing_0</v>
      </c>
      <c r="G1111" s="53">
        <f t="shared" si="3"/>
        <v>0.003757134298</v>
      </c>
    </row>
    <row r="1112">
      <c r="A1112" s="61">
        <v>1.514904381E9</v>
      </c>
      <c r="B1112" s="61">
        <v>0.0</v>
      </c>
      <c r="C1112" s="61">
        <v>3454.0</v>
      </c>
      <c r="D1112" s="57" t="s">
        <v>377</v>
      </c>
      <c r="E1112" s="62" t="str">
        <f t="shared" si="1"/>
        <v>Test</v>
      </c>
      <c r="F1112" s="53" t="str">
        <f t="shared" si="2"/>
        <v>Beijing_0</v>
      </c>
      <c r="G1112" s="53">
        <f t="shared" si="3"/>
        <v>0.3274519362</v>
      </c>
    </row>
    <row r="1113">
      <c r="A1113" s="61">
        <v>1.513105471E9</v>
      </c>
      <c r="B1113" s="61">
        <v>0.0</v>
      </c>
      <c r="C1113" s="61">
        <v>746.0</v>
      </c>
      <c r="D1113" s="57" t="s">
        <v>377</v>
      </c>
      <c r="E1113" s="62" t="str">
        <f t="shared" si="1"/>
        <v>Test</v>
      </c>
      <c r="F1113" s="53" t="str">
        <f t="shared" si="2"/>
        <v>Beijing_0</v>
      </c>
      <c r="G1113" s="53">
        <f t="shared" si="3"/>
        <v>0.6599627193</v>
      </c>
    </row>
    <row r="1114">
      <c r="A1114" s="61">
        <v>1.51792912E9</v>
      </c>
      <c r="B1114" s="61">
        <v>0.0</v>
      </c>
      <c r="C1114" s="61">
        <v>2963.0</v>
      </c>
      <c r="D1114" s="57" t="s">
        <v>377</v>
      </c>
      <c r="E1114" s="62" t="str">
        <f t="shared" si="1"/>
        <v>Test</v>
      </c>
      <c r="F1114" s="53" t="str">
        <f t="shared" si="2"/>
        <v>Beijing_0</v>
      </c>
      <c r="G1114" s="53">
        <f t="shared" si="3"/>
        <v>0.5098284778</v>
      </c>
    </row>
    <row r="1115">
      <c r="A1115" s="61">
        <v>1.516647931E9</v>
      </c>
      <c r="B1115" s="61">
        <v>0.0</v>
      </c>
      <c r="C1115" s="61">
        <v>1327.0</v>
      </c>
      <c r="D1115" s="57" t="s">
        <v>377</v>
      </c>
      <c r="E1115" s="62" t="str">
        <f t="shared" si="1"/>
        <v>Test</v>
      </c>
      <c r="F1115" s="53" t="str">
        <f t="shared" si="2"/>
        <v>Beijing_0</v>
      </c>
      <c r="G1115" s="53">
        <f t="shared" si="3"/>
        <v>0.8769997315</v>
      </c>
    </row>
    <row r="1116">
      <c r="A1116" s="61">
        <v>1.518986611E9</v>
      </c>
      <c r="B1116" s="61">
        <v>0.0</v>
      </c>
      <c r="C1116" s="61">
        <v>122.0</v>
      </c>
      <c r="D1116" s="57" t="s">
        <v>377</v>
      </c>
      <c r="E1116" s="62" t="str">
        <f t="shared" si="1"/>
        <v>Test</v>
      </c>
      <c r="F1116" s="53" t="str">
        <f t="shared" si="2"/>
        <v>Beijing_0</v>
      </c>
      <c r="G1116" s="53">
        <f t="shared" si="3"/>
        <v>0.4098021513</v>
      </c>
    </row>
    <row r="1117">
      <c r="A1117" s="61">
        <v>1.51304484E9</v>
      </c>
      <c r="B1117" s="61">
        <v>0.0</v>
      </c>
      <c r="C1117" s="61">
        <v>669.0</v>
      </c>
      <c r="D1117" s="57" t="s">
        <v>377</v>
      </c>
      <c r="E1117" s="62" t="str">
        <f t="shared" si="1"/>
        <v>Test</v>
      </c>
      <c r="F1117" s="53" t="str">
        <f t="shared" si="2"/>
        <v>Beijing_0</v>
      </c>
      <c r="G1117" s="53">
        <f t="shared" si="3"/>
        <v>0.9258102983</v>
      </c>
    </row>
    <row r="1118">
      <c r="A1118" s="61">
        <v>1.51208073E9</v>
      </c>
      <c r="B1118" s="61">
        <v>0.0</v>
      </c>
      <c r="C1118" s="61">
        <v>2786.0</v>
      </c>
      <c r="D1118" s="57" t="s">
        <v>377</v>
      </c>
      <c r="E1118" s="62" t="str">
        <f t="shared" si="1"/>
        <v>Test</v>
      </c>
      <c r="F1118" s="53" t="str">
        <f t="shared" si="2"/>
        <v>Beijing_0</v>
      </c>
      <c r="G1118" s="53">
        <f t="shared" si="3"/>
        <v>0.3820243425</v>
      </c>
    </row>
    <row r="1119">
      <c r="A1119" s="61">
        <v>1.511764022E9</v>
      </c>
      <c r="B1119" s="61">
        <v>0.0</v>
      </c>
      <c r="C1119" s="61">
        <v>1183.0</v>
      </c>
      <c r="D1119" s="57" t="s">
        <v>377</v>
      </c>
      <c r="E1119" s="62" t="str">
        <f t="shared" si="1"/>
        <v>Test</v>
      </c>
      <c r="F1119" s="53" t="str">
        <f t="shared" si="2"/>
        <v>Beijing_0</v>
      </c>
      <c r="G1119" s="53">
        <f t="shared" si="3"/>
        <v>0.9709678607</v>
      </c>
    </row>
    <row r="1120">
      <c r="A1120" s="61">
        <v>1.519401502E9</v>
      </c>
      <c r="B1120" s="61">
        <v>0.0</v>
      </c>
      <c r="C1120" s="61">
        <v>1525.0</v>
      </c>
      <c r="D1120" s="57" t="s">
        <v>377</v>
      </c>
      <c r="E1120" s="62" t="str">
        <f t="shared" si="1"/>
        <v>Test</v>
      </c>
      <c r="F1120" s="53" t="str">
        <f t="shared" si="2"/>
        <v>Beijing_0</v>
      </c>
      <c r="G1120" s="53">
        <f t="shared" si="3"/>
        <v>0.6051979052</v>
      </c>
    </row>
    <row r="1121">
      <c r="A1121" s="61">
        <v>1.516922512E9</v>
      </c>
      <c r="B1121" s="61">
        <v>0.0</v>
      </c>
      <c r="C1121" s="61">
        <v>2326.0</v>
      </c>
      <c r="D1121" s="57" t="s">
        <v>377</v>
      </c>
      <c r="E1121" s="62" t="str">
        <f t="shared" si="1"/>
        <v>Test</v>
      </c>
      <c r="F1121" s="53" t="str">
        <f t="shared" si="2"/>
        <v>Beijing_0</v>
      </c>
      <c r="G1121" s="53">
        <f t="shared" si="3"/>
        <v>0.1206899443</v>
      </c>
    </row>
    <row r="1122">
      <c r="A1122" s="61">
        <v>1.514968022E9</v>
      </c>
      <c r="B1122" s="61">
        <v>0.0</v>
      </c>
      <c r="C1122" s="61">
        <v>1911.0</v>
      </c>
      <c r="D1122" s="57" t="s">
        <v>377</v>
      </c>
      <c r="E1122" s="62" t="str">
        <f t="shared" si="1"/>
        <v>Test</v>
      </c>
      <c r="F1122" s="53" t="str">
        <f t="shared" si="2"/>
        <v>Beijing_0</v>
      </c>
      <c r="G1122" s="53">
        <f t="shared" si="3"/>
        <v>0.1456495253</v>
      </c>
    </row>
    <row r="1123">
      <c r="A1123" s="61">
        <v>1.513379791E9</v>
      </c>
      <c r="B1123" s="61">
        <v>0.0</v>
      </c>
      <c r="C1123" s="61">
        <v>2236.0</v>
      </c>
      <c r="D1123" s="57" t="s">
        <v>377</v>
      </c>
      <c r="E1123" s="62" t="str">
        <f t="shared" si="1"/>
        <v>Test</v>
      </c>
      <c r="F1123" s="53" t="str">
        <f t="shared" si="2"/>
        <v>Beijing_0</v>
      </c>
      <c r="G1123" s="53">
        <f t="shared" si="3"/>
        <v>0.6735857736</v>
      </c>
    </row>
    <row r="1124">
      <c r="A1124" s="61">
        <v>1.516805061E9</v>
      </c>
      <c r="B1124" s="61">
        <v>0.0</v>
      </c>
      <c r="C1124" s="61">
        <v>2515.0</v>
      </c>
      <c r="D1124" s="57" t="s">
        <v>377</v>
      </c>
      <c r="E1124" s="62" t="str">
        <f t="shared" si="1"/>
        <v>Test</v>
      </c>
      <c r="F1124" s="53" t="str">
        <f t="shared" si="2"/>
        <v>Beijing_0</v>
      </c>
      <c r="G1124" s="53">
        <f t="shared" si="3"/>
        <v>0.2877379441</v>
      </c>
    </row>
    <row r="1125">
      <c r="A1125" s="61">
        <v>1.513781672E9</v>
      </c>
      <c r="B1125" s="61">
        <v>0.0</v>
      </c>
      <c r="C1125" s="61">
        <v>514.0</v>
      </c>
      <c r="D1125" s="57" t="s">
        <v>377</v>
      </c>
      <c r="E1125" s="62" t="str">
        <f t="shared" si="1"/>
        <v>Test</v>
      </c>
      <c r="F1125" s="53" t="str">
        <f t="shared" si="2"/>
        <v>Beijing_0</v>
      </c>
      <c r="G1125" s="53">
        <f t="shared" si="3"/>
        <v>0.201147442</v>
      </c>
    </row>
    <row r="1126">
      <c r="A1126" s="61">
        <v>1.514952222E9</v>
      </c>
      <c r="B1126" s="61">
        <v>0.0</v>
      </c>
      <c r="C1126" s="61">
        <v>1756.0</v>
      </c>
      <c r="D1126" s="57" t="s">
        <v>377</v>
      </c>
      <c r="E1126" s="62" t="str">
        <f t="shared" si="1"/>
        <v>Test</v>
      </c>
      <c r="F1126" s="53" t="str">
        <f t="shared" si="2"/>
        <v>Beijing_0</v>
      </c>
      <c r="G1126" s="53">
        <f t="shared" si="3"/>
        <v>0.5894441877</v>
      </c>
    </row>
    <row r="1127">
      <c r="A1127" s="61">
        <v>1.513440381E9</v>
      </c>
      <c r="B1127" s="61">
        <v>0.0</v>
      </c>
      <c r="C1127" s="61">
        <v>1014.0</v>
      </c>
      <c r="D1127" s="57" t="s">
        <v>377</v>
      </c>
      <c r="E1127" s="62" t="str">
        <f t="shared" si="1"/>
        <v>Test</v>
      </c>
      <c r="F1127" s="53" t="str">
        <f t="shared" si="2"/>
        <v>Beijing_0</v>
      </c>
      <c r="G1127" s="53">
        <f t="shared" si="3"/>
        <v>0.4596875727</v>
      </c>
    </row>
    <row r="1128">
      <c r="A1128" s="61">
        <v>1.517172281E9</v>
      </c>
      <c r="B1128" s="61">
        <v>0.0</v>
      </c>
      <c r="C1128" s="61">
        <v>1094.0</v>
      </c>
      <c r="D1128" s="57" t="s">
        <v>377</v>
      </c>
      <c r="E1128" s="62" t="str">
        <f t="shared" si="1"/>
        <v>Test</v>
      </c>
      <c r="F1128" s="53" t="str">
        <f t="shared" si="2"/>
        <v>Beijing_0</v>
      </c>
      <c r="G1128" s="53">
        <f t="shared" si="3"/>
        <v>0.3819773711</v>
      </c>
    </row>
    <row r="1129">
      <c r="A1129" s="61">
        <v>1.512740202E9</v>
      </c>
      <c r="B1129" s="61">
        <v>0.0</v>
      </c>
      <c r="C1129" s="61">
        <v>304.0</v>
      </c>
      <c r="D1129" s="57" t="s">
        <v>377</v>
      </c>
      <c r="E1129" s="62" t="str">
        <f t="shared" si="1"/>
        <v>Test</v>
      </c>
      <c r="F1129" s="53" t="str">
        <f t="shared" si="2"/>
        <v>Beijing_0</v>
      </c>
      <c r="G1129" s="53">
        <f t="shared" si="3"/>
        <v>0.3222232491</v>
      </c>
    </row>
    <row r="1130">
      <c r="A1130" s="61">
        <v>1.51622534E9</v>
      </c>
      <c r="B1130" s="61">
        <v>0.0</v>
      </c>
      <c r="C1130" s="61">
        <v>2804.0</v>
      </c>
      <c r="D1130" s="57" t="s">
        <v>377</v>
      </c>
      <c r="E1130" s="62" t="str">
        <f t="shared" si="1"/>
        <v>Test</v>
      </c>
      <c r="F1130" s="53" t="str">
        <f t="shared" si="2"/>
        <v>Beijing_0</v>
      </c>
      <c r="G1130" s="53">
        <f t="shared" si="3"/>
        <v>0.8946812322</v>
      </c>
    </row>
    <row r="1131">
      <c r="A1131" s="61">
        <v>1.514244622E9</v>
      </c>
      <c r="B1131" s="61">
        <v>0.0</v>
      </c>
      <c r="C1131" s="61">
        <v>994.0</v>
      </c>
      <c r="D1131" s="57" t="s">
        <v>377</v>
      </c>
      <c r="E1131" s="62" t="str">
        <f t="shared" si="1"/>
        <v>Test</v>
      </c>
      <c r="F1131" s="53" t="str">
        <f t="shared" si="2"/>
        <v>Beijing_0</v>
      </c>
      <c r="G1131" s="53">
        <f t="shared" si="3"/>
        <v>0.3552119502</v>
      </c>
    </row>
    <row r="1132">
      <c r="A1132" s="61">
        <v>1.514902371E9</v>
      </c>
      <c r="B1132" s="61">
        <v>0.0</v>
      </c>
      <c r="C1132" s="61">
        <v>508.0</v>
      </c>
      <c r="D1132" s="57" t="s">
        <v>377</v>
      </c>
      <c r="E1132" s="62" t="str">
        <f t="shared" si="1"/>
        <v>Test</v>
      </c>
      <c r="F1132" s="53" t="str">
        <f t="shared" si="2"/>
        <v>Beijing_0</v>
      </c>
      <c r="G1132" s="53">
        <f t="shared" si="3"/>
        <v>0.8792636942</v>
      </c>
    </row>
    <row r="1133">
      <c r="A1133" s="61">
        <v>1.515024081E9</v>
      </c>
      <c r="B1133" s="61">
        <v>0.0</v>
      </c>
      <c r="C1133" s="61">
        <v>3783.0</v>
      </c>
      <c r="D1133" s="57" t="s">
        <v>377</v>
      </c>
      <c r="E1133" s="62" t="str">
        <f t="shared" si="1"/>
        <v>Test</v>
      </c>
      <c r="F1133" s="53" t="str">
        <f t="shared" si="2"/>
        <v>Beijing_0</v>
      </c>
      <c r="G1133" s="53">
        <f t="shared" si="3"/>
        <v>0.8106941784</v>
      </c>
    </row>
    <row r="1134">
      <c r="A1134" s="61">
        <v>1.519617651E9</v>
      </c>
      <c r="B1134" s="61">
        <v>0.0</v>
      </c>
      <c r="C1134" s="61">
        <v>2816.0</v>
      </c>
      <c r="D1134" s="57" t="s">
        <v>377</v>
      </c>
      <c r="E1134" s="62" t="str">
        <f t="shared" si="1"/>
        <v>Test</v>
      </c>
      <c r="F1134" s="53" t="str">
        <f t="shared" si="2"/>
        <v>Beijing_0</v>
      </c>
      <c r="G1134" s="53">
        <f t="shared" si="3"/>
        <v>0.7618412627</v>
      </c>
    </row>
    <row r="1135">
      <c r="A1135" s="61">
        <v>1.51832424E9</v>
      </c>
      <c r="B1135" s="61">
        <v>0.0</v>
      </c>
      <c r="C1135" s="61">
        <v>1482.0</v>
      </c>
      <c r="D1135" s="57" t="s">
        <v>377</v>
      </c>
      <c r="E1135" s="62" t="str">
        <f t="shared" si="1"/>
        <v>Test</v>
      </c>
      <c r="F1135" s="53" t="str">
        <f t="shared" si="2"/>
        <v>Beijing_0</v>
      </c>
      <c r="G1135" s="53">
        <f t="shared" si="3"/>
        <v>0.463047195</v>
      </c>
    </row>
    <row r="1136">
      <c r="A1136" s="61">
        <v>1.51131536E9</v>
      </c>
      <c r="B1136" s="61">
        <v>0.0</v>
      </c>
      <c r="C1136" s="61">
        <v>4202.0</v>
      </c>
      <c r="D1136" s="57" t="s">
        <v>377</v>
      </c>
      <c r="E1136" s="62" t="str">
        <f t="shared" si="1"/>
        <v>Test</v>
      </c>
      <c r="F1136" s="53" t="str">
        <f t="shared" si="2"/>
        <v>Beijing_0</v>
      </c>
      <c r="G1136" s="53">
        <f t="shared" si="3"/>
        <v>0.6520589729</v>
      </c>
    </row>
    <row r="1137">
      <c r="A1137" s="61">
        <v>1.51426241E9</v>
      </c>
      <c r="B1137" s="61">
        <v>0.0</v>
      </c>
      <c r="C1137" s="61">
        <v>4300.0</v>
      </c>
      <c r="D1137" s="57" t="s">
        <v>377</v>
      </c>
      <c r="E1137" s="62" t="str">
        <f t="shared" si="1"/>
        <v>Test</v>
      </c>
      <c r="F1137" s="53" t="str">
        <f t="shared" si="2"/>
        <v>Beijing_0</v>
      </c>
      <c r="G1137" s="53">
        <f t="shared" si="3"/>
        <v>0.2710866431</v>
      </c>
    </row>
    <row r="1138">
      <c r="A1138" s="61">
        <v>1.511444191E9</v>
      </c>
      <c r="B1138" s="61">
        <v>0.0</v>
      </c>
      <c r="C1138" s="61">
        <v>545.0</v>
      </c>
      <c r="D1138" s="57" t="s">
        <v>377</v>
      </c>
      <c r="E1138" s="62" t="str">
        <f t="shared" si="1"/>
        <v>Test</v>
      </c>
      <c r="F1138" s="53" t="str">
        <f t="shared" si="2"/>
        <v>Beijing_0</v>
      </c>
      <c r="G1138" s="53">
        <f t="shared" si="3"/>
        <v>0.3733134113</v>
      </c>
    </row>
    <row r="1139">
      <c r="A1139" s="61">
        <v>1.51787388E9</v>
      </c>
      <c r="B1139" s="61">
        <v>0.0</v>
      </c>
      <c r="C1139" s="61">
        <v>167.0</v>
      </c>
      <c r="D1139" s="57" t="s">
        <v>377</v>
      </c>
      <c r="E1139" s="62" t="str">
        <f t="shared" si="1"/>
        <v>Test</v>
      </c>
      <c r="F1139" s="53" t="str">
        <f t="shared" si="2"/>
        <v>Beijing_0</v>
      </c>
      <c r="G1139" s="53">
        <f t="shared" si="3"/>
        <v>0.4986769902</v>
      </c>
    </row>
    <row r="1140">
      <c r="A1140" s="61">
        <v>1.517553451E9</v>
      </c>
      <c r="B1140" s="61">
        <v>0.0</v>
      </c>
      <c r="C1140" s="61">
        <v>2949.0</v>
      </c>
      <c r="D1140" s="57" t="s">
        <v>377</v>
      </c>
      <c r="E1140" s="62" t="str">
        <f t="shared" si="1"/>
        <v>Test</v>
      </c>
      <c r="F1140" s="53" t="str">
        <f t="shared" si="2"/>
        <v>Beijing_0</v>
      </c>
      <c r="G1140" s="53">
        <f t="shared" si="3"/>
        <v>0.3876896569</v>
      </c>
    </row>
    <row r="1141">
      <c r="A1141" s="61">
        <v>1.51829371E9</v>
      </c>
      <c r="B1141" s="61">
        <v>0.0</v>
      </c>
      <c r="C1141" s="61">
        <v>1160.0</v>
      </c>
      <c r="D1141" s="57" t="s">
        <v>377</v>
      </c>
      <c r="E1141" s="62" t="str">
        <f t="shared" si="1"/>
        <v>Test</v>
      </c>
      <c r="F1141" s="53" t="str">
        <f t="shared" si="2"/>
        <v>Beijing_0</v>
      </c>
      <c r="G1141" s="53">
        <f t="shared" si="3"/>
        <v>0.966459539</v>
      </c>
    </row>
    <row r="1142">
      <c r="A1142" s="61">
        <v>1.513331171E9</v>
      </c>
      <c r="B1142" s="61">
        <v>0.0</v>
      </c>
      <c r="C1142" s="61">
        <v>1732.0</v>
      </c>
      <c r="D1142" s="57" t="s">
        <v>377</v>
      </c>
      <c r="E1142" s="62" t="str">
        <f t="shared" si="1"/>
        <v>Test</v>
      </c>
      <c r="F1142" s="53" t="str">
        <f t="shared" si="2"/>
        <v>Beijing_0</v>
      </c>
      <c r="G1142" s="53">
        <f t="shared" si="3"/>
        <v>0.6175681912</v>
      </c>
    </row>
    <row r="1143">
      <c r="A1143" s="61">
        <v>1.51491852E9</v>
      </c>
      <c r="B1143" s="61">
        <v>0.0</v>
      </c>
      <c r="C1143" s="61">
        <v>4168.0</v>
      </c>
      <c r="D1143" s="57" t="s">
        <v>377</v>
      </c>
      <c r="E1143" s="62" t="str">
        <f t="shared" si="1"/>
        <v>Test</v>
      </c>
      <c r="F1143" s="53" t="str">
        <f t="shared" si="2"/>
        <v>Beijing_0</v>
      </c>
      <c r="G1143" s="53">
        <f t="shared" si="3"/>
        <v>0.1480357032</v>
      </c>
    </row>
    <row r="1144">
      <c r="A1144" s="61">
        <v>1.511854902E9</v>
      </c>
      <c r="B1144" s="61">
        <v>0.0</v>
      </c>
      <c r="C1144" s="61">
        <v>3339.0</v>
      </c>
      <c r="D1144" s="57" t="s">
        <v>377</v>
      </c>
      <c r="E1144" s="62" t="str">
        <f t="shared" si="1"/>
        <v>Test</v>
      </c>
      <c r="F1144" s="53" t="str">
        <f t="shared" si="2"/>
        <v>Beijing_0</v>
      </c>
      <c r="G1144" s="53">
        <f t="shared" si="3"/>
        <v>0.7100360993</v>
      </c>
    </row>
    <row r="1145">
      <c r="A1145" s="61">
        <v>1.51521037E9</v>
      </c>
      <c r="B1145" s="61">
        <v>0.0</v>
      </c>
      <c r="C1145" s="61">
        <v>1369.0</v>
      </c>
      <c r="D1145" s="57" t="s">
        <v>377</v>
      </c>
      <c r="E1145" s="62" t="str">
        <f t="shared" si="1"/>
        <v>Test</v>
      </c>
      <c r="F1145" s="53" t="str">
        <f t="shared" si="2"/>
        <v>Beijing_0</v>
      </c>
      <c r="G1145" s="53">
        <f t="shared" si="3"/>
        <v>0.05833831337</v>
      </c>
    </row>
    <row r="1146">
      <c r="A1146" s="61">
        <v>1.512921701E9</v>
      </c>
      <c r="B1146" s="61">
        <v>0.0</v>
      </c>
      <c r="C1146" s="61">
        <v>1259.0</v>
      </c>
      <c r="D1146" s="57" t="s">
        <v>377</v>
      </c>
      <c r="E1146" s="62" t="str">
        <f t="shared" si="1"/>
        <v>Test</v>
      </c>
      <c r="F1146" s="53" t="str">
        <f t="shared" si="2"/>
        <v>Beijing_0</v>
      </c>
      <c r="G1146" s="53">
        <f t="shared" si="3"/>
        <v>0.9504427948</v>
      </c>
    </row>
    <row r="1147">
      <c r="A1147" s="61">
        <v>1.51988691E9</v>
      </c>
      <c r="B1147" s="61">
        <v>0.0</v>
      </c>
      <c r="C1147" s="61">
        <v>2946.0</v>
      </c>
      <c r="D1147" s="57" t="s">
        <v>377</v>
      </c>
      <c r="E1147" s="62" t="str">
        <f t="shared" si="1"/>
        <v>Test</v>
      </c>
      <c r="F1147" s="53" t="str">
        <f t="shared" si="2"/>
        <v>Beijing_0</v>
      </c>
      <c r="G1147" s="53">
        <f t="shared" si="3"/>
        <v>0.330489178</v>
      </c>
    </row>
    <row r="1148">
      <c r="A1148" s="61">
        <v>1.513892962E9</v>
      </c>
      <c r="B1148" s="61">
        <v>0.0</v>
      </c>
      <c r="C1148" s="61">
        <v>1653.0</v>
      </c>
      <c r="D1148" s="57" t="s">
        <v>377</v>
      </c>
      <c r="E1148" s="62" t="str">
        <f t="shared" si="1"/>
        <v>Test</v>
      </c>
      <c r="F1148" s="53" t="str">
        <f t="shared" si="2"/>
        <v>Beijing_0</v>
      </c>
      <c r="G1148" s="53">
        <f t="shared" si="3"/>
        <v>0.4609938935</v>
      </c>
    </row>
    <row r="1149">
      <c r="A1149" s="61">
        <v>1.517241651E9</v>
      </c>
      <c r="B1149" s="61">
        <v>0.0</v>
      </c>
      <c r="C1149" s="61">
        <v>998.0</v>
      </c>
      <c r="D1149" s="57" t="s">
        <v>377</v>
      </c>
      <c r="E1149" s="62" t="str">
        <f t="shared" si="1"/>
        <v>Test</v>
      </c>
      <c r="F1149" s="53" t="str">
        <f t="shared" si="2"/>
        <v>Beijing_0</v>
      </c>
      <c r="G1149" s="53">
        <f t="shared" si="3"/>
        <v>0.638813446</v>
      </c>
    </row>
    <row r="1150">
      <c r="A1150" s="61">
        <v>1.51759554E9</v>
      </c>
      <c r="B1150" s="61">
        <v>0.0</v>
      </c>
      <c r="C1150" s="61">
        <v>1884.0</v>
      </c>
      <c r="D1150" s="57" t="s">
        <v>377</v>
      </c>
      <c r="E1150" s="62" t="str">
        <f t="shared" si="1"/>
        <v>Test</v>
      </c>
      <c r="F1150" s="53" t="str">
        <f t="shared" si="2"/>
        <v>Beijing_0</v>
      </c>
      <c r="G1150" s="53">
        <f t="shared" si="3"/>
        <v>0.3756252974</v>
      </c>
    </row>
    <row r="1151">
      <c r="A1151" s="61">
        <v>1.5132344E9</v>
      </c>
      <c r="B1151" s="61">
        <v>0.0</v>
      </c>
      <c r="C1151" s="61">
        <v>1020.0</v>
      </c>
      <c r="D1151" s="57" t="s">
        <v>377</v>
      </c>
      <c r="E1151" s="62" t="str">
        <f t="shared" si="1"/>
        <v>Test</v>
      </c>
      <c r="F1151" s="53" t="str">
        <f t="shared" si="2"/>
        <v>Beijing_0</v>
      </c>
      <c r="G1151" s="53">
        <f t="shared" si="3"/>
        <v>0.1266153312</v>
      </c>
    </row>
    <row r="1152">
      <c r="A1152" s="61">
        <v>1.51173437E9</v>
      </c>
      <c r="B1152" s="61">
        <v>0.0</v>
      </c>
      <c r="C1152" s="61">
        <v>386.0</v>
      </c>
      <c r="D1152" s="57" t="s">
        <v>377</v>
      </c>
      <c r="E1152" s="62" t="str">
        <f t="shared" si="1"/>
        <v>Test</v>
      </c>
      <c r="F1152" s="53" t="str">
        <f t="shared" si="2"/>
        <v>Beijing_0</v>
      </c>
      <c r="G1152" s="53">
        <f t="shared" si="3"/>
        <v>0.6731097379</v>
      </c>
    </row>
    <row r="1153">
      <c r="A1153" s="61">
        <v>1.517907621E9</v>
      </c>
      <c r="B1153" s="61">
        <v>0.0</v>
      </c>
      <c r="C1153" s="61">
        <v>3047.0</v>
      </c>
      <c r="D1153" s="57" t="s">
        <v>377</v>
      </c>
      <c r="E1153" s="62" t="str">
        <f t="shared" si="1"/>
        <v>Test</v>
      </c>
      <c r="F1153" s="53" t="str">
        <f t="shared" si="2"/>
        <v>Beijing_0</v>
      </c>
      <c r="G1153" s="53">
        <f t="shared" si="3"/>
        <v>0.7427008127</v>
      </c>
    </row>
    <row r="1154">
      <c r="A1154" s="61">
        <v>1.51600626E9</v>
      </c>
      <c r="B1154" s="61">
        <v>0.0</v>
      </c>
      <c r="C1154" s="61">
        <v>929.0</v>
      </c>
      <c r="D1154" s="57" t="s">
        <v>377</v>
      </c>
      <c r="E1154" s="62" t="str">
        <f t="shared" si="1"/>
        <v>Test</v>
      </c>
      <c r="F1154" s="53" t="str">
        <f t="shared" si="2"/>
        <v>Beijing_0</v>
      </c>
      <c r="G1154" s="53">
        <f t="shared" si="3"/>
        <v>0.2891190511</v>
      </c>
    </row>
    <row r="1155">
      <c r="A1155" s="61">
        <v>1.513705611E9</v>
      </c>
      <c r="B1155" s="61">
        <v>0.0</v>
      </c>
      <c r="C1155" s="61">
        <v>3777.0</v>
      </c>
      <c r="D1155" s="57" t="s">
        <v>377</v>
      </c>
      <c r="E1155" s="62" t="str">
        <f t="shared" si="1"/>
        <v>Test</v>
      </c>
      <c r="F1155" s="53" t="str">
        <f t="shared" si="2"/>
        <v>Beijing_0</v>
      </c>
      <c r="G1155" s="53">
        <f t="shared" si="3"/>
        <v>0.2134662422</v>
      </c>
    </row>
    <row r="1156">
      <c r="A1156" s="61">
        <v>1.515566662E9</v>
      </c>
      <c r="B1156" s="61">
        <v>0.0</v>
      </c>
      <c r="C1156" s="61">
        <v>1039.0</v>
      </c>
      <c r="D1156" s="57" t="s">
        <v>377</v>
      </c>
      <c r="E1156" s="62" t="str">
        <f t="shared" si="1"/>
        <v>Test</v>
      </c>
      <c r="F1156" s="53" t="str">
        <f t="shared" si="2"/>
        <v>Beijing_0</v>
      </c>
      <c r="G1156" s="53">
        <f t="shared" si="3"/>
        <v>0.9806148044</v>
      </c>
    </row>
    <row r="1157">
      <c r="A1157" s="61">
        <v>1.519125692E9</v>
      </c>
      <c r="B1157" s="61">
        <v>0.0</v>
      </c>
      <c r="C1157" s="61">
        <v>221.0</v>
      </c>
      <c r="D1157" s="57" t="s">
        <v>377</v>
      </c>
      <c r="E1157" s="62" t="str">
        <f t="shared" si="1"/>
        <v>Test</v>
      </c>
      <c r="F1157" s="53" t="str">
        <f t="shared" si="2"/>
        <v>Beijing_0</v>
      </c>
      <c r="G1157" s="53">
        <f t="shared" si="3"/>
        <v>0.6887928754</v>
      </c>
    </row>
    <row r="1158">
      <c r="A1158" s="61">
        <v>1.513752171E9</v>
      </c>
      <c r="B1158" s="61">
        <v>0.0</v>
      </c>
      <c r="C1158" s="61">
        <v>3707.0</v>
      </c>
      <c r="D1158" s="57" t="s">
        <v>377</v>
      </c>
      <c r="E1158" s="62" t="str">
        <f t="shared" si="1"/>
        <v>Test</v>
      </c>
      <c r="F1158" s="53" t="str">
        <f t="shared" si="2"/>
        <v>Beijing_0</v>
      </c>
      <c r="G1158" s="53">
        <f t="shared" si="3"/>
        <v>0.3514143155</v>
      </c>
    </row>
    <row r="1159">
      <c r="A1159" s="61">
        <v>1.519871172E9</v>
      </c>
      <c r="B1159" s="61">
        <v>0.0</v>
      </c>
      <c r="C1159" s="61">
        <v>550.0</v>
      </c>
      <c r="D1159" s="57" t="s">
        <v>377</v>
      </c>
      <c r="E1159" s="62" t="str">
        <f t="shared" si="1"/>
        <v>Test</v>
      </c>
      <c r="F1159" s="53" t="str">
        <f t="shared" si="2"/>
        <v>Beijing_0</v>
      </c>
      <c r="G1159" s="53">
        <f t="shared" si="3"/>
        <v>0.1392515215</v>
      </c>
    </row>
    <row r="1160">
      <c r="A1160" s="61">
        <v>1.519426212E9</v>
      </c>
      <c r="B1160" s="61">
        <v>0.0</v>
      </c>
      <c r="C1160" s="61">
        <v>991.0</v>
      </c>
      <c r="D1160" s="57" t="s">
        <v>377</v>
      </c>
      <c r="E1160" s="62" t="str">
        <f t="shared" si="1"/>
        <v>Test</v>
      </c>
      <c r="F1160" s="53" t="str">
        <f t="shared" si="2"/>
        <v>Beijing_0</v>
      </c>
      <c r="G1160" s="53">
        <f t="shared" si="3"/>
        <v>0.08814866389</v>
      </c>
    </row>
    <row r="1161">
      <c r="A1161" s="61">
        <v>1.51761788E9</v>
      </c>
      <c r="B1161" s="61">
        <v>0.0</v>
      </c>
      <c r="C1161" s="61">
        <v>2531.0</v>
      </c>
      <c r="D1161" s="57" t="s">
        <v>377</v>
      </c>
      <c r="E1161" s="62" t="str">
        <f t="shared" si="1"/>
        <v>Test</v>
      </c>
      <c r="F1161" s="53" t="str">
        <f t="shared" si="2"/>
        <v>Beijing_0</v>
      </c>
      <c r="G1161" s="53">
        <f t="shared" si="3"/>
        <v>0.16661345</v>
      </c>
    </row>
    <row r="1162">
      <c r="A1162" s="61">
        <v>1.515132781E9</v>
      </c>
      <c r="B1162" s="61">
        <v>0.0</v>
      </c>
      <c r="C1162" s="61">
        <v>871.0</v>
      </c>
      <c r="D1162" s="57" t="s">
        <v>377</v>
      </c>
      <c r="E1162" s="62" t="str">
        <f t="shared" si="1"/>
        <v>Test</v>
      </c>
      <c r="F1162" s="53" t="str">
        <f t="shared" si="2"/>
        <v>Beijing_0</v>
      </c>
      <c r="G1162" s="53">
        <f t="shared" si="3"/>
        <v>0.1262889496</v>
      </c>
    </row>
    <row r="1163">
      <c r="A1163" s="61">
        <v>1.517395352E9</v>
      </c>
      <c r="B1163" s="61">
        <v>0.0</v>
      </c>
      <c r="C1163" s="61">
        <v>4427.0</v>
      </c>
      <c r="D1163" s="57" t="s">
        <v>377</v>
      </c>
      <c r="E1163" s="62" t="str">
        <f t="shared" si="1"/>
        <v>Test</v>
      </c>
      <c r="F1163" s="53" t="str">
        <f t="shared" si="2"/>
        <v>Beijing_0</v>
      </c>
      <c r="G1163" s="53">
        <f t="shared" si="3"/>
        <v>0.6648904943</v>
      </c>
    </row>
    <row r="1164">
      <c r="A1164" s="61">
        <v>1.515201291E9</v>
      </c>
      <c r="B1164" s="61">
        <v>0.0</v>
      </c>
      <c r="C1164" s="61">
        <v>773.0</v>
      </c>
      <c r="D1164" s="57" t="s">
        <v>377</v>
      </c>
      <c r="E1164" s="62" t="str">
        <f t="shared" si="1"/>
        <v>Test</v>
      </c>
      <c r="F1164" s="53" t="str">
        <f t="shared" si="2"/>
        <v>Beijing_0</v>
      </c>
      <c r="G1164" s="53">
        <f t="shared" si="3"/>
        <v>0.4447872914</v>
      </c>
    </row>
    <row r="1165">
      <c r="A1165" s="61">
        <v>1.51400967E9</v>
      </c>
      <c r="B1165" s="61">
        <v>0.0</v>
      </c>
      <c r="C1165" s="61">
        <v>1745.0</v>
      </c>
      <c r="D1165" s="57" t="s">
        <v>377</v>
      </c>
      <c r="E1165" s="62" t="str">
        <f t="shared" si="1"/>
        <v>Test</v>
      </c>
      <c r="F1165" s="53" t="str">
        <f t="shared" si="2"/>
        <v>Beijing_0</v>
      </c>
      <c r="G1165" s="53">
        <f t="shared" si="3"/>
        <v>0.4587209416</v>
      </c>
    </row>
    <row r="1166">
      <c r="A1166" s="61">
        <v>1.516044532E9</v>
      </c>
      <c r="B1166" s="61">
        <v>0.0</v>
      </c>
      <c r="C1166" s="61">
        <v>1310.0</v>
      </c>
      <c r="D1166" s="57" t="s">
        <v>377</v>
      </c>
      <c r="E1166" s="62" t="str">
        <f t="shared" si="1"/>
        <v>Test</v>
      </c>
      <c r="F1166" s="53" t="str">
        <f t="shared" si="2"/>
        <v>Beijing_0</v>
      </c>
      <c r="G1166" s="53">
        <f t="shared" si="3"/>
        <v>0.9566058432</v>
      </c>
    </row>
    <row r="1167">
      <c r="A1167" s="61">
        <v>1.515234491E9</v>
      </c>
      <c r="B1167" s="61">
        <v>0.0</v>
      </c>
      <c r="C1167" s="61">
        <v>5090.0</v>
      </c>
      <c r="D1167" s="57" t="s">
        <v>377</v>
      </c>
      <c r="E1167" s="62" t="str">
        <f t="shared" si="1"/>
        <v>Test</v>
      </c>
      <c r="F1167" s="53" t="str">
        <f t="shared" si="2"/>
        <v>Beijing_0</v>
      </c>
      <c r="G1167" s="53">
        <f t="shared" si="3"/>
        <v>0.7016384678</v>
      </c>
    </row>
    <row r="1168">
      <c r="A1168" s="61">
        <v>1.51841505E9</v>
      </c>
      <c r="B1168" s="61">
        <v>0.0</v>
      </c>
      <c r="C1168" s="61">
        <v>2653.0</v>
      </c>
      <c r="D1168" s="57" t="s">
        <v>377</v>
      </c>
      <c r="E1168" s="62" t="str">
        <f t="shared" si="1"/>
        <v>Test</v>
      </c>
      <c r="F1168" s="53" t="str">
        <f t="shared" si="2"/>
        <v>Beijing_0</v>
      </c>
      <c r="G1168" s="53">
        <f t="shared" si="3"/>
        <v>0.4555591373</v>
      </c>
    </row>
    <row r="1169">
      <c r="A1169" s="61">
        <v>1.512771772E9</v>
      </c>
      <c r="B1169" s="61">
        <v>0.0</v>
      </c>
      <c r="C1169" s="61">
        <v>402.0</v>
      </c>
      <c r="D1169" s="57" t="s">
        <v>377</v>
      </c>
      <c r="E1169" s="62" t="str">
        <f t="shared" si="1"/>
        <v>Test</v>
      </c>
      <c r="F1169" s="53" t="str">
        <f t="shared" si="2"/>
        <v>Beijing_0</v>
      </c>
      <c r="G1169" s="53">
        <f t="shared" si="3"/>
        <v>0.06848830485</v>
      </c>
    </row>
    <row r="1170">
      <c r="A1170" s="61">
        <v>1.51200416E9</v>
      </c>
      <c r="B1170" s="61">
        <v>0.0</v>
      </c>
      <c r="C1170" s="61">
        <v>825.0</v>
      </c>
      <c r="D1170" s="57" t="s">
        <v>377</v>
      </c>
      <c r="E1170" s="62" t="str">
        <f t="shared" si="1"/>
        <v>Test</v>
      </c>
      <c r="F1170" s="53" t="str">
        <f t="shared" si="2"/>
        <v>Beijing_0</v>
      </c>
      <c r="G1170" s="53">
        <f t="shared" si="3"/>
        <v>0.4351698136</v>
      </c>
    </row>
    <row r="1171">
      <c r="A1171" s="61">
        <v>1.513926961E9</v>
      </c>
      <c r="B1171" s="61">
        <v>0.0</v>
      </c>
      <c r="C1171" s="61">
        <v>2914.0</v>
      </c>
      <c r="D1171" s="57" t="s">
        <v>377</v>
      </c>
      <c r="E1171" s="62" t="str">
        <f t="shared" si="1"/>
        <v>Test</v>
      </c>
      <c r="F1171" s="53" t="str">
        <f t="shared" si="2"/>
        <v>Beijing_0</v>
      </c>
      <c r="G1171" s="53">
        <f t="shared" si="3"/>
        <v>0.08200027438</v>
      </c>
    </row>
    <row r="1172">
      <c r="A1172" s="61">
        <v>1.51608537E9</v>
      </c>
      <c r="B1172" s="61">
        <v>0.0</v>
      </c>
      <c r="C1172" s="61">
        <v>1629.0</v>
      </c>
      <c r="D1172" s="57" t="s">
        <v>377</v>
      </c>
      <c r="E1172" s="62" t="str">
        <f t="shared" si="1"/>
        <v>Test</v>
      </c>
      <c r="F1172" s="53" t="str">
        <f t="shared" si="2"/>
        <v>Beijing_0</v>
      </c>
      <c r="G1172" s="53">
        <f t="shared" si="3"/>
        <v>0.4034534227</v>
      </c>
    </row>
    <row r="1173">
      <c r="A1173" s="61">
        <v>1.517219851E9</v>
      </c>
      <c r="B1173" s="61">
        <v>0.0</v>
      </c>
      <c r="C1173" s="61">
        <v>2378.0</v>
      </c>
      <c r="D1173" s="57" t="s">
        <v>377</v>
      </c>
      <c r="E1173" s="62" t="str">
        <f t="shared" si="1"/>
        <v>Test</v>
      </c>
      <c r="F1173" s="53" t="str">
        <f t="shared" si="2"/>
        <v>Beijing_0</v>
      </c>
      <c r="G1173" s="53">
        <f t="shared" si="3"/>
        <v>0.8094201918</v>
      </c>
    </row>
    <row r="1174">
      <c r="A1174" s="61">
        <v>1.51221341E9</v>
      </c>
      <c r="B1174" s="61">
        <v>0.0</v>
      </c>
      <c r="C1174" s="61">
        <v>2300.0</v>
      </c>
      <c r="D1174" s="57" t="s">
        <v>377</v>
      </c>
      <c r="E1174" s="62" t="str">
        <f t="shared" si="1"/>
        <v>Test</v>
      </c>
      <c r="F1174" s="53" t="str">
        <f t="shared" si="2"/>
        <v>Beijing_0</v>
      </c>
      <c r="G1174" s="53">
        <f t="shared" si="3"/>
        <v>0.8726517712</v>
      </c>
    </row>
    <row r="1175">
      <c r="A1175" s="61">
        <v>1.51280706E9</v>
      </c>
      <c r="B1175" s="61">
        <v>0.0</v>
      </c>
      <c r="C1175" s="61">
        <v>1611.0</v>
      </c>
      <c r="D1175" s="57" t="s">
        <v>377</v>
      </c>
      <c r="E1175" s="62" t="str">
        <f t="shared" si="1"/>
        <v>Test</v>
      </c>
      <c r="F1175" s="53" t="str">
        <f t="shared" si="2"/>
        <v>Beijing_0</v>
      </c>
      <c r="G1175" s="53">
        <f t="shared" si="3"/>
        <v>0.5154019195</v>
      </c>
    </row>
    <row r="1176">
      <c r="A1176" s="61">
        <v>1.512118432E9</v>
      </c>
      <c r="B1176" s="61">
        <v>0.0</v>
      </c>
      <c r="C1176" s="61">
        <v>1367.0</v>
      </c>
      <c r="D1176" s="57" t="s">
        <v>377</v>
      </c>
      <c r="E1176" s="62" t="str">
        <f t="shared" si="1"/>
        <v>Test</v>
      </c>
      <c r="F1176" s="53" t="str">
        <f t="shared" si="2"/>
        <v>Beijing_0</v>
      </c>
      <c r="G1176" s="53">
        <f t="shared" si="3"/>
        <v>0.7519947033</v>
      </c>
    </row>
    <row r="1177">
      <c r="A1177" s="61">
        <v>1.519140952E9</v>
      </c>
      <c r="B1177" s="61">
        <v>0.0</v>
      </c>
      <c r="C1177" s="61">
        <v>53.0</v>
      </c>
      <c r="D1177" s="57" t="s">
        <v>377</v>
      </c>
      <c r="E1177" s="62" t="str">
        <f t="shared" si="1"/>
        <v>Test</v>
      </c>
      <c r="F1177" s="53" t="str">
        <f t="shared" si="2"/>
        <v>Beijing_0</v>
      </c>
      <c r="G1177" s="53">
        <f t="shared" si="3"/>
        <v>0.1044512039</v>
      </c>
    </row>
    <row r="1178">
      <c r="A1178" s="61">
        <v>1.515278761E9</v>
      </c>
      <c r="B1178" s="61">
        <v>0.0</v>
      </c>
      <c r="C1178" s="61">
        <v>1189.0</v>
      </c>
      <c r="D1178" s="57" t="s">
        <v>377</v>
      </c>
      <c r="E1178" s="62" t="str">
        <f t="shared" si="1"/>
        <v>Test</v>
      </c>
      <c r="F1178" s="53" t="str">
        <f t="shared" si="2"/>
        <v>Beijing_0</v>
      </c>
      <c r="G1178" s="53">
        <f t="shared" si="3"/>
        <v>0.3647838563</v>
      </c>
    </row>
    <row r="1179">
      <c r="A1179" s="61">
        <v>1.516555931E9</v>
      </c>
      <c r="B1179" s="61">
        <v>0.0</v>
      </c>
      <c r="C1179" s="61">
        <v>1491.0</v>
      </c>
      <c r="D1179" s="57" t="s">
        <v>377</v>
      </c>
      <c r="E1179" s="62" t="str">
        <f t="shared" si="1"/>
        <v>Test</v>
      </c>
      <c r="F1179" s="53" t="str">
        <f t="shared" si="2"/>
        <v>Beijing_0</v>
      </c>
      <c r="G1179" s="53">
        <f t="shared" si="3"/>
        <v>0.6005992882</v>
      </c>
    </row>
    <row r="1180">
      <c r="A1180" s="61">
        <v>1.514339161E9</v>
      </c>
      <c r="B1180" s="61">
        <v>0.0</v>
      </c>
      <c r="C1180" s="61">
        <v>921.0</v>
      </c>
      <c r="D1180" s="57" t="s">
        <v>377</v>
      </c>
      <c r="E1180" s="62" t="str">
        <f t="shared" si="1"/>
        <v>Test</v>
      </c>
      <c r="F1180" s="53" t="str">
        <f t="shared" si="2"/>
        <v>Beijing_0</v>
      </c>
      <c r="G1180" s="53">
        <f t="shared" si="3"/>
        <v>0.6517792559</v>
      </c>
    </row>
    <row r="1181">
      <c r="A1181" s="61">
        <v>1.512534672E9</v>
      </c>
      <c r="B1181" s="61">
        <v>0.0</v>
      </c>
      <c r="C1181" s="61">
        <v>2270.0</v>
      </c>
      <c r="D1181" s="57" t="s">
        <v>377</v>
      </c>
      <c r="E1181" s="62" t="str">
        <f t="shared" si="1"/>
        <v>Test</v>
      </c>
      <c r="F1181" s="53" t="str">
        <f t="shared" si="2"/>
        <v>Beijing_0</v>
      </c>
      <c r="G1181" s="53">
        <f t="shared" si="3"/>
        <v>0.842301435</v>
      </c>
    </row>
    <row r="1182">
      <c r="A1182" s="61">
        <v>1.517084871E9</v>
      </c>
      <c r="B1182" s="61">
        <v>0.0</v>
      </c>
      <c r="C1182" s="61">
        <v>3655.0</v>
      </c>
      <c r="D1182" s="57" t="s">
        <v>377</v>
      </c>
      <c r="E1182" s="62" t="str">
        <f t="shared" si="1"/>
        <v>Test</v>
      </c>
      <c r="F1182" s="53" t="str">
        <f t="shared" si="2"/>
        <v>Beijing_0</v>
      </c>
      <c r="G1182" s="53">
        <f t="shared" si="3"/>
        <v>0.4174740323</v>
      </c>
    </row>
    <row r="1183">
      <c r="A1183" s="61">
        <v>1.51263487E9</v>
      </c>
      <c r="B1183" s="61">
        <v>0.0</v>
      </c>
      <c r="C1183" s="61">
        <v>1040.0</v>
      </c>
      <c r="D1183" s="57" t="s">
        <v>377</v>
      </c>
      <c r="E1183" s="62" t="str">
        <f t="shared" si="1"/>
        <v>Test</v>
      </c>
      <c r="F1183" s="53" t="str">
        <f t="shared" si="2"/>
        <v>Beijing_0</v>
      </c>
      <c r="G1183" s="53">
        <f t="shared" si="3"/>
        <v>0.6935601805</v>
      </c>
    </row>
    <row r="1184">
      <c r="A1184" s="61">
        <v>1.514795901E9</v>
      </c>
      <c r="B1184" s="61">
        <v>0.0</v>
      </c>
      <c r="C1184" s="61">
        <v>4045.0</v>
      </c>
      <c r="D1184" s="57" t="s">
        <v>377</v>
      </c>
      <c r="E1184" s="62" t="str">
        <f t="shared" si="1"/>
        <v>Test</v>
      </c>
      <c r="F1184" s="53" t="str">
        <f t="shared" si="2"/>
        <v>Beijing_0</v>
      </c>
      <c r="G1184" s="53">
        <f t="shared" si="3"/>
        <v>0.2839375412</v>
      </c>
    </row>
    <row r="1185">
      <c r="A1185" s="61">
        <v>1.511438411E9</v>
      </c>
      <c r="B1185" s="61">
        <v>0.0</v>
      </c>
      <c r="C1185" s="61">
        <v>70.0</v>
      </c>
      <c r="D1185" s="57" t="s">
        <v>377</v>
      </c>
      <c r="E1185" s="62" t="str">
        <f t="shared" si="1"/>
        <v>Test</v>
      </c>
      <c r="F1185" s="53" t="str">
        <f t="shared" si="2"/>
        <v>Beijing_0</v>
      </c>
      <c r="G1185" s="53">
        <f t="shared" si="3"/>
        <v>0.6428486867</v>
      </c>
    </row>
    <row r="1186">
      <c r="A1186" s="61">
        <v>1.516292741E9</v>
      </c>
      <c r="B1186" s="61">
        <v>0.0</v>
      </c>
      <c r="C1186" s="61">
        <v>2653.0</v>
      </c>
      <c r="D1186" s="57" t="s">
        <v>377</v>
      </c>
      <c r="E1186" s="62" t="str">
        <f t="shared" si="1"/>
        <v>Test</v>
      </c>
      <c r="F1186" s="53" t="str">
        <f t="shared" si="2"/>
        <v>Beijing_0</v>
      </c>
      <c r="G1186" s="53">
        <f t="shared" si="3"/>
        <v>0.6011841594</v>
      </c>
    </row>
    <row r="1187">
      <c r="A1187" s="61">
        <v>1.516444712E9</v>
      </c>
      <c r="B1187" s="61">
        <v>0.0</v>
      </c>
      <c r="C1187" s="61">
        <v>3549.0</v>
      </c>
      <c r="D1187" s="57" t="s">
        <v>377</v>
      </c>
      <c r="E1187" s="62" t="str">
        <f t="shared" si="1"/>
        <v>Test</v>
      </c>
      <c r="F1187" s="53" t="str">
        <f t="shared" si="2"/>
        <v>Beijing_0</v>
      </c>
      <c r="G1187" s="53">
        <f t="shared" si="3"/>
        <v>0.7625645447</v>
      </c>
    </row>
    <row r="1188">
      <c r="A1188" s="61">
        <v>1.51702716E9</v>
      </c>
      <c r="B1188" s="61">
        <v>0.0</v>
      </c>
      <c r="C1188" s="61">
        <v>87.0</v>
      </c>
      <c r="D1188" s="57" t="s">
        <v>377</v>
      </c>
      <c r="E1188" s="62" t="str">
        <f t="shared" si="1"/>
        <v>Test</v>
      </c>
      <c r="F1188" s="53" t="str">
        <f t="shared" si="2"/>
        <v>Beijing_0</v>
      </c>
      <c r="G1188" s="53">
        <f t="shared" si="3"/>
        <v>0.1393087429</v>
      </c>
    </row>
    <row r="1189">
      <c r="A1189" s="61">
        <v>1.516204851E9</v>
      </c>
      <c r="B1189" s="61">
        <v>0.0</v>
      </c>
      <c r="C1189" s="61">
        <v>5281.0</v>
      </c>
      <c r="D1189" s="57" t="s">
        <v>377</v>
      </c>
      <c r="E1189" s="62" t="str">
        <f t="shared" si="1"/>
        <v>Test</v>
      </c>
      <c r="F1189" s="53" t="str">
        <f t="shared" si="2"/>
        <v>Beijing_0</v>
      </c>
      <c r="G1189" s="53">
        <f t="shared" si="3"/>
        <v>0.7946093006</v>
      </c>
    </row>
    <row r="1190">
      <c r="A1190" s="61">
        <v>1.518136381E9</v>
      </c>
      <c r="B1190" s="61">
        <v>0.0</v>
      </c>
      <c r="C1190" s="61">
        <v>1074.0</v>
      </c>
      <c r="D1190" s="57" t="s">
        <v>377</v>
      </c>
      <c r="E1190" s="62" t="str">
        <f t="shared" si="1"/>
        <v>Test</v>
      </c>
      <c r="F1190" s="53" t="str">
        <f t="shared" si="2"/>
        <v>Beijing_0</v>
      </c>
      <c r="G1190" s="53">
        <f t="shared" si="3"/>
        <v>0.3748608491</v>
      </c>
    </row>
    <row r="1191">
      <c r="A1191" s="61">
        <v>1.511644201E9</v>
      </c>
      <c r="B1191" s="61">
        <v>0.0</v>
      </c>
      <c r="C1191" s="61">
        <v>1859.0</v>
      </c>
      <c r="D1191" s="57" t="s">
        <v>377</v>
      </c>
      <c r="E1191" s="62" t="str">
        <f t="shared" si="1"/>
        <v>Test</v>
      </c>
      <c r="F1191" s="53" t="str">
        <f t="shared" si="2"/>
        <v>Beijing_0</v>
      </c>
      <c r="G1191" s="53">
        <f t="shared" si="3"/>
        <v>0.1015245618</v>
      </c>
    </row>
    <row r="1192">
      <c r="A1192" s="61">
        <v>1.51205376E9</v>
      </c>
      <c r="B1192" s="61">
        <v>0.0</v>
      </c>
      <c r="C1192" s="61">
        <v>3185.0</v>
      </c>
      <c r="D1192" s="57" t="s">
        <v>377</v>
      </c>
      <c r="E1192" s="62" t="str">
        <f t="shared" si="1"/>
        <v>Test</v>
      </c>
      <c r="F1192" s="53" t="str">
        <f t="shared" si="2"/>
        <v>Beijing_0</v>
      </c>
      <c r="G1192" s="53">
        <f t="shared" si="3"/>
        <v>0.4541828127</v>
      </c>
    </row>
    <row r="1193">
      <c r="A1193" s="61">
        <v>1.51662685E9</v>
      </c>
      <c r="B1193" s="61">
        <v>0.0</v>
      </c>
      <c r="C1193" s="61">
        <v>3739.0</v>
      </c>
      <c r="D1193" s="57" t="s">
        <v>377</v>
      </c>
      <c r="E1193" s="62" t="str">
        <f t="shared" si="1"/>
        <v>Test</v>
      </c>
      <c r="F1193" s="53" t="str">
        <f t="shared" si="2"/>
        <v>Beijing_0</v>
      </c>
      <c r="G1193" s="53">
        <f t="shared" si="3"/>
        <v>0.4448024552</v>
      </c>
    </row>
    <row r="1194">
      <c r="A1194" s="61">
        <v>1.514006981E9</v>
      </c>
      <c r="B1194" s="61">
        <v>0.0</v>
      </c>
      <c r="C1194" s="61">
        <v>3068.0</v>
      </c>
      <c r="D1194" s="57" t="s">
        <v>377</v>
      </c>
      <c r="E1194" s="62" t="str">
        <f t="shared" si="1"/>
        <v>Test</v>
      </c>
      <c r="F1194" s="53" t="str">
        <f t="shared" si="2"/>
        <v>Beijing_0</v>
      </c>
      <c r="G1194" s="53">
        <f t="shared" si="3"/>
        <v>0.0449038671</v>
      </c>
    </row>
    <row r="1195">
      <c r="A1195" s="61">
        <v>1.51478326E9</v>
      </c>
      <c r="B1195" s="61">
        <v>0.0</v>
      </c>
      <c r="C1195" s="61">
        <v>2807.0</v>
      </c>
      <c r="D1195" s="57" t="s">
        <v>377</v>
      </c>
      <c r="E1195" s="62" t="str">
        <f t="shared" si="1"/>
        <v>Test</v>
      </c>
      <c r="F1195" s="53" t="str">
        <f t="shared" si="2"/>
        <v>Beijing_0</v>
      </c>
      <c r="G1195" s="53">
        <f t="shared" si="3"/>
        <v>0.9180348725</v>
      </c>
    </row>
    <row r="1196">
      <c r="A1196" s="61">
        <v>1.515706102E9</v>
      </c>
      <c r="B1196" s="61">
        <v>0.0</v>
      </c>
      <c r="C1196" s="61">
        <v>262.0</v>
      </c>
      <c r="D1196" s="57" t="s">
        <v>377</v>
      </c>
      <c r="E1196" s="62" t="str">
        <f t="shared" si="1"/>
        <v>Test</v>
      </c>
      <c r="F1196" s="53" t="str">
        <f t="shared" si="2"/>
        <v>Beijing_0</v>
      </c>
      <c r="G1196" s="53">
        <f t="shared" si="3"/>
        <v>0.8017860985</v>
      </c>
    </row>
    <row r="1197">
      <c r="A1197" s="61">
        <v>1.51740259E9</v>
      </c>
      <c r="B1197" s="61">
        <v>0.0</v>
      </c>
      <c r="C1197" s="61">
        <v>503.0</v>
      </c>
      <c r="D1197" s="57" t="s">
        <v>377</v>
      </c>
      <c r="E1197" s="62" t="str">
        <f t="shared" si="1"/>
        <v>Test</v>
      </c>
      <c r="F1197" s="53" t="str">
        <f t="shared" si="2"/>
        <v>Beijing_0</v>
      </c>
      <c r="G1197" s="53">
        <f t="shared" si="3"/>
        <v>0.8461057661</v>
      </c>
    </row>
    <row r="1198">
      <c r="A1198" s="61">
        <v>1.51656135E9</v>
      </c>
      <c r="B1198" s="61">
        <v>0.0</v>
      </c>
      <c r="C1198" s="61">
        <v>1939.0</v>
      </c>
      <c r="D1198" s="57" t="s">
        <v>377</v>
      </c>
      <c r="E1198" s="62" t="str">
        <f t="shared" si="1"/>
        <v>Test</v>
      </c>
      <c r="F1198" s="53" t="str">
        <f t="shared" si="2"/>
        <v>Beijing_0</v>
      </c>
      <c r="G1198" s="53">
        <f t="shared" si="3"/>
        <v>0.8061017106</v>
      </c>
    </row>
    <row r="1199">
      <c r="A1199" s="61">
        <v>1.51372585E9</v>
      </c>
      <c r="B1199" s="61">
        <v>0.0</v>
      </c>
      <c r="C1199" s="61">
        <v>527.0</v>
      </c>
      <c r="D1199" s="57" t="s">
        <v>377</v>
      </c>
      <c r="E1199" s="62" t="str">
        <f t="shared" si="1"/>
        <v>Test</v>
      </c>
      <c r="F1199" s="53" t="str">
        <f t="shared" si="2"/>
        <v>Beijing_0</v>
      </c>
      <c r="G1199" s="53">
        <f t="shared" si="3"/>
        <v>0.3644208831</v>
      </c>
    </row>
    <row r="1200">
      <c r="A1200" s="61">
        <v>1.516680001E9</v>
      </c>
      <c r="B1200" s="61">
        <v>0.0</v>
      </c>
      <c r="C1200" s="61">
        <v>3247.0</v>
      </c>
      <c r="D1200" s="57" t="s">
        <v>377</v>
      </c>
      <c r="E1200" s="62" t="str">
        <f t="shared" si="1"/>
        <v>Test</v>
      </c>
      <c r="F1200" s="53" t="str">
        <f t="shared" si="2"/>
        <v>Beijing_0</v>
      </c>
      <c r="G1200" s="53">
        <f t="shared" si="3"/>
        <v>0.2732569867</v>
      </c>
    </row>
    <row r="1201">
      <c r="A1201" s="61">
        <v>1.51379845E9</v>
      </c>
      <c r="B1201" s="61">
        <v>0.0</v>
      </c>
      <c r="C1201" s="61">
        <v>1867.0</v>
      </c>
      <c r="D1201" s="57" t="s">
        <v>377</v>
      </c>
      <c r="E1201" s="62" t="str">
        <f t="shared" si="1"/>
        <v>Test</v>
      </c>
      <c r="F1201" s="53" t="str">
        <f t="shared" si="2"/>
        <v>Beijing_0</v>
      </c>
      <c r="G1201" s="53">
        <f t="shared" si="3"/>
        <v>0.594092341</v>
      </c>
    </row>
    <row r="1202">
      <c r="A1202" s="61">
        <v>1.519746981E9</v>
      </c>
      <c r="B1202" s="61">
        <v>0.0</v>
      </c>
      <c r="C1202" s="61">
        <v>698.0</v>
      </c>
      <c r="D1202" s="57" t="s">
        <v>377</v>
      </c>
      <c r="E1202" s="62" t="str">
        <f t="shared" si="1"/>
        <v>Test</v>
      </c>
      <c r="F1202" s="53" t="str">
        <f t="shared" si="2"/>
        <v>Beijing_0</v>
      </c>
      <c r="G1202" s="53">
        <f t="shared" si="3"/>
        <v>0.9491599297</v>
      </c>
    </row>
    <row r="1203">
      <c r="A1203" s="61">
        <v>1.513528731E9</v>
      </c>
      <c r="B1203" s="61">
        <v>0.0</v>
      </c>
      <c r="C1203" s="61">
        <v>227.0</v>
      </c>
      <c r="D1203" s="57" t="s">
        <v>377</v>
      </c>
      <c r="E1203" s="62" t="str">
        <f t="shared" si="1"/>
        <v>Test</v>
      </c>
      <c r="F1203" s="53" t="str">
        <f t="shared" si="2"/>
        <v>Beijing_0</v>
      </c>
      <c r="G1203" s="53">
        <f t="shared" si="3"/>
        <v>0.5380604472</v>
      </c>
    </row>
    <row r="1204">
      <c r="A1204" s="61">
        <v>1.51215192E9</v>
      </c>
      <c r="B1204" s="61">
        <v>0.0</v>
      </c>
      <c r="C1204" s="61">
        <v>566.0</v>
      </c>
      <c r="D1204" s="57" t="s">
        <v>377</v>
      </c>
      <c r="E1204" s="62" t="str">
        <f t="shared" si="1"/>
        <v>Test</v>
      </c>
      <c r="F1204" s="53" t="str">
        <f t="shared" si="2"/>
        <v>Beijing_0</v>
      </c>
      <c r="G1204" s="53">
        <f t="shared" si="3"/>
        <v>0.7726779647</v>
      </c>
    </row>
    <row r="1205">
      <c r="A1205" s="61">
        <v>1.512628562E9</v>
      </c>
      <c r="B1205" s="61">
        <v>0.0</v>
      </c>
      <c r="C1205" s="61">
        <v>656.0</v>
      </c>
      <c r="D1205" s="57" t="s">
        <v>377</v>
      </c>
      <c r="E1205" s="62" t="str">
        <f t="shared" si="1"/>
        <v>Test</v>
      </c>
      <c r="F1205" s="53" t="str">
        <f t="shared" si="2"/>
        <v>Beijing_0</v>
      </c>
      <c r="G1205" s="53">
        <f t="shared" si="3"/>
        <v>0.8254729626</v>
      </c>
    </row>
    <row r="1206">
      <c r="A1206" s="61">
        <v>1.518014072E9</v>
      </c>
      <c r="B1206" s="61">
        <v>0.0</v>
      </c>
      <c r="C1206" s="61">
        <v>169.0</v>
      </c>
      <c r="D1206" s="57" t="s">
        <v>377</v>
      </c>
      <c r="E1206" s="62" t="str">
        <f t="shared" si="1"/>
        <v>Test</v>
      </c>
      <c r="F1206" s="53" t="str">
        <f t="shared" si="2"/>
        <v>Beijing_0</v>
      </c>
      <c r="G1206" s="53">
        <f t="shared" si="3"/>
        <v>0.613392491</v>
      </c>
    </row>
    <row r="1207">
      <c r="A1207" s="61">
        <v>1.518768242E9</v>
      </c>
      <c r="B1207" s="61">
        <v>0.0</v>
      </c>
      <c r="C1207" s="61">
        <v>1196.0</v>
      </c>
      <c r="D1207" s="57" t="s">
        <v>377</v>
      </c>
      <c r="E1207" s="62" t="str">
        <f t="shared" si="1"/>
        <v>Test</v>
      </c>
      <c r="F1207" s="53" t="str">
        <f t="shared" si="2"/>
        <v>Beijing_0</v>
      </c>
      <c r="G1207" s="53">
        <f t="shared" si="3"/>
        <v>0.3415127549</v>
      </c>
    </row>
    <row r="1208">
      <c r="A1208" s="61">
        <v>1.511713471E9</v>
      </c>
      <c r="B1208" s="61">
        <v>0.0</v>
      </c>
      <c r="C1208" s="61">
        <v>2055.0</v>
      </c>
      <c r="D1208" s="57" t="s">
        <v>377</v>
      </c>
      <c r="E1208" s="62" t="str">
        <f t="shared" si="1"/>
        <v>Test</v>
      </c>
      <c r="F1208" s="53" t="str">
        <f t="shared" si="2"/>
        <v>Beijing_0</v>
      </c>
      <c r="G1208" s="53">
        <f t="shared" si="3"/>
        <v>0.6978014791</v>
      </c>
    </row>
    <row r="1209">
      <c r="A1209" s="61">
        <v>1.517798871E9</v>
      </c>
      <c r="B1209" s="61">
        <v>0.0</v>
      </c>
      <c r="C1209" s="61">
        <v>1826.0</v>
      </c>
      <c r="D1209" s="57" t="s">
        <v>377</v>
      </c>
      <c r="E1209" s="62" t="str">
        <f t="shared" si="1"/>
        <v>Test</v>
      </c>
      <c r="F1209" s="53" t="str">
        <f t="shared" si="2"/>
        <v>Beijing_0</v>
      </c>
      <c r="G1209" s="53">
        <f t="shared" si="3"/>
        <v>0.2896491589</v>
      </c>
    </row>
    <row r="1210">
      <c r="A1210" s="61">
        <v>1.51503679E9</v>
      </c>
      <c r="B1210" s="61">
        <v>0.0</v>
      </c>
      <c r="C1210" s="61">
        <v>2048.0</v>
      </c>
      <c r="D1210" s="57" t="s">
        <v>377</v>
      </c>
      <c r="E1210" s="62" t="str">
        <f t="shared" si="1"/>
        <v>Test</v>
      </c>
      <c r="F1210" s="53" t="str">
        <f t="shared" si="2"/>
        <v>Beijing_0</v>
      </c>
      <c r="G1210" s="53">
        <f t="shared" si="3"/>
        <v>0.9133422603</v>
      </c>
    </row>
    <row r="1211">
      <c r="A1211" s="61">
        <v>1.516387862E9</v>
      </c>
      <c r="B1211" s="61">
        <v>0.0</v>
      </c>
      <c r="C1211" s="61">
        <v>82.0</v>
      </c>
      <c r="D1211" s="57" t="s">
        <v>377</v>
      </c>
      <c r="E1211" s="62" t="str">
        <f t="shared" si="1"/>
        <v>Test</v>
      </c>
      <c r="F1211" s="53" t="str">
        <f t="shared" si="2"/>
        <v>Beijing_0</v>
      </c>
      <c r="G1211" s="53">
        <f t="shared" si="3"/>
        <v>0.8634953177</v>
      </c>
    </row>
    <row r="1212">
      <c r="A1212" s="61">
        <v>1.514053452E9</v>
      </c>
      <c r="B1212" s="61">
        <v>0.0</v>
      </c>
      <c r="C1212" s="61">
        <v>1445.0</v>
      </c>
      <c r="D1212" s="57" t="s">
        <v>377</v>
      </c>
      <c r="E1212" s="62" t="str">
        <f t="shared" si="1"/>
        <v>Test</v>
      </c>
      <c r="F1212" s="53" t="str">
        <f t="shared" si="2"/>
        <v>Beijing_0</v>
      </c>
      <c r="G1212" s="53">
        <f t="shared" si="3"/>
        <v>0.6814264021</v>
      </c>
    </row>
    <row r="1213">
      <c r="A1213" s="61">
        <v>1.51181022E9</v>
      </c>
      <c r="B1213" s="61">
        <v>0.0</v>
      </c>
      <c r="C1213" s="61">
        <v>884.0</v>
      </c>
      <c r="D1213" s="57" t="s">
        <v>377</v>
      </c>
      <c r="E1213" s="62" t="str">
        <f t="shared" si="1"/>
        <v>Test</v>
      </c>
      <c r="F1213" s="53" t="str">
        <f t="shared" si="2"/>
        <v>Beijing_0</v>
      </c>
      <c r="G1213" s="53">
        <f t="shared" si="3"/>
        <v>0.05471638495</v>
      </c>
    </row>
    <row r="1214">
      <c r="A1214" s="61">
        <v>1.518638302E9</v>
      </c>
      <c r="B1214" s="61">
        <v>0.0</v>
      </c>
      <c r="C1214" s="61">
        <v>2839.0</v>
      </c>
      <c r="D1214" s="57" t="s">
        <v>377</v>
      </c>
      <c r="E1214" s="62" t="str">
        <f t="shared" si="1"/>
        <v>Test</v>
      </c>
      <c r="F1214" s="53" t="str">
        <f t="shared" si="2"/>
        <v>Beijing_0</v>
      </c>
      <c r="G1214" s="53">
        <f t="shared" si="3"/>
        <v>0.8745416626</v>
      </c>
    </row>
    <row r="1215">
      <c r="A1215" s="61">
        <v>1.516068941E9</v>
      </c>
      <c r="B1215" s="61">
        <v>0.0</v>
      </c>
      <c r="C1215" s="61">
        <v>559.0</v>
      </c>
      <c r="D1215" s="57" t="s">
        <v>377</v>
      </c>
      <c r="E1215" s="62" t="str">
        <f t="shared" si="1"/>
        <v>Test</v>
      </c>
      <c r="F1215" s="53" t="str">
        <f t="shared" si="2"/>
        <v>Beijing_0</v>
      </c>
      <c r="G1215" s="53">
        <f t="shared" si="3"/>
        <v>0.1185084054</v>
      </c>
    </row>
    <row r="1216">
      <c r="A1216" s="61">
        <v>1.513462511E9</v>
      </c>
      <c r="B1216" s="61">
        <v>0.0</v>
      </c>
      <c r="C1216" s="61">
        <v>2308.0</v>
      </c>
      <c r="D1216" s="57" t="s">
        <v>377</v>
      </c>
      <c r="E1216" s="62" t="str">
        <f t="shared" si="1"/>
        <v>Test</v>
      </c>
      <c r="F1216" s="53" t="str">
        <f t="shared" si="2"/>
        <v>Beijing_0</v>
      </c>
      <c r="G1216" s="53">
        <f t="shared" si="3"/>
        <v>0.1279529799</v>
      </c>
    </row>
    <row r="1217">
      <c r="A1217" s="61">
        <v>1.51412172E9</v>
      </c>
      <c r="B1217" s="61">
        <v>0.0</v>
      </c>
      <c r="C1217" s="61">
        <v>2731.0</v>
      </c>
      <c r="D1217" s="57" t="s">
        <v>377</v>
      </c>
      <c r="E1217" s="62" t="str">
        <f t="shared" si="1"/>
        <v>Test</v>
      </c>
      <c r="F1217" s="53" t="str">
        <f t="shared" si="2"/>
        <v>Beijing_0</v>
      </c>
      <c r="G1217" s="53">
        <f t="shared" si="3"/>
        <v>0.3639387272</v>
      </c>
    </row>
    <row r="1218">
      <c r="A1218" s="61">
        <v>1.512385241E9</v>
      </c>
      <c r="B1218" s="61">
        <v>0.0</v>
      </c>
      <c r="C1218" s="61">
        <v>1484.0</v>
      </c>
      <c r="D1218" s="57" t="s">
        <v>377</v>
      </c>
      <c r="E1218" s="62" t="str">
        <f t="shared" si="1"/>
        <v>Test</v>
      </c>
      <c r="F1218" s="53" t="str">
        <f t="shared" si="2"/>
        <v>Beijing_0</v>
      </c>
      <c r="G1218" s="53">
        <f t="shared" si="3"/>
        <v>0.3763199746</v>
      </c>
    </row>
    <row r="1219">
      <c r="A1219" s="61">
        <v>1.511777792E9</v>
      </c>
      <c r="B1219" s="61">
        <v>0.0</v>
      </c>
      <c r="C1219" s="61">
        <v>2632.0</v>
      </c>
      <c r="D1219" s="57" t="s">
        <v>377</v>
      </c>
      <c r="E1219" s="62" t="str">
        <f t="shared" si="1"/>
        <v>Test</v>
      </c>
      <c r="F1219" s="53" t="str">
        <f t="shared" si="2"/>
        <v>Beijing_0</v>
      </c>
      <c r="G1219" s="53">
        <f t="shared" si="3"/>
        <v>0.5659136826</v>
      </c>
    </row>
    <row r="1220">
      <c r="A1220" s="61">
        <v>1.51519308E9</v>
      </c>
      <c r="B1220" s="61">
        <v>0.0</v>
      </c>
      <c r="C1220" s="61">
        <v>583.0</v>
      </c>
      <c r="D1220" s="57" t="s">
        <v>377</v>
      </c>
      <c r="E1220" s="62" t="str">
        <f t="shared" si="1"/>
        <v>Test</v>
      </c>
      <c r="F1220" s="53" t="str">
        <f t="shared" si="2"/>
        <v>Beijing_0</v>
      </c>
      <c r="G1220" s="53">
        <f t="shared" si="3"/>
        <v>0.9954641993</v>
      </c>
    </row>
    <row r="1221">
      <c r="A1221" s="61">
        <v>1.51455465E9</v>
      </c>
      <c r="B1221" s="61">
        <v>0.0</v>
      </c>
      <c r="C1221" s="61">
        <v>2671.0</v>
      </c>
      <c r="D1221" s="57" t="s">
        <v>377</v>
      </c>
      <c r="E1221" s="62" t="str">
        <f t="shared" si="1"/>
        <v>Test</v>
      </c>
      <c r="F1221" s="53" t="str">
        <f t="shared" si="2"/>
        <v>Beijing_0</v>
      </c>
      <c r="G1221" s="53">
        <f t="shared" si="3"/>
        <v>0.819849972</v>
      </c>
    </row>
    <row r="1222">
      <c r="A1222" s="61">
        <v>1.51689336E9</v>
      </c>
      <c r="B1222" s="61">
        <v>0.0</v>
      </c>
      <c r="C1222" s="61">
        <v>1310.0</v>
      </c>
      <c r="D1222" s="57" t="s">
        <v>377</v>
      </c>
      <c r="E1222" s="62" t="str">
        <f t="shared" si="1"/>
        <v>Test</v>
      </c>
      <c r="F1222" s="53" t="str">
        <f t="shared" si="2"/>
        <v>Beijing_0</v>
      </c>
      <c r="G1222" s="53">
        <f t="shared" si="3"/>
        <v>0.2185092021</v>
      </c>
    </row>
    <row r="1223">
      <c r="A1223" s="61">
        <v>1.51837794E9</v>
      </c>
      <c r="B1223" s="61">
        <v>0.0</v>
      </c>
      <c r="C1223" s="61">
        <v>2645.0</v>
      </c>
      <c r="D1223" s="57" t="s">
        <v>377</v>
      </c>
      <c r="E1223" s="62" t="str">
        <f t="shared" si="1"/>
        <v>Test</v>
      </c>
      <c r="F1223" s="53" t="str">
        <f t="shared" si="2"/>
        <v>Beijing_0</v>
      </c>
      <c r="G1223" s="53">
        <f t="shared" si="3"/>
        <v>0.8185318239</v>
      </c>
    </row>
    <row r="1224">
      <c r="A1224" s="61">
        <v>1.51804544E9</v>
      </c>
      <c r="B1224" s="61">
        <v>0.0</v>
      </c>
      <c r="C1224" s="61">
        <v>435.0</v>
      </c>
      <c r="D1224" s="57" t="s">
        <v>377</v>
      </c>
      <c r="E1224" s="62" t="str">
        <f t="shared" si="1"/>
        <v>Test</v>
      </c>
      <c r="F1224" s="53" t="str">
        <f t="shared" si="2"/>
        <v>Beijing_0</v>
      </c>
      <c r="G1224" s="53">
        <f t="shared" si="3"/>
        <v>0.64575147</v>
      </c>
    </row>
    <row r="1225">
      <c r="A1225" s="61">
        <v>1.519396431E9</v>
      </c>
      <c r="B1225" s="61">
        <v>0.0</v>
      </c>
      <c r="C1225" s="61">
        <v>916.0</v>
      </c>
      <c r="D1225" s="57" t="s">
        <v>377</v>
      </c>
      <c r="E1225" s="62" t="str">
        <f t="shared" si="1"/>
        <v>Test</v>
      </c>
      <c r="F1225" s="53" t="str">
        <f t="shared" si="2"/>
        <v>Beijing_0</v>
      </c>
      <c r="G1225" s="53">
        <f t="shared" si="3"/>
        <v>0.6405181751</v>
      </c>
    </row>
    <row r="1226">
      <c r="A1226" s="61">
        <v>1.51587754E9</v>
      </c>
      <c r="B1226" s="61">
        <v>0.0</v>
      </c>
      <c r="C1226" s="61">
        <v>4287.0</v>
      </c>
      <c r="D1226" s="57" t="s">
        <v>377</v>
      </c>
      <c r="E1226" s="62" t="str">
        <f t="shared" si="1"/>
        <v>Test</v>
      </c>
      <c r="F1226" s="53" t="str">
        <f t="shared" si="2"/>
        <v>Beijing_0</v>
      </c>
      <c r="G1226" s="53">
        <f t="shared" si="3"/>
        <v>0.5040956004</v>
      </c>
    </row>
    <row r="1227">
      <c r="A1227" s="61">
        <v>1.512015342E9</v>
      </c>
      <c r="B1227" s="61">
        <v>0.0</v>
      </c>
      <c r="C1227" s="61">
        <v>1113.0</v>
      </c>
      <c r="D1227" s="57" t="s">
        <v>377</v>
      </c>
      <c r="E1227" s="62" t="str">
        <f t="shared" si="1"/>
        <v>Test</v>
      </c>
      <c r="F1227" s="53" t="str">
        <f t="shared" si="2"/>
        <v>Beijing_0</v>
      </c>
      <c r="G1227" s="53">
        <f t="shared" si="3"/>
        <v>0.3463314356</v>
      </c>
    </row>
    <row r="1228">
      <c r="A1228" s="61">
        <v>1.51568391E9</v>
      </c>
      <c r="B1228" s="61">
        <v>0.0</v>
      </c>
      <c r="C1228" s="61">
        <v>650.0</v>
      </c>
      <c r="D1228" s="57" t="s">
        <v>377</v>
      </c>
      <c r="E1228" s="62" t="str">
        <f t="shared" si="1"/>
        <v>Test</v>
      </c>
      <c r="F1228" s="53" t="str">
        <f t="shared" si="2"/>
        <v>Beijing_0</v>
      </c>
      <c r="G1228" s="53">
        <f t="shared" si="3"/>
        <v>0.6130235654</v>
      </c>
    </row>
    <row r="1229">
      <c r="A1229" s="61">
        <v>1.51898439E9</v>
      </c>
      <c r="B1229" s="61">
        <v>0.0</v>
      </c>
      <c r="C1229" s="61">
        <v>2450.0</v>
      </c>
      <c r="D1229" s="57" t="s">
        <v>377</v>
      </c>
      <c r="E1229" s="62" t="str">
        <f t="shared" si="1"/>
        <v>Test</v>
      </c>
      <c r="F1229" s="53" t="str">
        <f t="shared" si="2"/>
        <v>Beijing_0</v>
      </c>
      <c r="G1229" s="53">
        <f t="shared" si="3"/>
        <v>0.2061440429</v>
      </c>
    </row>
    <row r="1230">
      <c r="A1230" s="61">
        <v>1.51522911E9</v>
      </c>
      <c r="B1230" s="61">
        <v>0.0</v>
      </c>
      <c r="C1230" s="61">
        <v>148.0</v>
      </c>
      <c r="D1230" s="57" t="s">
        <v>377</v>
      </c>
      <c r="E1230" s="62" t="str">
        <f t="shared" si="1"/>
        <v>Test</v>
      </c>
      <c r="F1230" s="53" t="str">
        <f t="shared" si="2"/>
        <v>Beijing_0</v>
      </c>
      <c r="G1230" s="53">
        <f t="shared" si="3"/>
        <v>0.7613091376</v>
      </c>
    </row>
    <row r="1231">
      <c r="A1231" s="61">
        <v>1.5197034E9</v>
      </c>
      <c r="B1231" s="61">
        <v>0.0</v>
      </c>
      <c r="C1231" s="61">
        <v>1668.0</v>
      </c>
      <c r="D1231" s="57" t="s">
        <v>377</v>
      </c>
      <c r="E1231" s="62" t="str">
        <f t="shared" si="1"/>
        <v>Test</v>
      </c>
      <c r="F1231" s="53" t="str">
        <f t="shared" si="2"/>
        <v>Beijing_0</v>
      </c>
      <c r="G1231" s="53">
        <f t="shared" si="3"/>
        <v>0.7825399166</v>
      </c>
    </row>
    <row r="1232">
      <c r="A1232" s="61">
        <v>1.51958555E9</v>
      </c>
      <c r="B1232" s="61">
        <v>0.0</v>
      </c>
      <c r="C1232" s="61">
        <v>2447.0</v>
      </c>
      <c r="D1232" s="57" t="s">
        <v>377</v>
      </c>
      <c r="E1232" s="62" t="str">
        <f t="shared" si="1"/>
        <v>Test</v>
      </c>
      <c r="F1232" s="53" t="str">
        <f t="shared" si="2"/>
        <v>Beijing_0</v>
      </c>
      <c r="G1232" s="53">
        <f t="shared" si="3"/>
        <v>0.8266073835</v>
      </c>
    </row>
    <row r="1233">
      <c r="A1233" s="61">
        <v>1.519813921E9</v>
      </c>
      <c r="B1233" s="61">
        <v>0.0</v>
      </c>
      <c r="C1233" s="61">
        <v>2520.0</v>
      </c>
      <c r="D1233" s="57" t="s">
        <v>377</v>
      </c>
      <c r="E1233" s="62" t="str">
        <f t="shared" si="1"/>
        <v>Test</v>
      </c>
      <c r="F1233" s="53" t="str">
        <f t="shared" si="2"/>
        <v>Beijing_0</v>
      </c>
      <c r="G1233" s="53">
        <f t="shared" si="3"/>
        <v>0.494045932</v>
      </c>
    </row>
    <row r="1234">
      <c r="A1234" s="61">
        <v>1.516191271E9</v>
      </c>
      <c r="B1234" s="61">
        <v>0.0</v>
      </c>
      <c r="C1234" s="61">
        <v>562.0</v>
      </c>
      <c r="D1234" s="57" t="s">
        <v>377</v>
      </c>
      <c r="E1234" s="62" t="str">
        <f t="shared" si="1"/>
        <v>Test</v>
      </c>
      <c r="F1234" s="53" t="str">
        <f t="shared" si="2"/>
        <v>Beijing_0</v>
      </c>
      <c r="G1234" s="53">
        <f t="shared" si="3"/>
        <v>0.6163388739</v>
      </c>
    </row>
    <row r="1235">
      <c r="A1235" s="61">
        <v>1.51710242E9</v>
      </c>
      <c r="B1235" s="61">
        <v>0.0</v>
      </c>
      <c r="C1235" s="61">
        <v>2430.0</v>
      </c>
      <c r="D1235" s="57" t="s">
        <v>377</v>
      </c>
      <c r="E1235" s="62" t="str">
        <f t="shared" si="1"/>
        <v>Test</v>
      </c>
      <c r="F1235" s="53" t="str">
        <f t="shared" si="2"/>
        <v>Beijing_0</v>
      </c>
      <c r="G1235" s="53">
        <f t="shared" si="3"/>
        <v>0.6475140368</v>
      </c>
    </row>
    <row r="1236">
      <c r="A1236" s="61">
        <v>1.51145003E9</v>
      </c>
      <c r="B1236" s="61">
        <v>0.0</v>
      </c>
      <c r="C1236" s="61">
        <v>1041.0</v>
      </c>
      <c r="D1236" s="57" t="s">
        <v>377</v>
      </c>
      <c r="E1236" s="62" t="str">
        <f t="shared" si="1"/>
        <v>Test</v>
      </c>
      <c r="F1236" s="53" t="str">
        <f t="shared" si="2"/>
        <v>Beijing_0</v>
      </c>
      <c r="G1236" s="53">
        <f t="shared" si="3"/>
        <v>0.1637696178</v>
      </c>
    </row>
    <row r="1237">
      <c r="A1237" s="61">
        <v>1.51906405E9</v>
      </c>
      <c r="B1237" s="61">
        <v>0.0</v>
      </c>
      <c r="C1237" s="61">
        <v>2063.0</v>
      </c>
      <c r="D1237" s="57" t="s">
        <v>377</v>
      </c>
      <c r="E1237" s="62" t="str">
        <f t="shared" si="1"/>
        <v>Test</v>
      </c>
      <c r="F1237" s="53" t="str">
        <f t="shared" si="2"/>
        <v>Beijing_0</v>
      </c>
      <c r="G1237" s="53">
        <f t="shared" si="3"/>
        <v>0.2862175459</v>
      </c>
    </row>
    <row r="1238">
      <c r="A1238" s="61">
        <v>1.515754832E9</v>
      </c>
      <c r="B1238" s="61">
        <v>0.0</v>
      </c>
      <c r="C1238" s="61">
        <v>530.0</v>
      </c>
      <c r="D1238" s="57" t="s">
        <v>377</v>
      </c>
      <c r="E1238" s="62" t="str">
        <f t="shared" si="1"/>
        <v>Test</v>
      </c>
      <c r="F1238" s="53" t="str">
        <f t="shared" si="2"/>
        <v>Beijing_0</v>
      </c>
      <c r="G1238" s="53">
        <f t="shared" si="3"/>
        <v>0.3718071614</v>
      </c>
    </row>
    <row r="1239">
      <c r="A1239" s="61">
        <v>1.516281411E9</v>
      </c>
      <c r="B1239" s="61">
        <v>0.0</v>
      </c>
      <c r="C1239" s="61">
        <v>2541.0</v>
      </c>
      <c r="D1239" s="57" t="s">
        <v>377</v>
      </c>
      <c r="E1239" s="62" t="str">
        <f t="shared" si="1"/>
        <v>Test</v>
      </c>
      <c r="F1239" s="53" t="str">
        <f t="shared" si="2"/>
        <v>Beijing_0</v>
      </c>
      <c r="G1239" s="53">
        <f t="shared" si="3"/>
        <v>0.9199665567</v>
      </c>
    </row>
    <row r="1240">
      <c r="A1240" s="61">
        <v>1.51613109E9</v>
      </c>
      <c r="B1240" s="61">
        <v>0.0</v>
      </c>
      <c r="C1240" s="61">
        <v>807.0</v>
      </c>
      <c r="D1240" s="57" t="s">
        <v>377</v>
      </c>
      <c r="E1240" s="62" t="str">
        <f t="shared" si="1"/>
        <v>Test</v>
      </c>
      <c r="F1240" s="53" t="str">
        <f t="shared" si="2"/>
        <v>Beijing_0</v>
      </c>
      <c r="G1240" s="53">
        <f t="shared" si="3"/>
        <v>0.2058592065</v>
      </c>
    </row>
    <row r="1241">
      <c r="A1241" s="61">
        <v>1.516889391E9</v>
      </c>
      <c r="B1241" s="61">
        <v>0.0</v>
      </c>
      <c r="C1241" s="61">
        <v>1508.0</v>
      </c>
      <c r="D1241" s="57" t="s">
        <v>377</v>
      </c>
      <c r="E1241" s="62" t="str">
        <f t="shared" si="1"/>
        <v>Test</v>
      </c>
      <c r="F1241" s="53" t="str">
        <f t="shared" si="2"/>
        <v>Beijing_0</v>
      </c>
      <c r="G1241" s="53">
        <f t="shared" si="3"/>
        <v>0.2260265252</v>
      </c>
    </row>
    <row r="1242">
      <c r="A1242" s="61">
        <v>1.519065672E9</v>
      </c>
      <c r="B1242" s="61">
        <v>0.0</v>
      </c>
      <c r="C1242" s="61">
        <v>369.0</v>
      </c>
      <c r="D1242" s="57" t="s">
        <v>377</v>
      </c>
      <c r="E1242" s="62" t="str">
        <f t="shared" si="1"/>
        <v>Test</v>
      </c>
      <c r="F1242" s="53" t="str">
        <f t="shared" si="2"/>
        <v>Beijing_0</v>
      </c>
      <c r="G1242" s="53">
        <f t="shared" si="3"/>
        <v>0.5463310462</v>
      </c>
    </row>
    <row r="1243">
      <c r="A1243" s="61">
        <v>1.519967922E9</v>
      </c>
      <c r="B1243" s="61">
        <v>0.0</v>
      </c>
      <c r="C1243" s="61">
        <v>1114.0</v>
      </c>
      <c r="D1243" s="57" t="s">
        <v>377</v>
      </c>
      <c r="E1243" s="62" t="str">
        <f t="shared" si="1"/>
        <v>Test</v>
      </c>
      <c r="F1243" s="53" t="str">
        <f t="shared" si="2"/>
        <v>Beijing_0</v>
      </c>
      <c r="G1243" s="53">
        <f t="shared" si="3"/>
        <v>0.905652191</v>
      </c>
    </row>
    <row r="1244">
      <c r="A1244" s="61">
        <v>1.516317821E9</v>
      </c>
      <c r="B1244" s="61">
        <v>0.0</v>
      </c>
      <c r="C1244" s="61">
        <v>2487.0</v>
      </c>
      <c r="D1244" s="57" t="s">
        <v>377</v>
      </c>
      <c r="E1244" s="62" t="str">
        <f t="shared" si="1"/>
        <v>Test</v>
      </c>
      <c r="F1244" s="53" t="str">
        <f t="shared" si="2"/>
        <v>Beijing_0</v>
      </c>
      <c r="G1244" s="53">
        <f t="shared" si="3"/>
        <v>0.724289721</v>
      </c>
    </row>
    <row r="1245">
      <c r="A1245" s="61">
        <v>1.515834502E9</v>
      </c>
      <c r="B1245" s="61">
        <v>0.0</v>
      </c>
      <c r="C1245" s="61">
        <v>2902.0</v>
      </c>
      <c r="D1245" s="57" t="s">
        <v>377</v>
      </c>
      <c r="E1245" s="62" t="str">
        <f t="shared" si="1"/>
        <v>Test</v>
      </c>
      <c r="F1245" s="53" t="str">
        <f t="shared" si="2"/>
        <v>Beijing_0</v>
      </c>
      <c r="G1245" s="53">
        <f t="shared" si="3"/>
        <v>0.8992558082</v>
      </c>
    </row>
    <row r="1246">
      <c r="A1246" s="61">
        <v>1.513233812E9</v>
      </c>
      <c r="B1246" s="61">
        <v>0.0</v>
      </c>
      <c r="C1246" s="61">
        <v>1356.0</v>
      </c>
      <c r="D1246" s="57" t="s">
        <v>377</v>
      </c>
      <c r="E1246" s="62" t="str">
        <f t="shared" si="1"/>
        <v>Test</v>
      </c>
      <c r="F1246" s="53" t="str">
        <f t="shared" si="2"/>
        <v>Beijing_0</v>
      </c>
      <c r="G1246" s="53">
        <f t="shared" si="3"/>
        <v>0.2869445628</v>
      </c>
    </row>
    <row r="1247">
      <c r="A1247" s="61">
        <v>1.51850399E9</v>
      </c>
      <c r="B1247" s="61">
        <v>0.0</v>
      </c>
      <c r="C1247" s="61">
        <v>1320.0</v>
      </c>
      <c r="D1247" s="57" t="s">
        <v>377</v>
      </c>
      <c r="E1247" s="62" t="str">
        <f t="shared" si="1"/>
        <v>Test</v>
      </c>
      <c r="F1247" s="53" t="str">
        <f t="shared" si="2"/>
        <v>Beijing_0</v>
      </c>
      <c r="G1247" s="53">
        <f t="shared" si="3"/>
        <v>0.2803750262</v>
      </c>
    </row>
    <row r="1248">
      <c r="A1248" s="61">
        <v>1.519530901E9</v>
      </c>
      <c r="B1248" s="61">
        <v>0.0</v>
      </c>
      <c r="C1248" s="61">
        <v>1025.0</v>
      </c>
      <c r="D1248" s="57" t="s">
        <v>377</v>
      </c>
      <c r="E1248" s="62" t="str">
        <f t="shared" si="1"/>
        <v>Test</v>
      </c>
      <c r="F1248" s="53" t="str">
        <f t="shared" si="2"/>
        <v>Beijing_0</v>
      </c>
      <c r="G1248" s="53">
        <f t="shared" si="3"/>
        <v>0.7324524558</v>
      </c>
    </row>
    <row r="1249">
      <c r="A1249" s="61">
        <v>1.51959515E9</v>
      </c>
      <c r="B1249" s="61">
        <v>0.0</v>
      </c>
      <c r="C1249" s="61">
        <v>2717.0</v>
      </c>
      <c r="D1249" s="57" t="s">
        <v>377</v>
      </c>
      <c r="E1249" s="62" t="str">
        <f t="shared" si="1"/>
        <v>Test</v>
      </c>
      <c r="F1249" s="53" t="str">
        <f t="shared" si="2"/>
        <v>Beijing_0</v>
      </c>
      <c r="G1249" s="53">
        <f t="shared" si="3"/>
        <v>0.1195715141</v>
      </c>
    </row>
    <row r="1250">
      <c r="A1250" s="61">
        <v>1.516411562E9</v>
      </c>
      <c r="B1250" s="61">
        <v>0.0</v>
      </c>
      <c r="C1250" s="61">
        <v>5210.0</v>
      </c>
      <c r="D1250" s="57" t="s">
        <v>377</v>
      </c>
      <c r="E1250" s="62" t="str">
        <f t="shared" si="1"/>
        <v>Test</v>
      </c>
      <c r="F1250" s="53" t="str">
        <f t="shared" si="2"/>
        <v>Beijing_0</v>
      </c>
      <c r="G1250" s="53">
        <f t="shared" si="3"/>
        <v>0.5788510725</v>
      </c>
    </row>
    <row r="1251">
      <c r="A1251" s="61">
        <v>1.516032121E9</v>
      </c>
      <c r="B1251" s="61">
        <v>0.0</v>
      </c>
      <c r="C1251" s="61">
        <v>1462.0</v>
      </c>
      <c r="D1251" s="57" t="s">
        <v>377</v>
      </c>
      <c r="E1251" s="62" t="str">
        <f t="shared" si="1"/>
        <v>Test</v>
      </c>
      <c r="F1251" s="53" t="str">
        <f t="shared" si="2"/>
        <v>Beijing_0</v>
      </c>
      <c r="G1251" s="53">
        <f t="shared" si="3"/>
        <v>0.01718629316</v>
      </c>
    </row>
    <row r="1252">
      <c r="A1252" s="61">
        <v>1.514416592E9</v>
      </c>
      <c r="B1252" s="61">
        <v>0.0</v>
      </c>
      <c r="C1252" s="61">
        <v>319.0</v>
      </c>
      <c r="D1252" s="57" t="s">
        <v>377</v>
      </c>
      <c r="E1252" s="62" t="str">
        <f t="shared" si="1"/>
        <v>Test</v>
      </c>
      <c r="F1252" s="53" t="str">
        <f t="shared" si="2"/>
        <v>Beijing_0</v>
      </c>
      <c r="G1252" s="53">
        <f t="shared" si="3"/>
        <v>0.9054700663</v>
      </c>
    </row>
    <row r="1253">
      <c r="A1253" s="61">
        <v>1.512363042E9</v>
      </c>
      <c r="B1253" s="61">
        <v>0.0</v>
      </c>
      <c r="C1253" s="61">
        <v>1930.0</v>
      </c>
      <c r="D1253" s="57" t="s">
        <v>377</v>
      </c>
      <c r="E1253" s="62" t="str">
        <f t="shared" si="1"/>
        <v>Test</v>
      </c>
      <c r="F1253" s="53" t="str">
        <f t="shared" si="2"/>
        <v>Beijing_0</v>
      </c>
      <c r="G1253" s="53">
        <f t="shared" si="3"/>
        <v>0.5096349075</v>
      </c>
    </row>
    <row r="1254">
      <c r="A1254" s="61">
        <v>1.512713521E9</v>
      </c>
      <c r="B1254" s="61">
        <v>0.0</v>
      </c>
      <c r="C1254" s="61">
        <v>1373.0</v>
      </c>
      <c r="D1254" s="57" t="s">
        <v>377</v>
      </c>
      <c r="E1254" s="62" t="str">
        <f t="shared" si="1"/>
        <v>Test</v>
      </c>
      <c r="F1254" s="53" t="str">
        <f t="shared" si="2"/>
        <v>Beijing_0</v>
      </c>
      <c r="G1254" s="53">
        <f t="shared" si="3"/>
        <v>0.34591957</v>
      </c>
    </row>
    <row r="1255">
      <c r="A1255" s="61">
        <v>1.511787751E9</v>
      </c>
      <c r="B1255" s="61">
        <v>0.0</v>
      </c>
      <c r="C1255" s="61">
        <v>2722.0</v>
      </c>
      <c r="D1255" s="57" t="s">
        <v>377</v>
      </c>
      <c r="E1255" s="62" t="str">
        <f t="shared" si="1"/>
        <v>Test</v>
      </c>
      <c r="F1255" s="53" t="str">
        <f t="shared" si="2"/>
        <v>Beijing_0</v>
      </c>
      <c r="G1255" s="53">
        <f t="shared" si="3"/>
        <v>0.1468999908</v>
      </c>
    </row>
    <row r="1256">
      <c r="A1256" s="61">
        <v>1.512929941E9</v>
      </c>
      <c r="B1256" s="61">
        <v>0.0</v>
      </c>
      <c r="C1256" s="61">
        <v>2085.0</v>
      </c>
      <c r="D1256" s="57" t="s">
        <v>377</v>
      </c>
      <c r="E1256" s="62" t="str">
        <f t="shared" si="1"/>
        <v>Test</v>
      </c>
      <c r="F1256" s="53" t="str">
        <f t="shared" si="2"/>
        <v>Beijing_0</v>
      </c>
      <c r="G1256" s="53">
        <f t="shared" si="3"/>
        <v>0.7917716934</v>
      </c>
    </row>
    <row r="1257">
      <c r="A1257" s="61">
        <v>1.51457679E9</v>
      </c>
      <c r="B1257" s="61">
        <v>0.0</v>
      </c>
      <c r="C1257" s="61">
        <v>749.0</v>
      </c>
      <c r="D1257" s="57" t="s">
        <v>377</v>
      </c>
      <c r="E1257" s="62" t="str">
        <f t="shared" si="1"/>
        <v>Test</v>
      </c>
      <c r="F1257" s="53" t="str">
        <f t="shared" si="2"/>
        <v>Beijing_0</v>
      </c>
      <c r="G1257" s="53">
        <f t="shared" si="3"/>
        <v>0.286457754</v>
      </c>
    </row>
    <row r="1258">
      <c r="A1258" s="61">
        <v>1.51704979E9</v>
      </c>
      <c r="B1258" s="61">
        <v>0.0</v>
      </c>
      <c r="C1258" s="61">
        <v>415.0</v>
      </c>
      <c r="D1258" s="57" t="s">
        <v>377</v>
      </c>
      <c r="E1258" s="62" t="str">
        <f t="shared" si="1"/>
        <v>Test</v>
      </c>
      <c r="F1258" s="53" t="str">
        <f t="shared" si="2"/>
        <v>Beijing_0</v>
      </c>
      <c r="G1258" s="53">
        <f t="shared" si="3"/>
        <v>0.8605350608</v>
      </c>
    </row>
    <row r="1259">
      <c r="A1259" s="61">
        <v>1.516109182E9</v>
      </c>
      <c r="B1259" s="61">
        <v>0.0</v>
      </c>
      <c r="C1259" s="61">
        <v>2822.0</v>
      </c>
      <c r="D1259" s="57" t="s">
        <v>377</v>
      </c>
      <c r="E1259" s="62" t="str">
        <f t="shared" si="1"/>
        <v>Test</v>
      </c>
      <c r="F1259" s="53" t="str">
        <f t="shared" si="2"/>
        <v>Beijing_0</v>
      </c>
      <c r="G1259" s="53">
        <f t="shared" si="3"/>
        <v>0.9465612197</v>
      </c>
    </row>
    <row r="1260">
      <c r="A1260" s="61">
        <v>1.51954379E9</v>
      </c>
      <c r="B1260" s="61">
        <v>0.0</v>
      </c>
      <c r="C1260" s="61">
        <v>169.0</v>
      </c>
      <c r="D1260" s="57" t="s">
        <v>377</v>
      </c>
      <c r="E1260" s="62" t="str">
        <f t="shared" si="1"/>
        <v>Test</v>
      </c>
      <c r="F1260" s="53" t="str">
        <f t="shared" si="2"/>
        <v>Beijing_0</v>
      </c>
      <c r="G1260" s="53">
        <f t="shared" si="3"/>
        <v>0.5187907511</v>
      </c>
    </row>
    <row r="1261">
      <c r="A1261" s="61">
        <v>1.511713181E9</v>
      </c>
      <c r="B1261" s="61">
        <v>0.0</v>
      </c>
      <c r="C1261" s="61">
        <v>3327.0</v>
      </c>
      <c r="D1261" s="57" t="s">
        <v>377</v>
      </c>
      <c r="E1261" s="62" t="str">
        <f t="shared" si="1"/>
        <v>Test</v>
      </c>
      <c r="F1261" s="53" t="str">
        <f t="shared" si="2"/>
        <v>Beijing_0</v>
      </c>
      <c r="G1261" s="53">
        <f t="shared" si="3"/>
        <v>0.8832342187</v>
      </c>
    </row>
    <row r="1262">
      <c r="A1262" s="61">
        <v>1.5126797E9</v>
      </c>
      <c r="B1262" s="61">
        <v>0.0</v>
      </c>
      <c r="C1262" s="61">
        <v>227.0</v>
      </c>
      <c r="D1262" s="57" t="s">
        <v>377</v>
      </c>
      <c r="E1262" s="62" t="str">
        <f t="shared" si="1"/>
        <v>Test</v>
      </c>
      <c r="F1262" s="53" t="str">
        <f t="shared" si="2"/>
        <v>Beijing_0</v>
      </c>
      <c r="G1262" s="53">
        <f t="shared" si="3"/>
        <v>0.362857572</v>
      </c>
    </row>
    <row r="1263">
      <c r="A1263" s="61">
        <v>1.51950635E9</v>
      </c>
      <c r="B1263" s="61">
        <v>0.0</v>
      </c>
      <c r="C1263" s="61">
        <v>1359.0</v>
      </c>
      <c r="D1263" s="57" t="s">
        <v>377</v>
      </c>
      <c r="E1263" s="62" t="str">
        <f t="shared" si="1"/>
        <v>Test</v>
      </c>
      <c r="F1263" s="53" t="str">
        <f t="shared" si="2"/>
        <v>Beijing_0</v>
      </c>
      <c r="G1263" s="53">
        <f t="shared" si="3"/>
        <v>0.2022602146</v>
      </c>
    </row>
    <row r="1264">
      <c r="A1264" s="61">
        <v>1.517637482E9</v>
      </c>
      <c r="B1264" s="61">
        <v>0.0</v>
      </c>
      <c r="C1264" s="61">
        <v>2521.0</v>
      </c>
      <c r="D1264" s="57" t="s">
        <v>377</v>
      </c>
      <c r="E1264" s="62" t="str">
        <f t="shared" si="1"/>
        <v>Test</v>
      </c>
      <c r="F1264" s="53" t="str">
        <f t="shared" si="2"/>
        <v>Beijing_0</v>
      </c>
      <c r="G1264" s="53">
        <f t="shared" si="3"/>
        <v>0.6296563917</v>
      </c>
    </row>
    <row r="1265">
      <c r="A1265" s="61">
        <v>1.513126021E9</v>
      </c>
      <c r="B1265" s="61">
        <v>0.0</v>
      </c>
      <c r="C1265" s="61">
        <v>1003.0</v>
      </c>
      <c r="D1265" s="57" t="s">
        <v>377</v>
      </c>
      <c r="E1265" s="62" t="str">
        <f t="shared" si="1"/>
        <v>Test</v>
      </c>
      <c r="F1265" s="53" t="str">
        <f t="shared" si="2"/>
        <v>Beijing_0</v>
      </c>
      <c r="G1265" s="53">
        <f t="shared" si="3"/>
        <v>0.6697644001</v>
      </c>
    </row>
    <row r="1266">
      <c r="A1266" s="61">
        <v>1.515476952E9</v>
      </c>
      <c r="B1266" s="61">
        <v>0.0</v>
      </c>
      <c r="C1266" s="61">
        <v>1768.0</v>
      </c>
      <c r="D1266" s="57" t="s">
        <v>377</v>
      </c>
      <c r="E1266" s="62" t="str">
        <f t="shared" si="1"/>
        <v>Test</v>
      </c>
      <c r="F1266" s="53" t="str">
        <f t="shared" si="2"/>
        <v>Beijing_0</v>
      </c>
      <c r="G1266" s="53">
        <f t="shared" si="3"/>
        <v>0.4272400778</v>
      </c>
    </row>
    <row r="1267">
      <c r="A1267" s="61">
        <v>1.51464655E9</v>
      </c>
      <c r="B1267" s="61">
        <v>0.0</v>
      </c>
      <c r="C1267" s="61">
        <v>1310.0</v>
      </c>
      <c r="D1267" s="57" t="s">
        <v>377</v>
      </c>
      <c r="E1267" s="62" t="str">
        <f t="shared" si="1"/>
        <v>Test</v>
      </c>
      <c r="F1267" s="53" t="str">
        <f t="shared" si="2"/>
        <v>Beijing_0</v>
      </c>
      <c r="G1267" s="53">
        <f t="shared" si="3"/>
        <v>0.6506924326</v>
      </c>
    </row>
    <row r="1268">
      <c r="A1268" s="61">
        <v>1.516523922E9</v>
      </c>
      <c r="B1268" s="61">
        <v>0.0</v>
      </c>
      <c r="C1268" s="61">
        <v>3456.0</v>
      </c>
      <c r="D1268" s="57" t="s">
        <v>377</v>
      </c>
      <c r="E1268" s="62" t="str">
        <f t="shared" si="1"/>
        <v>Test</v>
      </c>
      <c r="F1268" s="53" t="str">
        <f t="shared" si="2"/>
        <v>Beijing_0</v>
      </c>
      <c r="G1268" s="53">
        <f t="shared" si="3"/>
        <v>0.2785705587</v>
      </c>
    </row>
    <row r="1269">
      <c r="A1269" s="61">
        <v>1.516253811E9</v>
      </c>
      <c r="B1269" s="61">
        <v>0.0</v>
      </c>
      <c r="C1269" s="61">
        <v>3598.0</v>
      </c>
      <c r="D1269" s="57" t="s">
        <v>377</v>
      </c>
      <c r="E1269" s="62" t="str">
        <f t="shared" si="1"/>
        <v>Test</v>
      </c>
      <c r="F1269" s="53" t="str">
        <f t="shared" si="2"/>
        <v>Beijing_0</v>
      </c>
      <c r="G1269" s="53">
        <f t="shared" si="3"/>
        <v>0.569718085</v>
      </c>
    </row>
    <row r="1270">
      <c r="A1270" s="61">
        <v>1.515315742E9</v>
      </c>
      <c r="B1270" s="61">
        <v>0.0</v>
      </c>
      <c r="C1270" s="61">
        <v>2113.0</v>
      </c>
      <c r="D1270" s="57" t="s">
        <v>377</v>
      </c>
      <c r="E1270" s="62" t="str">
        <f t="shared" si="1"/>
        <v>Test</v>
      </c>
      <c r="F1270" s="53" t="str">
        <f t="shared" si="2"/>
        <v>Beijing_0</v>
      </c>
      <c r="G1270" s="53">
        <f t="shared" si="3"/>
        <v>0.4075012723</v>
      </c>
    </row>
    <row r="1271">
      <c r="A1271" s="61">
        <v>1.515501141E9</v>
      </c>
      <c r="B1271" s="61">
        <v>0.0</v>
      </c>
      <c r="C1271" s="61">
        <v>513.0</v>
      </c>
      <c r="D1271" s="57" t="s">
        <v>377</v>
      </c>
      <c r="E1271" s="62" t="str">
        <f t="shared" si="1"/>
        <v>Test</v>
      </c>
      <c r="F1271" s="53" t="str">
        <f t="shared" si="2"/>
        <v>Beijing_0</v>
      </c>
      <c r="G1271" s="53">
        <f t="shared" si="3"/>
        <v>0.568123432</v>
      </c>
    </row>
    <row r="1272">
      <c r="A1272" s="61">
        <v>1.513826992E9</v>
      </c>
      <c r="B1272" s="61">
        <v>0.0</v>
      </c>
      <c r="C1272" s="61">
        <v>376.0</v>
      </c>
      <c r="D1272" s="57" t="s">
        <v>377</v>
      </c>
      <c r="E1272" s="62" t="str">
        <f t="shared" si="1"/>
        <v>Test</v>
      </c>
      <c r="F1272" s="53" t="str">
        <f t="shared" si="2"/>
        <v>Beijing_0</v>
      </c>
      <c r="G1272" s="53">
        <f t="shared" si="3"/>
        <v>0.2596324347</v>
      </c>
    </row>
    <row r="1273">
      <c r="A1273" s="61">
        <v>1.514658271E9</v>
      </c>
      <c r="B1273" s="61">
        <v>0.0</v>
      </c>
      <c r="C1273" s="61">
        <v>234.0</v>
      </c>
      <c r="D1273" s="57" t="s">
        <v>377</v>
      </c>
      <c r="E1273" s="62" t="str">
        <f t="shared" si="1"/>
        <v>Test</v>
      </c>
      <c r="F1273" s="53" t="str">
        <f t="shared" si="2"/>
        <v>Beijing_0</v>
      </c>
      <c r="G1273" s="53">
        <f t="shared" si="3"/>
        <v>0.8153695988</v>
      </c>
    </row>
    <row r="1274">
      <c r="A1274" s="61">
        <v>1.516996562E9</v>
      </c>
      <c r="B1274" s="61">
        <v>0.0</v>
      </c>
      <c r="C1274" s="61">
        <v>4221.0</v>
      </c>
      <c r="D1274" s="57" t="s">
        <v>377</v>
      </c>
      <c r="E1274" s="62" t="str">
        <f t="shared" si="1"/>
        <v>Test</v>
      </c>
      <c r="F1274" s="53" t="str">
        <f t="shared" si="2"/>
        <v>Beijing_0</v>
      </c>
      <c r="G1274" s="53">
        <f t="shared" si="3"/>
        <v>0.2429434569</v>
      </c>
    </row>
    <row r="1275">
      <c r="A1275" s="61">
        <v>1.519498762E9</v>
      </c>
      <c r="B1275" s="61">
        <v>0.0</v>
      </c>
      <c r="C1275" s="61">
        <v>4012.0</v>
      </c>
      <c r="D1275" s="57" t="s">
        <v>377</v>
      </c>
      <c r="E1275" s="62" t="str">
        <f t="shared" si="1"/>
        <v>Test</v>
      </c>
      <c r="F1275" s="53" t="str">
        <f t="shared" si="2"/>
        <v>Beijing_0</v>
      </c>
      <c r="G1275" s="53">
        <f t="shared" si="3"/>
        <v>0.7459247138</v>
      </c>
    </row>
    <row r="1276">
      <c r="A1276" s="61">
        <v>1.51883919E9</v>
      </c>
      <c r="B1276" s="61">
        <v>0.0</v>
      </c>
      <c r="C1276" s="61">
        <v>3671.0</v>
      </c>
      <c r="D1276" s="57" t="s">
        <v>377</v>
      </c>
      <c r="E1276" s="62" t="str">
        <f t="shared" si="1"/>
        <v>Test</v>
      </c>
      <c r="F1276" s="53" t="str">
        <f t="shared" si="2"/>
        <v>Beijing_0</v>
      </c>
      <c r="G1276" s="53">
        <f t="shared" si="3"/>
        <v>0.2471926473</v>
      </c>
    </row>
    <row r="1277">
      <c r="A1277" s="61">
        <v>1.5153578E9</v>
      </c>
      <c r="B1277" s="61">
        <v>0.0</v>
      </c>
      <c r="C1277" s="61">
        <v>2974.0</v>
      </c>
      <c r="D1277" s="57" t="s">
        <v>377</v>
      </c>
      <c r="E1277" s="62" t="str">
        <f t="shared" si="1"/>
        <v>Test</v>
      </c>
      <c r="F1277" s="53" t="str">
        <f t="shared" si="2"/>
        <v>Beijing_0</v>
      </c>
      <c r="G1277" s="53">
        <f t="shared" si="3"/>
        <v>0.429067907</v>
      </c>
    </row>
    <row r="1278">
      <c r="A1278" s="61">
        <v>1.51919429E9</v>
      </c>
      <c r="B1278" s="61">
        <v>0.0</v>
      </c>
      <c r="C1278" s="61">
        <v>1047.0</v>
      </c>
      <c r="D1278" s="57" t="s">
        <v>377</v>
      </c>
      <c r="E1278" s="62" t="str">
        <f t="shared" si="1"/>
        <v>Test</v>
      </c>
      <c r="F1278" s="53" t="str">
        <f t="shared" si="2"/>
        <v>Beijing_0</v>
      </c>
      <c r="G1278" s="53">
        <f t="shared" si="3"/>
        <v>0.01345220714</v>
      </c>
    </row>
    <row r="1279">
      <c r="A1279" s="61">
        <v>1.51265151E9</v>
      </c>
      <c r="B1279" s="61">
        <v>0.0</v>
      </c>
      <c r="C1279" s="61">
        <v>1308.0</v>
      </c>
      <c r="D1279" s="57" t="s">
        <v>377</v>
      </c>
      <c r="E1279" s="62" t="str">
        <f t="shared" si="1"/>
        <v>Test</v>
      </c>
      <c r="F1279" s="53" t="str">
        <f t="shared" si="2"/>
        <v>Beijing_0</v>
      </c>
      <c r="G1279" s="53">
        <f t="shared" si="3"/>
        <v>0.7686044265</v>
      </c>
    </row>
    <row r="1280">
      <c r="A1280" s="61">
        <v>1.516378491E9</v>
      </c>
      <c r="B1280" s="61">
        <v>0.0</v>
      </c>
      <c r="C1280" s="61">
        <v>1177.0</v>
      </c>
      <c r="D1280" s="57" t="s">
        <v>377</v>
      </c>
      <c r="E1280" s="62" t="str">
        <f t="shared" si="1"/>
        <v>Test</v>
      </c>
      <c r="F1280" s="53" t="str">
        <f t="shared" si="2"/>
        <v>Beijing_0</v>
      </c>
      <c r="G1280" s="53">
        <f t="shared" si="3"/>
        <v>0.1853898518</v>
      </c>
    </row>
    <row r="1281">
      <c r="A1281" s="61">
        <v>1.517529321E9</v>
      </c>
      <c r="B1281" s="61">
        <v>0.0</v>
      </c>
      <c r="C1281" s="61">
        <v>1597.0</v>
      </c>
      <c r="D1281" s="57" t="s">
        <v>377</v>
      </c>
      <c r="E1281" s="62" t="str">
        <f t="shared" si="1"/>
        <v>Test</v>
      </c>
      <c r="F1281" s="53" t="str">
        <f t="shared" si="2"/>
        <v>Beijing_0</v>
      </c>
      <c r="G1281" s="53">
        <f t="shared" si="3"/>
        <v>0.2755883883</v>
      </c>
    </row>
    <row r="1282">
      <c r="A1282" s="61">
        <v>1.5193971E9</v>
      </c>
      <c r="B1282" s="61">
        <v>0.0</v>
      </c>
      <c r="C1282" s="61">
        <v>2864.0</v>
      </c>
      <c r="D1282" s="57" t="s">
        <v>377</v>
      </c>
      <c r="E1282" s="62" t="str">
        <f t="shared" si="1"/>
        <v>Test</v>
      </c>
      <c r="F1282" s="53" t="str">
        <f t="shared" si="2"/>
        <v>Beijing_0</v>
      </c>
      <c r="G1282" s="53">
        <f t="shared" si="3"/>
        <v>0.894709176</v>
      </c>
    </row>
    <row r="1283">
      <c r="A1283" s="61">
        <v>1.511619972E9</v>
      </c>
      <c r="B1283" s="61">
        <v>0.0</v>
      </c>
      <c r="C1283" s="61">
        <v>2353.0</v>
      </c>
      <c r="D1283" s="57" t="s">
        <v>377</v>
      </c>
      <c r="E1283" s="62" t="str">
        <f t="shared" si="1"/>
        <v>Test</v>
      </c>
      <c r="F1283" s="53" t="str">
        <f t="shared" si="2"/>
        <v>Beijing_0</v>
      </c>
      <c r="G1283" s="53">
        <f t="shared" si="3"/>
        <v>0.5932650421</v>
      </c>
    </row>
    <row r="1284">
      <c r="A1284" s="61">
        <v>1.511769771E9</v>
      </c>
      <c r="B1284" s="61">
        <v>0.0</v>
      </c>
      <c r="C1284" s="61">
        <v>2928.0</v>
      </c>
      <c r="D1284" s="57" t="s">
        <v>377</v>
      </c>
      <c r="E1284" s="62" t="str">
        <f t="shared" si="1"/>
        <v>Test</v>
      </c>
      <c r="F1284" s="53" t="str">
        <f t="shared" si="2"/>
        <v>Beijing_0</v>
      </c>
      <c r="G1284" s="53">
        <f t="shared" si="3"/>
        <v>0.9803424601</v>
      </c>
    </row>
    <row r="1285">
      <c r="A1285" s="61">
        <v>1.517746562E9</v>
      </c>
      <c r="B1285" s="61">
        <v>0.0</v>
      </c>
      <c r="C1285" s="61">
        <v>2765.0</v>
      </c>
      <c r="D1285" s="57" t="s">
        <v>377</v>
      </c>
      <c r="E1285" s="62" t="str">
        <f t="shared" si="1"/>
        <v>Test</v>
      </c>
      <c r="F1285" s="53" t="str">
        <f t="shared" si="2"/>
        <v>Beijing_0</v>
      </c>
      <c r="G1285" s="53">
        <f t="shared" si="3"/>
        <v>0.6906461414</v>
      </c>
    </row>
    <row r="1286">
      <c r="A1286" s="61">
        <v>1.518660342E9</v>
      </c>
      <c r="B1286" s="61">
        <v>0.0</v>
      </c>
      <c r="C1286" s="61">
        <v>2347.0</v>
      </c>
      <c r="D1286" s="57" t="s">
        <v>377</v>
      </c>
      <c r="E1286" s="62" t="str">
        <f t="shared" si="1"/>
        <v>Test</v>
      </c>
      <c r="F1286" s="53" t="str">
        <f t="shared" si="2"/>
        <v>Beijing_0</v>
      </c>
      <c r="G1286" s="53">
        <f t="shared" si="3"/>
        <v>0.5834946739</v>
      </c>
    </row>
    <row r="1287">
      <c r="A1287" s="61">
        <v>1.512644921E9</v>
      </c>
      <c r="B1287" s="61">
        <v>0.0</v>
      </c>
      <c r="C1287" s="61">
        <v>230.0</v>
      </c>
      <c r="D1287" s="57" t="s">
        <v>377</v>
      </c>
      <c r="E1287" s="62" t="str">
        <f t="shared" si="1"/>
        <v>Test</v>
      </c>
      <c r="F1287" s="53" t="str">
        <f t="shared" si="2"/>
        <v>Beijing_0</v>
      </c>
      <c r="G1287" s="53">
        <f t="shared" si="3"/>
        <v>0.9186776976</v>
      </c>
    </row>
    <row r="1288">
      <c r="A1288" s="61">
        <v>1.51564099E9</v>
      </c>
      <c r="B1288" s="61">
        <v>0.0</v>
      </c>
      <c r="C1288" s="61">
        <v>24.0</v>
      </c>
      <c r="D1288" s="57" t="s">
        <v>377</v>
      </c>
      <c r="E1288" s="62" t="str">
        <f t="shared" si="1"/>
        <v>Test</v>
      </c>
      <c r="F1288" s="53" t="str">
        <f t="shared" si="2"/>
        <v>Beijing_0</v>
      </c>
      <c r="G1288" s="53">
        <f t="shared" si="3"/>
        <v>0.520538742</v>
      </c>
    </row>
    <row r="1289">
      <c r="A1289" s="61">
        <v>1.517551952E9</v>
      </c>
      <c r="B1289" s="61">
        <v>0.0</v>
      </c>
      <c r="C1289" s="61">
        <v>1245.0</v>
      </c>
      <c r="D1289" s="57" t="s">
        <v>377</v>
      </c>
      <c r="E1289" s="62" t="str">
        <f t="shared" si="1"/>
        <v>Test</v>
      </c>
      <c r="F1289" s="53" t="str">
        <f t="shared" si="2"/>
        <v>Beijing_0</v>
      </c>
      <c r="G1289" s="53">
        <f t="shared" si="3"/>
        <v>0.7582329277</v>
      </c>
    </row>
    <row r="1290">
      <c r="A1290" s="61">
        <v>1.517584432E9</v>
      </c>
      <c r="B1290" s="61">
        <v>0.0</v>
      </c>
      <c r="C1290" s="61">
        <v>340.0</v>
      </c>
      <c r="D1290" s="57" t="s">
        <v>377</v>
      </c>
      <c r="E1290" s="62" t="str">
        <f t="shared" si="1"/>
        <v>Test</v>
      </c>
      <c r="F1290" s="53" t="str">
        <f t="shared" si="2"/>
        <v>Beijing_0</v>
      </c>
      <c r="G1290" s="53">
        <f t="shared" si="3"/>
        <v>0.8382523681</v>
      </c>
    </row>
    <row r="1291">
      <c r="A1291" s="61">
        <v>1.515016761E9</v>
      </c>
      <c r="B1291" s="61">
        <v>0.0</v>
      </c>
      <c r="C1291" s="61">
        <v>3649.0</v>
      </c>
      <c r="D1291" s="57" t="s">
        <v>377</v>
      </c>
      <c r="E1291" s="62" t="str">
        <f t="shared" si="1"/>
        <v>Test</v>
      </c>
      <c r="F1291" s="53" t="str">
        <f t="shared" si="2"/>
        <v>Beijing_0</v>
      </c>
      <c r="G1291" s="53">
        <f t="shared" si="3"/>
        <v>0.7276703991</v>
      </c>
    </row>
    <row r="1292">
      <c r="A1292" s="61">
        <v>1.511622092E9</v>
      </c>
      <c r="B1292" s="61">
        <v>0.0</v>
      </c>
      <c r="C1292" s="61">
        <v>2229.0</v>
      </c>
      <c r="D1292" s="57" t="s">
        <v>377</v>
      </c>
      <c r="E1292" s="62" t="str">
        <f t="shared" si="1"/>
        <v>Test</v>
      </c>
      <c r="F1292" s="53" t="str">
        <f t="shared" si="2"/>
        <v>Beijing_0</v>
      </c>
      <c r="G1292" s="53">
        <f t="shared" si="3"/>
        <v>0.5792891169</v>
      </c>
    </row>
    <row r="1293">
      <c r="A1293" s="61">
        <v>1.51591238E9</v>
      </c>
      <c r="B1293" s="61">
        <v>0.0</v>
      </c>
      <c r="C1293" s="61">
        <v>1329.0</v>
      </c>
      <c r="D1293" s="57" t="s">
        <v>377</v>
      </c>
      <c r="E1293" s="62" t="str">
        <f t="shared" si="1"/>
        <v>Test</v>
      </c>
      <c r="F1293" s="53" t="str">
        <f t="shared" si="2"/>
        <v>Beijing_0</v>
      </c>
      <c r="G1293" s="53">
        <f t="shared" si="3"/>
        <v>0.2830731545</v>
      </c>
    </row>
    <row r="1294">
      <c r="A1294" s="61">
        <v>1.519714071E9</v>
      </c>
      <c r="B1294" s="61">
        <v>0.0</v>
      </c>
      <c r="C1294" s="61">
        <v>3582.0</v>
      </c>
      <c r="D1294" s="57" t="s">
        <v>377</v>
      </c>
      <c r="E1294" s="62" t="str">
        <f t="shared" si="1"/>
        <v>Test</v>
      </c>
      <c r="F1294" s="53" t="str">
        <f t="shared" si="2"/>
        <v>Beijing_0</v>
      </c>
      <c r="G1294" s="53">
        <f t="shared" si="3"/>
        <v>0.5115334792</v>
      </c>
    </row>
    <row r="1295">
      <c r="A1295" s="61">
        <v>1.514541871E9</v>
      </c>
      <c r="B1295" s="61">
        <v>0.0</v>
      </c>
      <c r="C1295" s="61">
        <v>1341.0</v>
      </c>
      <c r="D1295" s="57" t="s">
        <v>377</v>
      </c>
      <c r="E1295" s="62" t="str">
        <f t="shared" si="1"/>
        <v>Test</v>
      </c>
      <c r="F1295" s="53" t="str">
        <f t="shared" si="2"/>
        <v>Beijing_0</v>
      </c>
      <c r="G1295" s="53">
        <f t="shared" si="3"/>
        <v>0.6882859355</v>
      </c>
    </row>
    <row r="1296">
      <c r="A1296" s="61">
        <v>1.517969401E9</v>
      </c>
      <c r="B1296" s="61">
        <v>0.0</v>
      </c>
      <c r="C1296" s="61">
        <v>353.0</v>
      </c>
      <c r="D1296" s="57" t="s">
        <v>377</v>
      </c>
      <c r="E1296" s="62" t="str">
        <f t="shared" si="1"/>
        <v>Test</v>
      </c>
      <c r="F1296" s="53" t="str">
        <f t="shared" si="2"/>
        <v>Beijing_0</v>
      </c>
      <c r="G1296" s="53">
        <f t="shared" si="3"/>
        <v>0.3376739481</v>
      </c>
    </row>
    <row r="1297">
      <c r="A1297" s="61">
        <v>1.515406492E9</v>
      </c>
      <c r="B1297" s="61">
        <v>0.0</v>
      </c>
      <c r="C1297" s="61">
        <v>560.0</v>
      </c>
      <c r="D1297" s="57" t="s">
        <v>377</v>
      </c>
      <c r="E1297" s="62" t="str">
        <f t="shared" si="1"/>
        <v>Test</v>
      </c>
      <c r="F1297" s="53" t="str">
        <f t="shared" si="2"/>
        <v>Beijing_0</v>
      </c>
      <c r="G1297" s="53">
        <f t="shared" si="3"/>
        <v>0.3843764639</v>
      </c>
    </row>
    <row r="1298">
      <c r="A1298" s="61">
        <v>1.512877822E9</v>
      </c>
      <c r="B1298" s="61">
        <v>0.0</v>
      </c>
      <c r="C1298" s="61">
        <v>530.0</v>
      </c>
      <c r="D1298" s="57" t="s">
        <v>377</v>
      </c>
      <c r="E1298" s="62" t="str">
        <f t="shared" si="1"/>
        <v>Test</v>
      </c>
      <c r="F1298" s="53" t="str">
        <f t="shared" si="2"/>
        <v>Beijing_0</v>
      </c>
      <c r="G1298" s="53">
        <f t="shared" si="3"/>
        <v>0.3386330921</v>
      </c>
    </row>
    <row r="1299">
      <c r="A1299" s="61">
        <v>1.51379712E9</v>
      </c>
      <c r="B1299" s="61">
        <v>0.0</v>
      </c>
      <c r="C1299" s="61">
        <v>1217.0</v>
      </c>
      <c r="D1299" s="57" t="s">
        <v>377</v>
      </c>
      <c r="E1299" s="62" t="str">
        <f t="shared" si="1"/>
        <v>Test</v>
      </c>
      <c r="F1299" s="53" t="str">
        <f t="shared" si="2"/>
        <v>Beijing_0</v>
      </c>
      <c r="G1299" s="53">
        <f t="shared" si="3"/>
        <v>0.8071721158</v>
      </c>
    </row>
    <row r="1300">
      <c r="A1300" s="61">
        <v>1.51483377E9</v>
      </c>
      <c r="B1300" s="61">
        <v>0.0</v>
      </c>
      <c r="C1300" s="61">
        <v>2075.0</v>
      </c>
      <c r="D1300" s="57" t="s">
        <v>377</v>
      </c>
      <c r="E1300" s="62" t="str">
        <f t="shared" si="1"/>
        <v>Test</v>
      </c>
      <c r="F1300" s="53" t="str">
        <f t="shared" si="2"/>
        <v>Beijing_0</v>
      </c>
      <c r="G1300" s="53">
        <f t="shared" si="3"/>
        <v>0.1072415329</v>
      </c>
    </row>
    <row r="1301">
      <c r="A1301" s="61">
        <v>1.519303331E9</v>
      </c>
      <c r="B1301" s="61">
        <v>0.0</v>
      </c>
      <c r="C1301" s="61">
        <v>1720.0</v>
      </c>
      <c r="D1301" s="57" t="s">
        <v>377</v>
      </c>
      <c r="E1301" s="62" t="str">
        <f t="shared" si="1"/>
        <v>Test</v>
      </c>
      <c r="F1301" s="53" t="str">
        <f t="shared" si="2"/>
        <v>Beijing_0</v>
      </c>
      <c r="G1301" s="53">
        <f t="shared" si="3"/>
        <v>0.4231983826</v>
      </c>
    </row>
    <row r="1302">
      <c r="A1302" s="61">
        <v>1.517083761E9</v>
      </c>
      <c r="B1302" s="61">
        <v>0.0</v>
      </c>
      <c r="C1302" s="61">
        <v>1181.0</v>
      </c>
      <c r="D1302" s="57" t="s">
        <v>377</v>
      </c>
      <c r="E1302" s="62" t="str">
        <f t="shared" si="1"/>
        <v>Test</v>
      </c>
      <c r="F1302" s="53" t="str">
        <f t="shared" si="2"/>
        <v>Beijing_0</v>
      </c>
      <c r="G1302" s="53">
        <f t="shared" si="3"/>
        <v>0.7906767839</v>
      </c>
    </row>
    <row r="1303">
      <c r="A1303" s="61">
        <v>1.51256636E9</v>
      </c>
      <c r="B1303" s="61">
        <v>0.0</v>
      </c>
      <c r="C1303" s="61">
        <v>437.0</v>
      </c>
      <c r="D1303" s="57" t="s">
        <v>377</v>
      </c>
      <c r="E1303" s="62" t="str">
        <f t="shared" si="1"/>
        <v>Test</v>
      </c>
      <c r="F1303" s="53" t="str">
        <f t="shared" si="2"/>
        <v>Beijing_0</v>
      </c>
      <c r="G1303" s="53">
        <f t="shared" si="3"/>
        <v>0.8429255897</v>
      </c>
    </row>
    <row r="1304">
      <c r="A1304" s="61">
        <v>1.514866541E9</v>
      </c>
      <c r="B1304" s="61">
        <v>0.0</v>
      </c>
      <c r="C1304" s="61">
        <v>1547.0</v>
      </c>
      <c r="D1304" s="57" t="s">
        <v>377</v>
      </c>
      <c r="E1304" s="62" t="str">
        <f t="shared" si="1"/>
        <v>Test</v>
      </c>
      <c r="F1304" s="53" t="str">
        <f t="shared" si="2"/>
        <v>Beijing_0</v>
      </c>
      <c r="G1304" s="53">
        <f t="shared" si="3"/>
        <v>0.3287802957</v>
      </c>
    </row>
    <row r="1305">
      <c r="A1305" s="61">
        <v>1.513065051E9</v>
      </c>
      <c r="B1305" s="61">
        <v>0.0</v>
      </c>
      <c r="C1305" s="61">
        <v>2213.0</v>
      </c>
      <c r="D1305" s="57" t="s">
        <v>377</v>
      </c>
      <c r="E1305" s="62" t="str">
        <f t="shared" si="1"/>
        <v>Test</v>
      </c>
      <c r="F1305" s="53" t="str">
        <f t="shared" si="2"/>
        <v>Beijing_0</v>
      </c>
      <c r="G1305" s="53">
        <f t="shared" si="3"/>
        <v>0.6681018957</v>
      </c>
    </row>
    <row r="1306">
      <c r="A1306" s="61">
        <v>1.51465555E9</v>
      </c>
      <c r="B1306" s="61">
        <v>0.0</v>
      </c>
      <c r="C1306" s="61">
        <v>1363.0</v>
      </c>
      <c r="D1306" s="57" t="s">
        <v>377</v>
      </c>
      <c r="E1306" s="62" t="str">
        <f t="shared" si="1"/>
        <v>Test</v>
      </c>
      <c r="F1306" s="53" t="str">
        <f t="shared" si="2"/>
        <v>Beijing_0</v>
      </c>
      <c r="G1306" s="53">
        <f t="shared" si="3"/>
        <v>0.5006108825</v>
      </c>
    </row>
    <row r="1307">
      <c r="A1307" s="61">
        <v>1.517771732E9</v>
      </c>
      <c r="B1307" s="61">
        <v>0.0</v>
      </c>
      <c r="C1307" s="61">
        <v>2557.0</v>
      </c>
      <c r="D1307" s="57" t="s">
        <v>377</v>
      </c>
      <c r="E1307" s="62" t="str">
        <f t="shared" si="1"/>
        <v>Test</v>
      </c>
      <c r="F1307" s="53" t="str">
        <f t="shared" si="2"/>
        <v>Beijing_0</v>
      </c>
      <c r="G1307" s="53">
        <f t="shared" si="3"/>
        <v>0.507617924</v>
      </c>
    </row>
    <row r="1308">
      <c r="A1308" s="61">
        <v>1.513239932E9</v>
      </c>
      <c r="B1308" s="61">
        <v>0.0</v>
      </c>
      <c r="C1308" s="61">
        <v>3170.0</v>
      </c>
      <c r="D1308" s="57" t="s">
        <v>377</v>
      </c>
      <c r="E1308" s="62" t="str">
        <f t="shared" si="1"/>
        <v>Test</v>
      </c>
      <c r="F1308" s="53" t="str">
        <f t="shared" si="2"/>
        <v>Beijing_0</v>
      </c>
      <c r="G1308" s="53">
        <f t="shared" si="3"/>
        <v>0.07681039824</v>
      </c>
    </row>
    <row r="1309">
      <c r="A1309" s="61">
        <v>1.517629351E9</v>
      </c>
      <c r="B1309" s="61">
        <v>0.0</v>
      </c>
      <c r="C1309" s="61">
        <v>3601.0</v>
      </c>
      <c r="D1309" s="57" t="s">
        <v>377</v>
      </c>
      <c r="E1309" s="62" t="str">
        <f t="shared" si="1"/>
        <v>Test</v>
      </c>
      <c r="F1309" s="53" t="str">
        <f t="shared" si="2"/>
        <v>Beijing_0</v>
      </c>
      <c r="G1309" s="53">
        <f t="shared" si="3"/>
        <v>0.702446963</v>
      </c>
    </row>
    <row r="1310">
      <c r="A1310" s="61">
        <v>1.514642571E9</v>
      </c>
      <c r="B1310" s="61">
        <v>0.0</v>
      </c>
      <c r="C1310" s="61">
        <v>783.0</v>
      </c>
      <c r="D1310" s="57" t="s">
        <v>377</v>
      </c>
      <c r="E1310" s="62" t="str">
        <f t="shared" si="1"/>
        <v>Test</v>
      </c>
      <c r="F1310" s="53" t="str">
        <f t="shared" si="2"/>
        <v>Beijing_0</v>
      </c>
      <c r="G1310" s="53">
        <f t="shared" si="3"/>
        <v>0.1269950284</v>
      </c>
    </row>
    <row r="1311">
      <c r="A1311" s="61">
        <v>1.5193019E9</v>
      </c>
      <c r="B1311" s="61">
        <v>0.0</v>
      </c>
      <c r="C1311" s="61">
        <v>2160.0</v>
      </c>
      <c r="D1311" s="57" t="s">
        <v>377</v>
      </c>
      <c r="E1311" s="62" t="str">
        <f t="shared" si="1"/>
        <v>Test</v>
      </c>
      <c r="F1311" s="53" t="str">
        <f t="shared" si="2"/>
        <v>Beijing_0</v>
      </c>
      <c r="G1311" s="53">
        <f t="shared" si="3"/>
        <v>0.411490563</v>
      </c>
    </row>
    <row r="1312">
      <c r="A1312" s="61">
        <v>1.514854011E9</v>
      </c>
      <c r="B1312" s="61">
        <v>0.0</v>
      </c>
      <c r="C1312" s="61">
        <v>4148.0</v>
      </c>
      <c r="D1312" s="57" t="s">
        <v>377</v>
      </c>
      <c r="E1312" s="62" t="str">
        <f t="shared" si="1"/>
        <v>Test</v>
      </c>
      <c r="F1312" s="53" t="str">
        <f t="shared" si="2"/>
        <v>Beijing_0</v>
      </c>
      <c r="G1312" s="53">
        <f t="shared" si="3"/>
        <v>0.1090093529</v>
      </c>
    </row>
    <row r="1313">
      <c r="A1313" s="61">
        <v>1.511253281E9</v>
      </c>
      <c r="B1313" s="61">
        <v>0.0</v>
      </c>
      <c r="C1313" s="61">
        <v>4704.0</v>
      </c>
      <c r="D1313" s="57" t="s">
        <v>377</v>
      </c>
      <c r="E1313" s="62" t="str">
        <f t="shared" si="1"/>
        <v>Test</v>
      </c>
      <c r="F1313" s="53" t="str">
        <f t="shared" si="2"/>
        <v>Beijing_0</v>
      </c>
      <c r="G1313" s="53">
        <f t="shared" si="3"/>
        <v>0.08151676792</v>
      </c>
    </row>
    <row r="1314">
      <c r="A1314" s="61">
        <v>1.512097302E9</v>
      </c>
      <c r="B1314" s="61">
        <v>0.0</v>
      </c>
      <c r="C1314" s="61">
        <v>468.0</v>
      </c>
      <c r="D1314" s="57" t="s">
        <v>377</v>
      </c>
      <c r="E1314" s="62" t="str">
        <f t="shared" si="1"/>
        <v>Test</v>
      </c>
      <c r="F1314" s="53" t="str">
        <f t="shared" si="2"/>
        <v>Beijing_0</v>
      </c>
      <c r="G1314" s="53">
        <f t="shared" si="3"/>
        <v>0.03319110762</v>
      </c>
    </row>
    <row r="1315">
      <c r="A1315" s="61">
        <v>1.51733161E9</v>
      </c>
      <c r="B1315" s="61">
        <v>0.0</v>
      </c>
      <c r="C1315" s="61">
        <v>3527.0</v>
      </c>
      <c r="D1315" s="57" t="s">
        <v>377</v>
      </c>
      <c r="E1315" s="62" t="str">
        <f t="shared" si="1"/>
        <v>Test</v>
      </c>
      <c r="F1315" s="53" t="str">
        <f t="shared" si="2"/>
        <v>Beijing_0</v>
      </c>
      <c r="G1315" s="53">
        <f t="shared" si="3"/>
        <v>0.03881288532</v>
      </c>
    </row>
    <row r="1316">
      <c r="A1316" s="61">
        <v>1.513988331E9</v>
      </c>
      <c r="B1316" s="61">
        <v>0.0</v>
      </c>
      <c r="C1316" s="61">
        <v>5921.0</v>
      </c>
      <c r="D1316" s="57" t="s">
        <v>377</v>
      </c>
      <c r="E1316" s="62" t="str">
        <f t="shared" si="1"/>
        <v>Test</v>
      </c>
      <c r="F1316" s="53" t="str">
        <f t="shared" si="2"/>
        <v>Beijing_0</v>
      </c>
      <c r="G1316" s="53">
        <f t="shared" si="3"/>
        <v>0.9656075092</v>
      </c>
    </row>
    <row r="1317">
      <c r="A1317" s="61">
        <v>1.515115532E9</v>
      </c>
      <c r="B1317" s="61">
        <v>0.0</v>
      </c>
      <c r="C1317" s="61">
        <v>1530.0</v>
      </c>
      <c r="D1317" s="57" t="s">
        <v>377</v>
      </c>
      <c r="E1317" s="62" t="str">
        <f t="shared" si="1"/>
        <v>Test</v>
      </c>
      <c r="F1317" s="53" t="str">
        <f t="shared" si="2"/>
        <v>Beijing_0</v>
      </c>
      <c r="G1317" s="53">
        <f t="shared" si="3"/>
        <v>0.1588230705</v>
      </c>
    </row>
    <row r="1318">
      <c r="A1318" s="61">
        <v>1.51407698E9</v>
      </c>
      <c r="B1318" s="61">
        <v>0.0</v>
      </c>
      <c r="C1318" s="61">
        <v>1574.0</v>
      </c>
      <c r="D1318" s="57" t="s">
        <v>377</v>
      </c>
      <c r="E1318" s="62" t="str">
        <f t="shared" si="1"/>
        <v>Test</v>
      </c>
      <c r="F1318" s="53" t="str">
        <f t="shared" si="2"/>
        <v>Beijing_0</v>
      </c>
      <c r="G1318" s="53">
        <f t="shared" si="3"/>
        <v>0.828487628</v>
      </c>
    </row>
    <row r="1319">
      <c r="A1319" s="61">
        <v>1.515044432E9</v>
      </c>
      <c r="B1319" s="61">
        <v>0.0</v>
      </c>
      <c r="C1319" s="61">
        <v>1573.0</v>
      </c>
      <c r="D1319" s="57" t="s">
        <v>377</v>
      </c>
      <c r="E1319" s="62" t="str">
        <f t="shared" si="1"/>
        <v>Test</v>
      </c>
      <c r="F1319" s="53" t="str">
        <f t="shared" si="2"/>
        <v>Beijing_0</v>
      </c>
      <c r="G1319" s="53">
        <f t="shared" si="3"/>
        <v>0.7821557428</v>
      </c>
    </row>
    <row r="1320">
      <c r="A1320" s="61">
        <v>1.519950491E9</v>
      </c>
      <c r="B1320" s="61">
        <v>0.0</v>
      </c>
      <c r="C1320" s="61">
        <v>1126.0</v>
      </c>
      <c r="D1320" s="57" t="s">
        <v>377</v>
      </c>
      <c r="E1320" s="62" t="str">
        <f t="shared" si="1"/>
        <v>Test</v>
      </c>
      <c r="F1320" s="53" t="str">
        <f t="shared" si="2"/>
        <v>Beijing_0</v>
      </c>
      <c r="G1320" s="53">
        <f t="shared" si="3"/>
        <v>0.7458589068</v>
      </c>
    </row>
    <row r="1321">
      <c r="A1321" s="61">
        <v>1.51979588E9</v>
      </c>
      <c r="B1321" s="61">
        <v>0.0</v>
      </c>
      <c r="C1321" s="61">
        <v>5299.0</v>
      </c>
      <c r="D1321" s="57" t="s">
        <v>377</v>
      </c>
      <c r="E1321" s="62" t="str">
        <f t="shared" si="1"/>
        <v>Test</v>
      </c>
      <c r="F1321" s="53" t="str">
        <f t="shared" si="2"/>
        <v>Beijing_0</v>
      </c>
      <c r="G1321" s="53">
        <f t="shared" si="3"/>
        <v>0.3183153404</v>
      </c>
    </row>
    <row r="1322">
      <c r="A1322" s="61">
        <v>1.515854421E9</v>
      </c>
      <c r="B1322" s="61">
        <v>0.0</v>
      </c>
      <c r="C1322" s="61">
        <v>882.0</v>
      </c>
      <c r="D1322" s="57" t="s">
        <v>377</v>
      </c>
      <c r="E1322" s="62" t="str">
        <f t="shared" si="1"/>
        <v>Test</v>
      </c>
      <c r="F1322" s="53" t="str">
        <f t="shared" si="2"/>
        <v>Beijing_0</v>
      </c>
      <c r="G1322" s="53">
        <f t="shared" si="3"/>
        <v>0.6428945579</v>
      </c>
    </row>
    <row r="1323">
      <c r="A1323" s="61">
        <v>1.516401452E9</v>
      </c>
      <c r="B1323" s="61">
        <v>0.0</v>
      </c>
      <c r="C1323" s="61">
        <v>1176.0</v>
      </c>
      <c r="D1323" s="57" t="s">
        <v>377</v>
      </c>
      <c r="E1323" s="62" t="str">
        <f t="shared" si="1"/>
        <v>Test</v>
      </c>
      <c r="F1323" s="53" t="str">
        <f t="shared" si="2"/>
        <v>Beijing_0</v>
      </c>
      <c r="G1323" s="53">
        <f t="shared" si="3"/>
        <v>0.2078404451</v>
      </c>
    </row>
    <row r="1324">
      <c r="A1324" s="61">
        <v>1.515901322E9</v>
      </c>
      <c r="B1324" s="61">
        <v>0.0</v>
      </c>
      <c r="C1324" s="61">
        <v>880.0</v>
      </c>
      <c r="D1324" s="57" t="s">
        <v>377</v>
      </c>
      <c r="E1324" s="62" t="str">
        <f t="shared" si="1"/>
        <v>Test</v>
      </c>
      <c r="F1324" s="53" t="str">
        <f t="shared" si="2"/>
        <v>Beijing_0</v>
      </c>
      <c r="G1324" s="53">
        <f t="shared" si="3"/>
        <v>0.9670133836</v>
      </c>
    </row>
    <row r="1325">
      <c r="A1325" s="61">
        <v>1.518362751E9</v>
      </c>
      <c r="B1325" s="61">
        <v>0.0</v>
      </c>
      <c r="C1325" s="61">
        <v>1182.0</v>
      </c>
      <c r="D1325" s="57" t="s">
        <v>377</v>
      </c>
      <c r="E1325" s="62" t="str">
        <f t="shared" si="1"/>
        <v>Test</v>
      </c>
      <c r="F1325" s="53" t="str">
        <f t="shared" si="2"/>
        <v>Beijing_0</v>
      </c>
      <c r="G1325" s="53">
        <f t="shared" si="3"/>
        <v>0.07285130813</v>
      </c>
    </row>
    <row r="1326">
      <c r="A1326" s="61">
        <v>1.514931972E9</v>
      </c>
      <c r="B1326" s="61">
        <v>0.0</v>
      </c>
      <c r="C1326" s="61">
        <v>1078.0</v>
      </c>
      <c r="D1326" s="57" t="s">
        <v>377</v>
      </c>
      <c r="E1326" s="62" t="str">
        <f t="shared" si="1"/>
        <v>Test</v>
      </c>
      <c r="F1326" s="53" t="str">
        <f t="shared" si="2"/>
        <v>Beijing_0</v>
      </c>
      <c r="G1326" s="53">
        <f t="shared" si="3"/>
        <v>0.988788173</v>
      </c>
    </row>
    <row r="1327">
      <c r="A1327" s="61">
        <v>1.5136263E9</v>
      </c>
      <c r="B1327" s="61">
        <v>0.0</v>
      </c>
      <c r="C1327" s="61">
        <v>480.0</v>
      </c>
      <c r="D1327" s="57" t="s">
        <v>377</v>
      </c>
      <c r="E1327" s="62" t="str">
        <f t="shared" si="1"/>
        <v>Test</v>
      </c>
      <c r="F1327" s="53" t="str">
        <f t="shared" si="2"/>
        <v>Beijing_0</v>
      </c>
      <c r="G1327" s="53">
        <f t="shared" si="3"/>
        <v>0.2770810064</v>
      </c>
    </row>
    <row r="1328">
      <c r="A1328" s="61">
        <v>1.514428372E9</v>
      </c>
      <c r="B1328" s="61">
        <v>0.0</v>
      </c>
      <c r="C1328" s="61">
        <v>47.0</v>
      </c>
      <c r="D1328" s="57" t="s">
        <v>377</v>
      </c>
      <c r="E1328" s="62" t="str">
        <f t="shared" si="1"/>
        <v>Test</v>
      </c>
      <c r="F1328" s="53" t="str">
        <f t="shared" si="2"/>
        <v>Beijing_0</v>
      </c>
      <c r="G1328" s="53">
        <f t="shared" si="3"/>
        <v>0.3457867002</v>
      </c>
    </row>
    <row r="1329">
      <c r="A1329" s="61">
        <v>1.5132517E9</v>
      </c>
      <c r="B1329" s="61">
        <v>0.0</v>
      </c>
      <c r="C1329" s="61">
        <v>2693.0</v>
      </c>
      <c r="D1329" s="57" t="s">
        <v>377</v>
      </c>
      <c r="E1329" s="62" t="str">
        <f t="shared" si="1"/>
        <v>Test</v>
      </c>
      <c r="F1329" s="53" t="str">
        <f t="shared" si="2"/>
        <v>Beijing_0</v>
      </c>
      <c r="G1329" s="53">
        <f t="shared" si="3"/>
        <v>0.619169526</v>
      </c>
    </row>
    <row r="1330">
      <c r="A1330" s="61">
        <v>1.517429052E9</v>
      </c>
      <c r="B1330" s="61">
        <v>0.0</v>
      </c>
      <c r="C1330" s="61">
        <v>1650.0</v>
      </c>
      <c r="D1330" s="57" t="s">
        <v>377</v>
      </c>
      <c r="E1330" s="62" t="str">
        <f t="shared" si="1"/>
        <v>Test</v>
      </c>
      <c r="F1330" s="53" t="str">
        <f t="shared" si="2"/>
        <v>Beijing_0</v>
      </c>
      <c r="G1330" s="53">
        <f t="shared" si="3"/>
        <v>0.2002813769</v>
      </c>
    </row>
    <row r="1331">
      <c r="A1331" s="61">
        <v>1.512562091E9</v>
      </c>
      <c r="B1331" s="61">
        <v>0.0</v>
      </c>
      <c r="C1331" s="61">
        <v>2128.0</v>
      </c>
      <c r="D1331" s="57" t="s">
        <v>377</v>
      </c>
      <c r="E1331" s="62" t="str">
        <f t="shared" si="1"/>
        <v>Test</v>
      </c>
      <c r="F1331" s="53" t="str">
        <f t="shared" si="2"/>
        <v>Beijing_0</v>
      </c>
      <c r="G1331" s="53">
        <f t="shared" si="3"/>
        <v>0.2053450875</v>
      </c>
    </row>
    <row r="1332">
      <c r="A1332" s="61">
        <v>1.513409332E9</v>
      </c>
      <c r="B1332" s="61">
        <v>0.0</v>
      </c>
      <c r="C1332" s="61">
        <v>1001.0</v>
      </c>
      <c r="D1332" s="57" t="s">
        <v>377</v>
      </c>
      <c r="E1332" s="62" t="str">
        <f t="shared" si="1"/>
        <v>Test</v>
      </c>
      <c r="F1332" s="53" t="str">
        <f t="shared" si="2"/>
        <v>Beijing_0</v>
      </c>
      <c r="G1332" s="53">
        <f t="shared" si="3"/>
        <v>0.4331447497</v>
      </c>
    </row>
    <row r="1333">
      <c r="A1333" s="61">
        <v>1.5193999E9</v>
      </c>
      <c r="B1333" s="61">
        <v>0.0</v>
      </c>
      <c r="C1333" s="61">
        <v>1241.0</v>
      </c>
      <c r="D1333" s="57" t="s">
        <v>377</v>
      </c>
      <c r="E1333" s="62" t="str">
        <f t="shared" si="1"/>
        <v>Test</v>
      </c>
      <c r="F1333" s="53" t="str">
        <f t="shared" si="2"/>
        <v>Beijing_0</v>
      </c>
      <c r="G1333" s="53">
        <f t="shared" si="3"/>
        <v>0.4757372334</v>
      </c>
    </row>
    <row r="1334">
      <c r="A1334" s="61">
        <v>1.51934985E9</v>
      </c>
      <c r="B1334" s="61">
        <v>0.0</v>
      </c>
      <c r="C1334" s="61">
        <v>1932.0</v>
      </c>
      <c r="D1334" s="57" t="s">
        <v>377</v>
      </c>
      <c r="E1334" s="62" t="str">
        <f t="shared" si="1"/>
        <v>Test</v>
      </c>
      <c r="F1334" s="53" t="str">
        <f t="shared" si="2"/>
        <v>Beijing_0</v>
      </c>
      <c r="G1334" s="53">
        <f t="shared" si="3"/>
        <v>0.735139906</v>
      </c>
    </row>
    <row r="1335">
      <c r="A1335" s="61">
        <v>1.51344065E9</v>
      </c>
      <c r="B1335" s="61">
        <v>0.0</v>
      </c>
      <c r="C1335" s="61">
        <v>694.0</v>
      </c>
      <c r="D1335" s="57" t="s">
        <v>377</v>
      </c>
      <c r="E1335" s="62" t="str">
        <f t="shared" si="1"/>
        <v>Test</v>
      </c>
      <c r="F1335" s="53" t="str">
        <f t="shared" si="2"/>
        <v>Beijing_0</v>
      </c>
      <c r="G1335" s="53">
        <f t="shared" si="3"/>
        <v>0.00671755306</v>
      </c>
    </row>
    <row r="1336">
      <c r="A1336" s="61">
        <v>1.511301832E9</v>
      </c>
      <c r="B1336" s="61">
        <v>0.0</v>
      </c>
      <c r="C1336" s="61">
        <v>1605.0</v>
      </c>
      <c r="D1336" s="57" t="s">
        <v>377</v>
      </c>
      <c r="E1336" s="62" t="str">
        <f t="shared" si="1"/>
        <v>Test</v>
      </c>
      <c r="F1336" s="53" t="str">
        <f t="shared" si="2"/>
        <v>Beijing_0</v>
      </c>
      <c r="G1336" s="53">
        <f t="shared" si="3"/>
        <v>0.7802894407</v>
      </c>
    </row>
    <row r="1337">
      <c r="A1337" s="61">
        <v>1.511830081E9</v>
      </c>
      <c r="B1337" s="61">
        <v>0.0</v>
      </c>
      <c r="C1337" s="61">
        <v>3159.0</v>
      </c>
      <c r="D1337" s="57" t="s">
        <v>377</v>
      </c>
      <c r="E1337" s="62" t="str">
        <f t="shared" si="1"/>
        <v>Test</v>
      </c>
      <c r="F1337" s="53" t="str">
        <f t="shared" si="2"/>
        <v>Beijing_0</v>
      </c>
      <c r="G1337" s="53">
        <f t="shared" si="3"/>
        <v>0.7722294849</v>
      </c>
    </row>
    <row r="1338">
      <c r="A1338" s="61">
        <v>1.51527945E9</v>
      </c>
      <c r="B1338" s="61">
        <v>0.0</v>
      </c>
      <c r="C1338" s="61">
        <v>378.0</v>
      </c>
      <c r="D1338" s="57" t="s">
        <v>377</v>
      </c>
      <c r="E1338" s="62" t="str">
        <f t="shared" si="1"/>
        <v>Test</v>
      </c>
      <c r="F1338" s="53" t="str">
        <f t="shared" si="2"/>
        <v>Beijing_0</v>
      </c>
      <c r="G1338" s="53">
        <f t="shared" si="3"/>
        <v>0.07426052496</v>
      </c>
    </row>
    <row r="1339">
      <c r="A1339" s="61">
        <v>1.51895385E9</v>
      </c>
      <c r="B1339" s="61">
        <v>0.0</v>
      </c>
      <c r="C1339" s="61">
        <v>1983.0</v>
      </c>
      <c r="D1339" s="57" t="s">
        <v>377</v>
      </c>
      <c r="E1339" s="62" t="str">
        <f t="shared" si="1"/>
        <v>Test</v>
      </c>
      <c r="F1339" s="53" t="str">
        <f t="shared" si="2"/>
        <v>Beijing_0</v>
      </c>
      <c r="G1339" s="53">
        <f t="shared" si="3"/>
        <v>0.5405574009</v>
      </c>
    </row>
    <row r="1340">
      <c r="A1340" s="61">
        <v>1.517596142E9</v>
      </c>
      <c r="B1340" s="61">
        <v>0.0</v>
      </c>
      <c r="C1340" s="61">
        <v>2029.0</v>
      </c>
      <c r="D1340" s="57" t="s">
        <v>377</v>
      </c>
      <c r="E1340" s="62" t="str">
        <f t="shared" si="1"/>
        <v>Test</v>
      </c>
      <c r="F1340" s="53" t="str">
        <f t="shared" si="2"/>
        <v>Beijing_0</v>
      </c>
      <c r="G1340" s="53">
        <f t="shared" si="3"/>
        <v>0.7170529059</v>
      </c>
    </row>
    <row r="1341">
      <c r="A1341" s="61">
        <v>1.51245111E9</v>
      </c>
      <c r="B1341" s="61">
        <v>0.0</v>
      </c>
      <c r="C1341" s="61">
        <v>709.0</v>
      </c>
      <c r="D1341" s="57" t="s">
        <v>377</v>
      </c>
      <c r="E1341" s="62" t="str">
        <f t="shared" si="1"/>
        <v>Test</v>
      </c>
      <c r="F1341" s="53" t="str">
        <f t="shared" si="2"/>
        <v>Beijing_0</v>
      </c>
      <c r="G1341" s="53">
        <f t="shared" si="3"/>
        <v>0.6080285525</v>
      </c>
    </row>
    <row r="1342">
      <c r="A1342" s="61">
        <v>1.513635111E9</v>
      </c>
      <c r="B1342" s="61">
        <v>0.0</v>
      </c>
      <c r="C1342" s="61">
        <v>3158.0</v>
      </c>
      <c r="D1342" s="57" t="s">
        <v>377</v>
      </c>
      <c r="E1342" s="62" t="str">
        <f t="shared" si="1"/>
        <v>Test</v>
      </c>
      <c r="F1342" s="53" t="str">
        <f t="shared" si="2"/>
        <v>Beijing_0</v>
      </c>
      <c r="G1342" s="53">
        <f t="shared" si="3"/>
        <v>0.5601721613</v>
      </c>
    </row>
    <row r="1343">
      <c r="A1343" s="61">
        <v>1.517498222E9</v>
      </c>
      <c r="B1343" s="61">
        <v>0.0</v>
      </c>
      <c r="C1343" s="61">
        <v>375.0</v>
      </c>
      <c r="D1343" s="57" t="s">
        <v>377</v>
      </c>
      <c r="E1343" s="62" t="str">
        <f t="shared" si="1"/>
        <v>Test</v>
      </c>
      <c r="F1343" s="53" t="str">
        <f t="shared" si="2"/>
        <v>Beijing_0</v>
      </c>
      <c r="G1343" s="53">
        <f t="shared" si="3"/>
        <v>0.05449743149</v>
      </c>
    </row>
    <row r="1344">
      <c r="A1344" s="61">
        <v>1.517743751E9</v>
      </c>
      <c r="B1344" s="61">
        <v>0.0</v>
      </c>
      <c r="C1344" s="61">
        <v>1306.0</v>
      </c>
      <c r="D1344" s="57" t="s">
        <v>377</v>
      </c>
      <c r="E1344" s="62" t="str">
        <f t="shared" si="1"/>
        <v>Test</v>
      </c>
      <c r="F1344" s="53" t="str">
        <f t="shared" si="2"/>
        <v>Beijing_0</v>
      </c>
      <c r="G1344" s="53">
        <f t="shared" si="3"/>
        <v>0.8834782578</v>
      </c>
    </row>
    <row r="1345">
      <c r="A1345" s="61">
        <v>1.515458521E9</v>
      </c>
      <c r="B1345" s="61">
        <v>0.0</v>
      </c>
      <c r="C1345" s="61">
        <v>1896.0</v>
      </c>
      <c r="D1345" s="57" t="s">
        <v>377</v>
      </c>
      <c r="E1345" s="62" t="str">
        <f t="shared" si="1"/>
        <v>Test</v>
      </c>
      <c r="F1345" s="53" t="str">
        <f t="shared" si="2"/>
        <v>Beijing_0</v>
      </c>
      <c r="G1345" s="53">
        <f t="shared" si="3"/>
        <v>0.6520154227</v>
      </c>
    </row>
    <row r="1346">
      <c r="A1346" s="61">
        <v>1.51346536E9</v>
      </c>
      <c r="B1346" s="61">
        <v>0.0</v>
      </c>
      <c r="C1346" s="61">
        <v>1369.0</v>
      </c>
      <c r="D1346" s="57" t="s">
        <v>377</v>
      </c>
      <c r="E1346" s="62" t="str">
        <f t="shared" si="1"/>
        <v>Test</v>
      </c>
      <c r="F1346" s="53" t="str">
        <f t="shared" si="2"/>
        <v>Beijing_0</v>
      </c>
      <c r="G1346" s="53">
        <f t="shared" si="3"/>
        <v>0.2787164471</v>
      </c>
    </row>
    <row r="1347">
      <c r="A1347" s="61">
        <v>1.512200082E9</v>
      </c>
      <c r="B1347" s="61">
        <v>0.0</v>
      </c>
      <c r="C1347" s="61">
        <v>690.0</v>
      </c>
      <c r="D1347" s="57" t="s">
        <v>377</v>
      </c>
      <c r="E1347" s="62" t="str">
        <f t="shared" si="1"/>
        <v>Test</v>
      </c>
      <c r="F1347" s="53" t="str">
        <f t="shared" si="2"/>
        <v>Beijing_0</v>
      </c>
      <c r="G1347" s="53">
        <f t="shared" si="3"/>
        <v>0.80084338</v>
      </c>
    </row>
    <row r="1348">
      <c r="A1348" s="61">
        <v>1.517692712E9</v>
      </c>
      <c r="B1348" s="61">
        <v>0.0</v>
      </c>
      <c r="C1348" s="61">
        <v>2414.0</v>
      </c>
      <c r="D1348" s="57" t="s">
        <v>377</v>
      </c>
      <c r="E1348" s="62" t="str">
        <f t="shared" si="1"/>
        <v>Test</v>
      </c>
      <c r="F1348" s="53" t="str">
        <f t="shared" si="2"/>
        <v>Beijing_0</v>
      </c>
      <c r="G1348" s="53">
        <f t="shared" si="3"/>
        <v>0.3711842358</v>
      </c>
    </row>
    <row r="1349">
      <c r="A1349" s="61">
        <v>1.51282704E9</v>
      </c>
      <c r="B1349" s="61">
        <v>0.0</v>
      </c>
      <c r="C1349" s="61">
        <v>698.0</v>
      </c>
      <c r="D1349" s="57" t="s">
        <v>377</v>
      </c>
      <c r="E1349" s="62" t="str">
        <f t="shared" si="1"/>
        <v>Test</v>
      </c>
      <c r="F1349" s="53" t="str">
        <f t="shared" si="2"/>
        <v>Beijing_0</v>
      </c>
      <c r="G1349" s="53">
        <f t="shared" si="3"/>
        <v>0.8170577739</v>
      </c>
    </row>
    <row r="1350">
      <c r="A1350" s="61">
        <v>1.516434692E9</v>
      </c>
      <c r="B1350" s="61">
        <v>0.0</v>
      </c>
      <c r="C1350" s="61">
        <v>2931.0</v>
      </c>
      <c r="D1350" s="57" t="s">
        <v>377</v>
      </c>
      <c r="E1350" s="62" t="str">
        <f t="shared" si="1"/>
        <v>Test</v>
      </c>
      <c r="F1350" s="53" t="str">
        <f t="shared" si="2"/>
        <v>Beijing_0</v>
      </c>
      <c r="G1350" s="53">
        <f t="shared" si="3"/>
        <v>0.007009736101</v>
      </c>
    </row>
    <row r="1351">
      <c r="A1351" s="61">
        <v>1.51931486E9</v>
      </c>
      <c r="B1351" s="61">
        <v>0.0</v>
      </c>
      <c r="C1351" s="61">
        <v>154.0</v>
      </c>
      <c r="D1351" s="57" t="s">
        <v>377</v>
      </c>
      <c r="E1351" s="62" t="str">
        <f t="shared" si="1"/>
        <v>Test</v>
      </c>
      <c r="F1351" s="53" t="str">
        <f t="shared" si="2"/>
        <v>Beijing_0</v>
      </c>
      <c r="G1351" s="53">
        <f t="shared" si="3"/>
        <v>0.2926874958</v>
      </c>
    </row>
    <row r="1352">
      <c r="A1352" s="61">
        <v>1.512903051E9</v>
      </c>
      <c r="B1352" s="61">
        <v>0.0</v>
      </c>
      <c r="C1352" s="61">
        <v>1067.0</v>
      </c>
      <c r="D1352" s="57" t="s">
        <v>377</v>
      </c>
      <c r="E1352" s="62" t="str">
        <f t="shared" si="1"/>
        <v>Test</v>
      </c>
      <c r="F1352" s="53" t="str">
        <f t="shared" si="2"/>
        <v>Beijing_0</v>
      </c>
      <c r="G1352" s="53">
        <f t="shared" si="3"/>
        <v>0.7031822552</v>
      </c>
    </row>
    <row r="1353">
      <c r="A1353" s="61">
        <v>1.511587772E9</v>
      </c>
      <c r="B1353" s="61">
        <v>0.0</v>
      </c>
      <c r="C1353" s="61">
        <v>6133.0</v>
      </c>
      <c r="D1353" s="57" t="s">
        <v>377</v>
      </c>
      <c r="E1353" s="62" t="str">
        <f t="shared" si="1"/>
        <v>Test</v>
      </c>
      <c r="F1353" s="53" t="str">
        <f t="shared" si="2"/>
        <v>Beijing_0</v>
      </c>
      <c r="G1353" s="53">
        <f t="shared" si="3"/>
        <v>0.4099818055</v>
      </c>
    </row>
    <row r="1354">
      <c r="A1354" s="61">
        <v>1.516210211E9</v>
      </c>
      <c r="B1354" s="61">
        <v>0.0</v>
      </c>
      <c r="C1354" s="61">
        <v>1082.0</v>
      </c>
      <c r="D1354" s="57" t="s">
        <v>377</v>
      </c>
      <c r="E1354" s="62" t="str">
        <f t="shared" si="1"/>
        <v>Test</v>
      </c>
      <c r="F1354" s="53" t="str">
        <f t="shared" si="2"/>
        <v>Beijing_0</v>
      </c>
      <c r="G1354" s="53">
        <f t="shared" si="3"/>
        <v>0.3259835163</v>
      </c>
    </row>
    <row r="1355">
      <c r="A1355" s="61">
        <v>1.51522245E9</v>
      </c>
      <c r="B1355" s="61">
        <v>0.0</v>
      </c>
      <c r="C1355" s="61">
        <v>1443.0</v>
      </c>
      <c r="D1355" s="57" t="s">
        <v>377</v>
      </c>
      <c r="E1355" s="62" t="str">
        <f t="shared" si="1"/>
        <v>Test</v>
      </c>
      <c r="F1355" s="53" t="str">
        <f t="shared" si="2"/>
        <v>Beijing_0</v>
      </c>
      <c r="G1355" s="53">
        <f t="shared" si="3"/>
        <v>0.1615586012</v>
      </c>
    </row>
    <row r="1356">
      <c r="A1356" s="61">
        <v>1.51327695E9</v>
      </c>
      <c r="B1356" s="61">
        <v>0.0</v>
      </c>
      <c r="C1356" s="61">
        <v>3008.0</v>
      </c>
      <c r="D1356" s="57" t="s">
        <v>377</v>
      </c>
      <c r="E1356" s="62" t="str">
        <f t="shared" si="1"/>
        <v>Test</v>
      </c>
      <c r="F1356" s="53" t="str">
        <f t="shared" si="2"/>
        <v>Beijing_0</v>
      </c>
      <c r="G1356" s="53">
        <f t="shared" si="3"/>
        <v>0.9091343471</v>
      </c>
    </row>
    <row r="1357">
      <c r="A1357" s="61">
        <v>1.517109212E9</v>
      </c>
      <c r="B1357" s="61">
        <v>0.0</v>
      </c>
      <c r="C1357" s="61">
        <v>64.0</v>
      </c>
      <c r="D1357" s="57" t="s">
        <v>377</v>
      </c>
      <c r="E1357" s="62" t="str">
        <f t="shared" si="1"/>
        <v>Test</v>
      </c>
      <c r="F1357" s="53" t="str">
        <f t="shared" si="2"/>
        <v>Beijing_0</v>
      </c>
      <c r="G1357" s="53">
        <f t="shared" si="3"/>
        <v>0.631448205</v>
      </c>
    </row>
    <row r="1358">
      <c r="A1358" s="61">
        <v>1.51837788E9</v>
      </c>
      <c r="B1358" s="61">
        <v>0.0</v>
      </c>
      <c r="C1358" s="61">
        <v>828.0</v>
      </c>
      <c r="D1358" s="57" t="s">
        <v>377</v>
      </c>
      <c r="E1358" s="62" t="str">
        <f t="shared" si="1"/>
        <v>Test</v>
      </c>
      <c r="F1358" s="53" t="str">
        <f t="shared" si="2"/>
        <v>Beijing_0</v>
      </c>
      <c r="G1358" s="53">
        <f t="shared" si="3"/>
        <v>0.2272456051</v>
      </c>
    </row>
    <row r="1359">
      <c r="A1359" s="61">
        <v>1.514362141E9</v>
      </c>
      <c r="B1359" s="61">
        <v>0.0</v>
      </c>
      <c r="C1359" s="61">
        <v>1167.0</v>
      </c>
      <c r="D1359" s="57" t="s">
        <v>377</v>
      </c>
      <c r="E1359" s="62" t="str">
        <f t="shared" si="1"/>
        <v>Test</v>
      </c>
      <c r="F1359" s="53" t="str">
        <f t="shared" si="2"/>
        <v>Beijing_0</v>
      </c>
      <c r="G1359" s="53">
        <f t="shared" si="3"/>
        <v>0.380189442</v>
      </c>
    </row>
    <row r="1360">
      <c r="A1360" s="61">
        <v>1.516766272E9</v>
      </c>
      <c r="B1360" s="61">
        <v>0.0</v>
      </c>
      <c r="C1360" s="61">
        <v>6037.0</v>
      </c>
      <c r="D1360" s="57" t="s">
        <v>377</v>
      </c>
      <c r="E1360" s="62" t="str">
        <f t="shared" si="1"/>
        <v>Test</v>
      </c>
      <c r="F1360" s="53" t="str">
        <f t="shared" si="2"/>
        <v>Beijing_0</v>
      </c>
      <c r="G1360" s="53">
        <f t="shared" si="3"/>
        <v>0.6376108344</v>
      </c>
    </row>
    <row r="1361">
      <c r="A1361" s="61">
        <v>1.51269696E9</v>
      </c>
      <c r="B1361" s="61">
        <v>0.0</v>
      </c>
      <c r="C1361" s="61">
        <v>108.0</v>
      </c>
      <c r="D1361" s="57" t="s">
        <v>377</v>
      </c>
      <c r="E1361" s="62" t="str">
        <f t="shared" si="1"/>
        <v>Test</v>
      </c>
      <c r="F1361" s="53" t="str">
        <f t="shared" si="2"/>
        <v>Beijing_0</v>
      </c>
      <c r="G1361" s="53">
        <f t="shared" si="3"/>
        <v>0.6800350841</v>
      </c>
    </row>
    <row r="1362">
      <c r="A1362" s="61">
        <v>1.518365371E9</v>
      </c>
      <c r="B1362" s="61">
        <v>0.0</v>
      </c>
      <c r="C1362" s="61">
        <v>3084.0</v>
      </c>
      <c r="D1362" s="57" t="s">
        <v>377</v>
      </c>
      <c r="E1362" s="62" t="str">
        <f t="shared" si="1"/>
        <v>Test</v>
      </c>
      <c r="F1362" s="53" t="str">
        <f t="shared" si="2"/>
        <v>Beijing_0</v>
      </c>
      <c r="G1362" s="53">
        <f t="shared" si="3"/>
        <v>0.9317001106</v>
      </c>
    </row>
    <row r="1363">
      <c r="A1363" s="61">
        <v>1.511325801E9</v>
      </c>
      <c r="B1363" s="61">
        <v>0.0</v>
      </c>
      <c r="C1363" s="61">
        <v>223.0</v>
      </c>
      <c r="D1363" s="57" t="s">
        <v>377</v>
      </c>
      <c r="E1363" s="62" t="str">
        <f t="shared" si="1"/>
        <v>Test</v>
      </c>
      <c r="F1363" s="53" t="str">
        <f t="shared" si="2"/>
        <v>Beijing_0</v>
      </c>
      <c r="G1363" s="53">
        <f t="shared" si="3"/>
        <v>0.8219890764</v>
      </c>
    </row>
    <row r="1364">
      <c r="A1364" s="61">
        <v>1.516502711E9</v>
      </c>
      <c r="B1364" s="61">
        <v>0.0</v>
      </c>
      <c r="C1364" s="61">
        <v>1429.0</v>
      </c>
      <c r="D1364" s="57" t="s">
        <v>377</v>
      </c>
      <c r="E1364" s="62" t="str">
        <f t="shared" si="1"/>
        <v>Test</v>
      </c>
      <c r="F1364" s="53" t="str">
        <f t="shared" si="2"/>
        <v>Beijing_0</v>
      </c>
      <c r="G1364" s="53">
        <f t="shared" si="3"/>
        <v>0.5877267363</v>
      </c>
    </row>
    <row r="1365">
      <c r="A1365" s="61">
        <v>1.515849072E9</v>
      </c>
      <c r="B1365" s="61">
        <v>0.0</v>
      </c>
      <c r="C1365" s="61">
        <v>2410.0</v>
      </c>
      <c r="D1365" s="57" t="s">
        <v>377</v>
      </c>
      <c r="E1365" s="62" t="str">
        <f t="shared" si="1"/>
        <v>Test</v>
      </c>
      <c r="F1365" s="53" t="str">
        <f t="shared" si="2"/>
        <v>Beijing_0</v>
      </c>
      <c r="G1365" s="53">
        <f t="shared" si="3"/>
        <v>0.0009638211764</v>
      </c>
    </row>
    <row r="1366">
      <c r="A1366" s="61">
        <v>1.51221443E9</v>
      </c>
      <c r="B1366" s="61">
        <v>0.0</v>
      </c>
      <c r="C1366" s="61">
        <v>2333.0</v>
      </c>
      <c r="D1366" s="57" t="s">
        <v>377</v>
      </c>
      <c r="E1366" s="62" t="str">
        <f t="shared" si="1"/>
        <v>Test</v>
      </c>
      <c r="F1366" s="53" t="str">
        <f t="shared" si="2"/>
        <v>Beijing_0</v>
      </c>
      <c r="G1366" s="53">
        <f t="shared" si="3"/>
        <v>0.1813089417</v>
      </c>
    </row>
    <row r="1367">
      <c r="A1367" s="61">
        <v>1.513609782E9</v>
      </c>
      <c r="B1367" s="61">
        <v>0.0</v>
      </c>
      <c r="C1367" s="61">
        <v>3331.0</v>
      </c>
      <c r="D1367" s="57" t="s">
        <v>377</v>
      </c>
      <c r="E1367" s="62" t="str">
        <f t="shared" si="1"/>
        <v>Test</v>
      </c>
      <c r="F1367" s="53" t="str">
        <f t="shared" si="2"/>
        <v>Beijing_0</v>
      </c>
      <c r="G1367" s="53">
        <f t="shared" si="3"/>
        <v>0.7430665846</v>
      </c>
    </row>
    <row r="1368">
      <c r="A1368" s="61">
        <v>1.513810422E9</v>
      </c>
      <c r="B1368" s="61">
        <v>0.0</v>
      </c>
      <c r="C1368" s="61">
        <v>1685.0</v>
      </c>
      <c r="D1368" s="57" t="s">
        <v>377</v>
      </c>
      <c r="E1368" s="62" t="str">
        <f t="shared" si="1"/>
        <v>Test</v>
      </c>
      <c r="F1368" s="53" t="str">
        <f t="shared" si="2"/>
        <v>Beijing_0</v>
      </c>
      <c r="G1368" s="53">
        <f t="shared" si="3"/>
        <v>0.5396066372</v>
      </c>
    </row>
    <row r="1369">
      <c r="A1369" s="61">
        <v>1.517780572E9</v>
      </c>
      <c r="B1369" s="61">
        <v>0.0</v>
      </c>
      <c r="C1369" s="61">
        <v>265.0</v>
      </c>
      <c r="D1369" s="57" t="s">
        <v>377</v>
      </c>
      <c r="E1369" s="62" t="str">
        <f t="shared" si="1"/>
        <v>Test</v>
      </c>
      <c r="F1369" s="53" t="str">
        <f t="shared" si="2"/>
        <v>Beijing_0</v>
      </c>
      <c r="G1369" s="53">
        <f t="shared" si="3"/>
        <v>0.4122862963</v>
      </c>
    </row>
    <row r="1370">
      <c r="A1370" s="61">
        <v>1.513829231E9</v>
      </c>
      <c r="B1370" s="61">
        <v>0.0</v>
      </c>
      <c r="C1370" s="61">
        <v>987.0</v>
      </c>
      <c r="D1370" s="57" t="s">
        <v>377</v>
      </c>
      <c r="E1370" s="62" t="str">
        <f t="shared" si="1"/>
        <v>Test</v>
      </c>
      <c r="F1370" s="53" t="str">
        <f t="shared" si="2"/>
        <v>Beijing_0</v>
      </c>
      <c r="G1370" s="53">
        <f t="shared" si="3"/>
        <v>0.9655733498</v>
      </c>
    </row>
    <row r="1371">
      <c r="A1371" s="61">
        <v>1.51688051E9</v>
      </c>
      <c r="B1371" s="61">
        <v>0.0</v>
      </c>
      <c r="C1371" s="61">
        <v>2004.0</v>
      </c>
      <c r="D1371" s="57" t="s">
        <v>377</v>
      </c>
      <c r="E1371" s="62" t="str">
        <f t="shared" si="1"/>
        <v>Test</v>
      </c>
      <c r="F1371" s="53" t="str">
        <f t="shared" si="2"/>
        <v>Beijing_0</v>
      </c>
      <c r="G1371" s="53">
        <f t="shared" si="3"/>
        <v>0.7931595789</v>
      </c>
    </row>
    <row r="1372">
      <c r="A1372" s="61">
        <v>1.511933422E9</v>
      </c>
      <c r="B1372" s="61">
        <v>0.0</v>
      </c>
      <c r="C1372" s="61">
        <v>132.0</v>
      </c>
      <c r="D1372" s="57" t="s">
        <v>377</v>
      </c>
      <c r="E1372" s="62" t="str">
        <f t="shared" si="1"/>
        <v>Test</v>
      </c>
      <c r="F1372" s="53" t="str">
        <f t="shared" si="2"/>
        <v>Beijing_0</v>
      </c>
      <c r="G1372" s="53">
        <f t="shared" si="3"/>
        <v>0.916447516</v>
      </c>
    </row>
    <row r="1373">
      <c r="A1373" s="61">
        <v>1.515405391E9</v>
      </c>
      <c r="B1373" s="61">
        <v>0.0</v>
      </c>
      <c r="C1373" s="61">
        <v>1658.0</v>
      </c>
      <c r="D1373" s="57" t="s">
        <v>377</v>
      </c>
      <c r="E1373" s="62" t="str">
        <f t="shared" si="1"/>
        <v>Test</v>
      </c>
      <c r="F1373" s="53" t="str">
        <f t="shared" si="2"/>
        <v>Beijing_0</v>
      </c>
      <c r="G1373" s="53">
        <f t="shared" si="3"/>
        <v>0.9399849139</v>
      </c>
    </row>
    <row r="1374">
      <c r="A1374" s="61">
        <v>1.517245402E9</v>
      </c>
      <c r="B1374" s="61">
        <v>0.0</v>
      </c>
      <c r="C1374" s="61">
        <v>2236.0</v>
      </c>
      <c r="D1374" s="57" t="s">
        <v>377</v>
      </c>
      <c r="E1374" s="62" t="str">
        <f t="shared" si="1"/>
        <v>Test</v>
      </c>
      <c r="F1374" s="53" t="str">
        <f t="shared" si="2"/>
        <v>Beijing_0</v>
      </c>
      <c r="G1374" s="53">
        <f t="shared" si="3"/>
        <v>0.5007592937</v>
      </c>
    </row>
    <row r="1375">
      <c r="A1375" s="61">
        <v>1.51638983E9</v>
      </c>
      <c r="B1375" s="61">
        <v>0.0</v>
      </c>
      <c r="C1375" s="61">
        <v>1939.0</v>
      </c>
      <c r="D1375" s="57" t="s">
        <v>377</v>
      </c>
      <c r="E1375" s="62" t="str">
        <f t="shared" si="1"/>
        <v>Test</v>
      </c>
      <c r="F1375" s="53" t="str">
        <f t="shared" si="2"/>
        <v>Beijing_0</v>
      </c>
      <c r="G1375" s="53">
        <f t="shared" si="3"/>
        <v>0.5885791948</v>
      </c>
    </row>
    <row r="1376">
      <c r="A1376" s="61">
        <v>1.518652461E9</v>
      </c>
      <c r="B1376" s="61">
        <v>0.0</v>
      </c>
      <c r="C1376" s="61">
        <v>2500.0</v>
      </c>
      <c r="D1376" s="57" t="s">
        <v>377</v>
      </c>
      <c r="E1376" s="62" t="str">
        <f t="shared" si="1"/>
        <v>Test</v>
      </c>
      <c r="F1376" s="53" t="str">
        <f t="shared" si="2"/>
        <v>Beijing_0</v>
      </c>
      <c r="G1376" s="53">
        <f t="shared" si="3"/>
        <v>0.120519867</v>
      </c>
    </row>
    <row r="1377">
      <c r="A1377" s="61">
        <v>1.51633741E9</v>
      </c>
      <c r="B1377" s="61">
        <v>0.0</v>
      </c>
      <c r="C1377" s="61">
        <v>3425.0</v>
      </c>
      <c r="D1377" s="57" t="s">
        <v>377</v>
      </c>
      <c r="E1377" s="62" t="str">
        <f t="shared" si="1"/>
        <v>Test</v>
      </c>
      <c r="F1377" s="53" t="str">
        <f t="shared" si="2"/>
        <v>Beijing_0</v>
      </c>
      <c r="G1377" s="53">
        <f t="shared" si="3"/>
        <v>0.1983198573</v>
      </c>
    </row>
    <row r="1378">
      <c r="A1378" s="61">
        <v>1.512350362E9</v>
      </c>
      <c r="B1378" s="61">
        <v>0.0</v>
      </c>
      <c r="C1378" s="61">
        <v>214.0</v>
      </c>
      <c r="D1378" s="57" t="s">
        <v>377</v>
      </c>
      <c r="E1378" s="62" t="str">
        <f t="shared" si="1"/>
        <v>Test</v>
      </c>
      <c r="F1378" s="53" t="str">
        <f t="shared" si="2"/>
        <v>Beijing_0</v>
      </c>
      <c r="G1378" s="53">
        <f t="shared" si="3"/>
        <v>0.292585462</v>
      </c>
    </row>
    <row r="1379">
      <c r="A1379" s="61">
        <v>1.515004871E9</v>
      </c>
      <c r="B1379" s="61">
        <v>0.0</v>
      </c>
      <c r="C1379" s="61">
        <v>502.0</v>
      </c>
      <c r="D1379" s="57" t="s">
        <v>377</v>
      </c>
      <c r="E1379" s="62" t="str">
        <f t="shared" si="1"/>
        <v>Test</v>
      </c>
      <c r="F1379" s="53" t="str">
        <f t="shared" si="2"/>
        <v>Beijing_0</v>
      </c>
      <c r="G1379" s="53">
        <f t="shared" si="3"/>
        <v>0.713291043</v>
      </c>
    </row>
    <row r="1380">
      <c r="A1380" s="61">
        <v>1.513011271E9</v>
      </c>
      <c r="B1380" s="61">
        <v>0.0</v>
      </c>
      <c r="C1380" s="61">
        <v>5079.0</v>
      </c>
      <c r="D1380" s="57" t="s">
        <v>377</v>
      </c>
      <c r="E1380" s="62" t="str">
        <f t="shared" si="1"/>
        <v>Test</v>
      </c>
      <c r="F1380" s="53" t="str">
        <f t="shared" si="2"/>
        <v>Beijing_0</v>
      </c>
      <c r="G1380" s="53">
        <f t="shared" si="3"/>
        <v>0.8512673081</v>
      </c>
    </row>
    <row r="1381">
      <c r="A1381" s="61">
        <v>1.51347532E9</v>
      </c>
      <c r="B1381" s="61">
        <v>0.0</v>
      </c>
      <c r="C1381" s="61">
        <v>2655.0</v>
      </c>
      <c r="D1381" s="57" t="s">
        <v>377</v>
      </c>
      <c r="E1381" s="62" t="str">
        <f t="shared" si="1"/>
        <v>Test</v>
      </c>
      <c r="F1381" s="53" t="str">
        <f t="shared" si="2"/>
        <v>Beijing_0</v>
      </c>
      <c r="G1381" s="53">
        <f t="shared" si="3"/>
        <v>0.06289030771</v>
      </c>
    </row>
    <row r="1382">
      <c r="A1382" s="61">
        <v>1.512932732E9</v>
      </c>
      <c r="B1382" s="61">
        <v>0.0</v>
      </c>
      <c r="C1382" s="61">
        <v>292.0</v>
      </c>
      <c r="D1382" s="57" t="s">
        <v>377</v>
      </c>
      <c r="E1382" s="62" t="str">
        <f t="shared" si="1"/>
        <v>Test</v>
      </c>
      <c r="F1382" s="53" t="str">
        <f t="shared" si="2"/>
        <v>Beijing_0</v>
      </c>
      <c r="G1382" s="53">
        <f t="shared" si="3"/>
        <v>0.2820382916</v>
      </c>
    </row>
    <row r="1383">
      <c r="A1383" s="61">
        <v>1.51228892E9</v>
      </c>
      <c r="B1383" s="61">
        <v>0.0</v>
      </c>
      <c r="C1383" s="61">
        <v>108.0</v>
      </c>
      <c r="D1383" s="57" t="s">
        <v>377</v>
      </c>
      <c r="E1383" s="62" t="str">
        <f t="shared" si="1"/>
        <v>Test</v>
      </c>
      <c r="F1383" s="53" t="str">
        <f t="shared" si="2"/>
        <v>Beijing_0</v>
      </c>
      <c r="G1383" s="53">
        <f t="shared" si="3"/>
        <v>0.2535091742</v>
      </c>
    </row>
    <row r="1384">
      <c r="A1384" s="61">
        <v>1.518046642E9</v>
      </c>
      <c r="B1384" s="61">
        <v>0.0</v>
      </c>
      <c r="C1384" s="61">
        <v>4124.0</v>
      </c>
      <c r="D1384" s="57" t="s">
        <v>377</v>
      </c>
      <c r="E1384" s="62" t="str">
        <f t="shared" si="1"/>
        <v>Test</v>
      </c>
      <c r="F1384" s="53" t="str">
        <f t="shared" si="2"/>
        <v>Beijing_0</v>
      </c>
      <c r="G1384" s="53">
        <f t="shared" si="3"/>
        <v>0.2357355732</v>
      </c>
    </row>
    <row r="1385">
      <c r="A1385" s="61">
        <v>1.511290391E9</v>
      </c>
      <c r="B1385" s="61">
        <v>0.0</v>
      </c>
      <c r="C1385" s="61">
        <v>1769.0</v>
      </c>
      <c r="D1385" s="57" t="s">
        <v>377</v>
      </c>
      <c r="E1385" s="62" t="str">
        <f t="shared" si="1"/>
        <v>Test</v>
      </c>
      <c r="F1385" s="53" t="str">
        <f t="shared" si="2"/>
        <v>Beijing_0</v>
      </c>
      <c r="G1385" s="53">
        <f t="shared" si="3"/>
        <v>0.2012597046</v>
      </c>
    </row>
    <row r="1386">
      <c r="A1386" s="61">
        <v>1.51641309E9</v>
      </c>
      <c r="B1386" s="61">
        <v>0.0</v>
      </c>
      <c r="C1386" s="61">
        <v>2701.0</v>
      </c>
      <c r="D1386" s="57" t="s">
        <v>377</v>
      </c>
      <c r="E1386" s="62" t="str">
        <f t="shared" si="1"/>
        <v>Test</v>
      </c>
      <c r="F1386" s="53" t="str">
        <f t="shared" si="2"/>
        <v>Beijing_0</v>
      </c>
      <c r="G1386" s="53">
        <f t="shared" si="3"/>
        <v>0.3991736503</v>
      </c>
    </row>
    <row r="1387">
      <c r="A1387" s="61">
        <v>1.516009892E9</v>
      </c>
      <c r="B1387" s="61">
        <v>0.0</v>
      </c>
      <c r="C1387" s="61">
        <v>3163.0</v>
      </c>
      <c r="D1387" s="57" t="s">
        <v>377</v>
      </c>
      <c r="E1387" s="62" t="str">
        <f t="shared" si="1"/>
        <v>Test</v>
      </c>
      <c r="F1387" s="53" t="str">
        <f t="shared" si="2"/>
        <v>Beijing_0</v>
      </c>
      <c r="G1387" s="53">
        <f t="shared" si="3"/>
        <v>0.6166880941</v>
      </c>
    </row>
    <row r="1388">
      <c r="A1388" s="61">
        <v>1.51709959E9</v>
      </c>
      <c r="B1388" s="61">
        <v>0.0</v>
      </c>
      <c r="C1388" s="61">
        <v>2500.0</v>
      </c>
      <c r="D1388" s="57" t="s">
        <v>377</v>
      </c>
      <c r="E1388" s="62" t="str">
        <f t="shared" si="1"/>
        <v>Test</v>
      </c>
      <c r="F1388" s="53" t="str">
        <f t="shared" si="2"/>
        <v>Beijing_0</v>
      </c>
      <c r="G1388" s="53">
        <f t="shared" si="3"/>
        <v>0.879881653</v>
      </c>
    </row>
    <row r="1389">
      <c r="A1389" s="61">
        <v>1.51126533E9</v>
      </c>
      <c r="B1389" s="61">
        <v>0.0</v>
      </c>
      <c r="C1389" s="61">
        <v>582.0</v>
      </c>
      <c r="D1389" s="57" t="s">
        <v>377</v>
      </c>
      <c r="E1389" s="62" t="str">
        <f t="shared" si="1"/>
        <v>Test</v>
      </c>
      <c r="F1389" s="53" t="str">
        <f t="shared" si="2"/>
        <v>Beijing_0</v>
      </c>
      <c r="G1389" s="53">
        <f t="shared" si="3"/>
        <v>0.7496276578</v>
      </c>
    </row>
    <row r="1390">
      <c r="A1390" s="61">
        <v>1.513126651E9</v>
      </c>
      <c r="B1390" s="61">
        <v>0.0</v>
      </c>
      <c r="C1390" s="61">
        <v>2346.0</v>
      </c>
      <c r="D1390" s="57" t="s">
        <v>377</v>
      </c>
      <c r="E1390" s="62" t="str">
        <f t="shared" si="1"/>
        <v>Test</v>
      </c>
      <c r="F1390" s="53" t="str">
        <f t="shared" si="2"/>
        <v>Beijing_0</v>
      </c>
      <c r="G1390" s="53">
        <f t="shared" si="3"/>
        <v>0.3312101448</v>
      </c>
    </row>
    <row r="1391">
      <c r="A1391" s="61">
        <v>1.5180345E9</v>
      </c>
      <c r="B1391" s="61">
        <v>0.0</v>
      </c>
      <c r="C1391" s="61">
        <v>897.0</v>
      </c>
      <c r="D1391" s="57" t="s">
        <v>377</v>
      </c>
      <c r="E1391" s="62" t="str">
        <f t="shared" si="1"/>
        <v>Test</v>
      </c>
      <c r="F1391" s="53" t="str">
        <f t="shared" si="2"/>
        <v>Beijing_0</v>
      </c>
      <c r="G1391" s="53">
        <f t="shared" si="3"/>
        <v>0.4375557277</v>
      </c>
    </row>
    <row r="1392">
      <c r="A1392" s="61">
        <v>1.517326081E9</v>
      </c>
      <c r="B1392" s="61">
        <v>0.0</v>
      </c>
      <c r="C1392" s="61">
        <v>422.0</v>
      </c>
      <c r="D1392" s="57" t="s">
        <v>377</v>
      </c>
      <c r="E1392" s="62" t="str">
        <f t="shared" si="1"/>
        <v>Test</v>
      </c>
      <c r="F1392" s="53" t="str">
        <f t="shared" si="2"/>
        <v>Beijing_0</v>
      </c>
      <c r="G1392" s="53">
        <f t="shared" si="3"/>
        <v>0.8838848919</v>
      </c>
    </row>
    <row r="1393">
      <c r="A1393" s="61">
        <v>1.518493191E9</v>
      </c>
      <c r="B1393" s="61">
        <v>0.0</v>
      </c>
      <c r="C1393" s="61">
        <v>1295.0</v>
      </c>
      <c r="D1393" s="57" t="s">
        <v>377</v>
      </c>
      <c r="E1393" s="62" t="str">
        <f t="shared" si="1"/>
        <v>Test</v>
      </c>
      <c r="F1393" s="53" t="str">
        <f t="shared" si="2"/>
        <v>Beijing_0</v>
      </c>
      <c r="G1393" s="53">
        <f t="shared" si="3"/>
        <v>0.05391392191</v>
      </c>
    </row>
    <row r="1394">
      <c r="A1394" s="61">
        <v>1.51544055E9</v>
      </c>
      <c r="B1394" s="61">
        <v>0.0</v>
      </c>
      <c r="C1394" s="61">
        <v>2146.0</v>
      </c>
      <c r="D1394" s="57" t="s">
        <v>377</v>
      </c>
      <c r="E1394" s="62" t="str">
        <f t="shared" si="1"/>
        <v>Test</v>
      </c>
      <c r="F1394" s="53" t="str">
        <f t="shared" si="2"/>
        <v>Beijing_0</v>
      </c>
      <c r="G1394" s="53">
        <f t="shared" si="3"/>
        <v>0.9489141223</v>
      </c>
    </row>
    <row r="1395">
      <c r="A1395" s="61">
        <v>1.51306789E9</v>
      </c>
      <c r="B1395" s="61">
        <v>0.0</v>
      </c>
      <c r="C1395" s="61">
        <v>1511.0</v>
      </c>
      <c r="D1395" s="57" t="s">
        <v>377</v>
      </c>
      <c r="E1395" s="62" t="str">
        <f t="shared" si="1"/>
        <v>Test</v>
      </c>
      <c r="F1395" s="53" t="str">
        <f t="shared" si="2"/>
        <v>Beijing_0</v>
      </c>
      <c r="G1395" s="53">
        <f t="shared" si="3"/>
        <v>0.83183793</v>
      </c>
    </row>
    <row r="1396">
      <c r="A1396" s="61">
        <v>1.518951161E9</v>
      </c>
      <c r="B1396" s="61">
        <v>0.0</v>
      </c>
      <c r="C1396" s="61">
        <v>1077.0</v>
      </c>
      <c r="D1396" s="57" t="s">
        <v>377</v>
      </c>
      <c r="E1396" s="62" t="str">
        <f t="shared" si="1"/>
        <v>Test</v>
      </c>
      <c r="F1396" s="53" t="str">
        <f t="shared" si="2"/>
        <v>Beijing_0</v>
      </c>
      <c r="G1396" s="53">
        <f t="shared" si="3"/>
        <v>0.4554010313</v>
      </c>
    </row>
    <row r="1397">
      <c r="A1397" s="61">
        <v>1.51776666E9</v>
      </c>
      <c r="B1397" s="61">
        <v>0.0</v>
      </c>
      <c r="C1397" s="61">
        <v>3004.0</v>
      </c>
      <c r="D1397" s="57" t="s">
        <v>377</v>
      </c>
      <c r="E1397" s="62" t="str">
        <f t="shared" si="1"/>
        <v>Test</v>
      </c>
      <c r="F1397" s="53" t="str">
        <f t="shared" si="2"/>
        <v>Beijing_0</v>
      </c>
      <c r="G1397" s="53">
        <f t="shared" si="3"/>
        <v>0.9297528948</v>
      </c>
    </row>
    <row r="1398">
      <c r="A1398" s="61">
        <v>1.513417791E9</v>
      </c>
      <c r="B1398" s="61">
        <v>0.0</v>
      </c>
      <c r="C1398" s="61">
        <v>380.0</v>
      </c>
      <c r="D1398" s="57" t="s">
        <v>377</v>
      </c>
      <c r="E1398" s="62" t="str">
        <f t="shared" si="1"/>
        <v>Test</v>
      </c>
      <c r="F1398" s="53" t="str">
        <f t="shared" si="2"/>
        <v>Beijing_0</v>
      </c>
      <c r="G1398" s="53">
        <f t="shared" si="3"/>
        <v>0.6292221481</v>
      </c>
    </row>
    <row r="1399">
      <c r="A1399" s="61">
        <v>1.513838982E9</v>
      </c>
      <c r="B1399" s="61">
        <v>0.0</v>
      </c>
      <c r="C1399" s="61">
        <v>2120.0</v>
      </c>
      <c r="D1399" s="57" t="s">
        <v>377</v>
      </c>
      <c r="E1399" s="62" t="str">
        <f t="shared" si="1"/>
        <v>Test</v>
      </c>
      <c r="F1399" s="53" t="str">
        <f t="shared" si="2"/>
        <v>Beijing_0</v>
      </c>
      <c r="G1399" s="53">
        <f t="shared" si="3"/>
        <v>0.122582935</v>
      </c>
    </row>
    <row r="1400">
      <c r="A1400" s="61">
        <v>1.518222862E9</v>
      </c>
      <c r="B1400" s="61">
        <v>0.0</v>
      </c>
      <c r="C1400" s="61">
        <v>894.0</v>
      </c>
      <c r="D1400" s="57" t="s">
        <v>377</v>
      </c>
      <c r="E1400" s="62" t="str">
        <f t="shared" si="1"/>
        <v>Test</v>
      </c>
      <c r="F1400" s="53" t="str">
        <f t="shared" si="2"/>
        <v>Beijing_0</v>
      </c>
      <c r="G1400" s="53">
        <f t="shared" si="3"/>
        <v>0.001771788019</v>
      </c>
    </row>
    <row r="1401">
      <c r="A1401" s="61">
        <v>1.51917533E9</v>
      </c>
      <c r="B1401" s="61">
        <v>0.0</v>
      </c>
      <c r="C1401" s="61">
        <v>4240.0</v>
      </c>
      <c r="D1401" s="57" t="s">
        <v>377</v>
      </c>
      <c r="E1401" s="62" t="str">
        <f t="shared" si="1"/>
        <v>Test</v>
      </c>
      <c r="F1401" s="53" t="str">
        <f t="shared" si="2"/>
        <v>Beijing_0</v>
      </c>
      <c r="G1401" s="53">
        <f t="shared" si="3"/>
        <v>0.338279417</v>
      </c>
    </row>
    <row r="1402">
      <c r="A1402" s="61">
        <v>1.51841032E9</v>
      </c>
      <c r="B1402" s="61">
        <v>0.0</v>
      </c>
      <c r="C1402" s="61">
        <v>195.0</v>
      </c>
      <c r="D1402" s="57" t="s">
        <v>377</v>
      </c>
      <c r="E1402" s="62" t="str">
        <f t="shared" si="1"/>
        <v>Test</v>
      </c>
      <c r="F1402" s="53" t="str">
        <f t="shared" si="2"/>
        <v>Beijing_0</v>
      </c>
      <c r="G1402" s="53">
        <f t="shared" si="3"/>
        <v>0.6622417431</v>
      </c>
    </row>
    <row r="1403">
      <c r="A1403" s="61">
        <v>1.516494372E9</v>
      </c>
      <c r="B1403" s="61">
        <v>0.0</v>
      </c>
      <c r="C1403" s="61">
        <v>4436.0</v>
      </c>
      <c r="D1403" s="57" t="s">
        <v>377</v>
      </c>
      <c r="E1403" s="62" t="str">
        <f t="shared" si="1"/>
        <v>Test</v>
      </c>
      <c r="F1403" s="53" t="str">
        <f t="shared" si="2"/>
        <v>Beijing_0</v>
      </c>
      <c r="G1403" s="53">
        <f t="shared" si="3"/>
        <v>0.4345020345</v>
      </c>
    </row>
    <row r="1404">
      <c r="A1404" s="61">
        <v>1.517447671E9</v>
      </c>
      <c r="B1404" s="61">
        <v>0.0</v>
      </c>
      <c r="C1404" s="61">
        <v>5138.0</v>
      </c>
      <c r="D1404" s="57" t="s">
        <v>377</v>
      </c>
      <c r="E1404" s="62" t="str">
        <f t="shared" si="1"/>
        <v>Test</v>
      </c>
      <c r="F1404" s="53" t="str">
        <f t="shared" si="2"/>
        <v>Beijing_0</v>
      </c>
      <c r="G1404" s="53">
        <f t="shared" si="3"/>
        <v>0.4855218688</v>
      </c>
    </row>
    <row r="1405">
      <c r="A1405" s="61">
        <v>1.517043581E9</v>
      </c>
      <c r="B1405" s="61">
        <v>0.0</v>
      </c>
      <c r="C1405" s="61">
        <v>118.0</v>
      </c>
      <c r="D1405" s="57" t="s">
        <v>377</v>
      </c>
      <c r="E1405" s="62" t="str">
        <f t="shared" si="1"/>
        <v>Test</v>
      </c>
      <c r="F1405" s="53" t="str">
        <f t="shared" si="2"/>
        <v>Beijing_0</v>
      </c>
      <c r="G1405" s="53">
        <f t="shared" si="3"/>
        <v>0.7232202593</v>
      </c>
    </row>
    <row r="1406">
      <c r="A1406" s="61">
        <v>1.518758672E9</v>
      </c>
      <c r="B1406" s="61">
        <v>0.0</v>
      </c>
      <c r="C1406" s="61">
        <v>1282.0</v>
      </c>
      <c r="D1406" s="57" t="s">
        <v>377</v>
      </c>
      <c r="E1406" s="62" t="str">
        <f t="shared" si="1"/>
        <v>Test</v>
      </c>
      <c r="F1406" s="53" t="str">
        <f t="shared" si="2"/>
        <v>Beijing_0</v>
      </c>
      <c r="G1406" s="53">
        <f t="shared" si="3"/>
        <v>0.03721646232</v>
      </c>
    </row>
    <row r="1407">
      <c r="A1407" s="61">
        <v>1.518665952E9</v>
      </c>
      <c r="B1407" s="61">
        <v>0.0</v>
      </c>
      <c r="C1407" s="61">
        <v>2375.0</v>
      </c>
      <c r="D1407" s="57" t="s">
        <v>377</v>
      </c>
      <c r="E1407" s="62" t="str">
        <f t="shared" si="1"/>
        <v>Test</v>
      </c>
      <c r="F1407" s="53" t="str">
        <f t="shared" si="2"/>
        <v>Beijing_0</v>
      </c>
      <c r="G1407" s="53">
        <f t="shared" si="3"/>
        <v>0.2285006716</v>
      </c>
    </row>
    <row r="1408">
      <c r="A1408" s="61">
        <v>1.515555541E9</v>
      </c>
      <c r="B1408" s="61">
        <v>0.0</v>
      </c>
      <c r="C1408" s="61">
        <v>1312.0</v>
      </c>
      <c r="D1408" s="57" t="s">
        <v>377</v>
      </c>
      <c r="E1408" s="62" t="str">
        <f t="shared" si="1"/>
        <v>Test</v>
      </c>
      <c r="F1408" s="53" t="str">
        <f t="shared" si="2"/>
        <v>Beijing_0</v>
      </c>
      <c r="G1408" s="53">
        <f t="shared" si="3"/>
        <v>0.3870461671</v>
      </c>
    </row>
    <row r="1409">
      <c r="A1409" s="61">
        <v>1.515744712E9</v>
      </c>
      <c r="B1409" s="61">
        <v>0.0</v>
      </c>
      <c r="C1409" s="61">
        <v>2929.0</v>
      </c>
      <c r="D1409" s="57" t="s">
        <v>377</v>
      </c>
      <c r="E1409" s="62" t="str">
        <f t="shared" si="1"/>
        <v>Test</v>
      </c>
      <c r="F1409" s="53" t="str">
        <f t="shared" si="2"/>
        <v>Beijing_0</v>
      </c>
      <c r="G1409" s="53">
        <f t="shared" si="3"/>
        <v>0.5096875488</v>
      </c>
    </row>
    <row r="1410">
      <c r="A1410" s="61">
        <v>1.519177602E9</v>
      </c>
      <c r="B1410" s="61">
        <v>0.0</v>
      </c>
      <c r="C1410" s="61">
        <v>1732.0</v>
      </c>
      <c r="D1410" s="57" t="s">
        <v>377</v>
      </c>
      <c r="E1410" s="62" t="str">
        <f t="shared" si="1"/>
        <v>Test</v>
      </c>
      <c r="F1410" s="53" t="str">
        <f t="shared" si="2"/>
        <v>Beijing_0</v>
      </c>
      <c r="G1410" s="53">
        <f t="shared" si="3"/>
        <v>0.1647368625</v>
      </c>
    </row>
    <row r="1411">
      <c r="A1411" s="61">
        <v>1.517618622E9</v>
      </c>
      <c r="B1411" s="61">
        <v>0.0</v>
      </c>
      <c r="C1411" s="61">
        <v>3433.0</v>
      </c>
      <c r="D1411" s="57" t="s">
        <v>377</v>
      </c>
      <c r="E1411" s="62" t="str">
        <f t="shared" si="1"/>
        <v>Test</v>
      </c>
      <c r="F1411" s="53" t="str">
        <f t="shared" si="2"/>
        <v>Beijing_0</v>
      </c>
      <c r="G1411" s="53">
        <f t="shared" si="3"/>
        <v>0.9315816097</v>
      </c>
    </row>
    <row r="1412">
      <c r="A1412" s="61">
        <v>1.5195329E9</v>
      </c>
      <c r="B1412" s="61">
        <v>0.0</v>
      </c>
      <c r="C1412" s="61">
        <v>551.0</v>
      </c>
      <c r="D1412" s="57" t="s">
        <v>377</v>
      </c>
      <c r="E1412" s="62" t="str">
        <f t="shared" si="1"/>
        <v>Test</v>
      </c>
      <c r="F1412" s="53" t="str">
        <f t="shared" si="2"/>
        <v>Beijing_0</v>
      </c>
      <c r="G1412" s="53">
        <f t="shared" si="3"/>
        <v>0.8342098842</v>
      </c>
    </row>
    <row r="1413">
      <c r="A1413" s="61">
        <v>1.517608242E9</v>
      </c>
      <c r="B1413" s="61">
        <v>0.0</v>
      </c>
      <c r="C1413" s="61">
        <v>1321.0</v>
      </c>
      <c r="D1413" s="57" t="s">
        <v>377</v>
      </c>
      <c r="E1413" s="62" t="str">
        <f t="shared" si="1"/>
        <v>Test</v>
      </c>
      <c r="F1413" s="53" t="str">
        <f t="shared" si="2"/>
        <v>Beijing_0</v>
      </c>
      <c r="G1413" s="53">
        <f t="shared" si="3"/>
        <v>0.4262040021</v>
      </c>
    </row>
    <row r="1414">
      <c r="A1414" s="61">
        <v>1.51950819E9</v>
      </c>
      <c r="B1414" s="61">
        <v>0.0</v>
      </c>
      <c r="C1414" s="61">
        <v>6.0</v>
      </c>
      <c r="D1414" s="57" t="s">
        <v>377</v>
      </c>
      <c r="E1414" s="62" t="str">
        <f t="shared" si="1"/>
        <v>Test</v>
      </c>
      <c r="F1414" s="53" t="str">
        <f t="shared" si="2"/>
        <v>Beijing_0</v>
      </c>
      <c r="G1414" s="53">
        <f t="shared" si="3"/>
        <v>0.5114243815</v>
      </c>
    </row>
    <row r="1415">
      <c r="A1415" s="61">
        <v>1.511496892E9</v>
      </c>
      <c r="B1415" s="61">
        <v>0.0</v>
      </c>
      <c r="C1415" s="61">
        <v>1363.0</v>
      </c>
      <c r="D1415" s="57" t="s">
        <v>377</v>
      </c>
      <c r="E1415" s="62" t="str">
        <f t="shared" si="1"/>
        <v>Test</v>
      </c>
      <c r="F1415" s="53" t="str">
        <f t="shared" si="2"/>
        <v>Beijing_0</v>
      </c>
      <c r="G1415" s="53">
        <f t="shared" si="3"/>
        <v>0.3065601255</v>
      </c>
    </row>
    <row r="1416">
      <c r="A1416" s="61">
        <v>1.514180031E9</v>
      </c>
      <c r="B1416" s="61">
        <v>0.0</v>
      </c>
      <c r="C1416" s="61">
        <v>865.0</v>
      </c>
      <c r="D1416" s="57" t="s">
        <v>377</v>
      </c>
      <c r="E1416" s="62" t="str">
        <f t="shared" si="1"/>
        <v>Test</v>
      </c>
      <c r="F1416" s="53" t="str">
        <f t="shared" si="2"/>
        <v>Beijing_0</v>
      </c>
      <c r="G1416" s="53">
        <f t="shared" si="3"/>
        <v>0.3306550276</v>
      </c>
    </row>
    <row r="1417">
      <c r="A1417" s="61">
        <v>1.513463471E9</v>
      </c>
      <c r="B1417" s="61">
        <v>0.0</v>
      </c>
      <c r="C1417" s="61">
        <v>1186.0</v>
      </c>
      <c r="D1417" s="57" t="s">
        <v>377</v>
      </c>
      <c r="E1417" s="62" t="str">
        <f t="shared" si="1"/>
        <v>Test</v>
      </c>
      <c r="F1417" s="53" t="str">
        <f t="shared" si="2"/>
        <v>Beijing_0</v>
      </c>
      <c r="G1417" s="53">
        <f t="shared" si="3"/>
        <v>0.3788722112</v>
      </c>
    </row>
    <row r="1418">
      <c r="A1418" s="61">
        <v>1.518780082E9</v>
      </c>
      <c r="B1418" s="61">
        <v>0.0</v>
      </c>
      <c r="C1418" s="61">
        <v>2593.0</v>
      </c>
      <c r="D1418" s="57" t="s">
        <v>377</v>
      </c>
      <c r="E1418" s="62" t="str">
        <f t="shared" si="1"/>
        <v>Test</v>
      </c>
      <c r="F1418" s="53" t="str">
        <f t="shared" si="2"/>
        <v>Beijing_0</v>
      </c>
      <c r="G1418" s="53">
        <f t="shared" si="3"/>
        <v>0.6985098596</v>
      </c>
    </row>
    <row r="1419">
      <c r="A1419" s="61">
        <v>1.514472051E9</v>
      </c>
      <c r="B1419" s="61">
        <v>0.0</v>
      </c>
      <c r="C1419" s="61">
        <v>844.0</v>
      </c>
      <c r="D1419" s="57" t="s">
        <v>377</v>
      </c>
      <c r="E1419" s="62" t="str">
        <f t="shared" si="1"/>
        <v>Test</v>
      </c>
      <c r="F1419" s="53" t="str">
        <f t="shared" si="2"/>
        <v>Beijing_0</v>
      </c>
      <c r="G1419" s="53">
        <f t="shared" si="3"/>
        <v>0.101538423</v>
      </c>
    </row>
    <row r="1420">
      <c r="A1420" s="61">
        <v>1.517112451E9</v>
      </c>
      <c r="B1420" s="61">
        <v>0.0</v>
      </c>
      <c r="C1420" s="61">
        <v>3356.0</v>
      </c>
      <c r="D1420" s="57" t="s">
        <v>377</v>
      </c>
      <c r="E1420" s="62" t="str">
        <f t="shared" si="1"/>
        <v>Test</v>
      </c>
      <c r="F1420" s="53" t="str">
        <f t="shared" si="2"/>
        <v>Beijing_0</v>
      </c>
      <c r="G1420" s="53">
        <f t="shared" si="3"/>
        <v>0.0429266351</v>
      </c>
    </row>
    <row r="1421">
      <c r="A1421" s="61">
        <v>1.51964256E9</v>
      </c>
      <c r="B1421" s="61">
        <v>0.0</v>
      </c>
      <c r="C1421" s="61">
        <v>2292.0</v>
      </c>
      <c r="D1421" s="57" t="s">
        <v>377</v>
      </c>
      <c r="E1421" s="62" t="str">
        <f t="shared" si="1"/>
        <v>Test</v>
      </c>
      <c r="F1421" s="53" t="str">
        <f t="shared" si="2"/>
        <v>Beijing_0</v>
      </c>
      <c r="G1421" s="53">
        <f t="shared" si="3"/>
        <v>0.5802330958</v>
      </c>
    </row>
    <row r="1422">
      <c r="A1422" s="61">
        <v>1.51549379E9</v>
      </c>
      <c r="B1422" s="61">
        <v>0.0</v>
      </c>
      <c r="C1422" s="61">
        <v>961.0</v>
      </c>
      <c r="D1422" s="57" t="s">
        <v>377</v>
      </c>
      <c r="E1422" s="62" t="str">
        <f t="shared" si="1"/>
        <v>Test</v>
      </c>
      <c r="F1422" s="53" t="str">
        <f t="shared" si="2"/>
        <v>Beijing_0</v>
      </c>
      <c r="G1422" s="53">
        <f t="shared" si="3"/>
        <v>0.3471744498</v>
      </c>
    </row>
    <row r="1423">
      <c r="A1423" s="61">
        <v>1.512769392E9</v>
      </c>
      <c r="B1423" s="61">
        <v>0.0</v>
      </c>
      <c r="C1423" s="61">
        <v>2680.0</v>
      </c>
      <c r="D1423" s="57" t="s">
        <v>377</v>
      </c>
      <c r="E1423" s="62" t="str">
        <f t="shared" si="1"/>
        <v>Test</v>
      </c>
      <c r="F1423" s="53" t="str">
        <f t="shared" si="2"/>
        <v>Beijing_0</v>
      </c>
      <c r="G1423" s="53">
        <f t="shared" si="3"/>
        <v>0.8208450417</v>
      </c>
    </row>
    <row r="1424">
      <c r="A1424" s="61">
        <v>1.51380084E9</v>
      </c>
      <c r="B1424" s="61">
        <v>0.0</v>
      </c>
      <c r="C1424" s="61">
        <v>24.0</v>
      </c>
      <c r="D1424" s="57" t="s">
        <v>377</v>
      </c>
      <c r="E1424" s="62" t="str">
        <f t="shared" si="1"/>
        <v>Test</v>
      </c>
      <c r="F1424" s="53" t="str">
        <f t="shared" si="2"/>
        <v>Beijing_0</v>
      </c>
      <c r="G1424" s="53">
        <f t="shared" si="3"/>
        <v>0.7911025586</v>
      </c>
    </row>
    <row r="1425">
      <c r="A1425" s="61">
        <v>1.51813404E9</v>
      </c>
      <c r="B1425" s="61">
        <v>0.0</v>
      </c>
      <c r="C1425" s="61">
        <v>3125.0</v>
      </c>
      <c r="D1425" s="57" t="s">
        <v>377</v>
      </c>
      <c r="E1425" s="62" t="str">
        <f t="shared" si="1"/>
        <v>Test</v>
      </c>
      <c r="F1425" s="53" t="str">
        <f t="shared" si="2"/>
        <v>Beijing_0</v>
      </c>
      <c r="G1425" s="53">
        <f t="shared" si="3"/>
        <v>0.5152415724</v>
      </c>
    </row>
    <row r="1426">
      <c r="A1426" s="61">
        <v>1.513592092E9</v>
      </c>
      <c r="B1426" s="61">
        <v>0.0</v>
      </c>
      <c r="C1426" s="61">
        <v>2809.0</v>
      </c>
      <c r="D1426" s="57" t="s">
        <v>377</v>
      </c>
      <c r="E1426" s="62" t="str">
        <f t="shared" si="1"/>
        <v>Test</v>
      </c>
      <c r="F1426" s="53" t="str">
        <f t="shared" si="2"/>
        <v>Beijing_0</v>
      </c>
      <c r="G1426" s="53">
        <f t="shared" si="3"/>
        <v>0.8412154542</v>
      </c>
    </row>
    <row r="1427">
      <c r="A1427" s="61">
        <v>1.51250592E9</v>
      </c>
      <c r="B1427" s="61">
        <v>0.0</v>
      </c>
      <c r="C1427" s="61">
        <v>1163.0</v>
      </c>
      <c r="D1427" s="57" t="s">
        <v>377</v>
      </c>
      <c r="E1427" s="62" t="str">
        <f t="shared" si="1"/>
        <v>Test</v>
      </c>
      <c r="F1427" s="53" t="str">
        <f t="shared" si="2"/>
        <v>Beijing_0</v>
      </c>
      <c r="G1427" s="53">
        <f t="shared" si="3"/>
        <v>0.1671518742</v>
      </c>
    </row>
    <row r="1428">
      <c r="A1428" s="61">
        <v>1.51777884E9</v>
      </c>
      <c r="B1428" s="61">
        <v>0.0</v>
      </c>
      <c r="C1428" s="61">
        <v>1905.0</v>
      </c>
      <c r="D1428" s="57" t="s">
        <v>377</v>
      </c>
      <c r="E1428" s="62" t="str">
        <f t="shared" si="1"/>
        <v>Test</v>
      </c>
      <c r="F1428" s="53" t="str">
        <f t="shared" si="2"/>
        <v>Beijing_0</v>
      </c>
      <c r="G1428" s="53">
        <f t="shared" si="3"/>
        <v>0.7284310464</v>
      </c>
    </row>
    <row r="1429">
      <c r="A1429" s="61">
        <v>1.51429787E9</v>
      </c>
      <c r="B1429" s="61">
        <v>0.0</v>
      </c>
      <c r="C1429" s="61">
        <v>2065.0</v>
      </c>
      <c r="D1429" s="57" t="s">
        <v>377</v>
      </c>
      <c r="E1429" s="62" t="str">
        <f t="shared" si="1"/>
        <v>Test</v>
      </c>
      <c r="F1429" s="53" t="str">
        <f t="shared" si="2"/>
        <v>Beijing_0</v>
      </c>
      <c r="G1429" s="53">
        <f t="shared" si="3"/>
        <v>0.1129202023</v>
      </c>
    </row>
    <row r="1430">
      <c r="A1430" s="61">
        <v>1.515277812E9</v>
      </c>
      <c r="B1430" s="61">
        <v>0.0</v>
      </c>
      <c r="C1430" s="61">
        <v>76.0</v>
      </c>
      <c r="D1430" s="57" t="s">
        <v>377</v>
      </c>
      <c r="E1430" s="62" t="str">
        <f t="shared" si="1"/>
        <v>Test</v>
      </c>
      <c r="F1430" s="53" t="str">
        <f t="shared" si="2"/>
        <v>Beijing_0</v>
      </c>
      <c r="G1430" s="53">
        <f t="shared" si="3"/>
        <v>0.2215454536</v>
      </c>
    </row>
    <row r="1431">
      <c r="A1431" s="61">
        <v>1.519011242E9</v>
      </c>
      <c r="B1431" s="61">
        <v>0.0</v>
      </c>
      <c r="C1431" s="61">
        <v>555.0</v>
      </c>
      <c r="D1431" s="57" t="s">
        <v>377</v>
      </c>
      <c r="E1431" s="62" t="str">
        <f t="shared" si="1"/>
        <v>Test</v>
      </c>
      <c r="F1431" s="53" t="str">
        <f t="shared" si="2"/>
        <v>Beijing_0</v>
      </c>
      <c r="G1431" s="53">
        <f t="shared" si="3"/>
        <v>0.8187401269</v>
      </c>
    </row>
    <row r="1432">
      <c r="A1432" s="61">
        <v>1.518811001E9</v>
      </c>
      <c r="B1432" s="61">
        <v>0.0</v>
      </c>
      <c r="C1432" s="61">
        <v>2311.0</v>
      </c>
      <c r="D1432" s="57" t="s">
        <v>377</v>
      </c>
      <c r="E1432" s="62" t="str">
        <f t="shared" si="1"/>
        <v>Test</v>
      </c>
      <c r="F1432" s="53" t="str">
        <f t="shared" si="2"/>
        <v>Beijing_0</v>
      </c>
      <c r="G1432" s="53">
        <f t="shared" si="3"/>
        <v>0.1925506098</v>
      </c>
    </row>
    <row r="1433">
      <c r="A1433" s="61">
        <v>1.51663908E9</v>
      </c>
      <c r="B1433" s="61">
        <v>0.0</v>
      </c>
      <c r="C1433" s="61">
        <v>952.0</v>
      </c>
      <c r="D1433" s="57" t="s">
        <v>377</v>
      </c>
      <c r="E1433" s="62" t="str">
        <f t="shared" si="1"/>
        <v>Test</v>
      </c>
      <c r="F1433" s="53" t="str">
        <f t="shared" si="2"/>
        <v>Beijing_0</v>
      </c>
      <c r="G1433" s="53">
        <f t="shared" si="3"/>
        <v>0.1846344805</v>
      </c>
    </row>
    <row r="1434">
      <c r="A1434" s="61">
        <v>1.51257863E9</v>
      </c>
      <c r="B1434" s="61">
        <v>0.0</v>
      </c>
      <c r="C1434" s="61">
        <v>2134.0</v>
      </c>
      <c r="D1434" s="57" t="s">
        <v>377</v>
      </c>
      <c r="E1434" s="62" t="str">
        <f t="shared" si="1"/>
        <v>Test</v>
      </c>
      <c r="F1434" s="53" t="str">
        <f t="shared" si="2"/>
        <v>Beijing_0</v>
      </c>
      <c r="G1434" s="53">
        <f t="shared" si="3"/>
        <v>0.6272275004</v>
      </c>
    </row>
    <row r="1435">
      <c r="A1435" s="61">
        <v>1.515628091E9</v>
      </c>
      <c r="B1435" s="61">
        <v>0.0</v>
      </c>
      <c r="C1435" s="61">
        <v>826.0</v>
      </c>
      <c r="D1435" s="57" t="s">
        <v>377</v>
      </c>
      <c r="E1435" s="62" t="str">
        <f t="shared" si="1"/>
        <v>Test</v>
      </c>
      <c r="F1435" s="53" t="str">
        <f t="shared" si="2"/>
        <v>Beijing_0</v>
      </c>
      <c r="G1435" s="53">
        <f t="shared" si="3"/>
        <v>0.7263938222</v>
      </c>
    </row>
    <row r="1436">
      <c r="A1436" s="61">
        <v>1.513048642E9</v>
      </c>
      <c r="B1436" s="61">
        <v>0.0</v>
      </c>
      <c r="C1436" s="61">
        <v>2896.0</v>
      </c>
      <c r="D1436" s="57" t="s">
        <v>377</v>
      </c>
      <c r="E1436" s="62" t="str">
        <f t="shared" si="1"/>
        <v>Test</v>
      </c>
      <c r="F1436" s="53" t="str">
        <f t="shared" si="2"/>
        <v>Beijing_0</v>
      </c>
      <c r="G1436" s="53">
        <f t="shared" si="3"/>
        <v>0.3641866945</v>
      </c>
    </row>
    <row r="1437">
      <c r="A1437" s="61">
        <v>1.514295261E9</v>
      </c>
      <c r="B1437" s="61">
        <v>0.0</v>
      </c>
      <c r="C1437" s="61">
        <v>3363.0</v>
      </c>
      <c r="D1437" s="57" t="s">
        <v>377</v>
      </c>
      <c r="E1437" s="62" t="str">
        <f t="shared" si="1"/>
        <v>Test</v>
      </c>
      <c r="F1437" s="53" t="str">
        <f t="shared" si="2"/>
        <v>Beijing_0</v>
      </c>
      <c r="G1437" s="53">
        <f t="shared" si="3"/>
        <v>0.788566075</v>
      </c>
    </row>
    <row r="1438">
      <c r="A1438" s="61">
        <v>1.51265921E9</v>
      </c>
      <c r="B1438" s="61">
        <v>0.0</v>
      </c>
      <c r="C1438" s="61">
        <v>489.0</v>
      </c>
      <c r="D1438" s="57" t="s">
        <v>377</v>
      </c>
      <c r="E1438" s="62" t="str">
        <f t="shared" si="1"/>
        <v>Test</v>
      </c>
      <c r="F1438" s="53" t="str">
        <f t="shared" si="2"/>
        <v>Beijing_0</v>
      </c>
      <c r="G1438" s="53">
        <f t="shared" si="3"/>
        <v>0.05419588162</v>
      </c>
    </row>
    <row r="1439">
      <c r="A1439" s="61">
        <v>1.515277472E9</v>
      </c>
      <c r="B1439" s="61">
        <v>0.0</v>
      </c>
      <c r="C1439" s="61">
        <v>1762.0</v>
      </c>
      <c r="D1439" s="57" t="s">
        <v>377</v>
      </c>
      <c r="E1439" s="62" t="str">
        <f t="shared" si="1"/>
        <v>Test</v>
      </c>
      <c r="F1439" s="53" t="str">
        <f t="shared" si="2"/>
        <v>Beijing_0</v>
      </c>
      <c r="G1439" s="53">
        <f t="shared" si="3"/>
        <v>0.04115751608</v>
      </c>
    </row>
    <row r="1440">
      <c r="A1440" s="61">
        <v>1.51345678E9</v>
      </c>
      <c r="B1440" s="61">
        <v>0.0</v>
      </c>
      <c r="C1440" s="61">
        <v>1299.0</v>
      </c>
      <c r="D1440" s="57" t="s">
        <v>377</v>
      </c>
      <c r="E1440" s="62" t="str">
        <f t="shared" si="1"/>
        <v>Test</v>
      </c>
      <c r="F1440" s="53" t="str">
        <f t="shared" si="2"/>
        <v>Beijing_0</v>
      </c>
      <c r="G1440" s="53">
        <f t="shared" si="3"/>
        <v>0.1787907272</v>
      </c>
    </row>
    <row r="1441">
      <c r="A1441" s="61">
        <v>1.517044531E9</v>
      </c>
      <c r="B1441" s="61">
        <v>0.0</v>
      </c>
      <c r="C1441" s="61">
        <v>3770.0</v>
      </c>
      <c r="D1441" s="57" t="s">
        <v>377</v>
      </c>
      <c r="E1441" s="62" t="str">
        <f t="shared" si="1"/>
        <v>Test</v>
      </c>
      <c r="F1441" s="53" t="str">
        <f t="shared" si="2"/>
        <v>Beijing_0</v>
      </c>
      <c r="G1441" s="53">
        <f t="shared" si="3"/>
        <v>0.6848432777</v>
      </c>
    </row>
    <row r="1442">
      <c r="A1442" s="61">
        <v>1.5125051E9</v>
      </c>
      <c r="B1442" s="61">
        <v>0.0</v>
      </c>
      <c r="C1442" s="61">
        <v>1795.0</v>
      </c>
      <c r="D1442" s="57" t="s">
        <v>377</v>
      </c>
      <c r="E1442" s="62" t="str">
        <f t="shared" si="1"/>
        <v>Test</v>
      </c>
      <c r="F1442" s="53" t="str">
        <f t="shared" si="2"/>
        <v>Beijing_0</v>
      </c>
      <c r="G1442" s="53">
        <f t="shared" si="3"/>
        <v>0.7155056349</v>
      </c>
    </row>
    <row r="1443">
      <c r="A1443" s="61">
        <v>1.517225161E9</v>
      </c>
      <c r="B1443" s="61">
        <v>0.0</v>
      </c>
      <c r="C1443" s="61">
        <v>510.0</v>
      </c>
      <c r="D1443" s="57" t="s">
        <v>377</v>
      </c>
      <c r="E1443" s="62" t="str">
        <f t="shared" si="1"/>
        <v>Test</v>
      </c>
      <c r="F1443" s="53" t="str">
        <f t="shared" si="2"/>
        <v>Beijing_0</v>
      </c>
      <c r="G1443" s="53">
        <f t="shared" si="3"/>
        <v>0.1172023851</v>
      </c>
    </row>
    <row r="1444">
      <c r="A1444" s="61">
        <v>1.516015842E9</v>
      </c>
      <c r="B1444" s="61">
        <v>0.0</v>
      </c>
      <c r="C1444" s="61">
        <v>2864.0</v>
      </c>
      <c r="D1444" s="57" t="s">
        <v>377</v>
      </c>
      <c r="E1444" s="62" t="str">
        <f t="shared" si="1"/>
        <v>Test</v>
      </c>
      <c r="F1444" s="53" t="str">
        <f t="shared" si="2"/>
        <v>Beijing_0</v>
      </c>
      <c r="G1444" s="53">
        <f t="shared" si="3"/>
        <v>0.4024063566</v>
      </c>
    </row>
    <row r="1445">
      <c r="A1445" s="61">
        <v>1.51402988E9</v>
      </c>
      <c r="B1445" s="61">
        <v>0.0</v>
      </c>
      <c r="C1445" s="61">
        <v>2636.0</v>
      </c>
      <c r="D1445" s="57" t="s">
        <v>377</v>
      </c>
      <c r="E1445" s="62" t="str">
        <f t="shared" si="1"/>
        <v>Test</v>
      </c>
      <c r="F1445" s="53" t="str">
        <f t="shared" si="2"/>
        <v>Beijing_0</v>
      </c>
      <c r="G1445" s="53">
        <f t="shared" si="3"/>
        <v>0.4569207931</v>
      </c>
    </row>
    <row r="1446">
      <c r="A1446" s="61">
        <v>1.516797901E9</v>
      </c>
      <c r="B1446" s="61">
        <v>0.0</v>
      </c>
      <c r="C1446" s="61">
        <v>1354.0</v>
      </c>
      <c r="D1446" s="57" t="s">
        <v>377</v>
      </c>
      <c r="E1446" s="62" t="str">
        <f t="shared" si="1"/>
        <v>Test</v>
      </c>
      <c r="F1446" s="53" t="str">
        <f t="shared" si="2"/>
        <v>Beijing_0</v>
      </c>
      <c r="G1446" s="53">
        <f t="shared" si="3"/>
        <v>0.9559007536</v>
      </c>
    </row>
    <row r="1447">
      <c r="A1447" s="61">
        <v>1.512288511E9</v>
      </c>
      <c r="B1447" s="61">
        <v>0.0</v>
      </c>
      <c r="C1447" s="61">
        <v>0.0</v>
      </c>
      <c r="D1447" s="57" t="s">
        <v>377</v>
      </c>
      <c r="E1447" s="62" t="str">
        <f t="shared" si="1"/>
        <v>Test</v>
      </c>
      <c r="F1447" s="53" t="str">
        <f t="shared" si="2"/>
        <v>Beijing_0</v>
      </c>
      <c r="G1447" s="53">
        <f t="shared" si="3"/>
        <v>0.7733031563</v>
      </c>
    </row>
    <row r="1448">
      <c r="A1448" s="61">
        <v>1.51415658E9</v>
      </c>
      <c r="B1448" s="61">
        <v>0.0</v>
      </c>
      <c r="C1448" s="61">
        <v>2862.0</v>
      </c>
      <c r="D1448" s="57" t="s">
        <v>377</v>
      </c>
      <c r="E1448" s="62" t="str">
        <f t="shared" si="1"/>
        <v>Test</v>
      </c>
      <c r="F1448" s="53" t="str">
        <f t="shared" si="2"/>
        <v>Beijing_0</v>
      </c>
      <c r="G1448" s="53">
        <f t="shared" si="3"/>
        <v>0.9051191154</v>
      </c>
    </row>
    <row r="1449">
      <c r="A1449" s="61">
        <v>1.51483898E9</v>
      </c>
      <c r="B1449" s="61">
        <v>0.0</v>
      </c>
      <c r="C1449" s="61">
        <v>1967.0</v>
      </c>
      <c r="D1449" s="57" t="s">
        <v>377</v>
      </c>
      <c r="E1449" s="62" t="str">
        <f t="shared" si="1"/>
        <v>Test</v>
      </c>
      <c r="F1449" s="53" t="str">
        <f t="shared" si="2"/>
        <v>Beijing_0</v>
      </c>
      <c r="G1449" s="53">
        <f t="shared" si="3"/>
        <v>0.1921836668</v>
      </c>
    </row>
    <row r="1450">
      <c r="A1450" s="61">
        <v>1.51531319E9</v>
      </c>
      <c r="B1450" s="61">
        <v>0.0</v>
      </c>
      <c r="C1450" s="61">
        <v>695.0</v>
      </c>
      <c r="D1450" s="57" t="s">
        <v>377</v>
      </c>
      <c r="E1450" s="62" t="str">
        <f t="shared" si="1"/>
        <v>Test</v>
      </c>
      <c r="F1450" s="53" t="str">
        <f t="shared" si="2"/>
        <v>Beijing_0</v>
      </c>
      <c r="G1450" s="53">
        <f t="shared" si="3"/>
        <v>0.4986852147</v>
      </c>
    </row>
    <row r="1451">
      <c r="A1451" s="61">
        <v>1.51395531E9</v>
      </c>
      <c r="B1451" s="61">
        <v>0.0</v>
      </c>
      <c r="C1451" s="61">
        <v>2091.0</v>
      </c>
      <c r="D1451" s="57" t="s">
        <v>377</v>
      </c>
      <c r="E1451" s="62" t="str">
        <f t="shared" si="1"/>
        <v>Test</v>
      </c>
      <c r="F1451" s="53" t="str">
        <f t="shared" si="2"/>
        <v>Beijing_0</v>
      </c>
      <c r="G1451" s="53">
        <f t="shared" si="3"/>
        <v>0.141935801</v>
      </c>
    </row>
    <row r="1452">
      <c r="A1452" s="61">
        <v>1.517311461E9</v>
      </c>
      <c r="B1452" s="61">
        <v>0.0</v>
      </c>
      <c r="C1452" s="61">
        <v>461.0</v>
      </c>
      <c r="D1452" s="57" t="s">
        <v>377</v>
      </c>
      <c r="E1452" s="62" t="str">
        <f t="shared" si="1"/>
        <v>Test</v>
      </c>
      <c r="F1452" s="53" t="str">
        <f t="shared" si="2"/>
        <v>Beijing_0</v>
      </c>
      <c r="G1452" s="53">
        <f t="shared" si="3"/>
        <v>0.9437651121</v>
      </c>
    </row>
    <row r="1453">
      <c r="A1453" s="61">
        <v>1.519811942E9</v>
      </c>
      <c r="B1453" s="61">
        <v>0.0</v>
      </c>
      <c r="C1453" s="61">
        <v>222.0</v>
      </c>
      <c r="D1453" s="57" t="s">
        <v>377</v>
      </c>
      <c r="E1453" s="62" t="str">
        <f t="shared" si="1"/>
        <v>Test</v>
      </c>
      <c r="F1453" s="53" t="str">
        <f t="shared" si="2"/>
        <v>Beijing_0</v>
      </c>
      <c r="G1453" s="53">
        <f t="shared" si="3"/>
        <v>0.8383828811</v>
      </c>
    </row>
    <row r="1454">
      <c r="A1454" s="61">
        <v>1.51701015E9</v>
      </c>
      <c r="B1454" s="61">
        <v>0.0</v>
      </c>
      <c r="C1454" s="61">
        <v>1988.0</v>
      </c>
      <c r="D1454" s="57" t="s">
        <v>377</v>
      </c>
      <c r="E1454" s="62" t="str">
        <f t="shared" si="1"/>
        <v>Test</v>
      </c>
      <c r="F1454" s="53" t="str">
        <f t="shared" si="2"/>
        <v>Beijing_0</v>
      </c>
      <c r="G1454" s="53">
        <f t="shared" si="3"/>
        <v>0.7843272234</v>
      </c>
    </row>
    <row r="1455">
      <c r="A1455" s="61">
        <v>1.515457311E9</v>
      </c>
      <c r="B1455" s="61">
        <v>0.0</v>
      </c>
      <c r="C1455" s="61">
        <v>1513.0</v>
      </c>
      <c r="D1455" s="57" t="s">
        <v>377</v>
      </c>
      <c r="E1455" s="62" t="str">
        <f t="shared" si="1"/>
        <v>Test</v>
      </c>
      <c r="F1455" s="53" t="str">
        <f t="shared" si="2"/>
        <v>Beijing_0</v>
      </c>
      <c r="G1455" s="53">
        <f t="shared" si="3"/>
        <v>0.9867636455</v>
      </c>
    </row>
    <row r="1456">
      <c r="A1456" s="61">
        <v>1.514058682E9</v>
      </c>
      <c r="B1456" s="61">
        <v>0.0</v>
      </c>
      <c r="C1456" s="61">
        <v>444.0</v>
      </c>
      <c r="D1456" s="57" t="s">
        <v>377</v>
      </c>
      <c r="E1456" s="62" t="str">
        <f t="shared" si="1"/>
        <v>Test</v>
      </c>
      <c r="F1456" s="53" t="str">
        <f t="shared" si="2"/>
        <v>Beijing_0</v>
      </c>
      <c r="G1456" s="53">
        <f t="shared" si="3"/>
        <v>0.7001454894</v>
      </c>
    </row>
    <row r="1457">
      <c r="A1457" s="61">
        <v>1.51551945E9</v>
      </c>
      <c r="B1457" s="61">
        <v>0.0</v>
      </c>
      <c r="C1457" s="61">
        <v>467.0</v>
      </c>
      <c r="D1457" s="57" t="s">
        <v>377</v>
      </c>
      <c r="E1457" s="62" t="str">
        <f t="shared" si="1"/>
        <v>Test</v>
      </c>
      <c r="F1457" s="53" t="str">
        <f t="shared" si="2"/>
        <v>Beijing_0</v>
      </c>
      <c r="G1457" s="53">
        <f t="shared" si="3"/>
        <v>0.4823934269</v>
      </c>
    </row>
    <row r="1458">
      <c r="A1458" s="61">
        <v>1.513975671E9</v>
      </c>
      <c r="B1458" s="61">
        <v>0.0</v>
      </c>
      <c r="C1458" s="61">
        <v>4006.0</v>
      </c>
      <c r="D1458" s="57" t="s">
        <v>377</v>
      </c>
      <c r="E1458" s="62" t="str">
        <f t="shared" si="1"/>
        <v>Test</v>
      </c>
      <c r="F1458" s="53" t="str">
        <f t="shared" si="2"/>
        <v>Beijing_0</v>
      </c>
      <c r="G1458" s="53">
        <f t="shared" si="3"/>
        <v>0.2979214656</v>
      </c>
    </row>
    <row r="1459">
      <c r="A1459" s="61">
        <v>1.519546921E9</v>
      </c>
      <c r="B1459" s="61">
        <v>0.0</v>
      </c>
      <c r="C1459" s="61">
        <v>801.0</v>
      </c>
      <c r="D1459" s="57" t="s">
        <v>377</v>
      </c>
      <c r="E1459" s="62" t="str">
        <f t="shared" si="1"/>
        <v>Test</v>
      </c>
      <c r="F1459" s="53" t="str">
        <f t="shared" si="2"/>
        <v>Beijing_0</v>
      </c>
      <c r="G1459" s="53">
        <f t="shared" si="3"/>
        <v>0.3272878523</v>
      </c>
    </row>
    <row r="1460">
      <c r="A1460" s="61">
        <v>1.51363058E9</v>
      </c>
      <c r="B1460" s="61">
        <v>0.0</v>
      </c>
      <c r="C1460" s="61">
        <v>515.0</v>
      </c>
      <c r="D1460" s="57" t="s">
        <v>377</v>
      </c>
      <c r="E1460" s="62" t="str">
        <f t="shared" si="1"/>
        <v>Test</v>
      </c>
      <c r="F1460" s="53" t="str">
        <f t="shared" si="2"/>
        <v>Beijing_0</v>
      </c>
      <c r="G1460" s="53">
        <f t="shared" si="3"/>
        <v>0.411812961</v>
      </c>
    </row>
    <row r="1461">
      <c r="A1461" s="61">
        <v>1.512012971E9</v>
      </c>
      <c r="B1461" s="61">
        <v>0.0</v>
      </c>
      <c r="C1461" s="61">
        <v>1150.0</v>
      </c>
      <c r="D1461" s="57" t="s">
        <v>377</v>
      </c>
      <c r="E1461" s="62" t="str">
        <f t="shared" si="1"/>
        <v>Test</v>
      </c>
      <c r="F1461" s="53" t="str">
        <f t="shared" si="2"/>
        <v>Beijing_0</v>
      </c>
      <c r="G1461" s="53">
        <f t="shared" si="3"/>
        <v>0.8339177198</v>
      </c>
    </row>
    <row r="1462">
      <c r="A1462" s="61">
        <v>1.513194152E9</v>
      </c>
      <c r="B1462" s="61">
        <v>0.0</v>
      </c>
      <c r="C1462" s="61">
        <v>1703.0</v>
      </c>
      <c r="D1462" s="57" t="s">
        <v>377</v>
      </c>
      <c r="E1462" s="62" t="str">
        <f t="shared" si="1"/>
        <v>Test</v>
      </c>
      <c r="F1462" s="53" t="str">
        <f t="shared" si="2"/>
        <v>Beijing_0</v>
      </c>
      <c r="G1462" s="53">
        <f t="shared" si="3"/>
        <v>0.07658029639</v>
      </c>
    </row>
    <row r="1463">
      <c r="A1463" s="61">
        <v>1.512650712E9</v>
      </c>
      <c r="B1463" s="61">
        <v>0.0</v>
      </c>
      <c r="C1463" s="61">
        <v>32.0</v>
      </c>
      <c r="D1463" s="57" t="s">
        <v>377</v>
      </c>
      <c r="E1463" s="62" t="str">
        <f t="shared" si="1"/>
        <v>Test</v>
      </c>
      <c r="F1463" s="53" t="str">
        <f t="shared" si="2"/>
        <v>Beijing_0</v>
      </c>
      <c r="G1463" s="53">
        <f t="shared" si="3"/>
        <v>0.5736953455</v>
      </c>
    </row>
    <row r="1464">
      <c r="A1464" s="61">
        <v>1.514587291E9</v>
      </c>
      <c r="B1464" s="61">
        <v>0.0</v>
      </c>
      <c r="C1464" s="61">
        <v>3288.0</v>
      </c>
      <c r="D1464" s="57" t="s">
        <v>377</v>
      </c>
      <c r="E1464" s="62" t="str">
        <f t="shared" si="1"/>
        <v>Test</v>
      </c>
      <c r="F1464" s="53" t="str">
        <f t="shared" si="2"/>
        <v>Beijing_0</v>
      </c>
      <c r="G1464" s="53">
        <f t="shared" si="3"/>
        <v>0.1795675104</v>
      </c>
    </row>
    <row r="1465">
      <c r="A1465" s="61">
        <v>1.51483927E9</v>
      </c>
      <c r="B1465" s="61">
        <v>0.0</v>
      </c>
      <c r="C1465" s="61">
        <v>3959.0</v>
      </c>
      <c r="D1465" s="57" t="s">
        <v>377</v>
      </c>
      <c r="E1465" s="62" t="str">
        <f t="shared" si="1"/>
        <v>Test</v>
      </c>
      <c r="F1465" s="53" t="str">
        <f t="shared" si="2"/>
        <v>Beijing_0</v>
      </c>
      <c r="G1465" s="53">
        <f t="shared" si="3"/>
        <v>0.1391408667</v>
      </c>
    </row>
    <row r="1466">
      <c r="A1466" s="61">
        <v>1.515955902E9</v>
      </c>
      <c r="B1466" s="61">
        <v>0.0</v>
      </c>
      <c r="C1466" s="61">
        <v>667.0</v>
      </c>
      <c r="D1466" s="57" t="s">
        <v>377</v>
      </c>
      <c r="E1466" s="62" t="str">
        <f t="shared" si="1"/>
        <v>Test</v>
      </c>
      <c r="F1466" s="53" t="str">
        <f t="shared" si="2"/>
        <v>Beijing_0</v>
      </c>
      <c r="G1466" s="53">
        <f t="shared" si="3"/>
        <v>0.03801947675</v>
      </c>
    </row>
    <row r="1467">
      <c r="A1467" s="61">
        <v>1.51173717E9</v>
      </c>
      <c r="B1467" s="61">
        <v>0.0</v>
      </c>
      <c r="C1467" s="61">
        <v>2015.0</v>
      </c>
      <c r="D1467" s="57" t="s">
        <v>377</v>
      </c>
      <c r="E1467" s="62" t="str">
        <f t="shared" si="1"/>
        <v>Test</v>
      </c>
      <c r="F1467" s="53" t="str">
        <f t="shared" si="2"/>
        <v>Beijing_0</v>
      </c>
      <c r="G1467" s="53">
        <f t="shared" si="3"/>
        <v>0.1454458284</v>
      </c>
    </row>
    <row r="1468">
      <c r="A1468" s="61">
        <v>1.511681341E9</v>
      </c>
      <c r="B1468" s="61">
        <v>0.0</v>
      </c>
      <c r="C1468" s="61">
        <v>1351.0</v>
      </c>
      <c r="D1468" s="57" t="s">
        <v>377</v>
      </c>
      <c r="E1468" s="62" t="str">
        <f t="shared" si="1"/>
        <v>Test</v>
      </c>
      <c r="F1468" s="53" t="str">
        <f t="shared" si="2"/>
        <v>Beijing_0</v>
      </c>
      <c r="G1468" s="53">
        <f t="shared" si="3"/>
        <v>0.9391186119</v>
      </c>
    </row>
    <row r="1469">
      <c r="A1469" s="61">
        <v>1.519823032E9</v>
      </c>
      <c r="B1469" s="61">
        <v>0.0</v>
      </c>
      <c r="C1469" s="61">
        <v>461.0</v>
      </c>
      <c r="D1469" s="57" t="s">
        <v>377</v>
      </c>
      <c r="E1469" s="62" t="str">
        <f t="shared" si="1"/>
        <v>Test</v>
      </c>
      <c r="F1469" s="53" t="str">
        <f t="shared" si="2"/>
        <v>Beijing_0</v>
      </c>
      <c r="G1469" s="53">
        <f t="shared" si="3"/>
        <v>0.5979764259</v>
      </c>
    </row>
    <row r="1470">
      <c r="A1470" s="61">
        <v>1.516297392E9</v>
      </c>
      <c r="B1470" s="61">
        <v>0.0</v>
      </c>
      <c r="C1470" s="61">
        <v>4875.0</v>
      </c>
      <c r="D1470" s="57" t="s">
        <v>377</v>
      </c>
      <c r="E1470" s="62" t="str">
        <f t="shared" si="1"/>
        <v>Test</v>
      </c>
      <c r="F1470" s="53" t="str">
        <f t="shared" si="2"/>
        <v>Beijing_0</v>
      </c>
      <c r="G1470" s="53">
        <f t="shared" si="3"/>
        <v>0.378049747</v>
      </c>
    </row>
    <row r="1471">
      <c r="A1471" s="61">
        <v>1.51514218E9</v>
      </c>
      <c r="B1471" s="61">
        <v>0.0</v>
      </c>
      <c r="C1471" s="61">
        <v>108.0</v>
      </c>
      <c r="D1471" s="57" t="s">
        <v>377</v>
      </c>
      <c r="E1471" s="62" t="str">
        <f t="shared" si="1"/>
        <v>Test</v>
      </c>
      <c r="F1471" s="53" t="str">
        <f t="shared" si="2"/>
        <v>Beijing_0</v>
      </c>
      <c r="G1471" s="53">
        <f t="shared" si="3"/>
        <v>0.7238966247</v>
      </c>
    </row>
    <row r="1472">
      <c r="A1472" s="61">
        <v>1.518077271E9</v>
      </c>
      <c r="B1472" s="61">
        <v>0.0</v>
      </c>
      <c r="C1472" s="61">
        <v>2986.0</v>
      </c>
      <c r="D1472" s="57" t="s">
        <v>377</v>
      </c>
      <c r="E1472" s="62" t="str">
        <f t="shared" si="1"/>
        <v>Test</v>
      </c>
      <c r="F1472" s="53" t="str">
        <f t="shared" si="2"/>
        <v>Beijing_0</v>
      </c>
      <c r="G1472" s="53">
        <f t="shared" si="3"/>
        <v>0.1439415094</v>
      </c>
    </row>
    <row r="1473">
      <c r="A1473" s="61">
        <v>1.51889077E9</v>
      </c>
      <c r="B1473" s="61">
        <v>0.0</v>
      </c>
      <c r="C1473" s="61">
        <v>3507.0</v>
      </c>
      <c r="D1473" s="57" t="s">
        <v>377</v>
      </c>
      <c r="E1473" s="62" t="str">
        <f t="shared" si="1"/>
        <v>Test</v>
      </c>
      <c r="F1473" s="53" t="str">
        <f t="shared" si="2"/>
        <v>Beijing_0</v>
      </c>
      <c r="G1473" s="53">
        <f t="shared" si="3"/>
        <v>0.113424477</v>
      </c>
    </row>
    <row r="1474">
      <c r="A1474" s="61">
        <v>1.519747041E9</v>
      </c>
      <c r="B1474" s="61">
        <v>0.0</v>
      </c>
      <c r="C1474" s="61">
        <v>2931.0</v>
      </c>
      <c r="D1474" s="57" t="s">
        <v>377</v>
      </c>
      <c r="E1474" s="62" t="str">
        <f t="shared" si="1"/>
        <v>Test</v>
      </c>
      <c r="F1474" s="53" t="str">
        <f t="shared" si="2"/>
        <v>Beijing_0</v>
      </c>
      <c r="G1474" s="53">
        <f t="shared" si="3"/>
        <v>0.04738087795</v>
      </c>
    </row>
    <row r="1475">
      <c r="A1475" s="61">
        <v>1.51580885E9</v>
      </c>
      <c r="B1475" s="61">
        <v>0.0</v>
      </c>
      <c r="C1475" s="61">
        <v>2227.0</v>
      </c>
      <c r="D1475" s="57" t="s">
        <v>377</v>
      </c>
      <c r="E1475" s="62" t="str">
        <f t="shared" si="1"/>
        <v>Test</v>
      </c>
      <c r="F1475" s="53" t="str">
        <f t="shared" si="2"/>
        <v>Beijing_0</v>
      </c>
      <c r="G1475" s="53">
        <f t="shared" si="3"/>
        <v>0.87227251</v>
      </c>
    </row>
    <row r="1476">
      <c r="A1476" s="61">
        <v>1.516707612E9</v>
      </c>
      <c r="B1476" s="61">
        <v>0.0</v>
      </c>
      <c r="C1476" s="61">
        <v>1035.0</v>
      </c>
      <c r="D1476" s="57" t="s">
        <v>377</v>
      </c>
      <c r="E1476" s="62" t="str">
        <f t="shared" si="1"/>
        <v>Test</v>
      </c>
      <c r="F1476" s="53" t="str">
        <f t="shared" si="2"/>
        <v>Beijing_0</v>
      </c>
      <c r="G1476" s="53">
        <f t="shared" si="3"/>
        <v>0.4221753085</v>
      </c>
    </row>
    <row r="1477">
      <c r="A1477" s="61">
        <v>1.511957521E9</v>
      </c>
      <c r="B1477" s="61">
        <v>0.0</v>
      </c>
      <c r="C1477" s="61">
        <v>922.0</v>
      </c>
      <c r="D1477" s="57" t="s">
        <v>377</v>
      </c>
      <c r="E1477" s="62" t="str">
        <f t="shared" si="1"/>
        <v>Test</v>
      </c>
      <c r="F1477" s="53" t="str">
        <f t="shared" si="2"/>
        <v>Beijing_0</v>
      </c>
      <c r="G1477" s="53">
        <f t="shared" si="3"/>
        <v>0.8626965719</v>
      </c>
    </row>
    <row r="1478">
      <c r="A1478" s="61">
        <v>1.51740557E9</v>
      </c>
      <c r="B1478" s="61">
        <v>0.0</v>
      </c>
      <c r="C1478" s="61">
        <v>1864.0</v>
      </c>
      <c r="D1478" s="57" t="s">
        <v>377</v>
      </c>
      <c r="E1478" s="62" t="str">
        <f t="shared" si="1"/>
        <v>Test</v>
      </c>
      <c r="F1478" s="53" t="str">
        <f t="shared" si="2"/>
        <v>Beijing_0</v>
      </c>
      <c r="G1478" s="53">
        <f t="shared" si="3"/>
        <v>0.2370895535</v>
      </c>
    </row>
    <row r="1479">
      <c r="A1479" s="61">
        <v>1.519832631E9</v>
      </c>
      <c r="B1479" s="61">
        <v>0.0</v>
      </c>
      <c r="C1479" s="61">
        <v>1996.0</v>
      </c>
      <c r="D1479" s="57" t="s">
        <v>377</v>
      </c>
      <c r="E1479" s="62" t="str">
        <f t="shared" si="1"/>
        <v>Test</v>
      </c>
      <c r="F1479" s="53" t="str">
        <f t="shared" si="2"/>
        <v>Beijing_0</v>
      </c>
      <c r="G1479" s="53">
        <f t="shared" si="3"/>
        <v>0.7455449102</v>
      </c>
    </row>
    <row r="1480">
      <c r="A1480" s="61">
        <v>1.518365812E9</v>
      </c>
      <c r="B1480" s="61">
        <v>0.0</v>
      </c>
      <c r="C1480" s="61">
        <v>2623.0</v>
      </c>
      <c r="D1480" s="57" t="s">
        <v>377</v>
      </c>
      <c r="E1480" s="62" t="str">
        <f t="shared" si="1"/>
        <v>Test</v>
      </c>
      <c r="F1480" s="53" t="str">
        <f t="shared" si="2"/>
        <v>Beijing_0</v>
      </c>
      <c r="G1480" s="53">
        <f t="shared" si="3"/>
        <v>0.8424813493</v>
      </c>
    </row>
    <row r="1481">
      <c r="A1481" s="61">
        <v>1.514532991E9</v>
      </c>
      <c r="B1481" s="61">
        <v>0.0</v>
      </c>
      <c r="C1481" s="61">
        <v>339.0</v>
      </c>
      <c r="D1481" s="57" t="s">
        <v>377</v>
      </c>
      <c r="E1481" s="62" t="str">
        <f t="shared" si="1"/>
        <v>Test</v>
      </c>
      <c r="F1481" s="53" t="str">
        <f t="shared" si="2"/>
        <v>Beijing_0</v>
      </c>
      <c r="G1481" s="53">
        <f t="shared" si="3"/>
        <v>0.7471448421</v>
      </c>
    </row>
    <row r="1482">
      <c r="A1482" s="61">
        <v>1.519074862E9</v>
      </c>
      <c r="B1482" s="61">
        <v>0.0</v>
      </c>
      <c r="C1482" s="61">
        <v>4378.0</v>
      </c>
      <c r="D1482" s="57" t="s">
        <v>377</v>
      </c>
      <c r="E1482" s="62" t="str">
        <f t="shared" si="1"/>
        <v>Test</v>
      </c>
      <c r="F1482" s="53" t="str">
        <f t="shared" si="2"/>
        <v>Beijing_0</v>
      </c>
      <c r="G1482" s="53">
        <f t="shared" si="3"/>
        <v>0.8772988463</v>
      </c>
    </row>
    <row r="1483">
      <c r="A1483" s="61">
        <v>1.512121221E9</v>
      </c>
      <c r="B1483" s="61">
        <v>0.0</v>
      </c>
      <c r="C1483" s="61">
        <v>2576.0</v>
      </c>
      <c r="D1483" s="57" t="s">
        <v>377</v>
      </c>
      <c r="E1483" s="62" t="str">
        <f t="shared" si="1"/>
        <v>Test</v>
      </c>
      <c r="F1483" s="53" t="str">
        <f t="shared" si="2"/>
        <v>Beijing_0</v>
      </c>
      <c r="G1483" s="53">
        <f t="shared" si="3"/>
        <v>0.008293318042</v>
      </c>
    </row>
    <row r="1484">
      <c r="A1484" s="61">
        <v>1.518975352E9</v>
      </c>
      <c r="B1484" s="61">
        <v>0.0</v>
      </c>
      <c r="C1484" s="61">
        <v>2252.0</v>
      </c>
      <c r="D1484" s="57" t="s">
        <v>377</v>
      </c>
      <c r="E1484" s="62" t="str">
        <f t="shared" si="1"/>
        <v>Test</v>
      </c>
      <c r="F1484" s="53" t="str">
        <f t="shared" si="2"/>
        <v>Beijing_0</v>
      </c>
      <c r="G1484" s="53">
        <f t="shared" si="3"/>
        <v>0.452100189</v>
      </c>
    </row>
    <row r="1485">
      <c r="A1485" s="61">
        <v>1.511379962E9</v>
      </c>
      <c r="B1485" s="61">
        <v>0.0</v>
      </c>
      <c r="C1485" s="61">
        <v>153.0</v>
      </c>
      <c r="D1485" s="57" t="s">
        <v>377</v>
      </c>
      <c r="E1485" s="62" t="str">
        <f t="shared" si="1"/>
        <v>Test</v>
      </c>
      <c r="F1485" s="53" t="str">
        <f t="shared" si="2"/>
        <v>Beijing_0</v>
      </c>
      <c r="G1485" s="53">
        <f t="shared" si="3"/>
        <v>0.2516656307</v>
      </c>
    </row>
    <row r="1486">
      <c r="A1486" s="61">
        <v>1.511786982E9</v>
      </c>
      <c r="B1486" s="61">
        <v>0.0</v>
      </c>
      <c r="C1486" s="61">
        <v>1157.0</v>
      </c>
      <c r="D1486" s="57" t="s">
        <v>377</v>
      </c>
      <c r="E1486" s="62" t="str">
        <f t="shared" si="1"/>
        <v>Test</v>
      </c>
      <c r="F1486" s="53" t="str">
        <f t="shared" si="2"/>
        <v>Beijing_0</v>
      </c>
      <c r="G1486" s="53">
        <f t="shared" si="3"/>
        <v>0.3850611085</v>
      </c>
    </row>
    <row r="1487">
      <c r="A1487" s="61">
        <v>1.512852051E9</v>
      </c>
      <c r="B1487" s="61">
        <v>0.0</v>
      </c>
      <c r="C1487" s="61">
        <v>4183.0</v>
      </c>
      <c r="D1487" s="57" t="s">
        <v>377</v>
      </c>
      <c r="E1487" s="62" t="str">
        <f t="shared" si="1"/>
        <v>Test</v>
      </c>
      <c r="F1487" s="53" t="str">
        <f t="shared" si="2"/>
        <v>Beijing_0</v>
      </c>
      <c r="G1487" s="53">
        <f t="shared" si="3"/>
        <v>0.8803791286</v>
      </c>
    </row>
    <row r="1488">
      <c r="A1488" s="61">
        <v>1.515054232E9</v>
      </c>
      <c r="B1488" s="61">
        <v>0.0</v>
      </c>
      <c r="C1488" s="61">
        <v>1359.0</v>
      </c>
      <c r="D1488" s="57" t="s">
        <v>377</v>
      </c>
      <c r="E1488" s="62" t="str">
        <f t="shared" si="1"/>
        <v>Test</v>
      </c>
      <c r="F1488" s="53" t="str">
        <f t="shared" si="2"/>
        <v>Beijing_0</v>
      </c>
      <c r="G1488" s="53">
        <f t="shared" si="3"/>
        <v>0.43491615</v>
      </c>
    </row>
    <row r="1489">
      <c r="A1489" s="61">
        <v>1.517363372E9</v>
      </c>
      <c r="B1489" s="61">
        <v>0.0</v>
      </c>
      <c r="C1489" s="61">
        <v>2064.0</v>
      </c>
      <c r="D1489" s="57" t="s">
        <v>377</v>
      </c>
      <c r="E1489" s="62" t="str">
        <f t="shared" si="1"/>
        <v>Test</v>
      </c>
      <c r="F1489" s="53" t="str">
        <f t="shared" si="2"/>
        <v>Beijing_0</v>
      </c>
      <c r="G1489" s="53">
        <f t="shared" si="3"/>
        <v>0.6241302202</v>
      </c>
    </row>
    <row r="1490">
      <c r="A1490" s="61">
        <v>1.513170281E9</v>
      </c>
      <c r="B1490" s="61">
        <v>0.0</v>
      </c>
      <c r="C1490" s="61">
        <v>372.0</v>
      </c>
      <c r="D1490" s="57" t="s">
        <v>377</v>
      </c>
      <c r="E1490" s="62" t="str">
        <f t="shared" si="1"/>
        <v>Test</v>
      </c>
      <c r="F1490" s="53" t="str">
        <f t="shared" si="2"/>
        <v>Beijing_0</v>
      </c>
      <c r="G1490" s="53">
        <f t="shared" si="3"/>
        <v>0.2851324331</v>
      </c>
    </row>
    <row r="1491">
      <c r="A1491" s="61">
        <v>1.513668241E9</v>
      </c>
      <c r="B1491" s="61">
        <v>0.0</v>
      </c>
      <c r="C1491" s="61">
        <v>3305.0</v>
      </c>
      <c r="D1491" s="57" t="s">
        <v>377</v>
      </c>
      <c r="E1491" s="62" t="str">
        <f t="shared" si="1"/>
        <v>Test</v>
      </c>
      <c r="F1491" s="53" t="str">
        <f t="shared" si="2"/>
        <v>Beijing_0</v>
      </c>
      <c r="G1491" s="53">
        <f t="shared" si="3"/>
        <v>0.438269822</v>
      </c>
    </row>
    <row r="1492">
      <c r="A1492" s="61">
        <v>1.518935522E9</v>
      </c>
      <c r="B1492" s="61">
        <v>0.0</v>
      </c>
      <c r="C1492" s="61">
        <v>518.0</v>
      </c>
      <c r="D1492" s="57" t="s">
        <v>377</v>
      </c>
      <c r="E1492" s="62" t="str">
        <f t="shared" si="1"/>
        <v>Test</v>
      </c>
      <c r="F1492" s="53" t="str">
        <f t="shared" si="2"/>
        <v>Beijing_0</v>
      </c>
      <c r="G1492" s="53">
        <f t="shared" si="3"/>
        <v>0.5781583828</v>
      </c>
    </row>
    <row r="1493">
      <c r="A1493" s="61">
        <v>1.518060871E9</v>
      </c>
      <c r="B1493" s="61">
        <v>0.0</v>
      </c>
      <c r="C1493" s="61">
        <v>1157.0</v>
      </c>
      <c r="D1493" s="57" t="s">
        <v>377</v>
      </c>
      <c r="E1493" s="62" t="str">
        <f t="shared" si="1"/>
        <v>Test</v>
      </c>
      <c r="F1493" s="53" t="str">
        <f t="shared" si="2"/>
        <v>Beijing_0</v>
      </c>
      <c r="G1493" s="53">
        <f t="shared" si="3"/>
        <v>0.571529003</v>
      </c>
    </row>
    <row r="1494">
      <c r="A1494" s="61">
        <v>1.518759511E9</v>
      </c>
      <c r="B1494" s="61">
        <v>0.0</v>
      </c>
      <c r="C1494" s="61">
        <v>753.0</v>
      </c>
      <c r="D1494" s="57" t="s">
        <v>377</v>
      </c>
      <c r="E1494" s="62" t="str">
        <f t="shared" si="1"/>
        <v>Test</v>
      </c>
      <c r="F1494" s="53" t="str">
        <f t="shared" si="2"/>
        <v>Beijing_0</v>
      </c>
      <c r="G1494" s="53">
        <f t="shared" si="3"/>
        <v>0.8712715277</v>
      </c>
    </row>
    <row r="1495">
      <c r="A1495" s="61">
        <v>1.51147534E9</v>
      </c>
      <c r="B1495" s="61">
        <v>0.0</v>
      </c>
      <c r="C1495" s="61">
        <v>895.0</v>
      </c>
      <c r="D1495" s="57" t="s">
        <v>377</v>
      </c>
      <c r="E1495" s="62" t="str">
        <f t="shared" si="1"/>
        <v>Test</v>
      </c>
      <c r="F1495" s="53" t="str">
        <f t="shared" si="2"/>
        <v>Beijing_0</v>
      </c>
      <c r="G1495" s="53">
        <f t="shared" si="3"/>
        <v>0.9141096992</v>
      </c>
    </row>
    <row r="1496">
      <c r="A1496" s="61">
        <v>1.517146072E9</v>
      </c>
      <c r="B1496" s="61">
        <v>0.0</v>
      </c>
      <c r="C1496" s="61">
        <v>2534.0</v>
      </c>
      <c r="D1496" s="57" t="s">
        <v>377</v>
      </c>
      <c r="E1496" s="62" t="str">
        <f t="shared" si="1"/>
        <v>Test</v>
      </c>
      <c r="F1496" s="53" t="str">
        <f t="shared" si="2"/>
        <v>Beijing_0</v>
      </c>
      <c r="G1496" s="53">
        <f t="shared" si="3"/>
        <v>0.7334383797</v>
      </c>
    </row>
    <row r="1497">
      <c r="A1497" s="61">
        <v>1.516248812E9</v>
      </c>
      <c r="B1497" s="61">
        <v>0.0</v>
      </c>
      <c r="C1497" s="61">
        <v>908.0</v>
      </c>
      <c r="D1497" s="57" t="s">
        <v>377</v>
      </c>
      <c r="E1497" s="62" t="str">
        <f t="shared" si="1"/>
        <v>Test</v>
      </c>
      <c r="F1497" s="53" t="str">
        <f t="shared" si="2"/>
        <v>Beijing_0</v>
      </c>
      <c r="G1497" s="53">
        <f t="shared" si="3"/>
        <v>0.8618970832</v>
      </c>
    </row>
    <row r="1498">
      <c r="A1498" s="61">
        <v>1.514210742E9</v>
      </c>
      <c r="B1498" s="61">
        <v>0.0</v>
      </c>
      <c r="C1498" s="61">
        <v>3416.0</v>
      </c>
      <c r="D1498" s="57" t="s">
        <v>377</v>
      </c>
      <c r="E1498" s="62" t="str">
        <f t="shared" si="1"/>
        <v>Test</v>
      </c>
      <c r="F1498" s="53" t="str">
        <f t="shared" si="2"/>
        <v>Beijing_0</v>
      </c>
      <c r="G1498" s="53">
        <f t="shared" si="3"/>
        <v>0.7758914779</v>
      </c>
    </row>
    <row r="1499">
      <c r="A1499" s="61">
        <v>1.5184213E9</v>
      </c>
      <c r="B1499" s="61">
        <v>0.0</v>
      </c>
      <c r="C1499" s="61">
        <v>692.0</v>
      </c>
      <c r="D1499" s="57" t="s">
        <v>377</v>
      </c>
      <c r="E1499" s="62" t="str">
        <f t="shared" si="1"/>
        <v>Test</v>
      </c>
      <c r="F1499" s="53" t="str">
        <f t="shared" si="2"/>
        <v>Beijing_0</v>
      </c>
      <c r="G1499" s="53">
        <f t="shared" si="3"/>
        <v>0.7551409811</v>
      </c>
    </row>
    <row r="1500">
      <c r="A1500" s="61">
        <v>1.517078631E9</v>
      </c>
      <c r="B1500" s="61">
        <v>0.0</v>
      </c>
      <c r="C1500" s="61">
        <v>1858.0</v>
      </c>
      <c r="D1500" s="57" t="s">
        <v>377</v>
      </c>
      <c r="E1500" s="62" t="str">
        <f t="shared" si="1"/>
        <v>Test</v>
      </c>
      <c r="F1500" s="53" t="str">
        <f t="shared" si="2"/>
        <v>Beijing_0</v>
      </c>
      <c r="G1500" s="53">
        <f t="shared" si="3"/>
        <v>0.6111429615</v>
      </c>
    </row>
    <row r="1501">
      <c r="A1501" s="61">
        <v>1.51363083E9</v>
      </c>
      <c r="B1501" s="61">
        <v>0.0</v>
      </c>
      <c r="C1501" s="61">
        <v>1975.0</v>
      </c>
      <c r="D1501" s="57" t="s">
        <v>377</v>
      </c>
      <c r="E1501" s="62" t="str">
        <f t="shared" si="1"/>
        <v>Test</v>
      </c>
      <c r="F1501" s="53" t="str">
        <f t="shared" si="2"/>
        <v>Beijing_0</v>
      </c>
      <c r="G1501" s="53">
        <f t="shared" si="3"/>
        <v>0.3197232934</v>
      </c>
    </row>
    <row r="1502">
      <c r="A1502" s="61">
        <v>1.51298529E9</v>
      </c>
      <c r="B1502" s="61">
        <v>0.0</v>
      </c>
      <c r="C1502" s="61">
        <v>2570.0</v>
      </c>
      <c r="D1502" s="57" t="s">
        <v>377</v>
      </c>
      <c r="E1502" s="62" t="str">
        <f t="shared" si="1"/>
        <v>Test</v>
      </c>
      <c r="F1502" s="53" t="str">
        <f t="shared" si="2"/>
        <v>Beijing_0</v>
      </c>
      <c r="G1502" s="53">
        <f t="shared" si="3"/>
        <v>0.1723380411</v>
      </c>
    </row>
    <row r="1503">
      <c r="A1503" s="61">
        <v>1.517368301E9</v>
      </c>
      <c r="B1503" s="61">
        <v>0.0</v>
      </c>
      <c r="C1503" s="61">
        <v>2865.0</v>
      </c>
      <c r="D1503" s="57" t="s">
        <v>377</v>
      </c>
      <c r="E1503" s="62" t="str">
        <f t="shared" si="1"/>
        <v>Test</v>
      </c>
      <c r="F1503" s="53" t="str">
        <f t="shared" si="2"/>
        <v>Beijing_0</v>
      </c>
      <c r="G1503" s="53">
        <f t="shared" si="3"/>
        <v>0.632836413</v>
      </c>
    </row>
    <row r="1504">
      <c r="A1504" s="61">
        <v>1.517165141E9</v>
      </c>
      <c r="B1504" s="61">
        <v>0.0</v>
      </c>
      <c r="C1504" s="61">
        <v>1260.0</v>
      </c>
      <c r="D1504" s="57" t="s">
        <v>377</v>
      </c>
      <c r="E1504" s="62" t="str">
        <f t="shared" si="1"/>
        <v>Test</v>
      </c>
      <c r="F1504" s="53" t="str">
        <f t="shared" si="2"/>
        <v>Beijing_0</v>
      </c>
      <c r="G1504" s="53">
        <f t="shared" si="3"/>
        <v>0.5567736388</v>
      </c>
    </row>
    <row r="1505">
      <c r="A1505" s="61">
        <v>1.514068112E9</v>
      </c>
      <c r="B1505" s="61">
        <v>0.0</v>
      </c>
      <c r="C1505" s="61">
        <v>1566.0</v>
      </c>
      <c r="D1505" s="57" t="s">
        <v>377</v>
      </c>
      <c r="E1505" s="62" t="str">
        <f t="shared" si="1"/>
        <v>Test</v>
      </c>
      <c r="F1505" s="53" t="str">
        <f t="shared" si="2"/>
        <v>Beijing_0</v>
      </c>
      <c r="G1505" s="53">
        <f t="shared" si="3"/>
        <v>0.707426526</v>
      </c>
    </row>
    <row r="1506">
      <c r="A1506" s="61">
        <v>1.516590692E9</v>
      </c>
      <c r="B1506" s="61">
        <v>0.0</v>
      </c>
      <c r="C1506" s="61">
        <v>204.0</v>
      </c>
      <c r="D1506" s="57" t="s">
        <v>377</v>
      </c>
      <c r="E1506" s="62" t="str">
        <f t="shared" si="1"/>
        <v>Test</v>
      </c>
      <c r="F1506" s="53" t="str">
        <f t="shared" si="2"/>
        <v>Beijing_0</v>
      </c>
      <c r="G1506" s="53">
        <f t="shared" si="3"/>
        <v>0.3467634953</v>
      </c>
    </row>
    <row r="1507">
      <c r="A1507" s="61">
        <v>1.51834834E9</v>
      </c>
      <c r="B1507" s="61">
        <v>0.0</v>
      </c>
      <c r="C1507" s="61">
        <v>1627.0</v>
      </c>
      <c r="D1507" s="57" t="s">
        <v>377</v>
      </c>
      <c r="E1507" s="62" t="str">
        <f t="shared" si="1"/>
        <v>Test</v>
      </c>
      <c r="F1507" s="53" t="str">
        <f t="shared" si="2"/>
        <v>Beijing_0</v>
      </c>
      <c r="G1507" s="53">
        <f t="shared" si="3"/>
        <v>0.4241133495</v>
      </c>
    </row>
    <row r="1508">
      <c r="A1508" s="61">
        <v>1.512208001E9</v>
      </c>
      <c r="B1508" s="61">
        <v>0.0</v>
      </c>
      <c r="C1508" s="61">
        <v>1203.0</v>
      </c>
      <c r="D1508" s="57" t="s">
        <v>377</v>
      </c>
      <c r="E1508" s="62" t="str">
        <f t="shared" si="1"/>
        <v>Test</v>
      </c>
      <c r="F1508" s="53" t="str">
        <f t="shared" si="2"/>
        <v>Beijing_0</v>
      </c>
      <c r="G1508" s="53">
        <f t="shared" si="3"/>
        <v>0.923642161</v>
      </c>
    </row>
    <row r="1509">
      <c r="A1509" s="61">
        <v>1.519018911E9</v>
      </c>
      <c r="B1509" s="61">
        <v>0.0</v>
      </c>
      <c r="C1509" s="61">
        <v>799.0</v>
      </c>
      <c r="D1509" s="57" t="s">
        <v>377</v>
      </c>
      <c r="E1509" s="62" t="str">
        <f t="shared" si="1"/>
        <v>Test</v>
      </c>
      <c r="F1509" s="53" t="str">
        <f t="shared" si="2"/>
        <v>Beijing_0</v>
      </c>
      <c r="G1509" s="53">
        <f t="shared" si="3"/>
        <v>0.896616375</v>
      </c>
    </row>
    <row r="1510">
      <c r="A1510" s="61">
        <v>1.51318543E9</v>
      </c>
      <c r="B1510" s="61">
        <v>0.0</v>
      </c>
      <c r="C1510" s="61">
        <v>1647.0</v>
      </c>
      <c r="D1510" s="57" t="s">
        <v>377</v>
      </c>
      <c r="E1510" s="62" t="str">
        <f t="shared" si="1"/>
        <v>Test</v>
      </c>
      <c r="F1510" s="53" t="str">
        <f t="shared" si="2"/>
        <v>Beijing_0</v>
      </c>
      <c r="G1510" s="53">
        <f t="shared" si="3"/>
        <v>0.5455101841</v>
      </c>
    </row>
    <row r="1511">
      <c r="A1511" s="61">
        <v>1.51601565E9</v>
      </c>
      <c r="B1511" s="61">
        <v>0.0</v>
      </c>
      <c r="C1511" s="61">
        <v>3079.0</v>
      </c>
      <c r="D1511" s="57" t="s">
        <v>377</v>
      </c>
      <c r="E1511" s="62" t="str">
        <f t="shared" si="1"/>
        <v>Test</v>
      </c>
      <c r="F1511" s="53" t="str">
        <f t="shared" si="2"/>
        <v>Beijing_0</v>
      </c>
      <c r="G1511" s="53">
        <f t="shared" si="3"/>
        <v>0.4262560417</v>
      </c>
    </row>
    <row r="1512">
      <c r="A1512" s="61">
        <v>1.514835472E9</v>
      </c>
      <c r="B1512" s="61">
        <v>0.0</v>
      </c>
      <c r="C1512" s="61">
        <v>952.0</v>
      </c>
      <c r="D1512" s="57" t="s">
        <v>377</v>
      </c>
      <c r="E1512" s="62" t="str">
        <f t="shared" si="1"/>
        <v>Test</v>
      </c>
      <c r="F1512" s="53" t="str">
        <f t="shared" si="2"/>
        <v>Beijing_0</v>
      </c>
      <c r="G1512" s="53">
        <f t="shared" si="3"/>
        <v>0.2784031988</v>
      </c>
    </row>
    <row r="1513">
      <c r="A1513" s="61">
        <v>1.516667331E9</v>
      </c>
      <c r="B1513" s="61">
        <v>0.0</v>
      </c>
      <c r="C1513" s="61">
        <v>37.0</v>
      </c>
      <c r="D1513" s="57" t="s">
        <v>377</v>
      </c>
      <c r="E1513" s="62" t="str">
        <f t="shared" si="1"/>
        <v>Test</v>
      </c>
      <c r="F1513" s="53" t="str">
        <f t="shared" si="2"/>
        <v>Beijing_0</v>
      </c>
      <c r="G1513" s="53">
        <f t="shared" si="3"/>
        <v>0.550238306</v>
      </c>
    </row>
    <row r="1514">
      <c r="A1514" s="61">
        <v>1.512703041E9</v>
      </c>
      <c r="B1514" s="61">
        <v>0.0</v>
      </c>
      <c r="C1514" s="61">
        <v>842.0</v>
      </c>
      <c r="D1514" s="57" t="s">
        <v>377</v>
      </c>
      <c r="E1514" s="62" t="str">
        <f t="shared" si="1"/>
        <v>Test</v>
      </c>
      <c r="F1514" s="53" t="str">
        <f t="shared" si="2"/>
        <v>Beijing_0</v>
      </c>
      <c r="G1514" s="53">
        <f t="shared" si="3"/>
        <v>0.3291137205</v>
      </c>
    </row>
    <row r="1515">
      <c r="A1515" s="61">
        <v>1.516592782E9</v>
      </c>
      <c r="B1515" s="61">
        <v>0.0</v>
      </c>
      <c r="C1515" s="61">
        <v>232.0</v>
      </c>
      <c r="D1515" s="57" t="s">
        <v>377</v>
      </c>
      <c r="E1515" s="62" t="str">
        <f t="shared" si="1"/>
        <v>Test</v>
      </c>
      <c r="F1515" s="53" t="str">
        <f t="shared" si="2"/>
        <v>Beijing_0</v>
      </c>
      <c r="G1515" s="53">
        <f t="shared" si="3"/>
        <v>0.71268136</v>
      </c>
    </row>
    <row r="1516">
      <c r="A1516" s="61">
        <v>1.513293752E9</v>
      </c>
      <c r="B1516" s="61">
        <v>0.0</v>
      </c>
      <c r="C1516" s="61">
        <v>2588.0</v>
      </c>
      <c r="D1516" s="57" t="s">
        <v>377</v>
      </c>
      <c r="E1516" s="62" t="str">
        <f t="shared" si="1"/>
        <v>Test</v>
      </c>
      <c r="F1516" s="53" t="str">
        <f t="shared" si="2"/>
        <v>Beijing_0</v>
      </c>
      <c r="G1516" s="53">
        <f t="shared" si="3"/>
        <v>0.9542251653</v>
      </c>
    </row>
    <row r="1517">
      <c r="A1517" s="61">
        <v>1.511296021E9</v>
      </c>
      <c r="B1517" s="61">
        <v>0.0</v>
      </c>
      <c r="C1517" s="61">
        <v>3598.0</v>
      </c>
      <c r="D1517" s="57" t="s">
        <v>377</v>
      </c>
      <c r="E1517" s="62" t="str">
        <f t="shared" si="1"/>
        <v>Test</v>
      </c>
      <c r="F1517" s="53" t="str">
        <f t="shared" si="2"/>
        <v>Beijing_0</v>
      </c>
      <c r="G1517" s="53">
        <f t="shared" si="3"/>
        <v>0.2603354809</v>
      </c>
    </row>
    <row r="1518">
      <c r="A1518" s="61">
        <v>1.519542891E9</v>
      </c>
      <c r="B1518" s="61">
        <v>0.0</v>
      </c>
      <c r="C1518" s="61">
        <v>1788.0</v>
      </c>
      <c r="D1518" s="57" t="s">
        <v>377</v>
      </c>
      <c r="E1518" s="62" t="str">
        <f t="shared" si="1"/>
        <v>Test</v>
      </c>
      <c r="F1518" s="53" t="str">
        <f t="shared" si="2"/>
        <v>Beijing_0</v>
      </c>
      <c r="G1518" s="53">
        <f t="shared" si="3"/>
        <v>0.1454804214</v>
      </c>
    </row>
    <row r="1519">
      <c r="A1519" s="61">
        <v>1.512305651E9</v>
      </c>
      <c r="B1519" s="61">
        <v>0.0</v>
      </c>
      <c r="C1519" s="61">
        <v>529.0</v>
      </c>
      <c r="D1519" s="57" t="s">
        <v>377</v>
      </c>
      <c r="E1519" s="62" t="str">
        <f t="shared" si="1"/>
        <v>Test</v>
      </c>
      <c r="F1519" s="53" t="str">
        <f t="shared" si="2"/>
        <v>Beijing_0</v>
      </c>
      <c r="G1519" s="53">
        <f t="shared" si="3"/>
        <v>0.5884407468</v>
      </c>
    </row>
    <row r="1520">
      <c r="A1520" s="61">
        <v>1.512508472E9</v>
      </c>
      <c r="B1520" s="61">
        <v>0.0</v>
      </c>
      <c r="C1520" s="61">
        <v>2062.0</v>
      </c>
      <c r="D1520" s="57" t="s">
        <v>377</v>
      </c>
      <c r="E1520" s="62" t="str">
        <f t="shared" si="1"/>
        <v>Test</v>
      </c>
      <c r="F1520" s="53" t="str">
        <f t="shared" si="2"/>
        <v>Beijing_0</v>
      </c>
      <c r="G1520" s="53">
        <f t="shared" si="3"/>
        <v>0.4009705438</v>
      </c>
    </row>
    <row r="1521">
      <c r="A1521" s="61">
        <v>1.516078092E9</v>
      </c>
      <c r="B1521" s="61">
        <v>0.0</v>
      </c>
      <c r="C1521" s="61">
        <v>615.0</v>
      </c>
      <c r="D1521" s="57" t="s">
        <v>377</v>
      </c>
      <c r="E1521" s="62" t="str">
        <f t="shared" si="1"/>
        <v>Test</v>
      </c>
      <c r="F1521" s="53" t="str">
        <f t="shared" si="2"/>
        <v>Beijing_0</v>
      </c>
      <c r="G1521" s="53">
        <f t="shared" si="3"/>
        <v>0.7160433265</v>
      </c>
    </row>
    <row r="1522">
      <c r="A1522" s="61">
        <v>1.51542889E9</v>
      </c>
      <c r="B1522" s="61">
        <v>0.0</v>
      </c>
      <c r="C1522" s="61">
        <v>3405.0</v>
      </c>
      <c r="D1522" s="57" t="s">
        <v>377</v>
      </c>
      <c r="E1522" s="62" t="str">
        <f t="shared" si="1"/>
        <v>Test</v>
      </c>
      <c r="F1522" s="53" t="str">
        <f t="shared" si="2"/>
        <v>Beijing_0</v>
      </c>
      <c r="G1522" s="53">
        <f t="shared" si="3"/>
        <v>0.4724894377</v>
      </c>
    </row>
    <row r="1523">
      <c r="A1523" s="61">
        <v>1.517811321E9</v>
      </c>
      <c r="B1523" s="61">
        <v>0.0</v>
      </c>
      <c r="C1523" s="61">
        <v>2778.0</v>
      </c>
      <c r="D1523" s="57" t="s">
        <v>377</v>
      </c>
      <c r="E1523" s="62" t="str">
        <f t="shared" si="1"/>
        <v>Test</v>
      </c>
      <c r="F1523" s="53" t="str">
        <f t="shared" si="2"/>
        <v>Beijing_0</v>
      </c>
      <c r="G1523" s="53">
        <f t="shared" si="3"/>
        <v>0.562359072</v>
      </c>
    </row>
    <row r="1524">
      <c r="A1524" s="61">
        <v>1.519256302E9</v>
      </c>
      <c r="B1524" s="61">
        <v>0.0</v>
      </c>
      <c r="C1524" s="61">
        <v>1679.0</v>
      </c>
      <c r="D1524" s="57" t="s">
        <v>377</v>
      </c>
      <c r="E1524" s="62" t="str">
        <f t="shared" si="1"/>
        <v>Test</v>
      </c>
      <c r="F1524" s="53" t="str">
        <f t="shared" si="2"/>
        <v>Beijing_0</v>
      </c>
      <c r="G1524" s="53">
        <f t="shared" si="3"/>
        <v>0.3725773245</v>
      </c>
    </row>
    <row r="1525">
      <c r="A1525" s="61">
        <v>1.519502411E9</v>
      </c>
      <c r="B1525" s="61">
        <v>0.0</v>
      </c>
      <c r="C1525" s="61">
        <v>171.0</v>
      </c>
      <c r="D1525" s="57" t="s">
        <v>377</v>
      </c>
      <c r="E1525" s="62" t="str">
        <f t="shared" si="1"/>
        <v>Test</v>
      </c>
      <c r="F1525" s="53" t="str">
        <f t="shared" si="2"/>
        <v>Beijing_0</v>
      </c>
      <c r="G1525" s="53">
        <f t="shared" si="3"/>
        <v>0.01256451268</v>
      </c>
    </row>
    <row r="1526">
      <c r="A1526" s="61">
        <v>1.51301173E9</v>
      </c>
      <c r="B1526" s="61">
        <v>0.0</v>
      </c>
      <c r="C1526" s="61">
        <v>72.0</v>
      </c>
      <c r="D1526" s="57" t="s">
        <v>377</v>
      </c>
      <c r="E1526" s="62" t="str">
        <f t="shared" si="1"/>
        <v>Test</v>
      </c>
      <c r="F1526" s="53" t="str">
        <f t="shared" si="2"/>
        <v>Beijing_0</v>
      </c>
      <c r="G1526" s="53">
        <f t="shared" si="3"/>
        <v>0.6742150644</v>
      </c>
    </row>
    <row r="1527">
      <c r="A1527" s="61">
        <v>1.512239E9</v>
      </c>
      <c r="B1527" s="61">
        <v>0.0</v>
      </c>
      <c r="C1527" s="61">
        <v>4939.0</v>
      </c>
      <c r="D1527" s="57" t="s">
        <v>377</v>
      </c>
      <c r="E1527" s="62" t="str">
        <f t="shared" si="1"/>
        <v>Test</v>
      </c>
      <c r="F1527" s="53" t="str">
        <f t="shared" si="2"/>
        <v>Beijing_0</v>
      </c>
      <c r="G1527" s="53">
        <f t="shared" si="3"/>
        <v>0.1169685739</v>
      </c>
    </row>
    <row r="1528">
      <c r="A1528" s="61">
        <v>1.51200997E9</v>
      </c>
      <c r="B1528" s="61">
        <v>0.0</v>
      </c>
      <c r="C1528" s="61">
        <v>2777.0</v>
      </c>
      <c r="D1528" s="57" t="s">
        <v>377</v>
      </c>
      <c r="E1528" s="62" t="str">
        <f t="shared" si="1"/>
        <v>Test</v>
      </c>
      <c r="F1528" s="53" t="str">
        <f t="shared" si="2"/>
        <v>Beijing_0</v>
      </c>
      <c r="G1528" s="53">
        <f t="shared" si="3"/>
        <v>0.2389034143</v>
      </c>
    </row>
    <row r="1529">
      <c r="A1529" s="61">
        <v>1.513819041E9</v>
      </c>
      <c r="B1529" s="61">
        <v>0.0</v>
      </c>
      <c r="C1529" s="61">
        <v>2276.0</v>
      </c>
      <c r="D1529" s="57" t="s">
        <v>377</v>
      </c>
      <c r="E1529" s="62" t="str">
        <f t="shared" si="1"/>
        <v>Test</v>
      </c>
      <c r="F1529" s="53" t="str">
        <f t="shared" si="2"/>
        <v>Beijing_0</v>
      </c>
      <c r="G1529" s="53">
        <f t="shared" si="3"/>
        <v>0.6542560474</v>
      </c>
    </row>
    <row r="1530">
      <c r="A1530" s="61">
        <v>1.516775341E9</v>
      </c>
      <c r="B1530" s="61">
        <v>0.0</v>
      </c>
      <c r="C1530" s="61">
        <v>2004.0</v>
      </c>
      <c r="D1530" s="57" t="s">
        <v>377</v>
      </c>
      <c r="E1530" s="62" t="str">
        <f t="shared" si="1"/>
        <v>Test</v>
      </c>
      <c r="F1530" s="53" t="str">
        <f t="shared" si="2"/>
        <v>Beijing_0</v>
      </c>
      <c r="G1530" s="53">
        <f t="shared" si="3"/>
        <v>0.6651600969</v>
      </c>
    </row>
    <row r="1531">
      <c r="A1531" s="61">
        <v>1.515121951E9</v>
      </c>
      <c r="B1531" s="61">
        <v>0.0</v>
      </c>
      <c r="C1531" s="61">
        <v>1025.0</v>
      </c>
      <c r="D1531" s="57" t="s">
        <v>377</v>
      </c>
      <c r="E1531" s="62" t="str">
        <f t="shared" si="1"/>
        <v>Test</v>
      </c>
      <c r="F1531" s="53" t="str">
        <f t="shared" si="2"/>
        <v>Beijing_0</v>
      </c>
      <c r="G1531" s="53">
        <f t="shared" si="3"/>
        <v>0.8279046705</v>
      </c>
    </row>
    <row r="1532">
      <c r="A1532" s="61">
        <v>1.517222911E9</v>
      </c>
      <c r="B1532" s="61">
        <v>0.0</v>
      </c>
      <c r="C1532" s="61">
        <v>3290.0</v>
      </c>
      <c r="D1532" s="57" t="s">
        <v>377</v>
      </c>
      <c r="E1532" s="62" t="str">
        <f t="shared" si="1"/>
        <v>Test</v>
      </c>
      <c r="F1532" s="53" t="str">
        <f t="shared" si="2"/>
        <v>Beijing_0</v>
      </c>
      <c r="G1532" s="53">
        <f t="shared" si="3"/>
        <v>0.6126165963</v>
      </c>
    </row>
    <row r="1533">
      <c r="A1533" s="61">
        <v>1.514769211E9</v>
      </c>
      <c r="B1533" s="61">
        <v>0.0</v>
      </c>
      <c r="C1533" s="61">
        <v>4767.0</v>
      </c>
      <c r="D1533" s="57" t="s">
        <v>377</v>
      </c>
      <c r="E1533" s="62" t="str">
        <f t="shared" si="1"/>
        <v>Test</v>
      </c>
      <c r="F1533" s="53" t="str">
        <f t="shared" si="2"/>
        <v>Beijing_0</v>
      </c>
      <c r="G1533" s="53">
        <f t="shared" si="3"/>
        <v>0.1535918569</v>
      </c>
    </row>
    <row r="1534">
      <c r="A1534" s="61">
        <v>1.511846032E9</v>
      </c>
      <c r="B1534" s="61">
        <v>0.0</v>
      </c>
      <c r="C1534" s="61">
        <v>2386.0</v>
      </c>
      <c r="D1534" s="57" t="s">
        <v>377</v>
      </c>
      <c r="E1534" s="62" t="str">
        <f t="shared" si="1"/>
        <v>Test</v>
      </c>
      <c r="F1534" s="53" t="str">
        <f t="shared" si="2"/>
        <v>Beijing_0</v>
      </c>
      <c r="G1534" s="53">
        <f t="shared" si="3"/>
        <v>0.5833363896</v>
      </c>
    </row>
    <row r="1535">
      <c r="A1535" s="61">
        <v>1.512557072E9</v>
      </c>
      <c r="B1535" s="61">
        <v>0.0</v>
      </c>
      <c r="C1535" s="61">
        <v>522.0</v>
      </c>
      <c r="D1535" s="57" t="s">
        <v>377</v>
      </c>
      <c r="E1535" s="62" t="str">
        <f t="shared" si="1"/>
        <v>Test</v>
      </c>
      <c r="F1535" s="53" t="str">
        <f t="shared" si="2"/>
        <v>Beijing_0</v>
      </c>
      <c r="G1535" s="53">
        <f t="shared" si="3"/>
        <v>0.06118706588</v>
      </c>
    </row>
    <row r="1536">
      <c r="A1536" s="61">
        <v>1.512988531E9</v>
      </c>
      <c r="B1536" s="61">
        <v>0.0</v>
      </c>
      <c r="C1536" s="61">
        <v>1324.0</v>
      </c>
      <c r="D1536" s="57" t="s">
        <v>377</v>
      </c>
      <c r="E1536" s="62" t="str">
        <f t="shared" si="1"/>
        <v>Test</v>
      </c>
      <c r="F1536" s="53" t="str">
        <f t="shared" si="2"/>
        <v>Beijing_0</v>
      </c>
      <c r="G1536" s="53">
        <f t="shared" si="3"/>
        <v>0.04128228054</v>
      </c>
    </row>
    <row r="1537">
      <c r="A1537" s="61">
        <v>1.51258443E9</v>
      </c>
      <c r="B1537" s="61">
        <v>0.0</v>
      </c>
      <c r="C1537" s="61">
        <v>1166.0</v>
      </c>
      <c r="D1537" s="57" t="s">
        <v>377</v>
      </c>
      <c r="E1537" s="62" t="str">
        <f t="shared" si="1"/>
        <v>Test</v>
      </c>
      <c r="F1537" s="53" t="str">
        <f t="shared" si="2"/>
        <v>Beijing_0</v>
      </c>
      <c r="G1537" s="53">
        <f t="shared" si="3"/>
        <v>0.3826480326</v>
      </c>
    </row>
    <row r="1538">
      <c r="A1538" s="61">
        <v>1.519556481E9</v>
      </c>
      <c r="B1538" s="61">
        <v>0.0</v>
      </c>
      <c r="C1538" s="61">
        <v>3417.0</v>
      </c>
      <c r="D1538" s="57" t="s">
        <v>377</v>
      </c>
      <c r="E1538" s="62" t="str">
        <f t="shared" si="1"/>
        <v>Test</v>
      </c>
      <c r="F1538" s="53" t="str">
        <f t="shared" si="2"/>
        <v>Beijing_0</v>
      </c>
      <c r="G1538" s="53">
        <f t="shared" si="3"/>
        <v>0.9357242033</v>
      </c>
    </row>
    <row r="1539">
      <c r="A1539" s="61">
        <v>1.51642946E9</v>
      </c>
      <c r="B1539" s="61">
        <v>0.0</v>
      </c>
      <c r="C1539" s="61">
        <v>1001.0</v>
      </c>
      <c r="D1539" s="57" t="s">
        <v>377</v>
      </c>
      <c r="E1539" s="62" t="str">
        <f t="shared" si="1"/>
        <v>Test</v>
      </c>
      <c r="F1539" s="53" t="str">
        <f t="shared" si="2"/>
        <v>Beijing_0</v>
      </c>
      <c r="G1539" s="53">
        <f t="shared" si="3"/>
        <v>0.5598187219</v>
      </c>
    </row>
    <row r="1540">
      <c r="A1540" s="61">
        <v>1.515037642E9</v>
      </c>
      <c r="B1540" s="61">
        <v>0.0</v>
      </c>
      <c r="C1540" s="61">
        <v>2578.0</v>
      </c>
      <c r="D1540" s="57" t="s">
        <v>377</v>
      </c>
      <c r="E1540" s="62" t="str">
        <f t="shared" si="1"/>
        <v>Test</v>
      </c>
      <c r="F1540" s="53" t="str">
        <f t="shared" si="2"/>
        <v>Beijing_0</v>
      </c>
      <c r="G1540" s="53">
        <f t="shared" si="3"/>
        <v>0.7306221369</v>
      </c>
    </row>
    <row r="1541">
      <c r="A1541" s="61">
        <v>1.51638528E9</v>
      </c>
      <c r="B1541" s="61">
        <v>0.0</v>
      </c>
      <c r="C1541" s="61">
        <v>2541.0</v>
      </c>
      <c r="D1541" s="57" t="s">
        <v>377</v>
      </c>
      <c r="E1541" s="62" t="str">
        <f t="shared" si="1"/>
        <v>Test</v>
      </c>
      <c r="F1541" s="53" t="str">
        <f t="shared" si="2"/>
        <v>Beijing_0</v>
      </c>
      <c r="G1541" s="53">
        <f t="shared" si="3"/>
        <v>0.9948898904</v>
      </c>
    </row>
    <row r="1542">
      <c r="A1542" s="61">
        <v>1.511352121E9</v>
      </c>
      <c r="B1542" s="61">
        <v>0.0</v>
      </c>
      <c r="C1542" s="61">
        <v>1915.0</v>
      </c>
      <c r="D1542" s="57" t="s">
        <v>377</v>
      </c>
      <c r="E1542" s="62" t="str">
        <f t="shared" si="1"/>
        <v>Test</v>
      </c>
      <c r="F1542" s="53" t="str">
        <f t="shared" si="2"/>
        <v>Beijing_0</v>
      </c>
      <c r="G1542" s="53">
        <f t="shared" si="3"/>
        <v>0.09858713943</v>
      </c>
    </row>
    <row r="1543">
      <c r="A1543" s="61">
        <v>1.517068261E9</v>
      </c>
      <c r="B1543" s="61">
        <v>0.0</v>
      </c>
      <c r="C1543" s="61">
        <v>3687.0</v>
      </c>
      <c r="D1543" s="57" t="s">
        <v>377</v>
      </c>
      <c r="E1543" s="62" t="str">
        <f t="shared" si="1"/>
        <v>Test</v>
      </c>
      <c r="F1543" s="53" t="str">
        <f t="shared" si="2"/>
        <v>Beijing_0</v>
      </c>
      <c r="G1543" s="53">
        <f t="shared" si="3"/>
        <v>0.7203916904</v>
      </c>
    </row>
    <row r="1544">
      <c r="A1544" s="61">
        <v>1.513189032E9</v>
      </c>
      <c r="B1544" s="61">
        <v>0.0</v>
      </c>
      <c r="C1544" s="61">
        <v>2243.0</v>
      </c>
      <c r="D1544" s="57" t="s">
        <v>377</v>
      </c>
      <c r="E1544" s="62" t="str">
        <f t="shared" si="1"/>
        <v>Test</v>
      </c>
      <c r="F1544" s="53" t="str">
        <f t="shared" si="2"/>
        <v>Beijing_0</v>
      </c>
      <c r="G1544" s="53">
        <f t="shared" si="3"/>
        <v>0.1369867834</v>
      </c>
    </row>
    <row r="1545">
      <c r="A1545" s="61">
        <v>1.51446415E9</v>
      </c>
      <c r="B1545" s="61">
        <v>0.0</v>
      </c>
      <c r="C1545" s="61">
        <v>1608.0</v>
      </c>
      <c r="D1545" s="57" t="s">
        <v>377</v>
      </c>
      <c r="E1545" s="62" t="str">
        <f t="shared" si="1"/>
        <v>Test</v>
      </c>
      <c r="F1545" s="53" t="str">
        <f t="shared" si="2"/>
        <v>Beijing_0</v>
      </c>
      <c r="G1545" s="53">
        <f t="shared" si="3"/>
        <v>0.302423694</v>
      </c>
    </row>
    <row r="1546">
      <c r="A1546" s="61">
        <v>1.514320091E9</v>
      </c>
      <c r="B1546" s="61">
        <v>0.0</v>
      </c>
      <c r="C1546" s="61">
        <v>1279.0</v>
      </c>
      <c r="D1546" s="57" t="s">
        <v>377</v>
      </c>
      <c r="E1546" s="62" t="str">
        <f t="shared" si="1"/>
        <v>Test</v>
      </c>
      <c r="F1546" s="53" t="str">
        <f t="shared" si="2"/>
        <v>Beijing_0</v>
      </c>
      <c r="G1546" s="53">
        <f t="shared" si="3"/>
        <v>0.6303144616</v>
      </c>
    </row>
    <row r="1547">
      <c r="A1547" s="61">
        <v>1.51879397E9</v>
      </c>
      <c r="B1547" s="61">
        <v>0.0</v>
      </c>
      <c r="C1547" s="61">
        <v>1042.0</v>
      </c>
      <c r="D1547" s="57" t="s">
        <v>377</v>
      </c>
      <c r="E1547" s="62" t="str">
        <f t="shared" si="1"/>
        <v>Test</v>
      </c>
      <c r="F1547" s="53" t="str">
        <f t="shared" si="2"/>
        <v>Beijing_0</v>
      </c>
      <c r="G1547" s="53">
        <f t="shared" si="3"/>
        <v>0.2558978535</v>
      </c>
    </row>
    <row r="1548">
      <c r="A1548" s="61">
        <v>1.515969141E9</v>
      </c>
      <c r="B1548" s="61">
        <v>0.0</v>
      </c>
      <c r="C1548" s="61">
        <v>2724.0</v>
      </c>
      <c r="D1548" s="57" t="s">
        <v>377</v>
      </c>
      <c r="E1548" s="62" t="str">
        <f t="shared" si="1"/>
        <v>Test</v>
      </c>
      <c r="F1548" s="53" t="str">
        <f t="shared" si="2"/>
        <v>Beijing_0</v>
      </c>
      <c r="G1548" s="53">
        <f t="shared" si="3"/>
        <v>0.7954061654</v>
      </c>
    </row>
    <row r="1549">
      <c r="A1549" s="61">
        <v>1.51448979E9</v>
      </c>
      <c r="B1549" s="61">
        <v>0.0</v>
      </c>
      <c r="C1549" s="61">
        <v>1178.0</v>
      </c>
      <c r="D1549" s="57" t="s">
        <v>377</v>
      </c>
      <c r="E1549" s="62" t="str">
        <f t="shared" si="1"/>
        <v>Test</v>
      </c>
      <c r="F1549" s="53" t="str">
        <f t="shared" si="2"/>
        <v>Beijing_0</v>
      </c>
      <c r="G1549" s="53">
        <f t="shared" si="3"/>
        <v>0.9675075054</v>
      </c>
    </row>
    <row r="1550">
      <c r="A1550" s="61">
        <v>1.51380653E9</v>
      </c>
      <c r="B1550" s="61">
        <v>0.0</v>
      </c>
      <c r="C1550" s="61">
        <v>1616.0</v>
      </c>
      <c r="D1550" s="57" t="s">
        <v>377</v>
      </c>
      <c r="E1550" s="62" t="str">
        <f t="shared" si="1"/>
        <v>Test</v>
      </c>
      <c r="F1550" s="53" t="str">
        <f t="shared" si="2"/>
        <v>Beijing_0</v>
      </c>
      <c r="G1550" s="53">
        <f t="shared" si="3"/>
        <v>0.5859089644</v>
      </c>
    </row>
    <row r="1551">
      <c r="A1551" s="61">
        <v>1.513122362E9</v>
      </c>
      <c r="B1551" s="61">
        <v>0.0</v>
      </c>
      <c r="C1551" s="61">
        <v>2414.0</v>
      </c>
      <c r="D1551" s="57" t="s">
        <v>377</v>
      </c>
      <c r="E1551" s="62" t="str">
        <f t="shared" si="1"/>
        <v>Test</v>
      </c>
      <c r="F1551" s="53" t="str">
        <f t="shared" si="2"/>
        <v>Beijing_0</v>
      </c>
      <c r="G1551" s="53">
        <f t="shared" si="3"/>
        <v>0.2426997784</v>
      </c>
    </row>
    <row r="1552">
      <c r="A1552" s="61">
        <v>1.514845591E9</v>
      </c>
      <c r="B1552" s="61">
        <v>0.0</v>
      </c>
      <c r="C1552" s="61">
        <v>262.0</v>
      </c>
      <c r="D1552" s="57" t="s">
        <v>377</v>
      </c>
      <c r="E1552" s="62" t="str">
        <f t="shared" si="1"/>
        <v>Test</v>
      </c>
      <c r="F1552" s="53" t="str">
        <f t="shared" si="2"/>
        <v>Beijing_0</v>
      </c>
      <c r="G1552" s="53">
        <f t="shared" si="3"/>
        <v>0.9341511365</v>
      </c>
    </row>
    <row r="1553">
      <c r="A1553" s="61">
        <v>1.517626451E9</v>
      </c>
      <c r="B1553" s="61">
        <v>0.0</v>
      </c>
      <c r="C1553" s="61">
        <v>1475.0</v>
      </c>
      <c r="D1553" s="57" t="s">
        <v>377</v>
      </c>
      <c r="E1553" s="62" t="str">
        <f t="shared" si="1"/>
        <v>Test</v>
      </c>
      <c r="F1553" s="53" t="str">
        <f t="shared" si="2"/>
        <v>Beijing_0</v>
      </c>
      <c r="G1553" s="53">
        <f t="shared" si="3"/>
        <v>0.7469999388</v>
      </c>
    </row>
    <row r="1554">
      <c r="A1554" s="61">
        <v>1.515800732E9</v>
      </c>
      <c r="B1554" s="61">
        <v>0.0</v>
      </c>
      <c r="C1554" s="61">
        <v>340.0</v>
      </c>
      <c r="D1554" s="57" t="s">
        <v>377</v>
      </c>
      <c r="E1554" s="62" t="str">
        <f t="shared" si="1"/>
        <v>Test</v>
      </c>
      <c r="F1554" s="53" t="str">
        <f t="shared" si="2"/>
        <v>Beijing_0</v>
      </c>
      <c r="G1554" s="53">
        <f t="shared" si="3"/>
        <v>0.9099321815</v>
      </c>
    </row>
    <row r="1555">
      <c r="A1555" s="61">
        <v>1.51555161E9</v>
      </c>
      <c r="B1555" s="61">
        <v>0.0</v>
      </c>
      <c r="C1555" s="61">
        <v>2949.0</v>
      </c>
      <c r="D1555" s="57" t="s">
        <v>377</v>
      </c>
      <c r="E1555" s="62" t="str">
        <f t="shared" si="1"/>
        <v>Test</v>
      </c>
      <c r="F1555" s="53" t="str">
        <f t="shared" si="2"/>
        <v>Beijing_0</v>
      </c>
      <c r="G1555" s="53">
        <f t="shared" si="3"/>
        <v>0.2576245566</v>
      </c>
    </row>
    <row r="1556">
      <c r="A1556" s="61">
        <v>1.514252051E9</v>
      </c>
      <c r="B1556" s="61">
        <v>0.0</v>
      </c>
      <c r="C1556" s="61">
        <v>400.0</v>
      </c>
      <c r="D1556" s="57" t="s">
        <v>377</v>
      </c>
      <c r="E1556" s="62" t="str">
        <f t="shared" si="1"/>
        <v>Test</v>
      </c>
      <c r="F1556" s="53" t="str">
        <f t="shared" si="2"/>
        <v>Beijing_0</v>
      </c>
      <c r="G1556" s="53">
        <f t="shared" si="3"/>
        <v>0.2675608119</v>
      </c>
    </row>
    <row r="1557">
      <c r="A1557" s="61">
        <v>1.516104481E9</v>
      </c>
      <c r="B1557" s="61">
        <v>0.0</v>
      </c>
      <c r="C1557" s="61">
        <v>753.0</v>
      </c>
      <c r="D1557" s="57" t="s">
        <v>377</v>
      </c>
      <c r="E1557" s="62" t="str">
        <f t="shared" si="1"/>
        <v>Test</v>
      </c>
      <c r="F1557" s="53" t="str">
        <f t="shared" si="2"/>
        <v>Beijing_0</v>
      </c>
      <c r="G1557" s="53">
        <f t="shared" si="3"/>
        <v>0.3145569149</v>
      </c>
    </row>
    <row r="1558">
      <c r="A1558" s="61">
        <v>1.51303595E9</v>
      </c>
      <c r="B1558" s="61">
        <v>0.0</v>
      </c>
      <c r="C1558" s="61">
        <v>2264.0</v>
      </c>
      <c r="D1558" s="57" t="s">
        <v>377</v>
      </c>
      <c r="E1558" s="62" t="str">
        <f t="shared" si="1"/>
        <v>Test</v>
      </c>
      <c r="F1558" s="53" t="str">
        <f t="shared" si="2"/>
        <v>Beijing_0</v>
      </c>
      <c r="G1558" s="53">
        <f t="shared" si="3"/>
        <v>0.02866585898</v>
      </c>
    </row>
    <row r="1559">
      <c r="A1559" s="61">
        <v>1.51149735E9</v>
      </c>
      <c r="B1559" s="61">
        <v>0.0</v>
      </c>
      <c r="C1559" s="61">
        <v>860.0</v>
      </c>
      <c r="D1559" s="57" t="s">
        <v>377</v>
      </c>
      <c r="E1559" s="62" t="str">
        <f t="shared" si="1"/>
        <v>Test</v>
      </c>
      <c r="F1559" s="53" t="str">
        <f t="shared" si="2"/>
        <v>Beijing_0</v>
      </c>
      <c r="G1559" s="53">
        <f t="shared" si="3"/>
        <v>0.4254018709</v>
      </c>
    </row>
    <row r="1560">
      <c r="A1560" s="61">
        <v>1.51980071E9</v>
      </c>
      <c r="B1560" s="61">
        <v>0.0</v>
      </c>
      <c r="C1560" s="61">
        <v>2955.0</v>
      </c>
      <c r="D1560" s="57" t="s">
        <v>377</v>
      </c>
      <c r="E1560" s="62" t="str">
        <f t="shared" si="1"/>
        <v>Test</v>
      </c>
      <c r="F1560" s="53" t="str">
        <f t="shared" si="2"/>
        <v>Beijing_0</v>
      </c>
      <c r="G1560" s="53">
        <f t="shared" si="3"/>
        <v>0.8559599012</v>
      </c>
    </row>
    <row r="1561">
      <c r="A1561" s="61">
        <v>1.5160246E9</v>
      </c>
      <c r="B1561" s="61">
        <v>0.0</v>
      </c>
      <c r="C1561" s="61">
        <v>3655.0</v>
      </c>
      <c r="D1561" s="57" t="s">
        <v>377</v>
      </c>
      <c r="E1561" s="62" t="str">
        <f t="shared" si="1"/>
        <v>Test</v>
      </c>
      <c r="F1561" s="53" t="str">
        <f t="shared" si="2"/>
        <v>Beijing_0</v>
      </c>
      <c r="G1561" s="53">
        <f t="shared" si="3"/>
        <v>0.8777704605</v>
      </c>
    </row>
    <row r="1562">
      <c r="A1562" s="61">
        <v>1.51530101E9</v>
      </c>
      <c r="B1562" s="61">
        <v>0.0</v>
      </c>
      <c r="C1562" s="61">
        <v>3438.0</v>
      </c>
      <c r="D1562" s="57" t="s">
        <v>377</v>
      </c>
      <c r="E1562" s="62" t="str">
        <f t="shared" si="1"/>
        <v>Test</v>
      </c>
      <c r="F1562" s="53" t="str">
        <f t="shared" si="2"/>
        <v>Beijing_0</v>
      </c>
      <c r="G1562" s="53">
        <f t="shared" si="3"/>
        <v>0.9624424793</v>
      </c>
    </row>
    <row r="1563">
      <c r="A1563" s="61">
        <v>1.514510521E9</v>
      </c>
      <c r="B1563" s="61">
        <v>0.0</v>
      </c>
      <c r="C1563" s="61">
        <v>2392.0</v>
      </c>
      <c r="D1563" s="57" t="s">
        <v>377</v>
      </c>
      <c r="E1563" s="62" t="str">
        <f t="shared" si="1"/>
        <v>Test</v>
      </c>
      <c r="F1563" s="53" t="str">
        <f t="shared" si="2"/>
        <v>Beijing_0</v>
      </c>
      <c r="G1563" s="53">
        <f t="shared" si="3"/>
        <v>0.7171749511</v>
      </c>
    </row>
    <row r="1564">
      <c r="A1564" s="61">
        <v>1.51635656E9</v>
      </c>
      <c r="B1564" s="61">
        <v>0.0</v>
      </c>
      <c r="C1564" s="61">
        <v>859.0</v>
      </c>
      <c r="D1564" s="57" t="s">
        <v>377</v>
      </c>
      <c r="E1564" s="62" t="str">
        <f t="shared" si="1"/>
        <v>Test</v>
      </c>
      <c r="F1564" s="53" t="str">
        <f t="shared" si="2"/>
        <v>Beijing_0</v>
      </c>
      <c r="G1564" s="53">
        <f t="shared" si="3"/>
        <v>0.07481072269</v>
      </c>
    </row>
    <row r="1565">
      <c r="A1565" s="61">
        <v>1.51835363E9</v>
      </c>
      <c r="B1565" s="61">
        <v>0.0</v>
      </c>
      <c r="C1565" s="61">
        <v>544.0</v>
      </c>
      <c r="D1565" s="57" t="s">
        <v>377</v>
      </c>
      <c r="E1565" s="62" t="str">
        <f t="shared" si="1"/>
        <v>Test</v>
      </c>
      <c r="F1565" s="53" t="str">
        <f t="shared" si="2"/>
        <v>Beijing_0</v>
      </c>
      <c r="G1565" s="53">
        <f t="shared" si="3"/>
        <v>0.9060758541</v>
      </c>
    </row>
    <row r="1566">
      <c r="A1566" s="61">
        <v>1.518048151E9</v>
      </c>
      <c r="B1566" s="61">
        <v>0.0</v>
      </c>
      <c r="C1566" s="61">
        <v>138.0</v>
      </c>
      <c r="D1566" s="57" t="s">
        <v>377</v>
      </c>
      <c r="E1566" s="62" t="str">
        <f t="shared" si="1"/>
        <v>Test</v>
      </c>
      <c r="F1566" s="53" t="str">
        <f t="shared" si="2"/>
        <v>Beijing_0</v>
      </c>
      <c r="G1566" s="53">
        <f t="shared" si="3"/>
        <v>0.6355437553</v>
      </c>
    </row>
    <row r="1567">
      <c r="A1567" s="61">
        <v>1.51204308E9</v>
      </c>
      <c r="B1567" s="61">
        <v>0.0</v>
      </c>
      <c r="C1567" s="61">
        <v>3354.0</v>
      </c>
      <c r="D1567" s="57" t="s">
        <v>377</v>
      </c>
      <c r="E1567" s="62" t="str">
        <f t="shared" si="1"/>
        <v>Test</v>
      </c>
      <c r="F1567" s="53" t="str">
        <f t="shared" si="2"/>
        <v>Beijing_0</v>
      </c>
      <c r="G1567" s="53">
        <f t="shared" si="3"/>
        <v>0.7675709856</v>
      </c>
    </row>
    <row r="1568">
      <c r="A1568" s="61">
        <v>1.519805251E9</v>
      </c>
      <c r="B1568" s="61">
        <v>0.0</v>
      </c>
      <c r="C1568" s="61">
        <v>1129.0</v>
      </c>
      <c r="D1568" s="57" t="s">
        <v>377</v>
      </c>
      <c r="E1568" s="62" t="str">
        <f t="shared" si="1"/>
        <v>Test</v>
      </c>
      <c r="F1568" s="53" t="str">
        <f t="shared" si="2"/>
        <v>Beijing_0</v>
      </c>
      <c r="G1568" s="53">
        <f t="shared" si="3"/>
        <v>0.544815373</v>
      </c>
    </row>
    <row r="1569">
      <c r="A1569" s="61">
        <v>1.5123805E9</v>
      </c>
      <c r="B1569" s="61">
        <v>0.0</v>
      </c>
      <c r="C1569" s="61">
        <v>534.0</v>
      </c>
      <c r="D1569" s="57" t="s">
        <v>377</v>
      </c>
      <c r="E1569" s="62" t="str">
        <f t="shared" si="1"/>
        <v>Test</v>
      </c>
      <c r="F1569" s="53" t="str">
        <f t="shared" si="2"/>
        <v>Beijing_0</v>
      </c>
      <c r="G1569" s="53">
        <f t="shared" si="3"/>
        <v>0.790136164</v>
      </c>
    </row>
    <row r="1570">
      <c r="A1570" s="61">
        <v>1.511372712E9</v>
      </c>
      <c r="B1570" s="61">
        <v>0.0</v>
      </c>
      <c r="C1570" s="61">
        <v>3070.0</v>
      </c>
      <c r="D1570" s="57" t="s">
        <v>377</v>
      </c>
      <c r="E1570" s="62" t="str">
        <f t="shared" si="1"/>
        <v>Test</v>
      </c>
      <c r="F1570" s="53" t="str">
        <f t="shared" si="2"/>
        <v>Beijing_0</v>
      </c>
      <c r="G1570" s="53">
        <f t="shared" si="3"/>
        <v>0.5737612006</v>
      </c>
    </row>
    <row r="1571">
      <c r="A1571" s="61">
        <v>1.51487529E9</v>
      </c>
      <c r="B1571" s="61">
        <v>0.0</v>
      </c>
      <c r="C1571" s="61">
        <v>3099.0</v>
      </c>
      <c r="D1571" s="57" t="s">
        <v>377</v>
      </c>
      <c r="E1571" s="62" t="str">
        <f t="shared" si="1"/>
        <v>Test</v>
      </c>
      <c r="F1571" s="53" t="str">
        <f t="shared" si="2"/>
        <v>Beijing_0</v>
      </c>
      <c r="G1571" s="53">
        <f t="shared" si="3"/>
        <v>0.8108252795</v>
      </c>
    </row>
    <row r="1572">
      <c r="A1572" s="61">
        <v>1.518610952E9</v>
      </c>
      <c r="B1572" s="61">
        <v>0.0</v>
      </c>
      <c r="C1572" s="61">
        <v>2888.0</v>
      </c>
      <c r="D1572" s="57" t="s">
        <v>377</v>
      </c>
      <c r="E1572" s="62" t="str">
        <f t="shared" si="1"/>
        <v>Test</v>
      </c>
      <c r="F1572" s="53" t="str">
        <f t="shared" si="2"/>
        <v>Beijing_0</v>
      </c>
      <c r="G1572" s="53">
        <f t="shared" si="3"/>
        <v>0.3405029154</v>
      </c>
    </row>
    <row r="1573">
      <c r="A1573" s="61">
        <v>1.51877989E9</v>
      </c>
      <c r="B1573" s="61">
        <v>0.0</v>
      </c>
      <c r="C1573" s="61">
        <v>763.0</v>
      </c>
      <c r="D1573" s="57" t="s">
        <v>377</v>
      </c>
      <c r="E1573" s="62" t="str">
        <f t="shared" si="1"/>
        <v>Test</v>
      </c>
      <c r="F1573" s="53" t="str">
        <f t="shared" si="2"/>
        <v>Beijing_0</v>
      </c>
      <c r="G1573" s="53">
        <f t="shared" si="3"/>
        <v>0.6645465804</v>
      </c>
    </row>
    <row r="1574">
      <c r="A1574" s="61">
        <v>1.51378848E9</v>
      </c>
      <c r="B1574" s="61">
        <v>0.0</v>
      </c>
      <c r="C1574" s="61">
        <v>1713.0</v>
      </c>
      <c r="D1574" s="57" t="s">
        <v>377</v>
      </c>
      <c r="E1574" s="62" t="str">
        <f t="shared" si="1"/>
        <v>Test</v>
      </c>
      <c r="F1574" s="53" t="str">
        <f t="shared" si="2"/>
        <v>Beijing_0</v>
      </c>
      <c r="G1574" s="53">
        <f t="shared" si="3"/>
        <v>0.8486577231</v>
      </c>
    </row>
    <row r="1575">
      <c r="A1575" s="61">
        <v>1.512521842E9</v>
      </c>
      <c r="B1575" s="61">
        <v>0.0</v>
      </c>
      <c r="C1575" s="61">
        <v>2420.0</v>
      </c>
      <c r="D1575" s="57" t="s">
        <v>377</v>
      </c>
      <c r="E1575" s="62" t="str">
        <f t="shared" si="1"/>
        <v>Test</v>
      </c>
      <c r="F1575" s="53" t="str">
        <f t="shared" si="2"/>
        <v>Beijing_0</v>
      </c>
      <c r="G1575" s="53">
        <f t="shared" si="3"/>
        <v>0.07571164698</v>
      </c>
    </row>
    <row r="1576">
      <c r="A1576" s="61">
        <v>1.51763497E9</v>
      </c>
      <c r="B1576" s="61">
        <v>0.0</v>
      </c>
      <c r="C1576" s="61">
        <v>2144.0</v>
      </c>
      <c r="D1576" s="57" t="s">
        <v>377</v>
      </c>
      <c r="E1576" s="62" t="str">
        <f t="shared" si="1"/>
        <v>Test</v>
      </c>
      <c r="F1576" s="53" t="str">
        <f t="shared" si="2"/>
        <v>Beijing_0</v>
      </c>
      <c r="G1576" s="53">
        <f t="shared" si="3"/>
        <v>0.9169077768</v>
      </c>
    </row>
    <row r="1577">
      <c r="A1577" s="61">
        <v>1.515413462E9</v>
      </c>
      <c r="B1577" s="61">
        <v>0.0</v>
      </c>
      <c r="C1577" s="61">
        <v>2000.0</v>
      </c>
      <c r="D1577" s="57" t="s">
        <v>377</v>
      </c>
      <c r="E1577" s="62" t="str">
        <f t="shared" si="1"/>
        <v>Test</v>
      </c>
      <c r="F1577" s="53" t="str">
        <f t="shared" si="2"/>
        <v>Beijing_0</v>
      </c>
      <c r="G1577" s="53">
        <f t="shared" si="3"/>
        <v>0.9430830247</v>
      </c>
    </row>
    <row r="1578">
      <c r="A1578" s="61">
        <v>1.5130543E9</v>
      </c>
      <c r="B1578" s="61">
        <v>0.0</v>
      </c>
      <c r="C1578" s="61">
        <v>1058.0</v>
      </c>
      <c r="D1578" s="57" t="s">
        <v>377</v>
      </c>
      <c r="E1578" s="62" t="str">
        <f t="shared" si="1"/>
        <v>Test</v>
      </c>
      <c r="F1578" s="53" t="str">
        <f t="shared" si="2"/>
        <v>Beijing_0</v>
      </c>
      <c r="G1578" s="53">
        <f t="shared" si="3"/>
        <v>0.9527652082</v>
      </c>
    </row>
    <row r="1579">
      <c r="A1579" s="61">
        <v>1.51219806E9</v>
      </c>
      <c r="B1579" s="61">
        <v>0.0</v>
      </c>
      <c r="C1579" s="61">
        <v>1510.0</v>
      </c>
      <c r="D1579" s="57" t="s">
        <v>377</v>
      </c>
      <c r="E1579" s="62" t="str">
        <f t="shared" si="1"/>
        <v>Test</v>
      </c>
      <c r="F1579" s="53" t="str">
        <f t="shared" si="2"/>
        <v>Beijing_0</v>
      </c>
      <c r="G1579" s="53">
        <f t="shared" si="3"/>
        <v>0.1245386328</v>
      </c>
    </row>
    <row r="1580">
      <c r="A1580" s="61">
        <v>1.512463322E9</v>
      </c>
      <c r="B1580" s="61">
        <v>0.0</v>
      </c>
      <c r="C1580" s="61">
        <v>1659.0</v>
      </c>
      <c r="D1580" s="57" t="s">
        <v>377</v>
      </c>
      <c r="E1580" s="62" t="str">
        <f t="shared" si="1"/>
        <v>Test</v>
      </c>
      <c r="F1580" s="53" t="str">
        <f t="shared" si="2"/>
        <v>Beijing_0</v>
      </c>
      <c r="G1580" s="53">
        <f t="shared" si="3"/>
        <v>0.9722651436</v>
      </c>
    </row>
    <row r="1581">
      <c r="A1581" s="61">
        <v>1.511675492E9</v>
      </c>
      <c r="B1581" s="61">
        <v>0.0</v>
      </c>
      <c r="C1581" s="61">
        <v>1760.0</v>
      </c>
      <c r="D1581" s="57" t="s">
        <v>377</v>
      </c>
      <c r="E1581" s="62" t="str">
        <f t="shared" si="1"/>
        <v>Test</v>
      </c>
      <c r="F1581" s="53" t="str">
        <f t="shared" si="2"/>
        <v>Beijing_0</v>
      </c>
      <c r="G1581" s="53">
        <f t="shared" si="3"/>
        <v>0.3393529136</v>
      </c>
    </row>
    <row r="1582">
      <c r="A1582" s="61">
        <v>1.516651271E9</v>
      </c>
      <c r="B1582" s="61">
        <v>0.0</v>
      </c>
      <c r="C1582" s="61">
        <v>756.0</v>
      </c>
      <c r="D1582" s="57" t="s">
        <v>377</v>
      </c>
      <c r="E1582" s="62" t="str">
        <f t="shared" si="1"/>
        <v>Test</v>
      </c>
      <c r="F1582" s="53" t="str">
        <f t="shared" si="2"/>
        <v>Beijing_0</v>
      </c>
      <c r="G1582" s="53">
        <f t="shared" si="3"/>
        <v>0.2713979162</v>
      </c>
    </row>
    <row r="1583">
      <c r="A1583" s="61">
        <v>1.511831771E9</v>
      </c>
      <c r="B1583" s="61">
        <v>0.0</v>
      </c>
      <c r="C1583" s="61">
        <v>557.0</v>
      </c>
      <c r="D1583" s="57" t="s">
        <v>377</v>
      </c>
      <c r="E1583" s="62" t="str">
        <f t="shared" si="1"/>
        <v>Test</v>
      </c>
      <c r="F1583" s="53" t="str">
        <f t="shared" si="2"/>
        <v>Beijing_0</v>
      </c>
      <c r="G1583" s="53">
        <f t="shared" si="3"/>
        <v>0.1732297656</v>
      </c>
    </row>
    <row r="1584">
      <c r="A1584" s="61">
        <v>1.513282192E9</v>
      </c>
      <c r="B1584" s="61">
        <v>0.0</v>
      </c>
      <c r="C1584" s="61">
        <v>1638.0</v>
      </c>
      <c r="D1584" s="57" t="s">
        <v>377</v>
      </c>
      <c r="E1584" s="62" t="str">
        <f t="shared" si="1"/>
        <v>Test</v>
      </c>
      <c r="F1584" s="53" t="str">
        <f t="shared" si="2"/>
        <v>Beijing_0</v>
      </c>
      <c r="G1584" s="53">
        <f t="shared" si="3"/>
        <v>0.8992195901</v>
      </c>
    </row>
    <row r="1585">
      <c r="A1585" s="61">
        <v>1.516785182E9</v>
      </c>
      <c r="B1585" s="61">
        <v>0.0</v>
      </c>
      <c r="C1585" s="61">
        <v>3001.0</v>
      </c>
      <c r="D1585" s="57" t="s">
        <v>377</v>
      </c>
      <c r="E1585" s="62" t="str">
        <f t="shared" si="1"/>
        <v>Test</v>
      </c>
      <c r="F1585" s="53" t="str">
        <f t="shared" si="2"/>
        <v>Beijing_0</v>
      </c>
      <c r="G1585" s="53">
        <f t="shared" si="3"/>
        <v>0.2755885509</v>
      </c>
    </row>
    <row r="1586">
      <c r="A1586" s="61">
        <v>1.516963491E9</v>
      </c>
      <c r="B1586" s="61">
        <v>0.0</v>
      </c>
      <c r="C1586" s="61">
        <v>956.0</v>
      </c>
      <c r="D1586" s="57" t="s">
        <v>377</v>
      </c>
      <c r="E1586" s="62" t="str">
        <f t="shared" si="1"/>
        <v>Test</v>
      </c>
      <c r="F1586" s="53" t="str">
        <f t="shared" si="2"/>
        <v>Beijing_0</v>
      </c>
      <c r="G1586" s="53">
        <f t="shared" si="3"/>
        <v>0.9544568224</v>
      </c>
    </row>
    <row r="1587">
      <c r="A1587" s="61">
        <v>1.51220834E9</v>
      </c>
      <c r="B1587" s="61">
        <v>0.0</v>
      </c>
      <c r="C1587" s="61">
        <v>444.0</v>
      </c>
      <c r="D1587" s="57" t="s">
        <v>377</v>
      </c>
      <c r="E1587" s="62" t="str">
        <f t="shared" si="1"/>
        <v>Test</v>
      </c>
      <c r="F1587" s="53" t="str">
        <f t="shared" si="2"/>
        <v>Beijing_0</v>
      </c>
      <c r="G1587" s="53">
        <f t="shared" si="3"/>
        <v>0.3875132041</v>
      </c>
    </row>
    <row r="1588">
      <c r="A1588" s="61">
        <v>1.515834961E9</v>
      </c>
      <c r="B1588" s="61">
        <v>0.0</v>
      </c>
      <c r="C1588" s="61">
        <v>3692.0</v>
      </c>
      <c r="D1588" s="57" t="s">
        <v>377</v>
      </c>
      <c r="E1588" s="62" t="str">
        <f t="shared" si="1"/>
        <v>Test</v>
      </c>
      <c r="F1588" s="53" t="str">
        <f t="shared" si="2"/>
        <v>Beijing_0</v>
      </c>
      <c r="G1588" s="53">
        <f t="shared" si="3"/>
        <v>0.5678639578</v>
      </c>
    </row>
    <row r="1589">
      <c r="A1589" s="61">
        <v>1.51752819E9</v>
      </c>
      <c r="B1589" s="61">
        <v>0.0</v>
      </c>
      <c r="C1589" s="61">
        <v>3050.0</v>
      </c>
      <c r="D1589" s="57" t="s">
        <v>377</v>
      </c>
      <c r="E1589" s="62" t="str">
        <f t="shared" si="1"/>
        <v>Test</v>
      </c>
      <c r="F1589" s="53" t="str">
        <f t="shared" si="2"/>
        <v>Beijing_0</v>
      </c>
      <c r="G1589" s="53">
        <f t="shared" si="3"/>
        <v>0.6184563391</v>
      </c>
    </row>
    <row r="1590">
      <c r="A1590" s="61">
        <v>1.511666891E9</v>
      </c>
      <c r="B1590" s="61">
        <v>0.0</v>
      </c>
      <c r="C1590" s="61">
        <v>1132.0</v>
      </c>
      <c r="D1590" s="57" t="s">
        <v>377</v>
      </c>
      <c r="E1590" s="62" t="str">
        <f t="shared" si="1"/>
        <v>Test</v>
      </c>
      <c r="F1590" s="53" t="str">
        <f t="shared" si="2"/>
        <v>Beijing_0</v>
      </c>
      <c r="G1590" s="53">
        <f t="shared" si="3"/>
        <v>0.2855456193</v>
      </c>
    </row>
    <row r="1591">
      <c r="A1591" s="61">
        <v>1.51709386E9</v>
      </c>
      <c r="B1591" s="61">
        <v>0.0</v>
      </c>
      <c r="C1591" s="61">
        <v>1477.0</v>
      </c>
      <c r="D1591" s="57" t="s">
        <v>377</v>
      </c>
      <c r="E1591" s="62" t="str">
        <f t="shared" si="1"/>
        <v>Test</v>
      </c>
      <c r="F1591" s="53" t="str">
        <f t="shared" si="2"/>
        <v>Beijing_0</v>
      </c>
      <c r="G1591" s="53">
        <f t="shared" si="3"/>
        <v>0.5145043984</v>
      </c>
    </row>
    <row r="1592">
      <c r="A1592" s="61">
        <v>1.51244246E9</v>
      </c>
      <c r="B1592" s="61">
        <v>0.0</v>
      </c>
      <c r="C1592" s="61">
        <v>3053.0</v>
      </c>
      <c r="D1592" s="57" t="s">
        <v>377</v>
      </c>
      <c r="E1592" s="62" t="str">
        <f t="shared" si="1"/>
        <v>Test</v>
      </c>
      <c r="F1592" s="53" t="str">
        <f t="shared" si="2"/>
        <v>Beijing_0</v>
      </c>
      <c r="G1592" s="53">
        <f t="shared" si="3"/>
        <v>0.9309950645</v>
      </c>
    </row>
    <row r="1593">
      <c r="A1593" s="61">
        <v>1.514050291E9</v>
      </c>
      <c r="B1593" s="61">
        <v>0.0</v>
      </c>
      <c r="C1593" s="61">
        <v>445.0</v>
      </c>
      <c r="D1593" s="57" t="s">
        <v>377</v>
      </c>
      <c r="E1593" s="62" t="str">
        <f t="shared" si="1"/>
        <v>Test</v>
      </c>
      <c r="F1593" s="53" t="str">
        <f t="shared" si="2"/>
        <v>Beijing_0</v>
      </c>
      <c r="G1593" s="53">
        <f t="shared" si="3"/>
        <v>0.6231380374</v>
      </c>
    </row>
    <row r="1594">
      <c r="A1594" s="61">
        <v>1.515961431E9</v>
      </c>
      <c r="B1594" s="61">
        <v>0.0</v>
      </c>
      <c r="C1594" s="61">
        <v>101.0</v>
      </c>
      <c r="D1594" s="57" t="s">
        <v>377</v>
      </c>
      <c r="E1594" s="62" t="str">
        <f t="shared" si="1"/>
        <v>Test</v>
      </c>
      <c r="F1594" s="53" t="str">
        <f t="shared" si="2"/>
        <v>Beijing_0</v>
      </c>
      <c r="G1594" s="53">
        <f t="shared" si="3"/>
        <v>0.09591413671</v>
      </c>
    </row>
    <row r="1595">
      <c r="A1595" s="61">
        <v>1.512400452E9</v>
      </c>
      <c r="B1595" s="61">
        <v>0.0</v>
      </c>
      <c r="C1595" s="61">
        <v>1416.0</v>
      </c>
      <c r="D1595" s="57" t="s">
        <v>377</v>
      </c>
      <c r="E1595" s="62" t="str">
        <f t="shared" si="1"/>
        <v>Test</v>
      </c>
      <c r="F1595" s="53" t="str">
        <f t="shared" si="2"/>
        <v>Beijing_0</v>
      </c>
      <c r="G1595" s="53">
        <f t="shared" si="3"/>
        <v>0.9794730002</v>
      </c>
    </row>
    <row r="1596">
      <c r="A1596" s="61">
        <v>1.51379692E9</v>
      </c>
      <c r="B1596" s="61">
        <v>0.0</v>
      </c>
      <c r="C1596" s="61">
        <v>2228.0</v>
      </c>
      <c r="D1596" s="57" t="s">
        <v>377</v>
      </c>
      <c r="E1596" s="62" t="str">
        <f t="shared" si="1"/>
        <v>Test</v>
      </c>
      <c r="F1596" s="53" t="str">
        <f t="shared" si="2"/>
        <v>Beijing_0</v>
      </c>
      <c r="G1596" s="53">
        <f t="shared" si="3"/>
        <v>0.3452936986</v>
      </c>
    </row>
    <row r="1597">
      <c r="A1597" s="61">
        <v>1.51970974E9</v>
      </c>
      <c r="B1597" s="61">
        <v>0.0</v>
      </c>
      <c r="C1597" s="61">
        <v>2615.0</v>
      </c>
      <c r="D1597" s="57" t="s">
        <v>377</v>
      </c>
      <c r="E1597" s="62" t="str">
        <f t="shared" si="1"/>
        <v>Test</v>
      </c>
      <c r="F1597" s="53" t="str">
        <f t="shared" si="2"/>
        <v>Beijing_0</v>
      </c>
      <c r="G1597" s="53">
        <f t="shared" si="3"/>
        <v>0.815572811</v>
      </c>
    </row>
    <row r="1598">
      <c r="A1598" s="61">
        <v>1.516107901E9</v>
      </c>
      <c r="B1598" s="61">
        <v>0.0</v>
      </c>
      <c r="C1598" s="61">
        <v>852.0</v>
      </c>
      <c r="D1598" s="57" t="s">
        <v>377</v>
      </c>
      <c r="E1598" s="62" t="str">
        <f t="shared" si="1"/>
        <v>Test</v>
      </c>
      <c r="F1598" s="53" t="str">
        <f t="shared" si="2"/>
        <v>Beijing_0</v>
      </c>
      <c r="G1598" s="53">
        <f t="shared" si="3"/>
        <v>0.3771904206</v>
      </c>
    </row>
    <row r="1599">
      <c r="A1599" s="61">
        <v>1.51542219E9</v>
      </c>
      <c r="B1599" s="61">
        <v>0.0</v>
      </c>
      <c r="C1599" s="61">
        <v>3475.0</v>
      </c>
      <c r="D1599" s="57" t="s">
        <v>377</v>
      </c>
      <c r="E1599" s="62" t="str">
        <f t="shared" si="1"/>
        <v>Test</v>
      </c>
      <c r="F1599" s="53" t="str">
        <f t="shared" si="2"/>
        <v>Beijing_0</v>
      </c>
      <c r="G1599" s="53">
        <f t="shared" si="3"/>
        <v>0.7543429306</v>
      </c>
    </row>
    <row r="1600">
      <c r="A1600" s="61">
        <v>1.515779842E9</v>
      </c>
      <c r="B1600" s="61">
        <v>0.0</v>
      </c>
      <c r="C1600" s="61">
        <v>4335.0</v>
      </c>
      <c r="D1600" s="57" t="s">
        <v>377</v>
      </c>
      <c r="E1600" s="62" t="str">
        <f t="shared" si="1"/>
        <v>Test</v>
      </c>
      <c r="F1600" s="53" t="str">
        <f t="shared" si="2"/>
        <v>Beijing_0</v>
      </c>
      <c r="G1600" s="53">
        <f t="shared" si="3"/>
        <v>0.5617064975</v>
      </c>
    </row>
    <row r="1601">
      <c r="A1601" s="61">
        <v>1.515080822E9</v>
      </c>
      <c r="B1601" s="61">
        <v>0.0</v>
      </c>
      <c r="C1601" s="61">
        <v>1448.0</v>
      </c>
      <c r="D1601" s="57" t="s">
        <v>377</v>
      </c>
      <c r="E1601" s="62" t="str">
        <f t="shared" si="1"/>
        <v>Test</v>
      </c>
      <c r="F1601" s="53" t="str">
        <f t="shared" si="2"/>
        <v>Beijing_0</v>
      </c>
      <c r="G1601" s="53">
        <f t="shared" si="3"/>
        <v>0.2976320113</v>
      </c>
    </row>
    <row r="1602">
      <c r="A1602" s="61">
        <v>1.519671102E9</v>
      </c>
      <c r="B1602" s="61">
        <v>0.0</v>
      </c>
      <c r="C1602" s="61">
        <v>4002.0</v>
      </c>
      <c r="D1602" s="57" t="s">
        <v>377</v>
      </c>
      <c r="E1602" s="62" t="str">
        <f t="shared" si="1"/>
        <v>Test</v>
      </c>
      <c r="F1602" s="53" t="str">
        <f t="shared" si="2"/>
        <v>Beijing_0</v>
      </c>
      <c r="G1602" s="53">
        <f t="shared" si="3"/>
        <v>0.009558004774</v>
      </c>
    </row>
    <row r="1603">
      <c r="A1603" s="61">
        <v>1.51430785E9</v>
      </c>
      <c r="B1603" s="61">
        <v>0.0</v>
      </c>
      <c r="C1603" s="61">
        <v>2360.0</v>
      </c>
      <c r="D1603" s="57" t="s">
        <v>377</v>
      </c>
      <c r="E1603" s="62" t="str">
        <f t="shared" si="1"/>
        <v>Test</v>
      </c>
      <c r="F1603" s="53" t="str">
        <f t="shared" si="2"/>
        <v>Beijing_0</v>
      </c>
      <c r="G1603" s="53">
        <f t="shared" si="3"/>
        <v>0.8874827602</v>
      </c>
    </row>
    <row r="1604">
      <c r="A1604" s="61">
        <v>1.512047532E9</v>
      </c>
      <c r="B1604" s="61">
        <v>0.0</v>
      </c>
      <c r="C1604" s="61">
        <v>1988.0</v>
      </c>
      <c r="D1604" s="57" t="s">
        <v>377</v>
      </c>
      <c r="E1604" s="62" t="str">
        <f t="shared" si="1"/>
        <v>Test</v>
      </c>
      <c r="F1604" s="53" t="str">
        <f t="shared" si="2"/>
        <v>Beijing_0</v>
      </c>
      <c r="G1604" s="53">
        <f t="shared" si="3"/>
        <v>0.05412758841</v>
      </c>
    </row>
    <row r="1605">
      <c r="A1605" s="61">
        <v>1.51358009E9</v>
      </c>
      <c r="B1605" s="61">
        <v>0.0</v>
      </c>
      <c r="C1605" s="61">
        <v>1208.0</v>
      </c>
      <c r="D1605" s="57" t="s">
        <v>377</v>
      </c>
      <c r="E1605" s="62" t="str">
        <f t="shared" si="1"/>
        <v>Test</v>
      </c>
      <c r="F1605" s="53" t="str">
        <f t="shared" si="2"/>
        <v>Beijing_0</v>
      </c>
      <c r="G1605" s="53">
        <f t="shared" si="3"/>
        <v>0.6211311205</v>
      </c>
    </row>
    <row r="1606">
      <c r="A1606" s="61">
        <v>1.51371088E9</v>
      </c>
      <c r="B1606" s="61">
        <v>0.0</v>
      </c>
      <c r="C1606" s="61">
        <v>1934.0</v>
      </c>
      <c r="D1606" s="57" t="s">
        <v>377</v>
      </c>
      <c r="E1606" s="62" t="str">
        <f t="shared" si="1"/>
        <v>Test</v>
      </c>
      <c r="F1606" s="53" t="str">
        <f t="shared" si="2"/>
        <v>Beijing_0</v>
      </c>
      <c r="G1606" s="53">
        <f t="shared" si="3"/>
        <v>0.4409799634</v>
      </c>
    </row>
    <row r="1607">
      <c r="A1607" s="61">
        <v>1.51563599E9</v>
      </c>
      <c r="B1607" s="61">
        <v>0.0</v>
      </c>
      <c r="C1607" s="61">
        <v>2193.0</v>
      </c>
      <c r="D1607" s="57" t="s">
        <v>377</v>
      </c>
      <c r="E1607" s="62" t="str">
        <f t="shared" si="1"/>
        <v>Test</v>
      </c>
      <c r="F1607" s="53" t="str">
        <f t="shared" si="2"/>
        <v>Beijing_0</v>
      </c>
      <c r="G1607" s="53">
        <f t="shared" si="3"/>
        <v>0.5736007909</v>
      </c>
    </row>
    <row r="1608">
      <c r="A1608" s="61">
        <v>1.517848131E9</v>
      </c>
      <c r="B1608" s="61">
        <v>0.0</v>
      </c>
      <c r="C1608" s="61">
        <v>727.0</v>
      </c>
      <c r="D1608" s="57" t="s">
        <v>377</v>
      </c>
      <c r="E1608" s="62" t="str">
        <f t="shared" si="1"/>
        <v>Test</v>
      </c>
      <c r="F1608" s="53" t="str">
        <f t="shared" si="2"/>
        <v>Beijing_0</v>
      </c>
      <c r="G1608" s="53">
        <f t="shared" si="3"/>
        <v>0.7275481815</v>
      </c>
    </row>
    <row r="1609">
      <c r="A1609" s="61">
        <v>1.51772251E9</v>
      </c>
      <c r="B1609" s="61">
        <v>0.0</v>
      </c>
      <c r="C1609" s="61">
        <v>331.0</v>
      </c>
      <c r="D1609" s="57" t="s">
        <v>377</v>
      </c>
      <c r="E1609" s="62" t="str">
        <f t="shared" si="1"/>
        <v>Test</v>
      </c>
      <c r="F1609" s="53" t="str">
        <f t="shared" si="2"/>
        <v>Beijing_0</v>
      </c>
      <c r="G1609" s="53">
        <f t="shared" si="3"/>
        <v>0.9439660656</v>
      </c>
    </row>
    <row r="1610">
      <c r="A1610" s="61">
        <v>1.516127952E9</v>
      </c>
      <c r="B1610" s="61">
        <v>0.0</v>
      </c>
      <c r="C1610" s="61">
        <v>444.0</v>
      </c>
      <c r="D1610" s="57" t="s">
        <v>377</v>
      </c>
      <c r="E1610" s="62" t="str">
        <f t="shared" si="1"/>
        <v>Test</v>
      </c>
      <c r="F1610" s="53" t="str">
        <f t="shared" si="2"/>
        <v>Beijing_0</v>
      </c>
      <c r="G1610" s="53">
        <f t="shared" si="3"/>
        <v>0.2282673252</v>
      </c>
    </row>
    <row r="1611">
      <c r="A1611" s="61">
        <v>1.518377941E9</v>
      </c>
      <c r="B1611" s="61">
        <v>0.0</v>
      </c>
      <c r="C1611" s="61">
        <v>113.0</v>
      </c>
      <c r="D1611" s="57" t="s">
        <v>377</v>
      </c>
      <c r="E1611" s="62" t="str">
        <f t="shared" si="1"/>
        <v>Test</v>
      </c>
      <c r="F1611" s="53" t="str">
        <f t="shared" si="2"/>
        <v>Beijing_0</v>
      </c>
      <c r="G1611" s="53">
        <f t="shared" si="3"/>
        <v>0.03806772182</v>
      </c>
    </row>
    <row r="1612">
      <c r="A1612" s="61">
        <v>1.515272741E9</v>
      </c>
      <c r="B1612" s="61">
        <v>0.0</v>
      </c>
      <c r="C1612" s="61">
        <v>1494.0</v>
      </c>
      <c r="D1612" s="57" t="s">
        <v>377</v>
      </c>
      <c r="E1612" s="62" t="str">
        <f t="shared" si="1"/>
        <v>Test</v>
      </c>
      <c r="F1612" s="53" t="str">
        <f t="shared" si="2"/>
        <v>Beijing_0</v>
      </c>
      <c r="G1612" s="53">
        <f t="shared" si="3"/>
        <v>0.07516256609</v>
      </c>
    </row>
    <row r="1613">
      <c r="A1613" s="61">
        <v>1.519159161E9</v>
      </c>
      <c r="B1613" s="61">
        <v>0.0</v>
      </c>
      <c r="C1613" s="61">
        <v>2025.0</v>
      </c>
      <c r="D1613" s="57" t="s">
        <v>377</v>
      </c>
      <c r="E1613" s="62" t="str">
        <f t="shared" si="1"/>
        <v>Test</v>
      </c>
      <c r="F1613" s="53" t="str">
        <f t="shared" si="2"/>
        <v>Beijing_0</v>
      </c>
      <c r="G1613" s="53">
        <f t="shared" si="3"/>
        <v>0.6552944158</v>
      </c>
    </row>
    <row r="1614">
      <c r="A1614" s="61">
        <v>1.511366152E9</v>
      </c>
      <c r="B1614" s="61">
        <v>0.0</v>
      </c>
      <c r="C1614" s="61">
        <v>2853.0</v>
      </c>
      <c r="D1614" s="57" t="s">
        <v>377</v>
      </c>
      <c r="E1614" s="62" t="str">
        <f t="shared" si="1"/>
        <v>Test</v>
      </c>
      <c r="F1614" s="53" t="str">
        <f t="shared" si="2"/>
        <v>Beijing_0</v>
      </c>
      <c r="G1614" s="53">
        <f t="shared" si="3"/>
        <v>0.5822335623</v>
      </c>
    </row>
    <row r="1615">
      <c r="A1615" s="61">
        <v>1.514071922E9</v>
      </c>
      <c r="B1615" s="61">
        <v>0.0</v>
      </c>
      <c r="C1615" s="61">
        <v>2548.0</v>
      </c>
      <c r="D1615" s="57" t="s">
        <v>377</v>
      </c>
      <c r="E1615" s="62" t="str">
        <f t="shared" si="1"/>
        <v>Test</v>
      </c>
      <c r="F1615" s="53" t="str">
        <f t="shared" si="2"/>
        <v>Beijing_0</v>
      </c>
      <c r="G1615" s="53">
        <f t="shared" si="3"/>
        <v>0.3117468636</v>
      </c>
    </row>
    <row r="1616">
      <c r="A1616" s="61">
        <v>1.515184992E9</v>
      </c>
      <c r="B1616" s="61">
        <v>0.0</v>
      </c>
      <c r="C1616" s="61">
        <v>1113.0</v>
      </c>
      <c r="D1616" s="57" t="s">
        <v>377</v>
      </c>
      <c r="E1616" s="62" t="str">
        <f t="shared" si="1"/>
        <v>Test</v>
      </c>
      <c r="F1616" s="53" t="str">
        <f t="shared" si="2"/>
        <v>Beijing_0</v>
      </c>
      <c r="G1616" s="53">
        <f t="shared" si="3"/>
        <v>0.5384896201</v>
      </c>
    </row>
    <row r="1617">
      <c r="A1617" s="61">
        <v>1.51695684E9</v>
      </c>
      <c r="B1617" s="61">
        <v>0.0</v>
      </c>
      <c r="C1617" s="61">
        <v>1619.0</v>
      </c>
      <c r="D1617" s="57" t="s">
        <v>377</v>
      </c>
      <c r="E1617" s="62" t="str">
        <f t="shared" si="1"/>
        <v>Test</v>
      </c>
      <c r="F1617" s="53" t="str">
        <f t="shared" si="2"/>
        <v>Beijing_0</v>
      </c>
      <c r="G1617" s="53">
        <f t="shared" si="3"/>
        <v>0.0365641296</v>
      </c>
    </row>
    <row r="1618">
      <c r="A1618" s="61">
        <v>1.519510121E9</v>
      </c>
      <c r="B1618" s="61">
        <v>0.0</v>
      </c>
      <c r="C1618" s="61">
        <v>1842.0</v>
      </c>
      <c r="D1618" s="57" t="s">
        <v>377</v>
      </c>
      <c r="E1618" s="62" t="str">
        <f t="shared" si="1"/>
        <v>Test</v>
      </c>
      <c r="F1618" s="53" t="str">
        <f t="shared" si="2"/>
        <v>Beijing_0</v>
      </c>
      <c r="G1618" s="53">
        <f t="shared" si="3"/>
        <v>0.446873739</v>
      </c>
    </row>
    <row r="1619">
      <c r="A1619" s="61">
        <v>1.516771842E9</v>
      </c>
      <c r="B1619" s="61">
        <v>0.0</v>
      </c>
      <c r="C1619" s="61">
        <v>2689.0</v>
      </c>
      <c r="D1619" s="57" t="s">
        <v>377</v>
      </c>
      <c r="E1619" s="62" t="str">
        <f t="shared" si="1"/>
        <v>Test</v>
      </c>
      <c r="F1619" s="53" t="str">
        <f t="shared" si="2"/>
        <v>Beijing_0</v>
      </c>
      <c r="G1619" s="53">
        <f t="shared" si="3"/>
        <v>0.1804201551</v>
      </c>
    </row>
    <row r="1620">
      <c r="A1620" s="61">
        <v>1.515436001E9</v>
      </c>
      <c r="B1620" s="61">
        <v>0.0</v>
      </c>
      <c r="C1620" s="61">
        <v>1774.0</v>
      </c>
      <c r="D1620" s="57" t="s">
        <v>377</v>
      </c>
      <c r="E1620" s="62" t="str">
        <f t="shared" si="1"/>
        <v>Test</v>
      </c>
      <c r="F1620" s="53" t="str">
        <f t="shared" si="2"/>
        <v>Beijing_0</v>
      </c>
      <c r="G1620" s="53">
        <f t="shared" si="3"/>
        <v>0.1653885622</v>
      </c>
    </row>
    <row r="1621">
      <c r="A1621" s="61">
        <v>1.513145461E9</v>
      </c>
      <c r="B1621" s="61">
        <v>0.0</v>
      </c>
      <c r="C1621" s="61">
        <v>1452.0</v>
      </c>
      <c r="D1621" s="57" t="s">
        <v>377</v>
      </c>
      <c r="E1621" s="62" t="str">
        <f t="shared" si="1"/>
        <v>Test</v>
      </c>
      <c r="F1621" s="53" t="str">
        <f t="shared" si="2"/>
        <v>Beijing_0</v>
      </c>
      <c r="G1621" s="53">
        <f t="shared" si="3"/>
        <v>0.8113257747</v>
      </c>
    </row>
    <row r="1622">
      <c r="A1622" s="61">
        <v>1.51739756E9</v>
      </c>
      <c r="B1622" s="61">
        <v>0.0</v>
      </c>
      <c r="C1622" s="61">
        <v>1927.0</v>
      </c>
      <c r="D1622" s="57" t="s">
        <v>377</v>
      </c>
      <c r="E1622" s="62" t="str">
        <f t="shared" si="1"/>
        <v>Test</v>
      </c>
      <c r="F1622" s="53" t="str">
        <f t="shared" si="2"/>
        <v>Beijing_0</v>
      </c>
      <c r="G1622" s="53">
        <f t="shared" si="3"/>
        <v>0.1864506369</v>
      </c>
    </row>
    <row r="1623">
      <c r="A1623" s="61">
        <v>1.515077952E9</v>
      </c>
      <c r="B1623" s="61">
        <v>0.0</v>
      </c>
      <c r="C1623" s="61">
        <v>2548.0</v>
      </c>
      <c r="D1623" s="57" t="s">
        <v>377</v>
      </c>
      <c r="E1623" s="62" t="str">
        <f t="shared" si="1"/>
        <v>Test</v>
      </c>
      <c r="F1623" s="53" t="str">
        <f t="shared" si="2"/>
        <v>Beijing_0</v>
      </c>
      <c r="G1623" s="53">
        <f t="shared" si="3"/>
        <v>0.2071561468</v>
      </c>
    </row>
    <row r="1624">
      <c r="A1624" s="61">
        <v>1.518594081E9</v>
      </c>
      <c r="B1624" s="61">
        <v>0.0</v>
      </c>
      <c r="C1624" s="61">
        <v>335.0</v>
      </c>
      <c r="D1624" s="57" t="s">
        <v>377</v>
      </c>
      <c r="E1624" s="62" t="str">
        <f t="shared" si="1"/>
        <v>Test</v>
      </c>
      <c r="F1624" s="53" t="str">
        <f t="shared" si="2"/>
        <v>Beijing_0</v>
      </c>
      <c r="G1624" s="53">
        <f t="shared" si="3"/>
        <v>0.6579188721</v>
      </c>
    </row>
    <row r="1625">
      <c r="A1625" s="61">
        <v>1.516772952E9</v>
      </c>
      <c r="B1625" s="61">
        <v>0.0</v>
      </c>
      <c r="C1625" s="61">
        <v>383.0</v>
      </c>
      <c r="D1625" s="57" t="s">
        <v>377</v>
      </c>
      <c r="E1625" s="62" t="str">
        <f t="shared" si="1"/>
        <v>Test</v>
      </c>
      <c r="F1625" s="53" t="str">
        <f t="shared" si="2"/>
        <v>Beijing_0</v>
      </c>
      <c r="G1625" s="53">
        <f t="shared" si="3"/>
        <v>0.6291468433</v>
      </c>
    </row>
    <row r="1626">
      <c r="A1626" s="61">
        <v>1.517953302E9</v>
      </c>
      <c r="B1626" s="61">
        <v>0.0</v>
      </c>
      <c r="C1626" s="61">
        <v>2575.0</v>
      </c>
      <c r="D1626" s="57" t="s">
        <v>377</v>
      </c>
      <c r="E1626" s="62" t="str">
        <f t="shared" si="1"/>
        <v>Test</v>
      </c>
      <c r="F1626" s="53" t="str">
        <f t="shared" si="2"/>
        <v>Beijing_0</v>
      </c>
      <c r="G1626" s="53">
        <f t="shared" si="3"/>
        <v>0.6545668088</v>
      </c>
    </row>
    <row r="1627">
      <c r="A1627" s="61">
        <v>1.514391771E9</v>
      </c>
      <c r="B1627" s="61">
        <v>0.0</v>
      </c>
      <c r="C1627" s="61">
        <v>4421.0</v>
      </c>
      <c r="D1627" s="57" t="s">
        <v>377</v>
      </c>
      <c r="E1627" s="62" t="str">
        <f t="shared" si="1"/>
        <v>Test</v>
      </c>
      <c r="F1627" s="53" t="str">
        <f t="shared" si="2"/>
        <v>Beijing_0</v>
      </c>
      <c r="G1627" s="53">
        <f t="shared" si="3"/>
        <v>0.7464732969</v>
      </c>
    </row>
    <row r="1628">
      <c r="A1628" s="61">
        <v>1.513335171E9</v>
      </c>
      <c r="B1628" s="61">
        <v>0.0</v>
      </c>
      <c r="C1628" s="61">
        <v>1354.0</v>
      </c>
      <c r="D1628" s="57" t="s">
        <v>377</v>
      </c>
      <c r="E1628" s="62" t="str">
        <f t="shared" si="1"/>
        <v>Test</v>
      </c>
      <c r="F1628" s="53" t="str">
        <f t="shared" si="2"/>
        <v>Beijing_0</v>
      </c>
      <c r="G1628" s="53">
        <f t="shared" si="3"/>
        <v>0.5553138071</v>
      </c>
    </row>
    <row r="1629">
      <c r="A1629" s="61">
        <v>1.517939152E9</v>
      </c>
      <c r="B1629" s="61">
        <v>0.0</v>
      </c>
      <c r="C1629" s="61">
        <v>1716.0</v>
      </c>
      <c r="D1629" s="57" t="s">
        <v>377</v>
      </c>
      <c r="E1629" s="62" t="str">
        <f t="shared" si="1"/>
        <v>Test</v>
      </c>
      <c r="F1629" s="53" t="str">
        <f t="shared" si="2"/>
        <v>Beijing_0</v>
      </c>
      <c r="G1629" s="53">
        <f t="shared" si="3"/>
        <v>0.6275794239</v>
      </c>
    </row>
    <row r="1630">
      <c r="A1630" s="61">
        <v>1.519611961E9</v>
      </c>
      <c r="B1630" s="61">
        <v>0.0</v>
      </c>
      <c r="C1630" s="61">
        <v>937.0</v>
      </c>
      <c r="D1630" s="57" t="s">
        <v>377</v>
      </c>
      <c r="E1630" s="62" t="str">
        <f t="shared" si="1"/>
        <v>Test</v>
      </c>
      <c r="F1630" s="53" t="str">
        <f t="shared" si="2"/>
        <v>Beijing_0</v>
      </c>
      <c r="G1630" s="53">
        <f t="shared" si="3"/>
        <v>0.2757456746</v>
      </c>
    </row>
    <row r="1631">
      <c r="A1631" s="61">
        <v>1.51426486E9</v>
      </c>
      <c r="B1631" s="61">
        <v>0.0</v>
      </c>
      <c r="C1631" s="61">
        <v>2658.0</v>
      </c>
      <c r="D1631" s="57" t="s">
        <v>377</v>
      </c>
      <c r="E1631" s="62" t="str">
        <f t="shared" si="1"/>
        <v>Test</v>
      </c>
      <c r="F1631" s="53" t="str">
        <f t="shared" si="2"/>
        <v>Beijing_0</v>
      </c>
      <c r="G1631" s="53">
        <f t="shared" si="3"/>
        <v>0.2959105449</v>
      </c>
    </row>
    <row r="1632">
      <c r="A1632" s="61">
        <v>1.51454156E9</v>
      </c>
      <c r="B1632" s="61">
        <v>0.0</v>
      </c>
      <c r="C1632" s="61">
        <v>678.0</v>
      </c>
      <c r="D1632" s="57" t="s">
        <v>377</v>
      </c>
      <c r="E1632" s="62" t="str">
        <f t="shared" si="1"/>
        <v>Test</v>
      </c>
      <c r="F1632" s="53" t="str">
        <f t="shared" si="2"/>
        <v>Beijing_0</v>
      </c>
      <c r="G1632" s="53">
        <f t="shared" si="3"/>
        <v>0.6069076631</v>
      </c>
    </row>
    <row r="1633">
      <c r="A1633" s="61">
        <v>1.512060152E9</v>
      </c>
      <c r="B1633" s="61">
        <v>0.0</v>
      </c>
      <c r="C1633" s="61">
        <v>1726.0</v>
      </c>
      <c r="D1633" s="57" t="s">
        <v>377</v>
      </c>
      <c r="E1633" s="62" t="str">
        <f t="shared" si="1"/>
        <v>Test</v>
      </c>
      <c r="F1633" s="53" t="str">
        <f t="shared" si="2"/>
        <v>Beijing_0</v>
      </c>
      <c r="G1633" s="53">
        <f t="shared" si="3"/>
        <v>0.221015838</v>
      </c>
    </row>
    <row r="1634">
      <c r="A1634" s="61">
        <v>1.515571802E9</v>
      </c>
      <c r="B1634" s="61">
        <v>0.0</v>
      </c>
      <c r="C1634" s="61">
        <v>663.0</v>
      </c>
      <c r="D1634" s="57" t="s">
        <v>377</v>
      </c>
      <c r="E1634" s="62" t="str">
        <f t="shared" si="1"/>
        <v>Test</v>
      </c>
      <c r="F1634" s="53" t="str">
        <f t="shared" si="2"/>
        <v>Beijing_0</v>
      </c>
      <c r="G1634" s="53">
        <f t="shared" si="3"/>
        <v>0.7827412488</v>
      </c>
    </row>
    <row r="1635">
      <c r="A1635" s="61">
        <v>1.517833011E9</v>
      </c>
      <c r="B1635" s="61">
        <v>0.0</v>
      </c>
      <c r="C1635" s="61">
        <v>1707.0</v>
      </c>
      <c r="D1635" s="57" t="s">
        <v>377</v>
      </c>
      <c r="E1635" s="62" t="str">
        <f t="shared" si="1"/>
        <v>Test</v>
      </c>
      <c r="F1635" s="53" t="str">
        <f t="shared" si="2"/>
        <v>Beijing_0</v>
      </c>
      <c r="G1635" s="53">
        <f t="shared" si="3"/>
        <v>0.363624346</v>
      </c>
    </row>
    <row r="1636">
      <c r="A1636" s="61">
        <v>1.51722599E9</v>
      </c>
      <c r="B1636" s="61">
        <v>0.0</v>
      </c>
      <c r="C1636" s="61">
        <v>3068.0</v>
      </c>
      <c r="D1636" s="57" t="s">
        <v>377</v>
      </c>
      <c r="E1636" s="62" t="str">
        <f t="shared" si="1"/>
        <v>Test</v>
      </c>
      <c r="F1636" s="53" t="str">
        <f t="shared" si="2"/>
        <v>Beijing_0</v>
      </c>
      <c r="G1636" s="53">
        <f t="shared" si="3"/>
        <v>0.3556773826</v>
      </c>
    </row>
    <row r="1637">
      <c r="A1637" s="61">
        <v>1.513451132E9</v>
      </c>
      <c r="B1637" s="61">
        <v>0.0</v>
      </c>
      <c r="C1637" s="61">
        <v>1071.0</v>
      </c>
      <c r="D1637" s="57" t="s">
        <v>377</v>
      </c>
      <c r="E1637" s="62" t="str">
        <f t="shared" si="1"/>
        <v>Test</v>
      </c>
      <c r="F1637" s="53" t="str">
        <f t="shared" si="2"/>
        <v>Beijing_0</v>
      </c>
      <c r="G1637" s="53">
        <f t="shared" si="3"/>
        <v>0.1763986342</v>
      </c>
    </row>
    <row r="1638">
      <c r="A1638" s="61">
        <v>1.512571001E9</v>
      </c>
      <c r="B1638" s="61">
        <v>0.0</v>
      </c>
      <c r="C1638" s="61">
        <v>104.0</v>
      </c>
      <c r="D1638" s="57" t="s">
        <v>377</v>
      </c>
      <c r="E1638" s="62" t="str">
        <f t="shared" si="1"/>
        <v>Test</v>
      </c>
      <c r="F1638" s="53" t="str">
        <f t="shared" si="2"/>
        <v>Beijing_0</v>
      </c>
      <c r="G1638" s="53">
        <f t="shared" si="3"/>
        <v>0.4217404141</v>
      </c>
    </row>
    <row r="1639">
      <c r="A1639" s="61">
        <v>1.513582341E9</v>
      </c>
      <c r="B1639" s="61">
        <v>0.0</v>
      </c>
      <c r="C1639" s="61">
        <v>3271.0</v>
      </c>
      <c r="D1639" s="57" t="s">
        <v>377</v>
      </c>
      <c r="E1639" s="62" t="str">
        <f t="shared" si="1"/>
        <v>Test</v>
      </c>
      <c r="F1639" s="53" t="str">
        <f t="shared" si="2"/>
        <v>Beijing_0</v>
      </c>
      <c r="G1639" s="53">
        <f t="shared" si="3"/>
        <v>0.2698893083</v>
      </c>
    </row>
    <row r="1640">
      <c r="A1640" s="61">
        <v>1.51601833E9</v>
      </c>
      <c r="B1640" s="61">
        <v>0.0</v>
      </c>
      <c r="C1640" s="61">
        <v>369.0</v>
      </c>
      <c r="D1640" s="57" t="s">
        <v>377</v>
      </c>
      <c r="E1640" s="62" t="str">
        <f t="shared" si="1"/>
        <v>Test</v>
      </c>
      <c r="F1640" s="53" t="str">
        <f t="shared" si="2"/>
        <v>Beijing_0</v>
      </c>
      <c r="G1640" s="53">
        <f t="shared" si="3"/>
        <v>0.5751290916</v>
      </c>
    </row>
    <row r="1641">
      <c r="A1641" s="61">
        <v>1.51731022E9</v>
      </c>
      <c r="B1641" s="61">
        <v>0.0</v>
      </c>
      <c r="C1641" s="61">
        <v>3503.0</v>
      </c>
      <c r="D1641" s="57" t="s">
        <v>377</v>
      </c>
      <c r="E1641" s="62" t="str">
        <f t="shared" si="1"/>
        <v>Test</v>
      </c>
      <c r="F1641" s="53" t="str">
        <f t="shared" si="2"/>
        <v>Beijing_0</v>
      </c>
      <c r="G1641" s="53">
        <f t="shared" si="3"/>
        <v>0.8531355525</v>
      </c>
    </row>
    <row r="1642">
      <c r="A1642" s="61">
        <v>1.512106532E9</v>
      </c>
      <c r="B1642" s="61">
        <v>0.0</v>
      </c>
      <c r="C1642" s="61">
        <v>2177.0</v>
      </c>
      <c r="D1642" s="57" t="s">
        <v>377</v>
      </c>
      <c r="E1642" s="62" t="str">
        <f t="shared" si="1"/>
        <v>Test</v>
      </c>
      <c r="F1642" s="53" t="str">
        <f t="shared" si="2"/>
        <v>Beijing_0</v>
      </c>
      <c r="G1642" s="53">
        <f t="shared" si="3"/>
        <v>0.762817297</v>
      </c>
    </row>
    <row r="1643">
      <c r="A1643" s="61">
        <v>1.51942599E9</v>
      </c>
      <c r="B1643" s="61">
        <v>0.0</v>
      </c>
      <c r="C1643" s="61">
        <v>1601.0</v>
      </c>
      <c r="D1643" s="57" t="s">
        <v>377</v>
      </c>
      <c r="E1643" s="62" t="str">
        <f t="shared" si="1"/>
        <v>Test</v>
      </c>
      <c r="F1643" s="53" t="str">
        <f t="shared" si="2"/>
        <v>Beijing_0</v>
      </c>
      <c r="G1643" s="53">
        <f t="shared" si="3"/>
        <v>0.9458876493</v>
      </c>
    </row>
    <row r="1644">
      <c r="A1644" s="61">
        <v>1.516030082E9</v>
      </c>
      <c r="B1644" s="61">
        <v>0.0</v>
      </c>
      <c r="C1644" s="61">
        <v>2908.0</v>
      </c>
      <c r="D1644" s="57" t="s">
        <v>377</v>
      </c>
      <c r="E1644" s="62" t="str">
        <f t="shared" si="1"/>
        <v>Test</v>
      </c>
      <c r="F1644" s="53" t="str">
        <f t="shared" si="2"/>
        <v>Beijing_0</v>
      </c>
      <c r="G1644" s="53">
        <f t="shared" si="3"/>
        <v>0.4805802901</v>
      </c>
    </row>
    <row r="1645">
      <c r="A1645" s="61">
        <v>1.51255919E9</v>
      </c>
      <c r="B1645" s="61">
        <v>0.0</v>
      </c>
      <c r="C1645" s="61">
        <v>4106.0</v>
      </c>
      <c r="D1645" s="57" t="s">
        <v>377</v>
      </c>
      <c r="E1645" s="62" t="str">
        <f t="shared" si="1"/>
        <v>Test</v>
      </c>
      <c r="F1645" s="53" t="str">
        <f t="shared" si="2"/>
        <v>Beijing_0</v>
      </c>
      <c r="G1645" s="53">
        <f t="shared" si="3"/>
        <v>0.2082015336</v>
      </c>
    </row>
    <row r="1646">
      <c r="A1646" s="61">
        <v>1.515247031E9</v>
      </c>
      <c r="B1646" s="61">
        <v>0.0</v>
      </c>
      <c r="C1646" s="61">
        <v>696.0</v>
      </c>
      <c r="D1646" s="57" t="s">
        <v>377</v>
      </c>
      <c r="E1646" s="62" t="str">
        <f t="shared" si="1"/>
        <v>Test</v>
      </c>
      <c r="F1646" s="53" t="str">
        <f t="shared" si="2"/>
        <v>Beijing_0</v>
      </c>
      <c r="G1646" s="53">
        <f t="shared" si="3"/>
        <v>0.7344451333</v>
      </c>
    </row>
    <row r="1647">
      <c r="A1647" s="61">
        <v>1.514543721E9</v>
      </c>
      <c r="B1647" s="61">
        <v>0.0</v>
      </c>
      <c r="C1647" s="61">
        <v>38.0</v>
      </c>
      <c r="D1647" s="57" t="s">
        <v>377</v>
      </c>
      <c r="E1647" s="62" t="str">
        <f t="shared" si="1"/>
        <v>Test</v>
      </c>
      <c r="F1647" s="53" t="str">
        <f t="shared" si="2"/>
        <v>Beijing_0</v>
      </c>
      <c r="G1647" s="53">
        <f t="shared" si="3"/>
        <v>0.8449301341</v>
      </c>
    </row>
    <row r="1648">
      <c r="A1648" s="61">
        <v>1.516110921E9</v>
      </c>
      <c r="B1648" s="61">
        <v>0.0</v>
      </c>
      <c r="C1648" s="61">
        <v>331.0</v>
      </c>
      <c r="D1648" s="57" t="s">
        <v>377</v>
      </c>
      <c r="E1648" s="62" t="str">
        <f t="shared" si="1"/>
        <v>Test</v>
      </c>
      <c r="F1648" s="53" t="str">
        <f t="shared" si="2"/>
        <v>Beijing_0</v>
      </c>
      <c r="G1648" s="53">
        <f t="shared" si="3"/>
        <v>0.5704597374</v>
      </c>
    </row>
    <row r="1649">
      <c r="A1649" s="61">
        <v>1.51180031E9</v>
      </c>
      <c r="B1649" s="61">
        <v>0.0</v>
      </c>
      <c r="C1649" s="61">
        <v>699.0</v>
      </c>
      <c r="D1649" s="57" t="s">
        <v>377</v>
      </c>
      <c r="E1649" s="62" t="str">
        <f t="shared" si="1"/>
        <v>Test</v>
      </c>
      <c r="F1649" s="53" t="str">
        <f t="shared" si="2"/>
        <v>Beijing_0</v>
      </c>
      <c r="G1649" s="53">
        <f t="shared" si="3"/>
        <v>0.7972935147</v>
      </c>
    </row>
    <row r="1650">
      <c r="A1650" s="61">
        <v>1.517860641E9</v>
      </c>
      <c r="B1650" s="61">
        <v>0.0</v>
      </c>
      <c r="C1650" s="61">
        <v>1126.0</v>
      </c>
      <c r="D1650" s="57" t="s">
        <v>377</v>
      </c>
      <c r="E1650" s="62" t="str">
        <f t="shared" si="1"/>
        <v>Test</v>
      </c>
      <c r="F1650" s="53" t="str">
        <f t="shared" si="2"/>
        <v>Beijing_0</v>
      </c>
      <c r="G1650" s="53">
        <f t="shared" si="3"/>
        <v>0.1385653131</v>
      </c>
    </row>
    <row r="1651">
      <c r="A1651" s="61">
        <v>1.513427331E9</v>
      </c>
      <c r="B1651" s="61">
        <v>0.0</v>
      </c>
      <c r="C1651" s="61">
        <v>2428.0</v>
      </c>
      <c r="D1651" s="57" t="s">
        <v>377</v>
      </c>
      <c r="E1651" s="62" t="str">
        <f t="shared" si="1"/>
        <v>Test</v>
      </c>
      <c r="F1651" s="53" t="str">
        <f t="shared" si="2"/>
        <v>Beijing_0</v>
      </c>
      <c r="G1651" s="53">
        <f t="shared" si="3"/>
        <v>0.5392591976</v>
      </c>
    </row>
    <row r="1652">
      <c r="A1652" s="61">
        <v>1.517086401E9</v>
      </c>
      <c r="B1652" s="61">
        <v>0.0</v>
      </c>
      <c r="C1652" s="61">
        <v>4026.0</v>
      </c>
      <c r="D1652" s="57" t="s">
        <v>377</v>
      </c>
      <c r="E1652" s="62" t="str">
        <f t="shared" si="1"/>
        <v>Test</v>
      </c>
      <c r="F1652" s="53" t="str">
        <f t="shared" si="2"/>
        <v>Beijing_0</v>
      </c>
      <c r="G1652" s="53">
        <f t="shared" si="3"/>
        <v>0.5440659707</v>
      </c>
    </row>
    <row r="1653">
      <c r="A1653" s="61">
        <v>1.51681989E9</v>
      </c>
      <c r="B1653" s="61">
        <v>0.0</v>
      </c>
      <c r="C1653" s="61">
        <v>2243.0</v>
      </c>
      <c r="D1653" s="57" t="s">
        <v>377</v>
      </c>
      <c r="E1653" s="62" t="str">
        <f t="shared" si="1"/>
        <v>Test</v>
      </c>
      <c r="F1653" s="53" t="str">
        <f t="shared" si="2"/>
        <v>Beijing_0</v>
      </c>
      <c r="G1653" s="53">
        <f t="shared" si="3"/>
        <v>0.5390363371</v>
      </c>
    </row>
    <row r="1654">
      <c r="A1654" s="61">
        <v>1.519435601E9</v>
      </c>
      <c r="B1654" s="61">
        <v>0.0</v>
      </c>
      <c r="C1654" s="61">
        <v>1507.0</v>
      </c>
      <c r="D1654" s="57" t="s">
        <v>377</v>
      </c>
      <c r="E1654" s="62" t="str">
        <f t="shared" si="1"/>
        <v>Test</v>
      </c>
      <c r="F1654" s="53" t="str">
        <f t="shared" si="2"/>
        <v>Beijing_0</v>
      </c>
      <c r="G1654" s="53">
        <f t="shared" si="3"/>
        <v>0.6966596041</v>
      </c>
    </row>
    <row r="1655">
      <c r="A1655" s="61">
        <v>1.519337141E9</v>
      </c>
      <c r="B1655" s="61">
        <v>0.0</v>
      </c>
      <c r="C1655" s="61">
        <v>1746.0</v>
      </c>
      <c r="D1655" s="57" t="s">
        <v>377</v>
      </c>
      <c r="E1655" s="62" t="str">
        <f t="shared" si="1"/>
        <v>Test</v>
      </c>
      <c r="F1655" s="53" t="str">
        <f t="shared" si="2"/>
        <v>Beijing_0</v>
      </c>
      <c r="G1655" s="53">
        <f t="shared" si="3"/>
        <v>0.4398425681</v>
      </c>
    </row>
    <row r="1656">
      <c r="A1656" s="61">
        <v>1.518383971E9</v>
      </c>
      <c r="B1656" s="61">
        <v>0.0</v>
      </c>
      <c r="C1656" s="61">
        <v>1351.0</v>
      </c>
      <c r="D1656" s="57" t="s">
        <v>377</v>
      </c>
      <c r="E1656" s="62" t="str">
        <f t="shared" si="1"/>
        <v>Test</v>
      </c>
      <c r="F1656" s="53" t="str">
        <f t="shared" si="2"/>
        <v>Beijing_0</v>
      </c>
      <c r="G1656" s="53">
        <f t="shared" si="3"/>
        <v>0.9892968295</v>
      </c>
    </row>
    <row r="1657">
      <c r="A1657" s="61">
        <v>1.51885217E9</v>
      </c>
      <c r="B1657" s="61">
        <v>0.0</v>
      </c>
      <c r="C1657" s="61">
        <v>2893.0</v>
      </c>
      <c r="D1657" s="57" t="s">
        <v>377</v>
      </c>
      <c r="E1657" s="62" t="str">
        <f t="shared" si="1"/>
        <v>Test</v>
      </c>
      <c r="F1657" s="53" t="str">
        <f t="shared" si="2"/>
        <v>Beijing_0</v>
      </c>
      <c r="G1657" s="53">
        <f t="shared" si="3"/>
        <v>0.4516206353</v>
      </c>
    </row>
    <row r="1658">
      <c r="A1658" s="61">
        <v>1.519723821E9</v>
      </c>
      <c r="B1658" s="61">
        <v>0.0</v>
      </c>
      <c r="C1658" s="61">
        <v>722.0</v>
      </c>
      <c r="D1658" s="57" t="s">
        <v>377</v>
      </c>
      <c r="E1658" s="62" t="str">
        <f t="shared" si="1"/>
        <v>Test</v>
      </c>
      <c r="F1658" s="53" t="str">
        <f t="shared" si="2"/>
        <v>Beijing_0</v>
      </c>
      <c r="G1658" s="53">
        <f t="shared" si="3"/>
        <v>0.6274661803</v>
      </c>
    </row>
    <row r="1659">
      <c r="A1659" s="61">
        <v>1.519524942E9</v>
      </c>
      <c r="B1659" s="61">
        <v>0.0</v>
      </c>
      <c r="C1659" s="61">
        <v>2757.0</v>
      </c>
      <c r="D1659" s="57" t="s">
        <v>377</v>
      </c>
      <c r="E1659" s="62" t="str">
        <f t="shared" si="1"/>
        <v>Test</v>
      </c>
      <c r="F1659" s="53" t="str">
        <f t="shared" si="2"/>
        <v>Beijing_0</v>
      </c>
      <c r="G1659" s="53">
        <f t="shared" si="3"/>
        <v>0.3470739545</v>
      </c>
    </row>
    <row r="1660">
      <c r="A1660" s="61">
        <v>1.516004011E9</v>
      </c>
      <c r="B1660" s="61">
        <v>0.0</v>
      </c>
      <c r="C1660" s="61">
        <v>304.0</v>
      </c>
      <c r="D1660" s="57" t="s">
        <v>377</v>
      </c>
      <c r="E1660" s="62" t="str">
        <f t="shared" si="1"/>
        <v>Test</v>
      </c>
      <c r="F1660" s="53" t="str">
        <f t="shared" si="2"/>
        <v>Beijing_0</v>
      </c>
      <c r="G1660" s="53">
        <f t="shared" si="3"/>
        <v>0.4371821519</v>
      </c>
    </row>
    <row r="1661">
      <c r="A1661" s="61">
        <v>1.515461282E9</v>
      </c>
      <c r="B1661" s="61">
        <v>0.0</v>
      </c>
      <c r="C1661" s="61">
        <v>1045.0</v>
      </c>
      <c r="D1661" s="57" t="s">
        <v>377</v>
      </c>
      <c r="E1661" s="62" t="str">
        <f t="shared" si="1"/>
        <v>Test</v>
      </c>
      <c r="F1661" s="53" t="str">
        <f t="shared" si="2"/>
        <v>Beijing_0</v>
      </c>
      <c r="G1661" s="53">
        <f t="shared" si="3"/>
        <v>0.9198869014</v>
      </c>
    </row>
    <row r="1662">
      <c r="A1662" s="61">
        <v>1.514722692E9</v>
      </c>
      <c r="B1662" s="61">
        <v>0.0</v>
      </c>
      <c r="C1662" s="61">
        <v>3044.0</v>
      </c>
      <c r="D1662" s="57" t="s">
        <v>377</v>
      </c>
      <c r="E1662" s="62" t="str">
        <f t="shared" si="1"/>
        <v>Test</v>
      </c>
      <c r="F1662" s="53" t="str">
        <f t="shared" si="2"/>
        <v>Beijing_0</v>
      </c>
      <c r="G1662" s="53">
        <f t="shared" si="3"/>
        <v>0.8634256385</v>
      </c>
    </row>
    <row r="1663">
      <c r="A1663" s="61">
        <v>1.513837671E9</v>
      </c>
      <c r="B1663" s="61">
        <v>0.0</v>
      </c>
      <c r="C1663" s="61">
        <v>4547.0</v>
      </c>
      <c r="D1663" s="57" t="s">
        <v>377</v>
      </c>
      <c r="E1663" s="62" t="str">
        <f t="shared" si="1"/>
        <v>Test</v>
      </c>
      <c r="F1663" s="53" t="str">
        <f t="shared" si="2"/>
        <v>Beijing_0</v>
      </c>
      <c r="G1663" s="53">
        <f t="shared" si="3"/>
        <v>0.2170544452</v>
      </c>
    </row>
    <row r="1664">
      <c r="A1664" s="61">
        <v>1.516608061E9</v>
      </c>
      <c r="B1664" s="61">
        <v>0.0</v>
      </c>
      <c r="C1664" s="61">
        <v>3257.0</v>
      </c>
      <c r="D1664" s="57" t="s">
        <v>377</v>
      </c>
      <c r="E1664" s="62" t="str">
        <f t="shared" si="1"/>
        <v>Test</v>
      </c>
      <c r="F1664" s="53" t="str">
        <f t="shared" si="2"/>
        <v>Beijing_0</v>
      </c>
      <c r="G1664" s="53">
        <f t="shared" si="3"/>
        <v>0.9396221397</v>
      </c>
    </row>
    <row r="1665">
      <c r="A1665" s="61">
        <v>1.51857037E9</v>
      </c>
      <c r="B1665" s="61">
        <v>0.0</v>
      </c>
      <c r="C1665" s="61">
        <v>1493.0</v>
      </c>
      <c r="D1665" s="57" t="s">
        <v>377</v>
      </c>
      <c r="E1665" s="62" t="str">
        <f t="shared" si="1"/>
        <v>Test</v>
      </c>
      <c r="F1665" s="53" t="str">
        <f t="shared" si="2"/>
        <v>Beijing_0</v>
      </c>
      <c r="G1665" s="53">
        <f t="shared" si="3"/>
        <v>0.3057523624</v>
      </c>
    </row>
    <row r="1666">
      <c r="A1666" s="61">
        <v>1.513067872E9</v>
      </c>
      <c r="B1666" s="61">
        <v>0.0</v>
      </c>
      <c r="C1666" s="61">
        <v>1573.0</v>
      </c>
      <c r="D1666" s="57" t="s">
        <v>377</v>
      </c>
      <c r="E1666" s="62" t="str">
        <f t="shared" si="1"/>
        <v>Test</v>
      </c>
      <c r="F1666" s="53" t="str">
        <f t="shared" si="2"/>
        <v>Beijing_0</v>
      </c>
      <c r="G1666" s="53">
        <f t="shared" si="3"/>
        <v>0.2756386293</v>
      </c>
    </row>
    <row r="1667">
      <c r="A1667" s="61">
        <v>1.511429541E9</v>
      </c>
      <c r="B1667" s="61">
        <v>0.0</v>
      </c>
      <c r="C1667" s="61">
        <v>159.0</v>
      </c>
      <c r="D1667" s="57" t="s">
        <v>377</v>
      </c>
      <c r="E1667" s="62" t="str">
        <f t="shared" si="1"/>
        <v>Test</v>
      </c>
      <c r="F1667" s="53" t="str">
        <f t="shared" si="2"/>
        <v>Beijing_0</v>
      </c>
      <c r="G1667" s="53">
        <f t="shared" si="3"/>
        <v>0.611136966</v>
      </c>
    </row>
    <row r="1668">
      <c r="A1668" s="61">
        <v>1.516681832E9</v>
      </c>
      <c r="B1668" s="61">
        <v>0.0</v>
      </c>
      <c r="C1668" s="61">
        <v>41.0</v>
      </c>
      <c r="D1668" s="57" t="s">
        <v>377</v>
      </c>
      <c r="E1668" s="62" t="str">
        <f t="shared" si="1"/>
        <v>Test</v>
      </c>
      <c r="F1668" s="53" t="str">
        <f t="shared" si="2"/>
        <v>Beijing_0</v>
      </c>
      <c r="G1668" s="53">
        <f t="shared" si="3"/>
        <v>0.5425545483</v>
      </c>
    </row>
    <row r="1669">
      <c r="A1669" s="61">
        <v>1.51665784E9</v>
      </c>
      <c r="B1669" s="61">
        <v>0.0</v>
      </c>
      <c r="C1669" s="61">
        <v>1687.0</v>
      </c>
      <c r="D1669" s="57" t="s">
        <v>377</v>
      </c>
      <c r="E1669" s="62" t="str">
        <f t="shared" si="1"/>
        <v>Test</v>
      </c>
      <c r="F1669" s="53" t="str">
        <f t="shared" si="2"/>
        <v>Beijing_0</v>
      </c>
      <c r="G1669" s="53">
        <f t="shared" si="3"/>
        <v>0.8760100354</v>
      </c>
    </row>
    <row r="1670">
      <c r="A1670" s="61">
        <v>1.51830162E9</v>
      </c>
      <c r="B1670" s="61">
        <v>0.0</v>
      </c>
      <c r="C1670" s="61">
        <v>3361.0</v>
      </c>
      <c r="D1670" s="57" t="s">
        <v>377</v>
      </c>
      <c r="E1670" s="62" t="str">
        <f t="shared" si="1"/>
        <v>Test</v>
      </c>
      <c r="F1670" s="53" t="str">
        <f t="shared" si="2"/>
        <v>Beijing_0</v>
      </c>
      <c r="G1670" s="53">
        <f t="shared" si="3"/>
        <v>0.6960618835</v>
      </c>
    </row>
    <row r="1671">
      <c r="A1671" s="61">
        <v>1.517629652E9</v>
      </c>
      <c r="B1671" s="61">
        <v>0.0</v>
      </c>
      <c r="C1671" s="61">
        <v>598.0</v>
      </c>
      <c r="D1671" s="57" t="s">
        <v>377</v>
      </c>
      <c r="E1671" s="62" t="str">
        <f t="shared" si="1"/>
        <v>Test</v>
      </c>
      <c r="F1671" s="53" t="str">
        <f t="shared" si="2"/>
        <v>Beijing_0</v>
      </c>
      <c r="G1671" s="53">
        <f t="shared" si="3"/>
        <v>0.7856730474</v>
      </c>
    </row>
    <row r="1672">
      <c r="A1672" s="61">
        <v>1.518581271E9</v>
      </c>
      <c r="B1672" s="61">
        <v>0.0</v>
      </c>
      <c r="C1672" s="61">
        <v>1344.0</v>
      </c>
      <c r="D1672" s="57" t="s">
        <v>377</v>
      </c>
      <c r="E1672" s="62" t="str">
        <f t="shared" si="1"/>
        <v>Test</v>
      </c>
      <c r="F1672" s="53" t="str">
        <f t="shared" si="2"/>
        <v>Beijing_0</v>
      </c>
      <c r="G1672" s="53">
        <f t="shared" si="3"/>
        <v>0.8988436092</v>
      </c>
    </row>
    <row r="1673">
      <c r="A1673" s="61">
        <v>1.514648322E9</v>
      </c>
      <c r="B1673" s="61">
        <v>0.0</v>
      </c>
      <c r="C1673" s="61">
        <v>3534.0</v>
      </c>
      <c r="D1673" s="57" t="s">
        <v>377</v>
      </c>
      <c r="E1673" s="62" t="str">
        <f t="shared" si="1"/>
        <v>Test</v>
      </c>
      <c r="F1673" s="53" t="str">
        <f t="shared" si="2"/>
        <v>Beijing_0</v>
      </c>
      <c r="G1673" s="53">
        <f t="shared" si="3"/>
        <v>0.08891256258</v>
      </c>
    </row>
    <row r="1674">
      <c r="A1674" s="61">
        <v>1.519424872E9</v>
      </c>
      <c r="B1674" s="61">
        <v>0.0</v>
      </c>
      <c r="C1674" s="61">
        <v>4192.0</v>
      </c>
      <c r="D1674" s="57" t="s">
        <v>377</v>
      </c>
      <c r="E1674" s="62" t="str">
        <f t="shared" si="1"/>
        <v>Test</v>
      </c>
      <c r="F1674" s="53" t="str">
        <f t="shared" si="2"/>
        <v>Beijing_0</v>
      </c>
      <c r="G1674" s="53">
        <f t="shared" si="3"/>
        <v>0.1008645654</v>
      </c>
    </row>
    <row r="1675">
      <c r="A1675" s="61">
        <v>1.51443609E9</v>
      </c>
      <c r="B1675" s="61">
        <v>0.0</v>
      </c>
      <c r="C1675" s="61">
        <v>2164.0</v>
      </c>
      <c r="D1675" s="57" t="s">
        <v>377</v>
      </c>
      <c r="E1675" s="62" t="str">
        <f t="shared" si="1"/>
        <v>Test</v>
      </c>
      <c r="F1675" s="53" t="str">
        <f t="shared" si="2"/>
        <v>Beijing_0</v>
      </c>
      <c r="G1675" s="53">
        <f t="shared" si="3"/>
        <v>0.2744097377</v>
      </c>
    </row>
    <row r="1676">
      <c r="A1676" s="61">
        <v>1.519212291E9</v>
      </c>
      <c r="B1676" s="61">
        <v>0.0</v>
      </c>
      <c r="C1676" s="61">
        <v>4237.0</v>
      </c>
      <c r="D1676" s="57" t="s">
        <v>377</v>
      </c>
      <c r="E1676" s="62" t="str">
        <f t="shared" si="1"/>
        <v>Test</v>
      </c>
      <c r="F1676" s="53" t="str">
        <f t="shared" si="2"/>
        <v>Beijing_0</v>
      </c>
      <c r="G1676" s="53">
        <f t="shared" si="3"/>
        <v>0.7935043274</v>
      </c>
    </row>
    <row r="1677">
      <c r="A1677" s="61">
        <v>1.51352823E9</v>
      </c>
      <c r="B1677" s="61">
        <v>0.0</v>
      </c>
      <c r="C1677" s="61">
        <v>3244.0</v>
      </c>
      <c r="D1677" s="57" t="s">
        <v>377</v>
      </c>
      <c r="E1677" s="62" t="str">
        <f t="shared" si="1"/>
        <v>Test</v>
      </c>
      <c r="F1677" s="53" t="str">
        <f t="shared" si="2"/>
        <v>Beijing_0</v>
      </c>
      <c r="G1677" s="53">
        <f t="shared" si="3"/>
        <v>0.2545859131</v>
      </c>
    </row>
    <row r="1678">
      <c r="A1678" s="61">
        <v>1.51252044E9</v>
      </c>
      <c r="B1678" s="61">
        <v>0.0</v>
      </c>
      <c r="C1678" s="61">
        <v>743.0</v>
      </c>
      <c r="D1678" s="57" t="s">
        <v>377</v>
      </c>
      <c r="E1678" s="62" t="str">
        <f t="shared" si="1"/>
        <v>Test</v>
      </c>
      <c r="F1678" s="53" t="str">
        <f t="shared" si="2"/>
        <v>Beijing_0</v>
      </c>
      <c r="G1678" s="53">
        <f t="shared" si="3"/>
        <v>0.05031264667</v>
      </c>
    </row>
    <row r="1679">
      <c r="A1679" s="61">
        <v>1.518848731E9</v>
      </c>
      <c r="B1679" s="61">
        <v>0.0</v>
      </c>
      <c r="C1679" s="61">
        <v>2414.0</v>
      </c>
      <c r="D1679" s="57" t="s">
        <v>377</v>
      </c>
      <c r="E1679" s="62" t="str">
        <f t="shared" si="1"/>
        <v>Test</v>
      </c>
      <c r="F1679" s="53" t="str">
        <f t="shared" si="2"/>
        <v>Beijing_0</v>
      </c>
      <c r="G1679" s="53">
        <f t="shared" si="3"/>
        <v>0.1177419166</v>
      </c>
    </row>
    <row r="1680">
      <c r="A1680" s="61">
        <v>1.511302771E9</v>
      </c>
      <c r="B1680" s="61">
        <v>0.0</v>
      </c>
      <c r="C1680" s="61">
        <v>1661.0</v>
      </c>
      <c r="D1680" s="57" t="s">
        <v>377</v>
      </c>
      <c r="E1680" s="62" t="str">
        <f t="shared" si="1"/>
        <v>Test</v>
      </c>
      <c r="F1680" s="53" t="str">
        <f t="shared" si="2"/>
        <v>Beijing_0</v>
      </c>
      <c r="G1680" s="53">
        <f t="shared" si="3"/>
        <v>0.5384461725</v>
      </c>
    </row>
    <row r="1681">
      <c r="A1681" s="61">
        <v>1.516389951E9</v>
      </c>
      <c r="B1681" s="61">
        <v>0.0</v>
      </c>
      <c r="C1681" s="61">
        <v>1769.0</v>
      </c>
      <c r="D1681" s="57" t="s">
        <v>377</v>
      </c>
      <c r="E1681" s="62" t="str">
        <f t="shared" si="1"/>
        <v>Test</v>
      </c>
      <c r="F1681" s="53" t="str">
        <f t="shared" si="2"/>
        <v>Beijing_0</v>
      </c>
      <c r="G1681" s="53">
        <f t="shared" si="3"/>
        <v>0.4642007477</v>
      </c>
    </row>
    <row r="1682">
      <c r="A1682" s="61">
        <v>1.515357691E9</v>
      </c>
      <c r="B1682" s="61">
        <v>0.0</v>
      </c>
      <c r="C1682" s="61">
        <v>877.0</v>
      </c>
      <c r="D1682" s="57" t="s">
        <v>377</v>
      </c>
      <c r="E1682" s="62" t="str">
        <f t="shared" si="1"/>
        <v>Test</v>
      </c>
      <c r="F1682" s="53" t="str">
        <f t="shared" si="2"/>
        <v>Beijing_0</v>
      </c>
      <c r="G1682" s="53">
        <f t="shared" si="3"/>
        <v>0.3682438657</v>
      </c>
    </row>
    <row r="1683">
      <c r="A1683" s="61">
        <v>1.51818571E9</v>
      </c>
      <c r="B1683" s="61">
        <v>0.0</v>
      </c>
      <c r="C1683" s="61">
        <v>3631.0</v>
      </c>
      <c r="D1683" s="57" t="s">
        <v>377</v>
      </c>
      <c r="E1683" s="62" t="str">
        <f t="shared" si="1"/>
        <v>Test</v>
      </c>
      <c r="F1683" s="53" t="str">
        <f t="shared" si="2"/>
        <v>Beijing_0</v>
      </c>
      <c r="G1683" s="53">
        <f t="shared" si="3"/>
        <v>0.6010329974</v>
      </c>
    </row>
    <row r="1684">
      <c r="A1684" s="61">
        <v>1.515818771E9</v>
      </c>
      <c r="B1684" s="61">
        <v>0.0</v>
      </c>
      <c r="C1684" s="61">
        <v>4217.0</v>
      </c>
      <c r="D1684" s="57" t="s">
        <v>377</v>
      </c>
      <c r="E1684" s="62" t="str">
        <f t="shared" si="1"/>
        <v>Test</v>
      </c>
      <c r="F1684" s="53" t="str">
        <f t="shared" si="2"/>
        <v>Beijing_0</v>
      </c>
      <c r="G1684" s="53">
        <f t="shared" si="3"/>
        <v>0.03473996484</v>
      </c>
    </row>
    <row r="1685">
      <c r="A1685" s="61">
        <v>1.51284949E9</v>
      </c>
      <c r="B1685" s="61">
        <v>0.0</v>
      </c>
      <c r="C1685" s="61">
        <v>2697.0</v>
      </c>
      <c r="D1685" s="57" t="s">
        <v>377</v>
      </c>
      <c r="E1685" s="62" t="str">
        <f t="shared" si="1"/>
        <v>Test</v>
      </c>
      <c r="F1685" s="53" t="str">
        <f t="shared" si="2"/>
        <v>Beijing_0</v>
      </c>
      <c r="G1685" s="53">
        <f t="shared" si="3"/>
        <v>0.4689625973</v>
      </c>
    </row>
    <row r="1686">
      <c r="A1686" s="61">
        <v>1.513043001E9</v>
      </c>
      <c r="B1686" s="61">
        <v>0.0</v>
      </c>
      <c r="C1686" s="61">
        <v>3225.0</v>
      </c>
      <c r="D1686" s="57" t="s">
        <v>377</v>
      </c>
      <c r="E1686" s="62" t="str">
        <f t="shared" si="1"/>
        <v>Test</v>
      </c>
      <c r="F1686" s="53" t="str">
        <f t="shared" si="2"/>
        <v>Beijing_0</v>
      </c>
      <c r="G1686" s="53">
        <f t="shared" si="3"/>
        <v>0.08814144919</v>
      </c>
    </row>
    <row r="1687">
      <c r="A1687" s="61">
        <v>1.511395842E9</v>
      </c>
      <c r="B1687" s="61">
        <v>0.0</v>
      </c>
      <c r="C1687" s="61">
        <v>1126.0</v>
      </c>
      <c r="D1687" s="57" t="s">
        <v>377</v>
      </c>
      <c r="E1687" s="62" t="str">
        <f t="shared" si="1"/>
        <v>Test</v>
      </c>
      <c r="F1687" s="53" t="str">
        <f t="shared" si="2"/>
        <v>Beijing_0</v>
      </c>
      <c r="G1687" s="53">
        <f t="shared" si="3"/>
        <v>0.4784750079</v>
      </c>
    </row>
    <row r="1688">
      <c r="A1688" s="61">
        <v>1.51714615E9</v>
      </c>
      <c r="B1688" s="61">
        <v>0.0</v>
      </c>
      <c r="C1688" s="61">
        <v>1037.0</v>
      </c>
      <c r="D1688" s="57" t="s">
        <v>377</v>
      </c>
      <c r="E1688" s="62" t="str">
        <f t="shared" si="1"/>
        <v>Test</v>
      </c>
      <c r="F1688" s="53" t="str">
        <f t="shared" si="2"/>
        <v>Beijing_0</v>
      </c>
      <c r="G1688" s="53">
        <f t="shared" si="3"/>
        <v>0.797482809</v>
      </c>
    </row>
    <row r="1689">
      <c r="A1689" s="61">
        <v>1.513409631E9</v>
      </c>
      <c r="B1689" s="61">
        <v>0.0</v>
      </c>
      <c r="C1689" s="61">
        <v>655.0</v>
      </c>
      <c r="D1689" s="57" t="s">
        <v>377</v>
      </c>
      <c r="E1689" s="62" t="str">
        <f t="shared" si="1"/>
        <v>Test</v>
      </c>
      <c r="F1689" s="53" t="str">
        <f t="shared" si="2"/>
        <v>Beijing_0</v>
      </c>
      <c r="G1689" s="53">
        <f t="shared" si="3"/>
        <v>0.8823641624</v>
      </c>
    </row>
    <row r="1690">
      <c r="A1690" s="61">
        <v>1.514009311E9</v>
      </c>
      <c r="B1690" s="61">
        <v>0.0</v>
      </c>
      <c r="C1690" s="61">
        <v>256.0</v>
      </c>
      <c r="D1690" s="57" t="s">
        <v>377</v>
      </c>
      <c r="E1690" s="62" t="str">
        <f t="shared" si="1"/>
        <v>Test</v>
      </c>
      <c r="F1690" s="53" t="str">
        <f t="shared" si="2"/>
        <v>Beijing_0</v>
      </c>
      <c r="G1690" s="53">
        <f t="shared" si="3"/>
        <v>0.8930098251</v>
      </c>
    </row>
    <row r="1691">
      <c r="A1691" s="61">
        <v>1.51787031E9</v>
      </c>
      <c r="B1691" s="61">
        <v>0.0</v>
      </c>
      <c r="C1691" s="61">
        <v>216.0</v>
      </c>
      <c r="D1691" s="57" t="s">
        <v>377</v>
      </c>
      <c r="E1691" s="62" t="str">
        <f t="shared" si="1"/>
        <v>Test</v>
      </c>
      <c r="F1691" s="53" t="str">
        <f t="shared" si="2"/>
        <v>Beijing_0</v>
      </c>
      <c r="G1691" s="53">
        <f t="shared" si="3"/>
        <v>0.1794671152</v>
      </c>
    </row>
    <row r="1692">
      <c r="A1692" s="61">
        <v>1.513965252E9</v>
      </c>
      <c r="B1692" s="61">
        <v>0.0</v>
      </c>
      <c r="C1692" s="61">
        <v>2326.0</v>
      </c>
      <c r="D1692" s="57" t="s">
        <v>377</v>
      </c>
      <c r="E1692" s="62" t="str">
        <f t="shared" si="1"/>
        <v>Test</v>
      </c>
      <c r="F1692" s="53" t="str">
        <f t="shared" si="2"/>
        <v>Beijing_0</v>
      </c>
      <c r="G1692" s="53">
        <f t="shared" si="3"/>
        <v>0.391655393</v>
      </c>
    </row>
    <row r="1693">
      <c r="A1693" s="61">
        <v>1.512274091E9</v>
      </c>
      <c r="B1693" s="61">
        <v>0.0</v>
      </c>
      <c r="C1693" s="61">
        <v>1586.0</v>
      </c>
      <c r="D1693" s="57" t="s">
        <v>377</v>
      </c>
      <c r="E1693" s="62" t="str">
        <f t="shared" si="1"/>
        <v>Test</v>
      </c>
      <c r="F1693" s="53" t="str">
        <f t="shared" si="2"/>
        <v>Beijing_0</v>
      </c>
      <c r="G1693" s="53">
        <f t="shared" si="3"/>
        <v>0.6777761453</v>
      </c>
    </row>
    <row r="1694">
      <c r="A1694" s="61">
        <v>1.51657463E9</v>
      </c>
      <c r="B1694" s="61">
        <v>0.0</v>
      </c>
      <c r="C1694" s="61">
        <v>101.0</v>
      </c>
      <c r="D1694" s="57" t="s">
        <v>377</v>
      </c>
      <c r="E1694" s="62" t="str">
        <f t="shared" si="1"/>
        <v>Test</v>
      </c>
      <c r="F1694" s="53" t="str">
        <f t="shared" si="2"/>
        <v>Beijing_0</v>
      </c>
      <c r="G1694" s="53">
        <f t="shared" si="3"/>
        <v>0.6327011396</v>
      </c>
    </row>
    <row r="1695">
      <c r="A1695" s="61">
        <v>1.511931141E9</v>
      </c>
      <c r="B1695" s="61">
        <v>0.0</v>
      </c>
      <c r="C1695" s="61">
        <v>2279.0</v>
      </c>
      <c r="D1695" s="57" t="s">
        <v>377</v>
      </c>
      <c r="E1695" s="62" t="str">
        <f t="shared" si="1"/>
        <v>Test</v>
      </c>
      <c r="F1695" s="53" t="str">
        <f t="shared" si="2"/>
        <v>Beijing_0</v>
      </c>
      <c r="G1695" s="53">
        <f t="shared" si="3"/>
        <v>0.4212487132</v>
      </c>
    </row>
    <row r="1696">
      <c r="A1696" s="61">
        <v>1.517567752E9</v>
      </c>
      <c r="B1696" s="61">
        <v>0.0</v>
      </c>
      <c r="C1696" s="61">
        <v>653.0</v>
      </c>
      <c r="D1696" s="57" t="s">
        <v>377</v>
      </c>
      <c r="E1696" s="62" t="str">
        <f t="shared" si="1"/>
        <v>Test</v>
      </c>
      <c r="F1696" s="53" t="str">
        <f t="shared" si="2"/>
        <v>Beijing_0</v>
      </c>
      <c r="G1696" s="53">
        <f t="shared" si="3"/>
        <v>0.5369372945</v>
      </c>
    </row>
    <row r="1697">
      <c r="A1697" s="61">
        <v>1.51378722E9</v>
      </c>
      <c r="B1697" s="61">
        <v>0.0</v>
      </c>
      <c r="C1697" s="61">
        <v>1608.0</v>
      </c>
      <c r="D1697" s="57" t="s">
        <v>377</v>
      </c>
      <c r="E1697" s="62" t="str">
        <f t="shared" si="1"/>
        <v>Test</v>
      </c>
      <c r="F1697" s="53" t="str">
        <f t="shared" si="2"/>
        <v>Beijing_0</v>
      </c>
      <c r="G1697" s="53">
        <f t="shared" si="3"/>
        <v>0.4583361781</v>
      </c>
    </row>
    <row r="1698">
      <c r="A1698" s="61">
        <v>1.51451236E9</v>
      </c>
      <c r="B1698" s="61">
        <v>0.0</v>
      </c>
      <c r="C1698" s="61">
        <v>3147.0</v>
      </c>
      <c r="D1698" s="57" t="s">
        <v>377</v>
      </c>
      <c r="E1698" s="62" t="str">
        <f t="shared" si="1"/>
        <v>Test</v>
      </c>
      <c r="F1698" s="53" t="str">
        <f t="shared" si="2"/>
        <v>Beijing_0</v>
      </c>
      <c r="G1698" s="53">
        <f t="shared" si="3"/>
        <v>0.01503651667</v>
      </c>
    </row>
    <row r="1699">
      <c r="A1699" s="61">
        <v>1.516451662E9</v>
      </c>
      <c r="B1699" s="61">
        <v>0.0</v>
      </c>
      <c r="C1699" s="61">
        <v>1328.0</v>
      </c>
      <c r="D1699" s="57" t="s">
        <v>377</v>
      </c>
      <c r="E1699" s="62" t="str">
        <f t="shared" si="1"/>
        <v>Test</v>
      </c>
      <c r="F1699" s="53" t="str">
        <f t="shared" si="2"/>
        <v>Beijing_0</v>
      </c>
      <c r="G1699" s="53">
        <f t="shared" si="3"/>
        <v>0.9845316037</v>
      </c>
    </row>
    <row r="1700">
      <c r="A1700" s="61">
        <v>1.516549922E9</v>
      </c>
      <c r="B1700" s="61">
        <v>0.0</v>
      </c>
      <c r="C1700" s="61">
        <v>567.0</v>
      </c>
      <c r="D1700" s="57" t="s">
        <v>377</v>
      </c>
      <c r="E1700" s="62" t="str">
        <f t="shared" si="1"/>
        <v>Test</v>
      </c>
      <c r="F1700" s="53" t="str">
        <f t="shared" si="2"/>
        <v>Beijing_0</v>
      </c>
      <c r="G1700" s="53">
        <f t="shared" si="3"/>
        <v>0.6052650739</v>
      </c>
    </row>
    <row r="1701">
      <c r="A1701" s="61">
        <v>1.514767212E9</v>
      </c>
      <c r="B1701" s="61">
        <v>0.0</v>
      </c>
      <c r="C1701" s="61">
        <v>939.0</v>
      </c>
      <c r="D1701" s="57" t="s">
        <v>377</v>
      </c>
      <c r="E1701" s="62" t="str">
        <f t="shared" si="1"/>
        <v>Test</v>
      </c>
      <c r="F1701" s="53" t="str">
        <f t="shared" si="2"/>
        <v>Beijing_0</v>
      </c>
      <c r="G1701" s="53">
        <f t="shared" si="3"/>
        <v>0.387227374</v>
      </c>
    </row>
    <row r="1702">
      <c r="A1702" s="61">
        <v>1.513728442E9</v>
      </c>
      <c r="B1702" s="61">
        <v>0.0</v>
      </c>
      <c r="C1702" s="61">
        <v>2876.0</v>
      </c>
      <c r="D1702" s="57" t="s">
        <v>377</v>
      </c>
      <c r="E1702" s="62" t="str">
        <f t="shared" si="1"/>
        <v>Test</v>
      </c>
      <c r="F1702" s="53" t="str">
        <f t="shared" si="2"/>
        <v>Beijing_0</v>
      </c>
      <c r="G1702" s="53">
        <f t="shared" si="3"/>
        <v>0.2360113315</v>
      </c>
    </row>
    <row r="1703">
      <c r="A1703" s="61">
        <v>1.512887232E9</v>
      </c>
      <c r="B1703" s="61">
        <v>0.0</v>
      </c>
      <c r="C1703" s="61">
        <v>3398.0</v>
      </c>
      <c r="D1703" s="57" t="s">
        <v>377</v>
      </c>
      <c r="E1703" s="62" t="str">
        <f t="shared" si="1"/>
        <v>Test</v>
      </c>
      <c r="F1703" s="53" t="str">
        <f t="shared" si="2"/>
        <v>Beijing_0</v>
      </c>
      <c r="G1703" s="53">
        <f t="shared" si="3"/>
        <v>0.1481338189</v>
      </c>
    </row>
    <row r="1704">
      <c r="A1704" s="61">
        <v>1.5194129E9</v>
      </c>
      <c r="B1704" s="61">
        <v>0.0</v>
      </c>
      <c r="C1704" s="61">
        <v>2168.0</v>
      </c>
      <c r="D1704" s="57" t="s">
        <v>377</v>
      </c>
      <c r="E1704" s="62" t="str">
        <f t="shared" si="1"/>
        <v>Test</v>
      </c>
      <c r="F1704" s="53" t="str">
        <f t="shared" si="2"/>
        <v>Beijing_0</v>
      </c>
      <c r="G1704" s="53">
        <f t="shared" si="3"/>
        <v>0.3569895847</v>
      </c>
    </row>
    <row r="1705">
      <c r="A1705" s="61">
        <v>1.519601922E9</v>
      </c>
      <c r="B1705" s="61">
        <v>0.0</v>
      </c>
      <c r="C1705" s="61">
        <v>120.0</v>
      </c>
      <c r="D1705" s="57" t="s">
        <v>377</v>
      </c>
      <c r="E1705" s="62" t="str">
        <f t="shared" si="1"/>
        <v>Test</v>
      </c>
      <c r="F1705" s="53" t="str">
        <f t="shared" si="2"/>
        <v>Beijing_0</v>
      </c>
      <c r="G1705" s="53">
        <f t="shared" si="3"/>
        <v>0.9838218609</v>
      </c>
    </row>
    <row r="1706">
      <c r="A1706" s="61">
        <v>1.51163074E9</v>
      </c>
      <c r="B1706" s="61">
        <v>0.0</v>
      </c>
      <c r="C1706" s="61">
        <v>1739.0</v>
      </c>
      <c r="D1706" s="57" t="s">
        <v>377</v>
      </c>
      <c r="E1706" s="62" t="str">
        <f t="shared" si="1"/>
        <v>Test</v>
      </c>
      <c r="F1706" s="53" t="str">
        <f t="shared" si="2"/>
        <v>Beijing_0</v>
      </c>
      <c r="G1706" s="53">
        <f t="shared" si="3"/>
        <v>0.1395692374</v>
      </c>
    </row>
    <row r="1707">
      <c r="A1707" s="61">
        <v>1.516996282E9</v>
      </c>
      <c r="B1707" s="61">
        <v>0.0</v>
      </c>
      <c r="C1707" s="61">
        <v>4373.0</v>
      </c>
      <c r="D1707" s="57" t="s">
        <v>377</v>
      </c>
      <c r="E1707" s="62" t="str">
        <f t="shared" si="1"/>
        <v>Test</v>
      </c>
      <c r="F1707" s="53" t="str">
        <f t="shared" si="2"/>
        <v>Beijing_0</v>
      </c>
      <c r="G1707" s="53">
        <f t="shared" si="3"/>
        <v>0.4241244856</v>
      </c>
    </row>
    <row r="1708">
      <c r="A1708" s="61">
        <v>1.518132282E9</v>
      </c>
      <c r="B1708" s="61">
        <v>0.0</v>
      </c>
      <c r="C1708" s="61">
        <v>2221.0</v>
      </c>
      <c r="D1708" s="57" t="s">
        <v>377</v>
      </c>
      <c r="E1708" s="62" t="str">
        <f t="shared" si="1"/>
        <v>Test</v>
      </c>
      <c r="F1708" s="53" t="str">
        <f t="shared" si="2"/>
        <v>Beijing_0</v>
      </c>
      <c r="G1708" s="53">
        <f t="shared" si="3"/>
        <v>0.5398077011</v>
      </c>
    </row>
    <row r="1709">
      <c r="A1709" s="61">
        <v>1.51946902E9</v>
      </c>
      <c r="B1709" s="61">
        <v>0.0</v>
      </c>
      <c r="C1709" s="61">
        <v>1822.0</v>
      </c>
      <c r="D1709" s="57" t="s">
        <v>377</v>
      </c>
      <c r="E1709" s="62" t="str">
        <f t="shared" si="1"/>
        <v>Test</v>
      </c>
      <c r="F1709" s="53" t="str">
        <f t="shared" si="2"/>
        <v>Beijing_0</v>
      </c>
      <c r="G1709" s="53">
        <f t="shared" si="3"/>
        <v>0.2147966275</v>
      </c>
    </row>
    <row r="1710">
      <c r="A1710" s="61">
        <v>1.519888262E9</v>
      </c>
      <c r="B1710" s="61">
        <v>0.0</v>
      </c>
      <c r="C1710" s="61">
        <v>2563.0</v>
      </c>
      <c r="D1710" s="57" t="s">
        <v>377</v>
      </c>
      <c r="E1710" s="62" t="str">
        <f t="shared" si="1"/>
        <v>Test</v>
      </c>
      <c r="F1710" s="53" t="str">
        <f t="shared" si="2"/>
        <v>Beijing_0</v>
      </c>
      <c r="G1710" s="53">
        <f t="shared" si="3"/>
        <v>0.4788746638</v>
      </c>
    </row>
    <row r="1711">
      <c r="A1711" s="61">
        <v>1.513638901E9</v>
      </c>
      <c r="B1711" s="61">
        <v>0.0</v>
      </c>
      <c r="C1711" s="61">
        <v>4373.0</v>
      </c>
      <c r="D1711" s="57" t="s">
        <v>377</v>
      </c>
      <c r="E1711" s="62" t="str">
        <f t="shared" si="1"/>
        <v>Test</v>
      </c>
      <c r="F1711" s="53" t="str">
        <f t="shared" si="2"/>
        <v>Beijing_0</v>
      </c>
      <c r="G1711" s="53">
        <f t="shared" si="3"/>
        <v>0.7867480697</v>
      </c>
    </row>
    <row r="1712">
      <c r="A1712" s="61">
        <v>1.515760292E9</v>
      </c>
      <c r="B1712" s="61">
        <v>0.0</v>
      </c>
      <c r="C1712" s="61">
        <v>2192.0</v>
      </c>
      <c r="D1712" s="57" t="s">
        <v>377</v>
      </c>
      <c r="E1712" s="62" t="str">
        <f t="shared" si="1"/>
        <v>Test</v>
      </c>
      <c r="F1712" s="53" t="str">
        <f t="shared" si="2"/>
        <v>Beijing_0</v>
      </c>
      <c r="G1712" s="53">
        <f t="shared" si="3"/>
        <v>0.409215565</v>
      </c>
    </row>
    <row r="1713">
      <c r="A1713" s="61">
        <v>1.519308812E9</v>
      </c>
      <c r="B1713" s="61">
        <v>0.0</v>
      </c>
      <c r="C1713" s="61">
        <v>695.0</v>
      </c>
      <c r="D1713" s="57" t="s">
        <v>377</v>
      </c>
      <c r="E1713" s="62" t="str">
        <f t="shared" si="1"/>
        <v>Test</v>
      </c>
      <c r="F1713" s="53" t="str">
        <f t="shared" si="2"/>
        <v>Beijing_0</v>
      </c>
      <c r="G1713" s="53">
        <f t="shared" si="3"/>
        <v>0.4392122555</v>
      </c>
    </row>
    <row r="1714">
      <c r="A1714" s="61">
        <v>1.518039691E9</v>
      </c>
      <c r="B1714" s="61">
        <v>0.0</v>
      </c>
      <c r="C1714" s="61">
        <v>1288.0</v>
      </c>
      <c r="D1714" s="57" t="s">
        <v>377</v>
      </c>
      <c r="E1714" s="62" t="str">
        <f t="shared" si="1"/>
        <v>Test</v>
      </c>
      <c r="F1714" s="53" t="str">
        <f t="shared" si="2"/>
        <v>Beijing_0</v>
      </c>
      <c r="G1714" s="53">
        <f t="shared" si="3"/>
        <v>0.9887093576</v>
      </c>
    </row>
    <row r="1715">
      <c r="A1715" s="61">
        <v>1.514193282E9</v>
      </c>
      <c r="B1715" s="61">
        <v>0.0</v>
      </c>
      <c r="C1715" s="61">
        <v>473.0</v>
      </c>
      <c r="D1715" s="57" t="s">
        <v>377</v>
      </c>
      <c r="E1715" s="62" t="str">
        <f t="shared" si="1"/>
        <v>Test</v>
      </c>
      <c r="F1715" s="53" t="str">
        <f t="shared" si="2"/>
        <v>Beijing_0</v>
      </c>
      <c r="G1715" s="53">
        <f t="shared" si="3"/>
        <v>0.5464034069</v>
      </c>
    </row>
    <row r="1716">
      <c r="A1716" s="61">
        <v>1.516158431E9</v>
      </c>
      <c r="B1716" s="61">
        <v>0.0</v>
      </c>
      <c r="C1716" s="61">
        <v>1132.0</v>
      </c>
      <c r="D1716" s="57" t="s">
        <v>377</v>
      </c>
      <c r="E1716" s="62" t="str">
        <f t="shared" si="1"/>
        <v>Test</v>
      </c>
      <c r="F1716" s="53" t="str">
        <f t="shared" si="2"/>
        <v>Beijing_0</v>
      </c>
      <c r="G1716" s="53">
        <f t="shared" si="3"/>
        <v>0.3200495089</v>
      </c>
    </row>
    <row r="1717">
      <c r="A1717" s="61">
        <v>1.518066791E9</v>
      </c>
      <c r="B1717" s="61">
        <v>0.0</v>
      </c>
      <c r="C1717" s="61">
        <v>2339.0</v>
      </c>
      <c r="D1717" s="57" t="s">
        <v>377</v>
      </c>
      <c r="E1717" s="62" t="str">
        <f t="shared" si="1"/>
        <v>Test</v>
      </c>
      <c r="F1717" s="53" t="str">
        <f t="shared" si="2"/>
        <v>Beijing_0</v>
      </c>
      <c r="G1717" s="53">
        <f t="shared" si="3"/>
        <v>0.8026778849</v>
      </c>
    </row>
    <row r="1718">
      <c r="A1718" s="61">
        <v>1.517459571E9</v>
      </c>
      <c r="B1718" s="61">
        <v>0.0</v>
      </c>
      <c r="C1718" s="61">
        <v>2640.0</v>
      </c>
      <c r="D1718" s="57" t="s">
        <v>377</v>
      </c>
      <c r="E1718" s="62" t="str">
        <f t="shared" si="1"/>
        <v>Test</v>
      </c>
      <c r="F1718" s="53" t="str">
        <f t="shared" si="2"/>
        <v>Beijing_0</v>
      </c>
      <c r="G1718" s="53">
        <f t="shared" si="3"/>
        <v>0.2725631016</v>
      </c>
    </row>
    <row r="1719">
      <c r="A1719" s="61">
        <v>1.512934771E9</v>
      </c>
      <c r="B1719" s="61">
        <v>0.0</v>
      </c>
      <c r="C1719" s="61">
        <v>3366.0</v>
      </c>
      <c r="D1719" s="57" t="s">
        <v>377</v>
      </c>
      <c r="E1719" s="62" t="str">
        <f t="shared" si="1"/>
        <v>Test</v>
      </c>
      <c r="F1719" s="53" t="str">
        <f t="shared" si="2"/>
        <v>Beijing_0</v>
      </c>
      <c r="G1719" s="53">
        <f t="shared" si="3"/>
        <v>0.3842108437</v>
      </c>
    </row>
    <row r="1720">
      <c r="A1720" s="61">
        <v>1.512034692E9</v>
      </c>
      <c r="B1720" s="61">
        <v>0.0</v>
      </c>
      <c r="C1720" s="61">
        <v>528.0</v>
      </c>
      <c r="D1720" s="57" t="s">
        <v>377</v>
      </c>
      <c r="E1720" s="62" t="str">
        <f t="shared" si="1"/>
        <v>Test</v>
      </c>
      <c r="F1720" s="53" t="str">
        <f t="shared" si="2"/>
        <v>Beijing_0</v>
      </c>
      <c r="G1720" s="53">
        <f t="shared" si="3"/>
        <v>0.2857518218</v>
      </c>
    </row>
    <row r="1721">
      <c r="A1721" s="61">
        <v>1.518182871E9</v>
      </c>
      <c r="B1721" s="61">
        <v>0.0</v>
      </c>
      <c r="C1721" s="61">
        <v>3484.0</v>
      </c>
      <c r="D1721" s="57" t="s">
        <v>377</v>
      </c>
      <c r="E1721" s="62" t="str">
        <f t="shared" si="1"/>
        <v>Test</v>
      </c>
      <c r="F1721" s="53" t="str">
        <f t="shared" si="2"/>
        <v>Beijing_0</v>
      </c>
      <c r="G1721" s="53">
        <f t="shared" si="3"/>
        <v>0.6181084836</v>
      </c>
    </row>
    <row r="1722">
      <c r="A1722" s="61">
        <v>1.518155762E9</v>
      </c>
      <c r="B1722" s="61">
        <v>0.0</v>
      </c>
      <c r="C1722" s="61">
        <v>3058.0</v>
      </c>
      <c r="D1722" s="57" t="s">
        <v>377</v>
      </c>
      <c r="E1722" s="62" t="str">
        <f t="shared" si="1"/>
        <v>Test</v>
      </c>
      <c r="F1722" s="53" t="str">
        <f t="shared" si="2"/>
        <v>Beijing_0</v>
      </c>
      <c r="G1722" s="53">
        <f t="shared" si="3"/>
        <v>0.9581848856</v>
      </c>
    </row>
    <row r="1723">
      <c r="A1723" s="61">
        <v>1.512314912E9</v>
      </c>
      <c r="B1723" s="61">
        <v>0.0</v>
      </c>
      <c r="C1723" s="61">
        <v>1429.0</v>
      </c>
      <c r="D1723" s="57" t="s">
        <v>377</v>
      </c>
      <c r="E1723" s="62" t="str">
        <f t="shared" si="1"/>
        <v>Test</v>
      </c>
      <c r="F1723" s="53" t="str">
        <f t="shared" si="2"/>
        <v>Beijing_0</v>
      </c>
      <c r="G1723" s="53">
        <f t="shared" si="3"/>
        <v>0.8332092155</v>
      </c>
    </row>
    <row r="1724">
      <c r="A1724" s="61">
        <v>1.519004001E9</v>
      </c>
      <c r="B1724" s="61">
        <v>0.0</v>
      </c>
      <c r="C1724" s="61">
        <v>762.0</v>
      </c>
      <c r="D1724" s="57" t="s">
        <v>377</v>
      </c>
      <c r="E1724" s="62" t="str">
        <f t="shared" si="1"/>
        <v>Test</v>
      </c>
      <c r="F1724" s="53" t="str">
        <f t="shared" si="2"/>
        <v>Beijing_0</v>
      </c>
      <c r="G1724" s="53">
        <f t="shared" si="3"/>
        <v>0.8053186354</v>
      </c>
    </row>
    <row r="1725">
      <c r="A1725" s="61">
        <v>1.5156577E9</v>
      </c>
      <c r="B1725" s="61">
        <v>0.0</v>
      </c>
      <c r="C1725" s="61">
        <v>3211.0</v>
      </c>
      <c r="D1725" s="57" t="s">
        <v>377</v>
      </c>
      <c r="E1725" s="62" t="str">
        <f t="shared" si="1"/>
        <v>Test</v>
      </c>
      <c r="F1725" s="53" t="str">
        <f t="shared" si="2"/>
        <v>Beijing_0</v>
      </c>
      <c r="G1725" s="53">
        <f t="shared" si="3"/>
        <v>0.1192132341</v>
      </c>
    </row>
    <row r="1726">
      <c r="A1726" s="61">
        <v>1.51526462E9</v>
      </c>
      <c r="B1726" s="61">
        <v>0.0</v>
      </c>
      <c r="C1726" s="61">
        <v>211.0</v>
      </c>
      <c r="D1726" s="57" t="s">
        <v>377</v>
      </c>
      <c r="E1726" s="62" t="str">
        <f t="shared" si="1"/>
        <v>Test</v>
      </c>
      <c r="F1726" s="53" t="str">
        <f t="shared" si="2"/>
        <v>Beijing_0</v>
      </c>
      <c r="G1726" s="53">
        <f t="shared" si="3"/>
        <v>0.1818054988</v>
      </c>
    </row>
    <row r="1727">
      <c r="A1727" s="61">
        <v>1.51510263E9</v>
      </c>
      <c r="B1727" s="61">
        <v>0.0</v>
      </c>
      <c r="C1727" s="61">
        <v>2379.0</v>
      </c>
      <c r="D1727" s="57" t="s">
        <v>377</v>
      </c>
      <c r="E1727" s="62" t="str">
        <f t="shared" si="1"/>
        <v>Test</v>
      </c>
      <c r="F1727" s="53" t="str">
        <f t="shared" si="2"/>
        <v>Beijing_0</v>
      </c>
      <c r="G1727" s="53">
        <f t="shared" si="3"/>
        <v>0.6689810493</v>
      </c>
    </row>
    <row r="1728">
      <c r="A1728" s="61">
        <v>1.515779672E9</v>
      </c>
      <c r="B1728" s="61">
        <v>0.0</v>
      </c>
      <c r="C1728" s="61">
        <v>1487.0</v>
      </c>
      <c r="D1728" s="57" t="s">
        <v>377</v>
      </c>
      <c r="E1728" s="62" t="str">
        <f t="shared" si="1"/>
        <v>Test</v>
      </c>
      <c r="F1728" s="53" t="str">
        <f t="shared" si="2"/>
        <v>Beijing_0</v>
      </c>
      <c r="G1728" s="53">
        <f t="shared" si="3"/>
        <v>0.3174572837</v>
      </c>
    </row>
    <row r="1729">
      <c r="A1729" s="61">
        <v>1.515973272E9</v>
      </c>
      <c r="B1729" s="61">
        <v>0.0</v>
      </c>
      <c r="C1729" s="61">
        <v>173.0</v>
      </c>
      <c r="D1729" s="57" t="s">
        <v>377</v>
      </c>
      <c r="E1729" s="62" t="str">
        <f t="shared" si="1"/>
        <v>Test</v>
      </c>
      <c r="F1729" s="53" t="str">
        <f t="shared" si="2"/>
        <v>Beijing_0</v>
      </c>
      <c r="G1729" s="53">
        <f t="shared" si="3"/>
        <v>0.7277369838</v>
      </c>
    </row>
    <row r="1730">
      <c r="A1730" s="61">
        <v>1.519099302E9</v>
      </c>
      <c r="B1730" s="61">
        <v>0.0</v>
      </c>
      <c r="C1730" s="61">
        <v>417.0</v>
      </c>
      <c r="D1730" s="57" t="s">
        <v>377</v>
      </c>
      <c r="E1730" s="62" t="str">
        <f t="shared" si="1"/>
        <v>Test</v>
      </c>
      <c r="F1730" s="53" t="str">
        <f t="shared" si="2"/>
        <v>Beijing_0</v>
      </c>
      <c r="G1730" s="53">
        <f t="shared" si="3"/>
        <v>0.223937896</v>
      </c>
    </row>
    <row r="1731">
      <c r="A1731" s="61">
        <v>1.511809102E9</v>
      </c>
      <c r="B1731" s="61">
        <v>0.0</v>
      </c>
      <c r="C1731" s="61">
        <v>771.0</v>
      </c>
      <c r="D1731" s="57" t="s">
        <v>377</v>
      </c>
      <c r="E1731" s="62" t="str">
        <f t="shared" si="1"/>
        <v>Test</v>
      </c>
      <c r="F1731" s="53" t="str">
        <f t="shared" si="2"/>
        <v>Beijing_0</v>
      </c>
      <c r="G1731" s="53">
        <f t="shared" si="3"/>
        <v>0.255513607</v>
      </c>
    </row>
    <row r="1732">
      <c r="A1732" s="61">
        <v>1.51840702E9</v>
      </c>
      <c r="B1732" s="61">
        <v>0.0</v>
      </c>
      <c r="C1732" s="61">
        <v>3127.0</v>
      </c>
      <c r="D1732" s="57" t="s">
        <v>377</v>
      </c>
      <c r="E1732" s="62" t="str">
        <f t="shared" si="1"/>
        <v>Test</v>
      </c>
      <c r="F1732" s="53" t="str">
        <f t="shared" si="2"/>
        <v>Beijing_0</v>
      </c>
      <c r="G1732" s="53">
        <f t="shared" si="3"/>
        <v>0.3573015681</v>
      </c>
    </row>
    <row r="1733">
      <c r="A1733" s="61">
        <v>1.51924677E9</v>
      </c>
      <c r="B1733" s="61">
        <v>0.0</v>
      </c>
      <c r="C1733" s="61">
        <v>2111.0</v>
      </c>
      <c r="D1733" s="57" t="s">
        <v>377</v>
      </c>
      <c r="E1733" s="62" t="str">
        <f t="shared" si="1"/>
        <v>Test</v>
      </c>
      <c r="F1733" s="53" t="str">
        <f t="shared" si="2"/>
        <v>Beijing_0</v>
      </c>
      <c r="G1733" s="53">
        <f t="shared" si="3"/>
        <v>0.6366090974</v>
      </c>
    </row>
    <row r="1734">
      <c r="A1734" s="61">
        <v>1.515405692E9</v>
      </c>
      <c r="B1734" s="61">
        <v>0.0</v>
      </c>
      <c r="C1734" s="61">
        <v>961.0</v>
      </c>
      <c r="D1734" s="57" t="s">
        <v>377</v>
      </c>
      <c r="E1734" s="62" t="str">
        <f t="shared" si="1"/>
        <v>Test</v>
      </c>
      <c r="F1734" s="53" t="str">
        <f t="shared" si="2"/>
        <v>Beijing_0</v>
      </c>
      <c r="G1734" s="53">
        <f t="shared" si="3"/>
        <v>0.03860765102</v>
      </c>
    </row>
    <row r="1735">
      <c r="A1735" s="61">
        <v>1.514974132E9</v>
      </c>
      <c r="B1735" s="61">
        <v>0.0</v>
      </c>
      <c r="C1735" s="61">
        <v>1210.0</v>
      </c>
      <c r="D1735" s="57" t="s">
        <v>377</v>
      </c>
      <c r="E1735" s="62" t="str">
        <f t="shared" si="1"/>
        <v>Test</v>
      </c>
      <c r="F1735" s="53" t="str">
        <f t="shared" si="2"/>
        <v>Beijing_0</v>
      </c>
      <c r="G1735" s="53">
        <f t="shared" si="3"/>
        <v>0.8813597436</v>
      </c>
    </row>
    <row r="1736">
      <c r="A1736" s="61">
        <v>1.517566661E9</v>
      </c>
      <c r="B1736" s="61">
        <v>0.0</v>
      </c>
      <c r="C1736" s="61">
        <v>1170.0</v>
      </c>
      <c r="D1736" s="57" t="s">
        <v>377</v>
      </c>
      <c r="E1736" s="62" t="str">
        <f t="shared" si="1"/>
        <v>Test</v>
      </c>
      <c r="F1736" s="53" t="str">
        <f t="shared" si="2"/>
        <v>Beijing_0</v>
      </c>
      <c r="G1736" s="53">
        <f t="shared" si="3"/>
        <v>0.8631024512</v>
      </c>
    </row>
    <row r="1737">
      <c r="A1737" s="61">
        <v>1.511916202E9</v>
      </c>
      <c r="B1737" s="61">
        <v>0.0</v>
      </c>
      <c r="C1737" s="61">
        <v>1028.0</v>
      </c>
      <c r="D1737" s="57" t="s">
        <v>377</v>
      </c>
      <c r="E1737" s="62" t="str">
        <f t="shared" si="1"/>
        <v>Test</v>
      </c>
      <c r="F1737" s="53" t="str">
        <f t="shared" si="2"/>
        <v>Beijing_0</v>
      </c>
      <c r="G1737" s="53">
        <f t="shared" si="3"/>
        <v>0.07853711673</v>
      </c>
    </row>
    <row r="1738">
      <c r="A1738" s="61">
        <v>1.51288142E9</v>
      </c>
      <c r="B1738" s="61">
        <v>0.0</v>
      </c>
      <c r="C1738" s="61">
        <v>1791.0</v>
      </c>
      <c r="D1738" s="57" t="s">
        <v>377</v>
      </c>
      <c r="E1738" s="62" t="str">
        <f t="shared" si="1"/>
        <v>Test</v>
      </c>
      <c r="F1738" s="53" t="str">
        <f t="shared" si="2"/>
        <v>Beijing_0</v>
      </c>
      <c r="G1738" s="53">
        <f t="shared" si="3"/>
        <v>0.4930599603</v>
      </c>
    </row>
    <row r="1739">
      <c r="A1739" s="61">
        <v>1.514216732E9</v>
      </c>
      <c r="B1739" s="61">
        <v>0.0</v>
      </c>
      <c r="C1739" s="61">
        <v>4445.0</v>
      </c>
      <c r="D1739" s="57" t="s">
        <v>377</v>
      </c>
      <c r="E1739" s="62" t="str">
        <f t="shared" si="1"/>
        <v>Test</v>
      </c>
      <c r="F1739" s="53" t="str">
        <f t="shared" si="2"/>
        <v>Beijing_0</v>
      </c>
      <c r="G1739" s="53">
        <f t="shared" si="3"/>
        <v>0.5166718196</v>
      </c>
    </row>
    <row r="1740">
      <c r="A1740" s="61">
        <v>1.514284632E9</v>
      </c>
      <c r="B1740" s="61">
        <v>0.0</v>
      </c>
      <c r="C1740" s="61">
        <v>44.0</v>
      </c>
      <c r="D1740" s="57" t="s">
        <v>377</v>
      </c>
      <c r="E1740" s="62" t="str">
        <f t="shared" si="1"/>
        <v>Test</v>
      </c>
      <c r="F1740" s="53" t="str">
        <f t="shared" si="2"/>
        <v>Beijing_0</v>
      </c>
      <c r="G1740" s="53">
        <f t="shared" si="3"/>
        <v>0.1086332464</v>
      </c>
    </row>
    <row r="1741">
      <c r="A1741" s="61">
        <v>1.51818712E9</v>
      </c>
      <c r="B1741" s="61">
        <v>0.0</v>
      </c>
      <c r="C1741" s="61">
        <v>1049.0</v>
      </c>
      <c r="D1741" s="57" t="s">
        <v>377</v>
      </c>
      <c r="E1741" s="62" t="str">
        <f t="shared" si="1"/>
        <v>Test</v>
      </c>
      <c r="F1741" s="53" t="str">
        <f t="shared" si="2"/>
        <v>Beijing_0</v>
      </c>
      <c r="G1741" s="53">
        <f t="shared" si="3"/>
        <v>0.1232154977</v>
      </c>
    </row>
    <row r="1742">
      <c r="A1742" s="61">
        <v>1.515250572E9</v>
      </c>
      <c r="B1742" s="61">
        <v>0.0</v>
      </c>
      <c r="C1742" s="61">
        <v>1265.0</v>
      </c>
      <c r="D1742" s="57" t="s">
        <v>377</v>
      </c>
      <c r="E1742" s="62" t="str">
        <f t="shared" si="1"/>
        <v>Test</v>
      </c>
      <c r="F1742" s="53" t="str">
        <f t="shared" si="2"/>
        <v>Beijing_0</v>
      </c>
      <c r="G1742" s="53">
        <f t="shared" si="3"/>
        <v>0.366436169</v>
      </c>
    </row>
    <row r="1743">
      <c r="A1743" s="61">
        <v>1.516826791E9</v>
      </c>
      <c r="B1743" s="61">
        <v>0.0</v>
      </c>
      <c r="C1743" s="61">
        <v>306.0</v>
      </c>
      <c r="D1743" s="57" t="s">
        <v>377</v>
      </c>
      <c r="E1743" s="62" t="str">
        <f t="shared" si="1"/>
        <v>Test</v>
      </c>
      <c r="F1743" s="53" t="str">
        <f t="shared" si="2"/>
        <v>Beijing_0</v>
      </c>
      <c r="G1743" s="53">
        <f t="shared" si="3"/>
        <v>0.2234383202</v>
      </c>
    </row>
    <row r="1744">
      <c r="A1744" s="61">
        <v>1.51853398E9</v>
      </c>
      <c r="B1744" s="61">
        <v>0.0</v>
      </c>
      <c r="C1744" s="61">
        <v>2476.0</v>
      </c>
      <c r="D1744" s="57" t="s">
        <v>377</v>
      </c>
      <c r="E1744" s="62" t="str">
        <f t="shared" si="1"/>
        <v>Test</v>
      </c>
      <c r="F1744" s="53" t="str">
        <f t="shared" si="2"/>
        <v>Beijing_0</v>
      </c>
      <c r="G1744" s="53">
        <f t="shared" si="3"/>
        <v>0.4216178954</v>
      </c>
    </row>
    <row r="1745">
      <c r="A1745" s="61">
        <v>1.514347432E9</v>
      </c>
      <c r="B1745" s="61">
        <v>0.0</v>
      </c>
      <c r="C1745" s="61">
        <v>2082.0</v>
      </c>
      <c r="D1745" s="57" t="s">
        <v>377</v>
      </c>
      <c r="E1745" s="62" t="str">
        <f t="shared" si="1"/>
        <v>Test</v>
      </c>
      <c r="F1745" s="53" t="str">
        <f t="shared" si="2"/>
        <v>Beijing_0</v>
      </c>
      <c r="G1745" s="53">
        <f t="shared" si="3"/>
        <v>0.226202321</v>
      </c>
    </row>
    <row r="1746">
      <c r="A1746" s="61">
        <v>1.514568831E9</v>
      </c>
      <c r="B1746" s="61">
        <v>0.0</v>
      </c>
      <c r="C1746" s="61">
        <v>1112.0</v>
      </c>
      <c r="D1746" s="57" t="s">
        <v>377</v>
      </c>
      <c r="E1746" s="62" t="str">
        <f t="shared" si="1"/>
        <v>Test</v>
      </c>
      <c r="F1746" s="53" t="str">
        <f t="shared" si="2"/>
        <v>Beijing_0</v>
      </c>
      <c r="G1746" s="53">
        <f t="shared" si="3"/>
        <v>0.5436072434</v>
      </c>
    </row>
    <row r="1747">
      <c r="A1747" s="61">
        <v>1.515405021E9</v>
      </c>
      <c r="B1747" s="61">
        <v>0.0</v>
      </c>
      <c r="C1747" s="61">
        <v>2221.0</v>
      </c>
      <c r="D1747" s="57" t="s">
        <v>377</v>
      </c>
      <c r="E1747" s="62" t="str">
        <f t="shared" si="1"/>
        <v>Test</v>
      </c>
      <c r="F1747" s="53" t="str">
        <f t="shared" si="2"/>
        <v>Beijing_0</v>
      </c>
      <c r="G1747" s="53">
        <f t="shared" si="3"/>
        <v>0.6592618372</v>
      </c>
    </row>
    <row r="1748">
      <c r="A1748" s="61">
        <v>1.51210602E9</v>
      </c>
      <c r="B1748" s="61">
        <v>0.0</v>
      </c>
      <c r="C1748" s="61">
        <v>446.0</v>
      </c>
      <c r="D1748" s="57" t="s">
        <v>377</v>
      </c>
      <c r="E1748" s="62" t="str">
        <f t="shared" si="1"/>
        <v>Test</v>
      </c>
      <c r="F1748" s="53" t="str">
        <f t="shared" si="2"/>
        <v>Beijing_0</v>
      </c>
      <c r="G1748" s="53">
        <f t="shared" si="3"/>
        <v>0.1893115437</v>
      </c>
    </row>
    <row r="1749">
      <c r="A1749" s="61">
        <v>1.516810672E9</v>
      </c>
      <c r="B1749" s="61">
        <v>0.0</v>
      </c>
      <c r="C1749" s="61">
        <v>769.0</v>
      </c>
      <c r="D1749" s="57" t="s">
        <v>377</v>
      </c>
      <c r="E1749" s="62" t="str">
        <f t="shared" si="1"/>
        <v>Test</v>
      </c>
      <c r="F1749" s="53" t="str">
        <f t="shared" si="2"/>
        <v>Beijing_0</v>
      </c>
      <c r="G1749" s="53">
        <f t="shared" si="3"/>
        <v>0.03864961037</v>
      </c>
    </row>
    <row r="1750">
      <c r="A1750" s="61">
        <v>1.512204531E9</v>
      </c>
      <c r="B1750" s="61">
        <v>0.0</v>
      </c>
      <c r="C1750" s="61">
        <v>1375.0</v>
      </c>
      <c r="D1750" s="57" t="s">
        <v>377</v>
      </c>
      <c r="E1750" s="62" t="str">
        <f t="shared" si="1"/>
        <v>Test</v>
      </c>
      <c r="F1750" s="53" t="str">
        <f t="shared" si="2"/>
        <v>Beijing_0</v>
      </c>
      <c r="G1750" s="53">
        <f t="shared" si="3"/>
        <v>0.3842973643</v>
      </c>
    </row>
    <row r="1751">
      <c r="A1751" s="61">
        <v>1.513935542E9</v>
      </c>
      <c r="B1751" s="61">
        <v>0.0</v>
      </c>
      <c r="C1751" s="61">
        <v>4282.0</v>
      </c>
      <c r="D1751" s="57" t="s">
        <v>377</v>
      </c>
      <c r="E1751" s="62" t="str">
        <f t="shared" si="1"/>
        <v>Test</v>
      </c>
      <c r="F1751" s="53" t="str">
        <f t="shared" si="2"/>
        <v>Beijing_0</v>
      </c>
      <c r="G1751" s="53">
        <f t="shared" si="3"/>
        <v>0.7292739533</v>
      </c>
    </row>
    <row r="1752">
      <c r="A1752" s="61">
        <v>1.518856211E9</v>
      </c>
      <c r="B1752" s="61">
        <v>0.0</v>
      </c>
      <c r="C1752" s="61">
        <v>159.0</v>
      </c>
      <c r="D1752" s="57" t="s">
        <v>377</v>
      </c>
      <c r="E1752" s="62" t="str">
        <f t="shared" si="1"/>
        <v>Test</v>
      </c>
      <c r="F1752" s="53" t="str">
        <f t="shared" si="2"/>
        <v>Beijing_0</v>
      </c>
      <c r="G1752" s="53">
        <f t="shared" si="3"/>
        <v>0.6494329285</v>
      </c>
    </row>
    <row r="1753">
      <c r="A1753" s="61">
        <v>1.512863802E9</v>
      </c>
      <c r="B1753" s="61">
        <v>0.0</v>
      </c>
      <c r="C1753" s="61">
        <v>1489.0</v>
      </c>
      <c r="D1753" s="57" t="s">
        <v>377</v>
      </c>
      <c r="E1753" s="62" t="str">
        <f t="shared" si="1"/>
        <v>Test</v>
      </c>
      <c r="F1753" s="53" t="str">
        <f t="shared" si="2"/>
        <v>Beijing_0</v>
      </c>
      <c r="G1753" s="53">
        <f t="shared" si="3"/>
        <v>0.1794562614</v>
      </c>
    </row>
    <row r="1754">
      <c r="A1754" s="61">
        <v>1.513607172E9</v>
      </c>
      <c r="B1754" s="61">
        <v>0.0</v>
      </c>
      <c r="C1754" s="61">
        <v>1624.0</v>
      </c>
      <c r="D1754" s="57" t="s">
        <v>377</v>
      </c>
      <c r="E1754" s="62" t="str">
        <f t="shared" si="1"/>
        <v>Test</v>
      </c>
      <c r="F1754" s="53" t="str">
        <f t="shared" si="2"/>
        <v>Beijing_0</v>
      </c>
      <c r="G1754" s="53">
        <f t="shared" si="3"/>
        <v>0.9478260096</v>
      </c>
    </row>
    <row r="1755">
      <c r="A1755" s="61">
        <v>1.516637221E9</v>
      </c>
      <c r="B1755" s="61">
        <v>0.0</v>
      </c>
      <c r="C1755" s="61">
        <v>988.0</v>
      </c>
      <c r="D1755" s="57" t="s">
        <v>377</v>
      </c>
      <c r="E1755" s="62" t="str">
        <f t="shared" si="1"/>
        <v>Test</v>
      </c>
      <c r="F1755" s="53" t="str">
        <f t="shared" si="2"/>
        <v>Beijing_0</v>
      </c>
      <c r="G1755" s="53">
        <f t="shared" si="3"/>
        <v>0.4612912248</v>
      </c>
    </row>
    <row r="1756">
      <c r="A1756" s="61">
        <v>1.518423522E9</v>
      </c>
      <c r="B1756" s="61">
        <v>0.0</v>
      </c>
      <c r="C1756" s="61">
        <v>5501.0</v>
      </c>
      <c r="D1756" s="57" t="s">
        <v>377</v>
      </c>
      <c r="E1756" s="62" t="str">
        <f t="shared" si="1"/>
        <v>Test</v>
      </c>
      <c r="F1756" s="53" t="str">
        <f t="shared" si="2"/>
        <v>Beijing_0</v>
      </c>
      <c r="G1756" s="53">
        <f t="shared" si="3"/>
        <v>0.6179680974</v>
      </c>
    </row>
    <row r="1757">
      <c r="A1757" s="61">
        <v>1.514163482E9</v>
      </c>
      <c r="B1757" s="61">
        <v>0.0</v>
      </c>
      <c r="C1757" s="61">
        <v>595.0</v>
      </c>
      <c r="D1757" s="57" t="s">
        <v>377</v>
      </c>
      <c r="E1757" s="62" t="str">
        <f t="shared" si="1"/>
        <v>Test</v>
      </c>
      <c r="F1757" s="53" t="str">
        <f t="shared" si="2"/>
        <v>Beijing_0</v>
      </c>
      <c r="G1757" s="53">
        <f t="shared" si="3"/>
        <v>0.7700445664</v>
      </c>
    </row>
    <row r="1758">
      <c r="A1758" s="61">
        <v>1.516767862E9</v>
      </c>
      <c r="B1758" s="61">
        <v>0.0</v>
      </c>
      <c r="C1758" s="61">
        <v>1154.0</v>
      </c>
      <c r="D1758" s="57" t="s">
        <v>377</v>
      </c>
      <c r="E1758" s="62" t="str">
        <f t="shared" si="1"/>
        <v>Test</v>
      </c>
      <c r="F1758" s="53" t="str">
        <f t="shared" si="2"/>
        <v>Beijing_0</v>
      </c>
      <c r="G1758" s="53">
        <f t="shared" si="3"/>
        <v>0.6102422636</v>
      </c>
    </row>
    <row r="1759">
      <c r="A1759" s="61">
        <v>1.517262722E9</v>
      </c>
      <c r="B1759" s="61">
        <v>0.0</v>
      </c>
      <c r="C1759" s="61">
        <v>345.0</v>
      </c>
      <c r="D1759" s="57" t="s">
        <v>377</v>
      </c>
      <c r="E1759" s="62" t="str">
        <f t="shared" si="1"/>
        <v>Test</v>
      </c>
      <c r="F1759" s="53" t="str">
        <f t="shared" si="2"/>
        <v>Beijing_0</v>
      </c>
      <c r="G1759" s="53">
        <f t="shared" si="3"/>
        <v>0.6060732726</v>
      </c>
    </row>
    <row r="1760">
      <c r="A1760" s="61">
        <v>1.512989331E9</v>
      </c>
      <c r="B1760" s="61">
        <v>0.0</v>
      </c>
      <c r="C1760" s="61">
        <v>1298.0</v>
      </c>
      <c r="D1760" s="57" t="s">
        <v>377</v>
      </c>
      <c r="E1760" s="62" t="str">
        <f t="shared" si="1"/>
        <v>Test</v>
      </c>
      <c r="F1760" s="53" t="str">
        <f t="shared" si="2"/>
        <v>Beijing_0</v>
      </c>
      <c r="G1760" s="53">
        <f t="shared" si="3"/>
        <v>0.6149360602</v>
      </c>
    </row>
    <row r="1761">
      <c r="A1761" s="61">
        <v>1.51369695E9</v>
      </c>
      <c r="B1761" s="61">
        <v>0.0</v>
      </c>
      <c r="C1761" s="61">
        <v>1019.0</v>
      </c>
      <c r="D1761" s="57" t="s">
        <v>377</v>
      </c>
      <c r="E1761" s="62" t="str">
        <f t="shared" si="1"/>
        <v>Test</v>
      </c>
      <c r="F1761" s="53" t="str">
        <f t="shared" si="2"/>
        <v>Beijing_0</v>
      </c>
      <c r="G1761" s="53">
        <f t="shared" si="3"/>
        <v>0.5368449369</v>
      </c>
    </row>
    <row r="1762">
      <c r="A1762" s="61">
        <v>1.516271892E9</v>
      </c>
      <c r="B1762" s="61">
        <v>0.0</v>
      </c>
      <c r="C1762" s="61">
        <v>3711.0</v>
      </c>
      <c r="D1762" s="57" t="s">
        <v>377</v>
      </c>
      <c r="E1762" s="62" t="str">
        <f t="shared" si="1"/>
        <v>Test</v>
      </c>
      <c r="F1762" s="53" t="str">
        <f t="shared" si="2"/>
        <v>Beijing_0</v>
      </c>
      <c r="G1762" s="53">
        <f t="shared" si="3"/>
        <v>0.6233201333</v>
      </c>
    </row>
    <row r="1763">
      <c r="A1763" s="61">
        <v>1.51783971E9</v>
      </c>
      <c r="B1763" s="61">
        <v>0.0</v>
      </c>
      <c r="C1763" s="61">
        <v>1838.0</v>
      </c>
      <c r="D1763" s="57" t="s">
        <v>377</v>
      </c>
      <c r="E1763" s="62" t="str">
        <f t="shared" si="1"/>
        <v>Test</v>
      </c>
      <c r="F1763" s="53" t="str">
        <f t="shared" si="2"/>
        <v>Beijing_0</v>
      </c>
      <c r="G1763" s="53">
        <f t="shared" si="3"/>
        <v>0.2975529731</v>
      </c>
    </row>
    <row r="1764">
      <c r="A1764" s="61">
        <v>1.514356691E9</v>
      </c>
      <c r="B1764" s="61">
        <v>0.0</v>
      </c>
      <c r="C1764" s="61">
        <v>3299.0</v>
      </c>
      <c r="D1764" s="57" t="s">
        <v>377</v>
      </c>
      <c r="E1764" s="62" t="str">
        <f t="shared" si="1"/>
        <v>Test</v>
      </c>
      <c r="F1764" s="53" t="str">
        <f t="shared" si="2"/>
        <v>Beijing_0</v>
      </c>
      <c r="G1764" s="53">
        <f t="shared" si="3"/>
        <v>0.8150260705</v>
      </c>
    </row>
    <row r="1765">
      <c r="A1765" s="61">
        <v>1.515091801E9</v>
      </c>
      <c r="B1765" s="61">
        <v>0.0</v>
      </c>
      <c r="C1765" s="61">
        <v>2755.0</v>
      </c>
      <c r="D1765" s="57" t="s">
        <v>377</v>
      </c>
      <c r="E1765" s="62" t="str">
        <f t="shared" si="1"/>
        <v>Test</v>
      </c>
      <c r="F1765" s="53" t="str">
        <f t="shared" si="2"/>
        <v>Beijing_0</v>
      </c>
      <c r="G1765" s="53">
        <f t="shared" si="3"/>
        <v>0.1977053732</v>
      </c>
    </row>
    <row r="1766">
      <c r="A1766" s="61">
        <v>1.511431091E9</v>
      </c>
      <c r="B1766" s="61">
        <v>0.0</v>
      </c>
      <c r="C1766" s="61">
        <v>1356.0</v>
      </c>
      <c r="D1766" s="57" t="s">
        <v>377</v>
      </c>
      <c r="E1766" s="62" t="str">
        <f t="shared" si="1"/>
        <v>Test</v>
      </c>
      <c r="F1766" s="53" t="str">
        <f t="shared" si="2"/>
        <v>Beijing_0</v>
      </c>
      <c r="G1766" s="53">
        <f t="shared" si="3"/>
        <v>0.3338294537</v>
      </c>
    </row>
    <row r="1767">
      <c r="A1767" s="61">
        <v>1.514239562E9</v>
      </c>
      <c r="B1767" s="61">
        <v>0.0</v>
      </c>
      <c r="C1767" s="61">
        <v>3906.0</v>
      </c>
      <c r="D1767" s="57" t="s">
        <v>377</v>
      </c>
      <c r="E1767" s="62" t="str">
        <f t="shared" si="1"/>
        <v>Test</v>
      </c>
      <c r="F1767" s="53" t="str">
        <f t="shared" si="2"/>
        <v>Beijing_0</v>
      </c>
      <c r="G1767" s="53">
        <f t="shared" si="3"/>
        <v>0.3471655003</v>
      </c>
    </row>
    <row r="1768">
      <c r="A1768" s="61">
        <v>1.51897322E9</v>
      </c>
      <c r="B1768" s="61">
        <v>0.0</v>
      </c>
      <c r="C1768" s="61">
        <v>746.0</v>
      </c>
      <c r="D1768" s="57" t="s">
        <v>377</v>
      </c>
      <c r="E1768" s="62" t="str">
        <f t="shared" si="1"/>
        <v>Test</v>
      </c>
      <c r="F1768" s="53" t="str">
        <f t="shared" si="2"/>
        <v>Beijing_0</v>
      </c>
      <c r="G1768" s="53">
        <f t="shared" si="3"/>
        <v>0.872088032</v>
      </c>
    </row>
    <row r="1769">
      <c r="A1769" s="61">
        <v>1.514569082E9</v>
      </c>
      <c r="B1769" s="61">
        <v>0.0</v>
      </c>
      <c r="C1769" s="61">
        <v>2477.0</v>
      </c>
      <c r="D1769" s="57" t="s">
        <v>377</v>
      </c>
      <c r="E1769" s="62" t="str">
        <f t="shared" si="1"/>
        <v>Test</v>
      </c>
      <c r="F1769" s="53" t="str">
        <f t="shared" si="2"/>
        <v>Beijing_0</v>
      </c>
      <c r="G1769" s="53">
        <f t="shared" si="3"/>
        <v>0.6658262872</v>
      </c>
    </row>
    <row r="1770">
      <c r="A1770" s="61">
        <v>1.511389091E9</v>
      </c>
      <c r="B1770" s="61">
        <v>0.0</v>
      </c>
      <c r="C1770" s="61">
        <v>4574.0</v>
      </c>
      <c r="D1770" s="57" t="s">
        <v>377</v>
      </c>
      <c r="E1770" s="62" t="str">
        <f t="shared" si="1"/>
        <v>Test</v>
      </c>
      <c r="F1770" s="53" t="str">
        <f t="shared" si="2"/>
        <v>Beijing_0</v>
      </c>
      <c r="G1770" s="53">
        <f t="shared" si="3"/>
        <v>0.1066917704</v>
      </c>
    </row>
    <row r="1771">
      <c r="A1771" s="61">
        <v>1.518671812E9</v>
      </c>
      <c r="B1771" s="61">
        <v>0.0</v>
      </c>
      <c r="C1771" s="61">
        <v>492.0</v>
      </c>
      <c r="D1771" s="57" t="s">
        <v>377</v>
      </c>
      <c r="E1771" s="62" t="str">
        <f t="shared" si="1"/>
        <v>Test</v>
      </c>
      <c r="F1771" s="53" t="str">
        <f t="shared" si="2"/>
        <v>Beijing_0</v>
      </c>
      <c r="G1771" s="53">
        <f t="shared" si="3"/>
        <v>0.3919113944</v>
      </c>
    </row>
    <row r="1772">
      <c r="A1772" s="61">
        <v>1.519448882E9</v>
      </c>
      <c r="B1772" s="61">
        <v>0.0</v>
      </c>
      <c r="C1772" s="61">
        <v>2694.0</v>
      </c>
      <c r="D1772" s="57" t="s">
        <v>377</v>
      </c>
      <c r="E1772" s="62" t="str">
        <f t="shared" si="1"/>
        <v>Test</v>
      </c>
      <c r="F1772" s="53" t="str">
        <f t="shared" si="2"/>
        <v>Beijing_0</v>
      </c>
      <c r="G1772" s="53">
        <f t="shared" si="3"/>
        <v>0.9447764007</v>
      </c>
    </row>
    <row r="1773">
      <c r="A1773" s="61">
        <v>1.512915412E9</v>
      </c>
      <c r="B1773" s="61">
        <v>0.0</v>
      </c>
      <c r="C1773" s="61">
        <v>2334.0</v>
      </c>
      <c r="D1773" s="57" t="s">
        <v>377</v>
      </c>
      <c r="E1773" s="62" t="str">
        <f t="shared" si="1"/>
        <v>Test</v>
      </c>
      <c r="F1773" s="53" t="str">
        <f t="shared" si="2"/>
        <v>Beijing_0</v>
      </c>
      <c r="G1773" s="53">
        <f t="shared" si="3"/>
        <v>0.3284524327</v>
      </c>
    </row>
    <row r="1774">
      <c r="A1774" s="61">
        <v>1.51336359E9</v>
      </c>
      <c r="B1774" s="61">
        <v>0.0</v>
      </c>
      <c r="C1774" s="61">
        <v>3154.0</v>
      </c>
      <c r="D1774" s="57" t="s">
        <v>377</v>
      </c>
      <c r="E1774" s="62" t="str">
        <f t="shared" si="1"/>
        <v>Test</v>
      </c>
      <c r="F1774" s="53" t="str">
        <f t="shared" si="2"/>
        <v>Beijing_0</v>
      </c>
      <c r="G1774" s="53">
        <f t="shared" si="3"/>
        <v>0.4770763479</v>
      </c>
    </row>
    <row r="1775">
      <c r="A1775" s="61">
        <v>1.519115271E9</v>
      </c>
      <c r="B1775" s="61">
        <v>0.0</v>
      </c>
      <c r="C1775" s="61">
        <v>1678.0</v>
      </c>
      <c r="D1775" s="57" t="s">
        <v>377</v>
      </c>
      <c r="E1775" s="62" t="str">
        <f t="shared" si="1"/>
        <v>Test</v>
      </c>
      <c r="F1775" s="53" t="str">
        <f t="shared" si="2"/>
        <v>Beijing_0</v>
      </c>
      <c r="G1775" s="53">
        <f t="shared" si="3"/>
        <v>0.1675465116</v>
      </c>
    </row>
    <row r="1776">
      <c r="A1776" s="61">
        <v>1.516475081E9</v>
      </c>
      <c r="B1776" s="61">
        <v>0.0</v>
      </c>
      <c r="C1776" s="61">
        <v>1903.0</v>
      </c>
      <c r="D1776" s="57" t="s">
        <v>377</v>
      </c>
      <c r="E1776" s="62" t="str">
        <f t="shared" si="1"/>
        <v>Test</v>
      </c>
      <c r="F1776" s="53" t="str">
        <f t="shared" si="2"/>
        <v>Beijing_0</v>
      </c>
      <c r="G1776" s="53">
        <f t="shared" si="3"/>
        <v>0.185219197</v>
      </c>
    </row>
    <row r="1777">
      <c r="A1777" s="61">
        <v>1.51398588E9</v>
      </c>
      <c r="B1777" s="61">
        <v>0.0</v>
      </c>
      <c r="C1777" s="61">
        <v>582.0</v>
      </c>
      <c r="D1777" s="57" t="s">
        <v>377</v>
      </c>
      <c r="E1777" s="62" t="str">
        <f t="shared" si="1"/>
        <v>Test</v>
      </c>
      <c r="F1777" s="53" t="str">
        <f t="shared" si="2"/>
        <v>Beijing_0</v>
      </c>
      <c r="G1777" s="53">
        <f t="shared" si="3"/>
        <v>0.2874382742</v>
      </c>
    </row>
    <row r="1778">
      <c r="A1778" s="61">
        <v>1.51939646E9</v>
      </c>
      <c r="B1778" s="61">
        <v>0.0</v>
      </c>
      <c r="C1778" s="61">
        <v>652.0</v>
      </c>
      <c r="D1778" s="57" t="s">
        <v>377</v>
      </c>
      <c r="E1778" s="62" t="str">
        <f t="shared" si="1"/>
        <v>Test</v>
      </c>
      <c r="F1778" s="53" t="str">
        <f t="shared" si="2"/>
        <v>Beijing_0</v>
      </c>
      <c r="G1778" s="53">
        <f t="shared" si="3"/>
        <v>0.6941862992</v>
      </c>
    </row>
    <row r="1779">
      <c r="A1779" s="61">
        <v>1.512256731E9</v>
      </c>
      <c r="B1779" s="61">
        <v>0.0</v>
      </c>
      <c r="C1779" s="61">
        <v>260.0</v>
      </c>
      <c r="D1779" s="57" t="s">
        <v>377</v>
      </c>
      <c r="E1779" s="62" t="str">
        <f t="shared" si="1"/>
        <v>Test</v>
      </c>
      <c r="F1779" s="53" t="str">
        <f t="shared" si="2"/>
        <v>Beijing_0</v>
      </c>
      <c r="G1779" s="53">
        <f t="shared" si="3"/>
        <v>0.6362994994</v>
      </c>
    </row>
    <row r="1780">
      <c r="A1780" s="61">
        <v>1.512814842E9</v>
      </c>
      <c r="B1780" s="61">
        <v>0.0</v>
      </c>
      <c r="C1780" s="61">
        <v>3320.0</v>
      </c>
      <c r="D1780" s="57" t="s">
        <v>377</v>
      </c>
      <c r="E1780" s="62" t="str">
        <f t="shared" si="1"/>
        <v>Test</v>
      </c>
      <c r="F1780" s="53" t="str">
        <f t="shared" si="2"/>
        <v>Beijing_0</v>
      </c>
      <c r="G1780" s="53">
        <f t="shared" si="3"/>
        <v>0.5434038891</v>
      </c>
    </row>
    <row r="1781">
      <c r="A1781" s="61">
        <v>1.518546891E9</v>
      </c>
      <c r="B1781" s="61">
        <v>0.0</v>
      </c>
      <c r="C1781" s="61">
        <v>1423.0</v>
      </c>
      <c r="D1781" s="57" t="s">
        <v>377</v>
      </c>
      <c r="E1781" s="62" t="str">
        <f t="shared" si="1"/>
        <v>Test</v>
      </c>
      <c r="F1781" s="53" t="str">
        <f t="shared" si="2"/>
        <v>Beijing_0</v>
      </c>
      <c r="G1781" s="53">
        <f t="shared" si="3"/>
        <v>0.9849345308</v>
      </c>
    </row>
    <row r="1782">
      <c r="A1782" s="61">
        <v>1.51480821E9</v>
      </c>
      <c r="B1782" s="61">
        <v>0.0</v>
      </c>
      <c r="C1782" s="61">
        <v>1825.0</v>
      </c>
      <c r="D1782" s="57" t="s">
        <v>377</v>
      </c>
      <c r="E1782" s="62" t="str">
        <f t="shared" si="1"/>
        <v>Test</v>
      </c>
      <c r="F1782" s="53" t="str">
        <f t="shared" si="2"/>
        <v>Beijing_0</v>
      </c>
      <c r="G1782" s="53">
        <f t="shared" si="3"/>
        <v>0.6134306567</v>
      </c>
    </row>
    <row r="1783">
      <c r="A1783" s="61">
        <v>1.518720251E9</v>
      </c>
      <c r="B1783" s="61">
        <v>0.0</v>
      </c>
      <c r="C1783" s="61">
        <v>2393.0</v>
      </c>
      <c r="D1783" s="57" t="s">
        <v>377</v>
      </c>
      <c r="E1783" s="62" t="str">
        <f t="shared" si="1"/>
        <v>Test</v>
      </c>
      <c r="F1783" s="53" t="str">
        <f t="shared" si="2"/>
        <v>Beijing_0</v>
      </c>
      <c r="G1783" s="53">
        <f t="shared" si="3"/>
        <v>0.5627749504</v>
      </c>
    </row>
    <row r="1784">
      <c r="A1784" s="61">
        <v>1.519879451E9</v>
      </c>
      <c r="B1784" s="61">
        <v>0.0</v>
      </c>
      <c r="C1784" s="61">
        <v>242.0</v>
      </c>
      <c r="D1784" s="57" t="s">
        <v>377</v>
      </c>
      <c r="E1784" s="62" t="str">
        <f t="shared" si="1"/>
        <v>Test</v>
      </c>
      <c r="F1784" s="53" t="str">
        <f t="shared" si="2"/>
        <v>Beijing_0</v>
      </c>
      <c r="G1784" s="53">
        <f t="shared" si="3"/>
        <v>0.9870419291</v>
      </c>
    </row>
    <row r="1785">
      <c r="A1785" s="61">
        <v>1.516360552E9</v>
      </c>
      <c r="B1785" s="61">
        <v>0.0</v>
      </c>
      <c r="C1785" s="61">
        <v>510.0</v>
      </c>
      <c r="D1785" s="57" t="s">
        <v>377</v>
      </c>
      <c r="E1785" s="62" t="str">
        <f t="shared" si="1"/>
        <v>Test</v>
      </c>
      <c r="F1785" s="53" t="str">
        <f t="shared" si="2"/>
        <v>Beijing_0</v>
      </c>
      <c r="G1785" s="53">
        <f t="shared" si="3"/>
        <v>0.07982704265</v>
      </c>
    </row>
    <row r="1786">
      <c r="A1786" s="61">
        <v>1.51421139E9</v>
      </c>
      <c r="B1786" s="61">
        <v>0.0</v>
      </c>
      <c r="C1786" s="61">
        <v>78.0</v>
      </c>
      <c r="D1786" s="57" t="s">
        <v>377</v>
      </c>
      <c r="E1786" s="62" t="str">
        <f t="shared" si="1"/>
        <v>Test</v>
      </c>
      <c r="F1786" s="53" t="str">
        <f t="shared" si="2"/>
        <v>Beijing_0</v>
      </c>
      <c r="G1786" s="53">
        <f t="shared" si="3"/>
        <v>0.843873037</v>
      </c>
    </row>
    <row r="1787">
      <c r="A1787" s="61">
        <v>1.51443692E9</v>
      </c>
      <c r="B1787" s="61">
        <v>0.0</v>
      </c>
      <c r="C1787" s="61">
        <v>1960.0</v>
      </c>
      <c r="D1787" s="57" t="s">
        <v>377</v>
      </c>
      <c r="E1787" s="62" t="str">
        <f t="shared" si="1"/>
        <v>Test</v>
      </c>
      <c r="F1787" s="53" t="str">
        <f t="shared" si="2"/>
        <v>Beijing_0</v>
      </c>
      <c r="G1787" s="53">
        <f t="shared" si="3"/>
        <v>0.4022090965</v>
      </c>
    </row>
    <row r="1788">
      <c r="A1788" s="61">
        <v>1.515221462E9</v>
      </c>
      <c r="B1788" s="61">
        <v>0.0</v>
      </c>
      <c r="C1788" s="61">
        <v>5061.0</v>
      </c>
      <c r="D1788" s="57" t="s">
        <v>377</v>
      </c>
      <c r="E1788" s="62" t="str">
        <f t="shared" si="1"/>
        <v>Test</v>
      </c>
      <c r="F1788" s="53" t="str">
        <f t="shared" si="2"/>
        <v>Beijing_0</v>
      </c>
      <c r="G1788" s="53">
        <f t="shared" si="3"/>
        <v>0.1399941708</v>
      </c>
    </row>
    <row r="1789">
      <c r="A1789" s="61">
        <v>1.517068671E9</v>
      </c>
      <c r="B1789" s="61">
        <v>0.0</v>
      </c>
      <c r="C1789" s="61">
        <v>1803.0</v>
      </c>
      <c r="D1789" s="57" t="s">
        <v>377</v>
      </c>
      <c r="E1789" s="62" t="str">
        <f t="shared" si="1"/>
        <v>Test</v>
      </c>
      <c r="F1789" s="53" t="str">
        <f t="shared" si="2"/>
        <v>Beijing_0</v>
      </c>
      <c r="G1789" s="53">
        <f t="shared" si="3"/>
        <v>0.7891923225</v>
      </c>
    </row>
    <row r="1790">
      <c r="A1790" s="61">
        <v>1.51371565E9</v>
      </c>
      <c r="B1790" s="61">
        <v>0.0</v>
      </c>
      <c r="C1790" s="61">
        <v>0.0</v>
      </c>
      <c r="D1790" s="57" t="s">
        <v>377</v>
      </c>
      <c r="E1790" s="62" t="str">
        <f t="shared" si="1"/>
        <v>Test</v>
      </c>
      <c r="F1790" s="53" t="str">
        <f t="shared" si="2"/>
        <v>Beijing_0</v>
      </c>
      <c r="G1790" s="53">
        <f t="shared" si="3"/>
        <v>0.1642931815</v>
      </c>
    </row>
    <row r="1791">
      <c r="A1791" s="61">
        <v>1.512390221E9</v>
      </c>
      <c r="B1791" s="61">
        <v>0.0</v>
      </c>
      <c r="C1791" s="61">
        <v>1874.0</v>
      </c>
      <c r="D1791" s="57" t="s">
        <v>377</v>
      </c>
      <c r="E1791" s="62" t="str">
        <f t="shared" si="1"/>
        <v>Test</v>
      </c>
      <c r="F1791" s="53" t="str">
        <f t="shared" si="2"/>
        <v>Beijing_0</v>
      </c>
      <c r="G1791" s="53">
        <f t="shared" si="3"/>
        <v>0.0420014521</v>
      </c>
    </row>
    <row r="1792">
      <c r="A1792" s="61">
        <v>1.519537031E9</v>
      </c>
      <c r="B1792" s="61">
        <v>0.0</v>
      </c>
      <c r="C1792" s="61">
        <v>1697.0</v>
      </c>
      <c r="D1792" s="57" t="s">
        <v>377</v>
      </c>
      <c r="E1792" s="62" t="str">
        <f t="shared" si="1"/>
        <v>Test</v>
      </c>
      <c r="F1792" s="53" t="str">
        <f t="shared" si="2"/>
        <v>Beijing_0</v>
      </c>
      <c r="G1792" s="53">
        <f t="shared" si="3"/>
        <v>0.9019099838</v>
      </c>
    </row>
    <row r="1793">
      <c r="A1793" s="61">
        <v>1.514443861E9</v>
      </c>
      <c r="B1793" s="61">
        <v>0.0</v>
      </c>
      <c r="C1793" s="61">
        <v>1405.0</v>
      </c>
      <c r="D1793" s="57" t="s">
        <v>377</v>
      </c>
      <c r="E1793" s="62" t="str">
        <f t="shared" si="1"/>
        <v>Test</v>
      </c>
      <c r="F1793" s="53" t="str">
        <f t="shared" si="2"/>
        <v>Beijing_0</v>
      </c>
      <c r="G1793" s="53">
        <f t="shared" si="3"/>
        <v>0.1639159055</v>
      </c>
    </row>
    <row r="1794">
      <c r="A1794" s="61">
        <v>1.515391472E9</v>
      </c>
      <c r="B1794" s="61">
        <v>0.0</v>
      </c>
      <c r="C1794" s="61">
        <v>2633.0</v>
      </c>
      <c r="D1794" s="57" t="s">
        <v>377</v>
      </c>
      <c r="E1794" s="62" t="str">
        <f t="shared" si="1"/>
        <v>Test</v>
      </c>
      <c r="F1794" s="53" t="str">
        <f t="shared" si="2"/>
        <v>Beijing_0</v>
      </c>
      <c r="G1794" s="53">
        <f t="shared" si="3"/>
        <v>0.483892865</v>
      </c>
    </row>
    <row r="1795">
      <c r="A1795" s="61">
        <v>1.513122361E9</v>
      </c>
      <c r="B1795" s="61">
        <v>0.0</v>
      </c>
      <c r="C1795" s="61">
        <v>135.0</v>
      </c>
      <c r="D1795" s="57" t="s">
        <v>377</v>
      </c>
      <c r="E1795" s="62" t="str">
        <f t="shared" si="1"/>
        <v>Test</v>
      </c>
      <c r="F1795" s="53" t="str">
        <f t="shared" si="2"/>
        <v>Beijing_0</v>
      </c>
      <c r="G1795" s="53">
        <f t="shared" si="3"/>
        <v>0.02045475556</v>
      </c>
    </row>
    <row r="1796">
      <c r="A1796" s="61">
        <v>1.5132512E9</v>
      </c>
      <c r="B1796" s="61">
        <v>0.0</v>
      </c>
      <c r="C1796" s="61">
        <v>656.0</v>
      </c>
      <c r="D1796" s="57" t="s">
        <v>377</v>
      </c>
      <c r="E1796" s="62" t="str">
        <f t="shared" si="1"/>
        <v>Test</v>
      </c>
      <c r="F1796" s="53" t="str">
        <f t="shared" si="2"/>
        <v>Beijing_0</v>
      </c>
      <c r="G1796" s="53">
        <f t="shared" si="3"/>
        <v>0.827552822</v>
      </c>
    </row>
    <row r="1797">
      <c r="A1797" s="61">
        <v>1.516205231E9</v>
      </c>
      <c r="B1797" s="61">
        <v>0.0</v>
      </c>
      <c r="C1797" s="61">
        <v>1623.0</v>
      </c>
      <c r="D1797" s="57" t="s">
        <v>377</v>
      </c>
      <c r="E1797" s="62" t="str">
        <f t="shared" si="1"/>
        <v>Test</v>
      </c>
      <c r="F1797" s="53" t="str">
        <f t="shared" si="2"/>
        <v>Beijing_0</v>
      </c>
      <c r="G1797" s="53">
        <f t="shared" si="3"/>
        <v>0.9287534474</v>
      </c>
    </row>
    <row r="1798">
      <c r="A1798" s="61">
        <v>1.513914352E9</v>
      </c>
      <c r="B1798" s="61">
        <v>0.0</v>
      </c>
      <c r="C1798" s="61">
        <v>4435.0</v>
      </c>
      <c r="D1798" s="57" t="s">
        <v>377</v>
      </c>
      <c r="E1798" s="62" t="str">
        <f t="shared" si="1"/>
        <v>Test</v>
      </c>
      <c r="F1798" s="53" t="str">
        <f t="shared" si="2"/>
        <v>Beijing_0</v>
      </c>
      <c r="G1798" s="53">
        <f t="shared" si="3"/>
        <v>0.04262296266</v>
      </c>
    </row>
    <row r="1799">
      <c r="A1799" s="61">
        <v>1.51218096E9</v>
      </c>
      <c r="B1799" s="61">
        <v>0.0</v>
      </c>
      <c r="C1799" s="61">
        <v>3282.0</v>
      </c>
      <c r="D1799" s="57" t="s">
        <v>377</v>
      </c>
      <c r="E1799" s="62" t="str">
        <f t="shared" si="1"/>
        <v>Test</v>
      </c>
      <c r="F1799" s="53" t="str">
        <f t="shared" si="2"/>
        <v>Beijing_0</v>
      </c>
      <c r="G1799" s="53">
        <f t="shared" si="3"/>
        <v>0.3359126969</v>
      </c>
    </row>
    <row r="1800">
      <c r="A1800" s="61">
        <v>1.517356592E9</v>
      </c>
      <c r="B1800" s="61">
        <v>0.0</v>
      </c>
      <c r="C1800" s="61">
        <v>5092.0</v>
      </c>
      <c r="D1800" s="57" t="s">
        <v>377</v>
      </c>
      <c r="E1800" s="62" t="str">
        <f t="shared" si="1"/>
        <v>Test</v>
      </c>
      <c r="F1800" s="53" t="str">
        <f t="shared" si="2"/>
        <v>Beijing_0</v>
      </c>
      <c r="G1800" s="53">
        <f t="shared" si="3"/>
        <v>0.9163553672</v>
      </c>
    </row>
    <row r="1801">
      <c r="A1801" s="61">
        <v>1.519159792E9</v>
      </c>
      <c r="B1801" s="61">
        <v>0.0</v>
      </c>
      <c r="C1801" s="61">
        <v>2452.0</v>
      </c>
      <c r="D1801" s="57" t="s">
        <v>377</v>
      </c>
      <c r="E1801" s="62" t="str">
        <f t="shared" si="1"/>
        <v>Test</v>
      </c>
      <c r="F1801" s="53" t="str">
        <f t="shared" si="2"/>
        <v>Beijing_0</v>
      </c>
      <c r="G1801" s="53">
        <f t="shared" si="3"/>
        <v>0.5844968858</v>
      </c>
    </row>
    <row r="1802">
      <c r="A1802" s="61">
        <v>1.516698922E9</v>
      </c>
      <c r="B1802" s="61">
        <v>0.0</v>
      </c>
      <c r="C1802" s="61">
        <v>2259.0</v>
      </c>
      <c r="D1802" s="57" t="s">
        <v>377</v>
      </c>
      <c r="E1802" s="62" t="str">
        <f t="shared" si="1"/>
        <v>Test</v>
      </c>
      <c r="F1802" s="53" t="str">
        <f t="shared" si="2"/>
        <v>Beijing_0</v>
      </c>
      <c r="G1802" s="53">
        <f t="shared" si="3"/>
        <v>0.1213038272</v>
      </c>
    </row>
    <row r="1803">
      <c r="A1803" s="61">
        <v>1.515183811E9</v>
      </c>
      <c r="B1803" s="61">
        <v>0.0</v>
      </c>
      <c r="C1803" s="61">
        <v>1036.0</v>
      </c>
      <c r="D1803" s="57" t="s">
        <v>377</v>
      </c>
      <c r="E1803" s="62" t="str">
        <f t="shared" si="1"/>
        <v>Test</v>
      </c>
      <c r="F1803" s="53" t="str">
        <f t="shared" si="2"/>
        <v>Beijing_0</v>
      </c>
      <c r="G1803" s="53">
        <f t="shared" si="3"/>
        <v>0.8549929718</v>
      </c>
    </row>
    <row r="1804">
      <c r="A1804" s="61">
        <v>1.511814241E9</v>
      </c>
      <c r="B1804" s="61">
        <v>0.0</v>
      </c>
      <c r="C1804" s="61">
        <v>2442.0</v>
      </c>
      <c r="D1804" s="57" t="s">
        <v>377</v>
      </c>
      <c r="E1804" s="62" t="str">
        <f t="shared" si="1"/>
        <v>Test</v>
      </c>
      <c r="F1804" s="53" t="str">
        <f t="shared" si="2"/>
        <v>Beijing_0</v>
      </c>
      <c r="G1804" s="53">
        <f t="shared" si="3"/>
        <v>0.9910680262</v>
      </c>
    </row>
    <row r="1805">
      <c r="A1805" s="61">
        <v>1.515796822E9</v>
      </c>
      <c r="B1805" s="61">
        <v>0.0</v>
      </c>
      <c r="C1805" s="61">
        <v>2702.0</v>
      </c>
      <c r="D1805" s="57" t="s">
        <v>377</v>
      </c>
      <c r="E1805" s="62" t="str">
        <f t="shared" si="1"/>
        <v>Test</v>
      </c>
      <c r="F1805" s="53" t="str">
        <f t="shared" si="2"/>
        <v>Beijing_0</v>
      </c>
      <c r="G1805" s="53">
        <f t="shared" si="3"/>
        <v>0.4435406381</v>
      </c>
    </row>
    <row r="1806">
      <c r="A1806" s="61">
        <v>1.51868928E9</v>
      </c>
      <c r="B1806" s="61">
        <v>0.0</v>
      </c>
      <c r="C1806" s="61">
        <v>849.0</v>
      </c>
      <c r="D1806" s="57" t="s">
        <v>377</v>
      </c>
      <c r="E1806" s="62" t="str">
        <f t="shared" si="1"/>
        <v>Test</v>
      </c>
      <c r="F1806" s="53" t="str">
        <f t="shared" si="2"/>
        <v>Beijing_0</v>
      </c>
      <c r="G1806" s="53">
        <f t="shared" si="3"/>
        <v>0.2631563259</v>
      </c>
    </row>
    <row r="1807">
      <c r="A1807" s="61">
        <v>1.519908131E9</v>
      </c>
      <c r="B1807" s="61">
        <v>0.0</v>
      </c>
      <c r="C1807" s="61">
        <v>1135.0</v>
      </c>
      <c r="D1807" s="57" t="s">
        <v>377</v>
      </c>
      <c r="E1807" s="62" t="str">
        <f t="shared" si="1"/>
        <v>Test</v>
      </c>
      <c r="F1807" s="53" t="str">
        <f t="shared" si="2"/>
        <v>Beijing_0</v>
      </c>
      <c r="G1807" s="53">
        <f t="shared" si="3"/>
        <v>0.6303710804</v>
      </c>
    </row>
    <row r="1808">
      <c r="A1808" s="61">
        <v>1.515060771E9</v>
      </c>
      <c r="B1808" s="61">
        <v>0.0</v>
      </c>
      <c r="C1808" s="61">
        <v>2438.0</v>
      </c>
      <c r="D1808" s="57" t="s">
        <v>377</v>
      </c>
      <c r="E1808" s="62" t="str">
        <f t="shared" si="1"/>
        <v>Test</v>
      </c>
      <c r="F1808" s="53" t="str">
        <f t="shared" si="2"/>
        <v>Beijing_0</v>
      </c>
      <c r="G1808" s="53">
        <f t="shared" si="3"/>
        <v>0.02893440589</v>
      </c>
    </row>
    <row r="1809">
      <c r="A1809" s="61">
        <v>1.513347732E9</v>
      </c>
      <c r="B1809" s="61">
        <v>0.0</v>
      </c>
      <c r="C1809" s="61">
        <v>1985.0</v>
      </c>
      <c r="D1809" s="57" t="s">
        <v>377</v>
      </c>
      <c r="E1809" s="62" t="str">
        <f t="shared" si="1"/>
        <v>Test</v>
      </c>
      <c r="F1809" s="53" t="str">
        <f t="shared" si="2"/>
        <v>Beijing_0</v>
      </c>
      <c r="G1809" s="53">
        <f t="shared" si="3"/>
        <v>0.150025925</v>
      </c>
    </row>
    <row r="1810">
      <c r="A1810" s="61">
        <v>1.51935542E9</v>
      </c>
      <c r="B1810" s="61">
        <v>0.0</v>
      </c>
      <c r="C1810" s="61">
        <v>1805.0</v>
      </c>
      <c r="D1810" s="57" t="s">
        <v>377</v>
      </c>
      <c r="E1810" s="62" t="str">
        <f t="shared" si="1"/>
        <v>Test</v>
      </c>
      <c r="F1810" s="53" t="str">
        <f t="shared" si="2"/>
        <v>Beijing_0</v>
      </c>
      <c r="G1810" s="53">
        <f t="shared" si="3"/>
        <v>0.8960563644</v>
      </c>
    </row>
    <row r="1811">
      <c r="A1811" s="61">
        <v>1.512769861E9</v>
      </c>
      <c r="B1811" s="61">
        <v>0.0</v>
      </c>
      <c r="C1811" s="61">
        <v>1130.0</v>
      </c>
      <c r="D1811" s="57" t="s">
        <v>377</v>
      </c>
      <c r="E1811" s="62" t="str">
        <f t="shared" si="1"/>
        <v>Test</v>
      </c>
      <c r="F1811" s="53" t="str">
        <f t="shared" si="2"/>
        <v>Beijing_0</v>
      </c>
      <c r="G1811" s="53">
        <f t="shared" si="3"/>
        <v>0.1465777842</v>
      </c>
    </row>
    <row r="1812">
      <c r="A1812" s="61">
        <v>1.51127703E9</v>
      </c>
      <c r="B1812" s="61">
        <v>0.0</v>
      </c>
      <c r="C1812" s="61">
        <v>2954.0</v>
      </c>
      <c r="D1812" s="57" t="s">
        <v>377</v>
      </c>
      <c r="E1812" s="62" t="str">
        <f t="shared" si="1"/>
        <v>Test</v>
      </c>
      <c r="F1812" s="53" t="str">
        <f t="shared" si="2"/>
        <v>Beijing_0</v>
      </c>
      <c r="G1812" s="53">
        <f t="shared" si="3"/>
        <v>0.6496479415</v>
      </c>
    </row>
    <row r="1813">
      <c r="A1813" s="61">
        <v>1.51428056E9</v>
      </c>
      <c r="B1813" s="61">
        <v>0.0</v>
      </c>
      <c r="C1813" s="61">
        <v>1046.0</v>
      </c>
      <c r="D1813" s="57" t="s">
        <v>377</v>
      </c>
      <c r="E1813" s="62" t="str">
        <f t="shared" si="1"/>
        <v>Test</v>
      </c>
      <c r="F1813" s="53" t="str">
        <f t="shared" si="2"/>
        <v>Beijing_0</v>
      </c>
      <c r="G1813" s="53">
        <f t="shared" si="3"/>
        <v>0.02187415414</v>
      </c>
    </row>
    <row r="1814">
      <c r="A1814" s="61">
        <v>1.5147609E9</v>
      </c>
      <c r="B1814" s="61">
        <v>0.0</v>
      </c>
      <c r="C1814" s="61">
        <v>2903.0</v>
      </c>
      <c r="D1814" s="57" t="s">
        <v>377</v>
      </c>
      <c r="E1814" s="62" t="str">
        <f t="shared" si="1"/>
        <v>Test</v>
      </c>
      <c r="F1814" s="53" t="str">
        <f t="shared" si="2"/>
        <v>Beijing_0</v>
      </c>
      <c r="G1814" s="53">
        <f t="shared" si="3"/>
        <v>0.2887708946</v>
      </c>
    </row>
    <row r="1815">
      <c r="A1815" s="61">
        <v>1.5146651E9</v>
      </c>
      <c r="B1815" s="61">
        <v>0.0</v>
      </c>
      <c r="C1815" s="61">
        <v>2647.0</v>
      </c>
      <c r="D1815" s="57" t="s">
        <v>377</v>
      </c>
      <c r="E1815" s="62" t="str">
        <f t="shared" si="1"/>
        <v>Test</v>
      </c>
      <c r="F1815" s="53" t="str">
        <f t="shared" si="2"/>
        <v>Beijing_0</v>
      </c>
      <c r="G1815" s="53">
        <f t="shared" si="3"/>
        <v>0.6265314817</v>
      </c>
    </row>
    <row r="1816">
      <c r="A1816" s="61">
        <v>1.518557491E9</v>
      </c>
      <c r="B1816" s="61">
        <v>0.0</v>
      </c>
      <c r="C1816" s="61">
        <v>4403.0</v>
      </c>
      <c r="D1816" s="57" t="s">
        <v>377</v>
      </c>
      <c r="E1816" s="62" t="str">
        <f t="shared" si="1"/>
        <v>Test</v>
      </c>
      <c r="F1816" s="53" t="str">
        <f t="shared" si="2"/>
        <v>Beijing_0</v>
      </c>
      <c r="G1816" s="53">
        <f t="shared" si="3"/>
        <v>0.4614142667</v>
      </c>
    </row>
    <row r="1817">
      <c r="A1817" s="61">
        <v>1.51404258E9</v>
      </c>
      <c r="B1817" s="61">
        <v>0.0</v>
      </c>
      <c r="C1817" s="61">
        <v>3059.0</v>
      </c>
      <c r="D1817" s="57" t="s">
        <v>377</v>
      </c>
      <c r="E1817" s="62" t="str">
        <f t="shared" si="1"/>
        <v>Test</v>
      </c>
      <c r="F1817" s="53" t="str">
        <f t="shared" si="2"/>
        <v>Beijing_0</v>
      </c>
      <c r="G1817" s="53">
        <f t="shared" si="3"/>
        <v>0.2444026927</v>
      </c>
    </row>
    <row r="1818">
      <c r="A1818" s="61">
        <v>1.519373062E9</v>
      </c>
      <c r="B1818" s="61">
        <v>0.0</v>
      </c>
      <c r="C1818" s="61">
        <v>3724.0</v>
      </c>
      <c r="D1818" s="57" t="s">
        <v>377</v>
      </c>
      <c r="E1818" s="62" t="str">
        <f t="shared" si="1"/>
        <v>Test</v>
      </c>
      <c r="F1818" s="53" t="str">
        <f t="shared" si="2"/>
        <v>Beijing_0</v>
      </c>
      <c r="G1818" s="53">
        <f t="shared" si="3"/>
        <v>0.9746288995</v>
      </c>
    </row>
    <row r="1819">
      <c r="A1819" s="61">
        <v>1.518872102E9</v>
      </c>
      <c r="B1819" s="61">
        <v>0.0</v>
      </c>
      <c r="C1819" s="61">
        <v>1803.0</v>
      </c>
      <c r="D1819" s="57" t="s">
        <v>377</v>
      </c>
      <c r="E1819" s="62" t="str">
        <f t="shared" si="1"/>
        <v>Test</v>
      </c>
      <c r="F1819" s="53" t="str">
        <f t="shared" si="2"/>
        <v>Beijing_0</v>
      </c>
      <c r="G1819" s="53">
        <f t="shared" si="3"/>
        <v>0.05203395497</v>
      </c>
    </row>
    <row r="1820">
      <c r="A1820" s="61">
        <v>1.512592641E9</v>
      </c>
      <c r="B1820" s="61">
        <v>0.0</v>
      </c>
      <c r="C1820" s="61">
        <v>2766.0</v>
      </c>
      <c r="D1820" s="57" t="s">
        <v>377</v>
      </c>
      <c r="E1820" s="62" t="str">
        <f t="shared" si="1"/>
        <v>Test</v>
      </c>
      <c r="F1820" s="53" t="str">
        <f t="shared" si="2"/>
        <v>Beijing_0</v>
      </c>
      <c r="G1820" s="53">
        <f t="shared" si="3"/>
        <v>0.1197639325</v>
      </c>
    </row>
    <row r="1821">
      <c r="A1821" s="61">
        <v>1.51588893E9</v>
      </c>
      <c r="B1821" s="61">
        <v>0.0</v>
      </c>
      <c r="C1821" s="61">
        <v>762.0</v>
      </c>
      <c r="D1821" s="57" t="s">
        <v>377</v>
      </c>
      <c r="E1821" s="62" t="str">
        <f t="shared" si="1"/>
        <v>Test</v>
      </c>
      <c r="F1821" s="53" t="str">
        <f t="shared" si="2"/>
        <v>Beijing_0</v>
      </c>
      <c r="G1821" s="53">
        <f t="shared" si="3"/>
        <v>0.5438496745</v>
      </c>
    </row>
    <row r="1822">
      <c r="A1822" s="61">
        <v>1.518295302E9</v>
      </c>
      <c r="B1822" s="61">
        <v>0.0</v>
      </c>
      <c r="C1822" s="61">
        <v>1418.0</v>
      </c>
      <c r="D1822" s="57" t="s">
        <v>377</v>
      </c>
      <c r="E1822" s="62" t="str">
        <f t="shared" si="1"/>
        <v>Test</v>
      </c>
      <c r="F1822" s="53" t="str">
        <f t="shared" si="2"/>
        <v>Beijing_0</v>
      </c>
      <c r="G1822" s="53">
        <f t="shared" si="3"/>
        <v>0.1325258361</v>
      </c>
    </row>
    <row r="1823">
      <c r="A1823" s="61">
        <v>1.517920102E9</v>
      </c>
      <c r="B1823" s="61">
        <v>0.0</v>
      </c>
      <c r="C1823" s="61">
        <v>157.0</v>
      </c>
      <c r="D1823" s="57" t="s">
        <v>377</v>
      </c>
      <c r="E1823" s="62" t="str">
        <f t="shared" si="1"/>
        <v>Test</v>
      </c>
      <c r="F1823" s="53" t="str">
        <f t="shared" si="2"/>
        <v>Beijing_0</v>
      </c>
      <c r="G1823" s="53">
        <f t="shared" si="3"/>
        <v>0.4782162953</v>
      </c>
    </row>
    <row r="1824">
      <c r="A1824" s="61">
        <v>1.512574801E9</v>
      </c>
      <c r="B1824" s="61">
        <v>0.0</v>
      </c>
      <c r="C1824" s="61">
        <v>1439.0</v>
      </c>
      <c r="D1824" s="57" t="s">
        <v>377</v>
      </c>
      <c r="E1824" s="62" t="str">
        <f t="shared" si="1"/>
        <v>Test</v>
      </c>
      <c r="F1824" s="53" t="str">
        <f t="shared" si="2"/>
        <v>Beijing_0</v>
      </c>
      <c r="G1824" s="53">
        <f t="shared" si="3"/>
        <v>0.7633307912</v>
      </c>
    </row>
    <row r="1825">
      <c r="A1825" s="61">
        <v>1.515727122E9</v>
      </c>
      <c r="B1825" s="61">
        <v>0.0</v>
      </c>
      <c r="C1825" s="61">
        <v>3453.0</v>
      </c>
      <c r="D1825" s="57" t="s">
        <v>377</v>
      </c>
      <c r="E1825" s="62" t="str">
        <f t="shared" si="1"/>
        <v>Test</v>
      </c>
      <c r="F1825" s="53" t="str">
        <f t="shared" si="2"/>
        <v>Beijing_0</v>
      </c>
      <c r="G1825" s="53">
        <f t="shared" si="3"/>
        <v>0.4740168743</v>
      </c>
    </row>
    <row r="1826">
      <c r="A1826" s="61">
        <v>1.515330801E9</v>
      </c>
      <c r="B1826" s="61">
        <v>0.0</v>
      </c>
      <c r="C1826" s="61">
        <v>2025.0</v>
      </c>
      <c r="D1826" s="57" t="s">
        <v>377</v>
      </c>
      <c r="E1826" s="62" t="str">
        <f t="shared" si="1"/>
        <v>Test</v>
      </c>
      <c r="F1826" s="53" t="str">
        <f t="shared" si="2"/>
        <v>Beijing_0</v>
      </c>
      <c r="G1826" s="53">
        <f t="shared" si="3"/>
        <v>0.927855652</v>
      </c>
    </row>
    <row r="1827">
      <c r="A1827" s="61">
        <v>1.518394371E9</v>
      </c>
      <c r="B1827" s="61">
        <v>0.0</v>
      </c>
      <c r="C1827" s="61">
        <v>837.0</v>
      </c>
      <c r="D1827" s="57" t="s">
        <v>377</v>
      </c>
      <c r="E1827" s="62" t="str">
        <f t="shared" si="1"/>
        <v>Test</v>
      </c>
      <c r="F1827" s="53" t="str">
        <f t="shared" si="2"/>
        <v>Beijing_0</v>
      </c>
      <c r="G1827" s="53">
        <f t="shared" si="3"/>
        <v>0.5549292372</v>
      </c>
    </row>
    <row r="1828">
      <c r="A1828" s="61">
        <v>1.5141932E9</v>
      </c>
      <c r="B1828" s="61">
        <v>0.0</v>
      </c>
      <c r="C1828" s="61">
        <v>237.0</v>
      </c>
      <c r="D1828" s="57" t="s">
        <v>377</v>
      </c>
      <c r="E1828" s="62" t="str">
        <f t="shared" si="1"/>
        <v>Test</v>
      </c>
      <c r="F1828" s="53" t="str">
        <f t="shared" si="2"/>
        <v>Beijing_0</v>
      </c>
      <c r="G1828" s="53">
        <f t="shared" si="3"/>
        <v>0.9566311133</v>
      </c>
    </row>
    <row r="1829">
      <c r="A1829" s="61">
        <v>1.517846212E9</v>
      </c>
      <c r="B1829" s="61">
        <v>0.0</v>
      </c>
      <c r="C1829" s="61">
        <v>225.0</v>
      </c>
      <c r="D1829" s="57" t="s">
        <v>377</v>
      </c>
      <c r="E1829" s="62" t="str">
        <f t="shared" si="1"/>
        <v>Test</v>
      </c>
      <c r="F1829" s="53" t="str">
        <f t="shared" si="2"/>
        <v>Beijing_0</v>
      </c>
      <c r="G1829" s="53">
        <f t="shared" si="3"/>
        <v>0.8603728858</v>
      </c>
    </row>
    <row r="1830">
      <c r="A1830" s="61">
        <v>1.51912692E9</v>
      </c>
      <c r="B1830" s="61">
        <v>0.0</v>
      </c>
      <c r="C1830" s="61">
        <v>230.0</v>
      </c>
      <c r="D1830" s="57" t="s">
        <v>377</v>
      </c>
      <c r="E1830" s="62" t="str">
        <f t="shared" si="1"/>
        <v>Test</v>
      </c>
      <c r="F1830" s="53" t="str">
        <f t="shared" si="2"/>
        <v>Beijing_0</v>
      </c>
      <c r="G1830" s="53">
        <f t="shared" si="3"/>
        <v>0.4849097312</v>
      </c>
    </row>
    <row r="1831">
      <c r="A1831" s="61">
        <v>1.517463861E9</v>
      </c>
      <c r="B1831" s="61">
        <v>0.0</v>
      </c>
      <c r="C1831" s="61">
        <v>34.0</v>
      </c>
      <c r="D1831" s="57" t="s">
        <v>377</v>
      </c>
      <c r="E1831" s="62" t="str">
        <f t="shared" si="1"/>
        <v>Test</v>
      </c>
      <c r="F1831" s="53" t="str">
        <f t="shared" si="2"/>
        <v>Beijing_0</v>
      </c>
      <c r="G1831" s="53">
        <f t="shared" si="3"/>
        <v>0.9073301395</v>
      </c>
    </row>
    <row r="1832">
      <c r="A1832" s="61">
        <v>1.512475891E9</v>
      </c>
      <c r="B1832" s="61">
        <v>0.0</v>
      </c>
      <c r="C1832" s="61">
        <v>2719.0</v>
      </c>
      <c r="D1832" s="57" t="s">
        <v>377</v>
      </c>
      <c r="E1832" s="62" t="str">
        <f t="shared" si="1"/>
        <v>Test</v>
      </c>
      <c r="F1832" s="53" t="str">
        <f t="shared" si="2"/>
        <v>Beijing_0</v>
      </c>
      <c r="G1832" s="53">
        <f t="shared" si="3"/>
        <v>0.3919494694</v>
      </c>
    </row>
    <row r="1833">
      <c r="A1833" s="61">
        <v>1.514003681E9</v>
      </c>
      <c r="B1833" s="61">
        <v>0.0</v>
      </c>
      <c r="C1833" s="61">
        <v>2929.0</v>
      </c>
      <c r="D1833" s="57" t="s">
        <v>377</v>
      </c>
      <c r="E1833" s="62" t="str">
        <f t="shared" si="1"/>
        <v>Test</v>
      </c>
      <c r="F1833" s="53" t="str">
        <f t="shared" si="2"/>
        <v>Beijing_0</v>
      </c>
      <c r="G1833" s="53">
        <f t="shared" si="3"/>
        <v>0.2633413889</v>
      </c>
    </row>
    <row r="1834">
      <c r="A1834" s="61">
        <v>1.515608611E9</v>
      </c>
      <c r="B1834" s="61">
        <v>0.0</v>
      </c>
      <c r="C1834" s="61">
        <v>922.0</v>
      </c>
      <c r="D1834" s="57" t="s">
        <v>377</v>
      </c>
      <c r="E1834" s="62" t="str">
        <f t="shared" si="1"/>
        <v>Test</v>
      </c>
      <c r="F1834" s="53" t="str">
        <f t="shared" si="2"/>
        <v>Beijing_0</v>
      </c>
      <c r="G1834" s="53">
        <f t="shared" si="3"/>
        <v>0.987477314</v>
      </c>
    </row>
    <row r="1835">
      <c r="A1835" s="61">
        <v>1.519452122E9</v>
      </c>
      <c r="B1835" s="61">
        <v>0.0</v>
      </c>
      <c r="C1835" s="61">
        <v>859.0</v>
      </c>
      <c r="D1835" s="57" t="s">
        <v>377</v>
      </c>
      <c r="E1835" s="62" t="str">
        <f t="shared" si="1"/>
        <v>Test</v>
      </c>
      <c r="F1835" s="53" t="str">
        <f t="shared" si="2"/>
        <v>Beijing_0</v>
      </c>
      <c r="G1835" s="53">
        <f t="shared" si="3"/>
        <v>0.1734266979</v>
      </c>
    </row>
    <row r="1836">
      <c r="A1836" s="61">
        <v>1.515950311E9</v>
      </c>
      <c r="B1836" s="61">
        <v>0.0</v>
      </c>
      <c r="C1836" s="61">
        <v>2002.0</v>
      </c>
      <c r="D1836" s="57" t="s">
        <v>377</v>
      </c>
      <c r="E1836" s="62" t="str">
        <f t="shared" si="1"/>
        <v>Test</v>
      </c>
      <c r="F1836" s="53" t="str">
        <f t="shared" si="2"/>
        <v>Beijing_0</v>
      </c>
      <c r="G1836" s="53">
        <f t="shared" si="3"/>
        <v>0.380757282</v>
      </c>
    </row>
    <row r="1837">
      <c r="A1837" s="61">
        <v>1.511931752E9</v>
      </c>
      <c r="B1837" s="61">
        <v>0.0</v>
      </c>
      <c r="C1837" s="61">
        <v>1981.0</v>
      </c>
      <c r="D1837" s="57" t="s">
        <v>377</v>
      </c>
      <c r="E1837" s="62" t="str">
        <f t="shared" si="1"/>
        <v>Test</v>
      </c>
      <c r="F1837" s="53" t="str">
        <f t="shared" si="2"/>
        <v>Beijing_0</v>
      </c>
      <c r="G1837" s="53">
        <f t="shared" si="3"/>
        <v>0.5461320679</v>
      </c>
    </row>
    <row r="1838">
      <c r="A1838" s="61">
        <v>1.514213181E9</v>
      </c>
      <c r="B1838" s="61">
        <v>0.0</v>
      </c>
      <c r="C1838" s="61">
        <v>3751.0</v>
      </c>
      <c r="D1838" s="57" t="s">
        <v>377</v>
      </c>
      <c r="E1838" s="62" t="str">
        <f t="shared" si="1"/>
        <v>Test</v>
      </c>
      <c r="F1838" s="53" t="str">
        <f t="shared" si="2"/>
        <v>Beijing_0</v>
      </c>
      <c r="G1838" s="53">
        <f t="shared" si="3"/>
        <v>0.3858271775</v>
      </c>
    </row>
    <row r="1839">
      <c r="A1839" s="61">
        <v>1.51939323E9</v>
      </c>
      <c r="B1839" s="61">
        <v>0.0</v>
      </c>
      <c r="C1839" s="61">
        <v>659.0</v>
      </c>
      <c r="D1839" s="57" t="s">
        <v>377</v>
      </c>
      <c r="E1839" s="62" t="str">
        <f t="shared" si="1"/>
        <v>Test</v>
      </c>
      <c r="F1839" s="53" t="str">
        <f t="shared" si="2"/>
        <v>Beijing_0</v>
      </c>
      <c r="G1839" s="53">
        <f t="shared" si="3"/>
        <v>0.04809516256</v>
      </c>
    </row>
    <row r="1840">
      <c r="A1840" s="61">
        <v>1.514543791E9</v>
      </c>
      <c r="B1840" s="61">
        <v>0.0</v>
      </c>
      <c r="C1840" s="61">
        <v>3856.0</v>
      </c>
      <c r="D1840" s="57" t="s">
        <v>377</v>
      </c>
      <c r="E1840" s="62" t="str">
        <f t="shared" si="1"/>
        <v>Test</v>
      </c>
      <c r="F1840" s="53" t="str">
        <f t="shared" si="2"/>
        <v>Beijing_0</v>
      </c>
      <c r="G1840" s="53">
        <f t="shared" si="3"/>
        <v>0.5996602438</v>
      </c>
    </row>
    <row r="1841">
      <c r="A1841" s="61">
        <v>1.51564445E9</v>
      </c>
      <c r="B1841" s="61">
        <v>0.0</v>
      </c>
      <c r="C1841" s="61">
        <v>1069.0</v>
      </c>
      <c r="D1841" s="57" t="s">
        <v>377</v>
      </c>
      <c r="E1841" s="62" t="str">
        <f t="shared" si="1"/>
        <v>Test</v>
      </c>
      <c r="F1841" s="53" t="str">
        <f t="shared" si="2"/>
        <v>Beijing_0</v>
      </c>
      <c r="G1841" s="53">
        <f t="shared" si="3"/>
        <v>0.762354703</v>
      </c>
    </row>
    <row r="1842">
      <c r="A1842" s="61">
        <v>1.512417512E9</v>
      </c>
      <c r="B1842" s="61">
        <v>0.0</v>
      </c>
      <c r="C1842" s="61">
        <v>2441.0</v>
      </c>
      <c r="D1842" s="57" t="s">
        <v>377</v>
      </c>
      <c r="E1842" s="62" t="str">
        <f t="shared" si="1"/>
        <v>Test</v>
      </c>
      <c r="F1842" s="53" t="str">
        <f t="shared" si="2"/>
        <v>Beijing_0</v>
      </c>
      <c r="G1842" s="53">
        <f t="shared" si="3"/>
        <v>0.3259462661</v>
      </c>
    </row>
    <row r="1843">
      <c r="A1843" s="61">
        <v>1.512417371E9</v>
      </c>
      <c r="B1843" s="61">
        <v>0.0</v>
      </c>
      <c r="C1843" s="61">
        <v>2862.0</v>
      </c>
      <c r="D1843" s="57" t="s">
        <v>377</v>
      </c>
      <c r="E1843" s="62" t="str">
        <f t="shared" si="1"/>
        <v>Test</v>
      </c>
      <c r="F1843" s="53" t="str">
        <f t="shared" si="2"/>
        <v>Beijing_0</v>
      </c>
      <c r="G1843" s="53">
        <f t="shared" si="3"/>
        <v>0.6410985411</v>
      </c>
    </row>
    <row r="1844">
      <c r="A1844" s="61">
        <v>1.519234191E9</v>
      </c>
      <c r="B1844" s="61">
        <v>0.0</v>
      </c>
      <c r="C1844" s="61">
        <v>3368.0</v>
      </c>
      <c r="D1844" s="57" t="s">
        <v>377</v>
      </c>
      <c r="E1844" s="62" t="str">
        <f t="shared" si="1"/>
        <v>Test</v>
      </c>
      <c r="F1844" s="53" t="str">
        <f t="shared" si="2"/>
        <v>Beijing_0</v>
      </c>
      <c r="G1844" s="53">
        <f t="shared" si="3"/>
        <v>0.6466915986</v>
      </c>
    </row>
    <row r="1845">
      <c r="A1845" s="61">
        <v>1.515281122E9</v>
      </c>
      <c r="B1845" s="61">
        <v>0.0</v>
      </c>
      <c r="C1845" s="61">
        <v>1502.0</v>
      </c>
      <c r="D1845" s="57" t="s">
        <v>377</v>
      </c>
      <c r="E1845" s="62" t="str">
        <f t="shared" si="1"/>
        <v>Test</v>
      </c>
      <c r="F1845" s="53" t="str">
        <f t="shared" si="2"/>
        <v>Beijing_0</v>
      </c>
      <c r="G1845" s="53">
        <f t="shared" si="3"/>
        <v>0.6147899676</v>
      </c>
    </row>
    <row r="1846">
      <c r="A1846" s="61">
        <v>1.518124012E9</v>
      </c>
      <c r="B1846" s="61">
        <v>0.0</v>
      </c>
      <c r="C1846" s="61">
        <v>3360.0</v>
      </c>
      <c r="D1846" s="57" t="s">
        <v>377</v>
      </c>
      <c r="E1846" s="62" t="str">
        <f t="shared" si="1"/>
        <v>Test</v>
      </c>
      <c r="F1846" s="53" t="str">
        <f t="shared" si="2"/>
        <v>Beijing_0</v>
      </c>
      <c r="G1846" s="53">
        <f t="shared" si="3"/>
        <v>0.2108552699</v>
      </c>
    </row>
    <row r="1847">
      <c r="A1847" s="61">
        <v>1.51764333E9</v>
      </c>
      <c r="B1847" s="61">
        <v>0.0</v>
      </c>
      <c r="C1847" s="61">
        <v>1613.0</v>
      </c>
      <c r="D1847" s="57" t="s">
        <v>377</v>
      </c>
      <c r="E1847" s="62" t="str">
        <f t="shared" si="1"/>
        <v>Test</v>
      </c>
      <c r="F1847" s="53" t="str">
        <f t="shared" si="2"/>
        <v>Beijing_0</v>
      </c>
      <c r="G1847" s="53">
        <f t="shared" si="3"/>
        <v>0.8208886038</v>
      </c>
    </row>
    <row r="1848">
      <c r="A1848" s="61">
        <v>1.515940351E9</v>
      </c>
      <c r="B1848" s="61">
        <v>0.0</v>
      </c>
      <c r="C1848" s="61">
        <v>2594.0</v>
      </c>
      <c r="D1848" s="57" t="s">
        <v>377</v>
      </c>
      <c r="E1848" s="62" t="str">
        <f t="shared" si="1"/>
        <v>Test</v>
      </c>
      <c r="F1848" s="53" t="str">
        <f t="shared" si="2"/>
        <v>Beijing_0</v>
      </c>
      <c r="G1848" s="53">
        <f t="shared" si="3"/>
        <v>0.7108377841</v>
      </c>
    </row>
    <row r="1849">
      <c r="A1849" s="61">
        <v>1.51871664E9</v>
      </c>
      <c r="B1849" s="61">
        <v>0.0</v>
      </c>
      <c r="C1849" s="61">
        <v>1153.0</v>
      </c>
      <c r="D1849" s="57" t="s">
        <v>377</v>
      </c>
      <c r="E1849" s="62" t="str">
        <f t="shared" si="1"/>
        <v>Test</v>
      </c>
      <c r="F1849" s="53" t="str">
        <f t="shared" si="2"/>
        <v>Beijing_0</v>
      </c>
      <c r="G1849" s="53">
        <f t="shared" si="3"/>
        <v>0.6790725653</v>
      </c>
    </row>
    <row r="1850">
      <c r="A1850" s="61">
        <v>1.51200083E9</v>
      </c>
      <c r="B1850" s="61">
        <v>0.0</v>
      </c>
      <c r="C1850" s="61">
        <v>67.0</v>
      </c>
      <c r="D1850" s="57" t="s">
        <v>377</v>
      </c>
      <c r="E1850" s="62" t="str">
        <f t="shared" si="1"/>
        <v>Test</v>
      </c>
      <c r="F1850" s="53" t="str">
        <f t="shared" si="2"/>
        <v>Beijing_0</v>
      </c>
      <c r="G1850" s="53">
        <f t="shared" si="3"/>
        <v>0.754017434</v>
      </c>
    </row>
    <row r="1851">
      <c r="A1851" s="61">
        <v>1.515616731E9</v>
      </c>
      <c r="B1851" s="61">
        <v>0.0</v>
      </c>
      <c r="C1851" s="61">
        <v>1023.0</v>
      </c>
      <c r="D1851" s="57" t="s">
        <v>377</v>
      </c>
      <c r="E1851" s="62" t="str">
        <f t="shared" si="1"/>
        <v>Test</v>
      </c>
      <c r="F1851" s="53" t="str">
        <f t="shared" si="2"/>
        <v>Beijing_0</v>
      </c>
      <c r="G1851" s="53">
        <f t="shared" si="3"/>
        <v>0.9864825091</v>
      </c>
    </row>
    <row r="1852">
      <c r="A1852" s="61">
        <v>1.512705401E9</v>
      </c>
      <c r="B1852" s="61">
        <v>0.0</v>
      </c>
      <c r="C1852" s="61">
        <v>1412.0</v>
      </c>
      <c r="D1852" s="57" t="s">
        <v>377</v>
      </c>
      <c r="E1852" s="62" t="str">
        <f t="shared" si="1"/>
        <v>Test</v>
      </c>
      <c r="F1852" s="53" t="str">
        <f t="shared" si="2"/>
        <v>Beijing_0</v>
      </c>
      <c r="G1852" s="53">
        <f t="shared" si="3"/>
        <v>0.06100421219</v>
      </c>
    </row>
    <row r="1853">
      <c r="A1853" s="61">
        <v>1.515456522E9</v>
      </c>
      <c r="B1853" s="61">
        <v>0.0</v>
      </c>
      <c r="C1853" s="61">
        <v>653.0</v>
      </c>
      <c r="D1853" s="57" t="s">
        <v>377</v>
      </c>
      <c r="E1853" s="62" t="str">
        <f t="shared" si="1"/>
        <v>Test</v>
      </c>
      <c r="F1853" s="53" t="str">
        <f t="shared" si="2"/>
        <v>Beijing_0</v>
      </c>
      <c r="G1853" s="53">
        <f t="shared" si="3"/>
        <v>0.4346761214</v>
      </c>
    </row>
    <row r="1854">
      <c r="A1854" s="61">
        <v>1.517322751E9</v>
      </c>
      <c r="B1854" s="61">
        <v>0.0</v>
      </c>
      <c r="C1854" s="61">
        <v>1486.0</v>
      </c>
      <c r="D1854" s="57" t="s">
        <v>377</v>
      </c>
      <c r="E1854" s="62" t="str">
        <f t="shared" si="1"/>
        <v>Test</v>
      </c>
      <c r="F1854" s="53" t="str">
        <f t="shared" si="2"/>
        <v>Beijing_0</v>
      </c>
      <c r="G1854" s="53">
        <f t="shared" si="3"/>
        <v>0.9913015839</v>
      </c>
    </row>
    <row r="1855">
      <c r="A1855" s="61">
        <v>1.516292721E9</v>
      </c>
      <c r="B1855" s="61">
        <v>0.0</v>
      </c>
      <c r="C1855" s="61">
        <v>328.0</v>
      </c>
      <c r="D1855" s="57" t="s">
        <v>377</v>
      </c>
      <c r="E1855" s="62" t="str">
        <f t="shared" si="1"/>
        <v>Test</v>
      </c>
      <c r="F1855" s="53" t="str">
        <f t="shared" si="2"/>
        <v>Beijing_0</v>
      </c>
      <c r="G1855" s="53">
        <f t="shared" si="3"/>
        <v>0.8864635249</v>
      </c>
    </row>
    <row r="1856">
      <c r="A1856" s="61">
        <v>1.516500781E9</v>
      </c>
      <c r="B1856" s="61">
        <v>0.0</v>
      </c>
      <c r="C1856" s="61">
        <v>2492.0</v>
      </c>
      <c r="D1856" s="57" t="s">
        <v>377</v>
      </c>
      <c r="E1856" s="62" t="str">
        <f t="shared" si="1"/>
        <v>Test</v>
      </c>
      <c r="F1856" s="53" t="str">
        <f t="shared" si="2"/>
        <v>Beijing_0</v>
      </c>
      <c r="G1856" s="53">
        <f t="shared" si="3"/>
        <v>0.120198318</v>
      </c>
    </row>
    <row r="1857">
      <c r="A1857" s="61">
        <v>1.511919401E9</v>
      </c>
      <c r="B1857" s="61">
        <v>0.0</v>
      </c>
      <c r="C1857" s="61">
        <v>2838.0</v>
      </c>
      <c r="D1857" s="57" t="s">
        <v>377</v>
      </c>
      <c r="E1857" s="62" t="str">
        <f t="shared" si="1"/>
        <v>Test</v>
      </c>
      <c r="F1857" s="53" t="str">
        <f t="shared" si="2"/>
        <v>Beijing_0</v>
      </c>
      <c r="G1857" s="53">
        <f t="shared" si="3"/>
        <v>0.9004711445</v>
      </c>
    </row>
    <row r="1858">
      <c r="A1858" s="61">
        <v>1.51958987E9</v>
      </c>
      <c r="B1858" s="61">
        <v>0.0</v>
      </c>
      <c r="C1858" s="61">
        <v>2009.0</v>
      </c>
      <c r="D1858" s="57" t="s">
        <v>377</v>
      </c>
      <c r="E1858" s="62" t="str">
        <f t="shared" si="1"/>
        <v>Test</v>
      </c>
      <c r="F1858" s="53" t="str">
        <f t="shared" si="2"/>
        <v>Beijing_0</v>
      </c>
      <c r="G1858" s="53">
        <f t="shared" si="3"/>
        <v>0.4806559656</v>
      </c>
    </row>
    <row r="1859">
      <c r="A1859" s="61">
        <v>1.51252708E9</v>
      </c>
      <c r="B1859" s="61">
        <v>0.0</v>
      </c>
      <c r="C1859" s="61">
        <v>1544.0</v>
      </c>
      <c r="D1859" s="57" t="s">
        <v>377</v>
      </c>
      <c r="E1859" s="62" t="str">
        <f t="shared" si="1"/>
        <v>Test</v>
      </c>
      <c r="F1859" s="53" t="str">
        <f t="shared" si="2"/>
        <v>Beijing_0</v>
      </c>
      <c r="G1859" s="53">
        <f t="shared" si="3"/>
        <v>0.6871623746</v>
      </c>
    </row>
    <row r="1860">
      <c r="A1860" s="61">
        <v>1.519096832E9</v>
      </c>
      <c r="B1860" s="61">
        <v>0.0</v>
      </c>
      <c r="C1860" s="61">
        <v>3488.0</v>
      </c>
      <c r="D1860" s="57" t="s">
        <v>377</v>
      </c>
      <c r="E1860" s="62" t="str">
        <f t="shared" si="1"/>
        <v>Test</v>
      </c>
      <c r="F1860" s="53" t="str">
        <f t="shared" si="2"/>
        <v>Beijing_0</v>
      </c>
      <c r="G1860" s="53">
        <f t="shared" si="3"/>
        <v>0.6065280919</v>
      </c>
    </row>
    <row r="1861">
      <c r="A1861" s="61">
        <v>1.513958261E9</v>
      </c>
      <c r="B1861" s="61">
        <v>0.0</v>
      </c>
      <c r="C1861" s="61">
        <v>2433.0</v>
      </c>
      <c r="D1861" s="57" t="s">
        <v>377</v>
      </c>
      <c r="E1861" s="62" t="str">
        <f t="shared" si="1"/>
        <v>Test</v>
      </c>
      <c r="F1861" s="53" t="str">
        <f t="shared" si="2"/>
        <v>Beijing_0</v>
      </c>
      <c r="G1861" s="53">
        <f t="shared" si="3"/>
        <v>0.3332609091</v>
      </c>
    </row>
    <row r="1862">
      <c r="A1862" s="61">
        <v>1.516133271E9</v>
      </c>
      <c r="B1862" s="61">
        <v>0.0</v>
      </c>
      <c r="C1862" s="61">
        <v>185.0</v>
      </c>
      <c r="D1862" s="57" t="s">
        <v>377</v>
      </c>
      <c r="E1862" s="62" t="str">
        <f t="shared" si="1"/>
        <v>Test</v>
      </c>
      <c r="F1862" s="53" t="str">
        <f t="shared" si="2"/>
        <v>Beijing_0</v>
      </c>
      <c r="G1862" s="53">
        <f t="shared" si="3"/>
        <v>0.3375945284</v>
      </c>
    </row>
    <row r="1863">
      <c r="A1863" s="61">
        <v>1.514602472E9</v>
      </c>
      <c r="B1863" s="61">
        <v>0.0</v>
      </c>
      <c r="C1863" s="61">
        <v>1814.0</v>
      </c>
      <c r="D1863" s="57" t="s">
        <v>377</v>
      </c>
      <c r="E1863" s="62" t="str">
        <f t="shared" si="1"/>
        <v>Test</v>
      </c>
      <c r="F1863" s="53" t="str">
        <f t="shared" si="2"/>
        <v>Beijing_0</v>
      </c>
      <c r="G1863" s="53">
        <f t="shared" si="3"/>
        <v>0.4813341665</v>
      </c>
    </row>
    <row r="1864">
      <c r="A1864" s="61">
        <v>1.514633831E9</v>
      </c>
      <c r="B1864" s="61">
        <v>0.0</v>
      </c>
      <c r="C1864" s="61">
        <v>4099.0</v>
      </c>
      <c r="D1864" s="57" t="s">
        <v>377</v>
      </c>
      <c r="E1864" s="62" t="str">
        <f t="shared" si="1"/>
        <v>Test</v>
      </c>
      <c r="F1864" s="53" t="str">
        <f t="shared" si="2"/>
        <v>Beijing_0</v>
      </c>
      <c r="G1864" s="53">
        <f t="shared" si="3"/>
        <v>0.5946842322</v>
      </c>
    </row>
    <row r="1865">
      <c r="A1865" s="61">
        <v>1.517964832E9</v>
      </c>
      <c r="B1865" s="61">
        <v>0.0</v>
      </c>
      <c r="C1865" s="61">
        <v>1173.0</v>
      </c>
      <c r="D1865" s="57" t="s">
        <v>377</v>
      </c>
      <c r="E1865" s="62" t="str">
        <f t="shared" si="1"/>
        <v>Test</v>
      </c>
      <c r="F1865" s="53" t="str">
        <f t="shared" si="2"/>
        <v>Beijing_0</v>
      </c>
      <c r="G1865" s="53">
        <f t="shared" si="3"/>
        <v>0.01508240682</v>
      </c>
    </row>
    <row r="1866">
      <c r="A1866" s="61">
        <v>1.51635173E9</v>
      </c>
      <c r="B1866" s="61">
        <v>0.0</v>
      </c>
      <c r="C1866" s="61">
        <v>3444.0</v>
      </c>
      <c r="D1866" s="57" t="s">
        <v>377</v>
      </c>
      <c r="E1866" s="62" t="str">
        <f t="shared" si="1"/>
        <v>Test</v>
      </c>
      <c r="F1866" s="53" t="str">
        <f t="shared" si="2"/>
        <v>Beijing_0</v>
      </c>
      <c r="G1866" s="53">
        <f t="shared" si="3"/>
        <v>0.8297931199</v>
      </c>
    </row>
    <row r="1867">
      <c r="A1867" s="61">
        <v>1.519356821E9</v>
      </c>
      <c r="B1867" s="61">
        <v>0.0</v>
      </c>
      <c r="C1867" s="61">
        <v>2717.0</v>
      </c>
      <c r="D1867" s="57" t="s">
        <v>377</v>
      </c>
      <c r="E1867" s="62" t="str">
        <f t="shared" si="1"/>
        <v>Test</v>
      </c>
      <c r="F1867" s="53" t="str">
        <f t="shared" si="2"/>
        <v>Beijing_0</v>
      </c>
      <c r="G1867" s="53">
        <f t="shared" si="3"/>
        <v>0.8241533854</v>
      </c>
    </row>
    <row r="1868">
      <c r="A1868" s="61">
        <v>1.5189958E9</v>
      </c>
      <c r="B1868" s="61">
        <v>0.0</v>
      </c>
      <c r="C1868" s="61">
        <v>2033.0</v>
      </c>
      <c r="D1868" s="57" t="s">
        <v>377</v>
      </c>
      <c r="E1868" s="62" t="str">
        <f t="shared" si="1"/>
        <v>Test</v>
      </c>
      <c r="F1868" s="53" t="str">
        <f t="shared" si="2"/>
        <v>Beijing_0</v>
      </c>
      <c r="G1868" s="53">
        <f t="shared" si="3"/>
        <v>0.3798942908</v>
      </c>
    </row>
    <row r="1869">
      <c r="A1869" s="61">
        <v>1.511813662E9</v>
      </c>
      <c r="B1869" s="61">
        <v>0.0</v>
      </c>
      <c r="C1869" s="61">
        <v>2423.0</v>
      </c>
      <c r="D1869" s="57" t="s">
        <v>377</v>
      </c>
      <c r="E1869" s="62" t="str">
        <f t="shared" si="1"/>
        <v>Test</v>
      </c>
      <c r="F1869" s="53" t="str">
        <f t="shared" si="2"/>
        <v>Beijing_0</v>
      </c>
      <c r="G1869" s="53">
        <f t="shared" si="3"/>
        <v>0.6286926559</v>
      </c>
    </row>
    <row r="1870">
      <c r="A1870" s="61">
        <v>1.511534532E9</v>
      </c>
      <c r="B1870" s="61">
        <v>0.0</v>
      </c>
      <c r="C1870" s="61">
        <v>2234.0</v>
      </c>
      <c r="D1870" s="57" t="s">
        <v>377</v>
      </c>
      <c r="E1870" s="62" t="str">
        <f t="shared" si="1"/>
        <v>Test</v>
      </c>
      <c r="F1870" s="53" t="str">
        <f t="shared" si="2"/>
        <v>Beijing_0</v>
      </c>
      <c r="G1870" s="53">
        <f t="shared" si="3"/>
        <v>0.4855375075</v>
      </c>
    </row>
    <row r="1871">
      <c r="A1871" s="61">
        <v>1.516917822E9</v>
      </c>
      <c r="B1871" s="61">
        <v>0.0</v>
      </c>
      <c r="C1871" s="61">
        <v>1971.0</v>
      </c>
      <c r="D1871" s="57" t="s">
        <v>377</v>
      </c>
      <c r="E1871" s="62" t="str">
        <f t="shared" si="1"/>
        <v>Test</v>
      </c>
      <c r="F1871" s="53" t="str">
        <f t="shared" si="2"/>
        <v>Beijing_0</v>
      </c>
      <c r="G1871" s="53">
        <f t="shared" si="3"/>
        <v>0.6851070324</v>
      </c>
    </row>
    <row r="1872">
      <c r="A1872" s="61">
        <v>1.513271732E9</v>
      </c>
      <c r="B1872" s="61">
        <v>0.0</v>
      </c>
      <c r="C1872" s="61">
        <v>728.0</v>
      </c>
      <c r="D1872" s="57" t="s">
        <v>377</v>
      </c>
      <c r="E1872" s="62" t="str">
        <f t="shared" si="1"/>
        <v>Test</v>
      </c>
      <c r="F1872" s="53" t="str">
        <f t="shared" si="2"/>
        <v>Beijing_0</v>
      </c>
      <c r="G1872" s="53">
        <f t="shared" si="3"/>
        <v>0.710907897</v>
      </c>
    </row>
    <row r="1873">
      <c r="A1873" s="61">
        <v>1.514482092E9</v>
      </c>
      <c r="B1873" s="61">
        <v>0.0</v>
      </c>
      <c r="C1873" s="61">
        <v>3022.0</v>
      </c>
      <c r="D1873" s="57" t="s">
        <v>377</v>
      </c>
      <c r="E1873" s="62" t="str">
        <f t="shared" si="1"/>
        <v>Test</v>
      </c>
      <c r="F1873" s="53" t="str">
        <f t="shared" si="2"/>
        <v>Beijing_0</v>
      </c>
      <c r="G1873" s="53">
        <f t="shared" si="3"/>
        <v>0.1005431567</v>
      </c>
    </row>
    <row r="1874">
      <c r="A1874" s="61">
        <v>1.513597601E9</v>
      </c>
      <c r="B1874" s="61">
        <v>0.0</v>
      </c>
      <c r="C1874" s="61">
        <v>198.0</v>
      </c>
      <c r="D1874" s="57" t="s">
        <v>377</v>
      </c>
      <c r="E1874" s="62" t="str">
        <f t="shared" si="1"/>
        <v>Test</v>
      </c>
      <c r="F1874" s="53" t="str">
        <f t="shared" si="2"/>
        <v>Beijing_0</v>
      </c>
      <c r="G1874" s="53">
        <f t="shared" si="3"/>
        <v>0.05846152428</v>
      </c>
    </row>
    <row r="1875">
      <c r="A1875" s="61">
        <v>1.514489711E9</v>
      </c>
      <c r="B1875" s="61">
        <v>0.0</v>
      </c>
      <c r="C1875" s="61">
        <v>3329.0</v>
      </c>
      <c r="D1875" s="57" t="s">
        <v>377</v>
      </c>
      <c r="E1875" s="62" t="str">
        <f t="shared" si="1"/>
        <v>Test</v>
      </c>
      <c r="F1875" s="53" t="str">
        <f t="shared" si="2"/>
        <v>Beijing_0</v>
      </c>
      <c r="G1875" s="53">
        <f t="shared" si="3"/>
        <v>0.4123743604</v>
      </c>
    </row>
    <row r="1876">
      <c r="A1876" s="61">
        <v>1.512297892E9</v>
      </c>
      <c r="B1876" s="61">
        <v>0.0</v>
      </c>
      <c r="C1876" s="61">
        <v>416.0</v>
      </c>
      <c r="D1876" s="57" t="s">
        <v>377</v>
      </c>
      <c r="E1876" s="62" t="str">
        <f t="shared" si="1"/>
        <v>Test</v>
      </c>
      <c r="F1876" s="53" t="str">
        <f t="shared" si="2"/>
        <v>Beijing_0</v>
      </c>
      <c r="G1876" s="53">
        <f t="shared" si="3"/>
        <v>0.2993919645</v>
      </c>
    </row>
    <row r="1877">
      <c r="A1877" s="61">
        <v>1.51167266E9</v>
      </c>
      <c r="B1877" s="61">
        <v>0.0</v>
      </c>
      <c r="C1877" s="61">
        <v>275.0</v>
      </c>
      <c r="D1877" s="57" t="s">
        <v>377</v>
      </c>
      <c r="E1877" s="62" t="str">
        <f t="shared" si="1"/>
        <v>Test</v>
      </c>
      <c r="F1877" s="53" t="str">
        <f t="shared" si="2"/>
        <v>Beijing_0</v>
      </c>
      <c r="G1877" s="53">
        <f t="shared" si="3"/>
        <v>0.0766787897</v>
      </c>
    </row>
    <row r="1878">
      <c r="A1878" s="61">
        <v>1.511870461E9</v>
      </c>
      <c r="B1878" s="61">
        <v>0.0</v>
      </c>
      <c r="C1878" s="61">
        <v>84.0</v>
      </c>
      <c r="D1878" s="57" t="s">
        <v>377</v>
      </c>
      <c r="E1878" s="62" t="str">
        <f t="shared" si="1"/>
        <v>Test</v>
      </c>
      <c r="F1878" s="53" t="str">
        <f t="shared" si="2"/>
        <v>Beijing_0</v>
      </c>
      <c r="G1878" s="53">
        <f t="shared" si="3"/>
        <v>0.2349580489</v>
      </c>
    </row>
    <row r="1879">
      <c r="A1879" s="61">
        <v>1.514223332E9</v>
      </c>
      <c r="B1879" s="61">
        <v>0.0</v>
      </c>
      <c r="C1879" s="61">
        <v>899.0</v>
      </c>
      <c r="D1879" s="57" t="s">
        <v>377</v>
      </c>
      <c r="E1879" s="62" t="str">
        <f t="shared" si="1"/>
        <v>Test</v>
      </c>
      <c r="F1879" s="53" t="str">
        <f t="shared" si="2"/>
        <v>Beijing_0</v>
      </c>
      <c r="G1879" s="53">
        <f t="shared" si="3"/>
        <v>0.9205390286</v>
      </c>
    </row>
    <row r="1880">
      <c r="A1880" s="61">
        <v>1.518076352E9</v>
      </c>
      <c r="B1880" s="61">
        <v>0.0</v>
      </c>
      <c r="C1880" s="61">
        <v>3080.0</v>
      </c>
      <c r="D1880" s="57" t="s">
        <v>377</v>
      </c>
      <c r="E1880" s="62" t="str">
        <f t="shared" si="1"/>
        <v>Test</v>
      </c>
      <c r="F1880" s="53" t="str">
        <f t="shared" si="2"/>
        <v>Beijing_0</v>
      </c>
      <c r="G1880" s="53">
        <f t="shared" si="3"/>
        <v>0.5101856053</v>
      </c>
    </row>
    <row r="1881">
      <c r="A1881" s="61">
        <v>1.515616271E9</v>
      </c>
      <c r="B1881" s="61">
        <v>0.0</v>
      </c>
      <c r="C1881" s="61">
        <v>660.0</v>
      </c>
      <c r="D1881" s="57" t="s">
        <v>377</v>
      </c>
      <c r="E1881" s="62" t="str">
        <f t="shared" si="1"/>
        <v>Test</v>
      </c>
      <c r="F1881" s="53" t="str">
        <f t="shared" si="2"/>
        <v>Beijing_0</v>
      </c>
      <c r="G1881" s="53">
        <f t="shared" si="3"/>
        <v>0.3893788995</v>
      </c>
    </row>
    <row r="1882">
      <c r="A1882" s="61">
        <v>1.512955341E9</v>
      </c>
      <c r="B1882" s="61">
        <v>0.0</v>
      </c>
      <c r="C1882" s="61">
        <v>279.0</v>
      </c>
      <c r="D1882" s="57" t="s">
        <v>377</v>
      </c>
      <c r="E1882" s="62" t="str">
        <f t="shared" si="1"/>
        <v>Test</v>
      </c>
      <c r="F1882" s="53" t="str">
        <f t="shared" si="2"/>
        <v>Beijing_0</v>
      </c>
      <c r="G1882" s="53">
        <f t="shared" si="3"/>
        <v>0.6708411256</v>
      </c>
    </row>
    <row r="1883">
      <c r="A1883" s="61">
        <v>1.519445041E9</v>
      </c>
      <c r="B1883" s="61">
        <v>0.0</v>
      </c>
      <c r="C1883" s="61">
        <v>895.0</v>
      </c>
      <c r="D1883" s="57" t="s">
        <v>377</v>
      </c>
      <c r="E1883" s="62" t="str">
        <f t="shared" si="1"/>
        <v>Test</v>
      </c>
      <c r="F1883" s="53" t="str">
        <f t="shared" si="2"/>
        <v>Beijing_0</v>
      </c>
      <c r="G1883" s="53">
        <f t="shared" si="3"/>
        <v>0.3329873063</v>
      </c>
    </row>
    <row r="1884">
      <c r="A1884" s="61">
        <v>1.519446662E9</v>
      </c>
      <c r="B1884" s="61">
        <v>0.0</v>
      </c>
      <c r="C1884" s="61">
        <v>766.0</v>
      </c>
      <c r="D1884" s="57" t="s">
        <v>377</v>
      </c>
      <c r="E1884" s="62" t="str">
        <f t="shared" si="1"/>
        <v>Test</v>
      </c>
      <c r="F1884" s="53" t="str">
        <f t="shared" si="2"/>
        <v>Beijing_0</v>
      </c>
      <c r="G1884" s="53">
        <f t="shared" si="3"/>
        <v>0.7901842608</v>
      </c>
    </row>
    <row r="1885">
      <c r="A1885" s="61">
        <v>1.51464265E9</v>
      </c>
      <c r="B1885" s="61">
        <v>0.0</v>
      </c>
      <c r="C1885" s="61">
        <v>3560.0</v>
      </c>
      <c r="D1885" s="57" t="s">
        <v>377</v>
      </c>
      <c r="E1885" s="62" t="str">
        <f t="shared" si="1"/>
        <v>Test</v>
      </c>
      <c r="F1885" s="53" t="str">
        <f t="shared" si="2"/>
        <v>Beijing_0</v>
      </c>
      <c r="G1885" s="53">
        <f t="shared" si="3"/>
        <v>0.9709928409</v>
      </c>
    </row>
    <row r="1886">
      <c r="A1886" s="61">
        <v>1.516325842E9</v>
      </c>
      <c r="B1886" s="61">
        <v>0.0</v>
      </c>
      <c r="C1886" s="61">
        <v>2630.0</v>
      </c>
      <c r="D1886" s="57" t="s">
        <v>377</v>
      </c>
      <c r="E1886" s="62" t="str">
        <f t="shared" si="1"/>
        <v>Test</v>
      </c>
      <c r="F1886" s="53" t="str">
        <f t="shared" si="2"/>
        <v>Beijing_0</v>
      </c>
      <c r="G1886" s="53">
        <f t="shared" si="3"/>
        <v>0.800283316</v>
      </c>
    </row>
    <row r="1887">
      <c r="A1887" s="61">
        <v>1.51219708E9</v>
      </c>
      <c r="B1887" s="61">
        <v>0.0</v>
      </c>
      <c r="C1887" s="61">
        <v>1149.0</v>
      </c>
      <c r="D1887" s="57" t="s">
        <v>377</v>
      </c>
      <c r="E1887" s="62" t="str">
        <f t="shared" si="1"/>
        <v>Test</v>
      </c>
      <c r="F1887" s="53" t="str">
        <f t="shared" si="2"/>
        <v>Beijing_0</v>
      </c>
      <c r="G1887" s="53">
        <f t="shared" si="3"/>
        <v>0.7371040811</v>
      </c>
    </row>
    <row r="1888">
      <c r="A1888" s="61">
        <v>1.513055421E9</v>
      </c>
      <c r="B1888" s="61">
        <v>0.0</v>
      </c>
      <c r="C1888" s="61">
        <v>2381.0</v>
      </c>
      <c r="D1888" s="57" t="s">
        <v>377</v>
      </c>
      <c r="E1888" s="62" t="str">
        <f t="shared" si="1"/>
        <v>Test</v>
      </c>
      <c r="F1888" s="53" t="str">
        <f t="shared" si="2"/>
        <v>Beijing_0</v>
      </c>
      <c r="G1888" s="53">
        <f t="shared" si="3"/>
        <v>0.7031933422</v>
      </c>
    </row>
    <row r="1889">
      <c r="A1889" s="61">
        <v>1.51231612E9</v>
      </c>
      <c r="B1889" s="61">
        <v>0.0</v>
      </c>
      <c r="C1889" s="61">
        <v>991.0</v>
      </c>
      <c r="D1889" s="57" t="s">
        <v>377</v>
      </c>
      <c r="E1889" s="62" t="str">
        <f t="shared" si="1"/>
        <v>Test</v>
      </c>
      <c r="F1889" s="53" t="str">
        <f t="shared" si="2"/>
        <v>Beijing_0</v>
      </c>
      <c r="G1889" s="53">
        <f t="shared" si="3"/>
        <v>0.6763037916</v>
      </c>
    </row>
    <row r="1890">
      <c r="A1890" s="61">
        <v>1.512493881E9</v>
      </c>
      <c r="B1890" s="61">
        <v>0.0</v>
      </c>
      <c r="C1890" s="61">
        <v>1352.0</v>
      </c>
      <c r="D1890" s="57" t="s">
        <v>377</v>
      </c>
      <c r="E1890" s="62" t="str">
        <f t="shared" si="1"/>
        <v>Test</v>
      </c>
      <c r="F1890" s="53" t="str">
        <f t="shared" si="2"/>
        <v>Beijing_0</v>
      </c>
      <c r="G1890" s="53">
        <f t="shared" si="3"/>
        <v>0.8727468645</v>
      </c>
    </row>
    <row r="1891">
      <c r="A1891" s="61">
        <v>1.51509038E9</v>
      </c>
      <c r="B1891" s="61">
        <v>0.0</v>
      </c>
      <c r="C1891" s="61">
        <v>1948.0</v>
      </c>
      <c r="D1891" s="57" t="s">
        <v>377</v>
      </c>
      <c r="E1891" s="62" t="str">
        <f t="shared" si="1"/>
        <v>Test</v>
      </c>
      <c r="F1891" s="53" t="str">
        <f t="shared" si="2"/>
        <v>Beijing_0</v>
      </c>
      <c r="G1891" s="53">
        <f t="shared" si="3"/>
        <v>0.5433860233</v>
      </c>
    </row>
    <row r="1892">
      <c r="A1892" s="61">
        <v>1.51478528E9</v>
      </c>
      <c r="B1892" s="61">
        <v>0.0</v>
      </c>
      <c r="C1892" s="61">
        <v>1925.0</v>
      </c>
      <c r="D1892" s="57" t="s">
        <v>377</v>
      </c>
      <c r="E1892" s="62" t="str">
        <f t="shared" si="1"/>
        <v>Test</v>
      </c>
      <c r="F1892" s="53" t="str">
        <f t="shared" si="2"/>
        <v>Beijing_0</v>
      </c>
      <c r="G1892" s="53">
        <f t="shared" si="3"/>
        <v>0.4039116033</v>
      </c>
    </row>
    <row r="1893">
      <c r="A1893" s="61">
        <v>1.517090511E9</v>
      </c>
      <c r="B1893" s="61">
        <v>0.0</v>
      </c>
      <c r="C1893" s="61">
        <v>2129.0</v>
      </c>
      <c r="D1893" s="57" t="s">
        <v>377</v>
      </c>
      <c r="E1893" s="62" t="str">
        <f t="shared" si="1"/>
        <v>Test</v>
      </c>
      <c r="F1893" s="53" t="str">
        <f t="shared" si="2"/>
        <v>Beijing_0</v>
      </c>
      <c r="G1893" s="53">
        <f t="shared" si="3"/>
        <v>0.3858877763</v>
      </c>
    </row>
    <row r="1894">
      <c r="A1894" s="61">
        <v>1.511736771E9</v>
      </c>
      <c r="B1894" s="61">
        <v>0.0</v>
      </c>
      <c r="C1894" s="61">
        <v>725.0</v>
      </c>
      <c r="D1894" s="57" t="s">
        <v>377</v>
      </c>
      <c r="E1894" s="62" t="str">
        <f t="shared" si="1"/>
        <v>Test</v>
      </c>
      <c r="F1894" s="53" t="str">
        <f t="shared" si="2"/>
        <v>Beijing_0</v>
      </c>
      <c r="G1894" s="53">
        <f t="shared" si="3"/>
        <v>0.8425730797</v>
      </c>
    </row>
    <row r="1895">
      <c r="A1895" s="61">
        <v>1.517202641E9</v>
      </c>
      <c r="B1895" s="61">
        <v>0.0</v>
      </c>
      <c r="C1895" s="61">
        <v>1086.0</v>
      </c>
      <c r="D1895" s="57" t="s">
        <v>377</v>
      </c>
      <c r="E1895" s="62" t="str">
        <f t="shared" si="1"/>
        <v>Test</v>
      </c>
      <c r="F1895" s="53" t="str">
        <f t="shared" si="2"/>
        <v>Beijing_0</v>
      </c>
      <c r="G1895" s="53">
        <f t="shared" si="3"/>
        <v>0.1788489854</v>
      </c>
    </row>
    <row r="1896">
      <c r="A1896" s="61">
        <v>1.516279632E9</v>
      </c>
      <c r="B1896" s="61">
        <v>0.0</v>
      </c>
      <c r="C1896" s="61">
        <v>1672.0</v>
      </c>
      <c r="D1896" s="57" t="s">
        <v>377</v>
      </c>
      <c r="E1896" s="62" t="str">
        <f t="shared" si="1"/>
        <v>Test</v>
      </c>
      <c r="F1896" s="53" t="str">
        <f t="shared" si="2"/>
        <v>Beijing_0</v>
      </c>
      <c r="G1896" s="53">
        <f t="shared" si="3"/>
        <v>0.006275178463</v>
      </c>
    </row>
    <row r="1897">
      <c r="A1897" s="61">
        <v>1.51536553E9</v>
      </c>
      <c r="B1897" s="61">
        <v>0.0</v>
      </c>
      <c r="C1897" s="61">
        <v>2196.0</v>
      </c>
      <c r="D1897" s="57" t="s">
        <v>377</v>
      </c>
      <c r="E1897" s="62" t="str">
        <f t="shared" si="1"/>
        <v>Test</v>
      </c>
      <c r="F1897" s="53" t="str">
        <f t="shared" si="2"/>
        <v>Beijing_0</v>
      </c>
      <c r="G1897" s="53">
        <f t="shared" si="3"/>
        <v>0.5803181127</v>
      </c>
    </row>
    <row r="1898">
      <c r="A1898" s="61">
        <v>1.51855886E9</v>
      </c>
      <c r="B1898" s="61">
        <v>0.0</v>
      </c>
      <c r="C1898" s="61">
        <v>1541.0</v>
      </c>
      <c r="D1898" s="57" t="s">
        <v>377</v>
      </c>
      <c r="E1898" s="62" t="str">
        <f t="shared" si="1"/>
        <v>Test</v>
      </c>
      <c r="F1898" s="53" t="str">
        <f t="shared" si="2"/>
        <v>Beijing_0</v>
      </c>
      <c r="G1898" s="53">
        <f t="shared" si="3"/>
        <v>0.06108979248</v>
      </c>
    </row>
    <row r="1899">
      <c r="A1899" s="61">
        <v>1.51428165E9</v>
      </c>
      <c r="B1899" s="61">
        <v>0.0</v>
      </c>
      <c r="C1899" s="61">
        <v>2967.0</v>
      </c>
      <c r="D1899" s="57" t="s">
        <v>377</v>
      </c>
      <c r="E1899" s="62" t="str">
        <f t="shared" si="1"/>
        <v>Test</v>
      </c>
      <c r="F1899" s="53" t="str">
        <f t="shared" si="2"/>
        <v>Beijing_0</v>
      </c>
      <c r="G1899" s="53">
        <f t="shared" si="3"/>
        <v>0.4906148733</v>
      </c>
    </row>
    <row r="1900">
      <c r="A1900" s="61">
        <v>1.51993222E9</v>
      </c>
      <c r="B1900" s="61">
        <v>0.0</v>
      </c>
      <c r="C1900" s="61">
        <v>1903.0</v>
      </c>
      <c r="D1900" s="57" t="s">
        <v>377</v>
      </c>
      <c r="E1900" s="62" t="str">
        <f t="shared" si="1"/>
        <v>Test</v>
      </c>
      <c r="F1900" s="53" t="str">
        <f t="shared" si="2"/>
        <v>Beijing_0</v>
      </c>
      <c r="G1900" s="53">
        <f t="shared" si="3"/>
        <v>0.5797131371</v>
      </c>
    </row>
    <row r="1901">
      <c r="A1901" s="61">
        <v>1.519714712E9</v>
      </c>
      <c r="B1901" s="61">
        <v>0.0</v>
      </c>
      <c r="C1901" s="61">
        <v>2422.0</v>
      </c>
      <c r="D1901" s="57" t="s">
        <v>377</v>
      </c>
      <c r="E1901" s="62" t="str">
        <f t="shared" si="1"/>
        <v>Test</v>
      </c>
      <c r="F1901" s="53" t="str">
        <f t="shared" si="2"/>
        <v>Beijing_0</v>
      </c>
      <c r="G1901" s="53">
        <f t="shared" si="3"/>
        <v>0.2986976108</v>
      </c>
    </row>
    <row r="1902">
      <c r="A1902" s="61">
        <v>1.51903621E9</v>
      </c>
      <c r="B1902" s="61">
        <v>0.0</v>
      </c>
      <c r="C1902" s="61">
        <v>601.0</v>
      </c>
      <c r="D1902" s="57" t="s">
        <v>377</v>
      </c>
      <c r="E1902" s="62" t="str">
        <f t="shared" si="1"/>
        <v>Test</v>
      </c>
      <c r="F1902" s="53" t="str">
        <f t="shared" si="2"/>
        <v>Beijing_0</v>
      </c>
      <c r="G1902" s="53">
        <f t="shared" si="3"/>
        <v>0.202541409</v>
      </c>
    </row>
    <row r="1903">
      <c r="A1903" s="61">
        <v>1.51654829E9</v>
      </c>
      <c r="B1903" s="61">
        <v>0.0</v>
      </c>
      <c r="C1903" s="61">
        <v>1621.0</v>
      </c>
      <c r="D1903" s="57" t="s">
        <v>377</v>
      </c>
      <c r="E1903" s="62" t="str">
        <f t="shared" si="1"/>
        <v>Test</v>
      </c>
      <c r="F1903" s="53" t="str">
        <f t="shared" si="2"/>
        <v>Beijing_0</v>
      </c>
      <c r="G1903" s="53">
        <f t="shared" si="3"/>
        <v>0.287320381</v>
      </c>
    </row>
    <row r="1904">
      <c r="A1904" s="61">
        <v>1.511648031E9</v>
      </c>
      <c r="B1904" s="61">
        <v>0.0</v>
      </c>
      <c r="C1904" s="61">
        <v>2663.0</v>
      </c>
      <c r="D1904" s="57" t="s">
        <v>377</v>
      </c>
      <c r="E1904" s="62" t="str">
        <f t="shared" si="1"/>
        <v>Test</v>
      </c>
      <c r="F1904" s="53" t="str">
        <f t="shared" si="2"/>
        <v>Beijing_0</v>
      </c>
      <c r="G1904" s="53">
        <f t="shared" si="3"/>
        <v>0.4414359065</v>
      </c>
    </row>
    <row r="1905">
      <c r="A1905" s="61">
        <v>1.518187201E9</v>
      </c>
      <c r="B1905" s="61">
        <v>0.0</v>
      </c>
      <c r="C1905" s="61">
        <v>2427.0</v>
      </c>
      <c r="D1905" s="57" t="s">
        <v>377</v>
      </c>
      <c r="E1905" s="62" t="str">
        <f t="shared" si="1"/>
        <v>Test</v>
      </c>
      <c r="F1905" s="53" t="str">
        <f t="shared" si="2"/>
        <v>Beijing_0</v>
      </c>
      <c r="G1905" s="53">
        <f t="shared" si="3"/>
        <v>0.02488417547</v>
      </c>
    </row>
    <row r="1906">
      <c r="A1906" s="61">
        <v>1.518987622E9</v>
      </c>
      <c r="B1906" s="61">
        <v>0.0</v>
      </c>
      <c r="C1906" s="61">
        <v>113.0</v>
      </c>
      <c r="D1906" s="57" t="s">
        <v>377</v>
      </c>
      <c r="E1906" s="62" t="str">
        <f t="shared" si="1"/>
        <v>Test</v>
      </c>
      <c r="F1906" s="53" t="str">
        <f t="shared" si="2"/>
        <v>Beijing_0</v>
      </c>
      <c r="G1906" s="53">
        <f t="shared" si="3"/>
        <v>0.4928422534</v>
      </c>
    </row>
    <row r="1907">
      <c r="A1907" s="61">
        <v>1.516600691E9</v>
      </c>
      <c r="B1907" s="61">
        <v>0.0</v>
      </c>
      <c r="C1907" s="61">
        <v>773.0</v>
      </c>
      <c r="D1907" s="57" t="s">
        <v>377</v>
      </c>
      <c r="E1907" s="62" t="str">
        <f t="shared" si="1"/>
        <v>Test</v>
      </c>
      <c r="F1907" s="53" t="str">
        <f t="shared" si="2"/>
        <v>Beijing_0</v>
      </c>
      <c r="G1907" s="53">
        <f t="shared" si="3"/>
        <v>0.9039989493</v>
      </c>
    </row>
    <row r="1908">
      <c r="A1908" s="61">
        <v>1.518908471E9</v>
      </c>
      <c r="B1908" s="61">
        <v>0.0</v>
      </c>
      <c r="C1908" s="61">
        <v>4705.0</v>
      </c>
      <c r="D1908" s="57" t="s">
        <v>377</v>
      </c>
      <c r="E1908" s="62" t="str">
        <f t="shared" si="1"/>
        <v>Test</v>
      </c>
      <c r="F1908" s="53" t="str">
        <f t="shared" si="2"/>
        <v>Beijing_0</v>
      </c>
      <c r="G1908" s="53">
        <f t="shared" si="3"/>
        <v>0.003698236983</v>
      </c>
    </row>
    <row r="1909">
      <c r="A1909" s="61">
        <v>1.518393941E9</v>
      </c>
      <c r="B1909" s="61">
        <v>0.0</v>
      </c>
      <c r="C1909" s="61">
        <v>3059.0</v>
      </c>
      <c r="D1909" s="57" t="s">
        <v>377</v>
      </c>
      <c r="E1909" s="62" t="str">
        <f t="shared" si="1"/>
        <v>Test</v>
      </c>
      <c r="F1909" s="53" t="str">
        <f t="shared" si="2"/>
        <v>Beijing_0</v>
      </c>
      <c r="G1909" s="53">
        <f t="shared" si="3"/>
        <v>0.580908081</v>
      </c>
    </row>
    <row r="1910">
      <c r="A1910" s="61">
        <v>1.51808639E9</v>
      </c>
      <c r="B1910" s="61">
        <v>0.0</v>
      </c>
      <c r="C1910" s="61">
        <v>37.0</v>
      </c>
      <c r="D1910" s="57" t="s">
        <v>377</v>
      </c>
      <c r="E1910" s="62" t="str">
        <f t="shared" si="1"/>
        <v>Test</v>
      </c>
      <c r="F1910" s="53" t="str">
        <f t="shared" si="2"/>
        <v>Beijing_0</v>
      </c>
      <c r="G1910" s="53">
        <f t="shared" si="3"/>
        <v>0.1040984044</v>
      </c>
    </row>
    <row r="1911">
      <c r="A1911" s="61">
        <v>1.517757222E9</v>
      </c>
      <c r="B1911" s="61">
        <v>0.0</v>
      </c>
      <c r="C1911" s="61">
        <v>358.0</v>
      </c>
      <c r="D1911" s="57" t="s">
        <v>377</v>
      </c>
      <c r="E1911" s="62" t="str">
        <f t="shared" si="1"/>
        <v>Test</v>
      </c>
      <c r="F1911" s="53" t="str">
        <f t="shared" si="2"/>
        <v>Beijing_0</v>
      </c>
      <c r="G1911" s="53">
        <f t="shared" si="3"/>
        <v>0.540343522</v>
      </c>
    </row>
    <row r="1912">
      <c r="A1912" s="61">
        <v>1.515703002E9</v>
      </c>
      <c r="B1912" s="61">
        <v>0.0</v>
      </c>
      <c r="C1912" s="61">
        <v>1214.0</v>
      </c>
      <c r="D1912" s="57" t="s">
        <v>377</v>
      </c>
      <c r="E1912" s="62" t="str">
        <f t="shared" si="1"/>
        <v>Test</v>
      </c>
      <c r="F1912" s="53" t="str">
        <f t="shared" si="2"/>
        <v>Beijing_0</v>
      </c>
      <c r="G1912" s="53">
        <f t="shared" si="3"/>
        <v>0.68204884</v>
      </c>
    </row>
    <row r="1913">
      <c r="A1913" s="61">
        <v>1.51837654E9</v>
      </c>
      <c r="B1913" s="61">
        <v>0.0</v>
      </c>
      <c r="C1913" s="61">
        <v>3485.0</v>
      </c>
      <c r="D1913" s="57" t="s">
        <v>377</v>
      </c>
      <c r="E1913" s="62" t="str">
        <f t="shared" si="1"/>
        <v>Test</v>
      </c>
      <c r="F1913" s="53" t="str">
        <f t="shared" si="2"/>
        <v>Beijing_0</v>
      </c>
      <c r="G1913" s="53">
        <f t="shared" si="3"/>
        <v>0.5494620713</v>
      </c>
    </row>
    <row r="1914">
      <c r="A1914" s="61">
        <v>1.516634511E9</v>
      </c>
      <c r="B1914" s="61">
        <v>0.0</v>
      </c>
      <c r="C1914" s="61">
        <v>3149.0</v>
      </c>
      <c r="D1914" s="57" t="s">
        <v>377</v>
      </c>
      <c r="E1914" s="62" t="str">
        <f t="shared" si="1"/>
        <v>Test</v>
      </c>
      <c r="F1914" s="53" t="str">
        <f t="shared" si="2"/>
        <v>Beijing_0</v>
      </c>
      <c r="G1914" s="53">
        <f t="shared" si="3"/>
        <v>0.5280389885</v>
      </c>
    </row>
    <row r="1915">
      <c r="A1915" s="61">
        <v>1.513145032E9</v>
      </c>
      <c r="B1915" s="61">
        <v>0.0</v>
      </c>
      <c r="C1915" s="61">
        <v>877.0</v>
      </c>
      <c r="D1915" s="57" t="s">
        <v>377</v>
      </c>
      <c r="E1915" s="62" t="str">
        <f t="shared" si="1"/>
        <v>Test</v>
      </c>
      <c r="F1915" s="53" t="str">
        <f t="shared" si="2"/>
        <v>Beijing_0</v>
      </c>
      <c r="G1915" s="53">
        <f t="shared" si="3"/>
        <v>0.3927670344</v>
      </c>
    </row>
    <row r="1916">
      <c r="A1916" s="61">
        <v>1.518852862E9</v>
      </c>
      <c r="B1916" s="61">
        <v>0.0</v>
      </c>
      <c r="C1916" s="61">
        <v>1869.0</v>
      </c>
      <c r="D1916" s="57" t="s">
        <v>377</v>
      </c>
      <c r="E1916" s="62" t="str">
        <f t="shared" si="1"/>
        <v>Test</v>
      </c>
      <c r="F1916" s="53" t="str">
        <f t="shared" si="2"/>
        <v>Beijing_0</v>
      </c>
      <c r="G1916" s="53">
        <f t="shared" si="3"/>
        <v>0.2738986017</v>
      </c>
    </row>
    <row r="1917">
      <c r="A1917" s="61">
        <v>1.512253322E9</v>
      </c>
      <c r="B1917" s="61">
        <v>0.0</v>
      </c>
      <c r="C1917" s="61">
        <v>1902.0</v>
      </c>
      <c r="D1917" s="57" t="s">
        <v>377</v>
      </c>
      <c r="E1917" s="62" t="str">
        <f t="shared" si="1"/>
        <v>Test</v>
      </c>
      <c r="F1917" s="53" t="str">
        <f t="shared" si="2"/>
        <v>Beijing_0</v>
      </c>
      <c r="G1917" s="53">
        <f t="shared" si="3"/>
        <v>0.09597797183</v>
      </c>
    </row>
    <row r="1918">
      <c r="A1918" s="61">
        <v>1.513130352E9</v>
      </c>
      <c r="B1918" s="61">
        <v>0.0</v>
      </c>
      <c r="C1918" s="61">
        <v>1650.0</v>
      </c>
      <c r="D1918" s="57" t="s">
        <v>377</v>
      </c>
      <c r="E1918" s="62" t="str">
        <f t="shared" si="1"/>
        <v>Test</v>
      </c>
      <c r="F1918" s="53" t="str">
        <f t="shared" si="2"/>
        <v>Beijing_0</v>
      </c>
      <c r="G1918" s="53">
        <f t="shared" si="3"/>
        <v>0.8479432989</v>
      </c>
    </row>
    <row r="1919">
      <c r="A1919" s="61">
        <v>1.514437831E9</v>
      </c>
      <c r="B1919" s="61">
        <v>0.0</v>
      </c>
      <c r="C1919" s="61">
        <v>345.0</v>
      </c>
      <c r="D1919" s="57" t="s">
        <v>377</v>
      </c>
      <c r="E1919" s="62" t="str">
        <f t="shared" si="1"/>
        <v>Test</v>
      </c>
      <c r="F1919" s="53" t="str">
        <f t="shared" si="2"/>
        <v>Beijing_0</v>
      </c>
      <c r="G1919" s="53">
        <f t="shared" si="3"/>
        <v>0.2774344764</v>
      </c>
    </row>
    <row r="1920">
      <c r="A1920" s="61">
        <v>1.51853208E9</v>
      </c>
      <c r="B1920" s="61">
        <v>0.0</v>
      </c>
      <c r="C1920" s="61">
        <v>1866.0</v>
      </c>
      <c r="D1920" s="57" t="s">
        <v>377</v>
      </c>
      <c r="E1920" s="62" t="str">
        <f t="shared" si="1"/>
        <v>Test</v>
      </c>
      <c r="F1920" s="53" t="str">
        <f t="shared" si="2"/>
        <v>Beijing_0</v>
      </c>
      <c r="G1920" s="53">
        <f t="shared" si="3"/>
        <v>0.776310373</v>
      </c>
    </row>
    <row r="1921">
      <c r="A1921" s="61">
        <v>1.516777542E9</v>
      </c>
      <c r="B1921" s="61">
        <v>0.0</v>
      </c>
      <c r="C1921" s="61">
        <v>2730.0</v>
      </c>
      <c r="D1921" s="57" t="s">
        <v>377</v>
      </c>
      <c r="E1921" s="62" t="str">
        <f t="shared" si="1"/>
        <v>Test</v>
      </c>
      <c r="F1921" s="53" t="str">
        <f t="shared" si="2"/>
        <v>Beijing_0</v>
      </c>
      <c r="G1921" s="53">
        <f t="shared" si="3"/>
        <v>0.3156868284</v>
      </c>
    </row>
    <row r="1922">
      <c r="A1922" s="61">
        <v>1.517940411E9</v>
      </c>
      <c r="B1922" s="61">
        <v>0.0</v>
      </c>
      <c r="C1922" s="61">
        <v>986.0</v>
      </c>
      <c r="D1922" s="57" t="s">
        <v>377</v>
      </c>
      <c r="E1922" s="62" t="str">
        <f t="shared" si="1"/>
        <v>Test</v>
      </c>
      <c r="F1922" s="53" t="str">
        <f t="shared" si="2"/>
        <v>Beijing_0</v>
      </c>
      <c r="G1922" s="53">
        <f t="shared" si="3"/>
        <v>0.0913449285</v>
      </c>
    </row>
    <row r="1923">
      <c r="A1923" s="61">
        <v>1.512060481E9</v>
      </c>
      <c r="B1923" s="61">
        <v>0.0</v>
      </c>
      <c r="C1923" s="61">
        <v>4553.0</v>
      </c>
      <c r="D1923" s="57" t="s">
        <v>377</v>
      </c>
      <c r="E1923" s="62" t="str">
        <f t="shared" si="1"/>
        <v>Test</v>
      </c>
      <c r="F1923" s="53" t="str">
        <f t="shared" si="2"/>
        <v>Beijing_0</v>
      </c>
      <c r="G1923" s="53">
        <f t="shared" si="3"/>
        <v>0.5244482849</v>
      </c>
    </row>
    <row r="1924">
      <c r="A1924" s="61">
        <v>1.516241141E9</v>
      </c>
      <c r="B1924" s="61">
        <v>0.0</v>
      </c>
      <c r="C1924" s="61">
        <v>26.0</v>
      </c>
      <c r="D1924" s="57" t="s">
        <v>377</v>
      </c>
      <c r="E1924" s="62" t="str">
        <f t="shared" si="1"/>
        <v>Test</v>
      </c>
      <c r="F1924" s="53" t="str">
        <f t="shared" si="2"/>
        <v>Beijing_0</v>
      </c>
      <c r="G1924" s="53">
        <f t="shared" si="3"/>
        <v>0.8277328869</v>
      </c>
    </row>
    <row r="1925">
      <c r="A1925" s="61">
        <v>1.51349066E9</v>
      </c>
      <c r="B1925" s="61">
        <v>0.0</v>
      </c>
      <c r="C1925" s="61">
        <v>1408.0</v>
      </c>
      <c r="D1925" s="57" t="s">
        <v>377</v>
      </c>
      <c r="E1925" s="62" t="str">
        <f t="shared" si="1"/>
        <v>Test</v>
      </c>
      <c r="F1925" s="53" t="str">
        <f t="shared" si="2"/>
        <v>Beijing_0</v>
      </c>
      <c r="G1925" s="53">
        <f t="shared" si="3"/>
        <v>0.3921919929</v>
      </c>
    </row>
    <row r="1926">
      <c r="A1926" s="61">
        <v>1.51208288E9</v>
      </c>
      <c r="B1926" s="61">
        <v>0.0</v>
      </c>
      <c r="C1926" s="61">
        <v>1842.0</v>
      </c>
      <c r="D1926" s="57" t="s">
        <v>377</v>
      </c>
      <c r="E1926" s="62" t="str">
        <f t="shared" si="1"/>
        <v>Test</v>
      </c>
      <c r="F1926" s="53" t="str">
        <f t="shared" si="2"/>
        <v>Beijing_0</v>
      </c>
      <c r="G1926" s="53">
        <f t="shared" si="3"/>
        <v>0.2647399899</v>
      </c>
    </row>
    <row r="1927">
      <c r="A1927" s="61">
        <v>1.517598852E9</v>
      </c>
      <c r="B1927" s="61">
        <v>0.0</v>
      </c>
      <c r="C1927" s="61">
        <v>2777.0</v>
      </c>
      <c r="D1927" s="57" t="s">
        <v>377</v>
      </c>
      <c r="E1927" s="62" t="str">
        <f t="shared" si="1"/>
        <v>Test</v>
      </c>
      <c r="F1927" s="53" t="str">
        <f t="shared" si="2"/>
        <v>Beijing_0</v>
      </c>
      <c r="G1927" s="53">
        <f t="shared" si="3"/>
        <v>0.4126269391</v>
      </c>
    </row>
    <row r="1928">
      <c r="A1928" s="61">
        <v>1.513087921E9</v>
      </c>
      <c r="B1928" s="61">
        <v>0.0</v>
      </c>
      <c r="C1928" s="61">
        <v>2884.0</v>
      </c>
      <c r="D1928" s="57" t="s">
        <v>377</v>
      </c>
      <c r="E1928" s="62" t="str">
        <f t="shared" si="1"/>
        <v>Test</v>
      </c>
      <c r="F1928" s="53" t="str">
        <f t="shared" si="2"/>
        <v>Beijing_0</v>
      </c>
      <c r="G1928" s="53">
        <f t="shared" si="3"/>
        <v>0.8304722717</v>
      </c>
    </row>
    <row r="1929">
      <c r="A1929" s="61">
        <v>1.512687412E9</v>
      </c>
      <c r="B1929" s="61">
        <v>0.0</v>
      </c>
      <c r="C1929" s="61">
        <v>333.0</v>
      </c>
      <c r="D1929" s="57" t="s">
        <v>377</v>
      </c>
      <c r="E1929" s="62" t="str">
        <f t="shared" si="1"/>
        <v>Test</v>
      </c>
      <c r="F1929" s="53" t="str">
        <f t="shared" si="2"/>
        <v>Beijing_0</v>
      </c>
      <c r="G1929" s="53">
        <f t="shared" si="3"/>
        <v>0.9214674958</v>
      </c>
    </row>
    <row r="1930">
      <c r="A1930" s="61">
        <v>1.51300808E9</v>
      </c>
      <c r="B1930" s="61">
        <v>0.0</v>
      </c>
      <c r="C1930" s="61">
        <v>1807.0</v>
      </c>
      <c r="D1930" s="57" t="s">
        <v>377</v>
      </c>
      <c r="E1930" s="62" t="str">
        <f t="shared" si="1"/>
        <v>Test</v>
      </c>
      <c r="F1930" s="53" t="str">
        <f t="shared" si="2"/>
        <v>Beijing_0</v>
      </c>
      <c r="G1930" s="53">
        <f t="shared" si="3"/>
        <v>0.2467212722</v>
      </c>
    </row>
    <row r="1931">
      <c r="A1931" s="61">
        <v>1.514184641E9</v>
      </c>
      <c r="B1931" s="61">
        <v>0.0</v>
      </c>
      <c r="C1931" s="61">
        <v>3152.0</v>
      </c>
      <c r="D1931" s="57" t="s">
        <v>377</v>
      </c>
      <c r="E1931" s="62" t="str">
        <f t="shared" si="1"/>
        <v>Test</v>
      </c>
      <c r="F1931" s="53" t="str">
        <f t="shared" si="2"/>
        <v>Beijing_0</v>
      </c>
      <c r="G1931" s="53">
        <f t="shared" si="3"/>
        <v>0.3098242861</v>
      </c>
    </row>
    <row r="1932">
      <c r="A1932" s="61">
        <v>1.516392301E9</v>
      </c>
      <c r="B1932" s="61">
        <v>0.0</v>
      </c>
      <c r="C1932" s="61">
        <v>1037.0</v>
      </c>
      <c r="D1932" s="57" t="s">
        <v>377</v>
      </c>
      <c r="E1932" s="62" t="str">
        <f t="shared" si="1"/>
        <v>Test</v>
      </c>
      <c r="F1932" s="53" t="str">
        <f t="shared" si="2"/>
        <v>Beijing_0</v>
      </c>
      <c r="G1932" s="53">
        <f t="shared" si="3"/>
        <v>0.3390145415</v>
      </c>
    </row>
    <row r="1933">
      <c r="A1933" s="61">
        <v>1.51521589E9</v>
      </c>
      <c r="B1933" s="61">
        <v>0.0</v>
      </c>
      <c r="C1933" s="61">
        <v>173.0</v>
      </c>
      <c r="D1933" s="57" t="s">
        <v>377</v>
      </c>
      <c r="E1933" s="62" t="str">
        <f t="shared" si="1"/>
        <v>Test</v>
      </c>
      <c r="F1933" s="53" t="str">
        <f t="shared" si="2"/>
        <v>Beijing_0</v>
      </c>
      <c r="G1933" s="53">
        <f t="shared" si="3"/>
        <v>0.7288268193</v>
      </c>
    </row>
    <row r="1934">
      <c r="A1934" s="61">
        <v>1.518223462E9</v>
      </c>
      <c r="B1934" s="61">
        <v>0.0</v>
      </c>
      <c r="C1934" s="61">
        <v>1037.0</v>
      </c>
      <c r="D1934" s="57" t="s">
        <v>377</v>
      </c>
      <c r="E1934" s="62" t="str">
        <f t="shared" si="1"/>
        <v>Test</v>
      </c>
      <c r="F1934" s="53" t="str">
        <f t="shared" si="2"/>
        <v>Beijing_0</v>
      </c>
      <c r="G1934" s="53">
        <f t="shared" si="3"/>
        <v>0.4474062603</v>
      </c>
    </row>
    <row r="1935">
      <c r="A1935" s="61">
        <v>1.51150354E9</v>
      </c>
      <c r="B1935" s="61">
        <v>0.0</v>
      </c>
      <c r="C1935" s="61">
        <v>329.0</v>
      </c>
      <c r="D1935" s="57" t="s">
        <v>377</v>
      </c>
      <c r="E1935" s="62" t="str">
        <f t="shared" si="1"/>
        <v>Test</v>
      </c>
      <c r="F1935" s="53" t="str">
        <f t="shared" si="2"/>
        <v>Beijing_0</v>
      </c>
      <c r="G1935" s="53">
        <f t="shared" si="3"/>
        <v>0.9854946727</v>
      </c>
    </row>
    <row r="1936">
      <c r="A1936" s="61">
        <v>1.516519942E9</v>
      </c>
      <c r="B1936" s="61">
        <v>0.0</v>
      </c>
      <c r="C1936" s="61">
        <v>2162.0</v>
      </c>
      <c r="D1936" s="57" t="s">
        <v>377</v>
      </c>
      <c r="E1936" s="62" t="str">
        <f t="shared" si="1"/>
        <v>Test</v>
      </c>
      <c r="F1936" s="53" t="str">
        <f t="shared" si="2"/>
        <v>Beijing_0</v>
      </c>
      <c r="G1936" s="53">
        <f t="shared" si="3"/>
        <v>0.4838829885</v>
      </c>
    </row>
    <row r="1937">
      <c r="A1937" s="61">
        <v>1.51925069E9</v>
      </c>
      <c r="B1937" s="61">
        <v>0.0</v>
      </c>
      <c r="C1937" s="61">
        <v>478.0</v>
      </c>
      <c r="D1937" s="57" t="s">
        <v>377</v>
      </c>
      <c r="E1937" s="62" t="str">
        <f t="shared" si="1"/>
        <v>Test</v>
      </c>
      <c r="F1937" s="53" t="str">
        <f t="shared" si="2"/>
        <v>Beijing_0</v>
      </c>
      <c r="G1937" s="53">
        <f t="shared" si="3"/>
        <v>0.3862902283</v>
      </c>
    </row>
    <row r="1938">
      <c r="A1938" s="61">
        <v>1.511694861E9</v>
      </c>
      <c r="B1938" s="61">
        <v>0.0</v>
      </c>
      <c r="C1938" s="61">
        <v>747.0</v>
      </c>
      <c r="D1938" s="57" t="s">
        <v>377</v>
      </c>
      <c r="E1938" s="62" t="str">
        <f t="shared" si="1"/>
        <v>Test</v>
      </c>
      <c r="F1938" s="53" t="str">
        <f t="shared" si="2"/>
        <v>Beijing_0</v>
      </c>
      <c r="G1938" s="53">
        <f t="shared" si="3"/>
        <v>0.02972088989</v>
      </c>
    </row>
    <row r="1939">
      <c r="A1939" s="61">
        <v>1.515431362E9</v>
      </c>
      <c r="B1939" s="61">
        <v>0.0</v>
      </c>
      <c r="C1939" s="61">
        <v>2613.0</v>
      </c>
      <c r="D1939" s="57" t="s">
        <v>377</v>
      </c>
      <c r="E1939" s="62" t="str">
        <f t="shared" si="1"/>
        <v>Test</v>
      </c>
      <c r="F1939" s="53" t="str">
        <f t="shared" si="2"/>
        <v>Beijing_0</v>
      </c>
      <c r="G1939" s="53">
        <f t="shared" si="3"/>
        <v>0.2702173921</v>
      </c>
    </row>
    <row r="1940">
      <c r="A1940" s="61">
        <v>1.51210662E9</v>
      </c>
      <c r="B1940" s="61">
        <v>0.0</v>
      </c>
      <c r="C1940" s="61">
        <v>240.0</v>
      </c>
      <c r="D1940" s="57" t="s">
        <v>377</v>
      </c>
      <c r="E1940" s="62" t="str">
        <f t="shared" si="1"/>
        <v>Test</v>
      </c>
      <c r="F1940" s="53" t="str">
        <f t="shared" si="2"/>
        <v>Beijing_0</v>
      </c>
      <c r="G1940" s="53">
        <f t="shared" si="3"/>
        <v>0.04153452413</v>
      </c>
    </row>
    <row r="1941">
      <c r="A1941" s="61">
        <v>1.514596171E9</v>
      </c>
      <c r="B1941" s="61">
        <v>0.0</v>
      </c>
      <c r="C1941" s="61">
        <v>699.0</v>
      </c>
      <c r="D1941" s="57" t="s">
        <v>377</v>
      </c>
      <c r="E1941" s="62" t="str">
        <f t="shared" si="1"/>
        <v>Test</v>
      </c>
      <c r="F1941" s="53" t="str">
        <f t="shared" si="2"/>
        <v>Beijing_0</v>
      </c>
      <c r="G1941" s="53">
        <f t="shared" si="3"/>
        <v>0.4239112437</v>
      </c>
    </row>
    <row r="1942">
      <c r="A1942" s="61">
        <v>1.516142921E9</v>
      </c>
      <c r="B1942" s="61">
        <v>0.0</v>
      </c>
      <c r="C1942" s="61">
        <v>1214.0</v>
      </c>
      <c r="D1942" s="57" t="s">
        <v>377</v>
      </c>
      <c r="E1942" s="62" t="str">
        <f t="shared" si="1"/>
        <v>Test</v>
      </c>
      <c r="F1942" s="53" t="str">
        <f t="shared" si="2"/>
        <v>Beijing_0</v>
      </c>
      <c r="G1942" s="53">
        <f t="shared" si="3"/>
        <v>0.5320482361</v>
      </c>
    </row>
    <row r="1943">
      <c r="A1943" s="61">
        <v>1.513681631E9</v>
      </c>
      <c r="B1943" s="61">
        <v>0.0</v>
      </c>
      <c r="C1943" s="61">
        <v>695.0</v>
      </c>
      <c r="D1943" s="57" t="s">
        <v>377</v>
      </c>
      <c r="E1943" s="62" t="str">
        <f t="shared" si="1"/>
        <v>Test</v>
      </c>
      <c r="F1943" s="53" t="str">
        <f t="shared" si="2"/>
        <v>Beijing_0</v>
      </c>
      <c r="G1943" s="53">
        <f t="shared" si="3"/>
        <v>0.3511510677</v>
      </c>
    </row>
    <row r="1944">
      <c r="A1944" s="61">
        <v>1.514428892E9</v>
      </c>
      <c r="B1944" s="61">
        <v>0.0</v>
      </c>
      <c r="C1944" s="61">
        <v>648.0</v>
      </c>
      <c r="D1944" s="57" t="s">
        <v>377</v>
      </c>
      <c r="E1944" s="62" t="str">
        <f t="shared" si="1"/>
        <v>Test</v>
      </c>
      <c r="F1944" s="53" t="str">
        <f t="shared" si="2"/>
        <v>Beijing_0</v>
      </c>
      <c r="G1944" s="53">
        <f t="shared" si="3"/>
        <v>0.2578695019</v>
      </c>
    </row>
    <row r="1945">
      <c r="A1945" s="61">
        <v>1.511593571E9</v>
      </c>
      <c r="B1945" s="61">
        <v>0.0</v>
      </c>
      <c r="C1945" s="61">
        <v>2397.0</v>
      </c>
      <c r="D1945" s="57" t="s">
        <v>377</v>
      </c>
      <c r="E1945" s="62" t="str">
        <f t="shared" si="1"/>
        <v>Test</v>
      </c>
      <c r="F1945" s="53" t="str">
        <f t="shared" si="2"/>
        <v>Beijing_0</v>
      </c>
      <c r="G1945" s="53">
        <f t="shared" si="3"/>
        <v>0.9210060125</v>
      </c>
    </row>
    <row r="1946">
      <c r="A1946" s="61">
        <v>1.51982717E9</v>
      </c>
      <c r="B1946" s="61">
        <v>0.0</v>
      </c>
      <c r="C1946" s="61">
        <v>1173.0</v>
      </c>
      <c r="D1946" s="57" t="s">
        <v>377</v>
      </c>
      <c r="E1946" s="62" t="str">
        <f t="shared" si="1"/>
        <v>Test</v>
      </c>
      <c r="F1946" s="53" t="str">
        <f t="shared" si="2"/>
        <v>Beijing_0</v>
      </c>
      <c r="G1946" s="53">
        <f t="shared" si="3"/>
        <v>0.9319443608</v>
      </c>
    </row>
    <row r="1947">
      <c r="A1947" s="61">
        <v>1.519109272E9</v>
      </c>
      <c r="B1947" s="61">
        <v>0.0</v>
      </c>
      <c r="C1947" s="61">
        <v>3532.0</v>
      </c>
      <c r="D1947" s="57" t="s">
        <v>377</v>
      </c>
      <c r="E1947" s="62" t="str">
        <f t="shared" si="1"/>
        <v>Test</v>
      </c>
      <c r="F1947" s="53" t="str">
        <f t="shared" si="2"/>
        <v>Beijing_0</v>
      </c>
      <c r="G1947" s="53">
        <f t="shared" si="3"/>
        <v>0.5128968724</v>
      </c>
    </row>
    <row r="1948">
      <c r="A1948" s="61">
        <v>1.519809351E9</v>
      </c>
      <c r="B1948" s="61">
        <v>0.0</v>
      </c>
      <c r="C1948" s="61">
        <v>1646.0</v>
      </c>
      <c r="D1948" s="57" t="s">
        <v>377</v>
      </c>
      <c r="E1948" s="62" t="str">
        <f t="shared" si="1"/>
        <v>Test</v>
      </c>
      <c r="F1948" s="53" t="str">
        <f t="shared" si="2"/>
        <v>Beijing_0</v>
      </c>
      <c r="G1948" s="53">
        <f t="shared" si="3"/>
        <v>0.6862498705</v>
      </c>
    </row>
    <row r="1949">
      <c r="A1949" s="61">
        <v>1.512329602E9</v>
      </c>
      <c r="B1949" s="61">
        <v>0.0</v>
      </c>
      <c r="C1949" s="61">
        <v>761.0</v>
      </c>
      <c r="D1949" s="57" t="s">
        <v>377</v>
      </c>
      <c r="E1949" s="62" t="str">
        <f t="shared" si="1"/>
        <v>Test</v>
      </c>
      <c r="F1949" s="53" t="str">
        <f t="shared" si="2"/>
        <v>Beijing_0</v>
      </c>
      <c r="G1949" s="53">
        <f t="shared" si="3"/>
        <v>0.7618619144</v>
      </c>
    </row>
    <row r="1950">
      <c r="A1950" s="61">
        <v>1.51183303E9</v>
      </c>
      <c r="B1950" s="61">
        <v>0.0</v>
      </c>
      <c r="C1950" s="61">
        <v>813.0</v>
      </c>
      <c r="D1950" s="57" t="s">
        <v>377</v>
      </c>
      <c r="E1950" s="62" t="str">
        <f t="shared" si="1"/>
        <v>Test</v>
      </c>
      <c r="F1950" s="53" t="str">
        <f t="shared" si="2"/>
        <v>Beijing_0</v>
      </c>
      <c r="G1950" s="53">
        <f t="shared" si="3"/>
        <v>0.5470709435</v>
      </c>
    </row>
    <row r="1951">
      <c r="A1951" s="61">
        <v>1.518026322E9</v>
      </c>
      <c r="B1951" s="61">
        <v>0.0</v>
      </c>
      <c r="C1951" s="61">
        <v>3022.0</v>
      </c>
      <c r="D1951" s="57" t="s">
        <v>377</v>
      </c>
      <c r="E1951" s="62" t="str">
        <f t="shared" si="1"/>
        <v>Test</v>
      </c>
      <c r="F1951" s="53" t="str">
        <f t="shared" si="2"/>
        <v>Beijing_0</v>
      </c>
      <c r="G1951" s="53">
        <f t="shared" si="3"/>
        <v>0.06000715389</v>
      </c>
    </row>
    <row r="1952">
      <c r="A1952" s="61">
        <v>1.517055872E9</v>
      </c>
      <c r="B1952" s="61">
        <v>0.0</v>
      </c>
      <c r="C1952" s="61">
        <v>3666.0</v>
      </c>
      <c r="D1952" s="57" t="s">
        <v>377</v>
      </c>
      <c r="E1952" s="62" t="str">
        <f t="shared" si="1"/>
        <v>Test</v>
      </c>
      <c r="F1952" s="53" t="str">
        <f t="shared" si="2"/>
        <v>Beijing_0</v>
      </c>
      <c r="G1952" s="53">
        <f t="shared" si="3"/>
        <v>0.1104905321</v>
      </c>
    </row>
    <row r="1953">
      <c r="A1953" s="61">
        <v>1.5121535E9</v>
      </c>
      <c r="B1953" s="61">
        <v>0.0</v>
      </c>
      <c r="C1953" s="61">
        <v>1800.0</v>
      </c>
      <c r="D1953" s="57" t="s">
        <v>377</v>
      </c>
      <c r="E1953" s="62" t="str">
        <f t="shared" si="1"/>
        <v>Test</v>
      </c>
      <c r="F1953" s="53" t="str">
        <f t="shared" si="2"/>
        <v>Beijing_0</v>
      </c>
      <c r="G1953" s="53">
        <f t="shared" si="3"/>
        <v>0.3453845953</v>
      </c>
    </row>
    <row r="1954">
      <c r="A1954" s="61">
        <v>1.518230221E9</v>
      </c>
      <c r="B1954" s="61">
        <v>0.0</v>
      </c>
      <c r="C1954" s="61">
        <v>641.0</v>
      </c>
      <c r="D1954" s="57" t="s">
        <v>377</v>
      </c>
      <c r="E1954" s="62" t="str">
        <f t="shared" si="1"/>
        <v>Test</v>
      </c>
      <c r="F1954" s="53" t="str">
        <f t="shared" si="2"/>
        <v>Beijing_0</v>
      </c>
      <c r="G1954" s="53">
        <f t="shared" si="3"/>
        <v>0.6821879727</v>
      </c>
    </row>
    <row r="1955">
      <c r="A1955" s="61">
        <v>1.514427762E9</v>
      </c>
      <c r="B1955" s="61">
        <v>0.0</v>
      </c>
      <c r="C1955" s="61">
        <v>1463.0</v>
      </c>
      <c r="D1955" s="57" t="s">
        <v>377</v>
      </c>
      <c r="E1955" s="62" t="str">
        <f t="shared" si="1"/>
        <v>Test</v>
      </c>
      <c r="F1955" s="53" t="str">
        <f t="shared" si="2"/>
        <v>Beijing_0</v>
      </c>
      <c r="G1955" s="53">
        <f t="shared" si="3"/>
        <v>0.4903838295</v>
      </c>
    </row>
    <row r="1956">
      <c r="A1956" s="61">
        <v>1.512676512E9</v>
      </c>
      <c r="B1956" s="61">
        <v>0.0</v>
      </c>
      <c r="C1956" s="61">
        <v>1722.0</v>
      </c>
      <c r="D1956" s="57" t="s">
        <v>377</v>
      </c>
      <c r="E1956" s="62" t="str">
        <f t="shared" si="1"/>
        <v>Test</v>
      </c>
      <c r="F1956" s="53" t="str">
        <f t="shared" si="2"/>
        <v>Beijing_0</v>
      </c>
      <c r="G1956" s="53">
        <f t="shared" si="3"/>
        <v>0.08910955789</v>
      </c>
    </row>
    <row r="1957">
      <c r="A1957" s="61">
        <v>1.519655371E9</v>
      </c>
      <c r="B1957" s="61">
        <v>0.0</v>
      </c>
      <c r="C1957" s="61">
        <v>2789.0</v>
      </c>
      <c r="D1957" s="57" t="s">
        <v>377</v>
      </c>
      <c r="E1957" s="62" t="str">
        <f t="shared" si="1"/>
        <v>Test</v>
      </c>
      <c r="F1957" s="53" t="str">
        <f t="shared" si="2"/>
        <v>Beijing_0</v>
      </c>
      <c r="G1957" s="53">
        <f t="shared" si="3"/>
        <v>0.9492756723</v>
      </c>
    </row>
    <row r="1958">
      <c r="A1958" s="61">
        <v>1.513626081E9</v>
      </c>
      <c r="B1958" s="61">
        <v>0.0</v>
      </c>
      <c r="C1958" s="61">
        <v>445.0</v>
      </c>
      <c r="D1958" s="57" t="s">
        <v>377</v>
      </c>
      <c r="E1958" s="62" t="str">
        <f t="shared" si="1"/>
        <v>Test</v>
      </c>
      <c r="F1958" s="53" t="str">
        <f t="shared" si="2"/>
        <v>Beijing_0</v>
      </c>
      <c r="G1958" s="53">
        <f t="shared" si="3"/>
        <v>0.5999963724</v>
      </c>
    </row>
    <row r="1959">
      <c r="A1959" s="61">
        <v>1.518503041E9</v>
      </c>
      <c r="B1959" s="61">
        <v>0.0</v>
      </c>
      <c r="C1959" s="61">
        <v>2510.0</v>
      </c>
      <c r="D1959" s="57" t="s">
        <v>377</v>
      </c>
      <c r="E1959" s="62" t="str">
        <f t="shared" si="1"/>
        <v>Test</v>
      </c>
      <c r="F1959" s="53" t="str">
        <f t="shared" si="2"/>
        <v>Beijing_0</v>
      </c>
      <c r="G1959" s="53">
        <f t="shared" si="3"/>
        <v>0.7280688503</v>
      </c>
    </row>
    <row r="1960">
      <c r="A1960" s="61">
        <v>1.519220661E9</v>
      </c>
      <c r="B1960" s="61">
        <v>0.0</v>
      </c>
      <c r="C1960" s="61">
        <v>897.0</v>
      </c>
      <c r="D1960" s="57" t="s">
        <v>377</v>
      </c>
      <c r="E1960" s="62" t="str">
        <f t="shared" si="1"/>
        <v>Test</v>
      </c>
      <c r="F1960" s="53" t="str">
        <f t="shared" si="2"/>
        <v>Beijing_0</v>
      </c>
      <c r="G1960" s="53">
        <f t="shared" si="3"/>
        <v>0.7791927317</v>
      </c>
    </row>
    <row r="1961">
      <c r="A1961" s="61">
        <v>1.513021261E9</v>
      </c>
      <c r="B1961" s="61">
        <v>0.0</v>
      </c>
      <c r="C1961" s="61">
        <v>2868.0</v>
      </c>
      <c r="D1961" s="57" t="s">
        <v>377</v>
      </c>
      <c r="E1961" s="62" t="str">
        <f t="shared" si="1"/>
        <v>Test</v>
      </c>
      <c r="F1961" s="53" t="str">
        <f t="shared" si="2"/>
        <v>Beijing_0</v>
      </c>
      <c r="G1961" s="53">
        <f t="shared" si="3"/>
        <v>0.2667156636</v>
      </c>
    </row>
    <row r="1962">
      <c r="A1962" s="61">
        <v>1.513217321E9</v>
      </c>
      <c r="B1962" s="61">
        <v>0.0</v>
      </c>
      <c r="C1962" s="61">
        <v>3721.0</v>
      </c>
      <c r="D1962" s="57" t="s">
        <v>377</v>
      </c>
      <c r="E1962" s="62" t="str">
        <f t="shared" si="1"/>
        <v>Test</v>
      </c>
      <c r="F1962" s="53" t="str">
        <f t="shared" si="2"/>
        <v>Beijing_0</v>
      </c>
      <c r="G1962" s="53">
        <f t="shared" si="3"/>
        <v>0.2188147483</v>
      </c>
    </row>
    <row r="1963">
      <c r="A1963" s="61">
        <v>1.51955236E9</v>
      </c>
      <c r="B1963" s="61">
        <v>0.0</v>
      </c>
      <c r="C1963" s="61">
        <v>2227.0</v>
      </c>
      <c r="D1963" s="57" t="s">
        <v>377</v>
      </c>
      <c r="E1963" s="62" t="str">
        <f t="shared" si="1"/>
        <v>Test</v>
      </c>
      <c r="F1963" s="53" t="str">
        <f t="shared" si="2"/>
        <v>Beijing_0</v>
      </c>
      <c r="G1963" s="53">
        <f t="shared" si="3"/>
        <v>0.3694364311</v>
      </c>
    </row>
    <row r="1964">
      <c r="A1964" s="61">
        <v>1.511261882E9</v>
      </c>
      <c r="B1964" s="61">
        <v>0.0</v>
      </c>
      <c r="C1964" s="61">
        <v>2085.0</v>
      </c>
      <c r="D1964" s="57" t="s">
        <v>377</v>
      </c>
      <c r="E1964" s="62" t="str">
        <f t="shared" si="1"/>
        <v>Test</v>
      </c>
      <c r="F1964" s="53" t="str">
        <f t="shared" si="2"/>
        <v>Beijing_0</v>
      </c>
      <c r="G1964" s="53">
        <f t="shared" si="3"/>
        <v>0.4765486876</v>
      </c>
    </row>
    <row r="1965">
      <c r="A1965" s="61">
        <v>1.511623761E9</v>
      </c>
      <c r="B1965" s="61">
        <v>0.0</v>
      </c>
      <c r="C1965" s="61">
        <v>1905.0</v>
      </c>
      <c r="D1965" s="57" t="s">
        <v>377</v>
      </c>
      <c r="E1965" s="62" t="str">
        <f t="shared" si="1"/>
        <v>Test</v>
      </c>
      <c r="F1965" s="53" t="str">
        <f t="shared" si="2"/>
        <v>Beijing_0</v>
      </c>
      <c r="G1965" s="53">
        <f t="shared" si="3"/>
        <v>0.8571600734</v>
      </c>
    </row>
    <row r="1966">
      <c r="A1966" s="61">
        <v>1.511637111E9</v>
      </c>
      <c r="B1966" s="61">
        <v>0.0</v>
      </c>
      <c r="C1966" s="61">
        <v>598.0</v>
      </c>
      <c r="D1966" s="57" t="s">
        <v>377</v>
      </c>
      <c r="E1966" s="62" t="str">
        <f t="shared" si="1"/>
        <v>Test</v>
      </c>
      <c r="F1966" s="53" t="str">
        <f t="shared" si="2"/>
        <v>Beijing_0</v>
      </c>
      <c r="G1966" s="53">
        <f t="shared" si="3"/>
        <v>0.9215204669</v>
      </c>
    </row>
    <row r="1967">
      <c r="A1967" s="61">
        <v>1.513236162E9</v>
      </c>
      <c r="B1967" s="61">
        <v>0.0</v>
      </c>
      <c r="C1967" s="61">
        <v>1282.0</v>
      </c>
      <c r="D1967" s="57" t="s">
        <v>377</v>
      </c>
      <c r="E1967" s="62" t="str">
        <f t="shared" si="1"/>
        <v>Test</v>
      </c>
      <c r="F1967" s="53" t="str">
        <f t="shared" si="2"/>
        <v>Beijing_0</v>
      </c>
      <c r="G1967" s="53">
        <f t="shared" si="3"/>
        <v>0.4485553717</v>
      </c>
    </row>
    <row r="1968">
      <c r="A1968" s="61">
        <v>1.517149691E9</v>
      </c>
      <c r="B1968" s="61">
        <v>0.0</v>
      </c>
      <c r="C1968" s="61">
        <v>1693.0</v>
      </c>
      <c r="D1968" s="57" t="s">
        <v>377</v>
      </c>
      <c r="E1968" s="62" t="str">
        <f t="shared" si="1"/>
        <v>Test</v>
      </c>
      <c r="F1968" s="53" t="str">
        <f t="shared" si="2"/>
        <v>Beijing_0</v>
      </c>
      <c r="G1968" s="53">
        <f t="shared" si="3"/>
        <v>0.7434008281</v>
      </c>
    </row>
    <row r="1969">
      <c r="A1969" s="61">
        <v>1.518416571E9</v>
      </c>
      <c r="B1969" s="61">
        <v>0.0</v>
      </c>
      <c r="C1969" s="61">
        <v>2498.0</v>
      </c>
      <c r="D1969" s="57" t="s">
        <v>377</v>
      </c>
      <c r="E1969" s="62" t="str">
        <f t="shared" si="1"/>
        <v>Test</v>
      </c>
      <c r="F1969" s="53" t="str">
        <f t="shared" si="2"/>
        <v>Beijing_0</v>
      </c>
      <c r="G1969" s="53">
        <f t="shared" si="3"/>
        <v>0.3827388607</v>
      </c>
    </row>
    <row r="1970">
      <c r="A1970" s="61">
        <v>1.515012701E9</v>
      </c>
      <c r="B1970" s="61">
        <v>0.0</v>
      </c>
      <c r="C1970" s="61">
        <v>2472.0</v>
      </c>
      <c r="D1970" s="57" t="s">
        <v>377</v>
      </c>
      <c r="E1970" s="62" t="str">
        <f t="shared" si="1"/>
        <v>Test</v>
      </c>
      <c r="F1970" s="53" t="str">
        <f t="shared" si="2"/>
        <v>Beijing_0</v>
      </c>
      <c r="G1970" s="53">
        <f t="shared" si="3"/>
        <v>0.9978800716</v>
      </c>
    </row>
    <row r="1971">
      <c r="A1971" s="61">
        <v>1.516141032E9</v>
      </c>
      <c r="B1971" s="61">
        <v>0.0</v>
      </c>
      <c r="C1971" s="61">
        <v>1264.0</v>
      </c>
      <c r="D1971" s="57" t="s">
        <v>377</v>
      </c>
      <c r="E1971" s="62" t="str">
        <f t="shared" si="1"/>
        <v>Test</v>
      </c>
      <c r="F1971" s="53" t="str">
        <f t="shared" si="2"/>
        <v>Beijing_0</v>
      </c>
      <c r="G1971" s="53">
        <f t="shared" si="3"/>
        <v>0.1854965185</v>
      </c>
    </row>
    <row r="1972">
      <c r="A1972" s="61">
        <v>1.518067631E9</v>
      </c>
      <c r="B1972" s="61">
        <v>0.0</v>
      </c>
      <c r="C1972" s="61">
        <v>1023.0</v>
      </c>
      <c r="D1972" s="57" t="s">
        <v>377</v>
      </c>
      <c r="E1972" s="62" t="str">
        <f t="shared" si="1"/>
        <v>Test</v>
      </c>
      <c r="F1972" s="53" t="str">
        <f t="shared" si="2"/>
        <v>Beijing_0</v>
      </c>
      <c r="G1972" s="53">
        <f t="shared" si="3"/>
        <v>0.08568257563</v>
      </c>
    </row>
    <row r="1973">
      <c r="A1973" s="61">
        <v>1.51889135E9</v>
      </c>
      <c r="B1973" s="61">
        <v>0.0</v>
      </c>
      <c r="C1973" s="61">
        <v>2723.0</v>
      </c>
      <c r="D1973" s="57" t="s">
        <v>377</v>
      </c>
      <c r="E1973" s="62" t="str">
        <f t="shared" si="1"/>
        <v>Test</v>
      </c>
      <c r="F1973" s="53" t="str">
        <f t="shared" si="2"/>
        <v>Beijing_0</v>
      </c>
      <c r="G1973" s="53">
        <f t="shared" si="3"/>
        <v>0.5378829546</v>
      </c>
    </row>
    <row r="1974">
      <c r="A1974" s="61">
        <v>1.519494321E9</v>
      </c>
      <c r="B1974" s="61">
        <v>0.0</v>
      </c>
      <c r="C1974" s="61">
        <v>456.0</v>
      </c>
      <c r="D1974" s="57" t="s">
        <v>377</v>
      </c>
      <c r="E1974" s="62" t="str">
        <f t="shared" si="1"/>
        <v>Test</v>
      </c>
      <c r="F1974" s="53" t="str">
        <f t="shared" si="2"/>
        <v>Beijing_0</v>
      </c>
      <c r="G1974" s="53">
        <f t="shared" si="3"/>
        <v>0.53633998</v>
      </c>
    </row>
    <row r="1975">
      <c r="A1975" s="61">
        <v>1.517517152E9</v>
      </c>
      <c r="B1975" s="61">
        <v>0.0</v>
      </c>
      <c r="C1975" s="61">
        <v>203.0</v>
      </c>
      <c r="D1975" s="57" t="s">
        <v>377</v>
      </c>
      <c r="E1975" s="62" t="str">
        <f t="shared" si="1"/>
        <v>Test</v>
      </c>
      <c r="F1975" s="53" t="str">
        <f t="shared" si="2"/>
        <v>Beijing_0</v>
      </c>
      <c r="G1975" s="53">
        <f t="shared" si="3"/>
        <v>0.5456193922</v>
      </c>
    </row>
    <row r="1976">
      <c r="A1976" s="61">
        <v>1.51962045E9</v>
      </c>
      <c r="B1976" s="61">
        <v>0.0</v>
      </c>
      <c r="C1976" s="61">
        <v>158.0</v>
      </c>
      <c r="D1976" s="57" t="s">
        <v>377</v>
      </c>
      <c r="E1976" s="62" t="str">
        <f t="shared" si="1"/>
        <v>Test</v>
      </c>
      <c r="F1976" s="53" t="str">
        <f t="shared" si="2"/>
        <v>Beijing_0</v>
      </c>
      <c r="G1976" s="53">
        <f t="shared" si="3"/>
        <v>0.8890732811</v>
      </c>
    </row>
    <row r="1977">
      <c r="A1977" s="61">
        <v>1.512576741E9</v>
      </c>
      <c r="B1977" s="61">
        <v>0.0</v>
      </c>
      <c r="C1977" s="61">
        <v>1162.0</v>
      </c>
      <c r="D1977" s="57" t="s">
        <v>377</v>
      </c>
      <c r="E1977" s="62" t="str">
        <f t="shared" si="1"/>
        <v>Test</v>
      </c>
      <c r="F1977" s="53" t="str">
        <f t="shared" si="2"/>
        <v>Beijing_0</v>
      </c>
      <c r="G1977" s="53">
        <f t="shared" si="3"/>
        <v>0.5221834258</v>
      </c>
    </row>
    <row r="1978">
      <c r="A1978" s="61">
        <v>1.515681502E9</v>
      </c>
      <c r="B1978" s="61">
        <v>0.0</v>
      </c>
      <c r="C1978" s="61">
        <v>2866.0</v>
      </c>
      <c r="D1978" s="57" t="s">
        <v>377</v>
      </c>
      <c r="E1978" s="62" t="str">
        <f t="shared" si="1"/>
        <v>Test</v>
      </c>
      <c r="F1978" s="53" t="str">
        <f t="shared" si="2"/>
        <v>Beijing_0</v>
      </c>
      <c r="G1978" s="53">
        <f t="shared" si="3"/>
        <v>0.03154271806</v>
      </c>
    </row>
    <row r="1979">
      <c r="A1979" s="61">
        <v>1.51713496E9</v>
      </c>
      <c r="B1979" s="61">
        <v>0.0</v>
      </c>
      <c r="C1979" s="61">
        <v>437.0</v>
      </c>
      <c r="D1979" s="57" t="s">
        <v>377</v>
      </c>
      <c r="E1979" s="62" t="str">
        <f t="shared" si="1"/>
        <v>Test</v>
      </c>
      <c r="F1979" s="53" t="str">
        <f t="shared" si="2"/>
        <v>Beijing_0</v>
      </c>
      <c r="G1979" s="53">
        <f t="shared" si="3"/>
        <v>0.2083788003</v>
      </c>
    </row>
    <row r="1980">
      <c r="A1980" s="61">
        <v>1.511249412E9</v>
      </c>
      <c r="B1980" s="61">
        <v>0.0</v>
      </c>
      <c r="C1980" s="61">
        <v>2671.0</v>
      </c>
      <c r="D1980" s="57" t="s">
        <v>377</v>
      </c>
      <c r="E1980" s="62" t="str">
        <f t="shared" si="1"/>
        <v>Test</v>
      </c>
      <c r="F1980" s="53" t="str">
        <f t="shared" si="2"/>
        <v>Beijing_0</v>
      </c>
      <c r="G1980" s="53">
        <f t="shared" si="3"/>
        <v>0.7262315847</v>
      </c>
    </row>
    <row r="1981">
      <c r="A1981" s="61">
        <v>1.514360662E9</v>
      </c>
      <c r="B1981" s="61">
        <v>0.0</v>
      </c>
      <c r="C1981" s="61">
        <v>2790.0</v>
      </c>
      <c r="D1981" s="57" t="s">
        <v>377</v>
      </c>
      <c r="E1981" s="62" t="str">
        <f t="shared" si="1"/>
        <v>Test</v>
      </c>
      <c r="F1981" s="53" t="str">
        <f t="shared" si="2"/>
        <v>Beijing_0</v>
      </c>
      <c r="G1981" s="53">
        <f t="shared" si="3"/>
        <v>0.7551226645</v>
      </c>
    </row>
    <row r="1982">
      <c r="A1982" s="61">
        <v>1.518862721E9</v>
      </c>
      <c r="B1982" s="61">
        <v>0.0</v>
      </c>
      <c r="C1982" s="61">
        <v>1823.0</v>
      </c>
      <c r="D1982" s="57" t="s">
        <v>377</v>
      </c>
      <c r="E1982" s="62" t="str">
        <f t="shared" si="1"/>
        <v>Test</v>
      </c>
      <c r="F1982" s="53" t="str">
        <f t="shared" si="2"/>
        <v>Beijing_0</v>
      </c>
      <c r="G1982" s="53">
        <f t="shared" si="3"/>
        <v>0.580280638</v>
      </c>
    </row>
    <row r="1983">
      <c r="A1983" s="61">
        <v>1.519359522E9</v>
      </c>
      <c r="B1983" s="61">
        <v>0.0</v>
      </c>
      <c r="C1983" s="61">
        <v>867.0</v>
      </c>
      <c r="D1983" s="57" t="s">
        <v>377</v>
      </c>
      <c r="E1983" s="62" t="str">
        <f t="shared" si="1"/>
        <v>Test</v>
      </c>
      <c r="F1983" s="53" t="str">
        <f t="shared" si="2"/>
        <v>Beijing_0</v>
      </c>
      <c r="G1983" s="53">
        <f t="shared" si="3"/>
        <v>0.7209507007</v>
      </c>
    </row>
    <row r="1984">
      <c r="A1984" s="61">
        <v>1.514901081E9</v>
      </c>
      <c r="B1984" s="61">
        <v>0.0</v>
      </c>
      <c r="C1984" s="61">
        <v>617.0</v>
      </c>
      <c r="D1984" s="57" t="s">
        <v>377</v>
      </c>
      <c r="E1984" s="62" t="str">
        <f t="shared" si="1"/>
        <v>Test</v>
      </c>
      <c r="F1984" s="53" t="str">
        <f t="shared" si="2"/>
        <v>Beijing_0</v>
      </c>
      <c r="G1984" s="53">
        <f t="shared" si="3"/>
        <v>0.2072543047</v>
      </c>
    </row>
    <row r="1985">
      <c r="A1985" s="61">
        <v>1.512312952E9</v>
      </c>
      <c r="B1985" s="61">
        <v>0.0</v>
      </c>
      <c r="C1985" s="61">
        <v>3199.0</v>
      </c>
      <c r="D1985" s="57" t="s">
        <v>377</v>
      </c>
      <c r="E1985" s="62" t="str">
        <f t="shared" si="1"/>
        <v>Test</v>
      </c>
      <c r="F1985" s="53" t="str">
        <f t="shared" si="2"/>
        <v>Beijing_0</v>
      </c>
      <c r="G1985" s="53">
        <f t="shared" si="3"/>
        <v>0.2861990653</v>
      </c>
    </row>
    <row r="1986">
      <c r="A1986" s="61">
        <v>1.51383894E9</v>
      </c>
      <c r="B1986" s="61">
        <v>0.0</v>
      </c>
      <c r="C1986" s="61">
        <v>942.0</v>
      </c>
      <c r="D1986" s="57" t="s">
        <v>377</v>
      </c>
      <c r="E1986" s="62" t="str">
        <f t="shared" si="1"/>
        <v>Test</v>
      </c>
      <c r="F1986" s="53" t="str">
        <f t="shared" si="2"/>
        <v>Beijing_0</v>
      </c>
      <c r="G1986" s="53">
        <f t="shared" si="3"/>
        <v>0.3012928691</v>
      </c>
    </row>
    <row r="1987">
      <c r="A1987" s="61">
        <v>1.514946112E9</v>
      </c>
      <c r="B1987" s="61">
        <v>0.0</v>
      </c>
      <c r="C1987" s="61">
        <v>2232.0</v>
      </c>
      <c r="D1987" s="57" t="s">
        <v>377</v>
      </c>
      <c r="E1987" s="62" t="str">
        <f t="shared" si="1"/>
        <v>Test</v>
      </c>
      <c r="F1987" s="53" t="str">
        <f t="shared" si="2"/>
        <v>Beijing_0</v>
      </c>
      <c r="G1987" s="53">
        <f t="shared" si="3"/>
        <v>0.194984191</v>
      </c>
    </row>
    <row r="1988">
      <c r="A1988" s="61">
        <v>1.517945282E9</v>
      </c>
      <c r="B1988" s="61">
        <v>0.0</v>
      </c>
      <c r="C1988" s="61">
        <v>1868.0</v>
      </c>
      <c r="D1988" s="57" t="s">
        <v>377</v>
      </c>
      <c r="E1988" s="62" t="str">
        <f t="shared" si="1"/>
        <v>Test</v>
      </c>
      <c r="F1988" s="53" t="str">
        <f t="shared" si="2"/>
        <v>Beijing_0</v>
      </c>
      <c r="G1988" s="53">
        <f t="shared" si="3"/>
        <v>0.2612082957</v>
      </c>
    </row>
    <row r="1989">
      <c r="A1989" s="61">
        <v>1.518446281E9</v>
      </c>
      <c r="B1989" s="61">
        <v>0.0</v>
      </c>
      <c r="C1989" s="61">
        <v>1715.0</v>
      </c>
      <c r="D1989" s="57" t="s">
        <v>377</v>
      </c>
      <c r="E1989" s="62" t="str">
        <f t="shared" si="1"/>
        <v>Test</v>
      </c>
      <c r="F1989" s="53" t="str">
        <f t="shared" si="2"/>
        <v>Beijing_0</v>
      </c>
      <c r="G1989" s="53">
        <f t="shared" si="3"/>
        <v>0.01509984064</v>
      </c>
    </row>
    <row r="1990">
      <c r="A1990" s="61">
        <v>1.518874142E9</v>
      </c>
      <c r="B1990" s="61">
        <v>0.0</v>
      </c>
      <c r="C1990" s="61">
        <v>1535.0</v>
      </c>
      <c r="D1990" s="57" t="s">
        <v>377</v>
      </c>
      <c r="E1990" s="62" t="str">
        <f t="shared" si="1"/>
        <v>Test</v>
      </c>
      <c r="F1990" s="53" t="str">
        <f t="shared" si="2"/>
        <v>Beijing_0</v>
      </c>
      <c r="G1990" s="53">
        <f t="shared" si="3"/>
        <v>0.5332578985</v>
      </c>
    </row>
    <row r="1991">
      <c r="A1991" s="61">
        <v>1.513285182E9</v>
      </c>
      <c r="B1991" s="61">
        <v>0.0</v>
      </c>
      <c r="C1991" s="61">
        <v>484.0</v>
      </c>
      <c r="D1991" s="57" t="s">
        <v>377</v>
      </c>
      <c r="E1991" s="62" t="str">
        <f t="shared" si="1"/>
        <v>Test</v>
      </c>
      <c r="F1991" s="53" t="str">
        <f t="shared" si="2"/>
        <v>Beijing_0</v>
      </c>
      <c r="G1991" s="53">
        <f t="shared" si="3"/>
        <v>0.8940442808</v>
      </c>
    </row>
    <row r="1992">
      <c r="A1992" s="61">
        <v>1.5181787E9</v>
      </c>
      <c r="B1992" s="61">
        <v>0.0</v>
      </c>
      <c r="C1992" s="61">
        <v>1203.0</v>
      </c>
      <c r="D1992" s="57" t="s">
        <v>377</v>
      </c>
      <c r="E1992" s="62" t="str">
        <f t="shared" si="1"/>
        <v>Test</v>
      </c>
      <c r="F1992" s="53" t="str">
        <f t="shared" si="2"/>
        <v>Beijing_0</v>
      </c>
      <c r="G1992" s="53">
        <f t="shared" si="3"/>
        <v>0.1086538979</v>
      </c>
    </row>
    <row r="1993">
      <c r="A1993" s="61">
        <v>1.518583001E9</v>
      </c>
      <c r="B1993" s="61">
        <v>0.0</v>
      </c>
      <c r="C1993" s="61">
        <v>3086.0</v>
      </c>
      <c r="D1993" s="57" t="s">
        <v>377</v>
      </c>
      <c r="E1993" s="62" t="str">
        <f t="shared" si="1"/>
        <v>Test</v>
      </c>
      <c r="F1993" s="53" t="str">
        <f t="shared" si="2"/>
        <v>Beijing_0</v>
      </c>
      <c r="G1993" s="53">
        <f t="shared" si="3"/>
        <v>0.4039592221</v>
      </c>
    </row>
    <row r="1994">
      <c r="A1994" s="61">
        <v>1.51309847E9</v>
      </c>
      <c r="B1994" s="61">
        <v>0.0</v>
      </c>
      <c r="C1994" s="61">
        <v>2421.0</v>
      </c>
      <c r="D1994" s="57" t="s">
        <v>377</v>
      </c>
      <c r="E1994" s="62" t="str">
        <f t="shared" si="1"/>
        <v>Test</v>
      </c>
      <c r="F1994" s="53" t="str">
        <f t="shared" si="2"/>
        <v>Beijing_0</v>
      </c>
      <c r="G1994" s="53">
        <f t="shared" si="3"/>
        <v>0.4405284299</v>
      </c>
    </row>
    <row r="1995">
      <c r="A1995" s="61">
        <v>1.513928161E9</v>
      </c>
      <c r="B1995" s="61">
        <v>0.0</v>
      </c>
      <c r="C1995" s="61">
        <v>11.0</v>
      </c>
      <c r="D1995" s="57" t="s">
        <v>377</v>
      </c>
      <c r="E1995" s="62" t="str">
        <f t="shared" si="1"/>
        <v>Test</v>
      </c>
      <c r="F1995" s="53" t="str">
        <f t="shared" si="2"/>
        <v>Beijing_0</v>
      </c>
      <c r="G1995" s="53">
        <f t="shared" si="3"/>
        <v>0.4548180501</v>
      </c>
    </row>
    <row r="1996">
      <c r="A1996" s="61">
        <v>1.515355932E9</v>
      </c>
      <c r="B1996" s="61">
        <v>0.0</v>
      </c>
      <c r="C1996" s="61">
        <v>1999.0</v>
      </c>
      <c r="D1996" s="57" t="s">
        <v>377</v>
      </c>
      <c r="E1996" s="62" t="str">
        <f t="shared" si="1"/>
        <v>Test</v>
      </c>
      <c r="F1996" s="53" t="str">
        <f t="shared" si="2"/>
        <v>Beijing_0</v>
      </c>
      <c r="G1996" s="53">
        <f t="shared" si="3"/>
        <v>0.213398157</v>
      </c>
    </row>
    <row r="1997">
      <c r="A1997" s="61">
        <v>1.51577586E9</v>
      </c>
      <c r="B1997" s="61">
        <v>0.0</v>
      </c>
      <c r="C1997" s="61">
        <v>113.0</v>
      </c>
      <c r="D1997" s="57" t="s">
        <v>377</v>
      </c>
      <c r="E1997" s="62" t="str">
        <f t="shared" si="1"/>
        <v>Test</v>
      </c>
      <c r="F1997" s="53" t="str">
        <f t="shared" si="2"/>
        <v>Beijing_0</v>
      </c>
      <c r="G1997" s="53">
        <f t="shared" si="3"/>
        <v>0.8373723773</v>
      </c>
    </row>
    <row r="1998">
      <c r="A1998" s="61">
        <v>1.518671722E9</v>
      </c>
      <c r="B1998" s="61">
        <v>0.0</v>
      </c>
      <c r="C1998" s="61">
        <v>1951.0</v>
      </c>
      <c r="D1998" s="57" t="s">
        <v>377</v>
      </c>
      <c r="E1998" s="62" t="str">
        <f t="shared" si="1"/>
        <v>Test</v>
      </c>
      <c r="F1998" s="53" t="str">
        <f t="shared" si="2"/>
        <v>Beijing_0</v>
      </c>
      <c r="G1998" s="53">
        <f t="shared" si="3"/>
        <v>0.8876013849</v>
      </c>
    </row>
    <row r="1999">
      <c r="A1999" s="61">
        <v>1.514557231E9</v>
      </c>
      <c r="B1999" s="61">
        <v>0.0</v>
      </c>
      <c r="C1999" s="61">
        <v>172.0</v>
      </c>
      <c r="D1999" s="57" t="s">
        <v>377</v>
      </c>
      <c r="E1999" s="62" t="str">
        <f t="shared" si="1"/>
        <v>Test</v>
      </c>
      <c r="F1999" s="53" t="str">
        <f t="shared" si="2"/>
        <v>Beijing_0</v>
      </c>
      <c r="G1999" s="53">
        <f t="shared" si="3"/>
        <v>0.2869142907</v>
      </c>
    </row>
    <row r="2000">
      <c r="A2000" s="61">
        <v>1.519839641E9</v>
      </c>
      <c r="B2000" s="61">
        <v>0.0</v>
      </c>
      <c r="C2000" s="61">
        <v>1965.0</v>
      </c>
      <c r="D2000" s="57" t="s">
        <v>377</v>
      </c>
      <c r="E2000" s="62" t="str">
        <f t="shared" si="1"/>
        <v>Test</v>
      </c>
      <c r="F2000" s="53" t="str">
        <f t="shared" si="2"/>
        <v>Beijing_0</v>
      </c>
      <c r="G2000" s="53">
        <f t="shared" si="3"/>
        <v>0.1862868918</v>
      </c>
    </row>
    <row r="2001">
      <c r="A2001" s="61">
        <v>1.513012352E9</v>
      </c>
      <c r="B2001" s="61">
        <v>0.0</v>
      </c>
      <c r="C2001" s="61">
        <v>75.0</v>
      </c>
      <c r="D2001" s="57" t="s">
        <v>377</v>
      </c>
      <c r="E2001" s="62" t="str">
        <f t="shared" si="1"/>
        <v>Test</v>
      </c>
      <c r="F2001" s="53" t="str">
        <f t="shared" si="2"/>
        <v>Beijing_0</v>
      </c>
      <c r="G2001" s="53">
        <f t="shared" si="3"/>
        <v>0.1657178375</v>
      </c>
    </row>
    <row r="2002">
      <c r="A2002" s="61">
        <v>1.518386731E9</v>
      </c>
      <c r="B2002" s="61">
        <v>0.0</v>
      </c>
      <c r="C2002" s="61">
        <v>1414.0</v>
      </c>
      <c r="D2002" s="57" t="s">
        <v>377</v>
      </c>
      <c r="E2002" s="62" t="str">
        <f t="shared" si="1"/>
        <v>Test</v>
      </c>
      <c r="F2002" s="53" t="str">
        <f t="shared" si="2"/>
        <v>Beijing_0</v>
      </c>
      <c r="G2002" s="53">
        <f t="shared" si="3"/>
        <v>0.8310104323</v>
      </c>
    </row>
    <row r="2003">
      <c r="A2003" s="61">
        <v>1.51386148E9</v>
      </c>
      <c r="B2003" s="61">
        <v>0.0</v>
      </c>
      <c r="C2003" s="61">
        <v>2565.0</v>
      </c>
      <c r="D2003" s="57" t="s">
        <v>377</v>
      </c>
      <c r="E2003" s="62" t="str">
        <f t="shared" si="1"/>
        <v>Test</v>
      </c>
      <c r="F2003" s="53" t="str">
        <f t="shared" si="2"/>
        <v>Beijing_0</v>
      </c>
      <c r="G2003" s="53">
        <f t="shared" si="3"/>
        <v>0.9040951264</v>
      </c>
    </row>
    <row r="2004">
      <c r="A2004" s="61">
        <v>1.514594072E9</v>
      </c>
      <c r="B2004" s="61">
        <v>0.0</v>
      </c>
      <c r="C2004" s="61">
        <v>1947.0</v>
      </c>
      <c r="D2004" s="57" t="s">
        <v>377</v>
      </c>
      <c r="E2004" s="62" t="str">
        <f t="shared" si="1"/>
        <v>Test</v>
      </c>
      <c r="F2004" s="53" t="str">
        <f t="shared" si="2"/>
        <v>Beijing_0</v>
      </c>
      <c r="G2004" s="53">
        <f t="shared" si="3"/>
        <v>0.9546647111</v>
      </c>
    </row>
    <row r="2005">
      <c r="A2005" s="61">
        <v>1.518617602E9</v>
      </c>
      <c r="B2005" s="61">
        <v>0.0</v>
      </c>
      <c r="C2005" s="61">
        <v>3920.0</v>
      </c>
      <c r="D2005" s="57" t="s">
        <v>377</v>
      </c>
      <c r="E2005" s="62" t="str">
        <f t="shared" si="1"/>
        <v>Test</v>
      </c>
      <c r="F2005" s="53" t="str">
        <f t="shared" si="2"/>
        <v>Beijing_0</v>
      </c>
      <c r="G2005" s="53">
        <f t="shared" si="3"/>
        <v>0.2534744425</v>
      </c>
    </row>
    <row r="2006">
      <c r="A2006" s="61">
        <v>1.516977701E9</v>
      </c>
      <c r="B2006" s="61">
        <v>0.0</v>
      </c>
      <c r="C2006" s="61">
        <v>1492.0</v>
      </c>
      <c r="D2006" s="57" t="s">
        <v>377</v>
      </c>
      <c r="E2006" s="62" t="str">
        <f t="shared" si="1"/>
        <v>Test</v>
      </c>
      <c r="F2006" s="53" t="str">
        <f t="shared" si="2"/>
        <v>Beijing_0</v>
      </c>
      <c r="G2006" s="53">
        <f t="shared" si="3"/>
        <v>0.02127437743</v>
      </c>
    </row>
    <row r="2007">
      <c r="A2007" s="61">
        <v>1.517618302E9</v>
      </c>
      <c r="B2007" s="61">
        <v>0.0</v>
      </c>
      <c r="C2007" s="61">
        <v>1689.0</v>
      </c>
      <c r="D2007" s="57" t="s">
        <v>377</v>
      </c>
      <c r="E2007" s="62" t="str">
        <f t="shared" si="1"/>
        <v>Test</v>
      </c>
      <c r="F2007" s="53" t="str">
        <f t="shared" si="2"/>
        <v>Beijing_0</v>
      </c>
      <c r="G2007" s="53">
        <f t="shared" si="3"/>
        <v>0.5540350622</v>
      </c>
    </row>
    <row r="2008">
      <c r="A2008" s="61">
        <v>1.511956231E9</v>
      </c>
      <c r="B2008" s="61">
        <v>0.0</v>
      </c>
      <c r="C2008" s="61">
        <v>831.0</v>
      </c>
      <c r="D2008" s="57" t="s">
        <v>377</v>
      </c>
      <c r="E2008" s="62" t="str">
        <f t="shared" si="1"/>
        <v>Test</v>
      </c>
      <c r="F2008" s="53" t="str">
        <f t="shared" si="2"/>
        <v>Beijing_0</v>
      </c>
      <c r="G2008" s="53">
        <f t="shared" si="3"/>
        <v>0.5082023052</v>
      </c>
    </row>
    <row r="2009">
      <c r="A2009" s="61">
        <v>1.519318711E9</v>
      </c>
      <c r="B2009" s="61">
        <v>0.0</v>
      </c>
      <c r="C2009" s="61">
        <v>709.0</v>
      </c>
      <c r="D2009" s="57" t="s">
        <v>377</v>
      </c>
      <c r="E2009" s="62" t="str">
        <f t="shared" si="1"/>
        <v>Test</v>
      </c>
      <c r="F2009" s="53" t="str">
        <f t="shared" si="2"/>
        <v>Beijing_0</v>
      </c>
      <c r="G2009" s="53">
        <f t="shared" si="3"/>
        <v>0.5466010917</v>
      </c>
    </row>
    <row r="2010">
      <c r="A2010" s="61">
        <v>1.518525032E9</v>
      </c>
      <c r="B2010" s="61">
        <v>0.0</v>
      </c>
      <c r="C2010" s="61">
        <v>260.0</v>
      </c>
      <c r="D2010" s="57" t="s">
        <v>377</v>
      </c>
      <c r="E2010" s="62" t="str">
        <f t="shared" si="1"/>
        <v>Test</v>
      </c>
      <c r="F2010" s="53" t="str">
        <f t="shared" si="2"/>
        <v>Beijing_0</v>
      </c>
      <c r="G2010" s="53">
        <f t="shared" si="3"/>
        <v>0.5077294317</v>
      </c>
    </row>
    <row r="2011">
      <c r="A2011" s="61">
        <v>1.51245844E9</v>
      </c>
      <c r="B2011" s="61">
        <v>0.0</v>
      </c>
      <c r="C2011" s="61">
        <v>596.0</v>
      </c>
      <c r="D2011" s="57" t="s">
        <v>377</v>
      </c>
      <c r="E2011" s="62" t="str">
        <f t="shared" si="1"/>
        <v>Test</v>
      </c>
      <c r="F2011" s="53" t="str">
        <f t="shared" si="2"/>
        <v>Beijing_0</v>
      </c>
      <c r="G2011" s="53">
        <f t="shared" si="3"/>
        <v>0.534211882</v>
      </c>
    </row>
    <row r="2012">
      <c r="A2012" s="61">
        <v>1.514298711E9</v>
      </c>
      <c r="B2012" s="61">
        <v>0.0</v>
      </c>
      <c r="C2012" s="61">
        <v>1198.0</v>
      </c>
      <c r="D2012" s="57" t="s">
        <v>377</v>
      </c>
      <c r="E2012" s="62" t="str">
        <f t="shared" si="1"/>
        <v>Test</v>
      </c>
      <c r="F2012" s="53" t="str">
        <f t="shared" si="2"/>
        <v>Beijing_0</v>
      </c>
      <c r="G2012" s="53">
        <f t="shared" si="3"/>
        <v>0.185110946</v>
      </c>
    </row>
    <row r="2013">
      <c r="A2013" s="61">
        <v>1.516111121E9</v>
      </c>
      <c r="B2013" s="61">
        <v>0.0</v>
      </c>
      <c r="C2013" s="61">
        <v>2248.0</v>
      </c>
      <c r="D2013" s="57" t="s">
        <v>377</v>
      </c>
      <c r="E2013" s="62" t="str">
        <f t="shared" si="1"/>
        <v>Test</v>
      </c>
      <c r="F2013" s="53" t="str">
        <f t="shared" si="2"/>
        <v>Beijing_0</v>
      </c>
      <c r="G2013" s="53">
        <f t="shared" si="3"/>
        <v>0.7716811214</v>
      </c>
    </row>
    <row r="2014">
      <c r="A2014" s="61">
        <v>1.51614757E9</v>
      </c>
      <c r="B2014" s="61">
        <v>0.0</v>
      </c>
      <c r="C2014" s="61">
        <v>4350.0</v>
      </c>
      <c r="D2014" s="57" t="s">
        <v>377</v>
      </c>
      <c r="E2014" s="62" t="str">
        <f t="shared" si="1"/>
        <v>Test</v>
      </c>
      <c r="F2014" s="53" t="str">
        <f t="shared" si="2"/>
        <v>Beijing_0</v>
      </c>
      <c r="G2014" s="53">
        <f t="shared" si="3"/>
        <v>0.2955195844</v>
      </c>
    </row>
    <row r="2015">
      <c r="A2015" s="61">
        <v>1.51705136E9</v>
      </c>
      <c r="B2015" s="61">
        <v>0.0</v>
      </c>
      <c r="C2015" s="61">
        <v>2443.0</v>
      </c>
      <c r="D2015" s="57" t="s">
        <v>377</v>
      </c>
      <c r="E2015" s="62" t="str">
        <f t="shared" si="1"/>
        <v>Test</v>
      </c>
      <c r="F2015" s="53" t="str">
        <f t="shared" si="2"/>
        <v>Beijing_0</v>
      </c>
      <c r="G2015" s="53">
        <f t="shared" si="3"/>
        <v>0.008290273399</v>
      </c>
    </row>
    <row r="2016">
      <c r="A2016" s="61">
        <v>1.51435604E9</v>
      </c>
      <c r="B2016" s="61">
        <v>0.0</v>
      </c>
      <c r="C2016" s="61">
        <v>2447.0</v>
      </c>
      <c r="D2016" s="57" t="s">
        <v>377</v>
      </c>
      <c r="E2016" s="62" t="str">
        <f t="shared" si="1"/>
        <v>Test</v>
      </c>
      <c r="F2016" s="53" t="str">
        <f t="shared" si="2"/>
        <v>Beijing_0</v>
      </c>
      <c r="G2016" s="53">
        <f t="shared" si="3"/>
        <v>0.7723342791</v>
      </c>
    </row>
    <row r="2017">
      <c r="A2017" s="61">
        <v>1.51660061E9</v>
      </c>
      <c r="B2017" s="61">
        <v>0.0</v>
      </c>
      <c r="C2017" s="61">
        <v>1179.0</v>
      </c>
      <c r="D2017" s="57" t="s">
        <v>377</v>
      </c>
      <c r="E2017" s="62" t="str">
        <f t="shared" si="1"/>
        <v>Test</v>
      </c>
      <c r="F2017" s="53" t="str">
        <f t="shared" si="2"/>
        <v>Beijing_0</v>
      </c>
      <c r="G2017" s="53">
        <f t="shared" si="3"/>
        <v>0.8844151819</v>
      </c>
    </row>
    <row r="2018">
      <c r="A2018" s="61">
        <v>1.516413991E9</v>
      </c>
      <c r="B2018" s="61">
        <v>0.0</v>
      </c>
      <c r="C2018" s="61">
        <v>2682.0</v>
      </c>
      <c r="D2018" s="57" t="s">
        <v>377</v>
      </c>
      <c r="E2018" s="62" t="str">
        <f t="shared" si="1"/>
        <v>Test</v>
      </c>
      <c r="F2018" s="53" t="str">
        <f t="shared" si="2"/>
        <v>Beijing_0</v>
      </c>
      <c r="G2018" s="53">
        <f t="shared" si="3"/>
        <v>0.5167134477</v>
      </c>
    </row>
    <row r="2019">
      <c r="A2019" s="61">
        <v>1.51350921E9</v>
      </c>
      <c r="B2019" s="61">
        <v>0.0</v>
      </c>
      <c r="C2019" s="61">
        <v>3509.0</v>
      </c>
      <c r="D2019" s="57" t="s">
        <v>377</v>
      </c>
      <c r="E2019" s="62" t="str">
        <f t="shared" si="1"/>
        <v>Test</v>
      </c>
      <c r="F2019" s="53" t="str">
        <f t="shared" si="2"/>
        <v>Beijing_0</v>
      </c>
      <c r="G2019" s="53">
        <f t="shared" si="3"/>
        <v>0.9703680365</v>
      </c>
    </row>
    <row r="2020">
      <c r="A2020" s="61">
        <v>1.51651976E9</v>
      </c>
      <c r="B2020" s="61">
        <v>0.0</v>
      </c>
      <c r="C2020" s="61">
        <v>157.0</v>
      </c>
      <c r="D2020" s="57" t="s">
        <v>377</v>
      </c>
      <c r="E2020" s="62" t="str">
        <f t="shared" si="1"/>
        <v>Test</v>
      </c>
      <c r="F2020" s="53" t="str">
        <f t="shared" si="2"/>
        <v>Beijing_0</v>
      </c>
      <c r="G2020" s="53">
        <f t="shared" si="3"/>
        <v>0.6591276701</v>
      </c>
    </row>
    <row r="2021">
      <c r="A2021" s="61">
        <v>1.517545991E9</v>
      </c>
      <c r="B2021" s="61">
        <v>0.0</v>
      </c>
      <c r="C2021" s="61">
        <v>1445.0</v>
      </c>
      <c r="D2021" s="57" t="s">
        <v>377</v>
      </c>
      <c r="E2021" s="62" t="str">
        <f t="shared" si="1"/>
        <v>Test</v>
      </c>
      <c r="F2021" s="53" t="str">
        <f t="shared" si="2"/>
        <v>Beijing_0</v>
      </c>
      <c r="G2021" s="53">
        <f t="shared" si="3"/>
        <v>0.2961797906</v>
      </c>
    </row>
    <row r="2022">
      <c r="A2022" s="61">
        <v>1.516345802E9</v>
      </c>
      <c r="B2022" s="61">
        <v>0.0</v>
      </c>
      <c r="C2022" s="61">
        <v>725.0</v>
      </c>
      <c r="D2022" s="57" t="s">
        <v>377</v>
      </c>
      <c r="E2022" s="62" t="str">
        <f t="shared" si="1"/>
        <v>Test</v>
      </c>
      <c r="F2022" s="53" t="str">
        <f t="shared" si="2"/>
        <v>Beijing_0</v>
      </c>
      <c r="G2022" s="53">
        <f t="shared" si="3"/>
        <v>0.6464624042</v>
      </c>
    </row>
    <row r="2023">
      <c r="A2023" s="61">
        <v>1.513729052E9</v>
      </c>
      <c r="B2023" s="61">
        <v>0.0</v>
      </c>
      <c r="C2023" s="61">
        <v>2080.0</v>
      </c>
      <c r="D2023" s="57" t="s">
        <v>377</v>
      </c>
      <c r="E2023" s="62" t="str">
        <f t="shared" si="1"/>
        <v>Test</v>
      </c>
      <c r="F2023" s="53" t="str">
        <f t="shared" si="2"/>
        <v>Beijing_0</v>
      </c>
      <c r="G2023" s="53">
        <f t="shared" si="3"/>
        <v>0.2437119424</v>
      </c>
    </row>
    <row r="2024">
      <c r="A2024" s="61">
        <v>1.513083452E9</v>
      </c>
      <c r="B2024" s="61">
        <v>0.0</v>
      </c>
      <c r="C2024" s="61">
        <v>1485.0</v>
      </c>
      <c r="D2024" s="57" t="s">
        <v>377</v>
      </c>
      <c r="E2024" s="62" t="str">
        <f t="shared" si="1"/>
        <v>Test</v>
      </c>
      <c r="F2024" s="53" t="str">
        <f t="shared" si="2"/>
        <v>Beijing_0</v>
      </c>
      <c r="G2024" s="53">
        <f t="shared" si="3"/>
        <v>0.9055059482</v>
      </c>
    </row>
    <row r="2025">
      <c r="A2025" s="61">
        <v>1.511685891E9</v>
      </c>
      <c r="B2025" s="61">
        <v>0.0</v>
      </c>
      <c r="C2025" s="61">
        <v>6.0</v>
      </c>
      <c r="D2025" s="57" t="s">
        <v>377</v>
      </c>
      <c r="E2025" s="62" t="str">
        <f t="shared" si="1"/>
        <v>Test</v>
      </c>
      <c r="F2025" s="53" t="str">
        <f t="shared" si="2"/>
        <v>Beijing_0</v>
      </c>
      <c r="G2025" s="53">
        <f t="shared" si="3"/>
        <v>0.22475154</v>
      </c>
    </row>
    <row r="2026">
      <c r="A2026" s="61">
        <v>1.519763822E9</v>
      </c>
      <c r="B2026" s="61">
        <v>0.0</v>
      </c>
      <c r="C2026" s="61">
        <v>3605.0</v>
      </c>
      <c r="D2026" s="57" t="s">
        <v>377</v>
      </c>
      <c r="E2026" s="62" t="str">
        <f t="shared" si="1"/>
        <v>Test</v>
      </c>
      <c r="F2026" s="53" t="str">
        <f t="shared" si="2"/>
        <v>Beijing_0</v>
      </c>
      <c r="G2026" s="53">
        <f t="shared" si="3"/>
        <v>0.6203093354</v>
      </c>
    </row>
    <row r="2027">
      <c r="A2027" s="61">
        <v>1.51353255E9</v>
      </c>
      <c r="B2027" s="61">
        <v>0.0</v>
      </c>
      <c r="C2027" s="61">
        <v>1326.0</v>
      </c>
      <c r="D2027" s="57" t="s">
        <v>377</v>
      </c>
      <c r="E2027" s="62" t="str">
        <f t="shared" si="1"/>
        <v>Test</v>
      </c>
      <c r="F2027" s="53" t="str">
        <f t="shared" si="2"/>
        <v>Beijing_0</v>
      </c>
      <c r="G2027" s="53">
        <f t="shared" si="3"/>
        <v>0.04611811979</v>
      </c>
    </row>
    <row r="2028">
      <c r="A2028" s="61">
        <v>1.516598962E9</v>
      </c>
      <c r="B2028" s="61">
        <v>0.0</v>
      </c>
      <c r="C2028" s="61">
        <v>2058.0</v>
      </c>
      <c r="D2028" s="57" t="s">
        <v>377</v>
      </c>
      <c r="E2028" s="62" t="str">
        <f t="shared" si="1"/>
        <v>Test</v>
      </c>
      <c r="F2028" s="53" t="str">
        <f t="shared" si="2"/>
        <v>Beijing_0</v>
      </c>
      <c r="G2028" s="53">
        <f t="shared" si="3"/>
        <v>0.3653605253</v>
      </c>
    </row>
    <row r="2029">
      <c r="A2029" s="61">
        <v>1.51434155E9</v>
      </c>
      <c r="B2029" s="61">
        <v>0.0</v>
      </c>
      <c r="C2029" s="61">
        <v>2182.0</v>
      </c>
      <c r="D2029" s="57" t="s">
        <v>377</v>
      </c>
      <c r="E2029" s="62" t="str">
        <f t="shared" si="1"/>
        <v>Test</v>
      </c>
      <c r="F2029" s="53" t="str">
        <f t="shared" si="2"/>
        <v>Beijing_0</v>
      </c>
      <c r="G2029" s="53">
        <f t="shared" si="3"/>
        <v>0.738929346</v>
      </c>
    </row>
    <row r="2030">
      <c r="A2030" s="61">
        <v>1.518878521E9</v>
      </c>
      <c r="B2030" s="61">
        <v>0.0</v>
      </c>
      <c r="C2030" s="61">
        <v>674.0</v>
      </c>
      <c r="D2030" s="57" t="s">
        <v>377</v>
      </c>
      <c r="E2030" s="62" t="str">
        <f t="shared" si="1"/>
        <v>Test</v>
      </c>
      <c r="F2030" s="53" t="str">
        <f t="shared" si="2"/>
        <v>Beijing_0</v>
      </c>
      <c r="G2030" s="53">
        <f t="shared" si="3"/>
        <v>0.1902030111</v>
      </c>
    </row>
    <row r="2031">
      <c r="A2031" s="61">
        <v>1.51237936E9</v>
      </c>
      <c r="B2031" s="61">
        <v>0.0</v>
      </c>
      <c r="C2031" s="61">
        <v>2308.0</v>
      </c>
      <c r="D2031" s="57" t="s">
        <v>377</v>
      </c>
      <c r="E2031" s="62" t="str">
        <f t="shared" si="1"/>
        <v>Test</v>
      </c>
      <c r="F2031" s="53" t="str">
        <f t="shared" si="2"/>
        <v>Beijing_0</v>
      </c>
      <c r="G2031" s="53">
        <f t="shared" si="3"/>
        <v>0.7057899888</v>
      </c>
    </row>
    <row r="2032">
      <c r="A2032" s="61">
        <v>1.513289461E9</v>
      </c>
      <c r="B2032" s="61">
        <v>0.0</v>
      </c>
      <c r="C2032" s="61">
        <v>181.0</v>
      </c>
      <c r="D2032" s="57" t="s">
        <v>377</v>
      </c>
      <c r="E2032" s="62" t="str">
        <f t="shared" si="1"/>
        <v>Test</v>
      </c>
      <c r="F2032" s="53" t="str">
        <f t="shared" si="2"/>
        <v>Beijing_0</v>
      </c>
      <c r="G2032" s="53">
        <f t="shared" si="3"/>
        <v>0.9386172288</v>
      </c>
    </row>
    <row r="2033">
      <c r="A2033" s="61">
        <v>1.51958042E9</v>
      </c>
      <c r="B2033" s="61">
        <v>0.0</v>
      </c>
      <c r="C2033" s="61">
        <v>2774.0</v>
      </c>
      <c r="D2033" s="57" t="s">
        <v>377</v>
      </c>
      <c r="E2033" s="62" t="str">
        <f t="shared" si="1"/>
        <v>Test</v>
      </c>
      <c r="F2033" s="53" t="str">
        <f t="shared" si="2"/>
        <v>Beijing_0</v>
      </c>
      <c r="G2033" s="53">
        <f t="shared" si="3"/>
        <v>0.6966705419</v>
      </c>
    </row>
    <row r="2034">
      <c r="A2034" s="61">
        <v>1.513411272E9</v>
      </c>
      <c r="B2034" s="61">
        <v>0.0</v>
      </c>
      <c r="C2034" s="61">
        <v>1318.0</v>
      </c>
      <c r="D2034" s="57" t="s">
        <v>377</v>
      </c>
      <c r="E2034" s="62" t="str">
        <f t="shared" si="1"/>
        <v>Test</v>
      </c>
      <c r="F2034" s="53" t="str">
        <f t="shared" si="2"/>
        <v>Beijing_0</v>
      </c>
      <c r="G2034" s="53">
        <f t="shared" si="3"/>
        <v>0.4944683993</v>
      </c>
    </row>
    <row r="2035">
      <c r="A2035" s="61">
        <v>1.516836522E9</v>
      </c>
      <c r="B2035" s="61">
        <v>0.0</v>
      </c>
      <c r="C2035" s="61">
        <v>2592.0</v>
      </c>
      <c r="D2035" s="57" t="s">
        <v>377</v>
      </c>
      <c r="E2035" s="62" t="str">
        <f t="shared" si="1"/>
        <v>Test</v>
      </c>
      <c r="F2035" s="53" t="str">
        <f t="shared" si="2"/>
        <v>Beijing_0</v>
      </c>
      <c r="G2035" s="53">
        <f t="shared" si="3"/>
        <v>0.5696343729</v>
      </c>
    </row>
    <row r="2036">
      <c r="A2036" s="61">
        <v>1.513717332E9</v>
      </c>
      <c r="B2036" s="61">
        <v>0.0</v>
      </c>
      <c r="C2036" s="61">
        <v>585.0</v>
      </c>
      <c r="D2036" s="57" t="s">
        <v>377</v>
      </c>
      <c r="E2036" s="62" t="str">
        <f t="shared" si="1"/>
        <v>Test</v>
      </c>
      <c r="F2036" s="53" t="str">
        <f t="shared" si="2"/>
        <v>Beijing_0</v>
      </c>
      <c r="G2036" s="53">
        <f t="shared" si="3"/>
        <v>0.6176265287</v>
      </c>
    </row>
    <row r="2037">
      <c r="A2037" s="61">
        <v>1.514202941E9</v>
      </c>
      <c r="B2037" s="61">
        <v>0.0</v>
      </c>
      <c r="C2037" s="61">
        <v>4294.0</v>
      </c>
      <c r="D2037" s="57" t="s">
        <v>377</v>
      </c>
      <c r="E2037" s="62" t="str">
        <f t="shared" si="1"/>
        <v>Test</v>
      </c>
      <c r="F2037" s="53" t="str">
        <f t="shared" si="2"/>
        <v>Beijing_0</v>
      </c>
      <c r="G2037" s="53">
        <f t="shared" si="3"/>
        <v>0.3124888138</v>
      </c>
    </row>
    <row r="2038">
      <c r="A2038" s="61">
        <v>1.51379962E9</v>
      </c>
      <c r="B2038" s="61">
        <v>0.0</v>
      </c>
      <c r="C2038" s="61">
        <v>247.0</v>
      </c>
      <c r="D2038" s="57" t="s">
        <v>377</v>
      </c>
      <c r="E2038" s="62" t="str">
        <f t="shared" si="1"/>
        <v>Test</v>
      </c>
      <c r="F2038" s="53" t="str">
        <f t="shared" si="2"/>
        <v>Beijing_0</v>
      </c>
      <c r="G2038" s="53">
        <f t="shared" si="3"/>
        <v>0.6109283658</v>
      </c>
    </row>
    <row r="2039">
      <c r="A2039" s="61">
        <v>1.51602035E9</v>
      </c>
      <c r="B2039" s="61">
        <v>0.0</v>
      </c>
      <c r="C2039" s="61">
        <v>2129.0</v>
      </c>
      <c r="D2039" s="57" t="s">
        <v>377</v>
      </c>
      <c r="E2039" s="62" t="str">
        <f t="shared" si="1"/>
        <v>Test</v>
      </c>
      <c r="F2039" s="53" t="str">
        <f t="shared" si="2"/>
        <v>Beijing_0</v>
      </c>
      <c r="G2039" s="53">
        <f t="shared" si="3"/>
        <v>0.01013391237</v>
      </c>
    </row>
    <row r="2040">
      <c r="A2040" s="61">
        <v>1.513116582E9</v>
      </c>
      <c r="B2040" s="61">
        <v>0.0</v>
      </c>
      <c r="C2040" s="61">
        <v>198.0</v>
      </c>
      <c r="D2040" s="57" t="s">
        <v>377</v>
      </c>
      <c r="E2040" s="62" t="str">
        <f t="shared" si="1"/>
        <v>Test</v>
      </c>
      <c r="F2040" s="53" t="str">
        <f t="shared" si="2"/>
        <v>Beijing_0</v>
      </c>
      <c r="G2040" s="53">
        <f t="shared" si="3"/>
        <v>0.2400480536</v>
      </c>
    </row>
    <row r="2041">
      <c r="A2041" s="61">
        <v>1.516629342E9</v>
      </c>
      <c r="B2041" s="61">
        <v>0.0</v>
      </c>
      <c r="C2041" s="61">
        <v>1064.0</v>
      </c>
      <c r="D2041" s="57" t="s">
        <v>377</v>
      </c>
      <c r="E2041" s="62" t="str">
        <f t="shared" si="1"/>
        <v>Test</v>
      </c>
      <c r="F2041" s="53" t="str">
        <f t="shared" si="2"/>
        <v>Beijing_0</v>
      </c>
      <c r="G2041" s="53">
        <f t="shared" si="3"/>
        <v>0.5322452546</v>
      </c>
    </row>
    <row r="2042">
      <c r="A2042" s="61">
        <v>1.51835216E9</v>
      </c>
      <c r="B2042" s="61">
        <v>0.0</v>
      </c>
      <c r="C2042" s="61">
        <v>1118.0</v>
      </c>
      <c r="D2042" s="57" t="s">
        <v>377</v>
      </c>
      <c r="E2042" s="62" t="str">
        <f t="shared" si="1"/>
        <v>Test</v>
      </c>
      <c r="F2042" s="53" t="str">
        <f t="shared" si="2"/>
        <v>Beijing_0</v>
      </c>
      <c r="G2042" s="53">
        <f t="shared" si="3"/>
        <v>0.8125676938</v>
      </c>
    </row>
    <row r="2043">
      <c r="A2043" s="61">
        <v>1.513879911E9</v>
      </c>
      <c r="B2043" s="61">
        <v>0.0</v>
      </c>
      <c r="C2043" s="61">
        <v>3841.0</v>
      </c>
      <c r="D2043" s="57" t="s">
        <v>377</v>
      </c>
      <c r="E2043" s="62" t="str">
        <f t="shared" si="1"/>
        <v>Test</v>
      </c>
      <c r="F2043" s="53" t="str">
        <f t="shared" si="2"/>
        <v>Beijing_0</v>
      </c>
      <c r="G2043" s="53">
        <f t="shared" si="3"/>
        <v>0.707462583</v>
      </c>
    </row>
    <row r="2044">
      <c r="A2044" s="61">
        <v>1.51233236E9</v>
      </c>
      <c r="B2044" s="61">
        <v>0.0</v>
      </c>
      <c r="C2044" s="61">
        <v>3583.0</v>
      </c>
      <c r="D2044" s="57" t="s">
        <v>377</v>
      </c>
      <c r="E2044" s="62" t="str">
        <f t="shared" si="1"/>
        <v>Test</v>
      </c>
      <c r="F2044" s="53" t="str">
        <f t="shared" si="2"/>
        <v>Beijing_0</v>
      </c>
      <c r="G2044" s="53">
        <f t="shared" si="3"/>
        <v>0.7638117512</v>
      </c>
    </row>
    <row r="2045">
      <c r="A2045" s="61">
        <v>1.511284951E9</v>
      </c>
      <c r="B2045" s="61">
        <v>0.0</v>
      </c>
      <c r="C2045" s="61">
        <v>1949.0</v>
      </c>
      <c r="D2045" s="57" t="s">
        <v>377</v>
      </c>
      <c r="E2045" s="62" t="str">
        <f t="shared" si="1"/>
        <v>Test</v>
      </c>
      <c r="F2045" s="53" t="str">
        <f t="shared" si="2"/>
        <v>Beijing_0</v>
      </c>
      <c r="G2045" s="53">
        <f t="shared" si="3"/>
        <v>0.7420964145</v>
      </c>
    </row>
    <row r="2046">
      <c r="A2046" s="61">
        <v>1.5152013E9</v>
      </c>
      <c r="B2046" s="61">
        <v>0.0</v>
      </c>
      <c r="C2046" s="61">
        <v>4059.0</v>
      </c>
      <c r="D2046" s="57" t="s">
        <v>377</v>
      </c>
      <c r="E2046" s="62" t="str">
        <f t="shared" si="1"/>
        <v>Test</v>
      </c>
      <c r="F2046" s="53" t="str">
        <f t="shared" si="2"/>
        <v>Beijing_0</v>
      </c>
      <c r="G2046" s="53">
        <f t="shared" si="3"/>
        <v>0.3515755941</v>
      </c>
    </row>
    <row r="2047">
      <c r="A2047" s="61">
        <v>1.518009452E9</v>
      </c>
      <c r="B2047" s="61">
        <v>0.0</v>
      </c>
      <c r="C2047" s="61">
        <v>73.0</v>
      </c>
      <c r="D2047" s="57" t="s">
        <v>377</v>
      </c>
      <c r="E2047" s="62" t="str">
        <f t="shared" si="1"/>
        <v>Test</v>
      </c>
      <c r="F2047" s="53" t="str">
        <f t="shared" si="2"/>
        <v>Beijing_0</v>
      </c>
      <c r="G2047" s="53">
        <f t="shared" si="3"/>
        <v>0.06026781869</v>
      </c>
    </row>
    <row r="2048">
      <c r="A2048" s="61">
        <v>1.517726381E9</v>
      </c>
      <c r="B2048" s="61">
        <v>0.0</v>
      </c>
      <c r="C2048" s="61">
        <v>3133.0</v>
      </c>
      <c r="D2048" s="57" t="s">
        <v>377</v>
      </c>
      <c r="E2048" s="62" t="str">
        <f t="shared" si="1"/>
        <v>Test</v>
      </c>
      <c r="F2048" s="53" t="str">
        <f t="shared" si="2"/>
        <v>Beijing_0</v>
      </c>
      <c r="G2048" s="53">
        <f t="shared" si="3"/>
        <v>0.439308189</v>
      </c>
    </row>
    <row r="2049">
      <c r="A2049" s="61">
        <v>1.51581992E9</v>
      </c>
      <c r="B2049" s="61">
        <v>0.0</v>
      </c>
      <c r="C2049" s="61">
        <v>1348.0</v>
      </c>
      <c r="D2049" s="57" t="s">
        <v>377</v>
      </c>
      <c r="E2049" s="62" t="str">
        <f t="shared" si="1"/>
        <v>Test</v>
      </c>
      <c r="F2049" s="53" t="str">
        <f t="shared" si="2"/>
        <v>Beijing_0</v>
      </c>
      <c r="G2049" s="53">
        <f t="shared" si="3"/>
        <v>0.5932460972</v>
      </c>
    </row>
    <row r="2050">
      <c r="A2050" s="61">
        <v>1.514874902E9</v>
      </c>
      <c r="B2050" s="61">
        <v>0.0</v>
      </c>
      <c r="C2050" s="61">
        <v>860.0</v>
      </c>
      <c r="D2050" s="57" t="s">
        <v>377</v>
      </c>
      <c r="E2050" s="62" t="str">
        <f t="shared" si="1"/>
        <v>Test</v>
      </c>
      <c r="F2050" s="53" t="str">
        <f t="shared" si="2"/>
        <v>Beijing_0</v>
      </c>
      <c r="G2050" s="53">
        <f t="shared" si="3"/>
        <v>0.8602981909</v>
      </c>
    </row>
    <row r="2051">
      <c r="A2051" s="61">
        <v>1.51467444E9</v>
      </c>
      <c r="B2051" s="61">
        <v>0.0</v>
      </c>
      <c r="C2051" s="61">
        <v>5200.0</v>
      </c>
      <c r="D2051" s="57" t="s">
        <v>377</v>
      </c>
      <c r="E2051" s="62" t="str">
        <f t="shared" si="1"/>
        <v>Test</v>
      </c>
      <c r="F2051" s="53" t="str">
        <f t="shared" si="2"/>
        <v>Beijing_0</v>
      </c>
      <c r="G2051" s="53">
        <f t="shared" si="3"/>
        <v>0.661551604</v>
      </c>
    </row>
    <row r="2052">
      <c r="A2052" s="61">
        <v>1.5156346E9</v>
      </c>
      <c r="B2052" s="61">
        <v>0.0</v>
      </c>
      <c r="C2052" s="61">
        <v>2400.0</v>
      </c>
      <c r="D2052" s="57" t="s">
        <v>377</v>
      </c>
      <c r="E2052" s="62" t="str">
        <f t="shared" si="1"/>
        <v>Test</v>
      </c>
      <c r="F2052" s="53" t="str">
        <f t="shared" si="2"/>
        <v>Beijing_0</v>
      </c>
      <c r="G2052" s="53">
        <f t="shared" si="3"/>
        <v>0.4697810604</v>
      </c>
    </row>
    <row r="2053">
      <c r="A2053" s="61">
        <v>1.517397012E9</v>
      </c>
      <c r="B2053" s="61">
        <v>0.0</v>
      </c>
      <c r="C2053" s="61">
        <v>456.0</v>
      </c>
      <c r="D2053" s="57" t="s">
        <v>377</v>
      </c>
      <c r="E2053" s="62" t="str">
        <f t="shared" si="1"/>
        <v>Test</v>
      </c>
      <c r="F2053" s="53" t="str">
        <f t="shared" si="2"/>
        <v>Beijing_0</v>
      </c>
      <c r="G2053" s="53">
        <f t="shared" si="3"/>
        <v>0.8852803193</v>
      </c>
    </row>
    <row r="2054">
      <c r="A2054" s="61">
        <v>1.511322151E9</v>
      </c>
      <c r="B2054" s="61">
        <v>0.0</v>
      </c>
      <c r="C2054" s="61">
        <v>2098.0</v>
      </c>
      <c r="D2054" s="57" t="s">
        <v>377</v>
      </c>
      <c r="E2054" s="62" t="str">
        <f t="shared" si="1"/>
        <v>Test</v>
      </c>
      <c r="F2054" s="53" t="str">
        <f t="shared" si="2"/>
        <v>Beijing_0</v>
      </c>
      <c r="G2054" s="53">
        <f t="shared" si="3"/>
        <v>0.8765778426</v>
      </c>
    </row>
    <row r="2055">
      <c r="A2055" s="61">
        <v>1.513836252E9</v>
      </c>
      <c r="B2055" s="61">
        <v>0.0</v>
      </c>
      <c r="C2055" s="61">
        <v>3076.0</v>
      </c>
      <c r="D2055" s="57" t="s">
        <v>377</v>
      </c>
      <c r="E2055" s="62" t="str">
        <f t="shared" si="1"/>
        <v>Test</v>
      </c>
      <c r="F2055" s="53" t="str">
        <f t="shared" si="2"/>
        <v>Beijing_0</v>
      </c>
      <c r="G2055" s="53">
        <f t="shared" si="3"/>
        <v>0.2653399193</v>
      </c>
    </row>
    <row r="2056">
      <c r="A2056" s="61">
        <v>1.51864585E9</v>
      </c>
      <c r="B2056" s="61">
        <v>0.0</v>
      </c>
      <c r="C2056" s="61">
        <v>4635.0</v>
      </c>
      <c r="D2056" s="57" t="s">
        <v>377</v>
      </c>
      <c r="E2056" s="62" t="str">
        <f t="shared" si="1"/>
        <v>Test</v>
      </c>
      <c r="F2056" s="53" t="str">
        <f t="shared" si="2"/>
        <v>Beijing_0</v>
      </c>
      <c r="G2056" s="53">
        <f t="shared" si="3"/>
        <v>0.6229648295</v>
      </c>
    </row>
    <row r="2057">
      <c r="A2057" s="61">
        <v>1.51344926E9</v>
      </c>
      <c r="B2057" s="61">
        <v>0.0</v>
      </c>
      <c r="C2057" s="61">
        <v>910.0</v>
      </c>
      <c r="D2057" s="57" t="s">
        <v>377</v>
      </c>
      <c r="E2057" s="62" t="str">
        <f t="shared" si="1"/>
        <v>Test</v>
      </c>
      <c r="F2057" s="53" t="str">
        <f t="shared" si="2"/>
        <v>Beijing_0</v>
      </c>
      <c r="G2057" s="53">
        <f t="shared" si="3"/>
        <v>0.5182480323</v>
      </c>
    </row>
    <row r="2058">
      <c r="A2058" s="61">
        <v>1.518760492E9</v>
      </c>
      <c r="B2058" s="61">
        <v>0.0</v>
      </c>
      <c r="C2058" s="61">
        <v>1245.0</v>
      </c>
      <c r="D2058" s="57" t="s">
        <v>377</v>
      </c>
      <c r="E2058" s="62" t="str">
        <f t="shared" si="1"/>
        <v>Test</v>
      </c>
      <c r="F2058" s="53" t="str">
        <f t="shared" si="2"/>
        <v>Beijing_0</v>
      </c>
      <c r="G2058" s="53">
        <f t="shared" si="3"/>
        <v>0.576151205</v>
      </c>
    </row>
    <row r="2059">
      <c r="A2059" s="61">
        <v>1.511618381E9</v>
      </c>
      <c r="B2059" s="61">
        <v>0.0</v>
      </c>
      <c r="C2059" s="61">
        <v>2091.0</v>
      </c>
      <c r="D2059" s="57" t="s">
        <v>377</v>
      </c>
      <c r="E2059" s="62" t="str">
        <f t="shared" si="1"/>
        <v>Test</v>
      </c>
      <c r="F2059" s="53" t="str">
        <f t="shared" si="2"/>
        <v>Beijing_0</v>
      </c>
      <c r="G2059" s="53">
        <f t="shared" si="3"/>
        <v>0.5653381708</v>
      </c>
    </row>
    <row r="2060">
      <c r="A2060" s="61">
        <v>1.51498825E9</v>
      </c>
      <c r="B2060" s="61">
        <v>0.0</v>
      </c>
      <c r="C2060" s="61">
        <v>990.0</v>
      </c>
      <c r="D2060" s="57" t="s">
        <v>377</v>
      </c>
      <c r="E2060" s="62" t="str">
        <f t="shared" si="1"/>
        <v>Test</v>
      </c>
      <c r="F2060" s="53" t="str">
        <f t="shared" si="2"/>
        <v>Beijing_0</v>
      </c>
      <c r="G2060" s="53">
        <f t="shared" si="3"/>
        <v>0.7853314088</v>
      </c>
    </row>
    <row r="2061">
      <c r="A2061" s="61">
        <v>1.514133932E9</v>
      </c>
      <c r="B2061" s="61">
        <v>0.0</v>
      </c>
      <c r="C2061" s="61">
        <v>667.0</v>
      </c>
      <c r="D2061" s="57" t="s">
        <v>377</v>
      </c>
      <c r="E2061" s="62" t="str">
        <f t="shared" si="1"/>
        <v>Test</v>
      </c>
      <c r="F2061" s="53" t="str">
        <f t="shared" si="2"/>
        <v>Beijing_0</v>
      </c>
      <c r="G2061" s="53">
        <f t="shared" si="3"/>
        <v>0.4972824446</v>
      </c>
    </row>
    <row r="2062">
      <c r="A2062" s="61">
        <v>1.51739311E9</v>
      </c>
      <c r="B2062" s="61">
        <v>0.0</v>
      </c>
      <c r="C2062" s="61">
        <v>98.0</v>
      </c>
      <c r="D2062" s="57" t="s">
        <v>377</v>
      </c>
      <c r="E2062" s="62" t="str">
        <f t="shared" si="1"/>
        <v>Test</v>
      </c>
      <c r="F2062" s="53" t="str">
        <f t="shared" si="2"/>
        <v>Beijing_0</v>
      </c>
      <c r="G2062" s="53">
        <f t="shared" si="3"/>
        <v>0.526223884</v>
      </c>
    </row>
    <row r="2063">
      <c r="A2063" s="61">
        <v>1.51300161E9</v>
      </c>
      <c r="B2063" s="61">
        <v>0.0</v>
      </c>
      <c r="C2063" s="61">
        <v>4314.0</v>
      </c>
      <c r="D2063" s="57" t="s">
        <v>377</v>
      </c>
      <c r="E2063" s="62" t="str">
        <f t="shared" si="1"/>
        <v>Test</v>
      </c>
      <c r="F2063" s="53" t="str">
        <f t="shared" si="2"/>
        <v>Beijing_0</v>
      </c>
      <c r="G2063" s="53">
        <f t="shared" si="3"/>
        <v>0.4085279199</v>
      </c>
    </row>
    <row r="2064">
      <c r="A2064" s="61">
        <v>1.515602322E9</v>
      </c>
      <c r="B2064" s="61">
        <v>0.0</v>
      </c>
      <c r="C2064" s="61">
        <v>701.0</v>
      </c>
      <c r="D2064" s="57" t="s">
        <v>377</v>
      </c>
      <c r="E2064" s="62" t="str">
        <f t="shared" si="1"/>
        <v>Test</v>
      </c>
      <c r="F2064" s="53" t="str">
        <f t="shared" si="2"/>
        <v>Beijing_0</v>
      </c>
      <c r="G2064" s="53">
        <f t="shared" si="3"/>
        <v>0.6348793058</v>
      </c>
    </row>
    <row r="2065">
      <c r="A2065" s="61">
        <v>1.514852452E9</v>
      </c>
      <c r="B2065" s="61">
        <v>0.0</v>
      </c>
      <c r="C2065" s="61">
        <v>448.0</v>
      </c>
      <c r="D2065" s="57" t="s">
        <v>377</v>
      </c>
      <c r="E2065" s="62" t="str">
        <f t="shared" si="1"/>
        <v>Test</v>
      </c>
      <c r="F2065" s="53" t="str">
        <f t="shared" si="2"/>
        <v>Beijing_0</v>
      </c>
      <c r="G2065" s="53">
        <f t="shared" si="3"/>
        <v>0.8534412608</v>
      </c>
    </row>
    <row r="2066">
      <c r="A2066" s="61">
        <v>1.519825762E9</v>
      </c>
      <c r="B2066" s="61">
        <v>0.0</v>
      </c>
      <c r="C2066" s="61">
        <v>3600.0</v>
      </c>
      <c r="D2066" s="57" t="s">
        <v>377</v>
      </c>
      <c r="E2066" s="62" t="str">
        <f t="shared" si="1"/>
        <v>Test</v>
      </c>
      <c r="F2066" s="53" t="str">
        <f t="shared" si="2"/>
        <v>Beijing_0</v>
      </c>
      <c r="G2066" s="53">
        <f t="shared" si="3"/>
        <v>0.1620339799</v>
      </c>
    </row>
    <row r="2067">
      <c r="A2067" s="61">
        <v>1.514612062E9</v>
      </c>
      <c r="B2067" s="61">
        <v>0.0</v>
      </c>
      <c r="C2067" s="61">
        <v>1938.0</v>
      </c>
      <c r="D2067" s="57" t="s">
        <v>377</v>
      </c>
      <c r="E2067" s="62" t="str">
        <f t="shared" si="1"/>
        <v>Test</v>
      </c>
      <c r="F2067" s="53" t="str">
        <f t="shared" si="2"/>
        <v>Beijing_0</v>
      </c>
      <c r="G2067" s="53">
        <f t="shared" si="3"/>
        <v>0.7746680937</v>
      </c>
    </row>
    <row r="2068">
      <c r="A2068" s="61">
        <v>1.513628702E9</v>
      </c>
      <c r="B2068" s="61">
        <v>0.0</v>
      </c>
      <c r="C2068" s="61">
        <v>1961.0</v>
      </c>
      <c r="D2068" s="57" t="s">
        <v>377</v>
      </c>
      <c r="E2068" s="62" t="str">
        <f t="shared" si="1"/>
        <v>Test</v>
      </c>
      <c r="F2068" s="53" t="str">
        <f t="shared" si="2"/>
        <v>Beijing_0</v>
      </c>
      <c r="G2068" s="53">
        <f t="shared" si="3"/>
        <v>0.4492197666</v>
      </c>
    </row>
    <row r="2069">
      <c r="A2069" s="61">
        <v>1.51553384E9</v>
      </c>
      <c r="B2069" s="61">
        <v>0.0</v>
      </c>
      <c r="C2069" s="61">
        <v>652.0</v>
      </c>
      <c r="D2069" s="57" t="s">
        <v>377</v>
      </c>
      <c r="E2069" s="62" t="str">
        <f t="shared" si="1"/>
        <v>Test</v>
      </c>
      <c r="F2069" s="53" t="str">
        <f t="shared" si="2"/>
        <v>Beijing_0</v>
      </c>
      <c r="G2069" s="53">
        <f t="shared" si="3"/>
        <v>0.1305764117</v>
      </c>
    </row>
    <row r="2070">
      <c r="A2070" s="61">
        <v>1.517299252E9</v>
      </c>
      <c r="B2070" s="61">
        <v>0.0</v>
      </c>
      <c r="C2070" s="61">
        <v>2188.0</v>
      </c>
      <c r="D2070" s="57" t="s">
        <v>377</v>
      </c>
      <c r="E2070" s="62" t="str">
        <f t="shared" si="1"/>
        <v>Test</v>
      </c>
      <c r="F2070" s="53" t="str">
        <f t="shared" si="2"/>
        <v>Beijing_0</v>
      </c>
      <c r="G2070" s="53">
        <f t="shared" si="3"/>
        <v>0.7321628102</v>
      </c>
    </row>
    <row r="2071">
      <c r="A2071" s="61">
        <v>1.51550809E9</v>
      </c>
      <c r="B2071" s="61">
        <v>0.0</v>
      </c>
      <c r="C2071" s="61">
        <v>2906.0</v>
      </c>
      <c r="D2071" s="57" t="s">
        <v>377</v>
      </c>
      <c r="E2071" s="62" t="str">
        <f t="shared" si="1"/>
        <v>Test</v>
      </c>
      <c r="F2071" s="53" t="str">
        <f t="shared" si="2"/>
        <v>Beijing_0</v>
      </c>
      <c r="G2071" s="53">
        <f t="shared" si="3"/>
        <v>0.966921403</v>
      </c>
    </row>
    <row r="2072">
      <c r="A2072" s="61">
        <v>1.51612752E9</v>
      </c>
      <c r="B2072" s="61">
        <v>0.0</v>
      </c>
      <c r="C2072" s="61">
        <v>1307.0</v>
      </c>
      <c r="D2072" s="57" t="s">
        <v>377</v>
      </c>
      <c r="E2072" s="62" t="str">
        <f t="shared" si="1"/>
        <v>Test</v>
      </c>
      <c r="F2072" s="53" t="str">
        <f t="shared" si="2"/>
        <v>Beijing_0</v>
      </c>
      <c r="G2072" s="53">
        <f t="shared" si="3"/>
        <v>0.5627840813</v>
      </c>
    </row>
    <row r="2073">
      <c r="A2073" s="61">
        <v>1.512131672E9</v>
      </c>
      <c r="B2073" s="61">
        <v>0.0</v>
      </c>
      <c r="C2073" s="61">
        <v>1037.0</v>
      </c>
      <c r="D2073" s="57" t="s">
        <v>377</v>
      </c>
      <c r="E2073" s="62" t="str">
        <f t="shared" si="1"/>
        <v>Test</v>
      </c>
      <c r="F2073" s="53" t="str">
        <f t="shared" si="2"/>
        <v>Beijing_0</v>
      </c>
      <c r="G2073" s="53">
        <f t="shared" si="3"/>
        <v>0.7804268778</v>
      </c>
    </row>
    <row r="2074">
      <c r="A2074" s="61">
        <v>1.519820511E9</v>
      </c>
      <c r="B2074" s="61">
        <v>0.0</v>
      </c>
      <c r="C2074" s="61">
        <v>2119.0</v>
      </c>
      <c r="D2074" s="57" t="s">
        <v>377</v>
      </c>
      <c r="E2074" s="62" t="str">
        <f t="shared" si="1"/>
        <v>Test</v>
      </c>
      <c r="F2074" s="53" t="str">
        <f t="shared" si="2"/>
        <v>Beijing_0</v>
      </c>
      <c r="G2074" s="53">
        <f t="shared" si="3"/>
        <v>0.6585462081</v>
      </c>
    </row>
    <row r="2075">
      <c r="A2075" s="61">
        <v>1.515111822E9</v>
      </c>
      <c r="B2075" s="61">
        <v>0.0</v>
      </c>
      <c r="C2075" s="61">
        <v>937.0</v>
      </c>
      <c r="D2075" s="57" t="s">
        <v>377</v>
      </c>
      <c r="E2075" s="62" t="str">
        <f t="shared" si="1"/>
        <v>Test</v>
      </c>
      <c r="F2075" s="53" t="str">
        <f t="shared" si="2"/>
        <v>Beijing_0</v>
      </c>
      <c r="G2075" s="53">
        <f t="shared" si="3"/>
        <v>0.9793351354</v>
      </c>
    </row>
    <row r="2076">
      <c r="A2076" s="61">
        <v>1.517594231E9</v>
      </c>
      <c r="B2076" s="61">
        <v>0.0</v>
      </c>
      <c r="C2076" s="61">
        <v>3597.0</v>
      </c>
      <c r="D2076" s="57" t="s">
        <v>377</v>
      </c>
      <c r="E2076" s="62" t="str">
        <f t="shared" si="1"/>
        <v>Test</v>
      </c>
      <c r="F2076" s="53" t="str">
        <f t="shared" si="2"/>
        <v>Beijing_0</v>
      </c>
      <c r="G2076" s="53">
        <f t="shared" si="3"/>
        <v>0.1402970683</v>
      </c>
    </row>
    <row r="2077">
      <c r="A2077" s="61">
        <v>1.51621531E9</v>
      </c>
      <c r="B2077" s="61">
        <v>0.0</v>
      </c>
      <c r="C2077" s="61">
        <v>1249.0</v>
      </c>
      <c r="D2077" s="57" t="s">
        <v>377</v>
      </c>
      <c r="E2077" s="62" t="str">
        <f t="shared" si="1"/>
        <v>Test</v>
      </c>
      <c r="F2077" s="53" t="str">
        <f t="shared" si="2"/>
        <v>Beijing_0</v>
      </c>
      <c r="G2077" s="53">
        <f t="shared" si="3"/>
        <v>0.406761174</v>
      </c>
    </row>
    <row r="2078">
      <c r="A2078" s="61">
        <v>1.516887522E9</v>
      </c>
      <c r="B2078" s="61">
        <v>0.0</v>
      </c>
      <c r="C2078" s="61">
        <v>1560.0</v>
      </c>
      <c r="D2078" s="57" t="s">
        <v>377</v>
      </c>
      <c r="E2078" s="62" t="str">
        <f t="shared" si="1"/>
        <v>Test</v>
      </c>
      <c r="F2078" s="53" t="str">
        <f t="shared" si="2"/>
        <v>Beijing_0</v>
      </c>
      <c r="G2078" s="53">
        <f t="shared" si="3"/>
        <v>0.613584872</v>
      </c>
    </row>
    <row r="2079">
      <c r="A2079" s="61">
        <v>1.51598734E9</v>
      </c>
      <c r="B2079" s="61">
        <v>0.0</v>
      </c>
      <c r="C2079" s="61">
        <v>3640.0</v>
      </c>
      <c r="D2079" s="57" t="s">
        <v>377</v>
      </c>
      <c r="E2079" s="62" t="str">
        <f t="shared" si="1"/>
        <v>Test</v>
      </c>
      <c r="F2079" s="53" t="str">
        <f t="shared" si="2"/>
        <v>Beijing_0</v>
      </c>
      <c r="G2079" s="53">
        <f t="shared" si="3"/>
        <v>0.9336624468</v>
      </c>
    </row>
    <row r="2080">
      <c r="A2080" s="61">
        <v>1.511904311E9</v>
      </c>
      <c r="B2080" s="61">
        <v>0.0</v>
      </c>
      <c r="C2080" s="61">
        <v>62.0</v>
      </c>
      <c r="D2080" s="57" t="s">
        <v>377</v>
      </c>
      <c r="E2080" s="62" t="str">
        <f t="shared" si="1"/>
        <v>Test</v>
      </c>
      <c r="F2080" s="53" t="str">
        <f t="shared" si="2"/>
        <v>Beijing_0</v>
      </c>
      <c r="G2080" s="53">
        <f t="shared" si="3"/>
        <v>0.7432314665</v>
      </c>
    </row>
    <row r="2081">
      <c r="A2081" s="61">
        <v>1.516760661E9</v>
      </c>
      <c r="B2081" s="61">
        <v>0.0</v>
      </c>
      <c r="C2081" s="61">
        <v>748.0</v>
      </c>
      <c r="D2081" s="57" t="s">
        <v>377</v>
      </c>
      <c r="E2081" s="62" t="str">
        <f t="shared" si="1"/>
        <v>Test</v>
      </c>
      <c r="F2081" s="53" t="str">
        <f t="shared" si="2"/>
        <v>Beijing_0</v>
      </c>
      <c r="G2081" s="53">
        <f t="shared" si="3"/>
        <v>0.3042785467</v>
      </c>
    </row>
    <row r="2082">
      <c r="A2082" s="61">
        <v>1.518410492E9</v>
      </c>
      <c r="B2082" s="61">
        <v>0.0</v>
      </c>
      <c r="C2082" s="61">
        <v>1201.0</v>
      </c>
      <c r="D2082" s="57" t="s">
        <v>377</v>
      </c>
      <c r="E2082" s="62" t="str">
        <f t="shared" si="1"/>
        <v>Test</v>
      </c>
      <c r="F2082" s="53" t="str">
        <f t="shared" si="2"/>
        <v>Beijing_0</v>
      </c>
      <c r="G2082" s="53">
        <f t="shared" si="3"/>
        <v>0.1294481569</v>
      </c>
    </row>
    <row r="2083">
      <c r="A2083" s="61">
        <v>1.518226601E9</v>
      </c>
      <c r="B2083" s="61">
        <v>0.0</v>
      </c>
      <c r="C2083" s="61">
        <v>1966.0</v>
      </c>
      <c r="D2083" s="57" t="s">
        <v>377</v>
      </c>
      <c r="E2083" s="62" t="str">
        <f t="shared" si="1"/>
        <v>Test</v>
      </c>
      <c r="F2083" s="53" t="str">
        <f t="shared" si="2"/>
        <v>Beijing_0</v>
      </c>
      <c r="G2083" s="53">
        <f t="shared" si="3"/>
        <v>0.8110188745</v>
      </c>
    </row>
    <row r="2084">
      <c r="A2084" s="61">
        <v>1.514620782E9</v>
      </c>
      <c r="B2084" s="61">
        <v>0.0</v>
      </c>
      <c r="C2084" s="61">
        <v>19.0</v>
      </c>
      <c r="D2084" s="57" t="s">
        <v>377</v>
      </c>
      <c r="E2084" s="62" t="str">
        <f t="shared" si="1"/>
        <v>Test</v>
      </c>
      <c r="F2084" s="53" t="str">
        <f t="shared" si="2"/>
        <v>Beijing_0</v>
      </c>
      <c r="G2084" s="53">
        <f t="shared" si="3"/>
        <v>0.6317792949</v>
      </c>
    </row>
    <row r="2085">
      <c r="A2085" s="61">
        <v>1.519404982E9</v>
      </c>
      <c r="B2085" s="61">
        <v>0.0</v>
      </c>
      <c r="C2085" s="61">
        <v>1323.0</v>
      </c>
      <c r="D2085" s="57" t="s">
        <v>377</v>
      </c>
      <c r="E2085" s="62" t="str">
        <f t="shared" si="1"/>
        <v>Test</v>
      </c>
      <c r="F2085" s="53" t="str">
        <f t="shared" si="2"/>
        <v>Beijing_0</v>
      </c>
      <c r="G2085" s="53">
        <f t="shared" si="3"/>
        <v>0.1491110898</v>
      </c>
    </row>
    <row r="2086">
      <c r="A2086" s="61">
        <v>1.517519461E9</v>
      </c>
      <c r="B2086" s="61">
        <v>0.0</v>
      </c>
      <c r="C2086" s="61">
        <v>2573.0</v>
      </c>
      <c r="D2086" s="57" t="s">
        <v>377</v>
      </c>
      <c r="E2086" s="62" t="str">
        <f t="shared" si="1"/>
        <v>Test</v>
      </c>
      <c r="F2086" s="53" t="str">
        <f t="shared" si="2"/>
        <v>Beijing_0</v>
      </c>
      <c r="G2086" s="53">
        <f t="shared" si="3"/>
        <v>0.2236099731</v>
      </c>
    </row>
    <row r="2087">
      <c r="A2087" s="61">
        <v>1.513864221E9</v>
      </c>
      <c r="B2087" s="61">
        <v>0.0</v>
      </c>
      <c r="C2087" s="61">
        <v>3440.0</v>
      </c>
      <c r="D2087" s="57" t="s">
        <v>377</v>
      </c>
      <c r="E2087" s="62" t="str">
        <f t="shared" si="1"/>
        <v>Test</v>
      </c>
      <c r="F2087" s="53" t="str">
        <f t="shared" si="2"/>
        <v>Beijing_0</v>
      </c>
      <c r="G2087" s="53">
        <f t="shared" si="3"/>
        <v>0.4431260266</v>
      </c>
    </row>
    <row r="2088">
      <c r="A2088" s="61">
        <v>1.51460974E9</v>
      </c>
      <c r="B2088" s="61">
        <v>0.0</v>
      </c>
      <c r="C2088" s="61">
        <v>2864.0</v>
      </c>
      <c r="D2088" s="57" t="s">
        <v>377</v>
      </c>
      <c r="E2088" s="62" t="str">
        <f t="shared" si="1"/>
        <v>Test</v>
      </c>
      <c r="F2088" s="53" t="str">
        <f t="shared" si="2"/>
        <v>Beijing_0</v>
      </c>
      <c r="G2088" s="53">
        <f t="shared" si="3"/>
        <v>0.8669449687</v>
      </c>
    </row>
    <row r="2089">
      <c r="A2089" s="61">
        <v>1.511963371E9</v>
      </c>
      <c r="B2089" s="61">
        <v>0.0</v>
      </c>
      <c r="C2089" s="61">
        <v>2552.0</v>
      </c>
      <c r="D2089" s="57" t="s">
        <v>377</v>
      </c>
      <c r="E2089" s="62" t="str">
        <f t="shared" si="1"/>
        <v>Test</v>
      </c>
      <c r="F2089" s="53" t="str">
        <f t="shared" si="2"/>
        <v>Beijing_0</v>
      </c>
      <c r="G2089" s="53">
        <f t="shared" si="3"/>
        <v>0.01515153671</v>
      </c>
    </row>
    <row r="2090">
      <c r="A2090" s="61">
        <v>1.5132472E9</v>
      </c>
      <c r="B2090" s="61">
        <v>0.0</v>
      </c>
      <c r="C2090" s="61">
        <v>1362.0</v>
      </c>
      <c r="D2090" s="57" t="s">
        <v>377</v>
      </c>
      <c r="E2090" s="62" t="str">
        <f t="shared" si="1"/>
        <v>Test</v>
      </c>
      <c r="F2090" s="53" t="str">
        <f t="shared" si="2"/>
        <v>Beijing_0</v>
      </c>
      <c r="G2090" s="53">
        <f t="shared" si="3"/>
        <v>0.3498522229</v>
      </c>
    </row>
    <row r="2091">
      <c r="A2091" s="61">
        <v>1.515679732E9</v>
      </c>
      <c r="B2091" s="61">
        <v>0.0</v>
      </c>
      <c r="C2091" s="61">
        <v>1371.0</v>
      </c>
      <c r="D2091" s="57" t="s">
        <v>377</v>
      </c>
      <c r="E2091" s="62" t="str">
        <f t="shared" si="1"/>
        <v>Test</v>
      </c>
      <c r="F2091" s="53" t="str">
        <f t="shared" si="2"/>
        <v>Beijing_0</v>
      </c>
      <c r="G2091" s="53">
        <f t="shared" si="3"/>
        <v>0.8734026697</v>
      </c>
    </row>
    <row r="2092">
      <c r="A2092" s="61">
        <v>1.5186455E9</v>
      </c>
      <c r="B2092" s="61">
        <v>0.0</v>
      </c>
      <c r="C2092" s="61">
        <v>829.0</v>
      </c>
      <c r="D2092" s="57" t="s">
        <v>377</v>
      </c>
      <c r="E2092" s="62" t="str">
        <f t="shared" si="1"/>
        <v>Test</v>
      </c>
      <c r="F2092" s="53" t="str">
        <f t="shared" si="2"/>
        <v>Beijing_0</v>
      </c>
      <c r="G2092" s="53">
        <f t="shared" si="3"/>
        <v>0.05568711273</v>
      </c>
    </row>
    <row r="2093">
      <c r="A2093" s="61">
        <v>1.514108652E9</v>
      </c>
      <c r="B2093" s="61">
        <v>0.0</v>
      </c>
      <c r="C2093" s="61">
        <v>2551.0</v>
      </c>
      <c r="D2093" s="57" t="s">
        <v>377</v>
      </c>
      <c r="E2093" s="62" t="str">
        <f t="shared" si="1"/>
        <v>Test</v>
      </c>
      <c r="F2093" s="53" t="str">
        <f t="shared" si="2"/>
        <v>Beijing_0</v>
      </c>
      <c r="G2093" s="53">
        <f t="shared" si="3"/>
        <v>0.1140643058</v>
      </c>
    </row>
    <row r="2094">
      <c r="A2094" s="61">
        <v>1.512358061E9</v>
      </c>
      <c r="B2094" s="61">
        <v>0.0</v>
      </c>
      <c r="C2094" s="61">
        <v>7.0</v>
      </c>
      <c r="D2094" s="57" t="s">
        <v>377</v>
      </c>
      <c r="E2094" s="62" t="str">
        <f t="shared" si="1"/>
        <v>Test</v>
      </c>
      <c r="F2094" s="53" t="str">
        <f t="shared" si="2"/>
        <v>Beijing_0</v>
      </c>
      <c r="G2094" s="53">
        <f t="shared" si="3"/>
        <v>0.9654148853</v>
      </c>
    </row>
    <row r="2095">
      <c r="A2095" s="61">
        <v>1.518541601E9</v>
      </c>
      <c r="B2095" s="61">
        <v>0.0</v>
      </c>
      <c r="C2095" s="61">
        <v>1643.0</v>
      </c>
      <c r="D2095" s="57" t="s">
        <v>377</v>
      </c>
      <c r="E2095" s="62" t="str">
        <f t="shared" si="1"/>
        <v>Test</v>
      </c>
      <c r="F2095" s="53" t="str">
        <f t="shared" si="2"/>
        <v>Beijing_0</v>
      </c>
      <c r="G2095" s="53">
        <f t="shared" si="3"/>
        <v>0.7499208966</v>
      </c>
    </row>
    <row r="2096">
      <c r="A2096" s="61">
        <v>1.51164227E9</v>
      </c>
      <c r="B2096" s="61">
        <v>0.0</v>
      </c>
      <c r="C2096" s="61">
        <v>4709.0</v>
      </c>
      <c r="D2096" s="57" t="s">
        <v>377</v>
      </c>
      <c r="E2096" s="62" t="str">
        <f t="shared" si="1"/>
        <v>Test</v>
      </c>
      <c r="F2096" s="53" t="str">
        <f t="shared" si="2"/>
        <v>Beijing_0</v>
      </c>
      <c r="G2096" s="53">
        <f t="shared" si="3"/>
        <v>0.01660480134</v>
      </c>
    </row>
    <row r="2097">
      <c r="A2097" s="61">
        <v>1.51487049E9</v>
      </c>
      <c r="B2097" s="61">
        <v>0.0</v>
      </c>
      <c r="C2097" s="61">
        <v>1324.0</v>
      </c>
      <c r="D2097" s="57" t="s">
        <v>377</v>
      </c>
      <c r="E2097" s="62" t="str">
        <f t="shared" si="1"/>
        <v>Test</v>
      </c>
      <c r="F2097" s="53" t="str">
        <f t="shared" si="2"/>
        <v>Beijing_0</v>
      </c>
      <c r="G2097" s="53">
        <f t="shared" si="3"/>
        <v>0.7867205013</v>
      </c>
    </row>
    <row r="2098">
      <c r="A2098" s="61">
        <v>1.51888386E9</v>
      </c>
      <c r="B2098" s="61">
        <v>0.0</v>
      </c>
      <c r="C2098" s="61">
        <v>1132.0</v>
      </c>
      <c r="D2098" s="57" t="s">
        <v>377</v>
      </c>
      <c r="E2098" s="62" t="str">
        <f t="shared" si="1"/>
        <v>Test</v>
      </c>
      <c r="F2098" s="53" t="str">
        <f t="shared" si="2"/>
        <v>Beijing_0</v>
      </c>
      <c r="G2098" s="53">
        <f t="shared" si="3"/>
        <v>0.1426686715</v>
      </c>
    </row>
    <row r="2099">
      <c r="A2099" s="61">
        <v>1.51316127E9</v>
      </c>
      <c r="B2099" s="61">
        <v>0.0</v>
      </c>
      <c r="C2099" s="61">
        <v>2127.0</v>
      </c>
      <c r="D2099" s="57" t="s">
        <v>377</v>
      </c>
      <c r="E2099" s="62" t="str">
        <f t="shared" si="1"/>
        <v>Test</v>
      </c>
      <c r="F2099" s="53" t="str">
        <f t="shared" si="2"/>
        <v>Beijing_0</v>
      </c>
      <c r="G2099" s="53">
        <f t="shared" si="3"/>
        <v>0.3702530375</v>
      </c>
    </row>
    <row r="2100">
      <c r="A2100" s="61">
        <v>1.51235146E9</v>
      </c>
      <c r="B2100" s="61">
        <v>0.0</v>
      </c>
      <c r="C2100" s="61">
        <v>487.0</v>
      </c>
      <c r="D2100" s="57" t="s">
        <v>377</v>
      </c>
      <c r="E2100" s="62" t="str">
        <f t="shared" si="1"/>
        <v>Test</v>
      </c>
      <c r="F2100" s="53" t="str">
        <f t="shared" si="2"/>
        <v>Beijing_0</v>
      </c>
      <c r="G2100" s="53">
        <f t="shared" si="3"/>
        <v>0.7344851086</v>
      </c>
    </row>
    <row r="2101">
      <c r="A2101" s="61">
        <v>1.518391071E9</v>
      </c>
      <c r="B2101" s="61">
        <v>0.0</v>
      </c>
      <c r="C2101" s="61">
        <v>3974.0</v>
      </c>
      <c r="D2101" s="57" t="s">
        <v>377</v>
      </c>
      <c r="E2101" s="62" t="str">
        <f t="shared" si="1"/>
        <v>Test</v>
      </c>
      <c r="F2101" s="53" t="str">
        <f t="shared" si="2"/>
        <v>Beijing_0</v>
      </c>
      <c r="G2101" s="53">
        <f t="shared" si="3"/>
        <v>0.3099300749</v>
      </c>
    </row>
    <row r="2102">
      <c r="A2102" s="61">
        <v>1.515852811E9</v>
      </c>
      <c r="B2102" s="61">
        <v>0.0</v>
      </c>
      <c r="C2102" s="61">
        <v>1378.0</v>
      </c>
      <c r="D2102" s="57" t="s">
        <v>377</v>
      </c>
      <c r="E2102" s="62" t="str">
        <f t="shared" si="1"/>
        <v>Test</v>
      </c>
      <c r="F2102" s="53" t="str">
        <f t="shared" si="2"/>
        <v>Beijing_0</v>
      </c>
      <c r="G2102" s="53">
        <f t="shared" si="3"/>
        <v>0.9476304025</v>
      </c>
    </row>
    <row r="2103">
      <c r="A2103" s="61">
        <v>1.51276823E9</v>
      </c>
      <c r="B2103" s="61">
        <v>0.0</v>
      </c>
      <c r="C2103" s="61">
        <v>3167.0</v>
      </c>
      <c r="D2103" s="57" t="s">
        <v>377</v>
      </c>
      <c r="E2103" s="62" t="str">
        <f t="shared" si="1"/>
        <v>Test</v>
      </c>
      <c r="F2103" s="53" t="str">
        <f t="shared" si="2"/>
        <v>Beijing_0</v>
      </c>
      <c r="G2103" s="53">
        <f t="shared" si="3"/>
        <v>0.362492758</v>
      </c>
    </row>
    <row r="2104">
      <c r="A2104" s="61">
        <v>1.511830422E9</v>
      </c>
      <c r="B2104" s="61">
        <v>0.0</v>
      </c>
      <c r="C2104" s="61">
        <v>2146.0</v>
      </c>
      <c r="D2104" s="57" t="s">
        <v>377</v>
      </c>
      <c r="E2104" s="62" t="str">
        <f t="shared" si="1"/>
        <v>Test</v>
      </c>
      <c r="F2104" s="53" t="str">
        <f t="shared" si="2"/>
        <v>Beijing_0</v>
      </c>
      <c r="G2104" s="53">
        <f t="shared" si="3"/>
        <v>0.7190989105</v>
      </c>
    </row>
    <row r="2105">
      <c r="A2105" s="61">
        <v>1.518555751E9</v>
      </c>
      <c r="B2105" s="61">
        <v>0.0</v>
      </c>
      <c r="C2105" s="61">
        <v>4542.0</v>
      </c>
      <c r="D2105" s="57" t="s">
        <v>377</v>
      </c>
      <c r="E2105" s="62" t="str">
        <f t="shared" si="1"/>
        <v>Test</v>
      </c>
      <c r="F2105" s="53" t="str">
        <f t="shared" si="2"/>
        <v>Beijing_0</v>
      </c>
      <c r="G2105" s="53">
        <f t="shared" si="3"/>
        <v>0.02472700724</v>
      </c>
    </row>
    <row r="2106">
      <c r="A2106" s="61">
        <v>1.516477531E9</v>
      </c>
      <c r="B2106" s="61">
        <v>0.0</v>
      </c>
      <c r="C2106" s="61">
        <v>3628.0</v>
      </c>
      <c r="D2106" s="57" t="s">
        <v>377</v>
      </c>
      <c r="E2106" s="62" t="str">
        <f t="shared" si="1"/>
        <v>Test</v>
      </c>
      <c r="F2106" s="53" t="str">
        <f t="shared" si="2"/>
        <v>Beijing_0</v>
      </c>
      <c r="G2106" s="53">
        <f t="shared" si="3"/>
        <v>0.7578370635</v>
      </c>
    </row>
    <row r="2107">
      <c r="A2107" s="61">
        <v>1.51290443E9</v>
      </c>
      <c r="B2107" s="61">
        <v>0.0</v>
      </c>
      <c r="C2107" s="61">
        <v>3916.0</v>
      </c>
      <c r="D2107" s="57" t="s">
        <v>377</v>
      </c>
      <c r="E2107" s="62" t="str">
        <f t="shared" si="1"/>
        <v>Test</v>
      </c>
      <c r="F2107" s="53" t="str">
        <f t="shared" si="2"/>
        <v>Beijing_0</v>
      </c>
      <c r="G2107" s="53">
        <f t="shared" si="3"/>
        <v>0.7572417585</v>
      </c>
    </row>
    <row r="2108">
      <c r="A2108" s="61">
        <v>1.51665766E9</v>
      </c>
      <c r="B2108" s="61">
        <v>0.0</v>
      </c>
      <c r="C2108" s="61">
        <v>2080.0</v>
      </c>
      <c r="D2108" s="57" t="s">
        <v>377</v>
      </c>
      <c r="E2108" s="62" t="str">
        <f t="shared" si="1"/>
        <v>Test</v>
      </c>
      <c r="F2108" s="53" t="str">
        <f t="shared" si="2"/>
        <v>Beijing_0</v>
      </c>
      <c r="G2108" s="53">
        <f t="shared" si="3"/>
        <v>0.286952125</v>
      </c>
    </row>
    <row r="2109">
      <c r="A2109" s="61">
        <v>1.517379732E9</v>
      </c>
      <c r="B2109" s="61">
        <v>0.0</v>
      </c>
      <c r="C2109" s="61">
        <v>2010.0</v>
      </c>
      <c r="D2109" s="57" t="s">
        <v>377</v>
      </c>
      <c r="E2109" s="62" t="str">
        <f t="shared" si="1"/>
        <v>Test</v>
      </c>
      <c r="F2109" s="53" t="str">
        <f t="shared" si="2"/>
        <v>Beijing_0</v>
      </c>
      <c r="G2109" s="53">
        <f t="shared" si="3"/>
        <v>0.1410968652</v>
      </c>
    </row>
    <row r="2110">
      <c r="A2110" s="61">
        <v>1.51403247E9</v>
      </c>
      <c r="B2110" s="61">
        <v>0.0</v>
      </c>
      <c r="C2110" s="61">
        <v>2.0</v>
      </c>
      <c r="D2110" s="57" t="s">
        <v>377</v>
      </c>
      <c r="E2110" s="62" t="str">
        <f t="shared" si="1"/>
        <v>Test</v>
      </c>
      <c r="F2110" s="53" t="str">
        <f t="shared" si="2"/>
        <v>Beijing_0</v>
      </c>
      <c r="G2110" s="53">
        <f t="shared" si="3"/>
        <v>0.2985398794</v>
      </c>
    </row>
    <row r="2111">
      <c r="A2111" s="61">
        <v>1.51200494E9</v>
      </c>
      <c r="B2111" s="61">
        <v>0.0</v>
      </c>
      <c r="C2111" s="61">
        <v>872.0</v>
      </c>
      <c r="D2111" s="57" t="s">
        <v>377</v>
      </c>
      <c r="E2111" s="62" t="str">
        <f t="shared" si="1"/>
        <v>Test</v>
      </c>
      <c r="F2111" s="53" t="str">
        <f t="shared" si="2"/>
        <v>Beijing_0</v>
      </c>
      <c r="G2111" s="53">
        <f t="shared" si="3"/>
        <v>0.3821107193</v>
      </c>
    </row>
    <row r="2112">
      <c r="A2112" s="61">
        <v>1.51331425E9</v>
      </c>
      <c r="B2112" s="61">
        <v>0.0</v>
      </c>
      <c r="C2112" s="61">
        <v>2733.0</v>
      </c>
      <c r="D2112" s="57" t="s">
        <v>377</v>
      </c>
      <c r="E2112" s="62" t="str">
        <f t="shared" si="1"/>
        <v>Test</v>
      </c>
      <c r="F2112" s="53" t="str">
        <f t="shared" si="2"/>
        <v>Beijing_0</v>
      </c>
      <c r="G2112" s="53">
        <f t="shared" si="3"/>
        <v>0.3442702318</v>
      </c>
    </row>
    <row r="2113">
      <c r="A2113" s="61">
        <v>1.514130982E9</v>
      </c>
      <c r="B2113" s="61">
        <v>0.0</v>
      </c>
      <c r="C2113" s="61">
        <v>840.0</v>
      </c>
      <c r="D2113" s="57" t="s">
        <v>377</v>
      </c>
      <c r="E2113" s="62" t="str">
        <f t="shared" si="1"/>
        <v>Test</v>
      </c>
      <c r="F2113" s="53" t="str">
        <f t="shared" si="2"/>
        <v>Beijing_0</v>
      </c>
      <c r="G2113" s="53">
        <f t="shared" si="3"/>
        <v>0.3289181399</v>
      </c>
    </row>
    <row r="2114">
      <c r="A2114" s="61">
        <v>1.51584842E9</v>
      </c>
      <c r="B2114" s="61">
        <v>0.0</v>
      </c>
      <c r="C2114" s="61">
        <v>1406.0</v>
      </c>
      <c r="D2114" s="57" t="s">
        <v>377</v>
      </c>
      <c r="E2114" s="62" t="str">
        <f t="shared" si="1"/>
        <v>Test</v>
      </c>
      <c r="F2114" s="53" t="str">
        <f t="shared" si="2"/>
        <v>Beijing_0</v>
      </c>
      <c r="G2114" s="53">
        <f t="shared" si="3"/>
        <v>0.9388746525</v>
      </c>
    </row>
    <row r="2115">
      <c r="A2115" s="61">
        <v>1.513333051E9</v>
      </c>
      <c r="B2115" s="61">
        <v>0.0</v>
      </c>
      <c r="C2115" s="61">
        <v>771.0</v>
      </c>
      <c r="D2115" s="57" t="s">
        <v>377</v>
      </c>
      <c r="E2115" s="62" t="str">
        <f t="shared" si="1"/>
        <v>Test</v>
      </c>
      <c r="F2115" s="53" t="str">
        <f t="shared" si="2"/>
        <v>Beijing_0</v>
      </c>
      <c r="G2115" s="53">
        <f t="shared" si="3"/>
        <v>0.09329197228</v>
      </c>
    </row>
    <row r="2116">
      <c r="A2116" s="61">
        <v>1.517633572E9</v>
      </c>
      <c r="B2116" s="61">
        <v>0.0</v>
      </c>
      <c r="C2116" s="61">
        <v>2362.0</v>
      </c>
      <c r="D2116" s="57" t="s">
        <v>377</v>
      </c>
      <c r="E2116" s="62" t="str">
        <f t="shared" si="1"/>
        <v>Test</v>
      </c>
      <c r="F2116" s="53" t="str">
        <f t="shared" si="2"/>
        <v>Beijing_0</v>
      </c>
      <c r="G2116" s="53">
        <f t="shared" si="3"/>
        <v>0.9653135927</v>
      </c>
    </row>
    <row r="2117">
      <c r="A2117" s="61">
        <v>1.515146312E9</v>
      </c>
      <c r="B2117" s="61">
        <v>0.0</v>
      </c>
      <c r="C2117" s="61">
        <v>3848.0</v>
      </c>
      <c r="D2117" s="57" t="s">
        <v>377</v>
      </c>
      <c r="E2117" s="62" t="str">
        <f t="shared" si="1"/>
        <v>Test</v>
      </c>
      <c r="F2117" s="53" t="str">
        <f t="shared" si="2"/>
        <v>Beijing_0</v>
      </c>
      <c r="G2117" s="53">
        <f t="shared" si="3"/>
        <v>0.8660219357</v>
      </c>
    </row>
    <row r="2118">
      <c r="A2118" s="61">
        <v>1.517253342E9</v>
      </c>
      <c r="B2118" s="61">
        <v>0.0</v>
      </c>
      <c r="C2118" s="61">
        <v>434.0</v>
      </c>
      <c r="D2118" s="57" t="s">
        <v>377</v>
      </c>
      <c r="E2118" s="62" t="str">
        <f t="shared" si="1"/>
        <v>Test</v>
      </c>
      <c r="F2118" s="53" t="str">
        <f t="shared" si="2"/>
        <v>Beijing_0</v>
      </c>
      <c r="G2118" s="53">
        <f t="shared" si="3"/>
        <v>0.7086103211</v>
      </c>
    </row>
    <row r="2119">
      <c r="A2119" s="61">
        <v>1.514241011E9</v>
      </c>
      <c r="B2119" s="61">
        <v>0.0</v>
      </c>
      <c r="C2119" s="61">
        <v>3920.0</v>
      </c>
      <c r="D2119" s="57" t="s">
        <v>377</v>
      </c>
      <c r="E2119" s="62" t="str">
        <f t="shared" si="1"/>
        <v>Test</v>
      </c>
      <c r="F2119" s="53" t="str">
        <f t="shared" si="2"/>
        <v>Beijing_0</v>
      </c>
      <c r="G2119" s="53">
        <f t="shared" si="3"/>
        <v>0.3480181</v>
      </c>
    </row>
    <row r="2120">
      <c r="A2120" s="61">
        <v>1.51474813E9</v>
      </c>
      <c r="B2120" s="61">
        <v>0.0</v>
      </c>
      <c r="C2120" s="61">
        <v>533.0</v>
      </c>
      <c r="D2120" s="57" t="s">
        <v>377</v>
      </c>
      <c r="E2120" s="62" t="str">
        <f t="shared" si="1"/>
        <v>Test</v>
      </c>
      <c r="F2120" s="53" t="str">
        <f t="shared" si="2"/>
        <v>Beijing_0</v>
      </c>
      <c r="G2120" s="53">
        <f t="shared" si="3"/>
        <v>0.432192077</v>
      </c>
    </row>
    <row r="2121">
      <c r="A2121" s="61">
        <v>1.51971132E9</v>
      </c>
      <c r="B2121" s="61">
        <v>0.0</v>
      </c>
      <c r="C2121" s="61">
        <v>636.0</v>
      </c>
      <c r="D2121" s="57" t="s">
        <v>377</v>
      </c>
      <c r="E2121" s="62" t="str">
        <f t="shared" si="1"/>
        <v>Test</v>
      </c>
      <c r="F2121" s="53" t="str">
        <f t="shared" si="2"/>
        <v>Beijing_0</v>
      </c>
      <c r="G2121" s="53">
        <f t="shared" si="3"/>
        <v>0.6816575896</v>
      </c>
    </row>
    <row r="2122">
      <c r="A2122" s="61">
        <v>1.517965622E9</v>
      </c>
      <c r="B2122" s="61">
        <v>0.0</v>
      </c>
      <c r="C2122" s="61">
        <v>1127.0</v>
      </c>
      <c r="D2122" s="57" t="s">
        <v>377</v>
      </c>
      <c r="E2122" s="62" t="str">
        <f t="shared" si="1"/>
        <v>Test</v>
      </c>
      <c r="F2122" s="53" t="str">
        <f t="shared" si="2"/>
        <v>Beijing_0</v>
      </c>
      <c r="G2122" s="53">
        <f t="shared" si="3"/>
        <v>0.5712728776</v>
      </c>
    </row>
    <row r="2123">
      <c r="A2123" s="61">
        <v>1.51137448E9</v>
      </c>
      <c r="B2123" s="61">
        <v>0.0</v>
      </c>
      <c r="C2123" s="61">
        <v>1166.0</v>
      </c>
      <c r="D2123" s="57" t="s">
        <v>377</v>
      </c>
      <c r="E2123" s="62" t="str">
        <f t="shared" si="1"/>
        <v>Test</v>
      </c>
      <c r="F2123" s="53" t="str">
        <f t="shared" si="2"/>
        <v>Beijing_0</v>
      </c>
      <c r="G2123" s="53">
        <f t="shared" si="3"/>
        <v>0.01722924113</v>
      </c>
    </row>
    <row r="2124">
      <c r="A2124" s="61">
        <v>1.517660562E9</v>
      </c>
      <c r="B2124" s="61">
        <v>0.0</v>
      </c>
      <c r="C2124" s="61">
        <v>1118.0</v>
      </c>
      <c r="D2124" s="57" t="s">
        <v>377</v>
      </c>
      <c r="E2124" s="62" t="str">
        <f t="shared" si="1"/>
        <v>Test</v>
      </c>
      <c r="F2124" s="53" t="str">
        <f t="shared" si="2"/>
        <v>Beijing_0</v>
      </c>
      <c r="G2124" s="53">
        <f t="shared" si="3"/>
        <v>0.4306674916</v>
      </c>
    </row>
    <row r="2125">
      <c r="A2125" s="61">
        <v>1.51767686E9</v>
      </c>
      <c r="B2125" s="61">
        <v>0.0</v>
      </c>
      <c r="C2125" s="61">
        <v>278.0</v>
      </c>
      <c r="D2125" s="57" t="s">
        <v>377</v>
      </c>
      <c r="E2125" s="62" t="str">
        <f t="shared" si="1"/>
        <v>Test</v>
      </c>
      <c r="F2125" s="53" t="str">
        <f t="shared" si="2"/>
        <v>Beijing_0</v>
      </c>
      <c r="G2125" s="53">
        <f t="shared" si="3"/>
        <v>0.1072840655</v>
      </c>
    </row>
    <row r="2126">
      <c r="A2126" s="61">
        <v>1.512111452E9</v>
      </c>
      <c r="B2126" s="61">
        <v>0.0</v>
      </c>
      <c r="C2126" s="61">
        <v>316.0</v>
      </c>
      <c r="D2126" s="57" t="s">
        <v>377</v>
      </c>
      <c r="E2126" s="62" t="str">
        <f t="shared" si="1"/>
        <v>Test</v>
      </c>
      <c r="F2126" s="53" t="str">
        <f t="shared" si="2"/>
        <v>Beijing_0</v>
      </c>
      <c r="G2126" s="53">
        <f t="shared" si="3"/>
        <v>0.7208869852</v>
      </c>
    </row>
    <row r="2127">
      <c r="A2127" s="61">
        <v>1.514104661E9</v>
      </c>
      <c r="B2127" s="61">
        <v>0.0</v>
      </c>
      <c r="C2127" s="61">
        <v>1429.0</v>
      </c>
      <c r="D2127" s="57" t="s">
        <v>377</v>
      </c>
      <c r="E2127" s="62" t="str">
        <f t="shared" si="1"/>
        <v>Test</v>
      </c>
      <c r="F2127" s="53" t="str">
        <f t="shared" si="2"/>
        <v>Beijing_0</v>
      </c>
      <c r="G2127" s="53">
        <f t="shared" si="3"/>
        <v>0.1395292908</v>
      </c>
    </row>
    <row r="2128">
      <c r="A2128" s="61">
        <v>1.513021522E9</v>
      </c>
      <c r="B2128" s="61">
        <v>0.0</v>
      </c>
      <c r="C2128" s="61">
        <v>2310.0</v>
      </c>
      <c r="D2128" s="57" t="s">
        <v>377</v>
      </c>
      <c r="E2128" s="62" t="str">
        <f t="shared" si="1"/>
        <v>Test</v>
      </c>
      <c r="F2128" s="53" t="str">
        <f t="shared" si="2"/>
        <v>Beijing_0</v>
      </c>
      <c r="G2128" s="53">
        <f t="shared" si="3"/>
        <v>0.7810024474</v>
      </c>
    </row>
    <row r="2129">
      <c r="A2129" s="61">
        <v>1.512423332E9</v>
      </c>
      <c r="B2129" s="61">
        <v>0.0</v>
      </c>
      <c r="C2129" s="61">
        <v>2896.0</v>
      </c>
      <c r="D2129" s="57" t="s">
        <v>377</v>
      </c>
      <c r="E2129" s="62" t="str">
        <f t="shared" si="1"/>
        <v>Test</v>
      </c>
      <c r="F2129" s="53" t="str">
        <f t="shared" si="2"/>
        <v>Beijing_0</v>
      </c>
      <c r="G2129" s="53">
        <f t="shared" si="3"/>
        <v>0.5264903282</v>
      </c>
    </row>
    <row r="2130">
      <c r="A2130" s="61">
        <v>1.519056251E9</v>
      </c>
      <c r="B2130" s="61">
        <v>0.0</v>
      </c>
      <c r="C2130" s="61">
        <v>2894.0</v>
      </c>
      <c r="D2130" s="57" t="s">
        <v>377</v>
      </c>
      <c r="E2130" s="62" t="str">
        <f t="shared" si="1"/>
        <v>Test</v>
      </c>
      <c r="F2130" s="53" t="str">
        <f t="shared" si="2"/>
        <v>Beijing_0</v>
      </c>
      <c r="G2130" s="53">
        <f t="shared" si="3"/>
        <v>0.0572731511</v>
      </c>
    </row>
    <row r="2131">
      <c r="A2131" s="61">
        <v>1.51169145E9</v>
      </c>
      <c r="B2131" s="61">
        <v>0.0</v>
      </c>
      <c r="C2131" s="61">
        <v>4786.0</v>
      </c>
      <c r="D2131" s="57" t="s">
        <v>377</v>
      </c>
      <c r="E2131" s="62" t="str">
        <f t="shared" si="1"/>
        <v>Test</v>
      </c>
      <c r="F2131" s="53" t="str">
        <f t="shared" si="2"/>
        <v>Beijing_0</v>
      </c>
      <c r="G2131" s="53">
        <f t="shared" si="3"/>
        <v>0.5255192381</v>
      </c>
    </row>
    <row r="2132">
      <c r="A2132" s="61">
        <v>1.513047641E9</v>
      </c>
      <c r="B2132" s="61">
        <v>0.0</v>
      </c>
      <c r="C2132" s="61">
        <v>680.0</v>
      </c>
      <c r="D2132" s="57" t="s">
        <v>377</v>
      </c>
      <c r="E2132" s="62" t="str">
        <f t="shared" si="1"/>
        <v>Test</v>
      </c>
      <c r="F2132" s="53" t="str">
        <f t="shared" si="2"/>
        <v>Beijing_0</v>
      </c>
      <c r="G2132" s="53">
        <f t="shared" si="3"/>
        <v>0.423735038</v>
      </c>
    </row>
    <row r="2133">
      <c r="A2133" s="61">
        <v>1.517291841E9</v>
      </c>
      <c r="B2133" s="61">
        <v>0.0</v>
      </c>
      <c r="C2133" s="61">
        <v>1687.0</v>
      </c>
      <c r="D2133" s="57" t="s">
        <v>377</v>
      </c>
      <c r="E2133" s="62" t="str">
        <f t="shared" si="1"/>
        <v>Test</v>
      </c>
      <c r="F2133" s="53" t="str">
        <f t="shared" si="2"/>
        <v>Beijing_0</v>
      </c>
      <c r="G2133" s="53">
        <f t="shared" si="3"/>
        <v>0.4019804594</v>
      </c>
    </row>
    <row r="2134">
      <c r="A2134" s="61">
        <v>1.51142516E9</v>
      </c>
      <c r="B2134" s="61">
        <v>0.0</v>
      </c>
      <c r="C2134" s="61">
        <v>3977.0</v>
      </c>
      <c r="D2134" s="57" t="s">
        <v>377</v>
      </c>
      <c r="E2134" s="62" t="str">
        <f t="shared" si="1"/>
        <v>Test</v>
      </c>
      <c r="F2134" s="53" t="str">
        <f t="shared" si="2"/>
        <v>Beijing_0</v>
      </c>
      <c r="G2134" s="53">
        <f t="shared" si="3"/>
        <v>0.53878337</v>
      </c>
    </row>
    <row r="2135">
      <c r="A2135" s="61">
        <v>1.513386142E9</v>
      </c>
      <c r="B2135" s="61">
        <v>0.0</v>
      </c>
      <c r="C2135" s="61">
        <v>3875.0</v>
      </c>
      <c r="D2135" s="57" t="s">
        <v>377</v>
      </c>
      <c r="E2135" s="62" t="str">
        <f t="shared" si="1"/>
        <v>Test</v>
      </c>
      <c r="F2135" s="53" t="str">
        <f t="shared" si="2"/>
        <v>Beijing_0</v>
      </c>
      <c r="G2135" s="53">
        <f t="shared" si="3"/>
        <v>0.7358535086</v>
      </c>
    </row>
    <row r="2136">
      <c r="A2136" s="61">
        <v>1.51783164E9</v>
      </c>
      <c r="B2136" s="61">
        <v>0.0</v>
      </c>
      <c r="C2136" s="61">
        <v>70.0</v>
      </c>
      <c r="D2136" s="57" t="s">
        <v>377</v>
      </c>
      <c r="E2136" s="62" t="str">
        <f t="shared" si="1"/>
        <v>Test</v>
      </c>
      <c r="F2136" s="53" t="str">
        <f t="shared" si="2"/>
        <v>Beijing_0</v>
      </c>
      <c r="G2136" s="53">
        <f t="shared" si="3"/>
        <v>0.3773287476</v>
      </c>
    </row>
    <row r="2137">
      <c r="A2137" s="61">
        <v>1.512675732E9</v>
      </c>
      <c r="B2137" s="61">
        <v>0.0</v>
      </c>
      <c r="C2137" s="61">
        <v>2060.0</v>
      </c>
      <c r="D2137" s="57" t="s">
        <v>377</v>
      </c>
      <c r="E2137" s="62" t="str">
        <f t="shared" si="1"/>
        <v>Test</v>
      </c>
      <c r="F2137" s="53" t="str">
        <f t="shared" si="2"/>
        <v>Beijing_0</v>
      </c>
      <c r="G2137" s="53">
        <f t="shared" si="3"/>
        <v>0.3499420044</v>
      </c>
    </row>
    <row r="2138">
      <c r="A2138" s="61">
        <v>1.51260237E9</v>
      </c>
      <c r="B2138" s="61">
        <v>0.0</v>
      </c>
      <c r="C2138" s="61">
        <v>3876.0</v>
      </c>
      <c r="D2138" s="57" t="s">
        <v>377</v>
      </c>
      <c r="E2138" s="62" t="str">
        <f t="shared" si="1"/>
        <v>Test</v>
      </c>
      <c r="F2138" s="53" t="str">
        <f t="shared" si="2"/>
        <v>Beijing_0</v>
      </c>
      <c r="G2138" s="53">
        <f t="shared" si="3"/>
        <v>0.8115535956</v>
      </c>
    </row>
    <row r="2139">
      <c r="A2139" s="61">
        <v>1.513564321E9</v>
      </c>
      <c r="B2139" s="61">
        <v>0.0</v>
      </c>
      <c r="C2139" s="61">
        <v>3385.0</v>
      </c>
      <c r="D2139" s="57" t="s">
        <v>377</v>
      </c>
      <c r="E2139" s="62" t="str">
        <f t="shared" si="1"/>
        <v>Test</v>
      </c>
      <c r="F2139" s="53" t="str">
        <f t="shared" si="2"/>
        <v>Beijing_0</v>
      </c>
      <c r="G2139" s="53">
        <f t="shared" si="3"/>
        <v>0.9768730763</v>
      </c>
    </row>
    <row r="2140">
      <c r="A2140" s="61">
        <v>1.514148331E9</v>
      </c>
      <c r="B2140" s="61">
        <v>0.0</v>
      </c>
      <c r="C2140" s="61">
        <v>1554.0</v>
      </c>
      <c r="D2140" s="57" t="s">
        <v>377</v>
      </c>
      <c r="E2140" s="62" t="str">
        <f t="shared" si="1"/>
        <v>Test</v>
      </c>
      <c r="F2140" s="53" t="str">
        <f t="shared" si="2"/>
        <v>Beijing_0</v>
      </c>
      <c r="G2140" s="53">
        <f t="shared" si="3"/>
        <v>0.03796717092</v>
      </c>
    </row>
    <row r="2141">
      <c r="A2141" s="61">
        <v>1.518046611E9</v>
      </c>
      <c r="B2141" s="61">
        <v>0.0</v>
      </c>
      <c r="C2141" s="61">
        <v>1333.0</v>
      </c>
      <c r="D2141" s="57" t="s">
        <v>377</v>
      </c>
      <c r="E2141" s="62" t="str">
        <f t="shared" si="1"/>
        <v>Test</v>
      </c>
      <c r="F2141" s="53" t="str">
        <f t="shared" si="2"/>
        <v>Beijing_0</v>
      </c>
      <c r="G2141" s="53">
        <f t="shared" si="3"/>
        <v>0.03074915553</v>
      </c>
    </row>
    <row r="2142">
      <c r="A2142" s="61">
        <v>1.513458061E9</v>
      </c>
      <c r="B2142" s="61">
        <v>0.0</v>
      </c>
      <c r="C2142" s="61">
        <v>1529.0</v>
      </c>
      <c r="D2142" s="57" t="s">
        <v>377</v>
      </c>
      <c r="E2142" s="62" t="str">
        <f t="shared" si="1"/>
        <v>Test</v>
      </c>
      <c r="F2142" s="53" t="str">
        <f t="shared" si="2"/>
        <v>Beijing_0</v>
      </c>
      <c r="G2142" s="53">
        <f t="shared" si="3"/>
        <v>0.3707971405</v>
      </c>
    </row>
    <row r="2143">
      <c r="A2143" s="61">
        <v>1.513327912E9</v>
      </c>
      <c r="B2143" s="61">
        <v>0.0</v>
      </c>
      <c r="C2143" s="61">
        <v>324.0</v>
      </c>
      <c r="D2143" s="57" t="s">
        <v>377</v>
      </c>
      <c r="E2143" s="62" t="str">
        <f t="shared" si="1"/>
        <v>Test</v>
      </c>
      <c r="F2143" s="53" t="str">
        <f t="shared" si="2"/>
        <v>Beijing_0</v>
      </c>
      <c r="G2143" s="53">
        <f t="shared" si="3"/>
        <v>0.8844269405</v>
      </c>
    </row>
    <row r="2144">
      <c r="A2144" s="61">
        <v>1.51328904E9</v>
      </c>
      <c r="B2144" s="61">
        <v>0.0</v>
      </c>
      <c r="C2144" s="61">
        <v>842.0</v>
      </c>
      <c r="D2144" s="57" t="s">
        <v>377</v>
      </c>
      <c r="E2144" s="62" t="str">
        <f t="shared" si="1"/>
        <v>Test</v>
      </c>
      <c r="F2144" s="53" t="str">
        <f t="shared" si="2"/>
        <v>Beijing_0</v>
      </c>
      <c r="G2144" s="53">
        <f t="shared" si="3"/>
        <v>0.5013340182</v>
      </c>
    </row>
    <row r="2145">
      <c r="A2145" s="61">
        <v>1.515234721E9</v>
      </c>
      <c r="B2145" s="61">
        <v>0.0</v>
      </c>
      <c r="C2145" s="61">
        <v>767.0</v>
      </c>
      <c r="D2145" s="57" t="s">
        <v>377</v>
      </c>
      <c r="E2145" s="62" t="str">
        <f t="shared" si="1"/>
        <v>Test</v>
      </c>
      <c r="F2145" s="53" t="str">
        <f t="shared" si="2"/>
        <v>Beijing_0</v>
      </c>
      <c r="G2145" s="53">
        <f t="shared" si="3"/>
        <v>0.6298346832</v>
      </c>
    </row>
    <row r="2146">
      <c r="A2146" s="61">
        <v>1.51437136E9</v>
      </c>
      <c r="B2146" s="61">
        <v>0.0</v>
      </c>
      <c r="C2146" s="61">
        <v>295.0</v>
      </c>
      <c r="D2146" s="57" t="s">
        <v>377</v>
      </c>
      <c r="E2146" s="62" t="str">
        <f t="shared" si="1"/>
        <v>Test</v>
      </c>
      <c r="F2146" s="53" t="str">
        <f t="shared" si="2"/>
        <v>Beijing_0</v>
      </c>
      <c r="G2146" s="53">
        <f t="shared" si="3"/>
        <v>0.5223572377</v>
      </c>
    </row>
    <row r="2147">
      <c r="A2147" s="61">
        <v>1.512740791E9</v>
      </c>
      <c r="B2147" s="61">
        <v>0.0</v>
      </c>
      <c r="C2147" s="61">
        <v>727.0</v>
      </c>
      <c r="D2147" s="57" t="s">
        <v>377</v>
      </c>
      <c r="E2147" s="62" t="str">
        <f t="shared" si="1"/>
        <v>Test</v>
      </c>
      <c r="F2147" s="53" t="str">
        <f t="shared" si="2"/>
        <v>Beijing_0</v>
      </c>
      <c r="G2147" s="53">
        <f t="shared" si="3"/>
        <v>0.9995014345</v>
      </c>
    </row>
    <row r="2148">
      <c r="A2148" s="61">
        <v>1.515486761E9</v>
      </c>
      <c r="B2148" s="61">
        <v>0.0</v>
      </c>
      <c r="C2148" s="61">
        <v>1269.0</v>
      </c>
      <c r="D2148" s="57" t="s">
        <v>377</v>
      </c>
      <c r="E2148" s="62" t="str">
        <f t="shared" si="1"/>
        <v>Test</v>
      </c>
      <c r="F2148" s="53" t="str">
        <f t="shared" si="2"/>
        <v>Beijing_0</v>
      </c>
      <c r="G2148" s="53">
        <f t="shared" si="3"/>
        <v>0.5520383449</v>
      </c>
    </row>
    <row r="2149">
      <c r="A2149" s="61">
        <v>1.518241522E9</v>
      </c>
      <c r="B2149" s="61">
        <v>0.0</v>
      </c>
      <c r="C2149" s="61">
        <v>1800.0</v>
      </c>
      <c r="D2149" s="57" t="s">
        <v>377</v>
      </c>
      <c r="E2149" s="62" t="str">
        <f t="shared" si="1"/>
        <v>Test</v>
      </c>
      <c r="F2149" s="53" t="str">
        <f t="shared" si="2"/>
        <v>Beijing_0</v>
      </c>
      <c r="G2149" s="53">
        <f t="shared" si="3"/>
        <v>0.6136981706</v>
      </c>
    </row>
    <row r="2150">
      <c r="A2150" s="61">
        <v>1.51301035E9</v>
      </c>
      <c r="B2150" s="61">
        <v>0.0</v>
      </c>
      <c r="C2150" s="61">
        <v>1881.0</v>
      </c>
      <c r="D2150" s="57" t="s">
        <v>377</v>
      </c>
      <c r="E2150" s="62" t="str">
        <f t="shared" si="1"/>
        <v>Test</v>
      </c>
      <c r="F2150" s="53" t="str">
        <f t="shared" si="2"/>
        <v>Beijing_0</v>
      </c>
      <c r="G2150" s="53">
        <f t="shared" si="3"/>
        <v>0.5816838145</v>
      </c>
    </row>
    <row r="2151">
      <c r="A2151" s="61">
        <v>1.518918142E9</v>
      </c>
      <c r="B2151" s="61">
        <v>0.0</v>
      </c>
      <c r="C2151" s="61">
        <v>1990.0</v>
      </c>
      <c r="D2151" s="57" t="s">
        <v>377</v>
      </c>
      <c r="E2151" s="62" t="str">
        <f t="shared" si="1"/>
        <v>Test</v>
      </c>
      <c r="F2151" s="53" t="str">
        <f t="shared" si="2"/>
        <v>Beijing_0</v>
      </c>
      <c r="G2151" s="53">
        <f t="shared" si="3"/>
        <v>0.9785343169</v>
      </c>
    </row>
    <row r="2152">
      <c r="A2152" s="61">
        <v>1.51311843E9</v>
      </c>
      <c r="B2152" s="61">
        <v>0.0</v>
      </c>
      <c r="C2152" s="61">
        <v>1967.0</v>
      </c>
      <c r="D2152" s="57" t="s">
        <v>377</v>
      </c>
      <c r="E2152" s="62" t="str">
        <f t="shared" si="1"/>
        <v>Test</v>
      </c>
      <c r="F2152" s="53" t="str">
        <f t="shared" si="2"/>
        <v>Beijing_0</v>
      </c>
      <c r="G2152" s="53">
        <f t="shared" si="3"/>
        <v>0.5884161068</v>
      </c>
    </row>
    <row r="2153">
      <c r="A2153" s="61">
        <v>1.519775441E9</v>
      </c>
      <c r="B2153" s="61">
        <v>0.0</v>
      </c>
      <c r="C2153" s="61">
        <v>778.0</v>
      </c>
      <c r="D2153" s="57" t="s">
        <v>377</v>
      </c>
      <c r="E2153" s="62" t="str">
        <f t="shared" si="1"/>
        <v>Test</v>
      </c>
      <c r="F2153" s="53" t="str">
        <f t="shared" si="2"/>
        <v>Beijing_0</v>
      </c>
      <c r="G2153" s="53">
        <f t="shared" si="3"/>
        <v>0.2633997651</v>
      </c>
    </row>
    <row r="2154">
      <c r="A2154" s="61">
        <v>1.5190034E9</v>
      </c>
      <c r="B2154" s="61">
        <v>0.0</v>
      </c>
      <c r="C2154" s="61">
        <v>987.0</v>
      </c>
      <c r="D2154" s="57" t="s">
        <v>377</v>
      </c>
      <c r="E2154" s="62" t="str">
        <f t="shared" si="1"/>
        <v>Test</v>
      </c>
      <c r="F2154" s="53" t="str">
        <f t="shared" si="2"/>
        <v>Beijing_0</v>
      </c>
      <c r="G2154" s="53">
        <f t="shared" si="3"/>
        <v>0.07259370688</v>
      </c>
    </row>
    <row r="2155">
      <c r="A2155" s="61">
        <v>1.519810242E9</v>
      </c>
      <c r="B2155" s="61">
        <v>0.0</v>
      </c>
      <c r="C2155" s="61">
        <v>337.0</v>
      </c>
      <c r="D2155" s="57" t="s">
        <v>377</v>
      </c>
      <c r="E2155" s="62" t="str">
        <f t="shared" si="1"/>
        <v>Test</v>
      </c>
      <c r="F2155" s="53" t="str">
        <f t="shared" si="2"/>
        <v>Beijing_0</v>
      </c>
      <c r="G2155" s="53">
        <f t="shared" si="3"/>
        <v>0.226799013</v>
      </c>
    </row>
    <row r="2156">
      <c r="A2156" s="61">
        <v>1.516050692E9</v>
      </c>
      <c r="B2156" s="61">
        <v>0.0</v>
      </c>
      <c r="C2156" s="61">
        <v>3173.0</v>
      </c>
      <c r="D2156" s="57" t="s">
        <v>377</v>
      </c>
      <c r="E2156" s="62" t="str">
        <f t="shared" si="1"/>
        <v>Test</v>
      </c>
      <c r="F2156" s="53" t="str">
        <f t="shared" si="2"/>
        <v>Beijing_0</v>
      </c>
      <c r="G2156" s="53">
        <f t="shared" si="3"/>
        <v>0.02875881339</v>
      </c>
    </row>
    <row r="2157">
      <c r="A2157" s="61">
        <v>1.518857371E9</v>
      </c>
      <c r="B2157" s="61">
        <v>0.0</v>
      </c>
      <c r="C2157" s="61">
        <v>1284.0</v>
      </c>
      <c r="D2157" s="57" t="s">
        <v>377</v>
      </c>
      <c r="E2157" s="62" t="str">
        <f t="shared" si="1"/>
        <v>Test</v>
      </c>
      <c r="F2157" s="53" t="str">
        <f t="shared" si="2"/>
        <v>Beijing_0</v>
      </c>
      <c r="G2157" s="53">
        <f t="shared" si="3"/>
        <v>0.2115226874</v>
      </c>
    </row>
    <row r="2158">
      <c r="A2158" s="61">
        <v>1.513915652E9</v>
      </c>
      <c r="B2158" s="61">
        <v>0.0</v>
      </c>
      <c r="C2158" s="61">
        <v>2249.0</v>
      </c>
      <c r="D2158" s="57" t="s">
        <v>377</v>
      </c>
      <c r="E2158" s="62" t="str">
        <f t="shared" si="1"/>
        <v>Test</v>
      </c>
      <c r="F2158" s="53" t="str">
        <f t="shared" si="2"/>
        <v>Beijing_0</v>
      </c>
      <c r="G2158" s="53">
        <f t="shared" si="3"/>
        <v>0.1696191549</v>
      </c>
    </row>
    <row r="2159">
      <c r="A2159" s="61">
        <v>1.516578211E9</v>
      </c>
      <c r="B2159" s="61">
        <v>0.0</v>
      </c>
      <c r="C2159" s="61">
        <v>3480.0</v>
      </c>
      <c r="D2159" s="57" t="s">
        <v>377</v>
      </c>
      <c r="E2159" s="62" t="str">
        <f t="shared" si="1"/>
        <v>Test</v>
      </c>
      <c r="F2159" s="53" t="str">
        <f t="shared" si="2"/>
        <v>Beijing_0</v>
      </c>
      <c r="G2159" s="53">
        <f t="shared" si="3"/>
        <v>0.6950014315</v>
      </c>
    </row>
    <row r="2160">
      <c r="A2160" s="61">
        <v>1.51781445E9</v>
      </c>
      <c r="B2160" s="61">
        <v>0.0</v>
      </c>
      <c r="C2160" s="61">
        <v>1598.0</v>
      </c>
      <c r="D2160" s="57" t="s">
        <v>377</v>
      </c>
      <c r="E2160" s="62" t="str">
        <f t="shared" si="1"/>
        <v>Test</v>
      </c>
      <c r="F2160" s="53" t="str">
        <f t="shared" si="2"/>
        <v>Beijing_0</v>
      </c>
      <c r="G2160" s="53">
        <f t="shared" si="3"/>
        <v>0.6795908016</v>
      </c>
    </row>
    <row r="2161">
      <c r="A2161" s="61">
        <v>1.51791856E9</v>
      </c>
      <c r="B2161" s="61">
        <v>0.0</v>
      </c>
      <c r="C2161" s="61">
        <v>2208.0</v>
      </c>
      <c r="D2161" s="57" t="s">
        <v>377</v>
      </c>
      <c r="E2161" s="62" t="str">
        <f t="shared" si="1"/>
        <v>Test</v>
      </c>
      <c r="F2161" s="53" t="str">
        <f t="shared" si="2"/>
        <v>Beijing_0</v>
      </c>
      <c r="G2161" s="53">
        <f t="shared" si="3"/>
        <v>0.8384695989</v>
      </c>
    </row>
    <row r="2162">
      <c r="A2162" s="61">
        <v>1.51334863E9</v>
      </c>
      <c r="B2162" s="61">
        <v>0.0</v>
      </c>
      <c r="C2162" s="61">
        <v>1293.0</v>
      </c>
      <c r="D2162" s="57" t="s">
        <v>377</v>
      </c>
      <c r="E2162" s="62" t="str">
        <f t="shared" si="1"/>
        <v>Test</v>
      </c>
      <c r="F2162" s="53" t="str">
        <f t="shared" si="2"/>
        <v>Beijing_0</v>
      </c>
      <c r="G2162" s="53">
        <f t="shared" si="3"/>
        <v>0.2654452073</v>
      </c>
    </row>
    <row r="2163">
      <c r="A2163" s="61">
        <v>1.5141038E9</v>
      </c>
      <c r="B2163" s="61">
        <v>0.0</v>
      </c>
      <c r="C2163" s="61">
        <v>806.0</v>
      </c>
      <c r="D2163" s="57" t="s">
        <v>377</v>
      </c>
      <c r="E2163" s="62" t="str">
        <f t="shared" si="1"/>
        <v>Test</v>
      </c>
      <c r="F2163" s="53" t="str">
        <f t="shared" si="2"/>
        <v>Beijing_0</v>
      </c>
      <c r="G2163" s="53">
        <f t="shared" si="3"/>
        <v>0.03724036025</v>
      </c>
    </row>
    <row r="2164">
      <c r="A2164" s="61">
        <v>1.511945902E9</v>
      </c>
      <c r="B2164" s="61">
        <v>0.0</v>
      </c>
      <c r="C2164" s="61">
        <v>814.0</v>
      </c>
      <c r="D2164" s="57" t="s">
        <v>377</v>
      </c>
      <c r="E2164" s="62" t="str">
        <f t="shared" si="1"/>
        <v>Test</v>
      </c>
      <c r="F2164" s="53" t="str">
        <f t="shared" si="2"/>
        <v>Beijing_0</v>
      </c>
      <c r="G2164" s="53">
        <f t="shared" si="3"/>
        <v>0.137436561</v>
      </c>
    </row>
    <row r="2165">
      <c r="A2165" s="61">
        <v>1.51906201E9</v>
      </c>
      <c r="B2165" s="61">
        <v>0.0</v>
      </c>
      <c r="C2165" s="61">
        <v>2395.0</v>
      </c>
      <c r="D2165" s="57" t="s">
        <v>377</v>
      </c>
      <c r="E2165" s="62" t="str">
        <f t="shared" si="1"/>
        <v>Test</v>
      </c>
      <c r="F2165" s="53" t="str">
        <f t="shared" si="2"/>
        <v>Beijing_0</v>
      </c>
      <c r="G2165" s="53">
        <f t="shared" si="3"/>
        <v>0.9200913346</v>
      </c>
    </row>
    <row r="2166">
      <c r="A2166" s="61">
        <v>1.515606681E9</v>
      </c>
      <c r="B2166" s="61">
        <v>0.0</v>
      </c>
      <c r="C2166" s="61">
        <v>1687.0</v>
      </c>
      <c r="D2166" s="57" t="s">
        <v>377</v>
      </c>
      <c r="E2166" s="62" t="str">
        <f t="shared" si="1"/>
        <v>Test</v>
      </c>
      <c r="F2166" s="53" t="str">
        <f t="shared" si="2"/>
        <v>Beijing_0</v>
      </c>
      <c r="G2166" s="53">
        <f t="shared" si="3"/>
        <v>0.3388813666</v>
      </c>
    </row>
    <row r="2167">
      <c r="A2167" s="61">
        <v>1.51320788E9</v>
      </c>
      <c r="B2167" s="61">
        <v>0.0</v>
      </c>
      <c r="C2167" s="61">
        <v>2948.0</v>
      </c>
      <c r="D2167" s="57" t="s">
        <v>377</v>
      </c>
      <c r="E2167" s="62" t="str">
        <f t="shared" si="1"/>
        <v>Test</v>
      </c>
      <c r="F2167" s="53" t="str">
        <f t="shared" si="2"/>
        <v>Beijing_0</v>
      </c>
      <c r="G2167" s="53">
        <f t="shared" si="3"/>
        <v>0.1927396087</v>
      </c>
    </row>
    <row r="2168">
      <c r="A2168" s="61">
        <v>1.51549893E9</v>
      </c>
      <c r="B2168" s="61">
        <v>0.0</v>
      </c>
      <c r="C2168" s="61">
        <v>254.0</v>
      </c>
      <c r="D2168" s="57" t="s">
        <v>377</v>
      </c>
      <c r="E2168" s="62" t="str">
        <f t="shared" si="1"/>
        <v>Test</v>
      </c>
      <c r="F2168" s="53" t="str">
        <f t="shared" si="2"/>
        <v>Beijing_0</v>
      </c>
      <c r="G2168" s="53">
        <f t="shared" si="3"/>
        <v>0.5425903523</v>
      </c>
    </row>
    <row r="2169">
      <c r="A2169" s="61">
        <v>1.51487286E9</v>
      </c>
      <c r="B2169" s="61">
        <v>0.0</v>
      </c>
      <c r="C2169" s="61">
        <v>1233.0</v>
      </c>
      <c r="D2169" s="57" t="s">
        <v>377</v>
      </c>
      <c r="E2169" s="62" t="str">
        <f t="shared" si="1"/>
        <v>Test</v>
      </c>
      <c r="F2169" s="53" t="str">
        <f t="shared" si="2"/>
        <v>Beijing_0</v>
      </c>
      <c r="G2169" s="53">
        <f t="shared" si="3"/>
        <v>0.361028932</v>
      </c>
    </row>
    <row r="2170">
      <c r="A2170" s="61">
        <v>1.513509611E9</v>
      </c>
      <c r="B2170" s="61">
        <v>0.0</v>
      </c>
      <c r="C2170" s="61">
        <v>3611.0</v>
      </c>
      <c r="D2170" s="57" t="s">
        <v>377</v>
      </c>
      <c r="E2170" s="62" t="str">
        <f t="shared" si="1"/>
        <v>Test</v>
      </c>
      <c r="F2170" s="53" t="str">
        <f t="shared" si="2"/>
        <v>Beijing_0</v>
      </c>
      <c r="G2170" s="53">
        <f t="shared" si="3"/>
        <v>0.7490081041</v>
      </c>
    </row>
    <row r="2171">
      <c r="A2171" s="61">
        <v>1.51786923E9</v>
      </c>
      <c r="B2171" s="61">
        <v>0.0</v>
      </c>
      <c r="C2171" s="61">
        <v>502.0</v>
      </c>
      <c r="D2171" s="57" t="s">
        <v>377</v>
      </c>
      <c r="E2171" s="62" t="str">
        <f t="shared" si="1"/>
        <v>Test</v>
      </c>
      <c r="F2171" s="53" t="str">
        <f t="shared" si="2"/>
        <v>Beijing_0</v>
      </c>
      <c r="G2171" s="53">
        <f t="shared" si="3"/>
        <v>0.7242683448</v>
      </c>
    </row>
    <row r="2172">
      <c r="A2172" s="61">
        <v>1.51540432E9</v>
      </c>
      <c r="B2172" s="61">
        <v>0.0</v>
      </c>
      <c r="C2172" s="61">
        <v>925.0</v>
      </c>
      <c r="D2172" s="57" t="s">
        <v>377</v>
      </c>
      <c r="E2172" s="62" t="str">
        <f t="shared" si="1"/>
        <v>Test</v>
      </c>
      <c r="F2172" s="53" t="str">
        <f t="shared" si="2"/>
        <v>Beijing_0</v>
      </c>
      <c r="G2172" s="53">
        <f t="shared" si="3"/>
        <v>0.9067201499</v>
      </c>
    </row>
    <row r="2173">
      <c r="A2173" s="61">
        <v>1.517029331E9</v>
      </c>
      <c r="B2173" s="61">
        <v>0.0</v>
      </c>
      <c r="C2173" s="61">
        <v>108.0</v>
      </c>
      <c r="D2173" s="57" t="s">
        <v>377</v>
      </c>
      <c r="E2173" s="62" t="str">
        <f t="shared" si="1"/>
        <v>Test</v>
      </c>
      <c r="F2173" s="53" t="str">
        <f t="shared" si="2"/>
        <v>Beijing_0</v>
      </c>
      <c r="G2173" s="53">
        <f t="shared" si="3"/>
        <v>0.1967830927</v>
      </c>
    </row>
    <row r="2174">
      <c r="A2174" s="61">
        <v>1.518148641E9</v>
      </c>
      <c r="B2174" s="61">
        <v>0.0</v>
      </c>
      <c r="C2174" s="61">
        <v>1173.0</v>
      </c>
      <c r="D2174" s="57" t="s">
        <v>377</v>
      </c>
      <c r="E2174" s="62" t="str">
        <f t="shared" si="1"/>
        <v>Test</v>
      </c>
      <c r="F2174" s="53" t="str">
        <f t="shared" si="2"/>
        <v>Beijing_0</v>
      </c>
      <c r="G2174" s="53">
        <f t="shared" si="3"/>
        <v>0.1875849633</v>
      </c>
    </row>
    <row r="2175">
      <c r="A2175" s="61">
        <v>1.517336212E9</v>
      </c>
      <c r="B2175" s="61">
        <v>0.0</v>
      </c>
      <c r="C2175" s="61">
        <v>2004.0</v>
      </c>
      <c r="D2175" s="57" t="s">
        <v>377</v>
      </c>
      <c r="E2175" s="62" t="str">
        <f t="shared" si="1"/>
        <v>Test</v>
      </c>
      <c r="F2175" s="53" t="str">
        <f t="shared" si="2"/>
        <v>Beijing_0</v>
      </c>
      <c r="G2175" s="53">
        <f t="shared" si="3"/>
        <v>0.9229235268</v>
      </c>
    </row>
    <row r="2176">
      <c r="A2176" s="61">
        <v>1.518031872E9</v>
      </c>
      <c r="B2176" s="61">
        <v>0.0</v>
      </c>
      <c r="C2176" s="61">
        <v>618.0</v>
      </c>
      <c r="D2176" s="57" t="s">
        <v>377</v>
      </c>
      <c r="E2176" s="62" t="str">
        <f t="shared" si="1"/>
        <v>Test</v>
      </c>
      <c r="F2176" s="53" t="str">
        <f t="shared" si="2"/>
        <v>Beijing_0</v>
      </c>
      <c r="G2176" s="53">
        <f t="shared" si="3"/>
        <v>0.7957086048</v>
      </c>
    </row>
    <row r="2177">
      <c r="A2177" s="61">
        <v>1.51949489E9</v>
      </c>
      <c r="B2177" s="61">
        <v>0.0</v>
      </c>
      <c r="C2177" s="61">
        <v>4103.0</v>
      </c>
      <c r="D2177" s="57" t="s">
        <v>377</v>
      </c>
      <c r="E2177" s="62" t="str">
        <f t="shared" si="1"/>
        <v>Test</v>
      </c>
      <c r="F2177" s="53" t="str">
        <f t="shared" si="2"/>
        <v>Beijing_0</v>
      </c>
      <c r="G2177" s="53">
        <f t="shared" si="3"/>
        <v>0.3024074922</v>
      </c>
    </row>
    <row r="2178">
      <c r="A2178" s="61">
        <v>1.51543879E9</v>
      </c>
      <c r="B2178" s="61">
        <v>0.0</v>
      </c>
      <c r="C2178" s="61">
        <v>663.0</v>
      </c>
      <c r="D2178" s="57" t="s">
        <v>377</v>
      </c>
      <c r="E2178" s="62" t="str">
        <f t="shared" si="1"/>
        <v>Test</v>
      </c>
      <c r="F2178" s="53" t="str">
        <f t="shared" si="2"/>
        <v>Beijing_0</v>
      </c>
      <c r="G2178" s="53">
        <f t="shared" si="3"/>
        <v>0.7845013168</v>
      </c>
    </row>
    <row r="2179">
      <c r="A2179" s="61">
        <v>1.51294787E9</v>
      </c>
      <c r="B2179" s="61">
        <v>0.0</v>
      </c>
      <c r="C2179" s="61">
        <v>3792.0</v>
      </c>
      <c r="D2179" s="57" t="s">
        <v>377</v>
      </c>
      <c r="E2179" s="62" t="str">
        <f t="shared" si="1"/>
        <v>Test</v>
      </c>
      <c r="F2179" s="53" t="str">
        <f t="shared" si="2"/>
        <v>Beijing_0</v>
      </c>
      <c r="G2179" s="53">
        <f t="shared" si="3"/>
        <v>0.7719565589</v>
      </c>
    </row>
    <row r="2180">
      <c r="A2180" s="61">
        <v>1.51257103E9</v>
      </c>
      <c r="B2180" s="61">
        <v>0.0</v>
      </c>
      <c r="C2180" s="61">
        <v>4562.0</v>
      </c>
      <c r="D2180" s="57" t="s">
        <v>377</v>
      </c>
      <c r="E2180" s="62" t="str">
        <f t="shared" si="1"/>
        <v>Test</v>
      </c>
      <c r="F2180" s="53" t="str">
        <f t="shared" si="2"/>
        <v>Beijing_0</v>
      </c>
      <c r="G2180" s="53">
        <f t="shared" si="3"/>
        <v>0.3649539294</v>
      </c>
    </row>
    <row r="2181">
      <c r="A2181" s="61">
        <v>1.518851361E9</v>
      </c>
      <c r="B2181" s="61">
        <v>0.0</v>
      </c>
      <c r="C2181" s="61">
        <v>132.0</v>
      </c>
      <c r="D2181" s="57" t="s">
        <v>377</v>
      </c>
      <c r="E2181" s="62" t="str">
        <f t="shared" si="1"/>
        <v>Test</v>
      </c>
      <c r="F2181" s="53" t="str">
        <f t="shared" si="2"/>
        <v>Beijing_0</v>
      </c>
      <c r="G2181" s="53">
        <f t="shared" si="3"/>
        <v>0.4068559003</v>
      </c>
    </row>
    <row r="2182">
      <c r="A2182" s="61">
        <v>1.514856642E9</v>
      </c>
      <c r="B2182" s="61">
        <v>0.0</v>
      </c>
      <c r="C2182" s="61">
        <v>2591.0</v>
      </c>
      <c r="D2182" s="57" t="s">
        <v>377</v>
      </c>
      <c r="E2182" s="62" t="str">
        <f t="shared" si="1"/>
        <v>Test</v>
      </c>
      <c r="F2182" s="53" t="str">
        <f t="shared" si="2"/>
        <v>Beijing_0</v>
      </c>
      <c r="G2182" s="53">
        <f t="shared" si="3"/>
        <v>0.7799967964</v>
      </c>
    </row>
    <row r="2183">
      <c r="A2183" s="61">
        <v>1.514559592E9</v>
      </c>
      <c r="B2183" s="61">
        <v>0.0</v>
      </c>
      <c r="C2183" s="61">
        <v>1441.0</v>
      </c>
      <c r="D2183" s="57" t="s">
        <v>377</v>
      </c>
      <c r="E2183" s="62" t="str">
        <f t="shared" si="1"/>
        <v>Test</v>
      </c>
      <c r="F2183" s="53" t="str">
        <f t="shared" si="2"/>
        <v>Beijing_0</v>
      </c>
      <c r="G2183" s="53">
        <f t="shared" si="3"/>
        <v>0.3515835382</v>
      </c>
    </row>
    <row r="2184">
      <c r="A2184" s="61">
        <v>1.514942341E9</v>
      </c>
      <c r="B2184" s="61">
        <v>0.0</v>
      </c>
      <c r="C2184" s="61">
        <v>624.0</v>
      </c>
      <c r="D2184" s="57" t="s">
        <v>377</v>
      </c>
      <c r="E2184" s="62" t="str">
        <f t="shared" si="1"/>
        <v>Test</v>
      </c>
      <c r="F2184" s="53" t="str">
        <f t="shared" si="2"/>
        <v>Beijing_0</v>
      </c>
      <c r="G2184" s="53">
        <f t="shared" si="3"/>
        <v>0.6164238842</v>
      </c>
    </row>
    <row r="2185">
      <c r="A2185" s="61">
        <v>1.51266454E9</v>
      </c>
      <c r="B2185" s="61">
        <v>0.0</v>
      </c>
      <c r="C2185" s="61">
        <v>2230.0</v>
      </c>
      <c r="D2185" s="57" t="s">
        <v>377</v>
      </c>
      <c r="E2185" s="62" t="str">
        <f t="shared" si="1"/>
        <v>Test</v>
      </c>
      <c r="F2185" s="53" t="str">
        <f t="shared" si="2"/>
        <v>Beijing_0</v>
      </c>
      <c r="G2185" s="53">
        <f t="shared" si="3"/>
        <v>0.07939494304</v>
      </c>
    </row>
    <row r="2186">
      <c r="A2186" s="61">
        <v>1.515640912E9</v>
      </c>
      <c r="B2186" s="61">
        <v>0.0</v>
      </c>
      <c r="C2186" s="61">
        <v>673.0</v>
      </c>
      <c r="D2186" s="57" t="s">
        <v>377</v>
      </c>
      <c r="E2186" s="62" t="str">
        <f t="shared" si="1"/>
        <v>Test</v>
      </c>
      <c r="F2186" s="53" t="str">
        <f t="shared" si="2"/>
        <v>Beijing_0</v>
      </c>
      <c r="G2186" s="53">
        <f t="shared" si="3"/>
        <v>0.7525732248</v>
      </c>
    </row>
    <row r="2187">
      <c r="A2187" s="61">
        <v>1.51903825E9</v>
      </c>
      <c r="B2187" s="61">
        <v>0.0</v>
      </c>
      <c r="C2187" s="61">
        <v>2576.0</v>
      </c>
      <c r="D2187" s="57" t="s">
        <v>377</v>
      </c>
      <c r="E2187" s="62" t="str">
        <f t="shared" si="1"/>
        <v>Test</v>
      </c>
      <c r="F2187" s="53" t="str">
        <f t="shared" si="2"/>
        <v>Beijing_0</v>
      </c>
      <c r="G2187" s="53">
        <f t="shared" si="3"/>
        <v>0.1622269648</v>
      </c>
    </row>
    <row r="2188">
      <c r="A2188" s="61">
        <v>1.516209292E9</v>
      </c>
      <c r="B2188" s="61">
        <v>0.0</v>
      </c>
      <c r="C2188" s="61">
        <v>1225.0</v>
      </c>
      <c r="D2188" s="57" t="s">
        <v>377</v>
      </c>
      <c r="E2188" s="62" t="str">
        <f t="shared" si="1"/>
        <v>Test</v>
      </c>
      <c r="F2188" s="53" t="str">
        <f t="shared" si="2"/>
        <v>Beijing_0</v>
      </c>
      <c r="G2188" s="53">
        <f t="shared" si="3"/>
        <v>0.2750764787</v>
      </c>
    </row>
    <row r="2189">
      <c r="A2189" s="61">
        <v>1.519501291E9</v>
      </c>
      <c r="B2189" s="61">
        <v>0.0</v>
      </c>
      <c r="C2189" s="61">
        <v>173.0</v>
      </c>
      <c r="D2189" s="57" t="s">
        <v>377</v>
      </c>
      <c r="E2189" s="62" t="str">
        <f t="shared" si="1"/>
        <v>Test</v>
      </c>
      <c r="F2189" s="53" t="str">
        <f t="shared" si="2"/>
        <v>Beijing_0</v>
      </c>
      <c r="G2189" s="53">
        <f t="shared" si="3"/>
        <v>0.3281282474</v>
      </c>
    </row>
    <row r="2190">
      <c r="A2190" s="61">
        <v>1.515515141E9</v>
      </c>
      <c r="B2190" s="61">
        <v>0.0</v>
      </c>
      <c r="C2190" s="61">
        <v>605.0</v>
      </c>
      <c r="D2190" s="57" t="s">
        <v>377</v>
      </c>
      <c r="E2190" s="62" t="str">
        <f t="shared" si="1"/>
        <v>Test</v>
      </c>
      <c r="F2190" s="53" t="str">
        <f t="shared" si="2"/>
        <v>Beijing_0</v>
      </c>
      <c r="G2190" s="53">
        <f t="shared" si="3"/>
        <v>0.1229660748</v>
      </c>
    </row>
    <row r="2191">
      <c r="A2191" s="61">
        <v>1.514408481E9</v>
      </c>
      <c r="B2191" s="61">
        <v>0.0</v>
      </c>
      <c r="C2191" s="61">
        <v>1634.0</v>
      </c>
      <c r="D2191" s="57" t="s">
        <v>377</v>
      </c>
      <c r="E2191" s="62" t="str">
        <f t="shared" si="1"/>
        <v>Test</v>
      </c>
      <c r="F2191" s="53" t="str">
        <f t="shared" si="2"/>
        <v>Beijing_0</v>
      </c>
      <c r="G2191" s="53">
        <f t="shared" si="3"/>
        <v>0.1453938866</v>
      </c>
    </row>
    <row r="2192">
      <c r="A2192" s="61">
        <v>1.515971131E9</v>
      </c>
      <c r="B2192" s="61">
        <v>0.0</v>
      </c>
      <c r="C2192" s="61">
        <v>613.0</v>
      </c>
      <c r="D2192" s="57" t="s">
        <v>377</v>
      </c>
      <c r="E2192" s="62" t="str">
        <f t="shared" si="1"/>
        <v>Test</v>
      </c>
      <c r="F2192" s="53" t="str">
        <f t="shared" si="2"/>
        <v>Beijing_0</v>
      </c>
      <c r="G2192" s="53">
        <f t="shared" si="3"/>
        <v>0.8668310666</v>
      </c>
    </row>
    <row r="2193">
      <c r="A2193" s="61">
        <v>1.511732312E9</v>
      </c>
      <c r="B2193" s="61">
        <v>0.0</v>
      </c>
      <c r="C2193" s="61">
        <v>646.0</v>
      </c>
      <c r="D2193" s="57" t="s">
        <v>377</v>
      </c>
      <c r="E2193" s="62" t="str">
        <f t="shared" si="1"/>
        <v>Test</v>
      </c>
      <c r="F2193" s="53" t="str">
        <f t="shared" si="2"/>
        <v>Beijing_0</v>
      </c>
      <c r="G2193" s="53">
        <f t="shared" si="3"/>
        <v>0.3305593973</v>
      </c>
    </row>
    <row r="2194">
      <c r="A2194" s="61">
        <v>1.511247501E9</v>
      </c>
      <c r="B2194" s="61">
        <v>0.0</v>
      </c>
      <c r="C2194" s="61">
        <v>3423.0</v>
      </c>
      <c r="D2194" s="57" t="s">
        <v>377</v>
      </c>
      <c r="E2194" s="62" t="str">
        <f t="shared" si="1"/>
        <v>Test</v>
      </c>
      <c r="F2194" s="53" t="str">
        <f t="shared" si="2"/>
        <v>Beijing_0</v>
      </c>
      <c r="G2194" s="53">
        <f t="shared" si="3"/>
        <v>0.5422374525</v>
      </c>
    </row>
    <row r="2195">
      <c r="A2195" s="61">
        <v>1.512099462E9</v>
      </c>
      <c r="B2195" s="61">
        <v>0.0</v>
      </c>
      <c r="C2195" s="61">
        <v>1457.0</v>
      </c>
      <c r="D2195" s="57" t="s">
        <v>377</v>
      </c>
      <c r="E2195" s="62" t="str">
        <f t="shared" si="1"/>
        <v>Test</v>
      </c>
      <c r="F2195" s="53" t="str">
        <f t="shared" si="2"/>
        <v>Beijing_0</v>
      </c>
      <c r="G2195" s="53">
        <f t="shared" si="3"/>
        <v>0.8894039</v>
      </c>
    </row>
    <row r="2196">
      <c r="A2196" s="61">
        <v>1.519229691E9</v>
      </c>
      <c r="B2196" s="61">
        <v>0.0</v>
      </c>
      <c r="C2196" s="61">
        <v>1869.0</v>
      </c>
      <c r="D2196" s="57" t="s">
        <v>377</v>
      </c>
      <c r="E2196" s="62" t="str">
        <f t="shared" si="1"/>
        <v>Test</v>
      </c>
      <c r="F2196" s="53" t="str">
        <f t="shared" si="2"/>
        <v>Beijing_0</v>
      </c>
      <c r="G2196" s="53">
        <f t="shared" si="3"/>
        <v>0.4210940685</v>
      </c>
    </row>
    <row r="2197">
      <c r="A2197" s="61">
        <v>1.51210503E9</v>
      </c>
      <c r="B2197" s="61">
        <v>0.0</v>
      </c>
      <c r="C2197" s="61">
        <v>1137.0</v>
      </c>
      <c r="D2197" s="57" t="s">
        <v>377</v>
      </c>
      <c r="E2197" s="62" t="str">
        <f t="shared" si="1"/>
        <v>Test</v>
      </c>
      <c r="F2197" s="53" t="str">
        <f t="shared" si="2"/>
        <v>Beijing_0</v>
      </c>
      <c r="G2197" s="53">
        <f t="shared" si="3"/>
        <v>0.602254957</v>
      </c>
    </row>
    <row r="2198">
      <c r="A2198" s="61">
        <v>1.515145101E9</v>
      </c>
      <c r="B2198" s="61">
        <v>0.0</v>
      </c>
      <c r="C2198" s="61">
        <v>3556.0</v>
      </c>
      <c r="D2198" s="57" t="s">
        <v>377</v>
      </c>
      <c r="E2198" s="62" t="str">
        <f t="shared" si="1"/>
        <v>Test</v>
      </c>
      <c r="F2198" s="53" t="str">
        <f t="shared" si="2"/>
        <v>Beijing_0</v>
      </c>
      <c r="G2198" s="53">
        <f t="shared" si="3"/>
        <v>0.8159992794</v>
      </c>
    </row>
    <row r="2199">
      <c r="A2199" s="61">
        <v>1.51363234E9</v>
      </c>
      <c r="B2199" s="61">
        <v>0.0</v>
      </c>
      <c r="C2199" s="61">
        <v>656.0</v>
      </c>
      <c r="D2199" s="57" t="s">
        <v>377</v>
      </c>
      <c r="E2199" s="62" t="str">
        <f t="shared" si="1"/>
        <v>Test</v>
      </c>
      <c r="F2199" s="53" t="str">
        <f t="shared" si="2"/>
        <v>Beijing_0</v>
      </c>
      <c r="G2199" s="53">
        <f t="shared" si="3"/>
        <v>0.6214378375</v>
      </c>
    </row>
    <row r="2200">
      <c r="A2200" s="61">
        <v>1.514963712E9</v>
      </c>
      <c r="B2200" s="61">
        <v>0.0</v>
      </c>
      <c r="C2200" s="61">
        <v>2413.0</v>
      </c>
      <c r="D2200" s="57" t="s">
        <v>377</v>
      </c>
      <c r="E2200" s="62" t="str">
        <f t="shared" si="1"/>
        <v>Test</v>
      </c>
      <c r="F2200" s="53" t="str">
        <f t="shared" si="2"/>
        <v>Beijing_0</v>
      </c>
      <c r="G2200" s="53">
        <f t="shared" si="3"/>
        <v>0.7179138955</v>
      </c>
    </row>
    <row r="2201">
      <c r="A2201" s="61">
        <v>1.513034871E9</v>
      </c>
      <c r="B2201" s="61">
        <v>0.0</v>
      </c>
      <c r="C2201" s="61">
        <v>3605.0</v>
      </c>
      <c r="D2201" s="57" t="s">
        <v>377</v>
      </c>
      <c r="E2201" s="62" t="str">
        <f t="shared" si="1"/>
        <v>Test</v>
      </c>
      <c r="F2201" s="53" t="str">
        <f t="shared" si="2"/>
        <v>Beijing_0</v>
      </c>
      <c r="G2201" s="53">
        <f t="shared" si="3"/>
        <v>0.602050854</v>
      </c>
    </row>
    <row r="2202">
      <c r="A2202" s="61">
        <v>1.513497632E9</v>
      </c>
      <c r="B2202" s="61">
        <v>0.0</v>
      </c>
      <c r="C2202" s="61">
        <v>2428.0</v>
      </c>
      <c r="D2202" s="57" t="s">
        <v>377</v>
      </c>
      <c r="E2202" s="62" t="str">
        <f t="shared" si="1"/>
        <v>Test</v>
      </c>
      <c r="F2202" s="53" t="str">
        <f t="shared" si="2"/>
        <v>Beijing_0</v>
      </c>
      <c r="G2202" s="53">
        <f t="shared" si="3"/>
        <v>0.2169696775</v>
      </c>
    </row>
    <row r="2203">
      <c r="A2203" s="61">
        <v>1.512532522E9</v>
      </c>
      <c r="B2203" s="61">
        <v>0.0</v>
      </c>
      <c r="C2203" s="61">
        <v>247.0</v>
      </c>
      <c r="D2203" s="57" t="s">
        <v>377</v>
      </c>
      <c r="E2203" s="62" t="str">
        <f t="shared" si="1"/>
        <v>Test</v>
      </c>
      <c r="F2203" s="53" t="str">
        <f t="shared" si="2"/>
        <v>Beijing_0</v>
      </c>
      <c r="G2203" s="53">
        <f t="shared" si="3"/>
        <v>0.1078857732</v>
      </c>
    </row>
    <row r="2204">
      <c r="A2204" s="61">
        <v>1.514129082E9</v>
      </c>
      <c r="B2204" s="61">
        <v>0.0</v>
      </c>
      <c r="C2204" s="61">
        <v>1350.0</v>
      </c>
      <c r="D2204" s="57" t="s">
        <v>377</v>
      </c>
      <c r="E2204" s="62" t="str">
        <f t="shared" si="1"/>
        <v>Test</v>
      </c>
      <c r="F2204" s="53" t="str">
        <f t="shared" si="2"/>
        <v>Beijing_0</v>
      </c>
      <c r="G2204" s="53">
        <f t="shared" si="3"/>
        <v>0.1531596446</v>
      </c>
    </row>
    <row r="2205">
      <c r="A2205" s="61">
        <v>1.51204439E9</v>
      </c>
      <c r="B2205" s="61">
        <v>0.0</v>
      </c>
      <c r="C2205" s="61">
        <v>1556.0</v>
      </c>
      <c r="D2205" s="57" t="s">
        <v>377</v>
      </c>
      <c r="E2205" s="62" t="str">
        <f t="shared" si="1"/>
        <v>Test</v>
      </c>
      <c r="F2205" s="53" t="str">
        <f t="shared" si="2"/>
        <v>Beijing_0</v>
      </c>
      <c r="G2205" s="53">
        <f t="shared" si="3"/>
        <v>0.3708785837</v>
      </c>
    </row>
    <row r="2206">
      <c r="A2206" s="61">
        <v>1.512488991E9</v>
      </c>
      <c r="B2206" s="61">
        <v>0.0</v>
      </c>
      <c r="C2206" s="61">
        <v>971.0</v>
      </c>
      <c r="D2206" s="57" t="s">
        <v>377</v>
      </c>
      <c r="E2206" s="62" t="str">
        <f t="shared" si="1"/>
        <v>Test</v>
      </c>
      <c r="F2206" s="53" t="str">
        <f t="shared" si="2"/>
        <v>Beijing_0</v>
      </c>
      <c r="G2206" s="53">
        <f t="shared" si="3"/>
        <v>0.3945113733</v>
      </c>
    </row>
    <row r="2207">
      <c r="A2207" s="61">
        <v>1.516572191E9</v>
      </c>
      <c r="B2207" s="61">
        <v>0.0</v>
      </c>
      <c r="C2207" s="61">
        <v>3115.0</v>
      </c>
      <c r="D2207" s="57" t="s">
        <v>377</v>
      </c>
      <c r="E2207" s="62" t="str">
        <f t="shared" si="1"/>
        <v>Test</v>
      </c>
      <c r="F2207" s="53" t="str">
        <f t="shared" si="2"/>
        <v>Beijing_0</v>
      </c>
      <c r="G2207" s="53">
        <f t="shared" si="3"/>
        <v>0.5117312318</v>
      </c>
    </row>
    <row r="2208">
      <c r="A2208" s="61">
        <v>1.51188112E9</v>
      </c>
      <c r="B2208" s="61">
        <v>0.0</v>
      </c>
      <c r="C2208" s="61">
        <v>1050.0</v>
      </c>
      <c r="D2208" s="57" t="s">
        <v>377</v>
      </c>
      <c r="E2208" s="62" t="str">
        <f t="shared" si="1"/>
        <v>Test</v>
      </c>
      <c r="F2208" s="53" t="str">
        <f t="shared" si="2"/>
        <v>Beijing_0</v>
      </c>
      <c r="G2208" s="53">
        <f t="shared" si="3"/>
        <v>0.104688839</v>
      </c>
    </row>
    <row r="2209">
      <c r="A2209" s="61">
        <v>1.51787756E9</v>
      </c>
      <c r="B2209" s="61">
        <v>0.0</v>
      </c>
      <c r="C2209" s="61">
        <v>672.0</v>
      </c>
      <c r="D2209" s="57" t="s">
        <v>377</v>
      </c>
      <c r="E2209" s="62" t="str">
        <f t="shared" si="1"/>
        <v>Test</v>
      </c>
      <c r="F2209" s="53" t="str">
        <f t="shared" si="2"/>
        <v>Beijing_0</v>
      </c>
      <c r="G2209" s="53">
        <f t="shared" si="3"/>
        <v>0.3061707072</v>
      </c>
    </row>
    <row r="2210">
      <c r="A2210" s="61">
        <v>1.512921331E9</v>
      </c>
      <c r="B2210" s="61">
        <v>0.0</v>
      </c>
      <c r="C2210" s="61">
        <v>2681.0</v>
      </c>
      <c r="D2210" s="57" t="s">
        <v>377</v>
      </c>
      <c r="E2210" s="62" t="str">
        <f t="shared" si="1"/>
        <v>Test</v>
      </c>
      <c r="F2210" s="53" t="str">
        <f t="shared" si="2"/>
        <v>Beijing_0</v>
      </c>
      <c r="G2210" s="53">
        <f t="shared" si="3"/>
        <v>0.6024961802</v>
      </c>
    </row>
    <row r="2211">
      <c r="A2211" s="61">
        <v>1.511584222E9</v>
      </c>
      <c r="B2211" s="61">
        <v>0.0</v>
      </c>
      <c r="C2211" s="61">
        <v>1965.0</v>
      </c>
      <c r="D2211" s="57" t="s">
        <v>377</v>
      </c>
      <c r="E2211" s="62" t="str">
        <f t="shared" si="1"/>
        <v>Test</v>
      </c>
      <c r="F2211" s="53" t="str">
        <f t="shared" si="2"/>
        <v>Beijing_0</v>
      </c>
      <c r="G2211" s="53">
        <f t="shared" si="3"/>
        <v>0.5887156657</v>
      </c>
    </row>
    <row r="2212">
      <c r="A2212" s="61">
        <v>1.512009021E9</v>
      </c>
      <c r="B2212" s="61">
        <v>0.0</v>
      </c>
      <c r="C2212" s="61">
        <v>99.0</v>
      </c>
      <c r="D2212" s="57" t="s">
        <v>377</v>
      </c>
      <c r="E2212" s="62" t="str">
        <f t="shared" si="1"/>
        <v>Test</v>
      </c>
      <c r="F2212" s="53" t="str">
        <f t="shared" si="2"/>
        <v>Beijing_0</v>
      </c>
      <c r="G2212" s="53">
        <f t="shared" si="3"/>
        <v>0.1482894698</v>
      </c>
    </row>
    <row r="2213">
      <c r="A2213" s="61">
        <v>1.519982861E9</v>
      </c>
      <c r="B2213" s="61">
        <v>0.0</v>
      </c>
      <c r="C2213" s="61">
        <v>946.0</v>
      </c>
      <c r="D2213" s="57" t="s">
        <v>377</v>
      </c>
      <c r="E2213" s="62" t="str">
        <f t="shared" si="1"/>
        <v>Test</v>
      </c>
      <c r="F2213" s="53" t="str">
        <f t="shared" si="2"/>
        <v>Beijing_0</v>
      </c>
      <c r="G2213" s="53">
        <f t="shared" si="3"/>
        <v>0.5849373245</v>
      </c>
    </row>
    <row r="2214">
      <c r="A2214" s="61">
        <v>1.5142301E9</v>
      </c>
      <c r="B2214" s="61">
        <v>0.0</v>
      </c>
      <c r="C2214" s="61">
        <v>1736.0</v>
      </c>
      <c r="D2214" s="57" t="s">
        <v>377</v>
      </c>
      <c r="E2214" s="62" t="str">
        <f t="shared" si="1"/>
        <v>Test</v>
      </c>
      <c r="F2214" s="53" t="str">
        <f t="shared" si="2"/>
        <v>Beijing_0</v>
      </c>
      <c r="G2214" s="53">
        <f t="shared" si="3"/>
        <v>0.6357846384</v>
      </c>
    </row>
    <row r="2215">
      <c r="A2215" s="61">
        <v>1.519260031E9</v>
      </c>
      <c r="B2215" s="61">
        <v>0.0</v>
      </c>
      <c r="C2215" s="61">
        <v>2014.0</v>
      </c>
      <c r="D2215" s="57" t="s">
        <v>377</v>
      </c>
      <c r="E2215" s="62" t="str">
        <f t="shared" si="1"/>
        <v>Test</v>
      </c>
      <c r="F2215" s="53" t="str">
        <f t="shared" si="2"/>
        <v>Beijing_0</v>
      </c>
      <c r="G2215" s="53">
        <f t="shared" si="3"/>
        <v>0.3432855476</v>
      </c>
    </row>
    <row r="2216">
      <c r="A2216" s="61">
        <v>1.513381602E9</v>
      </c>
      <c r="B2216" s="61">
        <v>0.0</v>
      </c>
      <c r="C2216" s="61">
        <v>53.0</v>
      </c>
      <c r="D2216" s="57" t="s">
        <v>377</v>
      </c>
      <c r="E2216" s="62" t="str">
        <f t="shared" si="1"/>
        <v>Test</v>
      </c>
      <c r="F2216" s="53" t="str">
        <f t="shared" si="2"/>
        <v>Beijing_0</v>
      </c>
      <c r="G2216" s="53">
        <f t="shared" si="3"/>
        <v>0.5942520436</v>
      </c>
    </row>
    <row r="2217">
      <c r="A2217" s="61">
        <v>1.51862367E9</v>
      </c>
      <c r="B2217" s="61">
        <v>0.0</v>
      </c>
      <c r="C2217" s="61">
        <v>2825.0</v>
      </c>
      <c r="D2217" s="57" t="s">
        <v>377</v>
      </c>
      <c r="E2217" s="62" t="str">
        <f t="shared" si="1"/>
        <v>Test</v>
      </c>
      <c r="F2217" s="53" t="str">
        <f t="shared" si="2"/>
        <v>Beijing_0</v>
      </c>
      <c r="G2217" s="53">
        <f t="shared" si="3"/>
        <v>0.06598867134</v>
      </c>
    </row>
    <row r="2218">
      <c r="A2218" s="61">
        <v>1.517817481E9</v>
      </c>
      <c r="B2218" s="61">
        <v>0.0</v>
      </c>
      <c r="C2218" s="61">
        <v>2315.0</v>
      </c>
      <c r="D2218" s="57" t="s">
        <v>377</v>
      </c>
      <c r="E2218" s="62" t="str">
        <f t="shared" si="1"/>
        <v>Test</v>
      </c>
      <c r="F2218" s="53" t="str">
        <f t="shared" si="2"/>
        <v>Beijing_0</v>
      </c>
      <c r="G2218" s="53">
        <f t="shared" si="3"/>
        <v>0.6908056443</v>
      </c>
    </row>
    <row r="2219">
      <c r="A2219" s="61">
        <v>1.51674671E9</v>
      </c>
      <c r="B2219" s="61">
        <v>0.0</v>
      </c>
      <c r="C2219" s="61">
        <v>4438.0</v>
      </c>
      <c r="D2219" s="57" t="s">
        <v>377</v>
      </c>
      <c r="E2219" s="62" t="str">
        <f t="shared" si="1"/>
        <v>Test</v>
      </c>
      <c r="F2219" s="53" t="str">
        <f t="shared" si="2"/>
        <v>Beijing_0</v>
      </c>
      <c r="G2219" s="53">
        <f t="shared" si="3"/>
        <v>0.4108321763</v>
      </c>
    </row>
    <row r="2220">
      <c r="A2220" s="61">
        <v>1.519469381E9</v>
      </c>
      <c r="B2220" s="61">
        <v>0.0</v>
      </c>
      <c r="C2220" s="61">
        <v>875.0</v>
      </c>
      <c r="D2220" s="57" t="s">
        <v>377</v>
      </c>
      <c r="E2220" s="62" t="str">
        <f t="shared" si="1"/>
        <v>Test</v>
      </c>
      <c r="F2220" s="53" t="str">
        <f t="shared" si="2"/>
        <v>Beijing_0</v>
      </c>
      <c r="G2220" s="53">
        <f t="shared" si="3"/>
        <v>0.593747937</v>
      </c>
    </row>
    <row r="2221">
      <c r="A2221" s="61">
        <v>1.512009272E9</v>
      </c>
      <c r="B2221" s="61">
        <v>0.0</v>
      </c>
      <c r="C2221" s="61">
        <v>1265.0</v>
      </c>
      <c r="D2221" s="57" t="s">
        <v>377</v>
      </c>
      <c r="E2221" s="62" t="str">
        <f t="shared" si="1"/>
        <v>Test</v>
      </c>
      <c r="F2221" s="53" t="str">
        <f t="shared" si="2"/>
        <v>Beijing_0</v>
      </c>
      <c r="G2221" s="53">
        <f t="shared" si="3"/>
        <v>0.7254112353</v>
      </c>
    </row>
    <row r="2222">
      <c r="A2222" s="61">
        <v>1.515370852E9</v>
      </c>
      <c r="B2222" s="61">
        <v>0.0</v>
      </c>
      <c r="C2222" s="61">
        <v>707.0</v>
      </c>
      <c r="D2222" s="57" t="s">
        <v>377</v>
      </c>
      <c r="E2222" s="62" t="str">
        <f t="shared" si="1"/>
        <v>Test</v>
      </c>
      <c r="F2222" s="53" t="str">
        <f t="shared" si="2"/>
        <v>Beijing_0</v>
      </c>
      <c r="G2222" s="53">
        <f t="shared" si="3"/>
        <v>0.3471660697</v>
      </c>
    </row>
    <row r="2223">
      <c r="A2223" s="61">
        <v>1.513135382E9</v>
      </c>
      <c r="B2223" s="61">
        <v>0.0</v>
      </c>
      <c r="C2223" s="61">
        <v>422.0</v>
      </c>
      <c r="D2223" s="57" t="s">
        <v>377</v>
      </c>
      <c r="E2223" s="62" t="str">
        <f t="shared" si="1"/>
        <v>Test</v>
      </c>
      <c r="F2223" s="53" t="str">
        <f t="shared" si="2"/>
        <v>Beijing_0</v>
      </c>
      <c r="G2223" s="53">
        <f t="shared" si="3"/>
        <v>0.984491734</v>
      </c>
    </row>
    <row r="2224">
      <c r="A2224" s="61">
        <v>1.519333512E9</v>
      </c>
      <c r="B2224" s="61">
        <v>0.0</v>
      </c>
      <c r="C2224" s="61">
        <v>2490.0</v>
      </c>
      <c r="D2224" s="57" t="s">
        <v>377</v>
      </c>
      <c r="E2224" s="62" t="str">
        <f t="shared" si="1"/>
        <v>Test</v>
      </c>
      <c r="F2224" s="53" t="str">
        <f t="shared" si="2"/>
        <v>Beijing_0</v>
      </c>
      <c r="G2224" s="53">
        <f t="shared" si="3"/>
        <v>0.498759959</v>
      </c>
    </row>
    <row r="2225">
      <c r="A2225" s="61">
        <v>1.518777202E9</v>
      </c>
      <c r="B2225" s="61">
        <v>0.0</v>
      </c>
      <c r="C2225" s="61">
        <v>1787.0</v>
      </c>
      <c r="D2225" s="57" t="s">
        <v>377</v>
      </c>
      <c r="E2225" s="62" t="str">
        <f t="shared" si="1"/>
        <v>Test</v>
      </c>
      <c r="F2225" s="53" t="str">
        <f t="shared" si="2"/>
        <v>Beijing_0</v>
      </c>
      <c r="G2225" s="53">
        <f t="shared" si="3"/>
        <v>0.8092882469</v>
      </c>
    </row>
    <row r="2226">
      <c r="A2226" s="61">
        <v>1.518596921E9</v>
      </c>
      <c r="B2226" s="61">
        <v>0.0</v>
      </c>
      <c r="C2226" s="61">
        <v>1483.0</v>
      </c>
      <c r="D2226" s="57" t="s">
        <v>377</v>
      </c>
      <c r="E2226" s="62" t="str">
        <f t="shared" si="1"/>
        <v>Test</v>
      </c>
      <c r="F2226" s="53" t="str">
        <f t="shared" si="2"/>
        <v>Beijing_0</v>
      </c>
      <c r="G2226" s="53">
        <f t="shared" si="3"/>
        <v>0.004915172731</v>
      </c>
    </row>
    <row r="2227">
      <c r="A2227" s="61">
        <v>1.51631995E9</v>
      </c>
      <c r="B2227" s="61">
        <v>0.0</v>
      </c>
      <c r="C2227" s="61">
        <v>3300.0</v>
      </c>
      <c r="D2227" s="57" t="s">
        <v>377</v>
      </c>
      <c r="E2227" s="62" t="str">
        <f t="shared" si="1"/>
        <v>Test</v>
      </c>
      <c r="F2227" s="53" t="str">
        <f t="shared" si="2"/>
        <v>Beijing_0</v>
      </c>
      <c r="G2227" s="53">
        <f t="shared" si="3"/>
        <v>0.06278161316</v>
      </c>
    </row>
    <row r="2228">
      <c r="A2228" s="61">
        <v>1.511333922E9</v>
      </c>
      <c r="B2228" s="61">
        <v>0.0</v>
      </c>
      <c r="C2228" s="61">
        <v>90.0</v>
      </c>
      <c r="D2228" s="57" t="s">
        <v>377</v>
      </c>
      <c r="E2228" s="62" t="str">
        <f t="shared" si="1"/>
        <v>Test</v>
      </c>
      <c r="F2228" s="53" t="str">
        <f t="shared" si="2"/>
        <v>Beijing_0</v>
      </c>
      <c r="G2228" s="53">
        <f t="shared" si="3"/>
        <v>0.250132186</v>
      </c>
    </row>
    <row r="2229">
      <c r="A2229" s="61">
        <v>1.516233202E9</v>
      </c>
      <c r="B2229" s="61">
        <v>0.0</v>
      </c>
      <c r="C2229" s="61">
        <v>249.0</v>
      </c>
      <c r="D2229" s="57" t="s">
        <v>377</v>
      </c>
      <c r="E2229" s="62" t="str">
        <f t="shared" si="1"/>
        <v>Test</v>
      </c>
      <c r="F2229" s="53" t="str">
        <f t="shared" si="2"/>
        <v>Beijing_0</v>
      </c>
      <c r="G2229" s="53">
        <f t="shared" si="3"/>
        <v>0.9237873441</v>
      </c>
    </row>
    <row r="2230">
      <c r="A2230" s="61">
        <v>1.51129213E9</v>
      </c>
      <c r="B2230" s="61">
        <v>0.0</v>
      </c>
      <c r="C2230" s="61">
        <v>1199.0</v>
      </c>
      <c r="D2230" s="57" t="s">
        <v>377</v>
      </c>
      <c r="E2230" s="62" t="str">
        <f t="shared" si="1"/>
        <v>Test</v>
      </c>
      <c r="F2230" s="53" t="str">
        <f t="shared" si="2"/>
        <v>Beijing_0</v>
      </c>
      <c r="G2230" s="53">
        <f t="shared" si="3"/>
        <v>0.4060349925</v>
      </c>
    </row>
    <row r="2231">
      <c r="A2231" s="61">
        <v>1.515394902E9</v>
      </c>
      <c r="B2231" s="61">
        <v>0.0</v>
      </c>
      <c r="C2231" s="61">
        <v>396.0</v>
      </c>
      <c r="D2231" s="57" t="s">
        <v>377</v>
      </c>
      <c r="E2231" s="62" t="str">
        <f t="shared" si="1"/>
        <v>Test</v>
      </c>
      <c r="F2231" s="53" t="str">
        <f t="shared" si="2"/>
        <v>Beijing_0</v>
      </c>
      <c r="G2231" s="53">
        <f t="shared" si="3"/>
        <v>0.1586060856</v>
      </c>
    </row>
    <row r="2232">
      <c r="A2232" s="61">
        <v>1.513691022E9</v>
      </c>
      <c r="B2232" s="61">
        <v>0.0</v>
      </c>
      <c r="C2232" s="61">
        <v>898.0</v>
      </c>
      <c r="D2232" s="57" t="s">
        <v>377</v>
      </c>
      <c r="E2232" s="62" t="str">
        <f t="shared" si="1"/>
        <v>Test</v>
      </c>
      <c r="F2232" s="53" t="str">
        <f t="shared" si="2"/>
        <v>Beijing_0</v>
      </c>
      <c r="G2232" s="53">
        <f t="shared" si="3"/>
        <v>0.3153756426</v>
      </c>
    </row>
    <row r="2233">
      <c r="A2233" s="61">
        <v>1.512089342E9</v>
      </c>
      <c r="B2233" s="61">
        <v>0.0</v>
      </c>
      <c r="C2233" s="61">
        <v>1859.0</v>
      </c>
      <c r="D2233" s="57" t="s">
        <v>377</v>
      </c>
      <c r="E2233" s="62" t="str">
        <f t="shared" si="1"/>
        <v>Test</v>
      </c>
      <c r="F2233" s="53" t="str">
        <f t="shared" si="2"/>
        <v>Beijing_0</v>
      </c>
      <c r="G2233" s="53">
        <f t="shared" si="3"/>
        <v>0.2251220799</v>
      </c>
    </row>
    <row r="2234">
      <c r="A2234" s="61">
        <v>1.514064192E9</v>
      </c>
      <c r="B2234" s="61">
        <v>0.0</v>
      </c>
      <c r="C2234" s="61">
        <v>2700.0</v>
      </c>
      <c r="D2234" s="57" t="s">
        <v>377</v>
      </c>
      <c r="E2234" s="62" t="str">
        <f t="shared" si="1"/>
        <v>Test</v>
      </c>
      <c r="F2234" s="53" t="str">
        <f t="shared" si="2"/>
        <v>Beijing_0</v>
      </c>
      <c r="G2234" s="53">
        <f t="shared" si="3"/>
        <v>0.3189220809</v>
      </c>
    </row>
    <row r="2235">
      <c r="A2235" s="61">
        <v>1.51626418E9</v>
      </c>
      <c r="B2235" s="61">
        <v>0.0</v>
      </c>
      <c r="C2235" s="61">
        <v>437.0</v>
      </c>
      <c r="D2235" s="57" t="s">
        <v>377</v>
      </c>
      <c r="E2235" s="62" t="str">
        <f t="shared" si="1"/>
        <v>Test</v>
      </c>
      <c r="F2235" s="53" t="str">
        <f t="shared" si="2"/>
        <v>Beijing_0</v>
      </c>
      <c r="G2235" s="53">
        <f t="shared" si="3"/>
        <v>0.3806729082</v>
      </c>
    </row>
    <row r="2236">
      <c r="A2236" s="61">
        <v>1.5176431E9</v>
      </c>
      <c r="B2236" s="61">
        <v>0.0</v>
      </c>
      <c r="C2236" s="61">
        <v>897.0</v>
      </c>
      <c r="D2236" s="57" t="s">
        <v>377</v>
      </c>
      <c r="E2236" s="62" t="str">
        <f t="shared" si="1"/>
        <v>Test</v>
      </c>
      <c r="F2236" s="53" t="str">
        <f t="shared" si="2"/>
        <v>Beijing_0</v>
      </c>
      <c r="G2236" s="53">
        <f t="shared" si="3"/>
        <v>0.1011876153</v>
      </c>
    </row>
    <row r="2237">
      <c r="A2237" s="61">
        <v>1.517191682E9</v>
      </c>
      <c r="B2237" s="61">
        <v>0.0</v>
      </c>
      <c r="C2237" s="61">
        <v>952.0</v>
      </c>
      <c r="D2237" s="57" t="s">
        <v>377</v>
      </c>
      <c r="E2237" s="62" t="str">
        <f t="shared" si="1"/>
        <v>Test</v>
      </c>
      <c r="F2237" s="53" t="str">
        <f t="shared" si="2"/>
        <v>Beijing_0</v>
      </c>
      <c r="G2237" s="53">
        <f t="shared" si="3"/>
        <v>0.7205255652</v>
      </c>
    </row>
    <row r="2238">
      <c r="A2238" s="61">
        <v>1.51907957E9</v>
      </c>
      <c r="B2238" s="61">
        <v>0.0</v>
      </c>
      <c r="C2238" s="61">
        <v>2638.0</v>
      </c>
      <c r="D2238" s="57" t="s">
        <v>377</v>
      </c>
      <c r="E2238" s="62" t="str">
        <f t="shared" si="1"/>
        <v>Test</v>
      </c>
      <c r="F2238" s="53" t="str">
        <f t="shared" si="2"/>
        <v>Beijing_0</v>
      </c>
      <c r="G2238" s="53">
        <f t="shared" si="3"/>
        <v>0.07107191613</v>
      </c>
    </row>
    <row r="2239">
      <c r="A2239" s="61">
        <v>1.516568711E9</v>
      </c>
      <c r="B2239" s="61">
        <v>0.0</v>
      </c>
      <c r="C2239" s="61">
        <v>967.0</v>
      </c>
      <c r="D2239" s="57" t="s">
        <v>377</v>
      </c>
      <c r="E2239" s="62" t="str">
        <f t="shared" si="1"/>
        <v>Test</v>
      </c>
      <c r="F2239" s="53" t="str">
        <f t="shared" si="2"/>
        <v>Beijing_0</v>
      </c>
      <c r="G2239" s="53">
        <f t="shared" si="3"/>
        <v>0.9751195673</v>
      </c>
    </row>
    <row r="2240">
      <c r="A2240" s="61">
        <v>1.519896621E9</v>
      </c>
      <c r="B2240" s="61">
        <v>0.0</v>
      </c>
      <c r="C2240" s="61">
        <v>1411.0</v>
      </c>
      <c r="D2240" s="57" t="s">
        <v>377</v>
      </c>
      <c r="E2240" s="62" t="str">
        <f t="shared" si="1"/>
        <v>Test</v>
      </c>
      <c r="F2240" s="53" t="str">
        <f t="shared" si="2"/>
        <v>Beijing_0</v>
      </c>
      <c r="G2240" s="53">
        <f t="shared" si="3"/>
        <v>0.8252114909</v>
      </c>
    </row>
    <row r="2241">
      <c r="A2241" s="61">
        <v>1.51470855E9</v>
      </c>
      <c r="B2241" s="61">
        <v>0.0</v>
      </c>
      <c r="C2241" s="61">
        <v>2439.0</v>
      </c>
      <c r="D2241" s="57" t="s">
        <v>377</v>
      </c>
      <c r="E2241" s="62" t="str">
        <f t="shared" si="1"/>
        <v>Test</v>
      </c>
      <c r="F2241" s="53" t="str">
        <f t="shared" si="2"/>
        <v>Beijing_0</v>
      </c>
      <c r="G2241" s="53">
        <f t="shared" si="3"/>
        <v>0.4462585392</v>
      </c>
    </row>
    <row r="2242">
      <c r="A2242" s="61">
        <v>1.512784012E9</v>
      </c>
      <c r="B2242" s="61">
        <v>0.0</v>
      </c>
      <c r="C2242" s="61">
        <v>653.0</v>
      </c>
      <c r="D2242" s="57" t="s">
        <v>377</v>
      </c>
      <c r="E2242" s="62" t="str">
        <f t="shared" si="1"/>
        <v>Test</v>
      </c>
      <c r="F2242" s="53" t="str">
        <f t="shared" si="2"/>
        <v>Beijing_0</v>
      </c>
      <c r="G2242" s="53">
        <f t="shared" si="3"/>
        <v>0.3778726179</v>
      </c>
    </row>
    <row r="2243">
      <c r="A2243" s="61">
        <v>1.51448418E9</v>
      </c>
      <c r="B2243" s="61">
        <v>0.0</v>
      </c>
      <c r="C2243" s="61">
        <v>15.0</v>
      </c>
      <c r="D2243" s="57" t="s">
        <v>377</v>
      </c>
      <c r="E2243" s="62" t="str">
        <f t="shared" si="1"/>
        <v>Test</v>
      </c>
      <c r="F2243" s="53" t="str">
        <f t="shared" si="2"/>
        <v>Beijing_0</v>
      </c>
      <c r="G2243" s="53">
        <f t="shared" si="3"/>
        <v>0.9981564831</v>
      </c>
    </row>
    <row r="2244">
      <c r="A2244" s="61">
        <v>1.515600571E9</v>
      </c>
      <c r="B2244" s="61">
        <v>0.0</v>
      </c>
      <c r="C2244" s="61">
        <v>3145.0</v>
      </c>
      <c r="D2244" s="57" t="s">
        <v>377</v>
      </c>
      <c r="E2244" s="62" t="str">
        <f t="shared" si="1"/>
        <v>Test</v>
      </c>
      <c r="F2244" s="53" t="str">
        <f t="shared" si="2"/>
        <v>Beijing_0</v>
      </c>
      <c r="G2244" s="53">
        <f t="shared" si="3"/>
        <v>0.5473857475</v>
      </c>
    </row>
    <row r="2245">
      <c r="A2245" s="61">
        <v>1.514176221E9</v>
      </c>
      <c r="B2245" s="61">
        <v>0.0</v>
      </c>
      <c r="C2245" s="61">
        <v>4407.0</v>
      </c>
      <c r="D2245" s="57" t="s">
        <v>377</v>
      </c>
      <c r="E2245" s="62" t="str">
        <f t="shared" si="1"/>
        <v>Test</v>
      </c>
      <c r="F2245" s="53" t="str">
        <f t="shared" si="2"/>
        <v>Beijing_0</v>
      </c>
      <c r="G2245" s="53">
        <f t="shared" si="3"/>
        <v>0.9498060866</v>
      </c>
    </row>
    <row r="2246">
      <c r="A2246" s="61">
        <v>1.518382781E9</v>
      </c>
      <c r="B2246" s="61">
        <v>0.0</v>
      </c>
      <c r="C2246" s="61">
        <v>972.0</v>
      </c>
      <c r="D2246" s="57" t="s">
        <v>377</v>
      </c>
      <c r="E2246" s="62" t="str">
        <f t="shared" si="1"/>
        <v>Test</v>
      </c>
      <c r="F2246" s="53" t="str">
        <f t="shared" si="2"/>
        <v>Beijing_0</v>
      </c>
      <c r="G2246" s="53">
        <f t="shared" si="3"/>
        <v>0.8343597019</v>
      </c>
    </row>
    <row r="2247">
      <c r="A2247" s="61">
        <v>1.517277061E9</v>
      </c>
      <c r="B2247" s="61">
        <v>0.0</v>
      </c>
      <c r="C2247" s="61">
        <v>2624.0</v>
      </c>
      <c r="D2247" s="57" t="s">
        <v>377</v>
      </c>
      <c r="E2247" s="62" t="str">
        <f t="shared" si="1"/>
        <v>Test</v>
      </c>
      <c r="F2247" s="53" t="str">
        <f t="shared" si="2"/>
        <v>Beijing_0</v>
      </c>
      <c r="G2247" s="53">
        <f t="shared" si="3"/>
        <v>0.7797914455</v>
      </c>
    </row>
    <row r="2248">
      <c r="A2248" s="61">
        <v>1.518299542E9</v>
      </c>
      <c r="B2248" s="61">
        <v>0.0</v>
      </c>
      <c r="C2248" s="61">
        <v>2909.0</v>
      </c>
      <c r="D2248" s="57" t="s">
        <v>377</v>
      </c>
      <c r="E2248" s="62" t="str">
        <f t="shared" si="1"/>
        <v>Test</v>
      </c>
      <c r="F2248" s="53" t="str">
        <f t="shared" si="2"/>
        <v>Beijing_0</v>
      </c>
      <c r="G2248" s="53">
        <f t="shared" si="3"/>
        <v>0.4332997874</v>
      </c>
    </row>
    <row r="2249">
      <c r="A2249" s="61">
        <v>1.512194052E9</v>
      </c>
      <c r="B2249" s="61">
        <v>0.0</v>
      </c>
      <c r="C2249" s="61">
        <v>871.0</v>
      </c>
      <c r="D2249" s="57" t="s">
        <v>377</v>
      </c>
      <c r="E2249" s="62" t="str">
        <f t="shared" si="1"/>
        <v>Test</v>
      </c>
      <c r="F2249" s="53" t="str">
        <f t="shared" si="2"/>
        <v>Beijing_0</v>
      </c>
      <c r="G2249" s="53">
        <f t="shared" si="3"/>
        <v>0.07080039647</v>
      </c>
    </row>
    <row r="2250">
      <c r="A2250" s="61">
        <v>1.512011261E9</v>
      </c>
      <c r="B2250" s="61">
        <v>0.0</v>
      </c>
      <c r="C2250" s="61">
        <v>3241.0</v>
      </c>
      <c r="D2250" s="57" t="s">
        <v>377</v>
      </c>
      <c r="E2250" s="62" t="str">
        <f t="shared" si="1"/>
        <v>Test</v>
      </c>
      <c r="F2250" s="53" t="str">
        <f t="shared" si="2"/>
        <v>Beijing_0</v>
      </c>
      <c r="G2250" s="53">
        <f t="shared" si="3"/>
        <v>0.5119787076</v>
      </c>
    </row>
    <row r="2251">
      <c r="A2251" s="61">
        <v>1.51820535E9</v>
      </c>
      <c r="B2251" s="61">
        <v>0.0</v>
      </c>
      <c r="C2251" s="61">
        <v>815.0</v>
      </c>
      <c r="D2251" s="57" t="s">
        <v>377</v>
      </c>
      <c r="E2251" s="62" t="str">
        <f t="shared" si="1"/>
        <v>Test</v>
      </c>
      <c r="F2251" s="53" t="str">
        <f t="shared" si="2"/>
        <v>Beijing_0</v>
      </c>
      <c r="G2251" s="53">
        <f t="shared" si="3"/>
        <v>0.2342081682</v>
      </c>
    </row>
    <row r="2252">
      <c r="A2252" s="61">
        <v>1.51542593E9</v>
      </c>
      <c r="B2252" s="61">
        <v>0.0</v>
      </c>
      <c r="C2252" s="61">
        <v>1282.0</v>
      </c>
      <c r="D2252" s="57" t="s">
        <v>377</v>
      </c>
      <c r="E2252" s="62" t="str">
        <f t="shared" si="1"/>
        <v>Test</v>
      </c>
      <c r="F2252" s="53" t="str">
        <f t="shared" si="2"/>
        <v>Beijing_0</v>
      </c>
      <c r="G2252" s="53">
        <f t="shared" si="3"/>
        <v>0.3502953679</v>
      </c>
    </row>
    <row r="2253">
      <c r="A2253" s="61">
        <v>1.51217792E9</v>
      </c>
      <c r="B2253" s="61">
        <v>0.0</v>
      </c>
      <c r="C2253" s="61">
        <v>2230.0</v>
      </c>
      <c r="D2253" s="57" t="s">
        <v>377</v>
      </c>
      <c r="E2253" s="62" t="str">
        <f t="shared" si="1"/>
        <v>Test</v>
      </c>
      <c r="F2253" s="53" t="str">
        <f t="shared" si="2"/>
        <v>Beijing_0</v>
      </c>
      <c r="G2253" s="53">
        <f t="shared" si="3"/>
        <v>0.4888398912</v>
      </c>
    </row>
    <row r="2254">
      <c r="A2254" s="61">
        <v>1.51918122E9</v>
      </c>
      <c r="B2254" s="61">
        <v>0.0</v>
      </c>
      <c r="C2254" s="61">
        <v>1180.0</v>
      </c>
      <c r="D2254" s="57" t="s">
        <v>377</v>
      </c>
      <c r="E2254" s="62" t="str">
        <f t="shared" si="1"/>
        <v>Test</v>
      </c>
      <c r="F2254" s="53" t="str">
        <f t="shared" si="2"/>
        <v>Beijing_0</v>
      </c>
      <c r="G2254" s="53">
        <f t="shared" si="3"/>
        <v>0.3338487797</v>
      </c>
    </row>
    <row r="2255">
      <c r="A2255" s="61">
        <v>1.517695881E9</v>
      </c>
      <c r="B2255" s="61">
        <v>0.0</v>
      </c>
      <c r="C2255" s="61">
        <v>1052.0</v>
      </c>
      <c r="D2255" s="57" t="s">
        <v>377</v>
      </c>
      <c r="E2255" s="62" t="str">
        <f t="shared" si="1"/>
        <v>Test</v>
      </c>
      <c r="F2255" s="53" t="str">
        <f t="shared" si="2"/>
        <v>Beijing_0</v>
      </c>
      <c r="G2255" s="53">
        <f t="shared" si="3"/>
        <v>0.8741289254</v>
      </c>
    </row>
    <row r="2256">
      <c r="A2256" s="61">
        <v>1.513155841E9</v>
      </c>
      <c r="B2256" s="61">
        <v>0.0</v>
      </c>
      <c r="C2256" s="61">
        <v>1951.0</v>
      </c>
      <c r="D2256" s="57" t="s">
        <v>377</v>
      </c>
      <c r="E2256" s="62" t="str">
        <f t="shared" si="1"/>
        <v>Test</v>
      </c>
      <c r="F2256" s="53" t="str">
        <f t="shared" si="2"/>
        <v>Beijing_0</v>
      </c>
      <c r="G2256" s="53">
        <f t="shared" si="3"/>
        <v>0.5816224471</v>
      </c>
    </row>
    <row r="2257">
      <c r="A2257" s="61">
        <v>1.51483745E9</v>
      </c>
      <c r="B2257" s="61">
        <v>0.0</v>
      </c>
      <c r="C2257" s="61">
        <v>2222.0</v>
      </c>
      <c r="D2257" s="57" t="s">
        <v>377</v>
      </c>
      <c r="E2257" s="62" t="str">
        <f t="shared" si="1"/>
        <v>Test</v>
      </c>
      <c r="F2257" s="53" t="str">
        <f t="shared" si="2"/>
        <v>Beijing_0</v>
      </c>
      <c r="G2257" s="53">
        <f t="shared" si="3"/>
        <v>0.8862574175</v>
      </c>
    </row>
    <row r="2258">
      <c r="A2258" s="61">
        <v>1.518844372E9</v>
      </c>
      <c r="B2258" s="61">
        <v>0.0</v>
      </c>
      <c r="C2258" s="61">
        <v>3134.0</v>
      </c>
      <c r="D2258" s="57" t="s">
        <v>377</v>
      </c>
      <c r="E2258" s="62" t="str">
        <f t="shared" si="1"/>
        <v>Test</v>
      </c>
      <c r="F2258" s="53" t="str">
        <f t="shared" si="2"/>
        <v>Beijing_0</v>
      </c>
      <c r="G2258" s="53">
        <f t="shared" si="3"/>
        <v>0.2897141669</v>
      </c>
    </row>
    <row r="2259">
      <c r="A2259" s="61">
        <v>1.513298641E9</v>
      </c>
      <c r="B2259" s="61">
        <v>0.0</v>
      </c>
      <c r="C2259" s="61">
        <v>479.0</v>
      </c>
      <c r="D2259" s="57" t="s">
        <v>377</v>
      </c>
      <c r="E2259" s="62" t="str">
        <f t="shared" si="1"/>
        <v>Test</v>
      </c>
      <c r="F2259" s="53" t="str">
        <f t="shared" si="2"/>
        <v>Beijing_0</v>
      </c>
      <c r="G2259" s="53">
        <f t="shared" si="3"/>
        <v>0.5944997228</v>
      </c>
    </row>
    <row r="2260">
      <c r="A2260" s="61">
        <v>1.519163572E9</v>
      </c>
      <c r="B2260" s="61">
        <v>0.0</v>
      </c>
      <c r="C2260" s="61">
        <v>2328.0</v>
      </c>
      <c r="D2260" s="57" t="s">
        <v>377</v>
      </c>
      <c r="E2260" s="62" t="str">
        <f t="shared" si="1"/>
        <v>Test</v>
      </c>
      <c r="F2260" s="53" t="str">
        <f t="shared" si="2"/>
        <v>Beijing_0</v>
      </c>
      <c r="G2260" s="53">
        <f t="shared" si="3"/>
        <v>0.7847784936</v>
      </c>
    </row>
    <row r="2261">
      <c r="A2261" s="61">
        <v>1.515013711E9</v>
      </c>
      <c r="B2261" s="61">
        <v>0.0</v>
      </c>
      <c r="C2261" s="61">
        <v>1566.0</v>
      </c>
      <c r="D2261" s="57" t="s">
        <v>377</v>
      </c>
      <c r="E2261" s="62" t="str">
        <f t="shared" si="1"/>
        <v>Test</v>
      </c>
      <c r="F2261" s="53" t="str">
        <f t="shared" si="2"/>
        <v>Beijing_0</v>
      </c>
      <c r="G2261" s="53">
        <f t="shared" si="3"/>
        <v>0.8600235665</v>
      </c>
    </row>
    <row r="2262">
      <c r="A2262" s="61">
        <v>1.51425152E9</v>
      </c>
      <c r="B2262" s="61">
        <v>0.0</v>
      </c>
      <c r="C2262" s="61">
        <v>2782.0</v>
      </c>
      <c r="D2262" s="57" t="s">
        <v>377</v>
      </c>
      <c r="E2262" s="62" t="str">
        <f t="shared" si="1"/>
        <v>Test</v>
      </c>
      <c r="F2262" s="53" t="str">
        <f t="shared" si="2"/>
        <v>Beijing_0</v>
      </c>
      <c r="G2262" s="53">
        <f t="shared" si="3"/>
        <v>0.09571729021</v>
      </c>
    </row>
    <row r="2263">
      <c r="A2263" s="61">
        <v>1.515428232E9</v>
      </c>
      <c r="B2263" s="61">
        <v>0.0</v>
      </c>
      <c r="C2263" s="61">
        <v>1464.0</v>
      </c>
      <c r="D2263" s="57" t="s">
        <v>377</v>
      </c>
      <c r="E2263" s="62" t="str">
        <f t="shared" si="1"/>
        <v>Test</v>
      </c>
      <c r="F2263" s="53" t="str">
        <f t="shared" si="2"/>
        <v>Beijing_0</v>
      </c>
      <c r="G2263" s="53">
        <f t="shared" si="3"/>
        <v>0.9050937357</v>
      </c>
    </row>
    <row r="2264">
      <c r="A2264" s="61">
        <v>1.518526641E9</v>
      </c>
      <c r="B2264" s="61">
        <v>0.0</v>
      </c>
      <c r="C2264" s="61">
        <v>3228.0</v>
      </c>
      <c r="D2264" s="57" t="s">
        <v>377</v>
      </c>
      <c r="E2264" s="62" t="str">
        <f t="shared" si="1"/>
        <v>Test</v>
      </c>
      <c r="F2264" s="53" t="str">
        <f t="shared" si="2"/>
        <v>Beijing_0</v>
      </c>
      <c r="G2264" s="53">
        <f t="shared" si="3"/>
        <v>0.3172309386</v>
      </c>
    </row>
    <row r="2265">
      <c r="A2265" s="61">
        <v>1.514199262E9</v>
      </c>
      <c r="B2265" s="61">
        <v>0.0</v>
      </c>
      <c r="C2265" s="61">
        <v>1066.0</v>
      </c>
      <c r="D2265" s="57" t="s">
        <v>377</v>
      </c>
      <c r="E2265" s="62" t="str">
        <f t="shared" si="1"/>
        <v>Test</v>
      </c>
      <c r="F2265" s="53" t="str">
        <f t="shared" si="2"/>
        <v>Beijing_0</v>
      </c>
      <c r="G2265" s="53">
        <f t="shared" si="3"/>
        <v>0.9093536211</v>
      </c>
    </row>
    <row r="2266">
      <c r="A2266" s="61">
        <v>1.5180737E9</v>
      </c>
      <c r="B2266" s="61">
        <v>0.0</v>
      </c>
      <c r="C2266" s="61">
        <v>1334.0</v>
      </c>
      <c r="D2266" s="57" t="s">
        <v>377</v>
      </c>
      <c r="E2266" s="62" t="str">
        <f t="shared" si="1"/>
        <v>Test</v>
      </c>
      <c r="F2266" s="53" t="str">
        <f t="shared" si="2"/>
        <v>Beijing_0</v>
      </c>
      <c r="G2266" s="53">
        <f t="shared" si="3"/>
        <v>0.6043215293</v>
      </c>
    </row>
    <row r="2267">
      <c r="A2267" s="61">
        <v>1.517773031E9</v>
      </c>
      <c r="B2267" s="61">
        <v>0.0</v>
      </c>
      <c r="C2267" s="61">
        <v>189.0</v>
      </c>
      <c r="D2267" s="57" t="s">
        <v>377</v>
      </c>
      <c r="E2267" s="62" t="str">
        <f t="shared" si="1"/>
        <v>Test</v>
      </c>
      <c r="F2267" s="53" t="str">
        <f t="shared" si="2"/>
        <v>Beijing_0</v>
      </c>
      <c r="G2267" s="53">
        <f t="shared" si="3"/>
        <v>0.3121368868</v>
      </c>
    </row>
    <row r="2268">
      <c r="A2268" s="61">
        <v>1.51750133E9</v>
      </c>
      <c r="B2268" s="61">
        <v>0.0</v>
      </c>
      <c r="C2268" s="61">
        <v>4161.0</v>
      </c>
      <c r="D2268" s="57" t="s">
        <v>377</v>
      </c>
      <c r="E2268" s="62" t="str">
        <f t="shared" si="1"/>
        <v>Test</v>
      </c>
      <c r="F2268" s="53" t="str">
        <f t="shared" si="2"/>
        <v>Beijing_0</v>
      </c>
      <c r="G2268" s="53">
        <f t="shared" si="3"/>
        <v>0.7060422333</v>
      </c>
    </row>
    <row r="2269">
      <c r="A2269" s="61">
        <v>1.514179371E9</v>
      </c>
      <c r="B2269" s="61">
        <v>0.0</v>
      </c>
      <c r="C2269" s="61">
        <v>1739.0</v>
      </c>
      <c r="D2269" s="57" t="s">
        <v>377</v>
      </c>
      <c r="E2269" s="62" t="str">
        <f t="shared" si="1"/>
        <v>Test</v>
      </c>
      <c r="F2269" s="53" t="str">
        <f t="shared" si="2"/>
        <v>Beijing_0</v>
      </c>
      <c r="G2269" s="53">
        <f t="shared" si="3"/>
        <v>0.9242194154</v>
      </c>
    </row>
    <row r="2270">
      <c r="A2270" s="61">
        <v>1.512222421E9</v>
      </c>
      <c r="B2270" s="61">
        <v>0.0</v>
      </c>
      <c r="C2270" s="61">
        <v>2576.0</v>
      </c>
      <c r="D2270" s="57" t="s">
        <v>377</v>
      </c>
      <c r="E2270" s="62" t="str">
        <f t="shared" si="1"/>
        <v>Test</v>
      </c>
      <c r="F2270" s="53" t="str">
        <f t="shared" si="2"/>
        <v>Beijing_0</v>
      </c>
      <c r="G2270" s="53">
        <f t="shared" si="3"/>
        <v>0.1261573452</v>
      </c>
    </row>
    <row r="2271">
      <c r="A2271" s="61">
        <v>1.517122151E9</v>
      </c>
      <c r="B2271" s="61">
        <v>0.0</v>
      </c>
      <c r="C2271" s="61">
        <v>857.0</v>
      </c>
      <c r="D2271" s="57" t="s">
        <v>377</v>
      </c>
      <c r="E2271" s="62" t="str">
        <f t="shared" si="1"/>
        <v>Test</v>
      </c>
      <c r="F2271" s="53" t="str">
        <f t="shared" si="2"/>
        <v>Beijing_0</v>
      </c>
      <c r="G2271" s="53">
        <f t="shared" si="3"/>
        <v>0.9758170507</v>
      </c>
    </row>
    <row r="2272">
      <c r="A2272" s="61">
        <v>1.519961702E9</v>
      </c>
      <c r="B2272" s="61">
        <v>0.0</v>
      </c>
      <c r="C2272" s="61">
        <v>2954.0</v>
      </c>
      <c r="D2272" s="57" t="s">
        <v>377</v>
      </c>
      <c r="E2272" s="62" t="str">
        <f t="shared" si="1"/>
        <v>Test</v>
      </c>
      <c r="F2272" s="53" t="str">
        <f t="shared" si="2"/>
        <v>Beijing_0</v>
      </c>
      <c r="G2272" s="53">
        <f t="shared" si="3"/>
        <v>0.3474879347</v>
      </c>
    </row>
    <row r="2273">
      <c r="A2273" s="61">
        <v>1.519681642E9</v>
      </c>
      <c r="B2273" s="61">
        <v>0.0</v>
      </c>
      <c r="C2273" s="61">
        <v>1947.0</v>
      </c>
      <c r="D2273" s="57" t="s">
        <v>377</v>
      </c>
      <c r="E2273" s="62" t="str">
        <f t="shared" si="1"/>
        <v>Test</v>
      </c>
      <c r="F2273" s="53" t="str">
        <f t="shared" si="2"/>
        <v>Beijing_0</v>
      </c>
      <c r="G2273" s="53">
        <f t="shared" si="3"/>
        <v>0.6048506965</v>
      </c>
    </row>
    <row r="2274">
      <c r="A2274" s="61">
        <v>1.512700541E9</v>
      </c>
      <c r="B2274" s="61">
        <v>0.0</v>
      </c>
      <c r="C2274" s="61">
        <v>997.0</v>
      </c>
      <c r="D2274" s="57" t="s">
        <v>377</v>
      </c>
      <c r="E2274" s="62" t="str">
        <f t="shared" si="1"/>
        <v>Test</v>
      </c>
      <c r="F2274" s="53" t="str">
        <f t="shared" si="2"/>
        <v>Beijing_0</v>
      </c>
      <c r="G2274" s="53">
        <f t="shared" si="3"/>
        <v>0.8382608495</v>
      </c>
    </row>
    <row r="2275">
      <c r="A2275" s="61">
        <v>1.51644054E9</v>
      </c>
      <c r="B2275" s="61">
        <v>0.0</v>
      </c>
      <c r="C2275" s="61">
        <v>4045.0</v>
      </c>
      <c r="D2275" s="57" t="s">
        <v>377</v>
      </c>
      <c r="E2275" s="62" t="str">
        <f t="shared" si="1"/>
        <v>Test</v>
      </c>
      <c r="F2275" s="53" t="str">
        <f t="shared" si="2"/>
        <v>Beijing_0</v>
      </c>
      <c r="G2275" s="53">
        <f t="shared" si="3"/>
        <v>0.6035463865</v>
      </c>
    </row>
    <row r="2276">
      <c r="A2276" s="61">
        <v>1.51392383E9</v>
      </c>
      <c r="B2276" s="61">
        <v>0.0</v>
      </c>
      <c r="C2276" s="61">
        <v>1949.0</v>
      </c>
      <c r="D2276" s="57" t="s">
        <v>377</v>
      </c>
      <c r="E2276" s="62" t="str">
        <f t="shared" si="1"/>
        <v>Test</v>
      </c>
      <c r="F2276" s="53" t="str">
        <f t="shared" si="2"/>
        <v>Beijing_0</v>
      </c>
      <c r="G2276" s="53">
        <f t="shared" si="3"/>
        <v>0.4885779229</v>
      </c>
    </row>
    <row r="2277">
      <c r="A2277" s="61">
        <v>1.516391761E9</v>
      </c>
      <c r="B2277" s="61">
        <v>0.0</v>
      </c>
      <c r="C2277" s="61">
        <v>668.0</v>
      </c>
      <c r="D2277" s="57" t="s">
        <v>377</v>
      </c>
      <c r="E2277" s="62" t="str">
        <f t="shared" si="1"/>
        <v>Test</v>
      </c>
      <c r="F2277" s="53" t="str">
        <f t="shared" si="2"/>
        <v>Beijing_0</v>
      </c>
      <c r="G2277" s="53">
        <f t="shared" si="3"/>
        <v>0.1534425081</v>
      </c>
    </row>
    <row r="2278">
      <c r="A2278" s="61">
        <v>1.512953962E9</v>
      </c>
      <c r="B2278" s="61">
        <v>0.0</v>
      </c>
      <c r="C2278" s="61">
        <v>1422.0</v>
      </c>
      <c r="D2278" s="57" t="s">
        <v>377</v>
      </c>
      <c r="E2278" s="62" t="str">
        <f t="shared" si="1"/>
        <v>Test</v>
      </c>
      <c r="F2278" s="53" t="str">
        <f t="shared" si="2"/>
        <v>Beijing_0</v>
      </c>
      <c r="G2278" s="53">
        <f t="shared" si="3"/>
        <v>0.622119063</v>
      </c>
    </row>
    <row r="2279">
      <c r="A2279" s="61">
        <v>1.512749871E9</v>
      </c>
      <c r="B2279" s="61">
        <v>0.0</v>
      </c>
      <c r="C2279" s="61">
        <v>2603.0</v>
      </c>
      <c r="D2279" s="57" t="s">
        <v>377</v>
      </c>
      <c r="E2279" s="62" t="str">
        <f t="shared" si="1"/>
        <v>Test</v>
      </c>
      <c r="F2279" s="53" t="str">
        <f t="shared" si="2"/>
        <v>Beijing_0</v>
      </c>
      <c r="G2279" s="53">
        <f t="shared" si="3"/>
        <v>0.7781039255</v>
      </c>
    </row>
    <row r="2280">
      <c r="A2280" s="61">
        <v>1.51823966E9</v>
      </c>
      <c r="B2280" s="61">
        <v>0.0</v>
      </c>
      <c r="C2280" s="61">
        <v>2335.0</v>
      </c>
      <c r="D2280" s="57" t="s">
        <v>377</v>
      </c>
      <c r="E2280" s="62" t="str">
        <f t="shared" si="1"/>
        <v>Test</v>
      </c>
      <c r="F2280" s="53" t="str">
        <f t="shared" si="2"/>
        <v>Beijing_0</v>
      </c>
      <c r="G2280" s="53">
        <f t="shared" si="3"/>
        <v>0.1644616935</v>
      </c>
    </row>
    <row r="2281">
      <c r="A2281" s="61">
        <v>1.51326214E9</v>
      </c>
      <c r="B2281" s="61">
        <v>0.0</v>
      </c>
      <c r="C2281" s="61">
        <v>3610.0</v>
      </c>
      <c r="D2281" s="57" t="s">
        <v>377</v>
      </c>
      <c r="E2281" s="62" t="str">
        <f t="shared" si="1"/>
        <v>Test</v>
      </c>
      <c r="F2281" s="53" t="str">
        <f t="shared" si="2"/>
        <v>Beijing_0</v>
      </c>
      <c r="G2281" s="53">
        <f t="shared" si="3"/>
        <v>0.3966689221</v>
      </c>
    </row>
    <row r="2282">
      <c r="A2282" s="61">
        <v>1.511386392E9</v>
      </c>
      <c r="B2282" s="61">
        <v>0.0</v>
      </c>
      <c r="C2282" s="61">
        <v>1090.0</v>
      </c>
      <c r="D2282" s="57" t="s">
        <v>377</v>
      </c>
      <c r="E2282" s="62" t="str">
        <f t="shared" si="1"/>
        <v>Test</v>
      </c>
      <c r="F2282" s="53" t="str">
        <f t="shared" si="2"/>
        <v>Beijing_0</v>
      </c>
      <c r="G2282" s="53">
        <f t="shared" si="3"/>
        <v>0.0001315053171</v>
      </c>
    </row>
    <row r="2283">
      <c r="A2283" s="61">
        <v>1.515034071E9</v>
      </c>
      <c r="B2283" s="61">
        <v>0.0</v>
      </c>
      <c r="C2283" s="61">
        <v>92.0</v>
      </c>
      <c r="D2283" s="57" t="s">
        <v>377</v>
      </c>
      <c r="E2283" s="62" t="str">
        <f t="shared" si="1"/>
        <v>Test</v>
      </c>
      <c r="F2283" s="53" t="str">
        <f t="shared" si="2"/>
        <v>Beijing_0</v>
      </c>
      <c r="G2283" s="53">
        <f t="shared" si="3"/>
        <v>0.5652932624</v>
      </c>
    </row>
    <row r="2284">
      <c r="A2284" s="61">
        <v>1.512996191E9</v>
      </c>
      <c r="B2284" s="61">
        <v>0.0</v>
      </c>
      <c r="C2284" s="61">
        <v>2799.0</v>
      </c>
      <c r="D2284" s="57" t="s">
        <v>377</v>
      </c>
      <c r="E2284" s="62" t="str">
        <f t="shared" si="1"/>
        <v>Test</v>
      </c>
      <c r="F2284" s="53" t="str">
        <f t="shared" si="2"/>
        <v>Beijing_0</v>
      </c>
      <c r="G2284" s="53">
        <f t="shared" si="3"/>
        <v>0.04401863539</v>
      </c>
    </row>
    <row r="2285">
      <c r="A2285" s="61">
        <v>1.515034732E9</v>
      </c>
      <c r="B2285" s="61">
        <v>0.0</v>
      </c>
      <c r="C2285" s="61">
        <v>2074.0</v>
      </c>
      <c r="D2285" s="57" t="s">
        <v>377</v>
      </c>
      <c r="E2285" s="62" t="str">
        <f t="shared" si="1"/>
        <v>Test</v>
      </c>
      <c r="F2285" s="53" t="str">
        <f t="shared" si="2"/>
        <v>Beijing_0</v>
      </c>
      <c r="G2285" s="53">
        <f t="shared" si="3"/>
        <v>0.2212355299</v>
      </c>
    </row>
    <row r="2286">
      <c r="A2286" s="61">
        <v>1.51316527E9</v>
      </c>
      <c r="B2286" s="61">
        <v>0.0</v>
      </c>
      <c r="C2286" s="61">
        <v>1377.0</v>
      </c>
      <c r="D2286" s="57" t="s">
        <v>377</v>
      </c>
      <c r="E2286" s="62" t="str">
        <f t="shared" si="1"/>
        <v>Test</v>
      </c>
      <c r="F2286" s="53" t="str">
        <f t="shared" si="2"/>
        <v>Beijing_0</v>
      </c>
      <c r="G2286" s="53">
        <f t="shared" si="3"/>
        <v>0.3205431173</v>
      </c>
    </row>
    <row r="2287">
      <c r="A2287" s="61">
        <v>1.516980202E9</v>
      </c>
      <c r="B2287" s="61">
        <v>0.0</v>
      </c>
      <c r="C2287" s="61">
        <v>4050.0</v>
      </c>
      <c r="D2287" s="57" t="s">
        <v>377</v>
      </c>
      <c r="E2287" s="62" t="str">
        <f t="shared" si="1"/>
        <v>Test</v>
      </c>
      <c r="F2287" s="53" t="str">
        <f t="shared" si="2"/>
        <v>Beijing_0</v>
      </c>
      <c r="G2287" s="53">
        <f t="shared" si="3"/>
        <v>0.297508625</v>
      </c>
    </row>
    <row r="2288">
      <c r="A2288" s="61">
        <v>1.516470091E9</v>
      </c>
      <c r="B2288" s="61">
        <v>0.0</v>
      </c>
      <c r="C2288" s="61">
        <v>1980.0</v>
      </c>
      <c r="D2288" s="57" t="s">
        <v>377</v>
      </c>
      <c r="E2288" s="62" t="str">
        <f t="shared" si="1"/>
        <v>Test</v>
      </c>
      <c r="F2288" s="53" t="str">
        <f t="shared" si="2"/>
        <v>Beijing_0</v>
      </c>
      <c r="G2288" s="53">
        <f t="shared" si="3"/>
        <v>0.07050456697</v>
      </c>
    </row>
    <row r="2289">
      <c r="A2289" s="61">
        <v>1.516793141E9</v>
      </c>
      <c r="B2289" s="61">
        <v>0.0</v>
      </c>
      <c r="C2289" s="61">
        <v>2153.0</v>
      </c>
      <c r="D2289" s="57" t="s">
        <v>377</v>
      </c>
      <c r="E2289" s="62" t="str">
        <f t="shared" si="1"/>
        <v>Test</v>
      </c>
      <c r="F2289" s="53" t="str">
        <f t="shared" si="2"/>
        <v>Beijing_0</v>
      </c>
      <c r="G2289" s="53">
        <f t="shared" si="3"/>
        <v>0.8345863395</v>
      </c>
    </row>
    <row r="2290">
      <c r="A2290" s="61">
        <v>1.51962027E9</v>
      </c>
      <c r="B2290" s="61">
        <v>0.0</v>
      </c>
      <c r="C2290" s="61">
        <v>6035.0</v>
      </c>
      <c r="D2290" s="57" t="s">
        <v>377</v>
      </c>
      <c r="E2290" s="62" t="str">
        <f t="shared" si="1"/>
        <v>Test</v>
      </c>
      <c r="F2290" s="53" t="str">
        <f t="shared" si="2"/>
        <v>Beijing_0</v>
      </c>
      <c r="G2290" s="53">
        <f t="shared" si="3"/>
        <v>0.9785985142</v>
      </c>
    </row>
    <row r="2291">
      <c r="A2291" s="61">
        <v>1.51957342E9</v>
      </c>
      <c r="B2291" s="61">
        <v>0.0</v>
      </c>
      <c r="C2291" s="61">
        <v>61.0</v>
      </c>
      <c r="D2291" s="57" t="s">
        <v>377</v>
      </c>
      <c r="E2291" s="62" t="str">
        <f t="shared" si="1"/>
        <v>Test</v>
      </c>
      <c r="F2291" s="53" t="str">
        <f t="shared" si="2"/>
        <v>Beijing_0</v>
      </c>
      <c r="G2291" s="53">
        <f t="shared" si="3"/>
        <v>0.887609355</v>
      </c>
    </row>
    <row r="2292">
      <c r="A2292" s="61">
        <v>1.517832361E9</v>
      </c>
      <c r="B2292" s="61">
        <v>0.0</v>
      </c>
      <c r="C2292" s="61">
        <v>3137.0</v>
      </c>
      <c r="D2292" s="57" t="s">
        <v>377</v>
      </c>
      <c r="E2292" s="62" t="str">
        <f t="shared" si="1"/>
        <v>Test</v>
      </c>
      <c r="F2292" s="53" t="str">
        <f t="shared" si="2"/>
        <v>Beijing_0</v>
      </c>
      <c r="G2292" s="53">
        <f t="shared" si="3"/>
        <v>0.3749464582</v>
      </c>
    </row>
    <row r="2293">
      <c r="A2293" s="61">
        <v>1.51409744E9</v>
      </c>
      <c r="B2293" s="61">
        <v>0.0</v>
      </c>
      <c r="C2293" s="61">
        <v>1784.0</v>
      </c>
      <c r="D2293" s="57" t="s">
        <v>377</v>
      </c>
      <c r="E2293" s="62" t="str">
        <f t="shared" si="1"/>
        <v>Test</v>
      </c>
      <c r="F2293" s="53" t="str">
        <f t="shared" si="2"/>
        <v>Beijing_0</v>
      </c>
      <c r="G2293" s="53">
        <f t="shared" si="3"/>
        <v>0.8990130732</v>
      </c>
    </row>
    <row r="2294">
      <c r="A2294" s="61">
        <v>1.51128531E9</v>
      </c>
      <c r="B2294" s="61">
        <v>0.0</v>
      </c>
      <c r="C2294" s="61">
        <v>3421.0</v>
      </c>
      <c r="D2294" s="57" t="s">
        <v>377</v>
      </c>
      <c r="E2294" s="62" t="str">
        <f t="shared" si="1"/>
        <v>Test</v>
      </c>
      <c r="F2294" s="53" t="str">
        <f t="shared" si="2"/>
        <v>Beijing_0</v>
      </c>
      <c r="G2294" s="53">
        <f t="shared" si="3"/>
        <v>0.255613525</v>
      </c>
    </row>
    <row r="2295">
      <c r="A2295" s="61">
        <v>1.518769501E9</v>
      </c>
      <c r="B2295" s="61">
        <v>0.0</v>
      </c>
      <c r="C2295" s="61">
        <v>2686.0</v>
      </c>
      <c r="D2295" s="57" t="s">
        <v>377</v>
      </c>
      <c r="E2295" s="62" t="str">
        <f t="shared" si="1"/>
        <v>Test</v>
      </c>
      <c r="F2295" s="53" t="str">
        <f t="shared" si="2"/>
        <v>Beijing_0</v>
      </c>
      <c r="G2295" s="53">
        <f t="shared" si="3"/>
        <v>0.8917618669</v>
      </c>
    </row>
    <row r="2296">
      <c r="A2296" s="61">
        <v>1.511420962E9</v>
      </c>
      <c r="B2296" s="61">
        <v>0.0</v>
      </c>
      <c r="C2296" s="61">
        <v>1196.0</v>
      </c>
      <c r="D2296" s="57" t="s">
        <v>377</v>
      </c>
      <c r="E2296" s="62" t="str">
        <f t="shared" si="1"/>
        <v>Test</v>
      </c>
      <c r="F2296" s="53" t="str">
        <f t="shared" si="2"/>
        <v>Beijing_0</v>
      </c>
      <c r="G2296" s="53">
        <f t="shared" si="3"/>
        <v>0.1870468384</v>
      </c>
    </row>
    <row r="2297">
      <c r="A2297" s="61">
        <v>1.51768007E9</v>
      </c>
      <c r="B2297" s="61">
        <v>0.0</v>
      </c>
      <c r="C2297" s="61">
        <v>1725.0</v>
      </c>
      <c r="D2297" s="57" t="s">
        <v>377</v>
      </c>
      <c r="E2297" s="62" t="str">
        <f t="shared" si="1"/>
        <v>Test</v>
      </c>
      <c r="F2297" s="53" t="str">
        <f t="shared" si="2"/>
        <v>Beijing_0</v>
      </c>
      <c r="G2297" s="53">
        <f t="shared" si="3"/>
        <v>0.02979830865</v>
      </c>
    </row>
    <row r="2298">
      <c r="A2298" s="61">
        <v>1.513532782E9</v>
      </c>
      <c r="B2298" s="61">
        <v>0.0</v>
      </c>
      <c r="C2298" s="61">
        <v>555.0</v>
      </c>
      <c r="D2298" s="57" t="s">
        <v>377</v>
      </c>
      <c r="E2298" s="62" t="str">
        <f t="shared" si="1"/>
        <v>Test</v>
      </c>
      <c r="F2298" s="53" t="str">
        <f t="shared" si="2"/>
        <v>Beijing_0</v>
      </c>
      <c r="G2298" s="53">
        <f t="shared" si="3"/>
        <v>0.3078544637</v>
      </c>
    </row>
    <row r="2299">
      <c r="A2299" s="61">
        <v>1.515400772E9</v>
      </c>
      <c r="B2299" s="61">
        <v>0.0</v>
      </c>
      <c r="C2299" s="61">
        <v>2175.0</v>
      </c>
      <c r="D2299" s="57" t="s">
        <v>377</v>
      </c>
      <c r="E2299" s="62" t="str">
        <f t="shared" si="1"/>
        <v>Test</v>
      </c>
      <c r="F2299" s="53" t="str">
        <f t="shared" si="2"/>
        <v>Beijing_0</v>
      </c>
      <c r="G2299" s="53">
        <f t="shared" si="3"/>
        <v>0.8104147099</v>
      </c>
    </row>
    <row r="2300">
      <c r="A2300" s="61">
        <v>1.511302592E9</v>
      </c>
      <c r="B2300" s="61">
        <v>0.0</v>
      </c>
      <c r="C2300" s="61">
        <v>218.0</v>
      </c>
      <c r="D2300" s="57" t="s">
        <v>377</v>
      </c>
      <c r="E2300" s="62" t="str">
        <f t="shared" si="1"/>
        <v>Test</v>
      </c>
      <c r="F2300" s="53" t="str">
        <f t="shared" si="2"/>
        <v>Beijing_0</v>
      </c>
      <c r="G2300" s="53">
        <f t="shared" si="3"/>
        <v>0.3716807164</v>
      </c>
    </row>
    <row r="2301">
      <c r="A2301" s="61">
        <v>1.516264282E9</v>
      </c>
      <c r="B2301" s="61">
        <v>0.0</v>
      </c>
      <c r="C2301" s="61">
        <v>1117.0</v>
      </c>
      <c r="D2301" s="57" t="s">
        <v>377</v>
      </c>
      <c r="E2301" s="62" t="str">
        <f t="shared" si="1"/>
        <v>Test</v>
      </c>
      <c r="F2301" s="53" t="str">
        <f t="shared" si="2"/>
        <v>Beijing_0</v>
      </c>
      <c r="G2301" s="53">
        <f t="shared" si="3"/>
        <v>0.4966562365</v>
      </c>
    </row>
    <row r="2302">
      <c r="A2302" s="61">
        <v>1.51206237E9</v>
      </c>
      <c r="B2302" s="61">
        <v>0.0</v>
      </c>
      <c r="C2302" s="61">
        <v>3997.0</v>
      </c>
      <c r="D2302" s="57" t="s">
        <v>377</v>
      </c>
      <c r="E2302" s="62" t="str">
        <f t="shared" si="1"/>
        <v>Test</v>
      </c>
      <c r="F2302" s="53" t="str">
        <f t="shared" si="2"/>
        <v>Beijing_0</v>
      </c>
      <c r="G2302" s="53">
        <f t="shared" si="3"/>
        <v>0.9435616109</v>
      </c>
    </row>
    <row r="2303">
      <c r="A2303" s="61">
        <v>1.51513122E9</v>
      </c>
      <c r="B2303" s="61">
        <v>0.0</v>
      </c>
      <c r="C2303" s="61">
        <v>282.0</v>
      </c>
      <c r="D2303" s="57" t="s">
        <v>377</v>
      </c>
      <c r="E2303" s="62" t="str">
        <f t="shared" si="1"/>
        <v>Test</v>
      </c>
      <c r="F2303" s="53" t="str">
        <f t="shared" si="2"/>
        <v>Beijing_0</v>
      </c>
      <c r="G2303" s="53">
        <f t="shared" si="3"/>
        <v>0.7933314701</v>
      </c>
    </row>
    <row r="2304">
      <c r="A2304" s="61">
        <v>1.51778557E9</v>
      </c>
      <c r="B2304" s="61">
        <v>0.0</v>
      </c>
      <c r="C2304" s="61">
        <v>2116.0</v>
      </c>
      <c r="D2304" s="57" t="s">
        <v>377</v>
      </c>
      <c r="E2304" s="62" t="str">
        <f t="shared" si="1"/>
        <v>Test</v>
      </c>
      <c r="F2304" s="53" t="str">
        <f t="shared" si="2"/>
        <v>Beijing_0</v>
      </c>
      <c r="G2304" s="53">
        <f t="shared" si="3"/>
        <v>0.7786370998</v>
      </c>
    </row>
    <row r="2305">
      <c r="A2305" s="61">
        <v>1.511886831E9</v>
      </c>
      <c r="B2305" s="61">
        <v>0.0</v>
      </c>
      <c r="C2305" s="61">
        <v>3822.0</v>
      </c>
      <c r="D2305" s="57" t="s">
        <v>377</v>
      </c>
      <c r="E2305" s="62" t="str">
        <f t="shared" si="1"/>
        <v>Test</v>
      </c>
      <c r="F2305" s="53" t="str">
        <f t="shared" si="2"/>
        <v>Beijing_0</v>
      </c>
      <c r="G2305" s="53">
        <f t="shared" si="3"/>
        <v>0.2226176529</v>
      </c>
    </row>
    <row r="2306">
      <c r="A2306" s="61">
        <v>1.518293812E9</v>
      </c>
      <c r="B2306" s="61">
        <v>0.0</v>
      </c>
      <c r="C2306" s="61">
        <v>1645.0</v>
      </c>
      <c r="D2306" s="57" t="s">
        <v>377</v>
      </c>
      <c r="E2306" s="62" t="str">
        <f t="shared" si="1"/>
        <v>Test</v>
      </c>
      <c r="F2306" s="53" t="str">
        <f t="shared" si="2"/>
        <v>Beijing_0</v>
      </c>
      <c r="G2306" s="53">
        <f t="shared" si="3"/>
        <v>0.08914829445</v>
      </c>
    </row>
    <row r="2307">
      <c r="A2307" s="61">
        <v>1.513218771E9</v>
      </c>
      <c r="B2307" s="61">
        <v>0.0</v>
      </c>
      <c r="C2307" s="61">
        <v>1859.0</v>
      </c>
      <c r="D2307" s="57" t="s">
        <v>377</v>
      </c>
      <c r="E2307" s="62" t="str">
        <f t="shared" si="1"/>
        <v>Test</v>
      </c>
      <c r="F2307" s="53" t="str">
        <f t="shared" si="2"/>
        <v>Beijing_0</v>
      </c>
      <c r="G2307" s="53">
        <f t="shared" si="3"/>
        <v>0.9976127617</v>
      </c>
    </row>
    <row r="2308">
      <c r="A2308" s="61">
        <v>1.51687723E9</v>
      </c>
      <c r="B2308" s="61">
        <v>0.0</v>
      </c>
      <c r="C2308" s="61">
        <v>1261.0</v>
      </c>
      <c r="D2308" s="57" t="s">
        <v>377</v>
      </c>
      <c r="E2308" s="62" t="str">
        <f t="shared" si="1"/>
        <v>Test</v>
      </c>
      <c r="F2308" s="53" t="str">
        <f t="shared" si="2"/>
        <v>Beijing_0</v>
      </c>
      <c r="G2308" s="53">
        <f t="shared" si="3"/>
        <v>0.8090783951</v>
      </c>
    </row>
    <row r="2309">
      <c r="A2309" s="61">
        <v>1.519029222E9</v>
      </c>
      <c r="B2309" s="61">
        <v>0.0</v>
      </c>
      <c r="C2309" s="61">
        <v>507.0</v>
      </c>
      <c r="D2309" s="57" t="s">
        <v>377</v>
      </c>
      <c r="E2309" s="62" t="str">
        <f t="shared" si="1"/>
        <v>Test</v>
      </c>
      <c r="F2309" s="53" t="str">
        <f t="shared" si="2"/>
        <v>Beijing_0</v>
      </c>
      <c r="G2309" s="53">
        <f t="shared" si="3"/>
        <v>0.3356390206</v>
      </c>
    </row>
    <row r="2310">
      <c r="A2310" s="61">
        <v>1.518488441E9</v>
      </c>
      <c r="B2310" s="61">
        <v>0.0</v>
      </c>
      <c r="C2310" s="61">
        <v>646.0</v>
      </c>
      <c r="D2310" s="57" t="s">
        <v>377</v>
      </c>
      <c r="E2310" s="62" t="str">
        <f t="shared" si="1"/>
        <v>Test</v>
      </c>
      <c r="F2310" s="53" t="str">
        <f t="shared" si="2"/>
        <v>Beijing_0</v>
      </c>
      <c r="G2310" s="53">
        <f t="shared" si="3"/>
        <v>0.264552391</v>
      </c>
    </row>
    <row r="2311">
      <c r="A2311" s="61">
        <v>1.518512772E9</v>
      </c>
      <c r="B2311" s="61">
        <v>0.0</v>
      </c>
      <c r="C2311" s="61">
        <v>1121.0</v>
      </c>
      <c r="D2311" s="57" t="s">
        <v>377</v>
      </c>
      <c r="E2311" s="62" t="str">
        <f t="shared" si="1"/>
        <v>Test</v>
      </c>
      <c r="F2311" s="53" t="str">
        <f t="shared" si="2"/>
        <v>Beijing_0</v>
      </c>
      <c r="G2311" s="53">
        <f t="shared" si="3"/>
        <v>0.3368975414</v>
      </c>
    </row>
    <row r="2312">
      <c r="A2312" s="61">
        <v>1.519023051E9</v>
      </c>
      <c r="B2312" s="61">
        <v>0.0</v>
      </c>
      <c r="C2312" s="61">
        <v>2727.0</v>
      </c>
      <c r="D2312" s="57" t="s">
        <v>377</v>
      </c>
      <c r="E2312" s="62" t="str">
        <f t="shared" si="1"/>
        <v>Test</v>
      </c>
      <c r="F2312" s="53" t="str">
        <f t="shared" si="2"/>
        <v>Beijing_0</v>
      </c>
      <c r="G2312" s="53">
        <f t="shared" si="3"/>
        <v>0.4742605719</v>
      </c>
    </row>
    <row r="2313">
      <c r="A2313" s="61">
        <v>1.515029952E9</v>
      </c>
      <c r="B2313" s="61">
        <v>0.0</v>
      </c>
      <c r="C2313" s="61">
        <v>168.0</v>
      </c>
      <c r="D2313" s="57" t="s">
        <v>377</v>
      </c>
      <c r="E2313" s="62" t="str">
        <f t="shared" si="1"/>
        <v>Test</v>
      </c>
      <c r="F2313" s="53" t="str">
        <f t="shared" si="2"/>
        <v>Beijing_0</v>
      </c>
      <c r="G2313" s="53">
        <f t="shared" si="3"/>
        <v>0.5955975582</v>
      </c>
    </row>
    <row r="2314">
      <c r="A2314" s="61">
        <v>1.51160417E9</v>
      </c>
      <c r="B2314" s="61">
        <v>0.0</v>
      </c>
      <c r="C2314" s="61">
        <v>1244.0</v>
      </c>
      <c r="D2314" s="57" t="s">
        <v>377</v>
      </c>
      <c r="E2314" s="62" t="str">
        <f t="shared" si="1"/>
        <v>Test</v>
      </c>
      <c r="F2314" s="53" t="str">
        <f t="shared" si="2"/>
        <v>Beijing_0</v>
      </c>
      <c r="G2314" s="53">
        <f t="shared" si="3"/>
        <v>0.9629122998</v>
      </c>
    </row>
    <row r="2315">
      <c r="A2315" s="61">
        <v>1.516955721E9</v>
      </c>
      <c r="B2315" s="61">
        <v>0.0</v>
      </c>
      <c r="C2315" s="61">
        <v>1301.0</v>
      </c>
      <c r="D2315" s="57" t="s">
        <v>377</v>
      </c>
      <c r="E2315" s="62" t="str">
        <f t="shared" si="1"/>
        <v>Test</v>
      </c>
      <c r="F2315" s="53" t="str">
        <f t="shared" si="2"/>
        <v>Beijing_0</v>
      </c>
      <c r="G2315" s="53">
        <f t="shared" si="3"/>
        <v>0.2554408117</v>
      </c>
    </row>
    <row r="2316">
      <c r="A2316" s="61">
        <v>1.51821199E9</v>
      </c>
      <c r="B2316" s="61">
        <v>0.0</v>
      </c>
      <c r="C2316" s="61">
        <v>366.0</v>
      </c>
      <c r="D2316" s="57" t="s">
        <v>377</v>
      </c>
      <c r="E2316" s="62" t="str">
        <f t="shared" si="1"/>
        <v>Test</v>
      </c>
      <c r="F2316" s="53" t="str">
        <f t="shared" si="2"/>
        <v>Beijing_0</v>
      </c>
      <c r="G2316" s="53">
        <f t="shared" si="3"/>
        <v>0.7503779916</v>
      </c>
    </row>
    <row r="2317">
      <c r="A2317" s="61">
        <v>1.512798882E9</v>
      </c>
      <c r="B2317" s="61">
        <v>0.0</v>
      </c>
      <c r="C2317" s="61">
        <v>1705.0</v>
      </c>
      <c r="D2317" s="57" t="s">
        <v>377</v>
      </c>
      <c r="E2317" s="62" t="str">
        <f t="shared" si="1"/>
        <v>Test</v>
      </c>
      <c r="F2317" s="53" t="str">
        <f t="shared" si="2"/>
        <v>Beijing_0</v>
      </c>
      <c r="G2317" s="53">
        <f t="shared" si="3"/>
        <v>0.9929678397</v>
      </c>
    </row>
    <row r="2318">
      <c r="A2318" s="61">
        <v>1.51130348E9</v>
      </c>
      <c r="B2318" s="61">
        <v>0.0</v>
      </c>
      <c r="C2318" s="61">
        <v>478.0</v>
      </c>
      <c r="D2318" s="57" t="s">
        <v>377</v>
      </c>
      <c r="E2318" s="62" t="str">
        <f t="shared" si="1"/>
        <v>Test</v>
      </c>
      <c r="F2318" s="53" t="str">
        <f t="shared" si="2"/>
        <v>Beijing_0</v>
      </c>
      <c r="G2318" s="53">
        <f t="shared" si="3"/>
        <v>0.5611849311</v>
      </c>
    </row>
    <row r="2319">
      <c r="A2319" s="61">
        <v>1.519181371E9</v>
      </c>
      <c r="B2319" s="61">
        <v>0.0</v>
      </c>
      <c r="C2319" s="61">
        <v>1901.0</v>
      </c>
      <c r="D2319" s="57" t="s">
        <v>377</v>
      </c>
      <c r="E2319" s="62" t="str">
        <f t="shared" si="1"/>
        <v>Test</v>
      </c>
      <c r="F2319" s="53" t="str">
        <f t="shared" si="2"/>
        <v>Beijing_0</v>
      </c>
      <c r="G2319" s="53">
        <f t="shared" si="3"/>
        <v>0.4625233866</v>
      </c>
    </row>
    <row r="2320">
      <c r="A2320" s="61">
        <v>1.514952932E9</v>
      </c>
      <c r="B2320" s="61">
        <v>0.0</v>
      </c>
      <c r="C2320" s="61">
        <v>3406.0</v>
      </c>
      <c r="D2320" s="57" t="s">
        <v>377</v>
      </c>
      <c r="E2320" s="62" t="str">
        <f t="shared" si="1"/>
        <v>Test</v>
      </c>
      <c r="F2320" s="53" t="str">
        <f t="shared" si="2"/>
        <v>Beijing_0</v>
      </c>
      <c r="G2320" s="53">
        <f t="shared" si="3"/>
        <v>0.2179663472</v>
      </c>
    </row>
    <row r="2321">
      <c r="A2321" s="61">
        <v>1.5166728E9</v>
      </c>
      <c r="B2321" s="61">
        <v>0.0</v>
      </c>
      <c r="C2321" s="61">
        <v>3304.0</v>
      </c>
      <c r="D2321" s="57" t="s">
        <v>377</v>
      </c>
      <c r="E2321" s="62" t="str">
        <f t="shared" si="1"/>
        <v>Test</v>
      </c>
      <c r="F2321" s="53" t="str">
        <f t="shared" si="2"/>
        <v>Beijing_0</v>
      </c>
      <c r="G2321" s="53">
        <f t="shared" si="3"/>
        <v>0.6953578589</v>
      </c>
    </row>
    <row r="2322">
      <c r="A2322" s="61">
        <v>1.511616333E9</v>
      </c>
      <c r="B2322" s="61">
        <v>1.0</v>
      </c>
      <c r="C2322" s="61">
        <v>3034.0</v>
      </c>
      <c r="D2322" s="57" t="s">
        <v>377</v>
      </c>
      <c r="E2322" s="62" t="str">
        <f t="shared" si="1"/>
        <v>Test</v>
      </c>
      <c r="F2322" s="53" t="str">
        <f t="shared" si="2"/>
        <v>Beijing_1</v>
      </c>
      <c r="G2322" s="53">
        <f t="shared" si="3"/>
        <v>0.2760184361</v>
      </c>
    </row>
    <row r="2323">
      <c r="A2323" s="61">
        <v>1.511432276E9</v>
      </c>
      <c r="B2323" s="61">
        <v>1.0</v>
      </c>
      <c r="C2323" s="61">
        <v>1863.0</v>
      </c>
      <c r="D2323" s="57" t="s">
        <v>377</v>
      </c>
      <c r="E2323" s="62" t="str">
        <f t="shared" si="1"/>
        <v>Test</v>
      </c>
      <c r="F2323" s="53" t="str">
        <f t="shared" si="2"/>
        <v>Beijing_1</v>
      </c>
      <c r="G2323" s="53">
        <f t="shared" si="3"/>
        <v>0.2706567392</v>
      </c>
    </row>
    <row r="2324">
      <c r="A2324" s="61">
        <v>1.515424959E9</v>
      </c>
      <c r="B2324" s="61">
        <v>1.0</v>
      </c>
      <c r="C2324" s="61">
        <v>229.0</v>
      </c>
      <c r="D2324" s="57" t="s">
        <v>377</v>
      </c>
      <c r="E2324" s="62" t="str">
        <f t="shared" si="1"/>
        <v>Test</v>
      </c>
      <c r="F2324" s="53" t="str">
        <f t="shared" si="2"/>
        <v>Beijing_1</v>
      </c>
      <c r="G2324" s="53">
        <f t="shared" si="3"/>
        <v>0.8151181308</v>
      </c>
    </row>
    <row r="2325">
      <c r="A2325" s="61">
        <v>1.514090146E9</v>
      </c>
      <c r="B2325" s="61">
        <v>1.0</v>
      </c>
      <c r="C2325" s="61">
        <v>2266.0</v>
      </c>
      <c r="D2325" s="57" t="s">
        <v>377</v>
      </c>
      <c r="E2325" s="62" t="str">
        <f t="shared" si="1"/>
        <v>Test</v>
      </c>
      <c r="F2325" s="53" t="str">
        <f t="shared" si="2"/>
        <v>Beijing_1</v>
      </c>
      <c r="G2325" s="53">
        <f t="shared" si="3"/>
        <v>0.3042150364</v>
      </c>
    </row>
    <row r="2326">
      <c r="A2326" s="61">
        <v>1.518245974E9</v>
      </c>
      <c r="B2326" s="61">
        <v>1.0</v>
      </c>
      <c r="C2326" s="61">
        <v>788.0</v>
      </c>
      <c r="D2326" s="57" t="s">
        <v>377</v>
      </c>
      <c r="E2326" s="62" t="str">
        <f t="shared" si="1"/>
        <v>Test</v>
      </c>
      <c r="F2326" s="53" t="str">
        <f t="shared" si="2"/>
        <v>Beijing_1</v>
      </c>
      <c r="G2326" s="53">
        <f t="shared" si="3"/>
        <v>0.7231375869</v>
      </c>
    </row>
    <row r="2327">
      <c r="A2327" s="61">
        <v>1.518200837E9</v>
      </c>
      <c r="B2327" s="61">
        <v>1.0</v>
      </c>
      <c r="C2327" s="61">
        <v>13.0</v>
      </c>
      <c r="D2327" s="57" t="s">
        <v>377</v>
      </c>
      <c r="E2327" s="62" t="str">
        <f t="shared" si="1"/>
        <v>Test</v>
      </c>
      <c r="F2327" s="53" t="str">
        <f t="shared" si="2"/>
        <v>Beijing_1</v>
      </c>
      <c r="G2327" s="53">
        <f t="shared" si="3"/>
        <v>0.2953036272</v>
      </c>
    </row>
    <row r="2328">
      <c r="A2328" s="61">
        <v>1.513528073E9</v>
      </c>
      <c r="B2328" s="61">
        <v>1.0</v>
      </c>
      <c r="C2328" s="61">
        <v>2006.0</v>
      </c>
      <c r="D2328" s="57" t="s">
        <v>377</v>
      </c>
      <c r="E2328" s="62" t="str">
        <f t="shared" si="1"/>
        <v>Test</v>
      </c>
      <c r="F2328" s="53" t="str">
        <f t="shared" si="2"/>
        <v>Beijing_1</v>
      </c>
      <c r="G2328" s="53">
        <f t="shared" si="3"/>
        <v>0.03083506974</v>
      </c>
    </row>
    <row r="2329">
      <c r="A2329" s="61">
        <v>1.519711177E9</v>
      </c>
      <c r="B2329" s="61">
        <v>1.0</v>
      </c>
      <c r="C2329" s="61">
        <v>820.0</v>
      </c>
      <c r="D2329" s="57" t="s">
        <v>377</v>
      </c>
      <c r="E2329" s="62" t="str">
        <f t="shared" si="1"/>
        <v>Test</v>
      </c>
      <c r="F2329" s="53" t="str">
        <f t="shared" si="2"/>
        <v>Beijing_1</v>
      </c>
      <c r="G2329" s="53">
        <f t="shared" si="3"/>
        <v>0.07639628682</v>
      </c>
    </row>
    <row r="2330">
      <c r="A2330" s="61">
        <v>1.512564189E9</v>
      </c>
      <c r="B2330" s="61">
        <v>1.0</v>
      </c>
      <c r="C2330" s="61">
        <v>1704.0</v>
      </c>
      <c r="D2330" s="57" t="s">
        <v>377</v>
      </c>
      <c r="E2330" s="62" t="str">
        <f t="shared" si="1"/>
        <v>Test</v>
      </c>
      <c r="F2330" s="53" t="str">
        <f t="shared" si="2"/>
        <v>Beijing_1</v>
      </c>
      <c r="G2330" s="53">
        <f t="shared" si="3"/>
        <v>0.8386953906</v>
      </c>
    </row>
    <row r="2331">
      <c r="A2331" s="61">
        <v>1.513314624E9</v>
      </c>
      <c r="B2331" s="61">
        <v>1.0</v>
      </c>
      <c r="C2331" s="61">
        <v>4229.0</v>
      </c>
      <c r="D2331" s="57" t="s">
        <v>377</v>
      </c>
      <c r="E2331" s="62" t="str">
        <f t="shared" si="1"/>
        <v>Test</v>
      </c>
      <c r="F2331" s="53" t="str">
        <f t="shared" si="2"/>
        <v>Beijing_1</v>
      </c>
      <c r="G2331" s="53">
        <f t="shared" si="3"/>
        <v>0.7943436663</v>
      </c>
    </row>
    <row r="2332">
      <c r="A2332" s="61">
        <v>1.515753419E9</v>
      </c>
      <c r="B2332" s="61">
        <v>1.0</v>
      </c>
      <c r="C2332" s="61">
        <v>1269.0</v>
      </c>
      <c r="D2332" s="57" t="s">
        <v>377</v>
      </c>
      <c r="E2332" s="62" t="str">
        <f t="shared" si="1"/>
        <v>Test</v>
      </c>
      <c r="F2332" s="53" t="str">
        <f t="shared" si="2"/>
        <v>Beijing_1</v>
      </c>
      <c r="G2332" s="53">
        <f t="shared" si="3"/>
        <v>0.01816209465</v>
      </c>
    </row>
    <row r="2333">
      <c r="A2333" s="61">
        <v>1.517956765E9</v>
      </c>
      <c r="B2333" s="61">
        <v>1.0</v>
      </c>
      <c r="C2333" s="61">
        <v>3790.0</v>
      </c>
      <c r="D2333" s="57" t="s">
        <v>377</v>
      </c>
      <c r="E2333" s="62" t="str">
        <f t="shared" si="1"/>
        <v>Test</v>
      </c>
      <c r="F2333" s="53" t="str">
        <f t="shared" si="2"/>
        <v>Beijing_1</v>
      </c>
      <c r="G2333" s="53">
        <f t="shared" si="3"/>
        <v>0.3639280654</v>
      </c>
    </row>
    <row r="2334">
      <c r="A2334" s="61">
        <v>1.517316225E9</v>
      </c>
      <c r="B2334" s="61">
        <v>1.0</v>
      </c>
      <c r="C2334" s="61">
        <v>3989.0</v>
      </c>
      <c r="D2334" s="57" t="s">
        <v>377</v>
      </c>
      <c r="E2334" s="62" t="str">
        <f t="shared" si="1"/>
        <v>Test</v>
      </c>
      <c r="F2334" s="53" t="str">
        <f t="shared" si="2"/>
        <v>Beijing_1</v>
      </c>
      <c r="G2334" s="53">
        <f t="shared" si="3"/>
        <v>0.277489496</v>
      </c>
    </row>
    <row r="2335">
      <c r="A2335" s="61">
        <v>1.516377488E9</v>
      </c>
      <c r="B2335" s="61">
        <v>1.0</v>
      </c>
      <c r="C2335" s="61">
        <v>850.0</v>
      </c>
      <c r="D2335" s="57" t="s">
        <v>377</v>
      </c>
      <c r="E2335" s="62" t="str">
        <f t="shared" si="1"/>
        <v>Test</v>
      </c>
      <c r="F2335" s="53" t="str">
        <f t="shared" si="2"/>
        <v>Beijing_1</v>
      </c>
      <c r="G2335" s="53">
        <f t="shared" si="3"/>
        <v>0.8522703321</v>
      </c>
    </row>
    <row r="2336">
      <c r="A2336" s="61">
        <v>1.519603106E9</v>
      </c>
      <c r="B2336" s="61">
        <v>1.0</v>
      </c>
      <c r="C2336" s="61">
        <v>1312.0</v>
      </c>
      <c r="D2336" s="57" t="s">
        <v>377</v>
      </c>
      <c r="E2336" s="62" t="str">
        <f t="shared" si="1"/>
        <v>Test</v>
      </c>
      <c r="F2336" s="53" t="str">
        <f t="shared" si="2"/>
        <v>Beijing_1</v>
      </c>
      <c r="G2336" s="53">
        <f t="shared" si="3"/>
        <v>0.9163182486</v>
      </c>
    </row>
    <row r="2337">
      <c r="A2337" s="61">
        <v>1.518990656E9</v>
      </c>
      <c r="B2337" s="61">
        <v>1.0</v>
      </c>
      <c r="C2337" s="61">
        <v>456.0</v>
      </c>
      <c r="D2337" s="57" t="s">
        <v>377</v>
      </c>
      <c r="E2337" s="62" t="str">
        <f t="shared" si="1"/>
        <v>Test</v>
      </c>
      <c r="F2337" s="53" t="str">
        <f t="shared" si="2"/>
        <v>Beijing_1</v>
      </c>
      <c r="G2337" s="53">
        <f t="shared" si="3"/>
        <v>0.03016588891</v>
      </c>
    </row>
    <row r="2338">
      <c r="A2338" s="61">
        <v>1.516900048E9</v>
      </c>
      <c r="B2338" s="61">
        <v>1.0</v>
      </c>
      <c r="C2338" s="61">
        <v>1601.0</v>
      </c>
      <c r="D2338" s="57" t="s">
        <v>377</v>
      </c>
      <c r="E2338" s="62" t="str">
        <f t="shared" si="1"/>
        <v>Test</v>
      </c>
      <c r="F2338" s="53" t="str">
        <f t="shared" si="2"/>
        <v>Beijing_1</v>
      </c>
      <c r="G2338" s="53">
        <f t="shared" si="3"/>
        <v>0.9156373899</v>
      </c>
    </row>
    <row r="2339">
      <c r="A2339" s="61">
        <v>1.518419488E9</v>
      </c>
      <c r="B2339" s="61">
        <v>1.0</v>
      </c>
      <c r="C2339" s="61">
        <v>1359.0</v>
      </c>
      <c r="D2339" s="57" t="s">
        <v>377</v>
      </c>
      <c r="E2339" s="62" t="str">
        <f t="shared" si="1"/>
        <v>Test</v>
      </c>
      <c r="F2339" s="53" t="str">
        <f t="shared" si="2"/>
        <v>Beijing_1</v>
      </c>
      <c r="G2339" s="53">
        <f t="shared" si="3"/>
        <v>0.9471132965</v>
      </c>
    </row>
    <row r="2340">
      <c r="A2340" s="61">
        <v>1.514063357E9</v>
      </c>
      <c r="B2340" s="61">
        <v>1.0</v>
      </c>
      <c r="C2340" s="61">
        <v>1667.0</v>
      </c>
      <c r="D2340" s="57" t="s">
        <v>377</v>
      </c>
      <c r="E2340" s="62" t="str">
        <f t="shared" si="1"/>
        <v>Test</v>
      </c>
      <c r="F2340" s="53" t="str">
        <f t="shared" si="2"/>
        <v>Beijing_1</v>
      </c>
      <c r="G2340" s="53">
        <f t="shared" si="3"/>
        <v>0.1368596059</v>
      </c>
    </row>
    <row r="2341">
      <c r="A2341" s="61">
        <v>1.511918529E9</v>
      </c>
      <c r="B2341" s="61">
        <v>1.0</v>
      </c>
      <c r="C2341" s="61">
        <v>318.0</v>
      </c>
      <c r="D2341" s="57" t="s">
        <v>377</v>
      </c>
      <c r="E2341" s="62" t="str">
        <f t="shared" si="1"/>
        <v>Test</v>
      </c>
      <c r="F2341" s="53" t="str">
        <f t="shared" si="2"/>
        <v>Beijing_1</v>
      </c>
      <c r="G2341" s="53">
        <f t="shared" si="3"/>
        <v>0.01169536248</v>
      </c>
    </row>
    <row r="2342">
      <c r="A2342" s="61">
        <v>1.517255356E9</v>
      </c>
      <c r="B2342" s="61">
        <v>1.0</v>
      </c>
      <c r="C2342" s="61">
        <v>1832.0</v>
      </c>
      <c r="D2342" s="57" t="s">
        <v>377</v>
      </c>
      <c r="E2342" s="62" t="str">
        <f t="shared" si="1"/>
        <v>Test</v>
      </c>
      <c r="F2342" s="53" t="str">
        <f t="shared" si="2"/>
        <v>Beijing_1</v>
      </c>
      <c r="G2342" s="53">
        <f t="shared" si="3"/>
        <v>0.7542497117</v>
      </c>
    </row>
    <row r="2343">
      <c r="A2343" s="61">
        <v>1.519019516E9</v>
      </c>
      <c r="B2343" s="61">
        <v>1.0</v>
      </c>
      <c r="C2343" s="61">
        <v>2883.0</v>
      </c>
      <c r="D2343" s="57" t="s">
        <v>377</v>
      </c>
      <c r="E2343" s="62" t="str">
        <f t="shared" si="1"/>
        <v>Test</v>
      </c>
      <c r="F2343" s="53" t="str">
        <f t="shared" si="2"/>
        <v>Beijing_1</v>
      </c>
      <c r="G2343" s="53">
        <f t="shared" si="3"/>
        <v>0.1773391262</v>
      </c>
    </row>
    <row r="2344">
      <c r="A2344" s="61">
        <v>1.514940236E9</v>
      </c>
      <c r="B2344" s="61">
        <v>1.0</v>
      </c>
      <c r="C2344" s="61">
        <v>310.0</v>
      </c>
      <c r="D2344" s="57" t="s">
        <v>377</v>
      </c>
      <c r="E2344" s="62" t="str">
        <f t="shared" si="1"/>
        <v>Test</v>
      </c>
      <c r="F2344" s="53" t="str">
        <f t="shared" si="2"/>
        <v>Beijing_1</v>
      </c>
      <c r="G2344" s="53">
        <f t="shared" si="3"/>
        <v>0.490980235</v>
      </c>
    </row>
    <row r="2345">
      <c r="A2345" s="61">
        <v>1.517528235E9</v>
      </c>
      <c r="B2345" s="61">
        <v>1.0</v>
      </c>
      <c r="C2345" s="61">
        <v>5051.0</v>
      </c>
      <c r="D2345" s="57" t="s">
        <v>377</v>
      </c>
      <c r="E2345" s="62" t="str">
        <f t="shared" si="1"/>
        <v>Test</v>
      </c>
      <c r="F2345" s="53" t="str">
        <f t="shared" si="2"/>
        <v>Beijing_1</v>
      </c>
      <c r="G2345" s="53">
        <f t="shared" si="3"/>
        <v>0.5126995423</v>
      </c>
    </row>
    <row r="2346">
      <c r="A2346" s="61">
        <v>1.512056396E9</v>
      </c>
      <c r="B2346" s="61">
        <v>1.0</v>
      </c>
      <c r="C2346" s="61">
        <v>2994.0</v>
      </c>
      <c r="D2346" s="57" t="s">
        <v>377</v>
      </c>
      <c r="E2346" s="62" t="str">
        <f t="shared" si="1"/>
        <v>Test</v>
      </c>
      <c r="F2346" s="53" t="str">
        <f t="shared" si="2"/>
        <v>Beijing_1</v>
      </c>
      <c r="G2346" s="53">
        <f t="shared" si="3"/>
        <v>0.3458363067</v>
      </c>
    </row>
    <row r="2347">
      <c r="A2347" s="61">
        <v>1.519819746E9</v>
      </c>
      <c r="B2347" s="61">
        <v>1.0</v>
      </c>
      <c r="C2347" s="61">
        <v>2547.0</v>
      </c>
      <c r="D2347" s="57" t="s">
        <v>377</v>
      </c>
      <c r="E2347" s="62" t="str">
        <f t="shared" si="1"/>
        <v>Test</v>
      </c>
      <c r="F2347" s="53" t="str">
        <f t="shared" si="2"/>
        <v>Beijing_1</v>
      </c>
      <c r="G2347" s="53">
        <f t="shared" si="3"/>
        <v>0.5714895515</v>
      </c>
    </row>
    <row r="2348">
      <c r="A2348" s="61">
        <v>1.516818087E9</v>
      </c>
      <c r="B2348" s="61">
        <v>1.0</v>
      </c>
      <c r="C2348" s="61">
        <v>1712.0</v>
      </c>
      <c r="D2348" s="57" t="s">
        <v>377</v>
      </c>
      <c r="E2348" s="62" t="str">
        <f t="shared" si="1"/>
        <v>Test</v>
      </c>
      <c r="F2348" s="53" t="str">
        <f t="shared" si="2"/>
        <v>Beijing_1</v>
      </c>
      <c r="G2348" s="53">
        <f t="shared" si="3"/>
        <v>0.8133769631</v>
      </c>
    </row>
    <row r="2349">
      <c r="A2349" s="61">
        <v>1.512421637E9</v>
      </c>
      <c r="B2349" s="61">
        <v>1.0</v>
      </c>
      <c r="C2349" s="61">
        <v>1809.0</v>
      </c>
      <c r="D2349" s="57" t="s">
        <v>377</v>
      </c>
      <c r="E2349" s="62" t="str">
        <f t="shared" si="1"/>
        <v>Test</v>
      </c>
      <c r="F2349" s="53" t="str">
        <f t="shared" si="2"/>
        <v>Beijing_1</v>
      </c>
      <c r="G2349" s="53">
        <f t="shared" si="3"/>
        <v>0.5421501551</v>
      </c>
    </row>
    <row r="2350">
      <c r="A2350" s="61">
        <v>1.515072903E9</v>
      </c>
      <c r="B2350" s="61">
        <v>1.0</v>
      </c>
      <c r="C2350" s="61">
        <v>2427.0</v>
      </c>
      <c r="D2350" s="57" t="s">
        <v>377</v>
      </c>
      <c r="E2350" s="62" t="str">
        <f t="shared" si="1"/>
        <v>Test</v>
      </c>
      <c r="F2350" s="53" t="str">
        <f t="shared" si="2"/>
        <v>Beijing_1</v>
      </c>
      <c r="G2350" s="53">
        <f t="shared" si="3"/>
        <v>0.8466249706</v>
      </c>
    </row>
    <row r="2351">
      <c r="A2351" s="61">
        <v>1.519246848E9</v>
      </c>
      <c r="B2351" s="61">
        <v>1.0</v>
      </c>
      <c r="C2351" s="61">
        <v>1236.0</v>
      </c>
      <c r="D2351" s="57" t="s">
        <v>377</v>
      </c>
      <c r="E2351" s="62" t="str">
        <f t="shared" si="1"/>
        <v>Test</v>
      </c>
      <c r="F2351" s="53" t="str">
        <f t="shared" si="2"/>
        <v>Beijing_1</v>
      </c>
      <c r="G2351" s="53">
        <f t="shared" si="3"/>
        <v>0.4550756931</v>
      </c>
    </row>
    <row r="2352">
      <c r="A2352" s="61">
        <v>1.512539969E9</v>
      </c>
      <c r="B2352" s="61">
        <v>1.0</v>
      </c>
      <c r="C2352" s="61">
        <v>4090.0</v>
      </c>
      <c r="D2352" s="57" t="s">
        <v>377</v>
      </c>
      <c r="E2352" s="62" t="str">
        <f t="shared" si="1"/>
        <v>Test</v>
      </c>
      <c r="F2352" s="53" t="str">
        <f t="shared" si="2"/>
        <v>Beijing_1</v>
      </c>
      <c r="G2352" s="53">
        <f t="shared" si="3"/>
        <v>0.1726744234</v>
      </c>
    </row>
    <row r="2353">
      <c r="A2353" s="61">
        <v>1.514061954E9</v>
      </c>
      <c r="B2353" s="61">
        <v>1.0</v>
      </c>
      <c r="C2353" s="61">
        <v>636.0</v>
      </c>
      <c r="D2353" s="57" t="s">
        <v>377</v>
      </c>
      <c r="E2353" s="62" t="str">
        <f t="shared" si="1"/>
        <v>Test</v>
      </c>
      <c r="F2353" s="53" t="str">
        <f t="shared" si="2"/>
        <v>Beijing_1</v>
      </c>
      <c r="G2353" s="53">
        <f t="shared" si="3"/>
        <v>0.6340634653</v>
      </c>
    </row>
    <row r="2354">
      <c r="A2354" s="61">
        <v>1.515000445E9</v>
      </c>
      <c r="B2354" s="61">
        <v>1.0</v>
      </c>
      <c r="C2354" s="61">
        <v>691.0</v>
      </c>
      <c r="D2354" s="57" t="s">
        <v>377</v>
      </c>
      <c r="E2354" s="62" t="str">
        <f t="shared" si="1"/>
        <v>Test</v>
      </c>
      <c r="F2354" s="53" t="str">
        <f t="shared" si="2"/>
        <v>Beijing_1</v>
      </c>
      <c r="G2354" s="53">
        <f t="shared" si="3"/>
        <v>0.9356680561</v>
      </c>
    </row>
    <row r="2355">
      <c r="A2355" s="61">
        <v>1.513643043E9</v>
      </c>
      <c r="B2355" s="61">
        <v>1.0</v>
      </c>
      <c r="C2355" s="61">
        <v>809.0</v>
      </c>
      <c r="D2355" s="57" t="s">
        <v>377</v>
      </c>
      <c r="E2355" s="62" t="str">
        <f t="shared" si="1"/>
        <v>Test</v>
      </c>
      <c r="F2355" s="53" t="str">
        <f t="shared" si="2"/>
        <v>Beijing_1</v>
      </c>
      <c r="G2355" s="53">
        <f t="shared" si="3"/>
        <v>0.8072535768</v>
      </c>
    </row>
    <row r="2356">
      <c r="A2356" s="61">
        <v>1.513431108E9</v>
      </c>
      <c r="B2356" s="61">
        <v>1.0</v>
      </c>
      <c r="C2356" s="61">
        <v>450.0</v>
      </c>
      <c r="D2356" s="57" t="s">
        <v>377</v>
      </c>
      <c r="E2356" s="62" t="str">
        <f t="shared" si="1"/>
        <v>Test</v>
      </c>
      <c r="F2356" s="53" t="str">
        <f t="shared" si="2"/>
        <v>Beijing_1</v>
      </c>
      <c r="G2356" s="53">
        <f t="shared" si="3"/>
        <v>0.8492270119</v>
      </c>
    </row>
    <row r="2357">
      <c r="A2357" s="61">
        <v>1.514628713E9</v>
      </c>
      <c r="B2357" s="61">
        <v>1.0</v>
      </c>
      <c r="C2357" s="61">
        <v>1115.0</v>
      </c>
      <c r="D2357" s="57" t="s">
        <v>377</v>
      </c>
      <c r="E2357" s="62" t="str">
        <f t="shared" si="1"/>
        <v>Test</v>
      </c>
      <c r="F2357" s="53" t="str">
        <f t="shared" si="2"/>
        <v>Beijing_1</v>
      </c>
      <c r="G2357" s="53">
        <f t="shared" si="3"/>
        <v>0.6271936247</v>
      </c>
    </row>
    <row r="2358">
      <c r="A2358" s="61">
        <v>1.514933198E9</v>
      </c>
      <c r="B2358" s="61">
        <v>1.0</v>
      </c>
      <c r="C2358" s="61">
        <v>42.0</v>
      </c>
      <c r="D2358" s="57" t="s">
        <v>377</v>
      </c>
      <c r="E2358" s="62" t="str">
        <f t="shared" si="1"/>
        <v>Test</v>
      </c>
      <c r="F2358" s="53" t="str">
        <f t="shared" si="2"/>
        <v>Beijing_1</v>
      </c>
      <c r="G2358" s="53">
        <f t="shared" si="3"/>
        <v>0.1355575939</v>
      </c>
    </row>
    <row r="2359">
      <c r="A2359" s="61">
        <v>1.516616976E9</v>
      </c>
      <c r="B2359" s="61">
        <v>1.0</v>
      </c>
      <c r="C2359" s="61">
        <v>1377.0</v>
      </c>
      <c r="D2359" s="57" t="s">
        <v>377</v>
      </c>
      <c r="E2359" s="62" t="str">
        <f t="shared" si="1"/>
        <v>Test</v>
      </c>
      <c r="F2359" s="53" t="str">
        <f t="shared" si="2"/>
        <v>Beijing_1</v>
      </c>
      <c r="G2359" s="53">
        <f t="shared" si="3"/>
        <v>0.9040645357</v>
      </c>
    </row>
    <row r="2360">
      <c r="A2360" s="61">
        <v>1.516437118E9</v>
      </c>
      <c r="B2360" s="61">
        <v>1.0</v>
      </c>
      <c r="C2360" s="61">
        <v>1570.0</v>
      </c>
      <c r="D2360" s="57" t="s">
        <v>377</v>
      </c>
      <c r="E2360" s="62" t="str">
        <f t="shared" si="1"/>
        <v>Test</v>
      </c>
      <c r="F2360" s="53" t="str">
        <f t="shared" si="2"/>
        <v>Beijing_1</v>
      </c>
      <c r="G2360" s="53">
        <f t="shared" si="3"/>
        <v>0.00818474571</v>
      </c>
    </row>
    <row r="2361">
      <c r="A2361" s="61">
        <v>1.517691016E9</v>
      </c>
      <c r="B2361" s="61">
        <v>1.0</v>
      </c>
      <c r="C2361" s="61">
        <v>3816.0</v>
      </c>
      <c r="D2361" s="57" t="s">
        <v>377</v>
      </c>
      <c r="E2361" s="62" t="str">
        <f t="shared" si="1"/>
        <v>Test</v>
      </c>
      <c r="F2361" s="53" t="str">
        <f t="shared" si="2"/>
        <v>Beijing_1</v>
      </c>
      <c r="G2361" s="53">
        <f t="shared" si="3"/>
        <v>0.3229202574</v>
      </c>
    </row>
    <row r="2362">
      <c r="A2362" s="61">
        <v>1.513923158E9</v>
      </c>
      <c r="B2362" s="61">
        <v>1.0</v>
      </c>
      <c r="C2362" s="61">
        <v>2115.0</v>
      </c>
      <c r="D2362" s="57" t="s">
        <v>377</v>
      </c>
      <c r="E2362" s="62" t="str">
        <f t="shared" si="1"/>
        <v>Test</v>
      </c>
      <c r="F2362" s="53" t="str">
        <f t="shared" si="2"/>
        <v>Beijing_1</v>
      </c>
      <c r="G2362" s="53">
        <f t="shared" si="3"/>
        <v>0.5197647111</v>
      </c>
    </row>
    <row r="2363">
      <c r="A2363" s="61">
        <v>1.511432168E9</v>
      </c>
      <c r="B2363" s="61">
        <v>1.0</v>
      </c>
      <c r="C2363" s="61">
        <v>2421.0</v>
      </c>
      <c r="D2363" s="57" t="s">
        <v>377</v>
      </c>
      <c r="E2363" s="62" t="str">
        <f t="shared" si="1"/>
        <v>Test</v>
      </c>
      <c r="F2363" s="53" t="str">
        <f t="shared" si="2"/>
        <v>Beijing_1</v>
      </c>
      <c r="G2363" s="53">
        <f t="shared" si="3"/>
        <v>0.3155315684</v>
      </c>
    </row>
    <row r="2364">
      <c r="A2364" s="61">
        <v>1.514772114E9</v>
      </c>
      <c r="B2364" s="61">
        <v>1.0</v>
      </c>
      <c r="C2364" s="61">
        <v>1904.0</v>
      </c>
      <c r="D2364" s="57" t="s">
        <v>377</v>
      </c>
      <c r="E2364" s="62" t="str">
        <f t="shared" si="1"/>
        <v>Test</v>
      </c>
      <c r="F2364" s="53" t="str">
        <f t="shared" si="2"/>
        <v>Beijing_1</v>
      </c>
      <c r="G2364" s="53">
        <f t="shared" si="3"/>
        <v>0.3990300693</v>
      </c>
    </row>
    <row r="2365">
      <c r="A2365" s="61">
        <v>1.515468487E9</v>
      </c>
      <c r="B2365" s="61">
        <v>1.0</v>
      </c>
      <c r="C2365" s="61">
        <v>923.0</v>
      </c>
      <c r="D2365" s="57" t="s">
        <v>377</v>
      </c>
      <c r="E2365" s="62" t="str">
        <f t="shared" si="1"/>
        <v>Test</v>
      </c>
      <c r="F2365" s="53" t="str">
        <f t="shared" si="2"/>
        <v>Beijing_1</v>
      </c>
      <c r="G2365" s="53">
        <f t="shared" si="3"/>
        <v>0.6887184015</v>
      </c>
    </row>
    <row r="2366">
      <c r="A2366" s="61">
        <v>1.513023653E9</v>
      </c>
      <c r="B2366" s="61">
        <v>1.0</v>
      </c>
      <c r="C2366" s="61">
        <v>1420.0</v>
      </c>
      <c r="D2366" s="57" t="s">
        <v>377</v>
      </c>
      <c r="E2366" s="62" t="str">
        <f t="shared" si="1"/>
        <v>Test</v>
      </c>
      <c r="F2366" s="53" t="str">
        <f t="shared" si="2"/>
        <v>Beijing_1</v>
      </c>
      <c r="G2366" s="53">
        <f t="shared" si="3"/>
        <v>0.3980645823</v>
      </c>
    </row>
    <row r="2367">
      <c r="A2367" s="61">
        <v>1.515355916E9</v>
      </c>
      <c r="B2367" s="61">
        <v>1.0</v>
      </c>
      <c r="C2367" s="61">
        <v>4945.0</v>
      </c>
      <c r="D2367" s="57" t="s">
        <v>377</v>
      </c>
      <c r="E2367" s="62" t="str">
        <f t="shared" si="1"/>
        <v>Test</v>
      </c>
      <c r="F2367" s="53" t="str">
        <f t="shared" si="2"/>
        <v>Beijing_1</v>
      </c>
      <c r="G2367" s="53">
        <f t="shared" si="3"/>
        <v>0.5006610453</v>
      </c>
    </row>
    <row r="2368">
      <c r="A2368" s="61">
        <v>1.515877489E9</v>
      </c>
      <c r="B2368" s="61">
        <v>1.0</v>
      </c>
      <c r="C2368" s="61">
        <v>4061.0</v>
      </c>
      <c r="D2368" s="57" t="s">
        <v>377</v>
      </c>
      <c r="E2368" s="62" t="str">
        <f t="shared" si="1"/>
        <v>Test</v>
      </c>
      <c r="F2368" s="53" t="str">
        <f t="shared" si="2"/>
        <v>Beijing_1</v>
      </c>
      <c r="G2368" s="53">
        <f t="shared" si="3"/>
        <v>0.4723636977</v>
      </c>
    </row>
    <row r="2369">
      <c r="A2369" s="61">
        <v>1.519964305E9</v>
      </c>
      <c r="B2369" s="61">
        <v>1.0</v>
      </c>
      <c r="C2369" s="61">
        <v>2059.0</v>
      </c>
      <c r="D2369" s="57" t="s">
        <v>377</v>
      </c>
      <c r="E2369" s="62" t="str">
        <f t="shared" si="1"/>
        <v>Test</v>
      </c>
      <c r="F2369" s="53" t="str">
        <f t="shared" si="2"/>
        <v>Beijing_1</v>
      </c>
      <c r="G2369" s="53">
        <f t="shared" si="3"/>
        <v>0.02948330049</v>
      </c>
    </row>
    <row r="2370">
      <c r="A2370" s="61">
        <v>1.518050849E9</v>
      </c>
      <c r="B2370" s="61">
        <v>1.0</v>
      </c>
      <c r="C2370" s="61">
        <v>98.0</v>
      </c>
      <c r="D2370" s="57" t="s">
        <v>377</v>
      </c>
      <c r="E2370" s="62" t="str">
        <f t="shared" si="1"/>
        <v>Test</v>
      </c>
      <c r="F2370" s="53" t="str">
        <f t="shared" si="2"/>
        <v>Beijing_1</v>
      </c>
      <c r="G2370" s="53">
        <f t="shared" si="3"/>
        <v>0.334203413</v>
      </c>
    </row>
    <row r="2371">
      <c r="A2371" s="61">
        <v>1.519714599E9</v>
      </c>
      <c r="B2371" s="61">
        <v>1.0</v>
      </c>
      <c r="C2371" s="61">
        <v>1633.0</v>
      </c>
      <c r="D2371" s="57" t="s">
        <v>377</v>
      </c>
      <c r="E2371" s="62" t="str">
        <f t="shared" si="1"/>
        <v>Test</v>
      </c>
      <c r="F2371" s="53" t="str">
        <f t="shared" si="2"/>
        <v>Beijing_1</v>
      </c>
      <c r="G2371" s="53">
        <f t="shared" si="3"/>
        <v>0.8274062764</v>
      </c>
    </row>
    <row r="2372">
      <c r="A2372" s="61">
        <v>1.512404808E9</v>
      </c>
      <c r="B2372" s="61">
        <v>1.0</v>
      </c>
      <c r="C2372" s="61">
        <v>1783.0</v>
      </c>
      <c r="D2372" s="57" t="s">
        <v>377</v>
      </c>
      <c r="E2372" s="62" t="str">
        <f t="shared" si="1"/>
        <v>Test</v>
      </c>
      <c r="F2372" s="53" t="str">
        <f t="shared" si="2"/>
        <v>Beijing_1</v>
      </c>
      <c r="G2372" s="53">
        <f t="shared" si="3"/>
        <v>0.02053683162</v>
      </c>
    </row>
    <row r="2373">
      <c r="A2373" s="61">
        <v>1.518445979E9</v>
      </c>
      <c r="B2373" s="61">
        <v>1.0</v>
      </c>
      <c r="C2373" s="61">
        <v>663.0</v>
      </c>
      <c r="D2373" s="57" t="s">
        <v>377</v>
      </c>
      <c r="E2373" s="62" t="str">
        <f t="shared" si="1"/>
        <v>Test</v>
      </c>
      <c r="F2373" s="53" t="str">
        <f t="shared" si="2"/>
        <v>Beijing_1</v>
      </c>
      <c r="G2373" s="53">
        <f t="shared" si="3"/>
        <v>0.2101139444</v>
      </c>
    </row>
    <row r="2374">
      <c r="A2374" s="61">
        <v>1.518949544E9</v>
      </c>
      <c r="B2374" s="61">
        <v>1.0</v>
      </c>
      <c r="C2374" s="61">
        <v>2801.0</v>
      </c>
      <c r="D2374" s="57" t="s">
        <v>377</v>
      </c>
      <c r="E2374" s="62" t="str">
        <f t="shared" si="1"/>
        <v>Test</v>
      </c>
      <c r="F2374" s="53" t="str">
        <f t="shared" si="2"/>
        <v>Beijing_1</v>
      </c>
      <c r="G2374" s="53">
        <f t="shared" si="3"/>
        <v>0.7689092186</v>
      </c>
    </row>
    <row r="2375">
      <c r="A2375" s="61">
        <v>1.513858986E9</v>
      </c>
      <c r="B2375" s="61">
        <v>1.0</v>
      </c>
      <c r="C2375" s="61">
        <v>1920.0</v>
      </c>
      <c r="D2375" s="57" t="s">
        <v>377</v>
      </c>
      <c r="E2375" s="62" t="str">
        <f t="shared" si="1"/>
        <v>Test</v>
      </c>
      <c r="F2375" s="53" t="str">
        <f t="shared" si="2"/>
        <v>Beijing_1</v>
      </c>
      <c r="G2375" s="53">
        <f t="shared" si="3"/>
        <v>0.8339080057</v>
      </c>
    </row>
    <row r="2376">
      <c r="A2376" s="61">
        <v>1.513029027E9</v>
      </c>
      <c r="B2376" s="61">
        <v>1.0</v>
      </c>
      <c r="C2376" s="61">
        <v>3976.0</v>
      </c>
      <c r="D2376" s="57" t="s">
        <v>377</v>
      </c>
      <c r="E2376" s="62" t="str">
        <f t="shared" si="1"/>
        <v>Test</v>
      </c>
      <c r="F2376" s="53" t="str">
        <f t="shared" si="2"/>
        <v>Beijing_1</v>
      </c>
      <c r="G2376" s="53">
        <f t="shared" si="3"/>
        <v>0.8207983169</v>
      </c>
    </row>
    <row r="2377">
      <c r="A2377" s="61">
        <v>1.511341806E9</v>
      </c>
      <c r="B2377" s="61">
        <v>1.0</v>
      </c>
      <c r="C2377" s="61">
        <v>2478.0</v>
      </c>
      <c r="D2377" s="57" t="s">
        <v>377</v>
      </c>
      <c r="E2377" s="62" t="str">
        <f t="shared" si="1"/>
        <v>Test</v>
      </c>
      <c r="F2377" s="53" t="str">
        <f t="shared" si="2"/>
        <v>Beijing_1</v>
      </c>
      <c r="G2377" s="53">
        <f t="shared" si="3"/>
        <v>0.58014333</v>
      </c>
    </row>
    <row r="2378">
      <c r="A2378" s="61">
        <v>1.515523156E9</v>
      </c>
      <c r="B2378" s="61">
        <v>1.0</v>
      </c>
      <c r="C2378" s="61">
        <v>1202.0</v>
      </c>
      <c r="D2378" s="57" t="s">
        <v>377</v>
      </c>
      <c r="E2378" s="62" t="str">
        <f t="shared" si="1"/>
        <v>Test</v>
      </c>
      <c r="F2378" s="53" t="str">
        <f t="shared" si="2"/>
        <v>Beijing_1</v>
      </c>
      <c r="G2378" s="53">
        <f t="shared" si="3"/>
        <v>0.5965435557</v>
      </c>
    </row>
    <row r="2379">
      <c r="A2379" s="61">
        <v>1.515889316E9</v>
      </c>
      <c r="B2379" s="61">
        <v>1.0</v>
      </c>
      <c r="C2379" s="61">
        <v>5148.0</v>
      </c>
      <c r="D2379" s="57" t="s">
        <v>377</v>
      </c>
      <c r="E2379" s="62" t="str">
        <f t="shared" si="1"/>
        <v>Test</v>
      </c>
      <c r="F2379" s="53" t="str">
        <f t="shared" si="2"/>
        <v>Beijing_1</v>
      </c>
      <c r="G2379" s="53">
        <f t="shared" si="3"/>
        <v>0.9428339122</v>
      </c>
    </row>
    <row r="2380">
      <c r="A2380" s="61">
        <v>1.514847575E9</v>
      </c>
      <c r="B2380" s="61">
        <v>1.0</v>
      </c>
      <c r="C2380" s="61">
        <v>535.0</v>
      </c>
      <c r="D2380" s="57" t="s">
        <v>377</v>
      </c>
      <c r="E2380" s="62" t="str">
        <f t="shared" si="1"/>
        <v>Test</v>
      </c>
      <c r="F2380" s="53" t="str">
        <f t="shared" si="2"/>
        <v>Beijing_1</v>
      </c>
      <c r="G2380" s="53">
        <f t="shared" si="3"/>
        <v>0.7879451074</v>
      </c>
    </row>
    <row r="2381">
      <c r="A2381" s="61">
        <v>1.517486637E9</v>
      </c>
      <c r="B2381" s="61">
        <v>1.0</v>
      </c>
      <c r="C2381" s="61">
        <v>3865.0</v>
      </c>
      <c r="D2381" s="57" t="s">
        <v>377</v>
      </c>
      <c r="E2381" s="62" t="str">
        <f t="shared" si="1"/>
        <v>Test</v>
      </c>
      <c r="F2381" s="53" t="str">
        <f t="shared" si="2"/>
        <v>Beijing_1</v>
      </c>
      <c r="G2381" s="53">
        <f t="shared" si="3"/>
        <v>0.7248348522</v>
      </c>
    </row>
    <row r="2382">
      <c r="A2382" s="61">
        <v>1.513193289E9</v>
      </c>
      <c r="B2382" s="61">
        <v>1.0</v>
      </c>
      <c r="C2382" s="61">
        <v>2272.0</v>
      </c>
      <c r="D2382" s="57" t="s">
        <v>377</v>
      </c>
      <c r="E2382" s="62" t="str">
        <f t="shared" si="1"/>
        <v>Test</v>
      </c>
      <c r="F2382" s="53" t="str">
        <f t="shared" si="2"/>
        <v>Beijing_1</v>
      </c>
      <c r="G2382" s="53">
        <f t="shared" si="3"/>
        <v>0.275136572</v>
      </c>
    </row>
    <row r="2383">
      <c r="A2383" s="61">
        <v>1.519441447E9</v>
      </c>
      <c r="B2383" s="61">
        <v>1.0</v>
      </c>
      <c r="C2383" s="61">
        <v>949.0</v>
      </c>
      <c r="D2383" s="57" t="s">
        <v>377</v>
      </c>
      <c r="E2383" s="62" t="str">
        <f t="shared" si="1"/>
        <v>Test</v>
      </c>
      <c r="F2383" s="53" t="str">
        <f t="shared" si="2"/>
        <v>Beijing_1</v>
      </c>
      <c r="G2383" s="53">
        <f t="shared" si="3"/>
        <v>0.6423979926</v>
      </c>
    </row>
    <row r="2384">
      <c r="A2384" s="61">
        <v>1.513119428E9</v>
      </c>
      <c r="B2384" s="61">
        <v>1.0</v>
      </c>
      <c r="C2384" s="61">
        <v>2389.0</v>
      </c>
      <c r="D2384" s="57" t="s">
        <v>377</v>
      </c>
      <c r="E2384" s="62" t="str">
        <f t="shared" si="1"/>
        <v>Test</v>
      </c>
      <c r="F2384" s="53" t="str">
        <f t="shared" si="2"/>
        <v>Beijing_1</v>
      </c>
      <c r="G2384" s="53">
        <f t="shared" si="3"/>
        <v>0.8280350598</v>
      </c>
    </row>
    <row r="2385">
      <c r="A2385" s="61">
        <v>1.517876126E9</v>
      </c>
      <c r="B2385" s="61">
        <v>1.0</v>
      </c>
      <c r="C2385" s="61">
        <v>344.0</v>
      </c>
      <c r="D2385" s="57" t="s">
        <v>377</v>
      </c>
      <c r="E2385" s="62" t="str">
        <f t="shared" si="1"/>
        <v>Test</v>
      </c>
      <c r="F2385" s="53" t="str">
        <f t="shared" si="2"/>
        <v>Beijing_1</v>
      </c>
      <c r="G2385" s="53">
        <f t="shared" si="3"/>
        <v>0.5470487325</v>
      </c>
    </row>
    <row r="2386">
      <c r="A2386" s="61">
        <v>1.516920503E9</v>
      </c>
      <c r="B2386" s="61">
        <v>1.0</v>
      </c>
      <c r="C2386" s="61">
        <v>1232.0</v>
      </c>
      <c r="D2386" s="57" t="s">
        <v>377</v>
      </c>
      <c r="E2386" s="62" t="str">
        <f t="shared" si="1"/>
        <v>Test</v>
      </c>
      <c r="F2386" s="53" t="str">
        <f t="shared" si="2"/>
        <v>Beijing_1</v>
      </c>
      <c r="G2386" s="53">
        <f t="shared" si="3"/>
        <v>0.437243239</v>
      </c>
    </row>
    <row r="2387">
      <c r="A2387" s="61">
        <v>1.516579684E9</v>
      </c>
      <c r="B2387" s="61">
        <v>1.0</v>
      </c>
      <c r="C2387" s="61">
        <v>2670.0</v>
      </c>
      <c r="D2387" s="57" t="s">
        <v>377</v>
      </c>
      <c r="E2387" s="62" t="str">
        <f t="shared" si="1"/>
        <v>Test</v>
      </c>
      <c r="F2387" s="53" t="str">
        <f t="shared" si="2"/>
        <v>Beijing_1</v>
      </c>
      <c r="G2387" s="53">
        <f t="shared" si="3"/>
        <v>0.3556473533</v>
      </c>
    </row>
    <row r="2388">
      <c r="A2388" s="61">
        <v>1.517353017E9</v>
      </c>
      <c r="B2388" s="61">
        <v>1.0</v>
      </c>
      <c r="C2388" s="61">
        <v>2321.0</v>
      </c>
      <c r="D2388" s="57" t="s">
        <v>377</v>
      </c>
      <c r="E2388" s="62" t="str">
        <f t="shared" si="1"/>
        <v>Test</v>
      </c>
      <c r="F2388" s="53" t="str">
        <f t="shared" si="2"/>
        <v>Beijing_1</v>
      </c>
      <c r="G2388" s="53">
        <f t="shared" si="3"/>
        <v>0.9255409203</v>
      </c>
    </row>
    <row r="2389">
      <c r="A2389" s="61">
        <v>1.515144529E9</v>
      </c>
      <c r="B2389" s="61">
        <v>1.0</v>
      </c>
      <c r="C2389" s="61">
        <v>3195.0</v>
      </c>
      <c r="D2389" s="57" t="s">
        <v>377</v>
      </c>
      <c r="E2389" s="62" t="str">
        <f t="shared" si="1"/>
        <v>Test</v>
      </c>
      <c r="F2389" s="53" t="str">
        <f t="shared" si="2"/>
        <v>Beijing_1</v>
      </c>
      <c r="G2389" s="53">
        <f t="shared" si="3"/>
        <v>0.4703133399</v>
      </c>
    </row>
    <row r="2390">
      <c r="A2390" s="61">
        <v>1.518815619E9</v>
      </c>
      <c r="B2390" s="61">
        <v>1.0</v>
      </c>
      <c r="C2390" s="61">
        <v>6060.0</v>
      </c>
      <c r="D2390" s="57" t="s">
        <v>377</v>
      </c>
      <c r="E2390" s="62" t="str">
        <f t="shared" si="1"/>
        <v>Test</v>
      </c>
      <c r="F2390" s="53" t="str">
        <f t="shared" si="2"/>
        <v>Beijing_1</v>
      </c>
      <c r="G2390" s="53">
        <f t="shared" si="3"/>
        <v>0.5130038095</v>
      </c>
    </row>
    <row r="2391">
      <c r="A2391" s="61">
        <v>1.516407523E9</v>
      </c>
      <c r="B2391" s="61">
        <v>1.0</v>
      </c>
      <c r="C2391" s="61">
        <v>4672.0</v>
      </c>
      <c r="D2391" s="57" t="s">
        <v>377</v>
      </c>
      <c r="E2391" s="62" t="str">
        <f t="shared" si="1"/>
        <v>Test</v>
      </c>
      <c r="F2391" s="53" t="str">
        <f t="shared" si="2"/>
        <v>Beijing_1</v>
      </c>
      <c r="G2391" s="53">
        <f t="shared" si="3"/>
        <v>0.8338628319</v>
      </c>
    </row>
    <row r="2392">
      <c r="A2392" s="61">
        <v>1.516680155E9</v>
      </c>
      <c r="B2392" s="61">
        <v>1.0</v>
      </c>
      <c r="C2392" s="61">
        <v>743.0</v>
      </c>
      <c r="D2392" s="57" t="s">
        <v>377</v>
      </c>
      <c r="E2392" s="62" t="str">
        <f t="shared" si="1"/>
        <v>Test</v>
      </c>
      <c r="F2392" s="53" t="str">
        <f t="shared" si="2"/>
        <v>Beijing_1</v>
      </c>
      <c r="G2392" s="53">
        <f t="shared" si="3"/>
        <v>0.9933952307</v>
      </c>
    </row>
    <row r="2393">
      <c r="A2393" s="61">
        <v>1.512348018E9</v>
      </c>
      <c r="B2393" s="61">
        <v>1.0</v>
      </c>
      <c r="C2393" s="61">
        <v>814.0</v>
      </c>
      <c r="D2393" s="57" t="s">
        <v>377</v>
      </c>
      <c r="E2393" s="62" t="str">
        <f t="shared" si="1"/>
        <v>Test</v>
      </c>
      <c r="F2393" s="53" t="str">
        <f t="shared" si="2"/>
        <v>Beijing_1</v>
      </c>
      <c r="G2393" s="53">
        <f t="shared" si="3"/>
        <v>0.7459206977</v>
      </c>
    </row>
    <row r="2394">
      <c r="A2394" s="61">
        <v>1.512046323E9</v>
      </c>
      <c r="B2394" s="61">
        <v>1.0</v>
      </c>
      <c r="C2394" s="61">
        <v>2534.0</v>
      </c>
      <c r="D2394" s="57" t="s">
        <v>377</v>
      </c>
      <c r="E2394" s="62" t="str">
        <f t="shared" si="1"/>
        <v>Test</v>
      </c>
      <c r="F2394" s="53" t="str">
        <f t="shared" si="2"/>
        <v>Beijing_1</v>
      </c>
      <c r="G2394" s="53">
        <f t="shared" si="3"/>
        <v>0.5769865084</v>
      </c>
    </row>
    <row r="2395">
      <c r="A2395" s="61">
        <v>1.519016687E9</v>
      </c>
      <c r="B2395" s="61">
        <v>1.0</v>
      </c>
      <c r="C2395" s="61">
        <v>3585.0</v>
      </c>
      <c r="D2395" s="57" t="s">
        <v>377</v>
      </c>
      <c r="E2395" s="62" t="str">
        <f t="shared" si="1"/>
        <v>Test</v>
      </c>
      <c r="F2395" s="53" t="str">
        <f t="shared" si="2"/>
        <v>Beijing_1</v>
      </c>
      <c r="G2395" s="53">
        <f t="shared" si="3"/>
        <v>0.9304270505</v>
      </c>
    </row>
    <row r="2396">
      <c r="A2396" s="61">
        <v>1.513779889E9</v>
      </c>
      <c r="B2396" s="61">
        <v>1.0</v>
      </c>
      <c r="C2396" s="61">
        <v>4539.0</v>
      </c>
      <c r="D2396" s="57" t="s">
        <v>377</v>
      </c>
      <c r="E2396" s="62" t="str">
        <f t="shared" si="1"/>
        <v>Test</v>
      </c>
      <c r="F2396" s="53" t="str">
        <f t="shared" si="2"/>
        <v>Beijing_1</v>
      </c>
      <c r="G2396" s="53">
        <f t="shared" si="3"/>
        <v>0.6686957703</v>
      </c>
    </row>
    <row r="2397">
      <c r="A2397" s="61">
        <v>1.516524197E9</v>
      </c>
      <c r="B2397" s="61">
        <v>1.0</v>
      </c>
      <c r="C2397" s="61">
        <v>336.0</v>
      </c>
      <c r="D2397" s="57" t="s">
        <v>377</v>
      </c>
      <c r="E2397" s="62" t="str">
        <f t="shared" si="1"/>
        <v>Test</v>
      </c>
      <c r="F2397" s="53" t="str">
        <f t="shared" si="2"/>
        <v>Beijing_1</v>
      </c>
      <c r="G2397" s="53">
        <f t="shared" si="3"/>
        <v>0.9454973063</v>
      </c>
    </row>
    <row r="2398">
      <c r="A2398" s="61">
        <v>1.516896126E9</v>
      </c>
      <c r="B2398" s="61">
        <v>1.0</v>
      </c>
      <c r="C2398" s="61">
        <v>594.0</v>
      </c>
      <c r="D2398" s="57" t="s">
        <v>377</v>
      </c>
      <c r="E2398" s="62" t="str">
        <f t="shared" si="1"/>
        <v>Test</v>
      </c>
      <c r="F2398" s="53" t="str">
        <f t="shared" si="2"/>
        <v>Beijing_1</v>
      </c>
      <c r="G2398" s="53">
        <f t="shared" si="3"/>
        <v>0.4868369682</v>
      </c>
    </row>
    <row r="2399">
      <c r="A2399" s="61">
        <v>1.515332759E9</v>
      </c>
      <c r="B2399" s="61">
        <v>1.0</v>
      </c>
      <c r="C2399" s="61">
        <v>2742.0</v>
      </c>
      <c r="D2399" s="57" t="s">
        <v>377</v>
      </c>
      <c r="E2399" s="62" t="str">
        <f t="shared" si="1"/>
        <v>Test</v>
      </c>
      <c r="F2399" s="53" t="str">
        <f t="shared" si="2"/>
        <v>Beijing_1</v>
      </c>
      <c r="G2399" s="53">
        <f t="shared" si="3"/>
        <v>0.03827130117</v>
      </c>
    </row>
    <row r="2400">
      <c r="A2400" s="61">
        <v>1.511626408E9</v>
      </c>
      <c r="B2400" s="61">
        <v>1.0</v>
      </c>
      <c r="C2400" s="61">
        <v>1812.0</v>
      </c>
      <c r="D2400" s="57" t="s">
        <v>377</v>
      </c>
      <c r="E2400" s="62" t="str">
        <f t="shared" si="1"/>
        <v>Test</v>
      </c>
      <c r="F2400" s="53" t="str">
        <f t="shared" si="2"/>
        <v>Beijing_1</v>
      </c>
      <c r="G2400" s="53">
        <f t="shared" si="3"/>
        <v>0.5464117811</v>
      </c>
    </row>
    <row r="2401">
      <c r="A2401" s="61">
        <v>1.519443026E9</v>
      </c>
      <c r="B2401" s="61">
        <v>1.0</v>
      </c>
      <c r="C2401" s="61">
        <v>3779.0</v>
      </c>
      <c r="D2401" s="57" t="s">
        <v>377</v>
      </c>
      <c r="E2401" s="62" t="str">
        <f t="shared" si="1"/>
        <v>Test</v>
      </c>
      <c r="F2401" s="53" t="str">
        <f t="shared" si="2"/>
        <v>Beijing_1</v>
      </c>
      <c r="G2401" s="53">
        <f t="shared" si="3"/>
        <v>0.7253844483</v>
      </c>
    </row>
    <row r="2402">
      <c r="A2402" s="61">
        <v>1.513312207E9</v>
      </c>
      <c r="B2402" s="61">
        <v>1.0</v>
      </c>
      <c r="C2402" s="61">
        <v>3808.0</v>
      </c>
      <c r="D2402" s="57" t="s">
        <v>377</v>
      </c>
      <c r="E2402" s="62" t="str">
        <f t="shared" si="1"/>
        <v>Test</v>
      </c>
      <c r="F2402" s="53" t="str">
        <f t="shared" si="2"/>
        <v>Beijing_1</v>
      </c>
      <c r="G2402" s="53">
        <f t="shared" si="3"/>
        <v>0.394452277</v>
      </c>
    </row>
    <row r="2403">
      <c r="A2403" s="61">
        <v>1.511611445E9</v>
      </c>
      <c r="B2403" s="61">
        <v>1.0</v>
      </c>
      <c r="C2403" s="61">
        <v>1687.0</v>
      </c>
      <c r="D2403" s="57" t="s">
        <v>377</v>
      </c>
      <c r="E2403" s="62" t="str">
        <f t="shared" si="1"/>
        <v>Test</v>
      </c>
      <c r="F2403" s="53" t="str">
        <f t="shared" si="2"/>
        <v>Beijing_1</v>
      </c>
      <c r="G2403" s="53">
        <f t="shared" si="3"/>
        <v>0.3070209434</v>
      </c>
    </row>
    <row r="2404">
      <c r="A2404" s="61">
        <v>1.514903589E9</v>
      </c>
      <c r="B2404" s="61">
        <v>1.0</v>
      </c>
      <c r="C2404" s="61">
        <v>3118.0</v>
      </c>
      <c r="D2404" s="57" t="s">
        <v>377</v>
      </c>
      <c r="E2404" s="62" t="str">
        <f t="shared" si="1"/>
        <v>Test</v>
      </c>
      <c r="F2404" s="53" t="str">
        <f t="shared" si="2"/>
        <v>Beijing_1</v>
      </c>
      <c r="G2404" s="53">
        <f t="shared" si="3"/>
        <v>0.3092510695</v>
      </c>
    </row>
    <row r="2405">
      <c r="A2405" s="61">
        <v>1.514497448E9</v>
      </c>
      <c r="B2405" s="61">
        <v>1.0</v>
      </c>
      <c r="C2405" s="61">
        <v>2066.0</v>
      </c>
      <c r="D2405" s="57" t="s">
        <v>377</v>
      </c>
      <c r="E2405" s="62" t="str">
        <f t="shared" si="1"/>
        <v>Test</v>
      </c>
      <c r="F2405" s="53" t="str">
        <f t="shared" si="2"/>
        <v>Beijing_1</v>
      </c>
      <c r="G2405" s="53">
        <f t="shared" si="3"/>
        <v>0.8602952022</v>
      </c>
    </row>
    <row r="2406">
      <c r="A2406" s="61">
        <v>1.513311575E9</v>
      </c>
      <c r="B2406" s="61">
        <v>1.0</v>
      </c>
      <c r="C2406" s="61">
        <v>3123.0</v>
      </c>
      <c r="D2406" s="57" t="s">
        <v>377</v>
      </c>
      <c r="E2406" s="62" t="str">
        <f t="shared" si="1"/>
        <v>Test</v>
      </c>
      <c r="F2406" s="53" t="str">
        <f t="shared" si="2"/>
        <v>Beijing_1</v>
      </c>
      <c r="G2406" s="53">
        <f t="shared" si="3"/>
        <v>0.8793451472</v>
      </c>
    </row>
    <row r="2407">
      <c r="A2407" s="61">
        <v>1.518808846E9</v>
      </c>
      <c r="B2407" s="61">
        <v>1.0</v>
      </c>
      <c r="C2407" s="61">
        <v>952.0</v>
      </c>
      <c r="D2407" s="57" t="s">
        <v>377</v>
      </c>
      <c r="E2407" s="62" t="str">
        <f t="shared" si="1"/>
        <v>Test</v>
      </c>
      <c r="F2407" s="53" t="str">
        <f t="shared" si="2"/>
        <v>Beijing_1</v>
      </c>
      <c r="G2407" s="53">
        <f t="shared" si="3"/>
        <v>0.9952163362</v>
      </c>
    </row>
    <row r="2408">
      <c r="A2408" s="61">
        <v>1.518030778E9</v>
      </c>
      <c r="B2408" s="61">
        <v>1.0</v>
      </c>
      <c r="C2408" s="61">
        <v>1498.0</v>
      </c>
      <c r="D2408" s="57" t="s">
        <v>377</v>
      </c>
      <c r="E2408" s="62" t="str">
        <f t="shared" si="1"/>
        <v>Test</v>
      </c>
      <c r="F2408" s="53" t="str">
        <f t="shared" si="2"/>
        <v>Beijing_1</v>
      </c>
      <c r="G2408" s="53">
        <f t="shared" si="3"/>
        <v>0.8339190959</v>
      </c>
    </row>
    <row r="2409">
      <c r="A2409" s="61">
        <v>1.514612197E9</v>
      </c>
      <c r="B2409" s="61">
        <v>1.0</v>
      </c>
      <c r="C2409" s="61">
        <v>106.0</v>
      </c>
      <c r="D2409" s="57" t="s">
        <v>377</v>
      </c>
      <c r="E2409" s="62" t="str">
        <f t="shared" si="1"/>
        <v>Test</v>
      </c>
      <c r="F2409" s="53" t="str">
        <f t="shared" si="2"/>
        <v>Beijing_1</v>
      </c>
      <c r="G2409" s="53">
        <f t="shared" si="3"/>
        <v>0.3610978451</v>
      </c>
    </row>
    <row r="2410">
      <c r="A2410" s="61">
        <v>1.511312374E9</v>
      </c>
      <c r="B2410" s="61">
        <v>1.0</v>
      </c>
      <c r="C2410" s="61">
        <v>3713.0</v>
      </c>
      <c r="D2410" s="57" t="s">
        <v>377</v>
      </c>
      <c r="E2410" s="62" t="str">
        <f t="shared" si="1"/>
        <v>Test</v>
      </c>
      <c r="F2410" s="53" t="str">
        <f t="shared" si="2"/>
        <v>Beijing_1</v>
      </c>
      <c r="G2410" s="53">
        <f t="shared" si="3"/>
        <v>0.2790566646</v>
      </c>
    </row>
    <row r="2411">
      <c r="A2411" s="61">
        <v>1.511338696E9</v>
      </c>
      <c r="B2411" s="61">
        <v>1.0</v>
      </c>
      <c r="C2411" s="61">
        <v>2698.0</v>
      </c>
      <c r="D2411" s="57" t="s">
        <v>377</v>
      </c>
      <c r="E2411" s="62" t="str">
        <f t="shared" si="1"/>
        <v>Test</v>
      </c>
      <c r="F2411" s="53" t="str">
        <f t="shared" si="2"/>
        <v>Beijing_1</v>
      </c>
      <c r="G2411" s="53">
        <f t="shared" si="3"/>
        <v>0.9584943635</v>
      </c>
    </row>
    <row r="2412">
      <c r="A2412" s="61">
        <v>1.518149205E9</v>
      </c>
      <c r="B2412" s="61">
        <v>1.0</v>
      </c>
      <c r="C2412" s="61">
        <v>507.0</v>
      </c>
      <c r="D2412" s="57" t="s">
        <v>377</v>
      </c>
      <c r="E2412" s="62" t="str">
        <f t="shared" si="1"/>
        <v>Test</v>
      </c>
      <c r="F2412" s="53" t="str">
        <f t="shared" si="2"/>
        <v>Beijing_1</v>
      </c>
      <c r="G2412" s="53">
        <f t="shared" si="3"/>
        <v>0.6323208772</v>
      </c>
    </row>
    <row r="2413">
      <c r="A2413" s="61">
        <v>1.518052805E9</v>
      </c>
      <c r="B2413" s="61">
        <v>1.0</v>
      </c>
      <c r="C2413" s="61">
        <v>4197.0</v>
      </c>
      <c r="D2413" s="57" t="s">
        <v>377</v>
      </c>
      <c r="E2413" s="62" t="str">
        <f t="shared" si="1"/>
        <v>Test</v>
      </c>
      <c r="F2413" s="53" t="str">
        <f t="shared" si="2"/>
        <v>Beijing_1</v>
      </c>
      <c r="G2413" s="53">
        <f t="shared" si="3"/>
        <v>0.2152085839</v>
      </c>
    </row>
    <row r="2414">
      <c r="A2414" s="61">
        <v>1.513468078E9</v>
      </c>
      <c r="B2414" s="61">
        <v>1.0</v>
      </c>
      <c r="C2414" s="61">
        <v>1984.0</v>
      </c>
      <c r="D2414" s="57" t="s">
        <v>377</v>
      </c>
      <c r="E2414" s="62" t="str">
        <f t="shared" si="1"/>
        <v>Test</v>
      </c>
      <c r="F2414" s="53" t="str">
        <f t="shared" si="2"/>
        <v>Beijing_1</v>
      </c>
      <c r="G2414" s="53">
        <f t="shared" si="3"/>
        <v>0.2729235261</v>
      </c>
    </row>
    <row r="2415">
      <c r="A2415" s="61">
        <v>1.514588609E9</v>
      </c>
      <c r="B2415" s="61">
        <v>1.0</v>
      </c>
      <c r="C2415" s="61">
        <v>3746.0</v>
      </c>
      <c r="D2415" s="57" t="s">
        <v>377</v>
      </c>
      <c r="E2415" s="62" t="str">
        <f t="shared" si="1"/>
        <v>Test</v>
      </c>
      <c r="F2415" s="53" t="str">
        <f t="shared" si="2"/>
        <v>Beijing_1</v>
      </c>
      <c r="G2415" s="53">
        <f t="shared" si="3"/>
        <v>0.3263732604</v>
      </c>
    </row>
    <row r="2416">
      <c r="A2416" s="61">
        <v>1.511367634E9</v>
      </c>
      <c r="B2416" s="61">
        <v>1.0</v>
      </c>
      <c r="C2416" s="61">
        <v>1877.0</v>
      </c>
      <c r="D2416" s="57" t="s">
        <v>377</v>
      </c>
      <c r="E2416" s="62" t="str">
        <f t="shared" si="1"/>
        <v>Test</v>
      </c>
      <c r="F2416" s="53" t="str">
        <f t="shared" si="2"/>
        <v>Beijing_1</v>
      </c>
      <c r="G2416" s="53">
        <f t="shared" si="3"/>
        <v>0.9208268163</v>
      </c>
    </row>
    <row r="2417">
      <c r="A2417" s="61">
        <v>1.514884989E9</v>
      </c>
      <c r="B2417" s="61">
        <v>1.0</v>
      </c>
      <c r="C2417" s="61">
        <v>961.0</v>
      </c>
      <c r="D2417" s="57" t="s">
        <v>377</v>
      </c>
      <c r="E2417" s="62" t="str">
        <f t="shared" si="1"/>
        <v>Test</v>
      </c>
      <c r="F2417" s="53" t="str">
        <f t="shared" si="2"/>
        <v>Beijing_1</v>
      </c>
      <c r="G2417" s="53">
        <f t="shared" si="3"/>
        <v>0.9179585991</v>
      </c>
    </row>
    <row r="2418">
      <c r="A2418" s="61">
        <v>1.512869229E9</v>
      </c>
      <c r="B2418" s="61">
        <v>1.0</v>
      </c>
      <c r="C2418" s="61">
        <v>544.0</v>
      </c>
      <c r="D2418" s="57" t="s">
        <v>377</v>
      </c>
      <c r="E2418" s="62" t="str">
        <f t="shared" si="1"/>
        <v>Test</v>
      </c>
      <c r="F2418" s="53" t="str">
        <f t="shared" si="2"/>
        <v>Beijing_1</v>
      </c>
      <c r="G2418" s="53">
        <f t="shared" si="3"/>
        <v>0.4131994336</v>
      </c>
    </row>
    <row r="2419">
      <c r="A2419" s="61">
        <v>1.512283208E9</v>
      </c>
      <c r="B2419" s="61">
        <v>1.0</v>
      </c>
      <c r="C2419" s="61">
        <v>116.0</v>
      </c>
      <c r="D2419" s="57" t="s">
        <v>377</v>
      </c>
      <c r="E2419" s="62" t="str">
        <f t="shared" si="1"/>
        <v>Test</v>
      </c>
      <c r="F2419" s="53" t="str">
        <f t="shared" si="2"/>
        <v>Beijing_1</v>
      </c>
      <c r="G2419" s="53">
        <f t="shared" si="3"/>
        <v>0.8782915948</v>
      </c>
    </row>
    <row r="2420">
      <c r="A2420" s="61">
        <v>1.515669447E9</v>
      </c>
      <c r="B2420" s="61">
        <v>1.0</v>
      </c>
      <c r="C2420" s="61">
        <v>2045.0</v>
      </c>
      <c r="D2420" s="57" t="s">
        <v>377</v>
      </c>
      <c r="E2420" s="62" t="str">
        <f t="shared" si="1"/>
        <v>Test</v>
      </c>
      <c r="F2420" s="53" t="str">
        <f t="shared" si="2"/>
        <v>Beijing_1</v>
      </c>
      <c r="G2420" s="53">
        <f t="shared" si="3"/>
        <v>0.2015446569</v>
      </c>
    </row>
    <row r="2421">
      <c r="A2421" s="61">
        <v>1.518311295E9</v>
      </c>
      <c r="B2421" s="61">
        <v>1.0</v>
      </c>
      <c r="C2421" s="61">
        <v>3643.0</v>
      </c>
      <c r="D2421" s="57" t="s">
        <v>377</v>
      </c>
      <c r="E2421" s="62" t="str">
        <f t="shared" si="1"/>
        <v>Test</v>
      </c>
      <c r="F2421" s="53" t="str">
        <f t="shared" si="2"/>
        <v>Beijing_1</v>
      </c>
      <c r="G2421" s="53">
        <f t="shared" si="3"/>
        <v>0.4994342835</v>
      </c>
    </row>
    <row r="2422">
      <c r="A2422" s="61">
        <v>1.514037424E9</v>
      </c>
      <c r="B2422" s="61">
        <v>1.0</v>
      </c>
      <c r="C2422" s="61">
        <v>3015.0</v>
      </c>
      <c r="D2422" s="57" t="s">
        <v>377</v>
      </c>
      <c r="E2422" s="62" t="str">
        <f t="shared" si="1"/>
        <v>Test</v>
      </c>
      <c r="F2422" s="53" t="str">
        <f t="shared" si="2"/>
        <v>Beijing_1</v>
      </c>
      <c r="G2422" s="53">
        <f t="shared" si="3"/>
        <v>0.09147632543</v>
      </c>
    </row>
    <row r="2423">
      <c r="A2423" s="61">
        <v>1.516493549E9</v>
      </c>
      <c r="B2423" s="61">
        <v>1.0</v>
      </c>
      <c r="C2423" s="61">
        <v>935.0</v>
      </c>
      <c r="D2423" s="57" t="s">
        <v>377</v>
      </c>
      <c r="E2423" s="62" t="str">
        <f t="shared" si="1"/>
        <v>Test</v>
      </c>
      <c r="F2423" s="53" t="str">
        <f t="shared" si="2"/>
        <v>Beijing_1</v>
      </c>
      <c r="G2423" s="53">
        <f t="shared" si="3"/>
        <v>0.4938097409</v>
      </c>
    </row>
    <row r="2424">
      <c r="A2424" s="61">
        <v>1.516227199E9</v>
      </c>
      <c r="B2424" s="61">
        <v>1.0</v>
      </c>
      <c r="C2424" s="61">
        <v>2399.0</v>
      </c>
      <c r="D2424" s="57" t="s">
        <v>377</v>
      </c>
      <c r="E2424" s="62" t="str">
        <f t="shared" si="1"/>
        <v>Test</v>
      </c>
      <c r="F2424" s="53" t="str">
        <f t="shared" si="2"/>
        <v>Beijing_1</v>
      </c>
      <c r="G2424" s="53">
        <f t="shared" si="3"/>
        <v>0.4866089349</v>
      </c>
    </row>
    <row r="2425">
      <c r="A2425" s="61">
        <v>1.514863143E9</v>
      </c>
      <c r="B2425" s="61">
        <v>1.0</v>
      </c>
      <c r="C2425" s="61">
        <v>1837.0</v>
      </c>
      <c r="D2425" s="57" t="s">
        <v>377</v>
      </c>
      <c r="E2425" s="62" t="str">
        <f t="shared" si="1"/>
        <v>Test</v>
      </c>
      <c r="F2425" s="53" t="str">
        <f t="shared" si="2"/>
        <v>Beijing_1</v>
      </c>
      <c r="G2425" s="53">
        <f t="shared" si="3"/>
        <v>0.1936713656</v>
      </c>
    </row>
    <row r="2426">
      <c r="A2426" s="61">
        <v>1.517139568E9</v>
      </c>
      <c r="B2426" s="61">
        <v>1.0</v>
      </c>
      <c r="C2426" s="61">
        <v>2942.0</v>
      </c>
      <c r="D2426" s="57" t="s">
        <v>377</v>
      </c>
      <c r="E2426" s="62" t="str">
        <f t="shared" si="1"/>
        <v>Test</v>
      </c>
      <c r="F2426" s="53" t="str">
        <f t="shared" si="2"/>
        <v>Beijing_1</v>
      </c>
      <c r="G2426" s="53">
        <f t="shared" si="3"/>
        <v>0.3785463984</v>
      </c>
    </row>
    <row r="2427">
      <c r="A2427" s="61">
        <v>1.513005269E9</v>
      </c>
      <c r="B2427" s="61">
        <v>1.0</v>
      </c>
      <c r="C2427" s="61">
        <v>2170.0</v>
      </c>
      <c r="D2427" s="57" t="s">
        <v>377</v>
      </c>
      <c r="E2427" s="62" t="str">
        <f t="shared" si="1"/>
        <v>Test</v>
      </c>
      <c r="F2427" s="53" t="str">
        <f t="shared" si="2"/>
        <v>Beijing_1</v>
      </c>
      <c r="G2427" s="53">
        <f t="shared" si="3"/>
        <v>0.3223899305</v>
      </c>
    </row>
    <row r="2428">
      <c r="A2428" s="61">
        <v>1.511566265E9</v>
      </c>
      <c r="B2428" s="61">
        <v>1.0</v>
      </c>
      <c r="C2428" s="61">
        <v>508.0</v>
      </c>
      <c r="D2428" s="57" t="s">
        <v>377</v>
      </c>
      <c r="E2428" s="62" t="str">
        <f t="shared" si="1"/>
        <v>Test</v>
      </c>
      <c r="F2428" s="53" t="str">
        <f t="shared" si="2"/>
        <v>Beijing_1</v>
      </c>
      <c r="G2428" s="53">
        <f t="shared" si="3"/>
        <v>0.1998206673</v>
      </c>
    </row>
    <row r="2429">
      <c r="A2429" s="61">
        <v>1.513762889E9</v>
      </c>
      <c r="B2429" s="61">
        <v>1.0</v>
      </c>
      <c r="C2429" s="61">
        <v>2378.0</v>
      </c>
      <c r="D2429" s="57" t="s">
        <v>377</v>
      </c>
      <c r="E2429" s="62" t="str">
        <f t="shared" si="1"/>
        <v>Test</v>
      </c>
      <c r="F2429" s="53" t="str">
        <f t="shared" si="2"/>
        <v>Beijing_1</v>
      </c>
      <c r="G2429" s="53">
        <f t="shared" si="3"/>
        <v>0.2457168639</v>
      </c>
    </row>
    <row r="2430">
      <c r="A2430" s="61">
        <v>1.511581159E9</v>
      </c>
      <c r="B2430" s="61">
        <v>1.0</v>
      </c>
      <c r="C2430" s="61">
        <v>1794.0</v>
      </c>
      <c r="D2430" s="57" t="s">
        <v>377</v>
      </c>
      <c r="E2430" s="62" t="str">
        <f t="shared" si="1"/>
        <v>Test</v>
      </c>
      <c r="F2430" s="53" t="str">
        <f t="shared" si="2"/>
        <v>Beijing_1</v>
      </c>
      <c r="G2430" s="53">
        <f t="shared" si="3"/>
        <v>0.282291079</v>
      </c>
    </row>
    <row r="2431">
      <c r="A2431" s="61">
        <v>1.514799324E9</v>
      </c>
      <c r="B2431" s="61">
        <v>1.0</v>
      </c>
      <c r="C2431" s="61">
        <v>1594.0</v>
      </c>
      <c r="D2431" s="57" t="s">
        <v>377</v>
      </c>
      <c r="E2431" s="62" t="str">
        <f t="shared" si="1"/>
        <v>Test</v>
      </c>
      <c r="F2431" s="53" t="str">
        <f t="shared" si="2"/>
        <v>Beijing_1</v>
      </c>
      <c r="G2431" s="53">
        <f t="shared" si="3"/>
        <v>0.9949293545</v>
      </c>
    </row>
    <row r="2432">
      <c r="A2432" s="61">
        <v>1.514666733E9</v>
      </c>
      <c r="B2432" s="61">
        <v>1.0</v>
      </c>
      <c r="C2432" s="61">
        <v>1397.0</v>
      </c>
      <c r="D2432" s="57" t="s">
        <v>377</v>
      </c>
      <c r="E2432" s="62" t="str">
        <f t="shared" si="1"/>
        <v>Test</v>
      </c>
      <c r="F2432" s="53" t="str">
        <f t="shared" si="2"/>
        <v>Beijing_1</v>
      </c>
      <c r="G2432" s="53">
        <f t="shared" si="3"/>
        <v>0.3495395192</v>
      </c>
    </row>
    <row r="2433">
      <c r="A2433" s="61">
        <v>1.516544558E9</v>
      </c>
      <c r="B2433" s="61">
        <v>1.0</v>
      </c>
      <c r="C2433" s="61">
        <v>1318.0</v>
      </c>
      <c r="D2433" s="57" t="s">
        <v>377</v>
      </c>
      <c r="E2433" s="62" t="str">
        <f t="shared" si="1"/>
        <v>Test</v>
      </c>
      <c r="F2433" s="53" t="str">
        <f t="shared" si="2"/>
        <v>Beijing_1</v>
      </c>
      <c r="G2433" s="53">
        <f t="shared" si="3"/>
        <v>0.6069559737</v>
      </c>
    </row>
    <row r="2434">
      <c r="A2434" s="61">
        <v>1.515567265E9</v>
      </c>
      <c r="B2434" s="61">
        <v>1.0</v>
      </c>
      <c r="C2434" s="61">
        <v>286.0</v>
      </c>
      <c r="D2434" s="57" t="s">
        <v>377</v>
      </c>
      <c r="E2434" s="62" t="str">
        <f t="shared" si="1"/>
        <v>Test</v>
      </c>
      <c r="F2434" s="53" t="str">
        <f t="shared" si="2"/>
        <v>Beijing_1</v>
      </c>
      <c r="G2434" s="53">
        <f t="shared" si="3"/>
        <v>0.2308783904</v>
      </c>
    </row>
    <row r="2435">
      <c r="A2435" s="61">
        <v>1.518512879E9</v>
      </c>
      <c r="B2435" s="61">
        <v>1.0</v>
      </c>
      <c r="C2435" s="61">
        <v>1262.0</v>
      </c>
      <c r="D2435" s="57" t="s">
        <v>377</v>
      </c>
      <c r="E2435" s="62" t="str">
        <f t="shared" si="1"/>
        <v>Test</v>
      </c>
      <c r="F2435" s="53" t="str">
        <f t="shared" si="2"/>
        <v>Beijing_1</v>
      </c>
      <c r="G2435" s="53">
        <f t="shared" si="3"/>
        <v>0.282227725</v>
      </c>
    </row>
    <row r="2436">
      <c r="A2436" s="61">
        <v>1.513540888E9</v>
      </c>
      <c r="B2436" s="61">
        <v>1.0</v>
      </c>
      <c r="C2436" s="61">
        <v>3413.0</v>
      </c>
      <c r="D2436" s="57" t="s">
        <v>377</v>
      </c>
      <c r="E2436" s="62" t="str">
        <f t="shared" si="1"/>
        <v>Test</v>
      </c>
      <c r="F2436" s="53" t="str">
        <f t="shared" si="2"/>
        <v>Beijing_1</v>
      </c>
      <c r="G2436" s="53">
        <f t="shared" si="3"/>
        <v>0.782551703</v>
      </c>
    </row>
    <row r="2437">
      <c r="A2437" s="61">
        <v>1.515625255E9</v>
      </c>
      <c r="B2437" s="61">
        <v>1.0</v>
      </c>
      <c r="C2437" s="61">
        <v>3220.0</v>
      </c>
      <c r="D2437" s="57" t="s">
        <v>377</v>
      </c>
      <c r="E2437" s="62" t="str">
        <f t="shared" si="1"/>
        <v>Test</v>
      </c>
      <c r="F2437" s="53" t="str">
        <f t="shared" si="2"/>
        <v>Beijing_1</v>
      </c>
      <c r="G2437" s="53">
        <f t="shared" si="3"/>
        <v>0.4302327759</v>
      </c>
    </row>
    <row r="2438">
      <c r="A2438" s="61">
        <v>1.513478597E9</v>
      </c>
      <c r="B2438" s="61">
        <v>1.0</v>
      </c>
      <c r="C2438" s="61">
        <v>621.0</v>
      </c>
      <c r="D2438" s="57" t="s">
        <v>377</v>
      </c>
      <c r="E2438" s="62" t="str">
        <f t="shared" si="1"/>
        <v>Test</v>
      </c>
      <c r="F2438" s="53" t="str">
        <f t="shared" si="2"/>
        <v>Beijing_1</v>
      </c>
      <c r="G2438" s="53">
        <f t="shared" si="3"/>
        <v>0.007495490109</v>
      </c>
    </row>
    <row r="2439">
      <c r="A2439" s="61">
        <v>1.517950876E9</v>
      </c>
      <c r="B2439" s="61">
        <v>1.0</v>
      </c>
      <c r="C2439" s="61">
        <v>1080.0</v>
      </c>
      <c r="D2439" s="57" t="s">
        <v>377</v>
      </c>
      <c r="E2439" s="62" t="str">
        <f t="shared" si="1"/>
        <v>Test</v>
      </c>
      <c r="F2439" s="53" t="str">
        <f t="shared" si="2"/>
        <v>Beijing_1</v>
      </c>
      <c r="G2439" s="53">
        <f t="shared" si="3"/>
        <v>0.09482948964</v>
      </c>
    </row>
    <row r="2440">
      <c r="A2440" s="61">
        <v>1.517315243E9</v>
      </c>
      <c r="B2440" s="61">
        <v>1.0</v>
      </c>
      <c r="C2440" s="61">
        <v>2871.0</v>
      </c>
      <c r="D2440" s="57" t="s">
        <v>377</v>
      </c>
      <c r="E2440" s="62" t="str">
        <f t="shared" si="1"/>
        <v>Test</v>
      </c>
      <c r="F2440" s="53" t="str">
        <f t="shared" si="2"/>
        <v>Beijing_1</v>
      </c>
      <c r="G2440" s="53">
        <f t="shared" si="3"/>
        <v>0.2007063361</v>
      </c>
    </row>
    <row r="2441">
      <c r="A2441" s="61">
        <v>1.519385609E9</v>
      </c>
      <c r="B2441" s="61">
        <v>1.0</v>
      </c>
      <c r="C2441" s="61">
        <v>2134.0</v>
      </c>
      <c r="D2441" s="57" t="s">
        <v>377</v>
      </c>
      <c r="E2441" s="62" t="str">
        <f t="shared" si="1"/>
        <v>Test</v>
      </c>
      <c r="F2441" s="53" t="str">
        <f t="shared" si="2"/>
        <v>Beijing_1</v>
      </c>
      <c r="G2441" s="53">
        <f t="shared" si="3"/>
        <v>0.3436779114</v>
      </c>
    </row>
    <row r="2442">
      <c r="A2442" s="61">
        <v>1.514517667E9</v>
      </c>
      <c r="B2442" s="61">
        <v>1.0</v>
      </c>
      <c r="C2442" s="61">
        <v>34.0</v>
      </c>
      <c r="D2442" s="57" t="s">
        <v>377</v>
      </c>
      <c r="E2442" s="62" t="str">
        <f t="shared" si="1"/>
        <v>Test</v>
      </c>
      <c r="F2442" s="53" t="str">
        <f t="shared" si="2"/>
        <v>Beijing_1</v>
      </c>
      <c r="G2442" s="53">
        <f t="shared" si="3"/>
        <v>0.9380386329</v>
      </c>
    </row>
    <row r="2443">
      <c r="A2443" s="61">
        <v>1.514381403E9</v>
      </c>
      <c r="B2443" s="61">
        <v>1.0</v>
      </c>
      <c r="C2443" s="61">
        <v>2817.0</v>
      </c>
      <c r="D2443" s="57" t="s">
        <v>377</v>
      </c>
      <c r="E2443" s="62" t="str">
        <f t="shared" si="1"/>
        <v>Test</v>
      </c>
      <c r="F2443" s="53" t="str">
        <f t="shared" si="2"/>
        <v>Beijing_1</v>
      </c>
      <c r="G2443" s="53">
        <f t="shared" si="3"/>
        <v>0.6141876443</v>
      </c>
    </row>
    <row r="2444">
      <c r="A2444" s="61">
        <v>1.511784987E9</v>
      </c>
      <c r="B2444" s="61">
        <v>1.0</v>
      </c>
      <c r="C2444" s="61">
        <v>3978.0</v>
      </c>
      <c r="D2444" s="57" t="s">
        <v>377</v>
      </c>
      <c r="E2444" s="62" t="str">
        <f t="shared" si="1"/>
        <v>Test</v>
      </c>
      <c r="F2444" s="53" t="str">
        <f t="shared" si="2"/>
        <v>Beijing_1</v>
      </c>
      <c r="G2444" s="53">
        <f t="shared" si="3"/>
        <v>0.1504343836</v>
      </c>
    </row>
    <row r="2445">
      <c r="A2445" s="61">
        <v>1.519014967E9</v>
      </c>
      <c r="B2445" s="61">
        <v>1.0</v>
      </c>
      <c r="C2445" s="61">
        <v>345.0</v>
      </c>
      <c r="D2445" s="57" t="s">
        <v>377</v>
      </c>
      <c r="E2445" s="62" t="str">
        <f t="shared" si="1"/>
        <v>Test</v>
      </c>
      <c r="F2445" s="53" t="str">
        <f t="shared" si="2"/>
        <v>Beijing_1</v>
      </c>
      <c r="G2445" s="53">
        <f t="shared" si="3"/>
        <v>0.4557876235</v>
      </c>
    </row>
    <row r="2446">
      <c r="A2446" s="61">
        <v>1.511880068E9</v>
      </c>
      <c r="B2446" s="61">
        <v>1.0</v>
      </c>
      <c r="C2446" s="61">
        <v>190.0</v>
      </c>
      <c r="D2446" s="57" t="s">
        <v>377</v>
      </c>
      <c r="E2446" s="62" t="str">
        <f t="shared" si="1"/>
        <v>Test</v>
      </c>
      <c r="F2446" s="53" t="str">
        <f t="shared" si="2"/>
        <v>Beijing_1</v>
      </c>
      <c r="G2446" s="53">
        <f t="shared" si="3"/>
        <v>0.8646279207</v>
      </c>
    </row>
    <row r="2447">
      <c r="A2447" s="61">
        <v>1.513779085E9</v>
      </c>
      <c r="B2447" s="61">
        <v>1.0</v>
      </c>
      <c r="C2447" s="61">
        <v>660.0</v>
      </c>
      <c r="D2447" s="57" t="s">
        <v>377</v>
      </c>
      <c r="E2447" s="62" t="str">
        <f t="shared" si="1"/>
        <v>Test</v>
      </c>
      <c r="F2447" s="53" t="str">
        <f t="shared" si="2"/>
        <v>Beijing_1</v>
      </c>
      <c r="G2447" s="53">
        <f t="shared" si="3"/>
        <v>0.6468551314</v>
      </c>
    </row>
    <row r="2448">
      <c r="A2448" s="61">
        <v>1.512822555E9</v>
      </c>
      <c r="B2448" s="61">
        <v>1.0</v>
      </c>
      <c r="C2448" s="61">
        <v>71.0</v>
      </c>
      <c r="D2448" s="57" t="s">
        <v>377</v>
      </c>
      <c r="E2448" s="62" t="str">
        <f t="shared" si="1"/>
        <v>Test</v>
      </c>
      <c r="F2448" s="53" t="str">
        <f t="shared" si="2"/>
        <v>Beijing_1</v>
      </c>
      <c r="G2448" s="53">
        <f t="shared" si="3"/>
        <v>0.3798334428</v>
      </c>
    </row>
    <row r="2449">
      <c r="A2449" s="61">
        <v>1.511603996E9</v>
      </c>
      <c r="B2449" s="61">
        <v>1.0</v>
      </c>
      <c r="C2449" s="61">
        <v>243.0</v>
      </c>
      <c r="D2449" s="57" t="s">
        <v>377</v>
      </c>
      <c r="E2449" s="62" t="str">
        <f t="shared" si="1"/>
        <v>Test</v>
      </c>
      <c r="F2449" s="53" t="str">
        <f t="shared" si="2"/>
        <v>Beijing_1</v>
      </c>
      <c r="G2449" s="53">
        <f t="shared" si="3"/>
        <v>0.924182638</v>
      </c>
    </row>
    <row r="2450">
      <c r="A2450" s="61">
        <v>1.517441384E9</v>
      </c>
      <c r="B2450" s="61">
        <v>1.0</v>
      </c>
      <c r="C2450" s="61">
        <v>511.0</v>
      </c>
      <c r="D2450" s="57" t="s">
        <v>377</v>
      </c>
      <c r="E2450" s="62" t="str">
        <f t="shared" si="1"/>
        <v>Test</v>
      </c>
      <c r="F2450" s="53" t="str">
        <f t="shared" si="2"/>
        <v>Beijing_1</v>
      </c>
      <c r="G2450" s="53">
        <f t="shared" si="3"/>
        <v>0.3255093993</v>
      </c>
    </row>
    <row r="2451">
      <c r="A2451" s="61">
        <v>1.518745476E9</v>
      </c>
      <c r="B2451" s="61">
        <v>1.0</v>
      </c>
      <c r="C2451" s="61">
        <v>2176.0</v>
      </c>
      <c r="D2451" s="57" t="s">
        <v>377</v>
      </c>
      <c r="E2451" s="62" t="str">
        <f t="shared" si="1"/>
        <v>Test</v>
      </c>
      <c r="F2451" s="53" t="str">
        <f t="shared" si="2"/>
        <v>Beijing_1</v>
      </c>
      <c r="G2451" s="53">
        <f t="shared" si="3"/>
        <v>0.001416292369</v>
      </c>
    </row>
    <row r="2452">
      <c r="A2452" s="61">
        <v>1.515151757E9</v>
      </c>
      <c r="B2452" s="61">
        <v>1.0</v>
      </c>
      <c r="C2452" s="61">
        <v>2523.0</v>
      </c>
      <c r="D2452" s="57" t="s">
        <v>377</v>
      </c>
      <c r="E2452" s="62" t="str">
        <f t="shared" si="1"/>
        <v>Test</v>
      </c>
      <c r="F2452" s="53" t="str">
        <f t="shared" si="2"/>
        <v>Beijing_1</v>
      </c>
      <c r="G2452" s="53">
        <f t="shared" si="3"/>
        <v>0.7988229556</v>
      </c>
    </row>
    <row r="2453">
      <c r="A2453" s="61">
        <v>1.517333468E9</v>
      </c>
      <c r="B2453" s="61">
        <v>1.0</v>
      </c>
      <c r="C2453" s="61">
        <v>1684.0</v>
      </c>
      <c r="D2453" s="57" t="s">
        <v>377</v>
      </c>
      <c r="E2453" s="62" t="str">
        <f t="shared" si="1"/>
        <v>Test</v>
      </c>
      <c r="F2453" s="53" t="str">
        <f t="shared" si="2"/>
        <v>Beijing_1</v>
      </c>
      <c r="G2453" s="53">
        <f t="shared" si="3"/>
        <v>0.7066075898</v>
      </c>
    </row>
    <row r="2454">
      <c r="A2454" s="61">
        <v>1.512865787E9</v>
      </c>
      <c r="B2454" s="61">
        <v>1.0</v>
      </c>
      <c r="C2454" s="61">
        <v>1530.0</v>
      </c>
      <c r="D2454" s="57" t="s">
        <v>377</v>
      </c>
      <c r="E2454" s="62" t="str">
        <f t="shared" si="1"/>
        <v>Test</v>
      </c>
      <c r="F2454" s="53" t="str">
        <f t="shared" si="2"/>
        <v>Beijing_1</v>
      </c>
      <c r="G2454" s="53">
        <f t="shared" si="3"/>
        <v>0.4058530315</v>
      </c>
    </row>
    <row r="2455">
      <c r="A2455" s="61">
        <v>1.518435219E9</v>
      </c>
      <c r="B2455" s="61">
        <v>1.0</v>
      </c>
      <c r="C2455" s="61">
        <v>1677.0</v>
      </c>
      <c r="D2455" s="57" t="s">
        <v>377</v>
      </c>
      <c r="E2455" s="62" t="str">
        <f t="shared" si="1"/>
        <v>Test</v>
      </c>
      <c r="F2455" s="53" t="str">
        <f t="shared" si="2"/>
        <v>Beijing_1</v>
      </c>
      <c r="G2455" s="53">
        <f t="shared" si="3"/>
        <v>0.8021297708</v>
      </c>
    </row>
    <row r="2456">
      <c r="A2456" s="61">
        <v>1.512012186E9</v>
      </c>
      <c r="B2456" s="61">
        <v>1.0</v>
      </c>
      <c r="C2456" s="61">
        <v>1888.0</v>
      </c>
      <c r="D2456" s="57" t="s">
        <v>377</v>
      </c>
      <c r="E2456" s="62" t="str">
        <f t="shared" si="1"/>
        <v>Test</v>
      </c>
      <c r="F2456" s="53" t="str">
        <f t="shared" si="2"/>
        <v>Beijing_1</v>
      </c>
      <c r="G2456" s="53">
        <f t="shared" si="3"/>
        <v>0.7749441279</v>
      </c>
    </row>
    <row r="2457">
      <c r="A2457" s="61">
        <v>1.516164695E9</v>
      </c>
      <c r="B2457" s="61">
        <v>1.0</v>
      </c>
      <c r="C2457" s="61">
        <v>1823.0</v>
      </c>
      <c r="D2457" s="57" t="s">
        <v>377</v>
      </c>
      <c r="E2457" s="62" t="str">
        <f t="shared" si="1"/>
        <v>Test</v>
      </c>
      <c r="F2457" s="53" t="str">
        <f t="shared" si="2"/>
        <v>Beijing_1</v>
      </c>
      <c r="G2457" s="53">
        <f t="shared" si="3"/>
        <v>0.8051144208</v>
      </c>
    </row>
    <row r="2458">
      <c r="A2458" s="61">
        <v>1.517353563E9</v>
      </c>
      <c r="B2458" s="61">
        <v>1.0</v>
      </c>
      <c r="C2458" s="61">
        <v>2181.0</v>
      </c>
      <c r="D2458" s="57" t="s">
        <v>377</v>
      </c>
      <c r="E2458" s="62" t="str">
        <f t="shared" si="1"/>
        <v>Test</v>
      </c>
      <c r="F2458" s="53" t="str">
        <f t="shared" si="2"/>
        <v>Beijing_1</v>
      </c>
      <c r="G2458" s="53">
        <f t="shared" si="3"/>
        <v>0.9241492653</v>
      </c>
    </row>
    <row r="2459">
      <c r="A2459" s="61">
        <v>1.513334587E9</v>
      </c>
      <c r="B2459" s="61">
        <v>1.0</v>
      </c>
      <c r="C2459" s="61">
        <v>224.0</v>
      </c>
      <c r="D2459" s="57" t="s">
        <v>377</v>
      </c>
      <c r="E2459" s="62" t="str">
        <f t="shared" si="1"/>
        <v>Test</v>
      </c>
      <c r="F2459" s="53" t="str">
        <f t="shared" si="2"/>
        <v>Beijing_1</v>
      </c>
      <c r="G2459" s="53">
        <f t="shared" si="3"/>
        <v>0.1737615159</v>
      </c>
    </row>
    <row r="2460">
      <c r="A2460" s="61">
        <v>1.512131256E9</v>
      </c>
      <c r="B2460" s="61">
        <v>1.0</v>
      </c>
      <c r="C2460" s="61">
        <v>1352.0</v>
      </c>
      <c r="D2460" s="57" t="s">
        <v>377</v>
      </c>
      <c r="E2460" s="62" t="str">
        <f t="shared" si="1"/>
        <v>Test</v>
      </c>
      <c r="F2460" s="53" t="str">
        <f t="shared" si="2"/>
        <v>Beijing_1</v>
      </c>
      <c r="G2460" s="53">
        <f t="shared" si="3"/>
        <v>0.6506992012</v>
      </c>
    </row>
    <row r="2461">
      <c r="A2461" s="61">
        <v>1.515720287E9</v>
      </c>
      <c r="B2461" s="61">
        <v>1.0</v>
      </c>
      <c r="C2461" s="61">
        <v>53.0</v>
      </c>
      <c r="D2461" s="57" t="s">
        <v>377</v>
      </c>
      <c r="E2461" s="62" t="str">
        <f t="shared" si="1"/>
        <v>Test</v>
      </c>
      <c r="F2461" s="53" t="str">
        <f t="shared" si="2"/>
        <v>Beijing_1</v>
      </c>
      <c r="G2461" s="53">
        <f t="shared" si="3"/>
        <v>0.9130064071</v>
      </c>
    </row>
    <row r="2462">
      <c r="A2462" s="61">
        <v>1.516186688E9</v>
      </c>
      <c r="B2462" s="61">
        <v>1.0</v>
      </c>
      <c r="C2462" s="61">
        <v>632.0</v>
      </c>
      <c r="D2462" s="57" t="s">
        <v>377</v>
      </c>
      <c r="E2462" s="62" t="str">
        <f t="shared" si="1"/>
        <v>Test</v>
      </c>
      <c r="F2462" s="53" t="str">
        <f t="shared" si="2"/>
        <v>Beijing_1</v>
      </c>
      <c r="G2462" s="53">
        <f t="shared" si="3"/>
        <v>0.9753535854</v>
      </c>
    </row>
    <row r="2463">
      <c r="A2463" s="61">
        <v>1.518301657E9</v>
      </c>
      <c r="B2463" s="61">
        <v>1.0</v>
      </c>
      <c r="C2463" s="61">
        <v>1358.0</v>
      </c>
      <c r="D2463" s="57" t="s">
        <v>377</v>
      </c>
      <c r="E2463" s="62" t="str">
        <f t="shared" si="1"/>
        <v>Test</v>
      </c>
      <c r="F2463" s="53" t="str">
        <f t="shared" si="2"/>
        <v>Beijing_1</v>
      </c>
      <c r="G2463" s="53">
        <f t="shared" si="3"/>
        <v>0.6588443816</v>
      </c>
    </row>
    <row r="2464">
      <c r="A2464" s="61">
        <v>1.515782928E9</v>
      </c>
      <c r="B2464" s="61">
        <v>1.0</v>
      </c>
      <c r="C2464" s="61">
        <v>2014.0</v>
      </c>
      <c r="D2464" s="57" t="s">
        <v>377</v>
      </c>
      <c r="E2464" s="62" t="str">
        <f t="shared" si="1"/>
        <v>Test</v>
      </c>
      <c r="F2464" s="53" t="str">
        <f t="shared" si="2"/>
        <v>Beijing_1</v>
      </c>
      <c r="G2464" s="53">
        <f t="shared" si="3"/>
        <v>0.1778955453</v>
      </c>
    </row>
    <row r="2465">
      <c r="A2465" s="61">
        <v>1.511763593E9</v>
      </c>
      <c r="B2465" s="61">
        <v>1.0</v>
      </c>
      <c r="C2465" s="61">
        <v>1162.0</v>
      </c>
      <c r="D2465" s="57" t="s">
        <v>377</v>
      </c>
      <c r="E2465" s="62" t="str">
        <f t="shared" si="1"/>
        <v>Test</v>
      </c>
      <c r="F2465" s="53" t="str">
        <f t="shared" si="2"/>
        <v>Beijing_1</v>
      </c>
      <c r="G2465" s="53">
        <f t="shared" si="3"/>
        <v>0.8790017068</v>
      </c>
    </row>
    <row r="2466">
      <c r="A2466" s="61">
        <v>1.517278197E9</v>
      </c>
      <c r="B2466" s="61">
        <v>1.0</v>
      </c>
      <c r="C2466" s="61">
        <v>1103.0</v>
      </c>
      <c r="D2466" s="57" t="s">
        <v>377</v>
      </c>
      <c r="E2466" s="62" t="str">
        <f t="shared" si="1"/>
        <v>Test</v>
      </c>
      <c r="F2466" s="53" t="str">
        <f t="shared" si="2"/>
        <v>Beijing_1</v>
      </c>
      <c r="G2466" s="53">
        <f t="shared" si="3"/>
        <v>0.3646223709</v>
      </c>
    </row>
    <row r="2467">
      <c r="A2467" s="61">
        <v>1.511439254E9</v>
      </c>
      <c r="B2467" s="61">
        <v>1.0</v>
      </c>
      <c r="C2467" s="61">
        <v>3536.0</v>
      </c>
      <c r="D2467" s="57" t="s">
        <v>377</v>
      </c>
      <c r="E2467" s="62" t="str">
        <f t="shared" si="1"/>
        <v>Test</v>
      </c>
      <c r="F2467" s="53" t="str">
        <f t="shared" si="2"/>
        <v>Beijing_1</v>
      </c>
      <c r="G2467" s="53">
        <f t="shared" si="3"/>
        <v>0.06160870463</v>
      </c>
    </row>
    <row r="2468">
      <c r="A2468" s="61">
        <v>1.512697787E9</v>
      </c>
      <c r="B2468" s="61">
        <v>1.0</v>
      </c>
      <c r="C2468" s="61">
        <v>4100.0</v>
      </c>
      <c r="D2468" s="57" t="s">
        <v>377</v>
      </c>
      <c r="E2468" s="62" t="str">
        <f t="shared" si="1"/>
        <v>Test</v>
      </c>
      <c r="F2468" s="53" t="str">
        <f t="shared" si="2"/>
        <v>Beijing_1</v>
      </c>
      <c r="G2468" s="53">
        <f t="shared" si="3"/>
        <v>0.03027948444</v>
      </c>
    </row>
    <row r="2469">
      <c r="A2469" s="61">
        <v>1.515677365E9</v>
      </c>
      <c r="B2469" s="61">
        <v>1.0</v>
      </c>
      <c r="C2469" s="61">
        <v>2261.0</v>
      </c>
      <c r="D2469" s="57" t="s">
        <v>377</v>
      </c>
      <c r="E2469" s="62" t="str">
        <f t="shared" si="1"/>
        <v>Test</v>
      </c>
      <c r="F2469" s="53" t="str">
        <f t="shared" si="2"/>
        <v>Beijing_1</v>
      </c>
      <c r="G2469" s="53">
        <f t="shared" si="3"/>
        <v>0.8142089898</v>
      </c>
    </row>
    <row r="2470">
      <c r="A2470" s="61">
        <v>1.518099844E9</v>
      </c>
      <c r="B2470" s="61">
        <v>1.0</v>
      </c>
      <c r="C2470" s="61">
        <v>2230.0</v>
      </c>
      <c r="D2470" s="57" t="s">
        <v>377</v>
      </c>
      <c r="E2470" s="62" t="str">
        <f t="shared" si="1"/>
        <v>Test</v>
      </c>
      <c r="F2470" s="53" t="str">
        <f t="shared" si="2"/>
        <v>Beijing_1</v>
      </c>
      <c r="G2470" s="53">
        <f t="shared" si="3"/>
        <v>0.1344298936</v>
      </c>
    </row>
    <row r="2471">
      <c r="A2471" s="61">
        <v>1.517716969E9</v>
      </c>
      <c r="B2471" s="61">
        <v>1.0</v>
      </c>
      <c r="C2471" s="61">
        <v>3084.0</v>
      </c>
      <c r="D2471" s="57" t="s">
        <v>377</v>
      </c>
      <c r="E2471" s="62" t="str">
        <f t="shared" si="1"/>
        <v>Test</v>
      </c>
      <c r="F2471" s="53" t="str">
        <f t="shared" si="2"/>
        <v>Beijing_1</v>
      </c>
      <c r="G2471" s="53">
        <f t="shared" si="3"/>
        <v>0.1520862343</v>
      </c>
    </row>
    <row r="2472">
      <c r="A2472" s="61">
        <v>1.511773115E9</v>
      </c>
      <c r="B2472" s="61">
        <v>1.0</v>
      </c>
      <c r="C2472" s="61">
        <v>3718.0</v>
      </c>
      <c r="D2472" s="57" t="s">
        <v>377</v>
      </c>
      <c r="E2472" s="62" t="str">
        <f t="shared" si="1"/>
        <v>Test</v>
      </c>
      <c r="F2472" s="53" t="str">
        <f t="shared" si="2"/>
        <v>Beijing_1</v>
      </c>
      <c r="G2472" s="53">
        <f t="shared" si="3"/>
        <v>0.6778160283</v>
      </c>
    </row>
    <row r="2473">
      <c r="A2473" s="61">
        <v>1.515690355E9</v>
      </c>
      <c r="B2473" s="61">
        <v>1.0</v>
      </c>
      <c r="C2473" s="61">
        <v>1932.0</v>
      </c>
      <c r="D2473" s="57" t="s">
        <v>377</v>
      </c>
      <c r="E2473" s="62" t="str">
        <f t="shared" si="1"/>
        <v>Test</v>
      </c>
      <c r="F2473" s="53" t="str">
        <f t="shared" si="2"/>
        <v>Beijing_1</v>
      </c>
      <c r="G2473" s="53">
        <f t="shared" si="3"/>
        <v>0.9848894509</v>
      </c>
    </row>
    <row r="2474">
      <c r="A2474" s="61">
        <v>1.517490957E9</v>
      </c>
      <c r="B2474" s="61">
        <v>1.0</v>
      </c>
      <c r="C2474" s="61">
        <v>2714.0</v>
      </c>
      <c r="D2474" s="57" t="s">
        <v>377</v>
      </c>
      <c r="E2474" s="62" t="str">
        <f t="shared" si="1"/>
        <v>Test</v>
      </c>
      <c r="F2474" s="53" t="str">
        <f t="shared" si="2"/>
        <v>Beijing_1</v>
      </c>
      <c r="G2474" s="53">
        <f t="shared" si="3"/>
        <v>0.2130507576</v>
      </c>
    </row>
    <row r="2475">
      <c r="A2475" s="61">
        <v>1.514490005E9</v>
      </c>
      <c r="B2475" s="61">
        <v>1.0</v>
      </c>
      <c r="C2475" s="61">
        <v>569.0</v>
      </c>
      <c r="D2475" s="57" t="s">
        <v>377</v>
      </c>
      <c r="E2475" s="62" t="str">
        <f t="shared" si="1"/>
        <v>Test</v>
      </c>
      <c r="F2475" s="53" t="str">
        <f t="shared" si="2"/>
        <v>Beijing_1</v>
      </c>
      <c r="G2475" s="53">
        <f t="shared" si="3"/>
        <v>0.8093972041</v>
      </c>
    </row>
    <row r="2476">
      <c r="A2476" s="61">
        <v>1.519707298E9</v>
      </c>
      <c r="B2476" s="61">
        <v>1.0</v>
      </c>
      <c r="C2476" s="61">
        <v>5323.0</v>
      </c>
      <c r="D2476" s="57" t="s">
        <v>377</v>
      </c>
      <c r="E2476" s="62" t="str">
        <f t="shared" si="1"/>
        <v>Test</v>
      </c>
      <c r="F2476" s="53" t="str">
        <f t="shared" si="2"/>
        <v>Beijing_1</v>
      </c>
      <c r="G2476" s="53">
        <f t="shared" si="3"/>
        <v>0.6842902383</v>
      </c>
    </row>
    <row r="2477">
      <c r="A2477" s="61">
        <v>1.517477067E9</v>
      </c>
      <c r="B2477" s="61">
        <v>1.0</v>
      </c>
      <c r="C2477" s="61">
        <v>564.0</v>
      </c>
      <c r="D2477" s="57" t="s">
        <v>377</v>
      </c>
      <c r="E2477" s="62" t="str">
        <f t="shared" si="1"/>
        <v>Test</v>
      </c>
      <c r="F2477" s="53" t="str">
        <f t="shared" si="2"/>
        <v>Beijing_1</v>
      </c>
      <c r="G2477" s="53">
        <f t="shared" si="3"/>
        <v>0.8576131818</v>
      </c>
    </row>
    <row r="2478">
      <c r="A2478" s="61">
        <v>1.514270155E9</v>
      </c>
      <c r="B2478" s="61">
        <v>1.0</v>
      </c>
      <c r="C2478" s="61">
        <v>1450.0</v>
      </c>
      <c r="D2478" s="57" t="s">
        <v>377</v>
      </c>
      <c r="E2478" s="62" t="str">
        <f t="shared" si="1"/>
        <v>Test</v>
      </c>
      <c r="F2478" s="53" t="str">
        <f t="shared" si="2"/>
        <v>Beijing_1</v>
      </c>
      <c r="G2478" s="53">
        <f t="shared" si="3"/>
        <v>0.1938378669</v>
      </c>
    </row>
    <row r="2479">
      <c r="A2479" s="61">
        <v>1.516671358E9</v>
      </c>
      <c r="B2479" s="61">
        <v>1.0</v>
      </c>
      <c r="C2479" s="61">
        <v>1341.0</v>
      </c>
      <c r="D2479" s="57" t="s">
        <v>377</v>
      </c>
      <c r="E2479" s="62" t="str">
        <f t="shared" si="1"/>
        <v>Test</v>
      </c>
      <c r="F2479" s="53" t="str">
        <f t="shared" si="2"/>
        <v>Beijing_1</v>
      </c>
      <c r="G2479" s="53">
        <f t="shared" si="3"/>
        <v>0.7349883803</v>
      </c>
    </row>
    <row r="2480">
      <c r="A2480" s="61">
        <v>1.519946917E9</v>
      </c>
      <c r="B2480" s="61">
        <v>1.0</v>
      </c>
      <c r="C2480" s="61">
        <v>3068.0</v>
      </c>
      <c r="D2480" s="57" t="s">
        <v>377</v>
      </c>
      <c r="E2480" s="62" t="str">
        <f t="shared" si="1"/>
        <v>Test</v>
      </c>
      <c r="F2480" s="53" t="str">
        <f t="shared" si="2"/>
        <v>Beijing_1</v>
      </c>
      <c r="G2480" s="53">
        <f t="shared" si="3"/>
        <v>0.9244765989</v>
      </c>
    </row>
    <row r="2481">
      <c r="A2481" s="61">
        <v>1.518630123E9</v>
      </c>
      <c r="B2481" s="61">
        <v>1.0</v>
      </c>
      <c r="C2481" s="61">
        <v>1522.0</v>
      </c>
      <c r="D2481" s="57" t="s">
        <v>377</v>
      </c>
      <c r="E2481" s="62" t="str">
        <f t="shared" si="1"/>
        <v>Test</v>
      </c>
      <c r="F2481" s="53" t="str">
        <f t="shared" si="2"/>
        <v>Beijing_1</v>
      </c>
      <c r="G2481" s="53">
        <f t="shared" si="3"/>
        <v>0.7933003888</v>
      </c>
    </row>
    <row r="2482">
      <c r="A2482" s="61">
        <v>1.518177979E9</v>
      </c>
      <c r="B2482" s="61">
        <v>1.0</v>
      </c>
      <c r="C2482" s="61">
        <v>4100.0</v>
      </c>
      <c r="D2482" s="57" t="s">
        <v>377</v>
      </c>
      <c r="E2482" s="62" t="str">
        <f t="shared" si="1"/>
        <v>Test</v>
      </c>
      <c r="F2482" s="53" t="str">
        <f t="shared" si="2"/>
        <v>Beijing_1</v>
      </c>
      <c r="G2482" s="53">
        <f t="shared" si="3"/>
        <v>0.3924211162</v>
      </c>
    </row>
    <row r="2483">
      <c r="A2483" s="61">
        <v>1.519689865E9</v>
      </c>
      <c r="B2483" s="61">
        <v>1.0</v>
      </c>
      <c r="C2483" s="61">
        <v>74.0</v>
      </c>
      <c r="D2483" s="57" t="s">
        <v>377</v>
      </c>
      <c r="E2483" s="62" t="str">
        <f t="shared" si="1"/>
        <v>Test</v>
      </c>
      <c r="F2483" s="53" t="str">
        <f t="shared" si="2"/>
        <v>Beijing_1</v>
      </c>
      <c r="G2483" s="53">
        <f t="shared" si="3"/>
        <v>0.8245980913</v>
      </c>
    </row>
    <row r="2484">
      <c r="A2484" s="61">
        <v>1.514712605E9</v>
      </c>
      <c r="B2484" s="61">
        <v>1.0</v>
      </c>
      <c r="C2484" s="61">
        <v>698.0</v>
      </c>
      <c r="D2484" s="57" t="s">
        <v>377</v>
      </c>
      <c r="E2484" s="62" t="str">
        <f t="shared" si="1"/>
        <v>Test</v>
      </c>
      <c r="F2484" s="53" t="str">
        <f t="shared" si="2"/>
        <v>Beijing_1</v>
      </c>
      <c r="G2484" s="53">
        <f t="shared" si="3"/>
        <v>0.3079432592</v>
      </c>
    </row>
    <row r="2485">
      <c r="A2485" s="61">
        <v>1.513976339E9</v>
      </c>
      <c r="B2485" s="61">
        <v>1.0</v>
      </c>
      <c r="C2485" s="61">
        <v>2773.0</v>
      </c>
      <c r="D2485" s="57" t="s">
        <v>377</v>
      </c>
      <c r="E2485" s="62" t="str">
        <f t="shared" si="1"/>
        <v>Test</v>
      </c>
      <c r="F2485" s="53" t="str">
        <f t="shared" si="2"/>
        <v>Beijing_1</v>
      </c>
      <c r="G2485" s="53">
        <f t="shared" si="3"/>
        <v>0.9227705359</v>
      </c>
    </row>
    <row r="2486">
      <c r="A2486" s="61">
        <v>1.517708303E9</v>
      </c>
      <c r="B2486" s="61">
        <v>1.0</v>
      </c>
      <c r="C2486" s="61">
        <v>229.0</v>
      </c>
      <c r="D2486" s="57" t="s">
        <v>377</v>
      </c>
      <c r="E2486" s="62" t="str">
        <f t="shared" si="1"/>
        <v>Test</v>
      </c>
      <c r="F2486" s="53" t="str">
        <f t="shared" si="2"/>
        <v>Beijing_1</v>
      </c>
      <c r="G2486" s="53">
        <f t="shared" si="3"/>
        <v>0.6228972761</v>
      </c>
    </row>
    <row r="2487">
      <c r="A2487" s="61">
        <v>1.511345114E9</v>
      </c>
      <c r="B2487" s="61">
        <v>1.0</v>
      </c>
      <c r="C2487" s="61">
        <v>942.0</v>
      </c>
      <c r="D2487" s="57" t="s">
        <v>377</v>
      </c>
      <c r="E2487" s="62" t="str">
        <f t="shared" si="1"/>
        <v>Test</v>
      </c>
      <c r="F2487" s="53" t="str">
        <f t="shared" si="2"/>
        <v>Beijing_1</v>
      </c>
      <c r="G2487" s="53">
        <f t="shared" si="3"/>
        <v>0.6519810744</v>
      </c>
    </row>
    <row r="2488">
      <c r="A2488" s="61">
        <v>1.518463655E9</v>
      </c>
      <c r="B2488" s="61">
        <v>1.0</v>
      </c>
      <c r="C2488" s="61">
        <v>2139.0</v>
      </c>
      <c r="D2488" s="57" t="s">
        <v>377</v>
      </c>
      <c r="E2488" s="62" t="str">
        <f t="shared" si="1"/>
        <v>Test</v>
      </c>
      <c r="F2488" s="53" t="str">
        <f t="shared" si="2"/>
        <v>Beijing_1</v>
      </c>
      <c r="G2488" s="53">
        <f t="shared" si="3"/>
        <v>0.3436277561</v>
      </c>
    </row>
    <row r="2489">
      <c r="A2489" s="61">
        <v>1.514196916E9</v>
      </c>
      <c r="B2489" s="61">
        <v>1.0</v>
      </c>
      <c r="C2489" s="61">
        <v>928.0</v>
      </c>
      <c r="D2489" s="57" t="s">
        <v>377</v>
      </c>
      <c r="E2489" s="62" t="str">
        <f t="shared" si="1"/>
        <v>Test</v>
      </c>
      <c r="F2489" s="53" t="str">
        <f t="shared" si="2"/>
        <v>Beijing_1</v>
      </c>
      <c r="G2489" s="53">
        <f t="shared" si="3"/>
        <v>0.6788058923</v>
      </c>
    </row>
    <row r="2490">
      <c r="A2490" s="61">
        <v>1.515111358E9</v>
      </c>
      <c r="B2490" s="61">
        <v>1.0</v>
      </c>
      <c r="C2490" s="61">
        <v>444.0</v>
      </c>
      <c r="D2490" s="57" t="s">
        <v>377</v>
      </c>
      <c r="E2490" s="62" t="str">
        <f t="shared" si="1"/>
        <v>Test</v>
      </c>
      <c r="F2490" s="53" t="str">
        <f t="shared" si="2"/>
        <v>Beijing_1</v>
      </c>
      <c r="G2490" s="53">
        <f t="shared" si="3"/>
        <v>0.5842771799</v>
      </c>
    </row>
    <row r="2491">
      <c r="A2491" s="61">
        <v>1.512853476E9</v>
      </c>
      <c r="B2491" s="61">
        <v>1.0</v>
      </c>
      <c r="C2491" s="61">
        <v>1541.0</v>
      </c>
      <c r="D2491" s="57" t="s">
        <v>377</v>
      </c>
      <c r="E2491" s="62" t="str">
        <f t="shared" si="1"/>
        <v>Test</v>
      </c>
      <c r="F2491" s="53" t="str">
        <f t="shared" si="2"/>
        <v>Beijing_1</v>
      </c>
      <c r="G2491" s="53">
        <f t="shared" si="3"/>
        <v>0.2879348833</v>
      </c>
    </row>
    <row r="2492">
      <c r="A2492" s="61">
        <v>1.514156678E9</v>
      </c>
      <c r="B2492" s="61">
        <v>1.0</v>
      </c>
      <c r="C2492" s="61">
        <v>1008.0</v>
      </c>
      <c r="D2492" s="57" t="s">
        <v>377</v>
      </c>
      <c r="E2492" s="62" t="str">
        <f t="shared" si="1"/>
        <v>Test</v>
      </c>
      <c r="F2492" s="53" t="str">
        <f t="shared" si="2"/>
        <v>Beijing_1</v>
      </c>
      <c r="G2492" s="53">
        <f t="shared" si="3"/>
        <v>0.282641866</v>
      </c>
    </row>
    <row r="2493">
      <c r="A2493" s="61">
        <v>1.517457685E9</v>
      </c>
      <c r="B2493" s="61">
        <v>1.0</v>
      </c>
      <c r="C2493" s="61">
        <v>444.0</v>
      </c>
      <c r="D2493" s="57" t="s">
        <v>377</v>
      </c>
      <c r="E2493" s="62" t="str">
        <f t="shared" si="1"/>
        <v>Test</v>
      </c>
      <c r="F2493" s="53" t="str">
        <f t="shared" si="2"/>
        <v>Beijing_1</v>
      </c>
      <c r="G2493" s="53">
        <f t="shared" si="3"/>
        <v>0.3083678215</v>
      </c>
    </row>
    <row r="2494">
      <c r="A2494" s="61">
        <v>1.519614673E9</v>
      </c>
      <c r="B2494" s="61">
        <v>1.0</v>
      </c>
      <c r="C2494" s="61">
        <v>3542.0</v>
      </c>
      <c r="D2494" s="57" t="s">
        <v>377</v>
      </c>
      <c r="E2494" s="62" t="str">
        <f t="shared" si="1"/>
        <v>Test</v>
      </c>
      <c r="F2494" s="53" t="str">
        <f t="shared" si="2"/>
        <v>Beijing_1</v>
      </c>
      <c r="G2494" s="53">
        <f t="shared" si="3"/>
        <v>0.3549010721</v>
      </c>
    </row>
    <row r="2495">
      <c r="A2495" s="61">
        <v>1.517045594E9</v>
      </c>
      <c r="B2495" s="61">
        <v>1.0</v>
      </c>
      <c r="C2495" s="61">
        <v>222.0</v>
      </c>
      <c r="D2495" s="57" t="s">
        <v>377</v>
      </c>
      <c r="E2495" s="62" t="str">
        <f t="shared" si="1"/>
        <v>Test</v>
      </c>
      <c r="F2495" s="53" t="str">
        <f t="shared" si="2"/>
        <v>Beijing_1</v>
      </c>
      <c r="G2495" s="53">
        <f t="shared" si="3"/>
        <v>0.8549267084</v>
      </c>
    </row>
    <row r="2496">
      <c r="A2496" s="61">
        <v>1.515783808E9</v>
      </c>
      <c r="B2496" s="61">
        <v>1.0</v>
      </c>
      <c r="C2496" s="61">
        <v>2500.0</v>
      </c>
      <c r="D2496" s="57" t="s">
        <v>377</v>
      </c>
      <c r="E2496" s="62" t="str">
        <f t="shared" si="1"/>
        <v>Test</v>
      </c>
      <c r="F2496" s="53" t="str">
        <f t="shared" si="2"/>
        <v>Beijing_1</v>
      </c>
      <c r="G2496" s="53">
        <f t="shared" si="3"/>
        <v>0.6363328414</v>
      </c>
    </row>
    <row r="2497">
      <c r="A2497" s="61">
        <v>1.516542253E9</v>
      </c>
      <c r="B2497" s="61">
        <v>1.0</v>
      </c>
      <c r="C2497" s="61">
        <v>3832.0</v>
      </c>
      <c r="D2497" s="57" t="s">
        <v>377</v>
      </c>
      <c r="E2497" s="62" t="str">
        <f t="shared" si="1"/>
        <v>Test</v>
      </c>
      <c r="F2497" s="53" t="str">
        <f t="shared" si="2"/>
        <v>Beijing_1</v>
      </c>
      <c r="G2497" s="53">
        <f t="shared" si="3"/>
        <v>0.4434882234</v>
      </c>
    </row>
    <row r="2498">
      <c r="A2498" s="61">
        <v>1.512010394E9</v>
      </c>
      <c r="B2498" s="61">
        <v>1.0</v>
      </c>
      <c r="C2498" s="61">
        <v>193.0</v>
      </c>
      <c r="D2498" s="57" t="s">
        <v>377</v>
      </c>
      <c r="E2498" s="62" t="str">
        <f t="shared" si="1"/>
        <v>Test</v>
      </c>
      <c r="F2498" s="53" t="str">
        <f t="shared" si="2"/>
        <v>Beijing_1</v>
      </c>
      <c r="G2498" s="53">
        <f t="shared" si="3"/>
        <v>0.255228972</v>
      </c>
    </row>
    <row r="2499">
      <c r="A2499" s="61">
        <v>1.512451726E9</v>
      </c>
      <c r="B2499" s="61">
        <v>1.0</v>
      </c>
      <c r="C2499" s="61">
        <v>791.0</v>
      </c>
      <c r="D2499" s="57" t="s">
        <v>377</v>
      </c>
      <c r="E2499" s="62" t="str">
        <f t="shared" si="1"/>
        <v>Test</v>
      </c>
      <c r="F2499" s="53" t="str">
        <f t="shared" si="2"/>
        <v>Beijing_1</v>
      </c>
      <c r="G2499" s="53">
        <f t="shared" si="3"/>
        <v>0.8006277235</v>
      </c>
    </row>
    <row r="2500">
      <c r="A2500" s="61">
        <v>1.512921595E9</v>
      </c>
      <c r="B2500" s="61">
        <v>1.0</v>
      </c>
      <c r="C2500" s="61">
        <v>2715.0</v>
      </c>
      <c r="D2500" s="57" t="s">
        <v>377</v>
      </c>
      <c r="E2500" s="62" t="str">
        <f t="shared" si="1"/>
        <v>Test</v>
      </c>
      <c r="F2500" s="53" t="str">
        <f t="shared" si="2"/>
        <v>Beijing_1</v>
      </c>
      <c r="G2500" s="53">
        <f t="shared" si="3"/>
        <v>0.5824492381</v>
      </c>
    </row>
    <row r="2501">
      <c r="A2501" s="61">
        <v>1.518163266E9</v>
      </c>
      <c r="B2501" s="61">
        <v>1.0</v>
      </c>
      <c r="C2501" s="61">
        <v>1311.0</v>
      </c>
      <c r="D2501" s="57" t="s">
        <v>377</v>
      </c>
      <c r="E2501" s="62" t="str">
        <f t="shared" si="1"/>
        <v>Test</v>
      </c>
      <c r="F2501" s="53" t="str">
        <f t="shared" si="2"/>
        <v>Beijing_1</v>
      </c>
      <c r="G2501" s="53">
        <f t="shared" si="3"/>
        <v>0.4704900533</v>
      </c>
    </row>
    <row r="2502">
      <c r="A2502" s="61">
        <v>1.516772133E9</v>
      </c>
      <c r="B2502" s="61">
        <v>1.0</v>
      </c>
      <c r="C2502" s="61">
        <v>2015.0</v>
      </c>
      <c r="D2502" s="57" t="s">
        <v>377</v>
      </c>
      <c r="E2502" s="62" t="str">
        <f t="shared" si="1"/>
        <v>Test</v>
      </c>
      <c r="F2502" s="53" t="str">
        <f t="shared" si="2"/>
        <v>Beijing_1</v>
      </c>
      <c r="G2502" s="53">
        <f t="shared" si="3"/>
        <v>0.2583574245</v>
      </c>
    </row>
    <row r="2503">
      <c r="A2503" s="61">
        <v>1.512391274E9</v>
      </c>
      <c r="B2503" s="61">
        <v>1.0</v>
      </c>
      <c r="C2503" s="61">
        <v>1604.0</v>
      </c>
      <c r="D2503" s="57" t="s">
        <v>377</v>
      </c>
      <c r="E2503" s="62" t="str">
        <f t="shared" si="1"/>
        <v>Test</v>
      </c>
      <c r="F2503" s="53" t="str">
        <f t="shared" si="2"/>
        <v>Beijing_1</v>
      </c>
      <c r="G2503" s="53">
        <f t="shared" si="3"/>
        <v>0.8629191875</v>
      </c>
    </row>
    <row r="2504">
      <c r="A2504" s="61">
        <v>1.518720358E9</v>
      </c>
      <c r="B2504" s="61">
        <v>1.0</v>
      </c>
      <c r="C2504" s="61">
        <v>4566.0</v>
      </c>
      <c r="D2504" s="57" t="s">
        <v>377</v>
      </c>
      <c r="E2504" s="62" t="str">
        <f t="shared" si="1"/>
        <v>Test</v>
      </c>
      <c r="F2504" s="53" t="str">
        <f t="shared" si="2"/>
        <v>Beijing_1</v>
      </c>
      <c r="G2504" s="53">
        <f t="shared" si="3"/>
        <v>0.1443292532</v>
      </c>
    </row>
    <row r="2505">
      <c r="A2505" s="61">
        <v>1.516002843E9</v>
      </c>
      <c r="B2505" s="61">
        <v>1.0</v>
      </c>
      <c r="C2505" s="61">
        <v>2441.0</v>
      </c>
      <c r="D2505" s="57" t="s">
        <v>377</v>
      </c>
      <c r="E2505" s="62" t="str">
        <f t="shared" si="1"/>
        <v>Test</v>
      </c>
      <c r="F2505" s="53" t="str">
        <f t="shared" si="2"/>
        <v>Beijing_1</v>
      </c>
      <c r="G2505" s="53">
        <f t="shared" si="3"/>
        <v>0.004574863347</v>
      </c>
    </row>
    <row r="2506">
      <c r="A2506" s="61">
        <v>1.518327019E9</v>
      </c>
      <c r="B2506" s="61">
        <v>1.0</v>
      </c>
      <c r="C2506" s="61">
        <v>1667.0</v>
      </c>
      <c r="D2506" s="57" t="s">
        <v>377</v>
      </c>
      <c r="E2506" s="62" t="str">
        <f t="shared" si="1"/>
        <v>Test</v>
      </c>
      <c r="F2506" s="53" t="str">
        <f t="shared" si="2"/>
        <v>Beijing_1</v>
      </c>
      <c r="G2506" s="53">
        <f t="shared" si="3"/>
        <v>0.2028103001</v>
      </c>
    </row>
    <row r="2507">
      <c r="A2507" s="61">
        <v>1.517861386E9</v>
      </c>
      <c r="B2507" s="61">
        <v>1.0</v>
      </c>
      <c r="C2507" s="61">
        <v>2151.0</v>
      </c>
      <c r="D2507" s="57" t="s">
        <v>377</v>
      </c>
      <c r="E2507" s="62" t="str">
        <f t="shared" si="1"/>
        <v>Test</v>
      </c>
      <c r="F2507" s="53" t="str">
        <f t="shared" si="2"/>
        <v>Beijing_1</v>
      </c>
      <c r="G2507" s="53">
        <f t="shared" si="3"/>
        <v>0.09444330658</v>
      </c>
    </row>
    <row r="2508">
      <c r="A2508" s="61">
        <v>1.512603766E9</v>
      </c>
      <c r="B2508" s="61">
        <v>1.0</v>
      </c>
      <c r="C2508" s="61">
        <v>331.0</v>
      </c>
      <c r="D2508" s="57" t="s">
        <v>377</v>
      </c>
      <c r="E2508" s="62" t="str">
        <f t="shared" si="1"/>
        <v>Test</v>
      </c>
      <c r="F2508" s="53" t="str">
        <f t="shared" si="2"/>
        <v>Beijing_1</v>
      </c>
      <c r="G2508" s="53">
        <f t="shared" si="3"/>
        <v>0.05635035444</v>
      </c>
    </row>
    <row r="2509">
      <c r="A2509" s="61">
        <v>1.517364365E9</v>
      </c>
      <c r="B2509" s="61">
        <v>1.0</v>
      </c>
      <c r="C2509" s="61">
        <v>1312.0</v>
      </c>
      <c r="D2509" s="57" t="s">
        <v>377</v>
      </c>
      <c r="E2509" s="62" t="str">
        <f t="shared" si="1"/>
        <v>Test</v>
      </c>
      <c r="F2509" s="53" t="str">
        <f t="shared" si="2"/>
        <v>Beijing_1</v>
      </c>
      <c r="G2509" s="53">
        <f t="shared" si="3"/>
        <v>0.2504467434</v>
      </c>
    </row>
    <row r="2510">
      <c r="A2510" s="61">
        <v>1.517095316E9</v>
      </c>
      <c r="B2510" s="61">
        <v>1.0</v>
      </c>
      <c r="C2510" s="61">
        <v>1469.0</v>
      </c>
      <c r="D2510" s="57" t="s">
        <v>377</v>
      </c>
      <c r="E2510" s="62" t="str">
        <f t="shared" si="1"/>
        <v>Test</v>
      </c>
      <c r="F2510" s="53" t="str">
        <f t="shared" si="2"/>
        <v>Beijing_1</v>
      </c>
      <c r="G2510" s="53">
        <f t="shared" si="3"/>
        <v>0.2935954383</v>
      </c>
    </row>
    <row r="2511">
      <c r="A2511" s="61">
        <v>1.515762358E9</v>
      </c>
      <c r="B2511" s="61">
        <v>1.0</v>
      </c>
      <c r="C2511" s="61">
        <v>549.0</v>
      </c>
      <c r="D2511" s="57" t="s">
        <v>377</v>
      </c>
      <c r="E2511" s="62" t="str">
        <f t="shared" si="1"/>
        <v>Test</v>
      </c>
      <c r="F2511" s="53" t="str">
        <f t="shared" si="2"/>
        <v>Beijing_1</v>
      </c>
      <c r="G2511" s="53">
        <f t="shared" si="3"/>
        <v>0.1165290468</v>
      </c>
    </row>
    <row r="2512">
      <c r="A2512" s="61">
        <v>1.515411746E9</v>
      </c>
      <c r="B2512" s="61">
        <v>1.0</v>
      </c>
      <c r="C2512" s="61">
        <v>1366.0</v>
      </c>
      <c r="D2512" s="57" t="s">
        <v>377</v>
      </c>
      <c r="E2512" s="62" t="str">
        <f t="shared" si="1"/>
        <v>Test</v>
      </c>
      <c r="F2512" s="53" t="str">
        <f t="shared" si="2"/>
        <v>Beijing_1</v>
      </c>
      <c r="G2512" s="53">
        <f t="shared" si="3"/>
        <v>0.9134488151</v>
      </c>
    </row>
    <row r="2513">
      <c r="A2513" s="61">
        <v>1.518158195E9</v>
      </c>
      <c r="B2513" s="61">
        <v>1.0</v>
      </c>
      <c r="C2513" s="61">
        <v>593.0</v>
      </c>
      <c r="D2513" s="57" t="s">
        <v>377</v>
      </c>
      <c r="E2513" s="62" t="str">
        <f t="shared" si="1"/>
        <v>Test</v>
      </c>
      <c r="F2513" s="53" t="str">
        <f t="shared" si="2"/>
        <v>Beijing_1</v>
      </c>
      <c r="G2513" s="53">
        <f t="shared" si="3"/>
        <v>0.4095266794</v>
      </c>
    </row>
    <row r="2514">
      <c r="A2514" s="61">
        <v>1.513816644E9</v>
      </c>
      <c r="B2514" s="61">
        <v>1.0</v>
      </c>
      <c r="C2514" s="61">
        <v>1393.0</v>
      </c>
      <c r="D2514" s="57" t="s">
        <v>377</v>
      </c>
      <c r="E2514" s="62" t="str">
        <f t="shared" si="1"/>
        <v>Test</v>
      </c>
      <c r="F2514" s="53" t="str">
        <f t="shared" si="2"/>
        <v>Beijing_1</v>
      </c>
      <c r="G2514" s="53">
        <f t="shared" si="3"/>
        <v>0.7652155341</v>
      </c>
    </row>
    <row r="2515">
      <c r="A2515" s="61">
        <v>1.519296885E9</v>
      </c>
      <c r="B2515" s="61">
        <v>1.0</v>
      </c>
      <c r="C2515" s="61">
        <v>1109.0</v>
      </c>
      <c r="D2515" s="57" t="s">
        <v>377</v>
      </c>
      <c r="E2515" s="62" t="str">
        <f t="shared" si="1"/>
        <v>Test</v>
      </c>
      <c r="F2515" s="53" t="str">
        <f t="shared" si="2"/>
        <v>Beijing_1</v>
      </c>
      <c r="G2515" s="53">
        <f t="shared" si="3"/>
        <v>0.9803306931</v>
      </c>
    </row>
    <row r="2516">
      <c r="A2516" s="61">
        <v>1.511868815E9</v>
      </c>
      <c r="B2516" s="61">
        <v>1.0</v>
      </c>
      <c r="C2516" s="61">
        <v>1.0</v>
      </c>
      <c r="D2516" s="57" t="s">
        <v>377</v>
      </c>
      <c r="E2516" s="62" t="str">
        <f t="shared" si="1"/>
        <v>Test</v>
      </c>
      <c r="F2516" s="53" t="str">
        <f t="shared" si="2"/>
        <v>Beijing_1</v>
      </c>
      <c r="G2516" s="53">
        <f t="shared" si="3"/>
        <v>0.5433384986</v>
      </c>
    </row>
    <row r="2517">
      <c r="A2517" s="61">
        <v>1.512622456E9</v>
      </c>
      <c r="B2517" s="61">
        <v>1.0</v>
      </c>
      <c r="C2517" s="61">
        <v>386.0</v>
      </c>
      <c r="D2517" s="57" t="s">
        <v>377</v>
      </c>
      <c r="E2517" s="62" t="str">
        <f t="shared" si="1"/>
        <v>Test</v>
      </c>
      <c r="F2517" s="53" t="str">
        <f t="shared" si="2"/>
        <v>Beijing_1</v>
      </c>
      <c r="G2517" s="53">
        <f t="shared" si="3"/>
        <v>0.580442087</v>
      </c>
    </row>
    <row r="2518">
      <c r="A2518" s="61">
        <v>1.518972658E9</v>
      </c>
      <c r="B2518" s="61">
        <v>1.0</v>
      </c>
      <c r="C2518" s="61">
        <v>2437.0</v>
      </c>
      <c r="D2518" s="57" t="s">
        <v>377</v>
      </c>
      <c r="E2518" s="62" t="str">
        <f t="shared" si="1"/>
        <v>Test</v>
      </c>
      <c r="F2518" s="53" t="str">
        <f t="shared" si="2"/>
        <v>Beijing_1</v>
      </c>
      <c r="G2518" s="53">
        <f t="shared" si="3"/>
        <v>0.124265813</v>
      </c>
    </row>
    <row r="2519">
      <c r="A2519" s="61">
        <v>1.512320627E9</v>
      </c>
      <c r="B2519" s="61">
        <v>1.0</v>
      </c>
      <c r="C2519" s="61">
        <v>399.0</v>
      </c>
      <c r="D2519" s="57" t="s">
        <v>377</v>
      </c>
      <c r="E2519" s="62" t="str">
        <f t="shared" si="1"/>
        <v>Test</v>
      </c>
      <c r="F2519" s="53" t="str">
        <f t="shared" si="2"/>
        <v>Beijing_1</v>
      </c>
      <c r="G2519" s="53">
        <f t="shared" si="3"/>
        <v>0.6272757545</v>
      </c>
    </row>
    <row r="2520">
      <c r="A2520" s="61">
        <v>1.516174407E9</v>
      </c>
      <c r="B2520" s="61">
        <v>1.0</v>
      </c>
      <c r="C2520" s="61">
        <v>3201.0</v>
      </c>
      <c r="D2520" s="57" t="s">
        <v>377</v>
      </c>
      <c r="E2520" s="62" t="str">
        <f t="shared" si="1"/>
        <v>Test</v>
      </c>
      <c r="F2520" s="53" t="str">
        <f t="shared" si="2"/>
        <v>Beijing_1</v>
      </c>
      <c r="G2520" s="53">
        <f t="shared" si="3"/>
        <v>0.537128263</v>
      </c>
    </row>
    <row r="2521">
      <c r="A2521" s="61">
        <v>1.512361849E9</v>
      </c>
      <c r="B2521" s="61">
        <v>1.0</v>
      </c>
      <c r="C2521" s="61">
        <v>312.0</v>
      </c>
      <c r="D2521" s="57" t="s">
        <v>377</v>
      </c>
      <c r="E2521" s="62" t="str">
        <f t="shared" si="1"/>
        <v>Test</v>
      </c>
      <c r="F2521" s="53" t="str">
        <f t="shared" si="2"/>
        <v>Beijing_1</v>
      </c>
      <c r="G2521" s="53">
        <f t="shared" si="3"/>
        <v>0.791860867</v>
      </c>
    </row>
    <row r="2522">
      <c r="A2522" s="61">
        <v>1.515192336E9</v>
      </c>
      <c r="B2522" s="61">
        <v>1.0</v>
      </c>
      <c r="C2522" s="61">
        <v>3076.0</v>
      </c>
      <c r="D2522" s="57" t="s">
        <v>377</v>
      </c>
      <c r="E2522" s="62" t="str">
        <f t="shared" si="1"/>
        <v>Test</v>
      </c>
      <c r="F2522" s="53" t="str">
        <f t="shared" si="2"/>
        <v>Beijing_1</v>
      </c>
      <c r="G2522" s="53">
        <f t="shared" si="3"/>
        <v>0.08944709717</v>
      </c>
    </row>
    <row r="2523">
      <c r="A2523" s="61">
        <v>1.511759107E9</v>
      </c>
      <c r="B2523" s="61">
        <v>1.0</v>
      </c>
      <c r="C2523" s="61">
        <v>1578.0</v>
      </c>
      <c r="D2523" s="57" t="s">
        <v>377</v>
      </c>
      <c r="E2523" s="62" t="str">
        <f t="shared" si="1"/>
        <v>Test</v>
      </c>
      <c r="F2523" s="53" t="str">
        <f t="shared" si="2"/>
        <v>Beijing_1</v>
      </c>
      <c r="G2523" s="53">
        <f t="shared" si="3"/>
        <v>0.9614251773</v>
      </c>
    </row>
    <row r="2524">
      <c r="A2524" s="61">
        <v>1.512049017E9</v>
      </c>
      <c r="B2524" s="61">
        <v>1.0</v>
      </c>
      <c r="C2524" s="61">
        <v>600.0</v>
      </c>
      <c r="D2524" s="57" t="s">
        <v>377</v>
      </c>
      <c r="E2524" s="62" t="str">
        <f t="shared" si="1"/>
        <v>Test</v>
      </c>
      <c r="F2524" s="53" t="str">
        <f t="shared" si="2"/>
        <v>Beijing_1</v>
      </c>
      <c r="G2524" s="53">
        <f t="shared" si="3"/>
        <v>0.5273577285</v>
      </c>
    </row>
    <row r="2525">
      <c r="A2525" s="61">
        <v>1.518639945E9</v>
      </c>
      <c r="B2525" s="61">
        <v>1.0</v>
      </c>
      <c r="C2525" s="61">
        <v>2223.0</v>
      </c>
      <c r="D2525" s="57" t="s">
        <v>377</v>
      </c>
      <c r="E2525" s="62" t="str">
        <f t="shared" si="1"/>
        <v>Test</v>
      </c>
      <c r="F2525" s="53" t="str">
        <f t="shared" si="2"/>
        <v>Beijing_1</v>
      </c>
      <c r="G2525" s="53">
        <f t="shared" si="3"/>
        <v>0.9053709729</v>
      </c>
    </row>
    <row r="2526">
      <c r="A2526" s="61">
        <v>1.514916304E9</v>
      </c>
      <c r="B2526" s="61">
        <v>1.0</v>
      </c>
      <c r="C2526" s="61">
        <v>3555.0</v>
      </c>
      <c r="D2526" s="57" t="s">
        <v>377</v>
      </c>
      <c r="E2526" s="62" t="str">
        <f t="shared" si="1"/>
        <v>Test</v>
      </c>
      <c r="F2526" s="53" t="str">
        <f t="shared" si="2"/>
        <v>Beijing_1</v>
      </c>
      <c r="G2526" s="53">
        <f t="shared" si="3"/>
        <v>0.2032679492</v>
      </c>
    </row>
    <row r="2527">
      <c r="A2527" s="61">
        <v>1.512886406E9</v>
      </c>
      <c r="B2527" s="61">
        <v>1.0</v>
      </c>
      <c r="C2527" s="61">
        <v>785.0</v>
      </c>
      <c r="D2527" s="57" t="s">
        <v>377</v>
      </c>
      <c r="E2527" s="62" t="str">
        <f t="shared" si="1"/>
        <v>Test</v>
      </c>
      <c r="F2527" s="53" t="str">
        <f t="shared" si="2"/>
        <v>Beijing_1</v>
      </c>
      <c r="G2527" s="53">
        <f t="shared" si="3"/>
        <v>0.9731082512</v>
      </c>
    </row>
    <row r="2528">
      <c r="A2528" s="61">
        <v>1.512962106E9</v>
      </c>
      <c r="B2528" s="61">
        <v>1.0</v>
      </c>
      <c r="C2528" s="61">
        <v>531.0</v>
      </c>
      <c r="D2528" s="57" t="s">
        <v>377</v>
      </c>
      <c r="E2528" s="62" t="str">
        <f t="shared" si="1"/>
        <v>Test</v>
      </c>
      <c r="F2528" s="53" t="str">
        <f t="shared" si="2"/>
        <v>Beijing_1</v>
      </c>
      <c r="G2528" s="53">
        <f t="shared" si="3"/>
        <v>0.1120415826</v>
      </c>
    </row>
    <row r="2529">
      <c r="A2529" s="61">
        <v>1.511264483E9</v>
      </c>
      <c r="B2529" s="61">
        <v>1.0</v>
      </c>
      <c r="C2529" s="61">
        <v>2611.0</v>
      </c>
      <c r="D2529" s="57" t="s">
        <v>377</v>
      </c>
      <c r="E2529" s="62" t="str">
        <f t="shared" si="1"/>
        <v>Test</v>
      </c>
      <c r="F2529" s="53" t="str">
        <f t="shared" si="2"/>
        <v>Beijing_1</v>
      </c>
      <c r="G2529" s="53">
        <f t="shared" si="3"/>
        <v>0.1309899608</v>
      </c>
    </row>
    <row r="2530">
      <c r="A2530" s="61">
        <v>1.519940035E9</v>
      </c>
      <c r="B2530" s="61">
        <v>1.0</v>
      </c>
      <c r="C2530" s="61">
        <v>108.0</v>
      </c>
      <c r="D2530" s="57" t="s">
        <v>377</v>
      </c>
      <c r="E2530" s="62" t="str">
        <f t="shared" si="1"/>
        <v>Test</v>
      </c>
      <c r="F2530" s="53" t="str">
        <f t="shared" si="2"/>
        <v>Beijing_1</v>
      </c>
      <c r="G2530" s="53">
        <f t="shared" si="3"/>
        <v>0.1024047893</v>
      </c>
    </row>
    <row r="2531">
      <c r="A2531" s="61">
        <v>1.517263145E9</v>
      </c>
      <c r="B2531" s="61">
        <v>1.0</v>
      </c>
      <c r="C2531" s="61">
        <v>612.0</v>
      </c>
      <c r="D2531" s="57" t="s">
        <v>377</v>
      </c>
      <c r="E2531" s="62" t="str">
        <f t="shared" si="1"/>
        <v>Test</v>
      </c>
      <c r="F2531" s="53" t="str">
        <f t="shared" si="2"/>
        <v>Beijing_1</v>
      </c>
      <c r="G2531" s="53">
        <f t="shared" si="3"/>
        <v>0.1862008738</v>
      </c>
    </row>
    <row r="2532">
      <c r="A2532" s="61">
        <v>1.513831056E9</v>
      </c>
      <c r="B2532" s="61">
        <v>1.0</v>
      </c>
      <c r="C2532" s="61">
        <v>2069.0</v>
      </c>
      <c r="D2532" s="57" t="s">
        <v>377</v>
      </c>
      <c r="E2532" s="62" t="str">
        <f t="shared" si="1"/>
        <v>Test</v>
      </c>
      <c r="F2532" s="53" t="str">
        <f t="shared" si="2"/>
        <v>Beijing_1</v>
      </c>
      <c r="G2532" s="53">
        <f t="shared" si="3"/>
        <v>0.289132701</v>
      </c>
    </row>
    <row r="2533">
      <c r="A2533" s="61">
        <v>1.516802375E9</v>
      </c>
      <c r="B2533" s="61">
        <v>1.0</v>
      </c>
      <c r="C2533" s="61">
        <v>3065.0</v>
      </c>
      <c r="D2533" s="57" t="s">
        <v>377</v>
      </c>
      <c r="E2533" s="62" t="str">
        <f t="shared" si="1"/>
        <v>Test</v>
      </c>
      <c r="F2533" s="53" t="str">
        <f t="shared" si="2"/>
        <v>Beijing_1</v>
      </c>
      <c r="G2533" s="53">
        <f t="shared" si="3"/>
        <v>0.8090214295</v>
      </c>
    </row>
    <row r="2534">
      <c r="A2534" s="61">
        <v>1.519444146E9</v>
      </c>
      <c r="B2534" s="61">
        <v>1.0</v>
      </c>
      <c r="C2534" s="61">
        <v>2259.0</v>
      </c>
      <c r="D2534" s="57" t="s">
        <v>377</v>
      </c>
      <c r="E2534" s="62" t="str">
        <f t="shared" si="1"/>
        <v>Test</v>
      </c>
      <c r="F2534" s="53" t="str">
        <f t="shared" si="2"/>
        <v>Beijing_1</v>
      </c>
      <c r="G2534" s="53">
        <f t="shared" si="3"/>
        <v>0.6026344447</v>
      </c>
    </row>
    <row r="2535">
      <c r="A2535" s="61">
        <v>1.517698374E9</v>
      </c>
      <c r="B2535" s="61">
        <v>1.0</v>
      </c>
      <c r="C2535" s="61">
        <v>2880.0</v>
      </c>
      <c r="D2535" s="57" t="s">
        <v>377</v>
      </c>
      <c r="E2535" s="62" t="str">
        <f t="shared" si="1"/>
        <v>Test</v>
      </c>
      <c r="F2535" s="53" t="str">
        <f t="shared" si="2"/>
        <v>Beijing_1</v>
      </c>
      <c r="G2535" s="53">
        <f t="shared" si="3"/>
        <v>0.9406750033</v>
      </c>
    </row>
    <row r="2536">
      <c r="A2536" s="61">
        <v>1.516684636E9</v>
      </c>
      <c r="B2536" s="61">
        <v>1.0</v>
      </c>
      <c r="C2536" s="61">
        <v>2033.0</v>
      </c>
      <c r="D2536" s="57" t="s">
        <v>377</v>
      </c>
      <c r="E2536" s="62" t="str">
        <f t="shared" si="1"/>
        <v>Test</v>
      </c>
      <c r="F2536" s="53" t="str">
        <f t="shared" si="2"/>
        <v>Beijing_1</v>
      </c>
      <c r="G2536" s="53">
        <f t="shared" si="3"/>
        <v>0.887885005</v>
      </c>
    </row>
    <row r="2537">
      <c r="A2537" s="61">
        <v>1.514526205E9</v>
      </c>
      <c r="B2537" s="61">
        <v>1.0</v>
      </c>
      <c r="C2537" s="61">
        <v>1418.0</v>
      </c>
      <c r="D2537" s="57" t="s">
        <v>377</v>
      </c>
      <c r="E2537" s="62" t="str">
        <f t="shared" si="1"/>
        <v>Test</v>
      </c>
      <c r="F2537" s="53" t="str">
        <f t="shared" si="2"/>
        <v>Beijing_1</v>
      </c>
      <c r="G2537" s="53">
        <f t="shared" si="3"/>
        <v>0.9293582616</v>
      </c>
    </row>
    <row r="2538">
      <c r="A2538" s="61">
        <v>1.513286789E9</v>
      </c>
      <c r="B2538" s="61">
        <v>1.0</v>
      </c>
      <c r="C2538" s="61">
        <v>1114.0</v>
      </c>
      <c r="D2538" s="57" t="s">
        <v>377</v>
      </c>
      <c r="E2538" s="62" t="str">
        <f t="shared" si="1"/>
        <v>Test</v>
      </c>
      <c r="F2538" s="53" t="str">
        <f t="shared" si="2"/>
        <v>Beijing_1</v>
      </c>
      <c r="G2538" s="53">
        <f t="shared" si="3"/>
        <v>0.07944839438</v>
      </c>
    </row>
    <row r="2539">
      <c r="A2539" s="61">
        <v>1.516881586E9</v>
      </c>
      <c r="B2539" s="61">
        <v>1.0</v>
      </c>
      <c r="C2539" s="61">
        <v>713.0</v>
      </c>
      <c r="D2539" s="57" t="s">
        <v>377</v>
      </c>
      <c r="E2539" s="62" t="str">
        <f t="shared" si="1"/>
        <v>Test</v>
      </c>
      <c r="F2539" s="53" t="str">
        <f t="shared" si="2"/>
        <v>Beijing_1</v>
      </c>
      <c r="G2539" s="53">
        <f t="shared" si="3"/>
        <v>0.6675536272</v>
      </c>
    </row>
    <row r="2540">
      <c r="A2540" s="61">
        <v>1.519937968E9</v>
      </c>
      <c r="B2540" s="61">
        <v>1.0</v>
      </c>
      <c r="C2540" s="61">
        <v>736.0</v>
      </c>
      <c r="D2540" s="57" t="s">
        <v>377</v>
      </c>
      <c r="E2540" s="62" t="str">
        <f t="shared" si="1"/>
        <v>Test</v>
      </c>
      <c r="F2540" s="53" t="str">
        <f t="shared" si="2"/>
        <v>Beijing_1</v>
      </c>
      <c r="G2540" s="53">
        <f t="shared" si="3"/>
        <v>0.7619167809</v>
      </c>
    </row>
    <row r="2541">
      <c r="A2541" s="61">
        <v>1.513018439E9</v>
      </c>
      <c r="B2541" s="61">
        <v>1.0</v>
      </c>
      <c r="C2541" s="61">
        <v>1716.0</v>
      </c>
      <c r="D2541" s="57" t="s">
        <v>377</v>
      </c>
      <c r="E2541" s="62" t="str">
        <f t="shared" si="1"/>
        <v>Test</v>
      </c>
      <c r="F2541" s="53" t="str">
        <f t="shared" si="2"/>
        <v>Beijing_1</v>
      </c>
      <c r="G2541" s="53">
        <f t="shared" si="3"/>
        <v>0.5829653012</v>
      </c>
    </row>
    <row r="2542">
      <c r="A2542" s="61">
        <v>1.513082343E9</v>
      </c>
      <c r="B2542" s="61">
        <v>1.0</v>
      </c>
      <c r="C2542" s="61">
        <v>2426.0</v>
      </c>
      <c r="D2542" s="57" t="s">
        <v>377</v>
      </c>
      <c r="E2542" s="62" t="str">
        <f t="shared" si="1"/>
        <v>Test</v>
      </c>
      <c r="F2542" s="53" t="str">
        <f t="shared" si="2"/>
        <v>Beijing_1</v>
      </c>
      <c r="G2542" s="53">
        <f t="shared" si="3"/>
        <v>0.1069043153</v>
      </c>
    </row>
    <row r="2543">
      <c r="A2543" s="61">
        <v>1.512720916E9</v>
      </c>
      <c r="B2543" s="61">
        <v>1.0</v>
      </c>
      <c r="C2543" s="61">
        <v>973.0</v>
      </c>
      <c r="D2543" s="57" t="s">
        <v>377</v>
      </c>
      <c r="E2543" s="62" t="str">
        <f t="shared" si="1"/>
        <v>Test</v>
      </c>
      <c r="F2543" s="53" t="str">
        <f t="shared" si="2"/>
        <v>Beijing_1</v>
      </c>
      <c r="G2543" s="53">
        <f t="shared" si="3"/>
        <v>0.3651648633</v>
      </c>
    </row>
    <row r="2544">
      <c r="A2544" s="61">
        <v>1.512128305E9</v>
      </c>
      <c r="B2544" s="61">
        <v>1.0</v>
      </c>
      <c r="C2544" s="61">
        <v>1722.0</v>
      </c>
      <c r="D2544" s="57" t="s">
        <v>377</v>
      </c>
      <c r="E2544" s="62" t="str">
        <f t="shared" si="1"/>
        <v>Test</v>
      </c>
      <c r="F2544" s="53" t="str">
        <f t="shared" si="2"/>
        <v>Beijing_1</v>
      </c>
      <c r="G2544" s="53">
        <f t="shared" si="3"/>
        <v>0.4433461305</v>
      </c>
    </row>
    <row r="2545">
      <c r="A2545" s="61">
        <v>1.518136845E9</v>
      </c>
      <c r="B2545" s="61">
        <v>1.0</v>
      </c>
      <c r="C2545" s="61">
        <v>3700.0</v>
      </c>
      <c r="D2545" s="57" t="s">
        <v>377</v>
      </c>
      <c r="E2545" s="62" t="str">
        <f t="shared" si="1"/>
        <v>Test</v>
      </c>
      <c r="F2545" s="53" t="str">
        <f t="shared" si="2"/>
        <v>Beijing_1</v>
      </c>
      <c r="G2545" s="53">
        <f t="shared" si="3"/>
        <v>0.1701569661</v>
      </c>
    </row>
    <row r="2546">
      <c r="A2546" s="61">
        <v>1.517732465E9</v>
      </c>
      <c r="B2546" s="61">
        <v>1.0</v>
      </c>
      <c r="C2546" s="61">
        <v>1871.0</v>
      </c>
      <c r="D2546" s="57" t="s">
        <v>377</v>
      </c>
      <c r="E2546" s="62" t="str">
        <f t="shared" si="1"/>
        <v>Test</v>
      </c>
      <c r="F2546" s="53" t="str">
        <f t="shared" si="2"/>
        <v>Beijing_1</v>
      </c>
      <c r="G2546" s="53">
        <f t="shared" si="3"/>
        <v>0.9549644003</v>
      </c>
    </row>
    <row r="2547">
      <c r="A2547" s="61">
        <v>1.512994425E9</v>
      </c>
      <c r="B2547" s="61">
        <v>1.0</v>
      </c>
      <c r="C2547" s="61">
        <v>505.0</v>
      </c>
      <c r="D2547" s="57" t="s">
        <v>377</v>
      </c>
      <c r="E2547" s="62" t="str">
        <f t="shared" si="1"/>
        <v>Test</v>
      </c>
      <c r="F2547" s="53" t="str">
        <f t="shared" si="2"/>
        <v>Beijing_1</v>
      </c>
      <c r="G2547" s="53">
        <f t="shared" si="3"/>
        <v>0.9435951266</v>
      </c>
    </row>
    <row r="2548">
      <c r="A2548" s="61">
        <v>1.512960864E9</v>
      </c>
      <c r="B2548" s="61">
        <v>1.0</v>
      </c>
      <c r="C2548" s="61">
        <v>2382.0</v>
      </c>
      <c r="D2548" s="57" t="s">
        <v>377</v>
      </c>
      <c r="E2548" s="62" t="str">
        <f t="shared" si="1"/>
        <v>Test</v>
      </c>
      <c r="F2548" s="53" t="str">
        <f t="shared" si="2"/>
        <v>Beijing_1</v>
      </c>
      <c r="G2548" s="53">
        <f t="shared" si="3"/>
        <v>0.548189906</v>
      </c>
    </row>
    <row r="2549">
      <c r="A2549" s="61">
        <v>1.515108639E9</v>
      </c>
      <c r="B2549" s="61">
        <v>1.0</v>
      </c>
      <c r="C2549" s="61">
        <v>1093.0</v>
      </c>
      <c r="D2549" s="57" t="s">
        <v>377</v>
      </c>
      <c r="E2549" s="62" t="str">
        <f t="shared" si="1"/>
        <v>Test</v>
      </c>
      <c r="F2549" s="53" t="str">
        <f t="shared" si="2"/>
        <v>Beijing_1</v>
      </c>
      <c r="G2549" s="53">
        <f t="shared" si="3"/>
        <v>0.7264180286</v>
      </c>
    </row>
    <row r="2550">
      <c r="A2550" s="61">
        <v>1.512834127E9</v>
      </c>
      <c r="B2550" s="61">
        <v>1.0</v>
      </c>
      <c r="C2550" s="61">
        <v>1049.0</v>
      </c>
      <c r="D2550" s="57" t="s">
        <v>377</v>
      </c>
      <c r="E2550" s="62" t="str">
        <f t="shared" si="1"/>
        <v>Test</v>
      </c>
      <c r="F2550" s="53" t="str">
        <f t="shared" si="2"/>
        <v>Beijing_1</v>
      </c>
      <c r="G2550" s="53">
        <f t="shared" si="3"/>
        <v>0.3395164999</v>
      </c>
    </row>
    <row r="2551">
      <c r="A2551" s="61">
        <v>1.518642763E9</v>
      </c>
      <c r="B2551" s="61">
        <v>1.0</v>
      </c>
      <c r="C2551" s="61">
        <v>2910.0</v>
      </c>
      <c r="D2551" s="57" t="s">
        <v>377</v>
      </c>
      <c r="E2551" s="62" t="str">
        <f t="shared" si="1"/>
        <v>Test</v>
      </c>
      <c r="F2551" s="53" t="str">
        <f t="shared" si="2"/>
        <v>Beijing_1</v>
      </c>
      <c r="G2551" s="53">
        <f t="shared" si="3"/>
        <v>0.9685001428</v>
      </c>
    </row>
    <row r="2552">
      <c r="A2552" s="61">
        <v>1.513198134E9</v>
      </c>
      <c r="B2552" s="61">
        <v>1.0</v>
      </c>
      <c r="C2552" s="61">
        <v>3330.0</v>
      </c>
      <c r="D2552" s="57" t="s">
        <v>377</v>
      </c>
      <c r="E2552" s="62" t="str">
        <f t="shared" si="1"/>
        <v>Test</v>
      </c>
      <c r="F2552" s="53" t="str">
        <f t="shared" si="2"/>
        <v>Beijing_1</v>
      </c>
      <c r="G2552" s="53">
        <f t="shared" si="3"/>
        <v>0.47028834</v>
      </c>
    </row>
    <row r="2553">
      <c r="A2553" s="61">
        <v>1.517173985E9</v>
      </c>
      <c r="B2553" s="61">
        <v>1.0</v>
      </c>
      <c r="C2553" s="61">
        <v>1688.0</v>
      </c>
      <c r="D2553" s="57" t="s">
        <v>377</v>
      </c>
      <c r="E2553" s="62" t="str">
        <f t="shared" si="1"/>
        <v>Test</v>
      </c>
      <c r="F2553" s="53" t="str">
        <f t="shared" si="2"/>
        <v>Beijing_1</v>
      </c>
      <c r="G2553" s="53">
        <f t="shared" si="3"/>
        <v>0.1688988902</v>
      </c>
    </row>
    <row r="2554">
      <c r="A2554" s="61">
        <v>1.514733693E9</v>
      </c>
      <c r="B2554" s="61">
        <v>1.0</v>
      </c>
      <c r="C2554" s="61">
        <v>2165.0</v>
      </c>
      <c r="D2554" s="57" t="s">
        <v>377</v>
      </c>
      <c r="E2554" s="62" t="str">
        <f t="shared" si="1"/>
        <v>Test</v>
      </c>
      <c r="F2554" s="53" t="str">
        <f t="shared" si="2"/>
        <v>Beijing_1</v>
      </c>
      <c r="G2554" s="53">
        <f t="shared" si="3"/>
        <v>0.7694687824</v>
      </c>
    </row>
    <row r="2555">
      <c r="A2555" s="61">
        <v>1.513147669E9</v>
      </c>
      <c r="B2555" s="61">
        <v>1.0</v>
      </c>
      <c r="C2555" s="61">
        <v>1759.0</v>
      </c>
      <c r="D2555" s="57" t="s">
        <v>377</v>
      </c>
      <c r="E2555" s="62" t="str">
        <f t="shared" si="1"/>
        <v>Test</v>
      </c>
      <c r="F2555" s="53" t="str">
        <f t="shared" si="2"/>
        <v>Beijing_1</v>
      </c>
      <c r="G2555" s="53">
        <f t="shared" si="3"/>
        <v>0.6059400464</v>
      </c>
    </row>
    <row r="2556">
      <c r="A2556" s="61">
        <v>1.516469093E9</v>
      </c>
      <c r="B2556" s="61">
        <v>1.0</v>
      </c>
      <c r="C2556" s="61">
        <v>2378.0</v>
      </c>
      <c r="D2556" s="57" t="s">
        <v>377</v>
      </c>
      <c r="E2556" s="62" t="str">
        <f t="shared" si="1"/>
        <v>Test</v>
      </c>
      <c r="F2556" s="53" t="str">
        <f t="shared" si="2"/>
        <v>Beijing_1</v>
      </c>
      <c r="G2556" s="53">
        <f t="shared" si="3"/>
        <v>0.8043374733</v>
      </c>
    </row>
    <row r="2557">
      <c r="A2557" s="61">
        <v>1.511545955E9</v>
      </c>
      <c r="B2557" s="61">
        <v>1.0</v>
      </c>
      <c r="C2557" s="61">
        <v>1402.0</v>
      </c>
      <c r="D2557" s="57" t="s">
        <v>377</v>
      </c>
      <c r="E2557" s="62" t="str">
        <f t="shared" si="1"/>
        <v>Test</v>
      </c>
      <c r="F2557" s="53" t="str">
        <f t="shared" si="2"/>
        <v>Beijing_1</v>
      </c>
      <c r="G2557" s="53">
        <f t="shared" si="3"/>
        <v>0.615348885</v>
      </c>
    </row>
    <row r="2558">
      <c r="A2558" s="61">
        <v>1.513582765E9</v>
      </c>
      <c r="B2558" s="61">
        <v>1.0</v>
      </c>
      <c r="C2558" s="61">
        <v>400.0</v>
      </c>
      <c r="D2558" s="57" t="s">
        <v>377</v>
      </c>
      <c r="E2558" s="62" t="str">
        <f t="shared" si="1"/>
        <v>Test</v>
      </c>
      <c r="F2558" s="53" t="str">
        <f t="shared" si="2"/>
        <v>Beijing_1</v>
      </c>
      <c r="G2558" s="53">
        <f t="shared" si="3"/>
        <v>0.9417542177</v>
      </c>
    </row>
    <row r="2559">
      <c r="A2559" s="61">
        <v>1.513157089E9</v>
      </c>
      <c r="B2559" s="61">
        <v>1.0</v>
      </c>
      <c r="C2559" s="61">
        <v>1578.0</v>
      </c>
      <c r="D2559" s="57" t="s">
        <v>377</v>
      </c>
      <c r="E2559" s="62" t="str">
        <f t="shared" si="1"/>
        <v>Test</v>
      </c>
      <c r="F2559" s="53" t="str">
        <f t="shared" si="2"/>
        <v>Beijing_1</v>
      </c>
      <c r="G2559" s="53">
        <f t="shared" si="3"/>
        <v>0.2466626627</v>
      </c>
    </row>
    <row r="2560">
      <c r="A2560" s="61">
        <v>1.516459776E9</v>
      </c>
      <c r="B2560" s="61">
        <v>1.0</v>
      </c>
      <c r="C2560" s="61">
        <v>3475.0</v>
      </c>
      <c r="D2560" s="57" t="s">
        <v>377</v>
      </c>
      <c r="E2560" s="62" t="str">
        <f t="shared" si="1"/>
        <v>Test</v>
      </c>
      <c r="F2560" s="53" t="str">
        <f t="shared" si="2"/>
        <v>Beijing_1</v>
      </c>
      <c r="G2560" s="53">
        <f t="shared" si="3"/>
        <v>0.4981819551</v>
      </c>
    </row>
    <row r="2561">
      <c r="A2561" s="61">
        <v>1.518294169E9</v>
      </c>
      <c r="B2561" s="61">
        <v>1.0</v>
      </c>
      <c r="C2561" s="61">
        <v>1076.0</v>
      </c>
      <c r="D2561" s="57" t="s">
        <v>377</v>
      </c>
      <c r="E2561" s="62" t="str">
        <f t="shared" si="1"/>
        <v>Test</v>
      </c>
      <c r="F2561" s="53" t="str">
        <f t="shared" si="2"/>
        <v>Beijing_1</v>
      </c>
      <c r="G2561" s="53">
        <f t="shared" si="3"/>
        <v>0.1821346484</v>
      </c>
    </row>
    <row r="2562">
      <c r="A2562" s="61">
        <v>1.511364723E9</v>
      </c>
      <c r="B2562" s="61">
        <v>1.0</v>
      </c>
      <c r="C2562" s="61">
        <v>2890.0</v>
      </c>
      <c r="D2562" s="57" t="s">
        <v>377</v>
      </c>
      <c r="E2562" s="62" t="str">
        <f t="shared" si="1"/>
        <v>Test</v>
      </c>
      <c r="F2562" s="53" t="str">
        <f t="shared" si="2"/>
        <v>Beijing_1</v>
      </c>
      <c r="G2562" s="53">
        <f t="shared" si="3"/>
        <v>0.8977762097</v>
      </c>
    </row>
    <row r="2563">
      <c r="A2563" s="61">
        <v>1.513659125E9</v>
      </c>
      <c r="B2563" s="61">
        <v>1.0</v>
      </c>
      <c r="C2563" s="61">
        <v>2370.0</v>
      </c>
      <c r="D2563" s="57" t="s">
        <v>377</v>
      </c>
      <c r="E2563" s="62" t="str">
        <f t="shared" si="1"/>
        <v>Test</v>
      </c>
      <c r="F2563" s="53" t="str">
        <f t="shared" si="2"/>
        <v>Beijing_1</v>
      </c>
      <c r="G2563" s="53">
        <f t="shared" si="3"/>
        <v>0.3712667274</v>
      </c>
    </row>
    <row r="2564">
      <c r="A2564" s="61">
        <v>1.518530759E9</v>
      </c>
      <c r="B2564" s="61">
        <v>1.0</v>
      </c>
      <c r="C2564" s="61">
        <v>2535.0</v>
      </c>
      <c r="D2564" s="57" t="s">
        <v>377</v>
      </c>
      <c r="E2564" s="62" t="str">
        <f t="shared" si="1"/>
        <v>Test</v>
      </c>
      <c r="F2564" s="53" t="str">
        <f t="shared" si="2"/>
        <v>Beijing_1</v>
      </c>
      <c r="G2564" s="53">
        <f t="shared" si="3"/>
        <v>0.9503413679</v>
      </c>
    </row>
    <row r="2565">
      <c r="A2565" s="61">
        <v>1.511420134E9</v>
      </c>
      <c r="B2565" s="61">
        <v>1.0</v>
      </c>
      <c r="C2565" s="61">
        <v>217.0</v>
      </c>
      <c r="D2565" s="57" t="s">
        <v>377</v>
      </c>
      <c r="E2565" s="62" t="str">
        <f t="shared" si="1"/>
        <v>Test</v>
      </c>
      <c r="F2565" s="53" t="str">
        <f t="shared" si="2"/>
        <v>Beijing_1</v>
      </c>
      <c r="G2565" s="53">
        <f t="shared" si="3"/>
        <v>0.8291230733</v>
      </c>
    </row>
    <row r="2566">
      <c r="A2566" s="61">
        <v>1.515495444E9</v>
      </c>
      <c r="B2566" s="61">
        <v>1.0</v>
      </c>
      <c r="C2566" s="61">
        <v>831.0</v>
      </c>
      <c r="D2566" s="57" t="s">
        <v>377</v>
      </c>
      <c r="E2566" s="62" t="str">
        <f t="shared" si="1"/>
        <v>Test</v>
      </c>
      <c r="F2566" s="53" t="str">
        <f t="shared" si="2"/>
        <v>Beijing_1</v>
      </c>
      <c r="G2566" s="53">
        <f t="shared" si="3"/>
        <v>0.07377226628</v>
      </c>
    </row>
    <row r="2567">
      <c r="A2567" s="61">
        <v>1.515736615E9</v>
      </c>
      <c r="B2567" s="61">
        <v>1.0</v>
      </c>
      <c r="C2567" s="61">
        <v>4985.0</v>
      </c>
      <c r="D2567" s="57" t="s">
        <v>377</v>
      </c>
      <c r="E2567" s="62" t="str">
        <f t="shared" si="1"/>
        <v>Test</v>
      </c>
      <c r="F2567" s="53" t="str">
        <f t="shared" si="2"/>
        <v>Beijing_1</v>
      </c>
      <c r="G2567" s="53">
        <f t="shared" si="3"/>
        <v>0.7069347437</v>
      </c>
    </row>
    <row r="2568">
      <c r="A2568" s="61">
        <v>1.519993668E9</v>
      </c>
      <c r="B2568" s="61">
        <v>1.0</v>
      </c>
      <c r="C2568" s="61">
        <v>1291.0</v>
      </c>
      <c r="D2568" s="57" t="s">
        <v>377</v>
      </c>
      <c r="E2568" s="62" t="str">
        <f t="shared" si="1"/>
        <v>Test</v>
      </c>
      <c r="F2568" s="53" t="str">
        <f t="shared" si="2"/>
        <v>Beijing_1</v>
      </c>
      <c r="G2568" s="53">
        <f t="shared" si="3"/>
        <v>0.1408129573</v>
      </c>
    </row>
    <row r="2569">
      <c r="A2569" s="61">
        <v>1.514661626E9</v>
      </c>
      <c r="B2569" s="61">
        <v>1.0</v>
      </c>
      <c r="C2569" s="61">
        <v>1712.0</v>
      </c>
      <c r="D2569" s="57" t="s">
        <v>377</v>
      </c>
      <c r="E2569" s="62" t="str">
        <f t="shared" si="1"/>
        <v>Test</v>
      </c>
      <c r="F2569" s="53" t="str">
        <f t="shared" si="2"/>
        <v>Beijing_1</v>
      </c>
      <c r="G2569" s="53">
        <f t="shared" si="3"/>
        <v>0.8865909485</v>
      </c>
    </row>
    <row r="2570">
      <c r="A2570" s="61">
        <v>1.518363536E9</v>
      </c>
      <c r="B2570" s="61">
        <v>1.0</v>
      </c>
      <c r="C2570" s="61">
        <v>1294.0</v>
      </c>
      <c r="D2570" s="57" t="s">
        <v>377</v>
      </c>
      <c r="E2570" s="62" t="str">
        <f t="shared" si="1"/>
        <v>Test</v>
      </c>
      <c r="F2570" s="53" t="str">
        <f t="shared" si="2"/>
        <v>Beijing_1</v>
      </c>
      <c r="G2570" s="53">
        <f t="shared" si="3"/>
        <v>0.9527678259</v>
      </c>
    </row>
    <row r="2571">
      <c r="A2571" s="61">
        <v>1.517985923E9</v>
      </c>
      <c r="B2571" s="61">
        <v>1.0</v>
      </c>
      <c r="C2571" s="61">
        <v>4060.0</v>
      </c>
      <c r="D2571" s="57" t="s">
        <v>377</v>
      </c>
      <c r="E2571" s="62" t="str">
        <f t="shared" si="1"/>
        <v>Test</v>
      </c>
      <c r="F2571" s="53" t="str">
        <f t="shared" si="2"/>
        <v>Beijing_1</v>
      </c>
      <c r="G2571" s="53">
        <f t="shared" si="3"/>
        <v>0.6219332744</v>
      </c>
    </row>
    <row r="2572">
      <c r="A2572" s="61">
        <v>1.518448937E9</v>
      </c>
      <c r="B2572" s="61">
        <v>1.0</v>
      </c>
      <c r="C2572" s="61">
        <v>1500.0</v>
      </c>
      <c r="D2572" s="57" t="s">
        <v>377</v>
      </c>
      <c r="E2572" s="62" t="str">
        <f t="shared" si="1"/>
        <v>Test</v>
      </c>
      <c r="F2572" s="53" t="str">
        <f t="shared" si="2"/>
        <v>Beijing_1</v>
      </c>
      <c r="G2572" s="53">
        <f t="shared" si="3"/>
        <v>0.4115144808</v>
      </c>
    </row>
    <row r="2573">
      <c r="A2573" s="61">
        <v>1.512516997E9</v>
      </c>
      <c r="B2573" s="61">
        <v>1.0</v>
      </c>
      <c r="C2573" s="61">
        <v>2725.0</v>
      </c>
      <c r="D2573" s="57" t="s">
        <v>377</v>
      </c>
      <c r="E2573" s="62" t="str">
        <f t="shared" si="1"/>
        <v>Test</v>
      </c>
      <c r="F2573" s="53" t="str">
        <f t="shared" si="2"/>
        <v>Beijing_1</v>
      </c>
      <c r="G2573" s="53">
        <f t="shared" si="3"/>
        <v>0.8729567754</v>
      </c>
    </row>
    <row r="2574">
      <c r="A2574" s="61">
        <v>1.516969339E9</v>
      </c>
      <c r="B2574" s="61">
        <v>1.0</v>
      </c>
      <c r="C2574" s="61">
        <v>682.0</v>
      </c>
      <c r="D2574" s="57" t="s">
        <v>377</v>
      </c>
      <c r="E2574" s="62" t="str">
        <f t="shared" si="1"/>
        <v>Test</v>
      </c>
      <c r="F2574" s="53" t="str">
        <f t="shared" si="2"/>
        <v>Beijing_1</v>
      </c>
      <c r="G2574" s="53">
        <f t="shared" si="3"/>
        <v>0.7572377767</v>
      </c>
    </row>
    <row r="2575">
      <c r="A2575" s="61">
        <v>1.519445924E9</v>
      </c>
      <c r="B2575" s="61">
        <v>1.0</v>
      </c>
      <c r="C2575" s="61">
        <v>1529.0</v>
      </c>
      <c r="D2575" s="57" t="s">
        <v>377</v>
      </c>
      <c r="E2575" s="62" t="str">
        <f t="shared" si="1"/>
        <v>Test</v>
      </c>
      <c r="F2575" s="53" t="str">
        <f t="shared" si="2"/>
        <v>Beijing_1</v>
      </c>
      <c r="G2575" s="53">
        <f t="shared" si="3"/>
        <v>0.005835596612</v>
      </c>
    </row>
    <row r="2576">
      <c r="A2576" s="61">
        <v>1.511749307E9</v>
      </c>
      <c r="B2576" s="61">
        <v>1.0</v>
      </c>
      <c r="C2576" s="61">
        <v>2312.0</v>
      </c>
      <c r="D2576" s="57" t="s">
        <v>377</v>
      </c>
      <c r="E2576" s="62" t="str">
        <f t="shared" si="1"/>
        <v>Test</v>
      </c>
      <c r="F2576" s="53" t="str">
        <f t="shared" si="2"/>
        <v>Beijing_1</v>
      </c>
      <c r="G2576" s="53">
        <f t="shared" si="3"/>
        <v>0.6973010316</v>
      </c>
    </row>
    <row r="2577">
      <c r="A2577" s="61">
        <v>1.518465289E9</v>
      </c>
      <c r="B2577" s="61">
        <v>1.0</v>
      </c>
      <c r="C2577" s="61">
        <v>314.0</v>
      </c>
      <c r="D2577" s="57" t="s">
        <v>377</v>
      </c>
      <c r="E2577" s="62" t="str">
        <f t="shared" si="1"/>
        <v>Test</v>
      </c>
      <c r="F2577" s="53" t="str">
        <f t="shared" si="2"/>
        <v>Beijing_1</v>
      </c>
      <c r="G2577" s="53">
        <f t="shared" si="3"/>
        <v>0.09201255821</v>
      </c>
    </row>
    <row r="2578">
      <c r="A2578" s="61">
        <v>1.519401547E9</v>
      </c>
      <c r="B2578" s="61">
        <v>1.0</v>
      </c>
      <c r="C2578" s="61">
        <v>753.0</v>
      </c>
      <c r="D2578" s="57" t="s">
        <v>377</v>
      </c>
      <c r="E2578" s="62" t="str">
        <f t="shared" si="1"/>
        <v>Test</v>
      </c>
      <c r="F2578" s="53" t="str">
        <f t="shared" si="2"/>
        <v>Beijing_1</v>
      </c>
      <c r="G2578" s="53">
        <f t="shared" si="3"/>
        <v>0.5092881061</v>
      </c>
    </row>
    <row r="2579">
      <c r="A2579" s="61">
        <v>1.518758923E9</v>
      </c>
      <c r="B2579" s="61">
        <v>1.0</v>
      </c>
      <c r="C2579" s="61">
        <v>1882.0</v>
      </c>
      <c r="D2579" s="57" t="s">
        <v>377</v>
      </c>
      <c r="E2579" s="62" t="str">
        <f t="shared" si="1"/>
        <v>Test</v>
      </c>
      <c r="F2579" s="53" t="str">
        <f t="shared" si="2"/>
        <v>Beijing_1</v>
      </c>
      <c r="G2579" s="53">
        <f t="shared" si="3"/>
        <v>0.5914300535</v>
      </c>
    </row>
    <row r="2580">
      <c r="A2580" s="61">
        <v>1.517926316E9</v>
      </c>
      <c r="B2580" s="61">
        <v>1.0</v>
      </c>
      <c r="C2580" s="61">
        <v>216.0</v>
      </c>
      <c r="D2580" s="57" t="s">
        <v>377</v>
      </c>
      <c r="E2580" s="62" t="str">
        <f t="shared" si="1"/>
        <v>Test</v>
      </c>
      <c r="F2580" s="53" t="str">
        <f t="shared" si="2"/>
        <v>Beijing_1</v>
      </c>
      <c r="G2580" s="53">
        <f t="shared" si="3"/>
        <v>0.8493099058</v>
      </c>
    </row>
    <row r="2581">
      <c r="A2581" s="61">
        <v>1.517761649E9</v>
      </c>
      <c r="B2581" s="61">
        <v>1.0</v>
      </c>
      <c r="C2581" s="61">
        <v>1306.0</v>
      </c>
      <c r="D2581" s="57" t="s">
        <v>377</v>
      </c>
      <c r="E2581" s="62" t="str">
        <f t="shared" si="1"/>
        <v>Test</v>
      </c>
      <c r="F2581" s="53" t="str">
        <f t="shared" si="2"/>
        <v>Beijing_1</v>
      </c>
      <c r="G2581" s="53">
        <f t="shared" si="3"/>
        <v>0.2844663551</v>
      </c>
    </row>
    <row r="2582">
      <c r="A2582" s="61">
        <v>1.517733414E9</v>
      </c>
      <c r="B2582" s="61">
        <v>1.0</v>
      </c>
      <c r="C2582" s="61">
        <v>2683.0</v>
      </c>
      <c r="D2582" s="57" t="s">
        <v>377</v>
      </c>
      <c r="E2582" s="62" t="str">
        <f t="shared" si="1"/>
        <v>Test</v>
      </c>
      <c r="F2582" s="53" t="str">
        <f t="shared" si="2"/>
        <v>Beijing_1</v>
      </c>
      <c r="G2582" s="53">
        <f t="shared" si="3"/>
        <v>0.8291161781</v>
      </c>
    </row>
    <row r="2583">
      <c r="A2583" s="61">
        <v>1.518062949E9</v>
      </c>
      <c r="B2583" s="61">
        <v>1.0</v>
      </c>
      <c r="C2583" s="61">
        <v>557.0</v>
      </c>
      <c r="D2583" s="57" t="s">
        <v>377</v>
      </c>
      <c r="E2583" s="62" t="str">
        <f t="shared" si="1"/>
        <v>Test</v>
      </c>
      <c r="F2583" s="53" t="str">
        <f t="shared" si="2"/>
        <v>Beijing_1</v>
      </c>
      <c r="G2583" s="53">
        <f t="shared" si="3"/>
        <v>0.7885351433</v>
      </c>
    </row>
    <row r="2584">
      <c r="A2584" s="61">
        <v>1.515827936E9</v>
      </c>
      <c r="B2584" s="61">
        <v>1.0</v>
      </c>
      <c r="C2584" s="61">
        <v>5546.0</v>
      </c>
      <c r="D2584" s="57" t="s">
        <v>377</v>
      </c>
      <c r="E2584" s="62" t="str">
        <f t="shared" si="1"/>
        <v>Test</v>
      </c>
      <c r="F2584" s="53" t="str">
        <f t="shared" si="2"/>
        <v>Beijing_1</v>
      </c>
      <c r="G2584" s="53">
        <f t="shared" si="3"/>
        <v>0.1894578732</v>
      </c>
    </row>
    <row r="2585">
      <c r="A2585" s="61">
        <v>1.518590197E9</v>
      </c>
      <c r="B2585" s="61">
        <v>1.0</v>
      </c>
      <c r="C2585" s="61">
        <v>427.0</v>
      </c>
      <c r="D2585" s="57" t="s">
        <v>377</v>
      </c>
      <c r="E2585" s="62" t="str">
        <f t="shared" si="1"/>
        <v>Test</v>
      </c>
      <c r="F2585" s="53" t="str">
        <f t="shared" si="2"/>
        <v>Beijing_1</v>
      </c>
      <c r="G2585" s="53">
        <f t="shared" si="3"/>
        <v>0.3009892358</v>
      </c>
    </row>
    <row r="2586">
      <c r="A2586" s="61">
        <v>1.514005597E9</v>
      </c>
      <c r="B2586" s="61">
        <v>1.0</v>
      </c>
      <c r="C2586" s="61">
        <v>2413.0</v>
      </c>
      <c r="D2586" s="57" t="s">
        <v>377</v>
      </c>
      <c r="E2586" s="62" t="str">
        <f t="shared" si="1"/>
        <v>Test</v>
      </c>
      <c r="F2586" s="53" t="str">
        <f t="shared" si="2"/>
        <v>Beijing_1</v>
      </c>
      <c r="G2586" s="53">
        <f t="shared" si="3"/>
        <v>0.04270251619</v>
      </c>
    </row>
    <row r="2587">
      <c r="A2587" s="61">
        <v>1.517764286E9</v>
      </c>
      <c r="B2587" s="61">
        <v>1.0</v>
      </c>
      <c r="C2587" s="61">
        <v>262.0</v>
      </c>
      <c r="D2587" s="57" t="s">
        <v>377</v>
      </c>
      <c r="E2587" s="62" t="str">
        <f t="shared" si="1"/>
        <v>Test</v>
      </c>
      <c r="F2587" s="53" t="str">
        <f t="shared" si="2"/>
        <v>Beijing_1</v>
      </c>
      <c r="G2587" s="53">
        <f t="shared" si="3"/>
        <v>0.620449785</v>
      </c>
    </row>
    <row r="2588">
      <c r="A2588" s="61">
        <v>1.517512927E9</v>
      </c>
      <c r="B2588" s="61">
        <v>1.0</v>
      </c>
      <c r="C2588" s="61">
        <v>66.0</v>
      </c>
      <c r="D2588" s="57" t="s">
        <v>377</v>
      </c>
      <c r="E2588" s="62" t="str">
        <f t="shared" si="1"/>
        <v>Test</v>
      </c>
      <c r="F2588" s="53" t="str">
        <f t="shared" si="2"/>
        <v>Beijing_1</v>
      </c>
      <c r="G2588" s="53">
        <f t="shared" si="3"/>
        <v>0.5882360639</v>
      </c>
    </row>
    <row r="2589">
      <c r="A2589" s="61">
        <v>1.511712634E9</v>
      </c>
      <c r="B2589" s="61">
        <v>1.0</v>
      </c>
      <c r="C2589" s="61">
        <v>47.0</v>
      </c>
      <c r="D2589" s="57" t="s">
        <v>377</v>
      </c>
      <c r="E2589" s="62" t="str">
        <f t="shared" si="1"/>
        <v>Test</v>
      </c>
      <c r="F2589" s="53" t="str">
        <f t="shared" si="2"/>
        <v>Beijing_1</v>
      </c>
      <c r="G2589" s="53">
        <f t="shared" si="3"/>
        <v>0.3625931287</v>
      </c>
    </row>
    <row r="2590">
      <c r="A2590" s="61">
        <v>1.517710185E9</v>
      </c>
      <c r="B2590" s="61">
        <v>1.0</v>
      </c>
      <c r="C2590" s="61">
        <v>621.0</v>
      </c>
      <c r="D2590" s="57" t="s">
        <v>377</v>
      </c>
      <c r="E2590" s="62" t="str">
        <f t="shared" si="1"/>
        <v>Test</v>
      </c>
      <c r="F2590" s="53" t="str">
        <f t="shared" si="2"/>
        <v>Beijing_1</v>
      </c>
      <c r="G2590" s="53">
        <f t="shared" si="3"/>
        <v>0.5261333283</v>
      </c>
    </row>
    <row r="2591">
      <c r="A2591" s="61">
        <v>1.513402775E9</v>
      </c>
      <c r="B2591" s="61">
        <v>1.0</v>
      </c>
      <c r="C2591" s="61">
        <v>368.0</v>
      </c>
      <c r="D2591" s="57" t="s">
        <v>377</v>
      </c>
      <c r="E2591" s="62" t="str">
        <f t="shared" si="1"/>
        <v>Test</v>
      </c>
      <c r="F2591" s="53" t="str">
        <f t="shared" si="2"/>
        <v>Beijing_1</v>
      </c>
      <c r="G2591" s="53">
        <f t="shared" si="3"/>
        <v>0.2805258245</v>
      </c>
    </row>
    <row r="2592">
      <c r="A2592" s="61">
        <v>1.512102574E9</v>
      </c>
      <c r="B2592" s="61">
        <v>1.0</v>
      </c>
      <c r="C2592" s="61">
        <v>231.0</v>
      </c>
      <c r="D2592" s="57" t="s">
        <v>377</v>
      </c>
      <c r="E2592" s="62" t="str">
        <f t="shared" si="1"/>
        <v>Test</v>
      </c>
      <c r="F2592" s="53" t="str">
        <f t="shared" si="2"/>
        <v>Beijing_1</v>
      </c>
      <c r="G2592" s="53">
        <f t="shared" si="3"/>
        <v>0.1675169483</v>
      </c>
    </row>
    <row r="2593">
      <c r="A2593" s="61">
        <v>1.512338277E9</v>
      </c>
      <c r="B2593" s="61">
        <v>1.0</v>
      </c>
      <c r="C2593" s="61">
        <v>1497.0</v>
      </c>
      <c r="D2593" s="57" t="s">
        <v>377</v>
      </c>
      <c r="E2593" s="62" t="str">
        <f t="shared" si="1"/>
        <v>Test</v>
      </c>
      <c r="F2593" s="53" t="str">
        <f t="shared" si="2"/>
        <v>Beijing_1</v>
      </c>
      <c r="G2593" s="53">
        <f t="shared" si="3"/>
        <v>0.9790485941</v>
      </c>
    </row>
    <row r="2594">
      <c r="A2594" s="61">
        <v>1.516807609E9</v>
      </c>
      <c r="B2594" s="61">
        <v>1.0</v>
      </c>
      <c r="C2594" s="61">
        <v>2430.0</v>
      </c>
      <c r="D2594" s="57" t="s">
        <v>377</v>
      </c>
      <c r="E2594" s="62" t="str">
        <f t="shared" si="1"/>
        <v>Test</v>
      </c>
      <c r="F2594" s="53" t="str">
        <f t="shared" si="2"/>
        <v>Beijing_1</v>
      </c>
      <c r="G2594" s="53">
        <f t="shared" si="3"/>
        <v>0.7266470651</v>
      </c>
    </row>
    <row r="2595">
      <c r="A2595" s="61">
        <v>1.515732013E9</v>
      </c>
      <c r="B2595" s="61">
        <v>1.0</v>
      </c>
      <c r="C2595" s="61">
        <v>3917.0</v>
      </c>
      <c r="D2595" s="57" t="s">
        <v>377</v>
      </c>
      <c r="E2595" s="62" t="str">
        <f t="shared" si="1"/>
        <v>Test</v>
      </c>
      <c r="F2595" s="53" t="str">
        <f t="shared" si="2"/>
        <v>Beijing_1</v>
      </c>
      <c r="G2595" s="53">
        <f t="shared" si="3"/>
        <v>0.1593566125</v>
      </c>
    </row>
    <row r="2596">
      <c r="A2596" s="61">
        <v>1.515299945E9</v>
      </c>
      <c r="B2596" s="61">
        <v>1.0</v>
      </c>
      <c r="C2596" s="61">
        <v>334.0</v>
      </c>
      <c r="D2596" s="57" t="s">
        <v>377</v>
      </c>
      <c r="E2596" s="62" t="str">
        <f t="shared" si="1"/>
        <v>Test</v>
      </c>
      <c r="F2596" s="53" t="str">
        <f t="shared" si="2"/>
        <v>Beijing_1</v>
      </c>
      <c r="G2596" s="53">
        <f t="shared" si="3"/>
        <v>0.19590922</v>
      </c>
    </row>
    <row r="2597">
      <c r="A2597" s="61">
        <v>1.517686667E9</v>
      </c>
      <c r="B2597" s="61">
        <v>1.0</v>
      </c>
      <c r="C2597" s="61">
        <v>2505.0</v>
      </c>
      <c r="D2597" s="57" t="s">
        <v>377</v>
      </c>
      <c r="E2597" s="62" t="str">
        <f t="shared" si="1"/>
        <v>Test</v>
      </c>
      <c r="F2597" s="53" t="str">
        <f t="shared" si="2"/>
        <v>Beijing_1</v>
      </c>
      <c r="G2597" s="53">
        <f t="shared" si="3"/>
        <v>0.00718483714</v>
      </c>
    </row>
    <row r="2598">
      <c r="A2598" s="61">
        <v>1.519156933E9</v>
      </c>
      <c r="B2598" s="61">
        <v>1.0</v>
      </c>
      <c r="C2598" s="61">
        <v>4223.0</v>
      </c>
      <c r="D2598" s="57" t="s">
        <v>377</v>
      </c>
      <c r="E2598" s="62" t="str">
        <f t="shared" si="1"/>
        <v>Test</v>
      </c>
      <c r="F2598" s="53" t="str">
        <f t="shared" si="2"/>
        <v>Beijing_1</v>
      </c>
      <c r="G2598" s="53">
        <f t="shared" si="3"/>
        <v>0.9694451973</v>
      </c>
    </row>
    <row r="2599">
      <c r="A2599" s="61">
        <v>1.518164845E9</v>
      </c>
      <c r="B2599" s="61">
        <v>1.0</v>
      </c>
      <c r="C2599" s="61">
        <v>339.0</v>
      </c>
      <c r="D2599" s="57" t="s">
        <v>377</v>
      </c>
      <c r="E2599" s="62" t="str">
        <f t="shared" si="1"/>
        <v>Test</v>
      </c>
      <c r="F2599" s="53" t="str">
        <f t="shared" si="2"/>
        <v>Beijing_1</v>
      </c>
      <c r="G2599" s="53">
        <f t="shared" si="3"/>
        <v>0.9323342374</v>
      </c>
    </row>
    <row r="2600">
      <c r="A2600" s="61">
        <v>1.519945703E9</v>
      </c>
      <c r="B2600" s="61">
        <v>1.0</v>
      </c>
      <c r="C2600" s="61">
        <v>211.0</v>
      </c>
      <c r="D2600" s="57" t="s">
        <v>377</v>
      </c>
      <c r="E2600" s="62" t="str">
        <f t="shared" si="1"/>
        <v>Test</v>
      </c>
      <c r="F2600" s="53" t="str">
        <f t="shared" si="2"/>
        <v>Beijing_1</v>
      </c>
      <c r="G2600" s="53">
        <f t="shared" si="3"/>
        <v>0.8662663091</v>
      </c>
    </row>
    <row r="2601">
      <c r="A2601" s="61">
        <v>1.511396675E9</v>
      </c>
      <c r="B2601" s="61">
        <v>1.0</v>
      </c>
      <c r="C2601" s="61">
        <v>2123.0</v>
      </c>
      <c r="D2601" s="57" t="s">
        <v>377</v>
      </c>
      <c r="E2601" s="62" t="str">
        <f t="shared" si="1"/>
        <v>Test</v>
      </c>
      <c r="F2601" s="53" t="str">
        <f t="shared" si="2"/>
        <v>Beijing_1</v>
      </c>
      <c r="G2601" s="53">
        <f t="shared" si="3"/>
        <v>0.6482965099</v>
      </c>
    </row>
    <row r="2602">
      <c r="A2602" s="61">
        <v>1.519358829E9</v>
      </c>
      <c r="B2602" s="61">
        <v>1.0</v>
      </c>
      <c r="C2602" s="61">
        <v>2202.0</v>
      </c>
      <c r="D2602" s="57" t="s">
        <v>377</v>
      </c>
      <c r="E2602" s="62" t="str">
        <f t="shared" si="1"/>
        <v>Test</v>
      </c>
      <c r="F2602" s="53" t="str">
        <f t="shared" si="2"/>
        <v>Beijing_1</v>
      </c>
      <c r="G2602" s="53">
        <f t="shared" si="3"/>
        <v>0.9845009024</v>
      </c>
    </row>
    <row r="2603">
      <c r="A2603" s="61">
        <v>1.513065678E9</v>
      </c>
      <c r="B2603" s="61">
        <v>1.0</v>
      </c>
      <c r="C2603" s="61">
        <v>566.0</v>
      </c>
      <c r="D2603" s="57" t="s">
        <v>377</v>
      </c>
      <c r="E2603" s="62" t="str">
        <f t="shared" si="1"/>
        <v>Test</v>
      </c>
      <c r="F2603" s="53" t="str">
        <f t="shared" si="2"/>
        <v>Beijing_1</v>
      </c>
      <c r="G2603" s="53">
        <f t="shared" si="3"/>
        <v>0.4428353359</v>
      </c>
    </row>
    <row r="2604">
      <c r="A2604" s="61">
        <v>1.515547994E9</v>
      </c>
      <c r="B2604" s="61">
        <v>1.0</v>
      </c>
      <c r="C2604" s="61">
        <v>1906.0</v>
      </c>
      <c r="D2604" s="57" t="s">
        <v>377</v>
      </c>
      <c r="E2604" s="62" t="str">
        <f t="shared" si="1"/>
        <v>Test</v>
      </c>
      <c r="F2604" s="53" t="str">
        <f t="shared" si="2"/>
        <v>Beijing_1</v>
      </c>
      <c r="G2604" s="53">
        <f t="shared" si="3"/>
        <v>0.4232741735</v>
      </c>
    </row>
    <row r="2605">
      <c r="A2605" s="61">
        <v>1.513748923E9</v>
      </c>
      <c r="B2605" s="61">
        <v>1.0</v>
      </c>
      <c r="C2605" s="61">
        <v>866.0</v>
      </c>
      <c r="D2605" s="57" t="s">
        <v>377</v>
      </c>
      <c r="E2605" s="62" t="str">
        <f t="shared" si="1"/>
        <v>Test</v>
      </c>
      <c r="F2605" s="53" t="str">
        <f t="shared" si="2"/>
        <v>Beijing_1</v>
      </c>
      <c r="G2605" s="53">
        <f t="shared" si="3"/>
        <v>0.4075152106</v>
      </c>
    </row>
    <row r="2606">
      <c r="A2606" s="61">
        <v>1.513933669E9</v>
      </c>
      <c r="B2606" s="61">
        <v>1.0</v>
      </c>
      <c r="C2606" s="61">
        <v>1903.0</v>
      </c>
      <c r="D2606" s="57" t="s">
        <v>377</v>
      </c>
      <c r="E2606" s="62" t="str">
        <f t="shared" si="1"/>
        <v>Test</v>
      </c>
      <c r="F2606" s="53" t="str">
        <f t="shared" si="2"/>
        <v>Beijing_1</v>
      </c>
      <c r="G2606" s="53">
        <f t="shared" si="3"/>
        <v>0.06904636615</v>
      </c>
    </row>
    <row r="2607">
      <c r="A2607" s="61">
        <v>1.512260655E9</v>
      </c>
      <c r="B2607" s="61">
        <v>1.0</v>
      </c>
      <c r="C2607" s="61">
        <v>675.0</v>
      </c>
      <c r="D2607" s="57" t="s">
        <v>377</v>
      </c>
      <c r="E2607" s="62" t="str">
        <f t="shared" si="1"/>
        <v>Test</v>
      </c>
      <c r="F2607" s="53" t="str">
        <f t="shared" si="2"/>
        <v>Beijing_1</v>
      </c>
      <c r="G2607" s="53">
        <f t="shared" si="3"/>
        <v>0.6680532443</v>
      </c>
    </row>
    <row r="2608">
      <c r="A2608" s="61">
        <v>1.516866456E9</v>
      </c>
      <c r="B2608" s="61">
        <v>1.0</v>
      </c>
      <c r="C2608" s="61">
        <v>2181.0</v>
      </c>
      <c r="D2608" s="57" t="s">
        <v>377</v>
      </c>
      <c r="E2608" s="62" t="str">
        <f t="shared" si="1"/>
        <v>Test</v>
      </c>
      <c r="F2608" s="53" t="str">
        <f t="shared" si="2"/>
        <v>Beijing_1</v>
      </c>
      <c r="G2608" s="53">
        <f t="shared" si="3"/>
        <v>0.5436152616</v>
      </c>
    </row>
    <row r="2609">
      <c r="A2609" s="61">
        <v>1.515487423E9</v>
      </c>
      <c r="B2609" s="61">
        <v>1.0</v>
      </c>
      <c r="C2609" s="61">
        <v>2955.0</v>
      </c>
      <c r="D2609" s="57" t="s">
        <v>377</v>
      </c>
      <c r="E2609" s="62" t="str">
        <f t="shared" si="1"/>
        <v>Test</v>
      </c>
      <c r="F2609" s="53" t="str">
        <f t="shared" si="2"/>
        <v>Beijing_1</v>
      </c>
      <c r="G2609" s="53">
        <f t="shared" si="3"/>
        <v>0.16788604</v>
      </c>
    </row>
    <row r="2610">
      <c r="A2610" s="61">
        <v>1.513830956E9</v>
      </c>
      <c r="B2610" s="61">
        <v>1.0</v>
      </c>
      <c r="C2610" s="61">
        <v>604.0</v>
      </c>
      <c r="D2610" s="57" t="s">
        <v>377</v>
      </c>
      <c r="E2610" s="62" t="str">
        <f t="shared" si="1"/>
        <v>Test</v>
      </c>
      <c r="F2610" s="53" t="str">
        <f t="shared" si="2"/>
        <v>Beijing_1</v>
      </c>
      <c r="G2610" s="53">
        <f t="shared" si="3"/>
        <v>0.939113447</v>
      </c>
    </row>
    <row r="2611">
      <c r="A2611" s="61">
        <v>1.512639265E9</v>
      </c>
      <c r="B2611" s="61">
        <v>1.0</v>
      </c>
      <c r="C2611" s="61">
        <v>607.0</v>
      </c>
      <c r="D2611" s="57" t="s">
        <v>377</v>
      </c>
      <c r="E2611" s="62" t="str">
        <f t="shared" si="1"/>
        <v>Test</v>
      </c>
      <c r="F2611" s="53" t="str">
        <f t="shared" si="2"/>
        <v>Beijing_1</v>
      </c>
      <c r="G2611" s="53">
        <f t="shared" si="3"/>
        <v>0.01250210606</v>
      </c>
    </row>
    <row r="2612">
      <c r="A2612" s="61">
        <v>1.518529766E9</v>
      </c>
      <c r="B2612" s="61">
        <v>1.0</v>
      </c>
      <c r="C2612" s="61">
        <v>459.0</v>
      </c>
      <c r="D2612" s="57" t="s">
        <v>377</v>
      </c>
      <c r="E2612" s="62" t="str">
        <f t="shared" si="1"/>
        <v>Test</v>
      </c>
      <c r="F2612" s="53" t="str">
        <f t="shared" si="2"/>
        <v>Beijing_1</v>
      </c>
      <c r="G2612" s="53">
        <f t="shared" si="3"/>
        <v>0.9620248013</v>
      </c>
    </row>
    <row r="2613">
      <c r="A2613" s="61">
        <v>1.511398479E9</v>
      </c>
      <c r="B2613" s="61">
        <v>1.0</v>
      </c>
      <c r="C2613" s="61">
        <v>637.0</v>
      </c>
      <c r="D2613" s="57" t="s">
        <v>377</v>
      </c>
      <c r="E2613" s="62" t="str">
        <f t="shared" si="1"/>
        <v>Test</v>
      </c>
      <c r="F2613" s="53" t="str">
        <f t="shared" si="2"/>
        <v>Beijing_1</v>
      </c>
      <c r="G2613" s="53">
        <f t="shared" si="3"/>
        <v>0.5680225734</v>
      </c>
    </row>
    <row r="2614">
      <c r="A2614" s="61">
        <v>1.519392213E9</v>
      </c>
      <c r="B2614" s="61">
        <v>1.0</v>
      </c>
      <c r="C2614" s="61">
        <v>2413.0</v>
      </c>
      <c r="D2614" s="57" t="s">
        <v>377</v>
      </c>
      <c r="E2614" s="62" t="str">
        <f t="shared" si="1"/>
        <v>Test</v>
      </c>
      <c r="F2614" s="53" t="str">
        <f t="shared" si="2"/>
        <v>Beijing_1</v>
      </c>
      <c r="G2614" s="53">
        <f t="shared" si="3"/>
        <v>0.6174484524</v>
      </c>
    </row>
    <row r="2615">
      <c r="A2615" s="61">
        <v>1.516986917E9</v>
      </c>
      <c r="B2615" s="61">
        <v>1.0</v>
      </c>
      <c r="C2615" s="61">
        <v>1894.0</v>
      </c>
      <c r="D2615" s="57" t="s">
        <v>377</v>
      </c>
      <c r="E2615" s="62" t="str">
        <f t="shared" si="1"/>
        <v>Test</v>
      </c>
      <c r="F2615" s="53" t="str">
        <f t="shared" si="2"/>
        <v>Beijing_1</v>
      </c>
      <c r="G2615" s="53">
        <f t="shared" si="3"/>
        <v>0.5384765187</v>
      </c>
    </row>
    <row r="2616">
      <c r="A2616" s="61">
        <v>1.518448316E9</v>
      </c>
      <c r="B2616" s="61">
        <v>1.0</v>
      </c>
      <c r="C2616" s="61">
        <v>4526.0</v>
      </c>
      <c r="D2616" s="57" t="s">
        <v>377</v>
      </c>
      <c r="E2616" s="62" t="str">
        <f t="shared" si="1"/>
        <v>Test</v>
      </c>
      <c r="F2616" s="53" t="str">
        <f t="shared" si="2"/>
        <v>Beijing_1</v>
      </c>
      <c r="G2616" s="53">
        <f t="shared" si="3"/>
        <v>0.0836265976</v>
      </c>
    </row>
    <row r="2617">
      <c r="A2617" s="61">
        <v>1.519189263E9</v>
      </c>
      <c r="B2617" s="61">
        <v>1.0</v>
      </c>
      <c r="C2617" s="61">
        <v>1395.0</v>
      </c>
      <c r="D2617" s="57" t="s">
        <v>377</v>
      </c>
      <c r="E2617" s="62" t="str">
        <f t="shared" si="1"/>
        <v>Test</v>
      </c>
      <c r="F2617" s="53" t="str">
        <f t="shared" si="2"/>
        <v>Beijing_1</v>
      </c>
      <c r="G2617" s="53">
        <f t="shared" si="3"/>
        <v>0.8145962101</v>
      </c>
    </row>
    <row r="2618">
      <c r="A2618" s="61">
        <v>1.512160826E9</v>
      </c>
      <c r="B2618" s="61">
        <v>1.0</v>
      </c>
      <c r="C2618" s="61">
        <v>1385.0</v>
      </c>
      <c r="D2618" s="57" t="s">
        <v>377</v>
      </c>
      <c r="E2618" s="62" t="str">
        <f t="shared" si="1"/>
        <v>Test</v>
      </c>
      <c r="F2618" s="53" t="str">
        <f t="shared" si="2"/>
        <v>Beijing_1</v>
      </c>
      <c r="G2618" s="53">
        <f t="shared" si="3"/>
        <v>0.1553170279</v>
      </c>
    </row>
    <row r="2619">
      <c r="A2619" s="61">
        <v>1.519594176E9</v>
      </c>
      <c r="B2619" s="61">
        <v>1.0</v>
      </c>
      <c r="C2619" s="61">
        <v>843.0</v>
      </c>
      <c r="D2619" s="57" t="s">
        <v>377</v>
      </c>
      <c r="E2619" s="62" t="str">
        <f t="shared" si="1"/>
        <v>Test</v>
      </c>
      <c r="F2619" s="53" t="str">
        <f t="shared" si="2"/>
        <v>Beijing_1</v>
      </c>
      <c r="G2619" s="53">
        <f t="shared" si="3"/>
        <v>0.5132577624</v>
      </c>
    </row>
    <row r="2620">
      <c r="A2620" s="61">
        <v>1.519937056E9</v>
      </c>
      <c r="B2620" s="61">
        <v>1.0</v>
      </c>
      <c r="C2620" s="61">
        <v>1613.0</v>
      </c>
      <c r="D2620" s="57" t="s">
        <v>377</v>
      </c>
      <c r="E2620" s="62" t="str">
        <f t="shared" si="1"/>
        <v>Test</v>
      </c>
      <c r="F2620" s="53" t="str">
        <f t="shared" si="2"/>
        <v>Beijing_1</v>
      </c>
      <c r="G2620" s="53">
        <f t="shared" si="3"/>
        <v>0.7262556606</v>
      </c>
    </row>
    <row r="2621">
      <c r="A2621" s="61">
        <v>1.518029816E9</v>
      </c>
      <c r="B2621" s="61">
        <v>1.0</v>
      </c>
      <c r="C2621" s="61">
        <v>2096.0</v>
      </c>
      <c r="D2621" s="57" t="s">
        <v>377</v>
      </c>
      <c r="E2621" s="62" t="str">
        <f t="shared" si="1"/>
        <v>Test</v>
      </c>
      <c r="F2621" s="53" t="str">
        <f t="shared" si="2"/>
        <v>Beijing_1</v>
      </c>
      <c r="G2621" s="53">
        <f t="shared" si="3"/>
        <v>0.9095490824</v>
      </c>
    </row>
    <row r="2622">
      <c r="A2622" s="61">
        <v>1.518267073E9</v>
      </c>
      <c r="B2622" s="61">
        <v>1.0</v>
      </c>
      <c r="C2622" s="61">
        <v>1935.0</v>
      </c>
      <c r="D2622" s="57" t="s">
        <v>377</v>
      </c>
      <c r="E2622" s="62" t="str">
        <f t="shared" si="1"/>
        <v>Test</v>
      </c>
      <c r="F2622" s="53" t="str">
        <f t="shared" si="2"/>
        <v>Beijing_1</v>
      </c>
      <c r="G2622" s="53">
        <f t="shared" si="3"/>
        <v>0.5921598951</v>
      </c>
    </row>
    <row r="2623">
      <c r="A2623" s="61">
        <v>1.518975755E9</v>
      </c>
      <c r="B2623" s="61">
        <v>1.0</v>
      </c>
      <c r="C2623" s="61">
        <v>1383.0</v>
      </c>
      <c r="D2623" s="57" t="s">
        <v>377</v>
      </c>
      <c r="E2623" s="62" t="str">
        <f t="shared" si="1"/>
        <v>Test</v>
      </c>
      <c r="F2623" s="53" t="str">
        <f t="shared" si="2"/>
        <v>Beijing_1</v>
      </c>
      <c r="G2623" s="53">
        <f t="shared" si="3"/>
        <v>0.8296160155</v>
      </c>
    </row>
    <row r="2624">
      <c r="A2624" s="61">
        <v>1.517333667E9</v>
      </c>
      <c r="B2624" s="61">
        <v>1.0</v>
      </c>
      <c r="C2624" s="61">
        <v>2641.0</v>
      </c>
      <c r="D2624" s="57" t="s">
        <v>377</v>
      </c>
      <c r="E2624" s="62" t="str">
        <f t="shared" si="1"/>
        <v>Test</v>
      </c>
      <c r="F2624" s="53" t="str">
        <f t="shared" si="2"/>
        <v>Beijing_1</v>
      </c>
      <c r="G2624" s="53">
        <f t="shared" si="3"/>
        <v>0.1960451802</v>
      </c>
    </row>
    <row r="2625">
      <c r="A2625" s="61">
        <v>1.514777098E9</v>
      </c>
      <c r="B2625" s="61">
        <v>1.0</v>
      </c>
      <c r="C2625" s="61">
        <v>1590.0</v>
      </c>
      <c r="D2625" s="57" t="s">
        <v>377</v>
      </c>
      <c r="E2625" s="62" t="str">
        <f t="shared" si="1"/>
        <v>Test</v>
      </c>
      <c r="F2625" s="53" t="str">
        <f t="shared" si="2"/>
        <v>Beijing_1</v>
      </c>
      <c r="G2625" s="53">
        <f t="shared" si="3"/>
        <v>0.02680192944</v>
      </c>
    </row>
    <row r="2626">
      <c r="A2626" s="61">
        <v>1.514783607E9</v>
      </c>
      <c r="B2626" s="61">
        <v>1.0</v>
      </c>
      <c r="C2626" s="61">
        <v>1348.0</v>
      </c>
      <c r="D2626" s="57" t="s">
        <v>377</v>
      </c>
      <c r="E2626" s="62" t="str">
        <f t="shared" si="1"/>
        <v>Test</v>
      </c>
      <c r="F2626" s="53" t="str">
        <f t="shared" si="2"/>
        <v>Beijing_1</v>
      </c>
      <c r="G2626" s="53">
        <f t="shared" si="3"/>
        <v>0.3197565445</v>
      </c>
    </row>
    <row r="2627">
      <c r="A2627" s="61">
        <v>1.516932867E9</v>
      </c>
      <c r="B2627" s="61">
        <v>1.0</v>
      </c>
      <c r="C2627" s="61">
        <v>480.0</v>
      </c>
      <c r="D2627" s="57" t="s">
        <v>377</v>
      </c>
      <c r="E2627" s="62" t="str">
        <f t="shared" si="1"/>
        <v>Test</v>
      </c>
      <c r="F2627" s="53" t="str">
        <f t="shared" si="2"/>
        <v>Beijing_1</v>
      </c>
      <c r="G2627" s="53">
        <f t="shared" si="3"/>
        <v>0.439165029</v>
      </c>
    </row>
    <row r="2628">
      <c r="A2628" s="61">
        <v>1.517614349E9</v>
      </c>
      <c r="B2628" s="61">
        <v>1.0</v>
      </c>
      <c r="C2628" s="61">
        <v>427.0</v>
      </c>
      <c r="D2628" s="57" t="s">
        <v>377</v>
      </c>
      <c r="E2628" s="62" t="str">
        <f t="shared" si="1"/>
        <v>Test</v>
      </c>
      <c r="F2628" s="53" t="str">
        <f t="shared" si="2"/>
        <v>Beijing_1</v>
      </c>
      <c r="G2628" s="53">
        <f t="shared" si="3"/>
        <v>0.6153756519</v>
      </c>
    </row>
    <row r="2629">
      <c r="A2629" s="61">
        <v>1.514095216E9</v>
      </c>
      <c r="B2629" s="61">
        <v>1.0</v>
      </c>
      <c r="C2629" s="61">
        <v>3817.0</v>
      </c>
      <c r="D2629" s="57" t="s">
        <v>377</v>
      </c>
      <c r="E2629" s="62" t="str">
        <f t="shared" si="1"/>
        <v>Test</v>
      </c>
      <c r="F2629" s="53" t="str">
        <f t="shared" si="2"/>
        <v>Beijing_1</v>
      </c>
      <c r="G2629" s="53">
        <f t="shared" si="3"/>
        <v>0.4343617315</v>
      </c>
    </row>
    <row r="2630">
      <c r="A2630" s="61">
        <v>1.518892927E9</v>
      </c>
      <c r="B2630" s="61">
        <v>1.0</v>
      </c>
      <c r="C2630" s="61">
        <v>2094.0</v>
      </c>
      <c r="D2630" s="57" t="s">
        <v>377</v>
      </c>
      <c r="E2630" s="62" t="str">
        <f t="shared" si="1"/>
        <v>Test</v>
      </c>
      <c r="F2630" s="53" t="str">
        <f t="shared" si="2"/>
        <v>Beijing_1</v>
      </c>
      <c r="G2630" s="53">
        <f t="shared" si="3"/>
        <v>0.9364981448</v>
      </c>
    </row>
    <row r="2631">
      <c r="A2631" s="61">
        <v>1.518777773E9</v>
      </c>
      <c r="B2631" s="61">
        <v>1.0</v>
      </c>
      <c r="C2631" s="61">
        <v>3812.0</v>
      </c>
      <c r="D2631" s="57" t="s">
        <v>377</v>
      </c>
      <c r="E2631" s="62" t="str">
        <f t="shared" si="1"/>
        <v>Test</v>
      </c>
      <c r="F2631" s="53" t="str">
        <f t="shared" si="2"/>
        <v>Beijing_1</v>
      </c>
      <c r="G2631" s="53">
        <f t="shared" si="3"/>
        <v>0.9273842945</v>
      </c>
    </row>
    <row r="2632">
      <c r="A2632" s="61">
        <v>1.518388588E9</v>
      </c>
      <c r="B2632" s="61">
        <v>1.0</v>
      </c>
      <c r="C2632" s="61">
        <v>509.0</v>
      </c>
      <c r="D2632" s="57" t="s">
        <v>377</v>
      </c>
      <c r="E2632" s="62" t="str">
        <f t="shared" si="1"/>
        <v>Test</v>
      </c>
      <c r="F2632" s="53" t="str">
        <f t="shared" si="2"/>
        <v>Beijing_1</v>
      </c>
      <c r="G2632" s="53">
        <f t="shared" si="3"/>
        <v>0.7943545585</v>
      </c>
    </row>
    <row r="2633">
      <c r="A2633" s="61">
        <v>1.511254128E9</v>
      </c>
      <c r="B2633" s="61">
        <v>1.0</v>
      </c>
      <c r="C2633" s="61">
        <v>1247.0</v>
      </c>
      <c r="D2633" s="57" t="s">
        <v>377</v>
      </c>
      <c r="E2633" s="62" t="str">
        <f t="shared" si="1"/>
        <v>Test</v>
      </c>
      <c r="F2633" s="53" t="str">
        <f t="shared" si="2"/>
        <v>Beijing_1</v>
      </c>
      <c r="G2633" s="53">
        <f t="shared" si="3"/>
        <v>0.9251163144</v>
      </c>
    </row>
    <row r="2634">
      <c r="A2634" s="61">
        <v>1.514005329E9</v>
      </c>
      <c r="B2634" s="61">
        <v>1.0</v>
      </c>
      <c r="C2634" s="61">
        <v>2880.0</v>
      </c>
      <c r="D2634" s="57" t="s">
        <v>377</v>
      </c>
      <c r="E2634" s="62" t="str">
        <f t="shared" si="1"/>
        <v>Test</v>
      </c>
      <c r="F2634" s="53" t="str">
        <f t="shared" si="2"/>
        <v>Beijing_1</v>
      </c>
      <c r="G2634" s="53">
        <f t="shared" si="3"/>
        <v>0.7525671506</v>
      </c>
    </row>
    <row r="2635">
      <c r="A2635" s="61">
        <v>1.519277086E9</v>
      </c>
      <c r="B2635" s="61">
        <v>1.0</v>
      </c>
      <c r="C2635" s="61">
        <v>3846.0</v>
      </c>
      <c r="D2635" s="57" t="s">
        <v>377</v>
      </c>
      <c r="E2635" s="62" t="str">
        <f t="shared" si="1"/>
        <v>Test</v>
      </c>
      <c r="F2635" s="53" t="str">
        <f t="shared" si="2"/>
        <v>Beijing_1</v>
      </c>
      <c r="G2635" s="53">
        <f t="shared" si="3"/>
        <v>0.7546310558</v>
      </c>
    </row>
    <row r="2636">
      <c r="A2636" s="61">
        <v>1.511745643E9</v>
      </c>
      <c r="B2636" s="61">
        <v>1.0</v>
      </c>
      <c r="C2636" s="61">
        <v>655.0</v>
      </c>
      <c r="D2636" s="57" t="s">
        <v>377</v>
      </c>
      <c r="E2636" s="62" t="str">
        <f t="shared" si="1"/>
        <v>Test</v>
      </c>
      <c r="F2636" s="53" t="str">
        <f t="shared" si="2"/>
        <v>Beijing_1</v>
      </c>
      <c r="G2636" s="53">
        <f t="shared" si="3"/>
        <v>0.9653150906</v>
      </c>
    </row>
    <row r="2637">
      <c r="A2637" s="61">
        <v>1.514199668E9</v>
      </c>
      <c r="B2637" s="61">
        <v>1.0</v>
      </c>
      <c r="C2637" s="61">
        <v>20.0</v>
      </c>
      <c r="D2637" s="57" t="s">
        <v>377</v>
      </c>
      <c r="E2637" s="62" t="str">
        <f t="shared" si="1"/>
        <v>Test</v>
      </c>
      <c r="F2637" s="53" t="str">
        <f t="shared" si="2"/>
        <v>Beijing_1</v>
      </c>
      <c r="G2637" s="53">
        <f t="shared" si="3"/>
        <v>0.1932361866</v>
      </c>
    </row>
    <row r="2638">
      <c r="A2638" s="61">
        <v>1.514856486E9</v>
      </c>
      <c r="B2638" s="61">
        <v>1.0</v>
      </c>
      <c r="C2638" s="61">
        <v>3420.0</v>
      </c>
      <c r="D2638" s="57" t="s">
        <v>377</v>
      </c>
      <c r="E2638" s="62" t="str">
        <f t="shared" si="1"/>
        <v>Test</v>
      </c>
      <c r="F2638" s="53" t="str">
        <f t="shared" si="2"/>
        <v>Beijing_1</v>
      </c>
      <c r="G2638" s="53">
        <f t="shared" si="3"/>
        <v>0.3382658018</v>
      </c>
    </row>
    <row r="2639">
      <c r="A2639" s="61">
        <v>1.516981336E9</v>
      </c>
      <c r="B2639" s="61">
        <v>1.0</v>
      </c>
      <c r="C2639" s="61">
        <v>1070.0</v>
      </c>
      <c r="D2639" s="57" t="s">
        <v>377</v>
      </c>
      <c r="E2639" s="62" t="str">
        <f t="shared" si="1"/>
        <v>Test</v>
      </c>
      <c r="F2639" s="53" t="str">
        <f t="shared" si="2"/>
        <v>Beijing_1</v>
      </c>
      <c r="G2639" s="53">
        <f t="shared" si="3"/>
        <v>0.4892224584</v>
      </c>
    </row>
    <row r="2640">
      <c r="A2640" s="61">
        <v>1.512764834E9</v>
      </c>
      <c r="B2640" s="61">
        <v>1.0</v>
      </c>
      <c r="C2640" s="61">
        <v>702.0</v>
      </c>
      <c r="D2640" s="57" t="s">
        <v>377</v>
      </c>
      <c r="E2640" s="62" t="str">
        <f t="shared" si="1"/>
        <v>Test</v>
      </c>
      <c r="F2640" s="53" t="str">
        <f t="shared" si="2"/>
        <v>Beijing_1</v>
      </c>
      <c r="G2640" s="53">
        <f t="shared" si="3"/>
        <v>0.3843925134</v>
      </c>
    </row>
    <row r="2641">
      <c r="A2641" s="61">
        <v>1.512568085E9</v>
      </c>
      <c r="B2641" s="61">
        <v>1.0</v>
      </c>
      <c r="C2641" s="61">
        <v>1927.0</v>
      </c>
      <c r="D2641" s="57" t="s">
        <v>377</v>
      </c>
      <c r="E2641" s="62" t="str">
        <f t="shared" si="1"/>
        <v>Test</v>
      </c>
      <c r="F2641" s="53" t="str">
        <f t="shared" si="2"/>
        <v>Beijing_1</v>
      </c>
      <c r="G2641" s="53">
        <f t="shared" si="3"/>
        <v>0.972986518</v>
      </c>
    </row>
    <row r="2642">
      <c r="A2642" s="61">
        <v>1.517621537E9</v>
      </c>
      <c r="B2642" s="61">
        <v>1.0</v>
      </c>
      <c r="C2642" s="61">
        <v>2506.0</v>
      </c>
      <c r="D2642" s="57" t="s">
        <v>377</v>
      </c>
      <c r="E2642" s="62" t="str">
        <f t="shared" si="1"/>
        <v>Test</v>
      </c>
      <c r="F2642" s="53" t="str">
        <f t="shared" si="2"/>
        <v>Beijing_1</v>
      </c>
      <c r="G2642" s="53">
        <f t="shared" si="3"/>
        <v>0.895431432</v>
      </c>
    </row>
    <row r="2643">
      <c r="A2643" s="61">
        <v>1.519192144E9</v>
      </c>
      <c r="B2643" s="61">
        <v>1.0</v>
      </c>
      <c r="C2643" s="61">
        <v>1073.0</v>
      </c>
      <c r="D2643" s="57" t="s">
        <v>377</v>
      </c>
      <c r="E2643" s="62" t="str">
        <f t="shared" si="1"/>
        <v>Test</v>
      </c>
      <c r="F2643" s="53" t="str">
        <f t="shared" si="2"/>
        <v>Beijing_1</v>
      </c>
      <c r="G2643" s="53">
        <f t="shared" si="3"/>
        <v>0.5666762001</v>
      </c>
    </row>
    <row r="2644">
      <c r="A2644" s="61">
        <v>1.516665976E9</v>
      </c>
      <c r="B2644" s="61">
        <v>1.0</v>
      </c>
      <c r="C2644" s="61">
        <v>2459.0</v>
      </c>
      <c r="D2644" s="57" t="s">
        <v>377</v>
      </c>
      <c r="E2644" s="62" t="str">
        <f t="shared" si="1"/>
        <v>Test</v>
      </c>
      <c r="F2644" s="53" t="str">
        <f t="shared" si="2"/>
        <v>Beijing_1</v>
      </c>
      <c r="G2644" s="53">
        <f t="shared" si="3"/>
        <v>0.145057703</v>
      </c>
    </row>
    <row r="2645">
      <c r="A2645" s="61">
        <v>1.517335627E9</v>
      </c>
      <c r="B2645" s="61">
        <v>1.0</v>
      </c>
      <c r="C2645" s="61">
        <v>547.0</v>
      </c>
      <c r="D2645" s="57" t="s">
        <v>377</v>
      </c>
      <c r="E2645" s="62" t="str">
        <f t="shared" si="1"/>
        <v>Test</v>
      </c>
      <c r="F2645" s="53" t="str">
        <f t="shared" si="2"/>
        <v>Beijing_1</v>
      </c>
      <c r="G2645" s="53">
        <f t="shared" si="3"/>
        <v>0.04288500992</v>
      </c>
    </row>
    <row r="2646">
      <c r="A2646" s="61">
        <v>1.518896449E9</v>
      </c>
      <c r="B2646" s="61">
        <v>1.0</v>
      </c>
      <c r="C2646" s="61">
        <v>494.0</v>
      </c>
      <c r="D2646" s="57" t="s">
        <v>377</v>
      </c>
      <c r="E2646" s="62" t="str">
        <f t="shared" si="1"/>
        <v>Test</v>
      </c>
      <c r="F2646" s="53" t="str">
        <f t="shared" si="2"/>
        <v>Beijing_1</v>
      </c>
      <c r="G2646" s="53">
        <f t="shared" si="3"/>
        <v>0.7758215788</v>
      </c>
    </row>
    <row r="2647">
      <c r="A2647" s="61">
        <v>1.518509765E9</v>
      </c>
      <c r="B2647" s="61">
        <v>1.0</v>
      </c>
      <c r="C2647" s="61">
        <v>1239.0</v>
      </c>
      <c r="D2647" s="57" t="s">
        <v>377</v>
      </c>
      <c r="E2647" s="62" t="str">
        <f t="shared" si="1"/>
        <v>Test</v>
      </c>
      <c r="F2647" s="53" t="str">
        <f t="shared" si="2"/>
        <v>Beijing_1</v>
      </c>
      <c r="G2647" s="53">
        <f t="shared" si="3"/>
        <v>0.7234552404</v>
      </c>
    </row>
    <row r="2648">
      <c r="A2648" s="61">
        <v>1.515880899E9</v>
      </c>
      <c r="B2648" s="61">
        <v>1.0</v>
      </c>
      <c r="C2648" s="61">
        <v>2853.0</v>
      </c>
      <c r="D2648" s="57" t="s">
        <v>377</v>
      </c>
      <c r="E2648" s="62" t="str">
        <f t="shared" si="1"/>
        <v>Test</v>
      </c>
      <c r="F2648" s="53" t="str">
        <f t="shared" si="2"/>
        <v>Beijing_1</v>
      </c>
      <c r="G2648" s="53">
        <f t="shared" si="3"/>
        <v>0.5455570065</v>
      </c>
    </row>
    <row r="2649">
      <c r="A2649" s="61">
        <v>1.516027094E9</v>
      </c>
      <c r="B2649" s="61">
        <v>1.0</v>
      </c>
      <c r="C2649" s="61">
        <v>2556.0</v>
      </c>
      <c r="D2649" s="57" t="s">
        <v>377</v>
      </c>
      <c r="E2649" s="62" t="str">
        <f t="shared" si="1"/>
        <v>Test</v>
      </c>
      <c r="F2649" s="53" t="str">
        <f t="shared" si="2"/>
        <v>Beijing_1</v>
      </c>
      <c r="G2649" s="53">
        <f t="shared" si="3"/>
        <v>0.3905245192</v>
      </c>
    </row>
    <row r="2650">
      <c r="A2650" s="61">
        <v>1.511285676E9</v>
      </c>
      <c r="B2650" s="61">
        <v>1.0</v>
      </c>
      <c r="C2650" s="61">
        <v>1897.0</v>
      </c>
      <c r="D2650" s="57" t="s">
        <v>377</v>
      </c>
      <c r="E2650" s="62" t="str">
        <f t="shared" si="1"/>
        <v>Test</v>
      </c>
      <c r="F2650" s="53" t="str">
        <f t="shared" si="2"/>
        <v>Beijing_1</v>
      </c>
      <c r="G2650" s="53">
        <f t="shared" si="3"/>
        <v>0.1705471636</v>
      </c>
    </row>
    <row r="2651">
      <c r="A2651" s="61">
        <v>1.516108728E9</v>
      </c>
      <c r="B2651" s="61">
        <v>1.0</v>
      </c>
      <c r="C2651" s="61">
        <v>4094.0</v>
      </c>
      <c r="D2651" s="57" t="s">
        <v>377</v>
      </c>
      <c r="E2651" s="62" t="str">
        <f t="shared" si="1"/>
        <v>Test</v>
      </c>
      <c r="F2651" s="53" t="str">
        <f t="shared" si="2"/>
        <v>Beijing_1</v>
      </c>
      <c r="G2651" s="53">
        <f t="shared" si="3"/>
        <v>0.2740706763</v>
      </c>
    </row>
    <row r="2652">
      <c r="A2652" s="61">
        <v>1.511940003E9</v>
      </c>
      <c r="B2652" s="61">
        <v>1.0</v>
      </c>
      <c r="C2652" s="61">
        <v>1075.0</v>
      </c>
      <c r="D2652" s="57" t="s">
        <v>377</v>
      </c>
      <c r="E2652" s="62" t="str">
        <f t="shared" si="1"/>
        <v>Test</v>
      </c>
      <c r="F2652" s="53" t="str">
        <f t="shared" si="2"/>
        <v>Beijing_1</v>
      </c>
      <c r="G2652" s="53">
        <f t="shared" si="3"/>
        <v>0.005528349532</v>
      </c>
    </row>
    <row r="2653">
      <c r="A2653" s="61">
        <v>1.513281343E9</v>
      </c>
      <c r="B2653" s="61">
        <v>1.0</v>
      </c>
      <c r="C2653" s="61">
        <v>1131.0</v>
      </c>
      <c r="D2653" s="57" t="s">
        <v>377</v>
      </c>
      <c r="E2653" s="62" t="str">
        <f t="shared" si="1"/>
        <v>Test</v>
      </c>
      <c r="F2653" s="53" t="str">
        <f t="shared" si="2"/>
        <v>Beijing_1</v>
      </c>
      <c r="G2653" s="53">
        <f t="shared" si="3"/>
        <v>0.932011344</v>
      </c>
    </row>
    <row r="2654">
      <c r="A2654" s="61">
        <v>1.515115614E9</v>
      </c>
      <c r="B2654" s="61">
        <v>1.0</v>
      </c>
      <c r="C2654" s="61">
        <v>1216.0</v>
      </c>
      <c r="D2654" s="57" t="s">
        <v>377</v>
      </c>
      <c r="E2654" s="62" t="str">
        <f t="shared" si="1"/>
        <v>Test</v>
      </c>
      <c r="F2654" s="53" t="str">
        <f t="shared" si="2"/>
        <v>Beijing_1</v>
      </c>
      <c r="G2654" s="53">
        <f t="shared" si="3"/>
        <v>0.8510776662</v>
      </c>
    </row>
    <row r="2655">
      <c r="A2655" s="61">
        <v>1.516889056E9</v>
      </c>
      <c r="B2655" s="61">
        <v>1.0</v>
      </c>
      <c r="C2655" s="61">
        <v>1529.0</v>
      </c>
      <c r="D2655" s="57" t="s">
        <v>377</v>
      </c>
      <c r="E2655" s="62" t="str">
        <f t="shared" si="1"/>
        <v>Test</v>
      </c>
      <c r="F2655" s="53" t="str">
        <f t="shared" si="2"/>
        <v>Beijing_1</v>
      </c>
      <c r="G2655" s="53">
        <f t="shared" si="3"/>
        <v>0.8271542783</v>
      </c>
    </row>
    <row r="2656">
      <c r="A2656" s="61">
        <v>1.515809178E9</v>
      </c>
      <c r="B2656" s="61">
        <v>1.0</v>
      </c>
      <c r="C2656" s="61">
        <v>1756.0</v>
      </c>
      <c r="D2656" s="57" t="s">
        <v>377</v>
      </c>
      <c r="E2656" s="62" t="str">
        <f t="shared" si="1"/>
        <v>Test</v>
      </c>
      <c r="F2656" s="53" t="str">
        <f t="shared" si="2"/>
        <v>Beijing_1</v>
      </c>
      <c r="G2656" s="53">
        <f t="shared" si="3"/>
        <v>0.8366337267</v>
      </c>
    </row>
    <row r="2657">
      <c r="A2657" s="61">
        <v>1.511500226E9</v>
      </c>
      <c r="B2657" s="61">
        <v>1.0</v>
      </c>
      <c r="C2657" s="61">
        <v>2185.0</v>
      </c>
      <c r="D2657" s="57" t="s">
        <v>377</v>
      </c>
      <c r="E2657" s="62" t="str">
        <f t="shared" si="1"/>
        <v>Test</v>
      </c>
      <c r="F2657" s="53" t="str">
        <f t="shared" si="2"/>
        <v>Beijing_1</v>
      </c>
      <c r="G2657" s="53">
        <f t="shared" si="3"/>
        <v>0.1848540373</v>
      </c>
    </row>
    <row r="2658">
      <c r="A2658" s="61">
        <v>1.519845147E9</v>
      </c>
      <c r="B2658" s="61">
        <v>1.0</v>
      </c>
      <c r="C2658" s="61">
        <v>1943.0</v>
      </c>
      <c r="D2658" s="57" t="s">
        <v>377</v>
      </c>
      <c r="E2658" s="62" t="str">
        <f t="shared" si="1"/>
        <v>Test</v>
      </c>
      <c r="F2658" s="53" t="str">
        <f t="shared" si="2"/>
        <v>Beijing_1</v>
      </c>
      <c r="G2658" s="53">
        <f t="shared" si="3"/>
        <v>0.8550369749</v>
      </c>
    </row>
    <row r="2659">
      <c r="A2659" s="61">
        <v>1.516120829E9</v>
      </c>
      <c r="B2659" s="61">
        <v>1.0</v>
      </c>
      <c r="C2659" s="61">
        <v>3409.0</v>
      </c>
      <c r="D2659" s="57" t="s">
        <v>377</v>
      </c>
      <c r="E2659" s="62" t="str">
        <f t="shared" si="1"/>
        <v>Test</v>
      </c>
      <c r="F2659" s="53" t="str">
        <f t="shared" si="2"/>
        <v>Beijing_1</v>
      </c>
      <c r="G2659" s="53">
        <f t="shared" si="3"/>
        <v>0.8691198727</v>
      </c>
    </row>
    <row r="2660">
      <c r="A2660" s="61">
        <v>1.518662377E9</v>
      </c>
      <c r="B2660" s="61">
        <v>1.0</v>
      </c>
      <c r="C2660" s="61">
        <v>1625.0</v>
      </c>
      <c r="D2660" s="57" t="s">
        <v>377</v>
      </c>
      <c r="E2660" s="62" t="str">
        <f t="shared" si="1"/>
        <v>Test</v>
      </c>
      <c r="F2660" s="53" t="str">
        <f t="shared" si="2"/>
        <v>Beijing_1</v>
      </c>
      <c r="G2660" s="53">
        <f t="shared" si="3"/>
        <v>0.1378681634</v>
      </c>
    </row>
    <row r="2661">
      <c r="A2661" s="61">
        <v>1.514593316E9</v>
      </c>
      <c r="B2661" s="61">
        <v>1.0</v>
      </c>
      <c r="C2661" s="61">
        <v>627.0</v>
      </c>
      <c r="D2661" s="57" t="s">
        <v>377</v>
      </c>
      <c r="E2661" s="62" t="str">
        <f t="shared" si="1"/>
        <v>Test</v>
      </c>
      <c r="F2661" s="53" t="str">
        <f t="shared" si="2"/>
        <v>Beijing_1</v>
      </c>
      <c r="G2661" s="53">
        <f t="shared" si="3"/>
        <v>0.2042692338</v>
      </c>
    </row>
    <row r="2662">
      <c r="A2662" s="61">
        <v>1.513175675E9</v>
      </c>
      <c r="B2662" s="61">
        <v>1.0</v>
      </c>
      <c r="C2662" s="61">
        <v>1405.0</v>
      </c>
      <c r="D2662" s="57" t="s">
        <v>377</v>
      </c>
      <c r="E2662" s="62" t="str">
        <f t="shared" si="1"/>
        <v>Test</v>
      </c>
      <c r="F2662" s="53" t="str">
        <f t="shared" si="2"/>
        <v>Beijing_1</v>
      </c>
      <c r="G2662" s="53">
        <f t="shared" si="3"/>
        <v>0.1789545784</v>
      </c>
    </row>
    <row r="2663">
      <c r="A2663" s="61">
        <v>1.518831966E9</v>
      </c>
      <c r="B2663" s="61">
        <v>1.0</v>
      </c>
      <c r="C2663" s="61">
        <v>1328.0</v>
      </c>
      <c r="D2663" s="57" t="s">
        <v>377</v>
      </c>
      <c r="E2663" s="62" t="str">
        <f t="shared" si="1"/>
        <v>Test</v>
      </c>
      <c r="F2663" s="53" t="str">
        <f t="shared" si="2"/>
        <v>Beijing_1</v>
      </c>
      <c r="G2663" s="53">
        <f t="shared" si="3"/>
        <v>0.8832911029</v>
      </c>
    </row>
    <row r="2664">
      <c r="A2664" s="61">
        <v>1.516298454E9</v>
      </c>
      <c r="B2664" s="61">
        <v>1.0</v>
      </c>
      <c r="C2664" s="61">
        <v>4262.0</v>
      </c>
      <c r="D2664" s="57" t="s">
        <v>377</v>
      </c>
      <c r="E2664" s="62" t="str">
        <f t="shared" si="1"/>
        <v>Test</v>
      </c>
      <c r="F2664" s="53" t="str">
        <f t="shared" si="2"/>
        <v>Beijing_1</v>
      </c>
      <c r="G2664" s="53">
        <f t="shared" si="3"/>
        <v>0.7082764303</v>
      </c>
    </row>
    <row r="2665">
      <c r="A2665" s="61">
        <v>1.512150614E9</v>
      </c>
      <c r="B2665" s="61">
        <v>1.0</v>
      </c>
      <c r="C2665" s="61">
        <v>1535.0</v>
      </c>
      <c r="D2665" s="57" t="s">
        <v>377</v>
      </c>
      <c r="E2665" s="62" t="str">
        <f t="shared" si="1"/>
        <v>Test</v>
      </c>
      <c r="F2665" s="53" t="str">
        <f t="shared" si="2"/>
        <v>Beijing_1</v>
      </c>
      <c r="G2665" s="53">
        <f t="shared" si="3"/>
        <v>0.9102546885</v>
      </c>
    </row>
    <row r="2666">
      <c r="A2666" s="61">
        <v>1.514562567E9</v>
      </c>
      <c r="B2666" s="61">
        <v>1.0</v>
      </c>
      <c r="C2666" s="61">
        <v>2569.0</v>
      </c>
      <c r="D2666" s="57" t="s">
        <v>377</v>
      </c>
      <c r="E2666" s="62" t="str">
        <f t="shared" si="1"/>
        <v>Test</v>
      </c>
      <c r="F2666" s="53" t="str">
        <f t="shared" si="2"/>
        <v>Beijing_1</v>
      </c>
      <c r="G2666" s="53">
        <f t="shared" si="3"/>
        <v>0.8653312399</v>
      </c>
    </row>
    <row r="2667">
      <c r="A2667" s="61">
        <v>1.518227943E9</v>
      </c>
      <c r="B2667" s="61">
        <v>1.0</v>
      </c>
      <c r="C2667" s="61">
        <v>1762.0</v>
      </c>
      <c r="D2667" s="57" t="s">
        <v>377</v>
      </c>
      <c r="E2667" s="62" t="str">
        <f t="shared" si="1"/>
        <v>Test</v>
      </c>
      <c r="F2667" s="53" t="str">
        <f t="shared" si="2"/>
        <v>Beijing_1</v>
      </c>
      <c r="G2667" s="53">
        <f t="shared" si="3"/>
        <v>0.3178801648</v>
      </c>
    </row>
    <row r="2668">
      <c r="A2668" s="61">
        <v>1.513582744E9</v>
      </c>
      <c r="B2668" s="61">
        <v>1.0</v>
      </c>
      <c r="C2668" s="61">
        <v>208.0</v>
      </c>
      <c r="D2668" s="57" t="s">
        <v>377</v>
      </c>
      <c r="E2668" s="62" t="str">
        <f t="shared" si="1"/>
        <v>Test</v>
      </c>
      <c r="F2668" s="53" t="str">
        <f t="shared" si="2"/>
        <v>Beijing_1</v>
      </c>
      <c r="G2668" s="53">
        <f t="shared" si="3"/>
        <v>0.1481279</v>
      </c>
    </row>
    <row r="2669">
      <c r="A2669" s="61">
        <v>1.515321324E9</v>
      </c>
      <c r="B2669" s="61">
        <v>1.0</v>
      </c>
      <c r="C2669" s="61">
        <v>762.0</v>
      </c>
      <c r="D2669" s="57" t="s">
        <v>377</v>
      </c>
      <c r="E2669" s="62" t="str">
        <f t="shared" si="1"/>
        <v>Test</v>
      </c>
      <c r="F2669" s="53" t="str">
        <f t="shared" si="2"/>
        <v>Beijing_1</v>
      </c>
      <c r="G2669" s="53">
        <f t="shared" si="3"/>
        <v>0.6564120539</v>
      </c>
    </row>
    <row r="2670">
      <c r="A2670" s="61">
        <v>1.517227145E9</v>
      </c>
      <c r="B2670" s="61">
        <v>1.0</v>
      </c>
      <c r="C2670" s="61">
        <v>1037.0</v>
      </c>
      <c r="D2670" s="57" t="s">
        <v>377</v>
      </c>
      <c r="E2670" s="62" t="str">
        <f t="shared" si="1"/>
        <v>Test</v>
      </c>
      <c r="F2670" s="53" t="str">
        <f t="shared" si="2"/>
        <v>Beijing_1</v>
      </c>
      <c r="G2670" s="53">
        <f t="shared" si="3"/>
        <v>0.3528247248</v>
      </c>
    </row>
    <row r="2671">
      <c r="A2671" s="61">
        <v>1.514821328E9</v>
      </c>
      <c r="B2671" s="61">
        <v>1.0</v>
      </c>
      <c r="C2671" s="61">
        <v>2168.0</v>
      </c>
      <c r="D2671" s="57" t="s">
        <v>377</v>
      </c>
      <c r="E2671" s="62" t="str">
        <f t="shared" si="1"/>
        <v>Test</v>
      </c>
      <c r="F2671" s="53" t="str">
        <f t="shared" si="2"/>
        <v>Beijing_1</v>
      </c>
      <c r="G2671" s="53">
        <f t="shared" si="3"/>
        <v>0.767960794</v>
      </c>
    </row>
    <row r="2672">
      <c r="A2672" s="61">
        <v>1.517783036E9</v>
      </c>
      <c r="B2672" s="61">
        <v>1.0</v>
      </c>
      <c r="C2672" s="61">
        <v>1952.0</v>
      </c>
      <c r="D2672" s="57" t="s">
        <v>377</v>
      </c>
      <c r="E2672" s="62" t="str">
        <f t="shared" si="1"/>
        <v>Test</v>
      </c>
      <c r="F2672" s="53" t="str">
        <f t="shared" si="2"/>
        <v>Beijing_1</v>
      </c>
      <c r="G2672" s="53">
        <f t="shared" si="3"/>
        <v>0.2541713799</v>
      </c>
    </row>
    <row r="2673">
      <c r="A2673" s="61">
        <v>1.512221188E9</v>
      </c>
      <c r="B2673" s="61">
        <v>1.0</v>
      </c>
      <c r="C2673" s="61">
        <v>876.0</v>
      </c>
      <c r="D2673" s="57" t="s">
        <v>377</v>
      </c>
      <c r="E2673" s="62" t="str">
        <f t="shared" si="1"/>
        <v>Test</v>
      </c>
      <c r="F2673" s="53" t="str">
        <f t="shared" si="2"/>
        <v>Beijing_1</v>
      </c>
      <c r="G2673" s="53">
        <f t="shared" si="3"/>
        <v>0.5213848861</v>
      </c>
    </row>
    <row r="2674">
      <c r="A2674" s="61">
        <v>1.512160214E9</v>
      </c>
      <c r="B2674" s="61">
        <v>1.0</v>
      </c>
      <c r="C2674" s="61">
        <v>3324.0</v>
      </c>
      <c r="D2674" s="57" t="s">
        <v>377</v>
      </c>
      <c r="E2674" s="62" t="str">
        <f t="shared" si="1"/>
        <v>Test</v>
      </c>
      <c r="F2674" s="53" t="str">
        <f t="shared" si="2"/>
        <v>Beijing_1</v>
      </c>
      <c r="G2674" s="53">
        <f t="shared" si="3"/>
        <v>0.5960551857</v>
      </c>
    </row>
    <row r="2675">
      <c r="A2675" s="61">
        <v>1.511251063E9</v>
      </c>
      <c r="B2675" s="61">
        <v>1.0</v>
      </c>
      <c r="C2675" s="61">
        <v>1044.0</v>
      </c>
      <c r="D2675" s="57" t="s">
        <v>377</v>
      </c>
      <c r="E2675" s="62" t="str">
        <f t="shared" si="1"/>
        <v>Test</v>
      </c>
      <c r="F2675" s="53" t="str">
        <f t="shared" si="2"/>
        <v>Beijing_1</v>
      </c>
      <c r="G2675" s="53">
        <f t="shared" si="3"/>
        <v>0.1945858212</v>
      </c>
    </row>
    <row r="2676">
      <c r="A2676" s="61">
        <v>1.514162209E9</v>
      </c>
      <c r="B2676" s="61">
        <v>1.0</v>
      </c>
      <c r="C2676" s="61">
        <v>2106.0</v>
      </c>
      <c r="D2676" s="57" t="s">
        <v>377</v>
      </c>
      <c r="E2676" s="62" t="str">
        <f t="shared" si="1"/>
        <v>Test</v>
      </c>
      <c r="F2676" s="53" t="str">
        <f t="shared" si="2"/>
        <v>Beijing_1</v>
      </c>
      <c r="G2676" s="53">
        <f t="shared" si="3"/>
        <v>0.4054112669</v>
      </c>
    </row>
    <row r="2677">
      <c r="A2677" s="61">
        <v>1.517432914E9</v>
      </c>
      <c r="B2677" s="61">
        <v>1.0</v>
      </c>
      <c r="C2677" s="61">
        <v>4620.0</v>
      </c>
      <c r="D2677" s="57" t="s">
        <v>377</v>
      </c>
      <c r="E2677" s="62" t="str">
        <f t="shared" si="1"/>
        <v>Test</v>
      </c>
      <c r="F2677" s="53" t="str">
        <f t="shared" si="2"/>
        <v>Beijing_1</v>
      </c>
      <c r="G2677" s="53">
        <f t="shared" si="3"/>
        <v>0.3399101511</v>
      </c>
    </row>
    <row r="2678">
      <c r="A2678" s="61">
        <v>1.519417646E9</v>
      </c>
      <c r="B2678" s="61">
        <v>1.0</v>
      </c>
      <c r="C2678" s="61">
        <v>1194.0</v>
      </c>
      <c r="D2678" s="57" t="s">
        <v>377</v>
      </c>
      <c r="E2678" s="62" t="str">
        <f t="shared" si="1"/>
        <v>Test</v>
      </c>
      <c r="F2678" s="53" t="str">
        <f t="shared" si="2"/>
        <v>Beijing_1</v>
      </c>
      <c r="G2678" s="53">
        <f t="shared" si="3"/>
        <v>0.2554761174</v>
      </c>
    </row>
    <row r="2679">
      <c r="A2679" s="61">
        <v>1.514507628E9</v>
      </c>
      <c r="B2679" s="61">
        <v>1.0</v>
      </c>
      <c r="C2679" s="61">
        <v>4712.0</v>
      </c>
      <c r="D2679" s="57" t="s">
        <v>377</v>
      </c>
      <c r="E2679" s="62" t="str">
        <f t="shared" si="1"/>
        <v>Test</v>
      </c>
      <c r="F2679" s="53" t="str">
        <f t="shared" si="2"/>
        <v>Beijing_1</v>
      </c>
      <c r="G2679" s="53">
        <f t="shared" si="3"/>
        <v>0.868457768</v>
      </c>
    </row>
    <row r="2680">
      <c r="A2680" s="61">
        <v>1.512765519E9</v>
      </c>
      <c r="B2680" s="61">
        <v>1.0</v>
      </c>
      <c r="C2680" s="61">
        <v>313.0</v>
      </c>
      <c r="D2680" s="57" t="s">
        <v>377</v>
      </c>
      <c r="E2680" s="62" t="str">
        <f t="shared" si="1"/>
        <v>Test</v>
      </c>
      <c r="F2680" s="53" t="str">
        <f t="shared" si="2"/>
        <v>Beijing_1</v>
      </c>
      <c r="G2680" s="53">
        <f t="shared" si="3"/>
        <v>0.882917147</v>
      </c>
    </row>
    <row r="2681">
      <c r="A2681" s="61">
        <v>1.518680898E9</v>
      </c>
      <c r="B2681" s="61">
        <v>1.0</v>
      </c>
      <c r="C2681" s="61">
        <v>5206.0</v>
      </c>
      <c r="D2681" s="57" t="s">
        <v>377</v>
      </c>
      <c r="E2681" s="62" t="str">
        <f t="shared" si="1"/>
        <v>Test</v>
      </c>
      <c r="F2681" s="53" t="str">
        <f t="shared" si="2"/>
        <v>Beijing_1</v>
      </c>
      <c r="G2681" s="53">
        <f t="shared" si="3"/>
        <v>0.9328645053</v>
      </c>
    </row>
    <row r="2682">
      <c r="A2682" s="61">
        <v>1.518240389E9</v>
      </c>
      <c r="B2682" s="61">
        <v>1.0</v>
      </c>
      <c r="C2682" s="61">
        <v>999.0</v>
      </c>
      <c r="D2682" s="57" t="s">
        <v>377</v>
      </c>
      <c r="E2682" s="62" t="str">
        <f t="shared" si="1"/>
        <v>Test</v>
      </c>
      <c r="F2682" s="53" t="str">
        <f t="shared" si="2"/>
        <v>Beijing_1</v>
      </c>
      <c r="G2682" s="53">
        <f t="shared" si="3"/>
        <v>0.2079518268</v>
      </c>
    </row>
    <row r="2683">
      <c r="A2683" s="61">
        <v>1.516494664E9</v>
      </c>
      <c r="B2683" s="61">
        <v>1.0</v>
      </c>
      <c r="C2683" s="61">
        <v>1512.0</v>
      </c>
      <c r="D2683" s="57" t="s">
        <v>377</v>
      </c>
      <c r="E2683" s="62" t="str">
        <f t="shared" si="1"/>
        <v>Test</v>
      </c>
      <c r="F2683" s="53" t="str">
        <f t="shared" si="2"/>
        <v>Beijing_1</v>
      </c>
      <c r="G2683" s="53">
        <f t="shared" si="3"/>
        <v>0.9960688999</v>
      </c>
    </row>
    <row r="2684">
      <c r="A2684" s="61">
        <v>1.516729826E9</v>
      </c>
      <c r="B2684" s="61">
        <v>1.0</v>
      </c>
      <c r="C2684" s="61">
        <v>1447.0</v>
      </c>
      <c r="D2684" s="57" t="s">
        <v>377</v>
      </c>
      <c r="E2684" s="62" t="str">
        <f t="shared" si="1"/>
        <v>Test</v>
      </c>
      <c r="F2684" s="53" t="str">
        <f t="shared" si="2"/>
        <v>Beijing_1</v>
      </c>
      <c r="G2684" s="53">
        <f t="shared" si="3"/>
        <v>0.9704990227</v>
      </c>
    </row>
    <row r="2685">
      <c r="A2685" s="61">
        <v>1.513119176E9</v>
      </c>
      <c r="B2685" s="61">
        <v>1.0</v>
      </c>
      <c r="C2685" s="61">
        <v>5181.0</v>
      </c>
      <c r="D2685" s="57" t="s">
        <v>377</v>
      </c>
      <c r="E2685" s="62" t="str">
        <f t="shared" si="1"/>
        <v>Test</v>
      </c>
      <c r="F2685" s="53" t="str">
        <f t="shared" si="2"/>
        <v>Beijing_1</v>
      </c>
      <c r="G2685" s="53">
        <f t="shared" si="3"/>
        <v>0.344318923</v>
      </c>
    </row>
    <row r="2686">
      <c r="A2686" s="61">
        <v>1.512793153E9</v>
      </c>
      <c r="B2686" s="61">
        <v>1.0</v>
      </c>
      <c r="C2686" s="61">
        <v>306.0</v>
      </c>
      <c r="D2686" s="57" t="s">
        <v>377</v>
      </c>
      <c r="E2686" s="62" t="str">
        <f t="shared" si="1"/>
        <v>Test</v>
      </c>
      <c r="F2686" s="53" t="str">
        <f t="shared" si="2"/>
        <v>Beijing_1</v>
      </c>
      <c r="G2686" s="53">
        <f t="shared" si="3"/>
        <v>0.73512717</v>
      </c>
    </row>
    <row r="2687">
      <c r="A2687" s="61">
        <v>1.516317196E9</v>
      </c>
      <c r="B2687" s="61">
        <v>1.0</v>
      </c>
      <c r="C2687" s="61">
        <v>3245.0</v>
      </c>
      <c r="D2687" s="57" t="s">
        <v>377</v>
      </c>
      <c r="E2687" s="62" t="str">
        <f t="shared" si="1"/>
        <v>Test</v>
      </c>
      <c r="F2687" s="53" t="str">
        <f t="shared" si="2"/>
        <v>Beijing_1</v>
      </c>
      <c r="G2687" s="53">
        <f t="shared" si="3"/>
        <v>0.6629847438</v>
      </c>
    </row>
    <row r="2688">
      <c r="A2688" s="61">
        <v>1.517359496E9</v>
      </c>
      <c r="B2688" s="61">
        <v>1.0</v>
      </c>
      <c r="C2688" s="61">
        <v>2505.0</v>
      </c>
      <c r="D2688" s="57" t="s">
        <v>377</v>
      </c>
      <c r="E2688" s="62" t="str">
        <f t="shared" si="1"/>
        <v>Test</v>
      </c>
      <c r="F2688" s="53" t="str">
        <f t="shared" si="2"/>
        <v>Beijing_1</v>
      </c>
      <c r="G2688" s="53">
        <f t="shared" si="3"/>
        <v>0.2426508656</v>
      </c>
    </row>
    <row r="2689">
      <c r="A2689" s="61">
        <v>1.513323824E9</v>
      </c>
      <c r="B2689" s="61">
        <v>1.0</v>
      </c>
      <c r="C2689" s="61">
        <v>1273.0</v>
      </c>
      <c r="D2689" s="57" t="s">
        <v>377</v>
      </c>
      <c r="E2689" s="62" t="str">
        <f t="shared" si="1"/>
        <v>Test</v>
      </c>
      <c r="F2689" s="53" t="str">
        <f t="shared" si="2"/>
        <v>Beijing_1</v>
      </c>
      <c r="G2689" s="53">
        <f t="shared" si="3"/>
        <v>0.1484987594</v>
      </c>
    </row>
    <row r="2690">
      <c r="A2690" s="61">
        <v>1.511576355E9</v>
      </c>
      <c r="B2690" s="61">
        <v>1.0</v>
      </c>
      <c r="C2690" s="61">
        <v>3001.0</v>
      </c>
      <c r="D2690" s="57" t="s">
        <v>377</v>
      </c>
      <c r="E2690" s="62" t="str">
        <f t="shared" si="1"/>
        <v>Test</v>
      </c>
      <c r="F2690" s="53" t="str">
        <f t="shared" si="2"/>
        <v>Beijing_1</v>
      </c>
      <c r="G2690" s="53">
        <f t="shared" si="3"/>
        <v>0.009371695338</v>
      </c>
    </row>
    <row r="2691">
      <c r="A2691" s="61">
        <v>1.517158508E9</v>
      </c>
      <c r="B2691" s="61">
        <v>1.0</v>
      </c>
      <c r="C2691" s="61">
        <v>2609.0</v>
      </c>
      <c r="D2691" s="57" t="s">
        <v>377</v>
      </c>
      <c r="E2691" s="62" t="str">
        <f t="shared" si="1"/>
        <v>Test</v>
      </c>
      <c r="F2691" s="53" t="str">
        <f t="shared" si="2"/>
        <v>Beijing_1</v>
      </c>
      <c r="G2691" s="53">
        <f t="shared" si="3"/>
        <v>0.8119528285</v>
      </c>
    </row>
    <row r="2692">
      <c r="A2692" s="61">
        <v>1.513602614E9</v>
      </c>
      <c r="B2692" s="61">
        <v>1.0</v>
      </c>
      <c r="C2692" s="61">
        <v>1953.0</v>
      </c>
      <c r="D2692" s="57" t="s">
        <v>377</v>
      </c>
      <c r="E2692" s="62" t="str">
        <f t="shared" si="1"/>
        <v>Test</v>
      </c>
      <c r="F2692" s="53" t="str">
        <f t="shared" si="2"/>
        <v>Beijing_1</v>
      </c>
      <c r="G2692" s="53">
        <f t="shared" si="3"/>
        <v>0.6619852635</v>
      </c>
    </row>
    <row r="2693">
      <c r="A2693" s="61">
        <v>1.519879007E9</v>
      </c>
      <c r="B2693" s="61">
        <v>1.0</v>
      </c>
      <c r="C2693" s="61">
        <v>20.0</v>
      </c>
      <c r="D2693" s="57" t="s">
        <v>377</v>
      </c>
      <c r="E2693" s="62" t="str">
        <f t="shared" si="1"/>
        <v>Test</v>
      </c>
      <c r="F2693" s="53" t="str">
        <f t="shared" si="2"/>
        <v>Beijing_1</v>
      </c>
      <c r="G2693" s="53">
        <f t="shared" si="3"/>
        <v>0.05067863082</v>
      </c>
    </row>
    <row r="2694">
      <c r="A2694" s="61">
        <v>1.511536804E9</v>
      </c>
      <c r="B2694" s="61">
        <v>1.0</v>
      </c>
      <c r="C2694" s="61">
        <v>1480.0</v>
      </c>
      <c r="D2694" s="57" t="s">
        <v>377</v>
      </c>
      <c r="E2694" s="62" t="str">
        <f t="shared" si="1"/>
        <v>Test</v>
      </c>
      <c r="F2694" s="53" t="str">
        <f t="shared" si="2"/>
        <v>Beijing_1</v>
      </c>
      <c r="G2694" s="53">
        <f t="shared" si="3"/>
        <v>0.9160242009</v>
      </c>
    </row>
    <row r="2695">
      <c r="A2695" s="61">
        <v>1.519189598E9</v>
      </c>
      <c r="B2695" s="61">
        <v>1.0</v>
      </c>
      <c r="C2695" s="61">
        <v>1084.0</v>
      </c>
      <c r="D2695" s="57" t="s">
        <v>377</v>
      </c>
      <c r="E2695" s="62" t="str">
        <f t="shared" si="1"/>
        <v>Test</v>
      </c>
      <c r="F2695" s="53" t="str">
        <f t="shared" si="2"/>
        <v>Beijing_1</v>
      </c>
      <c r="G2695" s="53">
        <f t="shared" si="3"/>
        <v>0.4627764795</v>
      </c>
    </row>
    <row r="2696">
      <c r="A2696" s="61">
        <v>1.513789119E9</v>
      </c>
      <c r="B2696" s="61">
        <v>1.0</v>
      </c>
      <c r="C2696" s="61">
        <v>261.0</v>
      </c>
      <c r="D2696" s="57" t="s">
        <v>377</v>
      </c>
      <c r="E2696" s="62" t="str">
        <f t="shared" si="1"/>
        <v>Test</v>
      </c>
      <c r="F2696" s="53" t="str">
        <f t="shared" si="2"/>
        <v>Beijing_1</v>
      </c>
      <c r="G2696" s="53">
        <f t="shared" si="3"/>
        <v>0.9804524933</v>
      </c>
    </row>
    <row r="2697">
      <c r="A2697" s="61">
        <v>1.512197839E9</v>
      </c>
      <c r="B2697" s="61">
        <v>1.0</v>
      </c>
      <c r="C2697" s="61">
        <v>28.0</v>
      </c>
      <c r="D2697" s="57" t="s">
        <v>377</v>
      </c>
      <c r="E2697" s="62" t="str">
        <f t="shared" si="1"/>
        <v>Test</v>
      </c>
      <c r="F2697" s="53" t="str">
        <f t="shared" si="2"/>
        <v>Beijing_1</v>
      </c>
      <c r="G2697" s="53">
        <f t="shared" si="3"/>
        <v>0.07342436351</v>
      </c>
    </row>
    <row r="2698">
      <c r="A2698" s="61">
        <v>1.518626923E9</v>
      </c>
      <c r="B2698" s="61">
        <v>1.0</v>
      </c>
      <c r="C2698" s="61">
        <v>1924.0</v>
      </c>
      <c r="D2698" s="57" t="s">
        <v>377</v>
      </c>
      <c r="E2698" s="62" t="str">
        <f t="shared" si="1"/>
        <v>Test</v>
      </c>
      <c r="F2698" s="53" t="str">
        <f t="shared" si="2"/>
        <v>Beijing_1</v>
      </c>
      <c r="G2698" s="53">
        <f t="shared" si="3"/>
        <v>0.8258607453</v>
      </c>
    </row>
    <row r="2699">
      <c r="A2699" s="61">
        <v>1.518472678E9</v>
      </c>
      <c r="B2699" s="61">
        <v>1.0</v>
      </c>
      <c r="C2699" s="61">
        <v>494.0</v>
      </c>
      <c r="D2699" s="57" t="s">
        <v>377</v>
      </c>
      <c r="E2699" s="62" t="str">
        <f t="shared" si="1"/>
        <v>Test</v>
      </c>
      <c r="F2699" s="53" t="str">
        <f t="shared" si="2"/>
        <v>Beijing_1</v>
      </c>
      <c r="G2699" s="53">
        <f t="shared" si="3"/>
        <v>0.2764012437</v>
      </c>
    </row>
    <row r="2700">
      <c r="A2700" s="61">
        <v>1.513009285E9</v>
      </c>
      <c r="B2700" s="61">
        <v>1.0</v>
      </c>
      <c r="C2700" s="61">
        <v>1492.0</v>
      </c>
      <c r="D2700" s="57" t="s">
        <v>377</v>
      </c>
      <c r="E2700" s="62" t="str">
        <f t="shared" si="1"/>
        <v>Test</v>
      </c>
      <c r="F2700" s="53" t="str">
        <f t="shared" si="2"/>
        <v>Beijing_1</v>
      </c>
      <c r="G2700" s="53">
        <f t="shared" si="3"/>
        <v>0.4669574094</v>
      </c>
    </row>
    <row r="2701">
      <c r="A2701" s="61">
        <v>1.517000133E9</v>
      </c>
      <c r="B2701" s="61">
        <v>1.0</v>
      </c>
      <c r="C2701" s="61">
        <v>3259.0</v>
      </c>
      <c r="D2701" s="57" t="s">
        <v>377</v>
      </c>
      <c r="E2701" s="62" t="str">
        <f t="shared" si="1"/>
        <v>Test</v>
      </c>
      <c r="F2701" s="53" t="str">
        <f t="shared" si="2"/>
        <v>Beijing_1</v>
      </c>
      <c r="G2701" s="53">
        <f t="shared" si="3"/>
        <v>0.5932273514</v>
      </c>
    </row>
    <row r="2702">
      <c r="A2702" s="61">
        <v>1.515448236E9</v>
      </c>
      <c r="B2702" s="61">
        <v>1.0</v>
      </c>
      <c r="C2702" s="61">
        <v>4634.0</v>
      </c>
      <c r="D2702" s="57" t="s">
        <v>377</v>
      </c>
      <c r="E2702" s="62" t="str">
        <f t="shared" si="1"/>
        <v>Test</v>
      </c>
      <c r="F2702" s="53" t="str">
        <f t="shared" si="2"/>
        <v>Beijing_1</v>
      </c>
      <c r="G2702" s="53">
        <f t="shared" si="3"/>
        <v>0.6631525864</v>
      </c>
    </row>
    <row r="2703">
      <c r="A2703" s="61">
        <v>1.517267503E9</v>
      </c>
      <c r="B2703" s="61">
        <v>1.0</v>
      </c>
      <c r="C2703" s="61">
        <v>4543.0</v>
      </c>
      <c r="D2703" s="57" t="s">
        <v>377</v>
      </c>
      <c r="E2703" s="62" t="str">
        <f t="shared" si="1"/>
        <v>Test</v>
      </c>
      <c r="F2703" s="53" t="str">
        <f t="shared" si="2"/>
        <v>Beijing_1</v>
      </c>
      <c r="G2703" s="53">
        <f t="shared" si="3"/>
        <v>0.8674190364</v>
      </c>
    </row>
    <row r="2704">
      <c r="A2704" s="61">
        <v>1.514739955E9</v>
      </c>
      <c r="B2704" s="61">
        <v>1.0</v>
      </c>
      <c r="C2704" s="61">
        <v>1670.0</v>
      </c>
      <c r="D2704" s="57" t="s">
        <v>377</v>
      </c>
      <c r="E2704" s="62" t="str">
        <f t="shared" si="1"/>
        <v>Test</v>
      </c>
      <c r="F2704" s="53" t="str">
        <f t="shared" si="2"/>
        <v>Beijing_1</v>
      </c>
      <c r="G2704" s="53">
        <f t="shared" si="3"/>
        <v>0.1685581144</v>
      </c>
    </row>
    <row r="2705">
      <c r="A2705" s="61">
        <v>1.519955146E9</v>
      </c>
      <c r="B2705" s="61">
        <v>1.0</v>
      </c>
      <c r="C2705" s="61">
        <v>1933.0</v>
      </c>
      <c r="D2705" s="57" t="s">
        <v>377</v>
      </c>
      <c r="E2705" s="62" t="str">
        <f t="shared" si="1"/>
        <v>Test</v>
      </c>
      <c r="F2705" s="53" t="str">
        <f t="shared" si="2"/>
        <v>Beijing_1</v>
      </c>
      <c r="G2705" s="53">
        <f t="shared" si="3"/>
        <v>0.372459304</v>
      </c>
    </row>
    <row r="2706">
      <c r="A2706" s="61">
        <v>1.513019246E9</v>
      </c>
      <c r="B2706" s="61">
        <v>1.0</v>
      </c>
      <c r="C2706" s="61">
        <v>1443.0</v>
      </c>
      <c r="D2706" s="57" t="s">
        <v>377</v>
      </c>
      <c r="E2706" s="62" t="str">
        <f t="shared" si="1"/>
        <v>Test</v>
      </c>
      <c r="F2706" s="53" t="str">
        <f t="shared" si="2"/>
        <v>Beijing_1</v>
      </c>
      <c r="G2706" s="53">
        <f t="shared" si="3"/>
        <v>0.5023776306</v>
      </c>
    </row>
    <row r="2707">
      <c r="A2707" s="61">
        <v>1.513187739E9</v>
      </c>
      <c r="B2707" s="61">
        <v>1.0</v>
      </c>
      <c r="C2707" s="61">
        <v>723.0</v>
      </c>
      <c r="D2707" s="57" t="s">
        <v>377</v>
      </c>
      <c r="E2707" s="62" t="str">
        <f t="shared" si="1"/>
        <v>Test</v>
      </c>
      <c r="F2707" s="53" t="str">
        <f t="shared" si="2"/>
        <v>Beijing_1</v>
      </c>
      <c r="G2707" s="53">
        <f t="shared" si="3"/>
        <v>0.9772033591</v>
      </c>
    </row>
    <row r="2708">
      <c r="A2708" s="61">
        <v>1.512977946E9</v>
      </c>
      <c r="B2708" s="61">
        <v>1.0</v>
      </c>
      <c r="C2708" s="61">
        <v>1335.0</v>
      </c>
      <c r="D2708" s="57" t="s">
        <v>377</v>
      </c>
      <c r="E2708" s="62" t="str">
        <f t="shared" si="1"/>
        <v>Test</v>
      </c>
      <c r="F2708" s="53" t="str">
        <f t="shared" si="2"/>
        <v>Beijing_1</v>
      </c>
      <c r="G2708" s="53">
        <f t="shared" si="3"/>
        <v>0.7532505562</v>
      </c>
    </row>
    <row r="2709">
      <c r="A2709" s="61">
        <v>1.512651334E9</v>
      </c>
      <c r="B2709" s="61">
        <v>1.0</v>
      </c>
      <c r="C2709" s="61">
        <v>461.0</v>
      </c>
      <c r="D2709" s="57" t="s">
        <v>377</v>
      </c>
      <c r="E2709" s="62" t="str">
        <f t="shared" si="1"/>
        <v>Test</v>
      </c>
      <c r="F2709" s="53" t="str">
        <f t="shared" si="2"/>
        <v>Beijing_1</v>
      </c>
      <c r="G2709" s="53">
        <f t="shared" si="3"/>
        <v>0.517707928</v>
      </c>
    </row>
    <row r="2710">
      <c r="A2710" s="61">
        <v>1.513460517E9</v>
      </c>
      <c r="B2710" s="61">
        <v>1.0</v>
      </c>
      <c r="C2710" s="61">
        <v>471.0</v>
      </c>
      <c r="D2710" s="57" t="s">
        <v>377</v>
      </c>
      <c r="E2710" s="62" t="str">
        <f t="shared" si="1"/>
        <v>Test</v>
      </c>
      <c r="F2710" s="53" t="str">
        <f t="shared" si="2"/>
        <v>Beijing_1</v>
      </c>
      <c r="G2710" s="53">
        <f t="shared" si="3"/>
        <v>0.9705929321</v>
      </c>
    </row>
    <row r="2711">
      <c r="A2711" s="61">
        <v>1.517188114E9</v>
      </c>
      <c r="B2711" s="61">
        <v>1.0</v>
      </c>
      <c r="C2711" s="61">
        <v>2210.0</v>
      </c>
      <c r="D2711" s="57" t="s">
        <v>377</v>
      </c>
      <c r="E2711" s="62" t="str">
        <f t="shared" si="1"/>
        <v>Test</v>
      </c>
      <c r="F2711" s="53" t="str">
        <f t="shared" si="2"/>
        <v>Beijing_1</v>
      </c>
      <c r="G2711" s="53">
        <f t="shared" si="3"/>
        <v>0.7341463772</v>
      </c>
    </row>
    <row r="2712">
      <c r="A2712" s="61">
        <v>1.519687496E9</v>
      </c>
      <c r="B2712" s="61">
        <v>1.0</v>
      </c>
      <c r="C2712" s="61">
        <v>971.0</v>
      </c>
      <c r="D2712" s="57" t="s">
        <v>377</v>
      </c>
      <c r="E2712" s="62" t="str">
        <f t="shared" si="1"/>
        <v>Test</v>
      </c>
      <c r="F2712" s="53" t="str">
        <f t="shared" si="2"/>
        <v>Beijing_1</v>
      </c>
      <c r="G2712" s="53">
        <f t="shared" si="3"/>
        <v>0.4794134328</v>
      </c>
    </row>
    <row r="2713">
      <c r="A2713" s="61">
        <v>1.519966669E9</v>
      </c>
      <c r="B2713" s="61">
        <v>1.0</v>
      </c>
      <c r="C2713" s="61">
        <v>3797.0</v>
      </c>
      <c r="D2713" s="57" t="s">
        <v>377</v>
      </c>
      <c r="E2713" s="62" t="str">
        <f t="shared" si="1"/>
        <v>Test</v>
      </c>
      <c r="F2713" s="53" t="str">
        <f t="shared" si="2"/>
        <v>Beijing_1</v>
      </c>
      <c r="G2713" s="53">
        <f t="shared" si="3"/>
        <v>0.9879375362</v>
      </c>
    </row>
    <row r="2714">
      <c r="A2714" s="61">
        <v>1.516918424E9</v>
      </c>
      <c r="B2714" s="61">
        <v>1.0</v>
      </c>
      <c r="C2714" s="61">
        <v>480.0</v>
      </c>
      <c r="D2714" s="57" t="s">
        <v>377</v>
      </c>
      <c r="E2714" s="62" t="str">
        <f t="shared" si="1"/>
        <v>Test</v>
      </c>
      <c r="F2714" s="53" t="str">
        <f t="shared" si="2"/>
        <v>Beijing_1</v>
      </c>
      <c r="G2714" s="53">
        <f t="shared" si="3"/>
        <v>0.9326716985</v>
      </c>
    </row>
    <row r="2715">
      <c r="A2715" s="61">
        <v>1.514259359E9</v>
      </c>
      <c r="B2715" s="61">
        <v>1.0</v>
      </c>
      <c r="C2715" s="61">
        <v>481.0</v>
      </c>
      <c r="D2715" s="57" t="s">
        <v>377</v>
      </c>
      <c r="E2715" s="62" t="str">
        <f t="shared" si="1"/>
        <v>Test</v>
      </c>
      <c r="F2715" s="53" t="str">
        <f t="shared" si="2"/>
        <v>Beijing_1</v>
      </c>
      <c r="G2715" s="53">
        <f t="shared" si="3"/>
        <v>0.7479768025</v>
      </c>
    </row>
    <row r="2716">
      <c r="A2716" s="61">
        <v>1.515239633E9</v>
      </c>
      <c r="B2716" s="61">
        <v>1.0</v>
      </c>
      <c r="C2716" s="61">
        <v>4480.0</v>
      </c>
      <c r="D2716" s="57" t="s">
        <v>377</v>
      </c>
      <c r="E2716" s="62" t="str">
        <f t="shared" si="1"/>
        <v>Test</v>
      </c>
      <c r="F2716" s="53" t="str">
        <f t="shared" si="2"/>
        <v>Beijing_1</v>
      </c>
      <c r="G2716" s="53">
        <f t="shared" si="3"/>
        <v>0.9903080994</v>
      </c>
    </row>
    <row r="2717">
      <c r="A2717" s="61">
        <v>1.518874249E9</v>
      </c>
      <c r="B2717" s="61">
        <v>1.0</v>
      </c>
      <c r="C2717" s="61">
        <v>2051.0</v>
      </c>
      <c r="D2717" s="57" t="s">
        <v>377</v>
      </c>
      <c r="E2717" s="62" t="str">
        <f t="shared" si="1"/>
        <v>Test</v>
      </c>
      <c r="F2717" s="53" t="str">
        <f t="shared" si="2"/>
        <v>Beijing_1</v>
      </c>
      <c r="G2717" s="53">
        <f t="shared" si="3"/>
        <v>0.8745506013</v>
      </c>
    </row>
    <row r="2718">
      <c r="A2718" s="61">
        <v>1.516656908E9</v>
      </c>
      <c r="B2718" s="61">
        <v>1.0</v>
      </c>
      <c r="C2718" s="61">
        <v>3101.0</v>
      </c>
      <c r="D2718" s="57" t="s">
        <v>377</v>
      </c>
      <c r="E2718" s="62" t="str">
        <f t="shared" si="1"/>
        <v>Test</v>
      </c>
      <c r="F2718" s="53" t="str">
        <f t="shared" si="2"/>
        <v>Beijing_1</v>
      </c>
      <c r="G2718" s="53">
        <f t="shared" si="3"/>
        <v>0.2930536786</v>
      </c>
    </row>
    <row r="2719">
      <c r="A2719" s="61">
        <v>1.515756603E9</v>
      </c>
      <c r="B2719" s="61">
        <v>1.0</v>
      </c>
      <c r="C2719" s="61">
        <v>523.0</v>
      </c>
      <c r="D2719" s="57" t="s">
        <v>377</v>
      </c>
      <c r="E2719" s="62" t="str">
        <f t="shared" si="1"/>
        <v>Test</v>
      </c>
      <c r="F2719" s="53" t="str">
        <f t="shared" si="2"/>
        <v>Beijing_1</v>
      </c>
      <c r="G2719" s="53">
        <f t="shared" si="3"/>
        <v>0.7118949601</v>
      </c>
    </row>
    <row r="2720">
      <c r="A2720" s="61">
        <v>1.513382349E9</v>
      </c>
      <c r="B2720" s="61">
        <v>1.0</v>
      </c>
      <c r="C2720" s="61">
        <v>1328.0</v>
      </c>
      <c r="D2720" s="57" t="s">
        <v>377</v>
      </c>
      <c r="E2720" s="62" t="str">
        <f t="shared" si="1"/>
        <v>Test</v>
      </c>
      <c r="F2720" s="53" t="str">
        <f t="shared" si="2"/>
        <v>Beijing_1</v>
      </c>
      <c r="G2720" s="53">
        <f t="shared" si="3"/>
        <v>0.4415989723</v>
      </c>
    </row>
    <row r="2721">
      <c r="A2721" s="61">
        <v>1.519020817E9</v>
      </c>
      <c r="B2721" s="61">
        <v>1.0</v>
      </c>
      <c r="C2721" s="61">
        <v>4563.0</v>
      </c>
      <c r="D2721" s="57" t="s">
        <v>377</v>
      </c>
      <c r="E2721" s="62" t="str">
        <f t="shared" si="1"/>
        <v>Test</v>
      </c>
      <c r="F2721" s="53" t="str">
        <f t="shared" si="2"/>
        <v>Beijing_1</v>
      </c>
      <c r="G2721" s="53">
        <f t="shared" si="3"/>
        <v>0.1803097871</v>
      </c>
    </row>
    <row r="2722">
      <c r="A2722" s="61">
        <v>1.519800316E9</v>
      </c>
      <c r="B2722" s="61">
        <v>1.0</v>
      </c>
      <c r="C2722" s="61">
        <v>3808.0</v>
      </c>
      <c r="D2722" s="57" t="s">
        <v>377</v>
      </c>
      <c r="E2722" s="62" t="str">
        <f t="shared" si="1"/>
        <v>Test</v>
      </c>
      <c r="F2722" s="53" t="str">
        <f t="shared" si="2"/>
        <v>Beijing_1</v>
      </c>
      <c r="G2722" s="53">
        <f t="shared" si="3"/>
        <v>0.2603527115</v>
      </c>
    </row>
    <row r="2723">
      <c r="A2723" s="61">
        <v>1.519881497E9</v>
      </c>
      <c r="B2723" s="61">
        <v>1.0</v>
      </c>
      <c r="C2723" s="61">
        <v>2365.0</v>
      </c>
      <c r="D2723" s="57" t="s">
        <v>377</v>
      </c>
      <c r="E2723" s="62" t="str">
        <f t="shared" si="1"/>
        <v>Test</v>
      </c>
      <c r="F2723" s="53" t="str">
        <f t="shared" si="2"/>
        <v>Beijing_1</v>
      </c>
      <c r="G2723" s="53">
        <f t="shared" si="3"/>
        <v>0.5192695573</v>
      </c>
    </row>
    <row r="2724">
      <c r="A2724" s="61">
        <v>1.517752869E9</v>
      </c>
      <c r="B2724" s="61">
        <v>1.0</v>
      </c>
      <c r="C2724" s="61">
        <v>2210.0</v>
      </c>
      <c r="D2724" s="57" t="s">
        <v>377</v>
      </c>
      <c r="E2724" s="62" t="str">
        <f t="shared" si="1"/>
        <v>Test</v>
      </c>
      <c r="F2724" s="53" t="str">
        <f t="shared" si="2"/>
        <v>Beijing_1</v>
      </c>
      <c r="G2724" s="53">
        <f t="shared" si="3"/>
        <v>0.9356792598</v>
      </c>
    </row>
    <row r="2725">
      <c r="A2725" s="61">
        <v>1.519038168E9</v>
      </c>
      <c r="B2725" s="61">
        <v>1.0</v>
      </c>
      <c r="C2725" s="61">
        <v>534.0</v>
      </c>
      <c r="D2725" s="57" t="s">
        <v>377</v>
      </c>
      <c r="E2725" s="62" t="str">
        <f t="shared" si="1"/>
        <v>Test</v>
      </c>
      <c r="F2725" s="53" t="str">
        <f t="shared" si="2"/>
        <v>Beijing_1</v>
      </c>
      <c r="G2725" s="53">
        <f t="shared" si="3"/>
        <v>0.2352123202</v>
      </c>
    </row>
    <row r="2726">
      <c r="A2726" s="61">
        <v>1.513536526E9</v>
      </c>
      <c r="B2726" s="61">
        <v>1.0</v>
      </c>
      <c r="C2726" s="61">
        <v>2168.0</v>
      </c>
      <c r="D2726" s="57" t="s">
        <v>377</v>
      </c>
      <c r="E2726" s="62" t="str">
        <f t="shared" si="1"/>
        <v>Test</v>
      </c>
      <c r="F2726" s="53" t="str">
        <f t="shared" si="2"/>
        <v>Beijing_1</v>
      </c>
      <c r="G2726" s="53">
        <f t="shared" si="3"/>
        <v>0.09011091899</v>
      </c>
    </row>
    <row r="2727">
      <c r="A2727" s="61">
        <v>1.516277337E9</v>
      </c>
      <c r="B2727" s="61">
        <v>1.0</v>
      </c>
      <c r="C2727" s="61">
        <v>736.0</v>
      </c>
      <c r="D2727" s="57" t="s">
        <v>377</v>
      </c>
      <c r="E2727" s="62" t="str">
        <f t="shared" si="1"/>
        <v>Test</v>
      </c>
      <c r="F2727" s="53" t="str">
        <f t="shared" si="2"/>
        <v>Beijing_1</v>
      </c>
      <c r="G2727" s="53">
        <f t="shared" si="3"/>
        <v>0.6408982154</v>
      </c>
    </row>
    <row r="2728">
      <c r="A2728" s="61">
        <v>1.513686144E9</v>
      </c>
      <c r="B2728" s="61">
        <v>1.0</v>
      </c>
      <c r="C2728" s="61">
        <v>1803.0</v>
      </c>
      <c r="D2728" s="57" t="s">
        <v>377</v>
      </c>
      <c r="E2728" s="62" t="str">
        <f t="shared" si="1"/>
        <v>Test</v>
      </c>
      <c r="F2728" s="53" t="str">
        <f t="shared" si="2"/>
        <v>Beijing_1</v>
      </c>
      <c r="G2728" s="53">
        <f t="shared" si="3"/>
        <v>0.3586581846</v>
      </c>
    </row>
    <row r="2729">
      <c r="A2729" s="61">
        <v>1.515111684E9</v>
      </c>
      <c r="B2729" s="61">
        <v>1.0</v>
      </c>
      <c r="C2729" s="61">
        <v>3998.0</v>
      </c>
      <c r="D2729" s="57" t="s">
        <v>377</v>
      </c>
      <c r="E2729" s="62" t="str">
        <f t="shared" si="1"/>
        <v>Test</v>
      </c>
      <c r="F2729" s="53" t="str">
        <f t="shared" si="2"/>
        <v>Beijing_1</v>
      </c>
      <c r="G2729" s="53">
        <f t="shared" si="3"/>
        <v>0.204791629</v>
      </c>
    </row>
    <row r="2730">
      <c r="A2730" s="61">
        <v>1.513777977E9</v>
      </c>
      <c r="B2730" s="61">
        <v>1.0</v>
      </c>
      <c r="C2730" s="61">
        <v>1072.0</v>
      </c>
      <c r="D2730" s="57" t="s">
        <v>377</v>
      </c>
      <c r="E2730" s="62" t="str">
        <f t="shared" si="1"/>
        <v>Test</v>
      </c>
      <c r="F2730" s="53" t="str">
        <f t="shared" si="2"/>
        <v>Beijing_1</v>
      </c>
      <c r="G2730" s="53">
        <f t="shared" si="3"/>
        <v>0.1461839297</v>
      </c>
    </row>
    <row r="2731">
      <c r="A2731" s="61">
        <v>1.515379726E9</v>
      </c>
      <c r="B2731" s="61">
        <v>1.0</v>
      </c>
      <c r="C2731" s="61">
        <v>4206.0</v>
      </c>
      <c r="D2731" s="57" t="s">
        <v>377</v>
      </c>
      <c r="E2731" s="62" t="str">
        <f t="shared" si="1"/>
        <v>Test</v>
      </c>
      <c r="F2731" s="53" t="str">
        <f t="shared" si="2"/>
        <v>Beijing_1</v>
      </c>
      <c r="G2731" s="53">
        <f t="shared" si="3"/>
        <v>0.6543420165</v>
      </c>
    </row>
    <row r="2732">
      <c r="A2732" s="61">
        <v>1.515267279E9</v>
      </c>
      <c r="B2732" s="61">
        <v>1.0</v>
      </c>
      <c r="C2732" s="61">
        <v>2244.0</v>
      </c>
      <c r="D2732" s="57" t="s">
        <v>377</v>
      </c>
      <c r="E2732" s="62" t="str">
        <f t="shared" si="1"/>
        <v>Test</v>
      </c>
      <c r="F2732" s="53" t="str">
        <f t="shared" si="2"/>
        <v>Beijing_1</v>
      </c>
      <c r="G2732" s="53">
        <f t="shared" si="3"/>
        <v>0.4941854239</v>
      </c>
    </row>
    <row r="2733">
      <c r="A2733" s="61">
        <v>1.514208823E9</v>
      </c>
      <c r="B2733" s="61">
        <v>1.0</v>
      </c>
      <c r="C2733" s="61">
        <v>358.0</v>
      </c>
      <c r="D2733" s="57" t="s">
        <v>377</v>
      </c>
      <c r="E2733" s="62" t="str">
        <f t="shared" si="1"/>
        <v>Test</v>
      </c>
      <c r="F2733" s="53" t="str">
        <f t="shared" si="2"/>
        <v>Beijing_1</v>
      </c>
      <c r="G2733" s="53">
        <f t="shared" si="3"/>
        <v>0.3699539745</v>
      </c>
    </row>
    <row r="2734">
      <c r="A2734" s="61">
        <v>1.518146629E9</v>
      </c>
      <c r="B2734" s="61">
        <v>1.0</v>
      </c>
      <c r="C2734" s="61">
        <v>669.0</v>
      </c>
      <c r="D2734" s="57" t="s">
        <v>377</v>
      </c>
      <c r="E2734" s="62" t="str">
        <f t="shared" si="1"/>
        <v>Test</v>
      </c>
      <c r="F2734" s="53" t="str">
        <f t="shared" si="2"/>
        <v>Beijing_1</v>
      </c>
      <c r="G2734" s="53">
        <f t="shared" si="3"/>
        <v>0.1026873297</v>
      </c>
    </row>
    <row r="2735">
      <c r="A2735" s="61">
        <v>1.513828453E9</v>
      </c>
      <c r="B2735" s="61">
        <v>1.0</v>
      </c>
      <c r="C2735" s="61">
        <v>2254.0</v>
      </c>
      <c r="D2735" s="57" t="s">
        <v>377</v>
      </c>
      <c r="E2735" s="62" t="str">
        <f t="shared" si="1"/>
        <v>Test</v>
      </c>
      <c r="F2735" s="53" t="str">
        <f t="shared" si="2"/>
        <v>Beijing_1</v>
      </c>
      <c r="G2735" s="53">
        <f t="shared" si="3"/>
        <v>0.368601531</v>
      </c>
    </row>
    <row r="2736">
      <c r="A2736" s="61">
        <v>1.516140926E9</v>
      </c>
      <c r="B2736" s="61">
        <v>1.0</v>
      </c>
      <c r="C2736" s="61">
        <v>2712.0</v>
      </c>
      <c r="D2736" s="57" t="s">
        <v>377</v>
      </c>
      <c r="E2736" s="62" t="str">
        <f t="shared" si="1"/>
        <v>Test</v>
      </c>
      <c r="F2736" s="53" t="str">
        <f t="shared" si="2"/>
        <v>Beijing_1</v>
      </c>
      <c r="G2736" s="53">
        <f t="shared" si="3"/>
        <v>0.7228594248</v>
      </c>
    </row>
    <row r="2737">
      <c r="A2737" s="61">
        <v>1.513438497E9</v>
      </c>
      <c r="B2737" s="61">
        <v>1.0</v>
      </c>
      <c r="C2737" s="61">
        <v>955.0</v>
      </c>
      <c r="D2737" s="57" t="s">
        <v>377</v>
      </c>
      <c r="E2737" s="62" t="str">
        <f t="shared" si="1"/>
        <v>Test</v>
      </c>
      <c r="F2737" s="53" t="str">
        <f t="shared" si="2"/>
        <v>Beijing_1</v>
      </c>
      <c r="G2737" s="53">
        <f t="shared" si="3"/>
        <v>0.9873402912</v>
      </c>
    </row>
    <row r="2738">
      <c r="A2738" s="61">
        <v>1.514759869E9</v>
      </c>
      <c r="B2738" s="61">
        <v>1.0</v>
      </c>
      <c r="C2738" s="61">
        <v>783.0</v>
      </c>
      <c r="D2738" s="57" t="s">
        <v>377</v>
      </c>
      <c r="E2738" s="62" t="str">
        <f t="shared" si="1"/>
        <v>Test</v>
      </c>
      <c r="F2738" s="53" t="str">
        <f t="shared" si="2"/>
        <v>Beijing_1</v>
      </c>
      <c r="G2738" s="53">
        <f t="shared" si="3"/>
        <v>0.2461294265</v>
      </c>
    </row>
    <row r="2739">
      <c r="A2739" s="61">
        <v>1.511343969E9</v>
      </c>
      <c r="B2739" s="61">
        <v>1.0</v>
      </c>
      <c r="C2739" s="61">
        <v>762.0</v>
      </c>
      <c r="D2739" s="57" t="s">
        <v>377</v>
      </c>
      <c r="E2739" s="62" t="str">
        <f t="shared" si="1"/>
        <v>Test</v>
      </c>
      <c r="F2739" s="53" t="str">
        <f t="shared" si="2"/>
        <v>Beijing_1</v>
      </c>
      <c r="G2739" s="53">
        <f t="shared" si="3"/>
        <v>0.9454104019</v>
      </c>
    </row>
    <row r="2740">
      <c r="A2740" s="61">
        <v>1.514010009E9</v>
      </c>
      <c r="B2740" s="61">
        <v>1.0</v>
      </c>
      <c r="C2740" s="61">
        <v>1295.0</v>
      </c>
      <c r="D2740" s="57" t="s">
        <v>377</v>
      </c>
      <c r="E2740" s="62" t="str">
        <f t="shared" si="1"/>
        <v>Test</v>
      </c>
      <c r="F2740" s="53" t="str">
        <f t="shared" si="2"/>
        <v>Beijing_1</v>
      </c>
      <c r="G2740" s="53">
        <f t="shared" si="3"/>
        <v>0.7067858317</v>
      </c>
    </row>
    <row r="2741">
      <c r="A2741" s="61">
        <v>1.514050397E9</v>
      </c>
      <c r="B2741" s="61">
        <v>1.0</v>
      </c>
      <c r="C2741" s="61">
        <v>2361.0</v>
      </c>
      <c r="D2741" s="57" t="s">
        <v>377</v>
      </c>
      <c r="E2741" s="62" t="str">
        <f t="shared" si="1"/>
        <v>Test</v>
      </c>
      <c r="F2741" s="53" t="str">
        <f t="shared" si="2"/>
        <v>Beijing_1</v>
      </c>
      <c r="G2741" s="53">
        <f t="shared" si="3"/>
        <v>0.5753369901</v>
      </c>
    </row>
    <row r="2742">
      <c r="A2742" s="61">
        <v>1.519557359E9</v>
      </c>
      <c r="B2742" s="61">
        <v>1.0</v>
      </c>
      <c r="C2742" s="61">
        <v>6719.0</v>
      </c>
      <c r="D2742" s="57" t="s">
        <v>377</v>
      </c>
      <c r="E2742" s="62" t="str">
        <f t="shared" si="1"/>
        <v>Test</v>
      </c>
      <c r="F2742" s="53" t="str">
        <f t="shared" si="2"/>
        <v>Beijing_1</v>
      </c>
      <c r="G2742" s="53">
        <f t="shared" si="3"/>
        <v>0.1313008808</v>
      </c>
    </row>
    <row r="2743">
      <c r="A2743" s="61">
        <v>1.518683859E9</v>
      </c>
      <c r="B2743" s="61">
        <v>1.0</v>
      </c>
      <c r="C2743" s="61">
        <v>1516.0</v>
      </c>
      <c r="D2743" s="57" t="s">
        <v>377</v>
      </c>
      <c r="E2743" s="62" t="str">
        <f t="shared" si="1"/>
        <v>Test</v>
      </c>
      <c r="F2743" s="53" t="str">
        <f t="shared" si="2"/>
        <v>Beijing_1</v>
      </c>
      <c r="G2743" s="53">
        <f t="shared" si="3"/>
        <v>0.7826794612</v>
      </c>
    </row>
    <row r="2744">
      <c r="A2744" s="61">
        <v>1.512403678E9</v>
      </c>
      <c r="B2744" s="61">
        <v>1.0</v>
      </c>
      <c r="C2744" s="61">
        <v>1518.0</v>
      </c>
      <c r="D2744" s="57" t="s">
        <v>377</v>
      </c>
      <c r="E2744" s="62" t="str">
        <f t="shared" si="1"/>
        <v>Test</v>
      </c>
      <c r="F2744" s="53" t="str">
        <f t="shared" si="2"/>
        <v>Beijing_1</v>
      </c>
      <c r="G2744" s="53">
        <f t="shared" si="3"/>
        <v>0.2059234323</v>
      </c>
    </row>
    <row r="2745">
      <c r="A2745" s="61">
        <v>1.511694269E9</v>
      </c>
      <c r="B2745" s="61">
        <v>1.0</v>
      </c>
      <c r="C2745" s="61">
        <v>332.0</v>
      </c>
      <c r="D2745" s="57" t="s">
        <v>377</v>
      </c>
      <c r="E2745" s="62" t="str">
        <f t="shared" si="1"/>
        <v>Test</v>
      </c>
      <c r="F2745" s="53" t="str">
        <f t="shared" si="2"/>
        <v>Beijing_1</v>
      </c>
      <c r="G2745" s="53">
        <f t="shared" si="3"/>
        <v>0.4132412351</v>
      </c>
    </row>
    <row r="2746">
      <c r="A2746" s="61">
        <v>1.513555205E9</v>
      </c>
      <c r="B2746" s="61">
        <v>1.0</v>
      </c>
      <c r="C2746" s="61">
        <v>819.0</v>
      </c>
      <c r="D2746" s="57" t="s">
        <v>377</v>
      </c>
      <c r="E2746" s="62" t="str">
        <f t="shared" si="1"/>
        <v>Test</v>
      </c>
      <c r="F2746" s="53" t="str">
        <f t="shared" si="2"/>
        <v>Beijing_1</v>
      </c>
      <c r="G2746" s="53">
        <f t="shared" si="3"/>
        <v>0.2946871258</v>
      </c>
    </row>
    <row r="2747">
      <c r="A2747" s="61">
        <v>1.516125864E9</v>
      </c>
      <c r="B2747" s="61">
        <v>1.0</v>
      </c>
      <c r="C2747" s="61">
        <v>2204.0</v>
      </c>
      <c r="D2747" s="57" t="s">
        <v>377</v>
      </c>
      <c r="E2747" s="62" t="str">
        <f t="shared" si="1"/>
        <v>Test</v>
      </c>
      <c r="F2747" s="53" t="str">
        <f t="shared" si="2"/>
        <v>Beijing_1</v>
      </c>
      <c r="G2747" s="53">
        <f t="shared" si="3"/>
        <v>0.6961329994</v>
      </c>
    </row>
    <row r="2748">
      <c r="A2748" s="61">
        <v>1.518373424E9</v>
      </c>
      <c r="B2748" s="61">
        <v>1.0</v>
      </c>
      <c r="C2748" s="61">
        <v>711.0</v>
      </c>
      <c r="D2748" s="57" t="s">
        <v>377</v>
      </c>
      <c r="E2748" s="62" t="str">
        <f t="shared" si="1"/>
        <v>Test</v>
      </c>
      <c r="F2748" s="53" t="str">
        <f t="shared" si="2"/>
        <v>Beijing_1</v>
      </c>
      <c r="G2748" s="53">
        <f t="shared" si="3"/>
        <v>0.5761744739</v>
      </c>
    </row>
    <row r="2749">
      <c r="A2749" s="61">
        <v>1.514140458E9</v>
      </c>
      <c r="B2749" s="61">
        <v>1.0</v>
      </c>
      <c r="C2749" s="61">
        <v>152.0</v>
      </c>
      <c r="D2749" s="57" t="s">
        <v>377</v>
      </c>
      <c r="E2749" s="62" t="str">
        <f t="shared" si="1"/>
        <v>Test</v>
      </c>
      <c r="F2749" s="53" t="str">
        <f t="shared" si="2"/>
        <v>Beijing_1</v>
      </c>
      <c r="G2749" s="53">
        <f t="shared" si="3"/>
        <v>0.8897202818</v>
      </c>
    </row>
    <row r="2750">
      <c r="A2750" s="61">
        <v>1.519272278E9</v>
      </c>
      <c r="B2750" s="61">
        <v>1.0</v>
      </c>
      <c r="C2750" s="61">
        <v>647.0</v>
      </c>
      <c r="D2750" s="57" t="s">
        <v>377</v>
      </c>
      <c r="E2750" s="62" t="str">
        <f t="shared" si="1"/>
        <v>Test</v>
      </c>
      <c r="F2750" s="53" t="str">
        <f t="shared" si="2"/>
        <v>Beijing_1</v>
      </c>
      <c r="G2750" s="53">
        <f t="shared" si="3"/>
        <v>0.3356148468</v>
      </c>
    </row>
    <row r="2751">
      <c r="A2751" s="61">
        <v>1.513863265E9</v>
      </c>
      <c r="B2751" s="61">
        <v>1.0</v>
      </c>
      <c r="C2751" s="61">
        <v>236.0</v>
      </c>
      <c r="D2751" s="57" t="s">
        <v>377</v>
      </c>
      <c r="E2751" s="62" t="str">
        <f t="shared" si="1"/>
        <v>Test</v>
      </c>
      <c r="F2751" s="53" t="str">
        <f t="shared" si="2"/>
        <v>Beijing_1</v>
      </c>
      <c r="G2751" s="53">
        <f t="shared" si="3"/>
        <v>0.11193615</v>
      </c>
    </row>
    <row r="2752">
      <c r="A2752" s="61">
        <v>1.518531196E9</v>
      </c>
      <c r="B2752" s="61">
        <v>1.0</v>
      </c>
      <c r="C2752" s="61">
        <v>86.0</v>
      </c>
      <c r="D2752" s="57" t="s">
        <v>377</v>
      </c>
      <c r="E2752" s="62" t="str">
        <f t="shared" si="1"/>
        <v>Test</v>
      </c>
      <c r="F2752" s="53" t="str">
        <f t="shared" si="2"/>
        <v>Beijing_1</v>
      </c>
      <c r="G2752" s="53">
        <f t="shared" si="3"/>
        <v>0.558747316</v>
      </c>
    </row>
    <row r="2753">
      <c r="A2753" s="61">
        <v>1.513563776E9</v>
      </c>
      <c r="B2753" s="61">
        <v>1.0</v>
      </c>
      <c r="C2753" s="61">
        <v>2148.0</v>
      </c>
      <c r="D2753" s="57" t="s">
        <v>377</v>
      </c>
      <c r="E2753" s="62" t="str">
        <f t="shared" si="1"/>
        <v>Test</v>
      </c>
      <c r="F2753" s="53" t="str">
        <f t="shared" si="2"/>
        <v>Beijing_1</v>
      </c>
      <c r="G2753" s="53">
        <f t="shared" si="3"/>
        <v>0.09158589158</v>
      </c>
    </row>
    <row r="2754">
      <c r="A2754" s="61">
        <v>1.511311048E9</v>
      </c>
      <c r="B2754" s="61">
        <v>1.0</v>
      </c>
      <c r="C2754" s="61">
        <v>1606.0</v>
      </c>
      <c r="D2754" s="57" t="s">
        <v>377</v>
      </c>
      <c r="E2754" s="62" t="str">
        <f t="shared" si="1"/>
        <v>Test</v>
      </c>
      <c r="F2754" s="53" t="str">
        <f t="shared" si="2"/>
        <v>Beijing_1</v>
      </c>
      <c r="G2754" s="53">
        <f t="shared" si="3"/>
        <v>0.4380387113</v>
      </c>
    </row>
    <row r="2755">
      <c r="A2755" s="61">
        <v>1.512343685E9</v>
      </c>
      <c r="B2755" s="61">
        <v>1.0</v>
      </c>
      <c r="C2755" s="61">
        <v>3212.0</v>
      </c>
      <c r="D2755" s="57" t="s">
        <v>377</v>
      </c>
      <c r="E2755" s="62" t="str">
        <f t="shared" si="1"/>
        <v>Test</v>
      </c>
      <c r="F2755" s="53" t="str">
        <f t="shared" si="2"/>
        <v>Beijing_1</v>
      </c>
      <c r="G2755" s="53">
        <f t="shared" si="3"/>
        <v>0.5661201562</v>
      </c>
    </row>
    <row r="2756">
      <c r="A2756" s="61">
        <v>1.512045108E9</v>
      </c>
      <c r="B2756" s="61">
        <v>1.0</v>
      </c>
      <c r="C2756" s="61">
        <v>1411.0</v>
      </c>
      <c r="D2756" s="57" t="s">
        <v>377</v>
      </c>
      <c r="E2756" s="62" t="str">
        <f t="shared" si="1"/>
        <v>Test</v>
      </c>
      <c r="F2756" s="53" t="str">
        <f t="shared" si="2"/>
        <v>Beijing_1</v>
      </c>
      <c r="G2756" s="53">
        <f t="shared" si="3"/>
        <v>0.686139065</v>
      </c>
    </row>
    <row r="2757">
      <c r="A2757" s="61">
        <v>1.512782355E9</v>
      </c>
      <c r="B2757" s="61">
        <v>1.0</v>
      </c>
      <c r="C2757" s="61">
        <v>233.0</v>
      </c>
      <c r="D2757" s="57" t="s">
        <v>377</v>
      </c>
      <c r="E2757" s="62" t="str">
        <f t="shared" si="1"/>
        <v>Test</v>
      </c>
      <c r="F2757" s="53" t="str">
        <f t="shared" si="2"/>
        <v>Beijing_1</v>
      </c>
      <c r="G2757" s="53">
        <f t="shared" si="3"/>
        <v>0.6850390709</v>
      </c>
    </row>
    <row r="2758">
      <c r="A2758" s="61">
        <v>1.512366283E9</v>
      </c>
      <c r="B2758" s="61">
        <v>1.0</v>
      </c>
      <c r="C2758" s="61">
        <v>2254.0</v>
      </c>
      <c r="D2758" s="57" t="s">
        <v>377</v>
      </c>
      <c r="E2758" s="62" t="str">
        <f t="shared" si="1"/>
        <v>Test</v>
      </c>
      <c r="F2758" s="53" t="str">
        <f t="shared" si="2"/>
        <v>Beijing_1</v>
      </c>
      <c r="G2758" s="53">
        <f t="shared" si="3"/>
        <v>0.324820506</v>
      </c>
    </row>
    <row r="2759">
      <c r="A2759" s="61">
        <v>1.519979104E9</v>
      </c>
      <c r="B2759" s="61">
        <v>1.0</v>
      </c>
      <c r="C2759" s="61">
        <v>2645.0</v>
      </c>
      <c r="D2759" s="57" t="s">
        <v>377</v>
      </c>
      <c r="E2759" s="62" t="str">
        <f t="shared" si="1"/>
        <v>Test</v>
      </c>
      <c r="F2759" s="53" t="str">
        <f t="shared" si="2"/>
        <v>Beijing_1</v>
      </c>
      <c r="G2759" s="53">
        <f t="shared" si="3"/>
        <v>0.7958704085</v>
      </c>
    </row>
    <row r="2760">
      <c r="A2760" s="61">
        <v>1.515196075E9</v>
      </c>
      <c r="B2760" s="61">
        <v>1.0</v>
      </c>
      <c r="C2760" s="61">
        <v>1210.0</v>
      </c>
      <c r="D2760" s="57" t="s">
        <v>377</v>
      </c>
      <c r="E2760" s="62" t="str">
        <f t="shared" si="1"/>
        <v>Test</v>
      </c>
      <c r="F2760" s="53" t="str">
        <f t="shared" si="2"/>
        <v>Beijing_1</v>
      </c>
      <c r="G2760" s="53">
        <f t="shared" si="3"/>
        <v>0.002156449857</v>
      </c>
    </row>
    <row r="2761">
      <c r="A2761" s="61">
        <v>1.519614578E9</v>
      </c>
      <c r="B2761" s="61">
        <v>1.0</v>
      </c>
      <c r="C2761" s="61">
        <v>4014.0</v>
      </c>
      <c r="D2761" s="57" t="s">
        <v>377</v>
      </c>
      <c r="E2761" s="62" t="str">
        <f t="shared" si="1"/>
        <v>Test</v>
      </c>
      <c r="F2761" s="53" t="str">
        <f t="shared" si="2"/>
        <v>Beijing_1</v>
      </c>
      <c r="G2761" s="53">
        <f t="shared" si="3"/>
        <v>0.7089218167</v>
      </c>
    </row>
    <row r="2762">
      <c r="A2762" s="61">
        <v>1.513419539E9</v>
      </c>
      <c r="B2762" s="61">
        <v>1.0</v>
      </c>
      <c r="C2762" s="61">
        <v>2372.0</v>
      </c>
      <c r="D2762" s="57" t="s">
        <v>377</v>
      </c>
      <c r="E2762" s="62" t="str">
        <f t="shared" si="1"/>
        <v>Test</v>
      </c>
      <c r="F2762" s="53" t="str">
        <f t="shared" si="2"/>
        <v>Beijing_1</v>
      </c>
      <c r="G2762" s="53">
        <f t="shared" si="3"/>
        <v>0.711547649</v>
      </c>
    </row>
    <row r="2763">
      <c r="A2763" s="61">
        <v>1.518011676E9</v>
      </c>
      <c r="B2763" s="61">
        <v>1.0</v>
      </c>
      <c r="C2763" s="61">
        <v>3199.0</v>
      </c>
      <c r="D2763" s="57" t="s">
        <v>377</v>
      </c>
      <c r="E2763" s="62" t="str">
        <f t="shared" si="1"/>
        <v>Test</v>
      </c>
      <c r="F2763" s="53" t="str">
        <f t="shared" si="2"/>
        <v>Beijing_1</v>
      </c>
      <c r="G2763" s="53">
        <f t="shared" si="3"/>
        <v>0.103249602</v>
      </c>
    </row>
    <row r="2764">
      <c r="A2764" s="61">
        <v>1.516300829E9</v>
      </c>
      <c r="B2764" s="61">
        <v>1.0</v>
      </c>
      <c r="C2764" s="61">
        <v>3562.0</v>
      </c>
      <c r="D2764" s="57" t="s">
        <v>377</v>
      </c>
      <c r="E2764" s="62" t="str">
        <f t="shared" si="1"/>
        <v>Test</v>
      </c>
      <c r="F2764" s="53" t="str">
        <f t="shared" si="2"/>
        <v>Beijing_1</v>
      </c>
      <c r="G2764" s="53">
        <f t="shared" si="3"/>
        <v>0.8217135756</v>
      </c>
    </row>
    <row r="2765">
      <c r="A2765" s="61">
        <v>1.518164684E9</v>
      </c>
      <c r="B2765" s="61">
        <v>1.0</v>
      </c>
      <c r="C2765" s="61">
        <v>1869.0</v>
      </c>
      <c r="D2765" s="57" t="s">
        <v>377</v>
      </c>
      <c r="E2765" s="62" t="str">
        <f t="shared" si="1"/>
        <v>Test</v>
      </c>
      <c r="F2765" s="53" t="str">
        <f t="shared" si="2"/>
        <v>Beijing_1</v>
      </c>
      <c r="G2765" s="53">
        <f t="shared" si="3"/>
        <v>0.3731466008</v>
      </c>
    </row>
    <row r="2766">
      <c r="A2766" s="61">
        <v>1.512094574E9</v>
      </c>
      <c r="B2766" s="61">
        <v>1.0</v>
      </c>
      <c r="C2766" s="61">
        <v>1284.0</v>
      </c>
      <c r="D2766" s="57" t="s">
        <v>377</v>
      </c>
      <c r="E2766" s="62" t="str">
        <f t="shared" si="1"/>
        <v>Test</v>
      </c>
      <c r="F2766" s="53" t="str">
        <f t="shared" si="2"/>
        <v>Beijing_1</v>
      </c>
      <c r="G2766" s="53">
        <f t="shared" si="3"/>
        <v>0.5583833882</v>
      </c>
    </row>
    <row r="2767">
      <c r="A2767" s="61">
        <v>1.519207185E9</v>
      </c>
      <c r="B2767" s="61">
        <v>1.0</v>
      </c>
      <c r="C2767" s="61">
        <v>77.0</v>
      </c>
      <c r="D2767" s="57" t="s">
        <v>377</v>
      </c>
      <c r="E2767" s="62" t="str">
        <f t="shared" si="1"/>
        <v>Test</v>
      </c>
      <c r="F2767" s="53" t="str">
        <f t="shared" si="2"/>
        <v>Beijing_1</v>
      </c>
      <c r="G2767" s="53">
        <f t="shared" si="3"/>
        <v>0.4736864585</v>
      </c>
    </row>
    <row r="2768">
      <c r="A2768" s="61">
        <v>1.518827188E9</v>
      </c>
      <c r="B2768" s="61">
        <v>1.0</v>
      </c>
      <c r="C2768" s="61">
        <v>654.0</v>
      </c>
      <c r="D2768" s="57" t="s">
        <v>377</v>
      </c>
      <c r="E2768" s="62" t="str">
        <f t="shared" si="1"/>
        <v>Test</v>
      </c>
      <c r="F2768" s="53" t="str">
        <f t="shared" si="2"/>
        <v>Beijing_1</v>
      </c>
      <c r="G2768" s="53">
        <f t="shared" si="3"/>
        <v>0.9407152856</v>
      </c>
    </row>
    <row r="2769">
      <c r="A2769" s="61">
        <v>1.511426663E9</v>
      </c>
      <c r="B2769" s="61">
        <v>1.0</v>
      </c>
      <c r="C2769" s="61">
        <v>2543.0</v>
      </c>
      <c r="D2769" s="57" t="s">
        <v>377</v>
      </c>
      <c r="E2769" s="62" t="str">
        <f t="shared" si="1"/>
        <v>Test</v>
      </c>
      <c r="F2769" s="53" t="str">
        <f t="shared" si="2"/>
        <v>Beijing_1</v>
      </c>
      <c r="G2769" s="53">
        <f t="shared" si="3"/>
        <v>0.3353562569</v>
      </c>
    </row>
    <row r="2770">
      <c r="A2770" s="61">
        <v>1.518332484E9</v>
      </c>
      <c r="B2770" s="61">
        <v>1.0</v>
      </c>
      <c r="C2770" s="61">
        <v>4348.0</v>
      </c>
      <c r="D2770" s="57" t="s">
        <v>377</v>
      </c>
      <c r="E2770" s="62" t="str">
        <f t="shared" si="1"/>
        <v>Test</v>
      </c>
      <c r="F2770" s="53" t="str">
        <f t="shared" si="2"/>
        <v>Beijing_1</v>
      </c>
      <c r="G2770" s="53">
        <f t="shared" si="3"/>
        <v>0.8061366902</v>
      </c>
    </row>
    <row r="2771">
      <c r="A2771" s="61">
        <v>1.519162175E9</v>
      </c>
      <c r="B2771" s="61">
        <v>1.0</v>
      </c>
      <c r="C2771" s="61">
        <v>2150.0</v>
      </c>
      <c r="D2771" s="57" t="s">
        <v>377</v>
      </c>
      <c r="E2771" s="62" t="str">
        <f t="shared" si="1"/>
        <v>Test</v>
      </c>
      <c r="F2771" s="53" t="str">
        <f t="shared" si="2"/>
        <v>Beijing_1</v>
      </c>
      <c r="G2771" s="53">
        <f t="shared" si="3"/>
        <v>0.1395680783</v>
      </c>
    </row>
    <row r="2772">
      <c r="A2772" s="61">
        <v>1.516788494E9</v>
      </c>
      <c r="B2772" s="61">
        <v>1.0</v>
      </c>
      <c r="C2772" s="61">
        <v>3011.0</v>
      </c>
      <c r="D2772" s="57" t="s">
        <v>377</v>
      </c>
      <c r="E2772" s="62" t="str">
        <f t="shared" si="1"/>
        <v>Test</v>
      </c>
      <c r="F2772" s="53" t="str">
        <f t="shared" si="2"/>
        <v>Beijing_1</v>
      </c>
      <c r="G2772" s="53">
        <f t="shared" si="3"/>
        <v>0.0471553315</v>
      </c>
    </row>
    <row r="2773">
      <c r="A2773" s="61">
        <v>1.515033589E9</v>
      </c>
      <c r="B2773" s="61">
        <v>1.0</v>
      </c>
      <c r="C2773" s="61">
        <v>405.0</v>
      </c>
      <c r="D2773" s="57" t="s">
        <v>377</v>
      </c>
      <c r="E2773" s="62" t="str">
        <f t="shared" si="1"/>
        <v>Test</v>
      </c>
      <c r="F2773" s="53" t="str">
        <f t="shared" si="2"/>
        <v>Beijing_1</v>
      </c>
      <c r="G2773" s="53">
        <f t="shared" si="3"/>
        <v>0.2150000866</v>
      </c>
    </row>
    <row r="2774">
      <c r="A2774" s="61">
        <v>1.518100697E9</v>
      </c>
      <c r="B2774" s="61">
        <v>1.0</v>
      </c>
      <c r="C2774" s="61">
        <v>979.0</v>
      </c>
      <c r="D2774" s="57" t="s">
        <v>377</v>
      </c>
      <c r="E2774" s="62" t="str">
        <f t="shared" si="1"/>
        <v>Test</v>
      </c>
      <c r="F2774" s="53" t="str">
        <f t="shared" si="2"/>
        <v>Beijing_1</v>
      </c>
      <c r="G2774" s="53">
        <f t="shared" si="3"/>
        <v>0.8266846434</v>
      </c>
    </row>
    <row r="2775">
      <c r="A2775" s="61">
        <v>1.515410274E9</v>
      </c>
      <c r="B2775" s="61">
        <v>1.0</v>
      </c>
      <c r="C2775" s="61">
        <v>1166.0</v>
      </c>
      <c r="D2775" s="57" t="s">
        <v>377</v>
      </c>
      <c r="E2775" s="62" t="str">
        <f t="shared" si="1"/>
        <v>Test</v>
      </c>
      <c r="F2775" s="53" t="str">
        <f t="shared" si="2"/>
        <v>Beijing_1</v>
      </c>
      <c r="G2775" s="53">
        <f t="shared" si="3"/>
        <v>0.8935318511</v>
      </c>
    </row>
    <row r="2776">
      <c r="A2776" s="61">
        <v>1.519560044E9</v>
      </c>
      <c r="B2776" s="61">
        <v>1.0</v>
      </c>
      <c r="C2776" s="61">
        <v>1326.0</v>
      </c>
      <c r="D2776" s="57" t="s">
        <v>377</v>
      </c>
      <c r="E2776" s="62" t="str">
        <f t="shared" si="1"/>
        <v>Test</v>
      </c>
      <c r="F2776" s="53" t="str">
        <f t="shared" si="2"/>
        <v>Beijing_1</v>
      </c>
      <c r="G2776" s="53">
        <f t="shared" si="3"/>
        <v>0.08162871869</v>
      </c>
    </row>
    <row r="2777">
      <c r="A2777" s="61">
        <v>1.517482394E9</v>
      </c>
      <c r="B2777" s="61">
        <v>1.0</v>
      </c>
      <c r="C2777" s="61">
        <v>1615.0</v>
      </c>
      <c r="D2777" s="57" t="s">
        <v>377</v>
      </c>
      <c r="E2777" s="62" t="str">
        <f t="shared" si="1"/>
        <v>Test</v>
      </c>
      <c r="F2777" s="53" t="str">
        <f t="shared" si="2"/>
        <v>Beijing_1</v>
      </c>
      <c r="G2777" s="53">
        <f t="shared" si="3"/>
        <v>0.2963948769</v>
      </c>
    </row>
    <row r="2778">
      <c r="A2778" s="61">
        <v>1.512986639E9</v>
      </c>
      <c r="B2778" s="61">
        <v>1.0</v>
      </c>
      <c r="C2778" s="61">
        <v>953.0</v>
      </c>
      <c r="D2778" s="57" t="s">
        <v>377</v>
      </c>
      <c r="E2778" s="62" t="str">
        <f t="shared" si="1"/>
        <v>Test</v>
      </c>
      <c r="F2778" s="53" t="str">
        <f t="shared" si="2"/>
        <v>Beijing_1</v>
      </c>
      <c r="G2778" s="53">
        <f t="shared" si="3"/>
        <v>0.5180759095</v>
      </c>
    </row>
    <row r="2779">
      <c r="A2779" s="61">
        <v>1.516822109E9</v>
      </c>
      <c r="B2779" s="61">
        <v>1.0</v>
      </c>
      <c r="C2779" s="61">
        <v>95.0</v>
      </c>
      <c r="D2779" s="57" t="s">
        <v>377</v>
      </c>
      <c r="E2779" s="62" t="str">
        <f t="shared" si="1"/>
        <v>Test</v>
      </c>
      <c r="F2779" s="53" t="str">
        <f t="shared" si="2"/>
        <v>Beijing_1</v>
      </c>
      <c r="G2779" s="53">
        <f t="shared" si="3"/>
        <v>0.4765607402</v>
      </c>
    </row>
    <row r="2780">
      <c r="A2780" s="61">
        <v>1.516821945E9</v>
      </c>
      <c r="B2780" s="61">
        <v>1.0</v>
      </c>
      <c r="C2780" s="61">
        <v>759.0</v>
      </c>
      <c r="D2780" s="57" t="s">
        <v>377</v>
      </c>
      <c r="E2780" s="62" t="str">
        <f t="shared" si="1"/>
        <v>Test</v>
      </c>
      <c r="F2780" s="53" t="str">
        <f t="shared" si="2"/>
        <v>Beijing_1</v>
      </c>
      <c r="G2780" s="53">
        <f t="shared" si="3"/>
        <v>0.9487781992</v>
      </c>
    </row>
    <row r="2781">
      <c r="A2781" s="61">
        <v>1.515091803E9</v>
      </c>
      <c r="B2781" s="61">
        <v>1.0</v>
      </c>
      <c r="C2781" s="61">
        <v>382.0</v>
      </c>
      <c r="D2781" s="57" t="s">
        <v>377</v>
      </c>
      <c r="E2781" s="62" t="str">
        <f t="shared" si="1"/>
        <v>Test</v>
      </c>
      <c r="F2781" s="53" t="str">
        <f t="shared" si="2"/>
        <v>Beijing_1</v>
      </c>
      <c r="G2781" s="53">
        <f t="shared" si="3"/>
        <v>0.4709722366</v>
      </c>
    </row>
    <row r="2782">
      <c r="A2782" s="61">
        <v>1.515631699E9</v>
      </c>
      <c r="B2782" s="61">
        <v>1.0</v>
      </c>
      <c r="C2782" s="61">
        <v>2851.0</v>
      </c>
      <c r="D2782" s="57" t="s">
        <v>377</v>
      </c>
      <c r="E2782" s="62" t="str">
        <f t="shared" si="1"/>
        <v>Test</v>
      </c>
      <c r="F2782" s="53" t="str">
        <f t="shared" si="2"/>
        <v>Beijing_1</v>
      </c>
      <c r="G2782" s="53">
        <f t="shared" si="3"/>
        <v>0.8310887271</v>
      </c>
    </row>
    <row r="2783">
      <c r="A2783" s="61">
        <v>1.519606544E9</v>
      </c>
      <c r="B2783" s="61">
        <v>1.0</v>
      </c>
      <c r="C2783" s="61">
        <v>1373.0</v>
      </c>
      <c r="D2783" s="57" t="s">
        <v>377</v>
      </c>
      <c r="E2783" s="62" t="str">
        <f t="shared" si="1"/>
        <v>Test</v>
      </c>
      <c r="F2783" s="53" t="str">
        <f t="shared" si="2"/>
        <v>Beijing_1</v>
      </c>
      <c r="G2783" s="53">
        <f t="shared" si="3"/>
        <v>0.7927435478</v>
      </c>
    </row>
    <row r="2784">
      <c r="A2784" s="61">
        <v>1.516017559E9</v>
      </c>
      <c r="B2784" s="61">
        <v>1.0</v>
      </c>
      <c r="C2784" s="61">
        <v>1091.0</v>
      </c>
      <c r="D2784" s="57" t="s">
        <v>377</v>
      </c>
      <c r="E2784" s="62" t="str">
        <f t="shared" si="1"/>
        <v>Test</v>
      </c>
      <c r="F2784" s="53" t="str">
        <f t="shared" si="2"/>
        <v>Beijing_1</v>
      </c>
      <c r="G2784" s="53">
        <f t="shared" si="3"/>
        <v>0.2907648291</v>
      </c>
    </row>
    <row r="2785">
      <c r="A2785" s="61">
        <v>1.513775865E9</v>
      </c>
      <c r="B2785" s="61">
        <v>1.0</v>
      </c>
      <c r="C2785" s="61">
        <v>2727.0</v>
      </c>
      <c r="D2785" s="57" t="s">
        <v>377</v>
      </c>
      <c r="E2785" s="62" t="str">
        <f t="shared" si="1"/>
        <v>Test</v>
      </c>
      <c r="F2785" s="53" t="str">
        <f t="shared" si="2"/>
        <v>Beijing_1</v>
      </c>
      <c r="G2785" s="53">
        <f t="shared" si="3"/>
        <v>0.473796366</v>
      </c>
    </row>
    <row r="2786">
      <c r="A2786" s="61">
        <v>1.513876094E9</v>
      </c>
      <c r="B2786" s="61">
        <v>1.0</v>
      </c>
      <c r="C2786" s="61">
        <v>1651.0</v>
      </c>
      <c r="D2786" s="57" t="s">
        <v>377</v>
      </c>
      <c r="E2786" s="62" t="str">
        <f t="shared" si="1"/>
        <v>Test</v>
      </c>
      <c r="F2786" s="53" t="str">
        <f t="shared" si="2"/>
        <v>Beijing_1</v>
      </c>
      <c r="G2786" s="53">
        <f t="shared" si="3"/>
        <v>0.526712742</v>
      </c>
    </row>
    <row r="2787">
      <c r="A2787" s="61">
        <v>1.511782926E9</v>
      </c>
      <c r="B2787" s="61">
        <v>1.0</v>
      </c>
      <c r="C2787" s="61">
        <v>1233.0</v>
      </c>
      <c r="D2787" s="57" t="s">
        <v>377</v>
      </c>
      <c r="E2787" s="62" t="str">
        <f t="shared" si="1"/>
        <v>Test</v>
      </c>
      <c r="F2787" s="53" t="str">
        <f t="shared" si="2"/>
        <v>Beijing_1</v>
      </c>
      <c r="G2787" s="53">
        <f t="shared" si="3"/>
        <v>0.5355693828</v>
      </c>
    </row>
    <row r="2788">
      <c r="A2788" s="61">
        <v>1.518108139E9</v>
      </c>
      <c r="B2788" s="61">
        <v>1.0</v>
      </c>
      <c r="C2788" s="61">
        <v>3108.0</v>
      </c>
      <c r="D2788" s="57" t="s">
        <v>377</v>
      </c>
      <c r="E2788" s="62" t="str">
        <f t="shared" si="1"/>
        <v>Test</v>
      </c>
      <c r="F2788" s="53" t="str">
        <f t="shared" si="2"/>
        <v>Beijing_1</v>
      </c>
      <c r="G2788" s="53">
        <f t="shared" si="3"/>
        <v>0.9996729791</v>
      </c>
    </row>
    <row r="2789">
      <c r="A2789" s="61">
        <v>1.514830638E9</v>
      </c>
      <c r="B2789" s="61">
        <v>1.0</v>
      </c>
      <c r="C2789" s="61">
        <v>8.0</v>
      </c>
      <c r="D2789" s="57" t="s">
        <v>377</v>
      </c>
      <c r="E2789" s="62" t="str">
        <f t="shared" si="1"/>
        <v>Test</v>
      </c>
      <c r="F2789" s="53" t="str">
        <f t="shared" si="2"/>
        <v>Beijing_1</v>
      </c>
      <c r="G2789" s="53">
        <f t="shared" si="3"/>
        <v>0.3805694363</v>
      </c>
    </row>
    <row r="2790">
      <c r="A2790" s="61">
        <v>1.519138367E9</v>
      </c>
      <c r="B2790" s="61">
        <v>1.0</v>
      </c>
      <c r="C2790" s="61">
        <v>2757.0</v>
      </c>
      <c r="D2790" s="57" t="s">
        <v>377</v>
      </c>
      <c r="E2790" s="62" t="str">
        <f t="shared" si="1"/>
        <v>Test</v>
      </c>
      <c r="F2790" s="53" t="str">
        <f t="shared" si="2"/>
        <v>Beijing_1</v>
      </c>
      <c r="G2790" s="53">
        <f t="shared" si="3"/>
        <v>0.1329685362</v>
      </c>
    </row>
    <row r="2791">
      <c r="A2791" s="61">
        <v>1.512626074E9</v>
      </c>
      <c r="B2791" s="61">
        <v>1.0</v>
      </c>
      <c r="C2791" s="61">
        <v>302.0</v>
      </c>
      <c r="D2791" s="57" t="s">
        <v>377</v>
      </c>
      <c r="E2791" s="62" t="str">
        <f t="shared" si="1"/>
        <v>Test</v>
      </c>
      <c r="F2791" s="53" t="str">
        <f t="shared" si="2"/>
        <v>Beijing_1</v>
      </c>
      <c r="G2791" s="53">
        <f t="shared" si="3"/>
        <v>0.0498837116</v>
      </c>
    </row>
    <row r="2792">
      <c r="A2792" s="61">
        <v>1.512104383E9</v>
      </c>
      <c r="B2792" s="61">
        <v>1.0</v>
      </c>
      <c r="C2792" s="61">
        <v>243.0</v>
      </c>
      <c r="D2792" s="57" t="s">
        <v>377</v>
      </c>
      <c r="E2792" s="62" t="str">
        <f t="shared" si="1"/>
        <v>Test</v>
      </c>
      <c r="F2792" s="53" t="str">
        <f t="shared" si="2"/>
        <v>Beijing_1</v>
      </c>
      <c r="G2792" s="53">
        <f t="shared" si="3"/>
        <v>0.7678306402</v>
      </c>
    </row>
    <row r="2793">
      <c r="A2793" s="61">
        <v>1.514755886E9</v>
      </c>
      <c r="B2793" s="61">
        <v>1.0</v>
      </c>
      <c r="C2793" s="61">
        <v>1676.0</v>
      </c>
      <c r="D2793" s="57" t="s">
        <v>377</v>
      </c>
      <c r="E2793" s="62" t="str">
        <f t="shared" si="1"/>
        <v>Test</v>
      </c>
      <c r="F2793" s="53" t="str">
        <f t="shared" si="2"/>
        <v>Beijing_1</v>
      </c>
      <c r="G2793" s="53">
        <f t="shared" si="3"/>
        <v>0.1487244465</v>
      </c>
    </row>
    <row r="2794">
      <c r="A2794" s="61">
        <v>1.516141529E9</v>
      </c>
      <c r="B2794" s="61">
        <v>1.0</v>
      </c>
      <c r="C2794" s="61">
        <v>619.0</v>
      </c>
      <c r="D2794" s="57" t="s">
        <v>377</v>
      </c>
      <c r="E2794" s="62" t="str">
        <f t="shared" si="1"/>
        <v>Test</v>
      </c>
      <c r="F2794" s="53" t="str">
        <f t="shared" si="2"/>
        <v>Beijing_1</v>
      </c>
      <c r="G2794" s="53">
        <f t="shared" si="3"/>
        <v>0.3946750817</v>
      </c>
    </row>
    <row r="2795">
      <c r="A2795" s="61">
        <v>1.514713455E9</v>
      </c>
      <c r="B2795" s="61">
        <v>1.0</v>
      </c>
      <c r="C2795" s="61">
        <v>111.0</v>
      </c>
      <c r="D2795" s="57" t="s">
        <v>377</v>
      </c>
      <c r="E2795" s="62" t="str">
        <f t="shared" si="1"/>
        <v>Test</v>
      </c>
      <c r="F2795" s="53" t="str">
        <f t="shared" si="2"/>
        <v>Beijing_1</v>
      </c>
      <c r="G2795" s="53">
        <f t="shared" si="3"/>
        <v>0.8991409333</v>
      </c>
    </row>
    <row r="2796">
      <c r="A2796" s="61">
        <v>1.519507899E9</v>
      </c>
      <c r="B2796" s="61">
        <v>1.0</v>
      </c>
      <c r="C2796" s="61">
        <v>3762.0</v>
      </c>
      <c r="D2796" s="57" t="s">
        <v>377</v>
      </c>
      <c r="E2796" s="62" t="str">
        <f t="shared" si="1"/>
        <v>Test</v>
      </c>
      <c r="F2796" s="53" t="str">
        <f t="shared" si="2"/>
        <v>Beijing_1</v>
      </c>
      <c r="G2796" s="53">
        <f t="shared" si="3"/>
        <v>0.2533460697</v>
      </c>
    </row>
    <row r="2797">
      <c r="A2797" s="61">
        <v>1.511373656E9</v>
      </c>
      <c r="B2797" s="61">
        <v>1.0</v>
      </c>
      <c r="C2797" s="61">
        <v>2041.0</v>
      </c>
      <c r="D2797" s="57" t="s">
        <v>377</v>
      </c>
      <c r="E2797" s="62" t="str">
        <f t="shared" si="1"/>
        <v>Test</v>
      </c>
      <c r="F2797" s="53" t="str">
        <f t="shared" si="2"/>
        <v>Beijing_1</v>
      </c>
      <c r="G2797" s="53">
        <f t="shared" si="3"/>
        <v>0.7098379699</v>
      </c>
    </row>
    <row r="2798">
      <c r="A2798" s="61">
        <v>1.518761986E9</v>
      </c>
      <c r="B2798" s="61">
        <v>1.0</v>
      </c>
      <c r="C2798" s="61">
        <v>1027.0</v>
      </c>
      <c r="D2798" s="57" t="s">
        <v>377</v>
      </c>
      <c r="E2798" s="62" t="str">
        <f t="shared" si="1"/>
        <v>Test</v>
      </c>
      <c r="F2798" s="53" t="str">
        <f t="shared" si="2"/>
        <v>Beijing_1</v>
      </c>
      <c r="G2798" s="53">
        <f t="shared" si="3"/>
        <v>0.9912193156</v>
      </c>
    </row>
    <row r="2799">
      <c r="A2799" s="61">
        <v>1.513634886E9</v>
      </c>
      <c r="B2799" s="61">
        <v>1.0</v>
      </c>
      <c r="C2799" s="61">
        <v>301.0</v>
      </c>
      <c r="D2799" s="57" t="s">
        <v>377</v>
      </c>
      <c r="E2799" s="62" t="str">
        <f t="shared" si="1"/>
        <v>Test</v>
      </c>
      <c r="F2799" s="53" t="str">
        <f t="shared" si="2"/>
        <v>Beijing_1</v>
      </c>
      <c r="G2799" s="53">
        <f t="shared" si="3"/>
        <v>0.6593462028</v>
      </c>
    </row>
    <row r="2800">
      <c r="A2800" s="61">
        <v>1.518195958E9</v>
      </c>
      <c r="B2800" s="61">
        <v>1.0</v>
      </c>
      <c r="C2800" s="61">
        <v>31.0</v>
      </c>
      <c r="D2800" s="57" t="s">
        <v>377</v>
      </c>
      <c r="E2800" s="62" t="str">
        <f t="shared" si="1"/>
        <v>Test</v>
      </c>
      <c r="F2800" s="53" t="str">
        <f t="shared" si="2"/>
        <v>Beijing_1</v>
      </c>
      <c r="G2800" s="53">
        <f t="shared" si="3"/>
        <v>0.3727317992</v>
      </c>
    </row>
    <row r="2801">
      <c r="A2801" s="61">
        <v>1.512380556E9</v>
      </c>
      <c r="B2801" s="61">
        <v>1.0</v>
      </c>
      <c r="C2801" s="61">
        <v>1283.0</v>
      </c>
      <c r="D2801" s="57" t="s">
        <v>377</v>
      </c>
      <c r="E2801" s="62" t="str">
        <f t="shared" si="1"/>
        <v>Test</v>
      </c>
      <c r="F2801" s="53" t="str">
        <f t="shared" si="2"/>
        <v>Beijing_1</v>
      </c>
      <c r="G2801" s="53">
        <f t="shared" si="3"/>
        <v>0.7504786171</v>
      </c>
    </row>
    <row r="2802">
      <c r="A2802" s="61">
        <v>1.518788123E9</v>
      </c>
      <c r="B2802" s="61">
        <v>1.0</v>
      </c>
      <c r="C2802" s="61">
        <v>1016.0</v>
      </c>
      <c r="D2802" s="57" t="s">
        <v>377</v>
      </c>
      <c r="E2802" s="62" t="str">
        <f t="shared" si="1"/>
        <v>Test</v>
      </c>
      <c r="F2802" s="53" t="str">
        <f t="shared" si="2"/>
        <v>Beijing_1</v>
      </c>
      <c r="G2802" s="53">
        <f t="shared" si="3"/>
        <v>0.9350788231</v>
      </c>
    </row>
    <row r="2803">
      <c r="A2803" s="61">
        <v>1.517843394E9</v>
      </c>
      <c r="B2803" s="61">
        <v>1.0</v>
      </c>
      <c r="C2803" s="61">
        <v>980.0</v>
      </c>
      <c r="D2803" s="57" t="s">
        <v>377</v>
      </c>
      <c r="E2803" s="62" t="str">
        <f t="shared" si="1"/>
        <v>Test</v>
      </c>
      <c r="F2803" s="53" t="str">
        <f t="shared" si="2"/>
        <v>Beijing_1</v>
      </c>
      <c r="G2803" s="53">
        <f t="shared" si="3"/>
        <v>0.9190873582</v>
      </c>
    </row>
    <row r="2804">
      <c r="A2804" s="61">
        <v>1.511905344E9</v>
      </c>
      <c r="B2804" s="61">
        <v>1.0</v>
      </c>
      <c r="C2804" s="61">
        <v>1640.0</v>
      </c>
      <c r="D2804" s="57" t="s">
        <v>377</v>
      </c>
      <c r="E2804" s="62" t="str">
        <f t="shared" si="1"/>
        <v>Test</v>
      </c>
      <c r="F2804" s="53" t="str">
        <f t="shared" si="2"/>
        <v>Beijing_1</v>
      </c>
      <c r="G2804" s="53">
        <f t="shared" si="3"/>
        <v>0.8233081135</v>
      </c>
    </row>
    <row r="2805">
      <c r="A2805" s="61">
        <v>1.511534958E9</v>
      </c>
      <c r="B2805" s="61">
        <v>1.0</v>
      </c>
      <c r="C2805" s="61">
        <v>2912.0</v>
      </c>
      <c r="D2805" s="57" t="s">
        <v>377</v>
      </c>
      <c r="E2805" s="62" t="str">
        <f t="shared" si="1"/>
        <v>Test</v>
      </c>
      <c r="F2805" s="53" t="str">
        <f t="shared" si="2"/>
        <v>Beijing_1</v>
      </c>
      <c r="G2805" s="53">
        <f t="shared" si="3"/>
        <v>0.8547393772</v>
      </c>
    </row>
    <row r="2806">
      <c r="A2806" s="61">
        <v>1.519029823E9</v>
      </c>
      <c r="B2806" s="61">
        <v>1.0</v>
      </c>
      <c r="C2806" s="61">
        <v>836.0</v>
      </c>
      <c r="D2806" s="57" t="s">
        <v>377</v>
      </c>
      <c r="E2806" s="62" t="str">
        <f t="shared" si="1"/>
        <v>Test</v>
      </c>
      <c r="F2806" s="53" t="str">
        <f t="shared" si="2"/>
        <v>Beijing_1</v>
      </c>
      <c r="G2806" s="53">
        <f t="shared" si="3"/>
        <v>0.8577925984</v>
      </c>
    </row>
    <row r="2807">
      <c r="A2807" s="61">
        <v>1.517306428E9</v>
      </c>
      <c r="B2807" s="61">
        <v>1.0</v>
      </c>
      <c r="C2807" s="61">
        <v>3162.0</v>
      </c>
      <c r="D2807" s="57" t="s">
        <v>377</v>
      </c>
      <c r="E2807" s="62" t="str">
        <f t="shared" si="1"/>
        <v>Test</v>
      </c>
      <c r="F2807" s="53" t="str">
        <f t="shared" si="2"/>
        <v>Beijing_1</v>
      </c>
      <c r="G2807" s="53">
        <f t="shared" si="3"/>
        <v>0.3293151401</v>
      </c>
    </row>
    <row r="2808">
      <c r="A2808" s="61">
        <v>1.513143784E9</v>
      </c>
      <c r="B2808" s="61">
        <v>1.0</v>
      </c>
      <c r="C2808" s="61">
        <v>3980.0</v>
      </c>
      <c r="D2808" s="57" t="s">
        <v>377</v>
      </c>
      <c r="E2808" s="62" t="str">
        <f t="shared" si="1"/>
        <v>Test</v>
      </c>
      <c r="F2808" s="53" t="str">
        <f t="shared" si="2"/>
        <v>Beijing_1</v>
      </c>
      <c r="G2808" s="53">
        <f t="shared" si="3"/>
        <v>0.1851476502</v>
      </c>
    </row>
    <row r="2809">
      <c r="A2809" s="61">
        <v>1.515411908E9</v>
      </c>
      <c r="B2809" s="61">
        <v>1.0</v>
      </c>
      <c r="C2809" s="61">
        <v>628.0</v>
      </c>
      <c r="D2809" s="57" t="s">
        <v>377</v>
      </c>
      <c r="E2809" s="62" t="str">
        <f t="shared" si="1"/>
        <v>Test</v>
      </c>
      <c r="F2809" s="53" t="str">
        <f t="shared" si="2"/>
        <v>Beijing_1</v>
      </c>
      <c r="G2809" s="53">
        <f t="shared" si="3"/>
        <v>0.12408464</v>
      </c>
    </row>
    <row r="2810">
      <c r="A2810" s="61">
        <v>1.511491996E9</v>
      </c>
      <c r="B2810" s="61">
        <v>1.0</v>
      </c>
      <c r="C2810" s="61">
        <v>2552.0</v>
      </c>
      <c r="D2810" s="57" t="s">
        <v>377</v>
      </c>
      <c r="E2810" s="62" t="str">
        <f t="shared" si="1"/>
        <v>Test</v>
      </c>
      <c r="F2810" s="53" t="str">
        <f t="shared" si="2"/>
        <v>Beijing_1</v>
      </c>
      <c r="G2810" s="53">
        <f t="shared" si="3"/>
        <v>0.3402710356</v>
      </c>
    </row>
    <row r="2811">
      <c r="A2811" s="61">
        <v>1.514293698E9</v>
      </c>
      <c r="B2811" s="61">
        <v>1.0</v>
      </c>
      <c r="C2811" s="61">
        <v>983.0</v>
      </c>
      <c r="D2811" s="57" t="s">
        <v>377</v>
      </c>
      <c r="E2811" s="62" t="str">
        <f t="shared" si="1"/>
        <v>Test</v>
      </c>
      <c r="F2811" s="53" t="str">
        <f t="shared" si="2"/>
        <v>Beijing_1</v>
      </c>
      <c r="G2811" s="53">
        <f t="shared" si="3"/>
        <v>0.8170381656</v>
      </c>
    </row>
    <row r="2812">
      <c r="A2812" s="61">
        <v>1.518825209E9</v>
      </c>
      <c r="B2812" s="61">
        <v>1.0</v>
      </c>
      <c r="C2812" s="61">
        <v>1897.0</v>
      </c>
      <c r="D2812" s="57" t="s">
        <v>377</v>
      </c>
      <c r="E2812" s="62" t="str">
        <f t="shared" si="1"/>
        <v>Test</v>
      </c>
      <c r="F2812" s="53" t="str">
        <f t="shared" si="2"/>
        <v>Beijing_1</v>
      </c>
      <c r="G2812" s="53">
        <f t="shared" si="3"/>
        <v>0.8556433977</v>
      </c>
    </row>
    <row r="2813">
      <c r="A2813" s="61">
        <v>1.519612897E9</v>
      </c>
      <c r="B2813" s="61">
        <v>1.0</v>
      </c>
      <c r="C2813" s="61">
        <v>526.0</v>
      </c>
      <c r="D2813" s="57" t="s">
        <v>377</v>
      </c>
      <c r="E2813" s="62" t="str">
        <f t="shared" si="1"/>
        <v>Test</v>
      </c>
      <c r="F2813" s="53" t="str">
        <f t="shared" si="2"/>
        <v>Beijing_1</v>
      </c>
      <c r="G2813" s="53">
        <f t="shared" si="3"/>
        <v>0.7387764787</v>
      </c>
    </row>
    <row r="2814">
      <c r="A2814" s="61">
        <v>1.517674469E9</v>
      </c>
      <c r="B2814" s="61">
        <v>1.0</v>
      </c>
      <c r="C2814" s="61">
        <v>3906.0</v>
      </c>
      <c r="D2814" s="57" t="s">
        <v>377</v>
      </c>
      <c r="E2814" s="62" t="str">
        <f t="shared" si="1"/>
        <v>Test</v>
      </c>
      <c r="F2814" s="53" t="str">
        <f t="shared" si="2"/>
        <v>Beijing_1</v>
      </c>
      <c r="G2814" s="53">
        <f t="shared" si="3"/>
        <v>0.550781417</v>
      </c>
    </row>
    <row r="2815">
      <c r="A2815" s="61">
        <v>1.513852606E9</v>
      </c>
      <c r="B2815" s="61">
        <v>1.0</v>
      </c>
      <c r="C2815" s="61">
        <v>556.0</v>
      </c>
      <c r="D2815" s="57" t="s">
        <v>377</v>
      </c>
      <c r="E2815" s="62" t="str">
        <f t="shared" si="1"/>
        <v>Test</v>
      </c>
      <c r="F2815" s="53" t="str">
        <f t="shared" si="2"/>
        <v>Beijing_1</v>
      </c>
      <c r="G2815" s="53">
        <f t="shared" si="3"/>
        <v>0.7538567089</v>
      </c>
    </row>
    <row r="2816">
      <c r="A2816" s="61">
        <v>1.519724709E9</v>
      </c>
      <c r="B2816" s="61">
        <v>1.0</v>
      </c>
      <c r="C2816" s="61">
        <v>1443.0</v>
      </c>
      <c r="D2816" s="57" t="s">
        <v>377</v>
      </c>
      <c r="E2816" s="62" t="str">
        <f t="shared" si="1"/>
        <v>Test</v>
      </c>
      <c r="F2816" s="53" t="str">
        <f t="shared" si="2"/>
        <v>Beijing_1</v>
      </c>
      <c r="G2816" s="53">
        <f t="shared" si="3"/>
        <v>0.6293529554</v>
      </c>
    </row>
    <row r="2817">
      <c r="A2817" s="61">
        <v>1.519131033E9</v>
      </c>
      <c r="B2817" s="61">
        <v>1.0</v>
      </c>
      <c r="C2817" s="61">
        <v>113.0</v>
      </c>
      <c r="D2817" s="57" t="s">
        <v>377</v>
      </c>
      <c r="E2817" s="62" t="str">
        <f t="shared" si="1"/>
        <v>Test</v>
      </c>
      <c r="F2817" s="53" t="str">
        <f t="shared" si="2"/>
        <v>Beijing_1</v>
      </c>
      <c r="G2817" s="53">
        <f t="shared" si="3"/>
        <v>0.1800261443</v>
      </c>
    </row>
    <row r="2818">
      <c r="A2818" s="61">
        <v>1.511608584E9</v>
      </c>
      <c r="B2818" s="61">
        <v>1.0</v>
      </c>
      <c r="C2818" s="61">
        <v>3113.0</v>
      </c>
      <c r="D2818" s="57" t="s">
        <v>377</v>
      </c>
      <c r="E2818" s="62" t="str">
        <f t="shared" si="1"/>
        <v>Test</v>
      </c>
      <c r="F2818" s="53" t="str">
        <f t="shared" si="2"/>
        <v>Beijing_1</v>
      </c>
      <c r="G2818" s="53">
        <f t="shared" si="3"/>
        <v>0.7166400395</v>
      </c>
    </row>
    <row r="2819">
      <c r="A2819" s="61">
        <v>1.513365483E9</v>
      </c>
      <c r="B2819" s="61">
        <v>1.0</v>
      </c>
      <c r="C2819" s="61">
        <v>1052.0</v>
      </c>
      <c r="D2819" s="57" t="s">
        <v>377</v>
      </c>
      <c r="E2819" s="62" t="str">
        <f t="shared" si="1"/>
        <v>Test</v>
      </c>
      <c r="F2819" s="53" t="str">
        <f t="shared" si="2"/>
        <v>Beijing_1</v>
      </c>
      <c r="G2819" s="53">
        <f t="shared" si="3"/>
        <v>0.9532669437</v>
      </c>
    </row>
    <row r="2820">
      <c r="A2820" s="61">
        <v>1.516987106E9</v>
      </c>
      <c r="B2820" s="61">
        <v>1.0</v>
      </c>
      <c r="C2820" s="61">
        <v>336.0</v>
      </c>
      <c r="D2820" s="57" t="s">
        <v>377</v>
      </c>
      <c r="E2820" s="62" t="str">
        <f t="shared" si="1"/>
        <v>Test</v>
      </c>
      <c r="F2820" s="53" t="str">
        <f t="shared" si="2"/>
        <v>Beijing_1</v>
      </c>
      <c r="G2820" s="53">
        <f t="shared" si="3"/>
        <v>0.9515915483</v>
      </c>
    </row>
    <row r="2821">
      <c r="A2821" s="61">
        <v>1.516462234E9</v>
      </c>
      <c r="B2821" s="61">
        <v>1.0</v>
      </c>
      <c r="C2821" s="61">
        <v>5093.0</v>
      </c>
      <c r="D2821" s="57" t="s">
        <v>377</v>
      </c>
      <c r="E2821" s="62" t="str">
        <f t="shared" si="1"/>
        <v>Test</v>
      </c>
      <c r="F2821" s="53" t="str">
        <f t="shared" si="2"/>
        <v>Beijing_1</v>
      </c>
      <c r="G2821" s="53">
        <f t="shared" si="3"/>
        <v>0.9931510074</v>
      </c>
    </row>
    <row r="2822">
      <c r="A2822" s="61">
        <v>1.518615905E9</v>
      </c>
      <c r="B2822" s="61">
        <v>1.0</v>
      </c>
      <c r="C2822" s="61">
        <v>3716.0</v>
      </c>
      <c r="D2822" s="57" t="s">
        <v>377</v>
      </c>
      <c r="E2822" s="62" t="str">
        <f t="shared" si="1"/>
        <v>Test</v>
      </c>
      <c r="F2822" s="53" t="str">
        <f t="shared" si="2"/>
        <v>Beijing_1</v>
      </c>
      <c r="G2822" s="53">
        <f t="shared" si="3"/>
        <v>0.3745881142</v>
      </c>
    </row>
    <row r="2823">
      <c r="A2823" s="61">
        <v>1.514029536E9</v>
      </c>
      <c r="B2823" s="61">
        <v>1.0</v>
      </c>
      <c r="C2823" s="61">
        <v>2161.0</v>
      </c>
      <c r="D2823" s="57" t="s">
        <v>377</v>
      </c>
      <c r="E2823" s="62" t="str">
        <f t="shared" si="1"/>
        <v>Test</v>
      </c>
      <c r="F2823" s="53" t="str">
        <f t="shared" si="2"/>
        <v>Beijing_1</v>
      </c>
      <c r="G2823" s="53">
        <f t="shared" si="3"/>
        <v>0.8599256881</v>
      </c>
    </row>
    <row r="2824">
      <c r="A2824" s="61">
        <v>1.512477786E9</v>
      </c>
      <c r="B2824" s="61">
        <v>1.0</v>
      </c>
      <c r="C2824" s="61">
        <v>927.0</v>
      </c>
      <c r="D2824" s="57" t="s">
        <v>377</v>
      </c>
      <c r="E2824" s="62" t="str">
        <f t="shared" si="1"/>
        <v>Test</v>
      </c>
      <c r="F2824" s="53" t="str">
        <f t="shared" si="2"/>
        <v>Beijing_1</v>
      </c>
      <c r="G2824" s="53">
        <f t="shared" si="3"/>
        <v>0.746317369</v>
      </c>
    </row>
    <row r="2825">
      <c r="A2825" s="61">
        <v>1.518943874E9</v>
      </c>
      <c r="B2825" s="61">
        <v>1.0</v>
      </c>
      <c r="C2825" s="61">
        <v>507.0</v>
      </c>
      <c r="D2825" s="57" t="s">
        <v>377</v>
      </c>
      <c r="E2825" s="62" t="str">
        <f t="shared" si="1"/>
        <v>Test</v>
      </c>
      <c r="F2825" s="53" t="str">
        <f t="shared" si="2"/>
        <v>Beijing_1</v>
      </c>
      <c r="G2825" s="53">
        <f t="shared" si="3"/>
        <v>0.03939867325</v>
      </c>
    </row>
    <row r="2826">
      <c r="A2826" s="61">
        <v>1.517712834E9</v>
      </c>
      <c r="B2826" s="61">
        <v>1.0</v>
      </c>
      <c r="C2826" s="61">
        <v>86.0</v>
      </c>
      <c r="D2826" s="57" t="s">
        <v>377</v>
      </c>
      <c r="E2826" s="62" t="str">
        <f t="shared" si="1"/>
        <v>Test</v>
      </c>
      <c r="F2826" s="53" t="str">
        <f t="shared" si="2"/>
        <v>Beijing_1</v>
      </c>
      <c r="G2826" s="53">
        <f t="shared" si="3"/>
        <v>0.920023537</v>
      </c>
    </row>
    <row r="2827">
      <c r="A2827" s="61">
        <v>1.512429925E9</v>
      </c>
      <c r="B2827" s="61">
        <v>1.0</v>
      </c>
      <c r="C2827" s="61">
        <v>316.0</v>
      </c>
      <c r="D2827" s="57" t="s">
        <v>377</v>
      </c>
      <c r="E2827" s="62" t="str">
        <f t="shared" si="1"/>
        <v>Test</v>
      </c>
      <c r="F2827" s="53" t="str">
        <f t="shared" si="2"/>
        <v>Beijing_1</v>
      </c>
      <c r="G2827" s="53">
        <f t="shared" si="3"/>
        <v>0.1895729728</v>
      </c>
    </row>
    <row r="2828">
      <c r="A2828" s="61">
        <v>1.517516594E9</v>
      </c>
      <c r="B2828" s="61">
        <v>1.0</v>
      </c>
      <c r="C2828" s="61">
        <v>1855.0</v>
      </c>
      <c r="D2828" s="57" t="s">
        <v>377</v>
      </c>
      <c r="E2828" s="62" t="str">
        <f t="shared" si="1"/>
        <v>Test</v>
      </c>
      <c r="F2828" s="53" t="str">
        <f t="shared" si="2"/>
        <v>Beijing_1</v>
      </c>
      <c r="G2828" s="53">
        <f t="shared" si="3"/>
        <v>0.2471725812</v>
      </c>
    </row>
    <row r="2829">
      <c r="A2829" s="61">
        <v>1.514622327E9</v>
      </c>
      <c r="B2829" s="61">
        <v>1.0</v>
      </c>
      <c r="C2829" s="61">
        <v>2325.0</v>
      </c>
      <c r="D2829" s="57" t="s">
        <v>377</v>
      </c>
      <c r="E2829" s="62" t="str">
        <f t="shared" si="1"/>
        <v>Test</v>
      </c>
      <c r="F2829" s="53" t="str">
        <f t="shared" si="2"/>
        <v>Beijing_1</v>
      </c>
      <c r="G2829" s="53">
        <f t="shared" si="3"/>
        <v>0.157734167</v>
      </c>
    </row>
    <row r="2830">
      <c r="A2830" s="61">
        <v>1.517387618E9</v>
      </c>
      <c r="B2830" s="61">
        <v>1.0</v>
      </c>
      <c r="C2830" s="61">
        <v>3948.0</v>
      </c>
      <c r="D2830" s="57" t="s">
        <v>377</v>
      </c>
      <c r="E2830" s="62" t="str">
        <f t="shared" si="1"/>
        <v>Test</v>
      </c>
      <c r="F2830" s="53" t="str">
        <f t="shared" si="2"/>
        <v>Beijing_1</v>
      </c>
      <c r="G2830" s="53">
        <f t="shared" si="3"/>
        <v>0.7067057174</v>
      </c>
    </row>
    <row r="2831">
      <c r="A2831" s="61">
        <v>1.513139068E9</v>
      </c>
      <c r="B2831" s="61">
        <v>1.0</v>
      </c>
      <c r="C2831" s="61">
        <v>820.0</v>
      </c>
      <c r="D2831" s="57" t="s">
        <v>377</v>
      </c>
      <c r="E2831" s="62" t="str">
        <f t="shared" si="1"/>
        <v>Test</v>
      </c>
      <c r="F2831" s="53" t="str">
        <f t="shared" si="2"/>
        <v>Beijing_1</v>
      </c>
      <c r="G2831" s="53">
        <f t="shared" si="3"/>
        <v>0.5800676029</v>
      </c>
    </row>
    <row r="2832">
      <c r="A2832" s="61">
        <v>1.512909673E9</v>
      </c>
      <c r="B2832" s="61">
        <v>1.0</v>
      </c>
      <c r="C2832" s="61">
        <v>1292.0</v>
      </c>
      <c r="D2832" s="57" t="s">
        <v>377</v>
      </c>
      <c r="E2832" s="62" t="str">
        <f t="shared" si="1"/>
        <v>Test</v>
      </c>
      <c r="F2832" s="53" t="str">
        <f t="shared" si="2"/>
        <v>Beijing_1</v>
      </c>
      <c r="G2832" s="53">
        <f t="shared" si="3"/>
        <v>0.445113956</v>
      </c>
    </row>
    <row r="2833">
      <c r="A2833" s="61">
        <v>1.515937406E9</v>
      </c>
      <c r="B2833" s="61">
        <v>1.0</v>
      </c>
      <c r="C2833" s="61">
        <v>1577.0</v>
      </c>
      <c r="D2833" s="57" t="s">
        <v>377</v>
      </c>
      <c r="E2833" s="62" t="str">
        <f t="shared" si="1"/>
        <v>Test</v>
      </c>
      <c r="F2833" s="53" t="str">
        <f t="shared" si="2"/>
        <v>Beijing_1</v>
      </c>
      <c r="G2833" s="53">
        <f t="shared" si="3"/>
        <v>0.03776727196</v>
      </c>
    </row>
    <row r="2834">
      <c r="A2834" s="61">
        <v>1.512853208E9</v>
      </c>
      <c r="B2834" s="61">
        <v>1.0</v>
      </c>
      <c r="C2834" s="61">
        <v>1511.0</v>
      </c>
      <c r="D2834" s="57" t="s">
        <v>377</v>
      </c>
      <c r="E2834" s="62" t="str">
        <f t="shared" si="1"/>
        <v>Test</v>
      </c>
      <c r="F2834" s="53" t="str">
        <f t="shared" si="2"/>
        <v>Beijing_1</v>
      </c>
      <c r="G2834" s="53">
        <f t="shared" si="3"/>
        <v>0.8362463723</v>
      </c>
    </row>
    <row r="2835">
      <c r="A2835" s="61">
        <v>1.516594278E9</v>
      </c>
      <c r="B2835" s="61">
        <v>1.0</v>
      </c>
      <c r="C2835" s="61">
        <v>1557.0</v>
      </c>
      <c r="D2835" s="57" t="s">
        <v>377</v>
      </c>
      <c r="E2835" s="62" t="str">
        <f t="shared" si="1"/>
        <v>Test</v>
      </c>
      <c r="F2835" s="53" t="str">
        <f t="shared" si="2"/>
        <v>Beijing_1</v>
      </c>
      <c r="G2835" s="53">
        <f t="shared" si="3"/>
        <v>0.5219993285</v>
      </c>
    </row>
    <row r="2836">
      <c r="A2836" s="61">
        <v>1.512862496E9</v>
      </c>
      <c r="B2836" s="61">
        <v>1.0</v>
      </c>
      <c r="C2836" s="61">
        <v>302.0</v>
      </c>
      <c r="D2836" s="57" t="s">
        <v>377</v>
      </c>
      <c r="E2836" s="62" t="str">
        <f t="shared" si="1"/>
        <v>Test</v>
      </c>
      <c r="F2836" s="53" t="str">
        <f t="shared" si="2"/>
        <v>Beijing_1</v>
      </c>
      <c r="G2836" s="53">
        <f t="shared" si="3"/>
        <v>0.6068869318</v>
      </c>
    </row>
    <row r="2837">
      <c r="A2837" s="61">
        <v>1.514532348E9</v>
      </c>
      <c r="B2837" s="61">
        <v>1.0</v>
      </c>
      <c r="C2837" s="61">
        <v>2654.0</v>
      </c>
      <c r="D2837" s="57" t="s">
        <v>377</v>
      </c>
      <c r="E2837" s="62" t="str">
        <f t="shared" si="1"/>
        <v>Test</v>
      </c>
      <c r="F2837" s="53" t="str">
        <f t="shared" si="2"/>
        <v>Beijing_1</v>
      </c>
      <c r="G2837" s="53">
        <f t="shared" si="3"/>
        <v>0.8911316724</v>
      </c>
    </row>
    <row r="2838">
      <c r="A2838" s="61">
        <v>1.516840173E9</v>
      </c>
      <c r="B2838" s="61">
        <v>1.0</v>
      </c>
      <c r="C2838" s="61">
        <v>2133.0</v>
      </c>
      <c r="D2838" s="57" t="s">
        <v>377</v>
      </c>
      <c r="E2838" s="62" t="str">
        <f t="shared" si="1"/>
        <v>Test</v>
      </c>
      <c r="F2838" s="53" t="str">
        <f t="shared" si="2"/>
        <v>Beijing_1</v>
      </c>
      <c r="G2838" s="53">
        <f t="shared" si="3"/>
        <v>0.8206445395</v>
      </c>
    </row>
    <row r="2839">
      <c r="A2839" s="61">
        <v>1.515801285E9</v>
      </c>
      <c r="B2839" s="61">
        <v>1.0</v>
      </c>
      <c r="C2839" s="61">
        <v>2133.0</v>
      </c>
      <c r="D2839" s="57" t="s">
        <v>377</v>
      </c>
      <c r="E2839" s="62" t="str">
        <f t="shared" si="1"/>
        <v>Test</v>
      </c>
      <c r="F2839" s="53" t="str">
        <f t="shared" si="2"/>
        <v>Beijing_1</v>
      </c>
      <c r="G2839" s="53">
        <f t="shared" si="3"/>
        <v>0.9515979516</v>
      </c>
    </row>
    <row r="2840">
      <c r="A2840" s="61">
        <v>1.516285774E9</v>
      </c>
      <c r="B2840" s="61">
        <v>1.0</v>
      </c>
      <c r="C2840" s="61">
        <v>2892.0</v>
      </c>
      <c r="D2840" s="57" t="s">
        <v>377</v>
      </c>
      <c r="E2840" s="62" t="str">
        <f t="shared" si="1"/>
        <v>Test</v>
      </c>
      <c r="F2840" s="53" t="str">
        <f t="shared" si="2"/>
        <v>Beijing_1</v>
      </c>
      <c r="G2840" s="53">
        <f t="shared" si="3"/>
        <v>0.8156681983</v>
      </c>
    </row>
    <row r="2841">
      <c r="A2841" s="61">
        <v>1.512068559E9</v>
      </c>
      <c r="B2841" s="61">
        <v>1.0</v>
      </c>
      <c r="C2841" s="61">
        <v>2685.0</v>
      </c>
      <c r="D2841" s="57" t="s">
        <v>377</v>
      </c>
      <c r="E2841" s="62" t="str">
        <f t="shared" si="1"/>
        <v>Test</v>
      </c>
      <c r="F2841" s="53" t="str">
        <f t="shared" si="2"/>
        <v>Beijing_1</v>
      </c>
      <c r="G2841" s="53">
        <f t="shared" si="3"/>
        <v>0.2010089662</v>
      </c>
    </row>
    <row r="2842">
      <c r="A2842" s="61">
        <v>1.515808927E9</v>
      </c>
      <c r="B2842" s="61">
        <v>1.0</v>
      </c>
      <c r="C2842" s="61">
        <v>3987.0</v>
      </c>
      <c r="D2842" s="57" t="s">
        <v>377</v>
      </c>
      <c r="E2842" s="62" t="str">
        <f t="shared" si="1"/>
        <v>Test</v>
      </c>
      <c r="F2842" s="53" t="str">
        <f t="shared" si="2"/>
        <v>Beijing_1</v>
      </c>
      <c r="G2842" s="53">
        <f t="shared" si="3"/>
        <v>0.5013186341</v>
      </c>
    </row>
    <row r="2843">
      <c r="A2843" s="61">
        <v>1.519846366E9</v>
      </c>
      <c r="B2843" s="61">
        <v>1.0</v>
      </c>
      <c r="C2843" s="61">
        <v>1536.0</v>
      </c>
      <c r="D2843" s="57" t="s">
        <v>377</v>
      </c>
      <c r="E2843" s="62" t="str">
        <f t="shared" si="1"/>
        <v>Test</v>
      </c>
      <c r="F2843" s="53" t="str">
        <f t="shared" si="2"/>
        <v>Beijing_1</v>
      </c>
      <c r="G2843" s="53">
        <f t="shared" si="3"/>
        <v>0.4091686734</v>
      </c>
    </row>
    <row r="2844">
      <c r="A2844" s="61">
        <v>1.511705885E9</v>
      </c>
      <c r="B2844" s="61">
        <v>1.0</v>
      </c>
      <c r="C2844" s="61">
        <v>3767.0</v>
      </c>
      <c r="D2844" s="57" t="s">
        <v>377</v>
      </c>
      <c r="E2844" s="62" t="str">
        <f t="shared" si="1"/>
        <v>Test</v>
      </c>
      <c r="F2844" s="53" t="str">
        <f t="shared" si="2"/>
        <v>Beijing_1</v>
      </c>
      <c r="G2844" s="53">
        <f t="shared" si="3"/>
        <v>0.6385209968</v>
      </c>
    </row>
    <row r="2845">
      <c r="A2845" s="61">
        <v>1.519833816E9</v>
      </c>
      <c r="B2845" s="61">
        <v>1.0</v>
      </c>
      <c r="C2845" s="61">
        <v>954.0</v>
      </c>
      <c r="D2845" s="57" t="s">
        <v>377</v>
      </c>
      <c r="E2845" s="62" t="str">
        <f t="shared" si="1"/>
        <v>Test</v>
      </c>
      <c r="F2845" s="53" t="str">
        <f t="shared" si="2"/>
        <v>Beijing_1</v>
      </c>
      <c r="G2845" s="53">
        <f t="shared" si="3"/>
        <v>0.4281240324</v>
      </c>
    </row>
    <row r="2846">
      <c r="A2846" s="61">
        <v>1.513089439E9</v>
      </c>
      <c r="B2846" s="61">
        <v>1.0</v>
      </c>
      <c r="C2846" s="61">
        <v>1070.0</v>
      </c>
      <c r="D2846" s="57" t="s">
        <v>377</v>
      </c>
      <c r="E2846" s="62" t="str">
        <f t="shared" si="1"/>
        <v>Test</v>
      </c>
      <c r="F2846" s="53" t="str">
        <f t="shared" si="2"/>
        <v>Beijing_1</v>
      </c>
      <c r="G2846" s="53">
        <f t="shared" si="3"/>
        <v>0.9645349466</v>
      </c>
    </row>
    <row r="2847">
      <c r="A2847" s="61">
        <v>1.519241884E9</v>
      </c>
      <c r="B2847" s="61">
        <v>1.0</v>
      </c>
      <c r="C2847" s="61">
        <v>2375.0</v>
      </c>
      <c r="D2847" s="57" t="s">
        <v>377</v>
      </c>
      <c r="E2847" s="62" t="str">
        <f t="shared" si="1"/>
        <v>Test</v>
      </c>
      <c r="F2847" s="53" t="str">
        <f t="shared" si="2"/>
        <v>Beijing_1</v>
      </c>
      <c r="G2847" s="53">
        <f t="shared" si="3"/>
        <v>0.5930398684</v>
      </c>
    </row>
    <row r="2848">
      <c r="A2848" s="61">
        <v>1.517326277E9</v>
      </c>
      <c r="B2848" s="61">
        <v>1.0</v>
      </c>
      <c r="C2848" s="61">
        <v>1633.0</v>
      </c>
      <c r="D2848" s="57" t="s">
        <v>377</v>
      </c>
      <c r="E2848" s="62" t="str">
        <f t="shared" si="1"/>
        <v>Test</v>
      </c>
      <c r="F2848" s="53" t="str">
        <f t="shared" si="2"/>
        <v>Beijing_1</v>
      </c>
      <c r="G2848" s="53">
        <f t="shared" si="3"/>
        <v>0.8348784419</v>
      </c>
    </row>
    <row r="2849">
      <c r="A2849" s="61">
        <v>1.512332259E9</v>
      </c>
      <c r="B2849" s="61">
        <v>1.0</v>
      </c>
      <c r="C2849" s="61">
        <v>1376.0</v>
      </c>
      <c r="D2849" s="57" t="s">
        <v>377</v>
      </c>
      <c r="E2849" s="62" t="str">
        <f t="shared" si="1"/>
        <v>Test</v>
      </c>
      <c r="F2849" s="53" t="str">
        <f t="shared" si="2"/>
        <v>Beijing_1</v>
      </c>
      <c r="G2849" s="53">
        <f t="shared" si="3"/>
        <v>0.05642134055</v>
      </c>
    </row>
    <row r="2850">
      <c r="A2850" s="61">
        <v>1.515934997E9</v>
      </c>
      <c r="B2850" s="61">
        <v>1.0</v>
      </c>
      <c r="C2850" s="61">
        <v>232.0</v>
      </c>
      <c r="D2850" s="57" t="s">
        <v>377</v>
      </c>
      <c r="E2850" s="62" t="str">
        <f t="shared" si="1"/>
        <v>Test</v>
      </c>
      <c r="F2850" s="53" t="str">
        <f t="shared" si="2"/>
        <v>Beijing_1</v>
      </c>
      <c r="G2850" s="53">
        <f t="shared" si="3"/>
        <v>0.7058258762</v>
      </c>
    </row>
    <row r="2851">
      <c r="A2851" s="61">
        <v>1.516460575E9</v>
      </c>
      <c r="B2851" s="61">
        <v>1.0</v>
      </c>
      <c r="C2851" s="61">
        <v>3743.0</v>
      </c>
      <c r="D2851" s="57" t="s">
        <v>377</v>
      </c>
      <c r="E2851" s="62" t="str">
        <f t="shared" si="1"/>
        <v>Test</v>
      </c>
      <c r="F2851" s="53" t="str">
        <f t="shared" si="2"/>
        <v>Beijing_1</v>
      </c>
      <c r="G2851" s="53">
        <f t="shared" si="3"/>
        <v>0.4720179057</v>
      </c>
    </row>
    <row r="2852">
      <c r="A2852" s="61">
        <v>1.517786896E9</v>
      </c>
      <c r="B2852" s="61">
        <v>1.0</v>
      </c>
      <c r="C2852" s="61">
        <v>2615.0</v>
      </c>
      <c r="D2852" s="57" t="s">
        <v>377</v>
      </c>
      <c r="E2852" s="62" t="str">
        <f t="shared" si="1"/>
        <v>Test</v>
      </c>
      <c r="F2852" s="53" t="str">
        <f t="shared" si="2"/>
        <v>Beijing_1</v>
      </c>
      <c r="G2852" s="53">
        <f t="shared" si="3"/>
        <v>0.4860903393</v>
      </c>
    </row>
    <row r="2853">
      <c r="A2853" s="61">
        <v>1.518542477E9</v>
      </c>
      <c r="B2853" s="61">
        <v>1.0</v>
      </c>
      <c r="C2853" s="61">
        <v>841.0</v>
      </c>
      <c r="D2853" s="57" t="s">
        <v>377</v>
      </c>
      <c r="E2853" s="62" t="str">
        <f t="shared" si="1"/>
        <v>Test</v>
      </c>
      <c r="F2853" s="53" t="str">
        <f t="shared" si="2"/>
        <v>Beijing_1</v>
      </c>
      <c r="G2853" s="53">
        <f t="shared" si="3"/>
        <v>0.7727636547</v>
      </c>
    </row>
    <row r="2854">
      <c r="A2854" s="61">
        <v>1.514368473E9</v>
      </c>
      <c r="B2854" s="61">
        <v>1.0</v>
      </c>
      <c r="C2854" s="61">
        <v>670.0</v>
      </c>
      <c r="D2854" s="57" t="s">
        <v>377</v>
      </c>
      <c r="E2854" s="62" t="str">
        <f t="shared" si="1"/>
        <v>Test</v>
      </c>
      <c r="F2854" s="53" t="str">
        <f t="shared" si="2"/>
        <v>Beijing_1</v>
      </c>
      <c r="G2854" s="53">
        <f t="shared" si="3"/>
        <v>0.964937712</v>
      </c>
    </row>
    <row r="2855">
      <c r="A2855" s="61">
        <v>1.511361058E9</v>
      </c>
      <c r="B2855" s="61">
        <v>1.0</v>
      </c>
      <c r="C2855" s="61">
        <v>2545.0</v>
      </c>
      <c r="D2855" s="57" t="s">
        <v>377</v>
      </c>
      <c r="E2855" s="62" t="str">
        <f t="shared" si="1"/>
        <v>Test</v>
      </c>
      <c r="F2855" s="53" t="str">
        <f t="shared" si="2"/>
        <v>Beijing_1</v>
      </c>
      <c r="G2855" s="53">
        <f t="shared" si="3"/>
        <v>0.8586011563</v>
      </c>
    </row>
    <row r="2856">
      <c r="A2856" s="61">
        <v>1.513665768E9</v>
      </c>
      <c r="B2856" s="61">
        <v>1.0</v>
      </c>
      <c r="C2856" s="61">
        <v>1211.0</v>
      </c>
      <c r="D2856" s="57" t="s">
        <v>377</v>
      </c>
      <c r="E2856" s="62" t="str">
        <f t="shared" si="1"/>
        <v>Test</v>
      </c>
      <c r="F2856" s="53" t="str">
        <f t="shared" si="2"/>
        <v>Beijing_1</v>
      </c>
      <c r="G2856" s="53">
        <f t="shared" si="3"/>
        <v>0.04813916268</v>
      </c>
    </row>
    <row r="2857">
      <c r="A2857" s="61">
        <v>1.518657974E9</v>
      </c>
      <c r="B2857" s="61">
        <v>1.0</v>
      </c>
      <c r="C2857" s="61">
        <v>3366.0</v>
      </c>
      <c r="D2857" s="57" t="s">
        <v>377</v>
      </c>
      <c r="E2857" s="62" t="str">
        <f t="shared" si="1"/>
        <v>Test</v>
      </c>
      <c r="F2857" s="53" t="str">
        <f t="shared" si="2"/>
        <v>Beijing_1</v>
      </c>
      <c r="G2857" s="53">
        <f t="shared" si="3"/>
        <v>0.892378544</v>
      </c>
    </row>
    <row r="2858">
      <c r="A2858" s="61">
        <v>1.515932339E9</v>
      </c>
      <c r="B2858" s="61">
        <v>1.0</v>
      </c>
      <c r="C2858" s="61">
        <v>1373.0</v>
      </c>
      <c r="D2858" s="57" t="s">
        <v>377</v>
      </c>
      <c r="E2858" s="62" t="str">
        <f t="shared" si="1"/>
        <v>Test</v>
      </c>
      <c r="F2858" s="53" t="str">
        <f t="shared" si="2"/>
        <v>Beijing_1</v>
      </c>
      <c r="G2858" s="53">
        <f t="shared" si="3"/>
        <v>0.9780423562</v>
      </c>
    </row>
    <row r="2859">
      <c r="A2859" s="61">
        <v>1.515705106E9</v>
      </c>
      <c r="B2859" s="61">
        <v>1.0</v>
      </c>
      <c r="C2859" s="61">
        <v>2726.0</v>
      </c>
      <c r="D2859" s="57" t="s">
        <v>377</v>
      </c>
      <c r="E2859" s="62" t="str">
        <f t="shared" si="1"/>
        <v>Test</v>
      </c>
      <c r="F2859" s="53" t="str">
        <f t="shared" si="2"/>
        <v>Beijing_1</v>
      </c>
      <c r="G2859" s="53">
        <f t="shared" si="3"/>
        <v>0.490713064</v>
      </c>
    </row>
    <row r="2860">
      <c r="A2860" s="61">
        <v>1.517035658E9</v>
      </c>
      <c r="B2860" s="61">
        <v>1.0</v>
      </c>
      <c r="C2860" s="61">
        <v>743.0</v>
      </c>
      <c r="D2860" s="57" t="s">
        <v>377</v>
      </c>
      <c r="E2860" s="62" t="str">
        <f t="shared" si="1"/>
        <v>Test</v>
      </c>
      <c r="F2860" s="53" t="str">
        <f t="shared" si="2"/>
        <v>Beijing_1</v>
      </c>
      <c r="G2860" s="53">
        <f t="shared" si="3"/>
        <v>0.6079510381</v>
      </c>
    </row>
    <row r="2861">
      <c r="A2861" s="61">
        <v>1.515619763E9</v>
      </c>
      <c r="B2861" s="61">
        <v>1.0</v>
      </c>
      <c r="C2861" s="61">
        <v>940.0</v>
      </c>
      <c r="D2861" s="57" t="s">
        <v>377</v>
      </c>
      <c r="E2861" s="62" t="str">
        <f t="shared" si="1"/>
        <v>Test</v>
      </c>
      <c r="F2861" s="53" t="str">
        <f t="shared" si="2"/>
        <v>Beijing_1</v>
      </c>
      <c r="G2861" s="53">
        <f t="shared" si="3"/>
        <v>0.3654099854</v>
      </c>
    </row>
    <row r="2862">
      <c r="A2862" s="61">
        <v>1.516951733E9</v>
      </c>
      <c r="B2862" s="61">
        <v>1.0</v>
      </c>
      <c r="C2862" s="61">
        <v>647.0</v>
      </c>
      <c r="D2862" s="57" t="s">
        <v>377</v>
      </c>
      <c r="E2862" s="62" t="str">
        <f t="shared" si="1"/>
        <v>Test</v>
      </c>
      <c r="F2862" s="53" t="str">
        <f t="shared" si="2"/>
        <v>Beijing_1</v>
      </c>
      <c r="G2862" s="53">
        <f t="shared" si="3"/>
        <v>0.875392992</v>
      </c>
    </row>
    <row r="2863">
      <c r="A2863" s="61">
        <v>1.518864725E9</v>
      </c>
      <c r="B2863" s="61">
        <v>1.0</v>
      </c>
      <c r="C2863" s="61">
        <v>3099.0</v>
      </c>
      <c r="D2863" s="57" t="s">
        <v>377</v>
      </c>
      <c r="E2863" s="62" t="str">
        <f t="shared" si="1"/>
        <v>Test</v>
      </c>
      <c r="F2863" s="53" t="str">
        <f t="shared" si="2"/>
        <v>Beijing_1</v>
      </c>
      <c r="G2863" s="53">
        <f t="shared" si="3"/>
        <v>0.2214722986</v>
      </c>
    </row>
    <row r="2864">
      <c r="A2864" s="61">
        <v>1.515486317E9</v>
      </c>
      <c r="B2864" s="61">
        <v>1.0</v>
      </c>
      <c r="C2864" s="61">
        <v>4420.0</v>
      </c>
      <c r="D2864" s="57" t="s">
        <v>377</v>
      </c>
      <c r="E2864" s="62" t="str">
        <f t="shared" si="1"/>
        <v>Test</v>
      </c>
      <c r="F2864" s="53" t="str">
        <f t="shared" si="2"/>
        <v>Beijing_1</v>
      </c>
      <c r="G2864" s="53">
        <f t="shared" si="3"/>
        <v>0.05829845861</v>
      </c>
    </row>
    <row r="2865">
      <c r="A2865" s="61">
        <v>1.517117895E9</v>
      </c>
      <c r="B2865" s="61">
        <v>1.0</v>
      </c>
      <c r="C2865" s="61">
        <v>336.0</v>
      </c>
      <c r="D2865" s="57" t="s">
        <v>377</v>
      </c>
      <c r="E2865" s="62" t="str">
        <f t="shared" si="1"/>
        <v>Test</v>
      </c>
      <c r="F2865" s="53" t="str">
        <f t="shared" si="2"/>
        <v>Beijing_1</v>
      </c>
      <c r="G2865" s="53">
        <f t="shared" si="3"/>
        <v>0.8298157899</v>
      </c>
    </row>
    <row r="2866">
      <c r="A2866" s="61">
        <v>1.512052957E9</v>
      </c>
      <c r="B2866" s="61">
        <v>1.0</v>
      </c>
      <c r="C2866" s="61">
        <v>3021.0</v>
      </c>
      <c r="D2866" s="57" t="s">
        <v>377</v>
      </c>
      <c r="E2866" s="62" t="str">
        <f t="shared" si="1"/>
        <v>Test</v>
      </c>
      <c r="F2866" s="53" t="str">
        <f t="shared" si="2"/>
        <v>Beijing_1</v>
      </c>
      <c r="G2866" s="53">
        <f t="shared" si="3"/>
        <v>0.09029880643</v>
      </c>
    </row>
    <row r="2867">
      <c r="A2867" s="61">
        <v>1.513576795E9</v>
      </c>
      <c r="B2867" s="61">
        <v>1.0</v>
      </c>
      <c r="C2867" s="61">
        <v>914.0</v>
      </c>
      <c r="D2867" s="57" t="s">
        <v>377</v>
      </c>
      <c r="E2867" s="62" t="str">
        <f t="shared" si="1"/>
        <v>Test</v>
      </c>
      <c r="F2867" s="53" t="str">
        <f t="shared" si="2"/>
        <v>Beijing_1</v>
      </c>
      <c r="G2867" s="53">
        <f t="shared" si="3"/>
        <v>0.8745255613</v>
      </c>
    </row>
    <row r="2868">
      <c r="A2868" s="61">
        <v>1.518908854E9</v>
      </c>
      <c r="B2868" s="61">
        <v>1.0</v>
      </c>
      <c r="C2868" s="61">
        <v>1246.0</v>
      </c>
      <c r="D2868" s="57" t="s">
        <v>377</v>
      </c>
      <c r="E2868" s="62" t="str">
        <f t="shared" si="1"/>
        <v>Test</v>
      </c>
      <c r="F2868" s="53" t="str">
        <f t="shared" si="2"/>
        <v>Beijing_1</v>
      </c>
      <c r="G2868" s="53">
        <f t="shared" si="3"/>
        <v>0.9971109083</v>
      </c>
    </row>
    <row r="2869">
      <c r="A2869" s="61">
        <v>1.516536127E9</v>
      </c>
      <c r="B2869" s="61">
        <v>1.0</v>
      </c>
      <c r="C2869" s="61">
        <v>1405.0</v>
      </c>
      <c r="D2869" s="57" t="s">
        <v>377</v>
      </c>
      <c r="E2869" s="62" t="str">
        <f t="shared" si="1"/>
        <v>Test</v>
      </c>
      <c r="F2869" s="53" t="str">
        <f t="shared" si="2"/>
        <v>Beijing_1</v>
      </c>
      <c r="G2869" s="53">
        <f t="shared" si="3"/>
        <v>0.2119838703</v>
      </c>
    </row>
    <row r="2870">
      <c r="A2870" s="61">
        <v>1.512615147E9</v>
      </c>
      <c r="B2870" s="61">
        <v>1.0</v>
      </c>
      <c r="C2870" s="61">
        <v>1822.0</v>
      </c>
      <c r="D2870" s="57" t="s">
        <v>377</v>
      </c>
      <c r="E2870" s="62" t="str">
        <f t="shared" si="1"/>
        <v>Test</v>
      </c>
      <c r="F2870" s="53" t="str">
        <f t="shared" si="2"/>
        <v>Beijing_1</v>
      </c>
      <c r="G2870" s="53">
        <f t="shared" si="3"/>
        <v>0.4392395739</v>
      </c>
    </row>
    <row r="2871">
      <c r="A2871" s="61">
        <v>1.514899466E9</v>
      </c>
      <c r="B2871" s="61">
        <v>1.0</v>
      </c>
      <c r="C2871" s="61">
        <v>24.0</v>
      </c>
      <c r="D2871" s="57" t="s">
        <v>377</v>
      </c>
      <c r="E2871" s="62" t="str">
        <f t="shared" si="1"/>
        <v>Test</v>
      </c>
      <c r="F2871" s="53" t="str">
        <f t="shared" si="2"/>
        <v>Beijing_1</v>
      </c>
      <c r="G2871" s="53">
        <f t="shared" si="3"/>
        <v>0.6867263301</v>
      </c>
    </row>
    <row r="2872">
      <c r="A2872" s="61">
        <v>1.515504724E9</v>
      </c>
      <c r="B2872" s="61">
        <v>1.0</v>
      </c>
      <c r="C2872" s="61">
        <v>1554.0</v>
      </c>
      <c r="D2872" s="57" t="s">
        <v>377</v>
      </c>
      <c r="E2872" s="62" t="str">
        <f t="shared" si="1"/>
        <v>Test</v>
      </c>
      <c r="F2872" s="53" t="str">
        <f t="shared" si="2"/>
        <v>Beijing_1</v>
      </c>
      <c r="G2872" s="53">
        <f t="shared" si="3"/>
        <v>0.904080765</v>
      </c>
    </row>
    <row r="2873">
      <c r="A2873" s="61">
        <v>1.518899057E9</v>
      </c>
      <c r="B2873" s="61">
        <v>1.0</v>
      </c>
      <c r="C2873" s="61">
        <v>4237.0</v>
      </c>
      <c r="D2873" s="57" t="s">
        <v>377</v>
      </c>
      <c r="E2873" s="62" t="str">
        <f t="shared" si="1"/>
        <v>Test</v>
      </c>
      <c r="F2873" s="53" t="str">
        <f t="shared" si="2"/>
        <v>Beijing_1</v>
      </c>
      <c r="G2873" s="53">
        <f t="shared" si="3"/>
        <v>0.3188237899</v>
      </c>
    </row>
    <row r="2874">
      <c r="A2874" s="61">
        <v>1.516706034E9</v>
      </c>
      <c r="B2874" s="61">
        <v>1.0</v>
      </c>
      <c r="C2874" s="61">
        <v>2895.0</v>
      </c>
      <c r="D2874" s="57" t="s">
        <v>377</v>
      </c>
      <c r="E2874" s="62" t="str">
        <f t="shared" si="1"/>
        <v>Test</v>
      </c>
      <c r="F2874" s="53" t="str">
        <f t="shared" si="2"/>
        <v>Beijing_1</v>
      </c>
      <c r="G2874" s="53">
        <f t="shared" si="3"/>
        <v>0.4831356742</v>
      </c>
    </row>
    <row r="2875">
      <c r="A2875" s="61">
        <v>1.511541843E9</v>
      </c>
      <c r="B2875" s="61">
        <v>1.0</v>
      </c>
      <c r="C2875" s="61">
        <v>1679.0</v>
      </c>
      <c r="D2875" s="57" t="s">
        <v>377</v>
      </c>
      <c r="E2875" s="62" t="str">
        <f t="shared" si="1"/>
        <v>Test</v>
      </c>
      <c r="F2875" s="53" t="str">
        <f t="shared" si="2"/>
        <v>Beijing_1</v>
      </c>
      <c r="G2875" s="53">
        <f t="shared" si="3"/>
        <v>0.03045115351</v>
      </c>
    </row>
    <row r="2876">
      <c r="A2876" s="61">
        <v>1.514575603E9</v>
      </c>
      <c r="B2876" s="61">
        <v>1.0</v>
      </c>
      <c r="C2876" s="61">
        <v>809.0</v>
      </c>
      <c r="D2876" s="57" t="s">
        <v>377</v>
      </c>
      <c r="E2876" s="62" t="str">
        <f t="shared" si="1"/>
        <v>Test</v>
      </c>
      <c r="F2876" s="53" t="str">
        <f t="shared" si="2"/>
        <v>Beijing_1</v>
      </c>
      <c r="G2876" s="53">
        <f t="shared" si="3"/>
        <v>0.5507715727</v>
      </c>
    </row>
    <row r="2877">
      <c r="A2877" s="61">
        <v>1.517133146E9</v>
      </c>
      <c r="B2877" s="61">
        <v>1.0</v>
      </c>
      <c r="C2877" s="61">
        <v>2113.0</v>
      </c>
      <c r="D2877" s="57" t="s">
        <v>377</v>
      </c>
      <c r="E2877" s="62" t="str">
        <f t="shared" si="1"/>
        <v>Test</v>
      </c>
      <c r="F2877" s="53" t="str">
        <f t="shared" si="2"/>
        <v>Beijing_1</v>
      </c>
      <c r="G2877" s="53">
        <f t="shared" si="3"/>
        <v>0.7137222825</v>
      </c>
    </row>
    <row r="2878">
      <c r="A2878" s="61">
        <v>1.518039773E9</v>
      </c>
      <c r="B2878" s="61">
        <v>1.0</v>
      </c>
      <c r="C2878" s="61">
        <v>1761.0</v>
      </c>
      <c r="D2878" s="57" t="s">
        <v>377</v>
      </c>
      <c r="E2878" s="62" t="str">
        <f t="shared" si="1"/>
        <v>Test</v>
      </c>
      <c r="F2878" s="53" t="str">
        <f t="shared" si="2"/>
        <v>Beijing_1</v>
      </c>
      <c r="G2878" s="53">
        <f t="shared" si="3"/>
        <v>0.3862350823</v>
      </c>
    </row>
    <row r="2879">
      <c r="A2879" s="61">
        <v>1.514731727E9</v>
      </c>
      <c r="B2879" s="61">
        <v>1.0</v>
      </c>
      <c r="C2879" s="61">
        <v>251.0</v>
      </c>
      <c r="D2879" s="57" t="s">
        <v>377</v>
      </c>
      <c r="E2879" s="62" t="str">
        <f t="shared" si="1"/>
        <v>Test</v>
      </c>
      <c r="F2879" s="53" t="str">
        <f t="shared" si="2"/>
        <v>Beijing_1</v>
      </c>
      <c r="G2879" s="53">
        <f t="shared" si="3"/>
        <v>0.2846021543</v>
      </c>
    </row>
    <row r="2880">
      <c r="A2880" s="61">
        <v>1.514457704E9</v>
      </c>
      <c r="B2880" s="61">
        <v>1.0</v>
      </c>
      <c r="C2880" s="61">
        <v>971.0</v>
      </c>
      <c r="D2880" s="57" t="s">
        <v>377</v>
      </c>
      <c r="E2880" s="62" t="str">
        <f t="shared" si="1"/>
        <v>Test</v>
      </c>
      <c r="F2880" s="53" t="str">
        <f t="shared" si="2"/>
        <v>Beijing_1</v>
      </c>
      <c r="G2880" s="53">
        <f t="shared" si="3"/>
        <v>0.6600061644</v>
      </c>
    </row>
    <row r="2881">
      <c r="A2881" s="61">
        <v>1.517208198E9</v>
      </c>
      <c r="B2881" s="61">
        <v>1.0</v>
      </c>
      <c r="C2881" s="61">
        <v>1859.0</v>
      </c>
      <c r="D2881" s="57" t="s">
        <v>377</v>
      </c>
      <c r="E2881" s="62" t="str">
        <f t="shared" si="1"/>
        <v>Test</v>
      </c>
      <c r="F2881" s="53" t="str">
        <f t="shared" si="2"/>
        <v>Beijing_1</v>
      </c>
      <c r="G2881" s="53">
        <f t="shared" si="3"/>
        <v>0.9236343749</v>
      </c>
    </row>
    <row r="2882">
      <c r="A2882" s="61">
        <v>1.514223359E9</v>
      </c>
      <c r="B2882" s="61">
        <v>1.0</v>
      </c>
      <c r="C2882" s="61">
        <v>1121.0</v>
      </c>
      <c r="D2882" s="57" t="s">
        <v>377</v>
      </c>
      <c r="E2882" s="62" t="str">
        <f t="shared" si="1"/>
        <v>Test</v>
      </c>
      <c r="F2882" s="53" t="str">
        <f t="shared" si="2"/>
        <v>Beijing_1</v>
      </c>
      <c r="G2882" s="53">
        <f t="shared" si="3"/>
        <v>0.2517733688</v>
      </c>
    </row>
    <row r="2883">
      <c r="A2883" s="61">
        <v>1.518922375E9</v>
      </c>
      <c r="B2883" s="61">
        <v>1.0</v>
      </c>
      <c r="C2883" s="61">
        <v>2510.0</v>
      </c>
      <c r="D2883" s="57" t="s">
        <v>377</v>
      </c>
      <c r="E2883" s="62" t="str">
        <f t="shared" si="1"/>
        <v>Test</v>
      </c>
      <c r="F2883" s="53" t="str">
        <f t="shared" si="2"/>
        <v>Beijing_1</v>
      </c>
      <c r="G2883" s="53">
        <f t="shared" si="3"/>
        <v>0.3063529315</v>
      </c>
    </row>
    <row r="2884">
      <c r="A2884" s="61">
        <v>1.518449269E9</v>
      </c>
      <c r="B2884" s="61">
        <v>1.0</v>
      </c>
      <c r="C2884" s="61">
        <v>4550.0</v>
      </c>
      <c r="D2884" s="57" t="s">
        <v>377</v>
      </c>
      <c r="E2884" s="62" t="str">
        <f t="shared" si="1"/>
        <v>Test</v>
      </c>
      <c r="F2884" s="53" t="str">
        <f t="shared" si="2"/>
        <v>Beijing_1</v>
      </c>
      <c r="G2884" s="53">
        <f t="shared" si="3"/>
        <v>0.5461328058</v>
      </c>
    </row>
    <row r="2885">
      <c r="A2885" s="61">
        <v>1.515919235E9</v>
      </c>
      <c r="B2885" s="61">
        <v>1.0</v>
      </c>
      <c r="C2885" s="61">
        <v>2106.0</v>
      </c>
      <c r="D2885" s="57" t="s">
        <v>377</v>
      </c>
      <c r="E2885" s="62" t="str">
        <f t="shared" si="1"/>
        <v>Test</v>
      </c>
      <c r="F2885" s="53" t="str">
        <f t="shared" si="2"/>
        <v>Beijing_1</v>
      </c>
      <c r="G2885" s="53">
        <f t="shared" si="3"/>
        <v>0.6857150267</v>
      </c>
    </row>
    <row r="2886">
      <c r="A2886" s="61">
        <v>1.517126039E9</v>
      </c>
      <c r="B2886" s="61">
        <v>1.0</v>
      </c>
      <c r="C2886" s="61">
        <v>1451.0</v>
      </c>
      <c r="D2886" s="57" t="s">
        <v>377</v>
      </c>
      <c r="E2886" s="62" t="str">
        <f t="shared" si="1"/>
        <v>Test</v>
      </c>
      <c r="F2886" s="53" t="str">
        <f t="shared" si="2"/>
        <v>Beijing_1</v>
      </c>
      <c r="G2886" s="53">
        <f t="shared" si="3"/>
        <v>0.8325089959</v>
      </c>
    </row>
    <row r="2887">
      <c r="A2887" s="61">
        <v>1.519428855E9</v>
      </c>
      <c r="B2887" s="61">
        <v>1.0</v>
      </c>
      <c r="C2887" s="61">
        <v>579.0</v>
      </c>
      <c r="D2887" s="57" t="s">
        <v>377</v>
      </c>
      <c r="E2887" s="62" t="str">
        <f t="shared" si="1"/>
        <v>Test</v>
      </c>
      <c r="F2887" s="53" t="str">
        <f t="shared" si="2"/>
        <v>Beijing_1</v>
      </c>
      <c r="G2887" s="53">
        <f t="shared" si="3"/>
        <v>0.9449524334</v>
      </c>
    </row>
    <row r="2888">
      <c r="A2888" s="61">
        <v>1.518785696E9</v>
      </c>
      <c r="B2888" s="61">
        <v>1.0</v>
      </c>
      <c r="C2888" s="61">
        <v>4421.0</v>
      </c>
      <c r="D2888" s="57" t="s">
        <v>377</v>
      </c>
      <c r="E2888" s="62" t="str">
        <f t="shared" si="1"/>
        <v>Test</v>
      </c>
      <c r="F2888" s="53" t="str">
        <f t="shared" si="2"/>
        <v>Beijing_1</v>
      </c>
      <c r="G2888" s="53">
        <f t="shared" si="3"/>
        <v>0.8398374592</v>
      </c>
    </row>
    <row r="2889">
      <c r="A2889" s="61">
        <v>1.518255517E9</v>
      </c>
      <c r="B2889" s="61">
        <v>1.0</v>
      </c>
      <c r="C2889" s="61">
        <v>1533.0</v>
      </c>
      <c r="D2889" s="57" t="s">
        <v>377</v>
      </c>
      <c r="E2889" s="62" t="str">
        <f t="shared" si="1"/>
        <v>Test</v>
      </c>
      <c r="F2889" s="53" t="str">
        <f t="shared" si="2"/>
        <v>Beijing_1</v>
      </c>
      <c r="G2889" s="53">
        <f t="shared" si="3"/>
        <v>0.5092782891</v>
      </c>
    </row>
    <row r="2890">
      <c r="A2890" s="61">
        <v>1.512300269E9</v>
      </c>
      <c r="B2890" s="61">
        <v>1.0</v>
      </c>
      <c r="C2890" s="61">
        <v>223.0</v>
      </c>
      <c r="D2890" s="57" t="s">
        <v>377</v>
      </c>
      <c r="E2890" s="62" t="str">
        <f t="shared" si="1"/>
        <v>Test</v>
      </c>
      <c r="F2890" s="53" t="str">
        <f t="shared" si="2"/>
        <v>Beijing_1</v>
      </c>
      <c r="G2890" s="53">
        <f t="shared" si="3"/>
        <v>0.5894306388</v>
      </c>
    </row>
    <row r="2891">
      <c r="A2891" s="61">
        <v>1.512816059E9</v>
      </c>
      <c r="B2891" s="61">
        <v>1.0</v>
      </c>
      <c r="C2891" s="61">
        <v>1475.0</v>
      </c>
      <c r="D2891" s="57" t="s">
        <v>377</v>
      </c>
      <c r="E2891" s="62" t="str">
        <f t="shared" si="1"/>
        <v>Test</v>
      </c>
      <c r="F2891" s="53" t="str">
        <f t="shared" si="2"/>
        <v>Beijing_1</v>
      </c>
      <c r="G2891" s="53">
        <f t="shared" si="3"/>
        <v>0.4344092883</v>
      </c>
    </row>
    <row r="2892">
      <c r="A2892" s="61">
        <v>1.518023763E9</v>
      </c>
      <c r="B2892" s="61">
        <v>1.0</v>
      </c>
      <c r="C2892" s="61">
        <v>3163.0</v>
      </c>
      <c r="D2892" s="57" t="s">
        <v>377</v>
      </c>
      <c r="E2892" s="62" t="str">
        <f t="shared" si="1"/>
        <v>Test</v>
      </c>
      <c r="F2892" s="53" t="str">
        <f t="shared" si="2"/>
        <v>Beijing_1</v>
      </c>
      <c r="G2892" s="53">
        <f t="shared" si="3"/>
        <v>0.4294903918</v>
      </c>
    </row>
    <row r="2893">
      <c r="A2893" s="61">
        <v>1.515605038E9</v>
      </c>
      <c r="B2893" s="61">
        <v>1.0</v>
      </c>
      <c r="C2893" s="61">
        <v>337.0</v>
      </c>
      <c r="D2893" s="57" t="s">
        <v>377</v>
      </c>
      <c r="E2893" s="62" t="str">
        <f t="shared" si="1"/>
        <v>Test</v>
      </c>
      <c r="F2893" s="53" t="str">
        <f t="shared" si="2"/>
        <v>Beijing_1</v>
      </c>
      <c r="G2893" s="53">
        <f t="shared" si="3"/>
        <v>0.302504232</v>
      </c>
    </row>
    <row r="2894">
      <c r="A2894" s="61">
        <v>1.518959969E9</v>
      </c>
      <c r="B2894" s="61">
        <v>1.0</v>
      </c>
      <c r="C2894" s="61">
        <v>2898.0</v>
      </c>
      <c r="D2894" s="57" t="s">
        <v>377</v>
      </c>
      <c r="E2894" s="62" t="str">
        <f t="shared" si="1"/>
        <v>Test</v>
      </c>
      <c r="F2894" s="53" t="str">
        <f t="shared" si="2"/>
        <v>Beijing_1</v>
      </c>
      <c r="G2894" s="53">
        <f t="shared" si="3"/>
        <v>0.3033792404</v>
      </c>
    </row>
    <row r="2895">
      <c r="A2895" s="61">
        <v>1.516821703E9</v>
      </c>
      <c r="B2895" s="61">
        <v>1.0</v>
      </c>
      <c r="C2895" s="61">
        <v>810.0</v>
      </c>
      <c r="D2895" s="57" t="s">
        <v>377</v>
      </c>
      <c r="E2895" s="62" t="str">
        <f t="shared" si="1"/>
        <v>Test</v>
      </c>
      <c r="F2895" s="53" t="str">
        <f t="shared" si="2"/>
        <v>Beijing_1</v>
      </c>
      <c r="G2895" s="53">
        <f t="shared" si="3"/>
        <v>0.3036370497</v>
      </c>
    </row>
    <row r="2896">
      <c r="A2896" s="61">
        <v>1.512534847E9</v>
      </c>
      <c r="B2896" s="61">
        <v>1.0</v>
      </c>
      <c r="C2896" s="61">
        <v>4260.0</v>
      </c>
      <c r="D2896" s="57" t="s">
        <v>377</v>
      </c>
      <c r="E2896" s="62" t="str">
        <f t="shared" si="1"/>
        <v>Test</v>
      </c>
      <c r="F2896" s="53" t="str">
        <f t="shared" si="2"/>
        <v>Beijing_1</v>
      </c>
      <c r="G2896" s="53">
        <f t="shared" si="3"/>
        <v>0.4355865783</v>
      </c>
    </row>
    <row r="2897">
      <c r="A2897" s="61">
        <v>1.514746993E9</v>
      </c>
      <c r="B2897" s="61">
        <v>1.0</v>
      </c>
      <c r="C2897" s="61">
        <v>2483.0</v>
      </c>
      <c r="D2897" s="57" t="s">
        <v>377</v>
      </c>
      <c r="E2897" s="62" t="str">
        <f t="shared" si="1"/>
        <v>Test</v>
      </c>
      <c r="F2897" s="53" t="str">
        <f t="shared" si="2"/>
        <v>Beijing_1</v>
      </c>
      <c r="G2897" s="53">
        <f t="shared" si="3"/>
        <v>0.1931967736</v>
      </c>
    </row>
    <row r="2898">
      <c r="A2898" s="61">
        <v>1.518935567E9</v>
      </c>
      <c r="B2898" s="61">
        <v>1.0</v>
      </c>
      <c r="C2898" s="61">
        <v>636.0</v>
      </c>
      <c r="D2898" s="57" t="s">
        <v>377</v>
      </c>
      <c r="E2898" s="62" t="str">
        <f t="shared" si="1"/>
        <v>Test</v>
      </c>
      <c r="F2898" s="53" t="str">
        <f t="shared" si="2"/>
        <v>Beijing_1</v>
      </c>
      <c r="G2898" s="53">
        <f t="shared" si="3"/>
        <v>0.8320223539</v>
      </c>
    </row>
    <row r="2899">
      <c r="A2899" s="61">
        <v>1.515150519E9</v>
      </c>
      <c r="B2899" s="61">
        <v>1.0</v>
      </c>
      <c r="C2899" s="61">
        <v>787.0</v>
      </c>
      <c r="D2899" s="57" t="s">
        <v>377</v>
      </c>
      <c r="E2899" s="62" t="str">
        <f t="shared" si="1"/>
        <v>Test</v>
      </c>
      <c r="F2899" s="53" t="str">
        <f t="shared" si="2"/>
        <v>Beijing_1</v>
      </c>
      <c r="G2899" s="53">
        <f t="shared" si="3"/>
        <v>0.6506483663</v>
      </c>
    </row>
    <row r="2900">
      <c r="A2900" s="61">
        <v>1.517254565E9</v>
      </c>
      <c r="B2900" s="61">
        <v>1.0</v>
      </c>
      <c r="C2900" s="61">
        <v>909.0</v>
      </c>
      <c r="D2900" s="57" t="s">
        <v>377</v>
      </c>
      <c r="E2900" s="62" t="str">
        <f t="shared" si="1"/>
        <v>Test</v>
      </c>
      <c r="F2900" s="53" t="str">
        <f t="shared" si="2"/>
        <v>Beijing_1</v>
      </c>
      <c r="G2900" s="53">
        <f t="shared" si="3"/>
        <v>0.3756584908</v>
      </c>
    </row>
    <row r="2901">
      <c r="A2901" s="61">
        <v>1.513711305E9</v>
      </c>
      <c r="B2901" s="61">
        <v>1.0</v>
      </c>
      <c r="C2901" s="61">
        <v>806.0</v>
      </c>
      <c r="D2901" s="57" t="s">
        <v>377</v>
      </c>
      <c r="E2901" s="62" t="str">
        <f t="shared" si="1"/>
        <v>Test</v>
      </c>
      <c r="F2901" s="53" t="str">
        <f t="shared" si="2"/>
        <v>Beijing_1</v>
      </c>
      <c r="G2901" s="53">
        <f t="shared" si="3"/>
        <v>0.9590280856</v>
      </c>
    </row>
    <row r="2902">
      <c r="A2902" s="61">
        <v>1.514296595E9</v>
      </c>
      <c r="B2902" s="61">
        <v>1.0</v>
      </c>
      <c r="C2902" s="61">
        <v>3917.0</v>
      </c>
      <c r="D2902" s="57" t="s">
        <v>377</v>
      </c>
      <c r="E2902" s="62" t="str">
        <f t="shared" si="1"/>
        <v>Test</v>
      </c>
      <c r="F2902" s="53" t="str">
        <f t="shared" si="2"/>
        <v>Beijing_1</v>
      </c>
      <c r="G2902" s="53">
        <f t="shared" si="3"/>
        <v>0.1485639063</v>
      </c>
    </row>
    <row r="2903">
      <c r="A2903" s="61">
        <v>1.511680278E9</v>
      </c>
      <c r="B2903" s="61">
        <v>1.0</v>
      </c>
      <c r="C2903" s="61">
        <v>3487.0</v>
      </c>
      <c r="D2903" s="57" t="s">
        <v>377</v>
      </c>
      <c r="E2903" s="62" t="str">
        <f t="shared" si="1"/>
        <v>Test</v>
      </c>
      <c r="F2903" s="53" t="str">
        <f t="shared" si="2"/>
        <v>Beijing_1</v>
      </c>
      <c r="G2903" s="53">
        <f t="shared" si="3"/>
        <v>0.2416439574</v>
      </c>
    </row>
    <row r="2904">
      <c r="A2904" s="61">
        <v>1.513022557E9</v>
      </c>
      <c r="B2904" s="61">
        <v>1.0</v>
      </c>
      <c r="C2904" s="61">
        <v>2995.0</v>
      </c>
      <c r="D2904" s="57" t="s">
        <v>377</v>
      </c>
      <c r="E2904" s="62" t="str">
        <f t="shared" si="1"/>
        <v>Test</v>
      </c>
      <c r="F2904" s="53" t="str">
        <f t="shared" si="2"/>
        <v>Beijing_1</v>
      </c>
      <c r="G2904" s="53">
        <f t="shared" si="3"/>
        <v>0.6741109886</v>
      </c>
    </row>
    <row r="2905">
      <c r="A2905" s="61">
        <v>1.519678487E9</v>
      </c>
      <c r="B2905" s="61">
        <v>1.0</v>
      </c>
      <c r="C2905" s="61">
        <v>29.0</v>
      </c>
      <c r="D2905" s="57" t="s">
        <v>377</v>
      </c>
      <c r="E2905" s="62" t="str">
        <f t="shared" si="1"/>
        <v>Test</v>
      </c>
      <c r="F2905" s="53" t="str">
        <f t="shared" si="2"/>
        <v>Beijing_1</v>
      </c>
      <c r="G2905" s="53">
        <f t="shared" si="3"/>
        <v>0.6750879794</v>
      </c>
    </row>
    <row r="2906">
      <c r="A2906" s="61">
        <v>1.511524333E9</v>
      </c>
      <c r="B2906" s="61">
        <v>1.0</v>
      </c>
      <c r="C2906" s="61">
        <v>1315.0</v>
      </c>
      <c r="D2906" s="57" t="s">
        <v>377</v>
      </c>
      <c r="E2906" s="62" t="str">
        <f t="shared" si="1"/>
        <v>Test</v>
      </c>
      <c r="F2906" s="53" t="str">
        <f t="shared" si="2"/>
        <v>Beijing_1</v>
      </c>
      <c r="G2906" s="53">
        <f t="shared" si="3"/>
        <v>0.4987678254</v>
      </c>
    </row>
    <row r="2907">
      <c r="A2907" s="61">
        <v>1.513691059E9</v>
      </c>
      <c r="B2907" s="61">
        <v>1.0</v>
      </c>
      <c r="C2907" s="61">
        <v>2285.0</v>
      </c>
      <c r="D2907" s="57" t="s">
        <v>377</v>
      </c>
      <c r="E2907" s="62" t="str">
        <f t="shared" si="1"/>
        <v>Test</v>
      </c>
      <c r="F2907" s="53" t="str">
        <f t="shared" si="2"/>
        <v>Beijing_1</v>
      </c>
      <c r="G2907" s="53">
        <f t="shared" si="3"/>
        <v>0.9163504052</v>
      </c>
    </row>
    <row r="2908">
      <c r="A2908" s="61">
        <v>1.511285554E9</v>
      </c>
      <c r="B2908" s="61">
        <v>1.0</v>
      </c>
      <c r="C2908" s="61">
        <v>2374.0</v>
      </c>
      <c r="D2908" s="57" t="s">
        <v>377</v>
      </c>
      <c r="E2908" s="62" t="str">
        <f t="shared" si="1"/>
        <v>Test</v>
      </c>
      <c r="F2908" s="53" t="str">
        <f t="shared" si="2"/>
        <v>Beijing_1</v>
      </c>
      <c r="G2908" s="53">
        <f t="shared" si="3"/>
        <v>0.324748168</v>
      </c>
    </row>
    <row r="2909">
      <c r="A2909" s="61">
        <v>1.518196148E9</v>
      </c>
      <c r="B2909" s="61">
        <v>1.0</v>
      </c>
      <c r="C2909" s="61">
        <v>45.0</v>
      </c>
      <c r="D2909" s="57" t="s">
        <v>377</v>
      </c>
      <c r="E2909" s="62" t="str">
        <f t="shared" si="1"/>
        <v>Test</v>
      </c>
      <c r="F2909" s="53" t="str">
        <f t="shared" si="2"/>
        <v>Beijing_1</v>
      </c>
      <c r="G2909" s="53">
        <f t="shared" si="3"/>
        <v>0.2851902224</v>
      </c>
    </row>
    <row r="2910">
      <c r="A2910" s="61">
        <v>1.518569295E9</v>
      </c>
      <c r="B2910" s="61">
        <v>1.0</v>
      </c>
      <c r="C2910" s="61">
        <v>2920.0</v>
      </c>
      <c r="D2910" s="57" t="s">
        <v>377</v>
      </c>
      <c r="E2910" s="62" t="str">
        <f t="shared" si="1"/>
        <v>Test</v>
      </c>
      <c r="F2910" s="53" t="str">
        <f t="shared" si="2"/>
        <v>Beijing_1</v>
      </c>
      <c r="G2910" s="53">
        <f t="shared" si="3"/>
        <v>0.3693191185</v>
      </c>
    </row>
    <row r="2911">
      <c r="A2911" s="61">
        <v>1.511460276E9</v>
      </c>
      <c r="B2911" s="61">
        <v>1.0</v>
      </c>
      <c r="C2911" s="61">
        <v>5160.0</v>
      </c>
      <c r="D2911" s="57" t="s">
        <v>377</v>
      </c>
      <c r="E2911" s="62" t="str">
        <f t="shared" si="1"/>
        <v>Test</v>
      </c>
      <c r="F2911" s="53" t="str">
        <f t="shared" si="2"/>
        <v>Beijing_1</v>
      </c>
      <c r="G2911" s="53">
        <f t="shared" si="3"/>
        <v>0.2077180431</v>
      </c>
    </row>
    <row r="2912">
      <c r="A2912" s="61">
        <v>1.513570416E9</v>
      </c>
      <c r="B2912" s="61">
        <v>1.0</v>
      </c>
      <c r="C2912" s="61">
        <v>3260.0</v>
      </c>
      <c r="D2912" s="57" t="s">
        <v>377</v>
      </c>
      <c r="E2912" s="62" t="str">
        <f t="shared" si="1"/>
        <v>Test</v>
      </c>
      <c r="F2912" s="53" t="str">
        <f t="shared" si="2"/>
        <v>Beijing_1</v>
      </c>
      <c r="G2912" s="53">
        <f t="shared" si="3"/>
        <v>0.823331927</v>
      </c>
    </row>
    <row r="2913">
      <c r="A2913" s="61">
        <v>1.518558549E9</v>
      </c>
      <c r="B2913" s="61">
        <v>1.0</v>
      </c>
      <c r="C2913" s="61">
        <v>1295.0</v>
      </c>
      <c r="D2913" s="57" t="s">
        <v>377</v>
      </c>
      <c r="E2913" s="62" t="str">
        <f t="shared" si="1"/>
        <v>Test</v>
      </c>
      <c r="F2913" s="53" t="str">
        <f t="shared" si="2"/>
        <v>Beijing_1</v>
      </c>
      <c r="G2913" s="53">
        <f t="shared" si="3"/>
        <v>0.8082693713</v>
      </c>
    </row>
    <row r="2914">
      <c r="A2914" s="61">
        <v>1.516391923E9</v>
      </c>
      <c r="B2914" s="61">
        <v>1.0</v>
      </c>
      <c r="C2914" s="61">
        <v>413.0</v>
      </c>
      <c r="D2914" s="57" t="s">
        <v>377</v>
      </c>
      <c r="E2914" s="62" t="str">
        <f t="shared" si="1"/>
        <v>Test</v>
      </c>
      <c r="F2914" s="53" t="str">
        <f t="shared" si="2"/>
        <v>Beijing_1</v>
      </c>
      <c r="G2914" s="53">
        <f t="shared" si="3"/>
        <v>0.9732412589</v>
      </c>
    </row>
    <row r="2915">
      <c r="A2915" s="61">
        <v>1.513799055E9</v>
      </c>
      <c r="B2915" s="61">
        <v>1.0</v>
      </c>
      <c r="C2915" s="61">
        <v>2060.0</v>
      </c>
      <c r="D2915" s="57" t="s">
        <v>377</v>
      </c>
      <c r="E2915" s="62" t="str">
        <f t="shared" si="1"/>
        <v>Test</v>
      </c>
      <c r="F2915" s="53" t="str">
        <f t="shared" si="2"/>
        <v>Beijing_1</v>
      </c>
      <c r="G2915" s="53">
        <f t="shared" si="3"/>
        <v>0.9170986239</v>
      </c>
    </row>
    <row r="2916">
      <c r="A2916" s="61">
        <v>1.517760948E9</v>
      </c>
      <c r="B2916" s="61">
        <v>1.0</v>
      </c>
      <c r="C2916" s="61">
        <v>594.0</v>
      </c>
      <c r="D2916" s="57" t="s">
        <v>377</v>
      </c>
      <c r="E2916" s="62" t="str">
        <f t="shared" si="1"/>
        <v>Test</v>
      </c>
      <c r="F2916" s="53" t="str">
        <f t="shared" si="2"/>
        <v>Beijing_1</v>
      </c>
      <c r="G2916" s="53">
        <f t="shared" si="3"/>
        <v>0.4533330557</v>
      </c>
    </row>
    <row r="2917">
      <c r="A2917" s="61">
        <v>1.513967437E9</v>
      </c>
      <c r="B2917" s="61">
        <v>1.0</v>
      </c>
      <c r="C2917" s="61">
        <v>1288.0</v>
      </c>
      <c r="D2917" s="57" t="s">
        <v>377</v>
      </c>
      <c r="E2917" s="62" t="str">
        <f t="shared" si="1"/>
        <v>Test</v>
      </c>
      <c r="F2917" s="53" t="str">
        <f t="shared" si="2"/>
        <v>Beijing_1</v>
      </c>
      <c r="G2917" s="53">
        <f t="shared" si="3"/>
        <v>0.8023356806</v>
      </c>
    </row>
    <row r="2918">
      <c r="A2918" s="61">
        <v>1.518742218E9</v>
      </c>
      <c r="B2918" s="61">
        <v>1.0</v>
      </c>
      <c r="C2918" s="61">
        <v>2780.0</v>
      </c>
      <c r="D2918" s="57" t="s">
        <v>377</v>
      </c>
      <c r="E2918" s="62" t="str">
        <f t="shared" si="1"/>
        <v>Test</v>
      </c>
      <c r="F2918" s="53" t="str">
        <f t="shared" si="2"/>
        <v>Beijing_1</v>
      </c>
      <c r="G2918" s="53">
        <f t="shared" si="3"/>
        <v>0.127034626</v>
      </c>
    </row>
    <row r="2919">
      <c r="A2919" s="61">
        <v>1.513337284E9</v>
      </c>
      <c r="B2919" s="61">
        <v>1.0</v>
      </c>
      <c r="C2919" s="61">
        <v>121.0</v>
      </c>
      <c r="D2919" s="57" t="s">
        <v>377</v>
      </c>
      <c r="E2919" s="62" t="str">
        <f t="shared" si="1"/>
        <v>Test</v>
      </c>
      <c r="F2919" s="53" t="str">
        <f t="shared" si="2"/>
        <v>Beijing_1</v>
      </c>
      <c r="G2919" s="53">
        <f t="shared" si="3"/>
        <v>0.625279673</v>
      </c>
    </row>
    <row r="2920">
      <c r="A2920" s="61">
        <v>1.513882125E9</v>
      </c>
      <c r="B2920" s="61">
        <v>1.0</v>
      </c>
      <c r="C2920" s="61">
        <v>2591.0</v>
      </c>
      <c r="D2920" s="57" t="s">
        <v>377</v>
      </c>
      <c r="E2920" s="62" t="str">
        <f t="shared" si="1"/>
        <v>Test</v>
      </c>
      <c r="F2920" s="53" t="str">
        <f t="shared" si="2"/>
        <v>Beijing_1</v>
      </c>
      <c r="G2920" s="53">
        <f t="shared" si="3"/>
        <v>0.6301053111</v>
      </c>
    </row>
    <row r="2921">
      <c r="A2921" s="61">
        <v>1.513274193E9</v>
      </c>
      <c r="B2921" s="61">
        <v>1.0</v>
      </c>
      <c r="C2921" s="61">
        <v>3211.0</v>
      </c>
      <c r="D2921" s="57" t="s">
        <v>377</v>
      </c>
      <c r="E2921" s="62" t="str">
        <f t="shared" si="1"/>
        <v>Test</v>
      </c>
      <c r="F2921" s="53" t="str">
        <f t="shared" si="2"/>
        <v>Beijing_1</v>
      </c>
      <c r="G2921" s="53">
        <f t="shared" si="3"/>
        <v>0.525837646</v>
      </c>
    </row>
    <row r="2922">
      <c r="A2922" s="61">
        <v>1.517313764E9</v>
      </c>
      <c r="B2922" s="61">
        <v>1.0</v>
      </c>
      <c r="C2922" s="61">
        <v>3266.0</v>
      </c>
      <c r="D2922" s="57" t="s">
        <v>377</v>
      </c>
      <c r="E2922" s="62" t="str">
        <f t="shared" si="1"/>
        <v>Test</v>
      </c>
      <c r="F2922" s="53" t="str">
        <f t="shared" si="2"/>
        <v>Beijing_1</v>
      </c>
      <c r="G2922" s="53">
        <f t="shared" si="3"/>
        <v>0.7193950614</v>
      </c>
    </row>
    <row r="2923">
      <c r="A2923" s="61">
        <v>1.514335987E9</v>
      </c>
      <c r="B2923" s="61">
        <v>1.0</v>
      </c>
      <c r="C2923" s="61">
        <v>2182.0</v>
      </c>
      <c r="D2923" s="57" t="s">
        <v>377</v>
      </c>
      <c r="E2923" s="62" t="str">
        <f t="shared" si="1"/>
        <v>Test</v>
      </c>
      <c r="F2923" s="53" t="str">
        <f t="shared" si="2"/>
        <v>Beijing_1</v>
      </c>
      <c r="G2923" s="53">
        <f t="shared" si="3"/>
        <v>0.7652606754</v>
      </c>
    </row>
    <row r="2924">
      <c r="A2924" s="61">
        <v>1.519566355E9</v>
      </c>
      <c r="B2924" s="61">
        <v>1.0</v>
      </c>
      <c r="C2924" s="61">
        <v>315.0</v>
      </c>
      <c r="D2924" s="57" t="s">
        <v>377</v>
      </c>
      <c r="E2924" s="62" t="str">
        <f t="shared" si="1"/>
        <v>Test</v>
      </c>
      <c r="F2924" s="53" t="str">
        <f t="shared" si="2"/>
        <v>Beijing_1</v>
      </c>
      <c r="G2924" s="53">
        <f t="shared" si="3"/>
        <v>0.2870334664</v>
      </c>
    </row>
    <row r="2925">
      <c r="A2925" s="61">
        <v>1.518619636E9</v>
      </c>
      <c r="B2925" s="61">
        <v>1.0</v>
      </c>
      <c r="C2925" s="61">
        <v>2335.0</v>
      </c>
      <c r="D2925" s="57" t="s">
        <v>377</v>
      </c>
      <c r="E2925" s="62" t="str">
        <f t="shared" si="1"/>
        <v>Test</v>
      </c>
      <c r="F2925" s="53" t="str">
        <f t="shared" si="2"/>
        <v>Beijing_1</v>
      </c>
      <c r="G2925" s="53">
        <f t="shared" si="3"/>
        <v>0.9599149483</v>
      </c>
    </row>
    <row r="2926">
      <c r="A2926" s="61">
        <v>1.517015746E9</v>
      </c>
      <c r="B2926" s="61">
        <v>1.0</v>
      </c>
      <c r="C2926" s="61">
        <v>2980.0</v>
      </c>
      <c r="D2926" s="57" t="s">
        <v>377</v>
      </c>
      <c r="E2926" s="62" t="str">
        <f t="shared" si="1"/>
        <v>Test</v>
      </c>
      <c r="F2926" s="53" t="str">
        <f t="shared" si="2"/>
        <v>Beijing_1</v>
      </c>
      <c r="G2926" s="53">
        <f t="shared" si="3"/>
        <v>0.45281794</v>
      </c>
    </row>
    <row r="2927">
      <c r="A2927" s="61">
        <v>1.513245464E9</v>
      </c>
      <c r="B2927" s="61">
        <v>1.0</v>
      </c>
      <c r="C2927" s="61">
        <v>1619.0</v>
      </c>
      <c r="D2927" s="57" t="s">
        <v>377</v>
      </c>
      <c r="E2927" s="62" t="str">
        <f t="shared" si="1"/>
        <v>Test</v>
      </c>
      <c r="F2927" s="53" t="str">
        <f t="shared" si="2"/>
        <v>Beijing_1</v>
      </c>
      <c r="G2927" s="53">
        <f t="shared" si="3"/>
        <v>0.9344140299</v>
      </c>
    </row>
    <row r="2928">
      <c r="A2928" s="61">
        <v>1.512773416E9</v>
      </c>
      <c r="B2928" s="61">
        <v>1.0</v>
      </c>
      <c r="C2928" s="61">
        <v>5.0</v>
      </c>
      <c r="D2928" s="57" t="s">
        <v>377</v>
      </c>
      <c r="E2928" s="62" t="str">
        <f t="shared" si="1"/>
        <v>Test</v>
      </c>
      <c r="F2928" s="53" t="str">
        <f t="shared" si="2"/>
        <v>Beijing_1</v>
      </c>
      <c r="G2928" s="53">
        <f t="shared" si="3"/>
        <v>0.2217768826</v>
      </c>
    </row>
    <row r="2929">
      <c r="A2929" s="61">
        <v>1.512256008E9</v>
      </c>
      <c r="B2929" s="61">
        <v>1.0</v>
      </c>
      <c r="C2929" s="61">
        <v>713.0</v>
      </c>
      <c r="D2929" s="57" t="s">
        <v>377</v>
      </c>
      <c r="E2929" s="62" t="str">
        <f t="shared" si="1"/>
        <v>Test</v>
      </c>
      <c r="F2929" s="53" t="str">
        <f t="shared" si="2"/>
        <v>Beijing_1</v>
      </c>
      <c r="G2929" s="53">
        <f t="shared" si="3"/>
        <v>0.4849072297</v>
      </c>
    </row>
    <row r="2930">
      <c r="A2930" s="61">
        <v>1.514043359E9</v>
      </c>
      <c r="B2930" s="61">
        <v>1.0</v>
      </c>
      <c r="C2930" s="61">
        <v>2930.0</v>
      </c>
      <c r="D2930" s="57" t="s">
        <v>377</v>
      </c>
      <c r="E2930" s="62" t="str">
        <f t="shared" si="1"/>
        <v>Test</v>
      </c>
      <c r="F2930" s="53" t="str">
        <f t="shared" si="2"/>
        <v>Beijing_1</v>
      </c>
      <c r="G2930" s="53">
        <f t="shared" si="3"/>
        <v>0.1770876969</v>
      </c>
    </row>
    <row r="2931">
      <c r="A2931" s="61">
        <v>1.513588198E9</v>
      </c>
      <c r="B2931" s="61">
        <v>1.0</v>
      </c>
      <c r="C2931" s="61">
        <v>2267.0</v>
      </c>
      <c r="D2931" s="57" t="s">
        <v>377</v>
      </c>
      <c r="E2931" s="62" t="str">
        <f t="shared" si="1"/>
        <v>Test</v>
      </c>
      <c r="F2931" s="53" t="str">
        <f t="shared" si="2"/>
        <v>Beijing_1</v>
      </c>
      <c r="G2931" s="53">
        <f t="shared" si="3"/>
        <v>0.5816812115</v>
      </c>
    </row>
    <row r="2932">
      <c r="A2932" s="61">
        <v>1.512868246E9</v>
      </c>
      <c r="B2932" s="61">
        <v>1.0</v>
      </c>
      <c r="C2932" s="61">
        <v>4945.0</v>
      </c>
      <c r="D2932" s="57" t="s">
        <v>377</v>
      </c>
      <c r="E2932" s="62" t="str">
        <f t="shared" si="1"/>
        <v>Test</v>
      </c>
      <c r="F2932" s="53" t="str">
        <f t="shared" si="2"/>
        <v>Beijing_1</v>
      </c>
      <c r="G2932" s="53">
        <f t="shared" si="3"/>
        <v>0.9115501467</v>
      </c>
    </row>
    <row r="2933">
      <c r="A2933" s="61">
        <v>1.512704557E9</v>
      </c>
      <c r="B2933" s="61">
        <v>1.0</v>
      </c>
      <c r="C2933" s="61">
        <v>2043.0</v>
      </c>
      <c r="D2933" s="57" t="s">
        <v>377</v>
      </c>
      <c r="E2933" s="62" t="str">
        <f t="shared" si="1"/>
        <v>Test</v>
      </c>
      <c r="F2933" s="53" t="str">
        <f t="shared" si="2"/>
        <v>Beijing_1</v>
      </c>
      <c r="G2933" s="53">
        <f t="shared" si="3"/>
        <v>0.5406171384</v>
      </c>
    </row>
    <row r="2934">
      <c r="A2934" s="61">
        <v>1.512631879E9</v>
      </c>
      <c r="B2934" s="61">
        <v>1.0</v>
      </c>
      <c r="C2934" s="61">
        <v>2904.0</v>
      </c>
      <c r="D2934" s="57" t="s">
        <v>377</v>
      </c>
      <c r="E2934" s="62" t="str">
        <f t="shared" si="1"/>
        <v>Test</v>
      </c>
      <c r="F2934" s="53" t="str">
        <f t="shared" si="2"/>
        <v>Beijing_1</v>
      </c>
      <c r="G2934" s="53">
        <f t="shared" si="3"/>
        <v>0.9275985813</v>
      </c>
    </row>
    <row r="2935">
      <c r="A2935" s="61">
        <v>1.513537093E9</v>
      </c>
      <c r="B2935" s="61">
        <v>1.0</v>
      </c>
      <c r="C2935" s="61">
        <v>1581.0</v>
      </c>
      <c r="D2935" s="57" t="s">
        <v>377</v>
      </c>
      <c r="E2935" s="62" t="str">
        <f t="shared" si="1"/>
        <v>Test</v>
      </c>
      <c r="F2935" s="53" t="str">
        <f t="shared" si="2"/>
        <v>Beijing_1</v>
      </c>
      <c r="G2935" s="53">
        <f t="shared" si="3"/>
        <v>0.06971255118</v>
      </c>
    </row>
    <row r="2936">
      <c r="A2936" s="61">
        <v>1.517710303E9</v>
      </c>
      <c r="B2936" s="61">
        <v>1.0</v>
      </c>
      <c r="C2936" s="61">
        <v>552.0</v>
      </c>
      <c r="D2936" s="57" t="s">
        <v>377</v>
      </c>
      <c r="E2936" s="62" t="str">
        <f t="shared" si="1"/>
        <v>Test</v>
      </c>
      <c r="F2936" s="53" t="str">
        <f t="shared" si="2"/>
        <v>Beijing_1</v>
      </c>
      <c r="G2936" s="53">
        <f t="shared" si="3"/>
        <v>0.5534525388</v>
      </c>
    </row>
    <row r="2937">
      <c r="A2937" s="61">
        <v>1.516185823E9</v>
      </c>
      <c r="B2937" s="61">
        <v>1.0</v>
      </c>
      <c r="C2937" s="61">
        <v>4204.0</v>
      </c>
      <c r="D2937" s="57" t="s">
        <v>377</v>
      </c>
      <c r="E2937" s="62" t="str">
        <f t="shared" si="1"/>
        <v>Test</v>
      </c>
      <c r="F2937" s="53" t="str">
        <f t="shared" si="2"/>
        <v>Beijing_1</v>
      </c>
      <c r="G2937" s="53">
        <f t="shared" si="3"/>
        <v>0.04220854414</v>
      </c>
    </row>
    <row r="2938">
      <c r="A2938" s="61">
        <v>1.518261934E9</v>
      </c>
      <c r="B2938" s="61">
        <v>1.0</v>
      </c>
      <c r="C2938" s="61">
        <v>1226.0</v>
      </c>
      <c r="D2938" s="57" t="s">
        <v>377</v>
      </c>
      <c r="E2938" s="62" t="str">
        <f t="shared" si="1"/>
        <v>Test</v>
      </c>
      <c r="F2938" s="53" t="str">
        <f t="shared" si="2"/>
        <v>Beijing_1</v>
      </c>
      <c r="G2938" s="53">
        <f t="shared" si="3"/>
        <v>0.7316472797</v>
      </c>
    </row>
    <row r="2939">
      <c r="A2939" s="61">
        <v>1.515087937E9</v>
      </c>
      <c r="B2939" s="61">
        <v>1.0</v>
      </c>
      <c r="C2939" s="61">
        <v>3326.0</v>
      </c>
      <c r="D2939" s="57" t="s">
        <v>377</v>
      </c>
      <c r="E2939" s="62" t="str">
        <f t="shared" si="1"/>
        <v>Test</v>
      </c>
      <c r="F2939" s="53" t="str">
        <f t="shared" si="2"/>
        <v>Beijing_1</v>
      </c>
      <c r="G2939" s="53">
        <f t="shared" si="3"/>
        <v>0.3823673206</v>
      </c>
    </row>
    <row r="2940">
      <c r="A2940" s="61">
        <v>1.519568379E9</v>
      </c>
      <c r="B2940" s="61">
        <v>1.0</v>
      </c>
      <c r="C2940" s="61">
        <v>233.0</v>
      </c>
      <c r="D2940" s="57" t="s">
        <v>377</v>
      </c>
      <c r="E2940" s="62" t="str">
        <f t="shared" si="1"/>
        <v>Test</v>
      </c>
      <c r="F2940" s="53" t="str">
        <f t="shared" si="2"/>
        <v>Beijing_1</v>
      </c>
      <c r="G2940" s="53">
        <f t="shared" si="3"/>
        <v>0.9891791133</v>
      </c>
    </row>
    <row r="2941">
      <c r="A2941" s="61">
        <v>1.511960058E9</v>
      </c>
      <c r="B2941" s="61">
        <v>1.0</v>
      </c>
      <c r="C2941" s="61">
        <v>3656.0</v>
      </c>
      <c r="D2941" s="57" t="s">
        <v>377</v>
      </c>
      <c r="E2941" s="62" t="str">
        <f t="shared" si="1"/>
        <v>Test</v>
      </c>
      <c r="F2941" s="53" t="str">
        <f t="shared" si="2"/>
        <v>Beijing_1</v>
      </c>
      <c r="G2941" s="53">
        <f t="shared" si="3"/>
        <v>0.6722538554</v>
      </c>
    </row>
    <row r="2942">
      <c r="A2942" s="61">
        <v>1.512332594E9</v>
      </c>
      <c r="B2942" s="61">
        <v>1.0</v>
      </c>
      <c r="C2942" s="61">
        <v>162.0</v>
      </c>
      <c r="D2942" s="57" t="s">
        <v>377</v>
      </c>
      <c r="E2942" s="62" t="str">
        <f t="shared" si="1"/>
        <v>Test</v>
      </c>
      <c r="F2942" s="53" t="str">
        <f t="shared" si="2"/>
        <v>Beijing_1</v>
      </c>
      <c r="G2942" s="53">
        <f t="shared" si="3"/>
        <v>0.3522837325</v>
      </c>
    </row>
    <row r="2943">
      <c r="A2943" s="61">
        <v>1.517000667E9</v>
      </c>
      <c r="B2943" s="61">
        <v>1.0</v>
      </c>
      <c r="C2943" s="61">
        <v>19.0</v>
      </c>
      <c r="D2943" s="57" t="s">
        <v>377</v>
      </c>
      <c r="E2943" s="62" t="str">
        <f t="shared" si="1"/>
        <v>Test</v>
      </c>
      <c r="F2943" s="53" t="str">
        <f t="shared" si="2"/>
        <v>Beijing_1</v>
      </c>
      <c r="G2943" s="53">
        <f t="shared" si="3"/>
        <v>0.4247474906</v>
      </c>
    </row>
    <row r="2944">
      <c r="A2944" s="61">
        <v>1.519613329E9</v>
      </c>
      <c r="B2944" s="61">
        <v>1.0</v>
      </c>
      <c r="C2944" s="61">
        <v>1178.0</v>
      </c>
      <c r="D2944" s="57" t="s">
        <v>377</v>
      </c>
      <c r="E2944" s="62" t="str">
        <f t="shared" si="1"/>
        <v>Test</v>
      </c>
      <c r="F2944" s="53" t="str">
        <f t="shared" si="2"/>
        <v>Beijing_1</v>
      </c>
      <c r="G2944" s="53">
        <f t="shared" si="3"/>
        <v>0.733015325</v>
      </c>
    </row>
    <row r="2945">
      <c r="A2945" s="61">
        <v>1.519584837E9</v>
      </c>
      <c r="B2945" s="61">
        <v>1.0</v>
      </c>
      <c r="C2945" s="61">
        <v>999.0</v>
      </c>
      <c r="D2945" s="57" t="s">
        <v>377</v>
      </c>
      <c r="E2945" s="62" t="str">
        <f t="shared" si="1"/>
        <v>Test</v>
      </c>
      <c r="F2945" s="53" t="str">
        <f t="shared" si="2"/>
        <v>Beijing_1</v>
      </c>
      <c r="G2945" s="53">
        <f t="shared" si="3"/>
        <v>0.4243274845</v>
      </c>
    </row>
    <row r="2946">
      <c r="A2946" s="61">
        <v>1.514588205E9</v>
      </c>
      <c r="B2946" s="61">
        <v>1.0</v>
      </c>
      <c r="C2946" s="61">
        <v>2012.0</v>
      </c>
      <c r="D2946" s="57" t="s">
        <v>377</v>
      </c>
      <c r="E2946" s="62" t="str">
        <f t="shared" si="1"/>
        <v>Test</v>
      </c>
      <c r="F2946" s="53" t="str">
        <f t="shared" si="2"/>
        <v>Beijing_1</v>
      </c>
      <c r="G2946" s="53">
        <f t="shared" si="3"/>
        <v>0.4020017872</v>
      </c>
    </row>
    <row r="2947">
      <c r="A2947" s="61">
        <v>1.516415939E9</v>
      </c>
      <c r="B2947" s="61">
        <v>1.0</v>
      </c>
      <c r="C2947" s="61">
        <v>3095.0</v>
      </c>
      <c r="D2947" s="57" t="s">
        <v>377</v>
      </c>
      <c r="E2947" s="62" t="str">
        <f t="shared" si="1"/>
        <v>Test</v>
      </c>
      <c r="F2947" s="53" t="str">
        <f t="shared" si="2"/>
        <v>Beijing_1</v>
      </c>
      <c r="G2947" s="53">
        <f t="shared" si="3"/>
        <v>0.9459477844</v>
      </c>
    </row>
    <row r="2948">
      <c r="A2948" s="61">
        <v>1.511856555E9</v>
      </c>
      <c r="B2948" s="61">
        <v>1.0</v>
      </c>
      <c r="C2948" s="61">
        <v>2004.0</v>
      </c>
      <c r="D2948" s="57" t="s">
        <v>377</v>
      </c>
      <c r="E2948" s="62" t="str">
        <f t="shared" si="1"/>
        <v>Test</v>
      </c>
      <c r="F2948" s="53" t="str">
        <f t="shared" si="2"/>
        <v>Beijing_1</v>
      </c>
      <c r="G2948" s="53">
        <f t="shared" si="3"/>
        <v>0.5378386799</v>
      </c>
    </row>
    <row r="2949">
      <c r="A2949" s="61">
        <v>1.512964478E9</v>
      </c>
      <c r="B2949" s="61">
        <v>1.0</v>
      </c>
      <c r="C2949" s="61">
        <v>641.0</v>
      </c>
      <c r="D2949" s="57" t="s">
        <v>377</v>
      </c>
      <c r="E2949" s="62" t="str">
        <f t="shared" si="1"/>
        <v>Test</v>
      </c>
      <c r="F2949" s="53" t="str">
        <f t="shared" si="2"/>
        <v>Beijing_1</v>
      </c>
      <c r="G2949" s="53">
        <f t="shared" si="3"/>
        <v>0.9346744987</v>
      </c>
    </row>
    <row r="2950">
      <c r="A2950" s="61">
        <v>1.518672315E9</v>
      </c>
      <c r="B2950" s="61">
        <v>1.0</v>
      </c>
      <c r="C2950" s="61">
        <v>4365.0</v>
      </c>
      <c r="D2950" s="57" t="s">
        <v>377</v>
      </c>
      <c r="E2950" s="62" t="str">
        <f t="shared" si="1"/>
        <v>Test</v>
      </c>
      <c r="F2950" s="53" t="str">
        <f t="shared" si="2"/>
        <v>Beijing_1</v>
      </c>
      <c r="G2950" s="53">
        <f t="shared" si="3"/>
        <v>0.6774961053</v>
      </c>
    </row>
    <row r="2951">
      <c r="A2951" s="61">
        <v>1.516692464E9</v>
      </c>
      <c r="B2951" s="61">
        <v>1.0</v>
      </c>
      <c r="C2951" s="61">
        <v>1093.0</v>
      </c>
      <c r="D2951" s="57" t="s">
        <v>377</v>
      </c>
      <c r="E2951" s="62" t="str">
        <f t="shared" si="1"/>
        <v>Test</v>
      </c>
      <c r="F2951" s="53" t="str">
        <f t="shared" si="2"/>
        <v>Beijing_1</v>
      </c>
      <c r="G2951" s="53">
        <f t="shared" si="3"/>
        <v>0.6039611904</v>
      </c>
    </row>
    <row r="2952">
      <c r="A2952" s="61">
        <v>1.516966677E9</v>
      </c>
      <c r="B2952" s="61">
        <v>1.0</v>
      </c>
      <c r="C2952" s="61">
        <v>1724.0</v>
      </c>
      <c r="D2952" s="57" t="s">
        <v>377</v>
      </c>
      <c r="E2952" s="62" t="str">
        <f t="shared" si="1"/>
        <v>Test</v>
      </c>
      <c r="F2952" s="53" t="str">
        <f t="shared" si="2"/>
        <v>Beijing_1</v>
      </c>
      <c r="G2952" s="53">
        <f t="shared" si="3"/>
        <v>0.805920242</v>
      </c>
    </row>
    <row r="2953">
      <c r="A2953" s="61">
        <v>1.519015349E9</v>
      </c>
      <c r="B2953" s="61">
        <v>1.0</v>
      </c>
      <c r="C2953" s="61">
        <v>2826.0</v>
      </c>
      <c r="D2953" s="57" t="s">
        <v>377</v>
      </c>
      <c r="E2953" s="62" t="str">
        <f t="shared" si="1"/>
        <v>Test</v>
      </c>
      <c r="F2953" s="53" t="str">
        <f t="shared" si="2"/>
        <v>Beijing_1</v>
      </c>
      <c r="G2953" s="53">
        <f t="shared" si="3"/>
        <v>0.2058672471</v>
      </c>
    </row>
    <row r="2954">
      <c r="A2954" s="61">
        <v>1.512274093E9</v>
      </c>
      <c r="B2954" s="61">
        <v>1.0</v>
      </c>
      <c r="C2954" s="61">
        <v>1533.0</v>
      </c>
      <c r="D2954" s="57" t="s">
        <v>377</v>
      </c>
      <c r="E2954" s="62" t="str">
        <f t="shared" si="1"/>
        <v>Test</v>
      </c>
      <c r="F2954" s="53" t="str">
        <f t="shared" si="2"/>
        <v>Beijing_1</v>
      </c>
      <c r="G2954" s="53">
        <f t="shared" si="3"/>
        <v>0.141907746</v>
      </c>
    </row>
    <row r="2955">
      <c r="A2955" s="61">
        <v>1.518704748E9</v>
      </c>
      <c r="B2955" s="61">
        <v>1.0</v>
      </c>
      <c r="C2955" s="61">
        <v>1055.0</v>
      </c>
      <c r="D2955" s="57" t="s">
        <v>377</v>
      </c>
      <c r="E2955" s="62" t="str">
        <f t="shared" si="1"/>
        <v>Test</v>
      </c>
      <c r="F2955" s="53" t="str">
        <f t="shared" si="2"/>
        <v>Beijing_1</v>
      </c>
      <c r="G2955" s="53">
        <f t="shared" si="3"/>
        <v>0.5876876119</v>
      </c>
    </row>
    <row r="2956">
      <c r="A2956" s="61">
        <v>1.518694605E9</v>
      </c>
      <c r="B2956" s="61">
        <v>1.0</v>
      </c>
      <c r="C2956" s="61">
        <v>213.0</v>
      </c>
      <c r="D2956" s="57" t="s">
        <v>377</v>
      </c>
      <c r="E2956" s="62" t="str">
        <f t="shared" si="1"/>
        <v>Test</v>
      </c>
      <c r="F2956" s="53" t="str">
        <f t="shared" si="2"/>
        <v>Beijing_1</v>
      </c>
      <c r="G2956" s="53">
        <f t="shared" si="3"/>
        <v>0.6796397826</v>
      </c>
    </row>
    <row r="2957">
      <c r="A2957" s="61">
        <v>1.513734785E9</v>
      </c>
      <c r="B2957" s="61">
        <v>1.0</v>
      </c>
      <c r="C2957" s="61">
        <v>1571.0</v>
      </c>
      <c r="D2957" s="57" t="s">
        <v>377</v>
      </c>
      <c r="E2957" s="62" t="str">
        <f t="shared" si="1"/>
        <v>Test</v>
      </c>
      <c r="F2957" s="53" t="str">
        <f t="shared" si="2"/>
        <v>Beijing_1</v>
      </c>
      <c r="G2957" s="53">
        <f t="shared" si="3"/>
        <v>0.2999948724</v>
      </c>
    </row>
    <row r="2958">
      <c r="A2958" s="61">
        <v>1.513086395E9</v>
      </c>
      <c r="B2958" s="61">
        <v>1.0</v>
      </c>
      <c r="C2958" s="61">
        <v>4929.0</v>
      </c>
      <c r="D2958" s="57" t="s">
        <v>377</v>
      </c>
      <c r="E2958" s="62" t="str">
        <f t="shared" si="1"/>
        <v>Test</v>
      </c>
      <c r="F2958" s="53" t="str">
        <f t="shared" si="2"/>
        <v>Beijing_1</v>
      </c>
      <c r="G2958" s="53">
        <f t="shared" si="3"/>
        <v>0.712425862</v>
      </c>
    </row>
    <row r="2959">
      <c r="A2959" s="61">
        <v>1.513258545E9</v>
      </c>
      <c r="B2959" s="61">
        <v>1.0</v>
      </c>
      <c r="C2959" s="61">
        <v>624.0</v>
      </c>
      <c r="D2959" s="57" t="s">
        <v>377</v>
      </c>
      <c r="E2959" s="62" t="str">
        <f t="shared" si="1"/>
        <v>Test</v>
      </c>
      <c r="F2959" s="53" t="str">
        <f t="shared" si="2"/>
        <v>Beijing_1</v>
      </c>
      <c r="G2959" s="53">
        <f t="shared" si="3"/>
        <v>0.5127511676</v>
      </c>
    </row>
    <row r="2960">
      <c r="A2960" s="61">
        <v>1.517822984E9</v>
      </c>
      <c r="B2960" s="61">
        <v>1.0</v>
      </c>
      <c r="C2960" s="61">
        <v>725.0</v>
      </c>
      <c r="D2960" s="57" t="s">
        <v>377</v>
      </c>
      <c r="E2960" s="62" t="str">
        <f t="shared" si="1"/>
        <v>Test</v>
      </c>
      <c r="F2960" s="53" t="str">
        <f t="shared" si="2"/>
        <v>Beijing_1</v>
      </c>
      <c r="G2960" s="53">
        <f t="shared" si="3"/>
        <v>0.831798144</v>
      </c>
    </row>
    <row r="2961">
      <c r="A2961" s="61">
        <v>1.514636509E9</v>
      </c>
      <c r="B2961" s="61">
        <v>1.0</v>
      </c>
      <c r="C2961" s="61">
        <v>3018.0</v>
      </c>
      <c r="D2961" s="57" t="s">
        <v>377</v>
      </c>
      <c r="E2961" s="62" t="str">
        <f t="shared" si="1"/>
        <v>Test</v>
      </c>
      <c r="F2961" s="53" t="str">
        <f t="shared" si="2"/>
        <v>Beijing_1</v>
      </c>
      <c r="G2961" s="53">
        <f t="shared" si="3"/>
        <v>0.4588137641</v>
      </c>
    </row>
    <row r="2962">
      <c r="A2962" s="61">
        <v>1.516114998E9</v>
      </c>
      <c r="B2962" s="61">
        <v>1.0</v>
      </c>
      <c r="C2962" s="61">
        <v>1757.0</v>
      </c>
      <c r="D2962" s="57" t="s">
        <v>377</v>
      </c>
      <c r="E2962" s="62" t="str">
        <f t="shared" si="1"/>
        <v>Test</v>
      </c>
      <c r="F2962" s="53" t="str">
        <f t="shared" si="2"/>
        <v>Beijing_1</v>
      </c>
      <c r="G2962" s="53">
        <f t="shared" si="3"/>
        <v>0.8988080411</v>
      </c>
    </row>
    <row r="2963">
      <c r="A2963" s="61">
        <v>1.513815166E9</v>
      </c>
      <c r="B2963" s="61">
        <v>1.0</v>
      </c>
      <c r="C2963" s="61">
        <v>2826.0</v>
      </c>
      <c r="D2963" s="57" t="s">
        <v>377</v>
      </c>
      <c r="E2963" s="62" t="str">
        <f t="shared" si="1"/>
        <v>Test</v>
      </c>
      <c r="F2963" s="53" t="str">
        <f t="shared" si="2"/>
        <v>Beijing_1</v>
      </c>
      <c r="G2963" s="53">
        <f t="shared" si="3"/>
        <v>0.01583887918</v>
      </c>
    </row>
    <row r="2964">
      <c r="A2964" s="61">
        <v>1.511613343E9</v>
      </c>
      <c r="B2964" s="61">
        <v>1.0</v>
      </c>
      <c r="C2964" s="61">
        <v>532.0</v>
      </c>
      <c r="D2964" s="57" t="s">
        <v>377</v>
      </c>
      <c r="E2964" s="62" t="str">
        <f t="shared" si="1"/>
        <v>Test</v>
      </c>
      <c r="F2964" s="53" t="str">
        <f t="shared" si="2"/>
        <v>Beijing_1</v>
      </c>
      <c r="G2964" s="53">
        <f t="shared" si="3"/>
        <v>0.8160312395</v>
      </c>
    </row>
    <row r="2965">
      <c r="A2965" s="61">
        <v>1.512652539E9</v>
      </c>
      <c r="B2965" s="61">
        <v>1.0</v>
      </c>
      <c r="C2965" s="61">
        <v>1839.0</v>
      </c>
      <c r="D2965" s="57" t="s">
        <v>377</v>
      </c>
      <c r="E2965" s="62" t="str">
        <f t="shared" si="1"/>
        <v>Test</v>
      </c>
      <c r="F2965" s="53" t="str">
        <f t="shared" si="2"/>
        <v>Beijing_1</v>
      </c>
      <c r="G2965" s="53">
        <f t="shared" si="3"/>
        <v>0.8944198248</v>
      </c>
    </row>
    <row r="2966">
      <c r="A2966" s="61">
        <v>1.519855487E9</v>
      </c>
      <c r="B2966" s="61">
        <v>1.0</v>
      </c>
      <c r="C2966" s="61">
        <v>2707.0</v>
      </c>
      <c r="D2966" s="57" t="s">
        <v>377</v>
      </c>
      <c r="E2966" s="62" t="str">
        <f t="shared" si="1"/>
        <v>Test</v>
      </c>
      <c r="F2966" s="53" t="str">
        <f t="shared" si="2"/>
        <v>Beijing_1</v>
      </c>
      <c r="G2966" s="53">
        <f t="shared" si="3"/>
        <v>0.3823274675</v>
      </c>
    </row>
    <row r="2967">
      <c r="A2967" s="61">
        <v>1.515414334E9</v>
      </c>
      <c r="B2967" s="61">
        <v>1.0</v>
      </c>
      <c r="C2967" s="61">
        <v>1239.0</v>
      </c>
      <c r="D2967" s="57" t="s">
        <v>377</v>
      </c>
      <c r="E2967" s="62" t="str">
        <f t="shared" si="1"/>
        <v>Test</v>
      </c>
      <c r="F2967" s="53" t="str">
        <f t="shared" si="2"/>
        <v>Beijing_1</v>
      </c>
      <c r="G2967" s="53">
        <f t="shared" si="3"/>
        <v>0.5865321478</v>
      </c>
    </row>
    <row r="2968">
      <c r="A2968" s="61">
        <v>1.511305659E9</v>
      </c>
      <c r="B2968" s="61">
        <v>1.0</v>
      </c>
      <c r="C2968" s="61">
        <v>2353.0</v>
      </c>
      <c r="D2968" s="57" t="s">
        <v>377</v>
      </c>
      <c r="E2968" s="62" t="str">
        <f t="shared" si="1"/>
        <v>Test</v>
      </c>
      <c r="F2968" s="53" t="str">
        <f t="shared" si="2"/>
        <v>Beijing_1</v>
      </c>
      <c r="G2968" s="53">
        <f t="shared" si="3"/>
        <v>0.3348999599</v>
      </c>
    </row>
    <row r="2969">
      <c r="A2969" s="61">
        <v>1.515594286E9</v>
      </c>
      <c r="B2969" s="61">
        <v>1.0</v>
      </c>
      <c r="C2969" s="61">
        <v>2686.0</v>
      </c>
      <c r="D2969" s="57" t="s">
        <v>377</v>
      </c>
      <c r="E2969" s="62" t="str">
        <f t="shared" si="1"/>
        <v>Test</v>
      </c>
      <c r="F2969" s="53" t="str">
        <f t="shared" si="2"/>
        <v>Beijing_1</v>
      </c>
      <c r="G2969" s="53">
        <f t="shared" si="3"/>
        <v>0.1863859496</v>
      </c>
    </row>
    <row r="2970">
      <c r="A2970" s="61">
        <v>1.517508158E9</v>
      </c>
      <c r="B2970" s="61">
        <v>1.0</v>
      </c>
      <c r="C2970" s="61">
        <v>2359.0</v>
      </c>
      <c r="D2970" s="57" t="s">
        <v>377</v>
      </c>
      <c r="E2970" s="62" t="str">
        <f t="shared" si="1"/>
        <v>Test</v>
      </c>
      <c r="F2970" s="53" t="str">
        <f t="shared" si="2"/>
        <v>Beijing_1</v>
      </c>
      <c r="G2970" s="53">
        <f t="shared" si="3"/>
        <v>0.824850501</v>
      </c>
    </row>
    <row r="2971">
      <c r="A2971" s="61">
        <v>1.513614607E9</v>
      </c>
      <c r="B2971" s="61">
        <v>1.0</v>
      </c>
      <c r="C2971" s="61">
        <v>468.0</v>
      </c>
      <c r="D2971" s="57" t="s">
        <v>377</v>
      </c>
      <c r="E2971" s="62" t="str">
        <f t="shared" si="1"/>
        <v>Test</v>
      </c>
      <c r="F2971" s="53" t="str">
        <f t="shared" si="2"/>
        <v>Beijing_1</v>
      </c>
      <c r="G2971" s="53">
        <f t="shared" si="3"/>
        <v>0.6961093392</v>
      </c>
    </row>
    <row r="2972">
      <c r="A2972" s="61">
        <v>1.514352415E9</v>
      </c>
      <c r="B2972" s="61">
        <v>1.0</v>
      </c>
      <c r="C2972" s="61">
        <v>897.0</v>
      </c>
      <c r="D2972" s="57" t="s">
        <v>377</v>
      </c>
      <c r="E2972" s="62" t="str">
        <f t="shared" si="1"/>
        <v>Test</v>
      </c>
      <c r="F2972" s="53" t="str">
        <f t="shared" si="2"/>
        <v>Beijing_1</v>
      </c>
      <c r="G2972" s="53">
        <f t="shared" si="3"/>
        <v>0.936550807</v>
      </c>
    </row>
    <row r="2973">
      <c r="A2973" s="61">
        <v>1.519751425E9</v>
      </c>
      <c r="B2973" s="61">
        <v>1.0</v>
      </c>
      <c r="C2973" s="61">
        <v>4001.0</v>
      </c>
      <c r="D2973" s="57" t="s">
        <v>377</v>
      </c>
      <c r="E2973" s="62" t="str">
        <f t="shared" si="1"/>
        <v>Test</v>
      </c>
      <c r="F2973" s="53" t="str">
        <f t="shared" si="2"/>
        <v>Beijing_1</v>
      </c>
      <c r="G2973" s="53">
        <f t="shared" si="3"/>
        <v>0.8199414208</v>
      </c>
    </row>
    <row r="2974">
      <c r="A2974" s="61">
        <v>1.517476016E9</v>
      </c>
      <c r="B2974" s="61">
        <v>1.0</v>
      </c>
      <c r="C2974" s="61">
        <v>3654.0</v>
      </c>
      <c r="D2974" s="57" t="s">
        <v>377</v>
      </c>
      <c r="E2974" s="62" t="str">
        <f t="shared" si="1"/>
        <v>Test</v>
      </c>
      <c r="F2974" s="53" t="str">
        <f t="shared" si="2"/>
        <v>Beijing_1</v>
      </c>
      <c r="G2974" s="53">
        <f t="shared" si="3"/>
        <v>0.5541927541</v>
      </c>
    </row>
    <row r="2975">
      <c r="A2975" s="61">
        <v>1.519807158E9</v>
      </c>
      <c r="B2975" s="61">
        <v>1.0</v>
      </c>
      <c r="C2975" s="61">
        <v>1767.0</v>
      </c>
      <c r="D2975" s="57" t="s">
        <v>377</v>
      </c>
      <c r="E2975" s="62" t="str">
        <f t="shared" si="1"/>
        <v>Test</v>
      </c>
      <c r="F2975" s="53" t="str">
        <f t="shared" si="2"/>
        <v>Beijing_1</v>
      </c>
      <c r="G2975" s="53">
        <f t="shared" si="3"/>
        <v>0.20955641</v>
      </c>
    </row>
    <row r="2976">
      <c r="A2976" s="61">
        <v>1.519323416E9</v>
      </c>
      <c r="B2976" s="61">
        <v>1.0</v>
      </c>
      <c r="C2976" s="61">
        <v>1349.0</v>
      </c>
      <c r="D2976" s="57" t="s">
        <v>377</v>
      </c>
      <c r="E2976" s="62" t="str">
        <f t="shared" si="1"/>
        <v>Test</v>
      </c>
      <c r="F2976" s="53" t="str">
        <f t="shared" si="2"/>
        <v>Beijing_1</v>
      </c>
      <c r="G2976" s="53">
        <f t="shared" si="3"/>
        <v>0.4604124769</v>
      </c>
    </row>
    <row r="2977">
      <c r="A2977" s="61">
        <v>1.511368694E9</v>
      </c>
      <c r="B2977" s="61">
        <v>1.0</v>
      </c>
      <c r="C2977" s="61">
        <v>557.0</v>
      </c>
      <c r="D2977" s="57" t="s">
        <v>377</v>
      </c>
      <c r="E2977" s="62" t="str">
        <f t="shared" si="1"/>
        <v>Test</v>
      </c>
      <c r="F2977" s="53" t="str">
        <f t="shared" si="2"/>
        <v>Beijing_1</v>
      </c>
      <c r="G2977" s="53">
        <f t="shared" si="3"/>
        <v>0.9046521418</v>
      </c>
    </row>
    <row r="2978">
      <c r="A2978" s="61">
        <v>1.516690625E9</v>
      </c>
      <c r="B2978" s="61">
        <v>1.0</v>
      </c>
      <c r="C2978" s="61">
        <v>1611.0</v>
      </c>
      <c r="D2978" s="57" t="s">
        <v>377</v>
      </c>
      <c r="E2978" s="62" t="str">
        <f t="shared" si="1"/>
        <v>Test</v>
      </c>
      <c r="F2978" s="53" t="str">
        <f t="shared" si="2"/>
        <v>Beijing_1</v>
      </c>
      <c r="G2978" s="53">
        <f t="shared" si="3"/>
        <v>0.2845984079</v>
      </c>
    </row>
    <row r="2979">
      <c r="A2979" s="61">
        <v>1.514407005E9</v>
      </c>
      <c r="B2979" s="61">
        <v>1.0</v>
      </c>
      <c r="C2979" s="61">
        <v>2247.0</v>
      </c>
      <c r="D2979" s="57" t="s">
        <v>377</v>
      </c>
      <c r="E2979" s="62" t="str">
        <f t="shared" si="1"/>
        <v>Test</v>
      </c>
      <c r="F2979" s="53" t="str">
        <f t="shared" si="2"/>
        <v>Beijing_1</v>
      </c>
      <c r="G2979" s="53">
        <f t="shared" si="3"/>
        <v>0.400029824</v>
      </c>
    </row>
    <row r="2980">
      <c r="A2980" s="61">
        <v>1.513016435E9</v>
      </c>
      <c r="B2980" s="61">
        <v>1.0</v>
      </c>
      <c r="C2980" s="61">
        <v>1098.0</v>
      </c>
      <c r="D2980" s="57" t="s">
        <v>377</v>
      </c>
      <c r="E2980" s="62" t="str">
        <f t="shared" si="1"/>
        <v>Test</v>
      </c>
      <c r="F2980" s="53" t="str">
        <f t="shared" si="2"/>
        <v>Beijing_1</v>
      </c>
      <c r="G2980" s="53">
        <f t="shared" si="3"/>
        <v>0.018213497</v>
      </c>
    </row>
    <row r="2981">
      <c r="A2981" s="61">
        <v>1.512784484E9</v>
      </c>
      <c r="B2981" s="61">
        <v>1.0</v>
      </c>
      <c r="C2981" s="61">
        <v>2704.0</v>
      </c>
      <c r="D2981" s="57" t="s">
        <v>377</v>
      </c>
      <c r="E2981" s="62" t="str">
        <f t="shared" si="1"/>
        <v>Test</v>
      </c>
      <c r="F2981" s="53" t="str">
        <f t="shared" si="2"/>
        <v>Beijing_1</v>
      </c>
      <c r="G2981" s="53">
        <f t="shared" si="3"/>
        <v>0.5241939158</v>
      </c>
    </row>
    <row r="2982">
      <c r="A2982" s="61">
        <v>1.514845694E9</v>
      </c>
      <c r="B2982" s="61">
        <v>1.0</v>
      </c>
      <c r="C2982" s="61">
        <v>1762.0</v>
      </c>
      <c r="D2982" s="57" t="s">
        <v>377</v>
      </c>
      <c r="E2982" s="62" t="str">
        <f t="shared" si="1"/>
        <v>Test</v>
      </c>
      <c r="F2982" s="53" t="str">
        <f t="shared" si="2"/>
        <v>Beijing_1</v>
      </c>
      <c r="G2982" s="53">
        <f t="shared" si="3"/>
        <v>0.7001314829</v>
      </c>
    </row>
    <row r="2983">
      <c r="A2983" s="61">
        <v>1.515080224E9</v>
      </c>
      <c r="B2983" s="61">
        <v>1.0</v>
      </c>
      <c r="C2983" s="61">
        <v>3301.0</v>
      </c>
      <c r="D2983" s="57" t="s">
        <v>377</v>
      </c>
      <c r="E2983" s="62" t="str">
        <f t="shared" si="1"/>
        <v>Test</v>
      </c>
      <c r="F2983" s="53" t="str">
        <f t="shared" si="2"/>
        <v>Beijing_1</v>
      </c>
      <c r="G2983" s="53">
        <f t="shared" si="3"/>
        <v>0.6242737924</v>
      </c>
    </row>
    <row r="2984">
      <c r="A2984" s="61">
        <v>1.515104368E9</v>
      </c>
      <c r="B2984" s="61">
        <v>1.0</v>
      </c>
      <c r="C2984" s="61">
        <v>2369.0</v>
      </c>
      <c r="D2984" s="57" t="s">
        <v>377</v>
      </c>
      <c r="E2984" s="62" t="str">
        <f t="shared" si="1"/>
        <v>Test</v>
      </c>
      <c r="F2984" s="53" t="str">
        <f t="shared" si="2"/>
        <v>Beijing_1</v>
      </c>
      <c r="G2984" s="53">
        <f t="shared" si="3"/>
        <v>0.4186769874</v>
      </c>
    </row>
    <row r="2985">
      <c r="A2985" s="61">
        <v>1.517282373E9</v>
      </c>
      <c r="B2985" s="61">
        <v>1.0</v>
      </c>
      <c r="C2985" s="61">
        <v>2225.0</v>
      </c>
      <c r="D2985" s="57" t="s">
        <v>377</v>
      </c>
      <c r="E2985" s="62" t="str">
        <f t="shared" si="1"/>
        <v>Test</v>
      </c>
      <c r="F2985" s="53" t="str">
        <f t="shared" si="2"/>
        <v>Beijing_1</v>
      </c>
      <c r="G2985" s="53">
        <f t="shared" si="3"/>
        <v>0.4851938027</v>
      </c>
    </row>
    <row r="2986">
      <c r="A2986" s="61">
        <v>1.518201484E9</v>
      </c>
      <c r="B2986" s="61">
        <v>1.0</v>
      </c>
      <c r="C2986" s="61">
        <v>894.0</v>
      </c>
      <c r="D2986" s="57" t="s">
        <v>377</v>
      </c>
      <c r="E2986" s="62" t="str">
        <f t="shared" si="1"/>
        <v>Test</v>
      </c>
      <c r="F2986" s="53" t="str">
        <f t="shared" si="2"/>
        <v>Beijing_1</v>
      </c>
      <c r="G2986" s="53">
        <f t="shared" si="3"/>
        <v>0.5539640267</v>
      </c>
    </row>
    <row r="2987">
      <c r="A2987" s="61">
        <v>1.516200957E9</v>
      </c>
      <c r="B2987" s="61">
        <v>1.0</v>
      </c>
      <c r="C2987" s="61">
        <v>1362.0</v>
      </c>
      <c r="D2987" s="57" t="s">
        <v>377</v>
      </c>
      <c r="E2987" s="62" t="str">
        <f t="shared" si="1"/>
        <v>Test</v>
      </c>
      <c r="F2987" s="53" t="str">
        <f t="shared" si="2"/>
        <v>Beijing_1</v>
      </c>
      <c r="G2987" s="53">
        <f t="shared" si="3"/>
        <v>0.8630021492</v>
      </c>
    </row>
    <row r="2988">
      <c r="A2988" s="61">
        <v>1.514247636E9</v>
      </c>
      <c r="B2988" s="61">
        <v>1.0</v>
      </c>
      <c r="C2988" s="61">
        <v>1278.0</v>
      </c>
      <c r="D2988" s="57" t="s">
        <v>377</v>
      </c>
      <c r="E2988" s="62" t="str">
        <f t="shared" si="1"/>
        <v>Test</v>
      </c>
      <c r="F2988" s="53" t="str">
        <f t="shared" si="2"/>
        <v>Beijing_1</v>
      </c>
      <c r="G2988" s="53">
        <f t="shared" si="3"/>
        <v>0.7225683392</v>
      </c>
    </row>
    <row r="2989">
      <c r="A2989" s="61">
        <v>1.519697238E9</v>
      </c>
      <c r="B2989" s="61">
        <v>1.0</v>
      </c>
      <c r="C2989" s="61">
        <v>2913.0</v>
      </c>
      <c r="D2989" s="57" t="s">
        <v>377</v>
      </c>
      <c r="E2989" s="62" t="str">
        <f t="shared" si="1"/>
        <v>Test</v>
      </c>
      <c r="F2989" s="53" t="str">
        <f t="shared" si="2"/>
        <v>Beijing_1</v>
      </c>
      <c r="G2989" s="53">
        <f t="shared" si="3"/>
        <v>0.4567466377</v>
      </c>
    </row>
    <row r="2990">
      <c r="A2990" s="61">
        <v>1.513922384E9</v>
      </c>
      <c r="B2990" s="61">
        <v>1.0</v>
      </c>
      <c r="C2990" s="61">
        <v>239.0</v>
      </c>
      <c r="D2990" s="57" t="s">
        <v>377</v>
      </c>
      <c r="E2990" s="62" t="str">
        <f t="shared" si="1"/>
        <v>Test</v>
      </c>
      <c r="F2990" s="53" t="str">
        <f t="shared" si="2"/>
        <v>Beijing_1</v>
      </c>
      <c r="G2990" s="53">
        <f t="shared" si="3"/>
        <v>0.9179908716</v>
      </c>
    </row>
    <row r="2991">
      <c r="A2991" s="61">
        <v>1.518522005E9</v>
      </c>
      <c r="B2991" s="61">
        <v>1.0</v>
      </c>
      <c r="C2991" s="61">
        <v>3992.0</v>
      </c>
      <c r="D2991" s="57" t="s">
        <v>377</v>
      </c>
      <c r="E2991" s="62" t="str">
        <f t="shared" si="1"/>
        <v>Test</v>
      </c>
      <c r="F2991" s="53" t="str">
        <f t="shared" si="2"/>
        <v>Beijing_1</v>
      </c>
      <c r="G2991" s="53">
        <f t="shared" si="3"/>
        <v>0.8820124027</v>
      </c>
    </row>
    <row r="2992">
      <c r="A2992" s="61">
        <v>1.517892553E9</v>
      </c>
      <c r="B2992" s="61">
        <v>1.0</v>
      </c>
      <c r="C2992" s="61">
        <v>981.0</v>
      </c>
      <c r="D2992" s="57" t="s">
        <v>377</v>
      </c>
      <c r="E2992" s="62" t="str">
        <f t="shared" si="1"/>
        <v>Test</v>
      </c>
      <c r="F2992" s="53" t="str">
        <f t="shared" si="2"/>
        <v>Beijing_1</v>
      </c>
      <c r="G2992" s="53">
        <f t="shared" si="3"/>
        <v>0.04934205982</v>
      </c>
    </row>
    <row r="2993">
      <c r="A2993" s="61">
        <v>1.515253099E9</v>
      </c>
      <c r="B2993" s="61">
        <v>1.0</v>
      </c>
      <c r="C2993" s="61">
        <v>3373.0</v>
      </c>
      <c r="D2993" s="57" t="s">
        <v>377</v>
      </c>
      <c r="E2993" s="62" t="str">
        <f t="shared" si="1"/>
        <v>Test</v>
      </c>
      <c r="F2993" s="53" t="str">
        <f t="shared" si="2"/>
        <v>Beijing_1</v>
      </c>
      <c r="G2993" s="53">
        <f t="shared" si="3"/>
        <v>0.6220979888</v>
      </c>
    </row>
    <row r="2994">
      <c r="A2994" s="61">
        <v>1.517036094E9</v>
      </c>
      <c r="B2994" s="61">
        <v>1.0</v>
      </c>
      <c r="C2994" s="61">
        <v>1013.0</v>
      </c>
      <c r="D2994" s="57" t="s">
        <v>377</v>
      </c>
      <c r="E2994" s="62" t="str">
        <f t="shared" si="1"/>
        <v>Test</v>
      </c>
      <c r="F2994" s="53" t="str">
        <f t="shared" si="2"/>
        <v>Beijing_1</v>
      </c>
      <c r="G2994" s="53">
        <f t="shared" si="3"/>
        <v>0.3548966227</v>
      </c>
    </row>
    <row r="2995">
      <c r="A2995" s="61">
        <v>1.513095526E9</v>
      </c>
      <c r="B2995" s="61">
        <v>1.0</v>
      </c>
      <c r="C2995" s="61">
        <v>2542.0</v>
      </c>
      <c r="D2995" s="57" t="s">
        <v>377</v>
      </c>
      <c r="E2995" s="62" t="str">
        <f t="shared" si="1"/>
        <v>Test</v>
      </c>
      <c r="F2995" s="53" t="str">
        <f t="shared" si="2"/>
        <v>Beijing_1</v>
      </c>
      <c r="G2995" s="53">
        <f t="shared" si="3"/>
        <v>0.7278079533</v>
      </c>
    </row>
    <row r="2996">
      <c r="A2996" s="61">
        <v>1.511623259E9</v>
      </c>
      <c r="B2996" s="61">
        <v>1.0</v>
      </c>
      <c r="C2996" s="61">
        <v>2071.0</v>
      </c>
      <c r="D2996" s="57" t="s">
        <v>377</v>
      </c>
      <c r="E2996" s="62" t="str">
        <f t="shared" si="1"/>
        <v>Test</v>
      </c>
      <c r="F2996" s="53" t="str">
        <f t="shared" si="2"/>
        <v>Beijing_1</v>
      </c>
      <c r="G2996" s="53">
        <f t="shared" si="3"/>
        <v>0.8474548641</v>
      </c>
    </row>
    <row r="2997">
      <c r="A2997" s="61">
        <v>1.513095126E9</v>
      </c>
      <c r="B2997" s="61">
        <v>1.0</v>
      </c>
      <c r="C2997" s="61">
        <v>3183.0</v>
      </c>
      <c r="D2997" s="57" t="s">
        <v>377</v>
      </c>
      <c r="E2997" s="62" t="str">
        <f t="shared" si="1"/>
        <v>Test</v>
      </c>
      <c r="F2997" s="53" t="str">
        <f t="shared" si="2"/>
        <v>Beijing_1</v>
      </c>
      <c r="G2997" s="53">
        <f t="shared" si="3"/>
        <v>0.0001161151949</v>
      </c>
    </row>
    <row r="2998">
      <c r="A2998" s="61">
        <v>1.511537444E9</v>
      </c>
      <c r="B2998" s="61">
        <v>1.0</v>
      </c>
      <c r="C2998" s="61">
        <v>1003.0</v>
      </c>
      <c r="D2998" s="57" t="s">
        <v>377</v>
      </c>
      <c r="E2998" s="62" t="str">
        <f t="shared" si="1"/>
        <v>Test</v>
      </c>
      <c r="F2998" s="53" t="str">
        <f t="shared" si="2"/>
        <v>Beijing_1</v>
      </c>
      <c r="G2998" s="53">
        <f t="shared" si="3"/>
        <v>0.07874488855</v>
      </c>
    </row>
    <row r="2999">
      <c r="A2999" s="61">
        <v>1.519931857E9</v>
      </c>
      <c r="B2999" s="61">
        <v>1.0</v>
      </c>
      <c r="C2999" s="61">
        <v>2335.0</v>
      </c>
      <c r="D2999" s="57" t="s">
        <v>377</v>
      </c>
      <c r="E2999" s="62" t="str">
        <f t="shared" si="1"/>
        <v>Test</v>
      </c>
      <c r="F2999" s="53" t="str">
        <f t="shared" si="2"/>
        <v>Beijing_1</v>
      </c>
      <c r="G2999" s="53">
        <f t="shared" si="3"/>
        <v>0.6357613596</v>
      </c>
    </row>
    <row r="3000">
      <c r="A3000" s="61">
        <v>1.517241234E9</v>
      </c>
      <c r="B3000" s="61">
        <v>1.0</v>
      </c>
      <c r="C3000" s="61">
        <v>2304.0</v>
      </c>
      <c r="D3000" s="57" t="s">
        <v>377</v>
      </c>
      <c r="E3000" s="62" t="str">
        <f t="shared" si="1"/>
        <v>Test</v>
      </c>
      <c r="F3000" s="53" t="str">
        <f t="shared" si="2"/>
        <v>Beijing_1</v>
      </c>
      <c r="G3000" s="53">
        <f t="shared" si="3"/>
        <v>0.587481443</v>
      </c>
    </row>
    <row r="3001">
      <c r="A3001" s="61">
        <v>1.514565574E9</v>
      </c>
      <c r="B3001" s="61">
        <v>1.0</v>
      </c>
      <c r="C3001" s="61">
        <v>543.0</v>
      </c>
      <c r="D3001" s="57" t="s">
        <v>377</v>
      </c>
      <c r="E3001" s="62" t="str">
        <f t="shared" si="1"/>
        <v>Test</v>
      </c>
      <c r="F3001" s="53" t="str">
        <f t="shared" si="2"/>
        <v>Beijing_1</v>
      </c>
      <c r="G3001" s="53">
        <f t="shared" si="3"/>
        <v>0.5365595255</v>
      </c>
    </row>
    <row r="3002">
      <c r="A3002" s="61">
        <v>1.513097133E9</v>
      </c>
      <c r="B3002" s="61">
        <v>1.0</v>
      </c>
      <c r="C3002" s="61">
        <v>2238.0</v>
      </c>
      <c r="D3002" s="57" t="s">
        <v>377</v>
      </c>
      <c r="E3002" s="62" t="str">
        <f t="shared" si="1"/>
        <v>Test</v>
      </c>
      <c r="F3002" s="53" t="str">
        <f t="shared" si="2"/>
        <v>Beijing_1</v>
      </c>
      <c r="G3002" s="53">
        <f t="shared" si="3"/>
        <v>0.6203561287</v>
      </c>
    </row>
    <row r="3003">
      <c r="A3003" s="61">
        <v>1.514265259E9</v>
      </c>
      <c r="B3003" s="61">
        <v>1.0</v>
      </c>
      <c r="C3003" s="61">
        <v>3306.0</v>
      </c>
      <c r="D3003" s="57" t="s">
        <v>377</v>
      </c>
      <c r="E3003" s="62" t="str">
        <f t="shared" si="1"/>
        <v>Test</v>
      </c>
      <c r="F3003" s="53" t="str">
        <f t="shared" si="2"/>
        <v>Beijing_1</v>
      </c>
      <c r="G3003" s="53">
        <f t="shared" si="3"/>
        <v>0.1993606235</v>
      </c>
    </row>
    <row r="3004">
      <c r="A3004" s="61">
        <v>1.517772869E9</v>
      </c>
      <c r="B3004" s="61">
        <v>1.0</v>
      </c>
      <c r="C3004" s="61">
        <v>3474.0</v>
      </c>
      <c r="D3004" s="57" t="s">
        <v>377</v>
      </c>
      <c r="E3004" s="62" t="str">
        <f t="shared" si="1"/>
        <v>Test</v>
      </c>
      <c r="F3004" s="53" t="str">
        <f t="shared" si="2"/>
        <v>Beijing_1</v>
      </c>
      <c r="G3004" s="53">
        <f t="shared" si="3"/>
        <v>0.2404905746</v>
      </c>
    </row>
    <row r="3005">
      <c r="A3005" s="61">
        <v>1.516758035E9</v>
      </c>
      <c r="B3005" s="61">
        <v>1.0</v>
      </c>
      <c r="C3005" s="61">
        <v>3021.0</v>
      </c>
      <c r="D3005" s="57" t="s">
        <v>377</v>
      </c>
      <c r="E3005" s="62" t="str">
        <f t="shared" si="1"/>
        <v>Test</v>
      </c>
      <c r="F3005" s="53" t="str">
        <f t="shared" si="2"/>
        <v>Beijing_1</v>
      </c>
      <c r="G3005" s="53">
        <f t="shared" si="3"/>
        <v>0.9137788022</v>
      </c>
    </row>
    <row r="3006">
      <c r="A3006" s="61">
        <v>1.514579473E9</v>
      </c>
      <c r="B3006" s="61">
        <v>1.0</v>
      </c>
      <c r="C3006" s="61">
        <v>3170.0</v>
      </c>
      <c r="D3006" s="57" t="s">
        <v>377</v>
      </c>
      <c r="E3006" s="62" t="str">
        <f t="shared" si="1"/>
        <v>Test</v>
      </c>
      <c r="F3006" s="53" t="str">
        <f t="shared" si="2"/>
        <v>Beijing_1</v>
      </c>
      <c r="G3006" s="53">
        <f t="shared" si="3"/>
        <v>0.1201849982</v>
      </c>
    </row>
    <row r="3007">
      <c r="A3007" s="61">
        <v>1.517356703E9</v>
      </c>
      <c r="B3007" s="61">
        <v>1.0</v>
      </c>
      <c r="C3007" s="61">
        <v>3147.0</v>
      </c>
      <c r="D3007" s="57" t="s">
        <v>377</v>
      </c>
      <c r="E3007" s="62" t="str">
        <f t="shared" si="1"/>
        <v>Test</v>
      </c>
      <c r="F3007" s="53" t="str">
        <f t="shared" si="2"/>
        <v>Beijing_1</v>
      </c>
      <c r="G3007" s="53">
        <f t="shared" si="3"/>
        <v>0.8258368998</v>
      </c>
    </row>
    <row r="3008">
      <c r="A3008" s="61">
        <v>1.512000975E9</v>
      </c>
      <c r="B3008" s="61">
        <v>1.0</v>
      </c>
      <c r="C3008" s="61">
        <v>175.0</v>
      </c>
      <c r="D3008" s="57" t="s">
        <v>377</v>
      </c>
      <c r="E3008" s="62" t="str">
        <f t="shared" si="1"/>
        <v>Test</v>
      </c>
      <c r="F3008" s="53" t="str">
        <f t="shared" si="2"/>
        <v>Beijing_1</v>
      </c>
      <c r="G3008" s="53">
        <f t="shared" si="3"/>
        <v>0.9637088954</v>
      </c>
    </row>
    <row r="3009">
      <c r="A3009" s="61">
        <v>1.514433729E9</v>
      </c>
      <c r="B3009" s="61">
        <v>1.0</v>
      </c>
      <c r="C3009" s="61">
        <v>265.0</v>
      </c>
      <c r="D3009" s="57" t="s">
        <v>377</v>
      </c>
      <c r="E3009" s="62" t="str">
        <f t="shared" si="1"/>
        <v>Test</v>
      </c>
      <c r="F3009" s="53" t="str">
        <f t="shared" si="2"/>
        <v>Beijing_1</v>
      </c>
      <c r="G3009" s="53">
        <f t="shared" si="3"/>
        <v>0.7823744217</v>
      </c>
    </row>
    <row r="3010">
      <c r="A3010" s="61">
        <v>1.511767474E9</v>
      </c>
      <c r="B3010" s="61">
        <v>1.0</v>
      </c>
      <c r="C3010" s="61">
        <v>2312.0</v>
      </c>
      <c r="D3010" s="57" t="s">
        <v>377</v>
      </c>
      <c r="E3010" s="62" t="str">
        <f t="shared" si="1"/>
        <v>Control</v>
      </c>
      <c r="F3010" s="53" t="str">
        <f t="shared" si="2"/>
        <v>Beijing_1</v>
      </c>
      <c r="G3010" s="53">
        <f t="shared" si="3"/>
        <v>0.1341036997</v>
      </c>
    </row>
    <row r="3011">
      <c r="A3011" s="61">
        <v>1.518774957E9</v>
      </c>
      <c r="B3011" s="61">
        <v>1.0</v>
      </c>
      <c r="C3011" s="61">
        <v>3121.0</v>
      </c>
      <c r="D3011" s="57" t="s">
        <v>377</v>
      </c>
      <c r="E3011" s="62" t="str">
        <f t="shared" si="1"/>
        <v>Control</v>
      </c>
      <c r="F3011" s="53" t="str">
        <f t="shared" si="2"/>
        <v>Beijing_1</v>
      </c>
      <c r="G3011" s="53">
        <f t="shared" si="3"/>
        <v>0.08648099949</v>
      </c>
    </row>
    <row r="3012">
      <c r="A3012" s="61">
        <v>1.518865964E9</v>
      </c>
      <c r="B3012" s="61">
        <v>1.0</v>
      </c>
      <c r="C3012" s="61">
        <v>4493.0</v>
      </c>
      <c r="D3012" s="57" t="s">
        <v>377</v>
      </c>
      <c r="E3012" s="62" t="str">
        <f t="shared" si="1"/>
        <v>Control</v>
      </c>
      <c r="F3012" s="53" t="str">
        <f t="shared" si="2"/>
        <v>Beijing_1</v>
      </c>
      <c r="G3012" s="53">
        <f t="shared" si="3"/>
        <v>0.1313205246</v>
      </c>
    </row>
    <row r="3013">
      <c r="A3013" s="61">
        <v>1.512334184E9</v>
      </c>
      <c r="B3013" s="61">
        <v>1.0</v>
      </c>
      <c r="C3013" s="61">
        <v>2823.0</v>
      </c>
      <c r="D3013" s="57" t="s">
        <v>377</v>
      </c>
      <c r="E3013" s="62" t="str">
        <f t="shared" si="1"/>
        <v>Control</v>
      </c>
      <c r="F3013" s="53" t="str">
        <f t="shared" si="2"/>
        <v>Beijing_1</v>
      </c>
      <c r="G3013" s="53">
        <f t="shared" si="3"/>
        <v>0.7794653728</v>
      </c>
    </row>
    <row r="3014">
      <c r="A3014" s="61">
        <v>1.512533157E9</v>
      </c>
      <c r="B3014" s="61">
        <v>1.0</v>
      </c>
      <c r="C3014" s="61">
        <v>96.0</v>
      </c>
      <c r="D3014" s="57" t="s">
        <v>377</v>
      </c>
      <c r="E3014" s="62" t="str">
        <f t="shared" si="1"/>
        <v>Control</v>
      </c>
      <c r="F3014" s="53" t="str">
        <f t="shared" si="2"/>
        <v>Beijing_1</v>
      </c>
      <c r="G3014" s="53">
        <f t="shared" si="3"/>
        <v>0.7564433438</v>
      </c>
    </row>
    <row r="3015">
      <c r="A3015" s="61">
        <v>1.516320807E9</v>
      </c>
      <c r="B3015" s="61">
        <v>1.0</v>
      </c>
      <c r="C3015" s="61">
        <v>134.0</v>
      </c>
      <c r="D3015" s="57" t="s">
        <v>377</v>
      </c>
      <c r="E3015" s="62" t="str">
        <f t="shared" si="1"/>
        <v>Control</v>
      </c>
      <c r="F3015" s="53" t="str">
        <f t="shared" si="2"/>
        <v>Beijing_1</v>
      </c>
      <c r="G3015" s="53">
        <f t="shared" si="3"/>
        <v>0.5592130663</v>
      </c>
    </row>
    <row r="3016">
      <c r="A3016" s="61">
        <v>1.511704488E9</v>
      </c>
      <c r="B3016" s="61">
        <v>1.0</v>
      </c>
      <c r="C3016" s="61">
        <v>1873.0</v>
      </c>
      <c r="D3016" s="57" t="s">
        <v>377</v>
      </c>
      <c r="E3016" s="62" t="str">
        <f t="shared" si="1"/>
        <v>Control</v>
      </c>
      <c r="F3016" s="53" t="str">
        <f t="shared" si="2"/>
        <v>Beijing_1</v>
      </c>
      <c r="G3016" s="53">
        <f t="shared" si="3"/>
        <v>0.2203204629</v>
      </c>
    </row>
    <row r="3017">
      <c r="A3017" s="61">
        <v>1.519072169E9</v>
      </c>
      <c r="B3017" s="61">
        <v>1.0</v>
      </c>
      <c r="C3017" s="61">
        <v>3083.0</v>
      </c>
      <c r="D3017" s="57" t="s">
        <v>377</v>
      </c>
      <c r="E3017" s="62" t="str">
        <f t="shared" si="1"/>
        <v>Control</v>
      </c>
      <c r="F3017" s="53" t="str">
        <f t="shared" si="2"/>
        <v>Beijing_1</v>
      </c>
      <c r="G3017" s="53">
        <f t="shared" si="3"/>
        <v>0.2656054806</v>
      </c>
    </row>
    <row r="3018">
      <c r="A3018" s="61">
        <v>1.511338599E9</v>
      </c>
      <c r="B3018" s="61">
        <v>1.0</v>
      </c>
      <c r="C3018" s="61">
        <v>1813.0</v>
      </c>
      <c r="D3018" s="57" t="s">
        <v>377</v>
      </c>
      <c r="E3018" s="62" t="str">
        <f t="shared" si="1"/>
        <v>Control</v>
      </c>
      <c r="F3018" s="53" t="str">
        <f t="shared" si="2"/>
        <v>Beijing_1</v>
      </c>
      <c r="G3018" s="53">
        <f t="shared" si="3"/>
        <v>0.9398402653</v>
      </c>
    </row>
    <row r="3019">
      <c r="A3019" s="61">
        <v>1.511383128E9</v>
      </c>
      <c r="B3019" s="61">
        <v>1.0</v>
      </c>
      <c r="C3019" s="61">
        <v>62.0</v>
      </c>
      <c r="D3019" s="57" t="s">
        <v>377</v>
      </c>
      <c r="E3019" s="62" t="str">
        <f t="shared" si="1"/>
        <v>Control</v>
      </c>
      <c r="F3019" s="53" t="str">
        <f t="shared" si="2"/>
        <v>Beijing_1</v>
      </c>
      <c r="G3019" s="53">
        <f t="shared" si="3"/>
        <v>0.1564781951</v>
      </c>
    </row>
    <row r="3020">
      <c r="A3020" s="61">
        <v>1.515856866E9</v>
      </c>
      <c r="B3020" s="61">
        <v>1.0</v>
      </c>
      <c r="C3020" s="61">
        <v>2084.0</v>
      </c>
      <c r="D3020" s="57" t="s">
        <v>377</v>
      </c>
      <c r="E3020" s="62" t="str">
        <f t="shared" si="1"/>
        <v>Control</v>
      </c>
      <c r="F3020" s="53" t="str">
        <f t="shared" si="2"/>
        <v>Beijing_1</v>
      </c>
      <c r="G3020" s="53">
        <f t="shared" si="3"/>
        <v>0.08966045887</v>
      </c>
    </row>
    <row r="3021">
      <c r="A3021" s="61">
        <v>1.512961014E9</v>
      </c>
      <c r="B3021" s="61">
        <v>1.0</v>
      </c>
      <c r="C3021" s="61">
        <v>1463.0</v>
      </c>
      <c r="D3021" s="57" t="s">
        <v>377</v>
      </c>
      <c r="E3021" s="62" t="str">
        <f t="shared" si="1"/>
        <v>Control</v>
      </c>
      <c r="F3021" s="53" t="str">
        <f t="shared" si="2"/>
        <v>Beijing_1</v>
      </c>
      <c r="G3021" s="53">
        <f t="shared" si="3"/>
        <v>0.1860181381</v>
      </c>
    </row>
    <row r="3022">
      <c r="A3022" s="61">
        <v>1.515475264E9</v>
      </c>
      <c r="B3022" s="61">
        <v>1.0</v>
      </c>
      <c r="C3022" s="61">
        <v>2226.0</v>
      </c>
      <c r="D3022" s="57" t="s">
        <v>377</v>
      </c>
      <c r="E3022" s="62" t="str">
        <f t="shared" si="1"/>
        <v>Control</v>
      </c>
      <c r="F3022" s="53" t="str">
        <f t="shared" si="2"/>
        <v>Beijing_1</v>
      </c>
      <c r="G3022" s="53">
        <f t="shared" si="3"/>
        <v>0.1228796888</v>
      </c>
    </row>
    <row r="3023">
      <c r="A3023" s="61">
        <v>1.519290515E9</v>
      </c>
      <c r="B3023" s="61">
        <v>1.0</v>
      </c>
      <c r="C3023" s="61">
        <v>1092.0</v>
      </c>
      <c r="D3023" s="57" t="s">
        <v>377</v>
      </c>
      <c r="E3023" s="62" t="str">
        <f t="shared" si="1"/>
        <v>Control</v>
      </c>
      <c r="F3023" s="53" t="str">
        <f t="shared" si="2"/>
        <v>Beijing_1</v>
      </c>
      <c r="G3023" s="53">
        <f t="shared" si="3"/>
        <v>0.7332980505</v>
      </c>
    </row>
    <row r="3024">
      <c r="A3024" s="61">
        <v>1.519343578E9</v>
      </c>
      <c r="B3024" s="61">
        <v>1.0</v>
      </c>
      <c r="C3024" s="61">
        <v>602.0</v>
      </c>
      <c r="D3024" s="57" t="s">
        <v>377</v>
      </c>
      <c r="E3024" s="62" t="str">
        <f t="shared" si="1"/>
        <v>Control</v>
      </c>
      <c r="F3024" s="53" t="str">
        <f t="shared" si="2"/>
        <v>Beijing_1</v>
      </c>
      <c r="G3024" s="53">
        <f t="shared" si="3"/>
        <v>0.875496139</v>
      </c>
    </row>
    <row r="3025">
      <c r="A3025" s="61">
        <v>1.514832726E9</v>
      </c>
      <c r="B3025" s="61">
        <v>1.0</v>
      </c>
      <c r="C3025" s="61">
        <v>2525.0</v>
      </c>
      <c r="D3025" s="57" t="s">
        <v>377</v>
      </c>
      <c r="E3025" s="62" t="str">
        <f t="shared" si="1"/>
        <v>Control</v>
      </c>
      <c r="F3025" s="53" t="str">
        <f t="shared" si="2"/>
        <v>Beijing_1</v>
      </c>
      <c r="G3025" s="53">
        <f t="shared" si="3"/>
        <v>0.8417017688</v>
      </c>
    </row>
    <row r="3026">
      <c r="A3026" s="61">
        <v>1.519475358E9</v>
      </c>
      <c r="B3026" s="61">
        <v>1.0</v>
      </c>
      <c r="C3026" s="61">
        <v>1682.0</v>
      </c>
      <c r="D3026" s="57" t="s">
        <v>377</v>
      </c>
      <c r="E3026" s="62" t="str">
        <f t="shared" si="1"/>
        <v>Control</v>
      </c>
      <c r="F3026" s="53" t="str">
        <f t="shared" si="2"/>
        <v>Beijing_1</v>
      </c>
      <c r="G3026" s="53">
        <f t="shared" si="3"/>
        <v>0.6642247563</v>
      </c>
    </row>
    <row r="3027">
      <c r="A3027" s="61">
        <v>1.514490138E9</v>
      </c>
      <c r="B3027" s="61">
        <v>1.0</v>
      </c>
      <c r="C3027" s="61">
        <v>406.0</v>
      </c>
      <c r="D3027" s="57" t="s">
        <v>377</v>
      </c>
      <c r="E3027" s="62" t="str">
        <f t="shared" si="1"/>
        <v>Control</v>
      </c>
      <c r="F3027" s="53" t="str">
        <f t="shared" si="2"/>
        <v>Beijing_1</v>
      </c>
      <c r="G3027" s="53">
        <f t="shared" si="3"/>
        <v>0.9783169084</v>
      </c>
    </row>
    <row r="3028">
      <c r="A3028" s="61">
        <v>1.516217048E9</v>
      </c>
      <c r="B3028" s="61">
        <v>1.0</v>
      </c>
      <c r="C3028" s="61">
        <v>2721.0</v>
      </c>
      <c r="D3028" s="57" t="s">
        <v>377</v>
      </c>
      <c r="E3028" s="62" t="str">
        <f t="shared" si="1"/>
        <v>Control</v>
      </c>
      <c r="F3028" s="53" t="str">
        <f t="shared" si="2"/>
        <v>Beijing_1</v>
      </c>
      <c r="G3028" s="53">
        <f t="shared" si="3"/>
        <v>0.06616459622</v>
      </c>
    </row>
    <row r="3029">
      <c r="A3029" s="61">
        <v>1.513382539E9</v>
      </c>
      <c r="B3029" s="61">
        <v>1.0</v>
      </c>
      <c r="C3029" s="61">
        <v>1757.0</v>
      </c>
      <c r="D3029" s="57" t="s">
        <v>377</v>
      </c>
      <c r="E3029" s="62" t="str">
        <f t="shared" si="1"/>
        <v>Control</v>
      </c>
      <c r="F3029" s="53" t="str">
        <f t="shared" si="2"/>
        <v>Beijing_1</v>
      </c>
      <c r="G3029" s="53">
        <f t="shared" si="3"/>
        <v>0.6420926256</v>
      </c>
    </row>
    <row r="3030">
      <c r="A3030" s="61">
        <v>1.512166836E9</v>
      </c>
      <c r="B3030" s="61">
        <v>1.0</v>
      </c>
      <c r="C3030" s="61">
        <v>159.0</v>
      </c>
      <c r="D3030" s="57" t="s">
        <v>377</v>
      </c>
      <c r="E3030" s="62" t="str">
        <f t="shared" si="1"/>
        <v>Control</v>
      </c>
      <c r="F3030" s="53" t="str">
        <f t="shared" si="2"/>
        <v>Beijing_1</v>
      </c>
      <c r="G3030" s="53">
        <f t="shared" si="3"/>
        <v>0.1258634959</v>
      </c>
    </row>
    <row r="3031">
      <c r="A3031" s="61">
        <v>1.516143177E9</v>
      </c>
      <c r="B3031" s="61">
        <v>1.0</v>
      </c>
      <c r="C3031" s="61">
        <v>2479.0</v>
      </c>
      <c r="D3031" s="57" t="s">
        <v>377</v>
      </c>
      <c r="E3031" s="62" t="str">
        <f t="shared" si="1"/>
        <v>Control</v>
      </c>
      <c r="F3031" s="53" t="str">
        <f t="shared" si="2"/>
        <v>Beijing_1</v>
      </c>
      <c r="G3031" s="53">
        <f t="shared" si="3"/>
        <v>0.2049377696</v>
      </c>
    </row>
    <row r="3032">
      <c r="A3032" s="61">
        <v>1.513840143E9</v>
      </c>
      <c r="B3032" s="61">
        <v>1.0</v>
      </c>
      <c r="C3032" s="61">
        <v>2133.0</v>
      </c>
      <c r="D3032" s="57" t="s">
        <v>377</v>
      </c>
      <c r="E3032" s="62" t="str">
        <f t="shared" si="1"/>
        <v>Control</v>
      </c>
      <c r="F3032" s="53" t="str">
        <f t="shared" si="2"/>
        <v>Beijing_1</v>
      </c>
      <c r="G3032" s="53">
        <f t="shared" si="3"/>
        <v>0.3175917367</v>
      </c>
    </row>
    <row r="3033">
      <c r="A3033" s="61">
        <v>1.519720874E9</v>
      </c>
      <c r="B3033" s="61">
        <v>1.0</v>
      </c>
      <c r="C3033" s="61">
        <v>1554.0</v>
      </c>
      <c r="D3033" s="57" t="s">
        <v>377</v>
      </c>
      <c r="E3033" s="62" t="str">
        <f t="shared" si="1"/>
        <v>Control</v>
      </c>
      <c r="F3033" s="53" t="str">
        <f t="shared" si="2"/>
        <v>Beijing_1</v>
      </c>
      <c r="G3033" s="53">
        <f t="shared" si="3"/>
        <v>0.1033526835</v>
      </c>
    </row>
    <row r="3034">
      <c r="A3034" s="61">
        <v>1.515906306E9</v>
      </c>
      <c r="B3034" s="61">
        <v>1.0</v>
      </c>
      <c r="C3034" s="61">
        <v>3274.0</v>
      </c>
      <c r="D3034" s="57" t="s">
        <v>377</v>
      </c>
      <c r="E3034" s="62" t="str">
        <f t="shared" si="1"/>
        <v>Control</v>
      </c>
      <c r="F3034" s="53" t="str">
        <f t="shared" si="2"/>
        <v>Beijing_1</v>
      </c>
      <c r="G3034" s="53">
        <f t="shared" si="3"/>
        <v>0.1483027504</v>
      </c>
    </row>
    <row r="3035">
      <c r="A3035" s="61">
        <v>1.512153347E9</v>
      </c>
      <c r="B3035" s="61">
        <v>1.0</v>
      </c>
      <c r="C3035" s="61">
        <v>2606.0</v>
      </c>
      <c r="D3035" s="57" t="s">
        <v>377</v>
      </c>
      <c r="E3035" s="62" t="str">
        <f t="shared" si="1"/>
        <v>Control</v>
      </c>
      <c r="F3035" s="53" t="str">
        <f t="shared" si="2"/>
        <v>Beijing_1</v>
      </c>
      <c r="G3035" s="53">
        <f t="shared" si="3"/>
        <v>0.6801524766</v>
      </c>
    </row>
    <row r="3036">
      <c r="A3036" s="61">
        <v>1.512662296E9</v>
      </c>
      <c r="B3036" s="61">
        <v>1.0</v>
      </c>
      <c r="C3036" s="61">
        <v>1912.0</v>
      </c>
      <c r="D3036" s="57" t="s">
        <v>377</v>
      </c>
      <c r="E3036" s="62" t="str">
        <f t="shared" si="1"/>
        <v>Control</v>
      </c>
      <c r="F3036" s="53" t="str">
        <f t="shared" si="2"/>
        <v>Beijing_1</v>
      </c>
      <c r="G3036" s="53">
        <f t="shared" si="3"/>
        <v>0.2231494262</v>
      </c>
    </row>
    <row r="3037">
      <c r="A3037" s="61">
        <v>1.511940215E9</v>
      </c>
      <c r="B3037" s="61">
        <v>1.0</v>
      </c>
      <c r="C3037" s="61">
        <v>1019.0</v>
      </c>
      <c r="D3037" s="57" t="s">
        <v>377</v>
      </c>
      <c r="E3037" s="62" t="str">
        <f t="shared" si="1"/>
        <v>Control</v>
      </c>
      <c r="F3037" s="53" t="str">
        <f t="shared" si="2"/>
        <v>Beijing_1</v>
      </c>
      <c r="G3037" s="53">
        <f t="shared" si="3"/>
        <v>0.4549847165</v>
      </c>
    </row>
    <row r="3038">
      <c r="A3038" s="61">
        <v>1.515502688E9</v>
      </c>
      <c r="B3038" s="61">
        <v>1.0</v>
      </c>
      <c r="C3038" s="61">
        <v>2584.0</v>
      </c>
      <c r="D3038" s="57" t="s">
        <v>377</v>
      </c>
      <c r="E3038" s="62" t="str">
        <f t="shared" si="1"/>
        <v>Control</v>
      </c>
      <c r="F3038" s="53" t="str">
        <f t="shared" si="2"/>
        <v>Beijing_1</v>
      </c>
      <c r="G3038" s="53">
        <f t="shared" si="3"/>
        <v>0.5169820716</v>
      </c>
    </row>
    <row r="3039">
      <c r="A3039" s="61">
        <v>1.511697935E9</v>
      </c>
      <c r="B3039" s="61">
        <v>1.0</v>
      </c>
      <c r="C3039" s="61">
        <v>2414.0</v>
      </c>
      <c r="D3039" s="57" t="s">
        <v>377</v>
      </c>
      <c r="E3039" s="62" t="str">
        <f t="shared" si="1"/>
        <v>Control</v>
      </c>
      <c r="F3039" s="53" t="str">
        <f t="shared" si="2"/>
        <v>Beijing_1</v>
      </c>
      <c r="G3039" s="53">
        <f t="shared" si="3"/>
        <v>0.5554275652</v>
      </c>
    </row>
    <row r="3040">
      <c r="A3040" s="61">
        <v>1.513056376E9</v>
      </c>
      <c r="B3040" s="61">
        <v>1.0</v>
      </c>
      <c r="C3040" s="61">
        <v>3084.0</v>
      </c>
      <c r="D3040" s="57" t="s">
        <v>377</v>
      </c>
      <c r="E3040" s="62" t="str">
        <f t="shared" si="1"/>
        <v>Control</v>
      </c>
      <c r="F3040" s="53" t="str">
        <f t="shared" si="2"/>
        <v>Beijing_1</v>
      </c>
      <c r="G3040" s="53">
        <f t="shared" si="3"/>
        <v>0.5615522861</v>
      </c>
    </row>
    <row r="3041">
      <c r="A3041" s="61">
        <v>1.516812998E9</v>
      </c>
      <c r="B3041" s="61">
        <v>1.0</v>
      </c>
      <c r="C3041" s="61">
        <v>577.0</v>
      </c>
      <c r="D3041" s="57" t="s">
        <v>377</v>
      </c>
      <c r="E3041" s="62" t="str">
        <f t="shared" si="1"/>
        <v>Control</v>
      </c>
      <c r="F3041" s="53" t="str">
        <f t="shared" si="2"/>
        <v>Beijing_1</v>
      </c>
      <c r="G3041" s="53">
        <f t="shared" si="3"/>
        <v>0.2223583629</v>
      </c>
    </row>
    <row r="3042">
      <c r="A3042" s="61">
        <v>1.517908205E9</v>
      </c>
      <c r="B3042" s="61">
        <v>1.0</v>
      </c>
      <c r="C3042" s="61">
        <v>3793.0</v>
      </c>
      <c r="D3042" s="57" t="s">
        <v>377</v>
      </c>
      <c r="E3042" s="62" t="str">
        <f t="shared" si="1"/>
        <v>Control</v>
      </c>
      <c r="F3042" s="53" t="str">
        <f t="shared" si="2"/>
        <v>Beijing_1</v>
      </c>
      <c r="G3042" s="53">
        <f t="shared" si="3"/>
        <v>0.03187710271</v>
      </c>
    </row>
    <row r="3043">
      <c r="A3043" s="61">
        <v>1.515389547E9</v>
      </c>
      <c r="B3043" s="61">
        <v>1.0</v>
      </c>
      <c r="C3043" s="61">
        <v>1704.0</v>
      </c>
      <c r="D3043" s="57" t="s">
        <v>377</v>
      </c>
      <c r="E3043" s="62" t="str">
        <f t="shared" si="1"/>
        <v>Control</v>
      </c>
      <c r="F3043" s="53" t="str">
        <f t="shared" si="2"/>
        <v>Beijing_1</v>
      </c>
      <c r="G3043" s="53">
        <f t="shared" si="3"/>
        <v>0.2970147125</v>
      </c>
    </row>
    <row r="3044">
      <c r="A3044" s="61">
        <v>1.516708116E9</v>
      </c>
      <c r="B3044" s="61">
        <v>1.0</v>
      </c>
      <c r="C3044" s="61">
        <v>1380.0</v>
      </c>
      <c r="D3044" s="57" t="s">
        <v>377</v>
      </c>
      <c r="E3044" s="62" t="str">
        <f t="shared" si="1"/>
        <v>Control</v>
      </c>
      <c r="F3044" s="53" t="str">
        <f t="shared" si="2"/>
        <v>Beijing_1</v>
      </c>
      <c r="G3044" s="53">
        <f t="shared" si="3"/>
        <v>0.512204626</v>
      </c>
    </row>
    <row r="3045">
      <c r="A3045" s="61">
        <v>1.512380866E9</v>
      </c>
      <c r="B3045" s="61">
        <v>1.0</v>
      </c>
      <c r="C3045" s="61">
        <v>3077.0</v>
      </c>
      <c r="D3045" s="57" t="s">
        <v>377</v>
      </c>
      <c r="E3045" s="62" t="str">
        <f t="shared" si="1"/>
        <v>Control</v>
      </c>
      <c r="F3045" s="53" t="str">
        <f t="shared" si="2"/>
        <v>Beijing_1</v>
      </c>
      <c r="G3045" s="53">
        <f t="shared" si="3"/>
        <v>0.06386443259</v>
      </c>
    </row>
    <row r="3046">
      <c r="A3046" s="61">
        <v>1.516945613E9</v>
      </c>
      <c r="B3046" s="61">
        <v>1.0</v>
      </c>
      <c r="C3046" s="61">
        <v>2683.0</v>
      </c>
      <c r="D3046" s="57" t="s">
        <v>377</v>
      </c>
      <c r="E3046" s="62" t="str">
        <f t="shared" si="1"/>
        <v>Control</v>
      </c>
      <c r="F3046" s="53" t="str">
        <f t="shared" si="2"/>
        <v>Beijing_1</v>
      </c>
      <c r="G3046" s="53">
        <f t="shared" si="3"/>
        <v>0.9612064309</v>
      </c>
    </row>
    <row r="3047">
      <c r="A3047" s="61">
        <v>1.513007716E9</v>
      </c>
      <c r="B3047" s="61">
        <v>1.0</v>
      </c>
      <c r="C3047" s="61">
        <v>784.0</v>
      </c>
      <c r="D3047" s="57" t="s">
        <v>377</v>
      </c>
      <c r="E3047" s="62" t="str">
        <f t="shared" si="1"/>
        <v>Control</v>
      </c>
      <c r="F3047" s="53" t="str">
        <f t="shared" si="2"/>
        <v>Beijing_1</v>
      </c>
      <c r="G3047" s="53">
        <f t="shared" si="3"/>
        <v>0.752313642</v>
      </c>
    </row>
    <row r="3048">
      <c r="A3048" s="61">
        <v>1.519829105E9</v>
      </c>
      <c r="B3048" s="61">
        <v>1.0</v>
      </c>
      <c r="C3048" s="61">
        <v>2258.0</v>
      </c>
      <c r="D3048" s="57" t="s">
        <v>377</v>
      </c>
      <c r="E3048" s="62" t="str">
        <f t="shared" si="1"/>
        <v>Control</v>
      </c>
      <c r="F3048" s="53" t="str">
        <f t="shared" si="2"/>
        <v>Beijing_1</v>
      </c>
      <c r="G3048" s="53">
        <f t="shared" si="3"/>
        <v>0.949478348</v>
      </c>
    </row>
    <row r="3049">
      <c r="A3049" s="61">
        <v>1.517188925E9</v>
      </c>
      <c r="B3049" s="61">
        <v>1.0</v>
      </c>
      <c r="C3049" s="61">
        <v>1802.0</v>
      </c>
      <c r="D3049" s="57" t="s">
        <v>377</v>
      </c>
      <c r="E3049" s="62" t="str">
        <f t="shared" si="1"/>
        <v>Control</v>
      </c>
      <c r="F3049" s="53" t="str">
        <f t="shared" si="2"/>
        <v>Beijing_1</v>
      </c>
      <c r="G3049" s="53">
        <f t="shared" si="3"/>
        <v>0.9587972904</v>
      </c>
    </row>
    <row r="3050">
      <c r="A3050" s="61">
        <v>1.514660826E9</v>
      </c>
      <c r="B3050" s="61">
        <v>1.0</v>
      </c>
      <c r="C3050" s="61">
        <v>4886.0</v>
      </c>
      <c r="D3050" s="57" t="s">
        <v>377</v>
      </c>
      <c r="E3050" s="62" t="str">
        <f t="shared" si="1"/>
        <v>Control</v>
      </c>
      <c r="F3050" s="53" t="str">
        <f t="shared" si="2"/>
        <v>Beijing_1</v>
      </c>
      <c r="G3050" s="53">
        <f t="shared" si="3"/>
        <v>0.1853516708</v>
      </c>
    </row>
    <row r="3051">
      <c r="A3051" s="61">
        <v>1.515023445E9</v>
      </c>
      <c r="B3051" s="61">
        <v>1.0</v>
      </c>
      <c r="C3051" s="61">
        <v>3624.0</v>
      </c>
      <c r="D3051" s="57" t="s">
        <v>377</v>
      </c>
      <c r="E3051" s="62" t="str">
        <f t="shared" si="1"/>
        <v>Control</v>
      </c>
      <c r="F3051" s="53" t="str">
        <f t="shared" si="2"/>
        <v>Beijing_1</v>
      </c>
      <c r="G3051" s="53">
        <f t="shared" si="3"/>
        <v>0.634421949</v>
      </c>
    </row>
    <row r="3052">
      <c r="A3052" s="61">
        <v>1.512395504E9</v>
      </c>
      <c r="B3052" s="61">
        <v>1.0</v>
      </c>
      <c r="C3052" s="61">
        <v>724.0</v>
      </c>
      <c r="D3052" s="57" t="s">
        <v>377</v>
      </c>
      <c r="E3052" s="62" t="str">
        <f t="shared" si="1"/>
        <v>Control</v>
      </c>
      <c r="F3052" s="53" t="str">
        <f t="shared" si="2"/>
        <v>Beijing_1</v>
      </c>
      <c r="G3052" s="53">
        <f t="shared" si="3"/>
        <v>0.2057225633</v>
      </c>
    </row>
    <row r="3053">
      <c r="A3053" s="61">
        <v>1.512673595E9</v>
      </c>
      <c r="B3053" s="61">
        <v>1.0</v>
      </c>
      <c r="C3053" s="61">
        <v>1853.0</v>
      </c>
      <c r="D3053" s="57" t="s">
        <v>377</v>
      </c>
      <c r="E3053" s="62" t="str">
        <f t="shared" si="1"/>
        <v>Control</v>
      </c>
      <c r="F3053" s="53" t="str">
        <f t="shared" si="2"/>
        <v>Beijing_1</v>
      </c>
      <c r="G3053" s="53">
        <f t="shared" si="3"/>
        <v>0.5656977785</v>
      </c>
    </row>
    <row r="3054">
      <c r="A3054" s="61">
        <v>1.513759244E9</v>
      </c>
      <c r="B3054" s="61">
        <v>1.0</v>
      </c>
      <c r="C3054" s="61">
        <v>158.0</v>
      </c>
      <c r="D3054" s="57" t="s">
        <v>377</v>
      </c>
      <c r="E3054" s="62" t="str">
        <f t="shared" si="1"/>
        <v>Control</v>
      </c>
      <c r="F3054" s="53" t="str">
        <f t="shared" si="2"/>
        <v>Beijing_1</v>
      </c>
      <c r="G3054" s="53">
        <f t="shared" si="3"/>
        <v>0.6185457713</v>
      </c>
    </row>
    <row r="3055">
      <c r="A3055" s="61">
        <v>1.513283806E9</v>
      </c>
      <c r="B3055" s="61">
        <v>1.0</v>
      </c>
      <c r="C3055" s="61">
        <v>2667.0</v>
      </c>
      <c r="D3055" s="57" t="s">
        <v>377</v>
      </c>
      <c r="E3055" s="62" t="str">
        <f t="shared" si="1"/>
        <v>Control</v>
      </c>
      <c r="F3055" s="53" t="str">
        <f t="shared" si="2"/>
        <v>Beijing_1</v>
      </c>
      <c r="G3055" s="53">
        <f t="shared" si="3"/>
        <v>0.2587650947</v>
      </c>
    </row>
    <row r="3056">
      <c r="A3056" s="61">
        <v>1.516836194E9</v>
      </c>
      <c r="B3056" s="61">
        <v>1.0</v>
      </c>
      <c r="C3056" s="61">
        <v>2041.0</v>
      </c>
      <c r="D3056" s="57" t="s">
        <v>377</v>
      </c>
      <c r="E3056" s="62" t="str">
        <f t="shared" si="1"/>
        <v>Control</v>
      </c>
      <c r="F3056" s="53" t="str">
        <f t="shared" si="2"/>
        <v>Beijing_1</v>
      </c>
      <c r="G3056" s="53">
        <f t="shared" si="3"/>
        <v>0.6273764886</v>
      </c>
    </row>
    <row r="3057">
      <c r="A3057" s="61">
        <v>1.516111764E9</v>
      </c>
      <c r="B3057" s="61">
        <v>1.0</v>
      </c>
      <c r="C3057" s="61">
        <v>1.0</v>
      </c>
      <c r="D3057" s="57" t="s">
        <v>377</v>
      </c>
      <c r="E3057" s="62" t="str">
        <f t="shared" si="1"/>
        <v>Control</v>
      </c>
      <c r="F3057" s="53" t="str">
        <f t="shared" si="2"/>
        <v>Beijing_1</v>
      </c>
      <c r="G3057" s="53">
        <f t="shared" si="3"/>
        <v>0.2007725921</v>
      </c>
    </row>
    <row r="3058">
      <c r="A3058" s="61">
        <v>1.514036939E9</v>
      </c>
      <c r="B3058" s="61">
        <v>1.0</v>
      </c>
      <c r="C3058" s="61">
        <v>229.0</v>
      </c>
      <c r="D3058" s="57" t="s">
        <v>377</v>
      </c>
      <c r="E3058" s="62" t="str">
        <f t="shared" si="1"/>
        <v>Control</v>
      </c>
      <c r="F3058" s="53" t="str">
        <f t="shared" si="2"/>
        <v>Beijing_1</v>
      </c>
      <c r="G3058" s="53">
        <f t="shared" si="3"/>
        <v>0.1335795131</v>
      </c>
    </row>
    <row r="3059">
      <c r="A3059" s="61">
        <v>1.519047669E9</v>
      </c>
      <c r="B3059" s="61">
        <v>1.0</v>
      </c>
      <c r="C3059" s="61">
        <v>2412.0</v>
      </c>
      <c r="D3059" s="57" t="s">
        <v>377</v>
      </c>
      <c r="E3059" s="62" t="str">
        <f t="shared" si="1"/>
        <v>Control</v>
      </c>
      <c r="F3059" s="53" t="str">
        <f t="shared" si="2"/>
        <v>Beijing_1</v>
      </c>
      <c r="G3059" s="53">
        <f t="shared" si="3"/>
        <v>0.8237066939</v>
      </c>
    </row>
    <row r="3060">
      <c r="A3060" s="61">
        <v>1.512583007E9</v>
      </c>
      <c r="B3060" s="61">
        <v>1.0</v>
      </c>
      <c r="C3060" s="61">
        <v>2446.0</v>
      </c>
      <c r="D3060" s="57" t="s">
        <v>377</v>
      </c>
      <c r="E3060" s="62" t="str">
        <f t="shared" si="1"/>
        <v>Control</v>
      </c>
      <c r="F3060" s="53" t="str">
        <f t="shared" si="2"/>
        <v>Beijing_1</v>
      </c>
      <c r="G3060" s="53">
        <f t="shared" si="3"/>
        <v>0.8393773205</v>
      </c>
    </row>
    <row r="3061">
      <c r="A3061" s="61">
        <v>1.514887234E9</v>
      </c>
      <c r="B3061" s="61">
        <v>1.0</v>
      </c>
      <c r="C3061" s="61">
        <v>4744.0</v>
      </c>
      <c r="D3061" s="57" t="s">
        <v>377</v>
      </c>
      <c r="E3061" s="62" t="str">
        <f t="shared" si="1"/>
        <v>Control</v>
      </c>
      <c r="F3061" s="53" t="str">
        <f t="shared" si="2"/>
        <v>Beijing_1</v>
      </c>
      <c r="G3061" s="53">
        <f t="shared" si="3"/>
        <v>0.4221378242</v>
      </c>
    </row>
    <row r="3062">
      <c r="A3062" s="61">
        <v>1.512544795E9</v>
      </c>
      <c r="B3062" s="61">
        <v>1.0</v>
      </c>
      <c r="C3062" s="61">
        <v>5262.0</v>
      </c>
      <c r="D3062" s="57" t="s">
        <v>377</v>
      </c>
      <c r="E3062" s="62" t="str">
        <f t="shared" si="1"/>
        <v>Control</v>
      </c>
      <c r="F3062" s="53" t="str">
        <f t="shared" si="2"/>
        <v>Beijing_1</v>
      </c>
      <c r="G3062" s="53">
        <f t="shared" si="3"/>
        <v>0.008722145452</v>
      </c>
    </row>
    <row r="3063">
      <c r="A3063" s="61">
        <v>1.513921477E9</v>
      </c>
      <c r="B3063" s="61">
        <v>1.0</v>
      </c>
      <c r="C3063" s="61">
        <v>3554.0</v>
      </c>
      <c r="D3063" s="57" t="s">
        <v>377</v>
      </c>
      <c r="E3063" s="62" t="str">
        <f t="shared" si="1"/>
        <v>Control</v>
      </c>
      <c r="F3063" s="53" t="str">
        <f t="shared" si="2"/>
        <v>Beijing_1</v>
      </c>
      <c r="G3063" s="53">
        <f t="shared" si="3"/>
        <v>0.3912981958</v>
      </c>
    </row>
    <row r="3064">
      <c r="A3064" s="61">
        <v>1.517738293E9</v>
      </c>
      <c r="B3064" s="61">
        <v>1.0</v>
      </c>
      <c r="C3064" s="61">
        <v>499.0</v>
      </c>
      <c r="D3064" s="57" t="s">
        <v>377</v>
      </c>
      <c r="E3064" s="62" t="str">
        <f t="shared" si="1"/>
        <v>Control</v>
      </c>
      <c r="F3064" s="53" t="str">
        <f t="shared" si="2"/>
        <v>Beijing_1</v>
      </c>
      <c r="G3064" s="53">
        <f t="shared" si="3"/>
        <v>0.8801247776</v>
      </c>
    </row>
    <row r="3065">
      <c r="A3065" s="61">
        <v>1.513583644E9</v>
      </c>
      <c r="B3065" s="61">
        <v>1.0</v>
      </c>
      <c r="C3065" s="61">
        <v>2413.0</v>
      </c>
      <c r="D3065" s="57" t="s">
        <v>377</v>
      </c>
      <c r="E3065" s="62" t="str">
        <f t="shared" si="1"/>
        <v>Control</v>
      </c>
      <c r="F3065" s="53" t="str">
        <f t="shared" si="2"/>
        <v>Beijing_1</v>
      </c>
      <c r="G3065" s="53">
        <f t="shared" si="3"/>
        <v>0.6480182438</v>
      </c>
    </row>
    <row r="3066">
      <c r="A3066" s="61">
        <v>1.519231706E9</v>
      </c>
      <c r="B3066" s="61">
        <v>1.0</v>
      </c>
      <c r="C3066" s="61">
        <v>1003.0</v>
      </c>
      <c r="D3066" s="57" t="s">
        <v>377</v>
      </c>
      <c r="E3066" s="62" t="str">
        <f t="shared" si="1"/>
        <v>Control</v>
      </c>
      <c r="F3066" s="53" t="str">
        <f t="shared" si="2"/>
        <v>Beijing_1</v>
      </c>
      <c r="G3066" s="53">
        <f t="shared" si="3"/>
        <v>0.8662466632</v>
      </c>
    </row>
    <row r="3067">
      <c r="A3067" s="61">
        <v>1.516301274E9</v>
      </c>
      <c r="B3067" s="61">
        <v>1.0</v>
      </c>
      <c r="C3067" s="61">
        <v>3297.0</v>
      </c>
      <c r="D3067" s="57" t="s">
        <v>377</v>
      </c>
      <c r="E3067" s="62" t="str">
        <f t="shared" si="1"/>
        <v>Control</v>
      </c>
      <c r="F3067" s="53" t="str">
        <f t="shared" si="2"/>
        <v>Beijing_1</v>
      </c>
      <c r="G3067" s="53">
        <f t="shared" si="3"/>
        <v>0.9948336445</v>
      </c>
    </row>
    <row r="3068">
      <c r="A3068" s="61">
        <v>1.512250766E9</v>
      </c>
      <c r="B3068" s="61">
        <v>1.0</v>
      </c>
      <c r="C3068" s="61">
        <v>4370.0</v>
      </c>
      <c r="D3068" s="57" t="s">
        <v>377</v>
      </c>
      <c r="E3068" s="62" t="str">
        <f t="shared" si="1"/>
        <v>Control</v>
      </c>
      <c r="F3068" s="53" t="str">
        <f t="shared" si="2"/>
        <v>Beijing_1</v>
      </c>
      <c r="G3068" s="53">
        <f t="shared" si="3"/>
        <v>0.2725848933</v>
      </c>
    </row>
    <row r="3069">
      <c r="A3069" s="61">
        <v>1.517509455E9</v>
      </c>
      <c r="B3069" s="61">
        <v>1.0</v>
      </c>
      <c r="C3069" s="61">
        <v>1801.0</v>
      </c>
      <c r="D3069" s="57" t="s">
        <v>377</v>
      </c>
      <c r="E3069" s="62" t="str">
        <f t="shared" si="1"/>
        <v>Control</v>
      </c>
      <c r="F3069" s="53" t="str">
        <f t="shared" si="2"/>
        <v>Beijing_1</v>
      </c>
      <c r="G3069" s="53">
        <f t="shared" si="3"/>
        <v>0.5856661444</v>
      </c>
    </row>
    <row r="3070">
      <c r="A3070" s="61">
        <v>1.518325227E9</v>
      </c>
      <c r="B3070" s="61">
        <v>1.0</v>
      </c>
      <c r="C3070" s="61">
        <v>1009.0</v>
      </c>
      <c r="D3070" s="57" t="s">
        <v>377</v>
      </c>
      <c r="E3070" s="62" t="str">
        <f t="shared" si="1"/>
        <v>Control</v>
      </c>
      <c r="F3070" s="53" t="str">
        <f t="shared" si="2"/>
        <v>Beijing_1</v>
      </c>
      <c r="G3070" s="53">
        <f t="shared" si="3"/>
        <v>0.1783961987</v>
      </c>
    </row>
    <row r="3071">
      <c r="A3071" s="61">
        <v>1.512598955E9</v>
      </c>
      <c r="B3071" s="61">
        <v>1.0</v>
      </c>
      <c r="C3071" s="61">
        <v>2425.0</v>
      </c>
      <c r="D3071" s="57" t="s">
        <v>377</v>
      </c>
      <c r="E3071" s="62" t="str">
        <f t="shared" si="1"/>
        <v>Control</v>
      </c>
      <c r="F3071" s="53" t="str">
        <f t="shared" si="2"/>
        <v>Beijing_1</v>
      </c>
      <c r="G3071" s="53">
        <f t="shared" si="3"/>
        <v>0.9766338431</v>
      </c>
    </row>
    <row r="3072">
      <c r="A3072" s="61">
        <v>1.517439519E9</v>
      </c>
      <c r="B3072" s="61">
        <v>1.0</v>
      </c>
      <c r="C3072" s="61">
        <v>835.0</v>
      </c>
      <c r="D3072" s="57" t="s">
        <v>377</v>
      </c>
      <c r="E3072" s="62" t="str">
        <f t="shared" si="1"/>
        <v>Control</v>
      </c>
      <c r="F3072" s="53" t="str">
        <f t="shared" si="2"/>
        <v>Beijing_1</v>
      </c>
      <c r="G3072" s="53">
        <f t="shared" si="3"/>
        <v>0.6566853215</v>
      </c>
    </row>
    <row r="3073">
      <c r="A3073" s="61">
        <v>1.518766907E9</v>
      </c>
      <c r="B3073" s="61">
        <v>1.0</v>
      </c>
      <c r="C3073" s="61">
        <v>3045.0</v>
      </c>
      <c r="D3073" s="57" t="s">
        <v>377</v>
      </c>
      <c r="E3073" s="62" t="str">
        <f t="shared" si="1"/>
        <v>Control</v>
      </c>
      <c r="F3073" s="53" t="str">
        <f t="shared" si="2"/>
        <v>Beijing_1</v>
      </c>
      <c r="G3073" s="53">
        <f t="shared" si="3"/>
        <v>0.5026462166</v>
      </c>
    </row>
    <row r="3074">
      <c r="A3074" s="61">
        <v>1.517711059E9</v>
      </c>
      <c r="B3074" s="61">
        <v>1.0</v>
      </c>
      <c r="C3074" s="61">
        <v>3292.0</v>
      </c>
      <c r="D3074" s="57" t="s">
        <v>377</v>
      </c>
      <c r="E3074" s="62" t="str">
        <f t="shared" si="1"/>
        <v>Control</v>
      </c>
      <c r="F3074" s="53" t="str">
        <f t="shared" si="2"/>
        <v>Beijing_1</v>
      </c>
      <c r="G3074" s="53">
        <f t="shared" si="3"/>
        <v>0.6793228219</v>
      </c>
    </row>
    <row r="3075">
      <c r="A3075" s="61">
        <v>1.514226457E9</v>
      </c>
      <c r="B3075" s="61">
        <v>1.0</v>
      </c>
      <c r="C3075" s="61">
        <v>1262.0</v>
      </c>
      <c r="D3075" s="57" t="s">
        <v>377</v>
      </c>
      <c r="E3075" s="62" t="str">
        <f t="shared" si="1"/>
        <v>Control</v>
      </c>
      <c r="F3075" s="53" t="str">
        <f t="shared" si="2"/>
        <v>Beijing_1</v>
      </c>
      <c r="G3075" s="53">
        <f t="shared" si="3"/>
        <v>0.7424919024</v>
      </c>
    </row>
    <row r="3076">
      <c r="A3076" s="61">
        <v>1.513488916E9</v>
      </c>
      <c r="B3076" s="61">
        <v>1.0</v>
      </c>
      <c r="C3076" s="61">
        <v>1249.0</v>
      </c>
      <c r="D3076" s="57" t="s">
        <v>377</v>
      </c>
      <c r="E3076" s="62" t="str">
        <f t="shared" si="1"/>
        <v>Control</v>
      </c>
      <c r="F3076" s="53" t="str">
        <f t="shared" si="2"/>
        <v>Beijing_1</v>
      </c>
      <c r="G3076" s="53">
        <f t="shared" si="3"/>
        <v>0.8239754301</v>
      </c>
    </row>
    <row r="3077">
      <c r="A3077" s="61">
        <v>1.514938309E9</v>
      </c>
      <c r="B3077" s="61">
        <v>1.0</v>
      </c>
      <c r="C3077" s="61">
        <v>2819.0</v>
      </c>
      <c r="D3077" s="57" t="s">
        <v>377</v>
      </c>
      <c r="E3077" s="62" t="str">
        <f t="shared" si="1"/>
        <v>Control</v>
      </c>
      <c r="F3077" s="53" t="str">
        <f t="shared" si="2"/>
        <v>Beijing_1</v>
      </c>
      <c r="G3077" s="53">
        <f t="shared" si="3"/>
        <v>0.5332663009</v>
      </c>
    </row>
    <row r="3078">
      <c r="A3078" s="61">
        <v>1.511406677E9</v>
      </c>
      <c r="B3078" s="61">
        <v>1.0</v>
      </c>
      <c r="C3078" s="61">
        <v>967.0</v>
      </c>
      <c r="D3078" s="57" t="s">
        <v>377</v>
      </c>
      <c r="E3078" s="62" t="str">
        <f t="shared" si="1"/>
        <v>Control</v>
      </c>
      <c r="F3078" s="53" t="str">
        <f t="shared" si="2"/>
        <v>Beijing_1</v>
      </c>
      <c r="G3078" s="53">
        <f t="shared" si="3"/>
        <v>0.4404755825</v>
      </c>
    </row>
    <row r="3079">
      <c r="A3079" s="61">
        <v>1.519297359E9</v>
      </c>
      <c r="B3079" s="61">
        <v>1.0</v>
      </c>
      <c r="C3079" s="61">
        <v>1802.0</v>
      </c>
      <c r="D3079" s="57" t="s">
        <v>377</v>
      </c>
      <c r="E3079" s="62" t="str">
        <f t="shared" si="1"/>
        <v>Control</v>
      </c>
      <c r="F3079" s="53" t="str">
        <f t="shared" si="2"/>
        <v>Beijing_1</v>
      </c>
      <c r="G3079" s="53">
        <f t="shared" si="3"/>
        <v>0.6084695778</v>
      </c>
    </row>
    <row r="3080">
      <c r="A3080" s="61">
        <v>1.517420564E9</v>
      </c>
      <c r="B3080" s="61">
        <v>1.0</v>
      </c>
      <c r="C3080" s="61">
        <v>273.0</v>
      </c>
      <c r="D3080" s="57" t="s">
        <v>377</v>
      </c>
      <c r="E3080" s="62" t="str">
        <f t="shared" si="1"/>
        <v>Control</v>
      </c>
      <c r="F3080" s="53" t="str">
        <f t="shared" si="2"/>
        <v>Beijing_1</v>
      </c>
      <c r="G3080" s="53">
        <f t="shared" si="3"/>
        <v>0.8675941516</v>
      </c>
    </row>
    <row r="3081">
      <c r="A3081" s="61">
        <v>1.517095586E9</v>
      </c>
      <c r="B3081" s="61">
        <v>1.0</v>
      </c>
      <c r="C3081" s="61">
        <v>988.0</v>
      </c>
      <c r="D3081" s="57" t="s">
        <v>377</v>
      </c>
      <c r="E3081" s="62" t="str">
        <f t="shared" si="1"/>
        <v>Control</v>
      </c>
      <c r="F3081" s="53" t="str">
        <f t="shared" si="2"/>
        <v>Beijing_1</v>
      </c>
      <c r="G3081" s="53">
        <f t="shared" si="3"/>
        <v>0.2803162326</v>
      </c>
    </row>
    <row r="3082">
      <c r="A3082" s="61">
        <v>1.511562788E9</v>
      </c>
      <c r="B3082" s="61">
        <v>1.0</v>
      </c>
      <c r="C3082" s="61">
        <v>3377.0</v>
      </c>
      <c r="D3082" s="57" t="s">
        <v>377</v>
      </c>
      <c r="E3082" s="62" t="str">
        <f t="shared" si="1"/>
        <v>Control</v>
      </c>
      <c r="F3082" s="53" t="str">
        <f t="shared" si="2"/>
        <v>Beijing_1</v>
      </c>
      <c r="G3082" s="53">
        <f t="shared" si="3"/>
        <v>0.9421101369</v>
      </c>
    </row>
    <row r="3083">
      <c r="A3083" s="61">
        <v>1.515925555E9</v>
      </c>
      <c r="B3083" s="61">
        <v>1.0</v>
      </c>
      <c r="C3083" s="61">
        <v>979.0</v>
      </c>
      <c r="D3083" s="57" t="s">
        <v>377</v>
      </c>
      <c r="E3083" s="62" t="str">
        <f t="shared" si="1"/>
        <v>Control</v>
      </c>
      <c r="F3083" s="53" t="str">
        <f t="shared" si="2"/>
        <v>Beijing_1</v>
      </c>
      <c r="G3083" s="53">
        <f t="shared" si="3"/>
        <v>0.31124225</v>
      </c>
    </row>
    <row r="3084">
      <c r="A3084" s="61">
        <v>1.519705888E9</v>
      </c>
      <c r="B3084" s="61">
        <v>1.0</v>
      </c>
      <c r="C3084" s="61">
        <v>2508.0</v>
      </c>
      <c r="D3084" s="57" t="s">
        <v>377</v>
      </c>
      <c r="E3084" s="62" t="str">
        <f t="shared" si="1"/>
        <v>Control</v>
      </c>
      <c r="F3084" s="53" t="str">
        <f t="shared" si="2"/>
        <v>Beijing_1</v>
      </c>
      <c r="G3084" s="53">
        <f t="shared" si="3"/>
        <v>0.688909011</v>
      </c>
    </row>
    <row r="3085">
      <c r="A3085" s="61">
        <v>1.513514245E9</v>
      </c>
      <c r="B3085" s="61">
        <v>1.0</v>
      </c>
      <c r="C3085" s="61">
        <v>2554.0</v>
      </c>
      <c r="D3085" s="57" t="s">
        <v>377</v>
      </c>
      <c r="E3085" s="62" t="str">
        <f t="shared" si="1"/>
        <v>Control</v>
      </c>
      <c r="F3085" s="53" t="str">
        <f t="shared" si="2"/>
        <v>Beijing_1</v>
      </c>
      <c r="G3085" s="53">
        <f t="shared" si="3"/>
        <v>0.9459099373</v>
      </c>
    </row>
    <row r="3086">
      <c r="A3086" s="61">
        <v>1.512669085E9</v>
      </c>
      <c r="B3086" s="61">
        <v>1.0</v>
      </c>
      <c r="C3086" s="61">
        <v>2848.0</v>
      </c>
      <c r="D3086" s="57" t="s">
        <v>377</v>
      </c>
      <c r="E3086" s="62" t="str">
        <f t="shared" si="1"/>
        <v>Control</v>
      </c>
      <c r="F3086" s="53" t="str">
        <f t="shared" si="2"/>
        <v>Beijing_1</v>
      </c>
      <c r="G3086" s="53">
        <f t="shared" si="3"/>
        <v>0.205037052</v>
      </c>
    </row>
    <row r="3087">
      <c r="A3087" s="61">
        <v>1.514463006E9</v>
      </c>
      <c r="B3087" s="61">
        <v>1.0</v>
      </c>
      <c r="C3087" s="61">
        <v>3542.0</v>
      </c>
      <c r="D3087" s="57" t="s">
        <v>377</v>
      </c>
      <c r="E3087" s="62" t="str">
        <f t="shared" si="1"/>
        <v>Control</v>
      </c>
      <c r="F3087" s="53" t="str">
        <f t="shared" si="2"/>
        <v>Beijing_1</v>
      </c>
      <c r="G3087" s="53">
        <f t="shared" si="3"/>
        <v>0.0549474997</v>
      </c>
    </row>
    <row r="3088">
      <c r="A3088" s="61">
        <v>1.514053094E9</v>
      </c>
      <c r="B3088" s="61">
        <v>1.0</v>
      </c>
      <c r="C3088" s="61">
        <v>761.0</v>
      </c>
      <c r="D3088" s="57" t="s">
        <v>377</v>
      </c>
      <c r="E3088" s="62" t="str">
        <f t="shared" si="1"/>
        <v>Control</v>
      </c>
      <c r="F3088" s="53" t="str">
        <f t="shared" si="2"/>
        <v>Beijing_1</v>
      </c>
      <c r="G3088" s="53">
        <f t="shared" si="3"/>
        <v>0.2867605892</v>
      </c>
    </row>
    <row r="3089">
      <c r="A3089" s="61">
        <v>1.519277895E9</v>
      </c>
      <c r="B3089" s="61">
        <v>1.0</v>
      </c>
      <c r="C3089" s="61">
        <v>668.0</v>
      </c>
      <c r="D3089" s="57" t="s">
        <v>377</v>
      </c>
      <c r="E3089" s="62" t="str">
        <f t="shared" si="1"/>
        <v>Control</v>
      </c>
      <c r="F3089" s="53" t="str">
        <f t="shared" si="2"/>
        <v>Beijing_1</v>
      </c>
      <c r="G3089" s="53">
        <f t="shared" si="3"/>
        <v>0.1051088691</v>
      </c>
    </row>
    <row r="3090">
      <c r="A3090" s="61">
        <v>1.514887866E9</v>
      </c>
      <c r="B3090" s="61">
        <v>1.0</v>
      </c>
      <c r="C3090" s="61">
        <v>468.0</v>
      </c>
      <c r="D3090" s="57" t="s">
        <v>377</v>
      </c>
      <c r="E3090" s="62" t="str">
        <f t="shared" si="1"/>
        <v>Control</v>
      </c>
      <c r="F3090" s="53" t="str">
        <f t="shared" si="2"/>
        <v>Beijing_1</v>
      </c>
      <c r="G3090" s="53">
        <f t="shared" si="3"/>
        <v>0.934421627</v>
      </c>
    </row>
    <row r="3091">
      <c r="A3091" s="61">
        <v>1.513501899E9</v>
      </c>
      <c r="B3091" s="61">
        <v>1.0</v>
      </c>
      <c r="C3091" s="61">
        <v>609.0</v>
      </c>
      <c r="D3091" s="57" t="s">
        <v>377</v>
      </c>
      <c r="E3091" s="62" t="str">
        <f t="shared" si="1"/>
        <v>Control</v>
      </c>
      <c r="F3091" s="53" t="str">
        <f t="shared" si="2"/>
        <v>Beijing_1</v>
      </c>
      <c r="G3091" s="53">
        <f t="shared" si="3"/>
        <v>0.6755008155</v>
      </c>
    </row>
    <row r="3092">
      <c r="A3092" s="61">
        <v>1.515542808E9</v>
      </c>
      <c r="B3092" s="61">
        <v>1.0</v>
      </c>
      <c r="C3092" s="61">
        <v>359.0</v>
      </c>
      <c r="D3092" s="57" t="s">
        <v>377</v>
      </c>
      <c r="E3092" s="62" t="str">
        <f t="shared" si="1"/>
        <v>Control</v>
      </c>
      <c r="F3092" s="53" t="str">
        <f t="shared" si="2"/>
        <v>Beijing_1</v>
      </c>
      <c r="G3092" s="53">
        <f t="shared" si="3"/>
        <v>0.09606607715</v>
      </c>
    </row>
    <row r="3093">
      <c r="A3093" s="61">
        <v>1.515937128E9</v>
      </c>
      <c r="B3093" s="61">
        <v>1.0</v>
      </c>
      <c r="C3093" s="61">
        <v>3346.0</v>
      </c>
      <c r="D3093" s="57" t="s">
        <v>377</v>
      </c>
      <c r="E3093" s="62" t="str">
        <f t="shared" si="1"/>
        <v>Control</v>
      </c>
      <c r="F3093" s="53" t="str">
        <f t="shared" si="2"/>
        <v>Beijing_1</v>
      </c>
      <c r="G3093" s="53">
        <f t="shared" si="3"/>
        <v>0.02213736023</v>
      </c>
    </row>
    <row r="3094">
      <c r="A3094" s="61">
        <v>1.511610718E9</v>
      </c>
      <c r="B3094" s="61">
        <v>1.0</v>
      </c>
      <c r="C3094" s="61">
        <v>884.0</v>
      </c>
      <c r="D3094" s="57" t="s">
        <v>377</v>
      </c>
      <c r="E3094" s="62" t="str">
        <f t="shared" si="1"/>
        <v>Control</v>
      </c>
      <c r="F3094" s="53" t="str">
        <f t="shared" si="2"/>
        <v>Beijing_1</v>
      </c>
      <c r="G3094" s="53">
        <f t="shared" si="3"/>
        <v>0.6713936285</v>
      </c>
    </row>
    <row r="3095">
      <c r="A3095" s="61">
        <v>1.517094093E9</v>
      </c>
      <c r="B3095" s="61">
        <v>1.0</v>
      </c>
      <c r="C3095" s="61">
        <v>266.0</v>
      </c>
      <c r="D3095" s="57" t="s">
        <v>377</v>
      </c>
      <c r="E3095" s="62" t="str">
        <f t="shared" si="1"/>
        <v>Control</v>
      </c>
      <c r="F3095" s="53" t="str">
        <f t="shared" si="2"/>
        <v>Beijing_1</v>
      </c>
      <c r="G3095" s="53">
        <f t="shared" si="3"/>
        <v>0.617599049</v>
      </c>
    </row>
    <row r="3096">
      <c r="A3096" s="61">
        <v>1.513406853E9</v>
      </c>
      <c r="B3096" s="61">
        <v>1.0</v>
      </c>
      <c r="C3096" s="61">
        <v>1790.0</v>
      </c>
      <c r="D3096" s="57" t="s">
        <v>377</v>
      </c>
      <c r="E3096" s="62" t="str">
        <f t="shared" si="1"/>
        <v>Control</v>
      </c>
      <c r="F3096" s="53" t="str">
        <f t="shared" si="2"/>
        <v>Beijing_1</v>
      </c>
      <c r="G3096" s="53">
        <f t="shared" si="3"/>
        <v>0.1396067425</v>
      </c>
    </row>
    <row r="3097">
      <c r="A3097" s="61">
        <v>1.513550176E9</v>
      </c>
      <c r="B3097" s="61">
        <v>1.0</v>
      </c>
      <c r="C3097" s="61">
        <v>3051.0</v>
      </c>
      <c r="D3097" s="57" t="s">
        <v>377</v>
      </c>
      <c r="E3097" s="62" t="str">
        <f t="shared" si="1"/>
        <v>Control</v>
      </c>
      <c r="F3097" s="53" t="str">
        <f t="shared" si="2"/>
        <v>Beijing_1</v>
      </c>
      <c r="G3097" s="53">
        <f t="shared" si="3"/>
        <v>0.1013837797</v>
      </c>
    </row>
    <row r="3098">
      <c r="A3098" s="61">
        <v>1.519070464E9</v>
      </c>
      <c r="B3098" s="61">
        <v>1.0</v>
      </c>
      <c r="C3098" s="61">
        <v>1488.0</v>
      </c>
      <c r="D3098" s="57" t="s">
        <v>377</v>
      </c>
      <c r="E3098" s="62" t="str">
        <f t="shared" si="1"/>
        <v>Control</v>
      </c>
      <c r="F3098" s="53" t="str">
        <f t="shared" si="2"/>
        <v>Beijing_1</v>
      </c>
      <c r="G3098" s="53">
        <f t="shared" si="3"/>
        <v>0.1484197583</v>
      </c>
    </row>
    <row r="3099">
      <c r="A3099" s="61">
        <v>1.518628623E9</v>
      </c>
      <c r="B3099" s="61">
        <v>1.0</v>
      </c>
      <c r="C3099" s="61">
        <v>1979.0</v>
      </c>
      <c r="D3099" s="57" t="s">
        <v>377</v>
      </c>
      <c r="E3099" s="62" t="str">
        <f t="shared" si="1"/>
        <v>Control</v>
      </c>
      <c r="F3099" s="53" t="str">
        <f t="shared" si="2"/>
        <v>Beijing_1</v>
      </c>
      <c r="G3099" s="53">
        <f t="shared" si="3"/>
        <v>0.9401405025</v>
      </c>
    </row>
    <row r="3100">
      <c r="A3100" s="61">
        <v>1.518831008E9</v>
      </c>
      <c r="B3100" s="61">
        <v>1.0</v>
      </c>
      <c r="C3100" s="61">
        <v>3797.0</v>
      </c>
      <c r="D3100" s="57" t="s">
        <v>377</v>
      </c>
      <c r="E3100" s="62" t="str">
        <f t="shared" si="1"/>
        <v>Control</v>
      </c>
      <c r="F3100" s="53" t="str">
        <f t="shared" si="2"/>
        <v>Beijing_1</v>
      </c>
      <c r="G3100" s="53">
        <f t="shared" si="3"/>
        <v>0.9101438829</v>
      </c>
    </row>
    <row r="3101">
      <c r="A3101" s="61">
        <v>1.512411016E9</v>
      </c>
      <c r="B3101" s="61">
        <v>1.0</v>
      </c>
      <c r="C3101" s="61">
        <v>2220.0</v>
      </c>
      <c r="D3101" s="57" t="s">
        <v>377</v>
      </c>
      <c r="E3101" s="62" t="str">
        <f t="shared" si="1"/>
        <v>Control</v>
      </c>
      <c r="F3101" s="53" t="str">
        <f t="shared" si="2"/>
        <v>Beijing_1</v>
      </c>
      <c r="G3101" s="53">
        <f t="shared" si="3"/>
        <v>0.6640135869</v>
      </c>
    </row>
    <row r="3102">
      <c r="A3102" s="61">
        <v>1.519469385E9</v>
      </c>
      <c r="B3102" s="61">
        <v>1.0</v>
      </c>
      <c r="C3102" s="61">
        <v>1488.0</v>
      </c>
      <c r="D3102" s="57" t="s">
        <v>377</v>
      </c>
      <c r="E3102" s="62" t="str">
        <f t="shared" si="1"/>
        <v>Control</v>
      </c>
      <c r="F3102" s="53" t="str">
        <f t="shared" si="2"/>
        <v>Beijing_1</v>
      </c>
      <c r="G3102" s="53">
        <f t="shared" si="3"/>
        <v>0.400838005</v>
      </c>
    </row>
    <row r="3103">
      <c r="A3103" s="61">
        <v>1.512519525E9</v>
      </c>
      <c r="B3103" s="61">
        <v>1.0</v>
      </c>
      <c r="C3103" s="61">
        <v>1924.0</v>
      </c>
      <c r="D3103" s="57" t="s">
        <v>377</v>
      </c>
      <c r="E3103" s="62" t="str">
        <f t="shared" si="1"/>
        <v>Control</v>
      </c>
      <c r="F3103" s="53" t="str">
        <f t="shared" si="2"/>
        <v>Beijing_1</v>
      </c>
      <c r="G3103" s="53">
        <f t="shared" si="3"/>
        <v>0.4925483303</v>
      </c>
    </row>
    <row r="3104">
      <c r="A3104" s="61">
        <v>1.519023056E9</v>
      </c>
      <c r="B3104" s="61">
        <v>1.0</v>
      </c>
      <c r="C3104" s="61">
        <v>4975.0</v>
      </c>
      <c r="D3104" s="57" t="s">
        <v>377</v>
      </c>
      <c r="E3104" s="62" t="str">
        <f t="shared" si="1"/>
        <v>Control</v>
      </c>
      <c r="F3104" s="53" t="str">
        <f t="shared" si="2"/>
        <v>Beijing_1</v>
      </c>
      <c r="G3104" s="53">
        <f t="shared" si="3"/>
        <v>0.709578537</v>
      </c>
    </row>
    <row r="3105">
      <c r="A3105" s="61">
        <v>1.514165419E9</v>
      </c>
      <c r="B3105" s="61">
        <v>1.0</v>
      </c>
      <c r="C3105" s="61">
        <v>2077.0</v>
      </c>
      <c r="D3105" s="57" t="s">
        <v>377</v>
      </c>
      <c r="E3105" s="62" t="str">
        <f t="shared" si="1"/>
        <v>Control</v>
      </c>
      <c r="F3105" s="53" t="str">
        <f t="shared" si="2"/>
        <v>Beijing_1</v>
      </c>
      <c r="G3105" s="53">
        <f t="shared" si="3"/>
        <v>0.7459038368</v>
      </c>
    </row>
    <row r="3106">
      <c r="A3106" s="61">
        <v>1.517617234E9</v>
      </c>
      <c r="B3106" s="61">
        <v>1.0</v>
      </c>
      <c r="C3106" s="61">
        <v>1423.0</v>
      </c>
      <c r="D3106" s="57" t="s">
        <v>377</v>
      </c>
      <c r="E3106" s="62" t="str">
        <f t="shared" si="1"/>
        <v>Control</v>
      </c>
      <c r="F3106" s="53" t="str">
        <f t="shared" si="2"/>
        <v>Beijing_1</v>
      </c>
      <c r="G3106" s="53">
        <f t="shared" si="3"/>
        <v>0.6996475118</v>
      </c>
    </row>
    <row r="3107">
      <c r="A3107" s="61">
        <v>1.516333506E9</v>
      </c>
      <c r="B3107" s="61">
        <v>1.0</v>
      </c>
      <c r="C3107" s="61">
        <v>889.0</v>
      </c>
      <c r="D3107" s="57" t="s">
        <v>377</v>
      </c>
      <c r="E3107" s="62" t="str">
        <f t="shared" si="1"/>
        <v>Control</v>
      </c>
      <c r="F3107" s="53" t="str">
        <f t="shared" si="2"/>
        <v>Beijing_1</v>
      </c>
      <c r="G3107" s="53">
        <f t="shared" si="3"/>
        <v>0.7374913081</v>
      </c>
    </row>
    <row r="3108">
      <c r="A3108" s="61">
        <v>1.516748076E9</v>
      </c>
      <c r="B3108" s="61">
        <v>1.0</v>
      </c>
      <c r="C3108" s="61">
        <v>2709.0</v>
      </c>
      <c r="D3108" s="57" t="s">
        <v>377</v>
      </c>
      <c r="E3108" s="62" t="str">
        <f t="shared" si="1"/>
        <v>Control</v>
      </c>
      <c r="F3108" s="53" t="str">
        <f t="shared" si="2"/>
        <v>Beijing_1</v>
      </c>
      <c r="G3108" s="53">
        <f t="shared" si="3"/>
        <v>0.6376901044</v>
      </c>
    </row>
    <row r="3109">
      <c r="A3109" s="61">
        <v>1.513524756E9</v>
      </c>
      <c r="B3109" s="61">
        <v>1.0</v>
      </c>
      <c r="C3109" s="61">
        <v>1528.0</v>
      </c>
      <c r="D3109" s="57" t="s">
        <v>377</v>
      </c>
      <c r="E3109" s="62" t="str">
        <f t="shared" si="1"/>
        <v>Control</v>
      </c>
      <c r="F3109" s="53" t="str">
        <f t="shared" si="2"/>
        <v>Beijing_1</v>
      </c>
      <c r="G3109" s="53">
        <f t="shared" si="3"/>
        <v>0.02374096369</v>
      </c>
    </row>
    <row r="3110">
      <c r="A3110" s="61">
        <v>1.519367785E9</v>
      </c>
      <c r="B3110" s="61">
        <v>1.0</v>
      </c>
      <c r="C3110" s="61">
        <v>26.0</v>
      </c>
      <c r="D3110" s="57" t="s">
        <v>377</v>
      </c>
      <c r="E3110" s="62" t="str">
        <f t="shared" si="1"/>
        <v>Control</v>
      </c>
      <c r="F3110" s="53" t="str">
        <f t="shared" si="2"/>
        <v>Beijing_1</v>
      </c>
      <c r="G3110" s="53">
        <f t="shared" si="3"/>
        <v>0.03959352516</v>
      </c>
    </row>
    <row r="3111">
      <c r="A3111" s="61">
        <v>1.517120587E9</v>
      </c>
      <c r="B3111" s="61">
        <v>1.0</v>
      </c>
      <c r="C3111" s="61">
        <v>1324.0</v>
      </c>
      <c r="D3111" s="57" t="s">
        <v>377</v>
      </c>
      <c r="E3111" s="62" t="str">
        <f t="shared" si="1"/>
        <v>Control</v>
      </c>
      <c r="F3111" s="53" t="str">
        <f t="shared" si="2"/>
        <v>Beijing_1</v>
      </c>
      <c r="G3111" s="53">
        <f t="shared" si="3"/>
        <v>0.4347547197</v>
      </c>
    </row>
    <row r="3112">
      <c r="A3112" s="61">
        <v>1.516382914E9</v>
      </c>
      <c r="B3112" s="61">
        <v>1.0</v>
      </c>
      <c r="C3112" s="61">
        <v>2585.0</v>
      </c>
      <c r="D3112" s="57" t="s">
        <v>377</v>
      </c>
      <c r="E3112" s="62" t="str">
        <f t="shared" si="1"/>
        <v>Control</v>
      </c>
      <c r="F3112" s="53" t="str">
        <f t="shared" si="2"/>
        <v>Beijing_1</v>
      </c>
      <c r="G3112" s="53">
        <f t="shared" si="3"/>
        <v>0.5450598035</v>
      </c>
    </row>
    <row r="3113">
      <c r="A3113" s="61">
        <v>1.512823843E9</v>
      </c>
      <c r="B3113" s="61">
        <v>1.0</v>
      </c>
      <c r="C3113" s="61">
        <v>3165.0</v>
      </c>
      <c r="D3113" s="57" t="s">
        <v>377</v>
      </c>
      <c r="E3113" s="62" t="str">
        <f t="shared" si="1"/>
        <v>Control</v>
      </c>
      <c r="F3113" s="53" t="str">
        <f t="shared" si="2"/>
        <v>Beijing_1</v>
      </c>
      <c r="G3113" s="53">
        <f t="shared" si="3"/>
        <v>0.2935067344</v>
      </c>
    </row>
    <row r="3114">
      <c r="A3114" s="61">
        <v>1.519167764E9</v>
      </c>
      <c r="B3114" s="61">
        <v>1.0</v>
      </c>
      <c r="C3114" s="61">
        <v>884.0</v>
      </c>
      <c r="D3114" s="57" t="s">
        <v>377</v>
      </c>
      <c r="E3114" s="62" t="str">
        <f t="shared" si="1"/>
        <v>Control</v>
      </c>
      <c r="F3114" s="53" t="str">
        <f t="shared" si="2"/>
        <v>Beijing_1</v>
      </c>
      <c r="G3114" s="53">
        <f t="shared" si="3"/>
        <v>0.7417820541</v>
      </c>
    </row>
    <row r="3115">
      <c r="A3115" s="61">
        <v>1.515571026E9</v>
      </c>
      <c r="B3115" s="61">
        <v>1.0</v>
      </c>
      <c r="C3115" s="61">
        <v>2929.0</v>
      </c>
      <c r="D3115" s="57" t="s">
        <v>377</v>
      </c>
      <c r="E3115" s="62" t="str">
        <f t="shared" si="1"/>
        <v>Control</v>
      </c>
      <c r="F3115" s="53" t="str">
        <f t="shared" si="2"/>
        <v>Beijing_1</v>
      </c>
      <c r="G3115" s="53">
        <f t="shared" si="3"/>
        <v>0.5465207361</v>
      </c>
    </row>
    <row r="3116">
      <c r="A3116" s="61">
        <v>1.515488506E9</v>
      </c>
      <c r="B3116" s="61">
        <v>1.0</v>
      </c>
      <c r="C3116" s="61">
        <v>3577.0</v>
      </c>
      <c r="D3116" s="57" t="s">
        <v>377</v>
      </c>
      <c r="E3116" s="62" t="str">
        <f t="shared" si="1"/>
        <v>Control</v>
      </c>
      <c r="F3116" s="53" t="str">
        <f t="shared" si="2"/>
        <v>Beijing_1</v>
      </c>
      <c r="G3116" s="53">
        <f t="shared" si="3"/>
        <v>0.04310493896</v>
      </c>
    </row>
    <row r="3117">
      <c r="A3117" s="61">
        <v>1.516061877E9</v>
      </c>
      <c r="B3117" s="61">
        <v>1.0</v>
      </c>
      <c r="C3117" s="61">
        <v>408.0</v>
      </c>
      <c r="D3117" s="57" t="s">
        <v>377</v>
      </c>
      <c r="E3117" s="62" t="str">
        <f t="shared" si="1"/>
        <v>Control</v>
      </c>
      <c r="F3117" s="53" t="str">
        <f t="shared" si="2"/>
        <v>Beijing_1</v>
      </c>
      <c r="G3117" s="53">
        <f t="shared" si="3"/>
        <v>0.14921006</v>
      </c>
    </row>
    <row r="3118">
      <c r="A3118" s="61">
        <v>1.511681808E9</v>
      </c>
      <c r="B3118" s="61">
        <v>1.0</v>
      </c>
      <c r="C3118" s="61">
        <v>20.0</v>
      </c>
      <c r="D3118" s="57" t="s">
        <v>377</v>
      </c>
      <c r="E3118" s="62" t="str">
        <f t="shared" si="1"/>
        <v>Control</v>
      </c>
      <c r="F3118" s="53" t="str">
        <f t="shared" si="2"/>
        <v>Beijing_1</v>
      </c>
      <c r="G3118" s="53">
        <f t="shared" si="3"/>
        <v>0.7115038002</v>
      </c>
    </row>
    <row r="3119">
      <c r="A3119" s="61">
        <v>1.517553778E9</v>
      </c>
      <c r="B3119" s="61">
        <v>1.0</v>
      </c>
      <c r="C3119" s="61">
        <v>1194.0</v>
      </c>
      <c r="D3119" s="57" t="s">
        <v>377</v>
      </c>
      <c r="E3119" s="62" t="str">
        <f t="shared" si="1"/>
        <v>Control</v>
      </c>
      <c r="F3119" s="53" t="str">
        <f t="shared" si="2"/>
        <v>Beijing_1</v>
      </c>
      <c r="G3119" s="53">
        <f t="shared" si="3"/>
        <v>0.2760765411</v>
      </c>
    </row>
    <row r="3120">
      <c r="A3120" s="61">
        <v>1.512042953E9</v>
      </c>
      <c r="B3120" s="61">
        <v>1.0</v>
      </c>
      <c r="C3120" s="61">
        <v>1597.0</v>
      </c>
      <c r="D3120" s="57" t="s">
        <v>377</v>
      </c>
      <c r="E3120" s="62" t="str">
        <f t="shared" si="1"/>
        <v>Control</v>
      </c>
      <c r="F3120" s="53" t="str">
        <f t="shared" si="2"/>
        <v>Beijing_1</v>
      </c>
      <c r="G3120" s="53">
        <f t="shared" si="3"/>
        <v>0.09872020746</v>
      </c>
    </row>
    <row r="3121">
      <c r="A3121" s="61">
        <v>1.519761504E9</v>
      </c>
      <c r="B3121" s="61">
        <v>1.0</v>
      </c>
      <c r="C3121" s="61">
        <v>2119.0</v>
      </c>
      <c r="D3121" s="57" t="s">
        <v>377</v>
      </c>
      <c r="E3121" s="62" t="str">
        <f t="shared" si="1"/>
        <v>Control</v>
      </c>
      <c r="F3121" s="53" t="str">
        <f t="shared" si="2"/>
        <v>Beijing_1</v>
      </c>
      <c r="G3121" s="53">
        <f t="shared" si="3"/>
        <v>0.6396051754</v>
      </c>
    </row>
    <row r="3122">
      <c r="A3122" s="61">
        <v>1.512849799E9</v>
      </c>
      <c r="B3122" s="61">
        <v>1.0</v>
      </c>
      <c r="C3122" s="61">
        <v>2477.0</v>
      </c>
      <c r="D3122" s="57" t="s">
        <v>377</v>
      </c>
      <c r="E3122" s="62" t="str">
        <f t="shared" si="1"/>
        <v>Control</v>
      </c>
      <c r="F3122" s="53" t="str">
        <f t="shared" si="2"/>
        <v>Beijing_1</v>
      </c>
      <c r="G3122" s="53">
        <f t="shared" si="3"/>
        <v>0.02964318065</v>
      </c>
    </row>
    <row r="3123">
      <c r="A3123" s="61">
        <v>1.511836969E9</v>
      </c>
      <c r="B3123" s="61">
        <v>1.0</v>
      </c>
      <c r="C3123" s="61">
        <v>731.0</v>
      </c>
      <c r="D3123" s="57" t="s">
        <v>377</v>
      </c>
      <c r="E3123" s="62" t="str">
        <f t="shared" si="1"/>
        <v>Control</v>
      </c>
      <c r="F3123" s="53" t="str">
        <f t="shared" si="2"/>
        <v>Beijing_1</v>
      </c>
      <c r="G3123" s="53">
        <f t="shared" si="3"/>
        <v>0.1099757932</v>
      </c>
    </row>
    <row r="3124">
      <c r="A3124" s="61">
        <v>1.514804224E9</v>
      </c>
      <c r="B3124" s="61">
        <v>1.0</v>
      </c>
      <c r="C3124" s="61">
        <v>719.0</v>
      </c>
      <c r="D3124" s="57" t="s">
        <v>377</v>
      </c>
      <c r="E3124" s="62" t="str">
        <f t="shared" si="1"/>
        <v>Control</v>
      </c>
      <c r="F3124" s="53" t="str">
        <f t="shared" si="2"/>
        <v>Beijing_1</v>
      </c>
      <c r="G3124" s="53">
        <f t="shared" si="3"/>
        <v>0.831842867</v>
      </c>
    </row>
    <row r="3125">
      <c r="A3125" s="61">
        <v>1.517929655E9</v>
      </c>
      <c r="B3125" s="61">
        <v>1.0</v>
      </c>
      <c r="C3125" s="61">
        <v>4209.0</v>
      </c>
      <c r="D3125" s="57" t="s">
        <v>377</v>
      </c>
      <c r="E3125" s="62" t="str">
        <f t="shared" si="1"/>
        <v>Control</v>
      </c>
      <c r="F3125" s="53" t="str">
        <f t="shared" si="2"/>
        <v>Beijing_1</v>
      </c>
      <c r="G3125" s="53">
        <f t="shared" si="3"/>
        <v>0.7167694574</v>
      </c>
    </row>
    <row r="3126">
      <c r="A3126" s="61">
        <v>1.512349155E9</v>
      </c>
      <c r="B3126" s="61">
        <v>1.0</v>
      </c>
      <c r="C3126" s="61">
        <v>349.0</v>
      </c>
      <c r="D3126" s="57" t="s">
        <v>377</v>
      </c>
      <c r="E3126" s="62" t="str">
        <f t="shared" si="1"/>
        <v>Control</v>
      </c>
      <c r="F3126" s="53" t="str">
        <f t="shared" si="2"/>
        <v>Beijing_1</v>
      </c>
      <c r="G3126" s="53">
        <f t="shared" si="3"/>
        <v>0.8499925112</v>
      </c>
    </row>
    <row r="3127">
      <c r="A3127" s="61">
        <v>1.516609237E9</v>
      </c>
      <c r="B3127" s="61">
        <v>1.0</v>
      </c>
      <c r="C3127" s="61">
        <v>1988.0</v>
      </c>
      <c r="D3127" s="57" t="s">
        <v>377</v>
      </c>
      <c r="E3127" s="62" t="str">
        <f t="shared" si="1"/>
        <v>Control</v>
      </c>
      <c r="F3127" s="53" t="str">
        <f t="shared" si="2"/>
        <v>Beijing_1</v>
      </c>
      <c r="G3127" s="53">
        <f t="shared" si="3"/>
        <v>0.09793658948</v>
      </c>
    </row>
    <row r="3128">
      <c r="A3128" s="61">
        <v>1.517670359E9</v>
      </c>
      <c r="B3128" s="61">
        <v>1.0</v>
      </c>
      <c r="C3128" s="61">
        <v>1130.0</v>
      </c>
      <c r="D3128" s="57" t="s">
        <v>377</v>
      </c>
      <c r="E3128" s="62" t="str">
        <f t="shared" si="1"/>
        <v>Control</v>
      </c>
      <c r="F3128" s="53" t="str">
        <f t="shared" si="2"/>
        <v>Beijing_1</v>
      </c>
      <c r="G3128" s="53">
        <f t="shared" si="3"/>
        <v>0.881328612</v>
      </c>
    </row>
    <row r="3129">
      <c r="A3129" s="61">
        <v>1.512344433E9</v>
      </c>
      <c r="B3129" s="61">
        <v>1.0</v>
      </c>
      <c r="C3129" s="61">
        <v>2263.0</v>
      </c>
      <c r="D3129" s="57" t="s">
        <v>377</v>
      </c>
      <c r="E3129" s="62" t="str">
        <f t="shared" si="1"/>
        <v>Control</v>
      </c>
      <c r="F3129" s="53" t="str">
        <f t="shared" si="2"/>
        <v>Beijing_1</v>
      </c>
      <c r="G3129" s="53">
        <f t="shared" si="3"/>
        <v>0.2327969213</v>
      </c>
    </row>
    <row r="3130">
      <c r="A3130" s="61">
        <v>1.516642844E9</v>
      </c>
      <c r="B3130" s="61">
        <v>1.0</v>
      </c>
      <c r="C3130" s="61">
        <v>2088.0</v>
      </c>
      <c r="D3130" s="57" t="s">
        <v>377</v>
      </c>
      <c r="E3130" s="62" t="str">
        <f t="shared" si="1"/>
        <v>Control</v>
      </c>
      <c r="F3130" s="53" t="str">
        <f t="shared" si="2"/>
        <v>Beijing_1</v>
      </c>
      <c r="G3130" s="53">
        <f t="shared" si="3"/>
        <v>0.02498731984</v>
      </c>
    </row>
    <row r="3131">
      <c r="A3131" s="61">
        <v>1.513991736E9</v>
      </c>
      <c r="B3131" s="61">
        <v>1.0</v>
      </c>
      <c r="C3131" s="61">
        <v>17.0</v>
      </c>
      <c r="D3131" s="57" t="s">
        <v>377</v>
      </c>
      <c r="E3131" s="62" t="str">
        <f t="shared" si="1"/>
        <v>Control</v>
      </c>
      <c r="F3131" s="53" t="str">
        <f t="shared" si="2"/>
        <v>Beijing_1</v>
      </c>
      <c r="G3131" s="53">
        <f t="shared" si="3"/>
        <v>0.3752675884</v>
      </c>
    </row>
    <row r="3132">
      <c r="A3132" s="61">
        <v>1.517540976E9</v>
      </c>
      <c r="B3132" s="61">
        <v>1.0</v>
      </c>
      <c r="C3132" s="61">
        <v>65.0</v>
      </c>
      <c r="D3132" s="57" t="s">
        <v>377</v>
      </c>
      <c r="E3132" s="62" t="str">
        <f t="shared" si="1"/>
        <v>Control</v>
      </c>
      <c r="F3132" s="53" t="str">
        <f t="shared" si="2"/>
        <v>Beijing_1</v>
      </c>
      <c r="G3132" s="53">
        <f t="shared" si="3"/>
        <v>0.1078454178</v>
      </c>
    </row>
    <row r="3133">
      <c r="A3133" s="61">
        <v>1.511881584E9</v>
      </c>
      <c r="B3133" s="61">
        <v>1.0</v>
      </c>
      <c r="C3133" s="61">
        <v>3535.0</v>
      </c>
      <c r="D3133" s="57" t="s">
        <v>377</v>
      </c>
      <c r="E3133" s="62" t="str">
        <f t="shared" si="1"/>
        <v>Control</v>
      </c>
      <c r="F3133" s="53" t="str">
        <f t="shared" si="2"/>
        <v>Beijing_1</v>
      </c>
      <c r="G3133" s="53">
        <f t="shared" si="3"/>
        <v>0.08949635414</v>
      </c>
    </row>
    <row r="3134">
      <c r="A3134" s="61">
        <v>1.511964974E9</v>
      </c>
      <c r="B3134" s="61">
        <v>1.0</v>
      </c>
      <c r="C3134" s="61">
        <v>185.0</v>
      </c>
      <c r="D3134" s="57" t="s">
        <v>377</v>
      </c>
      <c r="E3134" s="62" t="str">
        <f t="shared" si="1"/>
        <v>Control</v>
      </c>
      <c r="F3134" s="53" t="str">
        <f t="shared" si="2"/>
        <v>Beijing_1</v>
      </c>
      <c r="G3134" s="53">
        <f t="shared" si="3"/>
        <v>0.4888243805</v>
      </c>
    </row>
    <row r="3135">
      <c r="A3135" s="61">
        <v>1.515329755E9</v>
      </c>
      <c r="B3135" s="61">
        <v>1.0</v>
      </c>
      <c r="C3135" s="61">
        <v>1586.0</v>
      </c>
      <c r="D3135" s="57" t="s">
        <v>377</v>
      </c>
      <c r="E3135" s="62" t="str">
        <f t="shared" si="1"/>
        <v>Control</v>
      </c>
      <c r="F3135" s="53" t="str">
        <f t="shared" si="2"/>
        <v>Beijing_1</v>
      </c>
      <c r="G3135" s="53">
        <f t="shared" si="3"/>
        <v>0.1093710124</v>
      </c>
    </row>
    <row r="3136">
      <c r="A3136" s="61">
        <v>1.516000445E9</v>
      </c>
      <c r="B3136" s="61">
        <v>1.0</v>
      </c>
      <c r="C3136" s="61">
        <v>5490.0</v>
      </c>
      <c r="D3136" s="57" t="s">
        <v>377</v>
      </c>
      <c r="E3136" s="62" t="str">
        <f t="shared" si="1"/>
        <v>Control</v>
      </c>
      <c r="F3136" s="53" t="str">
        <f t="shared" si="2"/>
        <v>Beijing_1</v>
      </c>
      <c r="G3136" s="53">
        <f t="shared" si="3"/>
        <v>0.462063067</v>
      </c>
    </row>
    <row r="3137">
      <c r="A3137" s="61">
        <v>1.511721707E9</v>
      </c>
      <c r="B3137" s="61">
        <v>1.0</v>
      </c>
      <c r="C3137" s="61">
        <v>571.0</v>
      </c>
      <c r="D3137" s="57" t="s">
        <v>377</v>
      </c>
      <c r="E3137" s="62" t="str">
        <f t="shared" si="1"/>
        <v>Control</v>
      </c>
      <c r="F3137" s="53" t="str">
        <f t="shared" si="2"/>
        <v>Beijing_1</v>
      </c>
      <c r="G3137" s="53">
        <f t="shared" si="3"/>
        <v>0.9008659406</v>
      </c>
    </row>
    <row r="3138">
      <c r="A3138" s="61">
        <v>1.512248335E9</v>
      </c>
      <c r="B3138" s="61">
        <v>1.0</v>
      </c>
      <c r="C3138" s="61">
        <v>604.0</v>
      </c>
      <c r="D3138" s="57" t="s">
        <v>377</v>
      </c>
      <c r="E3138" s="62" t="str">
        <f t="shared" si="1"/>
        <v>Control</v>
      </c>
      <c r="F3138" s="53" t="str">
        <f t="shared" si="2"/>
        <v>Beijing_1</v>
      </c>
      <c r="G3138" s="53">
        <f t="shared" si="3"/>
        <v>0.1896182025</v>
      </c>
    </row>
    <row r="3139">
      <c r="A3139" s="61">
        <v>1.517032179E9</v>
      </c>
      <c r="B3139" s="61">
        <v>1.0</v>
      </c>
      <c r="C3139" s="61">
        <v>874.0</v>
      </c>
      <c r="D3139" s="57" t="s">
        <v>377</v>
      </c>
      <c r="E3139" s="62" t="str">
        <f t="shared" si="1"/>
        <v>Control</v>
      </c>
      <c r="F3139" s="53" t="str">
        <f t="shared" si="2"/>
        <v>Beijing_1</v>
      </c>
      <c r="G3139" s="53">
        <f t="shared" si="3"/>
        <v>0.6348797487</v>
      </c>
    </row>
    <row r="3140">
      <c r="A3140" s="61">
        <v>1.514150525E9</v>
      </c>
      <c r="B3140" s="61">
        <v>1.0</v>
      </c>
      <c r="C3140" s="61">
        <v>1135.0</v>
      </c>
      <c r="D3140" s="57" t="s">
        <v>377</v>
      </c>
      <c r="E3140" s="62" t="str">
        <f t="shared" si="1"/>
        <v>Control</v>
      </c>
      <c r="F3140" s="53" t="str">
        <f t="shared" si="2"/>
        <v>Beijing_1</v>
      </c>
      <c r="G3140" s="53">
        <f t="shared" si="3"/>
        <v>0.5622361335</v>
      </c>
    </row>
    <row r="3141">
      <c r="A3141" s="61">
        <v>1.515360393E9</v>
      </c>
      <c r="B3141" s="61">
        <v>1.0</v>
      </c>
      <c r="C3141" s="61">
        <v>2542.0</v>
      </c>
      <c r="D3141" s="57" t="s">
        <v>377</v>
      </c>
      <c r="E3141" s="62" t="str">
        <f t="shared" si="1"/>
        <v>Control</v>
      </c>
      <c r="F3141" s="53" t="str">
        <f t="shared" si="2"/>
        <v>Beijing_1</v>
      </c>
      <c r="G3141" s="53">
        <f t="shared" si="3"/>
        <v>0.1892486269</v>
      </c>
    </row>
    <row r="3142">
      <c r="A3142" s="61">
        <v>1.512105455E9</v>
      </c>
      <c r="B3142" s="61">
        <v>1.0</v>
      </c>
      <c r="C3142" s="61">
        <v>714.0</v>
      </c>
      <c r="D3142" s="57" t="s">
        <v>377</v>
      </c>
      <c r="E3142" s="62" t="str">
        <f t="shared" si="1"/>
        <v>Control</v>
      </c>
      <c r="F3142" s="53" t="str">
        <f t="shared" si="2"/>
        <v>Beijing_1</v>
      </c>
      <c r="G3142" s="53">
        <f t="shared" si="3"/>
        <v>0.2811986404</v>
      </c>
    </row>
    <row r="3143">
      <c r="A3143" s="61">
        <v>1.516540019E9</v>
      </c>
      <c r="B3143" s="61">
        <v>1.0</v>
      </c>
      <c r="C3143" s="61">
        <v>1683.0</v>
      </c>
      <c r="D3143" s="57" t="s">
        <v>377</v>
      </c>
      <c r="E3143" s="62" t="str">
        <f t="shared" si="1"/>
        <v>Control</v>
      </c>
      <c r="F3143" s="53" t="str">
        <f t="shared" si="2"/>
        <v>Beijing_1</v>
      </c>
      <c r="G3143" s="53">
        <f t="shared" si="3"/>
        <v>0.5312428263</v>
      </c>
    </row>
    <row r="3144">
      <c r="A3144" s="61">
        <v>1.515316594E9</v>
      </c>
      <c r="B3144" s="61">
        <v>1.0</v>
      </c>
      <c r="C3144" s="61">
        <v>234.0</v>
      </c>
      <c r="D3144" s="57" t="s">
        <v>377</v>
      </c>
      <c r="E3144" s="62" t="str">
        <f t="shared" si="1"/>
        <v>Control</v>
      </c>
      <c r="F3144" s="53" t="str">
        <f t="shared" si="2"/>
        <v>Beijing_1</v>
      </c>
      <c r="G3144" s="53">
        <f t="shared" si="3"/>
        <v>0.8973486224</v>
      </c>
    </row>
    <row r="3145">
      <c r="A3145" s="61">
        <v>1.511782418E9</v>
      </c>
      <c r="B3145" s="61">
        <v>1.0</v>
      </c>
      <c r="C3145" s="61">
        <v>2633.0</v>
      </c>
      <c r="D3145" s="57" t="s">
        <v>377</v>
      </c>
      <c r="E3145" s="62" t="str">
        <f t="shared" si="1"/>
        <v>Control</v>
      </c>
      <c r="F3145" s="53" t="str">
        <f t="shared" si="2"/>
        <v>Beijing_1</v>
      </c>
      <c r="G3145" s="53">
        <f t="shared" si="3"/>
        <v>0.7034559706</v>
      </c>
    </row>
    <row r="3146">
      <c r="A3146" s="61">
        <v>1.519703099E9</v>
      </c>
      <c r="B3146" s="61">
        <v>1.0</v>
      </c>
      <c r="C3146" s="61">
        <v>3183.0</v>
      </c>
      <c r="D3146" s="57" t="s">
        <v>377</v>
      </c>
      <c r="E3146" s="62" t="str">
        <f t="shared" si="1"/>
        <v>Control</v>
      </c>
      <c r="F3146" s="53" t="str">
        <f t="shared" si="2"/>
        <v>Beijing_1</v>
      </c>
      <c r="G3146" s="53">
        <f t="shared" si="3"/>
        <v>0.3603459761</v>
      </c>
    </row>
    <row r="3147">
      <c r="A3147" s="61">
        <v>1.511713688E9</v>
      </c>
      <c r="B3147" s="61">
        <v>1.0</v>
      </c>
      <c r="C3147" s="61">
        <v>2055.0</v>
      </c>
      <c r="D3147" s="57" t="s">
        <v>377</v>
      </c>
      <c r="E3147" s="62" t="str">
        <f t="shared" si="1"/>
        <v>Control</v>
      </c>
      <c r="F3147" s="53" t="str">
        <f t="shared" si="2"/>
        <v>Beijing_1</v>
      </c>
      <c r="G3147" s="53">
        <f t="shared" si="3"/>
        <v>0.7920822447</v>
      </c>
    </row>
    <row r="3148">
      <c r="A3148" s="61">
        <v>1.516868116E9</v>
      </c>
      <c r="B3148" s="61">
        <v>1.0</v>
      </c>
      <c r="C3148" s="61">
        <v>2984.0</v>
      </c>
      <c r="D3148" s="57" t="s">
        <v>377</v>
      </c>
      <c r="E3148" s="62" t="str">
        <f t="shared" si="1"/>
        <v>Control</v>
      </c>
      <c r="F3148" s="53" t="str">
        <f t="shared" si="2"/>
        <v>Beijing_1</v>
      </c>
      <c r="G3148" s="53">
        <f t="shared" si="3"/>
        <v>0.6003089598</v>
      </c>
    </row>
    <row r="3149">
      <c r="A3149" s="61">
        <v>1.517096259E9</v>
      </c>
      <c r="B3149" s="61">
        <v>1.0</v>
      </c>
      <c r="C3149" s="61">
        <v>4527.0</v>
      </c>
      <c r="D3149" s="57" t="s">
        <v>377</v>
      </c>
      <c r="E3149" s="62" t="str">
        <f t="shared" si="1"/>
        <v>Control</v>
      </c>
      <c r="F3149" s="53" t="str">
        <f t="shared" si="2"/>
        <v>Beijing_1</v>
      </c>
      <c r="G3149" s="53">
        <f t="shared" si="3"/>
        <v>0.9207801595</v>
      </c>
    </row>
    <row r="3150">
      <c r="A3150" s="61">
        <v>1.518652033E9</v>
      </c>
      <c r="B3150" s="61">
        <v>1.0</v>
      </c>
      <c r="C3150" s="61">
        <v>3395.0</v>
      </c>
      <c r="D3150" s="57" t="s">
        <v>377</v>
      </c>
      <c r="E3150" s="62" t="str">
        <f t="shared" si="1"/>
        <v>Control</v>
      </c>
      <c r="F3150" s="53" t="str">
        <f t="shared" si="2"/>
        <v>Beijing_1</v>
      </c>
      <c r="G3150" s="53">
        <f t="shared" si="3"/>
        <v>0.7667064258</v>
      </c>
    </row>
    <row r="3151">
      <c r="A3151" s="61">
        <v>1.514702934E9</v>
      </c>
      <c r="B3151" s="61">
        <v>1.0</v>
      </c>
      <c r="C3151" s="61">
        <v>1160.0</v>
      </c>
      <c r="D3151" s="57" t="s">
        <v>377</v>
      </c>
      <c r="E3151" s="62" t="str">
        <f t="shared" si="1"/>
        <v>Control</v>
      </c>
      <c r="F3151" s="53" t="str">
        <f t="shared" si="2"/>
        <v>Beijing_1</v>
      </c>
      <c r="G3151" s="53">
        <f t="shared" si="3"/>
        <v>0.03740108026</v>
      </c>
    </row>
    <row r="3152">
      <c r="A3152" s="61">
        <v>1.512970058E9</v>
      </c>
      <c r="B3152" s="61">
        <v>1.0</v>
      </c>
      <c r="C3152" s="61">
        <v>2535.0</v>
      </c>
      <c r="D3152" s="57" t="s">
        <v>377</v>
      </c>
      <c r="E3152" s="62" t="str">
        <f t="shared" si="1"/>
        <v>Control</v>
      </c>
      <c r="F3152" s="53" t="str">
        <f t="shared" si="2"/>
        <v>Beijing_1</v>
      </c>
      <c r="G3152" s="53">
        <f t="shared" si="3"/>
        <v>0.4202540455</v>
      </c>
    </row>
    <row r="3153">
      <c r="A3153" s="61">
        <v>1.517173827E9</v>
      </c>
      <c r="B3153" s="61">
        <v>1.0</v>
      </c>
      <c r="C3153" s="61">
        <v>1111.0</v>
      </c>
      <c r="D3153" s="57" t="s">
        <v>377</v>
      </c>
      <c r="E3153" s="62" t="str">
        <f t="shared" si="1"/>
        <v>Control</v>
      </c>
      <c r="F3153" s="53" t="str">
        <f t="shared" si="2"/>
        <v>Beijing_1</v>
      </c>
      <c r="G3153" s="53">
        <f t="shared" si="3"/>
        <v>0.1746976927</v>
      </c>
    </row>
    <row r="3154">
      <c r="A3154" s="61">
        <v>1.519117037E9</v>
      </c>
      <c r="B3154" s="61">
        <v>1.0</v>
      </c>
      <c r="C3154" s="61">
        <v>3590.0</v>
      </c>
      <c r="D3154" s="57" t="s">
        <v>377</v>
      </c>
      <c r="E3154" s="62" t="str">
        <f t="shared" si="1"/>
        <v>Control</v>
      </c>
      <c r="F3154" s="53" t="str">
        <f t="shared" si="2"/>
        <v>Beijing_1</v>
      </c>
      <c r="G3154" s="53">
        <f t="shared" si="3"/>
        <v>0.3503255932</v>
      </c>
    </row>
    <row r="3155">
      <c r="A3155" s="61">
        <v>1.513063449E9</v>
      </c>
      <c r="B3155" s="61">
        <v>1.0</v>
      </c>
      <c r="C3155" s="61">
        <v>1125.0</v>
      </c>
      <c r="D3155" s="57" t="s">
        <v>377</v>
      </c>
      <c r="E3155" s="62" t="str">
        <f t="shared" si="1"/>
        <v>Control</v>
      </c>
      <c r="F3155" s="53" t="str">
        <f t="shared" si="2"/>
        <v>Beijing_1</v>
      </c>
      <c r="G3155" s="53">
        <f t="shared" si="3"/>
        <v>0.9277313689</v>
      </c>
    </row>
    <row r="3156">
      <c r="A3156" s="61">
        <v>1.518939906E9</v>
      </c>
      <c r="B3156" s="61">
        <v>1.0</v>
      </c>
      <c r="C3156" s="61">
        <v>300.0</v>
      </c>
      <c r="D3156" s="57" t="s">
        <v>377</v>
      </c>
      <c r="E3156" s="62" t="str">
        <f t="shared" si="1"/>
        <v>Control</v>
      </c>
      <c r="F3156" s="53" t="str">
        <f t="shared" si="2"/>
        <v>Beijing_1</v>
      </c>
      <c r="G3156" s="53">
        <f t="shared" si="3"/>
        <v>0.8638413867</v>
      </c>
    </row>
    <row r="3157">
      <c r="A3157" s="61">
        <v>1.513054113E9</v>
      </c>
      <c r="B3157" s="61">
        <v>1.0</v>
      </c>
      <c r="C3157" s="61">
        <v>686.0</v>
      </c>
      <c r="D3157" s="57" t="s">
        <v>377</v>
      </c>
      <c r="E3157" s="62" t="str">
        <f t="shared" si="1"/>
        <v>Control</v>
      </c>
      <c r="F3157" s="53" t="str">
        <f t="shared" si="2"/>
        <v>Beijing_1</v>
      </c>
      <c r="G3157" s="53">
        <f t="shared" si="3"/>
        <v>0.1362001162</v>
      </c>
    </row>
    <row r="3158">
      <c r="A3158" s="61">
        <v>1.514726859E9</v>
      </c>
      <c r="B3158" s="61">
        <v>1.0</v>
      </c>
      <c r="C3158" s="61">
        <v>1678.0</v>
      </c>
      <c r="D3158" s="57" t="s">
        <v>377</v>
      </c>
      <c r="E3158" s="62" t="str">
        <f t="shared" si="1"/>
        <v>Control</v>
      </c>
      <c r="F3158" s="53" t="str">
        <f t="shared" si="2"/>
        <v>Beijing_1</v>
      </c>
      <c r="G3158" s="53">
        <f t="shared" si="3"/>
        <v>0.655682963</v>
      </c>
    </row>
    <row r="3159">
      <c r="A3159" s="61">
        <v>1.518874743E9</v>
      </c>
      <c r="B3159" s="61">
        <v>1.0</v>
      </c>
      <c r="C3159" s="61">
        <v>3989.0</v>
      </c>
      <c r="D3159" s="57" t="s">
        <v>377</v>
      </c>
      <c r="E3159" s="62" t="str">
        <f t="shared" si="1"/>
        <v>Control</v>
      </c>
      <c r="F3159" s="53" t="str">
        <f t="shared" si="2"/>
        <v>Beijing_1</v>
      </c>
      <c r="G3159" s="53">
        <f t="shared" si="3"/>
        <v>0.5535672476</v>
      </c>
    </row>
    <row r="3160">
      <c r="A3160" s="61">
        <v>1.515830877E9</v>
      </c>
      <c r="B3160" s="61">
        <v>1.0</v>
      </c>
      <c r="C3160" s="61">
        <v>201.0</v>
      </c>
      <c r="D3160" s="57" t="s">
        <v>377</v>
      </c>
      <c r="E3160" s="62" t="str">
        <f t="shared" si="1"/>
        <v>Control</v>
      </c>
      <c r="F3160" s="53" t="str">
        <f t="shared" si="2"/>
        <v>Beijing_1</v>
      </c>
      <c r="G3160" s="53">
        <f t="shared" si="3"/>
        <v>0.4724791406</v>
      </c>
    </row>
    <row r="3161">
      <c r="A3161" s="61">
        <v>1.516556696E9</v>
      </c>
      <c r="B3161" s="61">
        <v>1.0</v>
      </c>
      <c r="C3161" s="61">
        <v>256.0</v>
      </c>
      <c r="D3161" s="57" t="s">
        <v>377</v>
      </c>
      <c r="E3161" s="62" t="str">
        <f t="shared" si="1"/>
        <v>Control</v>
      </c>
      <c r="F3161" s="53" t="str">
        <f t="shared" si="2"/>
        <v>Beijing_1</v>
      </c>
      <c r="G3161" s="53">
        <f t="shared" si="3"/>
        <v>0.5690706483</v>
      </c>
    </row>
    <row r="3162">
      <c r="A3162" s="61">
        <v>1.512088555E9</v>
      </c>
      <c r="B3162" s="61">
        <v>1.0</v>
      </c>
      <c r="C3162" s="61">
        <v>481.0</v>
      </c>
      <c r="D3162" s="57" t="s">
        <v>377</v>
      </c>
      <c r="E3162" s="62" t="str">
        <f t="shared" si="1"/>
        <v>Control</v>
      </c>
      <c r="F3162" s="53" t="str">
        <f t="shared" si="2"/>
        <v>Beijing_1</v>
      </c>
      <c r="G3162" s="53">
        <f t="shared" si="3"/>
        <v>0.1713057974</v>
      </c>
    </row>
    <row r="3163">
      <c r="A3163" s="61">
        <v>1.512931997E9</v>
      </c>
      <c r="B3163" s="61">
        <v>1.0</v>
      </c>
      <c r="C3163" s="61">
        <v>24.0</v>
      </c>
      <c r="D3163" s="57" t="s">
        <v>377</v>
      </c>
      <c r="E3163" s="62" t="str">
        <f t="shared" si="1"/>
        <v>Control</v>
      </c>
      <c r="F3163" s="53" t="str">
        <f t="shared" si="2"/>
        <v>Beijing_1</v>
      </c>
      <c r="G3163" s="53">
        <f t="shared" si="3"/>
        <v>0.5939376628</v>
      </c>
    </row>
    <row r="3164">
      <c r="A3164" s="61">
        <v>1.517264076E9</v>
      </c>
      <c r="B3164" s="61">
        <v>1.0</v>
      </c>
      <c r="C3164" s="61">
        <v>1929.0</v>
      </c>
      <c r="D3164" s="57" t="s">
        <v>377</v>
      </c>
      <c r="E3164" s="62" t="str">
        <f t="shared" si="1"/>
        <v>Control</v>
      </c>
      <c r="F3164" s="53" t="str">
        <f t="shared" si="2"/>
        <v>Beijing_1</v>
      </c>
      <c r="G3164" s="53">
        <f t="shared" si="3"/>
        <v>0.8557634686</v>
      </c>
    </row>
    <row r="3165">
      <c r="A3165" s="61">
        <v>1.517257827E9</v>
      </c>
      <c r="B3165" s="61">
        <v>1.0</v>
      </c>
      <c r="C3165" s="61">
        <v>828.0</v>
      </c>
      <c r="D3165" s="57" t="s">
        <v>377</v>
      </c>
      <c r="E3165" s="62" t="str">
        <f t="shared" si="1"/>
        <v>Control</v>
      </c>
      <c r="F3165" s="53" t="str">
        <f t="shared" si="2"/>
        <v>Beijing_1</v>
      </c>
      <c r="G3165" s="53">
        <f t="shared" si="3"/>
        <v>0.378057933</v>
      </c>
    </row>
    <row r="3166">
      <c r="A3166" s="61">
        <v>1.517305469E9</v>
      </c>
      <c r="B3166" s="61">
        <v>1.0</v>
      </c>
      <c r="C3166" s="61">
        <v>1741.0</v>
      </c>
      <c r="D3166" s="57" t="s">
        <v>377</v>
      </c>
      <c r="E3166" s="62" t="str">
        <f t="shared" si="1"/>
        <v>Control</v>
      </c>
      <c r="F3166" s="53" t="str">
        <f t="shared" si="2"/>
        <v>Beijing_1</v>
      </c>
      <c r="G3166" s="53">
        <f t="shared" si="3"/>
        <v>0.1504861964</v>
      </c>
    </row>
    <row r="3167">
      <c r="A3167" s="61">
        <v>1.517757653E9</v>
      </c>
      <c r="B3167" s="61">
        <v>1.0</v>
      </c>
      <c r="C3167" s="61">
        <v>1450.0</v>
      </c>
      <c r="D3167" s="57" t="s">
        <v>377</v>
      </c>
      <c r="E3167" s="62" t="str">
        <f t="shared" si="1"/>
        <v>Control</v>
      </c>
      <c r="F3167" s="53" t="str">
        <f t="shared" si="2"/>
        <v>Beijing_1</v>
      </c>
      <c r="G3167" s="53">
        <f t="shared" si="3"/>
        <v>0.4647297334</v>
      </c>
    </row>
    <row r="3168">
      <c r="A3168" s="61">
        <v>1.519801983E9</v>
      </c>
      <c r="B3168" s="61">
        <v>1.0</v>
      </c>
      <c r="C3168" s="61">
        <v>77.0</v>
      </c>
      <c r="D3168" s="57" t="s">
        <v>377</v>
      </c>
      <c r="E3168" s="62" t="str">
        <f t="shared" si="1"/>
        <v>Control</v>
      </c>
      <c r="F3168" s="53" t="str">
        <f t="shared" si="2"/>
        <v>Beijing_1</v>
      </c>
      <c r="G3168" s="53">
        <f t="shared" si="3"/>
        <v>0.4109635043</v>
      </c>
    </row>
    <row r="3169">
      <c r="A3169" s="61">
        <v>1.516962105E9</v>
      </c>
      <c r="B3169" s="61">
        <v>1.0</v>
      </c>
      <c r="C3169" s="61">
        <v>1942.0</v>
      </c>
      <c r="D3169" s="57" t="s">
        <v>377</v>
      </c>
      <c r="E3169" s="62" t="str">
        <f t="shared" si="1"/>
        <v>Control</v>
      </c>
      <c r="F3169" s="53" t="str">
        <f t="shared" si="2"/>
        <v>Beijing_1</v>
      </c>
      <c r="G3169" s="53">
        <f t="shared" si="3"/>
        <v>0.9737814014</v>
      </c>
    </row>
    <row r="3170">
      <c r="A3170" s="61">
        <v>1.513851987E9</v>
      </c>
      <c r="B3170" s="61">
        <v>1.0</v>
      </c>
      <c r="C3170" s="61">
        <v>2484.0</v>
      </c>
      <c r="D3170" s="57" t="s">
        <v>377</v>
      </c>
      <c r="E3170" s="62" t="str">
        <f t="shared" si="1"/>
        <v>Control</v>
      </c>
      <c r="F3170" s="53" t="str">
        <f t="shared" si="2"/>
        <v>Beijing_1</v>
      </c>
      <c r="G3170" s="53">
        <f t="shared" si="3"/>
        <v>0.521320081</v>
      </c>
    </row>
    <row r="3171">
      <c r="A3171" s="61">
        <v>1.518183775E9</v>
      </c>
      <c r="B3171" s="61">
        <v>1.0</v>
      </c>
      <c r="C3171" s="61">
        <v>2140.0</v>
      </c>
      <c r="D3171" s="57" t="s">
        <v>377</v>
      </c>
      <c r="E3171" s="62" t="str">
        <f t="shared" si="1"/>
        <v>Control</v>
      </c>
      <c r="F3171" s="53" t="str">
        <f t="shared" si="2"/>
        <v>Beijing_1</v>
      </c>
      <c r="G3171" s="53">
        <f t="shared" si="3"/>
        <v>0.5103825277</v>
      </c>
    </row>
    <row r="3172">
      <c r="A3172" s="61">
        <v>1.517426554E9</v>
      </c>
      <c r="B3172" s="61">
        <v>1.0</v>
      </c>
      <c r="C3172" s="61">
        <v>9.0</v>
      </c>
      <c r="D3172" s="57" t="s">
        <v>377</v>
      </c>
      <c r="E3172" s="62" t="str">
        <f t="shared" si="1"/>
        <v>Control</v>
      </c>
      <c r="F3172" s="53" t="str">
        <f t="shared" si="2"/>
        <v>Beijing_1</v>
      </c>
      <c r="G3172" s="53">
        <f t="shared" si="3"/>
        <v>0.6242141889</v>
      </c>
    </row>
    <row r="3173">
      <c r="A3173" s="61">
        <v>1.513489736E9</v>
      </c>
      <c r="B3173" s="61">
        <v>1.0</v>
      </c>
      <c r="C3173" s="61">
        <v>2717.0</v>
      </c>
      <c r="D3173" s="57" t="s">
        <v>377</v>
      </c>
      <c r="E3173" s="62" t="str">
        <f t="shared" si="1"/>
        <v>Control</v>
      </c>
      <c r="F3173" s="53" t="str">
        <f t="shared" si="2"/>
        <v>Beijing_1</v>
      </c>
      <c r="G3173" s="53">
        <f t="shared" si="3"/>
        <v>0.8893349506</v>
      </c>
    </row>
    <row r="3174">
      <c r="A3174" s="61">
        <v>1.516877807E9</v>
      </c>
      <c r="B3174" s="61">
        <v>1.0</v>
      </c>
      <c r="C3174" s="61">
        <v>1736.0</v>
      </c>
      <c r="D3174" s="57" t="s">
        <v>377</v>
      </c>
      <c r="E3174" s="62" t="str">
        <f t="shared" si="1"/>
        <v>Control</v>
      </c>
      <c r="F3174" s="53" t="str">
        <f t="shared" si="2"/>
        <v>Beijing_1</v>
      </c>
      <c r="G3174" s="53">
        <f t="shared" si="3"/>
        <v>0.5732328395</v>
      </c>
    </row>
    <row r="3175">
      <c r="A3175" s="61">
        <v>1.517420385E9</v>
      </c>
      <c r="B3175" s="61">
        <v>1.0</v>
      </c>
      <c r="C3175" s="61">
        <v>2103.0</v>
      </c>
      <c r="D3175" s="57" t="s">
        <v>377</v>
      </c>
      <c r="E3175" s="62" t="str">
        <f t="shared" si="1"/>
        <v>Control</v>
      </c>
      <c r="F3175" s="53" t="str">
        <f t="shared" si="2"/>
        <v>Beijing_1</v>
      </c>
      <c r="G3175" s="53">
        <f t="shared" si="3"/>
        <v>0.5318280845</v>
      </c>
    </row>
    <row r="3176">
      <c r="A3176" s="61">
        <v>1.519297933E9</v>
      </c>
      <c r="B3176" s="61">
        <v>1.0</v>
      </c>
      <c r="C3176" s="61">
        <v>1357.0</v>
      </c>
      <c r="D3176" s="57" t="s">
        <v>377</v>
      </c>
      <c r="E3176" s="62" t="str">
        <f t="shared" si="1"/>
        <v>Control</v>
      </c>
      <c r="F3176" s="53" t="str">
        <f t="shared" si="2"/>
        <v>Beijing_1</v>
      </c>
      <c r="G3176" s="53">
        <f t="shared" si="3"/>
        <v>0.4711480196</v>
      </c>
    </row>
    <row r="3177">
      <c r="A3177" s="61">
        <v>1.517068749E9</v>
      </c>
      <c r="B3177" s="61">
        <v>1.0</v>
      </c>
      <c r="C3177" s="61">
        <v>2680.0</v>
      </c>
      <c r="D3177" s="57" t="s">
        <v>377</v>
      </c>
      <c r="E3177" s="62" t="str">
        <f t="shared" si="1"/>
        <v>Control</v>
      </c>
      <c r="F3177" s="53" t="str">
        <f t="shared" si="2"/>
        <v>Beijing_1</v>
      </c>
      <c r="G3177" s="53">
        <f t="shared" si="3"/>
        <v>0.4009390835</v>
      </c>
    </row>
    <row r="3178">
      <c r="A3178" s="61">
        <v>1.518743228E9</v>
      </c>
      <c r="B3178" s="61">
        <v>1.0</v>
      </c>
      <c r="C3178" s="61">
        <v>419.0</v>
      </c>
      <c r="D3178" s="57" t="s">
        <v>377</v>
      </c>
      <c r="E3178" s="62" t="str">
        <f t="shared" si="1"/>
        <v>Control</v>
      </c>
      <c r="F3178" s="53" t="str">
        <f t="shared" si="2"/>
        <v>Beijing_1</v>
      </c>
      <c r="G3178" s="53">
        <f t="shared" si="3"/>
        <v>0.4323507225</v>
      </c>
    </row>
    <row r="3179">
      <c r="A3179" s="61">
        <v>1.519416116E9</v>
      </c>
      <c r="B3179" s="61">
        <v>1.0</v>
      </c>
      <c r="C3179" s="61">
        <v>2058.0</v>
      </c>
      <c r="D3179" s="57" t="s">
        <v>377</v>
      </c>
      <c r="E3179" s="62" t="str">
        <f t="shared" si="1"/>
        <v>Control</v>
      </c>
      <c r="F3179" s="53" t="str">
        <f t="shared" si="2"/>
        <v>Beijing_1</v>
      </c>
      <c r="G3179" s="53">
        <f t="shared" si="3"/>
        <v>0.5890651577</v>
      </c>
    </row>
    <row r="3180">
      <c r="A3180" s="61">
        <v>1.515205819E9</v>
      </c>
      <c r="B3180" s="61">
        <v>1.0</v>
      </c>
      <c r="C3180" s="61">
        <v>958.0</v>
      </c>
      <c r="D3180" s="57" t="s">
        <v>377</v>
      </c>
      <c r="E3180" s="62" t="str">
        <f t="shared" si="1"/>
        <v>Control</v>
      </c>
      <c r="F3180" s="53" t="str">
        <f t="shared" si="2"/>
        <v>Beijing_1</v>
      </c>
      <c r="G3180" s="53">
        <f t="shared" si="3"/>
        <v>0.7130161448</v>
      </c>
    </row>
    <row r="3181">
      <c r="A3181" s="61">
        <v>1.516299016E9</v>
      </c>
      <c r="B3181" s="61">
        <v>1.0</v>
      </c>
      <c r="C3181" s="61">
        <v>2814.0</v>
      </c>
      <c r="D3181" s="57" t="s">
        <v>377</v>
      </c>
      <c r="E3181" s="62" t="str">
        <f t="shared" si="1"/>
        <v>Control</v>
      </c>
      <c r="F3181" s="53" t="str">
        <f t="shared" si="2"/>
        <v>Beijing_1</v>
      </c>
      <c r="G3181" s="53">
        <f t="shared" si="3"/>
        <v>0.6286240509</v>
      </c>
    </row>
    <row r="3182">
      <c r="A3182" s="61">
        <v>1.519984518E9</v>
      </c>
      <c r="B3182" s="61">
        <v>1.0</v>
      </c>
      <c r="C3182" s="61">
        <v>1312.0</v>
      </c>
      <c r="D3182" s="57" t="s">
        <v>377</v>
      </c>
      <c r="E3182" s="62" t="str">
        <f t="shared" si="1"/>
        <v>Control</v>
      </c>
      <c r="F3182" s="53" t="str">
        <f t="shared" si="2"/>
        <v>Beijing_1</v>
      </c>
      <c r="G3182" s="53">
        <f t="shared" si="3"/>
        <v>0.8195233185</v>
      </c>
    </row>
    <row r="3183">
      <c r="A3183" s="61">
        <v>1.512924659E9</v>
      </c>
      <c r="B3183" s="61">
        <v>1.0</v>
      </c>
      <c r="C3183" s="61">
        <v>1368.0</v>
      </c>
      <c r="D3183" s="57" t="s">
        <v>377</v>
      </c>
      <c r="E3183" s="62" t="str">
        <f t="shared" si="1"/>
        <v>Control</v>
      </c>
      <c r="F3183" s="53" t="str">
        <f t="shared" si="2"/>
        <v>Beijing_1</v>
      </c>
      <c r="G3183" s="53">
        <f t="shared" si="3"/>
        <v>0.06850794699</v>
      </c>
    </row>
    <row r="3184">
      <c r="A3184" s="61">
        <v>1.515789056E9</v>
      </c>
      <c r="B3184" s="61">
        <v>1.0</v>
      </c>
      <c r="C3184" s="61">
        <v>1379.0</v>
      </c>
      <c r="D3184" s="57" t="s">
        <v>377</v>
      </c>
      <c r="E3184" s="62" t="str">
        <f t="shared" si="1"/>
        <v>Control</v>
      </c>
      <c r="F3184" s="53" t="str">
        <f t="shared" si="2"/>
        <v>Beijing_1</v>
      </c>
      <c r="G3184" s="53">
        <f t="shared" si="3"/>
        <v>0.8189207355</v>
      </c>
    </row>
    <row r="3185">
      <c r="A3185" s="61">
        <v>1.517013779E9</v>
      </c>
      <c r="B3185" s="61">
        <v>1.0</v>
      </c>
      <c r="C3185" s="61">
        <v>2228.0</v>
      </c>
      <c r="D3185" s="57" t="s">
        <v>377</v>
      </c>
      <c r="E3185" s="62" t="str">
        <f t="shared" si="1"/>
        <v>Control</v>
      </c>
      <c r="F3185" s="53" t="str">
        <f t="shared" si="2"/>
        <v>Beijing_1</v>
      </c>
      <c r="G3185" s="53">
        <f t="shared" si="3"/>
        <v>0.2228094</v>
      </c>
    </row>
    <row r="3186">
      <c r="A3186" s="61">
        <v>1.516964899E9</v>
      </c>
      <c r="B3186" s="61">
        <v>1.0</v>
      </c>
      <c r="C3186" s="61">
        <v>1031.0</v>
      </c>
      <c r="D3186" s="57" t="s">
        <v>377</v>
      </c>
      <c r="E3186" s="62" t="str">
        <f t="shared" si="1"/>
        <v>Control</v>
      </c>
      <c r="F3186" s="53" t="str">
        <f t="shared" si="2"/>
        <v>Beijing_1</v>
      </c>
      <c r="G3186" s="53">
        <f t="shared" si="3"/>
        <v>0.2224972695</v>
      </c>
    </row>
    <row r="3187">
      <c r="A3187" s="61">
        <v>1.517400319E9</v>
      </c>
      <c r="B3187" s="61">
        <v>1.0</v>
      </c>
      <c r="C3187" s="61">
        <v>314.0</v>
      </c>
      <c r="D3187" s="57" t="s">
        <v>377</v>
      </c>
      <c r="E3187" s="62" t="str">
        <f t="shared" si="1"/>
        <v>Control</v>
      </c>
      <c r="F3187" s="53" t="str">
        <f t="shared" si="2"/>
        <v>Beijing_1</v>
      </c>
      <c r="G3187" s="53">
        <f t="shared" si="3"/>
        <v>0.463260927</v>
      </c>
    </row>
    <row r="3188">
      <c r="A3188" s="61">
        <v>1.519034439E9</v>
      </c>
      <c r="B3188" s="61">
        <v>1.0</v>
      </c>
      <c r="C3188" s="61">
        <v>3018.0</v>
      </c>
      <c r="D3188" s="57" t="s">
        <v>377</v>
      </c>
      <c r="E3188" s="62" t="str">
        <f t="shared" si="1"/>
        <v>Control</v>
      </c>
      <c r="F3188" s="53" t="str">
        <f t="shared" si="2"/>
        <v>Beijing_1</v>
      </c>
      <c r="G3188" s="53">
        <f t="shared" si="3"/>
        <v>0.8355999757</v>
      </c>
    </row>
    <row r="3189">
      <c r="A3189" s="61">
        <v>1.516486729E9</v>
      </c>
      <c r="B3189" s="61">
        <v>1.0</v>
      </c>
      <c r="C3189" s="61">
        <v>2461.0</v>
      </c>
      <c r="D3189" s="57" t="s">
        <v>377</v>
      </c>
      <c r="E3189" s="62" t="str">
        <f t="shared" si="1"/>
        <v>Control</v>
      </c>
      <c r="F3189" s="53" t="str">
        <f t="shared" si="2"/>
        <v>Beijing_1</v>
      </c>
      <c r="G3189" s="53">
        <f t="shared" si="3"/>
        <v>0.2787784693</v>
      </c>
    </row>
    <row r="3190">
      <c r="A3190" s="61">
        <v>1.512982226E9</v>
      </c>
      <c r="B3190" s="61">
        <v>1.0</v>
      </c>
      <c r="C3190" s="61">
        <v>1330.0</v>
      </c>
      <c r="D3190" s="57" t="s">
        <v>377</v>
      </c>
      <c r="E3190" s="62" t="str">
        <f t="shared" si="1"/>
        <v>Control</v>
      </c>
      <c r="F3190" s="53" t="str">
        <f t="shared" si="2"/>
        <v>Beijing_1</v>
      </c>
      <c r="G3190" s="53">
        <f t="shared" si="3"/>
        <v>0.407686573</v>
      </c>
    </row>
    <row r="3191">
      <c r="A3191" s="61">
        <v>1.517460413E9</v>
      </c>
      <c r="B3191" s="61">
        <v>1.0</v>
      </c>
      <c r="C3191" s="61">
        <v>1871.0</v>
      </c>
      <c r="D3191" s="57" t="s">
        <v>377</v>
      </c>
      <c r="E3191" s="62" t="str">
        <f t="shared" si="1"/>
        <v>Control</v>
      </c>
      <c r="F3191" s="53" t="str">
        <f t="shared" si="2"/>
        <v>Beijing_1</v>
      </c>
      <c r="G3191" s="53">
        <f t="shared" si="3"/>
        <v>0.1787279925</v>
      </c>
    </row>
    <row r="3192">
      <c r="A3192" s="61">
        <v>1.519641845E9</v>
      </c>
      <c r="B3192" s="61">
        <v>1.0</v>
      </c>
      <c r="C3192" s="61">
        <v>3950.0</v>
      </c>
      <c r="D3192" s="57" t="s">
        <v>377</v>
      </c>
      <c r="E3192" s="62" t="str">
        <f t="shared" si="1"/>
        <v>Control</v>
      </c>
      <c r="F3192" s="53" t="str">
        <f t="shared" si="2"/>
        <v>Beijing_1</v>
      </c>
      <c r="G3192" s="53">
        <f t="shared" si="3"/>
        <v>0.7732776963</v>
      </c>
    </row>
    <row r="3193">
      <c r="A3193" s="61">
        <v>1.514862749E9</v>
      </c>
      <c r="B3193" s="61">
        <v>1.0</v>
      </c>
      <c r="C3193" s="61">
        <v>1273.0</v>
      </c>
      <c r="D3193" s="57" t="s">
        <v>377</v>
      </c>
      <c r="E3193" s="62" t="str">
        <f t="shared" si="1"/>
        <v>Control</v>
      </c>
      <c r="F3193" s="53" t="str">
        <f t="shared" si="2"/>
        <v>Beijing_1</v>
      </c>
      <c r="G3193" s="53">
        <f t="shared" si="3"/>
        <v>0.5634286159</v>
      </c>
    </row>
    <row r="3194">
      <c r="A3194" s="61">
        <v>1.514401886E9</v>
      </c>
      <c r="B3194" s="61">
        <v>1.0</v>
      </c>
      <c r="C3194" s="61">
        <v>2260.0</v>
      </c>
      <c r="D3194" s="57" t="s">
        <v>377</v>
      </c>
      <c r="E3194" s="62" t="str">
        <f t="shared" si="1"/>
        <v>Control</v>
      </c>
      <c r="F3194" s="53" t="str">
        <f t="shared" si="2"/>
        <v>Beijing_1</v>
      </c>
      <c r="G3194" s="53">
        <f t="shared" si="3"/>
        <v>0.147180672</v>
      </c>
    </row>
    <row r="3195">
      <c r="A3195" s="61">
        <v>1.512221669E9</v>
      </c>
      <c r="B3195" s="61">
        <v>1.0</v>
      </c>
      <c r="C3195" s="61">
        <v>3079.0</v>
      </c>
      <c r="D3195" s="57" t="s">
        <v>377</v>
      </c>
      <c r="E3195" s="62" t="str">
        <f t="shared" si="1"/>
        <v>Control</v>
      </c>
      <c r="F3195" s="53" t="str">
        <f t="shared" si="2"/>
        <v>Beijing_1</v>
      </c>
      <c r="G3195" s="53">
        <f t="shared" si="3"/>
        <v>0.9464722492</v>
      </c>
    </row>
    <row r="3196">
      <c r="A3196" s="61">
        <v>1.512755779E9</v>
      </c>
      <c r="B3196" s="61">
        <v>1.0</v>
      </c>
      <c r="C3196" s="61">
        <v>2181.0</v>
      </c>
      <c r="D3196" s="57" t="s">
        <v>377</v>
      </c>
      <c r="E3196" s="62" t="str">
        <f t="shared" si="1"/>
        <v>Control</v>
      </c>
      <c r="F3196" s="53" t="str">
        <f t="shared" si="2"/>
        <v>Beijing_1</v>
      </c>
      <c r="G3196" s="53">
        <f t="shared" si="3"/>
        <v>0.9794098345</v>
      </c>
    </row>
    <row r="3197">
      <c r="A3197" s="61">
        <v>1.516415804E9</v>
      </c>
      <c r="B3197" s="61">
        <v>1.0</v>
      </c>
      <c r="C3197" s="61">
        <v>373.0</v>
      </c>
      <c r="D3197" s="57" t="s">
        <v>377</v>
      </c>
      <c r="E3197" s="62" t="str">
        <f t="shared" si="1"/>
        <v>Control</v>
      </c>
      <c r="F3197" s="53" t="str">
        <f t="shared" si="2"/>
        <v>Beijing_1</v>
      </c>
      <c r="G3197" s="53">
        <f t="shared" si="3"/>
        <v>0.4873112842</v>
      </c>
    </row>
    <row r="3198">
      <c r="A3198" s="61">
        <v>1.514982544E9</v>
      </c>
      <c r="B3198" s="61">
        <v>1.0</v>
      </c>
      <c r="C3198" s="61">
        <v>2412.0</v>
      </c>
      <c r="D3198" s="57" t="s">
        <v>377</v>
      </c>
      <c r="E3198" s="62" t="str">
        <f t="shared" si="1"/>
        <v>Control</v>
      </c>
      <c r="F3198" s="53" t="str">
        <f t="shared" si="2"/>
        <v>Beijing_1</v>
      </c>
      <c r="G3198" s="53">
        <f t="shared" si="3"/>
        <v>0.1430762352</v>
      </c>
    </row>
    <row r="3199">
      <c r="A3199" s="61">
        <v>1.513705849E9</v>
      </c>
      <c r="B3199" s="61">
        <v>1.0</v>
      </c>
      <c r="C3199" s="61">
        <v>1824.0</v>
      </c>
      <c r="D3199" s="57" t="s">
        <v>377</v>
      </c>
      <c r="E3199" s="62" t="str">
        <f t="shared" si="1"/>
        <v>Control</v>
      </c>
      <c r="F3199" s="53" t="str">
        <f t="shared" si="2"/>
        <v>Beijing_1</v>
      </c>
      <c r="G3199" s="53">
        <f t="shared" si="3"/>
        <v>0.1060003422</v>
      </c>
    </row>
    <row r="3200">
      <c r="A3200" s="61">
        <v>1.513818415E9</v>
      </c>
      <c r="B3200" s="61">
        <v>1.0</v>
      </c>
      <c r="C3200" s="61">
        <v>1215.0</v>
      </c>
      <c r="D3200" s="57" t="s">
        <v>377</v>
      </c>
      <c r="E3200" s="62" t="str">
        <f t="shared" si="1"/>
        <v>Control</v>
      </c>
      <c r="F3200" s="53" t="str">
        <f t="shared" si="2"/>
        <v>Beijing_1</v>
      </c>
      <c r="G3200" s="53">
        <f t="shared" si="3"/>
        <v>0.5317306434</v>
      </c>
    </row>
    <row r="3201">
      <c r="A3201" s="61">
        <v>1.515626595E9</v>
      </c>
      <c r="B3201" s="61">
        <v>1.0</v>
      </c>
      <c r="C3201" s="61">
        <v>2344.0</v>
      </c>
      <c r="D3201" s="57" t="s">
        <v>377</v>
      </c>
      <c r="E3201" s="62" t="str">
        <f t="shared" si="1"/>
        <v>Control</v>
      </c>
      <c r="F3201" s="53" t="str">
        <f t="shared" si="2"/>
        <v>Beijing_1</v>
      </c>
      <c r="G3201" s="53">
        <f t="shared" si="3"/>
        <v>0.5098586657</v>
      </c>
    </row>
    <row r="3202">
      <c r="A3202" s="61">
        <v>1.517869206E9</v>
      </c>
      <c r="B3202" s="61">
        <v>1.0</v>
      </c>
      <c r="C3202" s="61">
        <v>2230.0</v>
      </c>
      <c r="D3202" s="57" t="s">
        <v>377</v>
      </c>
      <c r="E3202" s="62" t="str">
        <f t="shared" si="1"/>
        <v>Control</v>
      </c>
      <c r="F3202" s="53" t="str">
        <f t="shared" si="2"/>
        <v>Beijing_1</v>
      </c>
      <c r="G3202" s="53">
        <f t="shared" si="3"/>
        <v>0.3939142609</v>
      </c>
    </row>
    <row r="3203">
      <c r="A3203" s="61">
        <v>1.513788833E9</v>
      </c>
      <c r="B3203" s="61">
        <v>1.0</v>
      </c>
      <c r="C3203" s="61">
        <v>1376.0</v>
      </c>
      <c r="D3203" s="57" t="s">
        <v>377</v>
      </c>
      <c r="E3203" s="62" t="str">
        <f t="shared" si="1"/>
        <v>Control</v>
      </c>
      <c r="F3203" s="53" t="str">
        <f t="shared" si="2"/>
        <v>Beijing_1</v>
      </c>
      <c r="G3203" s="53">
        <f t="shared" si="3"/>
        <v>0.09715363096</v>
      </c>
    </row>
    <row r="3204">
      <c r="A3204" s="61">
        <v>1.514332506E9</v>
      </c>
      <c r="B3204" s="61">
        <v>1.0</v>
      </c>
      <c r="C3204" s="61">
        <v>2240.0</v>
      </c>
      <c r="D3204" s="57" t="s">
        <v>377</v>
      </c>
      <c r="E3204" s="62" t="str">
        <f t="shared" si="1"/>
        <v>Control</v>
      </c>
      <c r="F3204" s="53" t="str">
        <f t="shared" si="2"/>
        <v>Beijing_1</v>
      </c>
      <c r="G3204" s="53">
        <f t="shared" si="3"/>
        <v>0.8978209597</v>
      </c>
    </row>
    <row r="3205">
      <c r="A3205" s="61">
        <v>1.518064479E9</v>
      </c>
      <c r="B3205" s="61">
        <v>1.0</v>
      </c>
      <c r="C3205" s="61">
        <v>2924.0</v>
      </c>
      <c r="D3205" s="57" t="s">
        <v>377</v>
      </c>
      <c r="E3205" s="62" t="str">
        <f t="shared" si="1"/>
        <v>Control</v>
      </c>
      <c r="F3205" s="53" t="str">
        <f t="shared" si="2"/>
        <v>Beijing_1</v>
      </c>
      <c r="G3205" s="53">
        <f t="shared" si="3"/>
        <v>0.8268263763</v>
      </c>
    </row>
    <row r="3206">
      <c r="A3206" s="61">
        <v>1.512012479E9</v>
      </c>
      <c r="B3206" s="61">
        <v>1.0</v>
      </c>
      <c r="C3206" s="61">
        <v>1517.0</v>
      </c>
      <c r="D3206" s="57" t="s">
        <v>377</v>
      </c>
      <c r="E3206" s="62" t="str">
        <f t="shared" si="1"/>
        <v>Control</v>
      </c>
      <c r="F3206" s="53" t="str">
        <f t="shared" si="2"/>
        <v>Beijing_1</v>
      </c>
      <c r="G3206" s="53">
        <f t="shared" si="3"/>
        <v>0.6669493075</v>
      </c>
    </row>
    <row r="3207">
      <c r="A3207" s="61">
        <v>1.516183884E9</v>
      </c>
      <c r="B3207" s="61">
        <v>1.0</v>
      </c>
      <c r="C3207" s="61">
        <v>3428.0</v>
      </c>
      <c r="D3207" s="57" t="s">
        <v>377</v>
      </c>
      <c r="E3207" s="62" t="str">
        <f t="shared" si="1"/>
        <v>Control</v>
      </c>
      <c r="F3207" s="53" t="str">
        <f t="shared" si="2"/>
        <v>Beijing_1</v>
      </c>
      <c r="G3207" s="53">
        <f t="shared" si="3"/>
        <v>0.9950453162</v>
      </c>
    </row>
    <row r="3208">
      <c r="A3208" s="61">
        <v>1.519002988E9</v>
      </c>
      <c r="B3208" s="61">
        <v>1.0</v>
      </c>
      <c r="C3208" s="61">
        <v>622.0</v>
      </c>
      <c r="D3208" s="57" t="s">
        <v>377</v>
      </c>
      <c r="E3208" s="62" t="str">
        <f t="shared" si="1"/>
        <v>Control</v>
      </c>
      <c r="F3208" s="53" t="str">
        <f t="shared" si="2"/>
        <v>Beijing_1</v>
      </c>
      <c r="G3208" s="53">
        <f t="shared" si="3"/>
        <v>0.9804924148</v>
      </c>
    </row>
    <row r="3209">
      <c r="A3209" s="61">
        <v>1.515870185E9</v>
      </c>
      <c r="B3209" s="61">
        <v>1.0</v>
      </c>
      <c r="C3209" s="61">
        <v>1493.0</v>
      </c>
      <c r="D3209" s="57" t="s">
        <v>377</v>
      </c>
      <c r="E3209" s="62" t="str">
        <f t="shared" si="1"/>
        <v>Control</v>
      </c>
      <c r="F3209" s="53" t="str">
        <f t="shared" si="2"/>
        <v>Beijing_1</v>
      </c>
      <c r="G3209" s="53">
        <f t="shared" si="3"/>
        <v>0.2563645551</v>
      </c>
    </row>
    <row r="3210">
      <c r="A3210" s="61">
        <v>1.517488047E9</v>
      </c>
      <c r="B3210" s="61">
        <v>1.0</v>
      </c>
      <c r="C3210" s="61">
        <v>2949.0</v>
      </c>
      <c r="D3210" s="57" t="s">
        <v>377</v>
      </c>
      <c r="E3210" s="62" t="str">
        <f t="shared" si="1"/>
        <v>Control</v>
      </c>
      <c r="F3210" s="53" t="str">
        <f t="shared" si="2"/>
        <v>Beijing_1</v>
      </c>
      <c r="G3210" s="53">
        <f t="shared" si="3"/>
        <v>0.3151728882</v>
      </c>
    </row>
    <row r="3211">
      <c r="A3211" s="61">
        <v>1.512080203E9</v>
      </c>
      <c r="B3211" s="61">
        <v>1.0</v>
      </c>
      <c r="C3211" s="61">
        <v>1400.0</v>
      </c>
      <c r="D3211" s="57" t="s">
        <v>377</v>
      </c>
      <c r="E3211" s="62" t="str">
        <f t="shared" si="1"/>
        <v>Control</v>
      </c>
      <c r="F3211" s="53" t="str">
        <f t="shared" si="2"/>
        <v>Beijing_1</v>
      </c>
      <c r="G3211" s="53">
        <f t="shared" si="3"/>
        <v>0.814991676</v>
      </c>
    </row>
    <row r="3212">
      <c r="A3212" s="61">
        <v>1.513295045E9</v>
      </c>
      <c r="B3212" s="61">
        <v>1.0</v>
      </c>
      <c r="C3212" s="61">
        <v>2616.0</v>
      </c>
      <c r="D3212" s="57" t="s">
        <v>377</v>
      </c>
      <c r="E3212" s="62" t="str">
        <f t="shared" si="1"/>
        <v>Control</v>
      </c>
      <c r="F3212" s="53" t="str">
        <f t="shared" si="2"/>
        <v>Beijing_1</v>
      </c>
      <c r="G3212" s="53">
        <f t="shared" si="3"/>
        <v>0.1966006831</v>
      </c>
    </row>
    <row r="3213">
      <c r="A3213" s="61">
        <v>1.511460445E9</v>
      </c>
      <c r="B3213" s="61">
        <v>1.0</v>
      </c>
      <c r="C3213" s="61">
        <v>2868.0</v>
      </c>
      <c r="D3213" s="57" t="s">
        <v>377</v>
      </c>
      <c r="E3213" s="62" t="str">
        <f t="shared" si="1"/>
        <v>Control</v>
      </c>
      <c r="F3213" s="53" t="str">
        <f t="shared" si="2"/>
        <v>Beijing_1</v>
      </c>
      <c r="G3213" s="53">
        <f t="shared" si="3"/>
        <v>0.2137626208</v>
      </c>
    </row>
    <row r="3214">
      <c r="A3214" s="61">
        <v>1.513949843E9</v>
      </c>
      <c r="B3214" s="61">
        <v>1.0</v>
      </c>
      <c r="C3214" s="61">
        <v>910.0</v>
      </c>
      <c r="D3214" s="57" t="s">
        <v>377</v>
      </c>
      <c r="E3214" s="62" t="str">
        <f t="shared" si="1"/>
        <v>Control</v>
      </c>
      <c r="F3214" s="53" t="str">
        <f t="shared" si="2"/>
        <v>Beijing_1</v>
      </c>
      <c r="G3214" s="53">
        <f t="shared" si="3"/>
        <v>0.4094585696</v>
      </c>
    </row>
    <row r="3215">
      <c r="A3215" s="61">
        <v>1.512482336E9</v>
      </c>
      <c r="B3215" s="61">
        <v>1.0</v>
      </c>
      <c r="C3215" s="61">
        <v>4683.0</v>
      </c>
      <c r="D3215" s="57" t="s">
        <v>377</v>
      </c>
      <c r="E3215" s="62" t="str">
        <f t="shared" si="1"/>
        <v>Control</v>
      </c>
      <c r="F3215" s="53" t="str">
        <f t="shared" si="2"/>
        <v>Beijing_1</v>
      </c>
      <c r="G3215" s="53">
        <f t="shared" si="3"/>
        <v>0.6166421175</v>
      </c>
    </row>
    <row r="3216">
      <c r="A3216" s="61">
        <v>1.517608023E9</v>
      </c>
      <c r="B3216" s="61">
        <v>1.0</v>
      </c>
      <c r="C3216" s="61">
        <v>597.0</v>
      </c>
      <c r="D3216" s="57" t="s">
        <v>377</v>
      </c>
      <c r="E3216" s="62" t="str">
        <f t="shared" si="1"/>
        <v>Control</v>
      </c>
      <c r="F3216" s="53" t="str">
        <f t="shared" si="2"/>
        <v>Beijing_1</v>
      </c>
      <c r="G3216" s="53">
        <f t="shared" si="3"/>
        <v>0.4214715403</v>
      </c>
    </row>
    <row r="3217">
      <c r="A3217" s="61">
        <v>1.516116515E9</v>
      </c>
      <c r="B3217" s="61">
        <v>1.0</v>
      </c>
      <c r="C3217" s="61">
        <v>960.0</v>
      </c>
      <c r="D3217" s="57" t="s">
        <v>377</v>
      </c>
      <c r="E3217" s="62" t="str">
        <f t="shared" si="1"/>
        <v>Control</v>
      </c>
      <c r="F3217" s="53" t="str">
        <f t="shared" si="2"/>
        <v>Beijing_1</v>
      </c>
      <c r="G3217" s="53">
        <f t="shared" si="3"/>
        <v>0.544795447</v>
      </c>
    </row>
    <row r="3218">
      <c r="A3218" s="61">
        <v>1.517381518E9</v>
      </c>
      <c r="B3218" s="61">
        <v>1.0</v>
      </c>
      <c r="C3218" s="61">
        <v>2099.0</v>
      </c>
      <c r="D3218" s="57" t="s">
        <v>377</v>
      </c>
      <c r="E3218" s="62" t="str">
        <f t="shared" si="1"/>
        <v>Control</v>
      </c>
      <c r="F3218" s="53" t="str">
        <f t="shared" si="2"/>
        <v>Beijing_1</v>
      </c>
      <c r="G3218" s="53">
        <f t="shared" si="3"/>
        <v>0.04389146056</v>
      </c>
    </row>
    <row r="3219">
      <c r="A3219" s="61">
        <v>1.511684554E9</v>
      </c>
      <c r="B3219" s="61">
        <v>1.0</v>
      </c>
      <c r="C3219" s="61">
        <v>2267.0</v>
      </c>
      <c r="D3219" s="57" t="s">
        <v>377</v>
      </c>
      <c r="E3219" s="62" t="str">
        <f t="shared" si="1"/>
        <v>Control</v>
      </c>
      <c r="F3219" s="53" t="str">
        <f t="shared" si="2"/>
        <v>Beijing_1</v>
      </c>
      <c r="G3219" s="53">
        <f t="shared" si="3"/>
        <v>0.1445216804</v>
      </c>
    </row>
    <row r="3220">
      <c r="A3220" s="61">
        <v>1.518839329E9</v>
      </c>
      <c r="B3220" s="61">
        <v>1.0</v>
      </c>
      <c r="C3220" s="61">
        <v>91.0</v>
      </c>
      <c r="D3220" s="57" t="s">
        <v>377</v>
      </c>
      <c r="E3220" s="62" t="str">
        <f t="shared" si="1"/>
        <v>Control</v>
      </c>
      <c r="F3220" s="53" t="str">
        <f t="shared" si="2"/>
        <v>Beijing_1</v>
      </c>
      <c r="G3220" s="53">
        <f t="shared" si="3"/>
        <v>0.4719443434</v>
      </c>
    </row>
    <row r="3221">
      <c r="A3221" s="61">
        <v>1.518619799E9</v>
      </c>
      <c r="B3221" s="61">
        <v>1.0</v>
      </c>
      <c r="C3221" s="61">
        <v>2965.0</v>
      </c>
      <c r="D3221" s="57" t="s">
        <v>377</v>
      </c>
      <c r="E3221" s="62" t="str">
        <f t="shared" si="1"/>
        <v>Control</v>
      </c>
      <c r="F3221" s="53" t="str">
        <f t="shared" si="2"/>
        <v>Beijing_1</v>
      </c>
      <c r="G3221" s="53">
        <f t="shared" si="3"/>
        <v>0.7737321113</v>
      </c>
    </row>
    <row r="3222">
      <c r="A3222" s="61">
        <v>1.511983296E9</v>
      </c>
      <c r="B3222" s="61">
        <v>1.0</v>
      </c>
      <c r="C3222" s="61">
        <v>18.0</v>
      </c>
      <c r="D3222" s="57" t="s">
        <v>377</v>
      </c>
      <c r="E3222" s="62" t="str">
        <f t="shared" si="1"/>
        <v>Control</v>
      </c>
      <c r="F3222" s="53" t="str">
        <f t="shared" si="2"/>
        <v>Beijing_1</v>
      </c>
      <c r="G3222" s="53">
        <f t="shared" si="3"/>
        <v>0.7162901113</v>
      </c>
    </row>
    <row r="3223">
      <c r="A3223" s="61">
        <v>1.513854114E9</v>
      </c>
      <c r="B3223" s="61">
        <v>1.0</v>
      </c>
      <c r="C3223" s="61">
        <v>2843.0</v>
      </c>
      <c r="D3223" s="57" t="s">
        <v>377</v>
      </c>
      <c r="E3223" s="62" t="str">
        <f t="shared" si="1"/>
        <v>Control</v>
      </c>
      <c r="F3223" s="53" t="str">
        <f t="shared" si="2"/>
        <v>Beijing_1</v>
      </c>
      <c r="G3223" s="53">
        <f t="shared" si="3"/>
        <v>0.8564565851</v>
      </c>
    </row>
    <row r="3224">
      <c r="A3224" s="61">
        <v>1.518999879E9</v>
      </c>
      <c r="B3224" s="61">
        <v>1.0</v>
      </c>
      <c r="C3224" s="61">
        <v>981.0</v>
      </c>
      <c r="D3224" s="57" t="s">
        <v>377</v>
      </c>
      <c r="E3224" s="62" t="str">
        <f t="shared" si="1"/>
        <v>Control</v>
      </c>
      <c r="F3224" s="53" t="str">
        <f t="shared" si="2"/>
        <v>Beijing_1</v>
      </c>
      <c r="G3224" s="53">
        <f t="shared" si="3"/>
        <v>0.2981069097</v>
      </c>
    </row>
    <row r="3225">
      <c r="A3225" s="61">
        <v>1.514468837E9</v>
      </c>
      <c r="B3225" s="61">
        <v>1.0</v>
      </c>
      <c r="C3225" s="61">
        <v>914.0</v>
      </c>
      <c r="D3225" s="57" t="s">
        <v>377</v>
      </c>
      <c r="E3225" s="62" t="str">
        <f t="shared" si="1"/>
        <v>Control</v>
      </c>
      <c r="F3225" s="53" t="str">
        <f t="shared" si="2"/>
        <v>Beijing_1</v>
      </c>
      <c r="G3225" s="53">
        <f t="shared" si="3"/>
        <v>0.01445048495</v>
      </c>
    </row>
    <row r="3226">
      <c r="A3226" s="61">
        <v>1.517025789E9</v>
      </c>
      <c r="B3226" s="61">
        <v>1.0</v>
      </c>
      <c r="C3226" s="61">
        <v>1035.0</v>
      </c>
      <c r="D3226" s="57" t="s">
        <v>377</v>
      </c>
      <c r="E3226" s="62" t="str">
        <f t="shared" si="1"/>
        <v>Control</v>
      </c>
      <c r="F3226" s="53" t="str">
        <f t="shared" si="2"/>
        <v>Beijing_1</v>
      </c>
      <c r="G3226" s="53">
        <f t="shared" si="3"/>
        <v>0.8861242214</v>
      </c>
    </row>
    <row r="3227">
      <c r="A3227" s="61">
        <v>1.515430817E9</v>
      </c>
      <c r="B3227" s="61">
        <v>1.0</v>
      </c>
      <c r="C3227" s="61">
        <v>953.0</v>
      </c>
      <c r="D3227" s="57" t="s">
        <v>377</v>
      </c>
      <c r="E3227" s="62" t="str">
        <f t="shared" si="1"/>
        <v>Control</v>
      </c>
      <c r="F3227" s="53" t="str">
        <f t="shared" si="2"/>
        <v>Beijing_1</v>
      </c>
      <c r="G3227" s="53">
        <f t="shared" si="3"/>
        <v>0.7118617914</v>
      </c>
    </row>
    <row r="3228">
      <c r="A3228" s="61">
        <v>1.517980204E9</v>
      </c>
      <c r="B3228" s="61">
        <v>1.0</v>
      </c>
      <c r="C3228" s="61">
        <v>937.0</v>
      </c>
      <c r="D3228" s="57" t="s">
        <v>377</v>
      </c>
      <c r="E3228" s="62" t="str">
        <f t="shared" si="1"/>
        <v>Control</v>
      </c>
      <c r="F3228" s="53" t="str">
        <f t="shared" si="2"/>
        <v>Beijing_1</v>
      </c>
      <c r="G3228" s="53">
        <f t="shared" si="3"/>
        <v>0.2071168648</v>
      </c>
    </row>
    <row r="3229">
      <c r="A3229" s="61">
        <v>1.518389084E9</v>
      </c>
      <c r="B3229" s="61">
        <v>1.0</v>
      </c>
      <c r="C3229" s="61">
        <v>2078.0</v>
      </c>
      <c r="D3229" s="57" t="s">
        <v>377</v>
      </c>
      <c r="E3229" s="62" t="str">
        <f t="shared" si="1"/>
        <v>Control</v>
      </c>
      <c r="F3229" s="53" t="str">
        <f t="shared" si="2"/>
        <v>Beijing_1</v>
      </c>
      <c r="G3229" s="53">
        <f t="shared" si="3"/>
        <v>0.3917341127</v>
      </c>
    </row>
    <row r="3230">
      <c r="A3230" s="61">
        <v>1.518103716E9</v>
      </c>
      <c r="B3230" s="61">
        <v>1.0</v>
      </c>
      <c r="C3230" s="61">
        <v>4066.0</v>
      </c>
      <c r="D3230" s="57" t="s">
        <v>377</v>
      </c>
      <c r="E3230" s="62" t="str">
        <f t="shared" si="1"/>
        <v>Control</v>
      </c>
      <c r="F3230" s="53" t="str">
        <f t="shared" si="2"/>
        <v>Beijing_1</v>
      </c>
      <c r="G3230" s="53">
        <f t="shared" si="3"/>
        <v>0.1684769447</v>
      </c>
    </row>
    <row r="3231">
      <c r="A3231" s="61">
        <v>1.519711019E9</v>
      </c>
      <c r="B3231" s="61">
        <v>1.0</v>
      </c>
      <c r="C3231" s="61">
        <v>2955.0</v>
      </c>
      <c r="D3231" s="57" t="s">
        <v>377</v>
      </c>
      <c r="E3231" s="62" t="str">
        <f t="shared" si="1"/>
        <v>Control</v>
      </c>
      <c r="F3231" s="53" t="str">
        <f t="shared" si="2"/>
        <v>Beijing_1</v>
      </c>
      <c r="G3231" s="53">
        <f t="shared" si="3"/>
        <v>0.0186271108</v>
      </c>
    </row>
    <row r="3232">
      <c r="A3232" s="61">
        <v>1.512789083E9</v>
      </c>
      <c r="B3232" s="61">
        <v>1.0</v>
      </c>
      <c r="C3232" s="61">
        <v>1936.0</v>
      </c>
      <c r="D3232" s="57" t="s">
        <v>377</v>
      </c>
      <c r="E3232" s="62" t="str">
        <f t="shared" si="1"/>
        <v>Control</v>
      </c>
      <c r="F3232" s="53" t="str">
        <f t="shared" si="2"/>
        <v>Beijing_1</v>
      </c>
      <c r="G3232" s="53">
        <f t="shared" si="3"/>
        <v>0.2520743919</v>
      </c>
    </row>
    <row r="3233">
      <c r="A3233" s="61">
        <v>1.519752957E9</v>
      </c>
      <c r="B3233" s="61">
        <v>1.0</v>
      </c>
      <c r="C3233" s="61">
        <v>1444.0</v>
      </c>
      <c r="D3233" s="57" t="s">
        <v>377</v>
      </c>
      <c r="E3233" s="62" t="str">
        <f t="shared" si="1"/>
        <v>Control</v>
      </c>
      <c r="F3233" s="53" t="str">
        <f t="shared" si="2"/>
        <v>Beijing_1</v>
      </c>
      <c r="G3233" s="53">
        <f t="shared" si="3"/>
        <v>0.3247109494</v>
      </c>
    </row>
    <row r="3234">
      <c r="A3234" s="61">
        <v>1.511825694E9</v>
      </c>
      <c r="B3234" s="61">
        <v>1.0</v>
      </c>
      <c r="C3234" s="61">
        <v>20.0</v>
      </c>
      <c r="D3234" s="57" t="s">
        <v>377</v>
      </c>
      <c r="E3234" s="62" t="str">
        <f t="shared" si="1"/>
        <v>Control</v>
      </c>
      <c r="F3234" s="53" t="str">
        <f t="shared" si="2"/>
        <v>Beijing_1</v>
      </c>
      <c r="G3234" s="53">
        <f t="shared" si="3"/>
        <v>0.1353956608</v>
      </c>
    </row>
    <row r="3235">
      <c r="A3235" s="61">
        <v>1.517028368E9</v>
      </c>
      <c r="B3235" s="61">
        <v>1.0</v>
      </c>
      <c r="C3235" s="61">
        <v>845.0</v>
      </c>
      <c r="D3235" s="57" t="s">
        <v>377</v>
      </c>
      <c r="E3235" s="62" t="str">
        <f t="shared" si="1"/>
        <v>Control</v>
      </c>
      <c r="F3235" s="53" t="str">
        <f t="shared" si="2"/>
        <v>Beijing_1</v>
      </c>
      <c r="G3235" s="53">
        <f t="shared" si="3"/>
        <v>0.9703461237</v>
      </c>
    </row>
    <row r="3236">
      <c r="A3236" s="61">
        <v>1.517764874E9</v>
      </c>
      <c r="B3236" s="61">
        <v>1.0</v>
      </c>
      <c r="C3236" s="61">
        <v>356.0</v>
      </c>
      <c r="D3236" s="57" t="s">
        <v>377</v>
      </c>
      <c r="E3236" s="62" t="str">
        <f t="shared" si="1"/>
        <v>Control</v>
      </c>
      <c r="F3236" s="53" t="str">
        <f t="shared" si="2"/>
        <v>Beijing_1</v>
      </c>
      <c r="G3236" s="53">
        <f t="shared" si="3"/>
        <v>0.3847318361</v>
      </c>
    </row>
    <row r="3237">
      <c r="A3237" s="61">
        <v>1.519661056E9</v>
      </c>
      <c r="B3237" s="61">
        <v>1.0</v>
      </c>
      <c r="C3237" s="61">
        <v>1638.0</v>
      </c>
      <c r="D3237" s="57" t="s">
        <v>377</v>
      </c>
      <c r="E3237" s="62" t="str">
        <f t="shared" si="1"/>
        <v>Control</v>
      </c>
      <c r="F3237" s="53" t="str">
        <f t="shared" si="2"/>
        <v>Beijing_1</v>
      </c>
      <c r="G3237" s="53">
        <f t="shared" si="3"/>
        <v>0.4355254736</v>
      </c>
    </row>
    <row r="3238">
      <c r="A3238" s="61">
        <v>1.515915269E9</v>
      </c>
      <c r="B3238" s="61">
        <v>1.0</v>
      </c>
      <c r="C3238" s="61">
        <v>3525.0</v>
      </c>
      <c r="D3238" s="57" t="s">
        <v>377</v>
      </c>
      <c r="E3238" s="62" t="str">
        <f t="shared" si="1"/>
        <v>Control</v>
      </c>
      <c r="F3238" s="53" t="str">
        <f t="shared" si="2"/>
        <v>Beijing_1</v>
      </c>
      <c r="G3238" s="53">
        <f t="shared" si="3"/>
        <v>0.3649203706</v>
      </c>
    </row>
    <row r="3239">
      <c r="A3239" s="61">
        <v>1.515817727E9</v>
      </c>
      <c r="B3239" s="61">
        <v>1.0</v>
      </c>
      <c r="C3239" s="61">
        <v>1470.0</v>
      </c>
      <c r="D3239" s="57" t="s">
        <v>377</v>
      </c>
      <c r="E3239" s="62" t="str">
        <f t="shared" si="1"/>
        <v>Control</v>
      </c>
      <c r="F3239" s="53" t="str">
        <f t="shared" si="2"/>
        <v>Beijing_1</v>
      </c>
      <c r="G3239" s="53">
        <f t="shared" si="3"/>
        <v>0.2448902783</v>
      </c>
    </row>
    <row r="3240">
      <c r="A3240" s="61">
        <v>1.512226356E9</v>
      </c>
      <c r="B3240" s="61">
        <v>1.0</v>
      </c>
      <c r="C3240" s="61">
        <v>3303.0</v>
      </c>
      <c r="D3240" s="57" t="s">
        <v>377</v>
      </c>
      <c r="E3240" s="62" t="str">
        <f t="shared" si="1"/>
        <v>Control</v>
      </c>
      <c r="F3240" s="53" t="str">
        <f t="shared" si="2"/>
        <v>Beijing_1</v>
      </c>
      <c r="G3240" s="53">
        <f t="shared" si="3"/>
        <v>0.09289597703</v>
      </c>
    </row>
    <row r="3241">
      <c r="A3241" s="61">
        <v>1.516193013E9</v>
      </c>
      <c r="B3241" s="61">
        <v>1.0</v>
      </c>
      <c r="C3241" s="61">
        <v>489.0</v>
      </c>
      <c r="D3241" s="57" t="s">
        <v>377</v>
      </c>
      <c r="E3241" s="62" t="str">
        <f t="shared" si="1"/>
        <v>Control</v>
      </c>
      <c r="F3241" s="53" t="str">
        <f t="shared" si="2"/>
        <v>Beijing_1</v>
      </c>
      <c r="G3241" s="53">
        <f t="shared" si="3"/>
        <v>0.1637195397</v>
      </c>
    </row>
    <row r="3242">
      <c r="A3242" s="61">
        <v>1.513721823E9</v>
      </c>
      <c r="B3242" s="61">
        <v>1.0</v>
      </c>
      <c r="C3242" s="61">
        <v>1563.0</v>
      </c>
      <c r="D3242" s="57" t="s">
        <v>377</v>
      </c>
      <c r="E3242" s="62" t="str">
        <f t="shared" si="1"/>
        <v>Control</v>
      </c>
      <c r="F3242" s="53" t="str">
        <f t="shared" si="2"/>
        <v>Beijing_1</v>
      </c>
      <c r="G3242" s="53">
        <f t="shared" si="3"/>
        <v>0.2032748646</v>
      </c>
    </row>
    <row r="3243">
      <c r="A3243" s="61">
        <v>1.514930747E9</v>
      </c>
      <c r="B3243" s="61">
        <v>1.0</v>
      </c>
      <c r="C3243" s="61">
        <v>2228.0</v>
      </c>
      <c r="D3243" s="57" t="s">
        <v>377</v>
      </c>
      <c r="E3243" s="62" t="str">
        <f t="shared" si="1"/>
        <v>Control</v>
      </c>
      <c r="F3243" s="53" t="str">
        <f t="shared" si="2"/>
        <v>Beijing_1</v>
      </c>
      <c r="G3243" s="53">
        <f t="shared" si="3"/>
        <v>0.1808380969</v>
      </c>
    </row>
    <row r="3244">
      <c r="A3244" s="61">
        <v>1.512197249E9</v>
      </c>
      <c r="B3244" s="61">
        <v>1.0</v>
      </c>
      <c r="C3244" s="61">
        <v>1183.0</v>
      </c>
      <c r="D3244" s="57" t="s">
        <v>377</v>
      </c>
      <c r="E3244" s="62" t="str">
        <f t="shared" si="1"/>
        <v>Control</v>
      </c>
      <c r="F3244" s="53" t="str">
        <f t="shared" si="2"/>
        <v>Beijing_1</v>
      </c>
      <c r="G3244" s="53">
        <f t="shared" si="3"/>
        <v>0.02169878335</v>
      </c>
    </row>
    <row r="3245">
      <c r="A3245" s="61">
        <v>1.512227203E9</v>
      </c>
      <c r="B3245" s="61">
        <v>1.0</v>
      </c>
      <c r="C3245" s="61">
        <v>1504.0</v>
      </c>
      <c r="D3245" s="57" t="s">
        <v>377</v>
      </c>
      <c r="E3245" s="62" t="str">
        <f t="shared" si="1"/>
        <v>Control</v>
      </c>
      <c r="F3245" s="53" t="str">
        <f t="shared" si="2"/>
        <v>Beijing_1</v>
      </c>
      <c r="G3245" s="53">
        <f t="shared" si="3"/>
        <v>0.3904292335</v>
      </c>
    </row>
    <row r="3246">
      <c r="A3246" s="61">
        <v>1.511908428E9</v>
      </c>
      <c r="B3246" s="61">
        <v>1.0</v>
      </c>
      <c r="C3246" s="61">
        <v>1397.0</v>
      </c>
      <c r="D3246" s="57" t="s">
        <v>377</v>
      </c>
      <c r="E3246" s="62" t="str">
        <f t="shared" si="1"/>
        <v>Control</v>
      </c>
      <c r="F3246" s="53" t="str">
        <f t="shared" si="2"/>
        <v>Beijing_1</v>
      </c>
      <c r="G3246" s="53">
        <f t="shared" si="3"/>
        <v>0.6871499233</v>
      </c>
    </row>
    <row r="3247">
      <c r="A3247" s="61">
        <v>1.517897897E9</v>
      </c>
      <c r="B3247" s="61">
        <v>1.0</v>
      </c>
      <c r="C3247" s="61">
        <v>2236.0</v>
      </c>
      <c r="D3247" s="57" t="s">
        <v>377</v>
      </c>
      <c r="E3247" s="62" t="str">
        <f t="shared" si="1"/>
        <v>Control</v>
      </c>
      <c r="F3247" s="53" t="str">
        <f t="shared" si="2"/>
        <v>Beijing_1</v>
      </c>
      <c r="G3247" s="53">
        <f t="shared" si="3"/>
        <v>0.6000272089</v>
      </c>
    </row>
    <row r="3248">
      <c r="A3248" s="61">
        <v>1.517728623E9</v>
      </c>
      <c r="B3248" s="61">
        <v>1.0</v>
      </c>
      <c r="C3248" s="61">
        <v>2485.0</v>
      </c>
      <c r="D3248" s="57" t="s">
        <v>377</v>
      </c>
      <c r="E3248" s="62" t="str">
        <f t="shared" si="1"/>
        <v>Control</v>
      </c>
      <c r="F3248" s="53" t="str">
        <f t="shared" si="2"/>
        <v>Beijing_1</v>
      </c>
      <c r="G3248" s="53">
        <f t="shared" si="3"/>
        <v>0.5124831776</v>
      </c>
    </row>
    <row r="3249">
      <c r="A3249" s="61">
        <v>1.516227855E9</v>
      </c>
      <c r="B3249" s="61">
        <v>1.0</v>
      </c>
      <c r="C3249" s="61">
        <v>975.0</v>
      </c>
      <c r="D3249" s="57" t="s">
        <v>377</v>
      </c>
      <c r="E3249" s="62" t="str">
        <f t="shared" si="1"/>
        <v>Control</v>
      </c>
      <c r="F3249" s="53" t="str">
        <f t="shared" si="2"/>
        <v>Beijing_1</v>
      </c>
      <c r="G3249" s="53">
        <f t="shared" si="3"/>
        <v>0.5063884572</v>
      </c>
    </row>
    <row r="3250">
      <c r="A3250" s="61">
        <v>1.514867179E9</v>
      </c>
      <c r="B3250" s="61">
        <v>1.0</v>
      </c>
      <c r="C3250" s="61">
        <v>3161.0</v>
      </c>
      <c r="D3250" s="57" t="s">
        <v>377</v>
      </c>
      <c r="E3250" s="62" t="str">
        <f t="shared" si="1"/>
        <v>Control</v>
      </c>
      <c r="F3250" s="53" t="str">
        <f t="shared" si="2"/>
        <v>Beijing_1</v>
      </c>
      <c r="G3250" s="53">
        <f t="shared" si="3"/>
        <v>0.2107041889</v>
      </c>
    </row>
    <row r="3251">
      <c r="A3251" s="61">
        <v>1.511450163E9</v>
      </c>
      <c r="B3251" s="61">
        <v>1.0</v>
      </c>
      <c r="C3251" s="61">
        <v>720.0</v>
      </c>
      <c r="D3251" s="57" t="s">
        <v>377</v>
      </c>
      <c r="E3251" s="62" t="str">
        <f t="shared" si="1"/>
        <v>Control</v>
      </c>
      <c r="F3251" s="53" t="str">
        <f t="shared" si="2"/>
        <v>Beijing_1</v>
      </c>
      <c r="G3251" s="53">
        <f t="shared" si="3"/>
        <v>0.3025051278</v>
      </c>
    </row>
    <row r="3252">
      <c r="A3252" s="61">
        <v>1.516314296E9</v>
      </c>
      <c r="B3252" s="61">
        <v>1.0</v>
      </c>
      <c r="C3252" s="61">
        <v>353.0</v>
      </c>
      <c r="D3252" s="57" t="s">
        <v>377</v>
      </c>
      <c r="E3252" s="62" t="str">
        <f t="shared" si="1"/>
        <v>Control</v>
      </c>
      <c r="F3252" s="53" t="str">
        <f t="shared" si="2"/>
        <v>Beijing_1</v>
      </c>
      <c r="G3252" s="53">
        <f t="shared" si="3"/>
        <v>0.08387034503</v>
      </c>
    </row>
    <row r="3253">
      <c r="A3253" s="61">
        <v>1.516139133E9</v>
      </c>
      <c r="B3253" s="61">
        <v>1.0</v>
      </c>
      <c r="C3253" s="61">
        <v>1205.0</v>
      </c>
      <c r="D3253" s="57" t="s">
        <v>377</v>
      </c>
      <c r="E3253" s="62" t="str">
        <f t="shared" si="1"/>
        <v>Control</v>
      </c>
      <c r="F3253" s="53" t="str">
        <f t="shared" si="2"/>
        <v>Beijing_1</v>
      </c>
      <c r="G3253" s="53">
        <f t="shared" si="3"/>
        <v>0.3938624166</v>
      </c>
    </row>
    <row r="3254">
      <c r="A3254" s="61">
        <v>1.514839964E9</v>
      </c>
      <c r="B3254" s="61">
        <v>1.0</v>
      </c>
      <c r="C3254" s="61">
        <v>3207.0</v>
      </c>
      <c r="D3254" s="57" t="s">
        <v>377</v>
      </c>
      <c r="E3254" s="62" t="str">
        <f t="shared" si="1"/>
        <v>Control</v>
      </c>
      <c r="F3254" s="53" t="str">
        <f t="shared" si="2"/>
        <v>Beijing_1</v>
      </c>
      <c r="G3254" s="53">
        <f t="shared" si="3"/>
        <v>0.8158533981</v>
      </c>
    </row>
    <row r="3255">
      <c r="A3255" s="61">
        <v>1.518290224E9</v>
      </c>
      <c r="B3255" s="61">
        <v>1.0</v>
      </c>
      <c r="C3255" s="61">
        <v>2121.0</v>
      </c>
      <c r="D3255" s="57" t="s">
        <v>377</v>
      </c>
      <c r="E3255" s="62" t="str">
        <f t="shared" si="1"/>
        <v>Control</v>
      </c>
      <c r="F3255" s="53" t="str">
        <f t="shared" si="2"/>
        <v>Beijing_1</v>
      </c>
      <c r="G3255" s="53">
        <f t="shared" si="3"/>
        <v>0.6244118951</v>
      </c>
    </row>
    <row r="3256">
      <c r="A3256" s="61">
        <v>1.512303557E9</v>
      </c>
      <c r="B3256" s="61">
        <v>1.0</v>
      </c>
      <c r="C3256" s="61">
        <v>2716.0</v>
      </c>
      <c r="D3256" s="57" t="s">
        <v>377</v>
      </c>
      <c r="E3256" s="62" t="str">
        <f t="shared" si="1"/>
        <v>Control</v>
      </c>
      <c r="F3256" s="53" t="str">
        <f t="shared" si="2"/>
        <v>Beijing_1</v>
      </c>
      <c r="G3256" s="53">
        <f t="shared" si="3"/>
        <v>0.6266456406</v>
      </c>
    </row>
    <row r="3257">
      <c r="A3257" s="61">
        <v>1.516858106E9</v>
      </c>
      <c r="B3257" s="61">
        <v>1.0</v>
      </c>
      <c r="C3257" s="61">
        <v>1469.0</v>
      </c>
      <c r="D3257" s="57" t="s">
        <v>377</v>
      </c>
      <c r="E3257" s="62" t="str">
        <f t="shared" si="1"/>
        <v>Control</v>
      </c>
      <c r="F3257" s="53" t="str">
        <f t="shared" si="2"/>
        <v>Beijing_1</v>
      </c>
      <c r="G3257" s="53">
        <f t="shared" si="3"/>
        <v>0.7350171957</v>
      </c>
    </row>
    <row r="3258">
      <c r="A3258" s="61">
        <v>1.516879313E9</v>
      </c>
      <c r="B3258" s="61">
        <v>1.0</v>
      </c>
      <c r="C3258" s="61">
        <v>1118.0</v>
      </c>
      <c r="D3258" s="57" t="s">
        <v>377</v>
      </c>
      <c r="E3258" s="62" t="str">
        <f t="shared" si="1"/>
        <v>Control</v>
      </c>
      <c r="F3258" s="53" t="str">
        <f t="shared" si="2"/>
        <v>Beijing_1</v>
      </c>
      <c r="G3258" s="53">
        <f t="shared" si="3"/>
        <v>0.4346133334</v>
      </c>
    </row>
    <row r="3259">
      <c r="A3259" s="61">
        <v>1.517092726E9</v>
      </c>
      <c r="B3259" s="61">
        <v>1.0</v>
      </c>
      <c r="C3259" s="61">
        <v>3619.0</v>
      </c>
      <c r="D3259" s="57" t="s">
        <v>377</v>
      </c>
      <c r="E3259" s="62" t="str">
        <f t="shared" si="1"/>
        <v>Control</v>
      </c>
      <c r="F3259" s="53" t="str">
        <f t="shared" si="2"/>
        <v>Beijing_1</v>
      </c>
      <c r="G3259" s="53">
        <f t="shared" si="3"/>
        <v>0.219836052</v>
      </c>
    </row>
    <row r="3260">
      <c r="A3260" s="61">
        <v>1.519465916E9</v>
      </c>
      <c r="B3260" s="61">
        <v>1.0</v>
      </c>
      <c r="C3260" s="61">
        <v>1855.0</v>
      </c>
      <c r="D3260" s="57" t="s">
        <v>377</v>
      </c>
      <c r="E3260" s="62" t="str">
        <f t="shared" si="1"/>
        <v>Control</v>
      </c>
      <c r="F3260" s="53" t="str">
        <f t="shared" si="2"/>
        <v>Beijing_1</v>
      </c>
      <c r="G3260" s="53">
        <f t="shared" si="3"/>
        <v>0.4874203169</v>
      </c>
    </row>
    <row r="3261">
      <c r="A3261" s="61">
        <v>1.517221216E9</v>
      </c>
      <c r="B3261" s="61">
        <v>1.0</v>
      </c>
      <c r="C3261" s="61">
        <v>2977.0</v>
      </c>
      <c r="D3261" s="57" t="s">
        <v>377</v>
      </c>
      <c r="E3261" s="62" t="str">
        <f t="shared" si="1"/>
        <v>Control</v>
      </c>
      <c r="F3261" s="53" t="str">
        <f t="shared" si="2"/>
        <v>Beijing_1</v>
      </c>
      <c r="G3261" s="53">
        <f t="shared" si="3"/>
        <v>0.9078642465</v>
      </c>
    </row>
    <row r="3262">
      <c r="A3262" s="61">
        <v>1.519436983E9</v>
      </c>
      <c r="B3262" s="61">
        <v>1.0</v>
      </c>
      <c r="C3262" s="61">
        <v>872.0</v>
      </c>
      <c r="D3262" s="57" t="s">
        <v>377</v>
      </c>
      <c r="E3262" s="62" t="str">
        <f t="shared" si="1"/>
        <v>Control</v>
      </c>
      <c r="F3262" s="53" t="str">
        <f t="shared" si="2"/>
        <v>Beijing_1</v>
      </c>
      <c r="G3262" s="53">
        <f t="shared" si="3"/>
        <v>0.0187082565</v>
      </c>
    </row>
    <row r="3263">
      <c r="A3263" s="61">
        <v>1.518937968E9</v>
      </c>
      <c r="B3263" s="61">
        <v>1.0</v>
      </c>
      <c r="C3263" s="61">
        <v>6005.0</v>
      </c>
      <c r="D3263" s="57" t="s">
        <v>377</v>
      </c>
      <c r="E3263" s="62" t="str">
        <f t="shared" si="1"/>
        <v>Control</v>
      </c>
      <c r="F3263" s="53" t="str">
        <f t="shared" si="2"/>
        <v>Beijing_1</v>
      </c>
      <c r="G3263" s="53">
        <f t="shared" si="3"/>
        <v>0.4044429917</v>
      </c>
    </row>
    <row r="3264">
      <c r="A3264" s="61">
        <v>1.517309334E9</v>
      </c>
      <c r="B3264" s="61">
        <v>1.0</v>
      </c>
      <c r="C3264" s="61">
        <v>2135.0</v>
      </c>
      <c r="D3264" s="57" t="s">
        <v>377</v>
      </c>
      <c r="E3264" s="62" t="str">
        <f t="shared" si="1"/>
        <v>Control</v>
      </c>
      <c r="F3264" s="53" t="str">
        <f t="shared" si="2"/>
        <v>Beijing_1</v>
      </c>
      <c r="G3264" s="53">
        <f t="shared" si="3"/>
        <v>0.6755965214</v>
      </c>
    </row>
    <row r="3265">
      <c r="A3265" s="61">
        <v>1.512344379E9</v>
      </c>
      <c r="B3265" s="61">
        <v>1.0</v>
      </c>
      <c r="C3265" s="61">
        <v>1790.0</v>
      </c>
      <c r="D3265" s="57" t="s">
        <v>377</v>
      </c>
      <c r="E3265" s="62" t="str">
        <f t="shared" si="1"/>
        <v>Control</v>
      </c>
      <c r="F3265" s="53" t="str">
        <f t="shared" si="2"/>
        <v>Beijing_1</v>
      </c>
      <c r="G3265" s="53">
        <f t="shared" si="3"/>
        <v>0.4858015877</v>
      </c>
    </row>
    <row r="3266">
      <c r="A3266" s="61">
        <v>1.513915666E9</v>
      </c>
      <c r="B3266" s="61">
        <v>1.0</v>
      </c>
      <c r="C3266" s="61">
        <v>790.0</v>
      </c>
      <c r="D3266" s="57" t="s">
        <v>377</v>
      </c>
      <c r="E3266" s="62" t="str">
        <f t="shared" si="1"/>
        <v>Control</v>
      </c>
      <c r="F3266" s="53" t="str">
        <f t="shared" si="2"/>
        <v>Beijing_1</v>
      </c>
      <c r="G3266" s="53">
        <f t="shared" si="3"/>
        <v>0.2543507212</v>
      </c>
    </row>
    <row r="3267">
      <c r="A3267" s="61">
        <v>1.516650174E9</v>
      </c>
      <c r="B3267" s="61">
        <v>1.0</v>
      </c>
      <c r="C3267" s="61">
        <v>2352.0</v>
      </c>
      <c r="D3267" s="57" t="s">
        <v>377</v>
      </c>
      <c r="E3267" s="62" t="str">
        <f t="shared" si="1"/>
        <v>Control</v>
      </c>
      <c r="F3267" s="53" t="str">
        <f t="shared" si="2"/>
        <v>Beijing_1</v>
      </c>
      <c r="G3267" s="53">
        <f t="shared" si="3"/>
        <v>0.9816824606</v>
      </c>
    </row>
    <row r="3268">
      <c r="A3268" s="61">
        <v>1.511808977E9</v>
      </c>
      <c r="B3268" s="61">
        <v>1.0</v>
      </c>
      <c r="C3268" s="61">
        <v>2051.0</v>
      </c>
      <c r="D3268" s="57" t="s">
        <v>377</v>
      </c>
      <c r="E3268" s="62" t="str">
        <f t="shared" si="1"/>
        <v>Control</v>
      </c>
      <c r="F3268" s="53" t="str">
        <f t="shared" si="2"/>
        <v>Beijing_1</v>
      </c>
      <c r="G3268" s="53">
        <f t="shared" si="3"/>
        <v>0.1439838964</v>
      </c>
    </row>
    <row r="3269">
      <c r="A3269" s="61">
        <v>1.512640475E9</v>
      </c>
      <c r="B3269" s="61">
        <v>1.0</v>
      </c>
      <c r="C3269" s="61">
        <v>3558.0</v>
      </c>
      <c r="D3269" s="57" t="s">
        <v>377</v>
      </c>
      <c r="E3269" s="62" t="str">
        <f t="shared" si="1"/>
        <v>Control</v>
      </c>
      <c r="F3269" s="53" t="str">
        <f t="shared" si="2"/>
        <v>Beijing_1</v>
      </c>
      <c r="G3269" s="53">
        <f t="shared" si="3"/>
        <v>0.01790621504</v>
      </c>
    </row>
    <row r="3270">
      <c r="A3270" s="61">
        <v>1.518420757E9</v>
      </c>
      <c r="B3270" s="61">
        <v>1.0</v>
      </c>
      <c r="C3270" s="61">
        <v>1882.0</v>
      </c>
      <c r="D3270" s="57" t="s">
        <v>377</v>
      </c>
      <c r="E3270" s="62" t="str">
        <f t="shared" si="1"/>
        <v>Control</v>
      </c>
      <c r="F3270" s="53" t="str">
        <f t="shared" si="2"/>
        <v>Beijing_1</v>
      </c>
      <c r="G3270" s="53">
        <f t="shared" si="3"/>
        <v>0.4790452926</v>
      </c>
    </row>
    <row r="3271">
      <c r="A3271" s="61">
        <v>1.511249387E9</v>
      </c>
      <c r="B3271" s="61">
        <v>1.0</v>
      </c>
      <c r="C3271" s="61">
        <v>1383.0</v>
      </c>
      <c r="D3271" s="57" t="s">
        <v>377</v>
      </c>
      <c r="E3271" s="62" t="str">
        <f t="shared" si="1"/>
        <v>Control</v>
      </c>
      <c r="F3271" s="53" t="str">
        <f t="shared" si="2"/>
        <v>Beijing_1</v>
      </c>
      <c r="G3271" s="53">
        <f t="shared" si="3"/>
        <v>0.4616400704</v>
      </c>
    </row>
    <row r="3272">
      <c r="A3272" s="61">
        <v>1.515095884E9</v>
      </c>
      <c r="B3272" s="61">
        <v>1.0</v>
      </c>
      <c r="C3272" s="61">
        <v>493.0</v>
      </c>
      <c r="D3272" s="57" t="s">
        <v>377</v>
      </c>
      <c r="E3272" s="62" t="str">
        <f t="shared" si="1"/>
        <v>Control</v>
      </c>
      <c r="F3272" s="53" t="str">
        <f t="shared" si="2"/>
        <v>Beijing_1</v>
      </c>
      <c r="G3272" s="53">
        <f t="shared" si="3"/>
        <v>0.4654854137</v>
      </c>
    </row>
    <row r="3273">
      <c r="A3273" s="61">
        <v>1.516224357E9</v>
      </c>
      <c r="B3273" s="61">
        <v>1.0</v>
      </c>
      <c r="C3273" s="61">
        <v>2337.0</v>
      </c>
      <c r="D3273" s="57" t="s">
        <v>377</v>
      </c>
      <c r="E3273" s="62" t="str">
        <f t="shared" si="1"/>
        <v>Control</v>
      </c>
      <c r="F3273" s="53" t="str">
        <f t="shared" si="2"/>
        <v>Beijing_1</v>
      </c>
      <c r="G3273" s="53">
        <f t="shared" si="3"/>
        <v>0.334515124</v>
      </c>
    </row>
    <row r="3274">
      <c r="A3274" s="61">
        <v>1.519667328E9</v>
      </c>
      <c r="B3274" s="61">
        <v>1.0</v>
      </c>
      <c r="C3274" s="61">
        <v>2461.0</v>
      </c>
      <c r="D3274" s="57" t="s">
        <v>377</v>
      </c>
      <c r="E3274" s="62" t="str">
        <f t="shared" si="1"/>
        <v>Control</v>
      </c>
      <c r="F3274" s="53" t="str">
        <f t="shared" si="2"/>
        <v>Beijing_1</v>
      </c>
      <c r="G3274" s="53">
        <f t="shared" si="3"/>
        <v>0.49246258</v>
      </c>
    </row>
    <row r="3275">
      <c r="A3275" s="61">
        <v>1.512400963E9</v>
      </c>
      <c r="B3275" s="61">
        <v>1.0</v>
      </c>
      <c r="C3275" s="61">
        <v>1057.0</v>
      </c>
      <c r="D3275" s="57" t="s">
        <v>377</v>
      </c>
      <c r="E3275" s="62" t="str">
        <f t="shared" si="1"/>
        <v>Control</v>
      </c>
      <c r="F3275" s="53" t="str">
        <f t="shared" si="2"/>
        <v>Beijing_1</v>
      </c>
      <c r="G3275" s="53">
        <f t="shared" si="3"/>
        <v>0.9781051858</v>
      </c>
    </row>
    <row r="3276">
      <c r="A3276" s="61">
        <v>1.518777378E9</v>
      </c>
      <c r="B3276" s="61">
        <v>1.0</v>
      </c>
      <c r="C3276" s="61">
        <v>872.0</v>
      </c>
      <c r="D3276" s="57" t="s">
        <v>377</v>
      </c>
      <c r="E3276" s="62" t="str">
        <f t="shared" si="1"/>
        <v>Control</v>
      </c>
      <c r="F3276" s="53" t="str">
        <f t="shared" si="2"/>
        <v>Beijing_1</v>
      </c>
      <c r="G3276" s="53">
        <f t="shared" si="3"/>
        <v>0.2565914598</v>
      </c>
    </row>
    <row r="3277">
      <c r="A3277" s="61">
        <v>1.516090878E9</v>
      </c>
      <c r="B3277" s="61">
        <v>1.0</v>
      </c>
      <c r="C3277" s="61">
        <v>1410.0</v>
      </c>
      <c r="D3277" s="57" t="s">
        <v>377</v>
      </c>
      <c r="E3277" s="62" t="str">
        <f t="shared" si="1"/>
        <v>Control</v>
      </c>
      <c r="F3277" s="53" t="str">
        <f t="shared" si="2"/>
        <v>Beijing_1</v>
      </c>
      <c r="G3277" s="53">
        <f t="shared" si="3"/>
        <v>0.09626500792</v>
      </c>
    </row>
    <row r="3278">
      <c r="A3278" s="61">
        <v>1.512275306E9</v>
      </c>
      <c r="B3278" s="61">
        <v>1.0</v>
      </c>
      <c r="C3278" s="61">
        <v>1445.0</v>
      </c>
      <c r="D3278" s="57" t="s">
        <v>377</v>
      </c>
      <c r="E3278" s="62" t="str">
        <f t="shared" si="1"/>
        <v>Control</v>
      </c>
      <c r="F3278" s="53" t="str">
        <f t="shared" si="2"/>
        <v>Beijing_1</v>
      </c>
      <c r="G3278" s="53">
        <f t="shared" si="3"/>
        <v>0.1848764165</v>
      </c>
    </row>
    <row r="3279">
      <c r="A3279" s="61">
        <v>1.516116535E9</v>
      </c>
      <c r="B3279" s="61">
        <v>1.0</v>
      </c>
      <c r="C3279" s="61">
        <v>3031.0</v>
      </c>
      <c r="D3279" s="57" t="s">
        <v>377</v>
      </c>
      <c r="E3279" s="62" t="str">
        <f t="shared" si="1"/>
        <v>Control</v>
      </c>
      <c r="F3279" s="53" t="str">
        <f t="shared" si="2"/>
        <v>Beijing_1</v>
      </c>
      <c r="G3279" s="53">
        <f t="shared" si="3"/>
        <v>0.01118561944</v>
      </c>
    </row>
    <row r="3280">
      <c r="A3280" s="61">
        <v>1.511959764E9</v>
      </c>
      <c r="B3280" s="61">
        <v>1.0</v>
      </c>
      <c r="C3280" s="61">
        <v>1677.0</v>
      </c>
      <c r="D3280" s="57" t="s">
        <v>377</v>
      </c>
      <c r="E3280" s="62" t="str">
        <f t="shared" si="1"/>
        <v>Control</v>
      </c>
      <c r="F3280" s="53" t="str">
        <f t="shared" si="2"/>
        <v>Beijing_1</v>
      </c>
      <c r="G3280" s="53">
        <f t="shared" si="3"/>
        <v>0.3829906617</v>
      </c>
    </row>
    <row r="3281">
      <c r="A3281" s="61">
        <v>1.515809138E9</v>
      </c>
      <c r="B3281" s="61">
        <v>1.0</v>
      </c>
      <c r="C3281" s="61">
        <v>121.0</v>
      </c>
      <c r="D3281" s="57" t="s">
        <v>377</v>
      </c>
      <c r="E3281" s="62" t="str">
        <f t="shared" si="1"/>
        <v>Control</v>
      </c>
      <c r="F3281" s="53" t="str">
        <f t="shared" si="2"/>
        <v>Beijing_1</v>
      </c>
      <c r="G3281" s="53">
        <f t="shared" si="3"/>
        <v>0.6846438639</v>
      </c>
    </row>
    <row r="3282">
      <c r="A3282" s="61">
        <v>1.513369546E9</v>
      </c>
      <c r="B3282" s="61">
        <v>1.0</v>
      </c>
      <c r="C3282" s="61">
        <v>456.0</v>
      </c>
      <c r="D3282" s="57" t="s">
        <v>377</v>
      </c>
      <c r="E3282" s="62" t="str">
        <f t="shared" si="1"/>
        <v>Control</v>
      </c>
      <c r="F3282" s="53" t="str">
        <f t="shared" si="2"/>
        <v>Beijing_1</v>
      </c>
      <c r="G3282" s="53">
        <f t="shared" si="3"/>
        <v>0.2943518632</v>
      </c>
    </row>
    <row r="3283">
      <c r="A3283" s="61">
        <v>1.515215847E9</v>
      </c>
      <c r="B3283" s="61">
        <v>1.0</v>
      </c>
      <c r="C3283" s="61">
        <v>2473.0</v>
      </c>
      <c r="D3283" s="57" t="s">
        <v>377</v>
      </c>
      <c r="E3283" s="62" t="str">
        <f t="shared" si="1"/>
        <v>Control</v>
      </c>
      <c r="F3283" s="53" t="str">
        <f t="shared" si="2"/>
        <v>Beijing_1</v>
      </c>
      <c r="G3283" s="53">
        <f t="shared" si="3"/>
        <v>0.2308072174</v>
      </c>
    </row>
    <row r="3284">
      <c r="A3284" s="61">
        <v>1.515773784E9</v>
      </c>
      <c r="B3284" s="61">
        <v>1.0</v>
      </c>
      <c r="C3284" s="61">
        <v>3413.0</v>
      </c>
      <c r="D3284" s="57" t="s">
        <v>377</v>
      </c>
      <c r="E3284" s="62" t="str">
        <f t="shared" si="1"/>
        <v>Control</v>
      </c>
      <c r="F3284" s="53" t="str">
        <f t="shared" si="2"/>
        <v>Beijing_1</v>
      </c>
      <c r="G3284" s="53">
        <f t="shared" si="3"/>
        <v>0.32342691</v>
      </c>
    </row>
    <row r="3285">
      <c r="A3285" s="61">
        <v>1.519976879E9</v>
      </c>
      <c r="B3285" s="61">
        <v>1.0</v>
      </c>
      <c r="C3285" s="61">
        <v>4178.0</v>
      </c>
      <c r="D3285" s="57" t="s">
        <v>377</v>
      </c>
      <c r="E3285" s="62" t="str">
        <f t="shared" si="1"/>
        <v>Control</v>
      </c>
      <c r="F3285" s="53" t="str">
        <f t="shared" si="2"/>
        <v>Beijing_1</v>
      </c>
      <c r="G3285" s="53">
        <f t="shared" si="3"/>
        <v>0.8182397871</v>
      </c>
    </row>
    <row r="3286">
      <c r="A3286" s="61">
        <v>1.513154303E9</v>
      </c>
      <c r="B3286" s="61">
        <v>1.0</v>
      </c>
      <c r="C3286" s="61">
        <v>2529.0</v>
      </c>
      <c r="D3286" s="57" t="s">
        <v>377</v>
      </c>
      <c r="E3286" s="62" t="str">
        <f t="shared" si="1"/>
        <v>Control</v>
      </c>
      <c r="F3286" s="53" t="str">
        <f t="shared" si="2"/>
        <v>Beijing_1</v>
      </c>
      <c r="G3286" s="53">
        <f t="shared" si="3"/>
        <v>0.1478171022</v>
      </c>
    </row>
    <row r="3287">
      <c r="A3287" s="61">
        <v>1.515575786E9</v>
      </c>
      <c r="B3287" s="61">
        <v>1.0</v>
      </c>
      <c r="C3287" s="61">
        <v>492.0</v>
      </c>
      <c r="D3287" s="57" t="s">
        <v>377</v>
      </c>
      <c r="E3287" s="62" t="str">
        <f t="shared" si="1"/>
        <v>Control</v>
      </c>
      <c r="F3287" s="53" t="str">
        <f t="shared" si="2"/>
        <v>Beijing_1</v>
      </c>
      <c r="G3287" s="53">
        <f t="shared" si="3"/>
        <v>0.3906942356</v>
      </c>
    </row>
    <row r="3288">
      <c r="A3288" s="61">
        <v>1.514835797E9</v>
      </c>
      <c r="B3288" s="61">
        <v>1.0</v>
      </c>
      <c r="C3288" s="61">
        <v>1833.0</v>
      </c>
      <c r="D3288" s="57" t="s">
        <v>377</v>
      </c>
      <c r="E3288" s="62" t="str">
        <f t="shared" si="1"/>
        <v>Control</v>
      </c>
      <c r="F3288" s="53" t="str">
        <f t="shared" si="2"/>
        <v>Beijing_1</v>
      </c>
      <c r="G3288" s="53">
        <f t="shared" si="3"/>
        <v>0.06500175405</v>
      </c>
    </row>
    <row r="3289">
      <c r="A3289" s="61">
        <v>1.518961728E9</v>
      </c>
      <c r="B3289" s="61">
        <v>1.0</v>
      </c>
      <c r="C3289" s="61">
        <v>1317.0</v>
      </c>
      <c r="D3289" s="57" t="s">
        <v>377</v>
      </c>
      <c r="E3289" s="62" t="str">
        <f t="shared" si="1"/>
        <v>Control</v>
      </c>
      <c r="F3289" s="53" t="str">
        <f t="shared" si="2"/>
        <v>Beijing_1</v>
      </c>
      <c r="G3289" s="53">
        <f t="shared" si="3"/>
        <v>0.47125632</v>
      </c>
    </row>
    <row r="3290">
      <c r="A3290" s="61">
        <v>1.513128864E9</v>
      </c>
      <c r="B3290" s="61">
        <v>1.0</v>
      </c>
      <c r="C3290" s="61">
        <v>2182.0</v>
      </c>
      <c r="D3290" s="57" t="s">
        <v>377</v>
      </c>
      <c r="E3290" s="62" t="str">
        <f t="shared" si="1"/>
        <v>Control</v>
      </c>
      <c r="F3290" s="53" t="str">
        <f t="shared" si="2"/>
        <v>Beijing_1</v>
      </c>
      <c r="G3290" s="53">
        <f t="shared" si="3"/>
        <v>0.941347428</v>
      </c>
    </row>
    <row r="3291">
      <c r="A3291" s="61">
        <v>1.515633347E9</v>
      </c>
      <c r="B3291" s="61">
        <v>1.0</v>
      </c>
      <c r="C3291" s="61">
        <v>2437.0</v>
      </c>
      <c r="D3291" s="57" t="s">
        <v>377</v>
      </c>
      <c r="E3291" s="62" t="str">
        <f t="shared" si="1"/>
        <v>Control</v>
      </c>
      <c r="F3291" s="53" t="str">
        <f t="shared" si="2"/>
        <v>Beijing_1</v>
      </c>
      <c r="G3291" s="53">
        <f t="shared" si="3"/>
        <v>0.2229343813</v>
      </c>
    </row>
    <row r="3292">
      <c r="A3292" s="61">
        <v>1.513704743E9</v>
      </c>
      <c r="B3292" s="61">
        <v>1.0</v>
      </c>
      <c r="C3292" s="61">
        <v>3019.0</v>
      </c>
      <c r="D3292" s="57" t="s">
        <v>377</v>
      </c>
      <c r="E3292" s="62" t="str">
        <f t="shared" si="1"/>
        <v>Control</v>
      </c>
      <c r="F3292" s="53" t="str">
        <f t="shared" si="2"/>
        <v>Beijing_1</v>
      </c>
      <c r="G3292" s="53">
        <f t="shared" si="3"/>
        <v>0.5564421292</v>
      </c>
    </row>
    <row r="3293">
      <c r="A3293" s="61">
        <v>1.511800905E9</v>
      </c>
      <c r="B3293" s="61">
        <v>1.0</v>
      </c>
      <c r="C3293" s="61">
        <v>566.0</v>
      </c>
      <c r="D3293" s="57" t="s">
        <v>377</v>
      </c>
      <c r="E3293" s="62" t="str">
        <f t="shared" si="1"/>
        <v>Control</v>
      </c>
      <c r="F3293" s="53" t="str">
        <f t="shared" si="2"/>
        <v>Beijing_1</v>
      </c>
      <c r="G3293" s="53">
        <f t="shared" si="3"/>
        <v>0.7694949003</v>
      </c>
    </row>
    <row r="3294">
      <c r="A3294" s="61">
        <v>1.515756025E9</v>
      </c>
      <c r="B3294" s="61">
        <v>1.0</v>
      </c>
      <c r="C3294" s="61">
        <v>379.0</v>
      </c>
      <c r="D3294" s="57" t="s">
        <v>377</v>
      </c>
      <c r="E3294" s="62" t="str">
        <f t="shared" si="1"/>
        <v>Control</v>
      </c>
      <c r="F3294" s="53" t="str">
        <f t="shared" si="2"/>
        <v>Beijing_1</v>
      </c>
      <c r="G3294" s="53">
        <f t="shared" si="3"/>
        <v>0.9714353475</v>
      </c>
    </row>
    <row r="3295">
      <c r="A3295" s="61">
        <v>1.512753214E9</v>
      </c>
      <c r="B3295" s="61">
        <v>1.0</v>
      </c>
      <c r="C3295" s="61">
        <v>2312.0</v>
      </c>
      <c r="D3295" s="57" t="s">
        <v>377</v>
      </c>
      <c r="E3295" s="62" t="str">
        <f t="shared" si="1"/>
        <v>Control</v>
      </c>
      <c r="F3295" s="53" t="str">
        <f t="shared" si="2"/>
        <v>Beijing_1</v>
      </c>
      <c r="G3295" s="53">
        <f t="shared" si="3"/>
        <v>0.7099899695</v>
      </c>
    </row>
    <row r="3296">
      <c r="A3296" s="61">
        <v>1.514721577E9</v>
      </c>
      <c r="B3296" s="61">
        <v>1.0</v>
      </c>
      <c r="C3296" s="61">
        <v>2071.0</v>
      </c>
      <c r="D3296" s="57" t="s">
        <v>377</v>
      </c>
      <c r="E3296" s="62" t="str">
        <f t="shared" si="1"/>
        <v>Control</v>
      </c>
      <c r="F3296" s="53" t="str">
        <f t="shared" si="2"/>
        <v>Beijing_1</v>
      </c>
      <c r="G3296" s="53">
        <f t="shared" si="3"/>
        <v>0.05542351195</v>
      </c>
    </row>
    <row r="3297">
      <c r="A3297" s="61">
        <v>1.513615638E9</v>
      </c>
      <c r="B3297" s="61">
        <v>1.0</v>
      </c>
      <c r="C3297" s="61">
        <v>2020.0</v>
      </c>
      <c r="D3297" s="57" t="s">
        <v>377</v>
      </c>
      <c r="E3297" s="62" t="str">
        <f t="shared" si="1"/>
        <v>Control</v>
      </c>
      <c r="F3297" s="53" t="str">
        <f t="shared" si="2"/>
        <v>Beijing_1</v>
      </c>
      <c r="G3297" s="53">
        <f t="shared" si="3"/>
        <v>0.5438894028</v>
      </c>
    </row>
    <row r="3298">
      <c r="A3298" s="61">
        <v>1.517214524E9</v>
      </c>
      <c r="B3298" s="61">
        <v>1.0</v>
      </c>
      <c r="C3298" s="61">
        <v>778.0</v>
      </c>
      <c r="D3298" s="57" t="s">
        <v>377</v>
      </c>
      <c r="E3298" s="62" t="str">
        <f t="shared" si="1"/>
        <v>Control</v>
      </c>
      <c r="F3298" s="53" t="str">
        <f t="shared" si="2"/>
        <v>Beijing_1</v>
      </c>
      <c r="G3298" s="53">
        <f t="shared" si="3"/>
        <v>0.2417153505</v>
      </c>
    </row>
    <row r="3299">
      <c r="A3299" s="61">
        <v>1.517232443E9</v>
      </c>
      <c r="B3299" s="61">
        <v>1.0</v>
      </c>
      <c r="C3299" s="61">
        <v>3519.0</v>
      </c>
      <c r="D3299" s="57" t="s">
        <v>377</v>
      </c>
      <c r="E3299" s="62" t="str">
        <f t="shared" si="1"/>
        <v>Control</v>
      </c>
      <c r="F3299" s="53" t="str">
        <f t="shared" si="2"/>
        <v>Beijing_1</v>
      </c>
      <c r="G3299" s="53">
        <f t="shared" si="3"/>
        <v>0.9440247554</v>
      </c>
    </row>
    <row r="3300">
      <c r="A3300" s="61">
        <v>1.517200213E9</v>
      </c>
      <c r="B3300" s="61">
        <v>1.0</v>
      </c>
      <c r="C3300" s="61">
        <v>1291.0</v>
      </c>
      <c r="D3300" s="57" t="s">
        <v>377</v>
      </c>
      <c r="E3300" s="62" t="str">
        <f t="shared" si="1"/>
        <v>Control</v>
      </c>
      <c r="F3300" s="53" t="str">
        <f t="shared" si="2"/>
        <v>Beijing_1</v>
      </c>
      <c r="G3300" s="53">
        <f t="shared" si="3"/>
        <v>0.6718585984</v>
      </c>
    </row>
    <row r="3301">
      <c r="A3301" s="61">
        <v>1.515258564E9</v>
      </c>
      <c r="B3301" s="61">
        <v>1.0</v>
      </c>
      <c r="C3301" s="61">
        <v>6.0</v>
      </c>
      <c r="D3301" s="57" t="s">
        <v>377</v>
      </c>
      <c r="E3301" s="62" t="str">
        <f t="shared" si="1"/>
        <v>Control</v>
      </c>
      <c r="F3301" s="53" t="str">
        <f t="shared" si="2"/>
        <v>Beijing_1</v>
      </c>
      <c r="G3301" s="53">
        <f t="shared" si="3"/>
        <v>0.1328093153</v>
      </c>
    </row>
    <row r="3302">
      <c r="A3302" s="61">
        <v>1.518873123E9</v>
      </c>
      <c r="B3302" s="61">
        <v>1.0</v>
      </c>
      <c r="C3302" s="61">
        <v>3450.0</v>
      </c>
      <c r="D3302" s="57" t="s">
        <v>377</v>
      </c>
      <c r="E3302" s="62" t="str">
        <f t="shared" si="1"/>
        <v>Control</v>
      </c>
      <c r="F3302" s="53" t="str">
        <f t="shared" si="2"/>
        <v>Beijing_1</v>
      </c>
      <c r="G3302" s="53">
        <f t="shared" si="3"/>
        <v>0.03855809007</v>
      </c>
    </row>
    <row r="3303">
      <c r="A3303" s="61">
        <v>1.513152173E9</v>
      </c>
      <c r="B3303" s="61">
        <v>1.0</v>
      </c>
      <c r="C3303" s="61">
        <v>1897.0</v>
      </c>
      <c r="D3303" s="57" t="s">
        <v>377</v>
      </c>
      <c r="E3303" s="62" t="str">
        <f t="shared" si="1"/>
        <v>Control</v>
      </c>
      <c r="F3303" s="53" t="str">
        <f t="shared" si="2"/>
        <v>Beijing_1</v>
      </c>
      <c r="G3303" s="53">
        <f t="shared" si="3"/>
        <v>0.02267332294</v>
      </c>
    </row>
    <row r="3304">
      <c r="A3304" s="61">
        <v>1.511900375E9</v>
      </c>
      <c r="B3304" s="61">
        <v>1.0</v>
      </c>
      <c r="C3304" s="61">
        <v>3010.0</v>
      </c>
      <c r="D3304" s="57" t="s">
        <v>377</v>
      </c>
      <c r="E3304" s="62" t="str">
        <f t="shared" si="1"/>
        <v>Control</v>
      </c>
      <c r="F3304" s="53" t="str">
        <f t="shared" si="2"/>
        <v>Beijing_1</v>
      </c>
      <c r="G3304" s="53">
        <f t="shared" si="3"/>
        <v>0.03113288279</v>
      </c>
    </row>
    <row r="3305">
      <c r="A3305" s="61">
        <v>1.514690856E9</v>
      </c>
      <c r="B3305" s="61">
        <v>1.0</v>
      </c>
      <c r="C3305" s="61">
        <v>287.0</v>
      </c>
      <c r="D3305" s="57" t="s">
        <v>377</v>
      </c>
      <c r="E3305" s="62" t="str">
        <f t="shared" si="1"/>
        <v>Control</v>
      </c>
      <c r="F3305" s="53" t="str">
        <f t="shared" si="2"/>
        <v>Beijing_1</v>
      </c>
      <c r="G3305" s="53">
        <f t="shared" si="3"/>
        <v>0.841731637</v>
      </c>
    </row>
    <row r="3306">
      <c r="A3306" s="61">
        <v>1.515713278E9</v>
      </c>
      <c r="B3306" s="61">
        <v>1.0</v>
      </c>
      <c r="C3306" s="61">
        <v>1114.0</v>
      </c>
      <c r="D3306" s="57" t="s">
        <v>377</v>
      </c>
      <c r="E3306" s="62" t="str">
        <f t="shared" si="1"/>
        <v>Control</v>
      </c>
      <c r="F3306" s="53" t="str">
        <f t="shared" si="2"/>
        <v>Beijing_1</v>
      </c>
      <c r="G3306" s="53">
        <f t="shared" si="3"/>
        <v>0.3941432748</v>
      </c>
    </row>
    <row r="3307">
      <c r="A3307" s="61">
        <v>1.511757206E9</v>
      </c>
      <c r="B3307" s="61">
        <v>1.0</v>
      </c>
      <c r="C3307" s="61">
        <v>4076.0</v>
      </c>
      <c r="D3307" s="57" t="s">
        <v>377</v>
      </c>
      <c r="E3307" s="62" t="str">
        <f t="shared" si="1"/>
        <v>Control</v>
      </c>
      <c r="F3307" s="53" t="str">
        <f t="shared" si="2"/>
        <v>Beijing_1</v>
      </c>
      <c r="G3307" s="53">
        <f t="shared" si="3"/>
        <v>0.07588846094</v>
      </c>
    </row>
    <row r="3308">
      <c r="A3308" s="61">
        <v>1.518379576E9</v>
      </c>
      <c r="B3308" s="61">
        <v>1.0</v>
      </c>
      <c r="C3308" s="61">
        <v>2690.0</v>
      </c>
      <c r="D3308" s="57" t="s">
        <v>377</v>
      </c>
      <c r="E3308" s="62" t="str">
        <f t="shared" si="1"/>
        <v>Control</v>
      </c>
      <c r="F3308" s="53" t="str">
        <f t="shared" si="2"/>
        <v>Beijing_1</v>
      </c>
      <c r="G3308" s="53">
        <f t="shared" si="3"/>
        <v>0.2595873218</v>
      </c>
    </row>
    <row r="3309">
      <c r="A3309" s="61">
        <v>1.513964757E9</v>
      </c>
      <c r="B3309" s="61">
        <v>1.0</v>
      </c>
      <c r="C3309" s="61">
        <v>2518.0</v>
      </c>
      <c r="D3309" s="57" t="s">
        <v>377</v>
      </c>
      <c r="E3309" s="62" t="str">
        <f t="shared" si="1"/>
        <v>Control</v>
      </c>
      <c r="F3309" s="53" t="str">
        <f t="shared" si="2"/>
        <v>Beijing_1</v>
      </c>
      <c r="G3309" s="53">
        <f t="shared" si="3"/>
        <v>0.1925140821</v>
      </c>
    </row>
    <row r="3310">
      <c r="A3310" s="61">
        <v>1.516979337E9</v>
      </c>
      <c r="B3310" s="61">
        <v>1.0</v>
      </c>
      <c r="C3310" s="61">
        <v>1488.0</v>
      </c>
      <c r="D3310" s="57" t="s">
        <v>377</v>
      </c>
      <c r="E3310" s="62" t="str">
        <f t="shared" si="1"/>
        <v>Control</v>
      </c>
      <c r="F3310" s="53" t="str">
        <f t="shared" si="2"/>
        <v>Beijing_1</v>
      </c>
      <c r="G3310" s="53">
        <f t="shared" si="3"/>
        <v>0.837066382</v>
      </c>
    </row>
    <row r="3311">
      <c r="A3311" s="61">
        <v>1.516345937E9</v>
      </c>
      <c r="B3311" s="61">
        <v>1.0</v>
      </c>
      <c r="C3311" s="61">
        <v>591.0</v>
      </c>
      <c r="D3311" s="57" t="s">
        <v>377</v>
      </c>
      <c r="E3311" s="62" t="str">
        <f t="shared" si="1"/>
        <v>Control</v>
      </c>
      <c r="F3311" s="53" t="str">
        <f t="shared" si="2"/>
        <v>Beijing_1</v>
      </c>
      <c r="G3311" s="53">
        <f t="shared" si="3"/>
        <v>0.5702590012</v>
      </c>
    </row>
    <row r="3312">
      <c r="A3312" s="61">
        <v>1.516501145E9</v>
      </c>
      <c r="B3312" s="61">
        <v>1.0</v>
      </c>
      <c r="C3312" s="61">
        <v>2777.0</v>
      </c>
      <c r="D3312" s="57" t="s">
        <v>377</v>
      </c>
      <c r="E3312" s="62" t="str">
        <f t="shared" si="1"/>
        <v>Control</v>
      </c>
      <c r="F3312" s="53" t="str">
        <f t="shared" si="2"/>
        <v>Beijing_1</v>
      </c>
      <c r="G3312" s="53">
        <f t="shared" si="3"/>
        <v>0.4291201054</v>
      </c>
    </row>
    <row r="3313">
      <c r="A3313" s="61">
        <v>1.519048879E9</v>
      </c>
      <c r="B3313" s="61">
        <v>1.0</v>
      </c>
      <c r="C3313" s="61">
        <v>3025.0</v>
      </c>
      <c r="D3313" s="57" t="s">
        <v>377</v>
      </c>
      <c r="E3313" s="62" t="str">
        <f t="shared" si="1"/>
        <v>Control</v>
      </c>
      <c r="F3313" s="53" t="str">
        <f t="shared" si="2"/>
        <v>Beijing_1</v>
      </c>
      <c r="G3313" s="53">
        <f t="shared" si="3"/>
        <v>0.7243851317</v>
      </c>
    </row>
    <row r="3314">
      <c r="A3314" s="61">
        <v>1.513716446E9</v>
      </c>
      <c r="B3314" s="61">
        <v>1.0</v>
      </c>
      <c r="C3314" s="61">
        <v>2142.0</v>
      </c>
      <c r="D3314" s="57" t="s">
        <v>377</v>
      </c>
      <c r="E3314" s="62" t="str">
        <f t="shared" si="1"/>
        <v>Control</v>
      </c>
      <c r="F3314" s="53" t="str">
        <f t="shared" si="2"/>
        <v>Beijing_1</v>
      </c>
      <c r="G3314" s="53">
        <f t="shared" si="3"/>
        <v>0.4682292552</v>
      </c>
    </row>
    <row r="3315">
      <c r="A3315" s="61">
        <v>1.519488403E9</v>
      </c>
      <c r="B3315" s="61">
        <v>1.0</v>
      </c>
      <c r="C3315" s="61">
        <v>339.0</v>
      </c>
      <c r="D3315" s="57" t="s">
        <v>377</v>
      </c>
      <c r="E3315" s="62" t="str">
        <f t="shared" si="1"/>
        <v>Control</v>
      </c>
      <c r="F3315" s="53" t="str">
        <f t="shared" si="2"/>
        <v>Beijing_1</v>
      </c>
      <c r="G3315" s="53">
        <f t="shared" si="3"/>
        <v>0.4951988119</v>
      </c>
    </row>
    <row r="3316">
      <c r="A3316" s="61">
        <v>1.516621853E9</v>
      </c>
      <c r="B3316" s="61">
        <v>1.0</v>
      </c>
      <c r="C3316" s="61">
        <v>1225.0</v>
      </c>
      <c r="D3316" s="57" t="s">
        <v>377</v>
      </c>
      <c r="E3316" s="62" t="str">
        <f t="shared" si="1"/>
        <v>Control</v>
      </c>
      <c r="F3316" s="53" t="str">
        <f t="shared" si="2"/>
        <v>Beijing_1</v>
      </c>
      <c r="G3316" s="53">
        <f t="shared" si="3"/>
        <v>0.1885987506</v>
      </c>
    </row>
    <row r="3317">
      <c r="A3317" s="61">
        <v>1.519133525E9</v>
      </c>
      <c r="B3317" s="61">
        <v>1.0</v>
      </c>
      <c r="C3317" s="61">
        <v>4292.0</v>
      </c>
      <c r="D3317" s="57" t="s">
        <v>377</v>
      </c>
      <c r="E3317" s="62" t="str">
        <f t="shared" si="1"/>
        <v>Control</v>
      </c>
      <c r="F3317" s="53" t="str">
        <f t="shared" si="2"/>
        <v>Beijing_1</v>
      </c>
      <c r="G3317" s="53">
        <f t="shared" si="3"/>
        <v>0.6448990671</v>
      </c>
    </row>
    <row r="3318">
      <c r="A3318" s="61">
        <v>1.513952474E9</v>
      </c>
      <c r="B3318" s="61">
        <v>1.0</v>
      </c>
      <c r="C3318" s="61">
        <v>2780.0</v>
      </c>
      <c r="D3318" s="57" t="s">
        <v>377</v>
      </c>
      <c r="E3318" s="62" t="str">
        <f t="shared" si="1"/>
        <v>Control</v>
      </c>
      <c r="F3318" s="53" t="str">
        <f t="shared" si="2"/>
        <v>Beijing_1</v>
      </c>
      <c r="G3318" s="53">
        <f t="shared" si="3"/>
        <v>0.1937104978</v>
      </c>
    </row>
    <row r="3319">
      <c r="A3319" s="61">
        <v>1.513628455E9</v>
      </c>
      <c r="B3319" s="61">
        <v>1.0</v>
      </c>
      <c r="C3319" s="61">
        <v>1293.0</v>
      </c>
      <c r="D3319" s="57" t="s">
        <v>377</v>
      </c>
      <c r="E3319" s="62" t="str">
        <f t="shared" si="1"/>
        <v>Control</v>
      </c>
      <c r="F3319" s="53" t="str">
        <f t="shared" si="2"/>
        <v>Beijing_1</v>
      </c>
      <c r="G3319" s="53">
        <f t="shared" si="3"/>
        <v>0.8996657177</v>
      </c>
    </row>
    <row r="3320">
      <c r="A3320" s="61">
        <v>1.513838185E9</v>
      </c>
      <c r="B3320" s="61">
        <v>1.0</v>
      </c>
      <c r="C3320" s="61">
        <v>1666.0</v>
      </c>
      <c r="D3320" s="57" t="s">
        <v>377</v>
      </c>
      <c r="E3320" s="62" t="str">
        <f t="shared" si="1"/>
        <v>Control</v>
      </c>
      <c r="F3320" s="53" t="str">
        <f t="shared" si="2"/>
        <v>Beijing_1</v>
      </c>
      <c r="G3320" s="53">
        <f t="shared" si="3"/>
        <v>0.5568448407</v>
      </c>
    </row>
    <row r="3321">
      <c r="A3321" s="61">
        <v>1.517419783E9</v>
      </c>
      <c r="B3321" s="61">
        <v>1.0</v>
      </c>
      <c r="C3321" s="61">
        <v>1174.0</v>
      </c>
      <c r="D3321" s="57" t="s">
        <v>377</v>
      </c>
      <c r="E3321" s="62" t="str">
        <f t="shared" si="1"/>
        <v>Control</v>
      </c>
      <c r="F3321" s="53" t="str">
        <f t="shared" si="2"/>
        <v>Beijing_1</v>
      </c>
      <c r="G3321" s="53">
        <f t="shared" si="3"/>
        <v>0.07148732819</v>
      </c>
    </row>
    <row r="3322">
      <c r="A3322" s="61">
        <v>1.518738978E9</v>
      </c>
      <c r="B3322" s="61">
        <v>1.0</v>
      </c>
      <c r="C3322" s="61">
        <v>589.0</v>
      </c>
      <c r="D3322" s="57" t="s">
        <v>377</v>
      </c>
      <c r="E3322" s="62" t="str">
        <f t="shared" si="1"/>
        <v>Control</v>
      </c>
      <c r="F3322" s="53" t="str">
        <f t="shared" si="2"/>
        <v>Beijing_1</v>
      </c>
      <c r="G3322" s="53">
        <f t="shared" si="3"/>
        <v>0.89650607</v>
      </c>
    </row>
    <row r="3323">
      <c r="A3323" s="61">
        <v>1.518870747E9</v>
      </c>
      <c r="B3323" s="61">
        <v>1.0</v>
      </c>
      <c r="C3323" s="61">
        <v>5455.0</v>
      </c>
      <c r="D3323" s="57" t="s">
        <v>377</v>
      </c>
      <c r="E3323" s="62" t="str">
        <f t="shared" si="1"/>
        <v>Control</v>
      </c>
      <c r="F3323" s="53" t="str">
        <f t="shared" si="2"/>
        <v>Beijing_1</v>
      </c>
      <c r="G3323" s="53">
        <f t="shared" si="3"/>
        <v>0.5185760343</v>
      </c>
    </row>
    <row r="3324">
      <c r="A3324" s="61">
        <v>1.515943366E9</v>
      </c>
      <c r="B3324" s="61">
        <v>1.0</v>
      </c>
      <c r="C3324" s="61">
        <v>2186.0</v>
      </c>
      <c r="D3324" s="57" t="s">
        <v>377</v>
      </c>
      <c r="E3324" s="62" t="str">
        <f t="shared" si="1"/>
        <v>Control</v>
      </c>
      <c r="F3324" s="53" t="str">
        <f t="shared" si="2"/>
        <v>Beijing_1</v>
      </c>
      <c r="G3324" s="53">
        <f t="shared" si="3"/>
        <v>0.7552733323</v>
      </c>
    </row>
    <row r="3325">
      <c r="A3325" s="61">
        <v>1.514372533E9</v>
      </c>
      <c r="B3325" s="61">
        <v>1.0</v>
      </c>
      <c r="C3325" s="61">
        <v>1875.0</v>
      </c>
      <c r="D3325" s="57" t="s">
        <v>377</v>
      </c>
      <c r="E3325" s="62" t="str">
        <f t="shared" si="1"/>
        <v>Control</v>
      </c>
      <c r="F3325" s="53" t="str">
        <f t="shared" si="2"/>
        <v>Beijing_1</v>
      </c>
      <c r="G3325" s="53">
        <f t="shared" si="3"/>
        <v>0.9528699865</v>
      </c>
    </row>
    <row r="3326">
      <c r="A3326" s="61">
        <v>1.512879984E9</v>
      </c>
      <c r="B3326" s="61">
        <v>1.0</v>
      </c>
      <c r="C3326" s="61">
        <v>327.0</v>
      </c>
      <c r="D3326" s="57" t="s">
        <v>377</v>
      </c>
      <c r="E3326" s="62" t="str">
        <f t="shared" si="1"/>
        <v>Control</v>
      </c>
      <c r="F3326" s="53" t="str">
        <f t="shared" si="2"/>
        <v>Beijing_1</v>
      </c>
      <c r="G3326" s="53">
        <f t="shared" si="3"/>
        <v>0.4354765548</v>
      </c>
    </row>
    <row r="3327">
      <c r="A3327" s="61">
        <v>1.511246538E9</v>
      </c>
      <c r="B3327" s="61">
        <v>1.0</v>
      </c>
      <c r="C3327" s="61">
        <v>1875.0</v>
      </c>
      <c r="D3327" s="57" t="s">
        <v>377</v>
      </c>
      <c r="E3327" s="62" t="str">
        <f t="shared" si="1"/>
        <v>Control</v>
      </c>
      <c r="F3327" s="53" t="str">
        <f t="shared" si="2"/>
        <v>Beijing_1</v>
      </c>
      <c r="G3327" s="53">
        <f t="shared" si="3"/>
        <v>0.9048393557</v>
      </c>
    </row>
    <row r="3328">
      <c r="A3328" s="61">
        <v>1.511304124E9</v>
      </c>
      <c r="B3328" s="61">
        <v>1.0</v>
      </c>
      <c r="C3328" s="61">
        <v>903.0</v>
      </c>
      <c r="D3328" s="57" t="s">
        <v>377</v>
      </c>
      <c r="E3328" s="62" t="str">
        <f t="shared" si="1"/>
        <v>Control</v>
      </c>
      <c r="F3328" s="53" t="str">
        <f t="shared" si="2"/>
        <v>Beijing_1</v>
      </c>
      <c r="G3328" s="53">
        <f t="shared" si="3"/>
        <v>0.5178392803</v>
      </c>
    </row>
    <row r="3329">
      <c r="A3329" s="61">
        <v>1.512441958E9</v>
      </c>
      <c r="B3329" s="61">
        <v>1.0</v>
      </c>
      <c r="C3329" s="61">
        <v>1545.0</v>
      </c>
      <c r="D3329" s="57" t="s">
        <v>377</v>
      </c>
      <c r="E3329" s="62" t="str">
        <f t="shared" si="1"/>
        <v>Control</v>
      </c>
      <c r="F3329" s="53" t="str">
        <f t="shared" si="2"/>
        <v>Beijing_1</v>
      </c>
      <c r="G3329" s="53">
        <f t="shared" si="3"/>
        <v>0.01447392668</v>
      </c>
    </row>
    <row r="3330">
      <c r="A3330" s="61">
        <v>1.516246795E9</v>
      </c>
      <c r="B3330" s="61">
        <v>1.0</v>
      </c>
      <c r="C3330" s="61">
        <v>1399.0</v>
      </c>
      <c r="D3330" s="57" t="s">
        <v>377</v>
      </c>
      <c r="E3330" s="62" t="str">
        <f t="shared" si="1"/>
        <v>Control</v>
      </c>
      <c r="F3330" s="53" t="str">
        <f t="shared" si="2"/>
        <v>Beijing_1</v>
      </c>
      <c r="G3330" s="53">
        <f t="shared" si="3"/>
        <v>0.6225326195</v>
      </c>
    </row>
    <row r="3331">
      <c r="A3331" s="61">
        <v>1.517290354E9</v>
      </c>
      <c r="B3331" s="61">
        <v>1.0</v>
      </c>
      <c r="C3331" s="61">
        <v>1217.0</v>
      </c>
      <c r="D3331" s="57" t="s">
        <v>377</v>
      </c>
      <c r="E3331" s="62" t="str">
        <f t="shared" si="1"/>
        <v>Control</v>
      </c>
      <c r="F3331" s="53" t="str">
        <f t="shared" si="2"/>
        <v>Beijing_1</v>
      </c>
      <c r="G3331" s="53">
        <f t="shared" si="3"/>
        <v>0.565945099</v>
      </c>
    </row>
    <row r="3332">
      <c r="A3332" s="61">
        <v>1.516875748E9</v>
      </c>
      <c r="B3332" s="61">
        <v>1.0</v>
      </c>
      <c r="C3332" s="61">
        <v>2232.0</v>
      </c>
      <c r="D3332" s="57" t="s">
        <v>377</v>
      </c>
      <c r="E3332" s="62" t="str">
        <f t="shared" si="1"/>
        <v>Control</v>
      </c>
      <c r="F3332" s="53" t="str">
        <f t="shared" si="2"/>
        <v>Beijing_1</v>
      </c>
      <c r="G3332" s="53">
        <f t="shared" si="3"/>
        <v>0.5317646244</v>
      </c>
    </row>
    <row r="3333">
      <c r="A3333" s="61">
        <v>1.519702408E9</v>
      </c>
      <c r="B3333" s="61">
        <v>1.0</v>
      </c>
      <c r="C3333" s="61">
        <v>1216.0</v>
      </c>
      <c r="D3333" s="57" t="s">
        <v>377</v>
      </c>
      <c r="E3333" s="62" t="str">
        <f t="shared" si="1"/>
        <v>Control</v>
      </c>
      <c r="F3333" s="53" t="str">
        <f t="shared" si="2"/>
        <v>Beijing_1</v>
      </c>
      <c r="G3333" s="53">
        <f t="shared" si="3"/>
        <v>0.2331375137</v>
      </c>
    </row>
    <row r="3334">
      <c r="A3334" s="61">
        <v>1.515213508E9</v>
      </c>
      <c r="B3334" s="61">
        <v>1.0</v>
      </c>
      <c r="C3334" s="61">
        <v>3588.0</v>
      </c>
      <c r="D3334" s="57" t="s">
        <v>377</v>
      </c>
      <c r="E3334" s="62" t="str">
        <f t="shared" si="1"/>
        <v>Control</v>
      </c>
      <c r="F3334" s="53" t="str">
        <f t="shared" si="2"/>
        <v>Beijing_1</v>
      </c>
      <c r="G3334" s="53">
        <f t="shared" si="3"/>
        <v>0.7480353211</v>
      </c>
    </row>
    <row r="3335">
      <c r="A3335" s="61">
        <v>1.513621184E9</v>
      </c>
      <c r="B3335" s="61">
        <v>1.0</v>
      </c>
      <c r="C3335" s="61">
        <v>340.0</v>
      </c>
      <c r="D3335" s="57" t="s">
        <v>377</v>
      </c>
      <c r="E3335" s="62" t="str">
        <f t="shared" si="1"/>
        <v>Control</v>
      </c>
      <c r="F3335" s="53" t="str">
        <f t="shared" si="2"/>
        <v>Beijing_1</v>
      </c>
      <c r="G3335" s="53">
        <f t="shared" si="3"/>
        <v>0.09329059752</v>
      </c>
    </row>
    <row r="3336">
      <c r="A3336" s="61">
        <v>1.516198233E9</v>
      </c>
      <c r="B3336" s="61">
        <v>1.0</v>
      </c>
      <c r="C3336" s="61">
        <v>1551.0</v>
      </c>
      <c r="D3336" s="57" t="s">
        <v>377</v>
      </c>
      <c r="E3336" s="62" t="str">
        <f t="shared" si="1"/>
        <v>Control</v>
      </c>
      <c r="F3336" s="53" t="str">
        <f t="shared" si="2"/>
        <v>Beijing_1</v>
      </c>
      <c r="G3336" s="53">
        <f t="shared" si="3"/>
        <v>0.5345887003</v>
      </c>
    </row>
    <row r="3337">
      <c r="A3337" s="61">
        <v>1.519498463E9</v>
      </c>
      <c r="B3337" s="61">
        <v>1.0</v>
      </c>
      <c r="C3337" s="61">
        <v>1714.0</v>
      </c>
      <c r="D3337" s="57" t="s">
        <v>377</v>
      </c>
      <c r="E3337" s="62" t="str">
        <f t="shared" si="1"/>
        <v>Control</v>
      </c>
      <c r="F3337" s="53" t="str">
        <f t="shared" si="2"/>
        <v>Beijing_1</v>
      </c>
      <c r="G3337" s="53">
        <f t="shared" si="3"/>
        <v>0.4137640524</v>
      </c>
    </row>
    <row r="3338">
      <c r="A3338" s="61">
        <v>1.516934778E9</v>
      </c>
      <c r="B3338" s="61">
        <v>1.0</v>
      </c>
      <c r="C3338" s="61">
        <v>1353.0</v>
      </c>
      <c r="D3338" s="57" t="s">
        <v>377</v>
      </c>
      <c r="E3338" s="62" t="str">
        <f t="shared" si="1"/>
        <v>Control</v>
      </c>
      <c r="F3338" s="53" t="str">
        <f t="shared" si="2"/>
        <v>Beijing_1</v>
      </c>
      <c r="G3338" s="53">
        <f t="shared" si="3"/>
        <v>0.7995833834</v>
      </c>
    </row>
    <row r="3339">
      <c r="A3339" s="61">
        <v>1.519734878E9</v>
      </c>
      <c r="B3339" s="61">
        <v>1.0</v>
      </c>
      <c r="C3339" s="61">
        <v>4629.0</v>
      </c>
      <c r="D3339" s="57" t="s">
        <v>377</v>
      </c>
      <c r="E3339" s="62" t="str">
        <f t="shared" si="1"/>
        <v>Control</v>
      </c>
      <c r="F3339" s="53" t="str">
        <f t="shared" si="2"/>
        <v>Beijing_1</v>
      </c>
      <c r="G3339" s="53">
        <f t="shared" si="3"/>
        <v>0.1679485278</v>
      </c>
    </row>
    <row r="3340">
      <c r="A3340" s="61">
        <v>1.515330009E9</v>
      </c>
      <c r="B3340" s="61">
        <v>1.0</v>
      </c>
      <c r="C3340" s="61">
        <v>2570.0</v>
      </c>
      <c r="D3340" s="57" t="s">
        <v>377</v>
      </c>
      <c r="E3340" s="62" t="str">
        <f t="shared" si="1"/>
        <v>Control</v>
      </c>
      <c r="F3340" s="53" t="str">
        <f t="shared" si="2"/>
        <v>Beijing_1</v>
      </c>
      <c r="G3340" s="53">
        <f t="shared" si="3"/>
        <v>0.1214054565</v>
      </c>
    </row>
    <row r="3341">
      <c r="A3341" s="61">
        <v>1.514756885E9</v>
      </c>
      <c r="B3341" s="61">
        <v>1.0</v>
      </c>
      <c r="C3341" s="61">
        <v>3836.0</v>
      </c>
      <c r="D3341" s="57" t="s">
        <v>377</v>
      </c>
      <c r="E3341" s="62" t="str">
        <f t="shared" si="1"/>
        <v>Control</v>
      </c>
      <c r="F3341" s="53" t="str">
        <f t="shared" si="2"/>
        <v>Beijing_1</v>
      </c>
      <c r="G3341" s="53">
        <f t="shared" si="3"/>
        <v>0.4142190018</v>
      </c>
    </row>
    <row r="3342">
      <c r="A3342" s="61">
        <v>1.512793194E9</v>
      </c>
      <c r="B3342" s="61">
        <v>1.0</v>
      </c>
      <c r="C3342" s="61">
        <v>4926.0</v>
      </c>
      <c r="D3342" s="57" t="s">
        <v>377</v>
      </c>
      <c r="E3342" s="62" t="str">
        <f t="shared" si="1"/>
        <v>Control</v>
      </c>
      <c r="F3342" s="53" t="str">
        <f t="shared" si="2"/>
        <v>Beijing_1</v>
      </c>
      <c r="G3342" s="53">
        <f t="shared" si="3"/>
        <v>0.2508050814</v>
      </c>
    </row>
    <row r="3343">
      <c r="A3343" s="61">
        <v>1.512874674E9</v>
      </c>
      <c r="B3343" s="61">
        <v>1.0</v>
      </c>
      <c r="C3343" s="61">
        <v>3332.0</v>
      </c>
      <c r="D3343" s="57" t="s">
        <v>377</v>
      </c>
      <c r="E3343" s="62" t="str">
        <f t="shared" si="1"/>
        <v>Control</v>
      </c>
      <c r="F3343" s="53" t="str">
        <f t="shared" si="2"/>
        <v>Beijing_1</v>
      </c>
      <c r="G3343" s="53">
        <f t="shared" si="3"/>
        <v>0.6283283926</v>
      </c>
    </row>
    <row r="3344">
      <c r="A3344" s="61">
        <v>1.515768883E9</v>
      </c>
      <c r="B3344" s="61">
        <v>1.0</v>
      </c>
      <c r="C3344" s="61">
        <v>1971.0</v>
      </c>
      <c r="D3344" s="57" t="s">
        <v>377</v>
      </c>
      <c r="E3344" s="62" t="str">
        <f t="shared" si="1"/>
        <v>Control</v>
      </c>
      <c r="F3344" s="53" t="str">
        <f t="shared" si="2"/>
        <v>Beijing_1</v>
      </c>
      <c r="G3344" s="53">
        <f t="shared" si="3"/>
        <v>0.5007215098</v>
      </c>
    </row>
    <row r="3345">
      <c r="A3345" s="61">
        <v>1.518464067E9</v>
      </c>
      <c r="B3345" s="61">
        <v>1.0</v>
      </c>
      <c r="C3345" s="61">
        <v>286.0</v>
      </c>
      <c r="D3345" s="57" t="s">
        <v>377</v>
      </c>
      <c r="E3345" s="62" t="str">
        <f t="shared" si="1"/>
        <v>Control</v>
      </c>
      <c r="F3345" s="53" t="str">
        <f t="shared" si="2"/>
        <v>Beijing_1</v>
      </c>
      <c r="G3345" s="53">
        <f t="shared" si="3"/>
        <v>0.4446492189</v>
      </c>
    </row>
    <row r="3346">
      <c r="A3346" s="61">
        <v>1.517249155E9</v>
      </c>
      <c r="B3346" s="61">
        <v>1.0</v>
      </c>
      <c r="C3346" s="61">
        <v>2046.0</v>
      </c>
      <c r="D3346" s="57" t="s">
        <v>377</v>
      </c>
      <c r="E3346" s="62" t="str">
        <f t="shared" si="1"/>
        <v>Control</v>
      </c>
      <c r="F3346" s="53" t="str">
        <f t="shared" si="2"/>
        <v>Beijing_1</v>
      </c>
      <c r="G3346" s="53">
        <f t="shared" si="3"/>
        <v>0.1844672121</v>
      </c>
    </row>
    <row r="3347">
      <c r="A3347" s="61">
        <v>1.513700766E9</v>
      </c>
      <c r="B3347" s="61">
        <v>1.0</v>
      </c>
      <c r="C3347" s="61">
        <v>2066.0</v>
      </c>
      <c r="D3347" s="57" t="s">
        <v>377</v>
      </c>
      <c r="E3347" s="62" t="str">
        <f t="shared" si="1"/>
        <v>Control</v>
      </c>
      <c r="F3347" s="53" t="str">
        <f t="shared" si="2"/>
        <v>Beijing_1</v>
      </c>
      <c r="G3347" s="53">
        <f t="shared" si="3"/>
        <v>0.4931958591</v>
      </c>
    </row>
    <row r="3348">
      <c r="A3348" s="61">
        <v>1.514492063E9</v>
      </c>
      <c r="B3348" s="61">
        <v>1.0</v>
      </c>
      <c r="C3348" s="61">
        <v>1537.0</v>
      </c>
      <c r="D3348" s="57" t="s">
        <v>377</v>
      </c>
      <c r="E3348" s="62" t="str">
        <f t="shared" si="1"/>
        <v>Control</v>
      </c>
      <c r="F3348" s="53" t="str">
        <f t="shared" si="2"/>
        <v>Beijing_1</v>
      </c>
      <c r="G3348" s="53">
        <f t="shared" si="3"/>
        <v>0.2781892236</v>
      </c>
    </row>
    <row r="3349">
      <c r="A3349" s="61">
        <v>1.513991217E9</v>
      </c>
      <c r="B3349" s="61">
        <v>1.0</v>
      </c>
      <c r="C3349" s="61">
        <v>625.0</v>
      </c>
      <c r="D3349" s="57" t="s">
        <v>377</v>
      </c>
      <c r="E3349" s="62" t="str">
        <f t="shared" si="1"/>
        <v>Control</v>
      </c>
      <c r="F3349" s="53" t="str">
        <f t="shared" si="2"/>
        <v>Beijing_1</v>
      </c>
      <c r="G3349" s="53">
        <f t="shared" si="3"/>
        <v>0.6535347386</v>
      </c>
    </row>
    <row r="3350">
      <c r="A3350" s="61">
        <v>1.514583736E9</v>
      </c>
      <c r="B3350" s="61">
        <v>1.0</v>
      </c>
      <c r="C3350" s="61">
        <v>2874.0</v>
      </c>
      <c r="D3350" s="57" t="s">
        <v>377</v>
      </c>
      <c r="E3350" s="62" t="str">
        <f t="shared" si="1"/>
        <v>Control</v>
      </c>
      <c r="F3350" s="53" t="str">
        <f t="shared" si="2"/>
        <v>Beijing_1</v>
      </c>
      <c r="G3350" s="53">
        <f t="shared" si="3"/>
        <v>0.5581594049</v>
      </c>
    </row>
    <row r="3351">
      <c r="A3351" s="61">
        <v>1.513024036E9</v>
      </c>
      <c r="B3351" s="61">
        <v>1.0</v>
      </c>
      <c r="C3351" s="61">
        <v>1033.0</v>
      </c>
      <c r="D3351" s="57" t="s">
        <v>377</v>
      </c>
      <c r="E3351" s="62" t="str">
        <f t="shared" si="1"/>
        <v>Control</v>
      </c>
      <c r="F3351" s="53" t="str">
        <f t="shared" si="2"/>
        <v>Beijing_1</v>
      </c>
      <c r="G3351" s="53">
        <f t="shared" si="3"/>
        <v>0.9477704436</v>
      </c>
    </row>
    <row r="3352">
      <c r="A3352" s="61">
        <v>1.511840074E9</v>
      </c>
      <c r="B3352" s="61">
        <v>1.0</v>
      </c>
      <c r="C3352" s="61">
        <v>3479.0</v>
      </c>
      <c r="D3352" s="57" t="s">
        <v>377</v>
      </c>
      <c r="E3352" s="62" t="str">
        <f t="shared" si="1"/>
        <v>Control</v>
      </c>
      <c r="F3352" s="53" t="str">
        <f t="shared" si="2"/>
        <v>Beijing_1</v>
      </c>
      <c r="G3352" s="53">
        <f t="shared" si="3"/>
        <v>0.8445391643</v>
      </c>
    </row>
    <row r="3353">
      <c r="A3353" s="61">
        <v>1.514542985E9</v>
      </c>
      <c r="B3353" s="61">
        <v>1.0</v>
      </c>
      <c r="C3353" s="61">
        <v>3431.0</v>
      </c>
      <c r="D3353" s="57" t="s">
        <v>377</v>
      </c>
      <c r="E3353" s="62" t="str">
        <f t="shared" si="1"/>
        <v>Control</v>
      </c>
      <c r="F3353" s="53" t="str">
        <f t="shared" si="2"/>
        <v>Beijing_1</v>
      </c>
      <c r="G3353" s="53">
        <f t="shared" si="3"/>
        <v>0.9051669631</v>
      </c>
    </row>
    <row r="3354">
      <c r="A3354" s="61">
        <v>1.516119969E9</v>
      </c>
      <c r="B3354" s="61">
        <v>1.0</v>
      </c>
      <c r="C3354" s="61">
        <v>332.0</v>
      </c>
      <c r="D3354" s="57" t="s">
        <v>377</v>
      </c>
      <c r="E3354" s="62" t="str">
        <f t="shared" si="1"/>
        <v>Control</v>
      </c>
      <c r="F3354" s="53" t="str">
        <f t="shared" si="2"/>
        <v>Beijing_1</v>
      </c>
      <c r="G3354" s="53">
        <f t="shared" si="3"/>
        <v>0.6210069421</v>
      </c>
    </row>
    <row r="3355">
      <c r="A3355" s="61">
        <v>1.514340097E9</v>
      </c>
      <c r="B3355" s="61">
        <v>1.0</v>
      </c>
      <c r="C3355" s="61">
        <v>3019.0</v>
      </c>
      <c r="D3355" s="57" t="s">
        <v>377</v>
      </c>
      <c r="E3355" s="62" t="str">
        <f t="shared" si="1"/>
        <v>Control</v>
      </c>
      <c r="F3355" s="53" t="str">
        <f t="shared" si="2"/>
        <v>Beijing_1</v>
      </c>
      <c r="G3355" s="53">
        <f t="shared" si="3"/>
        <v>0.8211305214</v>
      </c>
    </row>
    <row r="3356">
      <c r="A3356" s="61">
        <v>1.516213334E9</v>
      </c>
      <c r="B3356" s="61">
        <v>1.0</v>
      </c>
      <c r="C3356" s="61">
        <v>1182.0</v>
      </c>
      <c r="D3356" s="57" t="s">
        <v>377</v>
      </c>
      <c r="E3356" s="62" t="str">
        <f t="shared" si="1"/>
        <v>Control</v>
      </c>
      <c r="F3356" s="53" t="str">
        <f t="shared" si="2"/>
        <v>Beijing_1</v>
      </c>
      <c r="G3356" s="53">
        <f t="shared" si="3"/>
        <v>0.09735673984</v>
      </c>
    </row>
    <row r="3357">
      <c r="A3357" s="61">
        <v>1.512709564E9</v>
      </c>
      <c r="B3357" s="61">
        <v>1.0</v>
      </c>
      <c r="C3357" s="61">
        <v>2114.0</v>
      </c>
      <c r="D3357" s="57" t="s">
        <v>377</v>
      </c>
      <c r="E3357" s="62" t="str">
        <f t="shared" si="1"/>
        <v>Control</v>
      </c>
      <c r="F3357" s="53" t="str">
        <f t="shared" si="2"/>
        <v>Beijing_1</v>
      </c>
      <c r="G3357" s="53">
        <f t="shared" si="3"/>
        <v>0.2518794761</v>
      </c>
    </row>
    <row r="3358">
      <c r="A3358" s="61">
        <v>1.518754605E9</v>
      </c>
      <c r="B3358" s="61">
        <v>1.0</v>
      </c>
      <c r="C3358" s="61">
        <v>1746.0</v>
      </c>
      <c r="D3358" s="57" t="s">
        <v>377</v>
      </c>
      <c r="E3358" s="62" t="str">
        <f t="shared" si="1"/>
        <v>Control</v>
      </c>
      <c r="F3358" s="53" t="str">
        <f t="shared" si="2"/>
        <v>Beijing_1</v>
      </c>
      <c r="G3358" s="53">
        <f t="shared" si="3"/>
        <v>0.8463111153</v>
      </c>
    </row>
    <row r="3359">
      <c r="A3359" s="61">
        <v>1.515568844E9</v>
      </c>
      <c r="B3359" s="61">
        <v>1.0</v>
      </c>
      <c r="C3359" s="61">
        <v>3784.0</v>
      </c>
      <c r="D3359" s="57" t="s">
        <v>377</v>
      </c>
      <c r="E3359" s="62" t="str">
        <f t="shared" si="1"/>
        <v>Control</v>
      </c>
      <c r="F3359" s="53" t="str">
        <f t="shared" si="2"/>
        <v>Beijing_1</v>
      </c>
      <c r="G3359" s="53">
        <f t="shared" si="3"/>
        <v>0.009912117813</v>
      </c>
    </row>
    <row r="3360">
      <c r="A3360" s="61">
        <v>1.512950767E9</v>
      </c>
      <c r="B3360" s="61">
        <v>1.0</v>
      </c>
      <c r="C3360" s="61">
        <v>2182.0</v>
      </c>
      <c r="D3360" s="57" t="s">
        <v>377</v>
      </c>
      <c r="E3360" s="62" t="str">
        <f t="shared" si="1"/>
        <v>Control</v>
      </c>
      <c r="F3360" s="53" t="str">
        <f t="shared" si="2"/>
        <v>Beijing_1</v>
      </c>
      <c r="G3360" s="53">
        <f t="shared" si="3"/>
        <v>0.03591810658</v>
      </c>
    </row>
    <row r="3361">
      <c r="A3361" s="61">
        <v>1.518951168E9</v>
      </c>
      <c r="B3361" s="61">
        <v>1.0</v>
      </c>
      <c r="C3361" s="61">
        <v>359.0</v>
      </c>
      <c r="D3361" s="57" t="s">
        <v>377</v>
      </c>
      <c r="E3361" s="62" t="str">
        <f t="shared" si="1"/>
        <v>Control</v>
      </c>
      <c r="F3361" s="53" t="str">
        <f t="shared" si="2"/>
        <v>Beijing_1</v>
      </c>
      <c r="G3361" s="53">
        <f t="shared" si="3"/>
        <v>0.1092407618</v>
      </c>
    </row>
    <row r="3362">
      <c r="A3362" s="61">
        <v>1.516643269E9</v>
      </c>
      <c r="B3362" s="61">
        <v>1.0</v>
      </c>
      <c r="C3362" s="61">
        <v>3628.0</v>
      </c>
      <c r="D3362" s="57" t="s">
        <v>377</v>
      </c>
      <c r="E3362" s="62" t="str">
        <f t="shared" si="1"/>
        <v>Control</v>
      </c>
      <c r="F3362" s="53" t="str">
        <f t="shared" si="2"/>
        <v>Beijing_1</v>
      </c>
      <c r="G3362" s="53">
        <f t="shared" si="3"/>
        <v>0.2577106399</v>
      </c>
    </row>
    <row r="3363">
      <c r="A3363" s="61">
        <v>1.518663866E9</v>
      </c>
      <c r="B3363" s="61">
        <v>1.0</v>
      </c>
      <c r="C3363" s="61">
        <v>3288.0</v>
      </c>
      <c r="D3363" s="57" t="s">
        <v>377</v>
      </c>
      <c r="E3363" s="62" t="str">
        <f t="shared" si="1"/>
        <v>Control</v>
      </c>
      <c r="F3363" s="53" t="str">
        <f t="shared" si="2"/>
        <v>Beijing_1</v>
      </c>
      <c r="G3363" s="53">
        <f t="shared" si="3"/>
        <v>0.636295896</v>
      </c>
    </row>
    <row r="3364">
      <c r="A3364" s="61">
        <v>1.514181073E9</v>
      </c>
      <c r="B3364" s="61">
        <v>1.0</v>
      </c>
      <c r="C3364" s="61">
        <v>3884.0</v>
      </c>
      <c r="D3364" s="57" t="s">
        <v>377</v>
      </c>
      <c r="E3364" s="62" t="str">
        <f t="shared" si="1"/>
        <v>Control</v>
      </c>
      <c r="F3364" s="53" t="str">
        <f t="shared" si="2"/>
        <v>Beijing_1</v>
      </c>
      <c r="G3364" s="53">
        <f t="shared" si="3"/>
        <v>0.2341206845</v>
      </c>
    </row>
    <row r="3365">
      <c r="A3365" s="61">
        <v>1.511896863E9</v>
      </c>
      <c r="B3365" s="61">
        <v>1.0</v>
      </c>
      <c r="C3365" s="61">
        <v>4556.0</v>
      </c>
      <c r="D3365" s="57" t="s">
        <v>377</v>
      </c>
      <c r="E3365" s="62" t="str">
        <f t="shared" si="1"/>
        <v>Control</v>
      </c>
      <c r="F3365" s="53" t="str">
        <f t="shared" si="2"/>
        <v>Beijing_1</v>
      </c>
      <c r="G3365" s="53">
        <f t="shared" si="3"/>
        <v>0.5535509205</v>
      </c>
    </row>
    <row r="3366">
      <c r="A3366" s="61">
        <v>1.518371799E9</v>
      </c>
      <c r="B3366" s="61">
        <v>1.0</v>
      </c>
      <c r="C3366" s="61">
        <v>263.0</v>
      </c>
      <c r="D3366" s="57" t="s">
        <v>377</v>
      </c>
      <c r="E3366" s="62" t="str">
        <f t="shared" si="1"/>
        <v>Control</v>
      </c>
      <c r="F3366" s="53" t="str">
        <f t="shared" si="2"/>
        <v>Beijing_1</v>
      </c>
      <c r="G3366" s="53">
        <f t="shared" si="3"/>
        <v>0.6954039082</v>
      </c>
    </row>
    <row r="3367">
      <c r="A3367" s="61">
        <v>1.515169835E9</v>
      </c>
      <c r="B3367" s="61">
        <v>1.0</v>
      </c>
      <c r="C3367" s="61">
        <v>110.0</v>
      </c>
      <c r="D3367" s="57" t="s">
        <v>377</v>
      </c>
      <c r="E3367" s="62" t="str">
        <f t="shared" si="1"/>
        <v>Control</v>
      </c>
      <c r="F3367" s="53" t="str">
        <f t="shared" si="2"/>
        <v>Beijing_1</v>
      </c>
      <c r="G3367" s="53">
        <f t="shared" si="3"/>
        <v>0.4675347018</v>
      </c>
    </row>
    <row r="3368">
      <c r="A3368" s="61">
        <v>1.518438458E9</v>
      </c>
      <c r="B3368" s="61">
        <v>1.0</v>
      </c>
      <c r="C3368" s="61">
        <v>2584.0</v>
      </c>
      <c r="D3368" s="57" t="s">
        <v>377</v>
      </c>
      <c r="E3368" s="62" t="str">
        <f t="shared" si="1"/>
        <v>Control</v>
      </c>
      <c r="F3368" s="53" t="str">
        <f t="shared" si="2"/>
        <v>Beijing_1</v>
      </c>
      <c r="G3368" s="53">
        <f t="shared" si="3"/>
        <v>0.31861423</v>
      </c>
    </row>
    <row r="3369">
      <c r="A3369" s="61">
        <v>1.514195845E9</v>
      </c>
      <c r="B3369" s="61">
        <v>1.0</v>
      </c>
      <c r="C3369" s="61">
        <v>1552.0</v>
      </c>
      <c r="D3369" s="57" t="s">
        <v>377</v>
      </c>
      <c r="E3369" s="62" t="str">
        <f t="shared" si="1"/>
        <v>Control</v>
      </c>
      <c r="F3369" s="53" t="str">
        <f t="shared" si="2"/>
        <v>Beijing_1</v>
      </c>
      <c r="G3369" s="53">
        <f t="shared" si="3"/>
        <v>0.478367186</v>
      </c>
    </row>
    <row r="3370">
      <c r="A3370" s="61">
        <v>1.511642499E9</v>
      </c>
      <c r="B3370" s="61">
        <v>1.0</v>
      </c>
      <c r="C3370" s="61">
        <v>1819.0</v>
      </c>
      <c r="D3370" s="57" t="s">
        <v>377</v>
      </c>
      <c r="E3370" s="62" t="str">
        <f t="shared" si="1"/>
        <v>Control</v>
      </c>
      <c r="F3370" s="53" t="str">
        <f t="shared" si="2"/>
        <v>Beijing_1</v>
      </c>
      <c r="G3370" s="53">
        <f t="shared" si="3"/>
        <v>0.3941662868</v>
      </c>
    </row>
    <row r="3371">
      <c r="A3371" s="61">
        <v>1.515983639E9</v>
      </c>
      <c r="B3371" s="61">
        <v>1.0</v>
      </c>
      <c r="C3371" s="61">
        <v>1171.0</v>
      </c>
      <c r="D3371" s="57" t="s">
        <v>377</v>
      </c>
      <c r="E3371" s="62" t="str">
        <f t="shared" si="1"/>
        <v>Control</v>
      </c>
      <c r="F3371" s="53" t="str">
        <f t="shared" si="2"/>
        <v>Beijing_1</v>
      </c>
      <c r="G3371" s="53">
        <f t="shared" si="3"/>
        <v>0.2697813417</v>
      </c>
    </row>
    <row r="3372">
      <c r="A3372" s="61">
        <v>1.513760083E9</v>
      </c>
      <c r="B3372" s="61">
        <v>1.0</v>
      </c>
      <c r="C3372" s="61">
        <v>2083.0</v>
      </c>
      <c r="D3372" s="57" t="s">
        <v>377</v>
      </c>
      <c r="E3372" s="62" t="str">
        <f t="shared" si="1"/>
        <v>Control</v>
      </c>
      <c r="F3372" s="53" t="str">
        <f t="shared" si="2"/>
        <v>Beijing_1</v>
      </c>
      <c r="G3372" s="53">
        <f t="shared" si="3"/>
        <v>0.357558152</v>
      </c>
    </row>
    <row r="3373">
      <c r="A3373" s="61">
        <v>1.517463788E9</v>
      </c>
      <c r="B3373" s="61">
        <v>1.0</v>
      </c>
      <c r="C3373" s="61">
        <v>1273.0</v>
      </c>
      <c r="D3373" s="57" t="s">
        <v>377</v>
      </c>
      <c r="E3373" s="62" t="str">
        <f t="shared" si="1"/>
        <v>Control</v>
      </c>
      <c r="F3373" s="53" t="str">
        <f t="shared" si="2"/>
        <v>Beijing_1</v>
      </c>
      <c r="G3373" s="53">
        <f t="shared" si="3"/>
        <v>0.5704159481</v>
      </c>
    </row>
    <row r="3374">
      <c r="A3374" s="61">
        <v>1.516164925E9</v>
      </c>
      <c r="B3374" s="61">
        <v>1.0</v>
      </c>
      <c r="C3374" s="61">
        <v>3667.0</v>
      </c>
      <c r="D3374" s="57" t="s">
        <v>377</v>
      </c>
      <c r="E3374" s="62" t="str">
        <f t="shared" si="1"/>
        <v>Control</v>
      </c>
      <c r="F3374" s="53" t="str">
        <f t="shared" si="2"/>
        <v>Beijing_1</v>
      </c>
      <c r="G3374" s="53">
        <f t="shared" si="3"/>
        <v>0.226342685</v>
      </c>
    </row>
    <row r="3375">
      <c r="A3375" s="61">
        <v>1.512820856E9</v>
      </c>
      <c r="B3375" s="61">
        <v>1.0</v>
      </c>
      <c r="C3375" s="61">
        <v>567.0</v>
      </c>
      <c r="D3375" s="57" t="s">
        <v>377</v>
      </c>
      <c r="E3375" s="62" t="str">
        <f t="shared" si="1"/>
        <v>Control</v>
      </c>
      <c r="F3375" s="53" t="str">
        <f t="shared" si="2"/>
        <v>Beijing_1</v>
      </c>
      <c r="G3375" s="53">
        <f t="shared" si="3"/>
        <v>0.3207346984</v>
      </c>
    </row>
    <row r="3376">
      <c r="A3376" s="61">
        <v>1.514574065E9</v>
      </c>
      <c r="B3376" s="61">
        <v>1.0</v>
      </c>
      <c r="C3376" s="61">
        <v>3245.0</v>
      </c>
      <c r="D3376" s="57" t="s">
        <v>377</v>
      </c>
      <c r="E3376" s="62" t="str">
        <f t="shared" si="1"/>
        <v>Control</v>
      </c>
      <c r="F3376" s="53" t="str">
        <f t="shared" si="2"/>
        <v>Beijing_1</v>
      </c>
      <c r="G3376" s="53">
        <f t="shared" si="3"/>
        <v>0.5000016028</v>
      </c>
    </row>
    <row r="3377">
      <c r="A3377" s="61">
        <v>1.514330697E9</v>
      </c>
      <c r="B3377" s="61">
        <v>1.0</v>
      </c>
      <c r="C3377" s="61">
        <v>2152.0</v>
      </c>
      <c r="D3377" s="57" t="s">
        <v>377</v>
      </c>
      <c r="E3377" s="62" t="str">
        <f t="shared" si="1"/>
        <v>Control</v>
      </c>
      <c r="F3377" s="53" t="str">
        <f t="shared" si="2"/>
        <v>Beijing_1</v>
      </c>
      <c r="G3377" s="53">
        <f t="shared" si="3"/>
        <v>0.1951317317</v>
      </c>
    </row>
    <row r="3378">
      <c r="A3378" s="61">
        <v>1.517998876E9</v>
      </c>
      <c r="B3378" s="61">
        <v>1.0</v>
      </c>
      <c r="C3378" s="61">
        <v>1872.0</v>
      </c>
      <c r="D3378" s="57" t="s">
        <v>377</v>
      </c>
      <c r="E3378" s="62" t="str">
        <f t="shared" si="1"/>
        <v>Control</v>
      </c>
      <c r="F3378" s="53" t="str">
        <f t="shared" si="2"/>
        <v>Beijing_1</v>
      </c>
      <c r="G3378" s="53">
        <f t="shared" si="3"/>
        <v>0.1006905807</v>
      </c>
    </row>
    <row r="3379">
      <c r="A3379" s="61">
        <v>1.512511897E9</v>
      </c>
      <c r="B3379" s="61">
        <v>1.0</v>
      </c>
      <c r="C3379" s="61">
        <v>3045.0</v>
      </c>
      <c r="D3379" s="57" t="s">
        <v>377</v>
      </c>
      <c r="E3379" s="62" t="str">
        <f t="shared" si="1"/>
        <v>Control</v>
      </c>
      <c r="F3379" s="53" t="str">
        <f t="shared" si="2"/>
        <v>Beijing_1</v>
      </c>
      <c r="G3379" s="53">
        <f t="shared" si="3"/>
        <v>0.2636297756</v>
      </c>
    </row>
    <row r="3380">
      <c r="A3380" s="61">
        <v>1.511790474E9</v>
      </c>
      <c r="B3380" s="61">
        <v>1.0</v>
      </c>
      <c r="C3380" s="61">
        <v>1388.0</v>
      </c>
      <c r="D3380" s="57" t="s">
        <v>377</v>
      </c>
      <c r="E3380" s="62" t="str">
        <f t="shared" si="1"/>
        <v>Control</v>
      </c>
      <c r="F3380" s="53" t="str">
        <f t="shared" si="2"/>
        <v>Beijing_1</v>
      </c>
      <c r="G3380" s="53">
        <f t="shared" si="3"/>
        <v>0.2967031057</v>
      </c>
    </row>
    <row r="3381">
      <c r="A3381" s="61">
        <v>1.518138684E9</v>
      </c>
      <c r="B3381" s="61">
        <v>1.0</v>
      </c>
      <c r="C3381" s="61">
        <v>2483.0</v>
      </c>
      <c r="D3381" s="57" t="s">
        <v>377</v>
      </c>
      <c r="E3381" s="62" t="str">
        <f t="shared" si="1"/>
        <v>Control</v>
      </c>
      <c r="F3381" s="53" t="str">
        <f t="shared" si="2"/>
        <v>Beijing_1</v>
      </c>
      <c r="G3381" s="53">
        <f t="shared" si="3"/>
        <v>0.3181963142</v>
      </c>
    </row>
    <row r="3382">
      <c r="A3382" s="61">
        <v>1.512020916E9</v>
      </c>
      <c r="B3382" s="61">
        <v>1.0</v>
      </c>
      <c r="C3382" s="61">
        <v>2610.0</v>
      </c>
      <c r="D3382" s="57" t="s">
        <v>377</v>
      </c>
      <c r="E3382" s="62" t="str">
        <f t="shared" si="1"/>
        <v>Control</v>
      </c>
      <c r="F3382" s="53" t="str">
        <f t="shared" si="2"/>
        <v>Beijing_1</v>
      </c>
      <c r="G3382" s="53">
        <f t="shared" si="3"/>
        <v>0.3018938496</v>
      </c>
    </row>
    <row r="3383">
      <c r="A3383" s="61">
        <v>1.517613279E9</v>
      </c>
      <c r="B3383" s="61">
        <v>1.0</v>
      </c>
      <c r="C3383" s="61">
        <v>1366.0</v>
      </c>
      <c r="D3383" s="57" t="s">
        <v>377</v>
      </c>
      <c r="E3383" s="62" t="str">
        <f t="shared" si="1"/>
        <v>Control</v>
      </c>
      <c r="F3383" s="53" t="str">
        <f t="shared" si="2"/>
        <v>Beijing_1</v>
      </c>
      <c r="G3383" s="53">
        <f t="shared" si="3"/>
        <v>0.8493549277</v>
      </c>
    </row>
    <row r="3384">
      <c r="A3384" s="61">
        <v>1.519080714E9</v>
      </c>
      <c r="B3384" s="61">
        <v>1.0</v>
      </c>
      <c r="C3384" s="61">
        <v>3317.0</v>
      </c>
      <c r="D3384" s="57" t="s">
        <v>377</v>
      </c>
      <c r="E3384" s="62" t="str">
        <f t="shared" si="1"/>
        <v>Control</v>
      </c>
      <c r="F3384" s="53" t="str">
        <f t="shared" si="2"/>
        <v>Beijing_1</v>
      </c>
      <c r="G3384" s="53">
        <f t="shared" si="3"/>
        <v>0.8802763745</v>
      </c>
    </row>
    <row r="3385">
      <c r="A3385" s="61">
        <v>1.517530927E9</v>
      </c>
      <c r="B3385" s="61">
        <v>1.0</v>
      </c>
      <c r="C3385" s="61">
        <v>1598.0</v>
      </c>
      <c r="D3385" s="57" t="s">
        <v>377</v>
      </c>
      <c r="E3385" s="62" t="str">
        <f t="shared" si="1"/>
        <v>Control</v>
      </c>
      <c r="F3385" s="53" t="str">
        <f t="shared" si="2"/>
        <v>Beijing_1</v>
      </c>
      <c r="G3385" s="53">
        <f t="shared" si="3"/>
        <v>0.5318344697</v>
      </c>
    </row>
    <row r="3386">
      <c r="A3386" s="61">
        <v>1.518312089E9</v>
      </c>
      <c r="B3386" s="61">
        <v>1.0</v>
      </c>
      <c r="C3386" s="61">
        <v>342.0</v>
      </c>
      <c r="D3386" s="57" t="s">
        <v>377</v>
      </c>
      <c r="E3386" s="62" t="str">
        <f t="shared" si="1"/>
        <v>Control</v>
      </c>
      <c r="F3386" s="53" t="str">
        <f t="shared" si="2"/>
        <v>Beijing_1</v>
      </c>
      <c r="G3386" s="53">
        <f t="shared" si="3"/>
        <v>0.005763629562</v>
      </c>
    </row>
    <row r="3387">
      <c r="A3387" s="61">
        <v>1.518661564E9</v>
      </c>
      <c r="B3387" s="61">
        <v>1.0</v>
      </c>
      <c r="C3387" s="61">
        <v>3979.0</v>
      </c>
      <c r="D3387" s="57" t="s">
        <v>377</v>
      </c>
      <c r="E3387" s="62" t="str">
        <f t="shared" si="1"/>
        <v>Control</v>
      </c>
      <c r="F3387" s="53" t="str">
        <f t="shared" si="2"/>
        <v>Beijing_1</v>
      </c>
      <c r="G3387" s="53">
        <f t="shared" si="3"/>
        <v>0.883987858</v>
      </c>
    </row>
    <row r="3388">
      <c r="A3388" s="61">
        <v>1.513420713E9</v>
      </c>
      <c r="B3388" s="61">
        <v>1.0</v>
      </c>
      <c r="C3388" s="61">
        <v>937.0</v>
      </c>
      <c r="D3388" s="57" t="s">
        <v>377</v>
      </c>
      <c r="E3388" s="62" t="str">
        <f t="shared" si="1"/>
        <v>Control</v>
      </c>
      <c r="F3388" s="53" t="str">
        <f t="shared" si="2"/>
        <v>Beijing_1</v>
      </c>
      <c r="G3388" s="53">
        <f t="shared" si="3"/>
        <v>0.5858698366</v>
      </c>
    </row>
    <row r="3389">
      <c r="A3389" s="61">
        <v>1.511825108E9</v>
      </c>
      <c r="B3389" s="61">
        <v>1.0</v>
      </c>
      <c r="C3389" s="61">
        <v>788.0</v>
      </c>
      <c r="D3389" s="57" t="s">
        <v>377</v>
      </c>
      <c r="E3389" s="62" t="str">
        <f t="shared" si="1"/>
        <v>Control</v>
      </c>
      <c r="F3389" s="53" t="str">
        <f t="shared" si="2"/>
        <v>Beijing_1</v>
      </c>
      <c r="G3389" s="53">
        <f t="shared" si="3"/>
        <v>0.1032546576</v>
      </c>
    </row>
    <row r="3390">
      <c r="A3390" s="61">
        <v>1.517338408E9</v>
      </c>
      <c r="B3390" s="61">
        <v>1.0</v>
      </c>
      <c r="C3390" s="61">
        <v>2183.0</v>
      </c>
      <c r="D3390" s="57" t="s">
        <v>377</v>
      </c>
      <c r="E3390" s="62" t="str">
        <f t="shared" si="1"/>
        <v>Control</v>
      </c>
      <c r="F3390" s="53" t="str">
        <f t="shared" si="2"/>
        <v>Beijing_1</v>
      </c>
      <c r="G3390" s="53">
        <f t="shared" si="3"/>
        <v>0.8115869986</v>
      </c>
    </row>
    <row r="3391">
      <c r="A3391" s="61">
        <v>1.518673056E9</v>
      </c>
      <c r="B3391" s="61">
        <v>1.0</v>
      </c>
      <c r="C3391" s="61">
        <v>963.0</v>
      </c>
      <c r="D3391" s="57" t="s">
        <v>377</v>
      </c>
      <c r="E3391" s="62" t="str">
        <f t="shared" si="1"/>
        <v>Control</v>
      </c>
      <c r="F3391" s="53" t="str">
        <f t="shared" si="2"/>
        <v>Beijing_1</v>
      </c>
      <c r="G3391" s="53">
        <f t="shared" si="3"/>
        <v>0.8757991069</v>
      </c>
    </row>
    <row r="3392">
      <c r="A3392" s="61">
        <v>1.517524886E9</v>
      </c>
      <c r="B3392" s="61">
        <v>1.0</v>
      </c>
      <c r="C3392" s="61">
        <v>2226.0</v>
      </c>
      <c r="D3392" s="57" t="s">
        <v>377</v>
      </c>
      <c r="E3392" s="62" t="str">
        <f t="shared" si="1"/>
        <v>Control</v>
      </c>
      <c r="F3392" s="53" t="str">
        <f t="shared" si="2"/>
        <v>Beijing_1</v>
      </c>
      <c r="G3392" s="53">
        <f t="shared" si="3"/>
        <v>0.6531573997</v>
      </c>
    </row>
    <row r="3393">
      <c r="A3393" s="61">
        <v>1.513872117E9</v>
      </c>
      <c r="B3393" s="61">
        <v>1.0</v>
      </c>
      <c r="C3393" s="61">
        <v>4073.0</v>
      </c>
      <c r="D3393" s="57" t="s">
        <v>377</v>
      </c>
      <c r="E3393" s="62" t="str">
        <f t="shared" si="1"/>
        <v>Control</v>
      </c>
      <c r="F3393" s="53" t="str">
        <f t="shared" si="2"/>
        <v>Beijing_1</v>
      </c>
      <c r="G3393" s="53">
        <f t="shared" si="3"/>
        <v>0.7175069155</v>
      </c>
    </row>
    <row r="3394">
      <c r="A3394" s="61">
        <v>1.513507115E9</v>
      </c>
      <c r="B3394" s="61">
        <v>1.0</v>
      </c>
      <c r="C3394" s="61">
        <v>367.0</v>
      </c>
      <c r="D3394" s="57" t="s">
        <v>377</v>
      </c>
      <c r="E3394" s="62" t="str">
        <f t="shared" si="1"/>
        <v>Control</v>
      </c>
      <c r="F3394" s="53" t="str">
        <f t="shared" si="2"/>
        <v>Beijing_1</v>
      </c>
      <c r="G3394" s="53">
        <f t="shared" si="3"/>
        <v>0.8957803565</v>
      </c>
    </row>
    <row r="3395">
      <c r="A3395" s="61">
        <v>1.517203966E9</v>
      </c>
      <c r="B3395" s="61">
        <v>1.0</v>
      </c>
      <c r="C3395" s="61">
        <v>2309.0</v>
      </c>
      <c r="D3395" s="57" t="s">
        <v>377</v>
      </c>
      <c r="E3395" s="62" t="str">
        <f t="shared" si="1"/>
        <v>Control</v>
      </c>
      <c r="F3395" s="53" t="str">
        <f t="shared" si="2"/>
        <v>Beijing_1</v>
      </c>
      <c r="G3395" s="53">
        <f t="shared" si="3"/>
        <v>0.45878019</v>
      </c>
    </row>
    <row r="3396">
      <c r="A3396" s="61">
        <v>1.512318657E9</v>
      </c>
      <c r="B3396" s="61">
        <v>1.0</v>
      </c>
      <c r="C3396" s="61">
        <v>3841.0</v>
      </c>
      <c r="D3396" s="57" t="s">
        <v>377</v>
      </c>
      <c r="E3396" s="62" t="str">
        <f t="shared" si="1"/>
        <v>Control</v>
      </c>
      <c r="F3396" s="53" t="str">
        <f t="shared" si="2"/>
        <v>Beijing_1</v>
      </c>
      <c r="G3396" s="53">
        <f t="shared" si="3"/>
        <v>0.3662383988</v>
      </c>
    </row>
    <row r="3397">
      <c r="A3397" s="61">
        <v>1.514619536E9</v>
      </c>
      <c r="B3397" s="61">
        <v>1.0</v>
      </c>
      <c r="C3397" s="61">
        <v>1164.0</v>
      </c>
      <c r="D3397" s="57" t="s">
        <v>377</v>
      </c>
      <c r="E3397" s="62" t="str">
        <f t="shared" si="1"/>
        <v>Control</v>
      </c>
      <c r="F3397" s="53" t="str">
        <f t="shared" si="2"/>
        <v>Beijing_1</v>
      </c>
      <c r="G3397" s="53">
        <f t="shared" si="3"/>
        <v>0.248162307</v>
      </c>
    </row>
    <row r="3398">
      <c r="A3398" s="61">
        <v>1.518802035E9</v>
      </c>
      <c r="B3398" s="61">
        <v>1.0</v>
      </c>
      <c r="C3398" s="61">
        <v>3783.0</v>
      </c>
      <c r="D3398" s="57" t="s">
        <v>377</v>
      </c>
      <c r="E3398" s="62" t="str">
        <f t="shared" si="1"/>
        <v>Control</v>
      </c>
      <c r="F3398" s="53" t="str">
        <f t="shared" si="2"/>
        <v>Beijing_1</v>
      </c>
      <c r="G3398" s="53">
        <f t="shared" si="3"/>
        <v>0.3099490087</v>
      </c>
    </row>
    <row r="3399">
      <c r="A3399" s="61">
        <v>1.519090378E9</v>
      </c>
      <c r="B3399" s="61">
        <v>1.0</v>
      </c>
      <c r="C3399" s="61">
        <v>2065.0</v>
      </c>
      <c r="D3399" s="57" t="s">
        <v>377</v>
      </c>
      <c r="E3399" s="62" t="str">
        <f t="shared" si="1"/>
        <v>Control</v>
      </c>
      <c r="F3399" s="53" t="str">
        <f t="shared" si="2"/>
        <v>Beijing_1</v>
      </c>
      <c r="G3399" s="53">
        <f t="shared" si="3"/>
        <v>0.6590109183</v>
      </c>
    </row>
    <row r="3400">
      <c r="A3400" s="61">
        <v>1.511784247E9</v>
      </c>
      <c r="B3400" s="61">
        <v>1.0</v>
      </c>
      <c r="C3400" s="61">
        <v>824.0</v>
      </c>
      <c r="D3400" s="57" t="s">
        <v>377</v>
      </c>
      <c r="E3400" s="62" t="str">
        <f t="shared" si="1"/>
        <v>Control</v>
      </c>
      <c r="F3400" s="53" t="str">
        <f t="shared" si="2"/>
        <v>Beijing_1</v>
      </c>
      <c r="G3400" s="53">
        <f t="shared" si="3"/>
        <v>0.3601146723</v>
      </c>
    </row>
    <row r="3401">
      <c r="A3401" s="61">
        <v>1.515741166E9</v>
      </c>
      <c r="B3401" s="61">
        <v>1.0</v>
      </c>
      <c r="C3401" s="61">
        <v>2157.0</v>
      </c>
      <c r="D3401" s="57" t="s">
        <v>377</v>
      </c>
      <c r="E3401" s="62" t="str">
        <f t="shared" si="1"/>
        <v>Control</v>
      </c>
      <c r="F3401" s="53" t="str">
        <f t="shared" si="2"/>
        <v>Beijing_1</v>
      </c>
      <c r="G3401" s="53">
        <f t="shared" si="3"/>
        <v>0.456601091</v>
      </c>
    </row>
    <row r="3402">
      <c r="A3402" s="61">
        <v>1.513928087E9</v>
      </c>
      <c r="B3402" s="61">
        <v>1.0</v>
      </c>
      <c r="C3402" s="61">
        <v>1376.0</v>
      </c>
      <c r="D3402" s="57" t="s">
        <v>377</v>
      </c>
      <c r="E3402" s="62" t="str">
        <f t="shared" si="1"/>
        <v>Control</v>
      </c>
      <c r="F3402" s="53" t="str">
        <f t="shared" si="2"/>
        <v>Beijing_1</v>
      </c>
      <c r="G3402" s="53">
        <f t="shared" si="3"/>
        <v>0.0216501581</v>
      </c>
    </row>
    <row r="3403">
      <c r="A3403" s="61">
        <v>1.515256996E9</v>
      </c>
      <c r="B3403" s="61">
        <v>1.0</v>
      </c>
      <c r="C3403" s="61">
        <v>1206.0</v>
      </c>
      <c r="D3403" s="57" t="s">
        <v>377</v>
      </c>
      <c r="E3403" s="62" t="str">
        <f t="shared" si="1"/>
        <v>Control</v>
      </c>
      <c r="F3403" s="53" t="str">
        <f t="shared" si="2"/>
        <v>Beijing_1</v>
      </c>
      <c r="G3403" s="53">
        <f t="shared" si="3"/>
        <v>0.4656885642</v>
      </c>
    </row>
    <row r="3404">
      <c r="A3404" s="61">
        <v>1.516834199E9</v>
      </c>
      <c r="B3404" s="61">
        <v>1.0</v>
      </c>
      <c r="C3404" s="61">
        <v>4004.0</v>
      </c>
      <c r="D3404" s="57" t="s">
        <v>377</v>
      </c>
      <c r="E3404" s="62" t="str">
        <f t="shared" si="1"/>
        <v>Control</v>
      </c>
      <c r="F3404" s="53" t="str">
        <f t="shared" si="2"/>
        <v>Beijing_1</v>
      </c>
      <c r="G3404" s="53">
        <f t="shared" si="3"/>
        <v>0.8507337571</v>
      </c>
    </row>
    <row r="3405">
      <c r="A3405" s="61">
        <v>1.514358948E9</v>
      </c>
      <c r="B3405" s="61">
        <v>1.0</v>
      </c>
      <c r="C3405" s="61">
        <v>2506.0</v>
      </c>
      <c r="D3405" s="57" t="s">
        <v>377</v>
      </c>
      <c r="E3405" s="62" t="str">
        <f t="shared" si="1"/>
        <v>Control</v>
      </c>
      <c r="F3405" s="53" t="str">
        <f t="shared" si="2"/>
        <v>Beijing_1</v>
      </c>
      <c r="G3405" s="53">
        <f t="shared" si="3"/>
        <v>0.9943301627</v>
      </c>
    </row>
    <row r="3406">
      <c r="A3406" s="61">
        <v>1.515465424E9</v>
      </c>
      <c r="B3406" s="61">
        <v>1.0</v>
      </c>
      <c r="C3406" s="61">
        <v>802.0</v>
      </c>
      <c r="D3406" s="57" t="s">
        <v>377</v>
      </c>
      <c r="E3406" s="62" t="str">
        <f t="shared" si="1"/>
        <v>Control</v>
      </c>
      <c r="F3406" s="53" t="str">
        <f t="shared" si="2"/>
        <v>Beijing_1</v>
      </c>
      <c r="G3406" s="53">
        <f t="shared" si="3"/>
        <v>0.5276019282</v>
      </c>
    </row>
    <row r="3407">
      <c r="A3407" s="61">
        <v>1.513576163E9</v>
      </c>
      <c r="B3407" s="61">
        <v>1.0</v>
      </c>
      <c r="C3407" s="61">
        <v>3863.0</v>
      </c>
      <c r="D3407" s="57" t="s">
        <v>377</v>
      </c>
      <c r="E3407" s="62" t="str">
        <f t="shared" si="1"/>
        <v>Control</v>
      </c>
      <c r="F3407" s="53" t="str">
        <f t="shared" si="2"/>
        <v>Beijing_1</v>
      </c>
      <c r="G3407" s="53">
        <f t="shared" si="3"/>
        <v>0.9703989196</v>
      </c>
    </row>
    <row r="3408">
      <c r="A3408" s="61">
        <v>1.517600095E9</v>
      </c>
      <c r="B3408" s="61">
        <v>1.0</v>
      </c>
      <c r="C3408" s="61">
        <v>2913.0</v>
      </c>
      <c r="D3408" s="57" t="s">
        <v>377</v>
      </c>
      <c r="E3408" s="62" t="str">
        <f t="shared" si="1"/>
        <v>Control</v>
      </c>
      <c r="F3408" s="53" t="str">
        <f t="shared" si="2"/>
        <v>Beijing_1</v>
      </c>
      <c r="G3408" s="53">
        <f t="shared" si="3"/>
        <v>0.2301566819</v>
      </c>
    </row>
    <row r="3409">
      <c r="A3409" s="61">
        <v>1.513582856E9</v>
      </c>
      <c r="B3409" s="61">
        <v>1.0</v>
      </c>
      <c r="C3409" s="61">
        <v>1522.0</v>
      </c>
      <c r="D3409" s="57" t="s">
        <v>377</v>
      </c>
      <c r="E3409" s="62" t="str">
        <f t="shared" si="1"/>
        <v>Control</v>
      </c>
      <c r="F3409" s="53" t="str">
        <f t="shared" si="2"/>
        <v>Beijing_1</v>
      </c>
      <c r="G3409" s="53">
        <f t="shared" si="3"/>
        <v>0.46263235</v>
      </c>
    </row>
    <row r="3410">
      <c r="A3410" s="61">
        <v>1.511994966E9</v>
      </c>
      <c r="B3410" s="61">
        <v>1.0</v>
      </c>
      <c r="C3410" s="61">
        <v>3106.0</v>
      </c>
      <c r="D3410" s="57" t="s">
        <v>377</v>
      </c>
      <c r="E3410" s="62" t="str">
        <f t="shared" si="1"/>
        <v>Control</v>
      </c>
      <c r="F3410" s="53" t="str">
        <f t="shared" si="2"/>
        <v>Beijing_1</v>
      </c>
      <c r="G3410" s="53">
        <f t="shared" si="3"/>
        <v>0.2567758526</v>
      </c>
    </row>
    <row r="3411">
      <c r="A3411" s="61">
        <v>1.512144038E9</v>
      </c>
      <c r="B3411" s="61">
        <v>1.0</v>
      </c>
      <c r="C3411" s="61">
        <v>4108.0</v>
      </c>
      <c r="D3411" s="57" t="s">
        <v>377</v>
      </c>
      <c r="E3411" s="62" t="str">
        <f t="shared" si="1"/>
        <v>Control</v>
      </c>
      <c r="F3411" s="53" t="str">
        <f t="shared" si="2"/>
        <v>Beijing_1</v>
      </c>
      <c r="G3411" s="53">
        <f t="shared" si="3"/>
        <v>0.5462177588</v>
      </c>
    </row>
    <row r="3412">
      <c r="A3412" s="61">
        <v>1.515755056E9</v>
      </c>
      <c r="B3412" s="61">
        <v>1.0</v>
      </c>
      <c r="C3412" s="61">
        <v>1738.0</v>
      </c>
      <c r="D3412" s="57" t="s">
        <v>377</v>
      </c>
      <c r="E3412" s="62" t="str">
        <f t="shared" si="1"/>
        <v>Control</v>
      </c>
      <c r="F3412" s="53" t="str">
        <f t="shared" si="2"/>
        <v>Beijing_1</v>
      </c>
      <c r="G3412" s="53">
        <f t="shared" si="3"/>
        <v>0.8092295222</v>
      </c>
    </row>
    <row r="3413">
      <c r="A3413" s="61">
        <v>1.512837956E9</v>
      </c>
      <c r="B3413" s="61">
        <v>1.0</v>
      </c>
      <c r="C3413" s="61">
        <v>1882.0</v>
      </c>
      <c r="D3413" s="57" t="s">
        <v>377</v>
      </c>
      <c r="E3413" s="62" t="str">
        <f t="shared" si="1"/>
        <v>Control</v>
      </c>
      <c r="F3413" s="53" t="str">
        <f t="shared" si="2"/>
        <v>Beijing_1</v>
      </c>
      <c r="G3413" s="53">
        <f t="shared" si="3"/>
        <v>0.5699837036</v>
      </c>
    </row>
    <row r="3414">
      <c r="A3414" s="61">
        <v>1.513050687E9</v>
      </c>
      <c r="B3414" s="61">
        <v>1.0</v>
      </c>
      <c r="C3414" s="61">
        <v>848.0</v>
      </c>
      <c r="D3414" s="57" t="s">
        <v>377</v>
      </c>
      <c r="E3414" s="62" t="str">
        <f t="shared" si="1"/>
        <v>Control</v>
      </c>
      <c r="F3414" s="53" t="str">
        <f t="shared" si="2"/>
        <v>Beijing_1</v>
      </c>
      <c r="G3414" s="53">
        <f t="shared" si="3"/>
        <v>0.5247560112</v>
      </c>
    </row>
    <row r="3415">
      <c r="A3415" s="61">
        <v>1.519644326E9</v>
      </c>
      <c r="B3415" s="61">
        <v>1.0</v>
      </c>
      <c r="C3415" s="61">
        <v>833.0</v>
      </c>
      <c r="D3415" s="57" t="s">
        <v>377</v>
      </c>
      <c r="E3415" s="62" t="str">
        <f t="shared" si="1"/>
        <v>Control</v>
      </c>
      <c r="F3415" s="53" t="str">
        <f t="shared" si="2"/>
        <v>Beijing_1</v>
      </c>
      <c r="G3415" s="53">
        <f t="shared" si="3"/>
        <v>0.1524883572</v>
      </c>
    </row>
    <row r="3416">
      <c r="A3416" s="61">
        <v>1.512943538E9</v>
      </c>
      <c r="B3416" s="61">
        <v>1.0</v>
      </c>
      <c r="C3416" s="61">
        <v>4138.0</v>
      </c>
      <c r="D3416" s="57" t="s">
        <v>377</v>
      </c>
      <c r="E3416" s="62" t="str">
        <f t="shared" si="1"/>
        <v>Control</v>
      </c>
      <c r="F3416" s="53" t="str">
        <f t="shared" si="2"/>
        <v>Beijing_1</v>
      </c>
      <c r="G3416" s="53">
        <f t="shared" si="3"/>
        <v>0.4872083877</v>
      </c>
    </row>
    <row r="3417">
      <c r="A3417" s="61">
        <v>1.511652269E9</v>
      </c>
      <c r="B3417" s="61">
        <v>1.0</v>
      </c>
      <c r="C3417" s="61">
        <v>1744.0</v>
      </c>
      <c r="D3417" s="57" t="s">
        <v>377</v>
      </c>
      <c r="E3417" s="62" t="str">
        <f t="shared" si="1"/>
        <v>Control</v>
      </c>
      <c r="F3417" s="53" t="str">
        <f t="shared" si="2"/>
        <v>Beijing_1</v>
      </c>
      <c r="G3417" s="53">
        <f t="shared" si="3"/>
        <v>0.620057007</v>
      </c>
    </row>
    <row r="3418">
      <c r="A3418" s="61">
        <v>1.515079668E9</v>
      </c>
      <c r="B3418" s="61">
        <v>1.0</v>
      </c>
      <c r="C3418" s="61">
        <v>2355.0</v>
      </c>
      <c r="D3418" s="57" t="s">
        <v>377</v>
      </c>
      <c r="E3418" s="62" t="str">
        <f t="shared" si="1"/>
        <v>Control</v>
      </c>
      <c r="F3418" s="53" t="str">
        <f t="shared" si="2"/>
        <v>Beijing_1</v>
      </c>
      <c r="G3418" s="53">
        <f t="shared" si="3"/>
        <v>0.5009433629</v>
      </c>
    </row>
    <row r="3419">
      <c r="A3419" s="61">
        <v>1.513912434E9</v>
      </c>
      <c r="B3419" s="61">
        <v>1.0</v>
      </c>
      <c r="C3419" s="61">
        <v>4007.0</v>
      </c>
      <c r="D3419" s="57" t="s">
        <v>377</v>
      </c>
      <c r="E3419" s="62" t="str">
        <f t="shared" si="1"/>
        <v>Control</v>
      </c>
      <c r="F3419" s="53" t="str">
        <f t="shared" si="2"/>
        <v>Beijing_1</v>
      </c>
      <c r="G3419" s="53">
        <f t="shared" si="3"/>
        <v>0.8716289232</v>
      </c>
    </row>
    <row r="3420">
      <c r="A3420" s="61">
        <v>1.517928368E9</v>
      </c>
      <c r="B3420" s="61">
        <v>1.0</v>
      </c>
      <c r="C3420" s="61">
        <v>2848.0</v>
      </c>
      <c r="D3420" s="57" t="s">
        <v>377</v>
      </c>
      <c r="E3420" s="62" t="str">
        <f t="shared" si="1"/>
        <v>Control</v>
      </c>
      <c r="F3420" s="53" t="str">
        <f t="shared" si="2"/>
        <v>Beijing_1</v>
      </c>
      <c r="G3420" s="53">
        <f t="shared" si="3"/>
        <v>0.7811075518</v>
      </c>
    </row>
    <row r="3421">
      <c r="A3421" s="61">
        <v>1.514408327E9</v>
      </c>
      <c r="B3421" s="61">
        <v>1.0</v>
      </c>
      <c r="C3421" s="61">
        <v>1311.0</v>
      </c>
      <c r="D3421" s="57" t="s">
        <v>377</v>
      </c>
      <c r="E3421" s="62" t="str">
        <f t="shared" si="1"/>
        <v>Control</v>
      </c>
      <c r="F3421" s="53" t="str">
        <f t="shared" si="2"/>
        <v>Beijing_1</v>
      </c>
      <c r="G3421" s="53">
        <f t="shared" si="3"/>
        <v>0.6617634602</v>
      </c>
    </row>
    <row r="3422">
      <c r="A3422" s="61">
        <v>1.516347635E9</v>
      </c>
      <c r="B3422" s="61">
        <v>1.0</v>
      </c>
      <c r="C3422" s="61">
        <v>1965.0</v>
      </c>
      <c r="D3422" s="57" t="s">
        <v>377</v>
      </c>
      <c r="E3422" s="62" t="str">
        <f t="shared" si="1"/>
        <v>Control</v>
      </c>
      <c r="F3422" s="53" t="str">
        <f t="shared" si="2"/>
        <v>Beijing_1</v>
      </c>
      <c r="G3422" s="53">
        <f t="shared" si="3"/>
        <v>0.5066287284</v>
      </c>
    </row>
    <row r="3423">
      <c r="A3423" s="61">
        <v>1.515465833E9</v>
      </c>
      <c r="B3423" s="61">
        <v>1.0</v>
      </c>
      <c r="C3423" s="61">
        <v>209.0</v>
      </c>
      <c r="D3423" s="57" t="s">
        <v>377</v>
      </c>
      <c r="E3423" s="62" t="str">
        <f t="shared" si="1"/>
        <v>Control</v>
      </c>
      <c r="F3423" s="53" t="str">
        <f t="shared" si="2"/>
        <v>Beijing_1</v>
      </c>
      <c r="G3423" s="53">
        <f t="shared" si="3"/>
        <v>0.2110815283</v>
      </c>
    </row>
    <row r="3424">
      <c r="A3424" s="61">
        <v>1.511390057E9</v>
      </c>
      <c r="B3424" s="61">
        <v>1.0</v>
      </c>
      <c r="C3424" s="61">
        <v>858.0</v>
      </c>
      <c r="D3424" s="57" t="s">
        <v>377</v>
      </c>
      <c r="E3424" s="62" t="str">
        <f t="shared" si="1"/>
        <v>Control</v>
      </c>
      <c r="F3424" s="53" t="str">
        <f t="shared" si="2"/>
        <v>Beijing_1</v>
      </c>
      <c r="G3424" s="53">
        <f t="shared" si="3"/>
        <v>0.9571105123</v>
      </c>
    </row>
    <row r="3425">
      <c r="A3425" s="61">
        <v>1.518030216E9</v>
      </c>
      <c r="B3425" s="61">
        <v>1.0</v>
      </c>
      <c r="C3425" s="61">
        <v>84.0</v>
      </c>
      <c r="D3425" s="57" t="s">
        <v>377</v>
      </c>
      <c r="E3425" s="62" t="str">
        <f t="shared" si="1"/>
        <v>Control</v>
      </c>
      <c r="F3425" s="53" t="str">
        <f t="shared" si="2"/>
        <v>Beijing_1</v>
      </c>
      <c r="G3425" s="53">
        <f t="shared" si="3"/>
        <v>0.637666064</v>
      </c>
    </row>
    <row r="3426">
      <c r="A3426" s="61">
        <v>1.518961735E9</v>
      </c>
      <c r="B3426" s="61">
        <v>1.0</v>
      </c>
      <c r="C3426" s="61">
        <v>2837.0</v>
      </c>
      <c r="D3426" s="57" t="s">
        <v>377</v>
      </c>
      <c r="E3426" s="62" t="str">
        <f t="shared" si="1"/>
        <v>Control</v>
      </c>
      <c r="F3426" s="53" t="str">
        <f t="shared" si="2"/>
        <v>Beijing_1</v>
      </c>
      <c r="G3426" s="53">
        <f t="shared" si="3"/>
        <v>0.974653358</v>
      </c>
    </row>
    <row r="3427">
      <c r="A3427" s="61">
        <v>1.517686475E9</v>
      </c>
      <c r="B3427" s="61">
        <v>1.0</v>
      </c>
      <c r="C3427" s="61">
        <v>620.0</v>
      </c>
      <c r="D3427" s="57" t="s">
        <v>377</v>
      </c>
      <c r="E3427" s="62" t="str">
        <f t="shared" si="1"/>
        <v>Control</v>
      </c>
      <c r="F3427" s="53" t="str">
        <f t="shared" si="2"/>
        <v>Beijing_1</v>
      </c>
      <c r="G3427" s="53">
        <f t="shared" si="3"/>
        <v>0.5365219188</v>
      </c>
    </row>
    <row r="3428">
      <c r="A3428" s="61">
        <v>1.514163364E9</v>
      </c>
      <c r="B3428" s="61">
        <v>1.0</v>
      </c>
      <c r="C3428" s="61">
        <v>2594.0</v>
      </c>
      <c r="D3428" s="57" t="s">
        <v>377</v>
      </c>
      <c r="E3428" s="62" t="str">
        <f t="shared" si="1"/>
        <v>Control</v>
      </c>
      <c r="F3428" s="53" t="str">
        <f t="shared" si="2"/>
        <v>Beijing_1</v>
      </c>
      <c r="G3428" s="53">
        <f t="shared" si="3"/>
        <v>0.9722049742</v>
      </c>
    </row>
    <row r="3429">
      <c r="A3429" s="61">
        <v>1.514464668E9</v>
      </c>
      <c r="B3429" s="61">
        <v>1.0</v>
      </c>
      <c r="C3429" s="61">
        <v>1745.0</v>
      </c>
      <c r="D3429" s="57" t="s">
        <v>377</v>
      </c>
      <c r="E3429" s="62" t="str">
        <f t="shared" si="1"/>
        <v>Control</v>
      </c>
      <c r="F3429" s="53" t="str">
        <f t="shared" si="2"/>
        <v>Beijing_1</v>
      </c>
      <c r="G3429" s="53">
        <f t="shared" si="3"/>
        <v>0.7782324147</v>
      </c>
    </row>
    <row r="3430">
      <c r="A3430" s="61">
        <v>1.515538375E9</v>
      </c>
      <c r="B3430" s="61">
        <v>1.0</v>
      </c>
      <c r="C3430" s="61">
        <v>120.0</v>
      </c>
      <c r="D3430" s="57" t="s">
        <v>377</v>
      </c>
      <c r="E3430" s="62" t="str">
        <f t="shared" si="1"/>
        <v>Control</v>
      </c>
      <c r="F3430" s="53" t="str">
        <f t="shared" si="2"/>
        <v>Beijing_1</v>
      </c>
      <c r="G3430" s="53">
        <f t="shared" si="3"/>
        <v>0.5703217112</v>
      </c>
    </row>
    <row r="3431">
      <c r="A3431" s="61">
        <v>1.512119968E9</v>
      </c>
      <c r="B3431" s="61">
        <v>1.0</v>
      </c>
      <c r="C3431" s="61">
        <v>1340.0</v>
      </c>
      <c r="D3431" s="57" t="s">
        <v>377</v>
      </c>
      <c r="E3431" s="62" t="str">
        <f t="shared" si="1"/>
        <v>Control</v>
      </c>
      <c r="F3431" s="53" t="str">
        <f t="shared" si="2"/>
        <v>Beijing_1</v>
      </c>
      <c r="G3431" s="53">
        <f t="shared" si="3"/>
        <v>0.2417074312</v>
      </c>
    </row>
    <row r="3432">
      <c r="A3432" s="61">
        <v>1.517904606E9</v>
      </c>
      <c r="B3432" s="61">
        <v>1.0</v>
      </c>
      <c r="C3432" s="61">
        <v>5308.0</v>
      </c>
      <c r="D3432" s="57" t="s">
        <v>377</v>
      </c>
      <c r="E3432" s="62" t="str">
        <f t="shared" si="1"/>
        <v>Control</v>
      </c>
      <c r="F3432" s="53" t="str">
        <f t="shared" si="2"/>
        <v>Beijing_1</v>
      </c>
      <c r="G3432" s="53">
        <f t="shared" si="3"/>
        <v>0.5562718132</v>
      </c>
    </row>
    <row r="3433">
      <c r="A3433" s="61">
        <v>1.513707827E9</v>
      </c>
      <c r="B3433" s="61">
        <v>1.0</v>
      </c>
      <c r="C3433" s="61">
        <v>417.0</v>
      </c>
      <c r="D3433" s="57" t="s">
        <v>377</v>
      </c>
      <c r="E3433" s="62" t="str">
        <f t="shared" si="1"/>
        <v>Control</v>
      </c>
      <c r="F3433" s="53" t="str">
        <f t="shared" si="2"/>
        <v>Beijing_1</v>
      </c>
      <c r="G3433" s="53">
        <f t="shared" si="3"/>
        <v>0.3067763225</v>
      </c>
    </row>
    <row r="3434">
      <c r="A3434" s="61">
        <v>1.518196199E9</v>
      </c>
      <c r="B3434" s="61">
        <v>1.0</v>
      </c>
      <c r="C3434" s="61">
        <v>2495.0</v>
      </c>
      <c r="D3434" s="57" t="s">
        <v>377</v>
      </c>
      <c r="E3434" s="62" t="str">
        <f t="shared" si="1"/>
        <v>Control</v>
      </c>
      <c r="F3434" s="53" t="str">
        <f t="shared" si="2"/>
        <v>Beijing_1</v>
      </c>
      <c r="G3434" s="53">
        <f t="shared" si="3"/>
        <v>0.2984257963</v>
      </c>
    </row>
    <row r="3435">
      <c r="A3435" s="61">
        <v>1.517438194E9</v>
      </c>
      <c r="B3435" s="61">
        <v>1.0</v>
      </c>
      <c r="C3435" s="61">
        <v>2312.0</v>
      </c>
      <c r="D3435" s="57" t="s">
        <v>377</v>
      </c>
      <c r="E3435" s="62" t="str">
        <f t="shared" si="1"/>
        <v>Control</v>
      </c>
      <c r="F3435" s="53" t="str">
        <f t="shared" si="2"/>
        <v>Beijing_1</v>
      </c>
      <c r="G3435" s="53">
        <f t="shared" si="3"/>
        <v>0.9058478784</v>
      </c>
    </row>
    <row r="3436">
      <c r="A3436" s="61">
        <v>1.511539294E9</v>
      </c>
      <c r="B3436" s="61">
        <v>1.0</v>
      </c>
      <c r="C3436" s="61">
        <v>1368.0</v>
      </c>
      <c r="D3436" s="57" t="s">
        <v>377</v>
      </c>
      <c r="E3436" s="62" t="str">
        <f t="shared" si="1"/>
        <v>Control</v>
      </c>
      <c r="F3436" s="53" t="str">
        <f t="shared" si="2"/>
        <v>Beijing_1</v>
      </c>
      <c r="G3436" s="53">
        <f t="shared" si="3"/>
        <v>0.04317951654</v>
      </c>
    </row>
    <row r="3437">
      <c r="A3437" s="61">
        <v>1.513323738E9</v>
      </c>
      <c r="B3437" s="61">
        <v>1.0</v>
      </c>
      <c r="C3437" s="61">
        <v>926.0</v>
      </c>
      <c r="D3437" s="57" t="s">
        <v>377</v>
      </c>
      <c r="E3437" s="62" t="str">
        <f t="shared" si="1"/>
        <v>Control</v>
      </c>
      <c r="F3437" s="53" t="str">
        <f t="shared" si="2"/>
        <v>Beijing_1</v>
      </c>
      <c r="G3437" s="53">
        <f t="shared" si="3"/>
        <v>0.2435711237</v>
      </c>
    </row>
    <row r="3438">
      <c r="A3438" s="61">
        <v>1.517418726E9</v>
      </c>
      <c r="B3438" s="61">
        <v>1.0</v>
      </c>
      <c r="C3438" s="61">
        <v>1995.0</v>
      </c>
      <c r="D3438" s="57" t="s">
        <v>377</v>
      </c>
      <c r="E3438" s="62" t="str">
        <f t="shared" si="1"/>
        <v>Control</v>
      </c>
      <c r="F3438" s="53" t="str">
        <f t="shared" si="2"/>
        <v>Beijing_1</v>
      </c>
      <c r="G3438" s="53">
        <f t="shared" si="3"/>
        <v>0.9026860535</v>
      </c>
    </row>
    <row r="3439">
      <c r="A3439" s="61">
        <v>1.514349554E9</v>
      </c>
      <c r="B3439" s="61">
        <v>1.0</v>
      </c>
      <c r="C3439" s="61">
        <v>1180.0</v>
      </c>
      <c r="D3439" s="57" t="s">
        <v>377</v>
      </c>
      <c r="E3439" s="62" t="str">
        <f t="shared" si="1"/>
        <v>Control</v>
      </c>
      <c r="F3439" s="53" t="str">
        <f t="shared" si="2"/>
        <v>Beijing_1</v>
      </c>
      <c r="G3439" s="53">
        <f t="shared" si="3"/>
        <v>0.7411424613</v>
      </c>
    </row>
    <row r="3440">
      <c r="A3440" s="61">
        <v>1.516756819E9</v>
      </c>
      <c r="B3440" s="61">
        <v>1.0</v>
      </c>
      <c r="C3440" s="61">
        <v>278.0</v>
      </c>
      <c r="D3440" s="57" t="s">
        <v>377</v>
      </c>
      <c r="E3440" s="62" t="str">
        <f t="shared" si="1"/>
        <v>Control</v>
      </c>
      <c r="F3440" s="53" t="str">
        <f t="shared" si="2"/>
        <v>Beijing_1</v>
      </c>
      <c r="G3440" s="53">
        <f t="shared" si="3"/>
        <v>0.4940053256</v>
      </c>
    </row>
    <row r="3441">
      <c r="A3441" s="61">
        <v>1.518722514E9</v>
      </c>
      <c r="B3441" s="61">
        <v>1.0</v>
      </c>
      <c r="C3441" s="61">
        <v>1161.0</v>
      </c>
      <c r="D3441" s="57" t="s">
        <v>377</v>
      </c>
      <c r="E3441" s="62" t="str">
        <f t="shared" si="1"/>
        <v>Control</v>
      </c>
      <c r="F3441" s="53" t="str">
        <f t="shared" si="2"/>
        <v>Beijing_1</v>
      </c>
      <c r="G3441" s="53">
        <f t="shared" si="3"/>
        <v>0.7275001227</v>
      </c>
    </row>
    <row r="3442">
      <c r="A3442" s="61">
        <v>1.515613767E9</v>
      </c>
      <c r="B3442" s="61">
        <v>1.0</v>
      </c>
      <c r="C3442" s="61">
        <v>1599.0</v>
      </c>
      <c r="D3442" s="57" t="s">
        <v>377</v>
      </c>
      <c r="E3442" s="62" t="str">
        <f t="shared" si="1"/>
        <v>Control</v>
      </c>
      <c r="F3442" s="53" t="str">
        <f t="shared" si="2"/>
        <v>Beijing_1</v>
      </c>
      <c r="G3442" s="53">
        <f t="shared" si="3"/>
        <v>0.501609111</v>
      </c>
    </row>
    <row r="3443">
      <c r="A3443" s="61">
        <v>1.514125036E9</v>
      </c>
      <c r="B3443" s="61">
        <v>1.0</v>
      </c>
      <c r="C3443" s="61">
        <v>1540.0</v>
      </c>
      <c r="D3443" s="57" t="s">
        <v>377</v>
      </c>
      <c r="E3443" s="62" t="str">
        <f t="shared" si="1"/>
        <v>Control</v>
      </c>
      <c r="F3443" s="53" t="str">
        <f t="shared" si="2"/>
        <v>Beijing_1</v>
      </c>
      <c r="G3443" s="53">
        <f t="shared" si="3"/>
        <v>0.09113311803</v>
      </c>
    </row>
    <row r="3444">
      <c r="A3444" s="61">
        <v>1.516000924E9</v>
      </c>
      <c r="B3444" s="61">
        <v>1.0</v>
      </c>
      <c r="C3444" s="61">
        <v>4220.0</v>
      </c>
      <c r="D3444" s="57" t="s">
        <v>377</v>
      </c>
      <c r="E3444" s="62" t="str">
        <f t="shared" si="1"/>
        <v>Control</v>
      </c>
      <c r="F3444" s="53" t="str">
        <f t="shared" si="2"/>
        <v>Beijing_1</v>
      </c>
      <c r="G3444" s="53">
        <f t="shared" si="3"/>
        <v>0.2463245511</v>
      </c>
    </row>
    <row r="3445">
      <c r="A3445" s="61">
        <v>1.517551045E9</v>
      </c>
      <c r="B3445" s="61">
        <v>1.0</v>
      </c>
      <c r="C3445" s="61">
        <v>1314.0</v>
      </c>
      <c r="D3445" s="57" t="s">
        <v>377</v>
      </c>
      <c r="E3445" s="62" t="str">
        <f t="shared" si="1"/>
        <v>Control</v>
      </c>
      <c r="F3445" s="53" t="str">
        <f t="shared" si="2"/>
        <v>Beijing_1</v>
      </c>
      <c r="G3445" s="53">
        <f t="shared" si="3"/>
        <v>0.8097423305</v>
      </c>
    </row>
    <row r="3446">
      <c r="A3446" s="61">
        <v>1.513006853E9</v>
      </c>
      <c r="B3446" s="61">
        <v>1.0</v>
      </c>
      <c r="C3446" s="61">
        <v>1457.0</v>
      </c>
      <c r="D3446" s="57" t="s">
        <v>377</v>
      </c>
      <c r="E3446" s="62" t="str">
        <f t="shared" si="1"/>
        <v>Control</v>
      </c>
      <c r="F3446" s="53" t="str">
        <f t="shared" si="2"/>
        <v>Beijing_1</v>
      </c>
      <c r="G3446" s="53">
        <f t="shared" si="3"/>
        <v>0.1987078906</v>
      </c>
    </row>
    <row r="3447">
      <c r="A3447" s="61">
        <v>1.518694644E9</v>
      </c>
      <c r="B3447" s="61">
        <v>1.0</v>
      </c>
      <c r="C3447" s="61">
        <v>166.0</v>
      </c>
      <c r="D3447" s="57" t="s">
        <v>377</v>
      </c>
      <c r="E3447" s="62" t="str">
        <f t="shared" si="1"/>
        <v>Control</v>
      </c>
      <c r="F3447" s="53" t="str">
        <f t="shared" si="2"/>
        <v>Beijing_1</v>
      </c>
      <c r="G3447" s="53">
        <f t="shared" si="3"/>
        <v>0.6047829461</v>
      </c>
    </row>
    <row r="3448">
      <c r="A3448" s="61">
        <v>1.519050245E9</v>
      </c>
      <c r="B3448" s="61">
        <v>1.0</v>
      </c>
      <c r="C3448" s="61">
        <v>2499.0</v>
      </c>
      <c r="D3448" s="57" t="s">
        <v>377</v>
      </c>
      <c r="E3448" s="62" t="str">
        <f t="shared" si="1"/>
        <v>Control</v>
      </c>
      <c r="F3448" s="53" t="str">
        <f t="shared" si="2"/>
        <v>Beijing_1</v>
      </c>
      <c r="G3448" s="53">
        <f t="shared" si="3"/>
        <v>0.2705801514</v>
      </c>
    </row>
    <row r="3449">
      <c r="A3449" s="61">
        <v>1.516384206E9</v>
      </c>
      <c r="B3449" s="61">
        <v>1.0</v>
      </c>
      <c r="C3449" s="61">
        <v>1701.0</v>
      </c>
      <c r="D3449" s="57" t="s">
        <v>377</v>
      </c>
      <c r="E3449" s="62" t="str">
        <f t="shared" si="1"/>
        <v>Control</v>
      </c>
      <c r="F3449" s="53" t="str">
        <f t="shared" si="2"/>
        <v>Beijing_1</v>
      </c>
      <c r="G3449" s="53">
        <f t="shared" si="3"/>
        <v>0.1163748844</v>
      </c>
    </row>
    <row r="3450">
      <c r="A3450" s="61">
        <v>1.511831237E9</v>
      </c>
      <c r="B3450" s="61">
        <v>1.0</v>
      </c>
      <c r="C3450" s="61">
        <v>2627.0</v>
      </c>
      <c r="D3450" s="57" t="s">
        <v>377</v>
      </c>
      <c r="E3450" s="62" t="str">
        <f t="shared" si="1"/>
        <v>Control</v>
      </c>
      <c r="F3450" s="53" t="str">
        <f t="shared" si="2"/>
        <v>Beijing_1</v>
      </c>
      <c r="G3450" s="53">
        <f t="shared" si="3"/>
        <v>0.3552249282</v>
      </c>
    </row>
    <row r="3451">
      <c r="A3451" s="61">
        <v>1.513076008E9</v>
      </c>
      <c r="B3451" s="61">
        <v>1.0</v>
      </c>
      <c r="C3451" s="61">
        <v>275.0</v>
      </c>
      <c r="D3451" s="57" t="s">
        <v>377</v>
      </c>
      <c r="E3451" s="62" t="str">
        <f t="shared" si="1"/>
        <v>Control</v>
      </c>
      <c r="F3451" s="53" t="str">
        <f t="shared" si="2"/>
        <v>Beijing_1</v>
      </c>
      <c r="G3451" s="53">
        <f t="shared" si="3"/>
        <v>0.9816957614</v>
      </c>
    </row>
    <row r="3452">
      <c r="A3452" s="61">
        <v>1.518888554E9</v>
      </c>
      <c r="B3452" s="61">
        <v>1.0</v>
      </c>
      <c r="C3452" s="61">
        <v>2462.0</v>
      </c>
      <c r="D3452" s="57" t="s">
        <v>377</v>
      </c>
      <c r="E3452" s="62" t="str">
        <f t="shared" si="1"/>
        <v>Control</v>
      </c>
      <c r="F3452" s="53" t="str">
        <f t="shared" si="2"/>
        <v>Beijing_1</v>
      </c>
      <c r="G3452" s="53">
        <f t="shared" si="3"/>
        <v>0.6178650952</v>
      </c>
    </row>
    <row r="3453">
      <c r="A3453" s="61">
        <v>1.515569458E9</v>
      </c>
      <c r="B3453" s="61">
        <v>1.0</v>
      </c>
      <c r="C3453" s="61">
        <v>2688.0</v>
      </c>
      <c r="D3453" s="57" t="s">
        <v>377</v>
      </c>
      <c r="E3453" s="62" t="str">
        <f t="shared" si="1"/>
        <v>Control</v>
      </c>
      <c r="F3453" s="53" t="str">
        <f t="shared" si="2"/>
        <v>Beijing_1</v>
      </c>
      <c r="G3453" s="53">
        <f t="shared" si="3"/>
        <v>0.1254058103</v>
      </c>
    </row>
    <row r="3454">
      <c r="A3454" s="61">
        <v>1.514983675E9</v>
      </c>
      <c r="B3454" s="61">
        <v>1.0</v>
      </c>
      <c r="C3454" s="61">
        <v>1846.0</v>
      </c>
      <c r="D3454" s="57" t="s">
        <v>377</v>
      </c>
      <c r="E3454" s="62" t="str">
        <f t="shared" si="1"/>
        <v>Control</v>
      </c>
      <c r="F3454" s="53" t="str">
        <f t="shared" si="2"/>
        <v>Beijing_1</v>
      </c>
      <c r="G3454" s="53">
        <f t="shared" si="3"/>
        <v>0.3199451783</v>
      </c>
    </row>
    <row r="3455">
      <c r="A3455" s="61">
        <v>1.515514994E9</v>
      </c>
      <c r="B3455" s="61">
        <v>1.0</v>
      </c>
      <c r="C3455" s="61">
        <v>3024.0</v>
      </c>
      <c r="D3455" s="57" t="s">
        <v>377</v>
      </c>
      <c r="E3455" s="62" t="str">
        <f t="shared" si="1"/>
        <v>Control</v>
      </c>
      <c r="F3455" s="53" t="str">
        <f t="shared" si="2"/>
        <v>Beijing_1</v>
      </c>
      <c r="G3455" s="53">
        <f t="shared" si="3"/>
        <v>0.8606511026</v>
      </c>
    </row>
    <row r="3456">
      <c r="A3456" s="61">
        <v>1.514390577E9</v>
      </c>
      <c r="B3456" s="61">
        <v>1.0</v>
      </c>
      <c r="C3456" s="61">
        <v>2443.0</v>
      </c>
      <c r="D3456" s="57" t="s">
        <v>377</v>
      </c>
      <c r="E3456" s="62" t="str">
        <f t="shared" si="1"/>
        <v>Control</v>
      </c>
      <c r="F3456" s="53" t="str">
        <f t="shared" si="2"/>
        <v>Beijing_1</v>
      </c>
      <c r="G3456" s="53">
        <f t="shared" si="3"/>
        <v>0.8030195135</v>
      </c>
    </row>
    <row r="3457">
      <c r="A3457" s="61">
        <v>1.516146443E9</v>
      </c>
      <c r="B3457" s="61">
        <v>1.0</v>
      </c>
      <c r="C3457" s="61">
        <v>2124.0</v>
      </c>
      <c r="D3457" s="57" t="s">
        <v>377</v>
      </c>
      <c r="E3457" s="62" t="str">
        <f t="shared" si="1"/>
        <v>Control</v>
      </c>
      <c r="F3457" s="53" t="str">
        <f t="shared" si="2"/>
        <v>Beijing_1</v>
      </c>
      <c r="G3457" s="53">
        <f t="shared" si="3"/>
        <v>0.05863389401</v>
      </c>
    </row>
    <row r="3458">
      <c r="A3458" s="61">
        <v>1.517878734E9</v>
      </c>
      <c r="B3458" s="61">
        <v>1.0</v>
      </c>
      <c r="C3458" s="61">
        <v>525.0</v>
      </c>
      <c r="D3458" s="57" t="s">
        <v>377</v>
      </c>
      <c r="E3458" s="62" t="str">
        <f t="shared" si="1"/>
        <v>Control</v>
      </c>
      <c r="F3458" s="53" t="str">
        <f t="shared" si="2"/>
        <v>Beijing_1</v>
      </c>
      <c r="G3458" s="53">
        <f t="shared" si="3"/>
        <v>0.6733796764</v>
      </c>
    </row>
    <row r="3459">
      <c r="A3459" s="61">
        <v>1.512136877E9</v>
      </c>
      <c r="B3459" s="61">
        <v>1.0</v>
      </c>
      <c r="C3459" s="61">
        <v>395.0</v>
      </c>
      <c r="D3459" s="57" t="s">
        <v>377</v>
      </c>
      <c r="E3459" s="62" t="str">
        <f t="shared" si="1"/>
        <v>Control</v>
      </c>
      <c r="F3459" s="53" t="str">
        <f t="shared" si="2"/>
        <v>Beijing_1</v>
      </c>
      <c r="G3459" s="53">
        <f t="shared" si="3"/>
        <v>0.5066362912</v>
      </c>
    </row>
    <row r="3460">
      <c r="A3460" s="61">
        <v>1.512017307E9</v>
      </c>
      <c r="B3460" s="61">
        <v>1.0</v>
      </c>
      <c r="C3460" s="61">
        <v>1863.0</v>
      </c>
      <c r="D3460" s="57" t="s">
        <v>377</v>
      </c>
      <c r="E3460" s="62" t="str">
        <f t="shared" si="1"/>
        <v>Control</v>
      </c>
      <c r="F3460" s="53" t="str">
        <f t="shared" si="2"/>
        <v>Beijing_1</v>
      </c>
      <c r="G3460" s="53">
        <f t="shared" si="3"/>
        <v>0.1827661687</v>
      </c>
    </row>
    <row r="3461">
      <c r="A3461" s="61">
        <v>1.512100345E9</v>
      </c>
      <c r="B3461" s="61">
        <v>1.0</v>
      </c>
      <c r="C3461" s="61">
        <v>1998.0</v>
      </c>
      <c r="D3461" s="57" t="s">
        <v>377</v>
      </c>
      <c r="E3461" s="62" t="str">
        <f t="shared" si="1"/>
        <v>Control</v>
      </c>
      <c r="F3461" s="53" t="str">
        <f t="shared" si="2"/>
        <v>Beijing_1</v>
      </c>
      <c r="G3461" s="53">
        <f t="shared" si="3"/>
        <v>0.5498652978</v>
      </c>
    </row>
    <row r="3462">
      <c r="A3462" s="61">
        <v>1.512831447E9</v>
      </c>
      <c r="B3462" s="61">
        <v>1.0</v>
      </c>
      <c r="C3462" s="61">
        <v>523.0</v>
      </c>
      <c r="D3462" s="57" t="s">
        <v>377</v>
      </c>
      <c r="E3462" s="62" t="str">
        <f t="shared" si="1"/>
        <v>Control</v>
      </c>
      <c r="F3462" s="53" t="str">
        <f t="shared" si="2"/>
        <v>Beijing_1</v>
      </c>
      <c r="G3462" s="53">
        <f t="shared" si="3"/>
        <v>0.4625469881</v>
      </c>
    </row>
    <row r="3463">
      <c r="A3463" s="61">
        <v>1.516197903E9</v>
      </c>
      <c r="B3463" s="61">
        <v>1.0</v>
      </c>
      <c r="C3463" s="61">
        <v>2135.0</v>
      </c>
      <c r="D3463" s="57" t="s">
        <v>377</v>
      </c>
      <c r="E3463" s="62" t="str">
        <f t="shared" si="1"/>
        <v>Control</v>
      </c>
      <c r="F3463" s="53" t="str">
        <f t="shared" si="2"/>
        <v>Beijing_1</v>
      </c>
      <c r="G3463" s="53">
        <f t="shared" si="3"/>
        <v>0.4408155327</v>
      </c>
    </row>
    <row r="3464">
      <c r="A3464" s="61">
        <v>1.513216927E9</v>
      </c>
      <c r="B3464" s="61">
        <v>1.0</v>
      </c>
      <c r="C3464" s="61">
        <v>1734.0</v>
      </c>
      <c r="D3464" s="57" t="s">
        <v>377</v>
      </c>
      <c r="E3464" s="62" t="str">
        <f t="shared" si="1"/>
        <v>Control</v>
      </c>
      <c r="F3464" s="53" t="str">
        <f t="shared" si="2"/>
        <v>Beijing_1</v>
      </c>
      <c r="G3464" s="53">
        <f t="shared" si="3"/>
        <v>0.2606769396</v>
      </c>
    </row>
    <row r="3465">
      <c r="A3465" s="61">
        <v>1.518281027E9</v>
      </c>
      <c r="B3465" s="61">
        <v>1.0</v>
      </c>
      <c r="C3465" s="61">
        <v>45.0</v>
      </c>
      <c r="D3465" s="57" t="s">
        <v>377</v>
      </c>
      <c r="E3465" s="62" t="str">
        <f t="shared" si="1"/>
        <v>Control</v>
      </c>
      <c r="F3465" s="53" t="str">
        <f t="shared" si="2"/>
        <v>Beijing_1</v>
      </c>
      <c r="G3465" s="53">
        <f t="shared" si="3"/>
        <v>0.3183992656</v>
      </c>
    </row>
    <row r="3466">
      <c r="A3466" s="61">
        <v>1.514885446E9</v>
      </c>
      <c r="B3466" s="61">
        <v>1.0</v>
      </c>
      <c r="C3466" s="61">
        <v>1551.0</v>
      </c>
      <c r="D3466" s="57" t="s">
        <v>377</v>
      </c>
      <c r="E3466" s="62" t="str">
        <f t="shared" si="1"/>
        <v>Control</v>
      </c>
      <c r="F3466" s="53" t="str">
        <f t="shared" si="2"/>
        <v>Beijing_1</v>
      </c>
      <c r="G3466" s="53">
        <f t="shared" si="3"/>
        <v>0.4777743898</v>
      </c>
    </row>
    <row r="3467">
      <c r="A3467" s="61">
        <v>1.515934765E9</v>
      </c>
      <c r="B3467" s="61">
        <v>1.0</v>
      </c>
      <c r="C3467" s="61">
        <v>98.0</v>
      </c>
      <c r="D3467" s="57" t="s">
        <v>377</v>
      </c>
      <c r="E3467" s="62" t="str">
        <f t="shared" si="1"/>
        <v>Control</v>
      </c>
      <c r="F3467" s="53" t="str">
        <f t="shared" si="2"/>
        <v>Beijing_1</v>
      </c>
      <c r="G3467" s="53">
        <f t="shared" si="3"/>
        <v>0.05338326268</v>
      </c>
    </row>
    <row r="3468">
      <c r="A3468" s="61">
        <v>1.516401295E9</v>
      </c>
      <c r="B3468" s="61">
        <v>1.0</v>
      </c>
      <c r="C3468" s="61">
        <v>1370.0</v>
      </c>
      <c r="D3468" s="57" t="s">
        <v>377</v>
      </c>
      <c r="E3468" s="62" t="str">
        <f t="shared" si="1"/>
        <v>Control</v>
      </c>
      <c r="F3468" s="53" t="str">
        <f t="shared" si="2"/>
        <v>Beijing_1</v>
      </c>
      <c r="G3468" s="53">
        <f t="shared" si="3"/>
        <v>0.3790843338</v>
      </c>
    </row>
    <row r="3469">
      <c r="A3469" s="61">
        <v>1.513212665E9</v>
      </c>
      <c r="B3469" s="61">
        <v>1.0</v>
      </c>
      <c r="C3469" s="61">
        <v>307.0</v>
      </c>
      <c r="D3469" s="57" t="s">
        <v>377</v>
      </c>
      <c r="E3469" s="62" t="str">
        <f t="shared" si="1"/>
        <v>Control</v>
      </c>
      <c r="F3469" s="53" t="str">
        <f t="shared" si="2"/>
        <v>Beijing_1</v>
      </c>
      <c r="G3469" s="53">
        <f t="shared" si="3"/>
        <v>0.05032799357</v>
      </c>
    </row>
    <row r="3470">
      <c r="A3470" s="61">
        <v>1.511991118E9</v>
      </c>
      <c r="B3470" s="61">
        <v>1.0</v>
      </c>
      <c r="C3470" s="61">
        <v>950.0</v>
      </c>
      <c r="D3470" s="57" t="s">
        <v>377</v>
      </c>
      <c r="E3470" s="62" t="str">
        <f t="shared" si="1"/>
        <v>Control</v>
      </c>
      <c r="F3470" s="53" t="str">
        <f t="shared" si="2"/>
        <v>Beijing_1</v>
      </c>
      <c r="G3470" s="53">
        <f t="shared" si="3"/>
        <v>0.3543865188</v>
      </c>
    </row>
    <row r="3471">
      <c r="A3471" s="61">
        <v>1.511368547E9</v>
      </c>
      <c r="B3471" s="61">
        <v>1.0</v>
      </c>
      <c r="C3471" s="61">
        <v>8.0</v>
      </c>
      <c r="D3471" s="57" t="s">
        <v>377</v>
      </c>
      <c r="E3471" s="62" t="str">
        <f t="shared" si="1"/>
        <v>Control</v>
      </c>
      <c r="F3471" s="53" t="str">
        <f t="shared" si="2"/>
        <v>Beijing_1</v>
      </c>
      <c r="G3471" s="53">
        <f t="shared" si="3"/>
        <v>0.5410074602</v>
      </c>
    </row>
    <row r="3472">
      <c r="A3472" s="61">
        <v>1.516931348E9</v>
      </c>
      <c r="B3472" s="61">
        <v>1.0</v>
      </c>
      <c r="C3472" s="61">
        <v>597.0</v>
      </c>
      <c r="D3472" s="57" t="s">
        <v>377</v>
      </c>
      <c r="E3472" s="62" t="str">
        <f t="shared" si="1"/>
        <v>Control</v>
      </c>
      <c r="F3472" s="53" t="str">
        <f t="shared" si="2"/>
        <v>Beijing_1</v>
      </c>
      <c r="G3472" s="53">
        <f t="shared" si="3"/>
        <v>0.4426213478</v>
      </c>
    </row>
    <row r="3473">
      <c r="A3473" s="61">
        <v>1.515010628E9</v>
      </c>
      <c r="B3473" s="61">
        <v>1.0</v>
      </c>
      <c r="C3473" s="61">
        <v>4369.0</v>
      </c>
      <c r="D3473" s="57" t="s">
        <v>377</v>
      </c>
      <c r="E3473" s="62" t="str">
        <f t="shared" si="1"/>
        <v>Control</v>
      </c>
      <c r="F3473" s="53" t="str">
        <f t="shared" si="2"/>
        <v>Beijing_1</v>
      </c>
      <c r="G3473" s="53">
        <f t="shared" si="3"/>
        <v>0.5700786772</v>
      </c>
    </row>
    <row r="3474">
      <c r="A3474" s="61">
        <v>1.519317684E9</v>
      </c>
      <c r="B3474" s="61">
        <v>1.0</v>
      </c>
      <c r="C3474" s="61">
        <v>1392.0</v>
      </c>
      <c r="D3474" s="57" t="s">
        <v>377</v>
      </c>
      <c r="E3474" s="62" t="str">
        <f t="shared" si="1"/>
        <v>Control</v>
      </c>
      <c r="F3474" s="53" t="str">
        <f t="shared" si="2"/>
        <v>Beijing_1</v>
      </c>
      <c r="G3474" s="53">
        <f t="shared" si="3"/>
        <v>0.1698438327</v>
      </c>
    </row>
    <row r="3475">
      <c r="A3475" s="61">
        <v>1.519861303E9</v>
      </c>
      <c r="B3475" s="61">
        <v>1.0</v>
      </c>
      <c r="C3475" s="61">
        <v>2525.0</v>
      </c>
      <c r="D3475" s="57" t="s">
        <v>377</v>
      </c>
      <c r="E3475" s="62" t="str">
        <f t="shared" si="1"/>
        <v>Control</v>
      </c>
      <c r="F3475" s="53" t="str">
        <f t="shared" si="2"/>
        <v>Beijing_1</v>
      </c>
      <c r="G3475" s="53">
        <f t="shared" si="3"/>
        <v>0.2185755348</v>
      </c>
    </row>
    <row r="3476">
      <c r="A3476" s="61">
        <v>1.516535236E9</v>
      </c>
      <c r="B3476" s="61">
        <v>1.0</v>
      </c>
      <c r="C3476" s="61">
        <v>1159.0</v>
      </c>
      <c r="D3476" s="57" t="s">
        <v>377</v>
      </c>
      <c r="E3476" s="62" t="str">
        <f t="shared" si="1"/>
        <v>Control</v>
      </c>
      <c r="F3476" s="53" t="str">
        <f t="shared" si="2"/>
        <v>Beijing_1</v>
      </c>
      <c r="G3476" s="53">
        <f t="shared" si="3"/>
        <v>0.1588942189</v>
      </c>
    </row>
    <row r="3477">
      <c r="A3477" s="61">
        <v>1.517049563E9</v>
      </c>
      <c r="B3477" s="61">
        <v>1.0</v>
      </c>
      <c r="C3477" s="61">
        <v>2697.0</v>
      </c>
      <c r="D3477" s="57" t="s">
        <v>377</v>
      </c>
      <c r="E3477" s="62" t="str">
        <f t="shared" si="1"/>
        <v>Control</v>
      </c>
      <c r="F3477" s="53" t="str">
        <f t="shared" si="2"/>
        <v>Beijing_1</v>
      </c>
      <c r="G3477" s="53">
        <f t="shared" si="3"/>
        <v>0.1707586263</v>
      </c>
    </row>
    <row r="3478">
      <c r="A3478" s="61">
        <v>1.514432744E9</v>
      </c>
      <c r="B3478" s="61">
        <v>1.0</v>
      </c>
      <c r="C3478" s="61">
        <v>3403.0</v>
      </c>
      <c r="D3478" s="57" t="s">
        <v>377</v>
      </c>
      <c r="E3478" s="62" t="str">
        <f t="shared" si="1"/>
        <v>Control</v>
      </c>
      <c r="F3478" s="53" t="str">
        <f t="shared" si="2"/>
        <v>Beijing_1</v>
      </c>
      <c r="G3478" s="53">
        <f t="shared" si="3"/>
        <v>0.2508392795</v>
      </c>
    </row>
    <row r="3479">
      <c r="A3479" s="61">
        <v>1.518972195E9</v>
      </c>
      <c r="B3479" s="61">
        <v>1.0</v>
      </c>
      <c r="C3479" s="61">
        <v>330.0</v>
      </c>
      <c r="D3479" s="57" t="s">
        <v>377</v>
      </c>
      <c r="E3479" s="62" t="str">
        <f t="shared" si="1"/>
        <v>Control</v>
      </c>
      <c r="F3479" s="53" t="str">
        <f t="shared" si="2"/>
        <v>Beijing_1</v>
      </c>
      <c r="G3479" s="53">
        <f t="shared" si="3"/>
        <v>0.3692141734</v>
      </c>
    </row>
    <row r="3480">
      <c r="A3480" s="61">
        <v>1.518869189E9</v>
      </c>
      <c r="B3480" s="61">
        <v>1.0</v>
      </c>
      <c r="C3480" s="61">
        <v>1155.0</v>
      </c>
      <c r="D3480" s="57" t="s">
        <v>377</v>
      </c>
      <c r="E3480" s="62" t="str">
        <f t="shared" si="1"/>
        <v>Control</v>
      </c>
      <c r="F3480" s="53" t="str">
        <f t="shared" si="2"/>
        <v>Beijing_1</v>
      </c>
      <c r="G3480" s="53">
        <f t="shared" si="3"/>
        <v>0.7788624883</v>
      </c>
    </row>
    <row r="3481">
      <c r="A3481" s="61">
        <v>1.518822986E9</v>
      </c>
      <c r="B3481" s="61">
        <v>1.0</v>
      </c>
      <c r="C3481" s="61">
        <v>6155.0</v>
      </c>
      <c r="D3481" s="57" t="s">
        <v>377</v>
      </c>
      <c r="E3481" s="62" t="str">
        <f t="shared" si="1"/>
        <v>Control</v>
      </c>
      <c r="F3481" s="53" t="str">
        <f t="shared" si="2"/>
        <v>Beijing_1</v>
      </c>
      <c r="G3481" s="53">
        <f t="shared" si="3"/>
        <v>0.6642468918</v>
      </c>
    </row>
    <row r="3482">
      <c r="A3482" s="61">
        <v>1.519978576E9</v>
      </c>
      <c r="B3482" s="61">
        <v>1.0</v>
      </c>
      <c r="C3482" s="61">
        <v>3171.0</v>
      </c>
      <c r="D3482" s="57" t="s">
        <v>377</v>
      </c>
      <c r="E3482" s="62" t="str">
        <f t="shared" si="1"/>
        <v>Control</v>
      </c>
      <c r="F3482" s="53" t="str">
        <f t="shared" si="2"/>
        <v>Beijing_1</v>
      </c>
      <c r="G3482" s="53">
        <f t="shared" si="3"/>
        <v>0.105056373</v>
      </c>
    </row>
    <row r="3483">
      <c r="A3483" s="61">
        <v>1.514986608E9</v>
      </c>
      <c r="B3483" s="61">
        <v>1.0</v>
      </c>
      <c r="C3483" s="61">
        <v>756.0</v>
      </c>
      <c r="D3483" s="57" t="s">
        <v>377</v>
      </c>
      <c r="E3483" s="62" t="str">
        <f t="shared" si="1"/>
        <v>Control</v>
      </c>
      <c r="F3483" s="53" t="str">
        <f t="shared" si="2"/>
        <v>Beijing_1</v>
      </c>
      <c r="G3483" s="53">
        <f t="shared" si="3"/>
        <v>0.3170618882</v>
      </c>
    </row>
    <row r="3484">
      <c r="A3484" s="61">
        <v>1.516808565E9</v>
      </c>
      <c r="B3484" s="61">
        <v>1.0</v>
      </c>
      <c r="C3484" s="61">
        <v>85.0</v>
      </c>
      <c r="D3484" s="57" t="s">
        <v>377</v>
      </c>
      <c r="E3484" s="62" t="str">
        <f t="shared" si="1"/>
        <v>Control</v>
      </c>
      <c r="F3484" s="53" t="str">
        <f t="shared" si="2"/>
        <v>Beijing_1</v>
      </c>
      <c r="G3484" s="53">
        <f t="shared" si="3"/>
        <v>0.4728207972</v>
      </c>
    </row>
    <row r="3485">
      <c r="A3485" s="61">
        <v>1.516298876E9</v>
      </c>
      <c r="B3485" s="61">
        <v>1.0</v>
      </c>
      <c r="C3485" s="61">
        <v>1117.0</v>
      </c>
      <c r="D3485" s="57" t="s">
        <v>377</v>
      </c>
      <c r="E3485" s="62" t="str">
        <f t="shared" si="1"/>
        <v>Control</v>
      </c>
      <c r="F3485" s="53" t="str">
        <f t="shared" si="2"/>
        <v>Beijing_1</v>
      </c>
      <c r="G3485" s="53">
        <f t="shared" si="3"/>
        <v>0.3106089019</v>
      </c>
    </row>
    <row r="3486">
      <c r="A3486" s="61">
        <v>1.519475439E9</v>
      </c>
      <c r="B3486" s="61">
        <v>1.0</v>
      </c>
      <c r="C3486" s="61">
        <v>1744.0</v>
      </c>
      <c r="D3486" s="57" t="s">
        <v>377</v>
      </c>
      <c r="E3486" s="62" t="str">
        <f t="shared" si="1"/>
        <v>Control</v>
      </c>
      <c r="F3486" s="53" t="str">
        <f t="shared" si="2"/>
        <v>Beijing_1</v>
      </c>
      <c r="G3486" s="53">
        <f t="shared" si="3"/>
        <v>0.7487373706</v>
      </c>
    </row>
    <row r="3487">
      <c r="A3487" s="61">
        <v>1.515417259E9</v>
      </c>
      <c r="B3487" s="61">
        <v>1.0</v>
      </c>
      <c r="C3487" s="61">
        <v>2386.0</v>
      </c>
      <c r="D3487" s="57" t="s">
        <v>377</v>
      </c>
      <c r="E3487" s="62" t="str">
        <f t="shared" si="1"/>
        <v>Control</v>
      </c>
      <c r="F3487" s="53" t="str">
        <f t="shared" si="2"/>
        <v>Beijing_1</v>
      </c>
      <c r="G3487" s="53">
        <f t="shared" si="3"/>
        <v>0.3340304536</v>
      </c>
    </row>
    <row r="3488">
      <c r="A3488" s="61">
        <v>1.514120168E9</v>
      </c>
      <c r="B3488" s="61">
        <v>1.0</v>
      </c>
      <c r="C3488" s="61">
        <v>738.0</v>
      </c>
      <c r="D3488" s="57" t="s">
        <v>377</v>
      </c>
      <c r="E3488" s="62" t="str">
        <f t="shared" si="1"/>
        <v>Control</v>
      </c>
      <c r="F3488" s="53" t="str">
        <f t="shared" si="2"/>
        <v>Beijing_1</v>
      </c>
      <c r="G3488" s="53">
        <f t="shared" si="3"/>
        <v>0.2874480709</v>
      </c>
    </row>
    <row r="3489">
      <c r="A3489" s="61">
        <v>1.516344373E9</v>
      </c>
      <c r="B3489" s="61">
        <v>1.0</v>
      </c>
      <c r="C3489" s="61">
        <v>1359.0</v>
      </c>
      <c r="D3489" s="57" t="s">
        <v>377</v>
      </c>
      <c r="E3489" s="62" t="str">
        <f t="shared" si="1"/>
        <v>Control</v>
      </c>
      <c r="F3489" s="53" t="str">
        <f t="shared" si="2"/>
        <v>Beijing_1</v>
      </c>
      <c r="G3489" s="53">
        <f t="shared" si="3"/>
        <v>0.291293404</v>
      </c>
    </row>
    <row r="3490">
      <c r="A3490" s="61">
        <v>1.518136249E9</v>
      </c>
      <c r="B3490" s="61">
        <v>1.0</v>
      </c>
      <c r="C3490" s="61">
        <v>221.0</v>
      </c>
      <c r="D3490" s="57" t="s">
        <v>377</v>
      </c>
      <c r="E3490" s="62" t="str">
        <f t="shared" si="1"/>
        <v>Control</v>
      </c>
      <c r="F3490" s="53" t="str">
        <f t="shared" si="2"/>
        <v>Beijing_1</v>
      </c>
      <c r="G3490" s="53">
        <f t="shared" si="3"/>
        <v>0.2139056208</v>
      </c>
    </row>
    <row r="3491">
      <c r="A3491" s="61">
        <v>1.517874097E9</v>
      </c>
      <c r="B3491" s="61">
        <v>1.0</v>
      </c>
      <c r="C3491" s="61">
        <v>2566.0</v>
      </c>
      <c r="D3491" s="57" t="s">
        <v>377</v>
      </c>
      <c r="E3491" s="62" t="str">
        <f t="shared" si="1"/>
        <v>Control</v>
      </c>
      <c r="F3491" s="53" t="str">
        <f t="shared" si="2"/>
        <v>Beijing_1</v>
      </c>
      <c r="G3491" s="53">
        <f t="shared" si="3"/>
        <v>0.3248000347</v>
      </c>
    </row>
    <row r="3492">
      <c r="A3492" s="61">
        <v>1.515229465E9</v>
      </c>
      <c r="B3492" s="61">
        <v>1.0</v>
      </c>
      <c r="C3492" s="61">
        <v>611.0</v>
      </c>
      <c r="D3492" s="57" t="s">
        <v>377</v>
      </c>
      <c r="E3492" s="62" t="str">
        <f t="shared" si="1"/>
        <v>Control</v>
      </c>
      <c r="F3492" s="53" t="str">
        <f t="shared" si="2"/>
        <v>Beijing_1</v>
      </c>
      <c r="G3492" s="53">
        <f t="shared" si="3"/>
        <v>0.09520896003</v>
      </c>
    </row>
    <row r="3493">
      <c r="A3493" s="61">
        <v>1.511871949E9</v>
      </c>
      <c r="B3493" s="61">
        <v>1.0</v>
      </c>
      <c r="C3493" s="61">
        <v>517.0</v>
      </c>
      <c r="D3493" s="57" t="s">
        <v>377</v>
      </c>
      <c r="E3493" s="62" t="str">
        <f t="shared" si="1"/>
        <v>Control</v>
      </c>
      <c r="F3493" s="53" t="str">
        <f t="shared" si="2"/>
        <v>Beijing_1</v>
      </c>
      <c r="G3493" s="53">
        <f t="shared" si="3"/>
        <v>0.8017035942</v>
      </c>
    </row>
    <row r="3494">
      <c r="A3494" s="61">
        <v>1.512100188E9</v>
      </c>
      <c r="B3494" s="61">
        <v>1.0</v>
      </c>
      <c r="C3494" s="61">
        <v>568.0</v>
      </c>
      <c r="D3494" s="57" t="s">
        <v>377</v>
      </c>
      <c r="E3494" s="62" t="str">
        <f t="shared" si="1"/>
        <v>Control</v>
      </c>
      <c r="F3494" s="53" t="str">
        <f t="shared" si="2"/>
        <v>Beijing_1</v>
      </c>
      <c r="G3494" s="53">
        <f t="shared" si="3"/>
        <v>0.6880313396</v>
      </c>
    </row>
    <row r="3495">
      <c r="A3495" s="61">
        <v>1.513513983E9</v>
      </c>
      <c r="B3495" s="61">
        <v>1.0</v>
      </c>
      <c r="C3495" s="61">
        <v>1687.0</v>
      </c>
      <c r="D3495" s="57" t="s">
        <v>377</v>
      </c>
      <c r="E3495" s="62" t="str">
        <f t="shared" si="1"/>
        <v>Control</v>
      </c>
      <c r="F3495" s="53" t="str">
        <f t="shared" si="2"/>
        <v>Beijing_1</v>
      </c>
      <c r="G3495" s="53">
        <f t="shared" si="3"/>
        <v>0.9735499827</v>
      </c>
    </row>
    <row r="3496">
      <c r="A3496" s="61">
        <v>1.513239095E9</v>
      </c>
      <c r="B3496" s="61">
        <v>1.0</v>
      </c>
      <c r="C3496" s="61">
        <v>3890.0</v>
      </c>
      <c r="D3496" s="57" t="s">
        <v>377</v>
      </c>
      <c r="E3496" s="62" t="str">
        <f t="shared" si="1"/>
        <v>Control</v>
      </c>
      <c r="F3496" s="53" t="str">
        <f t="shared" si="2"/>
        <v>Beijing_1</v>
      </c>
      <c r="G3496" s="53">
        <f t="shared" si="3"/>
        <v>0.06946362498</v>
      </c>
    </row>
    <row r="3497">
      <c r="A3497" s="61">
        <v>1.512599504E9</v>
      </c>
      <c r="B3497" s="61">
        <v>1.0</v>
      </c>
      <c r="C3497" s="61">
        <v>181.0</v>
      </c>
      <c r="D3497" s="57" t="s">
        <v>377</v>
      </c>
      <c r="E3497" s="62" t="str">
        <f t="shared" si="1"/>
        <v>Control</v>
      </c>
      <c r="F3497" s="53" t="str">
        <f t="shared" si="2"/>
        <v>Beijing_1</v>
      </c>
      <c r="G3497" s="53">
        <f t="shared" si="3"/>
        <v>0.1561174673</v>
      </c>
    </row>
    <row r="3498">
      <c r="A3498" s="61">
        <v>1.511265139E9</v>
      </c>
      <c r="B3498" s="61">
        <v>1.0</v>
      </c>
      <c r="C3498" s="61">
        <v>673.0</v>
      </c>
      <c r="D3498" s="57" t="s">
        <v>377</v>
      </c>
      <c r="E3498" s="62" t="str">
        <f t="shared" si="1"/>
        <v>Control</v>
      </c>
      <c r="F3498" s="53" t="str">
        <f t="shared" si="2"/>
        <v>Beijing_1</v>
      </c>
      <c r="G3498" s="53">
        <f t="shared" si="3"/>
        <v>0.5641253434</v>
      </c>
    </row>
    <row r="3499">
      <c r="A3499" s="61">
        <v>1.513181399E9</v>
      </c>
      <c r="B3499" s="61">
        <v>1.0</v>
      </c>
      <c r="C3499" s="61">
        <v>1746.0</v>
      </c>
      <c r="D3499" s="57" t="s">
        <v>377</v>
      </c>
      <c r="E3499" s="62" t="str">
        <f t="shared" si="1"/>
        <v>Control</v>
      </c>
      <c r="F3499" s="53" t="str">
        <f t="shared" si="2"/>
        <v>Beijing_1</v>
      </c>
      <c r="G3499" s="53">
        <f t="shared" si="3"/>
        <v>0.1814353736</v>
      </c>
    </row>
    <row r="3500">
      <c r="A3500" s="61">
        <v>1.512440728E9</v>
      </c>
      <c r="B3500" s="61">
        <v>1.0</v>
      </c>
      <c r="C3500" s="61">
        <v>1714.0</v>
      </c>
      <c r="D3500" s="57" t="s">
        <v>377</v>
      </c>
      <c r="E3500" s="62" t="str">
        <f t="shared" si="1"/>
        <v>Control</v>
      </c>
      <c r="F3500" s="53" t="str">
        <f t="shared" si="2"/>
        <v>Beijing_1</v>
      </c>
      <c r="G3500" s="53">
        <f t="shared" si="3"/>
        <v>0.9969615987</v>
      </c>
    </row>
    <row r="3501">
      <c r="A3501" s="61">
        <v>1.513891006E9</v>
      </c>
      <c r="B3501" s="61">
        <v>1.0</v>
      </c>
      <c r="C3501" s="61">
        <v>710.0</v>
      </c>
      <c r="D3501" s="57" t="s">
        <v>377</v>
      </c>
      <c r="E3501" s="62" t="str">
        <f t="shared" si="1"/>
        <v>Control</v>
      </c>
      <c r="F3501" s="53" t="str">
        <f t="shared" si="2"/>
        <v>Beijing_1</v>
      </c>
      <c r="G3501" s="53">
        <f t="shared" si="3"/>
        <v>0.5215648166</v>
      </c>
    </row>
    <row r="3502">
      <c r="A3502" s="61">
        <v>1.515687617E9</v>
      </c>
      <c r="B3502" s="61">
        <v>1.0</v>
      </c>
      <c r="C3502" s="61">
        <v>311.0</v>
      </c>
      <c r="D3502" s="57" t="s">
        <v>377</v>
      </c>
      <c r="E3502" s="62" t="str">
        <f t="shared" si="1"/>
        <v>Control</v>
      </c>
      <c r="F3502" s="53" t="str">
        <f t="shared" si="2"/>
        <v>Beijing_1</v>
      </c>
      <c r="G3502" s="53">
        <f t="shared" si="3"/>
        <v>0.6606908878</v>
      </c>
    </row>
    <row r="3503">
      <c r="A3503" s="61">
        <v>1.512818408E9</v>
      </c>
      <c r="B3503" s="61">
        <v>1.0</v>
      </c>
      <c r="C3503" s="61">
        <v>2533.0</v>
      </c>
      <c r="D3503" s="57" t="s">
        <v>377</v>
      </c>
      <c r="E3503" s="62" t="str">
        <f t="shared" si="1"/>
        <v>Control</v>
      </c>
      <c r="F3503" s="53" t="str">
        <f t="shared" si="2"/>
        <v>Beijing_1</v>
      </c>
      <c r="G3503" s="53">
        <f t="shared" si="3"/>
        <v>0.1755771443</v>
      </c>
    </row>
    <row r="3504">
      <c r="A3504" s="61">
        <v>1.518207147E9</v>
      </c>
      <c r="B3504" s="61">
        <v>1.0</v>
      </c>
      <c r="C3504" s="61">
        <v>3617.0</v>
      </c>
      <c r="D3504" s="57" t="s">
        <v>377</v>
      </c>
      <c r="E3504" s="62" t="str">
        <f t="shared" si="1"/>
        <v>Control</v>
      </c>
      <c r="F3504" s="53" t="str">
        <f t="shared" si="2"/>
        <v>Beijing_1</v>
      </c>
      <c r="G3504" s="53">
        <f t="shared" si="3"/>
        <v>0.1739664277</v>
      </c>
    </row>
    <row r="3505">
      <c r="A3505" s="61">
        <v>1.515726148E9</v>
      </c>
      <c r="B3505" s="61">
        <v>1.0</v>
      </c>
      <c r="C3505" s="61">
        <v>1821.0</v>
      </c>
      <c r="D3505" s="57" t="s">
        <v>377</v>
      </c>
      <c r="E3505" s="62" t="str">
        <f t="shared" si="1"/>
        <v>Control</v>
      </c>
      <c r="F3505" s="53" t="str">
        <f t="shared" si="2"/>
        <v>Beijing_1</v>
      </c>
      <c r="G3505" s="53">
        <f t="shared" si="3"/>
        <v>0.02715171662</v>
      </c>
    </row>
    <row r="3506">
      <c r="A3506" s="61">
        <v>1.513750564E9</v>
      </c>
      <c r="B3506" s="61">
        <v>1.0</v>
      </c>
      <c r="C3506" s="61">
        <v>1306.0</v>
      </c>
      <c r="D3506" s="57" t="s">
        <v>377</v>
      </c>
      <c r="E3506" s="62" t="str">
        <f t="shared" si="1"/>
        <v>Control</v>
      </c>
      <c r="F3506" s="53" t="str">
        <f t="shared" si="2"/>
        <v>Beijing_1</v>
      </c>
      <c r="G3506" s="53">
        <f t="shared" si="3"/>
        <v>0.008658633303</v>
      </c>
    </row>
    <row r="3507">
      <c r="A3507" s="61">
        <v>1.519094625E9</v>
      </c>
      <c r="B3507" s="61">
        <v>1.0</v>
      </c>
      <c r="C3507" s="61">
        <v>637.0</v>
      </c>
      <c r="D3507" s="57" t="s">
        <v>377</v>
      </c>
      <c r="E3507" s="62" t="str">
        <f t="shared" si="1"/>
        <v>Control</v>
      </c>
      <c r="F3507" s="53" t="str">
        <f t="shared" si="2"/>
        <v>Beijing_1</v>
      </c>
      <c r="G3507" s="53">
        <f t="shared" si="3"/>
        <v>0.6283413715</v>
      </c>
    </row>
    <row r="3508">
      <c r="A3508" s="61">
        <v>1.511431965E9</v>
      </c>
      <c r="B3508" s="61">
        <v>1.0</v>
      </c>
      <c r="C3508" s="61">
        <v>5450.0</v>
      </c>
      <c r="D3508" s="57" t="s">
        <v>377</v>
      </c>
      <c r="E3508" s="62" t="str">
        <f t="shared" si="1"/>
        <v>Control</v>
      </c>
      <c r="F3508" s="53" t="str">
        <f t="shared" si="2"/>
        <v>Beijing_1</v>
      </c>
      <c r="G3508" s="53">
        <f t="shared" si="3"/>
        <v>0.7230772615</v>
      </c>
    </row>
    <row r="3509">
      <c r="A3509" s="61">
        <v>1.512028375E9</v>
      </c>
      <c r="B3509" s="61">
        <v>1.0</v>
      </c>
      <c r="C3509" s="61">
        <v>1682.0</v>
      </c>
      <c r="D3509" s="57" t="s">
        <v>377</v>
      </c>
      <c r="E3509" s="62" t="str">
        <f t="shared" si="1"/>
        <v>Control</v>
      </c>
      <c r="F3509" s="53" t="str">
        <f t="shared" si="2"/>
        <v>Beijing_1</v>
      </c>
      <c r="G3509" s="53">
        <f t="shared" si="3"/>
        <v>0.03145533306</v>
      </c>
    </row>
    <row r="3510">
      <c r="A3510" s="61">
        <v>1.518688994E9</v>
      </c>
      <c r="B3510" s="61">
        <v>1.0</v>
      </c>
      <c r="C3510" s="61">
        <v>2857.0</v>
      </c>
      <c r="D3510" s="57" t="s">
        <v>377</v>
      </c>
      <c r="E3510" s="62" t="str">
        <f t="shared" si="1"/>
        <v>Control</v>
      </c>
      <c r="F3510" s="53" t="str">
        <f t="shared" si="2"/>
        <v>Beijing_1</v>
      </c>
      <c r="G3510" s="53">
        <f t="shared" si="3"/>
        <v>0.8963754806</v>
      </c>
    </row>
    <row r="3511">
      <c r="A3511" s="61">
        <v>1.518418354E9</v>
      </c>
      <c r="B3511" s="61">
        <v>1.0</v>
      </c>
      <c r="C3511" s="61">
        <v>3254.0</v>
      </c>
      <c r="D3511" s="57" t="s">
        <v>377</v>
      </c>
      <c r="E3511" s="62" t="str">
        <f t="shared" si="1"/>
        <v>Control</v>
      </c>
      <c r="F3511" s="53" t="str">
        <f t="shared" si="2"/>
        <v>Beijing_1</v>
      </c>
      <c r="G3511" s="53">
        <f t="shared" si="3"/>
        <v>0.4899411892</v>
      </c>
    </row>
    <row r="3512">
      <c r="A3512" s="61">
        <v>1.516437664E9</v>
      </c>
      <c r="B3512" s="61">
        <v>1.0</v>
      </c>
      <c r="C3512" s="61">
        <v>1758.0</v>
      </c>
      <c r="D3512" s="57" t="s">
        <v>377</v>
      </c>
      <c r="E3512" s="62" t="str">
        <f t="shared" si="1"/>
        <v>Control</v>
      </c>
      <c r="F3512" s="53" t="str">
        <f t="shared" si="2"/>
        <v>Beijing_1</v>
      </c>
      <c r="G3512" s="53">
        <f t="shared" si="3"/>
        <v>0.9148848382</v>
      </c>
    </row>
    <row r="3513">
      <c r="A3513" s="61">
        <v>1.518963359E9</v>
      </c>
      <c r="B3513" s="61">
        <v>1.0</v>
      </c>
      <c r="C3513" s="61">
        <v>3857.0</v>
      </c>
      <c r="D3513" s="57" t="s">
        <v>377</v>
      </c>
      <c r="E3513" s="62" t="str">
        <f t="shared" si="1"/>
        <v>Control</v>
      </c>
      <c r="F3513" s="53" t="str">
        <f t="shared" si="2"/>
        <v>Beijing_1</v>
      </c>
      <c r="G3513" s="53">
        <f t="shared" si="3"/>
        <v>0.2729956334</v>
      </c>
    </row>
    <row r="3514">
      <c r="A3514" s="61">
        <v>1.518455427E9</v>
      </c>
      <c r="B3514" s="61">
        <v>1.0</v>
      </c>
      <c r="C3514" s="61">
        <v>2913.0</v>
      </c>
      <c r="D3514" s="57" t="s">
        <v>377</v>
      </c>
      <c r="E3514" s="62" t="str">
        <f t="shared" si="1"/>
        <v>Control</v>
      </c>
      <c r="F3514" s="53" t="str">
        <f t="shared" si="2"/>
        <v>Beijing_1</v>
      </c>
      <c r="G3514" s="53">
        <f t="shared" si="3"/>
        <v>0.3139129241</v>
      </c>
    </row>
    <row r="3515">
      <c r="A3515" s="61">
        <v>1.517148587E9</v>
      </c>
      <c r="B3515" s="61">
        <v>1.0</v>
      </c>
      <c r="C3515" s="61">
        <v>2648.0</v>
      </c>
      <c r="D3515" s="57" t="s">
        <v>377</v>
      </c>
      <c r="E3515" s="62" t="str">
        <f t="shared" si="1"/>
        <v>Control</v>
      </c>
      <c r="F3515" s="53" t="str">
        <f t="shared" si="2"/>
        <v>Beijing_1</v>
      </c>
      <c r="G3515" s="53">
        <f t="shared" si="3"/>
        <v>0.007902630149</v>
      </c>
    </row>
    <row r="3516">
      <c r="A3516" s="61">
        <v>1.515419184E9</v>
      </c>
      <c r="B3516" s="61">
        <v>1.0</v>
      </c>
      <c r="C3516" s="61">
        <v>3583.0</v>
      </c>
      <c r="D3516" s="57" t="s">
        <v>377</v>
      </c>
      <c r="E3516" s="62" t="str">
        <f t="shared" si="1"/>
        <v>Control</v>
      </c>
      <c r="F3516" s="53" t="str">
        <f t="shared" si="2"/>
        <v>Beijing_1</v>
      </c>
      <c r="G3516" s="53">
        <f t="shared" si="3"/>
        <v>0.481918833</v>
      </c>
    </row>
    <row r="3517">
      <c r="A3517" s="61">
        <v>1.512311486E9</v>
      </c>
      <c r="B3517" s="61">
        <v>1.0</v>
      </c>
      <c r="C3517" s="61">
        <v>2111.0</v>
      </c>
      <c r="D3517" s="57" t="s">
        <v>377</v>
      </c>
      <c r="E3517" s="62" t="str">
        <f t="shared" si="1"/>
        <v>Control</v>
      </c>
      <c r="F3517" s="53" t="str">
        <f t="shared" si="2"/>
        <v>Beijing_1</v>
      </c>
      <c r="G3517" s="53">
        <f t="shared" si="3"/>
        <v>0.477422501</v>
      </c>
    </row>
    <row r="3518">
      <c r="A3518" s="61">
        <v>1.514163705E9</v>
      </c>
      <c r="B3518" s="61">
        <v>1.0</v>
      </c>
      <c r="C3518" s="61">
        <v>4199.0</v>
      </c>
      <c r="D3518" s="57" t="s">
        <v>377</v>
      </c>
      <c r="E3518" s="62" t="str">
        <f t="shared" si="1"/>
        <v>Control</v>
      </c>
      <c r="F3518" s="53" t="str">
        <f t="shared" si="2"/>
        <v>Beijing_1</v>
      </c>
      <c r="G3518" s="53">
        <f t="shared" si="3"/>
        <v>0.5444063392</v>
      </c>
    </row>
    <row r="3519">
      <c r="A3519" s="61">
        <v>1.518163055E9</v>
      </c>
      <c r="B3519" s="61">
        <v>1.0</v>
      </c>
      <c r="C3519" s="61">
        <v>108.0</v>
      </c>
      <c r="D3519" s="57" t="s">
        <v>377</v>
      </c>
      <c r="E3519" s="62" t="str">
        <f t="shared" si="1"/>
        <v>Control</v>
      </c>
      <c r="F3519" s="53" t="str">
        <f t="shared" si="2"/>
        <v>Beijing_1</v>
      </c>
      <c r="G3519" s="53">
        <f t="shared" si="3"/>
        <v>0.5836934562</v>
      </c>
    </row>
    <row r="3520">
      <c r="A3520" s="61">
        <v>1.516146668E9</v>
      </c>
      <c r="B3520" s="61">
        <v>1.0</v>
      </c>
      <c r="C3520" s="61">
        <v>1025.0</v>
      </c>
      <c r="D3520" s="57" t="s">
        <v>377</v>
      </c>
      <c r="E3520" s="62" t="str">
        <f t="shared" si="1"/>
        <v>Control</v>
      </c>
      <c r="F3520" s="53" t="str">
        <f t="shared" si="2"/>
        <v>Beijing_1</v>
      </c>
      <c r="G3520" s="53">
        <f t="shared" si="3"/>
        <v>0.9719142014</v>
      </c>
    </row>
    <row r="3521">
      <c r="A3521" s="61">
        <v>1.517478248E9</v>
      </c>
      <c r="B3521" s="61">
        <v>1.0</v>
      </c>
      <c r="C3521" s="61">
        <v>1777.0</v>
      </c>
      <c r="D3521" s="57" t="s">
        <v>377</v>
      </c>
      <c r="E3521" s="62" t="str">
        <f t="shared" si="1"/>
        <v>Control</v>
      </c>
      <c r="F3521" s="53" t="str">
        <f t="shared" si="2"/>
        <v>Beijing_1</v>
      </c>
      <c r="G3521" s="53">
        <f t="shared" si="3"/>
        <v>0.7499402236</v>
      </c>
    </row>
    <row r="3522">
      <c r="A3522" s="61">
        <v>1.513407257E9</v>
      </c>
      <c r="B3522" s="61">
        <v>1.0</v>
      </c>
      <c r="C3522" s="61">
        <v>3654.0</v>
      </c>
      <c r="D3522" s="57" t="s">
        <v>377</v>
      </c>
      <c r="E3522" s="62" t="str">
        <f t="shared" si="1"/>
        <v>Control</v>
      </c>
      <c r="F3522" s="53" t="str">
        <f t="shared" si="2"/>
        <v>Beijing_1</v>
      </c>
      <c r="G3522" s="53">
        <f t="shared" si="3"/>
        <v>0.4128315992</v>
      </c>
    </row>
    <row r="3523">
      <c r="A3523" s="61">
        <v>1.512227873E9</v>
      </c>
      <c r="B3523" s="61">
        <v>1.0</v>
      </c>
      <c r="C3523" s="61">
        <v>71.0</v>
      </c>
      <c r="D3523" s="57" t="s">
        <v>377</v>
      </c>
      <c r="E3523" s="62" t="str">
        <f t="shared" si="1"/>
        <v>Control</v>
      </c>
      <c r="F3523" s="53" t="str">
        <f t="shared" si="2"/>
        <v>Beijing_1</v>
      </c>
      <c r="G3523" s="53">
        <f t="shared" si="3"/>
        <v>0.6998217955</v>
      </c>
    </row>
    <row r="3524">
      <c r="A3524" s="61">
        <v>1.515497916E9</v>
      </c>
      <c r="B3524" s="61">
        <v>1.0</v>
      </c>
      <c r="C3524" s="61">
        <v>1726.0</v>
      </c>
      <c r="D3524" s="57" t="s">
        <v>377</v>
      </c>
      <c r="E3524" s="62" t="str">
        <f t="shared" si="1"/>
        <v>Control</v>
      </c>
      <c r="F3524" s="53" t="str">
        <f t="shared" si="2"/>
        <v>Beijing_1</v>
      </c>
      <c r="G3524" s="53">
        <f t="shared" si="3"/>
        <v>0.9032445031</v>
      </c>
    </row>
    <row r="3525">
      <c r="A3525" s="61">
        <v>1.513976446E9</v>
      </c>
      <c r="B3525" s="61">
        <v>1.0</v>
      </c>
      <c r="C3525" s="61">
        <v>2857.0</v>
      </c>
      <c r="D3525" s="57" t="s">
        <v>377</v>
      </c>
      <c r="E3525" s="62" t="str">
        <f t="shared" si="1"/>
        <v>Control</v>
      </c>
      <c r="F3525" s="53" t="str">
        <f t="shared" si="2"/>
        <v>Beijing_1</v>
      </c>
      <c r="G3525" s="53">
        <f t="shared" si="3"/>
        <v>0.7426238912</v>
      </c>
    </row>
    <row r="3526">
      <c r="A3526" s="61">
        <v>1.517400863E9</v>
      </c>
      <c r="B3526" s="61">
        <v>1.0</v>
      </c>
      <c r="C3526" s="61">
        <v>1076.0</v>
      </c>
      <c r="D3526" s="57" t="s">
        <v>377</v>
      </c>
      <c r="E3526" s="62" t="str">
        <f t="shared" si="1"/>
        <v>Control</v>
      </c>
      <c r="F3526" s="53" t="str">
        <f t="shared" si="2"/>
        <v>Beijing_1</v>
      </c>
      <c r="G3526" s="53">
        <f t="shared" si="3"/>
        <v>0.6215707836</v>
      </c>
    </row>
    <row r="3527">
      <c r="A3527" s="61">
        <v>1.516682979E9</v>
      </c>
      <c r="B3527" s="61">
        <v>1.0</v>
      </c>
      <c r="C3527" s="61">
        <v>3167.0</v>
      </c>
      <c r="D3527" s="57" t="s">
        <v>377</v>
      </c>
      <c r="E3527" s="62" t="str">
        <f t="shared" si="1"/>
        <v>Control</v>
      </c>
      <c r="F3527" s="53" t="str">
        <f t="shared" si="2"/>
        <v>Beijing_1</v>
      </c>
      <c r="G3527" s="53">
        <f t="shared" si="3"/>
        <v>0.1399693718</v>
      </c>
    </row>
    <row r="3528">
      <c r="A3528" s="61">
        <v>1.517876174E9</v>
      </c>
      <c r="B3528" s="61">
        <v>1.0</v>
      </c>
      <c r="C3528" s="61">
        <v>3113.0</v>
      </c>
      <c r="D3528" s="57" t="s">
        <v>377</v>
      </c>
      <c r="E3528" s="62" t="str">
        <f t="shared" si="1"/>
        <v>Control</v>
      </c>
      <c r="F3528" s="53" t="str">
        <f t="shared" si="2"/>
        <v>Beijing_1</v>
      </c>
      <c r="G3528" s="53">
        <f t="shared" si="3"/>
        <v>0.8574404591</v>
      </c>
    </row>
    <row r="3529">
      <c r="A3529" s="61">
        <v>1.517103746E9</v>
      </c>
      <c r="B3529" s="61">
        <v>1.0</v>
      </c>
      <c r="C3529" s="61">
        <v>3302.0</v>
      </c>
      <c r="D3529" s="57" t="s">
        <v>377</v>
      </c>
      <c r="E3529" s="62" t="str">
        <f t="shared" si="1"/>
        <v>Control</v>
      </c>
      <c r="F3529" s="53" t="str">
        <f t="shared" si="2"/>
        <v>Beijing_1</v>
      </c>
      <c r="G3529" s="53">
        <f t="shared" si="3"/>
        <v>0.1536649117</v>
      </c>
    </row>
    <row r="3530">
      <c r="A3530" s="61">
        <v>1.518713015E9</v>
      </c>
      <c r="B3530" s="61">
        <v>1.0</v>
      </c>
      <c r="C3530" s="61">
        <v>204.0</v>
      </c>
      <c r="D3530" s="57" t="s">
        <v>377</v>
      </c>
      <c r="E3530" s="62" t="str">
        <f t="shared" si="1"/>
        <v>Control</v>
      </c>
      <c r="F3530" s="53" t="str">
        <f t="shared" si="2"/>
        <v>Beijing_1</v>
      </c>
      <c r="G3530" s="53">
        <f t="shared" si="3"/>
        <v>0.6773141082</v>
      </c>
    </row>
    <row r="3531">
      <c r="A3531" s="61">
        <v>1.514291555E9</v>
      </c>
      <c r="B3531" s="61">
        <v>1.0</v>
      </c>
      <c r="C3531" s="61">
        <v>292.0</v>
      </c>
      <c r="D3531" s="57" t="s">
        <v>377</v>
      </c>
      <c r="E3531" s="62" t="str">
        <f t="shared" si="1"/>
        <v>Control</v>
      </c>
      <c r="F3531" s="53" t="str">
        <f t="shared" si="2"/>
        <v>Beijing_1</v>
      </c>
      <c r="G3531" s="53">
        <f t="shared" si="3"/>
        <v>0.1202317375</v>
      </c>
    </row>
    <row r="3532">
      <c r="A3532" s="61">
        <v>1.512181554E9</v>
      </c>
      <c r="B3532" s="61">
        <v>1.0</v>
      </c>
      <c r="C3532" s="61">
        <v>408.0</v>
      </c>
      <c r="D3532" s="57" t="s">
        <v>377</v>
      </c>
      <c r="E3532" s="62" t="str">
        <f t="shared" si="1"/>
        <v>Control</v>
      </c>
      <c r="F3532" s="53" t="str">
        <f t="shared" si="2"/>
        <v>Beijing_1</v>
      </c>
      <c r="G3532" s="53">
        <f t="shared" si="3"/>
        <v>0.6720320324</v>
      </c>
    </row>
    <row r="3533">
      <c r="A3533" s="61">
        <v>1.517209807E9</v>
      </c>
      <c r="B3533" s="61">
        <v>1.0</v>
      </c>
      <c r="C3533" s="61">
        <v>2637.0</v>
      </c>
      <c r="D3533" s="57" t="s">
        <v>377</v>
      </c>
      <c r="E3533" s="62" t="str">
        <f t="shared" si="1"/>
        <v>Control</v>
      </c>
      <c r="F3533" s="53" t="str">
        <f t="shared" si="2"/>
        <v>Beijing_1</v>
      </c>
      <c r="G3533" s="53">
        <f t="shared" si="3"/>
        <v>0.589215915</v>
      </c>
    </row>
    <row r="3534">
      <c r="A3534" s="61">
        <v>1.518448706E9</v>
      </c>
      <c r="B3534" s="61">
        <v>1.0</v>
      </c>
      <c r="C3534" s="61">
        <v>860.0</v>
      </c>
      <c r="D3534" s="57" t="s">
        <v>377</v>
      </c>
      <c r="E3534" s="62" t="str">
        <f t="shared" si="1"/>
        <v>Control</v>
      </c>
      <c r="F3534" s="53" t="str">
        <f t="shared" si="2"/>
        <v>Beijing_1</v>
      </c>
      <c r="G3534" s="53">
        <f t="shared" si="3"/>
        <v>0.1452905903</v>
      </c>
    </row>
    <row r="3535">
      <c r="A3535" s="61">
        <v>1.516929243E9</v>
      </c>
      <c r="B3535" s="61">
        <v>1.0</v>
      </c>
      <c r="C3535" s="61">
        <v>1600.0</v>
      </c>
      <c r="D3535" s="57" t="s">
        <v>377</v>
      </c>
      <c r="E3535" s="62" t="str">
        <f t="shared" si="1"/>
        <v>Control</v>
      </c>
      <c r="F3535" s="53" t="str">
        <f t="shared" si="2"/>
        <v>Beijing_1</v>
      </c>
      <c r="G3535" s="53">
        <f t="shared" si="3"/>
        <v>0.7512960333</v>
      </c>
    </row>
    <row r="3536">
      <c r="A3536" s="61">
        <v>1.515544289E9</v>
      </c>
      <c r="B3536" s="61">
        <v>1.0</v>
      </c>
      <c r="C3536" s="61">
        <v>4314.0</v>
      </c>
      <c r="D3536" s="57" t="s">
        <v>377</v>
      </c>
      <c r="E3536" s="62" t="str">
        <f t="shared" si="1"/>
        <v>Control</v>
      </c>
      <c r="F3536" s="53" t="str">
        <f t="shared" si="2"/>
        <v>Beijing_1</v>
      </c>
      <c r="G3536" s="53">
        <f t="shared" si="3"/>
        <v>0.581523116</v>
      </c>
    </row>
    <row r="3537">
      <c r="A3537" s="61">
        <v>1.511593797E9</v>
      </c>
      <c r="B3537" s="61">
        <v>1.0</v>
      </c>
      <c r="C3537" s="61">
        <v>106.0</v>
      </c>
      <c r="D3537" s="57" t="s">
        <v>377</v>
      </c>
      <c r="E3537" s="62" t="str">
        <f t="shared" si="1"/>
        <v>Control</v>
      </c>
      <c r="F3537" s="53" t="str">
        <f t="shared" si="2"/>
        <v>Beijing_1</v>
      </c>
      <c r="G3537" s="53">
        <f t="shared" si="3"/>
        <v>0.198388117</v>
      </c>
    </row>
    <row r="3538">
      <c r="A3538" s="61">
        <v>1.517422326E9</v>
      </c>
      <c r="B3538" s="61">
        <v>1.0</v>
      </c>
      <c r="C3538" s="61">
        <v>1616.0</v>
      </c>
      <c r="D3538" s="57" t="s">
        <v>377</v>
      </c>
      <c r="E3538" s="62" t="str">
        <f t="shared" si="1"/>
        <v>Control</v>
      </c>
      <c r="F3538" s="53" t="str">
        <f t="shared" si="2"/>
        <v>Beijing_1</v>
      </c>
      <c r="G3538" s="53">
        <f t="shared" si="3"/>
        <v>0.3545151359</v>
      </c>
    </row>
    <row r="3539">
      <c r="A3539" s="61">
        <v>1.519549255E9</v>
      </c>
      <c r="B3539" s="61">
        <v>1.0</v>
      </c>
      <c r="C3539" s="61">
        <v>2961.0</v>
      </c>
      <c r="D3539" s="57" t="s">
        <v>377</v>
      </c>
      <c r="E3539" s="62" t="str">
        <f t="shared" si="1"/>
        <v>Control</v>
      </c>
      <c r="F3539" s="53" t="str">
        <f t="shared" si="2"/>
        <v>Beijing_1</v>
      </c>
      <c r="G3539" s="53">
        <f t="shared" si="3"/>
        <v>0.4593940732</v>
      </c>
    </row>
    <row r="3540">
      <c r="A3540" s="61">
        <v>1.519991933E9</v>
      </c>
      <c r="B3540" s="61">
        <v>1.0</v>
      </c>
      <c r="C3540" s="61">
        <v>4123.0</v>
      </c>
      <c r="D3540" s="57" t="s">
        <v>377</v>
      </c>
      <c r="E3540" s="62" t="str">
        <f t="shared" si="1"/>
        <v>Control</v>
      </c>
      <c r="F3540" s="53" t="str">
        <f t="shared" si="2"/>
        <v>Beijing_1</v>
      </c>
      <c r="G3540" s="53">
        <f t="shared" si="3"/>
        <v>0.4951278734</v>
      </c>
    </row>
    <row r="3541">
      <c r="A3541" s="61">
        <v>1.515892865E9</v>
      </c>
      <c r="B3541" s="61">
        <v>1.0</v>
      </c>
      <c r="C3541" s="61">
        <v>2340.0</v>
      </c>
      <c r="D3541" s="57" t="s">
        <v>377</v>
      </c>
      <c r="E3541" s="62" t="str">
        <f t="shared" si="1"/>
        <v>Control</v>
      </c>
      <c r="F3541" s="53" t="str">
        <f t="shared" si="2"/>
        <v>Beijing_1</v>
      </c>
      <c r="G3541" s="53">
        <f t="shared" si="3"/>
        <v>0.7780866767</v>
      </c>
    </row>
    <row r="3542">
      <c r="A3542" s="61">
        <v>1.513703505E9</v>
      </c>
      <c r="B3542" s="61">
        <v>1.0</v>
      </c>
      <c r="C3542" s="61">
        <v>313.0</v>
      </c>
      <c r="D3542" s="57" t="s">
        <v>377</v>
      </c>
      <c r="E3542" s="62" t="str">
        <f t="shared" si="1"/>
        <v>Control</v>
      </c>
      <c r="F3542" s="53" t="str">
        <f t="shared" si="2"/>
        <v>Beijing_1</v>
      </c>
      <c r="G3542" s="53">
        <f t="shared" si="3"/>
        <v>0.2216851212</v>
      </c>
    </row>
    <row r="3543">
      <c r="A3543" s="61">
        <v>1.512574024E9</v>
      </c>
      <c r="B3543" s="61">
        <v>1.0</v>
      </c>
      <c r="C3543" s="61">
        <v>290.0</v>
      </c>
      <c r="D3543" s="57" t="s">
        <v>377</v>
      </c>
      <c r="E3543" s="62" t="str">
        <f t="shared" si="1"/>
        <v>Control</v>
      </c>
      <c r="F3543" s="53" t="str">
        <f t="shared" si="2"/>
        <v>Beijing_1</v>
      </c>
      <c r="G3543" s="53">
        <f t="shared" si="3"/>
        <v>0.6081270308</v>
      </c>
    </row>
    <row r="3544">
      <c r="A3544" s="61">
        <v>1.516732214E9</v>
      </c>
      <c r="B3544" s="61">
        <v>1.0</v>
      </c>
      <c r="C3544" s="61">
        <v>1405.0</v>
      </c>
      <c r="D3544" s="57" t="s">
        <v>377</v>
      </c>
      <c r="E3544" s="62" t="str">
        <f t="shared" si="1"/>
        <v>Control</v>
      </c>
      <c r="F3544" s="53" t="str">
        <f t="shared" si="2"/>
        <v>Beijing_1</v>
      </c>
      <c r="G3544" s="53">
        <f t="shared" si="3"/>
        <v>0.5969682135</v>
      </c>
    </row>
    <row r="3545">
      <c r="A3545" s="61">
        <v>1.516697676E9</v>
      </c>
      <c r="B3545" s="61">
        <v>1.0</v>
      </c>
      <c r="C3545" s="61">
        <v>163.0</v>
      </c>
      <c r="D3545" s="57" t="s">
        <v>377</v>
      </c>
      <c r="E3545" s="62" t="str">
        <f t="shared" si="1"/>
        <v>Control</v>
      </c>
      <c r="F3545" s="53" t="str">
        <f t="shared" si="2"/>
        <v>Beijing_1</v>
      </c>
      <c r="G3545" s="53">
        <f t="shared" si="3"/>
        <v>0.2367528197</v>
      </c>
    </row>
    <row r="3546">
      <c r="A3546" s="61">
        <v>1.513367429E9</v>
      </c>
      <c r="B3546" s="61">
        <v>1.0</v>
      </c>
      <c r="C3546" s="61">
        <v>2100.0</v>
      </c>
      <c r="D3546" s="57" t="s">
        <v>377</v>
      </c>
      <c r="E3546" s="62" t="str">
        <f t="shared" si="1"/>
        <v>Control</v>
      </c>
      <c r="F3546" s="53" t="str">
        <f t="shared" si="2"/>
        <v>Beijing_1</v>
      </c>
      <c r="G3546" s="53">
        <f t="shared" si="3"/>
        <v>0.5615547009</v>
      </c>
    </row>
    <row r="3547">
      <c r="A3547" s="61">
        <v>1.516863585E9</v>
      </c>
      <c r="B3547" s="61">
        <v>1.0</v>
      </c>
      <c r="C3547" s="61">
        <v>117.0</v>
      </c>
      <c r="D3547" s="57" t="s">
        <v>377</v>
      </c>
      <c r="E3547" s="62" t="str">
        <f t="shared" si="1"/>
        <v>Control</v>
      </c>
      <c r="F3547" s="53" t="str">
        <f t="shared" si="2"/>
        <v>Beijing_1</v>
      </c>
      <c r="G3547" s="53">
        <f t="shared" si="3"/>
        <v>0.5837653634</v>
      </c>
    </row>
    <row r="3548">
      <c r="A3548" s="61">
        <v>1.514809646E9</v>
      </c>
      <c r="B3548" s="61">
        <v>1.0</v>
      </c>
      <c r="C3548" s="61">
        <v>3080.0</v>
      </c>
      <c r="D3548" s="57" t="s">
        <v>377</v>
      </c>
      <c r="E3548" s="62" t="str">
        <f t="shared" si="1"/>
        <v>Control</v>
      </c>
      <c r="F3548" s="53" t="str">
        <f t="shared" si="2"/>
        <v>Beijing_1</v>
      </c>
      <c r="G3548" s="53">
        <f t="shared" si="3"/>
        <v>0.1077521154</v>
      </c>
    </row>
    <row r="3549">
      <c r="A3549" s="61">
        <v>1.514921478E9</v>
      </c>
      <c r="B3549" s="61">
        <v>1.0</v>
      </c>
      <c r="C3549" s="61">
        <v>2040.0</v>
      </c>
      <c r="D3549" s="57" t="s">
        <v>377</v>
      </c>
      <c r="E3549" s="62" t="str">
        <f t="shared" si="1"/>
        <v>Control</v>
      </c>
      <c r="F3549" s="53" t="str">
        <f t="shared" si="2"/>
        <v>Beijing_1</v>
      </c>
      <c r="G3549" s="53">
        <f t="shared" si="3"/>
        <v>0.4047142687</v>
      </c>
    </row>
    <row r="3550">
      <c r="A3550" s="61">
        <v>1.514901648E9</v>
      </c>
      <c r="B3550" s="61">
        <v>1.0</v>
      </c>
      <c r="C3550" s="61">
        <v>1985.0</v>
      </c>
      <c r="D3550" s="57" t="s">
        <v>377</v>
      </c>
      <c r="E3550" s="62" t="str">
        <f t="shared" si="1"/>
        <v>Control</v>
      </c>
      <c r="F3550" s="53" t="str">
        <f t="shared" si="2"/>
        <v>Beijing_1</v>
      </c>
      <c r="G3550" s="53">
        <f t="shared" si="3"/>
        <v>0.1080608918</v>
      </c>
    </row>
    <row r="3551">
      <c r="A3551" s="61">
        <v>1.517638998E9</v>
      </c>
      <c r="B3551" s="61">
        <v>1.0</v>
      </c>
      <c r="C3551" s="61">
        <v>3147.0</v>
      </c>
      <c r="D3551" s="57" t="s">
        <v>377</v>
      </c>
      <c r="E3551" s="62" t="str">
        <f t="shared" si="1"/>
        <v>Control</v>
      </c>
      <c r="F3551" s="53" t="str">
        <f t="shared" si="2"/>
        <v>Beijing_1</v>
      </c>
      <c r="G3551" s="53">
        <f t="shared" si="3"/>
        <v>0.03338542298</v>
      </c>
    </row>
    <row r="3552">
      <c r="A3552" s="61">
        <v>1.518335673E9</v>
      </c>
      <c r="B3552" s="61">
        <v>1.0</v>
      </c>
      <c r="C3552" s="61">
        <v>350.0</v>
      </c>
      <c r="D3552" s="57" t="s">
        <v>377</v>
      </c>
      <c r="E3552" s="62" t="str">
        <f t="shared" si="1"/>
        <v>Control</v>
      </c>
      <c r="F3552" s="53" t="str">
        <f t="shared" si="2"/>
        <v>Beijing_1</v>
      </c>
      <c r="G3552" s="53">
        <f t="shared" si="3"/>
        <v>0.3565231004</v>
      </c>
    </row>
    <row r="3553">
      <c r="A3553" s="61">
        <v>1.514782608E9</v>
      </c>
      <c r="B3553" s="61">
        <v>1.0</v>
      </c>
      <c r="C3553" s="61">
        <v>3194.0</v>
      </c>
      <c r="D3553" s="57" t="s">
        <v>377</v>
      </c>
      <c r="E3553" s="62" t="str">
        <f t="shared" si="1"/>
        <v>Control</v>
      </c>
      <c r="F3553" s="53" t="str">
        <f t="shared" si="2"/>
        <v>Beijing_1</v>
      </c>
      <c r="G3553" s="53">
        <f t="shared" si="3"/>
        <v>0.1837279073</v>
      </c>
    </row>
    <row r="3554">
      <c r="A3554" s="61">
        <v>1.512575164E9</v>
      </c>
      <c r="B3554" s="61">
        <v>1.0</v>
      </c>
      <c r="C3554" s="61">
        <v>1670.0</v>
      </c>
      <c r="D3554" s="57" t="s">
        <v>377</v>
      </c>
      <c r="E3554" s="62" t="str">
        <f t="shared" si="1"/>
        <v>Control</v>
      </c>
      <c r="F3554" s="53" t="str">
        <f t="shared" si="2"/>
        <v>Beijing_1</v>
      </c>
      <c r="G3554" s="53">
        <f t="shared" si="3"/>
        <v>0.4831698995</v>
      </c>
    </row>
    <row r="3555">
      <c r="A3555" s="61">
        <v>1.519253646E9</v>
      </c>
      <c r="B3555" s="61">
        <v>1.0</v>
      </c>
      <c r="C3555" s="61">
        <v>2137.0</v>
      </c>
      <c r="D3555" s="57" t="s">
        <v>377</v>
      </c>
      <c r="E3555" s="62" t="str">
        <f t="shared" si="1"/>
        <v>Control</v>
      </c>
      <c r="F3555" s="53" t="str">
        <f t="shared" si="2"/>
        <v>Beijing_1</v>
      </c>
      <c r="G3555" s="53">
        <f t="shared" si="3"/>
        <v>0.7782123481</v>
      </c>
    </row>
    <row r="3556">
      <c r="A3556" s="61">
        <v>1.513763247E9</v>
      </c>
      <c r="B3556" s="61">
        <v>1.0</v>
      </c>
      <c r="C3556" s="61">
        <v>1584.0</v>
      </c>
      <c r="D3556" s="57" t="s">
        <v>377</v>
      </c>
      <c r="E3556" s="62" t="str">
        <f t="shared" si="1"/>
        <v>Control</v>
      </c>
      <c r="F3556" s="53" t="str">
        <f t="shared" si="2"/>
        <v>Beijing_1</v>
      </c>
      <c r="G3556" s="53">
        <f t="shared" si="3"/>
        <v>0.2768907915</v>
      </c>
    </row>
    <row r="3557">
      <c r="A3557" s="61">
        <v>1.514600513E9</v>
      </c>
      <c r="B3557" s="61">
        <v>1.0</v>
      </c>
      <c r="C3557" s="61">
        <v>212.0</v>
      </c>
      <c r="D3557" s="57" t="s">
        <v>377</v>
      </c>
      <c r="E3557" s="62" t="str">
        <f t="shared" si="1"/>
        <v>Control</v>
      </c>
      <c r="F3557" s="53" t="str">
        <f t="shared" si="2"/>
        <v>Beijing_1</v>
      </c>
      <c r="G3557" s="53">
        <f t="shared" si="3"/>
        <v>0.9394319592</v>
      </c>
    </row>
    <row r="3558">
      <c r="A3558" s="61">
        <v>1.513683214E9</v>
      </c>
      <c r="B3558" s="61">
        <v>1.0</v>
      </c>
      <c r="C3558" s="61">
        <v>781.0</v>
      </c>
      <c r="D3558" s="57" t="s">
        <v>377</v>
      </c>
      <c r="E3558" s="62" t="str">
        <f t="shared" si="1"/>
        <v>Control</v>
      </c>
      <c r="F3558" s="53" t="str">
        <f t="shared" si="2"/>
        <v>Beijing_1</v>
      </c>
      <c r="G3558" s="53">
        <f t="shared" si="3"/>
        <v>0.5193585664</v>
      </c>
    </row>
    <row r="3559">
      <c r="A3559" s="61">
        <v>1.518899799E9</v>
      </c>
      <c r="B3559" s="61">
        <v>1.0</v>
      </c>
      <c r="C3559" s="61">
        <v>2751.0</v>
      </c>
      <c r="D3559" s="57" t="s">
        <v>377</v>
      </c>
      <c r="E3559" s="62" t="str">
        <f t="shared" si="1"/>
        <v>Control</v>
      </c>
      <c r="F3559" s="53" t="str">
        <f t="shared" si="2"/>
        <v>Beijing_1</v>
      </c>
      <c r="G3559" s="53">
        <f t="shared" si="3"/>
        <v>0.1637963243</v>
      </c>
    </row>
    <row r="3560">
      <c r="A3560" s="61">
        <v>1.515866815E9</v>
      </c>
      <c r="B3560" s="61">
        <v>1.0</v>
      </c>
      <c r="C3560" s="61">
        <v>652.0</v>
      </c>
      <c r="D3560" s="57" t="s">
        <v>377</v>
      </c>
      <c r="E3560" s="62" t="str">
        <f t="shared" si="1"/>
        <v>Control</v>
      </c>
      <c r="F3560" s="53" t="str">
        <f t="shared" si="2"/>
        <v>Beijing_1</v>
      </c>
      <c r="G3560" s="53">
        <f t="shared" si="3"/>
        <v>0.06422397504</v>
      </c>
    </row>
    <row r="3561">
      <c r="A3561" s="61">
        <v>1.515545955E9</v>
      </c>
      <c r="B3561" s="61">
        <v>1.0</v>
      </c>
      <c r="C3561" s="61">
        <v>3405.0</v>
      </c>
      <c r="D3561" s="57" t="s">
        <v>377</v>
      </c>
      <c r="E3561" s="62" t="str">
        <f t="shared" si="1"/>
        <v>Control</v>
      </c>
      <c r="F3561" s="53" t="str">
        <f t="shared" si="2"/>
        <v>Beijing_1</v>
      </c>
      <c r="G3561" s="53">
        <f t="shared" si="3"/>
        <v>0.8578073451</v>
      </c>
    </row>
    <row r="3562">
      <c r="A3562" s="61">
        <v>1.515812209E9</v>
      </c>
      <c r="B3562" s="61">
        <v>1.0</v>
      </c>
      <c r="C3562" s="61">
        <v>3836.0</v>
      </c>
      <c r="D3562" s="57" t="s">
        <v>377</v>
      </c>
      <c r="E3562" s="62" t="str">
        <f t="shared" si="1"/>
        <v>Control</v>
      </c>
      <c r="F3562" s="53" t="str">
        <f t="shared" si="2"/>
        <v>Beijing_1</v>
      </c>
      <c r="G3562" s="53">
        <f t="shared" si="3"/>
        <v>0.6668400014</v>
      </c>
    </row>
    <row r="3563">
      <c r="A3563" s="61">
        <v>1.513813594E9</v>
      </c>
      <c r="B3563" s="61">
        <v>1.0</v>
      </c>
      <c r="C3563" s="61">
        <v>856.0</v>
      </c>
      <c r="D3563" s="57" t="s">
        <v>377</v>
      </c>
      <c r="E3563" s="62" t="str">
        <f t="shared" si="1"/>
        <v>Control</v>
      </c>
      <c r="F3563" s="53" t="str">
        <f t="shared" si="2"/>
        <v>Beijing_1</v>
      </c>
      <c r="G3563" s="53">
        <f t="shared" si="3"/>
        <v>0.2541572005</v>
      </c>
    </row>
    <row r="3564">
      <c r="A3564" s="61">
        <v>1.519762848E9</v>
      </c>
      <c r="B3564" s="61">
        <v>1.0</v>
      </c>
      <c r="C3564" s="61">
        <v>1090.0</v>
      </c>
      <c r="D3564" s="57" t="s">
        <v>377</v>
      </c>
      <c r="E3564" s="62" t="str">
        <f t="shared" si="1"/>
        <v>Control</v>
      </c>
      <c r="F3564" s="53" t="str">
        <f t="shared" si="2"/>
        <v>Beijing_1</v>
      </c>
      <c r="G3564" s="53">
        <f t="shared" si="3"/>
        <v>0.008606462928</v>
      </c>
    </row>
    <row r="3565">
      <c r="A3565" s="61">
        <v>1.514195385E9</v>
      </c>
      <c r="B3565" s="61">
        <v>1.0</v>
      </c>
      <c r="C3565" s="61">
        <v>1783.0</v>
      </c>
      <c r="D3565" s="57" t="s">
        <v>377</v>
      </c>
      <c r="E3565" s="62" t="str">
        <f t="shared" si="1"/>
        <v>Control</v>
      </c>
      <c r="F3565" s="53" t="str">
        <f t="shared" si="2"/>
        <v>Beijing_1</v>
      </c>
      <c r="G3565" s="53">
        <f t="shared" si="3"/>
        <v>0.7103811538</v>
      </c>
    </row>
    <row r="3566">
      <c r="A3566" s="61">
        <v>1.518698153E9</v>
      </c>
      <c r="B3566" s="61">
        <v>1.0</v>
      </c>
      <c r="C3566" s="61">
        <v>1937.0</v>
      </c>
      <c r="D3566" s="57" t="s">
        <v>377</v>
      </c>
      <c r="E3566" s="62" t="str">
        <f t="shared" si="1"/>
        <v>Control</v>
      </c>
      <c r="F3566" s="53" t="str">
        <f t="shared" si="2"/>
        <v>Beijing_1</v>
      </c>
      <c r="G3566" s="53">
        <f t="shared" si="3"/>
        <v>0.6980887902</v>
      </c>
    </row>
    <row r="3567">
      <c r="A3567" s="61">
        <v>1.513330135E9</v>
      </c>
      <c r="B3567" s="61">
        <v>1.0</v>
      </c>
      <c r="C3567" s="61">
        <v>2385.0</v>
      </c>
      <c r="D3567" s="57" t="s">
        <v>377</v>
      </c>
      <c r="E3567" s="62" t="str">
        <f t="shared" si="1"/>
        <v>Control</v>
      </c>
      <c r="F3567" s="53" t="str">
        <f t="shared" si="2"/>
        <v>Beijing_1</v>
      </c>
      <c r="G3567" s="53">
        <f t="shared" si="3"/>
        <v>0.3287903813</v>
      </c>
    </row>
    <row r="3568">
      <c r="A3568" s="61">
        <v>1.515955517E9</v>
      </c>
      <c r="B3568" s="61">
        <v>1.0</v>
      </c>
      <c r="C3568" s="61">
        <v>3141.0</v>
      </c>
      <c r="D3568" s="57" t="s">
        <v>377</v>
      </c>
      <c r="E3568" s="62" t="str">
        <f t="shared" si="1"/>
        <v>Control</v>
      </c>
      <c r="F3568" s="53" t="str">
        <f t="shared" si="2"/>
        <v>Beijing_1</v>
      </c>
      <c r="G3568" s="53">
        <f t="shared" si="3"/>
        <v>0.452927532</v>
      </c>
    </row>
    <row r="3569">
      <c r="A3569" s="61">
        <v>1.511257694E9</v>
      </c>
      <c r="B3569" s="61">
        <v>1.0</v>
      </c>
      <c r="C3569" s="61">
        <v>5287.0</v>
      </c>
      <c r="D3569" s="57" t="s">
        <v>377</v>
      </c>
      <c r="E3569" s="62" t="str">
        <f t="shared" si="1"/>
        <v>Control</v>
      </c>
      <c r="F3569" s="53" t="str">
        <f t="shared" si="2"/>
        <v>Beijing_1</v>
      </c>
      <c r="G3569" s="53">
        <f t="shared" si="3"/>
        <v>0.1027874764</v>
      </c>
    </row>
    <row r="3570">
      <c r="A3570" s="61">
        <v>1.518668907E9</v>
      </c>
      <c r="B3570" s="61">
        <v>1.0</v>
      </c>
      <c r="C3570" s="61">
        <v>1756.0</v>
      </c>
      <c r="D3570" s="57" t="s">
        <v>377</v>
      </c>
      <c r="E3570" s="62" t="str">
        <f t="shared" si="1"/>
        <v>Control</v>
      </c>
      <c r="F3570" s="53" t="str">
        <f t="shared" si="2"/>
        <v>Beijing_1</v>
      </c>
      <c r="G3570" s="53">
        <f t="shared" si="3"/>
        <v>0.5599157692</v>
      </c>
    </row>
    <row r="3571">
      <c r="A3571" s="61">
        <v>1.512947009E9</v>
      </c>
      <c r="B3571" s="61">
        <v>1.0</v>
      </c>
      <c r="C3571" s="61">
        <v>2884.0</v>
      </c>
      <c r="D3571" s="57" t="s">
        <v>377</v>
      </c>
      <c r="E3571" s="62" t="str">
        <f t="shared" si="1"/>
        <v>Control</v>
      </c>
      <c r="F3571" s="53" t="str">
        <f t="shared" si="2"/>
        <v>Beijing_1</v>
      </c>
      <c r="G3571" s="53">
        <f t="shared" si="3"/>
        <v>0.5994343794</v>
      </c>
    </row>
    <row r="3572">
      <c r="A3572" s="61">
        <v>1.519821426E9</v>
      </c>
      <c r="B3572" s="61">
        <v>1.0</v>
      </c>
      <c r="C3572" s="61">
        <v>1936.0</v>
      </c>
      <c r="D3572" s="57" t="s">
        <v>377</v>
      </c>
      <c r="E3572" s="62" t="str">
        <f t="shared" si="1"/>
        <v>Control</v>
      </c>
      <c r="F3572" s="53" t="str">
        <f t="shared" si="2"/>
        <v>Beijing_1</v>
      </c>
      <c r="G3572" s="53">
        <f t="shared" si="3"/>
        <v>0.4162986253</v>
      </c>
    </row>
    <row r="3573">
      <c r="A3573" s="61">
        <v>1.519263484E9</v>
      </c>
      <c r="B3573" s="61">
        <v>1.0</v>
      </c>
      <c r="C3573" s="61">
        <v>1237.0</v>
      </c>
      <c r="D3573" s="57" t="s">
        <v>377</v>
      </c>
      <c r="E3573" s="62" t="str">
        <f t="shared" si="1"/>
        <v>Control</v>
      </c>
      <c r="F3573" s="53" t="str">
        <f t="shared" si="2"/>
        <v>Beijing_1</v>
      </c>
      <c r="G3573" s="53">
        <f t="shared" si="3"/>
        <v>0.8174338116</v>
      </c>
    </row>
    <row r="3574">
      <c r="A3574" s="61">
        <v>1.517205696E9</v>
      </c>
      <c r="B3574" s="61">
        <v>1.0</v>
      </c>
      <c r="C3574" s="61">
        <v>5470.0</v>
      </c>
      <c r="D3574" s="57" t="s">
        <v>377</v>
      </c>
      <c r="E3574" s="62" t="str">
        <f t="shared" si="1"/>
        <v>Control</v>
      </c>
      <c r="F3574" s="53" t="str">
        <f t="shared" si="2"/>
        <v>Beijing_1</v>
      </c>
      <c r="G3574" s="53">
        <f t="shared" si="3"/>
        <v>0.01728798454</v>
      </c>
    </row>
    <row r="3575">
      <c r="A3575" s="61">
        <v>1.511527436E9</v>
      </c>
      <c r="B3575" s="61">
        <v>1.0</v>
      </c>
      <c r="C3575" s="61">
        <v>1291.0</v>
      </c>
      <c r="D3575" s="57" t="s">
        <v>377</v>
      </c>
      <c r="E3575" s="62" t="str">
        <f t="shared" si="1"/>
        <v>Control</v>
      </c>
      <c r="F3575" s="53" t="str">
        <f t="shared" si="2"/>
        <v>Beijing_1</v>
      </c>
      <c r="G3575" s="53">
        <f t="shared" si="3"/>
        <v>0.9277590655</v>
      </c>
    </row>
    <row r="3576">
      <c r="A3576" s="61">
        <v>1.512559968E9</v>
      </c>
      <c r="B3576" s="61">
        <v>1.0</v>
      </c>
      <c r="C3576" s="61">
        <v>2511.0</v>
      </c>
      <c r="D3576" s="57" t="s">
        <v>377</v>
      </c>
      <c r="E3576" s="62" t="str">
        <f t="shared" si="1"/>
        <v>Control</v>
      </c>
      <c r="F3576" s="53" t="str">
        <f t="shared" si="2"/>
        <v>Beijing_1</v>
      </c>
      <c r="G3576" s="53">
        <f t="shared" si="3"/>
        <v>0.6700578596</v>
      </c>
    </row>
    <row r="3577">
      <c r="A3577" s="61">
        <v>1.512806923E9</v>
      </c>
      <c r="B3577" s="61">
        <v>1.0</v>
      </c>
      <c r="C3577" s="61">
        <v>912.0</v>
      </c>
      <c r="D3577" s="57" t="s">
        <v>377</v>
      </c>
      <c r="E3577" s="62" t="str">
        <f t="shared" si="1"/>
        <v>Control</v>
      </c>
      <c r="F3577" s="53" t="str">
        <f t="shared" si="2"/>
        <v>Beijing_1</v>
      </c>
      <c r="G3577" s="53">
        <f t="shared" si="3"/>
        <v>0.3034045792</v>
      </c>
    </row>
    <row r="3578">
      <c r="A3578" s="61">
        <v>1.518492949E9</v>
      </c>
      <c r="B3578" s="61">
        <v>1.0</v>
      </c>
      <c r="C3578" s="61">
        <v>3589.0</v>
      </c>
      <c r="D3578" s="57" t="s">
        <v>377</v>
      </c>
      <c r="E3578" s="62" t="str">
        <f t="shared" si="1"/>
        <v>Control</v>
      </c>
      <c r="F3578" s="53" t="str">
        <f t="shared" si="2"/>
        <v>Beijing_1</v>
      </c>
      <c r="G3578" s="53">
        <f t="shared" si="3"/>
        <v>0.6832846404</v>
      </c>
    </row>
    <row r="3579">
      <c r="A3579" s="61">
        <v>1.519321726E9</v>
      </c>
      <c r="B3579" s="61">
        <v>1.0</v>
      </c>
      <c r="C3579" s="61">
        <v>2832.0</v>
      </c>
      <c r="D3579" s="57" t="s">
        <v>377</v>
      </c>
      <c r="E3579" s="62" t="str">
        <f t="shared" si="1"/>
        <v>Control</v>
      </c>
      <c r="F3579" s="53" t="str">
        <f t="shared" si="2"/>
        <v>Beijing_1</v>
      </c>
      <c r="G3579" s="53">
        <f t="shared" si="3"/>
        <v>0.5956399349</v>
      </c>
    </row>
    <row r="3580">
      <c r="A3580" s="61">
        <v>1.516550696E9</v>
      </c>
      <c r="B3580" s="61">
        <v>1.0</v>
      </c>
      <c r="C3580" s="61">
        <v>2118.0</v>
      </c>
      <c r="D3580" s="57" t="s">
        <v>377</v>
      </c>
      <c r="E3580" s="62" t="str">
        <f t="shared" si="1"/>
        <v>Control</v>
      </c>
      <c r="F3580" s="53" t="str">
        <f t="shared" si="2"/>
        <v>Beijing_1</v>
      </c>
      <c r="G3580" s="53">
        <f t="shared" si="3"/>
        <v>0.9569451303</v>
      </c>
    </row>
    <row r="3581">
      <c r="A3581" s="61">
        <v>1.511787104E9</v>
      </c>
      <c r="B3581" s="61">
        <v>1.0</v>
      </c>
      <c r="C3581" s="61">
        <v>24.0</v>
      </c>
      <c r="D3581" s="57" t="s">
        <v>377</v>
      </c>
      <c r="E3581" s="62" t="str">
        <f t="shared" si="1"/>
        <v>Control</v>
      </c>
      <c r="F3581" s="53" t="str">
        <f t="shared" si="2"/>
        <v>Beijing_1</v>
      </c>
      <c r="G3581" s="53">
        <f t="shared" si="3"/>
        <v>0.7153651173</v>
      </c>
    </row>
    <row r="3582">
      <c r="A3582" s="61">
        <v>1.519207273E9</v>
      </c>
      <c r="B3582" s="61">
        <v>1.0</v>
      </c>
      <c r="C3582" s="61">
        <v>2057.0</v>
      </c>
      <c r="D3582" s="57" t="s">
        <v>377</v>
      </c>
      <c r="E3582" s="62" t="str">
        <f t="shared" si="1"/>
        <v>Control</v>
      </c>
      <c r="F3582" s="53" t="str">
        <f t="shared" si="2"/>
        <v>Beijing_1</v>
      </c>
      <c r="G3582" s="53">
        <f t="shared" si="3"/>
        <v>0.1360254494</v>
      </c>
    </row>
    <row r="3583">
      <c r="A3583" s="61">
        <v>1.516141515E9</v>
      </c>
      <c r="B3583" s="61">
        <v>1.0</v>
      </c>
      <c r="C3583" s="61">
        <v>758.0</v>
      </c>
      <c r="D3583" s="57" t="s">
        <v>377</v>
      </c>
      <c r="E3583" s="62" t="str">
        <f t="shared" si="1"/>
        <v>Control</v>
      </c>
      <c r="F3583" s="53" t="str">
        <f t="shared" si="2"/>
        <v>Beijing_1</v>
      </c>
      <c r="G3583" s="53">
        <f t="shared" si="3"/>
        <v>0.8564435489</v>
      </c>
    </row>
    <row r="3584">
      <c r="A3584" s="61">
        <v>1.511865455E9</v>
      </c>
      <c r="B3584" s="61">
        <v>1.0</v>
      </c>
      <c r="C3584" s="61">
        <v>273.0</v>
      </c>
      <c r="D3584" s="57" t="s">
        <v>377</v>
      </c>
      <c r="E3584" s="62" t="str">
        <f t="shared" si="1"/>
        <v>Control</v>
      </c>
      <c r="F3584" s="53" t="str">
        <f t="shared" si="2"/>
        <v>Beijing_1</v>
      </c>
      <c r="G3584" s="53">
        <f t="shared" si="3"/>
        <v>0.6036000197</v>
      </c>
    </row>
    <row r="3585">
      <c r="A3585" s="61">
        <v>1.518225779E9</v>
      </c>
      <c r="B3585" s="61">
        <v>1.0</v>
      </c>
      <c r="C3585" s="61">
        <v>3601.0</v>
      </c>
      <c r="D3585" s="57" t="s">
        <v>377</v>
      </c>
      <c r="E3585" s="62" t="str">
        <f t="shared" si="1"/>
        <v>Control</v>
      </c>
      <c r="F3585" s="53" t="str">
        <f t="shared" si="2"/>
        <v>Beijing_1</v>
      </c>
      <c r="G3585" s="53">
        <f t="shared" si="3"/>
        <v>0.1581133211</v>
      </c>
    </row>
    <row r="3586">
      <c r="A3586" s="61">
        <v>1.514592017E9</v>
      </c>
      <c r="B3586" s="61">
        <v>1.0</v>
      </c>
      <c r="C3586" s="61">
        <v>2269.0</v>
      </c>
      <c r="D3586" s="57" t="s">
        <v>377</v>
      </c>
      <c r="E3586" s="62" t="str">
        <f t="shared" si="1"/>
        <v>Control</v>
      </c>
      <c r="F3586" s="53" t="str">
        <f t="shared" si="2"/>
        <v>Beijing_1</v>
      </c>
      <c r="G3586" s="53">
        <f t="shared" si="3"/>
        <v>0.08610253393</v>
      </c>
    </row>
    <row r="3587">
      <c r="A3587" s="61">
        <v>1.512954885E9</v>
      </c>
      <c r="B3587" s="61">
        <v>1.0</v>
      </c>
      <c r="C3587" s="61">
        <v>1116.0</v>
      </c>
      <c r="D3587" s="57" t="s">
        <v>377</v>
      </c>
      <c r="E3587" s="62" t="str">
        <f t="shared" si="1"/>
        <v>Control</v>
      </c>
      <c r="F3587" s="53" t="str">
        <f t="shared" si="2"/>
        <v>Beijing_1</v>
      </c>
      <c r="G3587" s="53">
        <f t="shared" si="3"/>
        <v>0.07875498814</v>
      </c>
    </row>
    <row r="3588">
      <c r="A3588" s="61">
        <v>1.519723589E9</v>
      </c>
      <c r="B3588" s="61">
        <v>1.0</v>
      </c>
      <c r="C3588" s="61">
        <v>492.0</v>
      </c>
      <c r="D3588" s="57" t="s">
        <v>377</v>
      </c>
      <c r="E3588" s="62" t="str">
        <f t="shared" si="1"/>
        <v>Control</v>
      </c>
      <c r="F3588" s="53" t="str">
        <f t="shared" si="2"/>
        <v>Beijing_1</v>
      </c>
      <c r="G3588" s="53">
        <f t="shared" si="3"/>
        <v>0.9923556215</v>
      </c>
    </row>
    <row r="3589">
      <c r="A3589" s="61">
        <v>1.515647305E9</v>
      </c>
      <c r="B3589" s="61">
        <v>1.0</v>
      </c>
      <c r="C3589" s="61">
        <v>2457.0</v>
      </c>
      <c r="D3589" s="57" t="s">
        <v>377</v>
      </c>
      <c r="E3589" s="62" t="str">
        <f t="shared" si="1"/>
        <v>Control</v>
      </c>
      <c r="F3589" s="53" t="str">
        <f t="shared" si="2"/>
        <v>Beijing_1</v>
      </c>
      <c r="G3589" s="53">
        <f t="shared" si="3"/>
        <v>0.9545581393</v>
      </c>
    </row>
    <row r="3590">
      <c r="A3590" s="61">
        <v>1.518538763E9</v>
      </c>
      <c r="B3590" s="61">
        <v>1.0</v>
      </c>
      <c r="C3590" s="61">
        <v>670.0</v>
      </c>
      <c r="D3590" s="57" t="s">
        <v>377</v>
      </c>
      <c r="E3590" s="62" t="str">
        <f t="shared" si="1"/>
        <v>Control</v>
      </c>
      <c r="F3590" s="53" t="str">
        <f t="shared" si="2"/>
        <v>Beijing_1</v>
      </c>
      <c r="G3590" s="53">
        <f t="shared" si="3"/>
        <v>0.9769929522</v>
      </c>
    </row>
    <row r="3591">
      <c r="A3591" s="61">
        <v>1.519715026E9</v>
      </c>
      <c r="B3591" s="61">
        <v>1.0</v>
      </c>
      <c r="C3591" s="61">
        <v>4185.0</v>
      </c>
      <c r="D3591" s="57" t="s">
        <v>377</v>
      </c>
      <c r="E3591" s="62" t="str">
        <f t="shared" si="1"/>
        <v>Control</v>
      </c>
      <c r="F3591" s="53" t="str">
        <f t="shared" si="2"/>
        <v>Beijing_1</v>
      </c>
      <c r="G3591" s="53">
        <f t="shared" si="3"/>
        <v>0.7832379287</v>
      </c>
    </row>
    <row r="3592">
      <c r="A3592" s="61">
        <v>1.512722575E9</v>
      </c>
      <c r="B3592" s="61">
        <v>1.0</v>
      </c>
      <c r="C3592" s="61">
        <v>3518.0</v>
      </c>
      <c r="D3592" s="57" t="s">
        <v>377</v>
      </c>
      <c r="E3592" s="62" t="str">
        <f t="shared" si="1"/>
        <v>Control</v>
      </c>
      <c r="F3592" s="53" t="str">
        <f t="shared" si="2"/>
        <v>Beijing_1</v>
      </c>
      <c r="G3592" s="53">
        <f t="shared" si="3"/>
        <v>0.2303714011</v>
      </c>
    </row>
    <row r="3593">
      <c r="A3593" s="61">
        <v>1.511950766E9</v>
      </c>
      <c r="B3593" s="61">
        <v>1.0</v>
      </c>
      <c r="C3593" s="61">
        <v>2262.0</v>
      </c>
      <c r="D3593" s="57" t="s">
        <v>377</v>
      </c>
      <c r="E3593" s="62" t="str">
        <f t="shared" si="1"/>
        <v>Control</v>
      </c>
      <c r="F3593" s="53" t="str">
        <f t="shared" si="2"/>
        <v>Beijing_1</v>
      </c>
      <c r="G3593" s="53">
        <f t="shared" si="3"/>
        <v>0.8222876333</v>
      </c>
    </row>
    <row r="3594">
      <c r="A3594" s="61">
        <v>1.513815256E9</v>
      </c>
      <c r="B3594" s="61">
        <v>1.0</v>
      </c>
      <c r="C3594" s="61">
        <v>994.0</v>
      </c>
      <c r="D3594" s="57" t="s">
        <v>377</v>
      </c>
      <c r="E3594" s="62" t="str">
        <f t="shared" si="1"/>
        <v>Control</v>
      </c>
      <c r="F3594" s="53" t="str">
        <f t="shared" si="2"/>
        <v>Beijing_1</v>
      </c>
      <c r="G3594" s="53">
        <f t="shared" si="3"/>
        <v>0.9761239694</v>
      </c>
    </row>
    <row r="3595">
      <c r="A3595" s="61">
        <v>1.514011185E9</v>
      </c>
      <c r="B3595" s="61">
        <v>1.0</v>
      </c>
      <c r="C3595" s="61">
        <v>2956.0</v>
      </c>
      <c r="D3595" s="57" t="s">
        <v>377</v>
      </c>
      <c r="E3595" s="62" t="str">
        <f t="shared" si="1"/>
        <v>Control</v>
      </c>
      <c r="F3595" s="53" t="str">
        <f t="shared" si="2"/>
        <v>Beijing_1</v>
      </c>
      <c r="G3595" s="53">
        <f t="shared" si="3"/>
        <v>0.768824187</v>
      </c>
    </row>
    <row r="3596">
      <c r="A3596" s="61">
        <v>1.512910663E9</v>
      </c>
      <c r="B3596" s="61">
        <v>1.0</v>
      </c>
      <c r="C3596" s="61">
        <v>404.0</v>
      </c>
      <c r="D3596" s="57" t="s">
        <v>377</v>
      </c>
      <c r="E3596" s="62" t="str">
        <f t="shared" si="1"/>
        <v>Control</v>
      </c>
      <c r="F3596" s="53" t="str">
        <f t="shared" si="2"/>
        <v>Beijing_1</v>
      </c>
      <c r="G3596" s="53">
        <f t="shared" si="3"/>
        <v>0.8824686178</v>
      </c>
    </row>
    <row r="3597">
      <c r="A3597" s="61">
        <v>1.512600277E9</v>
      </c>
      <c r="B3597" s="61">
        <v>1.0</v>
      </c>
      <c r="C3597" s="61">
        <v>1038.0</v>
      </c>
      <c r="D3597" s="57" t="s">
        <v>377</v>
      </c>
      <c r="E3597" s="62" t="str">
        <f t="shared" si="1"/>
        <v>Control</v>
      </c>
      <c r="F3597" s="53" t="str">
        <f t="shared" si="2"/>
        <v>Beijing_1</v>
      </c>
      <c r="G3597" s="53">
        <f t="shared" si="3"/>
        <v>0.8175212989</v>
      </c>
    </row>
    <row r="3598">
      <c r="A3598" s="61">
        <v>1.517715436E9</v>
      </c>
      <c r="B3598" s="61">
        <v>1.0</v>
      </c>
      <c r="C3598" s="61">
        <v>708.0</v>
      </c>
      <c r="D3598" s="57" t="s">
        <v>377</v>
      </c>
      <c r="E3598" s="62" t="str">
        <f t="shared" si="1"/>
        <v>Control</v>
      </c>
      <c r="F3598" s="53" t="str">
        <f t="shared" si="2"/>
        <v>Beijing_1</v>
      </c>
      <c r="G3598" s="53">
        <f t="shared" si="3"/>
        <v>0.04570812329</v>
      </c>
    </row>
    <row r="3599">
      <c r="A3599" s="61">
        <v>1.516729275E9</v>
      </c>
      <c r="B3599" s="61">
        <v>1.0</v>
      </c>
      <c r="C3599" s="61">
        <v>2400.0</v>
      </c>
      <c r="D3599" s="57" t="s">
        <v>377</v>
      </c>
      <c r="E3599" s="62" t="str">
        <f t="shared" si="1"/>
        <v>Control</v>
      </c>
      <c r="F3599" s="53" t="str">
        <f t="shared" si="2"/>
        <v>Beijing_1</v>
      </c>
      <c r="G3599" s="53">
        <f t="shared" si="3"/>
        <v>0.8261883538</v>
      </c>
    </row>
    <row r="3600">
      <c r="A3600" s="61">
        <v>1.517271187E9</v>
      </c>
      <c r="B3600" s="61">
        <v>1.0</v>
      </c>
      <c r="C3600" s="61">
        <v>4549.0</v>
      </c>
      <c r="D3600" s="57" t="s">
        <v>377</v>
      </c>
      <c r="E3600" s="62" t="str">
        <f t="shared" si="1"/>
        <v>Control</v>
      </c>
      <c r="F3600" s="53" t="str">
        <f t="shared" si="2"/>
        <v>Beijing_1</v>
      </c>
      <c r="G3600" s="53">
        <f t="shared" si="3"/>
        <v>0.8186021981</v>
      </c>
    </row>
    <row r="3601">
      <c r="A3601" s="61">
        <v>1.514206257E9</v>
      </c>
      <c r="B3601" s="61">
        <v>1.0</v>
      </c>
      <c r="C3601" s="61">
        <v>823.0</v>
      </c>
      <c r="D3601" s="57" t="s">
        <v>377</v>
      </c>
      <c r="E3601" s="62" t="str">
        <f t="shared" si="1"/>
        <v>Control</v>
      </c>
      <c r="F3601" s="53" t="str">
        <f t="shared" si="2"/>
        <v>Beijing_1</v>
      </c>
      <c r="G3601" s="53">
        <f t="shared" si="3"/>
        <v>0.7851251906</v>
      </c>
    </row>
    <row r="3602">
      <c r="A3602" s="61">
        <v>1.513230986E9</v>
      </c>
      <c r="B3602" s="61">
        <v>1.0</v>
      </c>
      <c r="C3602" s="61">
        <v>1212.0</v>
      </c>
      <c r="D3602" s="57" t="s">
        <v>377</v>
      </c>
      <c r="E3602" s="62" t="str">
        <f t="shared" si="1"/>
        <v>Control</v>
      </c>
      <c r="F3602" s="53" t="str">
        <f t="shared" si="2"/>
        <v>Beijing_1</v>
      </c>
      <c r="G3602" s="53">
        <f t="shared" si="3"/>
        <v>0.6701615687</v>
      </c>
    </row>
    <row r="3603">
      <c r="A3603" s="61">
        <v>1.513255025E9</v>
      </c>
      <c r="B3603" s="61">
        <v>1.0</v>
      </c>
      <c r="C3603" s="61">
        <v>794.0</v>
      </c>
      <c r="D3603" s="57" t="s">
        <v>377</v>
      </c>
      <c r="E3603" s="62" t="str">
        <f t="shared" si="1"/>
        <v>Control</v>
      </c>
      <c r="F3603" s="53" t="str">
        <f t="shared" si="2"/>
        <v>Beijing_1</v>
      </c>
      <c r="G3603" s="53">
        <f t="shared" si="3"/>
        <v>0.2444707035</v>
      </c>
    </row>
    <row r="3604">
      <c r="A3604" s="61">
        <v>1.513940903E9</v>
      </c>
      <c r="B3604" s="61">
        <v>1.0</v>
      </c>
      <c r="C3604" s="61">
        <v>831.0</v>
      </c>
      <c r="D3604" s="57" t="s">
        <v>377</v>
      </c>
      <c r="E3604" s="62" t="str">
        <f t="shared" si="1"/>
        <v>Control</v>
      </c>
      <c r="F3604" s="53" t="str">
        <f t="shared" si="2"/>
        <v>Beijing_1</v>
      </c>
      <c r="G3604" s="53">
        <f t="shared" si="3"/>
        <v>0.06772317667</v>
      </c>
    </row>
    <row r="3605">
      <c r="A3605" s="61">
        <v>1.517115623E9</v>
      </c>
      <c r="B3605" s="61">
        <v>1.0</v>
      </c>
      <c r="C3605" s="61">
        <v>991.0</v>
      </c>
      <c r="D3605" s="57" t="s">
        <v>377</v>
      </c>
      <c r="E3605" s="62" t="str">
        <f t="shared" si="1"/>
        <v>Control</v>
      </c>
      <c r="F3605" s="53" t="str">
        <f t="shared" si="2"/>
        <v>Beijing_1</v>
      </c>
      <c r="G3605" s="53">
        <f t="shared" si="3"/>
        <v>0.8395001055</v>
      </c>
    </row>
    <row r="3606">
      <c r="A3606" s="61">
        <v>1.519252785E9</v>
      </c>
      <c r="B3606" s="61">
        <v>1.0</v>
      </c>
      <c r="C3606" s="61">
        <v>3875.0</v>
      </c>
      <c r="D3606" s="57" t="s">
        <v>377</v>
      </c>
      <c r="E3606" s="62" t="str">
        <f t="shared" si="1"/>
        <v>Control</v>
      </c>
      <c r="F3606" s="53" t="str">
        <f t="shared" si="2"/>
        <v>Beijing_1</v>
      </c>
      <c r="G3606" s="53">
        <f t="shared" si="3"/>
        <v>0.8608628455</v>
      </c>
    </row>
    <row r="3607">
      <c r="A3607" s="61">
        <v>1.518993708E9</v>
      </c>
      <c r="B3607" s="61">
        <v>1.0</v>
      </c>
      <c r="C3607" s="61">
        <v>1552.0</v>
      </c>
      <c r="D3607" s="57" t="s">
        <v>377</v>
      </c>
      <c r="E3607" s="62" t="str">
        <f t="shared" si="1"/>
        <v>Control</v>
      </c>
      <c r="F3607" s="53" t="str">
        <f t="shared" si="2"/>
        <v>Beijing_1</v>
      </c>
      <c r="G3607" s="53">
        <f t="shared" si="3"/>
        <v>0.4314691105</v>
      </c>
    </row>
    <row r="3608">
      <c r="A3608" s="61">
        <v>1.513116423E9</v>
      </c>
      <c r="B3608" s="61">
        <v>1.0</v>
      </c>
      <c r="C3608" s="61">
        <v>571.0</v>
      </c>
      <c r="D3608" s="57" t="s">
        <v>377</v>
      </c>
      <c r="E3608" s="62" t="str">
        <f t="shared" si="1"/>
        <v>Control</v>
      </c>
      <c r="F3608" s="53" t="str">
        <f t="shared" si="2"/>
        <v>Beijing_1</v>
      </c>
      <c r="G3608" s="53">
        <f t="shared" si="3"/>
        <v>0.06685617296</v>
      </c>
    </row>
    <row r="3609">
      <c r="A3609" s="61">
        <v>1.516063238E9</v>
      </c>
      <c r="B3609" s="61">
        <v>1.0</v>
      </c>
      <c r="C3609" s="61">
        <v>237.0</v>
      </c>
      <c r="D3609" s="57" t="s">
        <v>377</v>
      </c>
      <c r="E3609" s="62" t="str">
        <f t="shared" si="1"/>
        <v>Control</v>
      </c>
      <c r="F3609" s="53" t="str">
        <f t="shared" si="2"/>
        <v>Beijing_1</v>
      </c>
      <c r="G3609" s="53">
        <f t="shared" si="3"/>
        <v>0.09353678843</v>
      </c>
    </row>
    <row r="3610">
      <c r="A3610" s="61">
        <v>1.511443348E9</v>
      </c>
      <c r="B3610" s="61">
        <v>1.0</v>
      </c>
      <c r="C3610" s="61">
        <v>4458.0</v>
      </c>
      <c r="D3610" s="57" t="s">
        <v>377</v>
      </c>
      <c r="E3610" s="62" t="str">
        <f t="shared" si="1"/>
        <v>Control</v>
      </c>
      <c r="F3610" s="53" t="str">
        <f t="shared" si="2"/>
        <v>Beijing_1</v>
      </c>
      <c r="G3610" s="53">
        <f t="shared" si="3"/>
        <v>0.2592062184</v>
      </c>
    </row>
    <row r="3611">
      <c r="A3611" s="61">
        <v>1.511771588E9</v>
      </c>
      <c r="B3611" s="61">
        <v>1.0</v>
      </c>
      <c r="C3611" s="61">
        <v>3441.0</v>
      </c>
      <c r="D3611" s="57" t="s">
        <v>377</v>
      </c>
      <c r="E3611" s="62" t="str">
        <f t="shared" si="1"/>
        <v>Control</v>
      </c>
      <c r="F3611" s="53" t="str">
        <f t="shared" si="2"/>
        <v>Beijing_1</v>
      </c>
      <c r="G3611" s="53">
        <f t="shared" si="3"/>
        <v>0.488028894</v>
      </c>
    </row>
    <row r="3612">
      <c r="A3612" s="61">
        <v>1.516156355E9</v>
      </c>
      <c r="B3612" s="61">
        <v>1.0</v>
      </c>
      <c r="C3612" s="61">
        <v>4450.0</v>
      </c>
      <c r="D3612" s="57" t="s">
        <v>377</v>
      </c>
      <c r="E3612" s="62" t="str">
        <f t="shared" si="1"/>
        <v>Control</v>
      </c>
      <c r="F3612" s="53" t="str">
        <f t="shared" si="2"/>
        <v>Beijing_1</v>
      </c>
      <c r="G3612" s="53">
        <f t="shared" si="3"/>
        <v>0.8475365984</v>
      </c>
    </row>
    <row r="3613">
      <c r="A3613" s="61">
        <v>1.518011486E9</v>
      </c>
      <c r="B3613" s="61">
        <v>1.0</v>
      </c>
      <c r="C3613" s="61">
        <v>3001.0</v>
      </c>
      <c r="D3613" s="57" t="s">
        <v>377</v>
      </c>
      <c r="E3613" s="62" t="str">
        <f t="shared" si="1"/>
        <v>Control</v>
      </c>
      <c r="F3613" s="53" t="str">
        <f t="shared" si="2"/>
        <v>Beijing_1</v>
      </c>
      <c r="G3613" s="53">
        <f t="shared" si="3"/>
        <v>0.451464466</v>
      </c>
    </row>
    <row r="3614">
      <c r="A3614" s="61">
        <v>1.516032828E9</v>
      </c>
      <c r="B3614" s="61">
        <v>1.0</v>
      </c>
      <c r="C3614" s="61">
        <v>1275.0</v>
      </c>
      <c r="D3614" s="57" t="s">
        <v>377</v>
      </c>
      <c r="E3614" s="62" t="str">
        <f t="shared" si="1"/>
        <v>Control</v>
      </c>
      <c r="F3614" s="53" t="str">
        <f t="shared" si="2"/>
        <v>Beijing_1</v>
      </c>
      <c r="G3614" s="53">
        <f t="shared" si="3"/>
        <v>0.5153478761</v>
      </c>
    </row>
    <row r="3615">
      <c r="A3615" s="61">
        <v>1.517060825E9</v>
      </c>
      <c r="B3615" s="61">
        <v>1.0</v>
      </c>
      <c r="C3615" s="61">
        <v>3433.0</v>
      </c>
      <c r="D3615" s="57" t="s">
        <v>377</v>
      </c>
      <c r="E3615" s="62" t="str">
        <f t="shared" si="1"/>
        <v>Control</v>
      </c>
      <c r="F3615" s="53" t="str">
        <f t="shared" si="2"/>
        <v>Beijing_1</v>
      </c>
      <c r="G3615" s="53">
        <f t="shared" si="3"/>
        <v>0.5041171202</v>
      </c>
    </row>
    <row r="3616">
      <c r="A3616" s="61">
        <v>1.516258176E9</v>
      </c>
      <c r="B3616" s="61">
        <v>1.0</v>
      </c>
      <c r="C3616" s="61">
        <v>2369.0</v>
      </c>
      <c r="D3616" s="57" t="s">
        <v>377</v>
      </c>
      <c r="E3616" s="62" t="str">
        <f t="shared" si="1"/>
        <v>Control</v>
      </c>
      <c r="F3616" s="53" t="str">
        <f t="shared" si="2"/>
        <v>Beijing_1</v>
      </c>
      <c r="G3616" s="53">
        <f t="shared" si="3"/>
        <v>0.5113229848</v>
      </c>
    </row>
    <row r="3617">
      <c r="A3617" s="61">
        <v>1.513244579E9</v>
      </c>
      <c r="B3617" s="61">
        <v>1.0</v>
      </c>
      <c r="C3617" s="61">
        <v>850.0</v>
      </c>
      <c r="D3617" s="57" t="s">
        <v>377</v>
      </c>
      <c r="E3617" s="62" t="str">
        <f t="shared" si="1"/>
        <v>Control</v>
      </c>
      <c r="F3617" s="53" t="str">
        <f t="shared" si="2"/>
        <v>Beijing_1</v>
      </c>
      <c r="G3617" s="53">
        <f t="shared" si="3"/>
        <v>0.7863017945</v>
      </c>
    </row>
    <row r="3618">
      <c r="A3618" s="61">
        <v>1.512265168E9</v>
      </c>
      <c r="B3618" s="61">
        <v>1.0</v>
      </c>
      <c r="C3618" s="61">
        <v>1012.0</v>
      </c>
      <c r="D3618" s="57" t="s">
        <v>377</v>
      </c>
      <c r="E3618" s="62" t="str">
        <f t="shared" si="1"/>
        <v>Control</v>
      </c>
      <c r="F3618" s="53" t="str">
        <f t="shared" si="2"/>
        <v>Beijing_1</v>
      </c>
      <c r="G3618" s="53">
        <f t="shared" si="3"/>
        <v>0.632738998</v>
      </c>
    </row>
    <row r="3619">
      <c r="A3619" s="61">
        <v>1.516104118E9</v>
      </c>
      <c r="B3619" s="61">
        <v>1.0</v>
      </c>
      <c r="C3619" s="61">
        <v>1752.0</v>
      </c>
      <c r="D3619" s="57" t="s">
        <v>377</v>
      </c>
      <c r="E3619" s="62" t="str">
        <f t="shared" si="1"/>
        <v>Control</v>
      </c>
      <c r="F3619" s="53" t="str">
        <f t="shared" si="2"/>
        <v>Beijing_1</v>
      </c>
      <c r="G3619" s="53">
        <f t="shared" si="3"/>
        <v>0.6770757943</v>
      </c>
    </row>
    <row r="3620">
      <c r="A3620" s="61">
        <v>1.512495576E9</v>
      </c>
      <c r="B3620" s="61">
        <v>1.0</v>
      </c>
      <c r="C3620" s="61">
        <v>800.0</v>
      </c>
      <c r="D3620" s="57" t="s">
        <v>377</v>
      </c>
      <c r="E3620" s="62" t="str">
        <f t="shared" si="1"/>
        <v>Control</v>
      </c>
      <c r="F3620" s="53" t="str">
        <f t="shared" si="2"/>
        <v>Beijing_1</v>
      </c>
      <c r="G3620" s="53">
        <f t="shared" si="3"/>
        <v>0.8119192764</v>
      </c>
    </row>
    <row r="3621">
      <c r="A3621" s="61">
        <v>1.517234594E9</v>
      </c>
      <c r="B3621" s="61">
        <v>1.0</v>
      </c>
      <c r="C3621" s="61">
        <v>3051.0</v>
      </c>
      <c r="D3621" s="57" t="s">
        <v>377</v>
      </c>
      <c r="E3621" s="62" t="str">
        <f t="shared" si="1"/>
        <v>Control</v>
      </c>
      <c r="F3621" s="53" t="str">
        <f t="shared" si="2"/>
        <v>Beijing_1</v>
      </c>
      <c r="G3621" s="53">
        <f t="shared" si="3"/>
        <v>0.2337526442</v>
      </c>
    </row>
    <row r="3622">
      <c r="A3622" s="61">
        <v>1.512892769E9</v>
      </c>
      <c r="B3622" s="61">
        <v>1.0</v>
      </c>
      <c r="C3622" s="61">
        <v>680.0</v>
      </c>
      <c r="D3622" s="57" t="s">
        <v>377</v>
      </c>
      <c r="E3622" s="62" t="str">
        <f t="shared" si="1"/>
        <v>Control</v>
      </c>
      <c r="F3622" s="53" t="str">
        <f t="shared" si="2"/>
        <v>Beijing_1</v>
      </c>
      <c r="G3622" s="53">
        <f t="shared" si="3"/>
        <v>0.6374851495</v>
      </c>
    </row>
    <row r="3623">
      <c r="A3623" s="61">
        <v>1.512035763E9</v>
      </c>
      <c r="B3623" s="61">
        <v>1.0</v>
      </c>
      <c r="C3623" s="61">
        <v>21.0</v>
      </c>
      <c r="D3623" s="57" t="s">
        <v>377</v>
      </c>
      <c r="E3623" s="62" t="str">
        <f t="shared" si="1"/>
        <v>Control</v>
      </c>
      <c r="F3623" s="53" t="str">
        <f t="shared" si="2"/>
        <v>Beijing_1</v>
      </c>
      <c r="G3623" s="53">
        <f t="shared" si="3"/>
        <v>0.09180594741</v>
      </c>
    </row>
    <row r="3624">
      <c r="A3624" s="61">
        <v>1.514320049E9</v>
      </c>
      <c r="B3624" s="61">
        <v>1.0</v>
      </c>
      <c r="C3624" s="61">
        <v>608.0</v>
      </c>
      <c r="D3624" s="57" t="s">
        <v>377</v>
      </c>
      <c r="E3624" s="62" t="str">
        <f t="shared" si="1"/>
        <v>Control</v>
      </c>
      <c r="F3624" s="53" t="str">
        <f t="shared" si="2"/>
        <v>Beijing_1</v>
      </c>
      <c r="G3624" s="53">
        <f t="shared" si="3"/>
        <v>0.7835134613</v>
      </c>
    </row>
    <row r="3625">
      <c r="A3625" s="61">
        <v>1.516890815E9</v>
      </c>
      <c r="B3625" s="61">
        <v>1.0</v>
      </c>
      <c r="C3625" s="61">
        <v>984.0</v>
      </c>
      <c r="D3625" s="57" t="s">
        <v>377</v>
      </c>
      <c r="E3625" s="62" t="str">
        <f t="shared" si="1"/>
        <v>Control</v>
      </c>
      <c r="F3625" s="53" t="str">
        <f t="shared" si="2"/>
        <v>Beijing_1</v>
      </c>
      <c r="G3625" s="53">
        <f t="shared" si="3"/>
        <v>0.651770989</v>
      </c>
    </row>
    <row r="3626">
      <c r="A3626" s="61">
        <v>1.511590803E9</v>
      </c>
      <c r="B3626" s="61">
        <v>1.0</v>
      </c>
      <c r="C3626" s="61">
        <v>1928.0</v>
      </c>
      <c r="D3626" s="57" t="s">
        <v>377</v>
      </c>
      <c r="E3626" s="62" t="str">
        <f t="shared" si="1"/>
        <v>Control</v>
      </c>
      <c r="F3626" s="53" t="str">
        <f t="shared" si="2"/>
        <v>Beijing_1</v>
      </c>
      <c r="G3626" s="53">
        <f t="shared" si="3"/>
        <v>0.7567664295</v>
      </c>
    </row>
    <row r="3627">
      <c r="A3627" s="61">
        <v>1.512383838E9</v>
      </c>
      <c r="B3627" s="61">
        <v>1.0</v>
      </c>
      <c r="C3627" s="61">
        <v>2018.0</v>
      </c>
      <c r="D3627" s="57" t="s">
        <v>377</v>
      </c>
      <c r="E3627" s="62" t="str">
        <f t="shared" si="1"/>
        <v>Control</v>
      </c>
      <c r="F3627" s="53" t="str">
        <f t="shared" si="2"/>
        <v>Beijing_1</v>
      </c>
      <c r="G3627" s="53">
        <f t="shared" si="3"/>
        <v>0.1481429188</v>
      </c>
    </row>
    <row r="3628">
      <c r="A3628" s="61">
        <v>1.514784755E9</v>
      </c>
      <c r="B3628" s="61">
        <v>1.0</v>
      </c>
      <c r="C3628" s="61">
        <v>2202.0</v>
      </c>
      <c r="D3628" s="57" t="s">
        <v>377</v>
      </c>
      <c r="E3628" s="62" t="str">
        <f t="shared" si="1"/>
        <v>Control</v>
      </c>
      <c r="F3628" s="53" t="str">
        <f t="shared" si="2"/>
        <v>Beijing_1</v>
      </c>
      <c r="G3628" s="53">
        <f t="shared" si="3"/>
        <v>0.133258026</v>
      </c>
    </row>
    <row r="3629">
      <c r="A3629" s="61">
        <v>1.515662769E9</v>
      </c>
      <c r="B3629" s="61">
        <v>1.0</v>
      </c>
      <c r="C3629" s="61">
        <v>373.0</v>
      </c>
      <c r="D3629" s="57" t="s">
        <v>377</v>
      </c>
      <c r="E3629" s="62" t="str">
        <f t="shared" si="1"/>
        <v>Control</v>
      </c>
      <c r="F3629" s="53" t="str">
        <f t="shared" si="2"/>
        <v>Beijing_1</v>
      </c>
      <c r="G3629" s="53">
        <f t="shared" si="3"/>
        <v>0.5186532306</v>
      </c>
    </row>
    <row r="3630">
      <c r="A3630" s="61">
        <v>1.516455534E9</v>
      </c>
      <c r="B3630" s="61">
        <v>1.0</v>
      </c>
      <c r="C3630" s="61">
        <v>2196.0</v>
      </c>
      <c r="D3630" s="57" t="s">
        <v>377</v>
      </c>
      <c r="E3630" s="62" t="str">
        <f t="shared" si="1"/>
        <v>Control</v>
      </c>
      <c r="F3630" s="53" t="str">
        <f t="shared" si="2"/>
        <v>Beijing_1</v>
      </c>
      <c r="G3630" s="53">
        <f t="shared" si="3"/>
        <v>0.2719985879</v>
      </c>
    </row>
    <row r="3631">
      <c r="A3631" s="61">
        <v>1.519060448E9</v>
      </c>
      <c r="B3631" s="61">
        <v>1.0</v>
      </c>
      <c r="C3631" s="61">
        <v>2675.0</v>
      </c>
      <c r="D3631" s="57" t="s">
        <v>377</v>
      </c>
      <c r="E3631" s="62" t="str">
        <f t="shared" si="1"/>
        <v>Control</v>
      </c>
      <c r="F3631" s="53" t="str">
        <f t="shared" si="2"/>
        <v>Beijing_1</v>
      </c>
      <c r="G3631" s="53">
        <f t="shared" si="3"/>
        <v>0.1724404785</v>
      </c>
    </row>
    <row r="3632">
      <c r="A3632" s="61">
        <v>1.511574826E9</v>
      </c>
      <c r="B3632" s="61">
        <v>1.0</v>
      </c>
      <c r="C3632" s="61">
        <v>673.0</v>
      </c>
      <c r="D3632" s="57" t="s">
        <v>377</v>
      </c>
      <c r="E3632" s="62" t="str">
        <f t="shared" si="1"/>
        <v>Control</v>
      </c>
      <c r="F3632" s="53" t="str">
        <f t="shared" si="2"/>
        <v>Beijing_1</v>
      </c>
      <c r="G3632" s="53">
        <f t="shared" si="3"/>
        <v>0.5503888493</v>
      </c>
    </row>
    <row r="3633">
      <c r="A3633" s="61">
        <v>1.518923957E9</v>
      </c>
      <c r="B3633" s="61">
        <v>1.0</v>
      </c>
      <c r="C3633" s="61">
        <v>150.0</v>
      </c>
      <c r="D3633" s="57" t="s">
        <v>377</v>
      </c>
      <c r="E3633" s="62" t="str">
        <f t="shared" si="1"/>
        <v>Control</v>
      </c>
      <c r="F3633" s="53" t="str">
        <f t="shared" si="2"/>
        <v>Beijing_1</v>
      </c>
      <c r="G3633" s="53">
        <f t="shared" si="3"/>
        <v>0.6723979346</v>
      </c>
    </row>
    <row r="3634">
      <c r="A3634" s="61">
        <v>1.519495424E9</v>
      </c>
      <c r="B3634" s="61">
        <v>1.0</v>
      </c>
      <c r="C3634" s="61">
        <v>576.0</v>
      </c>
      <c r="D3634" s="57" t="s">
        <v>377</v>
      </c>
      <c r="E3634" s="62" t="str">
        <f t="shared" si="1"/>
        <v>Control</v>
      </c>
      <c r="F3634" s="53" t="str">
        <f t="shared" si="2"/>
        <v>Beijing_1</v>
      </c>
      <c r="G3634" s="53">
        <f t="shared" si="3"/>
        <v>0.3501099676</v>
      </c>
    </row>
    <row r="3635">
      <c r="A3635" s="61">
        <v>1.516212016E9</v>
      </c>
      <c r="B3635" s="61">
        <v>1.0</v>
      </c>
      <c r="C3635" s="61">
        <v>644.0</v>
      </c>
      <c r="D3635" s="57" t="s">
        <v>377</v>
      </c>
      <c r="E3635" s="62" t="str">
        <f t="shared" si="1"/>
        <v>Control</v>
      </c>
      <c r="F3635" s="53" t="str">
        <f t="shared" si="2"/>
        <v>Beijing_1</v>
      </c>
      <c r="G3635" s="53">
        <f t="shared" si="3"/>
        <v>0.7083893968</v>
      </c>
    </row>
    <row r="3636">
      <c r="A3636" s="61">
        <v>1.519081815E9</v>
      </c>
      <c r="B3636" s="61">
        <v>1.0</v>
      </c>
      <c r="C3636" s="61">
        <v>1884.0</v>
      </c>
      <c r="D3636" s="57" t="s">
        <v>377</v>
      </c>
      <c r="E3636" s="62" t="str">
        <f t="shared" si="1"/>
        <v>Control</v>
      </c>
      <c r="F3636" s="53" t="str">
        <f t="shared" si="2"/>
        <v>Beijing_1</v>
      </c>
      <c r="G3636" s="53">
        <f t="shared" si="3"/>
        <v>0.1752991702</v>
      </c>
    </row>
    <row r="3637">
      <c r="A3637" s="61">
        <v>1.519089909E9</v>
      </c>
      <c r="B3637" s="61">
        <v>1.0</v>
      </c>
      <c r="C3637" s="61">
        <v>3010.0</v>
      </c>
      <c r="D3637" s="57" t="s">
        <v>377</v>
      </c>
      <c r="E3637" s="62" t="str">
        <f t="shared" si="1"/>
        <v>Control</v>
      </c>
      <c r="F3637" s="53" t="str">
        <f t="shared" si="2"/>
        <v>Beijing_1</v>
      </c>
      <c r="G3637" s="53">
        <f t="shared" si="3"/>
        <v>0.3302063981</v>
      </c>
    </row>
    <row r="3638">
      <c r="A3638" s="61">
        <v>1.516559093E9</v>
      </c>
      <c r="B3638" s="61">
        <v>1.0</v>
      </c>
      <c r="C3638" s="61">
        <v>3129.0</v>
      </c>
      <c r="D3638" s="57" t="s">
        <v>377</v>
      </c>
      <c r="E3638" s="62" t="str">
        <f t="shared" si="1"/>
        <v>Control</v>
      </c>
      <c r="F3638" s="53" t="str">
        <f t="shared" si="2"/>
        <v>Beijing_1</v>
      </c>
      <c r="G3638" s="53">
        <f t="shared" si="3"/>
        <v>0.4502552058</v>
      </c>
    </row>
    <row r="3639">
      <c r="A3639" s="61">
        <v>1.516811783E9</v>
      </c>
      <c r="B3639" s="61">
        <v>1.0</v>
      </c>
      <c r="C3639" s="61">
        <v>2708.0</v>
      </c>
      <c r="D3639" s="57" t="s">
        <v>377</v>
      </c>
      <c r="E3639" s="62" t="str">
        <f t="shared" si="1"/>
        <v>Control</v>
      </c>
      <c r="F3639" s="53" t="str">
        <f t="shared" si="2"/>
        <v>Beijing_1</v>
      </c>
      <c r="G3639" s="53">
        <f t="shared" si="3"/>
        <v>0.3463539574</v>
      </c>
    </row>
    <row r="3640">
      <c r="A3640" s="61">
        <v>1.515299155E9</v>
      </c>
      <c r="B3640" s="61">
        <v>1.0</v>
      </c>
      <c r="C3640" s="61">
        <v>2650.0</v>
      </c>
      <c r="D3640" s="57" t="s">
        <v>377</v>
      </c>
      <c r="E3640" s="62" t="str">
        <f t="shared" si="1"/>
        <v>Control</v>
      </c>
      <c r="F3640" s="53" t="str">
        <f t="shared" si="2"/>
        <v>Beijing_1</v>
      </c>
      <c r="G3640" s="53">
        <f t="shared" si="3"/>
        <v>0.2189554136</v>
      </c>
    </row>
    <row r="3641">
      <c r="A3641" s="61">
        <v>1.513135143E9</v>
      </c>
      <c r="B3641" s="61">
        <v>1.0</v>
      </c>
      <c r="C3641" s="61">
        <v>134.0</v>
      </c>
      <c r="D3641" s="57" t="s">
        <v>377</v>
      </c>
      <c r="E3641" s="62" t="str">
        <f t="shared" si="1"/>
        <v>Control</v>
      </c>
      <c r="F3641" s="53" t="str">
        <f t="shared" si="2"/>
        <v>Beijing_1</v>
      </c>
      <c r="G3641" s="53">
        <f t="shared" si="3"/>
        <v>0.76938039</v>
      </c>
    </row>
    <row r="3642">
      <c r="A3642" s="61">
        <v>1.515588286E9</v>
      </c>
      <c r="B3642" s="61">
        <v>1.0</v>
      </c>
      <c r="C3642" s="61">
        <v>629.0</v>
      </c>
      <c r="D3642" s="57" t="s">
        <v>377</v>
      </c>
      <c r="E3642" s="62" t="str">
        <f t="shared" si="1"/>
        <v>Control</v>
      </c>
      <c r="F3642" s="53" t="str">
        <f t="shared" si="2"/>
        <v>Beijing_1</v>
      </c>
      <c r="G3642" s="53">
        <f t="shared" si="3"/>
        <v>0.3534812626</v>
      </c>
    </row>
    <row r="3643">
      <c r="A3643" s="61">
        <v>1.516643778E9</v>
      </c>
      <c r="B3643" s="61">
        <v>1.0</v>
      </c>
      <c r="C3643" s="61">
        <v>3224.0</v>
      </c>
      <c r="D3643" s="57" t="s">
        <v>377</v>
      </c>
      <c r="E3643" s="62" t="str">
        <f t="shared" si="1"/>
        <v>Control</v>
      </c>
      <c r="F3643" s="53" t="str">
        <f t="shared" si="2"/>
        <v>Beijing_1</v>
      </c>
      <c r="G3643" s="53">
        <f t="shared" si="3"/>
        <v>0.7210178021</v>
      </c>
    </row>
    <row r="3644">
      <c r="A3644" s="61">
        <v>1.514802447E9</v>
      </c>
      <c r="B3644" s="61">
        <v>1.0</v>
      </c>
      <c r="C3644" s="61">
        <v>755.0</v>
      </c>
      <c r="D3644" s="57" t="s">
        <v>377</v>
      </c>
      <c r="E3644" s="62" t="str">
        <f t="shared" si="1"/>
        <v>Control</v>
      </c>
      <c r="F3644" s="53" t="str">
        <f t="shared" si="2"/>
        <v>Beijing_1</v>
      </c>
      <c r="G3644" s="53">
        <f t="shared" si="3"/>
        <v>0.1263624828</v>
      </c>
    </row>
    <row r="3645">
      <c r="A3645" s="61">
        <v>1.513712218E9</v>
      </c>
      <c r="B3645" s="61">
        <v>1.0</v>
      </c>
      <c r="C3645" s="61">
        <v>2373.0</v>
      </c>
      <c r="D3645" s="57" t="s">
        <v>377</v>
      </c>
      <c r="E3645" s="62" t="str">
        <f t="shared" si="1"/>
        <v>Control</v>
      </c>
      <c r="F3645" s="53" t="str">
        <f t="shared" si="2"/>
        <v>Beijing_1</v>
      </c>
      <c r="G3645" s="53">
        <f t="shared" si="3"/>
        <v>0.8995055457</v>
      </c>
    </row>
    <row r="3646">
      <c r="A3646" s="61">
        <v>1.513412857E9</v>
      </c>
      <c r="B3646" s="61">
        <v>1.0</v>
      </c>
      <c r="C3646" s="61">
        <v>2890.0</v>
      </c>
      <c r="D3646" s="57" t="s">
        <v>377</v>
      </c>
      <c r="E3646" s="62" t="str">
        <f t="shared" si="1"/>
        <v>Control</v>
      </c>
      <c r="F3646" s="53" t="str">
        <f t="shared" si="2"/>
        <v>Beijing_1</v>
      </c>
      <c r="G3646" s="53">
        <f t="shared" si="3"/>
        <v>0.469307237</v>
      </c>
    </row>
    <row r="3647">
      <c r="A3647" s="61">
        <v>1.511579025E9</v>
      </c>
      <c r="B3647" s="61">
        <v>1.0</v>
      </c>
      <c r="C3647" s="61">
        <v>1971.0</v>
      </c>
      <c r="D3647" s="57" t="s">
        <v>377</v>
      </c>
      <c r="E3647" s="62" t="str">
        <f t="shared" si="1"/>
        <v>Control</v>
      </c>
      <c r="F3647" s="53" t="str">
        <f t="shared" si="2"/>
        <v>Beijing_1</v>
      </c>
      <c r="G3647" s="53">
        <f t="shared" si="3"/>
        <v>0.4838879518</v>
      </c>
    </row>
    <row r="3648">
      <c r="A3648" s="61">
        <v>1.517203987E9</v>
      </c>
      <c r="B3648" s="61">
        <v>1.0</v>
      </c>
      <c r="C3648" s="61">
        <v>3031.0</v>
      </c>
      <c r="D3648" s="57" t="s">
        <v>377</v>
      </c>
      <c r="E3648" s="62" t="str">
        <f t="shared" si="1"/>
        <v>Control</v>
      </c>
      <c r="F3648" s="53" t="str">
        <f t="shared" si="2"/>
        <v>Beijing_1</v>
      </c>
      <c r="G3648" s="53">
        <f t="shared" si="3"/>
        <v>0.7373556355</v>
      </c>
    </row>
    <row r="3649">
      <c r="A3649" s="61">
        <v>1.518323234E9</v>
      </c>
      <c r="B3649" s="61">
        <v>1.0</v>
      </c>
      <c r="C3649" s="61">
        <v>2873.0</v>
      </c>
      <c r="D3649" s="57" t="s">
        <v>377</v>
      </c>
      <c r="E3649" s="62" t="str">
        <f t="shared" si="1"/>
        <v>Control</v>
      </c>
      <c r="F3649" s="53" t="str">
        <f t="shared" si="2"/>
        <v>Beijing_1</v>
      </c>
      <c r="G3649" s="53">
        <f t="shared" si="3"/>
        <v>0.7106926484</v>
      </c>
    </row>
    <row r="3650">
      <c r="A3650" s="61">
        <v>1.519581154E9</v>
      </c>
      <c r="B3650" s="61">
        <v>1.0</v>
      </c>
      <c r="C3650" s="61">
        <v>775.0</v>
      </c>
      <c r="D3650" s="57" t="s">
        <v>377</v>
      </c>
      <c r="E3650" s="62" t="str">
        <f t="shared" si="1"/>
        <v>Control</v>
      </c>
      <c r="F3650" s="53" t="str">
        <f t="shared" si="2"/>
        <v>Beijing_1</v>
      </c>
      <c r="G3650" s="53">
        <f t="shared" si="3"/>
        <v>0.8358741816</v>
      </c>
    </row>
    <row r="3651">
      <c r="A3651" s="61">
        <v>1.519520726E9</v>
      </c>
      <c r="B3651" s="61">
        <v>1.0</v>
      </c>
      <c r="C3651" s="61">
        <v>114.0</v>
      </c>
      <c r="D3651" s="57" t="s">
        <v>377</v>
      </c>
      <c r="E3651" s="62" t="str">
        <f t="shared" si="1"/>
        <v>Control</v>
      </c>
      <c r="F3651" s="53" t="str">
        <f t="shared" si="2"/>
        <v>Beijing_1</v>
      </c>
      <c r="G3651" s="53">
        <f t="shared" si="3"/>
        <v>0.6402139686</v>
      </c>
    </row>
    <row r="3652">
      <c r="A3652" s="61">
        <v>1.519728346E9</v>
      </c>
      <c r="B3652" s="61">
        <v>1.0</v>
      </c>
      <c r="C3652" s="61">
        <v>1073.0</v>
      </c>
      <c r="D3652" s="57" t="s">
        <v>377</v>
      </c>
      <c r="E3652" s="62" t="str">
        <f t="shared" si="1"/>
        <v>Control</v>
      </c>
      <c r="F3652" s="53" t="str">
        <f t="shared" si="2"/>
        <v>Beijing_1</v>
      </c>
      <c r="G3652" s="53">
        <f t="shared" si="3"/>
        <v>0.6138174087</v>
      </c>
    </row>
    <row r="3653">
      <c r="A3653" s="61">
        <v>1.516768307E9</v>
      </c>
      <c r="B3653" s="61">
        <v>1.0</v>
      </c>
      <c r="C3653" s="61">
        <v>107.0</v>
      </c>
      <c r="D3653" s="57" t="s">
        <v>377</v>
      </c>
      <c r="E3653" s="62" t="str">
        <f t="shared" si="1"/>
        <v>Control</v>
      </c>
      <c r="F3653" s="53" t="str">
        <f t="shared" si="2"/>
        <v>Beijing_1</v>
      </c>
      <c r="G3653" s="53">
        <f t="shared" si="3"/>
        <v>0.2437808046</v>
      </c>
    </row>
    <row r="3654">
      <c r="A3654" s="61">
        <v>1.517140258E9</v>
      </c>
      <c r="B3654" s="61">
        <v>1.0</v>
      </c>
      <c r="C3654" s="61">
        <v>1752.0</v>
      </c>
      <c r="D3654" s="57" t="s">
        <v>377</v>
      </c>
      <c r="E3654" s="62" t="str">
        <f t="shared" si="1"/>
        <v>Control</v>
      </c>
      <c r="F3654" s="53" t="str">
        <f t="shared" si="2"/>
        <v>Beijing_1</v>
      </c>
      <c r="G3654" s="53">
        <f t="shared" si="3"/>
        <v>0.1492669733</v>
      </c>
    </row>
    <row r="3655">
      <c r="A3655" s="61">
        <v>1.517230435E9</v>
      </c>
      <c r="B3655" s="61">
        <v>1.0</v>
      </c>
      <c r="C3655" s="61">
        <v>1524.0</v>
      </c>
      <c r="D3655" s="57" t="s">
        <v>377</v>
      </c>
      <c r="E3655" s="62" t="str">
        <f t="shared" si="1"/>
        <v>Control</v>
      </c>
      <c r="F3655" s="53" t="str">
        <f t="shared" si="2"/>
        <v>Beijing_1</v>
      </c>
      <c r="G3655" s="53">
        <f t="shared" si="3"/>
        <v>0.6291371658</v>
      </c>
    </row>
    <row r="3656">
      <c r="A3656" s="61">
        <v>1.518960767E9</v>
      </c>
      <c r="B3656" s="61">
        <v>1.0</v>
      </c>
      <c r="C3656" s="61">
        <v>2787.0</v>
      </c>
      <c r="D3656" s="57" t="s">
        <v>377</v>
      </c>
      <c r="E3656" s="62" t="str">
        <f t="shared" si="1"/>
        <v>Control</v>
      </c>
      <c r="F3656" s="53" t="str">
        <f t="shared" si="2"/>
        <v>Beijing_1</v>
      </c>
      <c r="G3656" s="53">
        <f t="shared" si="3"/>
        <v>0.07448723902</v>
      </c>
    </row>
    <row r="3657">
      <c r="A3657" s="61">
        <v>1.512658529E9</v>
      </c>
      <c r="B3657" s="61">
        <v>1.0</v>
      </c>
      <c r="C3657" s="61">
        <v>1904.0</v>
      </c>
      <c r="D3657" s="57" t="s">
        <v>377</v>
      </c>
      <c r="E3657" s="62" t="str">
        <f t="shared" si="1"/>
        <v>Control</v>
      </c>
      <c r="F3657" s="53" t="str">
        <f t="shared" si="2"/>
        <v>Beijing_1</v>
      </c>
      <c r="G3657" s="53">
        <f t="shared" si="3"/>
        <v>0.2957903523</v>
      </c>
    </row>
    <row r="3658">
      <c r="A3658" s="61">
        <v>1.513224028E9</v>
      </c>
      <c r="B3658" s="61">
        <v>1.0</v>
      </c>
      <c r="C3658" s="61">
        <v>1998.0</v>
      </c>
      <c r="D3658" s="57" t="s">
        <v>377</v>
      </c>
      <c r="E3658" s="62" t="str">
        <f t="shared" si="1"/>
        <v>Control</v>
      </c>
      <c r="F3658" s="53" t="str">
        <f t="shared" si="2"/>
        <v>Beijing_1</v>
      </c>
      <c r="G3658" s="53">
        <f t="shared" si="3"/>
        <v>0.2328051598</v>
      </c>
    </row>
    <row r="3659">
      <c r="A3659" s="61">
        <v>1.513091933E9</v>
      </c>
      <c r="B3659" s="61">
        <v>1.0</v>
      </c>
      <c r="C3659" s="61">
        <v>2963.0</v>
      </c>
      <c r="D3659" s="57" t="s">
        <v>377</v>
      </c>
      <c r="E3659" s="62" t="str">
        <f t="shared" si="1"/>
        <v>Control</v>
      </c>
      <c r="F3659" s="53" t="str">
        <f t="shared" si="2"/>
        <v>Beijing_1</v>
      </c>
      <c r="G3659" s="53">
        <f t="shared" si="3"/>
        <v>0.92139189</v>
      </c>
    </row>
    <row r="3660">
      <c r="A3660" s="61">
        <v>1.512897188E9</v>
      </c>
      <c r="B3660" s="61">
        <v>1.0</v>
      </c>
      <c r="C3660" s="61">
        <v>2967.0</v>
      </c>
      <c r="D3660" s="57" t="s">
        <v>377</v>
      </c>
      <c r="E3660" s="62" t="str">
        <f t="shared" si="1"/>
        <v>Control</v>
      </c>
      <c r="F3660" s="53" t="str">
        <f t="shared" si="2"/>
        <v>Beijing_1</v>
      </c>
      <c r="G3660" s="53">
        <f t="shared" si="3"/>
        <v>0.5068527443</v>
      </c>
    </row>
    <row r="3661">
      <c r="A3661" s="61">
        <v>1.515042847E9</v>
      </c>
      <c r="B3661" s="61">
        <v>1.0</v>
      </c>
      <c r="C3661" s="61">
        <v>1036.0</v>
      </c>
      <c r="D3661" s="57" t="s">
        <v>377</v>
      </c>
      <c r="E3661" s="62" t="str">
        <f t="shared" si="1"/>
        <v>Control</v>
      </c>
      <c r="F3661" s="53" t="str">
        <f t="shared" si="2"/>
        <v>Beijing_1</v>
      </c>
      <c r="G3661" s="53">
        <f t="shared" si="3"/>
        <v>0.5475453981</v>
      </c>
    </row>
    <row r="3662">
      <c r="A3662" s="61">
        <v>1.514072449E9</v>
      </c>
      <c r="B3662" s="61">
        <v>1.0</v>
      </c>
      <c r="C3662" s="61">
        <v>1261.0</v>
      </c>
      <c r="D3662" s="57" t="s">
        <v>377</v>
      </c>
      <c r="E3662" s="62" t="str">
        <f t="shared" si="1"/>
        <v>Control</v>
      </c>
      <c r="F3662" s="53" t="str">
        <f t="shared" si="2"/>
        <v>Beijing_1</v>
      </c>
      <c r="G3662" s="53">
        <f t="shared" si="3"/>
        <v>0.5885453047</v>
      </c>
    </row>
    <row r="3663">
      <c r="A3663" s="61">
        <v>1.517198027E9</v>
      </c>
      <c r="B3663" s="61">
        <v>1.0</v>
      </c>
      <c r="C3663" s="61">
        <v>1941.0</v>
      </c>
      <c r="D3663" s="57" t="s">
        <v>377</v>
      </c>
      <c r="E3663" s="62" t="str">
        <f t="shared" si="1"/>
        <v>Control</v>
      </c>
      <c r="F3663" s="53" t="str">
        <f t="shared" si="2"/>
        <v>Beijing_1</v>
      </c>
      <c r="G3663" s="53">
        <f t="shared" si="3"/>
        <v>0.7106398742</v>
      </c>
    </row>
    <row r="3664">
      <c r="A3664" s="61">
        <v>1.514323633E9</v>
      </c>
      <c r="B3664" s="61">
        <v>1.0</v>
      </c>
      <c r="C3664" s="61">
        <v>6113.0</v>
      </c>
      <c r="D3664" s="57" t="s">
        <v>377</v>
      </c>
      <c r="E3664" s="62" t="str">
        <f t="shared" si="1"/>
        <v>Control</v>
      </c>
      <c r="F3664" s="53" t="str">
        <f t="shared" si="2"/>
        <v>Beijing_1</v>
      </c>
      <c r="G3664" s="53">
        <f t="shared" si="3"/>
        <v>0.210181275</v>
      </c>
    </row>
    <row r="3665">
      <c r="A3665" s="61">
        <v>1.514675216E9</v>
      </c>
      <c r="B3665" s="61">
        <v>1.0</v>
      </c>
      <c r="C3665" s="61">
        <v>65.0</v>
      </c>
      <c r="D3665" s="57" t="s">
        <v>377</v>
      </c>
      <c r="E3665" s="62" t="str">
        <f t="shared" si="1"/>
        <v>Control</v>
      </c>
      <c r="F3665" s="53" t="str">
        <f t="shared" si="2"/>
        <v>Beijing_1</v>
      </c>
      <c r="G3665" s="53">
        <f t="shared" si="3"/>
        <v>0.1802689096</v>
      </c>
    </row>
    <row r="3666">
      <c r="A3666" s="61">
        <v>1.515475849E9</v>
      </c>
      <c r="B3666" s="61">
        <v>1.0</v>
      </c>
      <c r="C3666" s="61">
        <v>3418.0</v>
      </c>
      <c r="D3666" s="57" t="s">
        <v>377</v>
      </c>
      <c r="E3666" s="62" t="str">
        <f t="shared" si="1"/>
        <v>Control</v>
      </c>
      <c r="F3666" s="53" t="str">
        <f t="shared" si="2"/>
        <v>Beijing_1</v>
      </c>
      <c r="G3666" s="53">
        <f t="shared" si="3"/>
        <v>0.0609327097</v>
      </c>
    </row>
    <row r="3667">
      <c r="A3667" s="61">
        <v>1.514543679E9</v>
      </c>
      <c r="B3667" s="61">
        <v>1.0</v>
      </c>
      <c r="C3667" s="61">
        <v>1020.0</v>
      </c>
      <c r="D3667" s="57" t="s">
        <v>377</v>
      </c>
      <c r="E3667" s="62" t="str">
        <f t="shared" si="1"/>
        <v>Control</v>
      </c>
      <c r="F3667" s="53" t="str">
        <f t="shared" si="2"/>
        <v>Beijing_1</v>
      </c>
      <c r="G3667" s="53">
        <f t="shared" si="3"/>
        <v>0.482525076</v>
      </c>
    </row>
    <row r="3668">
      <c r="A3668" s="61">
        <v>1.517284413E9</v>
      </c>
      <c r="B3668" s="61">
        <v>1.0</v>
      </c>
      <c r="C3668" s="61">
        <v>2646.0</v>
      </c>
      <c r="D3668" s="57" t="s">
        <v>377</v>
      </c>
      <c r="E3668" s="62" t="str">
        <f t="shared" si="1"/>
        <v>Control</v>
      </c>
      <c r="F3668" s="53" t="str">
        <f t="shared" si="2"/>
        <v>Beijing_1</v>
      </c>
      <c r="G3668" s="53">
        <f t="shared" si="3"/>
        <v>0.3645709671</v>
      </c>
    </row>
    <row r="3669">
      <c r="A3669" s="61">
        <v>1.515166786E9</v>
      </c>
      <c r="B3669" s="61">
        <v>1.0</v>
      </c>
      <c r="C3669" s="61">
        <v>1943.0</v>
      </c>
      <c r="D3669" s="57" t="s">
        <v>377</v>
      </c>
      <c r="E3669" s="62" t="str">
        <f t="shared" si="1"/>
        <v>Control</v>
      </c>
      <c r="F3669" s="53" t="str">
        <f t="shared" si="2"/>
        <v>Beijing_1</v>
      </c>
      <c r="G3669" s="53">
        <f t="shared" si="3"/>
        <v>0.3340863975</v>
      </c>
    </row>
    <row r="3670">
      <c r="A3670" s="61">
        <v>1.515646238E9</v>
      </c>
      <c r="B3670" s="61">
        <v>1.0</v>
      </c>
      <c r="C3670" s="61">
        <v>2586.0</v>
      </c>
      <c r="D3670" s="57" t="s">
        <v>377</v>
      </c>
      <c r="E3670" s="62" t="str">
        <f t="shared" si="1"/>
        <v>Control</v>
      </c>
      <c r="F3670" s="53" t="str">
        <f t="shared" si="2"/>
        <v>Beijing_1</v>
      </c>
      <c r="G3670" s="53">
        <f t="shared" si="3"/>
        <v>0.1864852112</v>
      </c>
    </row>
    <row r="3671">
      <c r="A3671" s="61">
        <v>1.517503803E9</v>
      </c>
      <c r="B3671" s="61">
        <v>1.0</v>
      </c>
      <c r="C3671" s="61">
        <v>919.0</v>
      </c>
      <c r="D3671" s="57" t="s">
        <v>377</v>
      </c>
      <c r="E3671" s="62" t="str">
        <f t="shared" si="1"/>
        <v>Control</v>
      </c>
      <c r="F3671" s="53" t="str">
        <f t="shared" si="2"/>
        <v>Beijing_1</v>
      </c>
      <c r="G3671" s="53">
        <f t="shared" si="3"/>
        <v>0.8597955139</v>
      </c>
    </row>
    <row r="3672">
      <c r="A3672" s="61">
        <v>1.511345007E9</v>
      </c>
      <c r="B3672" s="61">
        <v>1.0</v>
      </c>
      <c r="C3672" s="61">
        <v>141.0</v>
      </c>
      <c r="D3672" s="57" t="s">
        <v>377</v>
      </c>
      <c r="E3672" s="62" t="str">
        <f t="shared" si="1"/>
        <v>Control</v>
      </c>
      <c r="F3672" s="53" t="str">
        <f t="shared" si="2"/>
        <v>Beijing_1</v>
      </c>
      <c r="G3672" s="53">
        <f t="shared" si="3"/>
        <v>0.7179706754</v>
      </c>
    </row>
    <row r="3673">
      <c r="A3673" s="61">
        <v>1.511933808E9</v>
      </c>
      <c r="B3673" s="61">
        <v>1.0</v>
      </c>
      <c r="C3673" s="61">
        <v>2031.0</v>
      </c>
      <c r="D3673" s="57" t="s">
        <v>377</v>
      </c>
      <c r="E3673" s="62" t="str">
        <f t="shared" si="1"/>
        <v>Control</v>
      </c>
      <c r="F3673" s="53" t="str">
        <f t="shared" si="2"/>
        <v>Beijing_1</v>
      </c>
      <c r="G3673" s="53">
        <f t="shared" si="3"/>
        <v>0.953756641</v>
      </c>
    </row>
    <row r="3674">
      <c r="A3674" s="61">
        <v>1.511396897E9</v>
      </c>
      <c r="B3674" s="61">
        <v>1.0</v>
      </c>
      <c r="C3674" s="61">
        <v>30.0</v>
      </c>
      <c r="D3674" s="57" t="s">
        <v>377</v>
      </c>
      <c r="E3674" s="62" t="str">
        <f t="shared" si="1"/>
        <v>Control</v>
      </c>
      <c r="F3674" s="53" t="str">
        <f t="shared" si="2"/>
        <v>Beijing_1</v>
      </c>
      <c r="G3674" s="53">
        <f t="shared" si="3"/>
        <v>0.5035878148</v>
      </c>
    </row>
    <row r="3675">
      <c r="A3675" s="61">
        <v>1.511286649E9</v>
      </c>
      <c r="B3675" s="61">
        <v>1.0</v>
      </c>
      <c r="C3675" s="61">
        <v>1537.0</v>
      </c>
      <c r="D3675" s="57" t="s">
        <v>377</v>
      </c>
      <c r="E3675" s="62" t="str">
        <f t="shared" si="1"/>
        <v>Control</v>
      </c>
      <c r="F3675" s="53" t="str">
        <f t="shared" si="2"/>
        <v>Beijing_1</v>
      </c>
      <c r="G3675" s="53">
        <f t="shared" si="3"/>
        <v>0.1423456201</v>
      </c>
    </row>
    <row r="3676">
      <c r="A3676" s="61">
        <v>1.519399086E9</v>
      </c>
      <c r="B3676" s="61">
        <v>1.0</v>
      </c>
      <c r="C3676" s="61">
        <v>2518.0</v>
      </c>
      <c r="D3676" s="57" t="s">
        <v>377</v>
      </c>
      <c r="E3676" s="62" t="str">
        <f t="shared" si="1"/>
        <v>Control</v>
      </c>
      <c r="F3676" s="53" t="str">
        <f t="shared" si="2"/>
        <v>Beijing_1</v>
      </c>
      <c r="G3676" s="53">
        <f t="shared" si="3"/>
        <v>0.2364386424</v>
      </c>
    </row>
    <row r="3677">
      <c r="A3677" s="61">
        <v>1.513629824E9</v>
      </c>
      <c r="B3677" s="61">
        <v>1.0</v>
      </c>
      <c r="C3677" s="61">
        <v>1445.0</v>
      </c>
      <c r="D3677" s="57" t="s">
        <v>377</v>
      </c>
      <c r="E3677" s="62" t="str">
        <f t="shared" si="1"/>
        <v>Control</v>
      </c>
      <c r="F3677" s="53" t="str">
        <f t="shared" si="2"/>
        <v>Beijing_1</v>
      </c>
      <c r="G3677" s="53">
        <f t="shared" si="3"/>
        <v>0.6655807958</v>
      </c>
    </row>
    <row r="3678">
      <c r="A3678" s="61">
        <v>1.515129987E9</v>
      </c>
      <c r="B3678" s="61">
        <v>1.0</v>
      </c>
      <c r="C3678" s="61">
        <v>4128.0</v>
      </c>
      <c r="D3678" s="57" t="s">
        <v>377</v>
      </c>
      <c r="E3678" s="62" t="str">
        <f t="shared" si="1"/>
        <v>Control</v>
      </c>
      <c r="F3678" s="53" t="str">
        <f t="shared" si="2"/>
        <v>Beijing_1</v>
      </c>
      <c r="G3678" s="53">
        <f t="shared" si="3"/>
        <v>0.9529216198</v>
      </c>
    </row>
    <row r="3679">
      <c r="A3679" s="61">
        <v>1.518516839E9</v>
      </c>
      <c r="B3679" s="61">
        <v>1.0</v>
      </c>
      <c r="C3679" s="61">
        <v>4006.0</v>
      </c>
      <c r="D3679" s="57" t="s">
        <v>377</v>
      </c>
      <c r="E3679" s="62" t="str">
        <f t="shared" si="1"/>
        <v>Control</v>
      </c>
      <c r="F3679" s="53" t="str">
        <f t="shared" si="2"/>
        <v>Beijing_1</v>
      </c>
      <c r="G3679" s="53">
        <f t="shared" si="3"/>
        <v>0.387790544</v>
      </c>
    </row>
    <row r="3680">
      <c r="A3680" s="61">
        <v>1.516919498E9</v>
      </c>
      <c r="B3680" s="61">
        <v>1.0</v>
      </c>
      <c r="C3680" s="61">
        <v>2612.0</v>
      </c>
      <c r="D3680" s="57" t="s">
        <v>377</v>
      </c>
      <c r="E3680" s="62" t="str">
        <f t="shared" si="1"/>
        <v>Control</v>
      </c>
      <c r="F3680" s="53" t="str">
        <f t="shared" si="2"/>
        <v>Beijing_1</v>
      </c>
      <c r="G3680" s="53">
        <f t="shared" si="3"/>
        <v>0.2724800998</v>
      </c>
    </row>
    <row r="3681">
      <c r="A3681" s="61">
        <v>1.517581234E9</v>
      </c>
      <c r="B3681" s="61">
        <v>1.0</v>
      </c>
      <c r="C3681" s="61">
        <v>2558.0</v>
      </c>
      <c r="D3681" s="57" t="s">
        <v>377</v>
      </c>
      <c r="E3681" s="62" t="str">
        <f t="shared" si="1"/>
        <v>Control</v>
      </c>
      <c r="F3681" s="53" t="str">
        <f t="shared" si="2"/>
        <v>Beijing_1</v>
      </c>
      <c r="G3681" s="53">
        <f t="shared" si="3"/>
        <v>0.3343242956</v>
      </c>
    </row>
    <row r="3682">
      <c r="A3682" s="61">
        <v>1.511360364E9</v>
      </c>
      <c r="B3682" s="61">
        <v>1.0</v>
      </c>
      <c r="C3682" s="61">
        <v>1800.0</v>
      </c>
      <c r="D3682" s="57" t="s">
        <v>377</v>
      </c>
      <c r="E3682" s="62" t="str">
        <f t="shared" si="1"/>
        <v>Control</v>
      </c>
      <c r="F3682" s="53" t="str">
        <f t="shared" si="2"/>
        <v>Beijing_1</v>
      </c>
      <c r="G3682" s="53">
        <f t="shared" si="3"/>
        <v>0.511746061</v>
      </c>
    </row>
    <row r="3683">
      <c r="A3683" s="61">
        <v>1.512810279E9</v>
      </c>
      <c r="B3683" s="61">
        <v>1.0</v>
      </c>
      <c r="C3683" s="61">
        <v>426.0</v>
      </c>
      <c r="D3683" s="57" t="s">
        <v>377</v>
      </c>
      <c r="E3683" s="62" t="str">
        <f t="shared" si="1"/>
        <v>Control</v>
      </c>
      <c r="F3683" s="53" t="str">
        <f t="shared" si="2"/>
        <v>Beijing_1</v>
      </c>
      <c r="G3683" s="53">
        <f t="shared" si="3"/>
        <v>0.7111921807</v>
      </c>
    </row>
    <row r="3684">
      <c r="A3684" s="61">
        <v>1.516902719E9</v>
      </c>
      <c r="B3684" s="61">
        <v>1.0</v>
      </c>
      <c r="C3684" s="61">
        <v>233.0</v>
      </c>
      <c r="D3684" s="57" t="s">
        <v>377</v>
      </c>
      <c r="E3684" s="62" t="str">
        <f t="shared" si="1"/>
        <v>Control</v>
      </c>
      <c r="F3684" s="53" t="str">
        <f t="shared" si="2"/>
        <v>Beijing_1</v>
      </c>
      <c r="G3684" s="53">
        <f t="shared" si="3"/>
        <v>0.772123821</v>
      </c>
    </row>
    <row r="3685">
      <c r="A3685" s="61">
        <v>1.514807993E9</v>
      </c>
      <c r="B3685" s="61">
        <v>1.0</v>
      </c>
      <c r="C3685" s="61">
        <v>934.0</v>
      </c>
      <c r="D3685" s="57" t="s">
        <v>377</v>
      </c>
      <c r="E3685" s="62" t="str">
        <f t="shared" si="1"/>
        <v>Control</v>
      </c>
      <c r="F3685" s="53" t="str">
        <f t="shared" si="2"/>
        <v>Beijing_1</v>
      </c>
      <c r="G3685" s="53">
        <f t="shared" si="3"/>
        <v>0.8601184665</v>
      </c>
    </row>
    <row r="3686">
      <c r="A3686" s="61">
        <v>1.518295046E9</v>
      </c>
      <c r="B3686" s="61">
        <v>1.0</v>
      </c>
      <c r="C3686" s="61">
        <v>860.0</v>
      </c>
      <c r="D3686" s="57" t="s">
        <v>377</v>
      </c>
      <c r="E3686" s="62" t="str">
        <f t="shared" si="1"/>
        <v>Control</v>
      </c>
      <c r="F3686" s="53" t="str">
        <f t="shared" si="2"/>
        <v>Beijing_1</v>
      </c>
      <c r="G3686" s="53">
        <f t="shared" si="3"/>
        <v>0.3741987799</v>
      </c>
    </row>
    <row r="3687">
      <c r="A3687" s="61">
        <v>1.517119358E9</v>
      </c>
      <c r="B3687" s="61">
        <v>1.0</v>
      </c>
      <c r="C3687" s="61">
        <v>1660.0</v>
      </c>
      <c r="D3687" s="57" t="s">
        <v>377</v>
      </c>
      <c r="E3687" s="62" t="str">
        <f t="shared" si="1"/>
        <v>Control</v>
      </c>
      <c r="F3687" s="53" t="str">
        <f t="shared" si="2"/>
        <v>Beijing_1</v>
      </c>
      <c r="G3687" s="53">
        <f t="shared" si="3"/>
        <v>0.7218137438</v>
      </c>
    </row>
    <row r="3688">
      <c r="A3688" s="61">
        <v>1.519736867E9</v>
      </c>
      <c r="B3688" s="61">
        <v>1.0</v>
      </c>
      <c r="C3688" s="61">
        <v>3327.0</v>
      </c>
      <c r="D3688" s="57" t="s">
        <v>377</v>
      </c>
      <c r="E3688" s="62" t="str">
        <f t="shared" si="1"/>
        <v>Control</v>
      </c>
      <c r="F3688" s="53" t="str">
        <f t="shared" si="2"/>
        <v>Beijing_1</v>
      </c>
      <c r="G3688" s="53">
        <f t="shared" si="3"/>
        <v>0.6634689105</v>
      </c>
    </row>
    <row r="3689">
      <c r="A3689" s="61">
        <v>1.518531128E9</v>
      </c>
      <c r="B3689" s="61">
        <v>1.0</v>
      </c>
      <c r="C3689" s="61">
        <v>835.0</v>
      </c>
      <c r="D3689" s="57" t="s">
        <v>377</v>
      </c>
      <c r="E3689" s="62" t="str">
        <f t="shared" si="1"/>
        <v>Control</v>
      </c>
      <c r="F3689" s="53" t="str">
        <f t="shared" si="2"/>
        <v>Beijing_1</v>
      </c>
      <c r="G3689" s="53">
        <f t="shared" si="3"/>
        <v>0.5926917145</v>
      </c>
    </row>
    <row r="3690">
      <c r="A3690" s="61">
        <v>1.513737346E9</v>
      </c>
      <c r="B3690" s="61">
        <v>1.0</v>
      </c>
      <c r="C3690" s="61">
        <v>500.0</v>
      </c>
      <c r="D3690" s="57" t="s">
        <v>377</v>
      </c>
      <c r="E3690" s="62" t="str">
        <f t="shared" si="1"/>
        <v>Control</v>
      </c>
      <c r="F3690" s="53" t="str">
        <f t="shared" si="2"/>
        <v>Beijing_1</v>
      </c>
      <c r="G3690" s="53">
        <f t="shared" si="3"/>
        <v>0.3149729102</v>
      </c>
    </row>
    <row r="3691">
      <c r="A3691" s="61">
        <v>1.517866456E9</v>
      </c>
      <c r="B3691" s="61">
        <v>1.0</v>
      </c>
      <c r="C3691" s="61">
        <v>961.0</v>
      </c>
      <c r="D3691" s="57" t="s">
        <v>377</v>
      </c>
      <c r="E3691" s="62" t="str">
        <f t="shared" si="1"/>
        <v>Control</v>
      </c>
      <c r="F3691" s="53" t="str">
        <f t="shared" si="2"/>
        <v>Beijing_1</v>
      </c>
      <c r="G3691" s="53">
        <f t="shared" si="3"/>
        <v>0.6602881078</v>
      </c>
    </row>
    <row r="3692">
      <c r="A3692" s="61">
        <v>1.515089816E9</v>
      </c>
      <c r="B3692" s="61">
        <v>1.0</v>
      </c>
      <c r="C3692" s="61">
        <v>2415.0</v>
      </c>
      <c r="D3692" s="57" t="s">
        <v>377</v>
      </c>
      <c r="E3692" s="62" t="str">
        <f t="shared" si="1"/>
        <v>Control</v>
      </c>
      <c r="F3692" s="53" t="str">
        <f t="shared" si="2"/>
        <v>Beijing_1</v>
      </c>
      <c r="G3692" s="53">
        <f t="shared" si="3"/>
        <v>0.8477521764</v>
      </c>
    </row>
    <row r="3693">
      <c r="A3693" s="61">
        <v>1.514751316E9</v>
      </c>
      <c r="B3693" s="61">
        <v>1.0</v>
      </c>
      <c r="C3693" s="61">
        <v>253.0</v>
      </c>
      <c r="D3693" s="57" t="s">
        <v>377</v>
      </c>
      <c r="E3693" s="62" t="str">
        <f t="shared" si="1"/>
        <v>Control</v>
      </c>
      <c r="F3693" s="53" t="str">
        <f t="shared" si="2"/>
        <v>Beijing_1</v>
      </c>
      <c r="G3693" s="53">
        <f t="shared" si="3"/>
        <v>0.4639130107</v>
      </c>
    </row>
    <row r="3694">
      <c r="A3694" s="61">
        <v>1.517763453E9</v>
      </c>
      <c r="B3694" s="61">
        <v>1.0</v>
      </c>
      <c r="C3694" s="61">
        <v>3254.0</v>
      </c>
      <c r="D3694" s="57" t="s">
        <v>377</v>
      </c>
      <c r="E3694" s="62" t="str">
        <f t="shared" si="1"/>
        <v>Control</v>
      </c>
      <c r="F3694" s="53" t="str">
        <f t="shared" si="2"/>
        <v>Beijing_1</v>
      </c>
      <c r="G3694" s="53">
        <f t="shared" si="3"/>
        <v>0.3551763257</v>
      </c>
    </row>
    <row r="3695">
      <c r="A3695" s="61">
        <v>1.512647054E9</v>
      </c>
      <c r="B3695" s="61">
        <v>1.0</v>
      </c>
      <c r="C3695" s="61">
        <v>703.0</v>
      </c>
      <c r="D3695" s="57" t="s">
        <v>377</v>
      </c>
      <c r="E3695" s="62" t="str">
        <f t="shared" si="1"/>
        <v>Control</v>
      </c>
      <c r="F3695" s="53" t="str">
        <f t="shared" si="2"/>
        <v>Beijing_1</v>
      </c>
      <c r="G3695" s="53">
        <f t="shared" si="3"/>
        <v>0.8513425599</v>
      </c>
    </row>
    <row r="3696">
      <c r="A3696" s="61">
        <v>1.517900275E9</v>
      </c>
      <c r="B3696" s="61">
        <v>1.0</v>
      </c>
      <c r="C3696" s="61">
        <v>499.0</v>
      </c>
      <c r="D3696" s="57" t="s">
        <v>377</v>
      </c>
      <c r="E3696" s="62" t="str">
        <f t="shared" si="1"/>
        <v>Control</v>
      </c>
      <c r="F3696" s="53" t="str">
        <f t="shared" si="2"/>
        <v>Beijing_1</v>
      </c>
      <c r="G3696" s="53">
        <f t="shared" si="3"/>
        <v>0.1485580905</v>
      </c>
    </row>
    <row r="3697">
      <c r="A3697" s="61">
        <v>1.515230219E9</v>
      </c>
      <c r="B3697" s="61">
        <v>1.0</v>
      </c>
      <c r="C3697" s="61">
        <v>2995.0</v>
      </c>
      <c r="D3697" s="57" t="s">
        <v>377</v>
      </c>
      <c r="E3697" s="62" t="str">
        <f t="shared" si="1"/>
        <v>Control</v>
      </c>
      <c r="F3697" s="53" t="str">
        <f t="shared" si="2"/>
        <v>Beijing_1</v>
      </c>
      <c r="G3697" s="53">
        <f t="shared" si="3"/>
        <v>0.5695131533</v>
      </c>
    </row>
    <row r="3698">
      <c r="A3698" s="61">
        <v>1.519315853E9</v>
      </c>
      <c r="B3698" s="61">
        <v>1.0</v>
      </c>
      <c r="C3698" s="61">
        <v>253.0</v>
      </c>
      <c r="D3698" s="57" t="s">
        <v>377</v>
      </c>
      <c r="E3698" s="62" t="str">
        <f t="shared" si="1"/>
        <v>Control</v>
      </c>
      <c r="F3698" s="53" t="str">
        <f t="shared" si="2"/>
        <v>Beijing_1</v>
      </c>
      <c r="G3698" s="53">
        <f t="shared" si="3"/>
        <v>0.4868735132</v>
      </c>
    </row>
    <row r="3699">
      <c r="A3699" s="61">
        <v>1.518795519E9</v>
      </c>
      <c r="B3699" s="61">
        <v>1.0</v>
      </c>
      <c r="C3699" s="61">
        <v>2549.0</v>
      </c>
      <c r="D3699" s="57" t="s">
        <v>377</v>
      </c>
      <c r="E3699" s="62" t="str">
        <f t="shared" si="1"/>
        <v>Control</v>
      </c>
      <c r="F3699" s="53" t="str">
        <f t="shared" si="2"/>
        <v>Beijing_1</v>
      </c>
      <c r="G3699" s="53">
        <f t="shared" si="3"/>
        <v>0.5452309835</v>
      </c>
    </row>
    <row r="3700">
      <c r="A3700" s="61">
        <v>1.517272929E9</v>
      </c>
      <c r="B3700" s="61">
        <v>1.0</v>
      </c>
      <c r="C3700" s="61">
        <v>5002.0</v>
      </c>
      <c r="D3700" s="57" t="s">
        <v>377</v>
      </c>
      <c r="E3700" s="62" t="str">
        <f t="shared" si="1"/>
        <v>Control</v>
      </c>
      <c r="F3700" s="53" t="str">
        <f t="shared" si="2"/>
        <v>Beijing_1</v>
      </c>
      <c r="G3700" s="53">
        <f t="shared" si="3"/>
        <v>0.1656125489</v>
      </c>
    </row>
    <row r="3701">
      <c r="A3701" s="61">
        <v>1.511510703E9</v>
      </c>
      <c r="B3701" s="61">
        <v>1.0</v>
      </c>
      <c r="C3701" s="61">
        <v>828.0</v>
      </c>
      <c r="D3701" s="57" t="s">
        <v>377</v>
      </c>
      <c r="E3701" s="62" t="str">
        <f t="shared" si="1"/>
        <v>Control</v>
      </c>
      <c r="F3701" s="53" t="str">
        <f t="shared" si="2"/>
        <v>Beijing_1</v>
      </c>
      <c r="G3701" s="53">
        <f t="shared" si="3"/>
        <v>0.4669819163</v>
      </c>
    </row>
    <row r="3702">
      <c r="A3702" s="61">
        <v>1.518658567E9</v>
      </c>
      <c r="B3702" s="61">
        <v>1.0</v>
      </c>
      <c r="C3702" s="61">
        <v>2035.0</v>
      </c>
      <c r="D3702" s="57" t="s">
        <v>377</v>
      </c>
      <c r="E3702" s="62" t="str">
        <f t="shared" si="1"/>
        <v>Control</v>
      </c>
      <c r="F3702" s="53" t="str">
        <f t="shared" si="2"/>
        <v>Beijing_1</v>
      </c>
      <c r="G3702" s="53">
        <f t="shared" si="3"/>
        <v>0.006755379288</v>
      </c>
    </row>
    <row r="3703">
      <c r="A3703" s="61">
        <v>1.518802443E9</v>
      </c>
      <c r="B3703" s="61">
        <v>1.0</v>
      </c>
      <c r="C3703" s="61">
        <v>2396.0</v>
      </c>
      <c r="D3703" s="57" t="s">
        <v>377</v>
      </c>
      <c r="E3703" s="62" t="str">
        <f t="shared" si="1"/>
        <v>Control</v>
      </c>
      <c r="F3703" s="53" t="str">
        <f t="shared" si="2"/>
        <v>Beijing_1</v>
      </c>
      <c r="G3703" s="53">
        <f t="shared" si="3"/>
        <v>0.08528126233</v>
      </c>
    </row>
    <row r="3704">
      <c r="A3704" s="61">
        <v>1.515971446E9</v>
      </c>
      <c r="B3704" s="61">
        <v>1.0</v>
      </c>
      <c r="C3704" s="61">
        <v>821.0</v>
      </c>
      <c r="D3704" s="57" t="s">
        <v>377</v>
      </c>
      <c r="E3704" s="62" t="str">
        <f t="shared" si="1"/>
        <v>Control</v>
      </c>
      <c r="F3704" s="53" t="str">
        <f t="shared" si="2"/>
        <v>Beijing_1</v>
      </c>
      <c r="G3704" s="53">
        <f t="shared" si="3"/>
        <v>0.2266724869</v>
      </c>
    </row>
    <row r="3705">
      <c r="A3705" s="61">
        <v>1.519671373E9</v>
      </c>
      <c r="B3705" s="61">
        <v>1.0</v>
      </c>
      <c r="C3705" s="61">
        <v>1236.0</v>
      </c>
      <c r="D3705" s="57" t="s">
        <v>377</v>
      </c>
      <c r="E3705" s="62" t="str">
        <f t="shared" si="1"/>
        <v>Control</v>
      </c>
      <c r="F3705" s="53" t="str">
        <f t="shared" si="2"/>
        <v>Beijing_1</v>
      </c>
      <c r="G3705" s="53">
        <f t="shared" si="3"/>
        <v>0.8990225135</v>
      </c>
    </row>
    <row r="3706">
      <c r="A3706" s="61">
        <v>1.512414175E9</v>
      </c>
      <c r="B3706" s="61">
        <v>1.0</v>
      </c>
      <c r="C3706" s="61">
        <v>3254.0</v>
      </c>
      <c r="D3706" s="57" t="s">
        <v>377</v>
      </c>
      <c r="E3706" s="62" t="str">
        <f t="shared" si="1"/>
        <v>Control</v>
      </c>
      <c r="F3706" s="53" t="str">
        <f t="shared" si="2"/>
        <v>Beijing_1</v>
      </c>
      <c r="G3706" s="53">
        <f t="shared" si="3"/>
        <v>0.9595779524</v>
      </c>
    </row>
    <row r="3707">
      <c r="A3707" s="61">
        <v>1.512398255E9</v>
      </c>
      <c r="B3707" s="61">
        <v>1.0</v>
      </c>
      <c r="C3707" s="61">
        <v>2224.0</v>
      </c>
      <c r="D3707" s="57" t="s">
        <v>377</v>
      </c>
      <c r="E3707" s="62" t="str">
        <f t="shared" si="1"/>
        <v>Control</v>
      </c>
      <c r="F3707" s="53" t="str">
        <f t="shared" si="2"/>
        <v>Beijing_1</v>
      </c>
      <c r="G3707" s="53">
        <f t="shared" si="3"/>
        <v>0.6094749364</v>
      </c>
    </row>
    <row r="3708">
      <c r="A3708" s="61">
        <v>1.514130998E9</v>
      </c>
      <c r="B3708" s="61">
        <v>1.0</v>
      </c>
      <c r="C3708" s="61">
        <v>241.0</v>
      </c>
      <c r="D3708" s="57" t="s">
        <v>377</v>
      </c>
      <c r="E3708" s="62" t="str">
        <f t="shared" si="1"/>
        <v>Control</v>
      </c>
      <c r="F3708" s="53" t="str">
        <f t="shared" si="2"/>
        <v>Beijing_1</v>
      </c>
      <c r="G3708" s="53">
        <f t="shared" si="3"/>
        <v>0.5343437578</v>
      </c>
    </row>
    <row r="3709">
      <c r="A3709" s="61">
        <v>1.516367707E9</v>
      </c>
      <c r="B3709" s="61">
        <v>1.0</v>
      </c>
      <c r="C3709" s="61">
        <v>1670.0</v>
      </c>
      <c r="D3709" s="57" t="s">
        <v>377</v>
      </c>
      <c r="E3709" s="62" t="str">
        <f t="shared" si="1"/>
        <v>Control</v>
      </c>
      <c r="F3709" s="53" t="str">
        <f t="shared" si="2"/>
        <v>Beijing_1</v>
      </c>
      <c r="G3709" s="53">
        <f t="shared" si="3"/>
        <v>0.0005770719776</v>
      </c>
    </row>
    <row r="3710">
      <c r="A3710" s="61">
        <v>1.515399154E9</v>
      </c>
      <c r="B3710" s="61">
        <v>1.0</v>
      </c>
      <c r="C3710" s="61">
        <v>338.0</v>
      </c>
      <c r="D3710" s="57" t="s">
        <v>377</v>
      </c>
      <c r="E3710" s="62" t="str">
        <f t="shared" si="1"/>
        <v>Control</v>
      </c>
      <c r="F3710" s="53" t="str">
        <f t="shared" si="2"/>
        <v>Beijing_1</v>
      </c>
      <c r="G3710" s="53">
        <f t="shared" si="3"/>
        <v>0.2984560496</v>
      </c>
    </row>
    <row r="3711">
      <c r="A3711" s="61">
        <v>1.516166677E9</v>
      </c>
      <c r="B3711" s="61">
        <v>1.0</v>
      </c>
      <c r="C3711" s="61">
        <v>2118.0</v>
      </c>
      <c r="D3711" s="57" t="s">
        <v>377</v>
      </c>
      <c r="E3711" s="62" t="str">
        <f t="shared" si="1"/>
        <v>Control</v>
      </c>
      <c r="F3711" s="53" t="str">
        <f t="shared" si="2"/>
        <v>Beijing_1</v>
      </c>
      <c r="G3711" s="53">
        <f t="shared" si="3"/>
        <v>0.170732527</v>
      </c>
    </row>
    <row r="3712">
      <c r="A3712" s="61">
        <v>1.515044459E9</v>
      </c>
      <c r="B3712" s="61">
        <v>1.0</v>
      </c>
      <c r="C3712" s="61">
        <v>2698.0</v>
      </c>
      <c r="D3712" s="57" t="s">
        <v>377</v>
      </c>
      <c r="E3712" s="62" t="str">
        <f t="shared" si="1"/>
        <v>Control</v>
      </c>
      <c r="F3712" s="53" t="str">
        <f t="shared" si="2"/>
        <v>Beijing_1</v>
      </c>
      <c r="G3712" s="53">
        <f t="shared" si="3"/>
        <v>0.1642296781</v>
      </c>
    </row>
    <row r="3713">
      <c r="A3713" s="61">
        <v>1.512105238E9</v>
      </c>
      <c r="B3713" s="61">
        <v>1.0</v>
      </c>
      <c r="C3713" s="61">
        <v>2834.0</v>
      </c>
      <c r="D3713" s="57" t="s">
        <v>377</v>
      </c>
      <c r="E3713" s="62" t="str">
        <f t="shared" si="1"/>
        <v>Control</v>
      </c>
      <c r="F3713" s="53" t="str">
        <f t="shared" si="2"/>
        <v>Beijing_1</v>
      </c>
      <c r="G3713" s="53">
        <f t="shared" si="3"/>
        <v>0.3023197312</v>
      </c>
    </row>
    <row r="3714">
      <c r="A3714" s="61">
        <v>1.512379604E9</v>
      </c>
      <c r="B3714" s="61">
        <v>1.0</v>
      </c>
      <c r="C3714" s="61">
        <v>102.0</v>
      </c>
      <c r="D3714" s="57" t="s">
        <v>377</v>
      </c>
      <c r="E3714" s="62" t="str">
        <f t="shared" si="1"/>
        <v>Control</v>
      </c>
      <c r="F3714" s="53" t="str">
        <f t="shared" si="2"/>
        <v>Beijing_1</v>
      </c>
      <c r="G3714" s="53">
        <f t="shared" si="3"/>
        <v>0.6317936028</v>
      </c>
    </row>
    <row r="3715">
      <c r="A3715" s="61">
        <v>1.511632814E9</v>
      </c>
      <c r="B3715" s="61">
        <v>1.0</v>
      </c>
      <c r="C3715" s="61">
        <v>2132.0</v>
      </c>
      <c r="D3715" s="57" t="s">
        <v>377</v>
      </c>
      <c r="E3715" s="62" t="str">
        <f t="shared" si="1"/>
        <v>Control</v>
      </c>
      <c r="F3715" s="53" t="str">
        <f t="shared" si="2"/>
        <v>Beijing_1</v>
      </c>
      <c r="G3715" s="53">
        <f t="shared" si="3"/>
        <v>0.2435867665</v>
      </c>
    </row>
    <row r="3716">
      <c r="A3716" s="61">
        <v>1.512827389E9</v>
      </c>
      <c r="B3716" s="61">
        <v>1.0</v>
      </c>
      <c r="C3716" s="61">
        <v>2643.0</v>
      </c>
      <c r="D3716" s="57" t="s">
        <v>377</v>
      </c>
      <c r="E3716" s="62" t="str">
        <f t="shared" si="1"/>
        <v>Control</v>
      </c>
      <c r="F3716" s="53" t="str">
        <f t="shared" si="2"/>
        <v>Beijing_1</v>
      </c>
      <c r="G3716" s="53">
        <f t="shared" si="3"/>
        <v>0.7866333559</v>
      </c>
    </row>
    <row r="3717">
      <c r="A3717" s="61">
        <v>1.511406374E9</v>
      </c>
      <c r="B3717" s="61">
        <v>1.0</v>
      </c>
      <c r="C3717" s="61">
        <v>1327.0</v>
      </c>
      <c r="D3717" s="57" t="s">
        <v>377</v>
      </c>
      <c r="E3717" s="62" t="str">
        <f t="shared" si="1"/>
        <v>Control</v>
      </c>
      <c r="F3717" s="53" t="str">
        <f t="shared" si="2"/>
        <v>Beijing_1</v>
      </c>
      <c r="G3717" s="53">
        <f t="shared" si="3"/>
        <v>0.004647275063</v>
      </c>
    </row>
    <row r="3718">
      <c r="A3718" s="61">
        <v>1.519907317E9</v>
      </c>
      <c r="B3718" s="61">
        <v>1.0</v>
      </c>
      <c r="C3718" s="61">
        <v>348.0</v>
      </c>
      <c r="D3718" s="57" t="s">
        <v>377</v>
      </c>
      <c r="E3718" s="62" t="str">
        <f t="shared" si="1"/>
        <v>Control</v>
      </c>
      <c r="F3718" s="53" t="str">
        <f t="shared" si="2"/>
        <v>Beijing_1</v>
      </c>
      <c r="G3718" s="53">
        <f t="shared" si="3"/>
        <v>0.8455772556</v>
      </c>
    </row>
    <row r="3719">
      <c r="A3719" s="61">
        <v>1.511905824E9</v>
      </c>
      <c r="B3719" s="61">
        <v>1.0</v>
      </c>
      <c r="C3719" s="61">
        <v>4195.0</v>
      </c>
      <c r="D3719" s="57" t="s">
        <v>377</v>
      </c>
      <c r="E3719" s="62" t="str">
        <f t="shared" si="1"/>
        <v>Control</v>
      </c>
      <c r="F3719" s="53" t="str">
        <f t="shared" si="2"/>
        <v>Beijing_1</v>
      </c>
      <c r="G3719" s="53">
        <f t="shared" si="3"/>
        <v>0.07418349691</v>
      </c>
    </row>
    <row r="3720">
      <c r="A3720" s="61">
        <v>1.517202464E9</v>
      </c>
      <c r="B3720" s="61">
        <v>1.0</v>
      </c>
      <c r="C3720" s="61">
        <v>1306.0</v>
      </c>
      <c r="D3720" s="57" t="s">
        <v>377</v>
      </c>
      <c r="E3720" s="62" t="str">
        <f t="shared" si="1"/>
        <v>Control</v>
      </c>
      <c r="F3720" s="53" t="str">
        <f t="shared" si="2"/>
        <v>Beijing_1</v>
      </c>
      <c r="G3720" s="53">
        <f t="shared" si="3"/>
        <v>0.8561066606</v>
      </c>
    </row>
    <row r="3721">
      <c r="A3721" s="61">
        <v>1.512043253E9</v>
      </c>
      <c r="B3721" s="61">
        <v>1.0</v>
      </c>
      <c r="C3721" s="61">
        <v>162.0</v>
      </c>
      <c r="D3721" s="57" t="s">
        <v>377</v>
      </c>
      <c r="E3721" s="62" t="str">
        <f t="shared" si="1"/>
        <v>Control</v>
      </c>
      <c r="F3721" s="53" t="str">
        <f t="shared" si="2"/>
        <v>Beijing_1</v>
      </c>
      <c r="G3721" s="53">
        <f t="shared" si="3"/>
        <v>0.06357932725</v>
      </c>
    </row>
    <row r="3722">
      <c r="A3722" s="61">
        <v>1.515669216E9</v>
      </c>
      <c r="B3722" s="61">
        <v>1.0</v>
      </c>
      <c r="C3722" s="61">
        <v>3758.0</v>
      </c>
      <c r="D3722" s="57" t="s">
        <v>377</v>
      </c>
      <c r="E3722" s="62" t="str">
        <f t="shared" si="1"/>
        <v>Control</v>
      </c>
      <c r="F3722" s="53" t="str">
        <f t="shared" si="2"/>
        <v>Beijing_1</v>
      </c>
      <c r="G3722" s="53">
        <f t="shared" si="3"/>
        <v>0.4649554784</v>
      </c>
    </row>
    <row r="3723">
      <c r="A3723" s="61">
        <v>1.512953457E9</v>
      </c>
      <c r="B3723" s="61">
        <v>1.0</v>
      </c>
      <c r="C3723" s="61">
        <v>3771.0</v>
      </c>
      <c r="D3723" s="57" t="s">
        <v>377</v>
      </c>
      <c r="E3723" s="62" t="str">
        <f t="shared" si="1"/>
        <v>Control</v>
      </c>
      <c r="F3723" s="53" t="str">
        <f t="shared" si="2"/>
        <v>Beijing_1</v>
      </c>
      <c r="G3723" s="53">
        <f t="shared" si="3"/>
        <v>0.2260573071</v>
      </c>
    </row>
    <row r="3724">
      <c r="A3724" s="61">
        <v>1.514523034E9</v>
      </c>
      <c r="B3724" s="61">
        <v>1.0</v>
      </c>
      <c r="C3724" s="61">
        <v>1981.0</v>
      </c>
      <c r="D3724" s="57" t="s">
        <v>377</v>
      </c>
      <c r="E3724" s="62" t="str">
        <f t="shared" si="1"/>
        <v>Control</v>
      </c>
      <c r="F3724" s="53" t="str">
        <f t="shared" si="2"/>
        <v>Beijing_1</v>
      </c>
      <c r="G3724" s="53">
        <f t="shared" si="3"/>
        <v>0.5414599265</v>
      </c>
    </row>
    <row r="3725">
      <c r="A3725" s="61">
        <v>1.514637809E9</v>
      </c>
      <c r="B3725" s="61">
        <v>1.0</v>
      </c>
      <c r="C3725" s="61">
        <v>1046.0</v>
      </c>
      <c r="D3725" s="57" t="s">
        <v>377</v>
      </c>
      <c r="E3725" s="62" t="str">
        <f t="shared" si="1"/>
        <v>Control</v>
      </c>
      <c r="F3725" s="53" t="str">
        <f t="shared" si="2"/>
        <v>Beijing_1</v>
      </c>
      <c r="G3725" s="53">
        <f t="shared" si="3"/>
        <v>0.6036134254</v>
      </c>
    </row>
    <row r="3726">
      <c r="A3726" s="61">
        <v>1.519943247E9</v>
      </c>
      <c r="B3726" s="61">
        <v>1.0</v>
      </c>
      <c r="C3726" s="61">
        <v>2016.0</v>
      </c>
      <c r="D3726" s="57" t="s">
        <v>377</v>
      </c>
      <c r="E3726" s="62" t="str">
        <f t="shared" si="1"/>
        <v>Control</v>
      </c>
      <c r="F3726" s="53" t="str">
        <f t="shared" si="2"/>
        <v>Beijing_1</v>
      </c>
      <c r="G3726" s="53">
        <f t="shared" si="3"/>
        <v>0.3504704909</v>
      </c>
    </row>
    <row r="3727">
      <c r="A3727" s="61">
        <v>1.518924953E9</v>
      </c>
      <c r="B3727" s="61">
        <v>1.0</v>
      </c>
      <c r="C3727" s="61">
        <v>1348.0</v>
      </c>
      <c r="D3727" s="57" t="s">
        <v>377</v>
      </c>
      <c r="E3727" s="62" t="str">
        <f t="shared" si="1"/>
        <v>Control</v>
      </c>
      <c r="F3727" s="53" t="str">
        <f t="shared" si="2"/>
        <v>Beijing_1</v>
      </c>
      <c r="G3727" s="53">
        <f t="shared" si="3"/>
        <v>0.975887811</v>
      </c>
    </row>
    <row r="3728">
      <c r="A3728" s="61">
        <v>1.517757139E9</v>
      </c>
      <c r="B3728" s="61">
        <v>1.0</v>
      </c>
      <c r="C3728" s="61">
        <v>532.0</v>
      </c>
      <c r="D3728" s="57" t="s">
        <v>377</v>
      </c>
      <c r="E3728" s="62" t="str">
        <f t="shared" si="1"/>
        <v>Control</v>
      </c>
      <c r="F3728" s="53" t="str">
        <f t="shared" si="2"/>
        <v>Beijing_1</v>
      </c>
      <c r="G3728" s="53">
        <f t="shared" si="3"/>
        <v>0.8534155721</v>
      </c>
    </row>
    <row r="3729">
      <c r="A3729" s="61">
        <v>1.513385413E9</v>
      </c>
      <c r="B3729" s="61">
        <v>1.0</v>
      </c>
      <c r="C3729" s="61">
        <v>3666.0</v>
      </c>
      <c r="D3729" s="57" t="s">
        <v>377</v>
      </c>
      <c r="E3729" s="62" t="str">
        <f t="shared" si="1"/>
        <v>Control</v>
      </c>
      <c r="F3729" s="53" t="str">
        <f t="shared" si="2"/>
        <v>Beijing_1</v>
      </c>
      <c r="G3729" s="53">
        <f t="shared" si="3"/>
        <v>0.05246286902</v>
      </c>
    </row>
    <row r="3730">
      <c r="A3730" s="61">
        <v>1.514426014E9</v>
      </c>
      <c r="B3730" s="61">
        <v>1.0</v>
      </c>
      <c r="C3730" s="61">
        <v>1444.0</v>
      </c>
      <c r="D3730" s="57" t="s">
        <v>377</v>
      </c>
      <c r="E3730" s="62" t="str">
        <f t="shared" si="1"/>
        <v>Control</v>
      </c>
      <c r="F3730" s="53" t="str">
        <f t="shared" si="2"/>
        <v>Beijing_1</v>
      </c>
      <c r="G3730" s="53">
        <f t="shared" si="3"/>
        <v>0.2120060065</v>
      </c>
    </row>
    <row r="3731">
      <c r="A3731" s="61">
        <v>1.519637066E9</v>
      </c>
      <c r="B3731" s="61">
        <v>1.0</v>
      </c>
      <c r="C3731" s="61">
        <v>1877.0</v>
      </c>
      <c r="D3731" s="57" t="s">
        <v>377</v>
      </c>
      <c r="E3731" s="62" t="str">
        <f t="shared" si="1"/>
        <v>Control</v>
      </c>
      <c r="F3731" s="53" t="str">
        <f t="shared" si="2"/>
        <v>Beijing_1</v>
      </c>
      <c r="G3731" s="53">
        <f t="shared" si="3"/>
        <v>0.9214492035</v>
      </c>
    </row>
    <row r="3732">
      <c r="A3732" s="61">
        <v>1.513202029E9</v>
      </c>
      <c r="B3732" s="61">
        <v>1.0</v>
      </c>
      <c r="C3732" s="61">
        <v>925.0</v>
      </c>
      <c r="D3732" s="57" t="s">
        <v>377</v>
      </c>
      <c r="E3732" s="62" t="str">
        <f t="shared" si="1"/>
        <v>Control</v>
      </c>
      <c r="F3732" s="53" t="str">
        <f t="shared" si="2"/>
        <v>Beijing_1</v>
      </c>
      <c r="G3732" s="53">
        <f t="shared" si="3"/>
        <v>0.2679102304</v>
      </c>
    </row>
    <row r="3733">
      <c r="A3733" s="61">
        <v>1.513849709E9</v>
      </c>
      <c r="B3733" s="61">
        <v>1.0</v>
      </c>
      <c r="C3733" s="61">
        <v>1360.0</v>
      </c>
      <c r="D3733" s="57" t="s">
        <v>377</v>
      </c>
      <c r="E3733" s="62" t="str">
        <f t="shared" si="1"/>
        <v>Control</v>
      </c>
      <c r="F3733" s="53" t="str">
        <f t="shared" si="2"/>
        <v>Beijing_1</v>
      </c>
      <c r="G3733" s="53">
        <f t="shared" si="3"/>
        <v>0.1787382012</v>
      </c>
    </row>
    <row r="3734">
      <c r="A3734" s="61">
        <v>1.513829303E9</v>
      </c>
      <c r="B3734" s="61">
        <v>1.0</v>
      </c>
      <c r="C3734" s="61">
        <v>1628.0</v>
      </c>
      <c r="D3734" s="57" t="s">
        <v>377</v>
      </c>
      <c r="E3734" s="62" t="str">
        <f t="shared" si="1"/>
        <v>Control</v>
      </c>
      <c r="F3734" s="53" t="str">
        <f t="shared" si="2"/>
        <v>Beijing_1</v>
      </c>
      <c r="G3734" s="53">
        <f t="shared" si="3"/>
        <v>0.4674584648</v>
      </c>
    </row>
    <row r="3735">
      <c r="A3735" s="61">
        <v>1.515994619E9</v>
      </c>
      <c r="B3735" s="61">
        <v>1.0</v>
      </c>
      <c r="C3735" s="61">
        <v>1760.0</v>
      </c>
      <c r="D3735" s="57" t="s">
        <v>377</v>
      </c>
      <c r="E3735" s="62" t="str">
        <f t="shared" si="1"/>
        <v>Control</v>
      </c>
      <c r="F3735" s="53" t="str">
        <f t="shared" si="2"/>
        <v>Beijing_1</v>
      </c>
      <c r="G3735" s="53">
        <f t="shared" si="3"/>
        <v>0.278224423</v>
      </c>
    </row>
    <row r="3736">
      <c r="A3736" s="61">
        <v>1.513788615E9</v>
      </c>
      <c r="B3736" s="61">
        <v>1.0</v>
      </c>
      <c r="C3736" s="61">
        <v>2014.0</v>
      </c>
      <c r="D3736" s="57" t="s">
        <v>377</v>
      </c>
      <c r="E3736" s="62" t="str">
        <f t="shared" si="1"/>
        <v>Control</v>
      </c>
      <c r="F3736" s="53" t="str">
        <f t="shared" si="2"/>
        <v>Beijing_1</v>
      </c>
      <c r="G3736" s="53">
        <f t="shared" si="3"/>
        <v>0.6401198483</v>
      </c>
    </row>
    <row r="3737">
      <c r="A3737" s="61">
        <v>1.513913094E9</v>
      </c>
      <c r="B3737" s="61">
        <v>1.0</v>
      </c>
      <c r="C3737" s="61">
        <v>2920.0</v>
      </c>
      <c r="D3737" s="57" t="s">
        <v>377</v>
      </c>
      <c r="E3737" s="62" t="str">
        <f t="shared" si="1"/>
        <v>Control</v>
      </c>
      <c r="F3737" s="53" t="str">
        <f t="shared" si="2"/>
        <v>Beijing_1</v>
      </c>
      <c r="G3737" s="53">
        <f t="shared" si="3"/>
        <v>0.9060159649</v>
      </c>
    </row>
    <row r="3738">
      <c r="A3738" s="61">
        <v>1.518539449E9</v>
      </c>
      <c r="B3738" s="61">
        <v>1.0</v>
      </c>
      <c r="C3738" s="61">
        <v>2614.0</v>
      </c>
      <c r="D3738" s="57" t="s">
        <v>377</v>
      </c>
      <c r="E3738" s="62" t="str">
        <f t="shared" si="1"/>
        <v>Control</v>
      </c>
      <c r="F3738" s="53" t="str">
        <f t="shared" si="2"/>
        <v>Beijing_1</v>
      </c>
      <c r="G3738" s="53">
        <f t="shared" si="3"/>
        <v>0.1733355087</v>
      </c>
    </row>
    <row r="3739">
      <c r="A3739" s="61">
        <v>1.514642917E9</v>
      </c>
      <c r="B3739" s="61">
        <v>1.0</v>
      </c>
      <c r="C3739" s="61">
        <v>1422.0</v>
      </c>
      <c r="D3739" s="57" t="s">
        <v>377</v>
      </c>
      <c r="E3739" s="62" t="str">
        <f t="shared" si="1"/>
        <v>Control</v>
      </c>
      <c r="F3739" s="53" t="str">
        <f t="shared" si="2"/>
        <v>Beijing_1</v>
      </c>
      <c r="G3739" s="53">
        <f t="shared" si="3"/>
        <v>0.8616623176</v>
      </c>
    </row>
    <row r="3740">
      <c r="A3740" s="61">
        <v>1.512862578E9</v>
      </c>
      <c r="B3740" s="61">
        <v>1.0</v>
      </c>
      <c r="C3740" s="61">
        <v>1198.0</v>
      </c>
      <c r="D3740" s="57" t="s">
        <v>377</v>
      </c>
      <c r="E3740" s="62" t="str">
        <f t="shared" si="1"/>
        <v>Control</v>
      </c>
      <c r="F3740" s="53" t="str">
        <f t="shared" si="2"/>
        <v>Beijing_1</v>
      </c>
      <c r="G3740" s="53">
        <f t="shared" si="3"/>
        <v>0.3576020819</v>
      </c>
    </row>
    <row r="3741">
      <c r="A3741" s="61">
        <v>1.513881304E9</v>
      </c>
      <c r="B3741" s="61">
        <v>1.0</v>
      </c>
      <c r="C3741" s="61">
        <v>2286.0</v>
      </c>
      <c r="D3741" s="57" t="s">
        <v>377</v>
      </c>
      <c r="E3741" s="62" t="str">
        <f t="shared" si="1"/>
        <v>Control</v>
      </c>
      <c r="F3741" s="53" t="str">
        <f t="shared" si="2"/>
        <v>Beijing_1</v>
      </c>
      <c r="G3741" s="53">
        <f t="shared" si="3"/>
        <v>0.3753710211</v>
      </c>
    </row>
    <row r="3742">
      <c r="A3742" s="61">
        <v>1.514633478E9</v>
      </c>
      <c r="B3742" s="61">
        <v>1.0</v>
      </c>
      <c r="C3742" s="61">
        <v>1426.0</v>
      </c>
      <c r="D3742" s="57" t="s">
        <v>377</v>
      </c>
      <c r="E3742" s="62" t="str">
        <f t="shared" si="1"/>
        <v>Control</v>
      </c>
      <c r="F3742" s="53" t="str">
        <f t="shared" si="2"/>
        <v>Beijing_1</v>
      </c>
      <c r="G3742" s="53">
        <f t="shared" si="3"/>
        <v>0.110930139</v>
      </c>
    </row>
    <row r="3743">
      <c r="A3743" s="61">
        <v>1.512756486E9</v>
      </c>
      <c r="B3743" s="61">
        <v>1.0</v>
      </c>
      <c r="C3743" s="61">
        <v>1138.0</v>
      </c>
      <c r="D3743" s="57" t="s">
        <v>377</v>
      </c>
      <c r="E3743" s="62" t="str">
        <f t="shared" si="1"/>
        <v>Control</v>
      </c>
      <c r="F3743" s="53" t="str">
        <f t="shared" si="2"/>
        <v>Beijing_1</v>
      </c>
      <c r="G3743" s="53">
        <f t="shared" si="3"/>
        <v>0.6788148705</v>
      </c>
    </row>
    <row r="3744">
      <c r="A3744" s="61">
        <v>1.519516059E9</v>
      </c>
      <c r="B3744" s="61">
        <v>1.0</v>
      </c>
      <c r="C3744" s="61">
        <v>2030.0</v>
      </c>
      <c r="D3744" s="57" t="s">
        <v>377</v>
      </c>
      <c r="E3744" s="62" t="str">
        <f t="shared" si="1"/>
        <v>Control</v>
      </c>
      <c r="F3744" s="53" t="str">
        <f t="shared" si="2"/>
        <v>Beijing_1</v>
      </c>
      <c r="G3744" s="53">
        <f t="shared" si="3"/>
        <v>0.4905218435</v>
      </c>
    </row>
    <row r="3745">
      <c r="A3745" s="61">
        <v>1.511871538E9</v>
      </c>
      <c r="B3745" s="61">
        <v>1.0</v>
      </c>
      <c r="C3745" s="61">
        <v>733.0</v>
      </c>
      <c r="D3745" s="57" t="s">
        <v>377</v>
      </c>
      <c r="E3745" s="62" t="str">
        <f t="shared" si="1"/>
        <v>Control</v>
      </c>
      <c r="F3745" s="53" t="str">
        <f t="shared" si="2"/>
        <v>Beijing_1</v>
      </c>
      <c r="G3745" s="53">
        <f t="shared" si="3"/>
        <v>0.2333316996</v>
      </c>
    </row>
    <row r="3746">
      <c r="A3746" s="61">
        <v>1.516246026E9</v>
      </c>
      <c r="B3746" s="61">
        <v>1.0</v>
      </c>
      <c r="C3746" s="61">
        <v>499.0</v>
      </c>
      <c r="D3746" s="57" t="s">
        <v>377</v>
      </c>
      <c r="E3746" s="62" t="str">
        <f t="shared" si="1"/>
        <v>Control</v>
      </c>
      <c r="F3746" s="53" t="str">
        <f t="shared" si="2"/>
        <v>Beijing_1</v>
      </c>
      <c r="G3746" s="53">
        <f t="shared" si="3"/>
        <v>0.6244145375</v>
      </c>
    </row>
    <row r="3747">
      <c r="A3747" s="61">
        <v>1.515385717E9</v>
      </c>
      <c r="B3747" s="61">
        <v>1.0</v>
      </c>
      <c r="C3747" s="61">
        <v>1205.0</v>
      </c>
      <c r="D3747" s="57" t="s">
        <v>377</v>
      </c>
      <c r="E3747" s="62" t="str">
        <f t="shared" si="1"/>
        <v>Control</v>
      </c>
      <c r="F3747" s="53" t="str">
        <f t="shared" si="2"/>
        <v>Beijing_1</v>
      </c>
      <c r="G3747" s="53">
        <f t="shared" si="3"/>
        <v>0.3860981839</v>
      </c>
    </row>
    <row r="3748">
      <c r="A3748" s="61">
        <v>1.516387386E9</v>
      </c>
      <c r="B3748" s="61">
        <v>1.0</v>
      </c>
      <c r="C3748" s="61">
        <v>2696.0</v>
      </c>
      <c r="D3748" s="57" t="s">
        <v>377</v>
      </c>
      <c r="E3748" s="62" t="str">
        <f t="shared" si="1"/>
        <v>Control</v>
      </c>
      <c r="F3748" s="53" t="str">
        <f t="shared" si="2"/>
        <v>Beijing_1</v>
      </c>
      <c r="G3748" s="53">
        <f t="shared" si="3"/>
        <v>0.1627445502</v>
      </c>
    </row>
    <row r="3749">
      <c r="A3749" s="61">
        <v>1.513929683E9</v>
      </c>
      <c r="B3749" s="61">
        <v>1.0</v>
      </c>
      <c r="C3749" s="61">
        <v>833.0</v>
      </c>
      <c r="D3749" s="57" t="s">
        <v>377</v>
      </c>
      <c r="E3749" s="62" t="str">
        <f t="shared" si="1"/>
        <v>Control</v>
      </c>
      <c r="F3749" s="53" t="str">
        <f t="shared" si="2"/>
        <v>Beijing_1</v>
      </c>
      <c r="G3749" s="53">
        <f t="shared" si="3"/>
        <v>0.5333499603</v>
      </c>
    </row>
    <row r="3750">
      <c r="A3750" s="61">
        <v>1.513584763E9</v>
      </c>
      <c r="B3750" s="61">
        <v>1.0</v>
      </c>
      <c r="C3750" s="61">
        <v>3715.0</v>
      </c>
      <c r="D3750" s="57" t="s">
        <v>377</v>
      </c>
      <c r="E3750" s="62" t="str">
        <f t="shared" si="1"/>
        <v>Control</v>
      </c>
      <c r="F3750" s="53" t="str">
        <f t="shared" si="2"/>
        <v>Beijing_1</v>
      </c>
      <c r="G3750" s="53">
        <f t="shared" si="3"/>
        <v>0.4761431646</v>
      </c>
    </row>
    <row r="3751">
      <c r="A3751" s="61">
        <v>1.518427798E9</v>
      </c>
      <c r="B3751" s="61">
        <v>1.0</v>
      </c>
      <c r="C3751" s="61">
        <v>1641.0</v>
      </c>
      <c r="D3751" s="57" t="s">
        <v>377</v>
      </c>
      <c r="E3751" s="62" t="str">
        <f t="shared" si="1"/>
        <v>Control</v>
      </c>
      <c r="F3751" s="53" t="str">
        <f t="shared" si="2"/>
        <v>Beijing_1</v>
      </c>
      <c r="G3751" s="53">
        <f t="shared" si="3"/>
        <v>0.6091802114</v>
      </c>
    </row>
    <row r="3752">
      <c r="A3752" s="61">
        <v>1.519771035E9</v>
      </c>
      <c r="B3752" s="61">
        <v>1.0</v>
      </c>
      <c r="C3752" s="61">
        <v>2272.0</v>
      </c>
      <c r="D3752" s="57" t="s">
        <v>377</v>
      </c>
      <c r="E3752" s="62" t="str">
        <f t="shared" si="1"/>
        <v>Control</v>
      </c>
      <c r="F3752" s="53" t="str">
        <f t="shared" si="2"/>
        <v>Beijing_1</v>
      </c>
      <c r="G3752" s="53">
        <f t="shared" si="3"/>
        <v>0.4896534087</v>
      </c>
    </row>
    <row r="3753">
      <c r="A3753" s="61">
        <v>1.515719646E9</v>
      </c>
      <c r="B3753" s="61">
        <v>1.0</v>
      </c>
      <c r="C3753" s="61">
        <v>1477.0</v>
      </c>
      <c r="D3753" s="57" t="s">
        <v>377</v>
      </c>
      <c r="E3753" s="62" t="str">
        <f t="shared" si="1"/>
        <v>Control</v>
      </c>
      <c r="F3753" s="53" t="str">
        <f t="shared" si="2"/>
        <v>Beijing_1</v>
      </c>
      <c r="G3753" s="53">
        <f t="shared" si="3"/>
        <v>0.9562611684</v>
      </c>
    </row>
    <row r="3754">
      <c r="A3754" s="61">
        <v>1.517920346E9</v>
      </c>
      <c r="B3754" s="61">
        <v>1.0</v>
      </c>
      <c r="C3754" s="61">
        <v>1061.0</v>
      </c>
      <c r="D3754" s="57" t="s">
        <v>377</v>
      </c>
      <c r="E3754" s="62" t="str">
        <f t="shared" si="1"/>
        <v>Control</v>
      </c>
      <c r="F3754" s="53" t="str">
        <f t="shared" si="2"/>
        <v>Beijing_1</v>
      </c>
      <c r="G3754" s="53">
        <f t="shared" si="3"/>
        <v>0.8096492684</v>
      </c>
    </row>
    <row r="3755">
      <c r="A3755" s="61">
        <v>1.513597356E9</v>
      </c>
      <c r="B3755" s="61">
        <v>1.0</v>
      </c>
      <c r="C3755" s="61">
        <v>1239.0</v>
      </c>
      <c r="D3755" s="57" t="s">
        <v>377</v>
      </c>
      <c r="E3755" s="62" t="str">
        <f t="shared" si="1"/>
        <v>Control</v>
      </c>
      <c r="F3755" s="53" t="str">
        <f t="shared" si="2"/>
        <v>Beijing_1</v>
      </c>
      <c r="G3755" s="53">
        <f t="shared" si="3"/>
        <v>0.2665044819</v>
      </c>
    </row>
    <row r="3756">
      <c r="A3756" s="61">
        <v>1.517937017E9</v>
      </c>
      <c r="B3756" s="61">
        <v>1.0</v>
      </c>
      <c r="C3756" s="61">
        <v>3701.0</v>
      </c>
      <c r="D3756" s="57" t="s">
        <v>377</v>
      </c>
      <c r="E3756" s="62" t="str">
        <f t="shared" si="1"/>
        <v>Control</v>
      </c>
      <c r="F3756" s="53" t="str">
        <f t="shared" si="2"/>
        <v>Beijing_1</v>
      </c>
      <c r="G3756" s="53">
        <f t="shared" si="3"/>
        <v>0.2068666108</v>
      </c>
    </row>
    <row r="3757">
      <c r="A3757" s="61">
        <v>1.513139499E9</v>
      </c>
      <c r="B3757" s="61">
        <v>1.0</v>
      </c>
      <c r="C3757" s="61">
        <v>152.0</v>
      </c>
      <c r="D3757" s="57" t="s">
        <v>377</v>
      </c>
      <c r="E3757" s="62" t="str">
        <f t="shared" si="1"/>
        <v>Control</v>
      </c>
      <c r="F3757" s="53" t="str">
        <f t="shared" si="2"/>
        <v>Beijing_1</v>
      </c>
      <c r="G3757" s="53">
        <f t="shared" si="3"/>
        <v>0.2788414345</v>
      </c>
    </row>
    <row r="3758">
      <c r="A3758" s="61">
        <v>1.516772615E9</v>
      </c>
      <c r="B3758" s="61">
        <v>1.0</v>
      </c>
      <c r="C3758" s="61">
        <v>2554.0</v>
      </c>
      <c r="D3758" s="57" t="s">
        <v>377</v>
      </c>
      <c r="E3758" s="62" t="str">
        <f t="shared" si="1"/>
        <v>Control</v>
      </c>
      <c r="F3758" s="53" t="str">
        <f t="shared" si="2"/>
        <v>Beijing_1</v>
      </c>
      <c r="G3758" s="53">
        <f t="shared" si="3"/>
        <v>0.2922652148</v>
      </c>
    </row>
    <row r="3759">
      <c r="A3759" s="61">
        <v>1.517131139E9</v>
      </c>
      <c r="B3759" s="61">
        <v>1.0</v>
      </c>
      <c r="C3759" s="61">
        <v>3600.0</v>
      </c>
      <c r="D3759" s="57" t="s">
        <v>377</v>
      </c>
      <c r="E3759" s="62" t="str">
        <f t="shared" si="1"/>
        <v>Control</v>
      </c>
      <c r="F3759" s="53" t="str">
        <f t="shared" si="2"/>
        <v>Beijing_1</v>
      </c>
      <c r="G3759" s="53">
        <f t="shared" si="3"/>
        <v>0.5897184451</v>
      </c>
    </row>
    <row r="3760">
      <c r="A3760" s="61">
        <v>1.515083187E9</v>
      </c>
      <c r="B3760" s="61">
        <v>1.0</v>
      </c>
      <c r="C3760" s="61">
        <v>1865.0</v>
      </c>
      <c r="D3760" s="57" t="s">
        <v>377</v>
      </c>
      <c r="E3760" s="62" t="str">
        <f t="shared" si="1"/>
        <v>Control</v>
      </c>
      <c r="F3760" s="53" t="str">
        <f t="shared" si="2"/>
        <v>Beijing_1</v>
      </c>
      <c r="G3760" s="53">
        <f t="shared" si="3"/>
        <v>0.5486004509</v>
      </c>
    </row>
    <row r="3761">
      <c r="A3761" s="61">
        <v>1.518197705E9</v>
      </c>
      <c r="B3761" s="61">
        <v>1.0</v>
      </c>
      <c r="C3761" s="61">
        <v>2003.0</v>
      </c>
      <c r="D3761" s="57" t="s">
        <v>377</v>
      </c>
      <c r="E3761" s="62" t="str">
        <f t="shared" si="1"/>
        <v>Control</v>
      </c>
      <c r="F3761" s="53" t="str">
        <f t="shared" si="2"/>
        <v>Beijing_1</v>
      </c>
      <c r="G3761" s="53">
        <f t="shared" si="3"/>
        <v>0.1494527431</v>
      </c>
    </row>
    <row r="3762">
      <c r="A3762" s="61">
        <v>1.516296895E9</v>
      </c>
      <c r="B3762" s="61">
        <v>1.0</v>
      </c>
      <c r="C3762" s="61">
        <v>2094.0</v>
      </c>
      <c r="D3762" s="57" t="s">
        <v>377</v>
      </c>
      <c r="E3762" s="62" t="str">
        <f t="shared" si="1"/>
        <v>Control</v>
      </c>
      <c r="F3762" s="53" t="str">
        <f t="shared" si="2"/>
        <v>Beijing_1</v>
      </c>
      <c r="G3762" s="53">
        <f t="shared" si="3"/>
        <v>0.6469914889</v>
      </c>
    </row>
    <row r="3763">
      <c r="A3763" s="61">
        <v>1.518913904E9</v>
      </c>
      <c r="B3763" s="61">
        <v>1.0</v>
      </c>
      <c r="C3763" s="61">
        <v>4145.0</v>
      </c>
      <c r="D3763" s="57" t="s">
        <v>377</v>
      </c>
      <c r="E3763" s="62" t="str">
        <f t="shared" si="1"/>
        <v>Control</v>
      </c>
      <c r="F3763" s="53" t="str">
        <f t="shared" si="2"/>
        <v>Beijing_1</v>
      </c>
      <c r="G3763" s="53">
        <f t="shared" si="3"/>
        <v>0.4922811045</v>
      </c>
    </row>
    <row r="3764">
      <c r="A3764" s="61">
        <v>1.517510154E9</v>
      </c>
      <c r="B3764" s="61">
        <v>1.0</v>
      </c>
      <c r="C3764" s="61">
        <v>298.0</v>
      </c>
      <c r="D3764" s="57" t="s">
        <v>377</v>
      </c>
      <c r="E3764" s="62" t="str">
        <f t="shared" si="1"/>
        <v>Control</v>
      </c>
      <c r="F3764" s="53" t="str">
        <f t="shared" si="2"/>
        <v>Beijing_1</v>
      </c>
      <c r="G3764" s="53">
        <f t="shared" si="3"/>
        <v>0.02524556912</v>
      </c>
    </row>
    <row r="3765">
      <c r="A3765" s="61">
        <v>1.519404148E9</v>
      </c>
      <c r="B3765" s="61">
        <v>1.0</v>
      </c>
      <c r="C3765" s="61">
        <v>4330.0</v>
      </c>
      <c r="D3765" s="57" t="s">
        <v>377</v>
      </c>
      <c r="E3765" s="62" t="str">
        <f t="shared" si="1"/>
        <v>Control</v>
      </c>
      <c r="F3765" s="53" t="str">
        <f t="shared" si="2"/>
        <v>Beijing_1</v>
      </c>
      <c r="G3765" s="53">
        <f t="shared" si="3"/>
        <v>0.2658993108</v>
      </c>
    </row>
    <row r="3766">
      <c r="A3766" s="61">
        <v>1.514157937E9</v>
      </c>
      <c r="B3766" s="61">
        <v>1.0</v>
      </c>
      <c r="C3766" s="61">
        <v>786.0</v>
      </c>
      <c r="D3766" s="57" t="s">
        <v>377</v>
      </c>
      <c r="E3766" s="62" t="str">
        <f t="shared" si="1"/>
        <v>Control</v>
      </c>
      <c r="F3766" s="53" t="str">
        <f t="shared" si="2"/>
        <v>Beijing_1</v>
      </c>
      <c r="G3766" s="53">
        <f t="shared" si="3"/>
        <v>0.07718523914</v>
      </c>
    </row>
    <row r="3767">
      <c r="A3767" s="61">
        <v>1.514660994E9</v>
      </c>
      <c r="B3767" s="61">
        <v>1.0</v>
      </c>
      <c r="C3767" s="61">
        <v>1639.0</v>
      </c>
      <c r="D3767" s="57" t="s">
        <v>377</v>
      </c>
      <c r="E3767" s="62" t="str">
        <f t="shared" si="1"/>
        <v>Control</v>
      </c>
      <c r="F3767" s="53" t="str">
        <f t="shared" si="2"/>
        <v>Beijing_1</v>
      </c>
      <c r="G3767" s="53">
        <f t="shared" si="3"/>
        <v>0.3017843455</v>
      </c>
    </row>
    <row r="3768">
      <c r="A3768" s="61">
        <v>1.518586157E9</v>
      </c>
      <c r="B3768" s="61">
        <v>1.0</v>
      </c>
      <c r="C3768" s="61">
        <v>357.0</v>
      </c>
      <c r="D3768" s="57" t="s">
        <v>377</v>
      </c>
      <c r="E3768" s="62" t="str">
        <f t="shared" si="1"/>
        <v>Control</v>
      </c>
      <c r="F3768" s="53" t="str">
        <f t="shared" si="2"/>
        <v>Beijing_1</v>
      </c>
      <c r="G3768" s="53">
        <f t="shared" si="3"/>
        <v>0.4967928104</v>
      </c>
    </row>
    <row r="3769">
      <c r="A3769" s="61">
        <v>1.518866336E9</v>
      </c>
      <c r="B3769" s="61">
        <v>1.0</v>
      </c>
      <c r="C3769" s="61">
        <v>1159.0</v>
      </c>
      <c r="D3769" s="57" t="s">
        <v>377</v>
      </c>
      <c r="E3769" s="62" t="str">
        <f t="shared" si="1"/>
        <v>Control</v>
      </c>
      <c r="F3769" s="53" t="str">
        <f t="shared" si="2"/>
        <v>Beijing_1</v>
      </c>
      <c r="G3769" s="53">
        <f t="shared" si="3"/>
        <v>0.9930012415</v>
      </c>
    </row>
    <row r="3770">
      <c r="A3770" s="61">
        <v>1.516972516E9</v>
      </c>
      <c r="B3770" s="61">
        <v>1.0</v>
      </c>
      <c r="C3770" s="61">
        <v>2408.0</v>
      </c>
      <c r="D3770" s="57" t="s">
        <v>377</v>
      </c>
      <c r="E3770" s="62" t="str">
        <f t="shared" si="1"/>
        <v>Control</v>
      </c>
      <c r="F3770" s="53" t="str">
        <f t="shared" si="2"/>
        <v>Beijing_1</v>
      </c>
      <c r="G3770" s="53">
        <f t="shared" si="3"/>
        <v>0.5378340054</v>
      </c>
    </row>
    <row r="3771">
      <c r="A3771" s="61">
        <v>1.515984775E9</v>
      </c>
      <c r="B3771" s="61">
        <v>1.0</v>
      </c>
      <c r="C3771" s="61">
        <v>324.0</v>
      </c>
      <c r="D3771" s="57" t="s">
        <v>377</v>
      </c>
      <c r="E3771" s="62" t="str">
        <f t="shared" si="1"/>
        <v>Control</v>
      </c>
      <c r="F3771" s="53" t="str">
        <f t="shared" si="2"/>
        <v>Beijing_1</v>
      </c>
      <c r="G3771" s="53">
        <f t="shared" si="3"/>
        <v>0.6420286474</v>
      </c>
    </row>
    <row r="3772">
      <c r="A3772" s="61">
        <v>1.512986905E9</v>
      </c>
      <c r="B3772" s="61">
        <v>1.0</v>
      </c>
      <c r="C3772" s="61">
        <v>2803.0</v>
      </c>
      <c r="D3772" s="57" t="s">
        <v>377</v>
      </c>
      <c r="E3772" s="62" t="str">
        <f t="shared" si="1"/>
        <v>Control</v>
      </c>
      <c r="F3772" s="53" t="str">
        <f t="shared" si="2"/>
        <v>Beijing_1</v>
      </c>
      <c r="G3772" s="53">
        <f t="shared" si="3"/>
        <v>0.3420662686</v>
      </c>
    </row>
    <row r="3773">
      <c r="A3773" s="61">
        <v>1.512949155E9</v>
      </c>
      <c r="B3773" s="61">
        <v>1.0</v>
      </c>
      <c r="C3773" s="61">
        <v>1923.0</v>
      </c>
      <c r="D3773" s="57" t="s">
        <v>377</v>
      </c>
      <c r="E3773" s="62" t="str">
        <f t="shared" si="1"/>
        <v>Control</v>
      </c>
      <c r="F3773" s="53" t="str">
        <f t="shared" si="2"/>
        <v>Beijing_1</v>
      </c>
      <c r="G3773" s="53">
        <f t="shared" si="3"/>
        <v>0.3060244002</v>
      </c>
    </row>
    <row r="3774">
      <c r="A3774" s="61">
        <v>1.511252648E9</v>
      </c>
      <c r="B3774" s="61">
        <v>1.0</v>
      </c>
      <c r="C3774" s="61">
        <v>938.0</v>
      </c>
      <c r="D3774" s="57" t="s">
        <v>377</v>
      </c>
      <c r="E3774" s="62" t="str">
        <f t="shared" si="1"/>
        <v>Control</v>
      </c>
      <c r="F3774" s="53" t="str">
        <f t="shared" si="2"/>
        <v>Beijing_1</v>
      </c>
      <c r="G3774" s="53">
        <f t="shared" si="3"/>
        <v>0.4136260106</v>
      </c>
    </row>
    <row r="3775">
      <c r="A3775" s="61">
        <v>1.515100909E9</v>
      </c>
      <c r="B3775" s="61">
        <v>1.0</v>
      </c>
      <c r="C3775" s="61">
        <v>612.0</v>
      </c>
      <c r="D3775" s="57" t="s">
        <v>377</v>
      </c>
      <c r="E3775" s="62" t="str">
        <f t="shared" si="1"/>
        <v>Control</v>
      </c>
      <c r="F3775" s="53" t="str">
        <f t="shared" si="2"/>
        <v>Beijing_1</v>
      </c>
      <c r="G3775" s="53">
        <f t="shared" si="3"/>
        <v>0.4276523053</v>
      </c>
    </row>
    <row r="3776">
      <c r="A3776" s="61">
        <v>1.515421473E9</v>
      </c>
      <c r="B3776" s="61">
        <v>1.0</v>
      </c>
      <c r="C3776" s="61">
        <v>3128.0</v>
      </c>
      <c r="D3776" s="57" t="s">
        <v>377</v>
      </c>
      <c r="E3776" s="62" t="str">
        <f t="shared" si="1"/>
        <v>Control</v>
      </c>
      <c r="F3776" s="53" t="str">
        <f t="shared" si="2"/>
        <v>Beijing_1</v>
      </c>
      <c r="G3776" s="53">
        <f t="shared" si="3"/>
        <v>0.583290844</v>
      </c>
    </row>
    <row r="3777">
      <c r="A3777" s="61">
        <v>1.514357467E9</v>
      </c>
      <c r="B3777" s="61">
        <v>1.0</v>
      </c>
      <c r="C3777" s="61">
        <v>2819.0</v>
      </c>
      <c r="D3777" s="57" t="s">
        <v>377</v>
      </c>
      <c r="E3777" s="62" t="str">
        <f t="shared" si="1"/>
        <v>Control</v>
      </c>
      <c r="F3777" s="53" t="str">
        <f t="shared" si="2"/>
        <v>Beijing_1</v>
      </c>
      <c r="G3777" s="53">
        <f t="shared" si="3"/>
        <v>0.7009881334</v>
      </c>
    </row>
    <row r="3778">
      <c r="A3778" s="61">
        <v>1.511561878E9</v>
      </c>
      <c r="B3778" s="61">
        <v>1.0</v>
      </c>
      <c r="C3778" s="61">
        <v>2550.0</v>
      </c>
      <c r="D3778" s="57" t="s">
        <v>377</v>
      </c>
      <c r="E3778" s="62" t="str">
        <f t="shared" si="1"/>
        <v>Control</v>
      </c>
      <c r="F3778" s="53" t="str">
        <f t="shared" si="2"/>
        <v>Beijing_1</v>
      </c>
      <c r="G3778" s="53">
        <f t="shared" si="3"/>
        <v>0.9267231815</v>
      </c>
    </row>
    <row r="3779">
      <c r="A3779" s="61">
        <v>1.512266959E9</v>
      </c>
      <c r="B3779" s="61">
        <v>1.0</v>
      </c>
      <c r="C3779" s="61">
        <v>4530.0</v>
      </c>
      <c r="D3779" s="57" t="s">
        <v>377</v>
      </c>
      <c r="E3779" s="62" t="str">
        <f t="shared" si="1"/>
        <v>Control</v>
      </c>
      <c r="F3779" s="53" t="str">
        <f t="shared" si="2"/>
        <v>Beijing_1</v>
      </c>
      <c r="G3779" s="53">
        <f t="shared" si="3"/>
        <v>0.5171212342</v>
      </c>
    </row>
    <row r="3780">
      <c r="A3780" s="61">
        <v>1.511851405E9</v>
      </c>
      <c r="B3780" s="61">
        <v>1.0</v>
      </c>
      <c r="C3780" s="61">
        <v>2117.0</v>
      </c>
      <c r="D3780" s="57" t="s">
        <v>377</v>
      </c>
      <c r="E3780" s="62" t="str">
        <f t="shared" si="1"/>
        <v>Control</v>
      </c>
      <c r="F3780" s="53" t="str">
        <f t="shared" si="2"/>
        <v>Beijing_1</v>
      </c>
      <c r="G3780" s="53">
        <f t="shared" si="3"/>
        <v>0.5413426063</v>
      </c>
    </row>
    <row r="3781">
      <c r="A3781" s="61">
        <v>1.512262457E9</v>
      </c>
      <c r="B3781" s="61">
        <v>1.0</v>
      </c>
      <c r="C3781" s="61">
        <v>4075.0</v>
      </c>
      <c r="D3781" s="57" t="s">
        <v>377</v>
      </c>
      <c r="E3781" s="62" t="str">
        <f t="shared" si="1"/>
        <v>Control</v>
      </c>
      <c r="F3781" s="53" t="str">
        <f t="shared" si="2"/>
        <v>Beijing_1</v>
      </c>
      <c r="G3781" s="53">
        <f t="shared" si="3"/>
        <v>0.3740056578</v>
      </c>
    </row>
    <row r="3782">
      <c r="A3782" s="61">
        <v>1.512971336E9</v>
      </c>
      <c r="B3782" s="61">
        <v>1.0</v>
      </c>
      <c r="C3782" s="61">
        <v>1661.0</v>
      </c>
      <c r="D3782" s="57" t="s">
        <v>377</v>
      </c>
      <c r="E3782" s="62" t="str">
        <f t="shared" si="1"/>
        <v>Control</v>
      </c>
      <c r="F3782" s="53" t="str">
        <f t="shared" si="2"/>
        <v>Beijing_1</v>
      </c>
      <c r="G3782" s="53">
        <f t="shared" si="3"/>
        <v>0.5160892054</v>
      </c>
    </row>
    <row r="3783">
      <c r="A3783" s="61">
        <v>1.511378233E9</v>
      </c>
      <c r="B3783" s="61">
        <v>1.0</v>
      </c>
      <c r="C3783" s="61">
        <v>2754.0</v>
      </c>
      <c r="D3783" s="57" t="s">
        <v>377</v>
      </c>
      <c r="E3783" s="62" t="str">
        <f t="shared" si="1"/>
        <v>Control</v>
      </c>
      <c r="F3783" s="53" t="str">
        <f t="shared" si="2"/>
        <v>Beijing_1</v>
      </c>
      <c r="G3783" s="53">
        <f t="shared" si="3"/>
        <v>0.5591438878</v>
      </c>
    </row>
    <row r="3784">
      <c r="A3784" s="61">
        <v>1.512851986E9</v>
      </c>
      <c r="B3784" s="61">
        <v>1.0</v>
      </c>
      <c r="C3784" s="61">
        <v>2770.0</v>
      </c>
      <c r="D3784" s="57" t="s">
        <v>377</v>
      </c>
      <c r="E3784" s="62" t="str">
        <f t="shared" si="1"/>
        <v>Control</v>
      </c>
      <c r="F3784" s="53" t="str">
        <f t="shared" si="2"/>
        <v>Beijing_1</v>
      </c>
      <c r="G3784" s="53">
        <f t="shared" si="3"/>
        <v>0.9690997023</v>
      </c>
    </row>
    <row r="3785">
      <c r="A3785" s="61">
        <v>1.512544537E9</v>
      </c>
      <c r="B3785" s="61">
        <v>1.0</v>
      </c>
      <c r="C3785" s="61">
        <v>1614.0</v>
      </c>
      <c r="D3785" s="57" t="s">
        <v>377</v>
      </c>
      <c r="E3785" s="62" t="str">
        <f t="shared" si="1"/>
        <v>Control</v>
      </c>
      <c r="F3785" s="53" t="str">
        <f t="shared" si="2"/>
        <v>Beijing_1</v>
      </c>
      <c r="G3785" s="53">
        <f t="shared" si="3"/>
        <v>0.5391940834</v>
      </c>
    </row>
    <row r="3786">
      <c r="A3786" s="61">
        <v>1.517726899E9</v>
      </c>
      <c r="B3786" s="61">
        <v>1.0</v>
      </c>
      <c r="C3786" s="61">
        <v>2984.0</v>
      </c>
      <c r="D3786" s="57" t="s">
        <v>377</v>
      </c>
      <c r="E3786" s="62" t="str">
        <f t="shared" si="1"/>
        <v>Control</v>
      </c>
      <c r="F3786" s="53" t="str">
        <f t="shared" si="2"/>
        <v>Beijing_1</v>
      </c>
      <c r="G3786" s="53">
        <f t="shared" si="3"/>
        <v>0.5054192999</v>
      </c>
    </row>
    <row r="3787">
      <c r="A3787" s="61">
        <v>1.516938553E9</v>
      </c>
      <c r="B3787" s="61">
        <v>1.0</v>
      </c>
      <c r="C3787" s="61">
        <v>615.0</v>
      </c>
      <c r="D3787" s="57" t="s">
        <v>377</v>
      </c>
      <c r="E3787" s="62" t="str">
        <f t="shared" si="1"/>
        <v>Control</v>
      </c>
      <c r="F3787" s="53" t="str">
        <f t="shared" si="2"/>
        <v>Beijing_1</v>
      </c>
      <c r="G3787" s="53">
        <f t="shared" si="3"/>
        <v>0.9630840029</v>
      </c>
    </row>
    <row r="3788">
      <c r="A3788" s="61">
        <v>1.517484234E9</v>
      </c>
      <c r="B3788" s="61">
        <v>1.0</v>
      </c>
      <c r="C3788" s="61">
        <v>145.0</v>
      </c>
      <c r="D3788" s="57" t="s">
        <v>377</v>
      </c>
      <c r="E3788" s="62" t="str">
        <f t="shared" si="1"/>
        <v>Control</v>
      </c>
      <c r="F3788" s="53" t="str">
        <f t="shared" si="2"/>
        <v>Beijing_1</v>
      </c>
      <c r="G3788" s="53">
        <f t="shared" si="3"/>
        <v>0.638632644</v>
      </c>
    </row>
    <row r="3789">
      <c r="A3789" s="61">
        <v>1.513789265E9</v>
      </c>
      <c r="B3789" s="61">
        <v>1.0</v>
      </c>
      <c r="C3789" s="61">
        <v>1437.0</v>
      </c>
      <c r="D3789" s="57" t="s">
        <v>377</v>
      </c>
      <c r="E3789" s="62" t="str">
        <f t="shared" si="1"/>
        <v>Control</v>
      </c>
      <c r="F3789" s="53" t="str">
        <f t="shared" si="2"/>
        <v>Beijing_1</v>
      </c>
      <c r="G3789" s="53">
        <f t="shared" si="3"/>
        <v>0.2283245274</v>
      </c>
    </row>
    <row r="3790">
      <c r="A3790" s="61">
        <v>1.515509829E9</v>
      </c>
      <c r="B3790" s="61">
        <v>1.0</v>
      </c>
      <c r="C3790" s="61">
        <v>4121.0</v>
      </c>
      <c r="D3790" s="57" t="s">
        <v>377</v>
      </c>
      <c r="E3790" s="62" t="str">
        <f t="shared" si="1"/>
        <v>Control</v>
      </c>
      <c r="F3790" s="53" t="str">
        <f t="shared" si="2"/>
        <v>Beijing_1</v>
      </c>
      <c r="G3790" s="53">
        <f t="shared" si="3"/>
        <v>0.6081642906</v>
      </c>
    </row>
    <row r="3791">
      <c r="A3791" s="61">
        <v>1.517220468E9</v>
      </c>
      <c r="B3791" s="61">
        <v>1.0</v>
      </c>
      <c r="C3791" s="61">
        <v>1193.0</v>
      </c>
      <c r="D3791" s="57" t="s">
        <v>377</v>
      </c>
      <c r="E3791" s="62" t="str">
        <f t="shared" si="1"/>
        <v>Control</v>
      </c>
      <c r="F3791" s="53" t="str">
        <f t="shared" si="2"/>
        <v>Beijing_1</v>
      </c>
      <c r="G3791" s="53">
        <f t="shared" si="3"/>
        <v>0.7257011119</v>
      </c>
    </row>
    <row r="3792">
      <c r="A3792" s="61">
        <v>1.519147206E9</v>
      </c>
      <c r="B3792" s="61">
        <v>1.0</v>
      </c>
      <c r="C3792" s="61">
        <v>3272.0</v>
      </c>
      <c r="D3792" s="57" t="s">
        <v>377</v>
      </c>
      <c r="E3792" s="62" t="str">
        <f t="shared" si="1"/>
        <v>Control</v>
      </c>
      <c r="F3792" s="53" t="str">
        <f t="shared" si="2"/>
        <v>Beijing_1</v>
      </c>
      <c r="G3792" s="53">
        <f t="shared" si="3"/>
        <v>0.04254280001</v>
      </c>
    </row>
    <row r="3793">
      <c r="A3793" s="61">
        <v>1.515084684E9</v>
      </c>
      <c r="B3793" s="61">
        <v>1.0</v>
      </c>
      <c r="C3793" s="61">
        <v>2023.0</v>
      </c>
      <c r="D3793" s="57" t="s">
        <v>377</v>
      </c>
      <c r="E3793" s="62" t="str">
        <f t="shared" si="1"/>
        <v>Control</v>
      </c>
      <c r="F3793" s="53" t="str">
        <f t="shared" si="2"/>
        <v>Beijing_1</v>
      </c>
      <c r="G3793" s="53">
        <f t="shared" si="3"/>
        <v>0.295265222</v>
      </c>
    </row>
    <row r="3794">
      <c r="A3794" s="61">
        <v>1.514577874E9</v>
      </c>
      <c r="B3794" s="61">
        <v>1.0</v>
      </c>
      <c r="C3794" s="61">
        <v>2230.0</v>
      </c>
      <c r="D3794" s="57" t="s">
        <v>377</v>
      </c>
      <c r="E3794" s="62" t="str">
        <f t="shared" si="1"/>
        <v>Control</v>
      </c>
      <c r="F3794" s="53" t="str">
        <f t="shared" si="2"/>
        <v>Beijing_1</v>
      </c>
      <c r="G3794" s="53">
        <f t="shared" si="3"/>
        <v>0.2058367541</v>
      </c>
    </row>
    <row r="3795">
      <c r="A3795" s="61">
        <v>1.512232294E9</v>
      </c>
      <c r="B3795" s="61">
        <v>1.0</v>
      </c>
      <c r="C3795" s="61">
        <v>2590.0</v>
      </c>
      <c r="D3795" s="57" t="s">
        <v>377</v>
      </c>
      <c r="E3795" s="62" t="str">
        <f t="shared" si="1"/>
        <v>Control</v>
      </c>
      <c r="F3795" s="53" t="str">
        <f t="shared" si="2"/>
        <v>Beijing_1</v>
      </c>
      <c r="G3795" s="53">
        <f t="shared" si="3"/>
        <v>0.05455748775</v>
      </c>
    </row>
    <row r="3796">
      <c r="A3796" s="61">
        <v>1.516723558E9</v>
      </c>
      <c r="B3796" s="61">
        <v>1.0</v>
      </c>
      <c r="C3796" s="61">
        <v>1340.0</v>
      </c>
      <c r="D3796" s="57" t="s">
        <v>377</v>
      </c>
      <c r="E3796" s="62" t="str">
        <f t="shared" si="1"/>
        <v>Control</v>
      </c>
      <c r="F3796" s="53" t="str">
        <f t="shared" si="2"/>
        <v>Beijing_1</v>
      </c>
      <c r="G3796" s="53">
        <f t="shared" si="3"/>
        <v>0.2105781004</v>
      </c>
    </row>
    <row r="3797">
      <c r="A3797" s="61">
        <v>1.516672558E9</v>
      </c>
      <c r="B3797" s="61">
        <v>1.0</v>
      </c>
      <c r="C3797" s="61">
        <v>839.0</v>
      </c>
      <c r="D3797" s="57" t="s">
        <v>377</v>
      </c>
      <c r="E3797" s="62" t="str">
        <f t="shared" si="1"/>
        <v>Control</v>
      </c>
      <c r="F3797" s="53" t="str">
        <f t="shared" si="2"/>
        <v>Beijing_1</v>
      </c>
      <c r="G3797" s="53">
        <f t="shared" si="3"/>
        <v>0.6344033479</v>
      </c>
    </row>
    <row r="3798">
      <c r="A3798" s="61">
        <v>1.512408926E9</v>
      </c>
      <c r="B3798" s="61">
        <v>1.0</v>
      </c>
      <c r="C3798" s="61">
        <v>545.0</v>
      </c>
      <c r="D3798" s="57" t="s">
        <v>377</v>
      </c>
      <c r="E3798" s="62" t="str">
        <f t="shared" si="1"/>
        <v>Control</v>
      </c>
      <c r="F3798" s="53" t="str">
        <f t="shared" si="2"/>
        <v>Beijing_1</v>
      </c>
      <c r="G3798" s="53">
        <f t="shared" si="3"/>
        <v>0.8797323038</v>
      </c>
    </row>
    <row r="3799">
      <c r="A3799" s="61">
        <v>1.512524349E9</v>
      </c>
      <c r="B3799" s="61">
        <v>1.0</v>
      </c>
      <c r="C3799" s="61">
        <v>4115.0</v>
      </c>
      <c r="D3799" s="57" t="s">
        <v>377</v>
      </c>
      <c r="E3799" s="62" t="str">
        <f t="shared" si="1"/>
        <v>Control</v>
      </c>
      <c r="F3799" s="53" t="str">
        <f t="shared" si="2"/>
        <v>Beijing_1</v>
      </c>
      <c r="G3799" s="53">
        <f t="shared" si="3"/>
        <v>0.3426868886</v>
      </c>
    </row>
    <row r="3800">
      <c r="A3800" s="61">
        <v>1.518340025E9</v>
      </c>
      <c r="B3800" s="61">
        <v>1.0</v>
      </c>
      <c r="C3800" s="61">
        <v>1276.0</v>
      </c>
      <c r="D3800" s="57" t="s">
        <v>377</v>
      </c>
      <c r="E3800" s="62" t="str">
        <f t="shared" si="1"/>
        <v>Control</v>
      </c>
      <c r="F3800" s="53" t="str">
        <f t="shared" si="2"/>
        <v>Beijing_1</v>
      </c>
      <c r="G3800" s="53">
        <f t="shared" si="3"/>
        <v>0.6397255488</v>
      </c>
    </row>
    <row r="3801">
      <c r="A3801" s="61">
        <v>1.517489934E9</v>
      </c>
      <c r="B3801" s="61">
        <v>1.0</v>
      </c>
      <c r="C3801" s="61">
        <v>1460.0</v>
      </c>
      <c r="D3801" s="57" t="s">
        <v>377</v>
      </c>
      <c r="E3801" s="62" t="str">
        <f t="shared" si="1"/>
        <v>Control</v>
      </c>
      <c r="F3801" s="53" t="str">
        <f t="shared" si="2"/>
        <v>Beijing_1</v>
      </c>
      <c r="G3801" s="53">
        <f t="shared" si="3"/>
        <v>0.814614201</v>
      </c>
    </row>
    <row r="3802">
      <c r="A3802" s="61">
        <v>1.517474869E9</v>
      </c>
      <c r="B3802" s="61">
        <v>1.0</v>
      </c>
      <c r="C3802" s="61">
        <v>4846.0</v>
      </c>
      <c r="D3802" s="57" t="s">
        <v>377</v>
      </c>
      <c r="E3802" s="62" t="str">
        <f t="shared" si="1"/>
        <v>Control</v>
      </c>
      <c r="F3802" s="53" t="str">
        <f t="shared" si="2"/>
        <v>Beijing_1</v>
      </c>
      <c r="G3802" s="53">
        <f t="shared" si="3"/>
        <v>0.3763943963</v>
      </c>
    </row>
    <row r="3803">
      <c r="A3803" s="61">
        <v>1.514231355E9</v>
      </c>
      <c r="B3803" s="61">
        <v>1.0</v>
      </c>
      <c r="C3803" s="61">
        <v>1967.0</v>
      </c>
      <c r="D3803" s="57" t="s">
        <v>377</v>
      </c>
      <c r="E3803" s="62" t="str">
        <f t="shared" si="1"/>
        <v>Control</v>
      </c>
      <c r="F3803" s="53" t="str">
        <f t="shared" si="2"/>
        <v>Beijing_1</v>
      </c>
      <c r="G3803" s="53">
        <f t="shared" si="3"/>
        <v>0.06962939556</v>
      </c>
    </row>
    <row r="3804">
      <c r="A3804" s="61">
        <v>1.514371335E9</v>
      </c>
      <c r="B3804" s="61">
        <v>1.0</v>
      </c>
      <c r="C3804" s="61">
        <v>2507.0</v>
      </c>
      <c r="D3804" s="57" t="s">
        <v>377</v>
      </c>
      <c r="E3804" s="62" t="str">
        <f t="shared" si="1"/>
        <v>Control</v>
      </c>
      <c r="F3804" s="53" t="str">
        <f t="shared" si="2"/>
        <v>Beijing_1</v>
      </c>
      <c r="G3804" s="53">
        <f t="shared" si="3"/>
        <v>0.9893001608</v>
      </c>
    </row>
    <row r="3805">
      <c r="A3805" s="61">
        <v>1.516559066E9</v>
      </c>
      <c r="B3805" s="61">
        <v>1.0</v>
      </c>
      <c r="C3805" s="61">
        <v>2061.0</v>
      </c>
      <c r="D3805" s="57" t="s">
        <v>377</v>
      </c>
      <c r="E3805" s="62" t="str">
        <f t="shared" si="1"/>
        <v>Control</v>
      </c>
      <c r="F3805" s="53" t="str">
        <f t="shared" si="2"/>
        <v>Beijing_1</v>
      </c>
      <c r="G3805" s="53">
        <f t="shared" si="3"/>
        <v>0.4289793102</v>
      </c>
    </row>
    <row r="3806">
      <c r="A3806" s="61">
        <v>1.518160394E9</v>
      </c>
      <c r="B3806" s="61">
        <v>1.0</v>
      </c>
      <c r="C3806" s="61">
        <v>73.0</v>
      </c>
      <c r="D3806" s="57" t="s">
        <v>377</v>
      </c>
      <c r="E3806" s="62" t="str">
        <f t="shared" si="1"/>
        <v>Control</v>
      </c>
      <c r="F3806" s="53" t="str">
        <f t="shared" si="2"/>
        <v>Beijing_1</v>
      </c>
      <c r="G3806" s="53">
        <f t="shared" si="3"/>
        <v>0.04359610333</v>
      </c>
    </row>
    <row r="3807">
      <c r="A3807" s="61">
        <v>1.512180245E9</v>
      </c>
      <c r="B3807" s="61">
        <v>1.0</v>
      </c>
      <c r="C3807" s="61">
        <v>5506.0</v>
      </c>
      <c r="D3807" s="57" t="s">
        <v>377</v>
      </c>
      <c r="E3807" s="62" t="str">
        <f t="shared" si="1"/>
        <v>Control</v>
      </c>
      <c r="F3807" s="53" t="str">
        <f t="shared" si="2"/>
        <v>Beijing_1</v>
      </c>
      <c r="G3807" s="53">
        <f t="shared" si="3"/>
        <v>0.63069354</v>
      </c>
    </row>
    <row r="3808">
      <c r="A3808" s="61">
        <v>1.519658906E9</v>
      </c>
      <c r="B3808" s="61">
        <v>1.0</v>
      </c>
      <c r="C3808" s="61">
        <v>990.0</v>
      </c>
      <c r="D3808" s="57" t="s">
        <v>377</v>
      </c>
      <c r="E3808" s="62" t="str">
        <f t="shared" si="1"/>
        <v>Control</v>
      </c>
      <c r="F3808" s="53" t="str">
        <f t="shared" si="2"/>
        <v>Beijing_1</v>
      </c>
      <c r="G3808" s="53">
        <f t="shared" si="3"/>
        <v>0.5021206662</v>
      </c>
    </row>
    <row r="3809">
      <c r="A3809" s="61">
        <v>1.516481318E9</v>
      </c>
      <c r="B3809" s="61">
        <v>1.0</v>
      </c>
      <c r="C3809" s="61">
        <v>1157.0</v>
      </c>
      <c r="D3809" s="57" t="s">
        <v>377</v>
      </c>
      <c r="E3809" s="62" t="str">
        <f t="shared" si="1"/>
        <v>Control</v>
      </c>
      <c r="F3809" s="53" t="str">
        <f t="shared" si="2"/>
        <v>Beijing_1</v>
      </c>
      <c r="G3809" s="53">
        <f t="shared" si="3"/>
        <v>0.4653373578</v>
      </c>
    </row>
    <row r="3810">
      <c r="A3810" s="61">
        <v>1.512867454E9</v>
      </c>
      <c r="B3810" s="61">
        <v>1.0</v>
      </c>
      <c r="C3810" s="61">
        <v>253.0</v>
      </c>
      <c r="D3810" s="57" t="s">
        <v>377</v>
      </c>
      <c r="E3810" s="62" t="str">
        <f t="shared" si="1"/>
        <v>Control</v>
      </c>
      <c r="F3810" s="53" t="str">
        <f t="shared" si="2"/>
        <v>Beijing_1</v>
      </c>
      <c r="G3810" s="53">
        <f t="shared" si="3"/>
        <v>0.7863082182</v>
      </c>
    </row>
    <row r="3811">
      <c r="A3811" s="61">
        <v>1.518361627E9</v>
      </c>
      <c r="B3811" s="61">
        <v>1.0</v>
      </c>
      <c r="C3811" s="61">
        <v>616.0</v>
      </c>
      <c r="D3811" s="57" t="s">
        <v>377</v>
      </c>
      <c r="E3811" s="62" t="str">
        <f t="shared" si="1"/>
        <v>Control</v>
      </c>
      <c r="F3811" s="53" t="str">
        <f t="shared" si="2"/>
        <v>Beijing_1</v>
      </c>
      <c r="G3811" s="53">
        <f t="shared" si="3"/>
        <v>0.9293153611</v>
      </c>
    </row>
    <row r="3812">
      <c r="A3812" s="61">
        <v>1.514942629E9</v>
      </c>
      <c r="B3812" s="61">
        <v>1.0</v>
      </c>
      <c r="C3812" s="61">
        <v>3386.0</v>
      </c>
      <c r="D3812" s="57" t="s">
        <v>377</v>
      </c>
      <c r="E3812" s="62" t="str">
        <f t="shared" si="1"/>
        <v>Control</v>
      </c>
      <c r="F3812" s="53" t="str">
        <f t="shared" si="2"/>
        <v>Beijing_1</v>
      </c>
      <c r="G3812" s="53">
        <f t="shared" si="3"/>
        <v>0.0786821439</v>
      </c>
    </row>
    <row r="3813">
      <c r="A3813" s="61">
        <v>1.513046244E9</v>
      </c>
      <c r="B3813" s="61">
        <v>1.0</v>
      </c>
      <c r="C3813" s="61">
        <v>2776.0</v>
      </c>
      <c r="D3813" s="57" t="s">
        <v>377</v>
      </c>
      <c r="E3813" s="62" t="str">
        <f t="shared" si="1"/>
        <v>Control</v>
      </c>
      <c r="F3813" s="53" t="str">
        <f t="shared" si="2"/>
        <v>Beijing_1</v>
      </c>
      <c r="G3813" s="53">
        <f t="shared" si="3"/>
        <v>0.9138852766</v>
      </c>
    </row>
    <row r="3814">
      <c r="A3814" s="61">
        <v>1.513547586E9</v>
      </c>
      <c r="B3814" s="61">
        <v>1.0</v>
      </c>
      <c r="C3814" s="61">
        <v>3409.0</v>
      </c>
      <c r="D3814" s="57" t="s">
        <v>377</v>
      </c>
      <c r="E3814" s="62" t="str">
        <f t="shared" si="1"/>
        <v>Control</v>
      </c>
      <c r="F3814" s="53" t="str">
        <f t="shared" si="2"/>
        <v>Beijing_1</v>
      </c>
      <c r="G3814" s="53">
        <f t="shared" si="3"/>
        <v>0.7610678702</v>
      </c>
    </row>
    <row r="3815">
      <c r="A3815" s="61">
        <v>1.518409993E9</v>
      </c>
      <c r="B3815" s="61">
        <v>1.0</v>
      </c>
      <c r="C3815" s="61">
        <v>4485.0</v>
      </c>
      <c r="D3815" s="57" t="s">
        <v>377</v>
      </c>
      <c r="E3815" s="62" t="str">
        <f t="shared" si="1"/>
        <v>Control</v>
      </c>
      <c r="F3815" s="53" t="str">
        <f t="shared" si="2"/>
        <v>Beijing_1</v>
      </c>
      <c r="G3815" s="53">
        <f t="shared" si="3"/>
        <v>0.8066412124</v>
      </c>
    </row>
    <row r="3816">
      <c r="A3816" s="61">
        <v>1.517116587E9</v>
      </c>
      <c r="B3816" s="61">
        <v>1.0</v>
      </c>
      <c r="C3816" s="61">
        <v>1406.0</v>
      </c>
      <c r="D3816" s="57" t="s">
        <v>377</v>
      </c>
      <c r="E3816" s="62" t="str">
        <f t="shared" si="1"/>
        <v>Control</v>
      </c>
      <c r="F3816" s="53" t="str">
        <f t="shared" si="2"/>
        <v>Beijing_1</v>
      </c>
      <c r="G3816" s="53">
        <f t="shared" si="3"/>
        <v>0.5533063909</v>
      </c>
    </row>
    <row r="3817">
      <c r="A3817" s="61">
        <v>1.516351493E9</v>
      </c>
      <c r="B3817" s="61">
        <v>1.0</v>
      </c>
      <c r="C3817" s="61">
        <v>327.0</v>
      </c>
      <c r="D3817" s="57" t="s">
        <v>377</v>
      </c>
      <c r="E3817" s="62" t="str">
        <f t="shared" si="1"/>
        <v>Control</v>
      </c>
      <c r="F3817" s="53" t="str">
        <f t="shared" si="2"/>
        <v>Beijing_1</v>
      </c>
      <c r="G3817" s="53">
        <f t="shared" si="3"/>
        <v>0.6454292589</v>
      </c>
    </row>
    <row r="3818">
      <c r="A3818" s="61">
        <v>1.517916356E9</v>
      </c>
      <c r="B3818" s="61">
        <v>1.0</v>
      </c>
      <c r="C3818" s="61">
        <v>693.0</v>
      </c>
      <c r="D3818" s="57" t="s">
        <v>377</v>
      </c>
      <c r="E3818" s="62" t="str">
        <f t="shared" si="1"/>
        <v>Control</v>
      </c>
      <c r="F3818" s="53" t="str">
        <f t="shared" si="2"/>
        <v>Beijing_1</v>
      </c>
      <c r="G3818" s="53">
        <f t="shared" si="3"/>
        <v>0.3523569231</v>
      </c>
    </row>
    <row r="3819">
      <c r="A3819" s="61">
        <v>1.511774366E9</v>
      </c>
      <c r="B3819" s="61">
        <v>1.0</v>
      </c>
      <c r="C3819" s="61">
        <v>290.0</v>
      </c>
      <c r="D3819" s="57" t="s">
        <v>377</v>
      </c>
      <c r="E3819" s="62" t="str">
        <f t="shared" si="1"/>
        <v>Control</v>
      </c>
      <c r="F3819" s="53" t="str">
        <f t="shared" si="2"/>
        <v>Beijing_1</v>
      </c>
      <c r="G3819" s="53">
        <f t="shared" si="3"/>
        <v>0.02796996233</v>
      </c>
    </row>
    <row r="3820">
      <c r="A3820" s="61">
        <v>1.517648173E9</v>
      </c>
      <c r="B3820" s="61">
        <v>1.0</v>
      </c>
      <c r="C3820" s="61">
        <v>2017.0</v>
      </c>
      <c r="D3820" s="57" t="s">
        <v>377</v>
      </c>
      <c r="E3820" s="62" t="str">
        <f t="shared" si="1"/>
        <v>Control</v>
      </c>
      <c r="F3820" s="53" t="str">
        <f t="shared" si="2"/>
        <v>Beijing_1</v>
      </c>
      <c r="G3820" s="53">
        <f t="shared" si="3"/>
        <v>0.9995710137</v>
      </c>
    </row>
    <row r="3821">
      <c r="A3821" s="61">
        <v>1.519406713E9</v>
      </c>
      <c r="B3821" s="61">
        <v>1.0</v>
      </c>
      <c r="C3821" s="61">
        <v>1549.0</v>
      </c>
      <c r="D3821" s="57" t="s">
        <v>377</v>
      </c>
      <c r="E3821" s="62" t="str">
        <f t="shared" si="1"/>
        <v>Control</v>
      </c>
      <c r="F3821" s="53" t="str">
        <f t="shared" si="2"/>
        <v>Beijing_1</v>
      </c>
      <c r="G3821" s="53">
        <f t="shared" si="3"/>
        <v>0.317518319</v>
      </c>
    </row>
    <row r="3822">
      <c r="A3822" s="61">
        <v>1.518180258E9</v>
      </c>
      <c r="B3822" s="61">
        <v>1.0</v>
      </c>
      <c r="C3822" s="61">
        <v>3246.0</v>
      </c>
      <c r="D3822" s="57" t="s">
        <v>377</v>
      </c>
      <c r="E3822" s="62" t="str">
        <f t="shared" si="1"/>
        <v>Control</v>
      </c>
      <c r="F3822" s="53" t="str">
        <f t="shared" si="2"/>
        <v>Beijing_1</v>
      </c>
      <c r="G3822" s="53">
        <f t="shared" si="3"/>
        <v>0.4560457147</v>
      </c>
    </row>
    <row r="3823">
      <c r="A3823" s="61">
        <v>1.515821267E9</v>
      </c>
      <c r="B3823" s="61">
        <v>1.0</v>
      </c>
      <c r="C3823" s="61">
        <v>3225.0</v>
      </c>
      <c r="D3823" s="57" t="s">
        <v>377</v>
      </c>
      <c r="E3823" s="62" t="str">
        <f t="shared" si="1"/>
        <v>Control</v>
      </c>
      <c r="F3823" s="53" t="str">
        <f t="shared" si="2"/>
        <v>Beijing_1</v>
      </c>
      <c r="G3823" s="53">
        <f t="shared" si="3"/>
        <v>0.5974466904</v>
      </c>
    </row>
    <row r="3824">
      <c r="A3824" s="61">
        <v>1.515547307E9</v>
      </c>
      <c r="B3824" s="61">
        <v>1.0</v>
      </c>
      <c r="C3824" s="61">
        <v>2732.0</v>
      </c>
      <c r="D3824" s="57" t="s">
        <v>377</v>
      </c>
      <c r="E3824" s="62" t="str">
        <f t="shared" si="1"/>
        <v>Control</v>
      </c>
      <c r="F3824" s="53" t="str">
        <f t="shared" si="2"/>
        <v>Beijing_1</v>
      </c>
      <c r="G3824" s="53">
        <f t="shared" si="3"/>
        <v>0.8268887013</v>
      </c>
    </row>
    <row r="3825">
      <c r="A3825" s="61">
        <v>1.514346465E9</v>
      </c>
      <c r="B3825" s="61">
        <v>1.0</v>
      </c>
      <c r="C3825" s="61">
        <v>3294.0</v>
      </c>
      <c r="D3825" s="57" t="s">
        <v>377</v>
      </c>
      <c r="E3825" s="62" t="str">
        <f t="shared" si="1"/>
        <v>Control</v>
      </c>
      <c r="F3825" s="53" t="str">
        <f t="shared" si="2"/>
        <v>Beijing_1</v>
      </c>
      <c r="G3825" s="53">
        <f t="shared" si="3"/>
        <v>0.6955758819</v>
      </c>
    </row>
    <row r="3826">
      <c r="A3826" s="61">
        <v>1.518145216E9</v>
      </c>
      <c r="B3826" s="61">
        <v>1.0</v>
      </c>
      <c r="C3826" s="61">
        <v>834.0</v>
      </c>
      <c r="D3826" s="57" t="s">
        <v>377</v>
      </c>
      <c r="E3826" s="62" t="str">
        <f t="shared" si="1"/>
        <v>Control</v>
      </c>
      <c r="F3826" s="53" t="str">
        <f t="shared" si="2"/>
        <v>Beijing_1</v>
      </c>
      <c r="G3826" s="53">
        <f t="shared" si="3"/>
        <v>0.7326518588</v>
      </c>
    </row>
    <row r="3827">
      <c r="A3827" s="61">
        <v>1.517461929E9</v>
      </c>
      <c r="B3827" s="61">
        <v>1.0</v>
      </c>
      <c r="C3827" s="61">
        <v>2886.0</v>
      </c>
      <c r="D3827" s="57" t="s">
        <v>377</v>
      </c>
      <c r="E3827" s="62" t="str">
        <f t="shared" si="1"/>
        <v>Control</v>
      </c>
      <c r="F3827" s="53" t="str">
        <f t="shared" si="2"/>
        <v>Beijing_1</v>
      </c>
      <c r="G3827" s="53">
        <f t="shared" si="3"/>
        <v>0.6304090675</v>
      </c>
    </row>
    <row r="3828">
      <c r="A3828" s="61">
        <v>1.518738917E9</v>
      </c>
      <c r="B3828" s="61">
        <v>1.0</v>
      </c>
      <c r="C3828" s="61">
        <v>3299.0</v>
      </c>
      <c r="D3828" s="57" t="s">
        <v>377</v>
      </c>
      <c r="E3828" s="62" t="str">
        <f t="shared" si="1"/>
        <v>Control</v>
      </c>
      <c r="F3828" s="53" t="str">
        <f t="shared" si="2"/>
        <v>Beijing_1</v>
      </c>
      <c r="G3828" s="53">
        <f t="shared" si="3"/>
        <v>0.02092819463</v>
      </c>
    </row>
    <row r="3829">
      <c r="A3829" s="61">
        <v>1.517484247E9</v>
      </c>
      <c r="B3829" s="61">
        <v>1.0</v>
      </c>
      <c r="C3829" s="61">
        <v>2843.0</v>
      </c>
      <c r="D3829" s="57" t="s">
        <v>377</v>
      </c>
      <c r="E3829" s="62" t="str">
        <f t="shared" si="1"/>
        <v>Control</v>
      </c>
      <c r="F3829" s="53" t="str">
        <f t="shared" si="2"/>
        <v>Beijing_1</v>
      </c>
      <c r="G3829" s="53">
        <f t="shared" si="3"/>
        <v>0.3122777707</v>
      </c>
    </row>
    <row r="3830">
      <c r="A3830" s="61">
        <v>1.515416099E9</v>
      </c>
      <c r="B3830" s="61">
        <v>1.0</v>
      </c>
      <c r="C3830" s="61">
        <v>1637.0</v>
      </c>
      <c r="D3830" s="57" t="s">
        <v>377</v>
      </c>
      <c r="E3830" s="62" t="str">
        <f t="shared" si="1"/>
        <v>Control</v>
      </c>
      <c r="F3830" s="53" t="str">
        <f t="shared" si="2"/>
        <v>Beijing_1</v>
      </c>
      <c r="G3830" s="53">
        <f t="shared" si="3"/>
        <v>0.2871099518</v>
      </c>
    </row>
    <row r="3831">
      <c r="A3831" s="61">
        <v>1.518113254E9</v>
      </c>
      <c r="B3831" s="61">
        <v>1.0</v>
      </c>
      <c r="C3831" s="61">
        <v>1091.0</v>
      </c>
      <c r="D3831" s="57" t="s">
        <v>377</v>
      </c>
      <c r="E3831" s="62" t="str">
        <f t="shared" si="1"/>
        <v>Control</v>
      </c>
      <c r="F3831" s="53" t="str">
        <f t="shared" si="2"/>
        <v>Beijing_1</v>
      </c>
      <c r="G3831" s="53">
        <f t="shared" si="3"/>
        <v>0.8770445806</v>
      </c>
    </row>
    <row r="3832">
      <c r="A3832" s="61">
        <v>1.515227879E9</v>
      </c>
      <c r="B3832" s="61">
        <v>1.0</v>
      </c>
      <c r="C3832" s="61">
        <v>1861.0</v>
      </c>
      <c r="D3832" s="57" t="s">
        <v>377</v>
      </c>
      <c r="E3832" s="62" t="str">
        <f t="shared" si="1"/>
        <v>Control</v>
      </c>
      <c r="F3832" s="53" t="str">
        <f t="shared" si="2"/>
        <v>Beijing_1</v>
      </c>
      <c r="G3832" s="53">
        <f t="shared" si="3"/>
        <v>0.1276389198</v>
      </c>
    </row>
    <row r="3833">
      <c r="A3833" s="61">
        <v>1.517552708E9</v>
      </c>
      <c r="B3833" s="61">
        <v>1.0</v>
      </c>
      <c r="C3833" s="61">
        <v>312.0</v>
      </c>
      <c r="D3833" s="57" t="s">
        <v>377</v>
      </c>
      <c r="E3833" s="62" t="str">
        <f t="shared" si="1"/>
        <v>Control</v>
      </c>
      <c r="F3833" s="53" t="str">
        <f t="shared" si="2"/>
        <v>Beijing_1</v>
      </c>
      <c r="G3833" s="53">
        <f t="shared" si="3"/>
        <v>0.8308076388</v>
      </c>
    </row>
    <row r="3834">
      <c r="A3834" s="61">
        <v>1.517449876E9</v>
      </c>
      <c r="B3834" s="61">
        <v>1.0</v>
      </c>
      <c r="C3834" s="61">
        <v>2090.0</v>
      </c>
      <c r="D3834" s="57" t="s">
        <v>377</v>
      </c>
      <c r="E3834" s="62" t="str">
        <f t="shared" si="1"/>
        <v>Control</v>
      </c>
      <c r="F3834" s="53" t="str">
        <f t="shared" si="2"/>
        <v>Beijing_1</v>
      </c>
      <c r="G3834" s="53">
        <f t="shared" si="3"/>
        <v>0.1819428431</v>
      </c>
    </row>
    <row r="3835">
      <c r="A3835" s="61">
        <v>1.516078396E9</v>
      </c>
      <c r="B3835" s="61">
        <v>1.0</v>
      </c>
      <c r="C3835" s="61">
        <v>673.0</v>
      </c>
      <c r="D3835" s="57" t="s">
        <v>377</v>
      </c>
      <c r="E3835" s="62" t="str">
        <f t="shared" si="1"/>
        <v>Control</v>
      </c>
      <c r="F3835" s="53" t="str">
        <f t="shared" si="2"/>
        <v>Beijing_1</v>
      </c>
      <c r="G3835" s="53">
        <f t="shared" si="3"/>
        <v>0.2615249053</v>
      </c>
    </row>
    <row r="3836">
      <c r="A3836" s="61">
        <v>1.518177224E9</v>
      </c>
      <c r="B3836" s="61">
        <v>1.0</v>
      </c>
      <c r="C3836" s="61">
        <v>1941.0</v>
      </c>
      <c r="D3836" s="57" t="s">
        <v>377</v>
      </c>
      <c r="E3836" s="62" t="str">
        <f t="shared" si="1"/>
        <v>Control</v>
      </c>
      <c r="F3836" s="53" t="str">
        <f t="shared" si="2"/>
        <v>Beijing_1</v>
      </c>
      <c r="G3836" s="53">
        <f t="shared" si="3"/>
        <v>0.4839616562</v>
      </c>
    </row>
    <row r="3837">
      <c r="A3837" s="61">
        <v>1.518821907E9</v>
      </c>
      <c r="B3837" s="61">
        <v>1.0</v>
      </c>
      <c r="C3837" s="61">
        <v>1137.0</v>
      </c>
      <c r="D3837" s="57" t="s">
        <v>377</v>
      </c>
      <c r="E3837" s="62" t="str">
        <f t="shared" si="1"/>
        <v>Control</v>
      </c>
      <c r="F3837" s="53" t="str">
        <f t="shared" si="2"/>
        <v>Beijing_1</v>
      </c>
      <c r="G3837" s="53">
        <f t="shared" si="3"/>
        <v>0.8262536416</v>
      </c>
    </row>
    <row r="3838">
      <c r="A3838" s="61">
        <v>1.519753515E9</v>
      </c>
      <c r="B3838" s="61">
        <v>1.0</v>
      </c>
      <c r="C3838" s="61">
        <v>1017.0</v>
      </c>
      <c r="D3838" s="57" t="s">
        <v>377</v>
      </c>
      <c r="E3838" s="62" t="str">
        <f t="shared" si="1"/>
        <v>Control</v>
      </c>
      <c r="F3838" s="53" t="str">
        <f t="shared" si="2"/>
        <v>Beijing_1</v>
      </c>
      <c r="G3838" s="53">
        <f t="shared" si="3"/>
        <v>0.2971709086</v>
      </c>
    </row>
    <row r="3839">
      <c r="A3839" s="61">
        <v>1.511732774E9</v>
      </c>
      <c r="B3839" s="61">
        <v>1.0</v>
      </c>
      <c r="C3839" s="61">
        <v>860.0</v>
      </c>
      <c r="D3839" s="57" t="s">
        <v>377</v>
      </c>
      <c r="E3839" s="62" t="str">
        <f t="shared" si="1"/>
        <v>Control</v>
      </c>
      <c r="F3839" s="53" t="str">
        <f t="shared" si="2"/>
        <v>Beijing_1</v>
      </c>
      <c r="G3839" s="53">
        <f t="shared" si="3"/>
        <v>0.4775416464</v>
      </c>
    </row>
    <row r="3840">
      <c r="A3840" s="61">
        <v>1.514760269E9</v>
      </c>
      <c r="B3840" s="61">
        <v>1.0</v>
      </c>
      <c r="C3840" s="61">
        <v>1567.0</v>
      </c>
      <c r="D3840" s="57" t="s">
        <v>377</v>
      </c>
      <c r="E3840" s="62" t="str">
        <f t="shared" si="1"/>
        <v>Control</v>
      </c>
      <c r="F3840" s="53" t="str">
        <f t="shared" si="2"/>
        <v>Beijing_1</v>
      </c>
      <c r="G3840" s="53">
        <f t="shared" si="3"/>
        <v>0.7578777931</v>
      </c>
    </row>
    <row r="3841">
      <c r="A3841" s="61">
        <v>1.516502406E9</v>
      </c>
      <c r="B3841" s="61">
        <v>1.0</v>
      </c>
      <c r="C3841" s="61">
        <v>793.0</v>
      </c>
      <c r="D3841" s="57" t="s">
        <v>377</v>
      </c>
      <c r="E3841" s="62" t="str">
        <f t="shared" si="1"/>
        <v>Control</v>
      </c>
      <c r="F3841" s="53" t="str">
        <f t="shared" si="2"/>
        <v>Beijing_1</v>
      </c>
      <c r="G3841" s="53">
        <f t="shared" si="3"/>
        <v>0.9542934766</v>
      </c>
    </row>
    <row r="3842">
      <c r="A3842" s="61">
        <v>1.514570473E9</v>
      </c>
      <c r="B3842" s="61">
        <v>1.0</v>
      </c>
      <c r="C3842" s="61">
        <v>753.0</v>
      </c>
      <c r="D3842" s="57" t="s">
        <v>377</v>
      </c>
      <c r="E3842" s="62" t="str">
        <f t="shared" si="1"/>
        <v>Control</v>
      </c>
      <c r="F3842" s="53" t="str">
        <f t="shared" si="2"/>
        <v>Beijing_1</v>
      </c>
      <c r="G3842" s="53">
        <f t="shared" si="3"/>
        <v>0.3129906171</v>
      </c>
    </row>
    <row r="3843">
      <c r="A3843" s="61">
        <v>1.514534389E9</v>
      </c>
      <c r="B3843" s="61">
        <v>1.0</v>
      </c>
      <c r="C3843" s="61">
        <v>2244.0</v>
      </c>
      <c r="D3843" s="57" t="s">
        <v>377</v>
      </c>
      <c r="E3843" s="62" t="str">
        <f t="shared" si="1"/>
        <v>Control</v>
      </c>
      <c r="F3843" s="53" t="str">
        <f t="shared" si="2"/>
        <v>Beijing_1</v>
      </c>
      <c r="G3843" s="53">
        <f t="shared" si="3"/>
        <v>0.7641750435</v>
      </c>
    </row>
    <row r="3844">
      <c r="A3844" s="61">
        <v>1.512731009E9</v>
      </c>
      <c r="B3844" s="61">
        <v>1.0</v>
      </c>
      <c r="C3844" s="61">
        <v>2217.0</v>
      </c>
      <c r="D3844" s="57" t="s">
        <v>377</v>
      </c>
      <c r="E3844" s="62" t="str">
        <f t="shared" si="1"/>
        <v>Control</v>
      </c>
      <c r="F3844" s="53" t="str">
        <f t="shared" si="2"/>
        <v>Beijing_1</v>
      </c>
      <c r="G3844" s="53">
        <f t="shared" si="3"/>
        <v>0.07626998473</v>
      </c>
    </row>
    <row r="3845">
      <c r="A3845" s="61">
        <v>1.511622559E9</v>
      </c>
      <c r="B3845" s="61">
        <v>1.0</v>
      </c>
      <c r="C3845" s="61">
        <v>769.0</v>
      </c>
      <c r="D3845" s="57" t="s">
        <v>377</v>
      </c>
      <c r="E3845" s="62" t="str">
        <f t="shared" si="1"/>
        <v>Control</v>
      </c>
      <c r="F3845" s="53" t="str">
        <f t="shared" si="2"/>
        <v>Beijing_1</v>
      </c>
      <c r="G3845" s="53">
        <f t="shared" si="3"/>
        <v>0.6374467232</v>
      </c>
    </row>
    <row r="3846">
      <c r="A3846" s="61">
        <v>1.515635289E9</v>
      </c>
      <c r="B3846" s="61">
        <v>1.0</v>
      </c>
      <c r="C3846" s="61">
        <v>2530.0</v>
      </c>
      <c r="D3846" s="57" t="s">
        <v>377</v>
      </c>
      <c r="E3846" s="62" t="str">
        <f t="shared" si="1"/>
        <v>Control</v>
      </c>
      <c r="F3846" s="53" t="str">
        <f t="shared" si="2"/>
        <v>Beijing_1</v>
      </c>
      <c r="G3846" s="53">
        <f t="shared" si="3"/>
        <v>0.01019915969</v>
      </c>
    </row>
    <row r="3847">
      <c r="A3847" s="61">
        <v>1.514588356E9</v>
      </c>
      <c r="B3847" s="61">
        <v>1.0</v>
      </c>
      <c r="C3847" s="61">
        <v>3291.0</v>
      </c>
      <c r="D3847" s="57" t="s">
        <v>377</v>
      </c>
      <c r="E3847" s="62" t="str">
        <f t="shared" si="1"/>
        <v>Control</v>
      </c>
      <c r="F3847" s="53" t="str">
        <f t="shared" si="2"/>
        <v>Beijing_1</v>
      </c>
      <c r="G3847" s="53">
        <f t="shared" si="3"/>
        <v>0.4752857341</v>
      </c>
    </row>
    <row r="3848">
      <c r="A3848" s="61">
        <v>1.516481943E9</v>
      </c>
      <c r="B3848" s="61">
        <v>1.0</v>
      </c>
      <c r="C3848" s="61">
        <v>851.0</v>
      </c>
      <c r="D3848" s="57" t="s">
        <v>377</v>
      </c>
      <c r="E3848" s="62" t="str">
        <f t="shared" si="1"/>
        <v>Control</v>
      </c>
      <c r="F3848" s="53" t="str">
        <f t="shared" si="2"/>
        <v>Beijing_1</v>
      </c>
      <c r="G3848" s="53">
        <f t="shared" si="3"/>
        <v>0.8911376011</v>
      </c>
    </row>
    <row r="3849">
      <c r="A3849" s="61">
        <v>1.511332054E9</v>
      </c>
      <c r="B3849" s="61">
        <v>1.0</v>
      </c>
      <c r="C3849" s="61">
        <v>2894.0</v>
      </c>
      <c r="D3849" s="57" t="s">
        <v>377</v>
      </c>
      <c r="E3849" s="62" t="str">
        <f t="shared" si="1"/>
        <v>Control</v>
      </c>
      <c r="F3849" s="53" t="str">
        <f t="shared" si="2"/>
        <v>Beijing_1</v>
      </c>
      <c r="G3849" s="53">
        <f t="shared" si="3"/>
        <v>0.4665574166</v>
      </c>
    </row>
    <row r="3850">
      <c r="A3850" s="61">
        <v>1.519180666E9</v>
      </c>
      <c r="B3850" s="61">
        <v>1.0</v>
      </c>
      <c r="C3850" s="61">
        <v>1657.0</v>
      </c>
      <c r="D3850" s="57" t="s">
        <v>377</v>
      </c>
      <c r="E3850" s="62" t="str">
        <f t="shared" si="1"/>
        <v>Control</v>
      </c>
      <c r="F3850" s="53" t="str">
        <f t="shared" si="2"/>
        <v>Beijing_1</v>
      </c>
      <c r="G3850" s="53">
        <f t="shared" si="3"/>
        <v>0.6585375975</v>
      </c>
    </row>
    <row r="3851">
      <c r="A3851" s="61">
        <v>1.513134617E9</v>
      </c>
      <c r="B3851" s="61">
        <v>1.0</v>
      </c>
      <c r="C3851" s="61">
        <v>993.0</v>
      </c>
      <c r="D3851" s="57" t="s">
        <v>377</v>
      </c>
      <c r="E3851" s="62" t="str">
        <f t="shared" si="1"/>
        <v>Control</v>
      </c>
      <c r="F3851" s="53" t="str">
        <f t="shared" si="2"/>
        <v>Beijing_1</v>
      </c>
      <c r="G3851" s="53">
        <f t="shared" si="3"/>
        <v>0.9511265828</v>
      </c>
    </row>
    <row r="3852">
      <c r="A3852" s="61">
        <v>1.513109955E9</v>
      </c>
      <c r="B3852" s="61">
        <v>1.0</v>
      </c>
      <c r="C3852" s="61">
        <v>1839.0</v>
      </c>
      <c r="D3852" s="57" t="s">
        <v>377</v>
      </c>
      <c r="E3852" s="62" t="str">
        <f t="shared" si="1"/>
        <v>Control</v>
      </c>
      <c r="F3852" s="53" t="str">
        <f t="shared" si="2"/>
        <v>Beijing_1</v>
      </c>
      <c r="G3852" s="53">
        <f t="shared" si="3"/>
        <v>0.263030193</v>
      </c>
    </row>
    <row r="3853">
      <c r="A3853" s="61">
        <v>1.512339343E9</v>
      </c>
      <c r="B3853" s="61">
        <v>1.0</v>
      </c>
      <c r="C3853" s="61">
        <v>1818.0</v>
      </c>
      <c r="D3853" s="57" t="s">
        <v>377</v>
      </c>
      <c r="E3853" s="62" t="str">
        <f t="shared" si="1"/>
        <v>Control</v>
      </c>
      <c r="F3853" s="53" t="str">
        <f t="shared" si="2"/>
        <v>Beijing_1</v>
      </c>
      <c r="G3853" s="53">
        <f t="shared" si="3"/>
        <v>0.4888017446</v>
      </c>
    </row>
    <row r="3854">
      <c r="A3854" s="61">
        <v>1.515971958E9</v>
      </c>
      <c r="B3854" s="61">
        <v>1.0</v>
      </c>
      <c r="C3854" s="61">
        <v>1865.0</v>
      </c>
      <c r="D3854" s="57" t="s">
        <v>377</v>
      </c>
      <c r="E3854" s="62" t="str">
        <f t="shared" si="1"/>
        <v>Control</v>
      </c>
      <c r="F3854" s="53" t="str">
        <f t="shared" si="2"/>
        <v>Beijing_1</v>
      </c>
      <c r="G3854" s="53">
        <f t="shared" si="3"/>
        <v>0.9945694828</v>
      </c>
    </row>
    <row r="3855">
      <c r="A3855" s="61">
        <v>1.513746918E9</v>
      </c>
      <c r="B3855" s="61">
        <v>1.0</v>
      </c>
      <c r="C3855" s="61">
        <v>962.0</v>
      </c>
      <c r="D3855" s="57" t="s">
        <v>377</v>
      </c>
      <c r="E3855" s="62" t="str">
        <f t="shared" si="1"/>
        <v>Control</v>
      </c>
      <c r="F3855" s="53" t="str">
        <f t="shared" si="2"/>
        <v>Beijing_1</v>
      </c>
      <c r="G3855" s="53">
        <f t="shared" si="3"/>
        <v>0.5026304821</v>
      </c>
    </row>
    <row r="3856">
      <c r="A3856" s="61">
        <v>1.518329519E9</v>
      </c>
      <c r="B3856" s="61">
        <v>1.0</v>
      </c>
      <c r="C3856" s="61">
        <v>1076.0</v>
      </c>
      <c r="D3856" s="57" t="s">
        <v>377</v>
      </c>
      <c r="E3856" s="62" t="str">
        <f t="shared" si="1"/>
        <v>Control</v>
      </c>
      <c r="F3856" s="53" t="str">
        <f t="shared" si="2"/>
        <v>Beijing_1</v>
      </c>
      <c r="G3856" s="53">
        <f t="shared" si="3"/>
        <v>0.4251332148</v>
      </c>
    </row>
    <row r="3857">
      <c r="A3857" s="61">
        <v>1.517911607E9</v>
      </c>
      <c r="B3857" s="61">
        <v>1.0</v>
      </c>
      <c r="C3857" s="61">
        <v>513.0</v>
      </c>
      <c r="D3857" s="57" t="s">
        <v>377</v>
      </c>
      <c r="E3857" s="62" t="str">
        <f t="shared" si="1"/>
        <v>Control</v>
      </c>
      <c r="F3857" s="53" t="str">
        <f t="shared" si="2"/>
        <v>Beijing_1</v>
      </c>
      <c r="G3857" s="53">
        <f t="shared" si="3"/>
        <v>0.4333986688</v>
      </c>
    </row>
    <row r="3858">
      <c r="A3858" s="61">
        <v>1.516108907E9</v>
      </c>
      <c r="B3858" s="61">
        <v>1.0</v>
      </c>
      <c r="C3858" s="61">
        <v>769.0</v>
      </c>
      <c r="D3858" s="57" t="s">
        <v>377</v>
      </c>
      <c r="E3858" s="62" t="str">
        <f t="shared" si="1"/>
        <v>Control</v>
      </c>
      <c r="F3858" s="53" t="str">
        <f t="shared" si="2"/>
        <v>Beijing_1</v>
      </c>
      <c r="G3858" s="53">
        <f t="shared" si="3"/>
        <v>0.178408028</v>
      </c>
    </row>
    <row r="3859">
      <c r="A3859" s="61">
        <v>1.516059986E9</v>
      </c>
      <c r="B3859" s="61">
        <v>1.0</v>
      </c>
      <c r="C3859" s="61">
        <v>658.0</v>
      </c>
      <c r="D3859" s="57" t="s">
        <v>377</v>
      </c>
      <c r="E3859" s="62" t="str">
        <f t="shared" si="1"/>
        <v>Control</v>
      </c>
      <c r="F3859" s="53" t="str">
        <f t="shared" si="2"/>
        <v>Beijing_1</v>
      </c>
      <c r="G3859" s="53">
        <f t="shared" si="3"/>
        <v>0.0268366713</v>
      </c>
    </row>
    <row r="3860">
      <c r="A3860" s="61">
        <v>1.518511479E9</v>
      </c>
      <c r="B3860" s="61">
        <v>1.0</v>
      </c>
      <c r="C3860" s="61">
        <v>2797.0</v>
      </c>
      <c r="D3860" s="57" t="s">
        <v>377</v>
      </c>
      <c r="E3860" s="62" t="str">
        <f t="shared" si="1"/>
        <v>Control</v>
      </c>
      <c r="F3860" s="53" t="str">
        <f t="shared" si="2"/>
        <v>Beijing_1</v>
      </c>
      <c r="G3860" s="53">
        <f t="shared" si="3"/>
        <v>0.3322598446</v>
      </c>
    </row>
    <row r="3861">
      <c r="A3861" s="61">
        <v>1.511365089E9</v>
      </c>
      <c r="B3861" s="61">
        <v>1.0</v>
      </c>
      <c r="C3861" s="61">
        <v>1133.0</v>
      </c>
      <c r="D3861" s="57" t="s">
        <v>377</v>
      </c>
      <c r="E3861" s="62" t="str">
        <f t="shared" si="1"/>
        <v>Control</v>
      </c>
      <c r="F3861" s="53" t="str">
        <f t="shared" si="2"/>
        <v>Beijing_1</v>
      </c>
      <c r="G3861" s="53">
        <f t="shared" si="3"/>
        <v>0.712334826</v>
      </c>
    </row>
    <row r="3862">
      <c r="A3862" s="61">
        <v>1.515884683E9</v>
      </c>
      <c r="B3862" s="61">
        <v>1.0</v>
      </c>
      <c r="C3862" s="61">
        <v>2144.0</v>
      </c>
      <c r="D3862" s="57" t="s">
        <v>377</v>
      </c>
      <c r="E3862" s="62" t="str">
        <f t="shared" si="1"/>
        <v>Control</v>
      </c>
      <c r="F3862" s="53" t="str">
        <f t="shared" si="2"/>
        <v>Beijing_1</v>
      </c>
      <c r="G3862" s="53">
        <f t="shared" si="3"/>
        <v>0.1625498695</v>
      </c>
    </row>
    <row r="3863">
      <c r="A3863" s="61">
        <v>1.512471167E9</v>
      </c>
      <c r="B3863" s="61">
        <v>1.0</v>
      </c>
      <c r="C3863" s="61">
        <v>1423.0</v>
      </c>
      <c r="D3863" s="57" t="s">
        <v>377</v>
      </c>
      <c r="E3863" s="62" t="str">
        <f t="shared" si="1"/>
        <v>Control</v>
      </c>
      <c r="F3863" s="53" t="str">
        <f t="shared" si="2"/>
        <v>Beijing_1</v>
      </c>
      <c r="G3863" s="53">
        <f t="shared" si="3"/>
        <v>0.8861770509</v>
      </c>
    </row>
    <row r="3864">
      <c r="A3864" s="61">
        <v>1.513161826E9</v>
      </c>
      <c r="B3864" s="61">
        <v>1.0</v>
      </c>
      <c r="C3864" s="61">
        <v>3597.0</v>
      </c>
      <c r="D3864" s="57" t="s">
        <v>377</v>
      </c>
      <c r="E3864" s="62" t="str">
        <f t="shared" si="1"/>
        <v>Control</v>
      </c>
      <c r="F3864" s="53" t="str">
        <f t="shared" si="2"/>
        <v>Beijing_1</v>
      </c>
      <c r="G3864" s="53">
        <f t="shared" si="3"/>
        <v>0.3960734238</v>
      </c>
    </row>
    <row r="3865">
      <c r="A3865" s="61">
        <v>1.512377594E9</v>
      </c>
      <c r="B3865" s="61">
        <v>1.0</v>
      </c>
      <c r="C3865" s="61">
        <v>363.0</v>
      </c>
      <c r="D3865" s="57" t="s">
        <v>377</v>
      </c>
      <c r="E3865" s="62" t="str">
        <f t="shared" si="1"/>
        <v>Control</v>
      </c>
      <c r="F3865" s="53" t="str">
        <f t="shared" si="2"/>
        <v>Beijing_1</v>
      </c>
      <c r="G3865" s="53">
        <f t="shared" si="3"/>
        <v>0.725796558</v>
      </c>
    </row>
    <row r="3866">
      <c r="A3866" s="61">
        <v>1.516291808E9</v>
      </c>
      <c r="B3866" s="61">
        <v>1.0</v>
      </c>
      <c r="C3866" s="61">
        <v>536.0</v>
      </c>
      <c r="D3866" s="57" t="s">
        <v>377</v>
      </c>
      <c r="E3866" s="62" t="str">
        <f t="shared" si="1"/>
        <v>Control</v>
      </c>
      <c r="F3866" s="53" t="str">
        <f t="shared" si="2"/>
        <v>Beijing_1</v>
      </c>
      <c r="G3866" s="53">
        <f t="shared" si="3"/>
        <v>0.1062686151</v>
      </c>
    </row>
    <row r="3867">
      <c r="A3867" s="61">
        <v>1.519781624E9</v>
      </c>
      <c r="B3867" s="61">
        <v>1.0</v>
      </c>
      <c r="C3867" s="61">
        <v>34.0</v>
      </c>
      <c r="D3867" s="57" t="s">
        <v>377</v>
      </c>
      <c r="E3867" s="62" t="str">
        <f t="shared" si="1"/>
        <v>Control</v>
      </c>
      <c r="F3867" s="53" t="str">
        <f t="shared" si="2"/>
        <v>Beijing_1</v>
      </c>
      <c r="G3867" s="53">
        <f t="shared" si="3"/>
        <v>0.2048508181</v>
      </c>
    </row>
    <row r="3868">
      <c r="A3868" s="61">
        <v>1.515663306E9</v>
      </c>
      <c r="B3868" s="61">
        <v>1.0</v>
      </c>
      <c r="C3868" s="61">
        <v>5229.0</v>
      </c>
      <c r="D3868" s="57" t="s">
        <v>377</v>
      </c>
      <c r="E3868" s="62" t="str">
        <f t="shared" si="1"/>
        <v>Control</v>
      </c>
      <c r="F3868" s="53" t="str">
        <f t="shared" si="2"/>
        <v>Beijing_1</v>
      </c>
      <c r="G3868" s="53">
        <f t="shared" si="3"/>
        <v>0.7611854582</v>
      </c>
    </row>
    <row r="3869">
      <c r="A3869" s="61">
        <v>1.514162006E9</v>
      </c>
      <c r="B3869" s="61">
        <v>1.0</v>
      </c>
      <c r="C3869" s="61">
        <v>2273.0</v>
      </c>
      <c r="D3869" s="57" t="s">
        <v>377</v>
      </c>
      <c r="E3869" s="62" t="str">
        <f t="shared" si="1"/>
        <v>Control</v>
      </c>
      <c r="F3869" s="53" t="str">
        <f t="shared" si="2"/>
        <v>Beijing_1</v>
      </c>
      <c r="G3869" s="53">
        <f t="shared" si="3"/>
        <v>0.6006362708</v>
      </c>
    </row>
    <row r="3870">
      <c r="A3870" s="61">
        <v>1.515783535E9</v>
      </c>
      <c r="B3870" s="61">
        <v>1.0</v>
      </c>
      <c r="C3870" s="61">
        <v>118.0</v>
      </c>
      <c r="D3870" s="57" t="s">
        <v>377</v>
      </c>
      <c r="E3870" s="62" t="str">
        <f t="shared" si="1"/>
        <v>Control</v>
      </c>
      <c r="F3870" s="53" t="str">
        <f t="shared" si="2"/>
        <v>Beijing_1</v>
      </c>
      <c r="G3870" s="53">
        <f t="shared" si="3"/>
        <v>0.8254669183</v>
      </c>
    </row>
    <row r="3871">
      <c r="A3871" s="61">
        <v>1.512614967E9</v>
      </c>
      <c r="B3871" s="61">
        <v>1.0</v>
      </c>
      <c r="C3871" s="61">
        <v>746.0</v>
      </c>
      <c r="D3871" s="57" t="s">
        <v>377</v>
      </c>
      <c r="E3871" s="62" t="str">
        <f t="shared" si="1"/>
        <v>Control</v>
      </c>
      <c r="F3871" s="53" t="str">
        <f t="shared" si="2"/>
        <v>Beijing_1</v>
      </c>
      <c r="G3871" s="53">
        <f t="shared" si="3"/>
        <v>0.6622742828</v>
      </c>
    </row>
    <row r="3872">
      <c r="A3872" s="61">
        <v>1.515260659E9</v>
      </c>
      <c r="B3872" s="61">
        <v>1.0</v>
      </c>
      <c r="C3872" s="61">
        <v>361.0</v>
      </c>
      <c r="D3872" s="57" t="s">
        <v>377</v>
      </c>
      <c r="E3872" s="62" t="str">
        <f t="shared" si="1"/>
        <v>Control</v>
      </c>
      <c r="F3872" s="53" t="str">
        <f t="shared" si="2"/>
        <v>Beijing_1</v>
      </c>
      <c r="G3872" s="53">
        <f t="shared" si="3"/>
        <v>0.2863439967</v>
      </c>
    </row>
    <row r="3873">
      <c r="A3873" s="61">
        <v>1.519596965E9</v>
      </c>
      <c r="B3873" s="61">
        <v>1.0</v>
      </c>
      <c r="C3873" s="61">
        <v>1078.0</v>
      </c>
      <c r="D3873" s="57" t="s">
        <v>377</v>
      </c>
      <c r="E3873" s="62" t="str">
        <f t="shared" si="1"/>
        <v>Control</v>
      </c>
      <c r="F3873" s="53" t="str">
        <f t="shared" si="2"/>
        <v>Beijing_1</v>
      </c>
      <c r="G3873" s="53">
        <f t="shared" si="3"/>
        <v>0.995081659</v>
      </c>
    </row>
    <row r="3874">
      <c r="A3874" s="61">
        <v>1.516763356E9</v>
      </c>
      <c r="B3874" s="61">
        <v>1.0</v>
      </c>
      <c r="C3874" s="61">
        <v>2081.0</v>
      </c>
      <c r="D3874" s="57" t="s">
        <v>377</v>
      </c>
      <c r="E3874" s="62" t="str">
        <f t="shared" si="1"/>
        <v>Control</v>
      </c>
      <c r="F3874" s="53" t="str">
        <f t="shared" si="2"/>
        <v>Beijing_1</v>
      </c>
      <c r="G3874" s="53">
        <f t="shared" si="3"/>
        <v>0.7805812732</v>
      </c>
    </row>
    <row r="3875">
      <c r="A3875" s="61">
        <v>1.511746539E9</v>
      </c>
      <c r="B3875" s="61">
        <v>1.0</v>
      </c>
      <c r="C3875" s="61">
        <v>130.0</v>
      </c>
      <c r="D3875" s="57" t="s">
        <v>377</v>
      </c>
      <c r="E3875" s="62" t="str">
        <f t="shared" si="1"/>
        <v>Control</v>
      </c>
      <c r="F3875" s="53" t="str">
        <f t="shared" si="2"/>
        <v>Beijing_1</v>
      </c>
      <c r="G3875" s="53">
        <f t="shared" si="3"/>
        <v>0.1966000872</v>
      </c>
    </row>
    <row r="3876">
      <c r="A3876" s="61">
        <v>1.511404865E9</v>
      </c>
      <c r="B3876" s="61">
        <v>1.0</v>
      </c>
      <c r="C3876" s="61">
        <v>2524.0</v>
      </c>
      <c r="D3876" s="57" t="s">
        <v>377</v>
      </c>
      <c r="E3876" s="62" t="str">
        <f t="shared" si="1"/>
        <v>Control</v>
      </c>
      <c r="F3876" s="53" t="str">
        <f t="shared" si="2"/>
        <v>Beijing_1</v>
      </c>
      <c r="G3876" s="53">
        <f t="shared" si="3"/>
        <v>0.8607480162</v>
      </c>
    </row>
    <row r="3877">
      <c r="A3877" s="61">
        <v>1.518154547E9</v>
      </c>
      <c r="B3877" s="61">
        <v>1.0</v>
      </c>
      <c r="C3877" s="61">
        <v>2146.0</v>
      </c>
      <c r="D3877" s="57" t="s">
        <v>377</v>
      </c>
      <c r="E3877" s="62" t="str">
        <f t="shared" si="1"/>
        <v>Control</v>
      </c>
      <c r="F3877" s="53" t="str">
        <f t="shared" si="2"/>
        <v>Beijing_1</v>
      </c>
      <c r="G3877" s="53">
        <f t="shared" si="3"/>
        <v>0.01403029177</v>
      </c>
    </row>
    <row r="3878">
      <c r="A3878" s="61">
        <v>1.511352115E9</v>
      </c>
      <c r="B3878" s="61">
        <v>1.0</v>
      </c>
      <c r="C3878" s="61">
        <v>2578.0</v>
      </c>
      <c r="D3878" s="57" t="s">
        <v>377</v>
      </c>
      <c r="E3878" s="62" t="str">
        <f t="shared" si="1"/>
        <v>Control</v>
      </c>
      <c r="F3878" s="53" t="str">
        <f t="shared" si="2"/>
        <v>Beijing_1</v>
      </c>
      <c r="G3878" s="53">
        <f t="shared" si="3"/>
        <v>0.7740784948</v>
      </c>
    </row>
    <row r="3879">
      <c r="A3879" s="61">
        <v>1.512830236E9</v>
      </c>
      <c r="B3879" s="61">
        <v>1.0</v>
      </c>
      <c r="C3879" s="61">
        <v>2910.0</v>
      </c>
      <c r="D3879" s="57" t="s">
        <v>377</v>
      </c>
      <c r="E3879" s="62" t="str">
        <f t="shared" si="1"/>
        <v>Control</v>
      </c>
      <c r="F3879" s="53" t="str">
        <f t="shared" si="2"/>
        <v>Beijing_1</v>
      </c>
      <c r="G3879" s="53">
        <f t="shared" si="3"/>
        <v>0.7705582087</v>
      </c>
    </row>
    <row r="3880">
      <c r="A3880" s="61">
        <v>1.516412314E9</v>
      </c>
      <c r="B3880" s="61">
        <v>1.0</v>
      </c>
      <c r="C3880" s="61">
        <v>6054.0</v>
      </c>
      <c r="D3880" s="57" t="s">
        <v>377</v>
      </c>
      <c r="E3880" s="62" t="str">
        <f t="shared" si="1"/>
        <v>Control</v>
      </c>
      <c r="F3880" s="53" t="str">
        <f t="shared" si="2"/>
        <v>Beijing_1</v>
      </c>
      <c r="G3880" s="53">
        <f t="shared" si="3"/>
        <v>0.8075934778</v>
      </c>
    </row>
    <row r="3881">
      <c r="A3881" s="61">
        <v>1.513460907E9</v>
      </c>
      <c r="B3881" s="61">
        <v>1.0</v>
      </c>
      <c r="C3881" s="61">
        <v>1241.0</v>
      </c>
      <c r="D3881" s="57" t="s">
        <v>377</v>
      </c>
      <c r="E3881" s="62" t="str">
        <f t="shared" si="1"/>
        <v>Control</v>
      </c>
      <c r="F3881" s="53" t="str">
        <f t="shared" si="2"/>
        <v>Beijing_1</v>
      </c>
      <c r="G3881" s="53">
        <f t="shared" si="3"/>
        <v>0.596654234</v>
      </c>
    </row>
    <row r="3882">
      <c r="A3882" s="61">
        <v>1.515118427E9</v>
      </c>
      <c r="B3882" s="61">
        <v>1.0</v>
      </c>
      <c r="C3882" s="61">
        <v>3369.0</v>
      </c>
      <c r="D3882" s="57" t="s">
        <v>377</v>
      </c>
      <c r="E3882" s="62" t="str">
        <f t="shared" si="1"/>
        <v>Control</v>
      </c>
      <c r="F3882" s="53" t="str">
        <f t="shared" si="2"/>
        <v>Beijing_1</v>
      </c>
      <c r="G3882" s="53">
        <f t="shared" si="3"/>
        <v>0.3542788517</v>
      </c>
    </row>
    <row r="3883">
      <c r="A3883" s="61">
        <v>1.513105065E9</v>
      </c>
      <c r="B3883" s="61">
        <v>1.0</v>
      </c>
      <c r="C3883" s="61">
        <v>3217.0</v>
      </c>
      <c r="D3883" s="57" t="s">
        <v>377</v>
      </c>
      <c r="E3883" s="62" t="str">
        <f t="shared" si="1"/>
        <v>Control</v>
      </c>
      <c r="F3883" s="53" t="str">
        <f t="shared" si="2"/>
        <v>Beijing_1</v>
      </c>
      <c r="G3883" s="53">
        <f t="shared" si="3"/>
        <v>0.4973784649</v>
      </c>
    </row>
    <row r="3884">
      <c r="A3884" s="61">
        <v>1.515910495E9</v>
      </c>
      <c r="B3884" s="61">
        <v>1.0</v>
      </c>
      <c r="C3884" s="61">
        <v>1882.0</v>
      </c>
      <c r="D3884" s="57" t="s">
        <v>377</v>
      </c>
      <c r="E3884" s="62" t="str">
        <f t="shared" si="1"/>
        <v>Control</v>
      </c>
      <c r="F3884" s="53" t="str">
        <f t="shared" si="2"/>
        <v>Beijing_1</v>
      </c>
      <c r="G3884" s="53">
        <f t="shared" si="3"/>
        <v>0.9052768935</v>
      </c>
    </row>
    <row r="3885">
      <c r="A3885" s="61">
        <v>1.513047615E9</v>
      </c>
      <c r="B3885" s="61">
        <v>1.0</v>
      </c>
      <c r="C3885" s="61">
        <v>510.0</v>
      </c>
      <c r="D3885" s="57" t="s">
        <v>377</v>
      </c>
      <c r="E3885" s="62" t="str">
        <f t="shared" si="1"/>
        <v>Control</v>
      </c>
      <c r="F3885" s="53" t="str">
        <f t="shared" si="2"/>
        <v>Beijing_1</v>
      </c>
      <c r="G3885" s="53">
        <f t="shared" si="3"/>
        <v>0.9616724365</v>
      </c>
    </row>
    <row r="3886">
      <c r="A3886" s="61">
        <v>1.511288356E9</v>
      </c>
      <c r="B3886" s="61">
        <v>1.0</v>
      </c>
      <c r="C3886" s="61">
        <v>2222.0</v>
      </c>
      <c r="D3886" s="57" t="s">
        <v>377</v>
      </c>
      <c r="E3886" s="62" t="str">
        <f t="shared" si="1"/>
        <v>Control</v>
      </c>
      <c r="F3886" s="53" t="str">
        <f t="shared" si="2"/>
        <v>Beijing_1</v>
      </c>
      <c r="G3886" s="53">
        <f t="shared" si="3"/>
        <v>0.903685452</v>
      </c>
    </row>
    <row r="3887">
      <c r="A3887" s="61">
        <v>1.511846859E9</v>
      </c>
      <c r="B3887" s="61">
        <v>1.0</v>
      </c>
      <c r="C3887" s="61">
        <v>2690.0</v>
      </c>
      <c r="D3887" s="57" t="s">
        <v>377</v>
      </c>
      <c r="E3887" s="62" t="str">
        <f t="shared" si="1"/>
        <v>Control</v>
      </c>
      <c r="F3887" s="53" t="str">
        <f t="shared" si="2"/>
        <v>Beijing_1</v>
      </c>
      <c r="G3887" s="53">
        <f t="shared" si="3"/>
        <v>0.9763126007</v>
      </c>
    </row>
    <row r="3888">
      <c r="A3888" s="61">
        <v>1.511311985E9</v>
      </c>
      <c r="B3888" s="61">
        <v>1.0</v>
      </c>
      <c r="C3888" s="61">
        <v>648.0</v>
      </c>
      <c r="D3888" s="57" t="s">
        <v>377</v>
      </c>
      <c r="E3888" s="62" t="str">
        <f t="shared" si="1"/>
        <v>Control</v>
      </c>
      <c r="F3888" s="53" t="str">
        <f t="shared" si="2"/>
        <v>Beijing_1</v>
      </c>
      <c r="G3888" s="53">
        <f t="shared" si="3"/>
        <v>0.991253098</v>
      </c>
    </row>
    <row r="3889">
      <c r="A3889" s="61">
        <v>1.514467659E9</v>
      </c>
      <c r="B3889" s="61">
        <v>1.0</v>
      </c>
      <c r="C3889" s="61">
        <v>5036.0</v>
      </c>
      <c r="D3889" s="57" t="s">
        <v>377</v>
      </c>
      <c r="E3889" s="62" t="str">
        <f t="shared" si="1"/>
        <v>Control</v>
      </c>
      <c r="F3889" s="53" t="str">
        <f t="shared" si="2"/>
        <v>Beijing_1</v>
      </c>
      <c r="G3889" s="53">
        <f t="shared" si="3"/>
        <v>0.8255312899</v>
      </c>
    </row>
    <row r="3890">
      <c r="A3890" s="61">
        <v>1.512205099E9</v>
      </c>
      <c r="B3890" s="61">
        <v>1.0</v>
      </c>
      <c r="C3890" s="61">
        <v>3856.0</v>
      </c>
      <c r="D3890" s="57" t="s">
        <v>377</v>
      </c>
      <c r="E3890" s="62" t="str">
        <f t="shared" si="1"/>
        <v>Control</v>
      </c>
      <c r="F3890" s="53" t="str">
        <f t="shared" si="2"/>
        <v>Beijing_1</v>
      </c>
      <c r="G3890" s="53">
        <f t="shared" si="3"/>
        <v>0.5276954014</v>
      </c>
    </row>
    <row r="3891">
      <c r="A3891" s="61">
        <v>1.513923308E9</v>
      </c>
      <c r="B3891" s="61">
        <v>1.0</v>
      </c>
      <c r="C3891" s="61">
        <v>2004.0</v>
      </c>
      <c r="D3891" s="57" t="s">
        <v>377</v>
      </c>
      <c r="E3891" s="62" t="str">
        <f t="shared" si="1"/>
        <v>Control</v>
      </c>
      <c r="F3891" s="53" t="str">
        <f t="shared" si="2"/>
        <v>Beijing_1</v>
      </c>
      <c r="G3891" s="53">
        <f t="shared" si="3"/>
        <v>0.645281579</v>
      </c>
    </row>
    <row r="3892">
      <c r="A3892" s="61">
        <v>1.512529494E9</v>
      </c>
      <c r="B3892" s="61">
        <v>1.0</v>
      </c>
      <c r="C3892" s="61">
        <v>2209.0</v>
      </c>
      <c r="D3892" s="57" t="s">
        <v>377</v>
      </c>
      <c r="E3892" s="62" t="str">
        <f t="shared" si="1"/>
        <v>Control</v>
      </c>
      <c r="F3892" s="53" t="str">
        <f t="shared" si="2"/>
        <v>Beijing_1</v>
      </c>
      <c r="G3892" s="53">
        <f t="shared" si="3"/>
        <v>0.2043635004</v>
      </c>
    </row>
    <row r="3893">
      <c r="A3893" s="61">
        <v>1.516966816E9</v>
      </c>
      <c r="B3893" s="61">
        <v>1.0</v>
      </c>
      <c r="C3893" s="61">
        <v>1727.0</v>
      </c>
      <c r="D3893" s="57" t="s">
        <v>377</v>
      </c>
      <c r="E3893" s="62" t="str">
        <f t="shared" si="1"/>
        <v>Control</v>
      </c>
      <c r="F3893" s="53" t="str">
        <f t="shared" si="2"/>
        <v>Beijing_1</v>
      </c>
      <c r="G3893" s="53">
        <f t="shared" si="3"/>
        <v>0.1448666593</v>
      </c>
    </row>
    <row r="3894">
      <c r="A3894" s="61">
        <v>1.517700239E9</v>
      </c>
      <c r="B3894" s="61">
        <v>1.0</v>
      </c>
      <c r="C3894" s="61">
        <v>2855.0</v>
      </c>
      <c r="D3894" s="57" t="s">
        <v>377</v>
      </c>
      <c r="E3894" s="62" t="str">
        <f t="shared" si="1"/>
        <v>Control</v>
      </c>
      <c r="F3894" s="53" t="str">
        <f t="shared" si="2"/>
        <v>Beijing_1</v>
      </c>
      <c r="G3894" s="53">
        <f t="shared" si="3"/>
        <v>0.1535131243</v>
      </c>
    </row>
    <row r="3895">
      <c r="A3895" s="61">
        <v>1.513085966E9</v>
      </c>
      <c r="B3895" s="61">
        <v>1.0</v>
      </c>
      <c r="C3895" s="61">
        <v>899.0</v>
      </c>
      <c r="D3895" s="57" t="s">
        <v>377</v>
      </c>
      <c r="E3895" s="62" t="str">
        <f t="shared" si="1"/>
        <v>Control</v>
      </c>
      <c r="F3895" s="53" t="str">
        <f t="shared" si="2"/>
        <v>Beijing_1</v>
      </c>
      <c r="G3895" s="53">
        <f t="shared" si="3"/>
        <v>0.3224312875</v>
      </c>
    </row>
    <row r="3896">
      <c r="A3896" s="61">
        <v>1.515750697E9</v>
      </c>
      <c r="B3896" s="61">
        <v>1.0</v>
      </c>
      <c r="C3896" s="61">
        <v>206.0</v>
      </c>
      <c r="D3896" s="57" t="s">
        <v>377</v>
      </c>
      <c r="E3896" s="62" t="str">
        <f t="shared" si="1"/>
        <v>Control</v>
      </c>
      <c r="F3896" s="53" t="str">
        <f t="shared" si="2"/>
        <v>Beijing_1</v>
      </c>
      <c r="G3896" s="53">
        <f t="shared" si="3"/>
        <v>0.6685220364</v>
      </c>
    </row>
    <row r="3897">
      <c r="A3897" s="61">
        <v>1.516530606E9</v>
      </c>
      <c r="B3897" s="61">
        <v>1.0</v>
      </c>
      <c r="C3897" s="61">
        <v>2115.0</v>
      </c>
      <c r="D3897" s="57" t="s">
        <v>377</v>
      </c>
      <c r="E3897" s="62" t="str">
        <f t="shared" si="1"/>
        <v>Control</v>
      </c>
      <c r="F3897" s="53" t="str">
        <f t="shared" si="2"/>
        <v>Beijing_1</v>
      </c>
      <c r="G3897" s="53">
        <f t="shared" si="3"/>
        <v>0.07700354789</v>
      </c>
    </row>
    <row r="3898">
      <c r="A3898" s="61">
        <v>1.511378318E9</v>
      </c>
      <c r="B3898" s="61">
        <v>1.0</v>
      </c>
      <c r="C3898" s="61">
        <v>1011.0</v>
      </c>
      <c r="D3898" s="57" t="s">
        <v>377</v>
      </c>
      <c r="E3898" s="62" t="str">
        <f t="shared" si="1"/>
        <v>Control</v>
      </c>
      <c r="F3898" s="53" t="str">
        <f t="shared" si="2"/>
        <v>Beijing_1</v>
      </c>
      <c r="G3898" s="53">
        <f t="shared" si="3"/>
        <v>0.6992818578</v>
      </c>
    </row>
    <row r="3899">
      <c r="A3899" s="61">
        <v>1.518345006E9</v>
      </c>
      <c r="B3899" s="61">
        <v>1.0</v>
      </c>
      <c r="C3899" s="61">
        <v>216.0</v>
      </c>
      <c r="D3899" s="57" t="s">
        <v>377</v>
      </c>
      <c r="E3899" s="62" t="str">
        <f t="shared" si="1"/>
        <v>Control</v>
      </c>
      <c r="F3899" s="53" t="str">
        <f t="shared" si="2"/>
        <v>Beijing_1</v>
      </c>
      <c r="G3899" s="53">
        <f t="shared" si="3"/>
        <v>0.8788882642</v>
      </c>
    </row>
    <row r="3900">
      <c r="A3900" s="61">
        <v>1.514840606E9</v>
      </c>
      <c r="B3900" s="61">
        <v>1.0</v>
      </c>
      <c r="C3900" s="61">
        <v>2163.0</v>
      </c>
      <c r="D3900" s="57" t="s">
        <v>377</v>
      </c>
      <c r="E3900" s="62" t="str">
        <f t="shared" si="1"/>
        <v>Control</v>
      </c>
      <c r="F3900" s="53" t="str">
        <f t="shared" si="2"/>
        <v>Beijing_1</v>
      </c>
      <c r="G3900" s="53">
        <f t="shared" si="3"/>
        <v>0.8239659789</v>
      </c>
    </row>
    <row r="3901">
      <c r="A3901" s="61">
        <v>1.517027275E9</v>
      </c>
      <c r="B3901" s="61">
        <v>1.0</v>
      </c>
      <c r="C3901" s="61">
        <v>2690.0</v>
      </c>
      <c r="D3901" s="57" t="s">
        <v>377</v>
      </c>
      <c r="E3901" s="62" t="str">
        <f t="shared" si="1"/>
        <v>Control</v>
      </c>
      <c r="F3901" s="53" t="str">
        <f t="shared" si="2"/>
        <v>Beijing_1</v>
      </c>
      <c r="G3901" s="53">
        <f t="shared" si="3"/>
        <v>0.7008824089</v>
      </c>
    </row>
    <row r="3902">
      <c r="A3902" s="61">
        <v>1.518609125E9</v>
      </c>
      <c r="B3902" s="61">
        <v>1.0</v>
      </c>
      <c r="C3902" s="61">
        <v>3156.0</v>
      </c>
      <c r="D3902" s="57" t="s">
        <v>377</v>
      </c>
      <c r="E3902" s="62" t="str">
        <f t="shared" si="1"/>
        <v>Control</v>
      </c>
      <c r="F3902" s="53" t="str">
        <f t="shared" si="2"/>
        <v>Beijing_1</v>
      </c>
      <c r="G3902" s="53">
        <f t="shared" si="3"/>
        <v>0.7798942791</v>
      </c>
    </row>
    <row r="3903">
      <c r="A3903" s="61">
        <v>1.517426393E9</v>
      </c>
      <c r="B3903" s="61">
        <v>1.0</v>
      </c>
      <c r="C3903" s="61">
        <v>2774.0</v>
      </c>
      <c r="D3903" s="57" t="s">
        <v>377</v>
      </c>
      <c r="E3903" s="62" t="str">
        <f t="shared" si="1"/>
        <v>Control</v>
      </c>
      <c r="F3903" s="53" t="str">
        <f t="shared" si="2"/>
        <v>Beijing_1</v>
      </c>
      <c r="G3903" s="53">
        <f t="shared" si="3"/>
        <v>0.1617640722</v>
      </c>
    </row>
    <row r="3904">
      <c r="A3904" s="61">
        <v>1.515120055E9</v>
      </c>
      <c r="B3904" s="61">
        <v>1.0</v>
      </c>
      <c r="C3904" s="61">
        <v>1063.0</v>
      </c>
      <c r="D3904" s="57" t="s">
        <v>377</v>
      </c>
      <c r="E3904" s="62" t="str">
        <f t="shared" si="1"/>
        <v>Control</v>
      </c>
      <c r="F3904" s="53" t="str">
        <f t="shared" si="2"/>
        <v>Beijing_1</v>
      </c>
      <c r="G3904" s="53">
        <f t="shared" si="3"/>
        <v>0.6718492083</v>
      </c>
    </row>
    <row r="3905">
      <c r="A3905" s="61">
        <v>1.514152787E9</v>
      </c>
      <c r="B3905" s="61">
        <v>1.0</v>
      </c>
      <c r="C3905" s="61">
        <v>1240.0</v>
      </c>
      <c r="D3905" s="57" t="s">
        <v>377</v>
      </c>
      <c r="E3905" s="62" t="str">
        <f t="shared" si="1"/>
        <v>Control</v>
      </c>
      <c r="F3905" s="53" t="str">
        <f t="shared" si="2"/>
        <v>Beijing_1</v>
      </c>
      <c r="G3905" s="53">
        <f t="shared" si="3"/>
        <v>0.7956834289</v>
      </c>
    </row>
    <row r="3906">
      <c r="A3906" s="61">
        <v>1.518145805E9</v>
      </c>
      <c r="B3906" s="61">
        <v>1.0</v>
      </c>
      <c r="C3906" s="61">
        <v>1647.0</v>
      </c>
      <c r="D3906" s="57" t="s">
        <v>377</v>
      </c>
      <c r="E3906" s="62" t="str">
        <f t="shared" si="1"/>
        <v>Control</v>
      </c>
      <c r="F3906" s="53" t="str">
        <f t="shared" si="2"/>
        <v>Beijing_1</v>
      </c>
      <c r="G3906" s="53">
        <f t="shared" si="3"/>
        <v>0.1786389779</v>
      </c>
    </row>
    <row r="3907">
      <c r="A3907" s="61">
        <v>1.516369847E9</v>
      </c>
      <c r="B3907" s="61">
        <v>1.0</v>
      </c>
      <c r="C3907" s="61">
        <v>3196.0</v>
      </c>
      <c r="D3907" s="57" t="s">
        <v>377</v>
      </c>
      <c r="E3907" s="62" t="str">
        <f t="shared" si="1"/>
        <v>Control</v>
      </c>
      <c r="F3907" s="53" t="str">
        <f t="shared" si="2"/>
        <v>Beijing_1</v>
      </c>
      <c r="G3907" s="53">
        <f t="shared" si="3"/>
        <v>0.8694658462</v>
      </c>
    </row>
    <row r="3908">
      <c r="A3908" s="61">
        <v>1.514933547E9</v>
      </c>
      <c r="B3908" s="61">
        <v>1.0</v>
      </c>
      <c r="C3908" s="61">
        <v>2135.0</v>
      </c>
      <c r="D3908" s="57" t="s">
        <v>377</v>
      </c>
      <c r="E3908" s="62" t="str">
        <f t="shared" si="1"/>
        <v>Control</v>
      </c>
      <c r="F3908" s="53" t="str">
        <f t="shared" si="2"/>
        <v>Beijing_1</v>
      </c>
      <c r="G3908" s="53">
        <f t="shared" si="3"/>
        <v>0.9137759387</v>
      </c>
    </row>
    <row r="3909">
      <c r="A3909" s="61">
        <v>1.511600805E9</v>
      </c>
      <c r="B3909" s="61">
        <v>1.0</v>
      </c>
      <c r="C3909" s="61">
        <v>2150.0</v>
      </c>
      <c r="D3909" s="57" t="s">
        <v>377</v>
      </c>
      <c r="E3909" s="62" t="str">
        <f t="shared" si="1"/>
        <v>Control</v>
      </c>
      <c r="F3909" s="53" t="str">
        <f t="shared" si="2"/>
        <v>Beijing_1</v>
      </c>
      <c r="G3909" s="53">
        <f t="shared" si="3"/>
        <v>0.6355539099</v>
      </c>
    </row>
    <row r="3910">
      <c r="A3910" s="61">
        <v>1.512060493E9</v>
      </c>
      <c r="B3910" s="61">
        <v>1.0</v>
      </c>
      <c r="C3910" s="61">
        <v>385.0</v>
      </c>
      <c r="D3910" s="57" t="s">
        <v>377</v>
      </c>
      <c r="E3910" s="62" t="str">
        <f t="shared" si="1"/>
        <v>Control</v>
      </c>
      <c r="F3910" s="53" t="str">
        <f t="shared" si="2"/>
        <v>Beijing_1</v>
      </c>
      <c r="G3910" s="53">
        <f t="shared" si="3"/>
        <v>0.2327844388</v>
      </c>
    </row>
    <row r="3911">
      <c r="A3911" s="61">
        <v>1.515271725E9</v>
      </c>
      <c r="B3911" s="61">
        <v>1.0</v>
      </c>
      <c r="C3911" s="61">
        <v>784.0</v>
      </c>
      <c r="D3911" s="57" t="s">
        <v>377</v>
      </c>
      <c r="E3911" s="62" t="str">
        <f t="shared" si="1"/>
        <v>Control</v>
      </c>
      <c r="F3911" s="53" t="str">
        <f t="shared" si="2"/>
        <v>Beijing_1</v>
      </c>
      <c r="G3911" s="53">
        <f t="shared" si="3"/>
        <v>0.07062694746</v>
      </c>
    </row>
    <row r="3912">
      <c r="A3912" s="61">
        <v>1.515429763E9</v>
      </c>
      <c r="B3912" s="61">
        <v>1.0</v>
      </c>
      <c r="C3912" s="61">
        <v>1491.0</v>
      </c>
      <c r="D3912" s="57" t="s">
        <v>377</v>
      </c>
      <c r="E3912" s="62" t="str">
        <f t="shared" si="1"/>
        <v>Control</v>
      </c>
      <c r="F3912" s="53" t="str">
        <f t="shared" si="2"/>
        <v>Beijing_1</v>
      </c>
      <c r="G3912" s="53">
        <f t="shared" si="3"/>
        <v>0.3399429286</v>
      </c>
    </row>
    <row r="3913">
      <c r="A3913" s="61">
        <v>1.516496703E9</v>
      </c>
      <c r="B3913" s="61">
        <v>1.0</v>
      </c>
      <c r="C3913" s="61">
        <v>640.0</v>
      </c>
      <c r="D3913" s="57" t="s">
        <v>377</v>
      </c>
      <c r="E3913" s="62" t="str">
        <f t="shared" si="1"/>
        <v>Control</v>
      </c>
      <c r="F3913" s="53" t="str">
        <f t="shared" si="2"/>
        <v>Beijing_1</v>
      </c>
      <c r="G3913" s="53">
        <f t="shared" si="3"/>
        <v>0.3262255017</v>
      </c>
    </row>
    <row r="3914">
      <c r="A3914" s="61">
        <v>1.514073476E9</v>
      </c>
      <c r="B3914" s="61">
        <v>1.0</v>
      </c>
      <c r="C3914" s="61">
        <v>4750.0</v>
      </c>
      <c r="D3914" s="57" t="s">
        <v>377</v>
      </c>
      <c r="E3914" s="62" t="str">
        <f t="shared" si="1"/>
        <v>Control</v>
      </c>
      <c r="F3914" s="53" t="str">
        <f t="shared" si="2"/>
        <v>Beijing_1</v>
      </c>
      <c r="G3914" s="53">
        <f t="shared" si="3"/>
        <v>0.3563979213</v>
      </c>
    </row>
    <row r="3915">
      <c r="A3915" s="61">
        <v>1.518136956E9</v>
      </c>
      <c r="B3915" s="61">
        <v>1.0</v>
      </c>
      <c r="C3915" s="61">
        <v>377.0</v>
      </c>
      <c r="D3915" s="57" t="s">
        <v>377</v>
      </c>
      <c r="E3915" s="62" t="str">
        <f t="shared" si="1"/>
        <v>Control</v>
      </c>
      <c r="F3915" s="53" t="str">
        <f t="shared" si="2"/>
        <v>Beijing_1</v>
      </c>
      <c r="G3915" s="53">
        <f t="shared" si="3"/>
        <v>0.4534808691</v>
      </c>
    </row>
    <row r="3916">
      <c r="A3916" s="61">
        <v>1.518741844E9</v>
      </c>
      <c r="B3916" s="61">
        <v>1.0</v>
      </c>
      <c r="C3916" s="61">
        <v>4816.0</v>
      </c>
      <c r="D3916" s="57" t="s">
        <v>377</v>
      </c>
      <c r="E3916" s="62" t="str">
        <f t="shared" si="1"/>
        <v>Control</v>
      </c>
      <c r="F3916" s="53" t="str">
        <f t="shared" si="2"/>
        <v>Beijing_1</v>
      </c>
      <c r="G3916" s="53">
        <f t="shared" si="3"/>
        <v>0.8478788355</v>
      </c>
    </row>
    <row r="3917">
      <c r="A3917" s="61">
        <v>1.511568246E9</v>
      </c>
      <c r="B3917" s="61">
        <v>1.0</v>
      </c>
      <c r="C3917" s="61">
        <v>700.0</v>
      </c>
      <c r="D3917" s="57" t="s">
        <v>377</v>
      </c>
      <c r="E3917" s="62" t="str">
        <f t="shared" si="1"/>
        <v>Control</v>
      </c>
      <c r="F3917" s="53" t="str">
        <f t="shared" si="2"/>
        <v>Beijing_1</v>
      </c>
      <c r="G3917" s="53">
        <f t="shared" si="3"/>
        <v>0.68294206</v>
      </c>
    </row>
    <row r="3918">
      <c r="A3918" s="61">
        <v>1.512364204E9</v>
      </c>
      <c r="B3918" s="61">
        <v>1.0</v>
      </c>
      <c r="C3918" s="61">
        <v>748.0</v>
      </c>
      <c r="D3918" s="57" t="s">
        <v>377</v>
      </c>
      <c r="E3918" s="62" t="str">
        <f t="shared" si="1"/>
        <v>Control</v>
      </c>
      <c r="F3918" s="53" t="str">
        <f t="shared" si="2"/>
        <v>Beijing_1</v>
      </c>
      <c r="G3918" s="53">
        <f t="shared" si="3"/>
        <v>0.1551410996</v>
      </c>
    </row>
    <row r="3919">
      <c r="A3919" s="61">
        <v>1.517545537E9</v>
      </c>
      <c r="B3919" s="61">
        <v>1.0</v>
      </c>
      <c r="C3919" s="61">
        <v>2712.0</v>
      </c>
      <c r="D3919" s="57" t="s">
        <v>377</v>
      </c>
      <c r="E3919" s="62" t="str">
        <f t="shared" si="1"/>
        <v>Control</v>
      </c>
      <c r="F3919" s="53" t="str">
        <f t="shared" si="2"/>
        <v>Beijing_1</v>
      </c>
      <c r="G3919" s="53">
        <f t="shared" si="3"/>
        <v>0.1942582918</v>
      </c>
    </row>
    <row r="3920">
      <c r="A3920" s="61">
        <v>1.519504864E9</v>
      </c>
      <c r="B3920" s="61">
        <v>1.0</v>
      </c>
      <c r="C3920" s="61">
        <v>2982.0</v>
      </c>
      <c r="D3920" s="57" t="s">
        <v>377</v>
      </c>
      <c r="E3920" s="62" t="str">
        <f t="shared" si="1"/>
        <v>Control</v>
      </c>
      <c r="F3920" s="53" t="str">
        <f t="shared" si="2"/>
        <v>Beijing_1</v>
      </c>
      <c r="G3920" s="53">
        <f t="shared" si="3"/>
        <v>0.1583396183</v>
      </c>
    </row>
    <row r="3921">
      <c r="A3921" s="61">
        <v>1.518490097E9</v>
      </c>
      <c r="B3921" s="61">
        <v>1.0</v>
      </c>
      <c r="C3921" s="61">
        <v>4176.0</v>
      </c>
      <c r="D3921" s="57" t="s">
        <v>377</v>
      </c>
      <c r="E3921" s="62" t="str">
        <f t="shared" si="1"/>
        <v>Control</v>
      </c>
      <c r="F3921" s="53" t="str">
        <f t="shared" si="2"/>
        <v>Beijing_1</v>
      </c>
      <c r="G3921" s="53">
        <f t="shared" si="3"/>
        <v>0.02900044637</v>
      </c>
    </row>
    <row r="3922">
      <c r="A3922" s="61">
        <v>1.515689228E9</v>
      </c>
      <c r="B3922" s="61">
        <v>1.0</v>
      </c>
      <c r="C3922" s="61">
        <v>622.0</v>
      </c>
      <c r="D3922" s="57" t="s">
        <v>377</v>
      </c>
      <c r="E3922" s="62" t="str">
        <f t="shared" si="1"/>
        <v>Control</v>
      </c>
      <c r="F3922" s="53" t="str">
        <f t="shared" si="2"/>
        <v>Beijing_1</v>
      </c>
      <c r="G3922" s="53">
        <f t="shared" si="3"/>
        <v>0.9754808117</v>
      </c>
    </row>
    <row r="3923">
      <c r="A3923" s="61">
        <v>1.515376009E9</v>
      </c>
      <c r="B3923" s="61">
        <v>1.0</v>
      </c>
      <c r="C3923" s="61">
        <v>2720.0</v>
      </c>
      <c r="D3923" s="57" t="s">
        <v>377</v>
      </c>
      <c r="E3923" s="62" t="str">
        <f t="shared" si="1"/>
        <v>Control</v>
      </c>
      <c r="F3923" s="53" t="str">
        <f t="shared" si="2"/>
        <v>Beijing_1</v>
      </c>
      <c r="G3923" s="53">
        <f t="shared" si="3"/>
        <v>0.5411958494</v>
      </c>
    </row>
    <row r="3924">
      <c r="A3924" s="61">
        <v>1.518948868E9</v>
      </c>
      <c r="B3924" s="61">
        <v>1.0</v>
      </c>
      <c r="C3924" s="61">
        <v>3036.0</v>
      </c>
      <c r="D3924" s="57" t="s">
        <v>377</v>
      </c>
      <c r="E3924" s="62" t="str">
        <f t="shared" si="1"/>
        <v>Control</v>
      </c>
      <c r="F3924" s="53" t="str">
        <f t="shared" si="2"/>
        <v>Beijing_1</v>
      </c>
      <c r="G3924" s="53">
        <f t="shared" si="3"/>
        <v>0.6357388792</v>
      </c>
    </row>
    <row r="3925">
      <c r="A3925" s="61">
        <v>1.512262827E9</v>
      </c>
      <c r="B3925" s="61">
        <v>1.0</v>
      </c>
      <c r="C3925" s="61">
        <v>2645.0</v>
      </c>
      <c r="D3925" s="57" t="s">
        <v>377</v>
      </c>
      <c r="E3925" s="62" t="str">
        <f t="shared" si="1"/>
        <v>Control</v>
      </c>
      <c r="F3925" s="53" t="str">
        <f t="shared" si="2"/>
        <v>Beijing_1</v>
      </c>
      <c r="G3925" s="53">
        <f t="shared" si="3"/>
        <v>0.5803408002</v>
      </c>
    </row>
    <row r="3926">
      <c r="A3926" s="61">
        <v>1.511449813E9</v>
      </c>
      <c r="B3926" s="61">
        <v>1.0</v>
      </c>
      <c r="C3926" s="61">
        <v>523.0</v>
      </c>
      <c r="D3926" s="57" t="s">
        <v>377</v>
      </c>
      <c r="E3926" s="62" t="str">
        <f t="shared" si="1"/>
        <v>Control</v>
      </c>
      <c r="F3926" s="53" t="str">
        <f t="shared" si="2"/>
        <v>Beijing_1</v>
      </c>
      <c r="G3926" s="53">
        <f t="shared" si="3"/>
        <v>0.2746977996</v>
      </c>
    </row>
    <row r="3927">
      <c r="A3927" s="61">
        <v>1.516422163E9</v>
      </c>
      <c r="B3927" s="61">
        <v>1.0</v>
      </c>
      <c r="C3927" s="61">
        <v>865.0</v>
      </c>
      <c r="D3927" s="57" t="s">
        <v>377</v>
      </c>
      <c r="E3927" s="62" t="str">
        <f t="shared" si="1"/>
        <v>Control</v>
      </c>
      <c r="F3927" s="53" t="str">
        <f t="shared" si="2"/>
        <v>Beijing_1</v>
      </c>
      <c r="G3927" s="53">
        <f t="shared" si="3"/>
        <v>0.8250019868</v>
      </c>
    </row>
    <row r="3928">
      <c r="A3928" s="61">
        <v>1.511975895E9</v>
      </c>
      <c r="B3928" s="61">
        <v>1.0</v>
      </c>
      <c r="C3928" s="61">
        <v>2732.0</v>
      </c>
      <c r="D3928" s="57" t="s">
        <v>377</v>
      </c>
      <c r="E3928" s="62" t="str">
        <f t="shared" si="1"/>
        <v>Control</v>
      </c>
      <c r="F3928" s="53" t="str">
        <f t="shared" si="2"/>
        <v>Beijing_1</v>
      </c>
      <c r="G3928" s="53">
        <f t="shared" si="3"/>
        <v>0.6175629106</v>
      </c>
    </row>
    <row r="3929">
      <c r="A3929" s="61">
        <v>1.518327985E9</v>
      </c>
      <c r="B3929" s="61">
        <v>1.0</v>
      </c>
      <c r="C3929" s="61">
        <v>842.0</v>
      </c>
      <c r="D3929" s="57" t="s">
        <v>377</v>
      </c>
      <c r="E3929" s="62" t="str">
        <f t="shared" si="1"/>
        <v>Control</v>
      </c>
      <c r="F3929" s="53" t="str">
        <f t="shared" si="2"/>
        <v>Beijing_1</v>
      </c>
      <c r="G3929" s="53">
        <f t="shared" si="3"/>
        <v>0.2740040467</v>
      </c>
    </row>
    <row r="3930">
      <c r="A3930" s="61">
        <v>1.513280326E9</v>
      </c>
      <c r="B3930" s="61">
        <v>1.0</v>
      </c>
      <c r="C3930" s="61">
        <v>299.0</v>
      </c>
      <c r="D3930" s="57" t="s">
        <v>377</v>
      </c>
      <c r="E3930" s="62" t="str">
        <f t="shared" si="1"/>
        <v>Control</v>
      </c>
      <c r="F3930" s="53" t="str">
        <f t="shared" si="2"/>
        <v>Beijing_1</v>
      </c>
      <c r="G3930" s="53">
        <f t="shared" si="3"/>
        <v>0.8982714407</v>
      </c>
    </row>
    <row r="3931">
      <c r="A3931" s="61">
        <v>1.512773876E9</v>
      </c>
      <c r="B3931" s="61">
        <v>1.0</v>
      </c>
      <c r="C3931" s="61">
        <v>565.0</v>
      </c>
      <c r="D3931" s="57" t="s">
        <v>377</v>
      </c>
      <c r="E3931" s="62" t="str">
        <f t="shared" si="1"/>
        <v>Control</v>
      </c>
      <c r="F3931" s="53" t="str">
        <f t="shared" si="2"/>
        <v>Beijing_1</v>
      </c>
      <c r="G3931" s="53">
        <f t="shared" si="3"/>
        <v>0.6271342057</v>
      </c>
    </row>
    <row r="3932">
      <c r="A3932" s="61">
        <v>1.519320466E9</v>
      </c>
      <c r="B3932" s="61">
        <v>1.0</v>
      </c>
      <c r="C3932" s="61">
        <v>4186.0</v>
      </c>
      <c r="D3932" s="57" t="s">
        <v>377</v>
      </c>
      <c r="E3932" s="62" t="str">
        <f t="shared" si="1"/>
        <v>Control</v>
      </c>
      <c r="F3932" s="53" t="str">
        <f t="shared" si="2"/>
        <v>Beijing_1</v>
      </c>
      <c r="G3932" s="53">
        <f t="shared" si="3"/>
        <v>0.3105400229</v>
      </c>
    </row>
    <row r="3933">
      <c r="A3933" s="61">
        <v>1.511652746E9</v>
      </c>
      <c r="B3933" s="61">
        <v>1.0</v>
      </c>
      <c r="C3933" s="61">
        <v>2031.0</v>
      </c>
      <c r="D3933" s="57" t="s">
        <v>377</v>
      </c>
      <c r="E3933" s="62" t="str">
        <f t="shared" si="1"/>
        <v>Control</v>
      </c>
      <c r="F3933" s="53" t="str">
        <f t="shared" si="2"/>
        <v>Beijing_1</v>
      </c>
      <c r="G3933" s="53">
        <f t="shared" si="3"/>
        <v>0.9969089245</v>
      </c>
    </row>
    <row r="3934">
      <c r="A3934" s="61">
        <v>1.519377739E9</v>
      </c>
      <c r="B3934" s="61">
        <v>1.0</v>
      </c>
      <c r="C3934" s="61">
        <v>424.0</v>
      </c>
      <c r="D3934" s="57" t="s">
        <v>377</v>
      </c>
      <c r="E3934" s="62" t="str">
        <f t="shared" si="1"/>
        <v>Control</v>
      </c>
      <c r="F3934" s="53" t="str">
        <f t="shared" si="2"/>
        <v>Beijing_1</v>
      </c>
      <c r="G3934" s="53">
        <f t="shared" si="3"/>
        <v>0.2076647331</v>
      </c>
    </row>
    <row r="3935">
      <c r="A3935" s="61">
        <v>1.518237098E9</v>
      </c>
      <c r="B3935" s="61">
        <v>1.0</v>
      </c>
      <c r="C3935" s="61">
        <v>2608.0</v>
      </c>
      <c r="D3935" s="57" t="s">
        <v>377</v>
      </c>
      <c r="E3935" s="62" t="str">
        <f t="shared" si="1"/>
        <v>Control</v>
      </c>
      <c r="F3935" s="53" t="str">
        <f t="shared" si="2"/>
        <v>Beijing_1</v>
      </c>
      <c r="G3935" s="53">
        <f t="shared" si="3"/>
        <v>0.2639989524</v>
      </c>
    </row>
    <row r="3936">
      <c r="A3936" s="61">
        <v>1.519033708E9</v>
      </c>
      <c r="B3936" s="61">
        <v>1.0</v>
      </c>
      <c r="C3936" s="61">
        <v>2778.0</v>
      </c>
      <c r="D3936" s="57" t="s">
        <v>377</v>
      </c>
      <c r="E3936" s="62" t="str">
        <f t="shared" si="1"/>
        <v>Control</v>
      </c>
      <c r="F3936" s="53" t="str">
        <f t="shared" si="2"/>
        <v>Beijing_1</v>
      </c>
      <c r="G3936" s="53">
        <f t="shared" si="3"/>
        <v>0.6209043025</v>
      </c>
    </row>
    <row r="3937">
      <c r="A3937" s="61">
        <v>1.512240098E9</v>
      </c>
      <c r="B3937" s="61">
        <v>1.0</v>
      </c>
      <c r="C3937" s="61">
        <v>2545.0</v>
      </c>
      <c r="D3937" s="57" t="s">
        <v>377</v>
      </c>
      <c r="E3937" s="62" t="str">
        <f t="shared" si="1"/>
        <v>Control</v>
      </c>
      <c r="F3937" s="53" t="str">
        <f t="shared" si="2"/>
        <v>Beijing_1</v>
      </c>
      <c r="G3937" s="53">
        <f t="shared" si="3"/>
        <v>0.1762820481</v>
      </c>
    </row>
    <row r="3938">
      <c r="A3938" s="61">
        <v>1.513926458E9</v>
      </c>
      <c r="B3938" s="61">
        <v>1.0</v>
      </c>
      <c r="C3938" s="61">
        <v>3208.0</v>
      </c>
      <c r="D3938" s="57" t="s">
        <v>377</v>
      </c>
      <c r="E3938" s="62" t="str">
        <f t="shared" si="1"/>
        <v>Control</v>
      </c>
      <c r="F3938" s="53" t="str">
        <f t="shared" si="2"/>
        <v>Beijing_1</v>
      </c>
      <c r="G3938" s="53">
        <f t="shared" si="3"/>
        <v>0.01422811109</v>
      </c>
    </row>
    <row r="3939">
      <c r="A3939" s="61">
        <v>1.515747904E9</v>
      </c>
      <c r="B3939" s="61">
        <v>1.0</v>
      </c>
      <c r="C3939" s="61">
        <v>1730.0</v>
      </c>
      <c r="D3939" s="57" t="s">
        <v>377</v>
      </c>
      <c r="E3939" s="62" t="str">
        <f t="shared" si="1"/>
        <v>Control</v>
      </c>
      <c r="F3939" s="53" t="str">
        <f t="shared" si="2"/>
        <v>Beijing_1</v>
      </c>
      <c r="G3939" s="53">
        <f t="shared" si="3"/>
        <v>0.578193656</v>
      </c>
    </row>
    <row r="3940">
      <c r="A3940" s="61">
        <v>1.519318965E9</v>
      </c>
      <c r="B3940" s="61">
        <v>1.0</v>
      </c>
      <c r="C3940" s="61">
        <v>1650.0</v>
      </c>
      <c r="D3940" s="57" t="s">
        <v>377</v>
      </c>
      <c r="E3940" s="62" t="str">
        <f t="shared" si="1"/>
        <v>Control</v>
      </c>
      <c r="F3940" s="53" t="str">
        <f t="shared" si="2"/>
        <v>Beijing_1</v>
      </c>
      <c r="G3940" s="53">
        <f t="shared" si="3"/>
        <v>0.2519141669</v>
      </c>
    </row>
    <row r="3941">
      <c r="A3941" s="61">
        <v>1.515678449E9</v>
      </c>
      <c r="B3941" s="61">
        <v>1.0</v>
      </c>
      <c r="C3941" s="61">
        <v>990.0</v>
      </c>
      <c r="D3941" s="57" t="s">
        <v>377</v>
      </c>
      <c r="E3941" s="62" t="str">
        <f t="shared" si="1"/>
        <v>Control</v>
      </c>
      <c r="F3941" s="53" t="str">
        <f t="shared" si="2"/>
        <v>Beijing_1</v>
      </c>
      <c r="G3941" s="53">
        <f t="shared" si="3"/>
        <v>0.6042085072</v>
      </c>
    </row>
    <row r="3942">
      <c r="A3942" s="61">
        <v>1.512918487E9</v>
      </c>
      <c r="B3942" s="61">
        <v>1.0</v>
      </c>
      <c r="C3942" s="61">
        <v>2356.0</v>
      </c>
      <c r="D3942" s="57" t="s">
        <v>377</v>
      </c>
      <c r="E3942" s="62" t="str">
        <f t="shared" si="1"/>
        <v>Control</v>
      </c>
      <c r="F3942" s="53" t="str">
        <f t="shared" si="2"/>
        <v>Beijing_1</v>
      </c>
      <c r="G3942" s="53">
        <f t="shared" si="3"/>
        <v>0.4438865867</v>
      </c>
    </row>
    <row r="3943">
      <c r="A3943" s="61">
        <v>1.514722518E9</v>
      </c>
      <c r="B3943" s="61">
        <v>1.0</v>
      </c>
      <c r="C3943" s="61">
        <v>342.0</v>
      </c>
      <c r="D3943" s="57" t="s">
        <v>377</v>
      </c>
      <c r="E3943" s="62" t="str">
        <f t="shared" si="1"/>
        <v>Control</v>
      </c>
      <c r="F3943" s="53" t="str">
        <f t="shared" si="2"/>
        <v>Beijing_1</v>
      </c>
      <c r="G3943" s="53">
        <f t="shared" si="3"/>
        <v>0.2671680943</v>
      </c>
    </row>
    <row r="3944">
      <c r="A3944" s="61">
        <v>1.518819625E9</v>
      </c>
      <c r="B3944" s="61">
        <v>1.0</v>
      </c>
      <c r="C3944" s="61">
        <v>1740.0</v>
      </c>
      <c r="D3944" s="57" t="s">
        <v>377</v>
      </c>
      <c r="E3944" s="62" t="str">
        <f t="shared" si="1"/>
        <v>Control</v>
      </c>
      <c r="F3944" s="53" t="str">
        <f t="shared" si="2"/>
        <v>Beijing_1</v>
      </c>
      <c r="G3944" s="53">
        <f t="shared" si="3"/>
        <v>0.02385656556</v>
      </c>
    </row>
    <row r="3945">
      <c r="A3945" s="61">
        <v>1.517141067E9</v>
      </c>
      <c r="B3945" s="61">
        <v>1.0</v>
      </c>
      <c r="C3945" s="61">
        <v>1053.0</v>
      </c>
      <c r="D3945" s="57" t="s">
        <v>377</v>
      </c>
      <c r="E3945" s="62" t="str">
        <f t="shared" si="1"/>
        <v>Control</v>
      </c>
      <c r="F3945" s="53" t="str">
        <f t="shared" si="2"/>
        <v>Beijing_1</v>
      </c>
      <c r="G3945" s="53">
        <f t="shared" si="3"/>
        <v>0.1861525962</v>
      </c>
    </row>
    <row r="3946">
      <c r="A3946" s="61">
        <v>1.516445226E9</v>
      </c>
      <c r="B3946" s="61">
        <v>1.0</v>
      </c>
      <c r="C3946" s="61">
        <v>1408.0</v>
      </c>
      <c r="D3946" s="57" t="s">
        <v>377</v>
      </c>
      <c r="E3946" s="62" t="str">
        <f t="shared" si="1"/>
        <v>Control</v>
      </c>
      <c r="F3946" s="53" t="str">
        <f t="shared" si="2"/>
        <v>Beijing_1</v>
      </c>
      <c r="G3946" s="53">
        <f t="shared" si="3"/>
        <v>0.1824696715</v>
      </c>
    </row>
    <row r="3947">
      <c r="A3947" s="61">
        <v>1.515824285E9</v>
      </c>
      <c r="B3947" s="61">
        <v>1.0</v>
      </c>
      <c r="C3947" s="61">
        <v>790.0</v>
      </c>
      <c r="D3947" s="57" t="s">
        <v>377</v>
      </c>
      <c r="E3947" s="62" t="str">
        <f t="shared" si="1"/>
        <v>Control</v>
      </c>
      <c r="F3947" s="53" t="str">
        <f t="shared" si="2"/>
        <v>Beijing_1</v>
      </c>
      <c r="G3947" s="53">
        <f t="shared" si="3"/>
        <v>0.6251900757</v>
      </c>
    </row>
    <row r="3948">
      <c r="A3948" s="61">
        <v>1.518808154E9</v>
      </c>
      <c r="B3948" s="61">
        <v>1.0</v>
      </c>
      <c r="C3948" s="61">
        <v>453.0</v>
      </c>
      <c r="D3948" s="57" t="s">
        <v>377</v>
      </c>
      <c r="E3948" s="62" t="str">
        <f t="shared" si="1"/>
        <v>Control</v>
      </c>
      <c r="F3948" s="53" t="str">
        <f t="shared" si="2"/>
        <v>Beijing_1</v>
      </c>
      <c r="G3948" s="53">
        <f t="shared" si="3"/>
        <v>0.6500876579</v>
      </c>
    </row>
    <row r="3949">
      <c r="A3949" s="61">
        <v>1.513601766E9</v>
      </c>
      <c r="B3949" s="61">
        <v>1.0</v>
      </c>
      <c r="C3949" s="61">
        <v>5247.0</v>
      </c>
      <c r="D3949" s="57" t="s">
        <v>377</v>
      </c>
      <c r="E3949" s="62" t="str">
        <f t="shared" si="1"/>
        <v>Control</v>
      </c>
      <c r="F3949" s="53" t="str">
        <f t="shared" si="2"/>
        <v>Beijing_1</v>
      </c>
      <c r="G3949" s="53">
        <f t="shared" si="3"/>
        <v>0.02693150395</v>
      </c>
    </row>
    <row r="3950">
      <c r="A3950" s="61">
        <v>1.517577374E9</v>
      </c>
      <c r="B3950" s="61">
        <v>1.0</v>
      </c>
      <c r="C3950" s="61">
        <v>2388.0</v>
      </c>
      <c r="D3950" s="57" t="s">
        <v>377</v>
      </c>
      <c r="E3950" s="62" t="str">
        <f t="shared" si="1"/>
        <v>Control</v>
      </c>
      <c r="F3950" s="53" t="str">
        <f t="shared" si="2"/>
        <v>Beijing_1</v>
      </c>
      <c r="G3950" s="53">
        <f t="shared" si="3"/>
        <v>0.03298930287</v>
      </c>
    </row>
    <row r="3951">
      <c r="A3951" s="61">
        <v>1.519432027E9</v>
      </c>
      <c r="B3951" s="61">
        <v>1.0</v>
      </c>
      <c r="C3951" s="61">
        <v>2361.0</v>
      </c>
      <c r="D3951" s="57" t="s">
        <v>377</v>
      </c>
      <c r="E3951" s="62" t="str">
        <f t="shared" si="1"/>
        <v>Control</v>
      </c>
      <c r="F3951" s="53" t="str">
        <f t="shared" si="2"/>
        <v>Beijing_1</v>
      </c>
      <c r="G3951" s="53">
        <f t="shared" si="3"/>
        <v>0.6262582112</v>
      </c>
    </row>
    <row r="3952">
      <c r="A3952" s="61">
        <v>1.511911534E9</v>
      </c>
      <c r="B3952" s="61">
        <v>1.0</v>
      </c>
      <c r="C3952" s="61">
        <v>68.0</v>
      </c>
      <c r="D3952" s="57" t="s">
        <v>377</v>
      </c>
      <c r="E3952" s="62" t="str">
        <f t="shared" si="1"/>
        <v>Control</v>
      </c>
      <c r="F3952" s="53" t="str">
        <f t="shared" si="2"/>
        <v>Beijing_1</v>
      </c>
      <c r="G3952" s="53">
        <f t="shared" si="3"/>
        <v>0.137231399</v>
      </c>
    </row>
    <row r="3953">
      <c r="A3953" s="61">
        <v>1.516223255E9</v>
      </c>
      <c r="B3953" s="61">
        <v>1.0</v>
      </c>
      <c r="C3953" s="61">
        <v>2363.0</v>
      </c>
      <c r="D3953" s="57" t="s">
        <v>377</v>
      </c>
      <c r="E3953" s="62" t="str">
        <f t="shared" si="1"/>
        <v>Control</v>
      </c>
      <c r="F3953" s="53" t="str">
        <f t="shared" si="2"/>
        <v>Beijing_1</v>
      </c>
      <c r="G3953" s="53">
        <f t="shared" si="3"/>
        <v>0.8975072478</v>
      </c>
    </row>
    <row r="3954">
      <c r="A3954" s="61">
        <v>1.516530568E9</v>
      </c>
      <c r="B3954" s="61">
        <v>1.0</v>
      </c>
      <c r="C3954" s="61">
        <v>3107.0</v>
      </c>
      <c r="D3954" s="57" t="s">
        <v>377</v>
      </c>
      <c r="E3954" s="62" t="str">
        <f t="shared" si="1"/>
        <v>Control</v>
      </c>
      <c r="F3954" s="53" t="str">
        <f t="shared" si="2"/>
        <v>Beijing_1</v>
      </c>
      <c r="G3954" s="53">
        <f t="shared" si="3"/>
        <v>0.3538657026</v>
      </c>
    </row>
    <row r="3955">
      <c r="A3955" s="61">
        <v>1.515818088E9</v>
      </c>
      <c r="B3955" s="61">
        <v>1.0</v>
      </c>
      <c r="C3955" s="61">
        <v>834.0</v>
      </c>
      <c r="D3955" s="57" t="s">
        <v>377</v>
      </c>
      <c r="E3955" s="62" t="str">
        <f t="shared" si="1"/>
        <v>Control</v>
      </c>
      <c r="F3955" s="53" t="str">
        <f t="shared" si="2"/>
        <v>Beijing_1</v>
      </c>
      <c r="G3955" s="53">
        <f t="shared" si="3"/>
        <v>0.7336126518</v>
      </c>
    </row>
    <row r="3956">
      <c r="A3956" s="61">
        <v>1.512276966E9</v>
      </c>
      <c r="B3956" s="61">
        <v>1.0</v>
      </c>
      <c r="C3956" s="61">
        <v>768.0</v>
      </c>
      <c r="D3956" s="57" t="s">
        <v>377</v>
      </c>
      <c r="E3956" s="62" t="str">
        <f t="shared" si="1"/>
        <v>Control</v>
      </c>
      <c r="F3956" s="53" t="str">
        <f t="shared" si="2"/>
        <v>Beijing_1</v>
      </c>
      <c r="G3956" s="53">
        <f t="shared" si="3"/>
        <v>0.568477748</v>
      </c>
    </row>
    <row r="3957">
      <c r="A3957" s="61">
        <v>1.518116558E9</v>
      </c>
      <c r="B3957" s="61">
        <v>1.0</v>
      </c>
      <c r="C3957" s="61">
        <v>1042.0</v>
      </c>
      <c r="D3957" s="57" t="s">
        <v>377</v>
      </c>
      <c r="E3957" s="62" t="str">
        <f t="shared" si="1"/>
        <v>Control</v>
      </c>
      <c r="F3957" s="53" t="str">
        <f t="shared" si="2"/>
        <v>Beijing_1</v>
      </c>
      <c r="G3957" s="53">
        <f t="shared" si="3"/>
        <v>0.6620954289</v>
      </c>
    </row>
    <row r="3958">
      <c r="A3958" s="61">
        <v>1.513551466E9</v>
      </c>
      <c r="B3958" s="61">
        <v>1.0</v>
      </c>
      <c r="C3958" s="61">
        <v>5067.0</v>
      </c>
      <c r="D3958" s="57" t="s">
        <v>377</v>
      </c>
      <c r="E3958" s="62" t="str">
        <f t="shared" si="1"/>
        <v>Control</v>
      </c>
      <c r="F3958" s="53" t="str">
        <f t="shared" si="2"/>
        <v>Beijing_1</v>
      </c>
      <c r="G3958" s="53">
        <f t="shared" si="3"/>
        <v>0.7410468862</v>
      </c>
    </row>
    <row r="3959">
      <c r="A3959" s="61">
        <v>1.515320218E9</v>
      </c>
      <c r="B3959" s="61">
        <v>1.0</v>
      </c>
      <c r="C3959" s="61">
        <v>2071.0</v>
      </c>
      <c r="D3959" s="57" t="s">
        <v>377</v>
      </c>
      <c r="E3959" s="62" t="str">
        <f t="shared" si="1"/>
        <v>Control</v>
      </c>
      <c r="F3959" s="53" t="str">
        <f t="shared" si="2"/>
        <v>Beijing_1</v>
      </c>
      <c r="G3959" s="53">
        <f t="shared" si="3"/>
        <v>0.685751833</v>
      </c>
    </row>
    <row r="3960">
      <c r="A3960" s="61">
        <v>1.513500329E9</v>
      </c>
      <c r="B3960" s="61">
        <v>1.0</v>
      </c>
      <c r="C3960" s="61">
        <v>734.0</v>
      </c>
      <c r="D3960" s="57" t="s">
        <v>377</v>
      </c>
      <c r="E3960" s="62" t="str">
        <f t="shared" si="1"/>
        <v>Control</v>
      </c>
      <c r="F3960" s="53" t="str">
        <f t="shared" si="2"/>
        <v>Beijing_1</v>
      </c>
      <c r="G3960" s="53">
        <f t="shared" si="3"/>
        <v>0.2759922612</v>
      </c>
    </row>
    <row r="3961">
      <c r="A3961" s="61">
        <v>1.515576943E9</v>
      </c>
      <c r="B3961" s="61">
        <v>1.0</v>
      </c>
      <c r="C3961" s="61">
        <v>2504.0</v>
      </c>
      <c r="D3961" s="57" t="s">
        <v>377</v>
      </c>
      <c r="E3961" s="62" t="str">
        <f t="shared" si="1"/>
        <v>Control</v>
      </c>
      <c r="F3961" s="53" t="str">
        <f t="shared" si="2"/>
        <v>Beijing_1</v>
      </c>
      <c r="G3961" s="53">
        <f t="shared" si="3"/>
        <v>0.6874716676</v>
      </c>
    </row>
    <row r="3962">
      <c r="A3962" s="61">
        <v>1.514420387E9</v>
      </c>
      <c r="B3962" s="61">
        <v>1.0</v>
      </c>
      <c r="C3962" s="61">
        <v>1514.0</v>
      </c>
      <c r="D3962" s="57" t="s">
        <v>377</v>
      </c>
      <c r="E3962" s="62" t="str">
        <f t="shared" si="1"/>
        <v>Control</v>
      </c>
      <c r="F3962" s="53" t="str">
        <f t="shared" si="2"/>
        <v>Beijing_1</v>
      </c>
      <c r="G3962" s="53">
        <f t="shared" si="3"/>
        <v>0.2671626584</v>
      </c>
    </row>
    <row r="3963">
      <c r="A3963" s="61">
        <v>1.513834209E9</v>
      </c>
      <c r="B3963" s="61">
        <v>1.0</v>
      </c>
      <c r="C3963" s="61">
        <v>2981.0</v>
      </c>
      <c r="D3963" s="57" t="s">
        <v>377</v>
      </c>
      <c r="E3963" s="62" t="str">
        <f t="shared" si="1"/>
        <v>Control</v>
      </c>
      <c r="F3963" s="53" t="str">
        <f t="shared" si="2"/>
        <v>Beijing_1</v>
      </c>
      <c r="G3963" s="53">
        <f t="shared" si="3"/>
        <v>0.779371843</v>
      </c>
    </row>
    <row r="3964">
      <c r="A3964" s="61">
        <v>1.518694435E9</v>
      </c>
      <c r="B3964" s="61">
        <v>1.0</v>
      </c>
      <c r="C3964" s="61">
        <v>3600.0</v>
      </c>
      <c r="D3964" s="57" t="s">
        <v>377</v>
      </c>
      <c r="E3964" s="62" t="str">
        <f t="shared" si="1"/>
        <v>Control</v>
      </c>
      <c r="F3964" s="53" t="str">
        <f t="shared" si="2"/>
        <v>Beijing_1</v>
      </c>
      <c r="G3964" s="53">
        <f t="shared" si="3"/>
        <v>0.3117697278</v>
      </c>
    </row>
    <row r="3965">
      <c r="A3965" s="61">
        <v>1.517209633E9</v>
      </c>
      <c r="B3965" s="61">
        <v>1.0</v>
      </c>
      <c r="C3965" s="61">
        <v>2715.0</v>
      </c>
      <c r="D3965" s="57" t="s">
        <v>377</v>
      </c>
      <c r="E3965" s="62" t="str">
        <f t="shared" si="1"/>
        <v>Control</v>
      </c>
      <c r="F3965" s="53" t="str">
        <f t="shared" si="2"/>
        <v>Beijing_1</v>
      </c>
      <c r="G3965" s="53">
        <f t="shared" si="3"/>
        <v>0.6049896558</v>
      </c>
    </row>
    <row r="3966">
      <c r="A3966" s="61">
        <v>1.515384117E9</v>
      </c>
      <c r="B3966" s="61">
        <v>1.0</v>
      </c>
      <c r="C3966" s="61">
        <v>1197.0</v>
      </c>
      <c r="D3966" s="57" t="s">
        <v>377</v>
      </c>
      <c r="E3966" s="62" t="str">
        <f t="shared" si="1"/>
        <v>Control</v>
      </c>
      <c r="F3966" s="53" t="str">
        <f t="shared" si="2"/>
        <v>Beijing_1</v>
      </c>
      <c r="G3966" s="53">
        <f t="shared" si="3"/>
        <v>0.6972993387</v>
      </c>
    </row>
    <row r="3967">
      <c r="A3967" s="61">
        <v>1.513575676E9</v>
      </c>
      <c r="B3967" s="61">
        <v>1.0</v>
      </c>
      <c r="C3967" s="61">
        <v>2484.0</v>
      </c>
      <c r="D3967" s="57" t="s">
        <v>377</v>
      </c>
      <c r="E3967" s="62" t="str">
        <f t="shared" si="1"/>
        <v>Control</v>
      </c>
      <c r="F3967" s="53" t="str">
        <f t="shared" si="2"/>
        <v>Beijing_1</v>
      </c>
      <c r="G3967" s="53">
        <f t="shared" si="3"/>
        <v>0.8464023825</v>
      </c>
    </row>
    <row r="3968">
      <c r="A3968" s="61">
        <v>1.513224456E9</v>
      </c>
      <c r="B3968" s="61">
        <v>1.0</v>
      </c>
      <c r="C3968" s="61">
        <v>1978.0</v>
      </c>
      <c r="D3968" s="57" t="s">
        <v>377</v>
      </c>
      <c r="E3968" s="62" t="str">
        <f t="shared" si="1"/>
        <v>Control</v>
      </c>
      <c r="F3968" s="53" t="str">
        <f t="shared" si="2"/>
        <v>Beijing_1</v>
      </c>
      <c r="G3968" s="53">
        <f t="shared" si="3"/>
        <v>0.6858338712</v>
      </c>
    </row>
    <row r="3969">
      <c r="A3969" s="61">
        <v>1.512342974E9</v>
      </c>
      <c r="B3969" s="61">
        <v>1.0</v>
      </c>
      <c r="C3969" s="61">
        <v>3919.0</v>
      </c>
      <c r="D3969" s="57" t="s">
        <v>377</v>
      </c>
      <c r="E3969" s="62" t="str">
        <f t="shared" si="1"/>
        <v>Control</v>
      </c>
      <c r="F3969" s="53" t="str">
        <f t="shared" si="2"/>
        <v>Beijing_1</v>
      </c>
      <c r="G3969" s="53">
        <f t="shared" si="3"/>
        <v>0.05070773912</v>
      </c>
    </row>
    <row r="3970">
      <c r="A3970" s="61">
        <v>1.517602665E9</v>
      </c>
      <c r="B3970" s="61">
        <v>1.0</v>
      </c>
      <c r="C3970" s="61">
        <v>1001.0</v>
      </c>
      <c r="D3970" s="57" t="s">
        <v>377</v>
      </c>
      <c r="E3970" s="62" t="str">
        <f t="shared" si="1"/>
        <v>Control</v>
      </c>
      <c r="F3970" s="53" t="str">
        <f t="shared" si="2"/>
        <v>Beijing_1</v>
      </c>
      <c r="G3970" s="53">
        <f t="shared" si="3"/>
        <v>0.3636766043</v>
      </c>
    </row>
    <row r="3971">
      <c r="A3971" s="61">
        <v>1.516583995E9</v>
      </c>
      <c r="B3971" s="61">
        <v>1.0</v>
      </c>
      <c r="C3971" s="61">
        <v>2015.0</v>
      </c>
      <c r="D3971" s="57" t="s">
        <v>377</v>
      </c>
      <c r="E3971" s="62" t="str">
        <f t="shared" si="1"/>
        <v>Control</v>
      </c>
      <c r="F3971" s="53" t="str">
        <f t="shared" si="2"/>
        <v>Beijing_1</v>
      </c>
      <c r="G3971" s="53">
        <f t="shared" si="3"/>
        <v>0.2053210474</v>
      </c>
    </row>
    <row r="3972">
      <c r="A3972" s="61">
        <v>1.512389346E9</v>
      </c>
      <c r="B3972" s="61">
        <v>1.0</v>
      </c>
      <c r="C3972" s="61">
        <v>3385.0</v>
      </c>
      <c r="D3972" s="57" t="s">
        <v>377</v>
      </c>
      <c r="E3972" s="62" t="str">
        <f t="shared" si="1"/>
        <v>Control</v>
      </c>
      <c r="F3972" s="53" t="str">
        <f t="shared" si="2"/>
        <v>Beijing_1</v>
      </c>
      <c r="G3972" s="53">
        <f t="shared" si="3"/>
        <v>0.05650655413</v>
      </c>
    </row>
    <row r="3973">
      <c r="A3973" s="61">
        <v>1.519671618E9</v>
      </c>
      <c r="B3973" s="61">
        <v>1.0</v>
      </c>
      <c r="C3973" s="61">
        <v>495.0</v>
      </c>
      <c r="D3973" s="57" t="s">
        <v>377</v>
      </c>
      <c r="E3973" s="62" t="str">
        <f t="shared" si="1"/>
        <v>Control</v>
      </c>
      <c r="F3973" s="53" t="str">
        <f t="shared" si="2"/>
        <v>Beijing_1</v>
      </c>
      <c r="G3973" s="53">
        <f t="shared" si="3"/>
        <v>0.170153328</v>
      </c>
    </row>
    <row r="3974">
      <c r="A3974" s="61">
        <v>1.519841543E9</v>
      </c>
      <c r="B3974" s="61">
        <v>1.0</v>
      </c>
      <c r="C3974" s="61">
        <v>3113.0</v>
      </c>
      <c r="D3974" s="57" t="s">
        <v>377</v>
      </c>
      <c r="E3974" s="62" t="str">
        <f t="shared" si="1"/>
        <v>Control</v>
      </c>
      <c r="F3974" s="53" t="str">
        <f t="shared" si="2"/>
        <v>Beijing_1</v>
      </c>
      <c r="G3974" s="53">
        <f t="shared" si="3"/>
        <v>0.8004532947</v>
      </c>
    </row>
    <row r="3975">
      <c r="A3975" s="61">
        <v>1.511367334E9</v>
      </c>
      <c r="B3975" s="61">
        <v>1.0</v>
      </c>
      <c r="C3975" s="61">
        <v>4436.0</v>
      </c>
      <c r="D3975" s="57" t="s">
        <v>377</v>
      </c>
      <c r="E3975" s="62" t="str">
        <f t="shared" si="1"/>
        <v>Control</v>
      </c>
      <c r="F3975" s="53" t="str">
        <f t="shared" si="2"/>
        <v>Beijing_1</v>
      </c>
      <c r="G3975" s="53">
        <f t="shared" si="3"/>
        <v>0.3561859371</v>
      </c>
    </row>
    <row r="3976">
      <c r="A3976" s="61">
        <v>1.513258615E9</v>
      </c>
      <c r="B3976" s="61">
        <v>1.0</v>
      </c>
      <c r="C3976" s="61">
        <v>2329.0</v>
      </c>
      <c r="D3976" s="57" t="s">
        <v>377</v>
      </c>
      <c r="E3976" s="62" t="str">
        <f t="shared" si="1"/>
        <v>Control</v>
      </c>
      <c r="F3976" s="53" t="str">
        <f t="shared" si="2"/>
        <v>Beijing_1</v>
      </c>
      <c r="G3976" s="53">
        <f t="shared" si="3"/>
        <v>0.4295394427</v>
      </c>
    </row>
    <row r="3977">
      <c r="A3977" s="61">
        <v>1.511641006E9</v>
      </c>
      <c r="B3977" s="61">
        <v>1.0</v>
      </c>
      <c r="C3977" s="61">
        <v>1110.0</v>
      </c>
      <c r="D3977" s="57" t="s">
        <v>377</v>
      </c>
      <c r="E3977" s="62" t="str">
        <f t="shared" si="1"/>
        <v>Control</v>
      </c>
      <c r="F3977" s="53" t="str">
        <f t="shared" si="2"/>
        <v>Beijing_1</v>
      </c>
      <c r="G3977" s="53">
        <f t="shared" si="3"/>
        <v>0.7416377335</v>
      </c>
    </row>
    <row r="3978">
      <c r="A3978" s="61">
        <v>1.512577825E9</v>
      </c>
      <c r="B3978" s="61">
        <v>1.0</v>
      </c>
      <c r="C3978" s="61">
        <v>1800.0</v>
      </c>
      <c r="D3978" s="57" t="s">
        <v>377</v>
      </c>
      <c r="E3978" s="62" t="str">
        <f t="shared" si="1"/>
        <v>Control</v>
      </c>
      <c r="F3978" s="53" t="str">
        <f t="shared" si="2"/>
        <v>Beijing_1</v>
      </c>
      <c r="G3978" s="53">
        <f t="shared" si="3"/>
        <v>0.8150843761</v>
      </c>
    </row>
    <row r="3979">
      <c r="A3979" s="61">
        <v>1.516021525E9</v>
      </c>
      <c r="B3979" s="61">
        <v>1.0</v>
      </c>
      <c r="C3979" s="61">
        <v>445.0</v>
      </c>
      <c r="D3979" s="57" t="s">
        <v>377</v>
      </c>
      <c r="E3979" s="62" t="str">
        <f t="shared" si="1"/>
        <v>Control</v>
      </c>
      <c r="F3979" s="53" t="str">
        <f t="shared" si="2"/>
        <v>Beijing_1</v>
      </c>
      <c r="G3979" s="53">
        <f t="shared" si="3"/>
        <v>0.08433368873</v>
      </c>
    </row>
    <row r="3980">
      <c r="A3980" s="61">
        <v>1.518790847E9</v>
      </c>
      <c r="B3980" s="61">
        <v>1.0</v>
      </c>
      <c r="C3980" s="61">
        <v>167.0</v>
      </c>
      <c r="D3980" s="57" t="s">
        <v>377</v>
      </c>
      <c r="E3980" s="62" t="str">
        <f t="shared" si="1"/>
        <v>Control</v>
      </c>
      <c r="F3980" s="53" t="str">
        <f t="shared" si="2"/>
        <v>Beijing_1</v>
      </c>
      <c r="G3980" s="53">
        <f t="shared" si="3"/>
        <v>0.9512216659</v>
      </c>
    </row>
    <row r="3981">
      <c r="A3981" s="61">
        <v>1.514355349E9</v>
      </c>
      <c r="B3981" s="61">
        <v>1.0</v>
      </c>
      <c r="C3981" s="61">
        <v>3356.0</v>
      </c>
      <c r="D3981" s="57" t="s">
        <v>377</v>
      </c>
      <c r="E3981" s="62" t="str">
        <f t="shared" si="1"/>
        <v>Control</v>
      </c>
      <c r="F3981" s="53" t="str">
        <f t="shared" si="2"/>
        <v>Beijing_1</v>
      </c>
      <c r="G3981" s="53">
        <f t="shared" si="3"/>
        <v>0.7456663584</v>
      </c>
    </row>
    <row r="3982">
      <c r="A3982" s="61">
        <v>1.513523056E9</v>
      </c>
      <c r="B3982" s="61">
        <v>1.0</v>
      </c>
      <c r="C3982" s="61">
        <v>1951.0</v>
      </c>
      <c r="D3982" s="57" t="s">
        <v>377</v>
      </c>
      <c r="E3982" s="62" t="str">
        <f t="shared" si="1"/>
        <v>Control</v>
      </c>
      <c r="F3982" s="53" t="str">
        <f t="shared" si="2"/>
        <v>Beijing_1</v>
      </c>
      <c r="G3982" s="53">
        <f t="shared" si="3"/>
        <v>0.4040962998</v>
      </c>
    </row>
    <row r="3983">
      <c r="A3983" s="61">
        <v>1.512593244E9</v>
      </c>
      <c r="B3983" s="61">
        <v>1.0</v>
      </c>
      <c r="C3983" s="61">
        <v>1968.0</v>
      </c>
      <c r="D3983" s="57" t="s">
        <v>377</v>
      </c>
      <c r="E3983" s="62" t="str">
        <f t="shared" si="1"/>
        <v>Control</v>
      </c>
      <c r="F3983" s="53" t="str">
        <f t="shared" si="2"/>
        <v>Beijing_1</v>
      </c>
      <c r="G3983" s="53">
        <f t="shared" si="3"/>
        <v>0.9394487368</v>
      </c>
    </row>
    <row r="3984">
      <c r="A3984" s="61">
        <v>1.519463428E9</v>
      </c>
      <c r="B3984" s="61">
        <v>1.0</v>
      </c>
      <c r="C3984" s="61">
        <v>1548.0</v>
      </c>
      <c r="D3984" s="57" t="s">
        <v>377</v>
      </c>
      <c r="E3984" s="62" t="str">
        <f t="shared" si="1"/>
        <v>Control</v>
      </c>
      <c r="F3984" s="53" t="str">
        <f t="shared" si="2"/>
        <v>Beijing_1</v>
      </c>
      <c r="G3984" s="53">
        <f t="shared" si="3"/>
        <v>0.06514725424</v>
      </c>
    </row>
    <row r="3985">
      <c r="A3985" s="61">
        <v>1.512678468E9</v>
      </c>
      <c r="B3985" s="61">
        <v>1.0</v>
      </c>
      <c r="C3985" s="61">
        <v>50.0</v>
      </c>
      <c r="D3985" s="57" t="s">
        <v>377</v>
      </c>
      <c r="E3985" s="62" t="str">
        <f t="shared" si="1"/>
        <v>Control</v>
      </c>
      <c r="F3985" s="53" t="str">
        <f t="shared" si="2"/>
        <v>Beijing_1</v>
      </c>
      <c r="G3985" s="53">
        <f t="shared" si="3"/>
        <v>0.08787237717</v>
      </c>
    </row>
    <row r="3986">
      <c r="A3986" s="61">
        <v>1.514087943E9</v>
      </c>
      <c r="B3986" s="61">
        <v>1.0</v>
      </c>
      <c r="C3986" s="61">
        <v>104.0</v>
      </c>
      <c r="D3986" s="57" t="s">
        <v>377</v>
      </c>
      <c r="E3986" s="62" t="str">
        <f t="shared" si="1"/>
        <v>Control</v>
      </c>
      <c r="F3986" s="53" t="str">
        <f t="shared" si="2"/>
        <v>Beijing_1</v>
      </c>
      <c r="G3986" s="53">
        <f t="shared" si="3"/>
        <v>0.8088438553</v>
      </c>
    </row>
    <row r="3987">
      <c r="A3987" s="61">
        <v>1.517110624E9</v>
      </c>
      <c r="B3987" s="61">
        <v>1.0</v>
      </c>
      <c r="C3987" s="61">
        <v>1481.0</v>
      </c>
      <c r="D3987" s="57" t="s">
        <v>377</v>
      </c>
      <c r="E3987" s="62" t="str">
        <f t="shared" si="1"/>
        <v>Control</v>
      </c>
      <c r="F3987" s="53" t="str">
        <f t="shared" si="2"/>
        <v>Beijing_1</v>
      </c>
      <c r="G3987" s="53">
        <f t="shared" si="3"/>
        <v>0.7647165261</v>
      </c>
    </row>
    <row r="3988">
      <c r="A3988" s="61">
        <v>1.511948555E9</v>
      </c>
      <c r="B3988" s="61">
        <v>1.0</v>
      </c>
      <c r="C3988" s="61">
        <v>3151.0</v>
      </c>
      <c r="D3988" s="57" t="s">
        <v>377</v>
      </c>
      <c r="E3988" s="62" t="str">
        <f t="shared" si="1"/>
        <v>Control</v>
      </c>
      <c r="F3988" s="53" t="str">
        <f t="shared" si="2"/>
        <v>Beijing_1</v>
      </c>
      <c r="G3988" s="53">
        <f t="shared" si="3"/>
        <v>0.1431467553</v>
      </c>
    </row>
    <row r="3989">
      <c r="A3989" s="61">
        <v>1.514699057E9</v>
      </c>
      <c r="B3989" s="61">
        <v>1.0</v>
      </c>
      <c r="C3989" s="61">
        <v>2433.0</v>
      </c>
      <c r="D3989" s="57" t="s">
        <v>377</v>
      </c>
      <c r="E3989" s="62" t="str">
        <f t="shared" si="1"/>
        <v>Control</v>
      </c>
      <c r="F3989" s="53" t="str">
        <f t="shared" si="2"/>
        <v>Beijing_1</v>
      </c>
      <c r="G3989" s="53">
        <f t="shared" si="3"/>
        <v>0.9690346456</v>
      </c>
    </row>
    <row r="3990">
      <c r="A3990" s="61">
        <v>1.518302919E9</v>
      </c>
      <c r="B3990" s="61">
        <v>1.0</v>
      </c>
      <c r="C3990" s="61">
        <v>2995.0</v>
      </c>
      <c r="D3990" s="57" t="s">
        <v>377</v>
      </c>
      <c r="E3990" s="62" t="str">
        <f t="shared" si="1"/>
        <v>Control</v>
      </c>
      <c r="F3990" s="53" t="str">
        <f t="shared" si="2"/>
        <v>Beijing_1</v>
      </c>
      <c r="G3990" s="53">
        <f t="shared" si="3"/>
        <v>0.05075611729</v>
      </c>
    </row>
    <row r="3991">
      <c r="A3991" s="61">
        <v>1.515512479E9</v>
      </c>
      <c r="B3991" s="61">
        <v>1.0</v>
      </c>
      <c r="C3991" s="61">
        <v>298.0</v>
      </c>
      <c r="D3991" s="57" t="s">
        <v>377</v>
      </c>
      <c r="E3991" s="62" t="str">
        <f t="shared" si="1"/>
        <v>Control</v>
      </c>
      <c r="F3991" s="53" t="str">
        <f t="shared" si="2"/>
        <v>Beijing_1</v>
      </c>
      <c r="G3991" s="53">
        <f t="shared" si="3"/>
        <v>0.0650318111</v>
      </c>
    </row>
    <row r="3992">
      <c r="A3992" s="61">
        <v>1.519984869E9</v>
      </c>
      <c r="B3992" s="61">
        <v>1.0</v>
      </c>
      <c r="C3992" s="61">
        <v>1298.0</v>
      </c>
      <c r="D3992" s="57" t="s">
        <v>377</v>
      </c>
      <c r="E3992" s="62" t="str">
        <f t="shared" si="1"/>
        <v>Control</v>
      </c>
      <c r="F3992" s="53" t="str">
        <f t="shared" si="2"/>
        <v>Beijing_1</v>
      </c>
      <c r="G3992" s="53">
        <f t="shared" si="3"/>
        <v>0.1979571777</v>
      </c>
    </row>
    <row r="3993">
      <c r="A3993" s="61">
        <v>1.519272556E9</v>
      </c>
      <c r="B3993" s="61">
        <v>1.0</v>
      </c>
      <c r="C3993" s="61">
        <v>386.0</v>
      </c>
      <c r="D3993" s="57" t="s">
        <v>377</v>
      </c>
      <c r="E3993" s="62" t="str">
        <f t="shared" si="1"/>
        <v>Control</v>
      </c>
      <c r="F3993" s="53" t="str">
        <f t="shared" si="2"/>
        <v>Beijing_1</v>
      </c>
      <c r="G3993" s="53">
        <f t="shared" si="3"/>
        <v>0.08812349907</v>
      </c>
    </row>
    <row r="3994">
      <c r="A3994" s="61">
        <v>1.514655827E9</v>
      </c>
      <c r="B3994" s="61">
        <v>1.0</v>
      </c>
      <c r="C3994" s="61">
        <v>1927.0</v>
      </c>
      <c r="D3994" s="57" t="s">
        <v>377</v>
      </c>
      <c r="E3994" s="62" t="str">
        <f t="shared" si="1"/>
        <v>Control</v>
      </c>
      <c r="F3994" s="53" t="str">
        <f t="shared" si="2"/>
        <v>Beijing_1</v>
      </c>
      <c r="G3994" s="53">
        <f t="shared" si="3"/>
        <v>0.4857751757</v>
      </c>
    </row>
    <row r="3995">
      <c r="A3995" s="61">
        <v>1.511787089E9</v>
      </c>
      <c r="B3995" s="61">
        <v>1.0</v>
      </c>
      <c r="C3995" s="61">
        <v>5165.0</v>
      </c>
      <c r="D3995" s="57" t="s">
        <v>377</v>
      </c>
      <c r="E3995" s="62" t="str">
        <f t="shared" si="1"/>
        <v>Control</v>
      </c>
      <c r="F3995" s="53" t="str">
        <f t="shared" si="2"/>
        <v>Beijing_1</v>
      </c>
      <c r="G3995" s="53">
        <f t="shared" si="3"/>
        <v>0.5237407868</v>
      </c>
    </row>
    <row r="3996">
      <c r="A3996" s="61">
        <v>1.517738844E9</v>
      </c>
      <c r="B3996" s="61">
        <v>1.0</v>
      </c>
      <c r="C3996" s="61">
        <v>420.0</v>
      </c>
      <c r="D3996" s="57" t="s">
        <v>377</v>
      </c>
      <c r="E3996" s="62" t="str">
        <f t="shared" si="1"/>
        <v>Control</v>
      </c>
      <c r="F3996" s="53" t="str">
        <f t="shared" si="2"/>
        <v>Beijing_1</v>
      </c>
      <c r="G3996" s="53">
        <f t="shared" si="3"/>
        <v>0.4385252698</v>
      </c>
    </row>
    <row r="3997">
      <c r="A3997" s="61">
        <v>1.514992269E9</v>
      </c>
      <c r="B3997" s="61">
        <v>1.0</v>
      </c>
      <c r="C3997" s="61">
        <v>4534.0</v>
      </c>
      <c r="D3997" s="57" t="s">
        <v>377</v>
      </c>
      <c r="E3997" s="62" t="str">
        <f t="shared" si="1"/>
        <v>Control</v>
      </c>
      <c r="F3997" s="53" t="str">
        <f t="shared" si="2"/>
        <v>Beijing_1</v>
      </c>
      <c r="G3997" s="53">
        <f t="shared" si="3"/>
        <v>0.4629507106</v>
      </c>
    </row>
    <row r="3998">
      <c r="A3998" s="61">
        <v>1.514869317E9</v>
      </c>
      <c r="B3998" s="61">
        <v>1.0</v>
      </c>
      <c r="C3998" s="61">
        <v>127.0</v>
      </c>
      <c r="D3998" s="57" t="s">
        <v>377</v>
      </c>
      <c r="E3998" s="62" t="str">
        <f t="shared" si="1"/>
        <v>Control</v>
      </c>
      <c r="F3998" s="53" t="str">
        <f t="shared" si="2"/>
        <v>Beijing_1</v>
      </c>
      <c r="G3998" s="53">
        <f t="shared" si="3"/>
        <v>0.2741363594</v>
      </c>
    </row>
    <row r="3999">
      <c r="A3999" s="61">
        <v>1.518808707E9</v>
      </c>
      <c r="B3999" s="61">
        <v>1.0</v>
      </c>
      <c r="C3999" s="61">
        <v>955.0</v>
      </c>
      <c r="D3999" s="57" t="s">
        <v>377</v>
      </c>
      <c r="E3999" s="62" t="str">
        <f t="shared" si="1"/>
        <v>Control</v>
      </c>
      <c r="F3999" s="53" t="str">
        <f t="shared" si="2"/>
        <v>Beijing_1</v>
      </c>
      <c r="G3999" s="53">
        <f t="shared" si="3"/>
        <v>0.9041537307</v>
      </c>
    </row>
    <row r="4000">
      <c r="A4000" s="61">
        <v>1.519678499E9</v>
      </c>
      <c r="B4000" s="61">
        <v>1.0</v>
      </c>
      <c r="C4000" s="61">
        <v>542.0</v>
      </c>
      <c r="D4000" s="57" t="s">
        <v>377</v>
      </c>
      <c r="E4000" s="62" t="str">
        <f t="shared" si="1"/>
        <v>Control</v>
      </c>
      <c r="F4000" s="53" t="str">
        <f t="shared" si="2"/>
        <v>Beijing_1</v>
      </c>
      <c r="G4000" s="53">
        <f t="shared" si="3"/>
        <v>0.2384090599</v>
      </c>
    </row>
    <row r="4001">
      <c r="A4001" s="61">
        <v>1.518249397E9</v>
      </c>
      <c r="B4001" s="61">
        <v>1.0</v>
      </c>
      <c r="C4001" s="61">
        <v>2162.0</v>
      </c>
      <c r="D4001" s="57" t="s">
        <v>377</v>
      </c>
      <c r="E4001" s="62" t="str">
        <f t="shared" si="1"/>
        <v>Control</v>
      </c>
      <c r="F4001" s="53" t="str">
        <f t="shared" si="2"/>
        <v>Beijing_1</v>
      </c>
      <c r="G4001" s="53">
        <f t="shared" si="3"/>
        <v>0.1578830306</v>
      </c>
    </row>
    <row r="4002">
      <c r="A4002" s="61">
        <v>1.512743439E9</v>
      </c>
      <c r="B4002" s="61">
        <v>1.0</v>
      </c>
      <c r="C4002" s="61">
        <v>2198.0</v>
      </c>
      <c r="D4002" s="57" t="s">
        <v>377</v>
      </c>
      <c r="E4002" s="62" t="str">
        <f t="shared" si="1"/>
        <v>Control</v>
      </c>
      <c r="F4002" s="53" t="str">
        <f t="shared" si="2"/>
        <v>Beijing_1</v>
      </c>
      <c r="G4002" s="53">
        <f t="shared" si="3"/>
        <v>0.1743335806</v>
      </c>
    </row>
    <row r="4003">
      <c r="A4003" s="61">
        <v>1.511987546E9</v>
      </c>
      <c r="B4003" s="61">
        <v>1.0</v>
      </c>
      <c r="C4003" s="61">
        <v>2914.0</v>
      </c>
      <c r="D4003" s="57" t="s">
        <v>377</v>
      </c>
      <c r="E4003" s="62" t="str">
        <f t="shared" si="1"/>
        <v>Control</v>
      </c>
      <c r="F4003" s="53" t="str">
        <f t="shared" si="2"/>
        <v>Beijing_1</v>
      </c>
      <c r="G4003" s="53">
        <f t="shared" si="3"/>
        <v>0.9050721725</v>
      </c>
    </row>
    <row r="4004">
      <c r="A4004" s="61">
        <v>1.513064873E9</v>
      </c>
      <c r="B4004" s="61">
        <v>1.0</v>
      </c>
      <c r="C4004" s="61">
        <v>367.0</v>
      </c>
      <c r="D4004" s="57" t="s">
        <v>377</v>
      </c>
      <c r="E4004" s="62" t="str">
        <f t="shared" si="1"/>
        <v>Control</v>
      </c>
      <c r="F4004" s="53" t="str">
        <f t="shared" si="2"/>
        <v>Beijing_1</v>
      </c>
      <c r="G4004" s="53">
        <f t="shared" si="3"/>
        <v>0.5535632417</v>
      </c>
    </row>
    <row r="4005">
      <c r="A4005" s="61">
        <v>1.513686618E9</v>
      </c>
      <c r="B4005" s="61">
        <v>1.0</v>
      </c>
      <c r="C4005" s="61">
        <v>5439.0</v>
      </c>
      <c r="D4005" s="57" t="s">
        <v>377</v>
      </c>
      <c r="E4005" s="62" t="str">
        <f t="shared" si="1"/>
        <v>Control</v>
      </c>
      <c r="F4005" s="53" t="str">
        <f t="shared" si="2"/>
        <v>Beijing_1</v>
      </c>
      <c r="G4005" s="53">
        <f t="shared" si="3"/>
        <v>0.6192111729</v>
      </c>
    </row>
    <row r="4006">
      <c r="A4006" s="61">
        <v>1.511297274E9</v>
      </c>
      <c r="B4006" s="61">
        <v>1.0</v>
      </c>
      <c r="C4006" s="61">
        <v>551.0</v>
      </c>
      <c r="D4006" s="57" t="s">
        <v>377</v>
      </c>
      <c r="E4006" s="62" t="str">
        <f t="shared" si="1"/>
        <v>Control</v>
      </c>
      <c r="F4006" s="53" t="str">
        <f t="shared" si="2"/>
        <v>Beijing_1</v>
      </c>
      <c r="G4006" s="53">
        <f t="shared" si="3"/>
        <v>0.7390596073</v>
      </c>
    </row>
    <row r="4007">
      <c r="A4007" s="61">
        <v>1.516372209E9</v>
      </c>
      <c r="B4007" s="61">
        <v>1.0</v>
      </c>
      <c r="C4007" s="61">
        <v>2719.0</v>
      </c>
      <c r="D4007" s="57" t="s">
        <v>377</v>
      </c>
      <c r="E4007" s="62" t="str">
        <f t="shared" si="1"/>
        <v>Control</v>
      </c>
      <c r="F4007" s="53" t="str">
        <f t="shared" si="2"/>
        <v>Beijing_1</v>
      </c>
      <c r="G4007" s="53">
        <f t="shared" si="3"/>
        <v>0.278833252</v>
      </c>
    </row>
    <row r="4008">
      <c r="A4008" s="61">
        <v>1.513834313E9</v>
      </c>
      <c r="B4008" s="61">
        <v>1.0</v>
      </c>
      <c r="C4008" s="61">
        <v>1797.0</v>
      </c>
      <c r="D4008" s="57" t="s">
        <v>377</v>
      </c>
      <c r="E4008" s="62" t="str">
        <f t="shared" si="1"/>
        <v>Control</v>
      </c>
      <c r="F4008" s="53" t="str">
        <f t="shared" si="2"/>
        <v>Beijing_1</v>
      </c>
      <c r="G4008" s="53">
        <f t="shared" si="3"/>
        <v>0.9478638859</v>
      </c>
    </row>
    <row r="4009">
      <c r="A4009" s="61">
        <v>1.511673388E9</v>
      </c>
      <c r="B4009" s="61">
        <v>1.0</v>
      </c>
      <c r="C4009" s="61">
        <v>294.0</v>
      </c>
      <c r="D4009" s="57" t="s">
        <v>377</v>
      </c>
      <c r="E4009" s="62" t="str">
        <f t="shared" si="1"/>
        <v>Control</v>
      </c>
      <c r="F4009" s="53" t="str">
        <f t="shared" si="2"/>
        <v>Beijing_1</v>
      </c>
      <c r="G4009" s="53">
        <f t="shared" si="3"/>
        <v>0.6361492262</v>
      </c>
    </row>
    <row r="4010">
      <c r="A4010" s="61">
        <v>1.512162835E9</v>
      </c>
      <c r="B4010" s="61">
        <v>1.0</v>
      </c>
      <c r="C4010" s="61">
        <v>738.0</v>
      </c>
      <c r="D4010" s="57" t="s">
        <v>377</v>
      </c>
      <c r="E4010" s="62" t="str">
        <f t="shared" si="1"/>
        <v>Control</v>
      </c>
      <c r="F4010" s="53" t="str">
        <f t="shared" si="2"/>
        <v>Beijing_1</v>
      </c>
      <c r="G4010" s="53">
        <f t="shared" si="3"/>
        <v>0.8161055289</v>
      </c>
    </row>
    <row r="4011">
      <c r="A4011" s="61">
        <v>1.514327706E9</v>
      </c>
      <c r="B4011" s="61">
        <v>1.0</v>
      </c>
      <c r="C4011" s="61">
        <v>2585.0</v>
      </c>
      <c r="D4011" s="57" t="s">
        <v>377</v>
      </c>
      <c r="E4011" s="62" t="str">
        <f t="shared" si="1"/>
        <v>Control</v>
      </c>
      <c r="F4011" s="53" t="str">
        <f t="shared" si="2"/>
        <v>Beijing_1</v>
      </c>
      <c r="G4011" s="53">
        <f t="shared" si="3"/>
        <v>0.6658809735</v>
      </c>
    </row>
    <row r="4012">
      <c r="A4012" s="61">
        <v>1.516077517E9</v>
      </c>
      <c r="B4012" s="61">
        <v>1.0</v>
      </c>
      <c r="C4012" s="61">
        <v>1333.0</v>
      </c>
      <c r="D4012" s="57" t="s">
        <v>377</v>
      </c>
      <c r="E4012" s="62" t="str">
        <f t="shared" si="1"/>
        <v>Control</v>
      </c>
      <c r="F4012" s="53" t="str">
        <f t="shared" si="2"/>
        <v>Beijing_1</v>
      </c>
      <c r="G4012" s="53">
        <f t="shared" si="3"/>
        <v>0.1630486588</v>
      </c>
    </row>
    <row r="4013">
      <c r="A4013" s="61">
        <v>1.518895096E9</v>
      </c>
      <c r="B4013" s="61">
        <v>1.0</v>
      </c>
      <c r="C4013" s="61">
        <v>3563.0</v>
      </c>
      <c r="D4013" s="57" t="s">
        <v>377</v>
      </c>
      <c r="E4013" s="62" t="str">
        <f t="shared" si="1"/>
        <v>Control</v>
      </c>
      <c r="F4013" s="53" t="str">
        <f t="shared" si="2"/>
        <v>Beijing_1</v>
      </c>
      <c r="G4013" s="53">
        <f t="shared" si="3"/>
        <v>0.1690721126</v>
      </c>
    </row>
    <row r="4014">
      <c r="A4014" s="61">
        <v>1.519441596E9</v>
      </c>
      <c r="B4014" s="61">
        <v>1.0</v>
      </c>
      <c r="C4014" s="61">
        <v>614.0</v>
      </c>
      <c r="D4014" s="57" t="s">
        <v>377</v>
      </c>
      <c r="E4014" s="62" t="str">
        <f t="shared" si="1"/>
        <v>Control</v>
      </c>
      <c r="F4014" s="53" t="str">
        <f t="shared" si="2"/>
        <v>Beijing_1</v>
      </c>
      <c r="G4014" s="53">
        <f t="shared" si="3"/>
        <v>0.2386493263</v>
      </c>
    </row>
    <row r="4015">
      <c r="A4015" s="61">
        <v>1.518963947E9</v>
      </c>
      <c r="B4015" s="61">
        <v>1.0</v>
      </c>
      <c r="C4015" s="61">
        <v>5459.0</v>
      </c>
      <c r="D4015" s="57" t="s">
        <v>377</v>
      </c>
      <c r="E4015" s="62" t="str">
        <f t="shared" si="1"/>
        <v>Control</v>
      </c>
      <c r="F4015" s="53" t="str">
        <f t="shared" si="2"/>
        <v>Beijing_1</v>
      </c>
      <c r="G4015" s="53">
        <f t="shared" si="3"/>
        <v>0.1516323141</v>
      </c>
    </row>
    <row r="4016">
      <c r="A4016" s="61">
        <v>1.514994604E9</v>
      </c>
      <c r="B4016" s="61">
        <v>1.0</v>
      </c>
      <c r="C4016" s="61">
        <v>2715.0</v>
      </c>
      <c r="D4016" s="57" t="s">
        <v>377</v>
      </c>
      <c r="E4016" s="62" t="str">
        <f t="shared" si="1"/>
        <v>Control</v>
      </c>
      <c r="F4016" s="53" t="str">
        <f t="shared" si="2"/>
        <v>Beijing_1</v>
      </c>
      <c r="G4016" s="53">
        <f t="shared" si="3"/>
        <v>0.6043189383</v>
      </c>
    </row>
    <row r="4017">
      <c r="A4017" s="61">
        <v>1.519216878E9</v>
      </c>
      <c r="B4017" s="61">
        <v>1.0</v>
      </c>
      <c r="C4017" s="61">
        <v>1914.0</v>
      </c>
      <c r="D4017" s="57" t="s">
        <v>377</v>
      </c>
      <c r="E4017" s="62" t="str">
        <f t="shared" si="1"/>
        <v>Control</v>
      </c>
      <c r="F4017" s="53" t="str">
        <f t="shared" si="2"/>
        <v>Beijing_1</v>
      </c>
      <c r="G4017" s="53">
        <f t="shared" si="3"/>
        <v>0.4164815574</v>
      </c>
    </row>
    <row r="4018">
      <c r="A4018" s="61">
        <v>1.517733203E9</v>
      </c>
      <c r="B4018" s="61">
        <v>1.0</v>
      </c>
      <c r="C4018" s="61">
        <v>2508.0</v>
      </c>
      <c r="D4018" s="57" t="s">
        <v>377</v>
      </c>
      <c r="E4018" s="62" t="str">
        <f t="shared" si="1"/>
        <v>Control</v>
      </c>
      <c r="F4018" s="53" t="str">
        <f t="shared" si="2"/>
        <v>Beijing_1</v>
      </c>
      <c r="G4018" s="53">
        <f t="shared" si="3"/>
        <v>0.7270592384</v>
      </c>
    </row>
    <row r="4019">
      <c r="A4019" s="61">
        <v>1.511352986E9</v>
      </c>
      <c r="B4019" s="61">
        <v>1.0</v>
      </c>
      <c r="C4019" s="61">
        <v>2225.0</v>
      </c>
      <c r="D4019" s="57" t="s">
        <v>377</v>
      </c>
      <c r="E4019" s="62" t="str">
        <f t="shared" si="1"/>
        <v>Control</v>
      </c>
      <c r="F4019" s="53" t="str">
        <f t="shared" si="2"/>
        <v>Beijing_1</v>
      </c>
      <c r="G4019" s="53">
        <f t="shared" si="3"/>
        <v>0.5094137061</v>
      </c>
    </row>
    <row r="4020">
      <c r="A4020" s="61">
        <v>1.512713754E9</v>
      </c>
      <c r="B4020" s="61">
        <v>1.0</v>
      </c>
      <c r="C4020" s="61">
        <v>1633.0</v>
      </c>
      <c r="D4020" s="57" t="s">
        <v>377</v>
      </c>
      <c r="E4020" s="62" t="str">
        <f t="shared" si="1"/>
        <v>Control</v>
      </c>
      <c r="F4020" s="53" t="str">
        <f t="shared" si="2"/>
        <v>Beijing_1</v>
      </c>
      <c r="G4020" s="53">
        <f t="shared" si="3"/>
        <v>0.2036702815</v>
      </c>
    </row>
    <row r="4021">
      <c r="A4021" s="61">
        <v>1.512173497E9</v>
      </c>
      <c r="B4021" s="61">
        <v>1.0</v>
      </c>
      <c r="C4021" s="61">
        <v>737.0</v>
      </c>
      <c r="D4021" s="57" t="s">
        <v>377</v>
      </c>
      <c r="E4021" s="62" t="str">
        <f t="shared" si="1"/>
        <v>Control</v>
      </c>
      <c r="F4021" s="53" t="str">
        <f t="shared" si="2"/>
        <v>Beijing_1</v>
      </c>
      <c r="G4021" s="53">
        <f t="shared" si="3"/>
        <v>0.5283238187</v>
      </c>
    </row>
    <row r="4022">
      <c r="A4022" s="61">
        <v>1.517057335E9</v>
      </c>
      <c r="B4022" s="61">
        <v>1.0</v>
      </c>
      <c r="C4022" s="61">
        <v>849.0</v>
      </c>
      <c r="D4022" s="57" t="s">
        <v>377</v>
      </c>
      <c r="E4022" s="62" t="str">
        <f t="shared" si="1"/>
        <v>Control</v>
      </c>
      <c r="F4022" s="53" t="str">
        <f t="shared" si="2"/>
        <v>Beijing_1</v>
      </c>
      <c r="G4022" s="53">
        <f t="shared" si="3"/>
        <v>0.3182817341</v>
      </c>
    </row>
    <row r="4023">
      <c r="A4023" s="61">
        <v>1.511698838E9</v>
      </c>
      <c r="B4023" s="61">
        <v>1.0</v>
      </c>
      <c r="C4023" s="61">
        <v>153.0</v>
      </c>
      <c r="D4023" s="57" t="s">
        <v>377</v>
      </c>
      <c r="E4023" s="62" t="str">
        <f t="shared" si="1"/>
        <v>Control</v>
      </c>
      <c r="F4023" s="53" t="str">
        <f t="shared" si="2"/>
        <v>Beijing_1</v>
      </c>
      <c r="G4023" s="53">
        <f t="shared" si="3"/>
        <v>0.4575015084</v>
      </c>
    </row>
    <row r="4024">
      <c r="A4024" s="61">
        <v>1.519155019E9</v>
      </c>
      <c r="B4024" s="61">
        <v>1.0</v>
      </c>
      <c r="C4024" s="61">
        <v>2638.0</v>
      </c>
      <c r="D4024" s="57" t="s">
        <v>377</v>
      </c>
      <c r="E4024" s="62" t="str">
        <f t="shared" si="1"/>
        <v>Control</v>
      </c>
      <c r="F4024" s="53" t="str">
        <f t="shared" si="2"/>
        <v>Beijing_1</v>
      </c>
      <c r="G4024" s="53">
        <f t="shared" si="3"/>
        <v>0.870088412</v>
      </c>
    </row>
    <row r="4025">
      <c r="A4025" s="61">
        <v>1.513940327E9</v>
      </c>
      <c r="B4025" s="61">
        <v>1.0</v>
      </c>
      <c r="C4025" s="61">
        <v>3173.0</v>
      </c>
      <c r="D4025" s="57" t="s">
        <v>377</v>
      </c>
      <c r="E4025" s="62" t="str">
        <f t="shared" si="1"/>
        <v>Control</v>
      </c>
      <c r="F4025" s="53" t="str">
        <f t="shared" si="2"/>
        <v>Beijing_1</v>
      </c>
      <c r="G4025" s="53">
        <f t="shared" si="3"/>
        <v>0.3156654529</v>
      </c>
    </row>
    <row r="4026">
      <c r="A4026" s="61">
        <v>1.519399643E9</v>
      </c>
      <c r="B4026" s="61">
        <v>1.0</v>
      </c>
      <c r="C4026" s="61">
        <v>2349.0</v>
      </c>
      <c r="D4026" s="57" t="s">
        <v>377</v>
      </c>
      <c r="E4026" s="62" t="str">
        <f t="shared" si="1"/>
        <v>Control</v>
      </c>
      <c r="F4026" s="53" t="str">
        <f t="shared" si="2"/>
        <v>Beijing_1</v>
      </c>
      <c r="G4026" s="53">
        <f t="shared" si="3"/>
        <v>0.08908081033</v>
      </c>
    </row>
    <row r="4027">
      <c r="A4027" s="61">
        <v>1.518031054E9</v>
      </c>
      <c r="B4027" s="61">
        <v>1.0</v>
      </c>
      <c r="C4027" s="61">
        <v>4310.0</v>
      </c>
      <c r="D4027" s="57" t="s">
        <v>377</v>
      </c>
      <c r="E4027" s="62" t="str">
        <f t="shared" si="1"/>
        <v>Control</v>
      </c>
      <c r="F4027" s="53" t="str">
        <f t="shared" si="2"/>
        <v>Beijing_1</v>
      </c>
      <c r="G4027" s="53">
        <f t="shared" si="3"/>
        <v>0.0288074716</v>
      </c>
    </row>
    <row r="4028">
      <c r="A4028" s="61">
        <v>1.512814064E9</v>
      </c>
      <c r="B4028" s="61">
        <v>1.0</v>
      </c>
      <c r="C4028" s="61">
        <v>582.0</v>
      </c>
      <c r="D4028" s="57" t="s">
        <v>377</v>
      </c>
      <c r="E4028" s="62" t="str">
        <f t="shared" si="1"/>
        <v>Control</v>
      </c>
      <c r="F4028" s="53" t="str">
        <f t="shared" si="2"/>
        <v>Beijing_1</v>
      </c>
      <c r="G4028" s="53">
        <f t="shared" si="3"/>
        <v>0.1390677527</v>
      </c>
    </row>
    <row r="4029">
      <c r="A4029" s="61">
        <v>1.516525066E9</v>
      </c>
      <c r="B4029" s="61">
        <v>1.0</v>
      </c>
      <c r="C4029" s="61">
        <v>784.0</v>
      </c>
      <c r="D4029" s="57" t="s">
        <v>377</v>
      </c>
      <c r="E4029" s="62" t="str">
        <f t="shared" si="1"/>
        <v>Control</v>
      </c>
      <c r="F4029" s="53" t="str">
        <f t="shared" si="2"/>
        <v>Beijing_1</v>
      </c>
      <c r="G4029" s="53">
        <f t="shared" si="3"/>
        <v>0.1553658009</v>
      </c>
    </row>
    <row r="4030">
      <c r="A4030" s="61">
        <v>1.516913065E9</v>
      </c>
      <c r="B4030" s="61">
        <v>1.0</v>
      </c>
      <c r="C4030" s="61">
        <v>1589.0</v>
      </c>
      <c r="D4030" s="57" t="s">
        <v>377</v>
      </c>
      <c r="E4030" s="62" t="str">
        <f t="shared" si="1"/>
        <v>Control</v>
      </c>
      <c r="F4030" s="53" t="str">
        <f t="shared" si="2"/>
        <v>Beijing_1</v>
      </c>
      <c r="G4030" s="53">
        <f t="shared" si="3"/>
        <v>0.5458390071</v>
      </c>
    </row>
    <row r="4031">
      <c r="A4031" s="61">
        <v>1.512822234E9</v>
      </c>
      <c r="B4031" s="61">
        <v>1.0</v>
      </c>
      <c r="C4031" s="61">
        <v>1635.0</v>
      </c>
      <c r="D4031" s="57" t="s">
        <v>377</v>
      </c>
      <c r="E4031" s="62" t="str">
        <f t="shared" si="1"/>
        <v>Control</v>
      </c>
      <c r="F4031" s="53" t="str">
        <f t="shared" si="2"/>
        <v>Beijing_1</v>
      </c>
      <c r="G4031" s="53">
        <f t="shared" si="3"/>
        <v>0.3285085923</v>
      </c>
    </row>
    <row r="4032">
      <c r="A4032" s="61">
        <v>1.511714909E9</v>
      </c>
      <c r="B4032" s="61">
        <v>1.0</v>
      </c>
      <c r="C4032" s="61">
        <v>655.0</v>
      </c>
      <c r="D4032" s="57" t="s">
        <v>377</v>
      </c>
      <c r="E4032" s="62" t="str">
        <f t="shared" si="1"/>
        <v>Control</v>
      </c>
      <c r="F4032" s="53" t="str">
        <f t="shared" si="2"/>
        <v>Beijing_1</v>
      </c>
      <c r="G4032" s="53">
        <f t="shared" si="3"/>
        <v>0.6934804682</v>
      </c>
    </row>
    <row r="4033">
      <c r="A4033" s="61">
        <v>1.517947653E9</v>
      </c>
      <c r="B4033" s="61">
        <v>1.0</v>
      </c>
      <c r="C4033" s="61">
        <v>1426.0</v>
      </c>
      <c r="D4033" s="57" t="s">
        <v>377</v>
      </c>
      <c r="E4033" s="62" t="str">
        <f t="shared" si="1"/>
        <v>Control</v>
      </c>
      <c r="F4033" s="53" t="str">
        <f t="shared" si="2"/>
        <v>Beijing_1</v>
      </c>
      <c r="G4033" s="53">
        <f t="shared" si="3"/>
        <v>0.04326812182</v>
      </c>
    </row>
    <row r="4034">
      <c r="A4034" s="61">
        <v>1.517171527E9</v>
      </c>
      <c r="B4034" s="61">
        <v>1.0</v>
      </c>
      <c r="C4034" s="61">
        <v>3826.0</v>
      </c>
      <c r="D4034" s="57" t="s">
        <v>377</v>
      </c>
      <c r="E4034" s="62" t="str">
        <f t="shared" si="1"/>
        <v>Control</v>
      </c>
      <c r="F4034" s="53" t="str">
        <f t="shared" si="2"/>
        <v>Beijing_1</v>
      </c>
      <c r="G4034" s="53">
        <f t="shared" si="3"/>
        <v>0.8163272508</v>
      </c>
    </row>
    <row r="4035">
      <c r="A4035" s="61">
        <v>1.513267894E9</v>
      </c>
      <c r="B4035" s="61">
        <v>1.0</v>
      </c>
      <c r="C4035" s="61">
        <v>1137.0</v>
      </c>
      <c r="D4035" s="57" t="s">
        <v>377</v>
      </c>
      <c r="E4035" s="62" t="str">
        <f t="shared" si="1"/>
        <v>Control</v>
      </c>
      <c r="F4035" s="53" t="str">
        <f t="shared" si="2"/>
        <v>Beijing_1</v>
      </c>
      <c r="G4035" s="53">
        <f t="shared" si="3"/>
        <v>0.5379279811</v>
      </c>
    </row>
    <row r="4036">
      <c r="A4036" s="61">
        <v>1.519297985E9</v>
      </c>
      <c r="B4036" s="61">
        <v>1.0</v>
      </c>
      <c r="C4036" s="61">
        <v>1916.0</v>
      </c>
      <c r="D4036" s="57" t="s">
        <v>377</v>
      </c>
      <c r="E4036" s="62" t="str">
        <f t="shared" si="1"/>
        <v>Control</v>
      </c>
      <c r="F4036" s="53" t="str">
        <f t="shared" si="2"/>
        <v>Beijing_1</v>
      </c>
      <c r="G4036" s="53">
        <f t="shared" si="3"/>
        <v>0.1436435403</v>
      </c>
    </row>
    <row r="4037">
      <c r="A4037" s="61">
        <v>1.511646957E9</v>
      </c>
      <c r="B4037" s="61">
        <v>1.0</v>
      </c>
      <c r="C4037" s="61">
        <v>4497.0</v>
      </c>
      <c r="D4037" s="57" t="s">
        <v>377</v>
      </c>
      <c r="E4037" s="62" t="str">
        <f t="shared" si="1"/>
        <v>Control</v>
      </c>
      <c r="F4037" s="53" t="str">
        <f t="shared" si="2"/>
        <v>Beijing_1</v>
      </c>
      <c r="G4037" s="53">
        <f t="shared" si="3"/>
        <v>0.4105637938</v>
      </c>
    </row>
    <row r="4038">
      <c r="A4038" s="61">
        <v>1.514420877E9</v>
      </c>
      <c r="B4038" s="61">
        <v>1.0</v>
      </c>
      <c r="C4038" s="61">
        <v>2545.0</v>
      </c>
      <c r="D4038" s="57" t="s">
        <v>377</v>
      </c>
      <c r="E4038" s="62" t="str">
        <f t="shared" si="1"/>
        <v>Control</v>
      </c>
      <c r="F4038" s="53" t="str">
        <f t="shared" si="2"/>
        <v>Beijing_1</v>
      </c>
      <c r="G4038" s="53">
        <f t="shared" si="3"/>
        <v>0.6977949488</v>
      </c>
    </row>
    <row r="4039">
      <c r="A4039" s="61">
        <v>1.516397944E9</v>
      </c>
      <c r="B4039" s="61">
        <v>1.0</v>
      </c>
      <c r="C4039" s="61">
        <v>1755.0</v>
      </c>
      <c r="D4039" s="57" t="s">
        <v>377</v>
      </c>
      <c r="E4039" s="62" t="str">
        <f t="shared" si="1"/>
        <v>Control</v>
      </c>
      <c r="F4039" s="53" t="str">
        <f t="shared" si="2"/>
        <v>Beijing_1</v>
      </c>
      <c r="G4039" s="53">
        <f t="shared" si="3"/>
        <v>0.0122315623</v>
      </c>
    </row>
    <row r="4040">
      <c r="A4040" s="61">
        <v>1.514733875E9</v>
      </c>
      <c r="B4040" s="61">
        <v>1.0</v>
      </c>
      <c r="C4040" s="61">
        <v>2505.0</v>
      </c>
      <c r="D4040" s="57" t="s">
        <v>377</v>
      </c>
      <c r="E4040" s="62" t="str">
        <f t="shared" si="1"/>
        <v>Control</v>
      </c>
      <c r="F4040" s="53" t="str">
        <f t="shared" si="2"/>
        <v>Beijing_1</v>
      </c>
      <c r="G4040" s="53">
        <f t="shared" si="3"/>
        <v>0.8265022523</v>
      </c>
    </row>
    <row r="4041">
      <c r="A4041" s="61">
        <v>1.518140177E9</v>
      </c>
      <c r="B4041" s="61">
        <v>1.0</v>
      </c>
      <c r="C4041" s="61">
        <v>1535.0</v>
      </c>
      <c r="D4041" s="57" t="s">
        <v>377</v>
      </c>
      <c r="E4041" s="62" t="str">
        <f t="shared" si="1"/>
        <v>Control</v>
      </c>
      <c r="F4041" s="53" t="str">
        <f t="shared" si="2"/>
        <v>Beijing_1</v>
      </c>
      <c r="G4041" s="53">
        <f t="shared" si="3"/>
        <v>0.885366864</v>
      </c>
    </row>
    <row r="4042">
      <c r="A4042" s="61">
        <v>1.511249235E9</v>
      </c>
      <c r="B4042" s="61">
        <v>1.0</v>
      </c>
      <c r="C4042" s="61">
        <v>921.0</v>
      </c>
      <c r="D4042" s="57" t="s">
        <v>377</v>
      </c>
      <c r="E4042" s="62" t="str">
        <f t="shared" si="1"/>
        <v>Control</v>
      </c>
      <c r="F4042" s="53" t="str">
        <f t="shared" si="2"/>
        <v>Beijing_1</v>
      </c>
      <c r="G4042" s="53">
        <f t="shared" si="3"/>
        <v>0.6909276445</v>
      </c>
    </row>
    <row r="4043">
      <c r="A4043" s="61">
        <v>1.518262133E9</v>
      </c>
      <c r="B4043" s="61">
        <v>1.0</v>
      </c>
      <c r="C4043" s="61">
        <v>1313.0</v>
      </c>
      <c r="D4043" s="57" t="s">
        <v>377</v>
      </c>
      <c r="E4043" s="62" t="str">
        <f t="shared" si="1"/>
        <v>Control</v>
      </c>
      <c r="F4043" s="53" t="str">
        <f t="shared" si="2"/>
        <v>Beijing_1</v>
      </c>
      <c r="G4043" s="53">
        <f t="shared" si="3"/>
        <v>0.7150130787</v>
      </c>
    </row>
    <row r="4044">
      <c r="A4044" s="61">
        <v>1.514340285E9</v>
      </c>
      <c r="B4044" s="61">
        <v>1.0</v>
      </c>
      <c r="C4044" s="61">
        <v>403.0</v>
      </c>
      <c r="D4044" s="57" t="s">
        <v>377</v>
      </c>
      <c r="E4044" s="62" t="str">
        <f t="shared" si="1"/>
        <v>Control</v>
      </c>
      <c r="F4044" s="53" t="str">
        <f t="shared" si="2"/>
        <v>Beijing_1</v>
      </c>
      <c r="G4044" s="53">
        <f t="shared" si="3"/>
        <v>0.4121687155</v>
      </c>
    </row>
    <row r="4045">
      <c r="A4045" s="61">
        <v>1.515484128E9</v>
      </c>
      <c r="B4045" s="61">
        <v>1.0</v>
      </c>
      <c r="C4045" s="61">
        <v>3431.0</v>
      </c>
      <c r="D4045" s="57" t="s">
        <v>377</v>
      </c>
      <c r="E4045" s="62" t="str">
        <f t="shared" si="1"/>
        <v>Control</v>
      </c>
      <c r="F4045" s="53" t="str">
        <f t="shared" si="2"/>
        <v>Beijing_1</v>
      </c>
      <c r="G4045" s="53">
        <f t="shared" si="3"/>
        <v>0.6551695056</v>
      </c>
    </row>
    <row r="4046">
      <c r="A4046" s="61">
        <v>1.517722713E9</v>
      </c>
      <c r="B4046" s="61">
        <v>1.0</v>
      </c>
      <c r="C4046" s="61">
        <v>1523.0</v>
      </c>
      <c r="D4046" s="57" t="s">
        <v>377</v>
      </c>
      <c r="E4046" s="62" t="str">
        <f t="shared" si="1"/>
        <v>Control</v>
      </c>
      <c r="F4046" s="53" t="str">
        <f t="shared" si="2"/>
        <v>Beijing_1</v>
      </c>
      <c r="G4046" s="53">
        <f t="shared" si="3"/>
        <v>0.3806645556</v>
      </c>
    </row>
    <row r="4047">
      <c r="A4047" s="61">
        <v>1.518632923E9</v>
      </c>
      <c r="B4047" s="61">
        <v>1.0</v>
      </c>
      <c r="C4047" s="61">
        <v>638.0</v>
      </c>
      <c r="D4047" s="57" t="s">
        <v>377</v>
      </c>
      <c r="E4047" s="62" t="str">
        <f t="shared" si="1"/>
        <v>Control</v>
      </c>
      <c r="F4047" s="53" t="str">
        <f t="shared" si="2"/>
        <v>Beijing_1</v>
      </c>
      <c r="G4047" s="53">
        <f t="shared" si="3"/>
        <v>0.03459771592</v>
      </c>
    </row>
    <row r="4048">
      <c r="A4048" s="61">
        <v>1.512931486E9</v>
      </c>
      <c r="B4048" s="61">
        <v>1.0</v>
      </c>
      <c r="C4048" s="61">
        <v>2391.0</v>
      </c>
      <c r="D4048" s="57" t="s">
        <v>377</v>
      </c>
      <c r="E4048" s="62" t="str">
        <f t="shared" si="1"/>
        <v>Control</v>
      </c>
      <c r="F4048" s="53" t="str">
        <f t="shared" si="2"/>
        <v>Beijing_1</v>
      </c>
      <c r="G4048" s="53">
        <f t="shared" si="3"/>
        <v>0.7906239876</v>
      </c>
    </row>
    <row r="4049">
      <c r="A4049" s="61">
        <v>1.515035239E9</v>
      </c>
      <c r="B4049" s="61">
        <v>1.0</v>
      </c>
      <c r="C4049" s="61">
        <v>3527.0</v>
      </c>
      <c r="D4049" s="57" t="s">
        <v>377</v>
      </c>
      <c r="E4049" s="62" t="str">
        <f t="shared" si="1"/>
        <v>Control</v>
      </c>
      <c r="F4049" s="53" t="str">
        <f t="shared" si="2"/>
        <v>Beijing_1</v>
      </c>
      <c r="G4049" s="53">
        <f t="shared" si="3"/>
        <v>0.4657307838</v>
      </c>
    </row>
    <row r="4050">
      <c r="A4050" s="61">
        <v>1.512574435E9</v>
      </c>
      <c r="B4050" s="61">
        <v>1.0</v>
      </c>
      <c r="C4050" s="61">
        <v>1499.0</v>
      </c>
      <c r="D4050" s="57" t="s">
        <v>377</v>
      </c>
      <c r="E4050" s="62" t="str">
        <f t="shared" si="1"/>
        <v>Control</v>
      </c>
      <c r="F4050" s="53" t="str">
        <f t="shared" si="2"/>
        <v>Beijing_1</v>
      </c>
      <c r="G4050" s="53">
        <f t="shared" si="3"/>
        <v>0.9125637727</v>
      </c>
    </row>
    <row r="4051">
      <c r="A4051" s="61">
        <v>1.513110545E9</v>
      </c>
      <c r="B4051" s="61">
        <v>1.0</v>
      </c>
      <c r="C4051" s="61">
        <v>549.0</v>
      </c>
      <c r="D4051" s="57" t="s">
        <v>377</v>
      </c>
      <c r="E4051" s="62" t="str">
        <f t="shared" si="1"/>
        <v>Control</v>
      </c>
      <c r="F4051" s="53" t="str">
        <f t="shared" si="2"/>
        <v>Beijing_1</v>
      </c>
      <c r="G4051" s="53">
        <f t="shared" si="3"/>
        <v>0.2349025219</v>
      </c>
    </row>
    <row r="4052">
      <c r="A4052" s="61">
        <v>1.519250116E9</v>
      </c>
      <c r="B4052" s="61">
        <v>1.0</v>
      </c>
      <c r="C4052" s="61">
        <v>1621.0</v>
      </c>
      <c r="D4052" s="57" t="s">
        <v>377</v>
      </c>
      <c r="E4052" s="62" t="str">
        <f t="shared" si="1"/>
        <v>Control</v>
      </c>
      <c r="F4052" s="53" t="str">
        <f t="shared" si="2"/>
        <v>Beijing_1</v>
      </c>
      <c r="G4052" s="53">
        <f t="shared" si="3"/>
        <v>0.05221320327</v>
      </c>
    </row>
    <row r="4053">
      <c r="A4053" s="61">
        <v>1.515878515E9</v>
      </c>
      <c r="B4053" s="61">
        <v>1.0</v>
      </c>
      <c r="C4053" s="61">
        <v>1064.0</v>
      </c>
      <c r="D4053" s="57" t="s">
        <v>377</v>
      </c>
      <c r="E4053" s="62" t="str">
        <f t="shared" si="1"/>
        <v>Control</v>
      </c>
      <c r="F4053" s="53" t="str">
        <f t="shared" si="2"/>
        <v>Beijing_1</v>
      </c>
      <c r="G4053" s="53">
        <f t="shared" si="3"/>
        <v>0.5780848771</v>
      </c>
    </row>
    <row r="4054">
      <c r="A4054" s="61">
        <v>1.517738857E9</v>
      </c>
      <c r="B4054" s="61">
        <v>1.0</v>
      </c>
      <c r="C4054" s="61">
        <v>768.0</v>
      </c>
      <c r="D4054" s="57" t="s">
        <v>377</v>
      </c>
      <c r="E4054" s="62" t="str">
        <f t="shared" si="1"/>
        <v>Control</v>
      </c>
      <c r="F4054" s="53" t="str">
        <f t="shared" si="2"/>
        <v>Beijing_1</v>
      </c>
      <c r="G4054" s="53">
        <f t="shared" si="3"/>
        <v>0.8573483578</v>
      </c>
    </row>
    <row r="4055">
      <c r="A4055" s="61">
        <v>1.512341225E9</v>
      </c>
      <c r="B4055" s="61">
        <v>1.0</v>
      </c>
      <c r="C4055" s="61">
        <v>1070.0</v>
      </c>
      <c r="D4055" s="57" t="s">
        <v>377</v>
      </c>
      <c r="E4055" s="62" t="str">
        <f t="shared" si="1"/>
        <v>Control</v>
      </c>
      <c r="F4055" s="53" t="str">
        <f t="shared" si="2"/>
        <v>Beijing_1</v>
      </c>
      <c r="G4055" s="53">
        <f t="shared" si="3"/>
        <v>0.4079495243</v>
      </c>
    </row>
    <row r="4056">
      <c r="A4056" s="61">
        <v>1.519636337E9</v>
      </c>
      <c r="B4056" s="61">
        <v>1.0</v>
      </c>
      <c r="C4056" s="61">
        <v>579.0</v>
      </c>
      <c r="D4056" s="57" t="s">
        <v>377</v>
      </c>
      <c r="E4056" s="62" t="str">
        <f t="shared" si="1"/>
        <v>Control</v>
      </c>
      <c r="F4056" s="53" t="str">
        <f t="shared" si="2"/>
        <v>Beijing_1</v>
      </c>
      <c r="G4056" s="53">
        <f t="shared" si="3"/>
        <v>0.3726331845</v>
      </c>
    </row>
    <row r="4057">
      <c r="A4057" s="61">
        <v>1.511263684E9</v>
      </c>
      <c r="B4057" s="61">
        <v>1.0</v>
      </c>
      <c r="C4057" s="61">
        <v>1905.0</v>
      </c>
      <c r="D4057" s="57" t="s">
        <v>377</v>
      </c>
      <c r="E4057" s="62" t="str">
        <f t="shared" si="1"/>
        <v>Control</v>
      </c>
      <c r="F4057" s="53" t="str">
        <f t="shared" si="2"/>
        <v>Beijing_1</v>
      </c>
      <c r="G4057" s="53">
        <f t="shared" si="3"/>
        <v>0.1977375276</v>
      </c>
    </row>
    <row r="4058">
      <c r="A4058" s="61">
        <v>1.519591803E9</v>
      </c>
      <c r="B4058" s="61">
        <v>1.0</v>
      </c>
      <c r="C4058" s="61">
        <v>1051.0</v>
      </c>
      <c r="D4058" s="57" t="s">
        <v>377</v>
      </c>
      <c r="E4058" s="62" t="str">
        <f t="shared" si="1"/>
        <v>Control</v>
      </c>
      <c r="F4058" s="53" t="str">
        <f t="shared" si="2"/>
        <v>Beijing_1</v>
      </c>
      <c r="G4058" s="53">
        <f t="shared" si="3"/>
        <v>0.4564612619</v>
      </c>
    </row>
    <row r="4059">
      <c r="A4059" s="61">
        <v>1.518670683E9</v>
      </c>
      <c r="B4059" s="61">
        <v>1.0</v>
      </c>
      <c r="C4059" s="61">
        <v>1711.0</v>
      </c>
      <c r="D4059" s="57" t="s">
        <v>377</v>
      </c>
      <c r="E4059" s="62" t="str">
        <f t="shared" si="1"/>
        <v>Control</v>
      </c>
      <c r="F4059" s="53" t="str">
        <f t="shared" si="2"/>
        <v>Beijing_1</v>
      </c>
      <c r="G4059" s="53">
        <f t="shared" si="3"/>
        <v>0.8156354098</v>
      </c>
    </row>
    <row r="4060">
      <c r="A4060" s="61">
        <v>1.516269269E9</v>
      </c>
      <c r="B4060" s="61">
        <v>1.0</v>
      </c>
      <c r="C4060" s="61">
        <v>885.0</v>
      </c>
      <c r="D4060" s="57" t="s">
        <v>377</v>
      </c>
      <c r="E4060" s="62" t="str">
        <f t="shared" si="1"/>
        <v>Control</v>
      </c>
      <c r="F4060" s="53" t="str">
        <f t="shared" si="2"/>
        <v>Beijing_1</v>
      </c>
      <c r="G4060" s="53">
        <f t="shared" si="3"/>
        <v>0.2664319653</v>
      </c>
    </row>
    <row r="4061">
      <c r="A4061" s="61">
        <v>1.518125005E9</v>
      </c>
      <c r="B4061" s="61">
        <v>1.0</v>
      </c>
      <c r="C4061" s="61">
        <v>2078.0</v>
      </c>
      <c r="D4061" s="57" t="s">
        <v>377</v>
      </c>
      <c r="E4061" s="62" t="str">
        <f t="shared" si="1"/>
        <v>Control</v>
      </c>
      <c r="F4061" s="53" t="str">
        <f t="shared" si="2"/>
        <v>Beijing_1</v>
      </c>
      <c r="G4061" s="53">
        <f t="shared" si="3"/>
        <v>0.9887515206</v>
      </c>
    </row>
    <row r="4062">
      <c r="A4062" s="61">
        <v>1.519780639E9</v>
      </c>
      <c r="B4062" s="61">
        <v>1.0</v>
      </c>
      <c r="C4062" s="61">
        <v>134.0</v>
      </c>
      <c r="D4062" s="57" t="s">
        <v>377</v>
      </c>
      <c r="E4062" s="62" t="str">
        <f t="shared" si="1"/>
        <v>Control</v>
      </c>
      <c r="F4062" s="53" t="str">
        <f t="shared" si="2"/>
        <v>Beijing_1</v>
      </c>
      <c r="G4062" s="53">
        <f t="shared" si="3"/>
        <v>0.09790332345</v>
      </c>
    </row>
    <row r="4063">
      <c r="A4063" s="61">
        <v>1.512372438E9</v>
      </c>
      <c r="B4063" s="61">
        <v>1.0</v>
      </c>
      <c r="C4063" s="61">
        <v>3541.0</v>
      </c>
      <c r="D4063" s="57" t="s">
        <v>377</v>
      </c>
      <c r="E4063" s="62" t="str">
        <f t="shared" si="1"/>
        <v>Control</v>
      </c>
      <c r="F4063" s="53" t="str">
        <f t="shared" si="2"/>
        <v>Beijing_1</v>
      </c>
      <c r="G4063" s="53">
        <f t="shared" si="3"/>
        <v>0.9351190208</v>
      </c>
    </row>
    <row r="4064">
      <c r="A4064" s="61">
        <v>1.518891038E9</v>
      </c>
      <c r="B4064" s="61">
        <v>1.0</v>
      </c>
      <c r="C4064" s="61">
        <v>685.0</v>
      </c>
      <c r="D4064" s="57" t="s">
        <v>377</v>
      </c>
      <c r="E4064" s="62" t="str">
        <f t="shared" si="1"/>
        <v>Control</v>
      </c>
      <c r="F4064" s="53" t="str">
        <f t="shared" si="2"/>
        <v>Beijing_1</v>
      </c>
      <c r="G4064" s="53">
        <f t="shared" si="3"/>
        <v>0.9826107848</v>
      </c>
    </row>
    <row r="4065">
      <c r="A4065" s="61">
        <v>1.514591828E9</v>
      </c>
      <c r="B4065" s="61">
        <v>1.0</v>
      </c>
      <c r="C4065" s="61">
        <v>1424.0</v>
      </c>
      <c r="D4065" s="57" t="s">
        <v>377</v>
      </c>
      <c r="E4065" s="62" t="str">
        <f t="shared" si="1"/>
        <v>Control</v>
      </c>
      <c r="F4065" s="53" t="str">
        <f t="shared" si="2"/>
        <v>Beijing_1</v>
      </c>
      <c r="G4065" s="53">
        <f t="shared" si="3"/>
        <v>0.2903061466</v>
      </c>
    </row>
    <row r="4066">
      <c r="A4066" s="61">
        <v>1.519415979E9</v>
      </c>
      <c r="B4066" s="61">
        <v>1.0</v>
      </c>
      <c r="C4066" s="61">
        <v>1142.0</v>
      </c>
      <c r="D4066" s="57" t="s">
        <v>377</v>
      </c>
      <c r="E4066" s="62" t="str">
        <f t="shared" si="1"/>
        <v>Control</v>
      </c>
      <c r="F4066" s="53" t="str">
        <f t="shared" si="2"/>
        <v>Beijing_1</v>
      </c>
      <c r="G4066" s="53">
        <f t="shared" si="3"/>
        <v>0.8843227547</v>
      </c>
    </row>
    <row r="4067">
      <c r="A4067" s="61">
        <v>1.514258304E9</v>
      </c>
      <c r="B4067" s="61">
        <v>1.0</v>
      </c>
      <c r="C4067" s="61">
        <v>4316.0</v>
      </c>
      <c r="D4067" s="57" t="s">
        <v>377</v>
      </c>
      <c r="E4067" s="62" t="str">
        <f t="shared" si="1"/>
        <v>Control</v>
      </c>
      <c r="F4067" s="53" t="str">
        <f t="shared" si="2"/>
        <v>Beijing_1</v>
      </c>
      <c r="G4067" s="53">
        <f t="shared" si="3"/>
        <v>0.3551966391</v>
      </c>
    </row>
    <row r="4068">
      <c r="A4068" s="61">
        <v>1.515203848E9</v>
      </c>
      <c r="B4068" s="61">
        <v>1.0</v>
      </c>
      <c r="C4068" s="61">
        <v>3333.0</v>
      </c>
      <c r="D4068" s="57" t="s">
        <v>377</v>
      </c>
      <c r="E4068" s="62" t="str">
        <f t="shared" si="1"/>
        <v>Control</v>
      </c>
      <c r="F4068" s="53" t="str">
        <f t="shared" si="2"/>
        <v>Beijing_1</v>
      </c>
      <c r="G4068" s="53">
        <f t="shared" si="3"/>
        <v>0.7817385774</v>
      </c>
    </row>
    <row r="4069">
      <c r="A4069" s="61">
        <v>1.511905269E9</v>
      </c>
      <c r="B4069" s="61">
        <v>1.0</v>
      </c>
      <c r="C4069" s="61">
        <v>2010.0</v>
      </c>
      <c r="D4069" s="57" t="s">
        <v>377</v>
      </c>
      <c r="E4069" s="62" t="str">
        <f t="shared" si="1"/>
        <v>Control</v>
      </c>
      <c r="F4069" s="53" t="str">
        <f t="shared" si="2"/>
        <v>Beijing_1</v>
      </c>
      <c r="G4069" s="53">
        <f t="shared" si="3"/>
        <v>0.5644471428</v>
      </c>
    </row>
    <row r="4070">
      <c r="A4070" s="61">
        <v>1.511790906E9</v>
      </c>
      <c r="B4070" s="61">
        <v>1.0</v>
      </c>
      <c r="C4070" s="61">
        <v>771.0</v>
      </c>
      <c r="D4070" s="57" t="s">
        <v>377</v>
      </c>
      <c r="E4070" s="62" t="str">
        <f t="shared" si="1"/>
        <v>Control</v>
      </c>
      <c r="F4070" s="53" t="str">
        <f t="shared" si="2"/>
        <v>Beijing_1</v>
      </c>
      <c r="G4070" s="53">
        <f t="shared" si="3"/>
        <v>0.3242710286</v>
      </c>
    </row>
    <row r="4071">
      <c r="A4071" s="61">
        <v>1.518931399E9</v>
      </c>
      <c r="B4071" s="61">
        <v>1.0</v>
      </c>
      <c r="C4071" s="61">
        <v>1884.0</v>
      </c>
      <c r="D4071" s="57" t="s">
        <v>377</v>
      </c>
      <c r="E4071" s="62" t="str">
        <f t="shared" si="1"/>
        <v>Control</v>
      </c>
      <c r="F4071" s="53" t="str">
        <f t="shared" si="2"/>
        <v>Beijing_1</v>
      </c>
      <c r="G4071" s="53">
        <f t="shared" si="3"/>
        <v>0.91029155</v>
      </c>
    </row>
    <row r="4072">
      <c r="A4072" s="61">
        <v>1.516822204E9</v>
      </c>
      <c r="B4072" s="61">
        <v>1.0</v>
      </c>
      <c r="C4072" s="61">
        <v>924.0</v>
      </c>
      <c r="D4072" s="57" t="s">
        <v>377</v>
      </c>
      <c r="E4072" s="62" t="str">
        <f t="shared" si="1"/>
        <v>Control</v>
      </c>
      <c r="F4072" s="53" t="str">
        <f t="shared" si="2"/>
        <v>Beijing_1</v>
      </c>
      <c r="G4072" s="53">
        <f t="shared" si="3"/>
        <v>0.4560598725</v>
      </c>
    </row>
    <row r="4073">
      <c r="A4073" s="61">
        <v>1.514026733E9</v>
      </c>
      <c r="B4073" s="61">
        <v>1.0</v>
      </c>
      <c r="C4073" s="61">
        <v>3895.0</v>
      </c>
      <c r="D4073" s="57" t="s">
        <v>377</v>
      </c>
      <c r="E4073" s="62" t="str">
        <f t="shared" si="1"/>
        <v>Control</v>
      </c>
      <c r="F4073" s="53" t="str">
        <f t="shared" si="2"/>
        <v>Beijing_1</v>
      </c>
      <c r="G4073" s="53">
        <f t="shared" si="3"/>
        <v>0.4211272228</v>
      </c>
    </row>
    <row r="4074">
      <c r="A4074" s="61">
        <v>1.512877596E9</v>
      </c>
      <c r="B4074" s="61">
        <v>1.0</v>
      </c>
      <c r="C4074" s="61">
        <v>546.0</v>
      </c>
      <c r="D4074" s="57" t="s">
        <v>377</v>
      </c>
      <c r="E4074" s="62" t="str">
        <f t="shared" si="1"/>
        <v>Control</v>
      </c>
      <c r="F4074" s="53" t="str">
        <f t="shared" si="2"/>
        <v>Beijing_1</v>
      </c>
      <c r="G4074" s="53">
        <f t="shared" si="3"/>
        <v>0.502734152</v>
      </c>
    </row>
    <row r="4075">
      <c r="A4075" s="61">
        <v>1.516171687E9</v>
      </c>
      <c r="B4075" s="61">
        <v>1.0</v>
      </c>
      <c r="C4075" s="61">
        <v>2244.0</v>
      </c>
      <c r="D4075" s="57" t="s">
        <v>377</v>
      </c>
      <c r="E4075" s="62" t="str">
        <f t="shared" si="1"/>
        <v>Control</v>
      </c>
      <c r="F4075" s="53" t="str">
        <f t="shared" si="2"/>
        <v>Beijing_1</v>
      </c>
      <c r="G4075" s="53">
        <f t="shared" si="3"/>
        <v>0.08419345589</v>
      </c>
    </row>
    <row r="4076">
      <c r="A4076" s="61">
        <v>1.518315876E9</v>
      </c>
      <c r="B4076" s="61">
        <v>1.0</v>
      </c>
      <c r="C4076" s="61">
        <v>1485.0</v>
      </c>
      <c r="D4076" s="57" t="s">
        <v>377</v>
      </c>
      <c r="E4076" s="62" t="str">
        <f t="shared" si="1"/>
        <v>Control</v>
      </c>
      <c r="F4076" s="53" t="str">
        <f t="shared" si="2"/>
        <v>Beijing_1</v>
      </c>
      <c r="G4076" s="53">
        <f t="shared" si="3"/>
        <v>0.7323970886</v>
      </c>
    </row>
    <row r="4077">
      <c r="A4077" s="61">
        <v>1.511603263E9</v>
      </c>
      <c r="B4077" s="61">
        <v>1.0</v>
      </c>
      <c r="C4077" s="61">
        <v>2859.0</v>
      </c>
      <c r="D4077" s="57" t="s">
        <v>377</v>
      </c>
      <c r="E4077" s="62" t="str">
        <f t="shared" si="1"/>
        <v>Control</v>
      </c>
      <c r="F4077" s="53" t="str">
        <f t="shared" si="2"/>
        <v>Beijing_1</v>
      </c>
      <c r="G4077" s="53">
        <f t="shared" si="3"/>
        <v>0.2902698365</v>
      </c>
    </row>
    <row r="4078">
      <c r="A4078" s="61">
        <v>1.515554878E9</v>
      </c>
      <c r="B4078" s="61">
        <v>1.0</v>
      </c>
      <c r="C4078" s="61">
        <v>3015.0</v>
      </c>
      <c r="D4078" s="57" t="s">
        <v>377</v>
      </c>
      <c r="E4078" s="62" t="str">
        <f t="shared" si="1"/>
        <v>Control</v>
      </c>
      <c r="F4078" s="53" t="str">
        <f t="shared" si="2"/>
        <v>Beijing_1</v>
      </c>
      <c r="G4078" s="53">
        <f t="shared" si="3"/>
        <v>0.5684948019</v>
      </c>
    </row>
    <row r="4079">
      <c r="A4079" s="61">
        <v>1.514499318E9</v>
      </c>
      <c r="B4079" s="61">
        <v>1.0</v>
      </c>
      <c r="C4079" s="61">
        <v>293.0</v>
      </c>
      <c r="D4079" s="57" t="s">
        <v>377</v>
      </c>
      <c r="E4079" s="62" t="str">
        <f t="shared" si="1"/>
        <v>Control</v>
      </c>
      <c r="F4079" s="53" t="str">
        <f t="shared" si="2"/>
        <v>Beijing_1</v>
      </c>
      <c r="G4079" s="53">
        <f t="shared" si="3"/>
        <v>0.7674404103</v>
      </c>
    </row>
    <row r="4080">
      <c r="A4080" s="61">
        <v>1.519811693E9</v>
      </c>
      <c r="B4080" s="61">
        <v>1.0</v>
      </c>
      <c r="C4080" s="61">
        <v>203.0</v>
      </c>
      <c r="D4080" s="57" t="s">
        <v>377</v>
      </c>
      <c r="E4080" s="62" t="str">
        <f t="shared" si="1"/>
        <v>Control</v>
      </c>
      <c r="F4080" s="53" t="str">
        <f t="shared" si="2"/>
        <v>Beijing_1</v>
      </c>
      <c r="G4080" s="53">
        <f t="shared" si="3"/>
        <v>0.1322185225</v>
      </c>
    </row>
    <row r="4081">
      <c r="A4081" s="61">
        <v>1.518952389E9</v>
      </c>
      <c r="B4081" s="61">
        <v>1.0</v>
      </c>
      <c r="C4081" s="61">
        <v>3222.0</v>
      </c>
      <c r="D4081" s="57" t="s">
        <v>377</v>
      </c>
      <c r="E4081" s="62" t="str">
        <f t="shared" si="1"/>
        <v>Control</v>
      </c>
      <c r="F4081" s="53" t="str">
        <f t="shared" si="2"/>
        <v>Beijing_1</v>
      </c>
      <c r="G4081" s="53">
        <f t="shared" si="3"/>
        <v>0.4404716193</v>
      </c>
    </row>
    <row r="4082">
      <c r="A4082" s="61">
        <v>1.511482458E9</v>
      </c>
      <c r="B4082" s="61">
        <v>1.0</v>
      </c>
      <c r="C4082" s="61">
        <v>39.0</v>
      </c>
      <c r="D4082" s="57" t="s">
        <v>377</v>
      </c>
      <c r="E4082" s="62" t="str">
        <f t="shared" si="1"/>
        <v>Control</v>
      </c>
      <c r="F4082" s="53" t="str">
        <f t="shared" si="2"/>
        <v>Beijing_1</v>
      </c>
      <c r="G4082" s="53">
        <f t="shared" si="3"/>
        <v>0.0135752481</v>
      </c>
    </row>
    <row r="4083">
      <c r="A4083" s="61">
        <v>1.519348807E9</v>
      </c>
      <c r="B4083" s="61">
        <v>1.0</v>
      </c>
      <c r="C4083" s="61">
        <v>1937.0</v>
      </c>
      <c r="D4083" s="57" t="s">
        <v>377</v>
      </c>
      <c r="E4083" s="62" t="str">
        <f t="shared" si="1"/>
        <v>Control</v>
      </c>
      <c r="F4083" s="53" t="str">
        <f t="shared" si="2"/>
        <v>Beijing_1</v>
      </c>
      <c r="G4083" s="53">
        <f t="shared" si="3"/>
        <v>0.9102435363</v>
      </c>
    </row>
    <row r="4084">
      <c r="A4084" s="61">
        <v>1.514271524E9</v>
      </c>
      <c r="B4084" s="61">
        <v>1.0</v>
      </c>
      <c r="C4084" s="61">
        <v>1725.0</v>
      </c>
      <c r="D4084" s="57" t="s">
        <v>377</v>
      </c>
      <c r="E4084" s="62" t="str">
        <f t="shared" si="1"/>
        <v>Control</v>
      </c>
      <c r="F4084" s="53" t="str">
        <f t="shared" si="2"/>
        <v>Beijing_1</v>
      </c>
      <c r="G4084" s="53">
        <f t="shared" si="3"/>
        <v>0.4540636919</v>
      </c>
    </row>
    <row r="4085">
      <c r="A4085" s="61">
        <v>1.518497935E9</v>
      </c>
      <c r="B4085" s="61">
        <v>1.0</v>
      </c>
      <c r="C4085" s="61">
        <v>277.0</v>
      </c>
      <c r="D4085" s="57" t="s">
        <v>377</v>
      </c>
      <c r="E4085" s="62" t="str">
        <f t="shared" si="1"/>
        <v>Control</v>
      </c>
      <c r="F4085" s="53" t="str">
        <f t="shared" si="2"/>
        <v>Beijing_1</v>
      </c>
      <c r="G4085" s="53">
        <f t="shared" si="3"/>
        <v>0.5800916652</v>
      </c>
    </row>
    <row r="4086">
      <c r="A4086" s="61">
        <v>1.518756934E9</v>
      </c>
      <c r="B4086" s="61">
        <v>1.0</v>
      </c>
      <c r="C4086" s="61">
        <v>3266.0</v>
      </c>
      <c r="D4086" s="57" t="s">
        <v>377</v>
      </c>
      <c r="E4086" s="62" t="str">
        <f t="shared" si="1"/>
        <v>Control</v>
      </c>
      <c r="F4086" s="53" t="str">
        <f t="shared" si="2"/>
        <v>Beijing_1</v>
      </c>
      <c r="G4086" s="53">
        <f t="shared" si="3"/>
        <v>0.01395670313</v>
      </c>
    </row>
    <row r="4087">
      <c r="A4087" s="61">
        <v>1.511399284E9</v>
      </c>
      <c r="B4087" s="61">
        <v>1.0</v>
      </c>
      <c r="C4087" s="61">
        <v>1071.0</v>
      </c>
      <c r="D4087" s="57" t="s">
        <v>377</v>
      </c>
      <c r="E4087" s="62" t="str">
        <f t="shared" si="1"/>
        <v>Control</v>
      </c>
      <c r="F4087" s="53" t="str">
        <f t="shared" si="2"/>
        <v>Beijing_1</v>
      </c>
      <c r="G4087" s="53">
        <f t="shared" si="3"/>
        <v>0.4771136603</v>
      </c>
    </row>
    <row r="4088">
      <c r="A4088" s="61">
        <v>1.514034567E9</v>
      </c>
      <c r="B4088" s="61">
        <v>1.0</v>
      </c>
      <c r="C4088" s="61">
        <v>1956.0</v>
      </c>
      <c r="D4088" s="57" t="s">
        <v>377</v>
      </c>
      <c r="E4088" s="62" t="str">
        <f t="shared" si="1"/>
        <v>Control</v>
      </c>
      <c r="F4088" s="53" t="str">
        <f t="shared" si="2"/>
        <v>Beijing_1</v>
      </c>
      <c r="G4088" s="53">
        <f t="shared" si="3"/>
        <v>0.2905880382</v>
      </c>
    </row>
    <row r="4089">
      <c r="A4089" s="61">
        <v>1.518415259E9</v>
      </c>
      <c r="B4089" s="61">
        <v>1.0</v>
      </c>
      <c r="C4089" s="61">
        <v>1680.0</v>
      </c>
      <c r="D4089" s="57" t="s">
        <v>377</v>
      </c>
      <c r="E4089" s="62" t="str">
        <f t="shared" si="1"/>
        <v>Control</v>
      </c>
      <c r="F4089" s="53" t="str">
        <f t="shared" si="2"/>
        <v>Beijing_1</v>
      </c>
      <c r="G4089" s="53">
        <f t="shared" si="3"/>
        <v>0.7188591637</v>
      </c>
    </row>
    <row r="4090">
      <c r="A4090" s="61">
        <v>1.517511867E9</v>
      </c>
      <c r="B4090" s="61">
        <v>1.0</v>
      </c>
      <c r="C4090" s="61">
        <v>2833.0</v>
      </c>
      <c r="D4090" s="57" t="s">
        <v>377</v>
      </c>
      <c r="E4090" s="62" t="str">
        <f t="shared" si="1"/>
        <v>Control</v>
      </c>
      <c r="F4090" s="53" t="str">
        <f t="shared" si="2"/>
        <v>Beijing_1</v>
      </c>
      <c r="G4090" s="53">
        <f t="shared" si="3"/>
        <v>0.05096603696</v>
      </c>
    </row>
    <row r="4091">
      <c r="A4091" s="61">
        <v>1.517573305E9</v>
      </c>
      <c r="B4091" s="61">
        <v>1.0</v>
      </c>
      <c r="C4091" s="61">
        <v>2983.0</v>
      </c>
      <c r="D4091" s="57" t="s">
        <v>377</v>
      </c>
      <c r="E4091" s="62" t="str">
        <f t="shared" si="1"/>
        <v>Control</v>
      </c>
      <c r="F4091" s="53" t="str">
        <f t="shared" si="2"/>
        <v>Beijing_1</v>
      </c>
      <c r="G4091" s="53">
        <f t="shared" si="3"/>
        <v>0.3798555236</v>
      </c>
    </row>
    <row r="4092">
      <c r="A4092" s="61">
        <v>1.511323385E9</v>
      </c>
      <c r="B4092" s="61">
        <v>1.0</v>
      </c>
      <c r="C4092" s="61">
        <v>3563.0</v>
      </c>
      <c r="D4092" s="57" t="s">
        <v>377</v>
      </c>
      <c r="E4092" s="62" t="str">
        <f t="shared" si="1"/>
        <v>Control</v>
      </c>
      <c r="F4092" s="53" t="str">
        <f t="shared" si="2"/>
        <v>Beijing_1</v>
      </c>
      <c r="G4092" s="53">
        <f t="shared" si="3"/>
        <v>0.8958092925</v>
      </c>
    </row>
    <row r="4093">
      <c r="A4093" s="61">
        <v>1.515757189E9</v>
      </c>
      <c r="B4093" s="61">
        <v>1.0</v>
      </c>
      <c r="C4093" s="61">
        <v>172.0</v>
      </c>
      <c r="D4093" s="57" t="s">
        <v>377</v>
      </c>
      <c r="E4093" s="62" t="str">
        <f t="shared" si="1"/>
        <v>Control</v>
      </c>
      <c r="F4093" s="53" t="str">
        <f t="shared" si="2"/>
        <v>Beijing_1</v>
      </c>
      <c r="G4093" s="53">
        <f t="shared" si="3"/>
        <v>0.3167626871</v>
      </c>
    </row>
    <row r="4094">
      <c r="A4094" s="61">
        <v>1.515771756E9</v>
      </c>
      <c r="B4094" s="61">
        <v>1.0</v>
      </c>
      <c r="C4094" s="61">
        <v>5473.0</v>
      </c>
      <c r="D4094" s="57" t="s">
        <v>377</v>
      </c>
      <c r="E4094" s="62" t="str">
        <f t="shared" si="1"/>
        <v>Control</v>
      </c>
      <c r="F4094" s="53" t="str">
        <f t="shared" si="2"/>
        <v>Beijing_1</v>
      </c>
      <c r="G4094" s="53">
        <f t="shared" si="3"/>
        <v>0.1391659156</v>
      </c>
    </row>
    <row r="4095">
      <c r="A4095" s="61">
        <v>1.513043023E9</v>
      </c>
      <c r="B4095" s="61">
        <v>1.0</v>
      </c>
      <c r="C4095" s="61">
        <v>2046.0</v>
      </c>
      <c r="D4095" s="57" t="s">
        <v>377</v>
      </c>
      <c r="E4095" s="62" t="str">
        <f t="shared" si="1"/>
        <v>Control</v>
      </c>
      <c r="F4095" s="53" t="str">
        <f t="shared" si="2"/>
        <v>Beijing_1</v>
      </c>
      <c r="G4095" s="53">
        <f t="shared" si="3"/>
        <v>0.742353973</v>
      </c>
    </row>
    <row r="4096">
      <c r="A4096" s="61">
        <v>1.517208607E9</v>
      </c>
      <c r="B4096" s="61">
        <v>1.0</v>
      </c>
      <c r="C4096" s="61">
        <v>1051.0</v>
      </c>
      <c r="D4096" s="57" t="s">
        <v>377</v>
      </c>
      <c r="E4096" s="62" t="str">
        <f t="shared" si="1"/>
        <v>Control</v>
      </c>
      <c r="F4096" s="53" t="str">
        <f t="shared" si="2"/>
        <v>Beijing_1</v>
      </c>
      <c r="G4096" s="53">
        <f t="shared" si="3"/>
        <v>0.2777077999</v>
      </c>
    </row>
    <row r="4097">
      <c r="A4097" s="61">
        <v>1.519876643E9</v>
      </c>
      <c r="B4097" s="61">
        <v>1.0</v>
      </c>
      <c r="C4097" s="61">
        <v>52.0</v>
      </c>
      <c r="D4097" s="57" t="s">
        <v>377</v>
      </c>
      <c r="E4097" s="62" t="str">
        <f t="shared" si="1"/>
        <v>Control</v>
      </c>
      <c r="F4097" s="53" t="str">
        <f t="shared" si="2"/>
        <v>Beijing_1</v>
      </c>
      <c r="G4097" s="53">
        <f t="shared" si="3"/>
        <v>0.001868470051</v>
      </c>
    </row>
    <row r="4098">
      <c r="A4098" s="61">
        <v>1.514820024E9</v>
      </c>
      <c r="B4098" s="61">
        <v>1.0</v>
      </c>
      <c r="C4098" s="61">
        <v>1687.0</v>
      </c>
      <c r="D4098" s="57" t="s">
        <v>377</v>
      </c>
      <c r="E4098" s="62" t="str">
        <f t="shared" si="1"/>
        <v>Control</v>
      </c>
      <c r="F4098" s="53" t="str">
        <f t="shared" si="2"/>
        <v>Beijing_1</v>
      </c>
      <c r="G4098" s="53">
        <f t="shared" si="3"/>
        <v>0.2492799452</v>
      </c>
    </row>
    <row r="4099">
      <c r="A4099" s="61">
        <v>1.515637895E9</v>
      </c>
      <c r="B4099" s="61">
        <v>1.0</v>
      </c>
      <c r="C4099" s="61">
        <v>5823.0</v>
      </c>
      <c r="D4099" s="57" t="s">
        <v>377</v>
      </c>
      <c r="E4099" s="62" t="str">
        <f t="shared" si="1"/>
        <v>Control</v>
      </c>
      <c r="F4099" s="53" t="str">
        <f t="shared" si="2"/>
        <v>Beijing_1</v>
      </c>
      <c r="G4099" s="53">
        <f t="shared" si="3"/>
        <v>0.9335837875</v>
      </c>
    </row>
    <row r="4100">
      <c r="A4100" s="61">
        <v>1.516500685E9</v>
      </c>
      <c r="B4100" s="61">
        <v>1.0</v>
      </c>
      <c r="C4100" s="61">
        <v>276.0</v>
      </c>
      <c r="D4100" s="57" t="s">
        <v>377</v>
      </c>
      <c r="E4100" s="62" t="str">
        <f t="shared" si="1"/>
        <v>Control</v>
      </c>
      <c r="F4100" s="53" t="str">
        <f t="shared" si="2"/>
        <v>Beijing_1</v>
      </c>
      <c r="G4100" s="53">
        <f t="shared" si="3"/>
        <v>0.6071542905</v>
      </c>
    </row>
    <row r="4101">
      <c r="A4101" s="61">
        <v>1.511585463E9</v>
      </c>
      <c r="B4101" s="61">
        <v>1.0</v>
      </c>
      <c r="C4101" s="61">
        <v>2237.0</v>
      </c>
      <c r="D4101" s="57" t="s">
        <v>377</v>
      </c>
      <c r="E4101" s="62" t="str">
        <f t="shared" si="1"/>
        <v>Control</v>
      </c>
      <c r="F4101" s="53" t="str">
        <f t="shared" si="2"/>
        <v>Beijing_1</v>
      </c>
      <c r="G4101" s="53">
        <f t="shared" si="3"/>
        <v>0.2998467445</v>
      </c>
    </row>
    <row r="4102">
      <c r="A4102" s="61">
        <v>1.512968485E9</v>
      </c>
      <c r="B4102" s="61">
        <v>1.0</v>
      </c>
      <c r="C4102" s="61">
        <v>998.0</v>
      </c>
      <c r="D4102" s="57" t="s">
        <v>377</v>
      </c>
      <c r="E4102" s="62" t="str">
        <f t="shared" si="1"/>
        <v>Control</v>
      </c>
      <c r="F4102" s="53" t="str">
        <f t="shared" si="2"/>
        <v>Beijing_1</v>
      </c>
      <c r="G4102" s="53">
        <f t="shared" si="3"/>
        <v>0.9336295848</v>
      </c>
    </row>
    <row r="4103">
      <c r="A4103" s="61">
        <v>1.514905247E9</v>
      </c>
      <c r="B4103" s="61">
        <v>1.0</v>
      </c>
      <c r="C4103" s="61">
        <v>855.0</v>
      </c>
      <c r="D4103" s="57" t="s">
        <v>377</v>
      </c>
      <c r="E4103" s="62" t="str">
        <f t="shared" si="1"/>
        <v>Control</v>
      </c>
      <c r="F4103" s="53" t="str">
        <f t="shared" si="2"/>
        <v>Beijing_1</v>
      </c>
      <c r="G4103" s="53">
        <f t="shared" si="3"/>
        <v>0.294533218</v>
      </c>
    </row>
    <row r="4104">
      <c r="A4104" s="61">
        <v>1.513062987E9</v>
      </c>
      <c r="B4104" s="61">
        <v>1.0</v>
      </c>
      <c r="C4104" s="61">
        <v>575.0</v>
      </c>
      <c r="D4104" s="57" t="s">
        <v>377</v>
      </c>
      <c r="E4104" s="62" t="str">
        <f t="shared" si="1"/>
        <v>Control</v>
      </c>
      <c r="F4104" s="53" t="str">
        <f t="shared" si="2"/>
        <v>Beijing_1</v>
      </c>
      <c r="G4104" s="53">
        <f t="shared" si="3"/>
        <v>0.906207698</v>
      </c>
    </row>
    <row r="4105">
      <c r="A4105" s="61">
        <v>1.511306078E9</v>
      </c>
      <c r="B4105" s="61">
        <v>1.0</v>
      </c>
      <c r="C4105" s="61">
        <v>1058.0</v>
      </c>
      <c r="D4105" s="57" t="s">
        <v>377</v>
      </c>
      <c r="E4105" s="62" t="str">
        <f t="shared" si="1"/>
        <v>Control</v>
      </c>
      <c r="F4105" s="53" t="str">
        <f t="shared" si="2"/>
        <v>Beijing_1</v>
      </c>
      <c r="G4105" s="53">
        <f t="shared" si="3"/>
        <v>0.8853689181</v>
      </c>
    </row>
    <row r="4106">
      <c r="A4106" s="61">
        <v>1.513449566E9</v>
      </c>
      <c r="B4106" s="61">
        <v>1.0</v>
      </c>
      <c r="C4106" s="61">
        <v>4561.0</v>
      </c>
      <c r="D4106" s="57" t="s">
        <v>377</v>
      </c>
      <c r="E4106" s="62" t="str">
        <f t="shared" si="1"/>
        <v>Control</v>
      </c>
      <c r="F4106" s="53" t="str">
        <f t="shared" si="2"/>
        <v>Beijing_1</v>
      </c>
      <c r="G4106" s="53">
        <f t="shared" si="3"/>
        <v>0.736755069</v>
      </c>
    </row>
    <row r="4107">
      <c r="A4107" s="61">
        <v>1.516866377E9</v>
      </c>
      <c r="B4107" s="61">
        <v>1.0</v>
      </c>
      <c r="C4107" s="61">
        <v>1198.0</v>
      </c>
      <c r="D4107" s="57" t="s">
        <v>377</v>
      </c>
      <c r="E4107" s="62" t="str">
        <f t="shared" si="1"/>
        <v>Control</v>
      </c>
      <c r="F4107" s="53" t="str">
        <f t="shared" si="2"/>
        <v>Beijing_1</v>
      </c>
      <c r="G4107" s="53">
        <f t="shared" si="3"/>
        <v>0.3802381338</v>
      </c>
    </row>
    <row r="4108">
      <c r="A4108" s="61">
        <v>1.515357075E9</v>
      </c>
      <c r="B4108" s="61">
        <v>1.0</v>
      </c>
      <c r="C4108" s="61">
        <v>485.0</v>
      </c>
      <c r="D4108" s="57" t="s">
        <v>377</v>
      </c>
      <c r="E4108" s="62" t="str">
        <f t="shared" si="1"/>
        <v>Control</v>
      </c>
      <c r="F4108" s="53" t="str">
        <f t="shared" si="2"/>
        <v>Beijing_1</v>
      </c>
      <c r="G4108" s="53">
        <f t="shared" si="3"/>
        <v>0.5071469086</v>
      </c>
    </row>
    <row r="4109">
      <c r="A4109" s="61">
        <v>1.517254654E9</v>
      </c>
      <c r="B4109" s="61">
        <v>1.0</v>
      </c>
      <c r="C4109" s="61">
        <v>5854.0</v>
      </c>
      <c r="D4109" s="57" t="s">
        <v>377</v>
      </c>
      <c r="E4109" s="62" t="str">
        <f t="shared" si="1"/>
        <v>Control</v>
      </c>
      <c r="F4109" s="53" t="str">
        <f t="shared" si="2"/>
        <v>Beijing_1</v>
      </c>
      <c r="G4109" s="53">
        <f t="shared" si="3"/>
        <v>0.8391702478</v>
      </c>
    </row>
    <row r="4110">
      <c r="A4110" s="61">
        <v>1.512423136E9</v>
      </c>
      <c r="B4110" s="61">
        <v>1.0</v>
      </c>
      <c r="C4110" s="61">
        <v>3386.0</v>
      </c>
      <c r="D4110" s="57" t="s">
        <v>377</v>
      </c>
      <c r="E4110" s="62" t="str">
        <f t="shared" si="1"/>
        <v>Control</v>
      </c>
      <c r="F4110" s="53" t="str">
        <f t="shared" si="2"/>
        <v>Beijing_1</v>
      </c>
      <c r="G4110" s="53">
        <f t="shared" si="3"/>
        <v>0.7053374523</v>
      </c>
    </row>
    <row r="4111">
      <c r="A4111" s="61">
        <v>1.512724724E9</v>
      </c>
      <c r="B4111" s="61">
        <v>1.0</v>
      </c>
      <c r="C4111" s="61">
        <v>4400.0</v>
      </c>
      <c r="D4111" s="57" t="s">
        <v>377</v>
      </c>
      <c r="E4111" s="62" t="str">
        <f t="shared" si="1"/>
        <v>Control</v>
      </c>
      <c r="F4111" s="53" t="str">
        <f t="shared" si="2"/>
        <v>Beijing_1</v>
      </c>
      <c r="G4111" s="53">
        <f t="shared" si="3"/>
        <v>0.8398828427</v>
      </c>
    </row>
    <row r="4112">
      <c r="A4112" s="61">
        <v>1.513553745E9</v>
      </c>
      <c r="B4112" s="61">
        <v>1.0</v>
      </c>
      <c r="C4112" s="61">
        <v>4089.0</v>
      </c>
      <c r="D4112" s="57" t="s">
        <v>377</v>
      </c>
      <c r="E4112" s="62" t="str">
        <f t="shared" si="1"/>
        <v>Control</v>
      </c>
      <c r="F4112" s="53" t="str">
        <f t="shared" si="2"/>
        <v>Beijing_1</v>
      </c>
      <c r="G4112" s="53">
        <f t="shared" si="3"/>
        <v>0.9581700966</v>
      </c>
    </row>
    <row r="4113">
      <c r="A4113" s="61">
        <v>1.513736388E9</v>
      </c>
      <c r="B4113" s="61">
        <v>1.0</v>
      </c>
      <c r="C4113" s="61">
        <v>104.0</v>
      </c>
      <c r="D4113" s="57" t="s">
        <v>377</v>
      </c>
      <c r="E4113" s="62" t="str">
        <f t="shared" si="1"/>
        <v>Control</v>
      </c>
      <c r="F4113" s="53" t="str">
        <f t="shared" si="2"/>
        <v>Beijing_1</v>
      </c>
      <c r="G4113" s="53">
        <f t="shared" si="3"/>
        <v>0.2744565531</v>
      </c>
    </row>
    <row r="4114">
      <c r="A4114" s="61">
        <v>1.516456773E9</v>
      </c>
      <c r="B4114" s="61">
        <v>1.0</v>
      </c>
      <c r="C4114" s="61">
        <v>269.0</v>
      </c>
      <c r="D4114" s="57" t="s">
        <v>377</v>
      </c>
      <c r="E4114" s="62" t="str">
        <f t="shared" si="1"/>
        <v>Control</v>
      </c>
      <c r="F4114" s="53" t="str">
        <f t="shared" si="2"/>
        <v>Beijing_1</v>
      </c>
      <c r="G4114" s="53">
        <f t="shared" si="3"/>
        <v>0.1992350055</v>
      </c>
    </row>
    <row r="4115">
      <c r="A4115" s="61">
        <v>1.512818077E9</v>
      </c>
      <c r="B4115" s="61">
        <v>1.0</v>
      </c>
      <c r="C4115" s="61">
        <v>1357.0</v>
      </c>
      <c r="D4115" s="57" t="s">
        <v>377</v>
      </c>
      <c r="E4115" s="62" t="str">
        <f t="shared" si="1"/>
        <v>Control</v>
      </c>
      <c r="F4115" s="53" t="str">
        <f t="shared" si="2"/>
        <v>Beijing_1</v>
      </c>
      <c r="G4115" s="53">
        <f t="shared" si="3"/>
        <v>0.7659300297</v>
      </c>
    </row>
    <row r="4116">
      <c r="A4116" s="61">
        <v>1.515825325E9</v>
      </c>
      <c r="B4116" s="61">
        <v>1.0</v>
      </c>
      <c r="C4116" s="61">
        <v>504.0</v>
      </c>
      <c r="D4116" s="57" t="s">
        <v>377</v>
      </c>
      <c r="E4116" s="62" t="str">
        <f t="shared" si="1"/>
        <v>Control</v>
      </c>
      <c r="F4116" s="53" t="str">
        <f t="shared" si="2"/>
        <v>Beijing_1</v>
      </c>
      <c r="G4116" s="53">
        <f t="shared" si="3"/>
        <v>0.8925160743</v>
      </c>
    </row>
    <row r="4117">
      <c r="A4117" s="61">
        <v>1.518912778E9</v>
      </c>
      <c r="B4117" s="61">
        <v>1.0</v>
      </c>
      <c r="C4117" s="61">
        <v>2308.0</v>
      </c>
      <c r="D4117" s="57" t="s">
        <v>377</v>
      </c>
      <c r="E4117" s="62" t="str">
        <f t="shared" si="1"/>
        <v>Control</v>
      </c>
      <c r="F4117" s="53" t="str">
        <f t="shared" si="2"/>
        <v>Beijing_1</v>
      </c>
      <c r="G4117" s="53">
        <f t="shared" si="3"/>
        <v>0.4824651985</v>
      </c>
    </row>
    <row r="4118">
      <c r="A4118" s="61">
        <v>1.512866428E9</v>
      </c>
      <c r="B4118" s="61">
        <v>1.0</v>
      </c>
      <c r="C4118" s="61">
        <v>1818.0</v>
      </c>
      <c r="D4118" s="57" t="s">
        <v>377</v>
      </c>
      <c r="E4118" s="62" t="str">
        <f t="shared" si="1"/>
        <v>Control</v>
      </c>
      <c r="F4118" s="53" t="str">
        <f t="shared" si="2"/>
        <v>Beijing_1</v>
      </c>
      <c r="G4118" s="53">
        <f t="shared" si="3"/>
        <v>0.2493914875</v>
      </c>
    </row>
    <row r="4119">
      <c r="A4119" s="61">
        <v>1.513107258E9</v>
      </c>
      <c r="B4119" s="61">
        <v>1.0</v>
      </c>
      <c r="C4119" s="61">
        <v>2400.0</v>
      </c>
      <c r="D4119" s="57" t="s">
        <v>377</v>
      </c>
      <c r="E4119" s="62" t="str">
        <f t="shared" si="1"/>
        <v>Control</v>
      </c>
      <c r="F4119" s="53" t="str">
        <f t="shared" si="2"/>
        <v>Beijing_1</v>
      </c>
      <c r="G4119" s="53">
        <f t="shared" si="3"/>
        <v>0.4575012477</v>
      </c>
    </row>
    <row r="4120">
      <c r="A4120" s="61">
        <v>1.511409168E9</v>
      </c>
      <c r="B4120" s="61">
        <v>1.0</v>
      </c>
      <c r="C4120" s="61">
        <v>87.0</v>
      </c>
      <c r="D4120" s="57" t="s">
        <v>377</v>
      </c>
      <c r="E4120" s="62" t="str">
        <f t="shared" si="1"/>
        <v>Control</v>
      </c>
      <c r="F4120" s="53" t="str">
        <f t="shared" si="2"/>
        <v>Beijing_1</v>
      </c>
      <c r="G4120" s="53">
        <f t="shared" si="3"/>
        <v>0.8748316376</v>
      </c>
    </row>
    <row r="4121">
      <c r="A4121" s="61">
        <v>1.511304165E9</v>
      </c>
      <c r="B4121" s="61">
        <v>1.0</v>
      </c>
      <c r="C4121" s="61">
        <v>3233.0</v>
      </c>
      <c r="D4121" s="57" t="s">
        <v>377</v>
      </c>
      <c r="E4121" s="62" t="str">
        <f t="shared" si="1"/>
        <v>Control</v>
      </c>
      <c r="F4121" s="53" t="str">
        <f t="shared" si="2"/>
        <v>Beijing_1</v>
      </c>
      <c r="G4121" s="53">
        <f t="shared" si="3"/>
        <v>0.4393745443</v>
      </c>
    </row>
    <row r="4122">
      <c r="A4122" s="61">
        <v>1.512456737E9</v>
      </c>
      <c r="B4122" s="61">
        <v>1.0</v>
      </c>
      <c r="C4122" s="61">
        <v>2053.0</v>
      </c>
      <c r="D4122" s="57" t="s">
        <v>377</v>
      </c>
      <c r="E4122" s="62" t="str">
        <f t="shared" si="1"/>
        <v>Control</v>
      </c>
      <c r="F4122" s="53" t="str">
        <f t="shared" si="2"/>
        <v>Beijing_1</v>
      </c>
      <c r="G4122" s="53">
        <f t="shared" si="3"/>
        <v>0.9085701842</v>
      </c>
    </row>
    <row r="4123">
      <c r="A4123" s="61">
        <v>1.511433134E9</v>
      </c>
      <c r="B4123" s="61">
        <v>1.0</v>
      </c>
      <c r="C4123" s="61">
        <v>109.0</v>
      </c>
      <c r="D4123" s="57" t="s">
        <v>377</v>
      </c>
      <c r="E4123" s="62" t="str">
        <f t="shared" si="1"/>
        <v>Control</v>
      </c>
      <c r="F4123" s="53" t="str">
        <f t="shared" si="2"/>
        <v>Beijing_1</v>
      </c>
      <c r="G4123" s="53">
        <f t="shared" si="3"/>
        <v>0.06373649527</v>
      </c>
    </row>
    <row r="4124">
      <c r="A4124" s="61">
        <v>1.511819979E9</v>
      </c>
      <c r="B4124" s="61">
        <v>1.0</v>
      </c>
      <c r="C4124" s="61">
        <v>2787.0</v>
      </c>
      <c r="D4124" s="57" t="s">
        <v>377</v>
      </c>
      <c r="E4124" s="62" t="str">
        <f t="shared" si="1"/>
        <v>Control</v>
      </c>
      <c r="F4124" s="53" t="str">
        <f t="shared" si="2"/>
        <v>Beijing_1</v>
      </c>
      <c r="G4124" s="53">
        <f t="shared" si="3"/>
        <v>0.3919303318</v>
      </c>
    </row>
    <row r="4125">
      <c r="A4125" s="61">
        <v>1.517120337E9</v>
      </c>
      <c r="B4125" s="61">
        <v>1.0</v>
      </c>
      <c r="C4125" s="61">
        <v>1516.0</v>
      </c>
      <c r="D4125" s="57" t="s">
        <v>377</v>
      </c>
      <c r="E4125" s="62" t="str">
        <f t="shared" si="1"/>
        <v>Control</v>
      </c>
      <c r="F4125" s="53" t="str">
        <f t="shared" si="2"/>
        <v>Beijing_1</v>
      </c>
      <c r="G4125" s="53">
        <f t="shared" si="3"/>
        <v>0.1153876571</v>
      </c>
    </row>
    <row r="4126">
      <c r="A4126" s="61">
        <v>1.517458115E9</v>
      </c>
      <c r="B4126" s="61">
        <v>1.0</v>
      </c>
      <c r="C4126" s="61">
        <v>949.0</v>
      </c>
      <c r="D4126" s="57" t="s">
        <v>377</v>
      </c>
      <c r="E4126" s="62" t="str">
        <f t="shared" si="1"/>
        <v>Control</v>
      </c>
      <c r="F4126" s="53" t="str">
        <f t="shared" si="2"/>
        <v>Beijing_1</v>
      </c>
      <c r="G4126" s="53">
        <f t="shared" si="3"/>
        <v>0.3973118597</v>
      </c>
    </row>
    <row r="4127">
      <c r="A4127" s="61">
        <v>1.514825938E9</v>
      </c>
      <c r="B4127" s="61">
        <v>1.0</v>
      </c>
      <c r="C4127" s="61">
        <v>1416.0</v>
      </c>
      <c r="D4127" s="57" t="s">
        <v>377</v>
      </c>
      <c r="E4127" s="62" t="str">
        <f t="shared" si="1"/>
        <v>Control</v>
      </c>
      <c r="F4127" s="53" t="str">
        <f t="shared" si="2"/>
        <v>Beijing_1</v>
      </c>
      <c r="G4127" s="53">
        <f t="shared" si="3"/>
        <v>0.4996194581</v>
      </c>
    </row>
    <row r="4128">
      <c r="A4128" s="61">
        <v>1.512671118E9</v>
      </c>
      <c r="B4128" s="61">
        <v>1.0</v>
      </c>
      <c r="C4128" s="61">
        <v>1284.0</v>
      </c>
      <c r="D4128" s="57" t="s">
        <v>377</v>
      </c>
      <c r="E4128" s="62" t="str">
        <f t="shared" si="1"/>
        <v>Control</v>
      </c>
      <c r="F4128" s="53" t="str">
        <f t="shared" si="2"/>
        <v>Beijing_1</v>
      </c>
      <c r="G4128" s="53">
        <f t="shared" si="3"/>
        <v>0.964657003</v>
      </c>
    </row>
    <row r="4129">
      <c r="A4129" s="61">
        <v>1.511714968E9</v>
      </c>
      <c r="B4129" s="61">
        <v>1.0</v>
      </c>
      <c r="C4129" s="61">
        <v>1365.0</v>
      </c>
      <c r="D4129" s="57" t="s">
        <v>377</v>
      </c>
      <c r="E4129" s="62" t="str">
        <f t="shared" si="1"/>
        <v>Control</v>
      </c>
      <c r="F4129" s="53" t="str">
        <f t="shared" si="2"/>
        <v>Beijing_1</v>
      </c>
      <c r="G4129" s="53">
        <f t="shared" si="3"/>
        <v>0.5317000051</v>
      </c>
    </row>
    <row r="4130">
      <c r="A4130" s="61">
        <v>1.515036777E9</v>
      </c>
      <c r="B4130" s="61">
        <v>1.0</v>
      </c>
      <c r="C4130" s="61">
        <v>130.0</v>
      </c>
      <c r="D4130" s="57" t="s">
        <v>377</v>
      </c>
      <c r="E4130" s="62" t="str">
        <f t="shared" si="1"/>
        <v>Control</v>
      </c>
      <c r="F4130" s="53" t="str">
        <f t="shared" si="2"/>
        <v>Beijing_1</v>
      </c>
      <c r="G4130" s="53">
        <f t="shared" si="3"/>
        <v>0.3602111326</v>
      </c>
    </row>
    <row r="4131">
      <c r="A4131" s="61">
        <v>1.511925815E9</v>
      </c>
      <c r="B4131" s="61">
        <v>1.0</v>
      </c>
      <c r="C4131" s="61">
        <v>990.0</v>
      </c>
      <c r="D4131" s="57" t="s">
        <v>377</v>
      </c>
      <c r="E4131" s="62" t="str">
        <f t="shared" si="1"/>
        <v>Control</v>
      </c>
      <c r="F4131" s="53" t="str">
        <f t="shared" si="2"/>
        <v>Beijing_1</v>
      </c>
      <c r="G4131" s="53">
        <f t="shared" si="3"/>
        <v>0.3597628929</v>
      </c>
    </row>
    <row r="4132">
      <c r="A4132" s="61">
        <v>1.516876593E9</v>
      </c>
      <c r="B4132" s="61">
        <v>1.0</v>
      </c>
      <c r="C4132" s="61">
        <v>720.0</v>
      </c>
      <c r="D4132" s="57" t="s">
        <v>377</v>
      </c>
      <c r="E4132" s="62" t="str">
        <f t="shared" si="1"/>
        <v>Control</v>
      </c>
      <c r="F4132" s="53" t="str">
        <f t="shared" si="2"/>
        <v>Beijing_1</v>
      </c>
      <c r="G4132" s="53">
        <f t="shared" si="3"/>
        <v>0.8233940975</v>
      </c>
    </row>
    <row r="4133">
      <c r="A4133" s="61">
        <v>1.512705605E9</v>
      </c>
      <c r="B4133" s="61">
        <v>1.0</v>
      </c>
      <c r="C4133" s="61">
        <v>2565.0</v>
      </c>
      <c r="D4133" s="57" t="s">
        <v>377</v>
      </c>
      <c r="E4133" s="62" t="str">
        <f t="shared" si="1"/>
        <v>Control</v>
      </c>
      <c r="F4133" s="53" t="str">
        <f t="shared" si="2"/>
        <v>Beijing_1</v>
      </c>
      <c r="G4133" s="53">
        <f t="shared" si="3"/>
        <v>0.9221929828</v>
      </c>
    </row>
    <row r="4134">
      <c r="A4134" s="61">
        <v>1.518763198E9</v>
      </c>
      <c r="B4134" s="61">
        <v>1.0</v>
      </c>
      <c r="C4134" s="61">
        <v>4615.0</v>
      </c>
      <c r="D4134" s="57" t="s">
        <v>377</v>
      </c>
      <c r="E4134" s="62" t="str">
        <f t="shared" si="1"/>
        <v>Control</v>
      </c>
      <c r="F4134" s="53" t="str">
        <f t="shared" si="2"/>
        <v>Beijing_1</v>
      </c>
      <c r="G4134" s="53">
        <f t="shared" si="3"/>
        <v>0.2165502369</v>
      </c>
    </row>
    <row r="4135">
      <c r="A4135" s="61">
        <v>1.518566688E9</v>
      </c>
      <c r="B4135" s="61">
        <v>1.0</v>
      </c>
      <c r="C4135" s="61">
        <v>2181.0</v>
      </c>
      <c r="D4135" s="57" t="s">
        <v>377</v>
      </c>
      <c r="E4135" s="62" t="str">
        <f t="shared" si="1"/>
        <v>Control</v>
      </c>
      <c r="F4135" s="53" t="str">
        <f t="shared" si="2"/>
        <v>Beijing_1</v>
      </c>
      <c r="G4135" s="53">
        <f t="shared" si="3"/>
        <v>0.2949063535</v>
      </c>
    </row>
    <row r="4136">
      <c r="A4136" s="61">
        <v>1.516248929E9</v>
      </c>
      <c r="B4136" s="61">
        <v>1.0</v>
      </c>
      <c r="C4136" s="61">
        <v>2184.0</v>
      </c>
      <c r="D4136" s="57" t="s">
        <v>377</v>
      </c>
      <c r="E4136" s="62" t="str">
        <f t="shared" si="1"/>
        <v>Control</v>
      </c>
      <c r="F4136" s="53" t="str">
        <f t="shared" si="2"/>
        <v>Beijing_1</v>
      </c>
      <c r="G4136" s="53">
        <f t="shared" si="3"/>
        <v>0.7118152656</v>
      </c>
    </row>
    <row r="4137">
      <c r="A4137" s="61">
        <v>1.512319765E9</v>
      </c>
      <c r="B4137" s="61">
        <v>1.0</v>
      </c>
      <c r="C4137" s="61">
        <v>1079.0</v>
      </c>
      <c r="D4137" s="57" t="s">
        <v>377</v>
      </c>
      <c r="E4137" s="62" t="str">
        <f t="shared" si="1"/>
        <v>Control</v>
      </c>
      <c r="F4137" s="53" t="str">
        <f t="shared" si="2"/>
        <v>Beijing_1</v>
      </c>
      <c r="G4137" s="53">
        <f t="shared" si="3"/>
        <v>0.6740780117</v>
      </c>
    </row>
    <row r="4138">
      <c r="A4138" s="61">
        <v>1.517681737E9</v>
      </c>
      <c r="B4138" s="61">
        <v>1.0</v>
      </c>
      <c r="C4138" s="61">
        <v>2364.0</v>
      </c>
      <c r="D4138" s="57" t="s">
        <v>377</v>
      </c>
      <c r="E4138" s="62" t="str">
        <f t="shared" si="1"/>
        <v>Control</v>
      </c>
      <c r="F4138" s="53" t="str">
        <f t="shared" si="2"/>
        <v>Beijing_1</v>
      </c>
      <c r="G4138" s="53">
        <f t="shared" si="3"/>
        <v>0.4145248881</v>
      </c>
    </row>
    <row r="4139">
      <c r="A4139" s="61">
        <v>1.517753124E9</v>
      </c>
      <c r="B4139" s="61">
        <v>1.0</v>
      </c>
      <c r="C4139" s="61">
        <v>2945.0</v>
      </c>
      <c r="D4139" s="57" t="s">
        <v>377</v>
      </c>
      <c r="E4139" s="62" t="str">
        <f t="shared" si="1"/>
        <v>Control</v>
      </c>
      <c r="F4139" s="53" t="str">
        <f t="shared" si="2"/>
        <v>Beijing_1</v>
      </c>
      <c r="G4139" s="53">
        <f t="shared" si="3"/>
        <v>0.4613859812</v>
      </c>
    </row>
    <row r="4140">
      <c r="A4140" s="61">
        <v>1.513812117E9</v>
      </c>
      <c r="B4140" s="61">
        <v>1.0</v>
      </c>
      <c r="C4140" s="61">
        <v>1599.0</v>
      </c>
      <c r="D4140" s="57" t="s">
        <v>377</v>
      </c>
      <c r="E4140" s="62" t="str">
        <f t="shared" si="1"/>
        <v>Control</v>
      </c>
      <c r="F4140" s="53" t="str">
        <f t="shared" si="2"/>
        <v>Beijing_1</v>
      </c>
      <c r="G4140" s="53">
        <f t="shared" si="3"/>
        <v>0.1618120552</v>
      </c>
    </row>
    <row r="4141">
      <c r="A4141" s="61">
        <v>1.513765867E9</v>
      </c>
      <c r="B4141" s="61">
        <v>1.0</v>
      </c>
      <c r="C4141" s="61">
        <v>796.0</v>
      </c>
      <c r="D4141" s="57" t="s">
        <v>377</v>
      </c>
      <c r="E4141" s="62" t="str">
        <f t="shared" si="1"/>
        <v>Control</v>
      </c>
      <c r="F4141" s="53" t="str">
        <f t="shared" si="2"/>
        <v>Beijing_1</v>
      </c>
      <c r="G4141" s="53">
        <f t="shared" si="3"/>
        <v>0.9453491174</v>
      </c>
    </row>
    <row r="4142">
      <c r="A4142" s="61">
        <v>1.514078498E9</v>
      </c>
      <c r="B4142" s="61">
        <v>1.0</v>
      </c>
      <c r="C4142" s="61">
        <v>984.0</v>
      </c>
      <c r="D4142" s="57" t="s">
        <v>377</v>
      </c>
      <c r="E4142" s="62" t="str">
        <f t="shared" si="1"/>
        <v>Control</v>
      </c>
      <c r="F4142" s="53" t="str">
        <f t="shared" si="2"/>
        <v>Beijing_1</v>
      </c>
      <c r="G4142" s="53">
        <f t="shared" si="3"/>
        <v>0.3797421781</v>
      </c>
    </row>
    <row r="4143">
      <c r="A4143" s="61">
        <v>1.519862467E9</v>
      </c>
      <c r="B4143" s="61">
        <v>1.0</v>
      </c>
      <c r="C4143" s="61">
        <v>2649.0</v>
      </c>
      <c r="D4143" s="57" t="s">
        <v>377</v>
      </c>
      <c r="E4143" s="62" t="str">
        <f t="shared" si="1"/>
        <v>Control</v>
      </c>
      <c r="F4143" s="53" t="str">
        <f t="shared" si="2"/>
        <v>Beijing_1</v>
      </c>
      <c r="G4143" s="53">
        <f t="shared" si="3"/>
        <v>0.2055947663</v>
      </c>
    </row>
    <row r="4144">
      <c r="A4144" s="61">
        <v>1.519242705E9</v>
      </c>
      <c r="B4144" s="61">
        <v>1.0</v>
      </c>
      <c r="C4144" s="61">
        <v>2701.0</v>
      </c>
      <c r="D4144" s="57" t="s">
        <v>377</v>
      </c>
      <c r="E4144" s="62" t="str">
        <f t="shared" si="1"/>
        <v>Control</v>
      </c>
      <c r="F4144" s="53" t="str">
        <f t="shared" si="2"/>
        <v>Beijing_1</v>
      </c>
      <c r="G4144" s="53">
        <f t="shared" si="3"/>
        <v>0.0170904759</v>
      </c>
    </row>
    <row r="4145">
      <c r="A4145" s="61">
        <v>1.512144195E9</v>
      </c>
      <c r="B4145" s="61">
        <v>1.0</v>
      </c>
      <c r="C4145" s="61">
        <v>518.0</v>
      </c>
      <c r="D4145" s="57" t="s">
        <v>377</v>
      </c>
      <c r="E4145" s="62" t="str">
        <f t="shared" si="1"/>
        <v>Control</v>
      </c>
      <c r="F4145" s="53" t="str">
        <f t="shared" si="2"/>
        <v>Beijing_1</v>
      </c>
      <c r="G4145" s="53">
        <f t="shared" si="3"/>
        <v>0.9867843185</v>
      </c>
    </row>
    <row r="4146">
      <c r="A4146" s="61">
        <v>1.516389026E9</v>
      </c>
      <c r="B4146" s="61">
        <v>1.0</v>
      </c>
      <c r="C4146" s="61">
        <v>975.0</v>
      </c>
      <c r="D4146" s="57" t="s">
        <v>377</v>
      </c>
      <c r="E4146" s="62" t="str">
        <f t="shared" si="1"/>
        <v>Control</v>
      </c>
      <c r="F4146" s="53" t="str">
        <f t="shared" si="2"/>
        <v>Beijing_1</v>
      </c>
      <c r="G4146" s="53">
        <f t="shared" si="3"/>
        <v>0.08636584717</v>
      </c>
    </row>
    <row r="4147">
      <c r="A4147" s="61">
        <v>1.517015226E9</v>
      </c>
      <c r="B4147" s="61">
        <v>1.0</v>
      </c>
      <c r="C4147" s="61">
        <v>4126.0</v>
      </c>
      <c r="D4147" s="57" t="s">
        <v>377</v>
      </c>
      <c r="E4147" s="62" t="str">
        <f t="shared" si="1"/>
        <v>Control</v>
      </c>
      <c r="F4147" s="53" t="str">
        <f t="shared" si="2"/>
        <v>Beijing_1</v>
      </c>
      <c r="G4147" s="53">
        <f t="shared" si="3"/>
        <v>0.1034582332</v>
      </c>
    </row>
    <row r="4148">
      <c r="A4148" s="61">
        <v>1.517594983E9</v>
      </c>
      <c r="B4148" s="61">
        <v>1.0</v>
      </c>
      <c r="C4148" s="61">
        <v>1274.0</v>
      </c>
      <c r="D4148" s="57" t="s">
        <v>377</v>
      </c>
      <c r="E4148" s="62" t="str">
        <f t="shared" si="1"/>
        <v>Control</v>
      </c>
      <c r="F4148" s="53" t="str">
        <f t="shared" si="2"/>
        <v>Beijing_1</v>
      </c>
      <c r="G4148" s="53">
        <f t="shared" si="3"/>
        <v>0.07375360907</v>
      </c>
    </row>
    <row r="4149">
      <c r="A4149" s="61">
        <v>1.511595639E9</v>
      </c>
      <c r="B4149" s="61">
        <v>1.0</v>
      </c>
      <c r="C4149" s="61">
        <v>223.0</v>
      </c>
      <c r="D4149" s="57" t="s">
        <v>377</v>
      </c>
      <c r="E4149" s="62" t="str">
        <f t="shared" si="1"/>
        <v>Control</v>
      </c>
      <c r="F4149" s="53" t="str">
        <f t="shared" si="2"/>
        <v>Beijing_1</v>
      </c>
      <c r="G4149" s="53">
        <f t="shared" si="3"/>
        <v>0.2323690257</v>
      </c>
    </row>
    <row r="4150">
      <c r="A4150" s="61">
        <v>1.517035064E9</v>
      </c>
      <c r="B4150" s="61">
        <v>1.0</v>
      </c>
      <c r="C4150" s="61">
        <v>1122.0</v>
      </c>
      <c r="D4150" s="57" t="s">
        <v>377</v>
      </c>
      <c r="E4150" s="62" t="str">
        <f t="shared" si="1"/>
        <v>Control</v>
      </c>
      <c r="F4150" s="53" t="str">
        <f t="shared" si="2"/>
        <v>Beijing_1</v>
      </c>
      <c r="G4150" s="53">
        <f t="shared" si="3"/>
        <v>0.4732292261</v>
      </c>
    </row>
    <row r="4151">
      <c r="A4151" s="61">
        <v>1.512813254E9</v>
      </c>
      <c r="B4151" s="61">
        <v>1.0</v>
      </c>
      <c r="C4151" s="61">
        <v>1589.0</v>
      </c>
      <c r="D4151" s="57" t="s">
        <v>377</v>
      </c>
      <c r="E4151" s="62" t="str">
        <f t="shared" si="1"/>
        <v>Control</v>
      </c>
      <c r="F4151" s="53" t="str">
        <f t="shared" si="2"/>
        <v>Beijing_1</v>
      </c>
      <c r="G4151" s="53">
        <f t="shared" si="3"/>
        <v>0.8392095685</v>
      </c>
    </row>
    <row r="4152">
      <c r="A4152" s="61">
        <v>1.516298838E9</v>
      </c>
      <c r="B4152" s="61">
        <v>1.0</v>
      </c>
      <c r="C4152" s="61">
        <v>1814.0</v>
      </c>
      <c r="D4152" s="57" t="s">
        <v>377</v>
      </c>
      <c r="E4152" s="62" t="str">
        <f t="shared" si="1"/>
        <v>Control</v>
      </c>
      <c r="F4152" s="53" t="str">
        <f t="shared" si="2"/>
        <v>Beijing_1</v>
      </c>
      <c r="G4152" s="53">
        <f t="shared" si="3"/>
        <v>0.4532575558</v>
      </c>
    </row>
    <row r="4153">
      <c r="A4153" s="61">
        <v>1.512030366E9</v>
      </c>
      <c r="B4153" s="61">
        <v>1.0</v>
      </c>
      <c r="C4153" s="61">
        <v>328.0</v>
      </c>
      <c r="D4153" s="57" t="s">
        <v>377</v>
      </c>
      <c r="E4153" s="62" t="str">
        <f t="shared" si="1"/>
        <v>Control</v>
      </c>
      <c r="F4153" s="53" t="str">
        <f t="shared" si="2"/>
        <v>Beijing_1</v>
      </c>
      <c r="G4153" s="53">
        <f t="shared" si="3"/>
        <v>0.1643978839</v>
      </c>
    </row>
    <row r="4154">
      <c r="A4154" s="61">
        <v>1.517511119E9</v>
      </c>
      <c r="B4154" s="61">
        <v>1.0</v>
      </c>
      <c r="C4154" s="61">
        <v>642.0</v>
      </c>
      <c r="D4154" s="57" t="s">
        <v>377</v>
      </c>
      <c r="E4154" s="62" t="str">
        <f t="shared" si="1"/>
        <v>Control</v>
      </c>
      <c r="F4154" s="53" t="str">
        <f t="shared" si="2"/>
        <v>Beijing_1</v>
      </c>
      <c r="G4154" s="53">
        <f t="shared" si="3"/>
        <v>0.3774321235</v>
      </c>
    </row>
    <row r="4155">
      <c r="A4155" s="61">
        <v>1.518995039E9</v>
      </c>
      <c r="B4155" s="61">
        <v>1.0</v>
      </c>
      <c r="C4155" s="61">
        <v>1101.0</v>
      </c>
      <c r="D4155" s="57" t="s">
        <v>377</v>
      </c>
      <c r="E4155" s="62" t="str">
        <f t="shared" si="1"/>
        <v>Control</v>
      </c>
      <c r="F4155" s="53" t="str">
        <f t="shared" si="2"/>
        <v>Beijing_1</v>
      </c>
      <c r="G4155" s="53">
        <f t="shared" si="3"/>
        <v>0.1782550175</v>
      </c>
    </row>
    <row r="4156">
      <c r="A4156" s="61">
        <v>1.514279047E9</v>
      </c>
      <c r="B4156" s="61">
        <v>1.0</v>
      </c>
      <c r="C4156" s="61">
        <v>2945.0</v>
      </c>
      <c r="D4156" s="57" t="s">
        <v>377</v>
      </c>
      <c r="E4156" s="62" t="str">
        <f t="shared" si="1"/>
        <v>Control</v>
      </c>
      <c r="F4156" s="53" t="str">
        <f t="shared" si="2"/>
        <v>Beijing_1</v>
      </c>
      <c r="G4156" s="53">
        <f t="shared" si="3"/>
        <v>0.7264479754</v>
      </c>
    </row>
    <row r="4157">
      <c r="A4157" s="61">
        <v>1.514830188E9</v>
      </c>
      <c r="B4157" s="61">
        <v>1.0</v>
      </c>
      <c r="C4157" s="61">
        <v>2213.0</v>
      </c>
      <c r="D4157" s="57" t="s">
        <v>377</v>
      </c>
      <c r="E4157" s="62" t="str">
        <f t="shared" si="1"/>
        <v>Control</v>
      </c>
      <c r="F4157" s="53" t="str">
        <f t="shared" si="2"/>
        <v>Beijing_1</v>
      </c>
      <c r="G4157" s="53">
        <f t="shared" si="3"/>
        <v>0.8081435857</v>
      </c>
    </row>
    <row r="4158">
      <c r="A4158" s="61">
        <v>1.518129138E9</v>
      </c>
      <c r="B4158" s="61">
        <v>1.0</v>
      </c>
      <c r="C4158" s="61">
        <v>4372.0</v>
      </c>
      <c r="D4158" s="57" t="s">
        <v>377</v>
      </c>
      <c r="E4158" s="62" t="str">
        <f t="shared" si="1"/>
        <v>Control</v>
      </c>
      <c r="F4158" s="53" t="str">
        <f t="shared" si="2"/>
        <v>Beijing_1</v>
      </c>
      <c r="G4158" s="53">
        <f t="shared" si="3"/>
        <v>0.2643824147</v>
      </c>
    </row>
    <row r="4159">
      <c r="A4159" s="61">
        <v>1.511916235E9</v>
      </c>
      <c r="B4159" s="61">
        <v>1.0</v>
      </c>
      <c r="C4159" s="61">
        <v>349.0</v>
      </c>
      <c r="D4159" s="57" t="s">
        <v>377</v>
      </c>
      <c r="E4159" s="62" t="str">
        <f t="shared" si="1"/>
        <v>Control</v>
      </c>
      <c r="F4159" s="53" t="str">
        <f t="shared" si="2"/>
        <v>Beijing_1</v>
      </c>
      <c r="G4159" s="53">
        <f t="shared" si="3"/>
        <v>0.4656790196</v>
      </c>
    </row>
    <row r="4160">
      <c r="A4160" s="61">
        <v>1.518999939E9</v>
      </c>
      <c r="B4160" s="61">
        <v>1.0</v>
      </c>
      <c r="C4160" s="61">
        <v>1512.0</v>
      </c>
      <c r="D4160" s="57" t="s">
        <v>377</v>
      </c>
      <c r="E4160" s="62" t="str">
        <f t="shared" si="1"/>
        <v>Control</v>
      </c>
      <c r="F4160" s="53" t="str">
        <f t="shared" si="2"/>
        <v>Beijing_1</v>
      </c>
      <c r="G4160" s="53">
        <f t="shared" si="3"/>
        <v>0.8669546176</v>
      </c>
    </row>
    <row r="4161">
      <c r="A4161" s="61">
        <v>1.515264357E9</v>
      </c>
      <c r="B4161" s="61">
        <v>1.0</v>
      </c>
      <c r="C4161" s="61">
        <v>1220.0</v>
      </c>
      <c r="D4161" s="57" t="s">
        <v>377</v>
      </c>
      <c r="E4161" s="62" t="str">
        <f t="shared" si="1"/>
        <v>Control</v>
      </c>
      <c r="F4161" s="53" t="str">
        <f t="shared" si="2"/>
        <v>Beijing_1</v>
      </c>
      <c r="G4161" s="53">
        <f t="shared" si="3"/>
        <v>0.4658645913</v>
      </c>
    </row>
    <row r="4162">
      <c r="A4162" s="61">
        <v>1.511907604E9</v>
      </c>
      <c r="B4162" s="61">
        <v>1.0</v>
      </c>
      <c r="C4162" s="61">
        <v>3095.0</v>
      </c>
      <c r="D4162" s="57" t="s">
        <v>377</v>
      </c>
      <c r="E4162" s="62" t="str">
        <f t="shared" si="1"/>
        <v>Control</v>
      </c>
      <c r="F4162" s="53" t="str">
        <f t="shared" si="2"/>
        <v>Beijing_1</v>
      </c>
      <c r="G4162" s="53">
        <f t="shared" si="3"/>
        <v>0.7959390407</v>
      </c>
    </row>
    <row r="4163">
      <c r="A4163" s="61">
        <v>1.518950517E9</v>
      </c>
      <c r="B4163" s="61">
        <v>1.0</v>
      </c>
      <c r="C4163" s="61">
        <v>2203.0</v>
      </c>
      <c r="D4163" s="57" t="s">
        <v>377</v>
      </c>
      <c r="E4163" s="62" t="str">
        <f t="shared" si="1"/>
        <v>Control</v>
      </c>
      <c r="F4163" s="53" t="str">
        <f t="shared" si="2"/>
        <v>Beijing_1</v>
      </c>
      <c r="G4163" s="53">
        <f t="shared" si="3"/>
        <v>0.6649455292</v>
      </c>
    </row>
    <row r="4164">
      <c r="A4164" s="61">
        <v>1.516844938E9</v>
      </c>
      <c r="B4164" s="61">
        <v>1.0</v>
      </c>
      <c r="C4164" s="61">
        <v>1957.0</v>
      </c>
      <c r="D4164" s="57" t="s">
        <v>377</v>
      </c>
      <c r="E4164" s="62" t="str">
        <f t="shared" si="1"/>
        <v>Control</v>
      </c>
      <c r="F4164" s="53" t="str">
        <f t="shared" si="2"/>
        <v>Beijing_1</v>
      </c>
      <c r="G4164" s="53">
        <f t="shared" si="3"/>
        <v>0.8280418226</v>
      </c>
    </row>
    <row r="4165">
      <c r="A4165" s="61">
        <v>1.515632497E9</v>
      </c>
      <c r="B4165" s="61">
        <v>1.0</v>
      </c>
      <c r="C4165" s="61">
        <v>901.0</v>
      </c>
      <c r="D4165" s="57" t="s">
        <v>377</v>
      </c>
      <c r="E4165" s="62" t="str">
        <f t="shared" si="1"/>
        <v>Control</v>
      </c>
      <c r="F4165" s="53" t="str">
        <f t="shared" si="2"/>
        <v>Beijing_1</v>
      </c>
      <c r="G4165" s="53">
        <f t="shared" si="3"/>
        <v>0.961056376</v>
      </c>
    </row>
    <row r="4166">
      <c r="A4166" s="61">
        <v>1.514987703E9</v>
      </c>
      <c r="B4166" s="61">
        <v>1.0</v>
      </c>
      <c r="C4166" s="61">
        <v>2215.0</v>
      </c>
      <c r="D4166" s="57" t="s">
        <v>377</v>
      </c>
      <c r="E4166" s="62" t="str">
        <f t="shared" si="1"/>
        <v>Control</v>
      </c>
      <c r="F4166" s="53" t="str">
        <f t="shared" si="2"/>
        <v>Beijing_1</v>
      </c>
      <c r="G4166" s="53">
        <f t="shared" si="3"/>
        <v>0.197258312</v>
      </c>
    </row>
    <row r="4167">
      <c r="A4167" s="61">
        <v>1.513963783E9</v>
      </c>
      <c r="B4167" s="61">
        <v>1.0</v>
      </c>
      <c r="C4167" s="61">
        <v>978.0</v>
      </c>
      <c r="D4167" s="57" t="s">
        <v>377</v>
      </c>
      <c r="E4167" s="62" t="str">
        <f t="shared" si="1"/>
        <v>Control</v>
      </c>
      <c r="F4167" s="53" t="str">
        <f t="shared" si="2"/>
        <v>Beijing_1</v>
      </c>
      <c r="G4167" s="53">
        <f t="shared" si="3"/>
        <v>0.9406107425</v>
      </c>
    </row>
    <row r="4168">
      <c r="A4168" s="61">
        <v>1.518338046E9</v>
      </c>
      <c r="B4168" s="61">
        <v>1.0</v>
      </c>
      <c r="C4168" s="61">
        <v>1825.0</v>
      </c>
      <c r="D4168" s="57" t="s">
        <v>377</v>
      </c>
      <c r="E4168" s="62" t="str">
        <f t="shared" si="1"/>
        <v>Control</v>
      </c>
      <c r="F4168" s="53" t="str">
        <f t="shared" si="2"/>
        <v>Beijing_1</v>
      </c>
      <c r="G4168" s="53">
        <f t="shared" si="3"/>
        <v>0.9090833826</v>
      </c>
    </row>
    <row r="4169">
      <c r="A4169" s="61">
        <v>1.514789459E9</v>
      </c>
      <c r="B4169" s="61">
        <v>1.0</v>
      </c>
      <c r="C4169" s="61">
        <v>2482.0</v>
      </c>
      <c r="D4169" s="57" t="s">
        <v>377</v>
      </c>
      <c r="E4169" s="62" t="str">
        <f t="shared" si="1"/>
        <v>Control</v>
      </c>
      <c r="F4169" s="53" t="str">
        <f t="shared" si="2"/>
        <v>Beijing_1</v>
      </c>
      <c r="G4169" s="53">
        <f t="shared" si="3"/>
        <v>0.2312332272</v>
      </c>
    </row>
    <row r="4170">
      <c r="A4170" s="61">
        <v>1.514686768E9</v>
      </c>
      <c r="B4170" s="61">
        <v>1.0</v>
      </c>
      <c r="C4170" s="61">
        <v>931.0</v>
      </c>
      <c r="D4170" s="57" t="s">
        <v>377</v>
      </c>
      <c r="E4170" s="62" t="str">
        <f t="shared" si="1"/>
        <v>Control</v>
      </c>
      <c r="F4170" s="53" t="str">
        <f t="shared" si="2"/>
        <v>Beijing_1</v>
      </c>
      <c r="G4170" s="53">
        <f t="shared" si="3"/>
        <v>0.4581404516</v>
      </c>
    </row>
    <row r="4171">
      <c r="A4171" s="61">
        <v>1.513453529E9</v>
      </c>
      <c r="B4171" s="61">
        <v>1.0</v>
      </c>
      <c r="C4171" s="61">
        <v>2485.0</v>
      </c>
      <c r="D4171" s="57" t="s">
        <v>377</v>
      </c>
      <c r="E4171" s="62" t="str">
        <f t="shared" si="1"/>
        <v>Control</v>
      </c>
      <c r="F4171" s="53" t="str">
        <f t="shared" si="2"/>
        <v>Beijing_1</v>
      </c>
      <c r="G4171" s="53">
        <f t="shared" si="3"/>
        <v>0.1843690929</v>
      </c>
    </row>
    <row r="4172">
      <c r="A4172" s="61">
        <v>1.513284505E9</v>
      </c>
      <c r="B4172" s="61">
        <v>1.0</v>
      </c>
      <c r="C4172" s="61">
        <v>2370.0</v>
      </c>
      <c r="D4172" s="57" t="s">
        <v>377</v>
      </c>
      <c r="E4172" s="62" t="str">
        <f t="shared" si="1"/>
        <v>Control</v>
      </c>
      <c r="F4172" s="53" t="str">
        <f t="shared" si="2"/>
        <v>Beijing_1</v>
      </c>
      <c r="G4172" s="53">
        <f t="shared" si="3"/>
        <v>0.1061500181</v>
      </c>
    </row>
    <row r="4173">
      <c r="A4173" s="61">
        <v>1.517163568E9</v>
      </c>
      <c r="B4173" s="61">
        <v>1.0</v>
      </c>
      <c r="C4173" s="61">
        <v>1982.0</v>
      </c>
      <c r="D4173" s="57" t="s">
        <v>377</v>
      </c>
      <c r="E4173" s="62" t="str">
        <f t="shared" si="1"/>
        <v>Control</v>
      </c>
      <c r="F4173" s="53" t="str">
        <f t="shared" si="2"/>
        <v>Beijing_1</v>
      </c>
      <c r="G4173" s="53">
        <f t="shared" si="3"/>
        <v>0.5811612903</v>
      </c>
    </row>
    <row r="4174">
      <c r="A4174" s="61">
        <v>1.512045438E9</v>
      </c>
      <c r="B4174" s="61">
        <v>1.0</v>
      </c>
      <c r="C4174" s="61">
        <v>3769.0</v>
      </c>
      <c r="D4174" s="57" t="s">
        <v>377</v>
      </c>
      <c r="E4174" s="62" t="str">
        <f t="shared" si="1"/>
        <v>Control</v>
      </c>
      <c r="F4174" s="53" t="str">
        <f t="shared" si="2"/>
        <v>Beijing_1</v>
      </c>
      <c r="G4174" s="53">
        <f t="shared" si="3"/>
        <v>0.6361188297</v>
      </c>
    </row>
    <row r="4175">
      <c r="A4175" s="61">
        <v>1.514373974E9</v>
      </c>
      <c r="B4175" s="61">
        <v>1.0</v>
      </c>
      <c r="C4175" s="61">
        <v>2075.0</v>
      </c>
      <c r="D4175" s="57" t="s">
        <v>377</v>
      </c>
      <c r="E4175" s="62" t="str">
        <f t="shared" si="1"/>
        <v>Control</v>
      </c>
      <c r="F4175" s="53" t="str">
        <f t="shared" si="2"/>
        <v>Beijing_1</v>
      </c>
      <c r="G4175" s="53">
        <f t="shared" si="3"/>
        <v>0.6855135168</v>
      </c>
    </row>
    <row r="4176">
      <c r="A4176" s="61">
        <v>1.519149993E9</v>
      </c>
      <c r="B4176" s="61">
        <v>1.0</v>
      </c>
      <c r="C4176" s="61">
        <v>2192.0</v>
      </c>
      <c r="D4176" s="57" t="s">
        <v>377</v>
      </c>
      <c r="E4176" s="62" t="str">
        <f t="shared" si="1"/>
        <v>Control</v>
      </c>
      <c r="F4176" s="53" t="str">
        <f t="shared" si="2"/>
        <v>Beijing_1</v>
      </c>
      <c r="G4176" s="53">
        <f t="shared" si="3"/>
        <v>0.3257684664</v>
      </c>
    </row>
    <row r="4177">
      <c r="A4177" s="61">
        <v>1.519431727E9</v>
      </c>
      <c r="B4177" s="61">
        <v>1.0</v>
      </c>
      <c r="C4177" s="61">
        <v>1968.0</v>
      </c>
      <c r="D4177" s="57" t="s">
        <v>377</v>
      </c>
      <c r="E4177" s="62" t="str">
        <f t="shared" si="1"/>
        <v>Control</v>
      </c>
      <c r="F4177" s="53" t="str">
        <f t="shared" si="2"/>
        <v>Beijing_1</v>
      </c>
      <c r="G4177" s="53">
        <f t="shared" si="3"/>
        <v>0.2883451548</v>
      </c>
    </row>
    <row r="4178">
      <c r="A4178" s="61">
        <v>1.515897118E9</v>
      </c>
      <c r="B4178" s="61">
        <v>1.0</v>
      </c>
      <c r="C4178" s="61">
        <v>1104.0</v>
      </c>
      <c r="D4178" s="57" t="s">
        <v>377</v>
      </c>
      <c r="E4178" s="62" t="str">
        <f t="shared" si="1"/>
        <v>Control</v>
      </c>
      <c r="F4178" s="53" t="str">
        <f t="shared" si="2"/>
        <v>Beijing_1</v>
      </c>
      <c r="G4178" s="53">
        <f t="shared" si="3"/>
        <v>0.9162298004</v>
      </c>
    </row>
    <row r="4179">
      <c r="A4179" s="61">
        <v>1.518062514E9</v>
      </c>
      <c r="B4179" s="61">
        <v>1.0</v>
      </c>
      <c r="C4179" s="61">
        <v>451.0</v>
      </c>
      <c r="D4179" s="57" t="s">
        <v>377</v>
      </c>
      <c r="E4179" s="62" t="str">
        <f t="shared" si="1"/>
        <v>Control</v>
      </c>
      <c r="F4179" s="53" t="str">
        <f t="shared" si="2"/>
        <v>Beijing_1</v>
      </c>
      <c r="G4179" s="53">
        <f t="shared" si="3"/>
        <v>0.3548976417</v>
      </c>
    </row>
    <row r="4180">
      <c r="A4180" s="61">
        <v>1.512811574E9</v>
      </c>
      <c r="B4180" s="61">
        <v>1.0</v>
      </c>
      <c r="C4180" s="61">
        <v>2035.0</v>
      </c>
      <c r="D4180" s="57" t="s">
        <v>377</v>
      </c>
      <c r="E4180" s="62" t="str">
        <f t="shared" si="1"/>
        <v>Control</v>
      </c>
      <c r="F4180" s="53" t="str">
        <f t="shared" si="2"/>
        <v>Beijing_1</v>
      </c>
      <c r="G4180" s="53">
        <f t="shared" si="3"/>
        <v>0.6817313255</v>
      </c>
    </row>
    <row r="4181">
      <c r="A4181" s="61">
        <v>1.511632659E9</v>
      </c>
      <c r="B4181" s="61">
        <v>1.0</v>
      </c>
      <c r="C4181" s="61">
        <v>564.0</v>
      </c>
      <c r="D4181" s="57" t="s">
        <v>377</v>
      </c>
      <c r="E4181" s="62" t="str">
        <f t="shared" si="1"/>
        <v>Control</v>
      </c>
      <c r="F4181" s="53" t="str">
        <f t="shared" si="2"/>
        <v>Beijing_1</v>
      </c>
      <c r="G4181" s="53">
        <f t="shared" si="3"/>
        <v>0.5387044918</v>
      </c>
    </row>
    <row r="4182">
      <c r="A4182" s="61">
        <v>1.513195395E9</v>
      </c>
      <c r="B4182" s="61">
        <v>1.0</v>
      </c>
      <c r="C4182" s="61">
        <v>4171.0</v>
      </c>
      <c r="D4182" s="57" t="s">
        <v>377</v>
      </c>
      <c r="E4182" s="62" t="str">
        <f t="shared" si="1"/>
        <v>Control</v>
      </c>
      <c r="F4182" s="53" t="str">
        <f t="shared" si="2"/>
        <v>Beijing_1</v>
      </c>
      <c r="G4182" s="53">
        <f t="shared" si="3"/>
        <v>0.6263459708</v>
      </c>
    </row>
    <row r="4183">
      <c r="A4183" s="61">
        <v>1.515604106E9</v>
      </c>
      <c r="B4183" s="61">
        <v>1.0</v>
      </c>
      <c r="C4183" s="61">
        <v>2934.0</v>
      </c>
      <c r="D4183" s="57" t="s">
        <v>377</v>
      </c>
      <c r="E4183" s="62" t="str">
        <f t="shared" si="1"/>
        <v>Control</v>
      </c>
      <c r="F4183" s="53" t="str">
        <f t="shared" si="2"/>
        <v>Beijing_1</v>
      </c>
      <c r="G4183" s="53">
        <f t="shared" si="3"/>
        <v>0.5257460116</v>
      </c>
    </row>
    <row r="4184">
      <c r="A4184" s="61">
        <v>1.514408589E9</v>
      </c>
      <c r="B4184" s="61">
        <v>1.0</v>
      </c>
      <c r="C4184" s="61">
        <v>2343.0</v>
      </c>
      <c r="D4184" s="57" t="s">
        <v>377</v>
      </c>
      <c r="E4184" s="62" t="str">
        <f t="shared" si="1"/>
        <v>Control</v>
      </c>
      <c r="F4184" s="53" t="str">
        <f t="shared" si="2"/>
        <v>Beijing_1</v>
      </c>
      <c r="G4184" s="53">
        <f t="shared" si="3"/>
        <v>0.09190706556</v>
      </c>
    </row>
    <row r="4185">
      <c r="A4185" s="61">
        <v>1.517609113E9</v>
      </c>
      <c r="B4185" s="61">
        <v>1.0</v>
      </c>
      <c r="C4185" s="61">
        <v>353.0</v>
      </c>
      <c r="D4185" s="57" t="s">
        <v>377</v>
      </c>
      <c r="E4185" s="62" t="str">
        <f t="shared" si="1"/>
        <v>Control</v>
      </c>
      <c r="F4185" s="53" t="str">
        <f t="shared" si="2"/>
        <v>Beijing_1</v>
      </c>
      <c r="G4185" s="53">
        <f t="shared" si="3"/>
        <v>0.8627587803</v>
      </c>
    </row>
    <row r="4186">
      <c r="A4186" s="61">
        <v>1.514738597E9</v>
      </c>
      <c r="B4186" s="61">
        <v>1.0</v>
      </c>
      <c r="C4186" s="61">
        <v>1997.0</v>
      </c>
      <c r="D4186" s="57" t="s">
        <v>377</v>
      </c>
      <c r="E4186" s="62" t="str">
        <f t="shared" si="1"/>
        <v>Control</v>
      </c>
      <c r="F4186" s="53" t="str">
        <f t="shared" si="2"/>
        <v>Beijing_1</v>
      </c>
      <c r="G4186" s="53">
        <f t="shared" si="3"/>
        <v>0.1071515226</v>
      </c>
    </row>
    <row r="4187">
      <c r="A4187" s="61">
        <v>1.514295517E9</v>
      </c>
      <c r="B4187" s="61">
        <v>1.0</v>
      </c>
      <c r="C4187" s="61">
        <v>2012.0</v>
      </c>
      <c r="D4187" s="57" t="s">
        <v>377</v>
      </c>
      <c r="E4187" s="62" t="str">
        <f t="shared" si="1"/>
        <v>Control</v>
      </c>
      <c r="F4187" s="53" t="str">
        <f t="shared" si="2"/>
        <v>Beijing_1</v>
      </c>
      <c r="G4187" s="53">
        <f t="shared" si="3"/>
        <v>0.3751661215</v>
      </c>
    </row>
    <row r="4188">
      <c r="A4188" s="61">
        <v>1.519076508E9</v>
      </c>
      <c r="B4188" s="61">
        <v>1.0</v>
      </c>
      <c r="C4188" s="61">
        <v>2255.0</v>
      </c>
      <c r="D4188" s="57" t="s">
        <v>377</v>
      </c>
      <c r="E4188" s="62" t="str">
        <f t="shared" si="1"/>
        <v>Control</v>
      </c>
      <c r="F4188" s="53" t="str">
        <f t="shared" si="2"/>
        <v>Beijing_1</v>
      </c>
      <c r="G4188" s="53">
        <f t="shared" si="3"/>
        <v>0.04531997431</v>
      </c>
    </row>
    <row r="4189">
      <c r="A4189" s="61">
        <v>1.516477536E9</v>
      </c>
      <c r="B4189" s="61">
        <v>1.0</v>
      </c>
      <c r="C4189" s="61">
        <v>348.0</v>
      </c>
      <c r="D4189" s="57" t="s">
        <v>377</v>
      </c>
      <c r="E4189" s="62" t="str">
        <f t="shared" si="1"/>
        <v>Control</v>
      </c>
      <c r="F4189" s="53" t="str">
        <f t="shared" si="2"/>
        <v>Beijing_1</v>
      </c>
      <c r="G4189" s="53">
        <f t="shared" si="3"/>
        <v>0.3412718239</v>
      </c>
    </row>
    <row r="4190">
      <c r="A4190" s="61">
        <v>1.518997765E9</v>
      </c>
      <c r="B4190" s="61">
        <v>1.0</v>
      </c>
      <c r="C4190" s="61">
        <v>2777.0</v>
      </c>
      <c r="D4190" s="57" t="s">
        <v>377</v>
      </c>
      <c r="E4190" s="62" t="str">
        <f t="shared" si="1"/>
        <v>Control</v>
      </c>
      <c r="F4190" s="53" t="str">
        <f t="shared" si="2"/>
        <v>Beijing_1</v>
      </c>
      <c r="G4190" s="53">
        <f t="shared" si="3"/>
        <v>0.1922829033</v>
      </c>
    </row>
    <row r="4191">
      <c r="A4191" s="61">
        <v>1.518759463E9</v>
      </c>
      <c r="B4191" s="61">
        <v>1.0</v>
      </c>
      <c r="C4191" s="61">
        <v>456.0</v>
      </c>
      <c r="D4191" s="57" t="s">
        <v>377</v>
      </c>
      <c r="E4191" s="62" t="str">
        <f t="shared" si="1"/>
        <v>Control</v>
      </c>
      <c r="F4191" s="53" t="str">
        <f t="shared" si="2"/>
        <v>Beijing_1</v>
      </c>
      <c r="G4191" s="53">
        <f t="shared" si="3"/>
        <v>0.4369738925</v>
      </c>
    </row>
    <row r="4192">
      <c r="A4192" s="61">
        <v>1.512614048E9</v>
      </c>
      <c r="B4192" s="61">
        <v>1.0</v>
      </c>
      <c r="C4192" s="61">
        <v>2378.0</v>
      </c>
      <c r="D4192" s="57" t="s">
        <v>377</v>
      </c>
      <c r="E4192" s="62" t="str">
        <f t="shared" si="1"/>
        <v>Control</v>
      </c>
      <c r="F4192" s="53" t="str">
        <f t="shared" si="2"/>
        <v>Beijing_1</v>
      </c>
      <c r="G4192" s="53">
        <f t="shared" si="3"/>
        <v>0.7193402362</v>
      </c>
    </row>
    <row r="4193">
      <c r="A4193" s="61">
        <v>1.516690173E9</v>
      </c>
      <c r="B4193" s="61">
        <v>1.0</v>
      </c>
      <c r="C4193" s="61">
        <v>3595.0</v>
      </c>
      <c r="D4193" s="57" t="s">
        <v>377</v>
      </c>
      <c r="E4193" s="62" t="str">
        <f t="shared" si="1"/>
        <v>Control</v>
      </c>
      <c r="F4193" s="53" t="str">
        <f t="shared" si="2"/>
        <v>Beijing_1</v>
      </c>
      <c r="G4193" s="53">
        <f t="shared" si="3"/>
        <v>0.8541902585</v>
      </c>
    </row>
    <row r="4194">
      <c r="A4194" s="61">
        <v>1.512085244E9</v>
      </c>
      <c r="B4194" s="61">
        <v>1.0</v>
      </c>
      <c r="C4194" s="61">
        <v>367.0</v>
      </c>
      <c r="D4194" s="57" t="s">
        <v>377</v>
      </c>
      <c r="E4194" s="62" t="str">
        <f t="shared" si="1"/>
        <v>Control</v>
      </c>
      <c r="F4194" s="53" t="str">
        <f t="shared" si="2"/>
        <v>Beijing_1</v>
      </c>
      <c r="G4194" s="53">
        <f t="shared" si="3"/>
        <v>0.06685448353</v>
      </c>
    </row>
    <row r="4195">
      <c r="A4195" s="61">
        <v>1.519731585E9</v>
      </c>
      <c r="B4195" s="61">
        <v>1.0</v>
      </c>
      <c r="C4195" s="61">
        <v>1630.0</v>
      </c>
      <c r="D4195" s="57" t="s">
        <v>377</v>
      </c>
      <c r="E4195" s="62" t="str">
        <f t="shared" si="1"/>
        <v>Control</v>
      </c>
      <c r="F4195" s="53" t="str">
        <f t="shared" si="2"/>
        <v>Beijing_1</v>
      </c>
      <c r="G4195" s="53">
        <f t="shared" si="3"/>
        <v>0.5094516914</v>
      </c>
    </row>
    <row r="4196">
      <c r="A4196" s="61">
        <v>1.519938625E9</v>
      </c>
      <c r="B4196" s="61">
        <v>1.0</v>
      </c>
      <c r="C4196" s="61">
        <v>3201.0</v>
      </c>
      <c r="D4196" s="57" t="s">
        <v>377</v>
      </c>
      <c r="E4196" s="62" t="str">
        <f t="shared" si="1"/>
        <v>Control</v>
      </c>
      <c r="F4196" s="53" t="str">
        <f t="shared" si="2"/>
        <v>Beijing_1</v>
      </c>
      <c r="G4196" s="53">
        <f t="shared" si="3"/>
        <v>0.592644418</v>
      </c>
    </row>
    <row r="4197">
      <c r="A4197" s="61">
        <v>1.514957353E9</v>
      </c>
      <c r="B4197" s="61">
        <v>1.0</v>
      </c>
      <c r="C4197" s="61">
        <v>87.0</v>
      </c>
      <c r="D4197" s="57" t="s">
        <v>377</v>
      </c>
      <c r="E4197" s="62" t="str">
        <f t="shared" si="1"/>
        <v>Control</v>
      </c>
      <c r="F4197" s="53" t="str">
        <f t="shared" si="2"/>
        <v>Beijing_1</v>
      </c>
      <c r="G4197" s="53">
        <f t="shared" si="3"/>
        <v>0.5578429307</v>
      </c>
    </row>
    <row r="4198">
      <c r="A4198" s="61">
        <v>1.519345426E9</v>
      </c>
      <c r="B4198" s="61">
        <v>1.0</v>
      </c>
      <c r="C4198" s="61">
        <v>1604.0</v>
      </c>
      <c r="D4198" s="57" t="s">
        <v>377</v>
      </c>
      <c r="E4198" s="62" t="str">
        <f t="shared" si="1"/>
        <v>Control</v>
      </c>
      <c r="F4198" s="53" t="str">
        <f t="shared" si="2"/>
        <v>Beijing_1</v>
      </c>
      <c r="G4198" s="53">
        <f t="shared" si="3"/>
        <v>0.4415326151</v>
      </c>
    </row>
    <row r="4199">
      <c r="A4199" s="61">
        <v>1.512581655E9</v>
      </c>
      <c r="B4199" s="61">
        <v>1.0</v>
      </c>
      <c r="C4199" s="61">
        <v>4145.0</v>
      </c>
      <c r="D4199" s="57" t="s">
        <v>377</v>
      </c>
      <c r="E4199" s="62" t="str">
        <f t="shared" si="1"/>
        <v>Control</v>
      </c>
      <c r="F4199" s="53" t="str">
        <f t="shared" si="2"/>
        <v>Beijing_1</v>
      </c>
      <c r="G4199" s="53">
        <f t="shared" si="3"/>
        <v>0.5009165364</v>
      </c>
    </row>
    <row r="4200">
      <c r="A4200" s="61">
        <v>1.511706519E9</v>
      </c>
      <c r="B4200" s="61">
        <v>1.0</v>
      </c>
      <c r="C4200" s="61">
        <v>1502.0</v>
      </c>
      <c r="D4200" s="57" t="s">
        <v>377</v>
      </c>
      <c r="E4200" s="62" t="str">
        <f t="shared" si="1"/>
        <v>Control</v>
      </c>
      <c r="F4200" s="53" t="str">
        <f t="shared" si="2"/>
        <v>Beijing_1</v>
      </c>
      <c r="G4200" s="53">
        <f t="shared" si="3"/>
        <v>0.3216770532</v>
      </c>
    </row>
    <row r="4201">
      <c r="A4201" s="61">
        <v>1.519882197E9</v>
      </c>
      <c r="B4201" s="61">
        <v>1.0</v>
      </c>
      <c r="C4201" s="61">
        <v>4646.0</v>
      </c>
      <c r="D4201" s="57" t="s">
        <v>377</v>
      </c>
      <c r="E4201" s="62" t="str">
        <f t="shared" si="1"/>
        <v>Control</v>
      </c>
      <c r="F4201" s="53" t="str">
        <f t="shared" si="2"/>
        <v>Beijing_1</v>
      </c>
      <c r="G4201" s="53">
        <f t="shared" si="3"/>
        <v>0.5927513496</v>
      </c>
    </row>
    <row r="4202">
      <c r="A4202" s="61">
        <v>1.518865307E9</v>
      </c>
      <c r="B4202" s="61">
        <v>1.0</v>
      </c>
      <c r="C4202" s="61">
        <v>3611.0</v>
      </c>
      <c r="D4202" s="57" t="s">
        <v>377</v>
      </c>
      <c r="E4202" s="62" t="str">
        <f t="shared" si="1"/>
        <v>Control</v>
      </c>
      <c r="F4202" s="53" t="str">
        <f t="shared" si="2"/>
        <v>Beijing_1</v>
      </c>
      <c r="G4202" s="53">
        <f t="shared" si="3"/>
        <v>0.304518667</v>
      </c>
    </row>
    <row r="4203">
      <c r="A4203" s="61">
        <v>1.513879555E9</v>
      </c>
      <c r="B4203" s="61">
        <v>1.0</v>
      </c>
      <c r="C4203" s="61">
        <v>1097.0</v>
      </c>
      <c r="D4203" s="57" t="s">
        <v>377</v>
      </c>
      <c r="E4203" s="62" t="str">
        <f t="shared" si="1"/>
        <v>Control</v>
      </c>
      <c r="F4203" s="53" t="str">
        <f t="shared" si="2"/>
        <v>Beijing_1</v>
      </c>
      <c r="G4203" s="53">
        <f t="shared" si="3"/>
        <v>0.4014830456</v>
      </c>
    </row>
    <row r="4204">
      <c r="A4204" s="61">
        <v>1.515997805E9</v>
      </c>
      <c r="B4204" s="61">
        <v>1.0</v>
      </c>
      <c r="C4204" s="61">
        <v>1442.0</v>
      </c>
      <c r="D4204" s="57" t="s">
        <v>377</v>
      </c>
      <c r="E4204" s="62" t="str">
        <f t="shared" si="1"/>
        <v>Control</v>
      </c>
      <c r="F4204" s="53" t="str">
        <f t="shared" si="2"/>
        <v>Beijing_1</v>
      </c>
      <c r="G4204" s="53">
        <f t="shared" si="3"/>
        <v>0.9266645822</v>
      </c>
    </row>
    <row r="4205">
      <c r="A4205" s="61">
        <v>1.519167023E9</v>
      </c>
      <c r="B4205" s="61">
        <v>1.0</v>
      </c>
      <c r="C4205" s="61">
        <v>1781.0</v>
      </c>
      <c r="D4205" s="57" t="s">
        <v>377</v>
      </c>
      <c r="E4205" s="62" t="str">
        <f t="shared" si="1"/>
        <v>Control</v>
      </c>
      <c r="F4205" s="53" t="str">
        <f t="shared" si="2"/>
        <v>Beijing_1</v>
      </c>
      <c r="G4205" s="53">
        <f t="shared" si="3"/>
        <v>0.7480333883</v>
      </c>
    </row>
    <row r="4206">
      <c r="A4206" s="61">
        <v>1.511794579E9</v>
      </c>
      <c r="B4206" s="61">
        <v>1.0</v>
      </c>
      <c r="C4206" s="61">
        <v>1980.0</v>
      </c>
      <c r="D4206" s="57" t="s">
        <v>377</v>
      </c>
      <c r="E4206" s="62" t="str">
        <f t="shared" si="1"/>
        <v>Control</v>
      </c>
      <c r="F4206" s="53" t="str">
        <f t="shared" si="2"/>
        <v>Beijing_1</v>
      </c>
      <c r="G4206" s="53">
        <f t="shared" si="3"/>
        <v>0.9952451847</v>
      </c>
    </row>
    <row r="4207">
      <c r="A4207" s="61">
        <v>1.519655334E9</v>
      </c>
      <c r="B4207" s="61">
        <v>1.0</v>
      </c>
      <c r="C4207" s="61">
        <v>1699.0</v>
      </c>
      <c r="D4207" s="57" t="s">
        <v>377</v>
      </c>
      <c r="E4207" s="62" t="str">
        <f t="shared" si="1"/>
        <v>Control</v>
      </c>
      <c r="F4207" s="53" t="str">
        <f t="shared" si="2"/>
        <v>Beijing_1</v>
      </c>
      <c r="G4207" s="53">
        <f t="shared" si="3"/>
        <v>0.6211643805</v>
      </c>
    </row>
    <row r="4208">
      <c r="A4208" s="61">
        <v>1.512396954E9</v>
      </c>
      <c r="B4208" s="61">
        <v>1.0</v>
      </c>
      <c r="C4208" s="61">
        <v>2394.0</v>
      </c>
      <c r="D4208" s="57" t="s">
        <v>377</v>
      </c>
      <c r="E4208" s="62" t="str">
        <f t="shared" si="1"/>
        <v>Control</v>
      </c>
      <c r="F4208" s="53" t="str">
        <f t="shared" si="2"/>
        <v>Beijing_1</v>
      </c>
      <c r="G4208" s="53">
        <f t="shared" si="3"/>
        <v>0.2678027004</v>
      </c>
    </row>
    <row r="4209">
      <c r="A4209" s="61">
        <v>1.517148345E9</v>
      </c>
      <c r="B4209" s="61">
        <v>1.0</v>
      </c>
      <c r="C4209" s="61">
        <v>4149.0</v>
      </c>
      <c r="D4209" s="57" t="s">
        <v>377</v>
      </c>
      <c r="E4209" s="62" t="str">
        <f t="shared" si="1"/>
        <v>Control</v>
      </c>
      <c r="F4209" s="53" t="str">
        <f t="shared" si="2"/>
        <v>Beijing_1</v>
      </c>
      <c r="G4209" s="53">
        <f t="shared" si="3"/>
        <v>0.4382661474</v>
      </c>
    </row>
    <row r="4210">
      <c r="A4210" s="61">
        <v>1.519627546E9</v>
      </c>
      <c r="B4210" s="61">
        <v>1.0</v>
      </c>
      <c r="C4210" s="61">
        <v>589.0</v>
      </c>
      <c r="D4210" s="57" t="s">
        <v>377</v>
      </c>
      <c r="E4210" s="62" t="str">
        <f t="shared" si="1"/>
        <v>Control</v>
      </c>
      <c r="F4210" s="53" t="str">
        <f t="shared" si="2"/>
        <v>Beijing_1</v>
      </c>
      <c r="G4210" s="53">
        <f t="shared" si="3"/>
        <v>0.9812859603</v>
      </c>
    </row>
    <row r="4211">
      <c r="A4211" s="61">
        <v>1.516648947E9</v>
      </c>
      <c r="B4211" s="61">
        <v>1.0</v>
      </c>
      <c r="C4211" s="61">
        <v>2153.0</v>
      </c>
      <c r="D4211" s="57" t="s">
        <v>377</v>
      </c>
      <c r="E4211" s="62" t="str">
        <f t="shared" si="1"/>
        <v>Control</v>
      </c>
      <c r="F4211" s="53" t="str">
        <f t="shared" si="2"/>
        <v>Beijing_1</v>
      </c>
      <c r="G4211" s="53">
        <f t="shared" si="3"/>
        <v>0.3924613149</v>
      </c>
    </row>
    <row r="4212">
      <c r="A4212" s="61">
        <v>1.519775205E9</v>
      </c>
      <c r="B4212" s="61">
        <v>1.0</v>
      </c>
      <c r="C4212" s="61">
        <v>2345.0</v>
      </c>
      <c r="D4212" s="57" t="s">
        <v>377</v>
      </c>
      <c r="E4212" s="62" t="str">
        <f t="shared" si="1"/>
        <v>Control</v>
      </c>
      <c r="F4212" s="53" t="str">
        <f t="shared" si="2"/>
        <v>Beijing_1</v>
      </c>
      <c r="G4212" s="53">
        <f t="shared" si="3"/>
        <v>0.3830588364</v>
      </c>
    </row>
    <row r="4213">
      <c r="A4213" s="61">
        <v>1.515229914E9</v>
      </c>
      <c r="B4213" s="61">
        <v>1.0</v>
      </c>
      <c r="C4213" s="61">
        <v>3294.0</v>
      </c>
      <c r="D4213" s="57" t="s">
        <v>377</v>
      </c>
      <c r="E4213" s="62" t="str">
        <f t="shared" si="1"/>
        <v>Control</v>
      </c>
      <c r="F4213" s="53" t="str">
        <f t="shared" si="2"/>
        <v>Beijing_1</v>
      </c>
      <c r="G4213" s="53">
        <f t="shared" si="3"/>
        <v>0.8848061078</v>
      </c>
    </row>
    <row r="4214">
      <c r="A4214" s="61">
        <v>1.516509746E9</v>
      </c>
      <c r="B4214" s="61">
        <v>1.0</v>
      </c>
      <c r="C4214" s="61">
        <v>2890.0</v>
      </c>
      <c r="D4214" s="57" t="s">
        <v>377</v>
      </c>
      <c r="E4214" s="62" t="str">
        <f t="shared" si="1"/>
        <v>Control</v>
      </c>
      <c r="F4214" s="53" t="str">
        <f t="shared" si="2"/>
        <v>Beijing_1</v>
      </c>
      <c r="G4214" s="53">
        <f t="shared" si="3"/>
        <v>0.5139252307</v>
      </c>
    </row>
    <row r="4215">
      <c r="A4215" s="61">
        <v>1.516805326E9</v>
      </c>
      <c r="B4215" s="61">
        <v>1.0</v>
      </c>
      <c r="C4215" s="61">
        <v>1177.0</v>
      </c>
      <c r="D4215" s="57" t="s">
        <v>377</v>
      </c>
      <c r="E4215" s="62" t="str">
        <f t="shared" si="1"/>
        <v>Control</v>
      </c>
      <c r="F4215" s="53" t="str">
        <f t="shared" si="2"/>
        <v>Beijing_1</v>
      </c>
      <c r="G4215" s="53">
        <f t="shared" si="3"/>
        <v>0.7998485165</v>
      </c>
    </row>
    <row r="4216">
      <c r="A4216" s="61">
        <v>1.516306396E9</v>
      </c>
      <c r="B4216" s="61">
        <v>1.0</v>
      </c>
      <c r="C4216" s="61">
        <v>1175.0</v>
      </c>
      <c r="D4216" s="57" t="s">
        <v>377</v>
      </c>
      <c r="E4216" s="62" t="str">
        <f t="shared" si="1"/>
        <v>Control</v>
      </c>
      <c r="F4216" s="53" t="str">
        <f t="shared" si="2"/>
        <v>Beijing_1</v>
      </c>
      <c r="G4216" s="53">
        <f t="shared" si="3"/>
        <v>0.5061020388</v>
      </c>
    </row>
    <row r="4217">
      <c r="A4217" s="61">
        <v>1.516414399E9</v>
      </c>
      <c r="B4217" s="61">
        <v>1.0</v>
      </c>
      <c r="C4217" s="61">
        <v>1069.0</v>
      </c>
      <c r="D4217" s="57" t="s">
        <v>377</v>
      </c>
      <c r="E4217" s="62" t="str">
        <f t="shared" si="1"/>
        <v>Control</v>
      </c>
      <c r="F4217" s="53" t="str">
        <f t="shared" si="2"/>
        <v>Beijing_1</v>
      </c>
      <c r="G4217" s="53">
        <f t="shared" si="3"/>
        <v>0.8359474963</v>
      </c>
    </row>
    <row r="4218">
      <c r="A4218" s="61">
        <v>1.511320459E9</v>
      </c>
      <c r="B4218" s="61">
        <v>1.0</v>
      </c>
      <c r="C4218" s="61">
        <v>2712.0</v>
      </c>
      <c r="D4218" s="57" t="s">
        <v>377</v>
      </c>
      <c r="E4218" s="62" t="str">
        <f t="shared" si="1"/>
        <v>Control</v>
      </c>
      <c r="F4218" s="53" t="str">
        <f t="shared" si="2"/>
        <v>Beijing_1</v>
      </c>
      <c r="G4218" s="53">
        <f t="shared" si="3"/>
        <v>0.2880269546</v>
      </c>
    </row>
    <row r="4219">
      <c r="A4219" s="61">
        <v>1.515466523E9</v>
      </c>
      <c r="B4219" s="61">
        <v>1.0</v>
      </c>
      <c r="C4219" s="61">
        <v>461.0</v>
      </c>
      <c r="D4219" s="57" t="s">
        <v>377</v>
      </c>
      <c r="E4219" s="62" t="str">
        <f t="shared" si="1"/>
        <v>Control</v>
      </c>
      <c r="F4219" s="53" t="str">
        <f t="shared" si="2"/>
        <v>Beijing_1</v>
      </c>
      <c r="G4219" s="53">
        <f t="shared" si="3"/>
        <v>0.2690735536</v>
      </c>
    </row>
    <row r="4220">
      <c r="A4220" s="61">
        <v>1.517151438E9</v>
      </c>
      <c r="B4220" s="61">
        <v>1.0</v>
      </c>
      <c r="C4220" s="61">
        <v>765.0</v>
      </c>
      <c r="D4220" s="57" t="s">
        <v>377</v>
      </c>
      <c r="E4220" s="62" t="str">
        <f t="shared" si="1"/>
        <v>Control</v>
      </c>
      <c r="F4220" s="53" t="str">
        <f t="shared" si="2"/>
        <v>Beijing_1</v>
      </c>
      <c r="G4220" s="53">
        <f t="shared" si="3"/>
        <v>0.4861918792</v>
      </c>
    </row>
    <row r="4221">
      <c r="A4221" s="61">
        <v>1.512769797E9</v>
      </c>
      <c r="B4221" s="61">
        <v>1.0</v>
      </c>
      <c r="C4221" s="61">
        <v>789.0</v>
      </c>
      <c r="D4221" s="57" t="s">
        <v>377</v>
      </c>
      <c r="E4221" s="62" t="str">
        <f t="shared" si="1"/>
        <v>Control</v>
      </c>
      <c r="F4221" s="53" t="str">
        <f t="shared" si="2"/>
        <v>Beijing_1</v>
      </c>
      <c r="G4221" s="53">
        <f t="shared" si="3"/>
        <v>0.5089331856</v>
      </c>
    </row>
    <row r="4222">
      <c r="A4222" s="61">
        <v>1.512031236E9</v>
      </c>
      <c r="B4222" s="61">
        <v>1.0</v>
      </c>
      <c r="C4222" s="61">
        <v>1068.0</v>
      </c>
      <c r="D4222" s="57" t="s">
        <v>377</v>
      </c>
      <c r="E4222" s="62" t="str">
        <f t="shared" si="1"/>
        <v>Control</v>
      </c>
      <c r="F4222" s="53" t="str">
        <f t="shared" si="2"/>
        <v>Beijing_1</v>
      </c>
      <c r="G4222" s="53">
        <f t="shared" si="3"/>
        <v>0.3382905376</v>
      </c>
    </row>
    <row r="4223">
      <c r="A4223" s="61">
        <v>1.514521485E9</v>
      </c>
      <c r="B4223" s="61">
        <v>1.0</v>
      </c>
      <c r="C4223" s="61">
        <v>1649.0</v>
      </c>
      <c r="D4223" s="57" t="s">
        <v>377</v>
      </c>
      <c r="E4223" s="62" t="str">
        <f t="shared" si="1"/>
        <v>Control</v>
      </c>
      <c r="F4223" s="53" t="str">
        <f t="shared" si="2"/>
        <v>Beijing_1</v>
      </c>
      <c r="G4223" s="53">
        <f t="shared" si="3"/>
        <v>0.02594346218</v>
      </c>
    </row>
    <row r="4224">
      <c r="A4224" s="61">
        <v>1.514500549E9</v>
      </c>
      <c r="B4224" s="61">
        <v>1.0</v>
      </c>
      <c r="C4224" s="61">
        <v>774.0</v>
      </c>
      <c r="D4224" s="57" t="s">
        <v>377</v>
      </c>
      <c r="E4224" s="62" t="str">
        <f t="shared" si="1"/>
        <v>Control</v>
      </c>
      <c r="F4224" s="53" t="str">
        <f t="shared" si="2"/>
        <v>Beijing_1</v>
      </c>
      <c r="G4224" s="53">
        <f t="shared" si="3"/>
        <v>0.8914297431</v>
      </c>
    </row>
    <row r="4225">
      <c r="A4225" s="61">
        <v>1.512787977E9</v>
      </c>
      <c r="B4225" s="61">
        <v>1.0</v>
      </c>
      <c r="C4225" s="61">
        <v>1961.0</v>
      </c>
      <c r="D4225" s="57" t="s">
        <v>377</v>
      </c>
      <c r="E4225" s="62" t="str">
        <f t="shared" si="1"/>
        <v>Control</v>
      </c>
      <c r="F4225" s="53" t="str">
        <f t="shared" si="2"/>
        <v>Beijing_1</v>
      </c>
      <c r="G4225" s="53">
        <f t="shared" si="3"/>
        <v>0.691714465</v>
      </c>
    </row>
    <row r="4226">
      <c r="A4226" s="61">
        <v>1.511828143E9</v>
      </c>
      <c r="B4226" s="61">
        <v>1.0</v>
      </c>
      <c r="C4226" s="61">
        <v>1330.0</v>
      </c>
      <c r="D4226" s="57" t="s">
        <v>377</v>
      </c>
      <c r="E4226" s="62" t="str">
        <f t="shared" si="1"/>
        <v>Control</v>
      </c>
      <c r="F4226" s="53" t="str">
        <f t="shared" si="2"/>
        <v>Beijing_1</v>
      </c>
      <c r="G4226" s="53">
        <f t="shared" si="3"/>
        <v>0.6666742692</v>
      </c>
    </row>
    <row r="4227">
      <c r="A4227" s="61">
        <v>1.512910979E9</v>
      </c>
      <c r="B4227" s="61">
        <v>1.0</v>
      </c>
      <c r="C4227" s="61">
        <v>836.0</v>
      </c>
      <c r="D4227" s="57" t="s">
        <v>377</v>
      </c>
      <c r="E4227" s="62" t="str">
        <f t="shared" si="1"/>
        <v>Control</v>
      </c>
      <c r="F4227" s="53" t="str">
        <f t="shared" si="2"/>
        <v>Beijing_1</v>
      </c>
      <c r="G4227" s="53">
        <f t="shared" si="3"/>
        <v>0.1172801136</v>
      </c>
    </row>
    <row r="4228">
      <c r="A4228" s="61">
        <v>1.515824704E9</v>
      </c>
      <c r="B4228" s="61">
        <v>1.0</v>
      </c>
      <c r="C4228" s="61">
        <v>305.0</v>
      </c>
      <c r="D4228" s="57" t="s">
        <v>377</v>
      </c>
      <c r="E4228" s="62" t="str">
        <f t="shared" si="1"/>
        <v>Control</v>
      </c>
      <c r="F4228" s="53" t="str">
        <f t="shared" si="2"/>
        <v>Beijing_1</v>
      </c>
      <c r="G4228" s="53">
        <f t="shared" si="3"/>
        <v>0.2925948091</v>
      </c>
    </row>
    <row r="4229">
      <c r="A4229" s="61">
        <v>1.515207747E9</v>
      </c>
      <c r="B4229" s="61">
        <v>1.0</v>
      </c>
      <c r="C4229" s="61">
        <v>994.0</v>
      </c>
      <c r="D4229" s="57" t="s">
        <v>377</v>
      </c>
      <c r="E4229" s="62" t="str">
        <f t="shared" si="1"/>
        <v>Control</v>
      </c>
      <c r="F4229" s="53" t="str">
        <f t="shared" si="2"/>
        <v>Beijing_1</v>
      </c>
      <c r="G4229" s="53">
        <f t="shared" si="3"/>
        <v>0.103489469</v>
      </c>
    </row>
    <row r="4230">
      <c r="A4230" s="61">
        <v>1.517839904E9</v>
      </c>
      <c r="B4230" s="61">
        <v>1.0</v>
      </c>
      <c r="C4230" s="61">
        <v>3004.0</v>
      </c>
      <c r="D4230" s="57" t="s">
        <v>377</v>
      </c>
      <c r="E4230" s="62" t="str">
        <f t="shared" si="1"/>
        <v>Control</v>
      </c>
      <c r="F4230" s="53" t="str">
        <f t="shared" si="2"/>
        <v>Beijing_1</v>
      </c>
      <c r="G4230" s="53">
        <f t="shared" si="3"/>
        <v>0.5147132479</v>
      </c>
    </row>
    <row r="4231">
      <c r="A4231" s="61">
        <v>1.513671513E9</v>
      </c>
      <c r="B4231" s="61">
        <v>1.0</v>
      </c>
      <c r="C4231" s="61">
        <v>2544.0</v>
      </c>
      <c r="D4231" s="57" t="s">
        <v>377</v>
      </c>
      <c r="E4231" s="62" t="str">
        <f t="shared" si="1"/>
        <v>Control</v>
      </c>
      <c r="F4231" s="53" t="str">
        <f t="shared" si="2"/>
        <v>Beijing_1</v>
      </c>
      <c r="G4231" s="53">
        <f t="shared" si="3"/>
        <v>0.0759845036</v>
      </c>
    </row>
    <row r="4232">
      <c r="A4232" s="61">
        <v>1.513082197E9</v>
      </c>
      <c r="B4232" s="61">
        <v>1.0</v>
      </c>
      <c r="C4232" s="61">
        <v>585.0</v>
      </c>
      <c r="D4232" s="57" t="s">
        <v>377</v>
      </c>
      <c r="E4232" s="62" t="str">
        <f t="shared" si="1"/>
        <v>Control</v>
      </c>
      <c r="F4232" s="53" t="str">
        <f t="shared" si="2"/>
        <v>Beijing_1</v>
      </c>
      <c r="G4232" s="53">
        <f t="shared" si="3"/>
        <v>0.0968582015</v>
      </c>
    </row>
    <row r="4233">
      <c r="A4233" s="61">
        <v>1.518038856E9</v>
      </c>
      <c r="B4233" s="61">
        <v>1.0</v>
      </c>
      <c r="C4233" s="61">
        <v>1505.0</v>
      </c>
      <c r="D4233" s="57" t="s">
        <v>377</v>
      </c>
      <c r="E4233" s="62" t="str">
        <f t="shared" si="1"/>
        <v>Control</v>
      </c>
      <c r="F4233" s="53" t="str">
        <f t="shared" si="2"/>
        <v>Beijing_1</v>
      </c>
      <c r="G4233" s="53">
        <f t="shared" si="3"/>
        <v>0.1804324483</v>
      </c>
    </row>
    <row r="4234">
      <c r="A4234" s="61">
        <v>1.513093733E9</v>
      </c>
      <c r="B4234" s="61">
        <v>1.0</v>
      </c>
      <c r="C4234" s="61">
        <v>1374.0</v>
      </c>
      <c r="D4234" s="57" t="s">
        <v>377</v>
      </c>
      <c r="E4234" s="62" t="str">
        <f t="shared" si="1"/>
        <v>Control</v>
      </c>
      <c r="F4234" s="53" t="str">
        <f t="shared" si="2"/>
        <v>Beijing_1</v>
      </c>
      <c r="G4234" s="53">
        <f t="shared" si="3"/>
        <v>0.7696542998</v>
      </c>
    </row>
    <row r="4235">
      <c r="A4235" s="61">
        <v>1.515257539E9</v>
      </c>
      <c r="B4235" s="61">
        <v>1.0</v>
      </c>
      <c r="C4235" s="61">
        <v>1770.0</v>
      </c>
      <c r="D4235" s="57" t="s">
        <v>377</v>
      </c>
      <c r="E4235" s="62" t="str">
        <f t="shared" si="1"/>
        <v>Control</v>
      </c>
      <c r="F4235" s="53" t="str">
        <f t="shared" si="2"/>
        <v>Beijing_1</v>
      </c>
      <c r="G4235" s="53">
        <f t="shared" si="3"/>
        <v>0.207657276</v>
      </c>
    </row>
    <row r="4236">
      <c r="A4236" s="61">
        <v>1.514135009E9</v>
      </c>
      <c r="B4236" s="61">
        <v>1.0</v>
      </c>
      <c r="C4236" s="61">
        <v>1359.0</v>
      </c>
      <c r="D4236" s="57" t="s">
        <v>377</v>
      </c>
      <c r="E4236" s="62" t="str">
        <f t="shared" si="1"/>
        <v>Control</v>
      </c>
      <c r="F4236" s="53" t="str">
        <f t="shared" si="2"/>
        <v>Beijing_1</v>
      </c>
      <c r="G4236" s="53">
        <f t="shared" si="3"/>
        <v>0.8289887702</v>
      </c>
    </row>
    <row r="4237">
      <c r="A4237" s="61">
        <v>1.512414029E9</v>
      </c>
      <c r="B4237" s="61">
        <v>1.0</v>
      </c>
      <c r="C4237" s="61">
        <v>1914.0</v>
      </c>
      <c r="D4237" s="57" t="s">
        <v>377</v>
      </c>
      <c r="E4237" s="62" t="str">
        <f t="shared" si="1"/>
        <v>Control</v>
      </c>
      <c r="F4237" s="53" t="str">
        <f t="shared" si="2"/>
        <v>Beijing_1</v>
      </c>
      <c r="G4237" s="53">
        <f t="shared" si="3"/>
        <v>0.4266591981</v>
      </c>
    </row>
    <row r="4238">
      <c r="A4238" s="61">
        <v>1.517556816E9</v>
      </c>
      <c r="B4238" s="61">
        <v>1.0</v>
      </c>
      <c r="C4238" s="61">
        <v>2014.0</v>
      </c>
      <c r="D4238" s="57" t="s">
        <v>377</v>
      </c>
      <c r="E4238" s="62" t="str">
        <f t="shared" si="1"/>
        <v>Control</v>
      </c>
      <c r="F4238" s="53" t="str">
        <f t="shared" si="2"/>
        <v>Beijing_1</v>
      </c>
      <c r="G4238" s="53">
        <f t="shared" si="3"/>
        <v>0.7247747608</v>
      </c>
    </row>
    <row r="4239">
      <c r="A4239" s="61">
        <v>1.514479254E9</v>
      </c>
      <c r="B4239" s="61">
        <v>1.0</v>
      </c>
      <c r="C4239" s="61">
        <v>4056.0</v>
      </c>
      <c r="D4239" s="57" t="s">
        <v>377</v>
      </c>
      <c r="E4239" s="62" t="str">
        <f t="shared" si="1"/>
        <v>Control</v>
      </c>
      <c r="F4239" s="53" t="str">
        <f t="shared" si="2"/>
        <v>Beijing_1</v>
      </c>
      <c r="G4239" s="53">
        <f t="shared" si="3"/>
        <v>0.7779808461</v>
      </c>
    </row>
    <row r="4240">
      <c r="A4240" s="61">
        <v>1.513086586E9</v>
      </c>
      <c r="B4240" s="61">
        <v>1.0</v>
      </c>
      <c r="C4240" s="61">
        <v>892.0</v>
      </c>
      <c r="D4240" s="57" t="s">
        <v>377</v>
      </c>
      <c r="E4240" s="62" t="str">
        <f t="shared" si="1"/>
        <v>Control</v>
      </c>
      <c r="F4240" s="53" t="str">
        <f t="shared" si="2"/>
        <v>Beijing_1</v>
      </c>
      <c r="G4240" s="53">
        <f t="shared" si="3"/>
        <v>0.9422344563</v>
      </c>
    </row>
    <row r="4241">
      <c r="A4241" s="61">
        <v>1.519834365E9</v>
      </c>
      <c r="B4241" s="61">
        <v>1.0</v>
      </c>
      <c r="C4241" s="61">
        <v>2171.0</v>
      </c>
      <c r="D4241" s="57" t="s">
        <v>377</v>
      </c>
      <c r="E4241" s="62" t="str">
        <f t="shared" si="1"/>
        <v>Control</v>
      </c>
      <c r="F4241" s="53" t="str">
        <f t="shared" si="2"/>
        <v>Beijing_1</v>
      </c>
      <c r="G4241" s="53">
        <f t="shared" si="3"/>
        <v>0.3503565866</v>
      </c>
    </row>
    <row r="4242">
      <c r="A4242" s="61">
        <v>1.514789048E9</v>
      </c>
      <c r="B4242" s="61">
        <v>1.0</v>
      </c>
      <c r="C4242" s="61">
        <v>3230.0</v>
      </c>
      <c r="D4242" s="57" t="s">
        <v>377</v>
      </c>
      <c r="E4242" s="62" t="str">
        <f t="shared" si="1"/>
        <v>Control</v>
      </c>
      <c r="F4242" s="53" t="str">
        <f t="shared" si="2"/>
        <v>Beijing_1</v>
      </c>
      <c r="G4242" s="53">
        <f t="shared" si="3"/>
        <v>0.3019482917</v>
      </c>
    </row>
    <row r="4243">
      <c r="A4243" s="61">
        <v>1.511646124E9</v>
      </c>
      <c r="B4243" s="61">
        <v>1.0</v>
      </c>
      <c r="C4243" s="61">
        <v>2349.0</v>
      </c>
      <c r="D4243" s="57" t="s">
        <v>377</v>
      </c>
      <c r="E4243" s="62" t="str">
        <f t="shared" si="1"/>
        <v>Control</v>
      </c>
      <c r="F4243" s="53" t="str">
        <f t="shared" si="2"/>
        <v>Beijing_1</v>
      </c>
      <c r="G4243" s="53">
        <f t="shared" si="3"/>
        <v>0.08807627157</v>
      </c>
    </row>
    <row r="4244">
      <c r="A4244" s="61">
        <v>1.517536924E9</v>
      </c>
      <c r="B4244" s="61">
        <v>1.0</v>
      </c>
      <c r="C4244" s="61">
        <v>2721.0</v>
      </c>
      <c r="D4244" s="57" t="s">
        <v>377</v>
      </c>
      <c r="E4244" s="62" t="str">
        <f t="shared" si="1"/>
        <v>Control</v>
      </c>
      <c r="F4244" s="53" t="str">
        <f t="shared" si="2"/>
        <v>Beijing_1</v>
      </c>
      <c r="G4244" s="53">
        <f t="shared" si="3"/>
        <v>0.08188313993</v>
      </c>
    </row>
    <row r="4245">
      <c r="A4245" s="61">
        <v>1.516115026E9</v>
      </c>
      <c r="B4245" s="61">
        <v>1.0</v>
      </c>
      <c r="C4245" s="61">
        <v>2468.0</v>
      </c>
      <c r="D4245" s="57" t="s">
        <v>377</v>
      </c>
      <c r="E4245" s="62" t="str">
        <f t="shared" si="1"/>
        <v>Control</v>
      </c>
      <c r="F4245" s="53" t="str">
        <f t="shared" si="2"/>
        <v>Beijing_1</v>
      </c>
      <c r="G4245" s="53">
        <f t="shared" si="3"/>
        <v>0.7911368063</v>
      </c>
    </row>
    <row r="4246">
      <c r="A4246" s="61">
        <v>1.515738907E9</v>
      </c>
      <c r="B4246" s="61">
        <v>1.0</v>
      </c>
      <c r="C4246" s="61">
        <v>3595.0</v>
      </c>
      <c r="D4246" s="57" t="s">
        <v>377</v>
      </c>
      <c r="E4246" s="62" t="str">
        <f t="shared" si="1"/>
        <v>Control</v>
      </c>
      <c r="F4246" s="53" t="str">
        <f t="shared" si="2"/>
        <v>Beijing_1</v>
      </c>
      <c r="G4246" s="53">
        <f t="shared" si="3"/>
        <v>0.8884656742</v>
      </c>
    </row>
    <row r="4247">
      <c r="A4247" s="61">
        <v>1.512167564E9</v>
      </c>
      <c r="B4247" s="61">
        <v>1.0</v>
      </c>
      <c r="C4247" s="61">
        <v>756.0</v>
      </c>
      <c r="D4247" s="57" t="s">
        <v>377</v>
      </c>
      <c r="E4247" s="62" t="str">
        <f t="shared" si="1"/>
        <v>Control</v>
      </c>
      <c r="F4247" s="53" t="str">
        <f t="shared" si="2"/>
        <v>Beijing_1</v>
      </c>
      <c r="G4247" s="53">
        <f t="shared" si="3"/>
        <v>0.5393058263</v>
      </c>
    </row>
    <row r="4248">
      <c r="A4248" s="61">
        <v>1.519217447E9</v>
      </c>
      <c r="B4248" s="61">
        <v>1.0</v>
      </c>
      <c r="C4248" s="61">
        <v>1564.0</v>
      </c>
      <c r="D4248" s="57" t="s">
        <v>377</v>
      </c>
      <c r="E4248" s="62" t="str">
        <f t="shared" si="1"/>
        <v>Control</v>
      </c>
      <c r="F4248" s="53" t="str">
        <f t="shared" si="2"/>
        <v>Beijing_1</v>
      </c>
      <c r="G4248" s="53">
        <f t="shared" si="3"/>
        <v>0.2215777001</v>
      </c>
    </row>
    <row r="4249">
      <c r="A4249" s="61">
        <v>1.514183048E9</v>
      </c>
      <c r="B4249" s="61">
        <v>1.0</v>
      </c>
      <c r="C4249" s="61">
        <v>23.0</v>
      </c>
      <c r="D4249" s="57" t="s">
        <v>377</v>
      </c>
      <c r="E4249" s="62" t="str">
        <f t="shared" si="1"/>
        <v>Control</v>
      </c>
      <c r="F4249" s="53" t="str">
        <f t="shared" si="2"/>
        <v>Beijing_1</v>
      </c>
      <c r="G4249" s="53">
        <f t="shared" si="3"/>
        <v>0.1370602596</v>
      </c>
    </row>
    <row r="4250">
      <c r="A4250" s="61">
        <v>1.518972083E9</v>
      </c>
      <c r="B4250" s="61">
        <v>1.0</v>
      </c>
      <c r="C4250" s="61">
        <v>1352.0</v>
      </c>
      <c r="D4250" s="57" t="s">
        <v>377</v>
      </c>
      <c r="E4250" s="62" t="str">
        <f t="shared" si="1"/>
        <v>Control</v>
      </c>
      <c r="F4250" s="53" t="str">
        <f t="shared" si="2"/>
        <v>Beijing_1</v>
      </c>
      <c r="G4250" s="53">
        <f t="shared" si="3"/>
        <v>0.1403139011</v>
      </c>
    </row>
    <row r="4251">
      <c r="A4251" s="61">
        <v>1.515339833E9</v>
      </c>
      <c r="B4251" s="61">
        <v>1.0</v>
      </c>
      <c r="C4251" s="61">
        <v>191.0</v>
      </c>
      <c r="D4251" s="57" t="s">
        <v>377</v>
      </c>
      <c r="E4251" s="62" t="str">
        <f t="shared" si="1"/>
        <v>Control</v>
      </c>
      <c r="F4251" s="53" t="str">
        <f t="shared" si="2"/>
        <v>Beijing_1</v>
      </c>
      <c r="G4251" s="53">
        <f t="shared" si="3"/>
        <v>0.3094999919</v>
      </c>
    </row>
    <row r="4252">
      <c r="A4252" s="61">
        <v>1.515933686E9</v>
      </c>
      <c r="B4252" s="61">
        <v>1.0</v>
      </c>
      <c r="C4252" s="61">
        <v>1103.0</v>
      </c>
      <c r="D4252" s="57" t="s">
        <v>377</v>
      </c>
      <c r="E4252" s="62" t="str">
        <f t="shared" si="1"/>
        <v>Control</v>
      </c>
      <c r="F4252" s="53" t="str">
        <f t="shared" si="2"/>
        <v>Beijing_1</v>
      </c>
      <c r="G4252" s="53">
        <f t="shared" si="3"/>
        <v>0.2457798505</v>
      </c>
    </row>
    <row r="4253">
      <c r="A4253" s="61">
        <v>1.517241194E9</v>
      </c>
      <c r="B4253" s="61">
        <v>1.0</v>
      </c>
      <c r="C4253" s="61">
        <v>22.0</v>
      </c>
      <c r="D4253" s="57" t="s">
        <v>377</v>
      </c>
      <c r="E4253" s="62" t="str">
        <f t="shared" si="1"/>
        <v>Control</v>
      </c>
      <c r="F4253" s="53" t="str">
        <f t="shared" si="2"/>
        <v>Beijing_1</v>
      </c>
      <c r="G4253" s="53">
        <f t="shared" si="3"/>
        <v>0.5284032186</v>
      </c>
    </row>
    <row r="4254">
      <c r="A4254" s="61">
        <v>1.515184395E9</v>
      </c>
      <c r="B4254" s="61">
        <v>1.0</v>
      </c>
      <c r="C4254" s="61">
        <v>2258.0</v>
      </c>
      <c r="D4254" s="57" t="s">
        <v>377</v>
      </c>
      <c r="E4254" s="62" t="str">
        <f t="shared" si="1"/>
        <v>Control</v>
      </c>
      <c r="F4254" s="53" t="str">
        <f t="shared" si="2"/>
        <v>Beijing_1</v>
      </c>
      <c r="G4254" s="53">
        <f t="shared" si="3"/>
        <v>0.4605621432</v>
      </c>
    </row>
    <row r="4255">
      <c r="A4255" s="61">
        <v>1.516062824E9</v>
      </c>
      <c r="B4255" s="61">
        <v>1.0</v>
      </c>
      <c r="C4255" s="61">
        <v>1351.0</v>
      </c>
      <c r="D4255" s="57" t="s">
        <v>377</v>
      </c>
      <c r="E4255" s="62" t="str">
        <f t="shared" si="1"/>
        <v>Control</v>
      </c>
      <c r="F4255" s="53" t="str">
        <f t="shared" si="2"/>
        <v>Beijing_1</v>
      </c>
      <c r="G4255" s="53">
        <f t="shared" si="3"/>
        <v>0.1893454594</v>
      </c>
    </row>
    <row r="4256">
      <c r="A4256" s="61">
        <v>1.511501734E9</v>
      </c>
      <c r="B4256" s="61">
        <v>1.0</v>
      </c>
      <c r="C4256" s="61">
        <v>1466.0</v>
      </c>
      <c r="D4256" s="57" t="s">
        <v>377</v>
      </c>
      <c r="E4256" s="62" t="str">
        <f t="shared" si="1"/>
        <v>Control</v>
      </c>
      <c r="F4256" s="53" t="str">
        <f t="shared" si="2"/>
        <v>Beijing_1</v>
      </c>
      <c r="G4256" s="53">
        <f t="shared" si="3"/>
        <v>0.3613480764</v>
      </c>
    </row>
    <row r="4257">
      <c r="A4257" s="61">
        <v>1.519717325E9</v>
      </c>
      <c r="B4257" s="61">
        <v>1.0</v>
      </c>
      <c r="C4257" s="61">
        <v>2508.0</v>
      </c>
      <c r="D4257" s="57" t="s">
        <v>377</v>
      </c>
      <c r="E4257" s="62" t="str">
        <f t="shared" si="1"/>
        <v>Control</v>
      </c>
      <c r="F4257" s="53" t="str">
        <f t="shared" si="2"/>
        <v>Beijing_1</v>
      </c>
      <c r="G4257" s="53">
        <f t="shared" si="3"/>
        <v>0.6501295767</v>
      </c>
    </row>
    <row r="4258">
      <c r="A4258" s="61">
        <v>1.519500326E9</v>
      </c>
      <c r="B4258" s="61">
        <v>1.0</v>
      </c>
      <c r="C4258" s="61">
        <v>3947.0</v>
      </c>
      <c r="D4258" s="57" t="s">
        <v>377</v>
      </c>
      <c r="E4258" s="62" t="str">
        <f t="shared" si="1"/>
        <v>Control</v>
      </c>
      <c r="F4258" s="53" t="str">
        <f t="shared" si="2"/>
        <v>Beijing_1</v>
      </c>
      <c r="G4258" s="53">
        <f t="shared" si="3"/>
        <v>0.3741989292</v>
      </c>
    </row>
    <row r="4259">
      <c r="A4259" s="61">
        <v>1.516856396E9</v>
      </c>
      <c r="B4259" s="61">
        <v>1.0</v>
      </c>
      <c r="C4259" s="61">
        <v>2585.0</v>
      </c>
      <c r="D4259" s="57" t="s">
        <v>377</v>
      </c>
      <c r="E4259" s="62" t="str">
        <f t="shared" si="1"/>
        <v>Control</v>
      </c>
      <c r="F4259" s="53" t="str">
        <f t="shared" si="2"/>
        <v>Beijing_1</v>
      </c>
      <c r="G4259" s="53">
        <f t="shared" si="3"/>
        <v>0.4606785906</v>
      </c>
    </row>
    <row r="4260">
      <c r="A4260" s="61">
        <v>1.517864044E9</v>
      </c>
      <c r="B4260" s="61">
        <v>1.0</v>
      </c>
      <c r="C4260" s="61">
        <v>298.0</v>
      </c>
      <c r="D4260" s="57" t="s">
        <v>377</v>
      </c>
      <c r="E4260" s="62" t="str">
        <f t="shared" si="1"/>
        <v>Control</v>
      </c>
      <c r="F4260" s="53" t="str">
        <f t="shared" si="2"/>
        <v>Beijing_1</v>
      </c>
      <c r="G4260" s="53">
        <f t="shared" si="3"/>
        <v>0.1870147573</v>
      </c>
    </row>
    <row r="4261">
      <c r="A4261" s="61">
        <v>1.518231788E9</v>
      </c>
      <c r="B4261" s="61">
        <v>1.0</v>
      </c>
      <c r="C4261" s="61">
        <v>1559.0</v>
      </c>
      <c r="D4261" s="57" t="s">
        <v>377</v>
      </c>
      <c r="E4261" s="62" t="str">
        <f t="shared" si="1"/>
        <v>Control</v>
      </c>
      <c r="F4261" s="53" t="str">
        <f t="shared" si="2"/>
        <v>Beijing_1</v>
      </c>
      <c r="G4261" s="53">
        <f t="shared" si="3"/>
        <v>0.1261588854</v>
      </c>
    </row>
    <row r="4262">
      <c r="A4262" s="61">
        <v>1.517999753E9</v>
      </c>
      <c r="B4262" s="61">
        <v>1.0</v>
      </c>
      <c r="C4262" s="61">
        <v>576.0</v>
      </c>
      <c r="D4262" s="57" t="s">
        <v>377</v>
      </c>
      <c r="E4262" s="62" t="str">
        <f t="shared" si="1"/>
        <v>Control</v>
      </c>
      <c r="F4262" s="53" t="str">
        <f t="shared" si="2"/>
        <v>Beijing_1</v>
      </c>
      <c r="G4262" s="53">
        <f t="shared" si="3"/>
        <v>0.6897094613</v>
      </c>
    </row>
    <row r="4263">
      <c r="A4263" s="61">
        <v>1.518538707E9</v>
      </c>
      <c r="B4263" s="61">
        <v>1.0</v>
      </c>
      <c r="C4263" s="61">
        <v>4494.0</v>
      </c>
      <c r="D4263" s="57" t="s">
        <v>377</v>
      </c>
      <c r="E4263" s="62" t="str">
        <f t="shared" si="1"/>
        <v>Control</v>
      </c>
      <c r="F4263" s="53" t="str">
        <f t="shared" si="2"/>
        <v>Beijing_1</v>
      </c>
      <c r="G4263" s="53">
        <f t="shared" si="3"/>
        <v>0.4376864185</v>
      </c>
    </row>
    <row r="4264">
      <c r="A4264" s="61">
        <v>1.519440827E9</v>
      </c>
      <c r="B4264" s="61">
        <v>1.0</v>
      </c>
      <c r="C4264" s="61">
        <v>191.0</v>
      </c>
      <c r="D4264" s="57" t="s">
        <v>377</v>
      </c>
      <c r="E4264" s="62" t="str">
        <f t="shared" si="1"/>
        <v>Control</v>
      </c>
      <c r="F4264" s="53" t="str">
        <f t="shared" si="2"/>
        <v>Beijing_1</v>
      </c>
      <c r="G4264" s="53">
        <f t="shared" si="3"/>
        <v>0.491618501</v>
      </c>
    </row>
    <row r="4265">
      <c r="A4265" s="61">
        <v>1.512013096E9</v>
      </c>
      <c r="B4265" s="61">
        <v>1.0</v>
      </c>
      <c r="C4265" s="61">
        <v>4212.0</v>
      </c>
      <c r="D4265" s="57" t="s">
        <v>377</v>
      </c>
      <c r="E4265" s="62" t="str">
        <f t="shared" si="1"/>
        <v>Control</v>
      </c>
      <c r="F4265" s="53" t="str">
        <f t="shared" si="2"/>
        <v>Beijing_1</v>
      </c>
      <c r="G4265" s="53">
        <f t="shared" si="3"/>
        <v>0.8459052539</v>
      </c>
    </row>
    <row r="4266">
      <c r="A4266" s="61">
        <v>1.513142809E9</v>
      </c>
      <c r="B4266" s="61">
        <v>1.0</v>
      </c>
      <c r="C4266" s="61">
        <v>1475.0</v>
      </c>
      <c r="D4266" s="57" t="s">
        <v>377</v>
      </c>
      <c r="E4266" s="62" t="str">
        <f t="shared" si="1"/>
        <v>Control</v>
      </c>
      <c r="F4266" s="53" t="str">
        <f t="shared" si="2"/>
        <v>Beijing_1</v>
      </c>
      <c r="G4266" s="53">
        <f t="shared" si="3"/>
        <v>0.1628779196</v>
      </c>
    </row>
    <row r="4267">
      <c r="A4267" s="61">
        <v>1.512004136E9</v>
      </c>
      <c r="B4267" s="61">
        <v>1.0</v>
      </c>
      <c r="C4267" s="61">
        <v>2005.0</v>
      </c>
      <c r="D4267" s="57" t="s">
        <v>377</v>
      </c>
      <c r="E4267" s="62" t="str">
        <f t="shared" si="1"/>
        <v>Control</v>
      </c>
      <c r="F4267" s="53" t="str">
        <f t="shared" si="2"/>
        <v>Beijing_1</v>
      </c>
      <c r="G4267" s="53">
        <f t="shared" si="3"/>
        <v>0.4375252994</v>
      </c>
    </row>
    <row r="4268">
      <c r="A4268" s="61">
        <v>1.517162056E9</v>
      </c>
      <c r="B4268" s="61">
        <v>1.0</v>
      </c>
      <c r="C4268" s="61">
        <v>4056.0</v>
      </c>
      <c r="D4268" s="57" t="s">
        <v>377</v>
      </c>
      <c r="E4268" s="62" t="str">
        <f t="shared" si="1"/>
        <v>Control</v>
      </c>
      <c r="F4268" s="53" t="str">
        <f t="shared" si="2"/>
        <v>Beijing_1</v>
      </c>
      <c r="G4268" s="53">
        <f t="shared" si="3"/>
        <v>0.3302675352</v>
      </c>
    </row>
    <row r="4269">
      <c r="A4269" s="61">
        <v>1.512733427E9</v>
      </c>
      <c r="B4269" s="61">
        <v>1.0</v>
      </c>
      <c r="C4269" s="61">
        <v>318.0</v>
      </c>
      <c r="D4269" s="57" t="s">
        <v>377</v>
      </c>
      <c r="E4269" s="62" t="str">
        <f t="shared" si="1"/>
        <v>Control</v>
      </c>
      <c r="F4269" s="53" t="str">
        <f t="shared" si="2"/>
        <v>Beijing_1</v>
      </c>
      <c r="G4269" s="53">
        <f t="shared" si="3"/>
        <v>0.7771949436</v>
      </c>
    </row>
    <row r="4270">
      <c r="A4270" s="61">
        <v>1.518769354E9</v>
      </c>
      <c r="B4270" s="61">
        <v>1.0</v>
      </c>
      <c r="C4270" s="61">
        <v>1320.0</v>
      </c>
      <c r="D4270" s="57" t="s">
        <v>377</v>
      </c>
      <c r="E4270" s="62" t="str">
        <f t="shared" si="1"/>
        <v>Control</v>
      </c>
      <c r="F4270" s="53" t="str">
        <f t="shared" si="2"/>
        <v>Beijing_1</v>
      </c>
      <c r="G4270" s="53">
        <f t="shared" si="3"/>
        <v>0.3597446614</v>
      </c>
    </row>
    <row r="4271">
      <c r="A4271" s="61">
        <v>1.516666923E9</v>
      </c>
      <c r="B4271" s="61">
        <v>1.0</v>
      </c>
      <c r="C4271" s="61">
        <v>76.0</v>
      </c>
      <c r="D4271" s="57" t="s">
        <v>377</v>
      </c>
      <c r="E4271" s="62" t="str">
        <f t="shared" si="1"/>
        <v>Control</v>
      </c>
      <c r="F4271" s="53" t="str">
        <f t="shared" si="2"/>
        <v>Beijing_1</v>
      </c>
      <c r="G4271" s="53">
        <f t="shared" si="3"/>
        <v>0.4986249655</v>
      </c>
    </row>
    <row r="4272">
      <c r="A4272" s="61">
        <v>1.515161034E9</v>
      </c>
      <c r="B4272" s="61">
        <v>1.0</v>
      </c>
      <c r="C4272" s="61">
        <v>741.0</v>
      </c>
      <c r="D4272" s="57" t="s">
        <v>377</v>
      </c>
      <c r="E4272" s="62" t="str">
        <f t="shared" si="1"/>
        <v>Control</v>
      </c>
      <c r="F4272" s="53" t="str">
        <f t="shared" si="2"/>
        <v>Beijing_1</v>
      </c>
      <c r="G4272" s="53">
        <f t="shared" si="3"/>
        <v>0.7621805122</v>
      </c>
    </row>
    <row r="4273">
      <c r="A4273" s="61">
        <v>1.513962704E9</v>
      </c>
      <c r="B4273" s="61">
        <v>1.0</v>
      </c>
      <c r="C4273" s="61">
        <v>352.0</v>
      </c>
      <c r="D4273" s="57" t="s">
        <v>377</v>
      </c>
      <c r="E4273" s="62" t="str">
        <f t="shared" si="1"/>
        <v>Control</v>
      </c>
      <c r="F4273" s="53" t="str">
        <f t="shared" si="2"/>
        <v>Beijing_1</v>
      </c>
      <c r="G4273" s="53">
        <f t="shared" si="3"/>
        <v>0.9495531509</v>
      </c>
    </row>
    <row r="4274">
      <c r="A4274" s="61">
        <v>1.519322608E9</v>
      </c>
      <c r="B4274" s="61">
        <v>1.0</v>
      </c>
      <c r="C4274" s="61">
        <v>2056.0</v>
      </c>
      <c r="D4274" s="57" t="s">
        <v>377</v>
      </c>
      <c r="E4274" s="62" t="str">
        <f t="shared" si="1"/>
        <v>Control</v>
      </c>
      <c r="F4274" s="53" t="str">
        <f t="shared" si="2"/>
        <v>Beijing_1</v>
      </c>
      <c r="G4274" s="53">
        <f t="shared" si="3"/>
        <v>0.5533433742</v>
      </c>
    </row>
    <row r="4275">
      <c r="A4275" s="61">
        <v>1.518411843E9</v>
      </c>
      <c r="B4275" s="61">
        <v>1.0</v>
      </c>
      <c r="C4275" s="61">
        <v>290.0</v>
      </c>
      <c r="D4275" s="57" t="s">
        <v>377</v>
      </c>
      <c r="E4275" s="62" t="str">
        <f t="shared" si="1"/>
        <v>Control</v>
      </c>
      <c r="F4275" s="53" t="str">
        <f t="shared" si="2"/>
        <v>Beijing_1</v>
      </c>
      <c r="G4275" s="53">
        <f t="shared" si="3"/>
        <v>0.1229536641</v>
      </c>
    </row>
    <row r="4276">
      <c r="A4276" s="61">
        <v>1.512489675E9</v>
      </c>
      <c r="B4276" s="61">
        <v>1.0</v>
      </c>
      <c r="C4276" s="61">
        <v>4226.0</v>
      </c>
      <c r="D4276" s="57" t="s">
        <v>377</v>
      </c>
      <c r="E4276" s="62" t="str">
        <f t="shared" si="1"/>
        <v>Control</v>
      </c>
      <c r="F4276" s="53" t="str">
        <f t="shared" si="2"/>
        <v>Beijing_1</v>
      </c>
      <c r="G4276" s="53">
        <f t="shared" si="3"/>
        <v>0.4247713956</v>
      </c>
    </row>
    <row r="4277">
      <c r="A4277" s="61">
        <v>1.519331105E9</v>
      </c>
      <c r="B4277" s="61">
        <v>1.0</v>
      </c>
      <c r="C4277" s="61">
        <v>2830.0</v>
      </c>
      <c r="D4277" s="57" t="s">
        <v>377</v>
      </c>
      <c r="E4277" s="62" t="str">
        <f t="shared" si="1"/>
        <v>Control</v>
      </c>
      <c r="F4277" s="53" t="str">
        <f t="shared" si="2"/>
        <v>Beijing_1</v>
      </c>
      <c r="G4277" s="53">
        <f t="shared" si="3"/>
        <v>0.3279833037</v>
      </c>
    </row>
    <row r="4278">
      <c r="A4278" s="61">
        <v>1.514072678E9</v>
      </c>
      <c r="B4278" s="61">
        <v>1.0</v>
      </c>
      <c r="C4278" s="61">
        <v>374.0</v>
      </c>
      <c r="D4278" s="57" t="s">
        <v>377</v>
      </c>
      <c r="E4278" s="62" t="str">
        <f t="shared" si="1"/>
        <v>Control</v>
      </c>
      <c r="F4278" s="53" t="str">
        <f t="shared" si="2"/>
        <v>Beijing_1</v>
      </c>
      <c r="G4278" s="53">
        <f t="shared" si="3"/>
        <v>0.7827890726</v>
      </c>
    </row>
    <row r="4279">
      <c r="A4279" s="61">
        <v>1.514775364E9</v>
      </c>
      <c r="B4279" s="61">
        <v>1.0</v>
      </c>
      <c r="C4279" s="61">
        <v>3133.0</v>
      </c>
      <c r="D4279" s="57" t="s">
        <v>377</v>
      </c>
      <c r="E4279" s="62" t="str">
        <f t="shared" si="1"/>
        <v>Control</v>
      </c>
      <c r="F4279" s="53" t="str">
        <f t="shared" si="2"/>
        <v>Beijing_1</v>
      </c>
      <c r="G4279" s="53">
        <f t="shared" si="3"/>
        <v>0.6827778041</v>
      </c>
    </row>
    <row r="4280">
      <c r="A4280" s="61">
        <v>1.512585634E9</v>
      </c>
      <c r="B4280" s="61">
        <v>1.0</v>
      </c>
      <c r="C4280" s="61">
        <v>3827.0</v>
      </c>
      <c r="D4280" s="57" t="s">
        <v>377</v>
      </c>
      <c r="E4280" s="62" t="str">
        <f t="shared" si="1"/>
        <v>Control</v>
      </c>
      <c r="F4280" s="53" t="str">
        <f t="shared" si="2"/>
        <v>Beijing_1</v>
      </c>
      <c r="G4280" s="53">
        <f t="shared" si="3"/>
        <v>0.985615414</v>
      </c>
    </row>
    <row r="4281">
      <c r="A4281" s="61">
        <v>1.516486056E9</v>
      </c>
      <c r="B4281" s="61">
        <v>1.0</v>
      </c>
      <c r="C4281" s="61">
        <v>2501.0</v>
      </c>
      <c r="D4281" s="57" t="s">
        <v>377</v>
      </c>
      <c r="E4281" s="62" t="str">
        <f t="shared" si="1"/>
        <v>Control</v>
      </c>
      <c r="F4281" s="53" t="str">
        <f t="shared" si="2"/>
        <v>Beijing_1</v>
      </c>
      <c r="G4281" s="53">
        <f t="shared" si="3"/>
        <v>0.2397446413</v>
      </c>
    </row>
    <row r="4282">
      <c r="A4282" s="61">
        <v>1.516902073E9</v>
      </c>
      <c r="B4282" s="61">
        <v>1.0</v>
      </c>
      <c r="C4282" s="61">
        <v>2303.0</v>
      </c>
      <c r="D4282" s="57" t="s">
        <v>377</v>
      </c>
      <c r="E4282" s="62" t="str">
        <f t="shared" si="1"/>
        <v>Control</v>
      </c>
      <c r="F4282" s="53" t="str">
        <f t="shared" si="2"/>
        <v>Beijing_1</v>
      </c>
      <c r="G4282" s="53">
        <f t="shared" si="3"/>
        <v>0.6534824475</v>
      </c>
    </row>
    <row r="4283">
      <c r="A4283" s="61">
        <v>1.514337059E9</v>
      </c>
      <c r="B4283" s="61">
        <v>1.0</v>
      </c>
      <c r="C4283" s="61">
        <v>987.0</v>
      </c>
      <c r="D4283" s="57" t="s">
        <v>377</v>
      </c>
      <c r="E4283" s="62" t="str">
        <f t="shared" si="1"/>
        <v>Control</v>
      </c>
      <c r="F4283" s="53" t="str">
        <f t="shared" si="2"/>
        <v>Beijing_1</v>
      </c>
      <c r="G4283" s="53">
        <f t="shared" si="3"/>
        <v>0.9029573854</v>
      </c>
    </row>
    <row r="4284">
      <c r="A4284" s="61">
        <v>1.518967786E9</v>
      </c>
      <c r="B4284" s="61">
        <v>1.0</v>
      </c>
      <c r="C4284" s="61">
        <v>185.0</v>
      </c>
      <c r="D4284" s="57" t="s">
        <v>377</v>
      </c>
      <c r="E4284" s="62" t="str">
        <f t="shared" si="1"/>
        <v>Control</v>
      </c>
      <c r="F4284" s="53" t="str">
        <f t="shared" si="2"/>
        <v>Beijing_1</v>
      </c>
      <c r="G4284" s="53">
        <f t="shared" si="3"/>
        <v>0.8972534126</v>
      </c>
    </row>
    <row r="4285">
      <c r="A4285" s="61">
        <v>1.512243828E9</v>
      </c>
      <c r="B4285" s="61">
        <v>1.0</v>
      </c>
      <c r="C4285" s="61">
        <v>1273.0</v>
      </c>
      <c r="D4285" s="57" t="s">
        <v>377</v>
      </c>
      <c r="E4285" s="62" t="str">
        <f t="shared" si="1"/>
        <v>Control</v>
      </c>
      <c r="F4285" s="53" t="str">
        <f t="shared" si="2"/>
        <v>Beijing_1</v>
      </c>
      <c r="G4285" s="53">
        <f t="shared" si="3"/>
        <v>0.8652675829</v>
      </c>
    </row>
    <row r="4286">
      <c r="A4286" s="61">
        <v>1.511262375E9</v>
      </c>
      <c r="B4286" s="61">
        <v>1.0</v>
      </c>
      <c r="C4286" s="61">
        <v>2869.0</v>
      </c>
      <c r="D4286" s="57" t="s">
        <v>377</v>
      </c>
      <c r="E4286" s="62" t="str">
        <f t="shared" si="1"/>
        <v>Control</v>
      </c>
      <c r="F4286" s="53" t="str">
        <f t="shared" si="2"/>
        <v>Beijing_1</v>
      </c>
      <c r="G4286" s="53">
        <f t="shared" si="3"/>
        <v>0.06364206738</v>
      </c>
    </row>
    <row r="4287">
      <c r="A4287" s="61">
        <v>1.519568758E9</v>
      </c>
      <c r="B4287" s="61">
        <v>1.0</v>
      </c>
      <c r="C4287" s="61">
        <v>752.0</v>
      </c>
      <c r="D4287" s="57" t="s">
        <v>377</v>
      </c>
      <c r="E4287" s="62" t="str">
        <f t="shared" si="1"/>
        <v>Control</v>
      </c>
      <c r="F4287" s="53" t="str">
        <f t="shared" si="2"/>
        <v>Beijing_1</v>
      </c>
      <c r="G4287" s="53">
        <f t="shared" si="3"/>
        <v>0.006576307373</v>
      </c>
    </row>
    <row r="4288">
      <c r="A4288" s="61">
        <v>1.514162783E9</v>
      </c>
      <c r="B4288" s="61">
        <v>1.0</v>
      </c>
      <c r="C4288" s="61">
        <v>664.0</v>
      </c>
      <c r="D4288" s="57" t="s">
        <v>377</v>
      </c>
      <c r="E4288" s="62" t="str">
        <f t="shared" si="1"/>
        <v>Control</v>
      </c>
      <c r="F4288" s="53" t="str">
        <f t="shared" si="2"/>
        <v>Beijing_1</v>
      </c>
      <c r="G4288" s="53">
        <f t="shared" si="3"/>
        <v>0.9393620092</v>
      </c>
    </row>
    <row r="4289">
      <c r="A4289" s="61">
        <v>1.514320155E9</v>
      </c>
      <c r="B4289" s="61">
        <v>1.0</v>
      </c>
      <c r="C4289" s="61">
        <v>2985.0</v>
      </c>
      <c r="D4289" s="57" t="s">
        <v>377</v>
      </c>
      <c r="E4289" s="62" t="str">
        <f t="shared" si="1"/>
        <v>Control</v>
      </c>
      <c r="F4289" s="53" t="str">
        <f t="shared" si="2"/>
        <v>Beijing_1</v>
      </c>
      <c r="G4289" s="53">
        <f t="shared" si="3"/>
        <v>0.05922803815</v>
      </c>
    </row>
    <row r="4290">
      <c r="A4290" s="61">
        <v>1.518122248E9</v>
      </c>
      <c r="B4290" s="61">
        <v>1.0</v>
      </c>
      <c r="C4290" s="61">
        <v>513.0</v>
      </c>
      <c r="D4290" s="57" t="s">
        <v>377</v>
      </c>
      <c r="E4290" s="62" t="str">
        <f t="shared" si="1"/>
        <v>Control</v>
      </c>
      <c r="F4290" s="53" t="str">
        <f t="shared" si="2"/>
        <v>Beijing_1</v>
      </c>
      <c r="G4290" s="53">
        <f t="shared" si="3"/>
        <v>0.8050706444</v>
      </c>
    </row>
    <row r="4291">
      <c r="A4291" s="61">
        <v>1.518481614E9</v>
      </c>
      <c r="B4291" s="61">
        <v>1.0</v>
      </c>
      <c r="C4291" s="61">
        <v>3023.0</v>
      </c>
      <c r="D4291" s="57" t="s">
        <v>377</v>
      </c>
      <c r="E4291" s="62" t="str">
        <f t="shared" si="1"/>
        <v>Control</v>
      </c>
      <c r="F4291" s="53" t="str">
        <f t="shared" si="2"/>
        <v>Beijing_1</v>
      </c>
      <c r="G4291" s="53">
        <f t="shared" si="3"/>
        <v>0.6947142889</v>
      </c>
    </row>
    <row r="4292">
      <c r="A4292" s="61">
        <v>1.518356456E9</v>
      </c>
      <c r="B4292" s="61">
        <v>1.0</v>
      </c>
      <c r="C4292" s="61">
        <v>1745.0</v>
      </c>
      <c r="D4292" s="57" t="s">
        <v>377</v>
      </c>
      <c r="E4292" s="62" t="str">
        <f t="shared" si="1"/>
        <v>Control</v>
      </c>
      <c r="F4292" s="53" t="str">
        <f t="shared" si="2"/>
        <v>Beijing_1</v>
      </c>
      <c r="G4292" s="53">
        <f t="shared" si="3"/>
        <v>0.7486375633</v>
      </c>
    </row>
    <row r="4293">
      <c r="A4293" s="61">
        <v>1.517884377E9</v>
      </c>
      <c r="B4293" s="61">
        <v>1.0</v>
      </c>
      <c r="C4293" s="61">
        <v>1757.0</v>
      </c>
      <c r="D4293" s="57" t="s">
        <v>377</v>
      </c>
      <c r="E4293" s="62" t="str">
        <f t="shared" si="1"/>
        <v>Control</v>
      </c>
      <c r="F4293" s="53" t="str">
        <f t="shared" si="2"/>
        <v>Beijing_1</v>
      </c>
      <c r="G4293" s="53">
        <f t="shared" si="3"/>
        <v>0.4289355415</v>
      </c>
    </row>
    <row r="4294">
      <c r="A4294" s="61">
        <v>1.516081596E9</v>
      </c>
      <c r="B4294" s="61">
        <v>1.0</v>
      </c>
      <c r="C4294" s="61">
        <v>3120.0</v>
      </c>
      <c r="D4294" s="57" t="s">
        <v>377</v>
      </c>
      <c r="E4294" s="62" t="str">
        <f t="shared" si="1"/>
        <v>Control</v>
      </c>
      <c r="F4294" s="53" t="str">
        <f t="shared" si="2"/>
        <v>Beijing_1</v>
      </c>
      <c r="G4294" s="53">
        <f t="shared" si="3"/>
        <v>0.9050074365</v>
      </c>
    </row>
    <row r="4295">
      <c r="A4295" s="61">
        <v>1.518865576E9</v>
      </c>
      <c r="B4295" s="61">
        <v>1.0</v>
      </c>
      <c r="C4295" s="61">
        <v>1365.0</v>
      </c>
      <c r="D4295" s="57" t="s">
        <v>377</v>
      </c>
      <c r="E4295" s="62" t="str">
        <f t="shared" si="1"/>
        <v>Control</v>
      </c>
      <c r="F4295" s="53" t="str">
        <f t="shared" si="2"/>
        <v>Beijing_1</v>
      </c>
      <c r="G4295" s="53">
        <f t="shared" si="3"/>
        <v>0.1204253207</v>
      </c>
    </row>
    <row r="4296">
      <c r="A4296" s="61">
        <v>1.517824469E9</v>
      </c>
      <c r="B4296" s="61">
        <v>1.0</v>
      </c>
      <c r="C4296" s="61">
        <v>3009.0</v>
      </c>
      <c r="D4296" s="57" t="s">
        <v>377</v>
      </c>
      <c r="E4296" s="62" t="str">
        <f t="shared" si="1"/>
        <v>Control</v>
      </c>
      <c r="F4296" s="53" t="str">
        <f t="shared" si="2"/>
        <v>Beijing_1</v>
      </c>
      <c r="G4296" s="53">
        <f t="shared" si="3"/>
        <v>0.9088122834</v>
      </c>
    </row>
    <row r="4297">
      <c r="A4297" s="61">
        <v>1.514059099E9</v>
      </c>
      <c r="B4297" s="61">
        <v>1.0</v>
      </c>
      <c r="C4297" s="61">
        <v>457.0</v>
      </c>
      <c r="D4297" s="57" t="s">
        <v>377</v>
      </c>
      <c r="E4297" s="62" t="str">
        <f t="shared" si="1"/>
        <v>Control</v>
      </c>
      <c r="F4297" s="53" t="str">
        <f t="shared" si="2"/>
        <v>Beijing_1</v>
      </c>
      <c r="G4297" s="53">
        <f t="shared" si="3"/>
        <v>0.1645724787</v>
      </c>
    </row>
    <row r="4298">
      <c r="A4298" s="61">
        <v>1.513099747E9</v>
      </c>
      <c r="B4298" s="61">
        <v>1.0</v>
      </c>
      <c r="C4298" s="61">
        <v>2763.0</v>
      </c>
      <c r="D4298" s="57" t="s">
        <v>377</v>
      </c>
      <c r="E4298" s="62" t="str">
        <f t="shared" si="1"/>
        <v>Control</v>
      </c>
      <c r="F4298" s="53" t="str">
        <f t="shared" si="2"/>
        <v>Beijing_1</v>
      </c>
      <c r="G4298" s="53">
        <f t="shared" si="3"/>
        <v>0.6511136263</v>
      </c>
    </row>
    <row r="4299">
      <c r="A4299" s="61">
        <v>1.518650866E9</v>
      </c>
      <c r="B4299" s="61">
        <v>1.0</v>
      </c>
      <c r="C4299" s="61">
        <v>254.0</v>
      </c>
      <c r="D4299" s="57" t="s">
        <v>377</v>
      </c>
      <c r="E4299" s="62" t="str">
        <f t="shared" si="1"/>
        <v>Control</v>
      </c>
      <c r="F4299" s="53" t="str">
        <f t="shared" si="2"/>
        <v>Beijing_1</v>
      </c>
      <c r="G4299" s="53">
        <f t="shared" si="3"/>
        <v>0.4124951254</v>
      </c>
    </row>
    <row r="4300">
      <c r="A4300" s="61">
        <v>1.511752867E9</v>
      </c>
      <c r="B4300" s="61">
        <v>1.0</v>
      </c>
      <c r="C4300" s="61">
        <v>3586.0</v>
      </c>
      <c r="D4300" s="57" t="s">
        <v>377</v>
      </c>
      <c r="E4300" s="62" t="str">
        <f t="shared" si="1"/>
        <v>Control</v>
      </c>
      <c r="F4300" s="53" t="str">
        <f t="shared" si="2"/>
        <v>Beijing_1</v>
      </c>
      <c r="G4300" s="53">
        <f t="shared" si="3"/>
        <v>0.2015407258</v>
      </c>
    </row>
    <row r="4301">
      <c r="A4301" s="61">
        <v>1.515084208E9</v>
      </c>
      <c r="B4301" s="61">
        <v>1.0</v>
      </c>
      <c r="C4301" s="61">
        <v>777.0</v>
      </c>
      <c r="D4301" s="57" t="s">
        <v>377</v>
      </c>
      <c r="E4301" s="62" t="str">
        <f t="shared" si="1"/>
        <v>Control</v>
      </c>
      <c r="F4301" s="53" t="str">
        <f t="shared" si="2"/>
        <v>Beijing_1</v>
      </c>
      <c r="G4301" s="53">
        <f t="shared" si="3"/>
        <v>0.589454533</v>
      </c>
    </row>
    <row r="4302">
      <c r="A4302" s="61">
        <v>1.517869399E9</v>
      </c>
      <c r="B4302" s="61">
        <v>1.0</v>
      </c>
      <c r="C4302" s="61">
        <v>1499.0</v>
      </c>
      <c r="D4302" s="57" t="s">
        <v>377</v>
      </c>
      <c r="E4302" s="62" t="str">
        <f t="shared" si="1"/>
        <v>Control</v>
      </c>
      <c r="F4302" s="53" t="str">
        <f t="shared" si="2"/>
        <v>Beijing_1</v>
      </c>
      <c r="G4302" s="53">
        <f t="shared" si="3"/>
        <v>0.4730834252</v>
      </c>
    </row>
    <row r="4303">
      <c r="A4303" s="61">
        <v>1.519155837E9</v>
      </c>
      <c r="B4303" s="61">
        <v>1.0</v>
      </c>
      <c r="C4303" s="61">
        <v>2753.0</v>
      </c>
      <c r="D4303" s="57" t="s">
        <v>377</v>
      </c>
      <c r="E4303" s="62" t="str">
        <f t="shared" si="1"/>
        <v>Control</v>
      </c>
      <c r="F4303" s="53" t="str">
        <f t="shared" si="2"/>
        <v>Beijing_1</v>
      </c>
      <c r="G4303" s="53">
        <f t="shared" si="3"/>
        <v>0.1063076433</v>
      </c>
    </row>
    <row r="4304">
      <c r="A4304" s="61">
        <v>1.519829125E9</v>
      </c>
      <c r="B4304" s="61">
        <v>1.0</v>
      </c>
      <c r="C4304" s="61">
        <v>968.0</v>
      </c>
      <c r="D4304" s="57" t="s">
        <v>377</v>
      </c>
      <c r="E4304" s="62" t="str">
        <f t="shared" si="1"/>
        <v>Control</v>
      </c>
      <c r="F4304" s="53" t="str">
        <f t="shared" si="2"/>
        <v>Beijing_1</v>
      </c>
      <c r="G4304" s="53">
        <f t="shared" si="3"/>
        <v>0.3034659438</v>
      </c>
    </row>
    <row r="4305">
      <c r="A4305" s="61">
        <v>1.518473279E9</v>
      </c>
      <c r="B4305" s="61">
        <v>1.0</v>
      </c>
      <c r="C4305" s="61">
        <v>1750.0</v>
      </c>
      <c r="D4305" s="57" t="s">
        <v>377</v>
      </c>
      <c r="E4305" s="62" t="str">
        <f t="shared" si="1"/>
        <v>Control</v>
      </c>
      <c r="F4305" s="53" t="str">
        <f t="shared" si="2"/>
        <v>Beijing_1</v>
      </c>
      <c r="G4305" s="53">
        <f t="shared" si="3"/>
        <v>0.7783653928</v>
      </c>
    </row>
    <row r="4306">
      <c r="A4306" s="61">
        <v>1.514059595E9</v>
      </c>
      <c r="B4306" s="61">
        <v>1.0</v>
      </c>
      <c r="C4306" s="61">
        <v>206.0</v>
      </c>
      <c r="D4306" s="57" t="s">
        <v>377</v>
      </c>
      <c r="E4306" s="62" t="str">
        <f t="shared" si="1"/>
        <v>Control</v>
      </c>
      <c r="F4306" s="53" t="str">
        <f t="shared" si="2"/>
        <v>Beijing_1</v>
      </c>
      <c r="G4306" s="53">
        <f t="shared" si="3"/>
        <v>0.2420683755</v>
      </c>
    </row>
    <row r="4307">
      <c r="A4307" s="61">
        <v>1.511686708E9</v>
      </c>
      <c r="B4307" s="61">
        <v>1.0</v>
      </c>
      <c r="C4307" s="61">
        <v>1805.0</v>
      </c>
      <c r="D4307" s="57" t="s">
        <v>377</v>
      </c>
      <c r="E4307" s="62" t="str">
        <f t="shared" si="1"/>
        <v>Control</v>
      </c>
      <c r="F4307" s="53" t="str">
        <f t="shared" si="2"/>
        <v>Beijing_1</v>
      </c>
      <c r="G4307" s="53">
        <f t="shared" si="3"/>
        <v>0.04715919555</v>
      </c>
    </row>
    <row r="4308">
      <c r="A4308" s="61">
        <v>1.515351705E9</v>
      </c>
      <c r="B4308" s="61">
        <v>1.0</v>
      </c>
      <c r="C4308" s="61">
        <v>3417.0</v>
      </c>
      <c r="D4308" s="57" t="s">
        <v>377</v>
      </c>
      <c r="E4308" s="62" t="str">
        <f t="shared" si="1"/>
        <v>Control</v>
      </c>
      <c r="F4308" s="53" t="str">
        <f t="shared" si="2"/>
        <v>Beijing_1</v>
      </c>
      <c r="G4308" s="53">
        <f t="shared" si="3"/>
        <v>0.5555937778</v>
      </c>
    </row>
    <row r="4309">
      <c r="A4309" s="61">
        <v>1.513006374E9</v>
      </c>
      <c r="B4309" s="61">
        <v>1.0</v>
      </c>
      <c r="C4309" s="61">
        <v>810.0</v>
      </c>
      <c r="D4309" s="57" t="s">
        <v>377</v>
      </c>
      <c r="E4309" s="62" t="str">
        <f t="shared" si="1"/>
        <v>Control</v>
      </c>
      <c r="F4309" s="53" t="str">
        <f t="shared" si="2"/>
        <v>Beijing_1</v>
      </c>
      <c r="G4309" s="53">
        <f t="shared" si="3"/>
        <v>0.878151363</v>
      </c>
    </row>
    <row r="4310">
      <c r="A4310" s="61">
        <v>1.511961717E9</v>
      </c>
      <c r="B4310" s="61">
        <v>1.0</v>
      </c>
      <c r="C4310" s="61">
        <v>154.0</v>
      </c>
      <c r="D4310" s="57" t="s">
        <v>377</v>
      </c>
      <c r="E4310" s="62" t="str">
        <f t="shared" si="1"/>
        <v>Control</v>
      </c>
      <c r="F4310" s="53" t="str">
        <f t="shared" si="2"/>
        <v>Beijing_1</v>
      </c>
      <c r="G4310" s="53">
        <f t="shared" si="3"/>
        <v>0.09304796375</v>
      </c>
    </row>
    <row r="4311">
      <c r="A4311" s="61">
        <v>1.515076574E9</v>
      </c>
      <c r="B4311" s="61">
        <v>1.0</v>
      </c>
      <c r="C4311" s="61">
        <v>2112.0</v>
      </c>
      <c r="D4311" s="57" t="s">
        <v>377</v>
      </c>
      <c r="E4311" s="62" t="str">
        <f t="shared" si="1"/>
        <v>Control</v>
      </c>
      <c r="F4311" s="53" t="str">
        <f t="shared" si="2"/>
        <v>Beijing_1</v>
      </c>
      <c r="G4311" s="53">
        <f t="shared" si="3"/>
        <v>0.9456157239</v>
      </c>
    </row>
    <row r="4312">
      <c r="A4312" s="61">
        <v>1.511397807E9</v>
      </c>
      <c r="B4312" s="61">
        <v>1.0</v>
      </c>
      <c r="C4312" s="61">
        <v>639.0</v>
      </c>
      <c r="D4312" s="57" t="s">
        <v>377</v>
      </c>
      <c r="E4312" s="62" t="str">
        <f t="shared" si="1"/>
        <v>Control</v>
      </c>
      <c r="F4312" s="53" t="str">
        <f t="shared" si="2"/>
        <v>Beijing_1</v>
      </c>
      <c r="G4312" s="53">
        <f t="shared" si="3"/>
        <v>0.4281755808</v>
      </c>
    </row>
    <row r="4313">
      <c r="A4313" s="61">
        <v>1.517937709E9</v>
      </c>
      <c r="B4313" s="61">
        <v>1.0</v>
      </c>
      <c r="C4313" s="61">
        <v>2451.0</v>
      </c>
      <c r="D4313" s="57" t="s">
        <v>377</v>
      </c>
      <c r="E4313" s="62" t="str">
        <f t="shared" si="1"/>
        <v>Control</v>
      </c>
      <c r="F4313" s="53" t="str">
        <f t="shared" si="2"/>
        <v>Beijing_1</v>
      </c>
      <c r="G4313" s="53">
        <f t="shared" si="3"/>
        <v>0.9571448036</v>
      </c>
    </row>
    <row r="4314">
      <c r="A4314" s="61">
        <v>1.512699933E9</v>
      </c>
      <c r="B4314" s="61">
        <v>1.0</v>
      </c>
      <c r="C4314" s="61">
        <v>2635.0</v>
      </c>
      <c r="D4314" s="57" t="s">
        <v>377</v>
      </c>
      <c r="E4314" s="62" t="str">
        <f t="shared" si="1"/>
        <v>Control</v>
      </c>
      <c r="F4314" s="53" t="str">
        <f t="shared" si="2"/>
        <v>Beijing_1</v>
      </c>
      <c r="G4314" s="53">
        <f t="shared" si="3"/>
        <v>0.5754750997</v>
      </c>
    </row>
    <row r="4315">
      <c r="A4315" s="61">
        <v>1.514269398E9</v>
      </c>
      <c r="B4315" s="61">
        <v>1.0</v>
      </c>
      <c r="C4315" s="61">
        <v>1575.0</v>
      </c>
      <c r="D4315" s="57" t="s">
        <v>377</v>
      </c>
      <c r="E4315" s="62" t="str">
        <f t="shared" si="1"/>
        <v>Control</v>
      </c>
      <c r="F4315" s="53" t="str">
        <f t="shared" si="2"/>
        <v>Beijing_1</v>
      </c>
      <c r="G4315" s="53">
        <f t="shared" si="3"/>
        <v>0.7850173422</v>
      </c>
    </row>
    <row r="4316">
      <c r="A4316" s="61">
        <v>1.517713229E9</v>
      </c>
      <c r="B4316" s="61">
        <v>1.0</v>
      </c>
      <c r="C4316" s="61">
        <v>504.0</v>
      </c>
      <c r="D4316" s="57" t="s">
        <v>377</v>
      </c>
      <c r="E4316" s="62" t="str">
        <f t="shared" si="1"/>
        <v>Control</v>
      </c>
      <c r="F4316" s="53" t="str">
        <f t="shared" si="2"/>
        <v>Beijing_1</v>
      </c>
      <c r="G4316" s="53">
        <f t="shared" si="3"/>
        <v>0.9576183461</v>
      </c>
    </row>
    <row r="4317">
      <c r="A4317" s="61">
        <v>1.513811785E9</v>
      </c>
      <c r="B4317" s="61">
        <v>1.0</v>
      </c>
      <c r="C4317" s="61">
        <v>3881.0</v>
      </c>
      <c r="D4317" s="57" t="s">
        <v>377</v>
      </c>
      <c r="E4317" s="62" t="str">
        <f t="shared" si="1"/>
        <v>Control</v>
      </c>
      <c r="F4317" s="53" t="str">
        <f t="shared" si="2"/>
        <v>Beijing_1</v>
      </c>
      <c r="G4317" s="53">
        <f t="shared" si="3"/>
        <v>0.3086173738</v>
      </c>
    </row>
    <row r="4318">
      <c r="A4318" s="61">
        <v>1.518324746E9</v>
      </c>
      <c r="B4318" s="61">
        <v>1.0</v>
      </c>
      <c r="C4318" s="61">
        <v>2529.0</v>
      </c>
      <c r="D4318" s="57" t="s">
        <v>377</v>
      </c>
      <c r="E4318" s="62" t="str">
        <f t="shared" si="1"/>
        <v>Control</v>
      </c>
      <c r="F4318" s="53" t="str">
        <f t="shared" si="2"/>
        <v>Beijing_1</v>
      </c>
      <c r="G4318" s="53">
        <f t="shared" si="3"/>
        <v>0.7939699253</v>
      </c>
    </row>
    <row r="4319">
      <c r="A4319" s="61">
        <v>1.514545525E9</v>
      </c>
      <c r="B4319" s="61">
        <v>1.0</v>
      </c>
      <c r="C4319" s="61">
        <v>191.0</v>
      </c>
      <c r="D4319" s="57" t="s">
        <v>377</v>
      </c>
      <c r="E4319" s="62" t="str">
        <f t="shared" si="1"/>
        <v>Control</v>
      </c>
      <c r="F4319" s="53" t="str">
        <f t="shared" si="2"/>
        <v>Beijing_1</v>
      </c>
      <c r="G4319" s="53">
        <f t="shared" si="3"/>
        <v>0.7079914876</v>
      </c>
    </row>
    <row r="4320">
      <c r="A4320" s="61">
        <v>1.518889024E9</v>
      </c>
      <c r="B4320" s="61">
        <v>1.0</v>
      </c>
      <c r="C4320" s="61">
        <v>3358.0</v>
      </c>
      <c r="D4320" s="57" t="s">
        <v>377</v>
      </c>
      <c r="E4320" s="62" t="str">
        <f t="shared" si="1"/>
        <v>Control</v>
      </c>
      <c r="F4320" s="53" t="str">
        <f t="shared" si="2"/>
        <v>Beijing_1</v>
      </c>
      <c r="G4320" s="53">
        <f t="shared" si="3"/>
        <v>0.7415130677</v>
      </c>
    </row>
    <row r="4321">
      <c r="A4321" s="61">
        <v>1.517185289E9</v>
      </c>
      <c r="B4321" s="61">
        <v>1.0</v>
      </c>
      <c r="C4321" s="61">
        <v>1857.0</v>
      </c>
      <c r="D4321" s="57" t="s">
        <v>377</v>
      </c>
      <c r="E4321" s="62" t="str">
        <f t="shared" si="1"/>
        <v>Control</v>
      </c>
      <c r="F4321" s="53" t="str">
        <f t="shared" si="2"/>
        <v>Beijing_1</v>
      </c>
      <c r="G4321" s="53">
        <f t="shared" si="3"/>
        <v>0.1383477406</v>
      </c>
    </row>
    <row r="4322">
      <c r="A4322" s="61">
        <v>1.519692598E9</v>
      </c>
      <c r="B4322" s="61">
        <v>1.0</v>
      </c>
      <c r="C4322" s="61">
        <v>1802.0</v>
      </c>
      <c r="D4322" s="57" t="s">
        <v>377</v>
      </c>
      <c r="E4322" s="62" t="str">
        <f t="shared" si="1"/>
        <v>Control</v>
      </c>
      <c r="F4322" s="53" t="str">
        <f t="shared" si="2"/>
        <v>Beijing_1</v>
      </c>
      <c r="G4322" s="53">
        <f t="shared" si="3"/>
        <v>0.2135309369</v>
      </c>
    </row>
    <row r="4323">
      <c r="A4323" s="61">
        <v>1.518035303E9</v>
      </c>
      <c r="B4323" s="61">
        <v>1.0</v>
      </c>
      <c r="C4323" s="61">
        <v>289.0</v>
      </c>
      <c r="D4323" s="57" t="s">
        <v>377</v>
      </c>
      <c r="E4323" s="62" t="str">
        <f t="shared" si="1"/>
        <v>Control</v>
      </c>
      <c r="F4323" s="53" t="str">
        <f t="shared" si="2"/>
        <v>Beijing_1</v>
      </c>
      <c r="G4323" s="53">
        <f t="shared" si="3"/>
        <v>0.8418440307</v>
      </c>
    </row>
    <row r="4324">
      <c r="A4324" s="61">
        <v>1.512290403E9</v>
      </c>
      <c r="B4324" s="61">
        <v>1.0</v>
      </c>
      <c r="C4324" s="61">
        <v>4003.0</v>
      </c>
      <c r="D4324" s="57" t="s">
        <v>377</v>
      </c>
      <c r="E4324" s="62" t="str">
        <f t="shared" si="1"/>
        <v>Control</v>
      </c>
      <c r="F4324" s="53" t="str">
        <f t="shared" si="2"/>
        <v>Beijing_1</v>
      </c>
      <c r="G4324" s="53">
        <f t="shared" si="3"/>
        <v>0.04369099728</v>
      </c>
    </row>
    <row r="4325">
      <c r="A4325" s="61">
        <v>1.512711493E9</v>
      </c>
      <c r="B4325" s="61">
        <v>1.0</v>
      </c>
      <c r="C4325" s="61">
        <v>68.0</v>
      </c>
      <c r="D4325" s="57" t="s">
        <v>377</v>
      </c>
      <c r="E4325" s="62" t="str">
        <f t="shared" si="1"/>
        <v>Control</v>
      </c>
      <c r="F4325" s="53" t="str">
        <f t="shared" si="2"/>
        <v>Beijing_1</v>
      </c>
      <c r="G4325" s="53">
        <f t="shared" si="3"/>
        <v>0.4775204555</v>
      </c>
    </row>
    <row r="4326">
      <c r="A4326" s="61">
        <v>1.513587028E9</v>
      </c>
      <c r="B4326" s="61">
        <v>1.0</v>
      </c>
      <c r="C4326" s="61">
        <v>1464.0</v>
      </c>
      <c r="D4326" s="57" t="s">
        <v>377</v>
      </c>
      <c r="E4326" s="62" t="str">
        <f t="shared" si="1"/>
        <v>Control</v>
      </c>
      <c r="F4326" s="53" t="str">
        <f t="shared" si="2"/>
        <v>Beijing_1</v>
      </c>
      <c r="G4326" s="53">
        <f t="shared" si="3"/>
        <v>0.9726780559</v>
      </c>
    </row>
    <row r="4327">
      <c r="A4327" s="61">
        <v>1.519743435E9</v>
      </c>
      <c r="B4327" s="61">
        <v>1.0</v>
      </c>
      <c r="C4327" s="61">
        <v>2413.0</v>
      </c>
      <c r="D4327" s="57" t="s">
        <v>377</v>
      </c>
      <c r="E4327" s="62" t="str">
        <f t="shared" si="1"/>
        <v>Control</v>
      </c>
      <c r="F4327" s="53" t="str">
        <f t="shared" si="2"/>
        <v>Beijing_1</v>
      </c>
      <c r="G4327" s="53">
        <f t="shared" si="3"/>
        <v>0.7619558517</v>
      </c>
    </row>
    <row r="4328">
      <c r="A4328" s="61">
        <v>1.517446065E9</v>
      </c>
      <c r="B4328" s="61">
        <v>1.0</v>
      </c>
      <c r="C4328" s="61">
        <v>923.0</v>
      </c>
      <c r="D4328" s="57" t="s">
        <v>377</v>
      </c>
      <c r="E4328" s="62" t="str">
        <f t="shared" si="1"/>
        <v>Control</v>
      </c>
      <c r="F4328" s="53" t="str">
        <f t="shared" si="2"/>
        <v>Beijing_1</v>
      </c>
      <c r="G4328" s="53">
        <f t="shared" si="3"/>
        <v>0.1832891678</v>
      </c>
    </row>
    <row r="4329">
      <c r="A4329" s="61">
        <v>1.517231113E9</v>
      </c>
      <c r="B4329" s="61">
        <v>1.0</v>
      </c>
      <c r="C4329" s="61">
        <v>2856.0</v>
      </c>
      <c r="D4329" s="57" t="s">
        <v>377</v>
      </c>
      <c r="E4329" s="62" t="str">
        <f t="shared" si="1"/>
        <v>Control</v>
      </c>
      <c r="F4329" s="53" t="str">
        <f t="shared" si="2"/>
        <v>Beijing_1</v>
      </c>
      <c r="G4329" s="53">
        <f t="shared" si="3"/>
        <v>0.9795560813</v>
      </c>
    </row>
    <row r="4330">
      <c r="A4330" s="61">
        <v>1.517624715E9</v>
      </c>
      <c r="B4330" s="61">
        <v>1.0</v>
      </c>
      <c r="C4330" s="61">
        <v>743.0</v>
      </c>
      <c r="D4330" s="57" t="s">
        <v>377</v>
      </c>
      <c r="E4330" s="62" t="str">
        <f t="shared" si="1"/>
        <v>Control</v>
      </c>
      <c r="F4330" s="53" t="str">
        <f t="shared" si="2"/>
        <v>Beijing_1</v>
      </c>
      <c r="G4330" s="53">
        <f t="shared" si="3"/>
        <v>0.8731367945</v>
      </c>
    </row>
    <row r="4331">
      <c r="A4331" s="61">
        <v>1.514685267E9</v>
      </c>
      <c r="B4331" s="61">
        <v>1.0</v>
      </c>
      <c r="C4331" s="61">
        <v>3608.0</v>
      </c>
      <c r="D4331" s="57" t="s">
        <v>377</v>
      </c>
      <c r="E4331" s="62" t="str">
        <f t="shared" si="1"/>
        <v>Control</v>
      </c>
      <c r="F4331" s="53" t="str">
        <f t="shared" si="2"/>
        <v>Beijing_1</v>
      </c>
      <c r="G4331" s="53">
        <f t="shared" si="3"/>
        <v>0.9378194839</v>
      </c>
    </row>
    <row r="4332">
      <c r="A4332" s="61">
        <v>1.512404045E9</v>
      </c>
      <c r="B4332" s="61">
        <v>1.0</v>
      </c>
      <c r="C4332" s="61">
        <v>2500.0</v>
      </c>
      <c r="D4332" s="57" t="s">
        <v>377</v>
      </c>
      <c r="E4332" s="62" t="str">
        <f t="shared" si="1"/>
        <v>Control</v>
      </c>
      <c r="F4332" s="53" t="str">
        <f t="shared" si="2"/>
        <v>Beijing_1</v>
      </c>
      <c r="G4332" s="53">
        <f t="shared" si="3"/>
        <v>0.6601257562</v>
      </c>
    </row>
    <row r="4333">
      <c r="A4333" s="61">
        <v>1.519719078E9</v>
      </c>
      <c r="B4333" s="61">
        <v>1.0</v>
      </c>
      <c r="C4333" s="61">
        <v>205.0</v>
      </c>
      <c r="D4333" s="57" t="s">
        <v>377</v>
      </c>
      <c r="E4333" s="62" t="str">
        <f t="shared" si="1"/>
        <v>Control</v>
      </c>
      <c r="F4333" s="53" t="str">
        <f t="shared" si="2"/>
        <v>Beijing_1</v>
      </c>
      <c r="G4333" s="53">
        <f t="shared" si="3"/>
        <v>0.9831050322</v>
      </c>
    </row>
    <row r="4334">
      <c r="A4334" s="61">
        <v>1.518371815E9</v>
      </c>
      <c r="B4334" s="61">
        <v>1.0</v>
      </c>
      <c r="C4334" s="61">
        <v>479.0</v>
      </c>
      <c r="D4334" s="57" t="s">
        <v>377</v>
      </c>
      <c r="E4334" s="62" t="str">
        <f t="shared" si="1"/>
        <v>Control</v>
      </c>
      <c r="F4334" s="53" t="str">
        <f t="shared" si="2"/>
        <v>Beijing_1</v>
      </c>
      <c r="G4334" s="53">
        <f t="shared" si="3"/>
        <v>0.6961187452</v>
      </c>
    </row>
    <row r="4335">
      <c r="A4335" s="61">
        <v>1.513628598E9</v>
      </c>
      <c r="B4335" s="61">
        <v>1.0</v>
      </c>
      <c r="C4335" s="61">
        <v>1386.0</v>
      </c>
      <c r="D4335" s="57" t="s">
        <v>377</v>
      </c>
      <c r="E4335" s="62" t="str">
        <f t="shared" si="1"/>
        <v>Control</v>
      </c>
      <c r="F4335" s="53" t="str">
        <f t="shared" si="2"/>
        <v>Beijing_1</v>
      </c>
      <c r="G4335" s="53">
        <f t="shared" si="3"/>
        <v>0.5581090044</v>
      </c>
    </row>
    <row r="4336">
      <c r="A4336" s="61">
        <v>1.511292499E9</v>
      </c>
      <c r="B4336" s="61">
        <v>1.0</v>
      </c>
      <c r="C4336" s="61">
        <v>2619.0</v>
      </c>
      <c r="D4336" s="57" t="s">
        <v>377</v>
      </c>
      <c r="E4336" s="62" t="str">
        <f t="shared" si="1"/>
        <v>Control</v>
      </c>
      <c r="F4336" s="53" t="str">
        <f t="shared" si="2"/>
        <v>Beijing_1</v>
      </c>
      <c r="G4336" s="53">
        <f t="shared" si="3"/>
        <v>0.4032568657</v>
      </c>
    </row>
    <row r="4337">
      <c r="A4337" s="61">
        <v>1.511391214E9</v>
      </c>
      <c r="B4337" s="61">
        <v>1.0</v>
      </c>
      <c r="C4337" s="61">
        <v>982.0</v>
      </c>
      <c r="D4337" s="57" t="s">
        <v>377</v>
      </c>
      <c r="E4337" s="62" t="str">
        <f t="shared" si="1"/>
        <v>Control</v>
      </c>
      <c r="F4337" s="53" t="str">
        <f t="shared" si="2"/>
        <v>Beijing_1</v>
      </c>
      <c r="G4337" s="53">
        <f t="shared" si="3"/>
        <v>0.8533209</v>
      </c>
    </row>
    <row r="4338">
      <c r="A4338" s="61">
        <v>1.516997836E9</v>
      </c>
      <c r="B4338" s="61">
        <v>1.0</v>
      </c>
      <c r="C4338" s="61">
        <v>974.0</v>
      </c>
      <c r="D4338" s="57" t="s">
        <v>377</v>
      </c>
      <c r="E4338" s="62" t="str">
        <f t="shared" si="1"/>
        <v>Control</v>
      </c>
      <c r="F4338" s="53" t="str">
        <f t="shared" si="2"/>
        <v>Beijing_1</v>
      </c>
      <c r="G4338" s="53">
        <f t="shared" si="3"/>
        <v>0.1329486856</v>
      </c>
    </row>
    <row r="4339">
      <c r="A4339" s="61">
        <v>1.514428464E9</v>
      </c>
      <c r="B4339" s="61">
        <v>1.0</v>
      </c>
      <c r="C4339" s="61">
        <v>779.0</v>
      </c>
      <c r="D4339" s="57" t="s">
        <v>377</v>
      </c>
      <c r="E4339" s="62" t="str">
        <f t="shared" si="1"/>
        <v>Control</v>
      </c>
      <c r="F4339" s="53" t="str">
        <f t="shared" si="2"/>
        <v>Beijing_1</v>
      </c>
      <c r="G4339" s="53">
        <f t="shared" si="3"/>
        <v>0.5891834501</v>
      </c>
    </row>
    <row r="4340">
      <c r="A4340" s="61">
        <v>1.511689038E9</v>
      </c>
      <c r="B4340" s="61">
        <v>1.0</v>
      </c>
      <c r="C4340" s="61">
        <v>1291.0</v>
      </c>
      <c r="D4340" s="57" t="s">
        <v>377</v>
      </c>
      <c r="E4340" s="62" t="str">
        <f t="shared" si="1"/>
        <v>Control</v>
      </c>
      <c r="F4340" s="53" t="str">
        <f t="shared" si="2"/>
        <v>Beijing_1</v>
      </c>
      <c r="G4340" s="53">
        <f t="shared" si="3"/>
        <v>0.1204063339</v>
      </c>
    </row>
    <row r="4341">
      <c r="A4341" s="61">
        <v>1.511557928E9</v>
      </c>
      <c r="B4341" s="61">
        <v>1.0</v>
      </c>
      <c r="C4341" s="61">
        <v>3144.0</v>
      </c>
      <c r="D4341" s="57" t="s">
        <v>377</v>
      </c>
      <c r="E4341" s="62" t="str">
        <f t="shared" si="1"/>
        <v>Control</v>
      </c>
      <c r="F4341" s="53" t="str">
        <f t="shared" si="2"/>
        <v>Beijing_1</v>
      </c>
      <c r="G4341" s="53">
        <f t="shared" si="3"/>
        <v>0.1496611791</v>
      </c>
    </row>
    <row r="4342">
      <c r="A4342" s="61">
        <v>1.513149636E9</v>
      </c>
      <c r="B4342" s="61">
        <v>1.0</v>
      </c>
      <c r="C4342" s="61">
        <v>4300.0</v>
      </c>
      <c r="D4342" s="57" t="s">
        <v>377</v>
      </c>
      <c r="E4342" s="62" t="str">
        <f t="shared" si="1"/>
        <v>Control</v>
      </c>
      <c r="F4342" s="53" t="str">
        <f t="shared" si="2"/>
        <v>Beijing_1</v>
      </c>
      <c r="G4342" s="53">
        <f t="shared" si="3"/>
        <v>0.4117335888</v>
      </c>
    </row>
    <row r="4343">
      <c r="A4343" s="61">
        <v>1.512709895E9</v>
      </c>
      <c r="B4343" s="61">
        <v>1.0</v>
      </c>
      <c r="C4343" s="61">
        <v>1945.0</v>
      </c>
      <c r="D4343" s="57" t="s">
        <v>377</v>
      </c>
      <c r="E4343" s="62" t="str">
        <f t="shared" si="1"/>
        <v>Control</v>
      </c>
      <c r="F4343" s="53" t="str">
        <f t="shared" si="2"/>
        <v>Beijing_1</v>
      </c>
      <c r="G4343" s="53">
        <f t="shared" si="3"/>
        <v>0.7856826688</v>
      </c>
    </row>
    <row r="4344">
      <c r="A4344" s="61">
        <v>1.514708178E9</v>
      </c>
      <c r="B4344" s="61">
        <v>1.0</v>
      </c>
      <c r="C4344" s="61">
        <v>1152.0</v>
      </c>
      <c r="D4344" s="57" t="s">
        <v>377</v>
      </c>
      <c r="E4344" s="62" t="str">
        <f t="shared" si="1"/>
        <v>Control</v>
      </c>
      <c r="F4344" s="53" t="str">
        <f t="shared" si="2"/>
        <v>Beijing_1</v>
      </c>
      <c r="G4344" s="53">
        <f t="shared" si="3"/>
        <v>0.9730303416</v>
      </c>
    </row>
    <row r="4345">
      <c r="A4345" s="61">
        <v>1.517285884E9</v>
      </c>
      <c r="B4345" s="61">
        <v>1.0</v>
      </c>
      <c r="C4345" s="61">
        <v>1008.0</v>
      </c>
      <c r="D4345" s="57" t="s">
        <v>377</v>
      </c>
      <c r="E4345" s="62" t="str">
        <f t="shared" si="1"/>
        <v>Control</v>
      </c>
      <c r="F4345" s="53" t="str">
        <f t="shared" si="2"/>
        <v>Beijing_1</v>
      </c>
      <c r="G4345" s="53">
        <f t="shared" si="3"/>
        <v>0.610846826</v>
      </c>
    </row>
    <row r="4346">
      <c r="A4346" s="61">
        <v>1.515882745E9</v>
      </c>
      <c r="B4346" s="61">
        <v>1.0</v>
      </c>
      <c r="C4346" s="61">
        <v>3147.0</v>
      </c>
      <c r="D4346" s="57" t="s">
        <v>377</v>
      </c>
      <c r="E4346" s="62" t="str">
        <f t="shared" si="1"/>
        <v>Control</v>
      </c>
      <c r="F4346" s="53" t="str">
        <f t="shared" si="2"/>
        <v>Beijing_1</v>
      </c>
      <c r="G4346" s="53">
        <f t="shared" si="3"/>
        <v>0.65196465</v>
      </c>
    </row>
    <row r="4347">
      <c r="A4347" s="61">
        <v>1.511264073E9</v>
      </c>
      <c r="B4347" s="61">
        <v>1.0</v>
      </c>
      <c r="C4347" s="61">
        <v>1574.0</v>
      </c>
      <c r="D4347" s="57" t="s">
        <v>377</v>
      </c>
      <c r="E4347" s="62" t="str">
        <f t="shared" si="1"/>
        <v>Control</v>
      </c>
      <c r="F4347" s="53" t="str">
        <f t="shared" si="2"/>
        <v>Beijing_1</v>
      </c>
      <c r="G4347" s="53">
        <f t="shared" si="3"/>
        <v>0.6423813567</v>
      </c>
    </row>
    <row r="4348">
      <c r="A4348" s="61">
        <v>1.515132656E9</v>
      </c>
      <c r="B4348" s="61">
        <v>1.0</v>
      </c>
      <c r="C4348" s="61">
        <v>5650.0</v>
      </c>
      <c r="D4348" s="57" t="s">
        <v>377</v>
      </c>
      <c r="E4348" s="62" t="str">
        <f t="shared" si="1"/>
        <v>Control</v>
      </c>
      <c r="F4348" s="53" t="str">
        <f t="shared" si="2"/>
        <v>Beijing_1</v>
      </c>
      <c r="G4348" s="53">
        <f t="shared" si="3"/>
        <v>0.7050994198</v>
      </c>
    </row>
    <row r="4349">
      <c r="A4349" s="61">
        <v>1.515444199E9</v>
      </c>
      <c r="B4349" s="61">
        <v>1.0</v>
      </c>
      <c r="C4349" s="61">
        <v>2301.0</v>
      </c>
      <c r="D4349" s="57" t="s">
        <v>377</v>
      </c>
      <c r="E4349" s="62" t="str">
        <f t="shared" si="1"/>
        <v>Control</v>
      </c>
      <c r="F4349" s="53" t="str">
        <f t="shared" si="2"/>
        <v>Beijing_1</v>
      </c>
      <c r="G4349" s="53">
        <f t="shared" si="3"/>
        <v>0.2962443443</v>
      </c>
    </row>
    <row r="4350">
      <c r="A4350" s="61">
        <v>1.515411933E9</v>
      </c>
      <c r="B4350" s="61">
        <v>1.0</v>
      </c>
      <c r="C4350" s="61">
        <v>4673.0</v>
      </c>
      <c r="D4350" s="57" t="s">
        <v>377</v>
      </c>
      <c r="E4350" s="62" t="str">
        <f t="shared" si="1"/>
        <v>Control</v>
      </c>
      <c r="F4350" s="53" t="str">
        <f t="shared" si="2"/>
        <v>Beijing_1</v>
      </c>
      <c r="G4350" s="53">
        <f t="shared" si="3"/>
        <v>0.08538844094</v>
      </c>
    </row>
    <row r="4351">
      <c r="A4351" s="61">
        <v>1.518578479E9</v>
      </c>
      <c r="B4351" s="61">
        <v>1.0</v>
      </c>
      <c r="C4351" s="61">
        <v>1727.0</v>
      </c>
      <c r="D4351" s="57" t="s">
        <v>377</v>
      </c>
      <c r="E4351" s="62" t="str">
        <f t="shared" si="1"/>
        <v>Control</v>
      </c>
      <c r="F4351" s="53" t="str">
        <f t="shared" si="2"/>
        <v>Beijing_1</v>
      </c>
      <c r="G4351" s="53">
        <f t="shared" si="3"/>
        <v>0.9532257755</v>
      </c>
    </row>
    <row r="4352">
      <c r="A4352" s="61">
        <v>1.517978476E9</v>
      </c>
      <c r="B4352" s="61">
        <v>1.0</v>
      </c>
      <c r="C4352" s="61">
        <v>5043.0</v>
      </c>
      <c r="D4352" s="57" t="s">
        <v>377</v>
      </c>
      <c r="E4352" s="62" t="str">
        <f t="shared" si="1"/>
        <v>Control</v>
      </c>
      <c r="F4352" s="53" t="str">
        <f t="shared" si="2"/>
        <v>Beijing_1</v>
      </c>
      <c r="G4352" s="53">
        <f t="shared" si="3"/>
        <v>0.9132502456</v>
      </c>
    </row>
    <row r="4353">
      <c r="A4353" s="61">
        <v>1.516999479E9</v>
      </c>
      <c r="B4353" s="61">
        <v>1.0</v>
      </c>
      <c r="C4353" s="61">
        <v>243.0</v>
      </c>
      <c r="D4353" s="57" t="s">
        <v>377</v>
      </c>
      <c r="E4353" s="62" t="str">
        <f t="shared" si="1"/>
        <v>Control</v>
      </c>
      <c r="F4353" s="53" t="str">
        <f t="shared" si="2"/>
        <v>Beijing_1</v>
      </c>
      <c r="G4353" s="53">
        <f t="shared" si="3"/>
        <v>0.4778173338</v>
      </c>
    </row>
    <row r="4354">
      <c r="A4354" s="61">
        <v>1.513835009E9</v>
      </c>
      <c r="B4354" s="61">
        <v>1.0</v>
      </c>
      <c r="C4354" s="61">
        <v>847.0</v>
      </c>
      <c r="D4354" s="57" t="s">
        <v>377</v>
      </c>
      <c r="E4354" s="62" t="str">
        <f t="shared" si="1"/>
        <v>Control</v>
      </c>
      <c r="F4354" s="53" t="str">
        <f t="shared" si="2"/>
        <v>Beijing_1</v>
      </c>
      <c r="G4354" s="53">
        <f t="shared" si="3"/>
        <v>0.5441785741</v>
      </c>
    </row>
    <row r="4355">
      <c r="A4355" s="61">
        <v>1.519849396E9</v>
      </c>
      <c r="B4355" s="61">
        <v>1.0</v>
      </c>
      <c r="C4355" s="61">
        <v>125.0</v>
      </c>
      <c r="D4355" s="57" t="s">
        <v>377</v>
      </c>
      <c r="E4355" s="62" t="str">
        <f t="shared" si="1"/>
        <v>Control</v>
      </c>
      <c r="F4355" s="53" t="str">
        <f t="shared" si="2"/>
        <v>Beijing_1</v>
      </c>
      <c r="G4355" s="53">
        <f t="shared" si="3"/>
        <v>0.7264846568</v>
      </c>
    </row>
    <row r="4356">
      <c r="A4356" s="61">
        <v>1.517825718E9</v>
      </c>
      <c r="B4356" s="61">
        <v>1.0</v>
      </c>
      <c r="C4356" s="61">
        <v>855.0</v>
      </c>
      <c r="D4356" s="57" t="s">
        <v>377</v>
      </c>
      <c r="E4356" s="62" t="str">
        <f t="shared" si="1"/>
        <v>Control</v>
      </c>
      <c r="F4356" s="53" t="str">
        <f t="shared" si="2"/>
        <v>Beijing_1</v>
      </c>
      <c r="G4356" s="53">
        <f t="shared" si="3"/>
        <v>0.3617800393</v>
      </c>
    </row>
    <row r="4357">
      <c r="A4357" s="61">
        <v>1.518805473E9</v>
      </c>
      <c r="B4357" s="61">
        <v>1.0</v>
      </c>
      <c r="C4357" s="61">
        <v>2875.0</v>
      </c>
      <c r="D4357" s="57" t="s">
        <v>377</v>
      </c>
      <c r="E4357" s="62" t="str">
        <f t="shared" si="1"/>
        <v>Control</v>
      </c>
      <c r="F4357" s="53" t="str">
        <f t="shared" si="2"/>
        <v>Beijing_1</v>
      </c>
      <c r="G4357" s="53">
        <f t="shared" si="3"/>
        <v>0.03792674916</v>
      </c>
    </row>
    <row r="4358">
      <c r="A4358" s="61">
        <v>1.516067467E9</v>
      </c>
      <c r="B4358" s="61">
        <v>1.0</v>
      </c>
      <c r="C4358" s="61">
        <v>1343.0</v>
      </c>
      <c r="D4358" s="57" t="s">
        <v>377</v>
      </c>
      <c r="E4358" s="62" t="str">
        <f t="shared" si="1"/>
        <v>Control</v>
      </c>
      <c r="F4358" s="53" t="str">
        <f t="shared" si="2"/>
        <v>Beijing_1</v>
      </c>
      <c r="G4358" s="53">
        <f t="shared" si="3"/>
        <v>0.03638485596</v>
      </c>
    </row>
    <row r="4359">
      <c r="A4359" s="61">
        <v>1.511570777E9</v>
      </c>
      <c r="B4359" s="61">
        <v>1.0</v>
      </c>
      <c r="C4359" s="61">
        <v>219.0</v>
      </c>
      <c r="D4359" s="57" t="s">
        <v>377</v>
      </c>
      <c r="E4359" s="62" t="str">
        <f t="shared" si="1"/>
        <v>Control</v>
      </c>
      <c r="F4359" s="53" t="str">
        <f t="shared" si="2"/>
        <v>Beijing_1</v>
      </c>
      <c r="G4359" s="53">
        <f t="shared" si="3"/>
        <v>0.6942045362</v>
      </c>
    </row>
    <row r="4360">
      <c r="A4360" s="61">
        <v>1.519790285E9</v>
      </c>
      <c r="B4360" s="61">
        <v>1.0</v>
      </c>
      <c r="C4360" s="61">
        <v>2679.0</v>
      </c>
      <c r="D4360" s="57" t="s">
        <v>377</v>
      </c>
      <c r="E4360" s="62" t="str">
        <f t="shared" si="1"/>
        <v>Control</v>
      </c>
      <c r="F4360" s="53" t="str">
        <f t="shared" si="2"/>
        <v>Beijing_1</v>
      </c>
      <c r="G4360" s="53">
        <f t="shared" si="3"/>
        <v>0.1180270505</v>
      </c>
    </row>
    <row r="4361">
      <c r="A4361" s="61">
        <v>1.514062907E9</v>
      </c>
      <c r="B4361" s="61">
        <v>1.0</v>
      </c>
      <c r="C4361" s="61">
        <v>3473.0</v>
      </c>
      <c r="D4361" s="57" t="s">
        <v>377</v>
      </c>
      <c r="E4361" s="62" t="str">
        <f t="shared" si="1"/>
        <v>Control</v>
      </c>
      <c r="F4361" s="53" t="str">
        <f t="shared" si="2"/>
        <v>Beijing_1</v>
      </c>
      <c r="G4361" s="53">
        <f t="shared" si="3"/>
        <v>0.1956425797</v>
      </c>
    </row>
    <row r="4362">
      <c r="A4362" s="61">
        <v>1.512677816E9</v>
      </c>
      <c r="B4362" s="61">
        <v>1.0</v>
      </c>
      <c r="C4362" s="61">
        <v>2481.0</v>
      </c>
      <c r="D4362" s="57" t="s">
        <v>377</v>
      </c>
      <c r="E4362" s="62" t="str">
        <f t="shared" si="1"/>
        <v>Control</v>
      </c>
      <c r="F4362" s="53" t="str">
        <f t="shared" si="2"/>
        <v>Beijing_1</v>
      </c>
      <c r="G4362" s="53">
        <f t="shared" si="3"/>
        <v>0.8038320312</v>
      </c>
    </row>
    <row r="4363">
      <c r="A4363" s="61">
        <v>1.518695046E9</v>
      </c>
      <c r="B4363" s="61">
        <v>1.0</v>
      </c>
      <c r="C4363" s="61">
        <v>1430.0</v>
      </c>
      <c r="D4363" s="57" t="s">
        <v>377</v>
      </c>
      <c r="E4363" s="62" t="str">
        <f t="shared" si="1"/>
        <v>Control</v>
      </c>
      <c r="F4363" s="53" t="str">
        <f t="shared" si="2"/>
        <v>Beijing_1</v>
      </c>
      <c r="G4363" s="53">
        <f t="shared" si="3"/>
        <v>0.5496662179</v>
      </c>
    </row>
    <row r="4364">
      <c r="A4364" s="61">
        <v>1.511698775E9</v>
      </c>
      <c r="B4364" s="61">
        <v>1.0</v>
      </c>
      <c r="C4364" s="61">
        <v>2138.0</v>
      </c>
      <c r="D4364" s="57" t="s">
        <v>377</v>
      </c>
      <c r="E4364" s="62" t="str">
        <f t="shared" si="1"/>
        <v>Control</v>
      </c>
      <c r="F4364" s="53" t="str">
        <f t="shared" si="2"/>
        <v>Beijing_1</v>
      </c>
      <c r="G4364" s="53">
        <f t="shared" si="3"/>
        <v>0.8120004297</v>
      </c>
    </row>
    <row r="4365">
      <c r="A4365" s="61">
        <v>1.517875808E9</v>
      </c>
      <c r="B4365" s="61">
        <v>1.0</v>
      </c>
      <c r="C4365" s="61">
        <v>3332.0</v>
      </c>
      <c r="D4365" s="57" t="s">
        <v>377</v>
      </c>
      <c r="E4365" s="62" t="str">
        <f t="shared" si="1"/>
        <v>Control</v>
      </c>
      <c r="F4365" s="53" t="str">
        <f t="shared" si="2"/>
        <v>Beijing_1</v>
      </c>
      <c r="G4365" s="53">
        <f t="shared" si="3"/>
        <v>0.3578617845</v>
      </c>
    </row>
    <row r="4366">
      <c r="A4366" s="61">
        <v>1.517494984E9</v>
      </c>
      <c r="B4366" s="61">
        <v>1.0</v>
      </c>
      <c r="C4366" s="61">
        <v>324.0</v>
      </c>
      <c r="D4366" s="57" t="s">
        <v>377</v>
      </c>
      <c r="E4366" s="62" t="str">
        <f t="shared" si="1"/>
        <v>Control</v>
      </c>
      <c r="F4366" s="53" t="str">
        <f t="shared" si="2"/>
        <v>Beijing_1</v>
      </c>
      <c r="G4366" s="53">
        <f t="shared" si="3"/>
        <v>0.9890853407</v>
      </c>
    </row>
    <row r="4367">
      <c r="A4367" s="61">
        <v>1.515892053E9</v>
      </c>
      <c r="B4367" s="61">
        <v>1.0</v>
      </c>
      <c r="C4367" s="61">
        <v>754.0</v>
      </c>
      <c r="D4367" s="57" t="s">
        <v>377</v>
      </c>
      <c r="E4367" s="62" t="str">
        <f t="shared" si="1"/>
        <v>Control</v>
      </c>
      <c r="F4367" s="53" t="str">
        <f t="shared" si="2"/>
        <v>Beijing_1</v>
      </c>
      <c r="G4367" s="53">
        <f t="shared" si="3"/>
        <v>0.3482985571</v>
      </c>
    </row>
    <row r="4368">
      <c r="A4368" s="61">
        <v>1.513094838E9</v>
      </c>
      <c r="B4368" s="61">
        <v>1.0</v>
      </c>
      <c r="C4368" s="61">
        <v>1758.0</v>
      </c>
      <c r="D4368" s="57" t="s">
        <v>377</v>
      </c>
      <c r="E4368" s="62" t="str">
        <f t="shared" si="1"/>
        <v>Control</v>
      </c>
      <c r="F4368" s="53" t="str">
        <f t="shared" si="2"/>
        <v>Beijing_1</v>
      </c>
      <c r="G4368" s="53">
        <f t="shared" si="3"/>
        <v>0.508693356</v>
      </c>
    </row>
    <row r="4369">
      <c r="A4369" s="61">
        <v>1.511982153E9</v>
      </c>
      <c r="B4369" s="61">
        <v>1.0</v>
      </c>
      <c r="C4369" s="61">
        <v>3759.0</v>
      </c>
      <c r="D4369" s="57" t="s">
        <v>377</v>
      </c>
      <c r="E4369" s="62" t="str">
        <f t="shared" si="1"/>
        <v>Control</v>
      </c>
      <c r="F4369" s="53" t="str">
        <f t="shared" si="2"/>
        <v>Beijing_1</v>
      </c>
      <c r="G4369" s="53">
        <f t="shared" si="3"/>
        <v>0.7714106988</v>
      </c>
    </row>
    <row r="4370">
      <c r="A4370" s="61">
        <v>1.518658254E9</v>
      </c>
      <c r="B4370" s="61">
        <v>1.0</v>
      </c>
      <c r="C4370" s="61">
        <v>693.0</v>
      </c>
      <c r="D4370" s="57" t="s">
        <v>377</v>
      </c>
      <c r="E4370" s="62" t="str">
        <f t="shared" si="1"/>
        <v>Control</v>
      </c>
      <c r="F4370" s="53" t="str">
        <f t="shared" si="2"/>
        <v>Beijing_1</v>
      </c>
      <c r="G4370" s="53">
        <f t="shared" si="3"/>
        <v>0.9257958516</v>
      </c>
    </row>
    <row r="4371">
      <c r="A4371" s="61">
        <v>1.516080498E9</v>
      </c>
      <c r="B4371" s="61">
        <v>1.0</v>
      </c>
      <c r="C4371" s="61">
        <v>235.0</v>
      </c>
      <c r="D4371" s="57" t="s">
        <v>377</v>
      </c>
      <c r="E4371" s="62" t="str">
        <f t="shared" si="1"/>
        <v>Control</v>
      </c>
      <c r="F4371" s="53" t="str">
        <f t="shared" si="2"/>
        <v>Beijing_1</v>
      </c>
      <c r="G4371" s="53">
        <f t="shared" si="3"/>
        <v>0.2155121092</v>
      </c>
    </row>
    <row r="4372">
      <c r="A4372" s="61">
        <v>1.512689076E9</v>
      </c>
      <c r="B4372" s="61">
        <v>1.0</v>
      </c>
      <c r="C4372" s="61">
        <v>3954.0</v>
      </c>
      <c r="D4372" s="57" t="s">
        <v>377</v>
      </c>
      <c r="E4372" s="62" t="str">
        <f t="shared" si="1"/>
        <v>Control</v>
      </c>
      <c r="F4372" s="53" t="str">
        <f t="shared" si="2"/>
        <v>Beijing_1</v>
      </c>
      <c r="G4372" s="53">
        <f t="shared" si="3"/>
        <v>0.5223336962</v>
      </c>
    </row>
    <row r="4373">
      <c r="A4373" s="61">
        <v>1.517542535E9</v>
      </c>
      <c r="B4373" s="61">
        <v>1.0</v>
      </c>
      <c r="C4373" s="61">
        <v>1811.0</v>
      </c>
      <c r="D4373" s="57" t="s">
        <v>377</v>
      </c>
      <c r="E4373" s="62" t="str">
        <f t="shared" si="1"/>
        <v>Control</v>
      </c>
      <c r="F4373" s="53" t="str">
        <f t="shared" si="2"/>
        <v>Beijing_1</v>
      </c>
      <c r="G4373" s="53">
        <f t="shared" si="3"/>
        <v>0.4384425887</v>
      </c>
    </row>
    <row r="4374">
      <c r="A4374" s="61">
        <v>1.516714764E9</v>
      </c>
      <c r="B4374" s="61">
        <v>1.0</v>
      </c>
      <c r="C4374" s="61">
        <v>789.0</v>
      </c>
      <c r="D4374" s="57" t="s">
        <v>377</v>
      </c>
      <c r="E4374" s="62" t="str">
        <f t="shared" si="1"/>
        <v>Control</v>
      </c>
      <c r="F4374" s="53" t="str">
        <f t="shared" si="2"/>
        <v>Beijing_1</v>
      </c>
      <c r="G4374" s="53">
        <f t="shared" si="3"/>
        <v>0.1106836379</v>
      </c>
    </row>
    <row r="4375">
      <c r="A4375" s="61">
        <v>1.519901594E9</v>
      </c>
      <c r="B4375" s="61">
        <v>1.0</v>
      </c>
      <c r="C4375" s="61">
        <v>969.0</v>
      </c>
      <c r="D4375" s="57" t="s">
        <v>377</v>
      </c>
      <c r="E4375" s="62" t="str">
        <f t="shared" si="1"/>
        <v>Control</v>
      </c>
      <c r="F4375" s="53" t="str">
        <f t="shared" si="2"/>
        <v>Beijing_1</v>
      </c>
      <c r="G4375" s="53">
        <f t="shared" si="3"/>
        <v>0.619173725</v>
      </c>
    </row>
    <row r="4376">
      <c r="A4376" s="61">
        <v>1.511448597E9</v>
      </c>
      <c r="B4376" s="61">
        <v>1.0</v>
      </c>
      <c r="C4376" s="61">
        <v>76.0</v>
      </c>
      <c r="D4376" s="57" t="s">
        <v>377</v>
      </c>
      <c r="E4376" s="62" t="str">
        <f t="shared" si="1"/>
        <v>Control</v>
      </c>
      <c r="F4376" s="53" t="str">
        <f t="shared" si="2"/>
        <v>Beijing_1</v>
      </c>
      <c r="G4376" s="53">
        <f t="shared" si="3"/>
        <v>0.9988964962</v>
      </c>
    </row>
    <row r="4377">
      <c r="A4377" s="61">
        <v>1.514127766E9</v>
      </c>
      <c r="B4377" s="61">
        <v>1.0</v>
      </c>
      <c r="C4377" s="61">
        <v>1036.0</v>
      </c>
      <c r="D4377" s="57" t="s">
        <v>377</v>
      </c>
      <c r="E4377" s="62" t="str">
        <f t="shared" si="1"/>
        <v>Control</v>
      </c>
      <c r="F4377" s="53" t="str">
        <f t="shared" si="2"/>
        <v>Beijing_1</v>
      </c>
      <c r="G4377" s="53">
        <f t="shared" si="3"/>
        <v>0.4498240204</v>
      </c>
    </row>
    <row r="4378">
      <c r="A4378" s="61">
        <v>1.515228185E9</v>
      </c>
      <c r="B4378" s="61">
        <v>1.0</v>
      </c>
      <c r="C4378" s="61">
        <v>1589.0</v>
      </c>
      <c r="D4378" s="57" t="s">
        <v>377</v>
      </c>
      <c r="E4378" s="62" t="str">
        <f t="shared" si="1"/>
        <v>Control</v>
      </c>
      <c r="F4378" s="53" t="str">
        <f t="shared" si="2"/>
        <v>Beijing_1</v>
      </c>
      <c r="G4378" s="53">
        <f t="shared" si="3"/>
        <v>0.1156119428</v>
      </c>
    </row>
    <row r="4379">
      <c r="A4379" s="61">
        <v>1.516238228E9</v>
      </c>
      <c r="B4379" s="61">
        <v>1.0</v>
      </c>
      <c r="C4379" s="61">
        <v>2427.0</v>
      </c>
      <c r="D4379" s="57" t="s">
        <v>377</v>
      </c>
      <c r="E4379" s="62" t="str">
        <f t="shared" si="1"/>
        <v>Control</v>
      </c>
      <c r="F4379" s="53" t="str">
        <f t="shared" si="2"/>
        <v>Beijing_1</v>
      </c>
      <c r="G4379" s="53">
        <f t="shared" si="3"/>
        <v>0.984951131</v>
      </c>
    </row>
    <row r="4380">
      <c r="A4380" s="61">
        <v>1.518438776E9</v>
      </c>
      <c r="B4380" s="61">
        <v>1.0</v>
      </c>
      <c r="C4380" s="61">
        <v>3653.0</v>
      </c>
      <c r="D4380" s="57" t="s">
        <v>377</v>
      </c>
      <c r="E4380" s="62" t="str">
        <f t="shared" si="1"/>
        <v>Control</v>
      </c>
      <c r="F4380" s="53" t="str">
        <f t="shared" si="2"/>
        <v>Beijing_1</v>
      </c>
      <c r="G4380" s="53">
        <f t="shared" si="3"/>
        <v>0.2465232602</v>
      </c>
    </row>
    <row r="4381">
      <c r="A4381" s="61">
        <v>1.513032924E9</v>
      </c>
      <c r="B4381" s="61">
        <v>1.0</v>
      </c>
      <c r="C4381" s="61">
        <v>1078.0</v>
      </c>
      <c r="D4381" s="57" t="s">
        <v>377</v>
      </c>
      <c r="E4381" s="62" t="str">
        <f t="shared" si="1"/>
        <v>Control</v>
      </c>
      <c r="F4381" s="53" t="str">
        <f t="shared" si="2"/>
        <v>Beijing_1</v>
      </c>
      <c r="G4381" s="53">
        <f t="shared" si="3"/>
        <v>0.4898363246</v>
      </c>
    </row>
    <row r="4382">
      <c r="A4382" s="61">
        <v>1.518238876E9</v>
      </c>
      <c r="B4382" s="61">
        <v>1.0</v>
      </c>
      <c r="C4382" s="61">
        <v>1834.0</v>
      </c>
      <c r="D4382" s="57" t="s">
        <v>377</v>
      </c>
      <c r="E4382" s="62" t="str">
        <f t="shared" si="1"/>
        <v>Control</v>
      </c>
      <c r="F4382" s="53" t="str">
        <f t="shared" si="2"/>
        <v>Beijing_1</v>
      </c>
      <c r="G4382" s="53">
        <f t="shared" si="3"/>
        <v>0.05465129048</v>
      </c>
    </row>
    <row r="4383">
      <c r="A4383" s="61">
        <v>1.518848785E9</v>
      </c>
      <c r="B4383" s="61">
        <v>1.0</v>
      </c>
      <c r="C4383" s="61">
        <v>1544.0</v>
      </c>
      <c r="D4383" s="57" t="s">
        <v>377</v>
      </c>
      <c r="E4383" s="62" t="str">
        <f t="shared" si="1"/>
        <v>Control</v>
      </c>
      <c r="F4383" s="53" t="str">
        <f t="shared" si="2"/>
        <v>Beijing_1</v>
      </c>
      <c r="G4383" s="53">
        <f t="shared" si="3"/>
        <v>0.3595135695</v>
      </c>
    </row>
    <row r="4384">
      <c r="A4384" s="61">
        <v>1.517605573E9</v>
      </c>
      <c r="B4384" s="61">
        <v>1.0</v>
      </c>
      <c r="C4384" s="61">
        <v>712.0</v>
      </c>
      <c r="D4384" s="57" t="s">
        <v>377</v>
      </c>
      <c r="E4384" s="62" t="str">
        <f t="shared" si="1"/>
        <v>Control</v>
      </c>
      <c r="F4384" s="53" t="str">
        <f t="shared" si="2"/>
        <v>Beijing_1</v>
      </c>
      <c r="G4384" s="53">
        <f t="shared" si="3"/>
        <v>0.6030628404</v>
      </c>
    </row>
    <row r="4385">
      <c r="A4385" s="61">
        <v>1.515203928E9</v>
      </c>
      <c r="B4385" s="61">
        <v>1.0</v>
      </c>
      <c r="C4385" s="61">
        <v>2737.0</v>
      </c>
      <c r="D4385" s="57" t="s">
        <v>377</v>
      </c>
      <c r="E4385" s="62" t="str">
        <f t="shared" si="1"/>
        <v>Control</v>
      </c>
      <c r="F4385" s="53" t="str">
        <f t="shared" si="2"/>
        <v>Beijing_1</v>
      </c>
      <c r="G4385" s="53">
        <f t="shared" si="3"/>
        <v>0.7704015424</v>
      </c>
    </row>
    <row r="4386">
      <c r="A4386" s="61">
        <v>1.517872473E9</v>
      </c>
      <c r="B4386" s="61">
        <v>1.0</v>
      </c>
      <c r="C4386" s="61">
        <v>792.0</v>
      </c>
      <c r="D4386" s="57" t="s">
        <v>377</v>
      </c>
      <c r="E4386" s="62" t="str">
        <f t="shared" si="1"/>
        <v>Control</v>
      </c>
      <c r="F4386" s="53" t="str">
        <f t="shared" si="2"/>
        <v>Beijing_1</v>
      </c>
      <c r="G4386" s="53">
        <f t="shared" si="3"/>
        <v>0.7337272826</v>
      </c>
    </row>
    <row r="4387">
      <c r="A4387" s="61">
        <v>1.514216448E9</v>
      </c>
      <c r="B4387" s="61">
        <v>1.0</v>
      </c>
      <c r="C4387" s="61">
        <v>1251.0</v>
      </c>
      <c r="D4387" s="57" t="s">
        <v>377</v>
      </c>
      <c r="E4387" s="62" t="str">
        <f t="shared" si="1"/>
        <v>Control</v>
      </c>
      <c r="F4387" s="53" t="str">
        <f t="shared" si="2"/>
        <v>Beijing_1</v>
      </c>
      <c r="G4387" s="53">
        <f t="shared" si="3"/>
        <v>0.1595833182</v>
      </c>
    </row>
    <row r="4388">
      <c r="A4388" s="61">
        <v>1.512853059E9</v>
      </c>
      <c r="B4388" s="61">
        <v>1.0</v>
      </c>
      <c r="C4388" s="61">
        <v>826.0</v>
      </c>
      <c r="D4388" s="57" t="s">
        <v>377</v>
      </c>
      <c r="E4388" s="62" t="str">
        <f t="shared" si="1"/>
        <v>Control</v>
      </c>
      <c r="F4388" s="53" t="str">
        <f t="shared" si="2"/>
        <v>Beijing_1</v>
      </c>
      <c r="G4388" s="53">
        <f t="shared" si="3"/>
        <v>0.09576968299</v>
      </c>
    </row>
    <row r="4389">
      <c r="A4389" s="61">
        <v>1.512524209E9</v>
      </c>
      <c r="B4389" s="61">
        <v>1.0</v>
      </c>
      <c r="C4389" s="61">
        <v>873.0</v>
      </c>
      <c r="D4389" s="57" t="s">
        <v>377</v>
      </c>
      <c r="E4389" s="62" t="str">
        <f t="shared" si="1"/>
        <v>Control</v>
      </c>
      <c r="F4389" s="53" t="str">
        <f t="shared" si="2"/>
        <v>Beijing_1</v>
      </c>
      <c r="G4389" s="53">
        <f t="shared" si="3"/>
        <v>0.06417488941</v>
      </c>
    </row>
    <row r="4390">
      <c r="A4390" s="61">
        <v>1.517798035E9</v>
      </c>
      <c r="B4390" s="61">
        <v>1.0</v>
      </c>
      <c r="C4390" s="61">
        <v>1470.0</v>
      </c>
      <c r="D4390" s="57" t="s">
        <v>377</v>
      </c>
      <c r="E4390" s="62" t="str">
        <f t="shared" si="1"/>
        <v>Control</v>
      </c>
      <c r="F4390" s="53" t="str">
        <f t="shared" si="2"/>
        <v>Beijing_1</v>
      </c>
      <c r="G4390" s="53">
        <f t="shared" si="3"/>
        <v>0.2793916555</v>
      </c>
    </row>
    <row r="4391">
      <c r="A4391" s="61">
        <v>1.519902984E9</v>
      </c>
      <c r="B4391" s="61">
        <v>1.0</v>
      </c>
      <c r="C4391" s="61">
        <v>595.0</v>
      </c>
      <c r="D4391" s="57" t="s">
        <v>377</v>
      </c>
      <c r="E4391" s="62" t="str">
        <f t="shared" si="1"/>
        <v>Control</v>
      </c>
      <c r="F4391" s="53" t="str">
        <f t="shared" si="2"/>
        <v>Beijing_1</v>
      </c>
      <c r="G4391" s="53">
        <f t="shared" si="3"/>
        <v>0.7840901417</v>
      </c>
    </row>
    <row r="4392">
      <c r="A4392" s="61">
        <v>1.518132473E9</v>
      </c>
      <c r="B4392" s="61">
        <v>1.0</v>
      </c>
      <c r="C4392" s="61">
        <v>3763.0</v>
      </c>
      <c r="D4392" s="57" t="s">
        <v>377</v>
      </c>
      <c r="E4392" s="62" t="str">
        <f t="shared" si="1"/>
        <v>Control</v>
      </c>
      <c r="F4392" s="53" t="str">
        <f t="shared" si="2"/>
        <v>Beijing_1</v>
      </c>
      <c r="G4392" s="53">
        <f t="shared" si="3"/>
        <v>0.2702648317</v>
      </c>
    </row>
    <row r="4393">
      <c r="A4393" s="61">
        <v>1.514536205E9</v>
      </c>
      <c r="B4393" s="61">
        <v>1.0</v>
      </c>
      <c r="C4393" s="61">
        <v>705.0</v>
      </c>
      <c r="D4393" s="57" t="s">
        <v>377</v>
      </c>
      <c r="E4393" s="62" t="str">
        <f t="shared" si="1"/>
        <v>Control</v>
      </c>
      <c r="F4393" s="53" t="str">
        <f t="shared" si="2"/>
        <v>Beijing_1</v>
      </c>
      <c r="G4393" s="53">
        <f t="shared" si="3"/>
        <v>0.8232284428</v>
      </c>
    </row>
    <row r="4394">
      <c r="A4394" s="61">
        <v>1.512477224E9</v>
      </c>
      <c r="B4394" s="61">
        <v>1.0</v>
      </c>
      <c r="C4394" s="61">
        <v>1110.0</v>
      </c>
      <c r="D4394" s="57" t="s">
        <v>377</v>
      </c>
      <c r="E4394" s="62" t="str">
        <f t="shared" si="1"/>
        <v>Control</v>
      </c>
      <c r="F4394" s="53" t="str">
        <f t="shared" si="2"/>
        <v>Beijing_1</v>
      </c>
      <c r="G4394" s="53">
        <f t="shared" si="3"/>
        <v>0.8684508826</v>
      </c>
    </row>
    <row r="4395">
      <c r="A4395" s="61">
        <v>1.514060426E9</v>
      </c>
      <c r="B4395" s="61">
        <v>1.0</v>
      </c>
      <c r="C4395" s="61">
        <v>2728.0</v>
      </c>
      <c r="D4395" s="57" t="s">
        <v>377</v>
      </c>
      <c r="E4395" s="62" t="str">
        <f t="shared" si="1"/>
        <v>Control</v>
      </c>
      <c r="F4395" s="53" t="str">
        <f t="shared" si="2"/>
        <v>Beijing_1</v>
      </c>
      <c r="G4395" s="53">
        <f t="shared" si="3"/>
        <v>0.01218850278</v>
      </c>
    </row>
    <row r="4396">
      <c r="A4396" s="61">
        <v>1.511252454E9</v>
      </c>
      <c r="B4396" s="61">
        <v>1.0</v>
      </c>
      <c r="C4396" s="61">
        <v>1018.0</v>
      </c>
      <c r="D4396" s="57" t="s">
        <v>377</v>
      </c>
      <c r="E4396" s="62" t="str">
        <f t="shared" si="1"/>
        <v>Control</v>
      </c>
      <c r="F4396" s="53" t="str">
        <f t="shared" si="2"/>
        <v>Beijing_1</v>
      </c>
      <c r="G4396" s="53">
        <f t="shared" si="3"/>
        <v>0.3441858851</v>
      </c>
    </row>
    <row r="4397">
      <c r="A4397" s="61">
        <v>1.513333946E9</v>
      </c>
      <c r="B4397" s="61">
        <v>1.0</v>
      </c>
      <c r="C4397" s="61">
        <v>1815.0</v>
      </c>
      <c r="D4397" s="57" t="s">
        <v>377</v>
      </c>
      <c r="E4397" s="62" t="str">
        <f t="shared" si="1"/>
        <v>Control</v>
      </c>
      <c r="F4397" s="53" t="str">
        <f t="shared" si="2"/>
        <v>Beijing_1</v>
      </c>
      <c r="G4397" s="53">
        <f t="shared" si="3"/>
        <v>0.5936838475</v>
      </c>
    </row>
    <row r="4398">
      <c r="A4398" s="61">
        <v>1.517869089E9</v>
      </c>
      <c r="B4398" s="61">
        <v>1.0</v>
      </c>
      <c r="C4398" s="61">
        <v>1366.0</v>
      </c>
      <c r="D4398" s="57" t="s">
        <v>377</v>
      </c>
      <c r="E4398" s="62" t="str">
        <f t="shared" si="1"/>
        <v>Control</v>
      </c>
      <c r="F4398" s="53" t="str">
        <f t="shared" si="2"/>
        <v>Beijing_1</v>
      </c>
      <c r="G4398" s="53">
        <f t="shared" si="3"/>
        <v>0.1616327288</v>
      </c>
    </row>
    <row r="4399">
      <c r="A4399" s="61">
        <v>1.516986804E9</v>
      </c>
      <c r="B4399" s="61">
        <v>1.0</v>
      </c>
      <c r="C4399" s="61">
        <v>140.0</v>
      </c>
      <c r="D4399" s="57" t="s">
        <v>377</v>
      </c>
      <c r="E4399" s="62" t="str">
        <f t="shared" si="1"/>
        <v>Control</v>
      </c>
      <c r="F4399" s="53" t="str">
        <f t="shared" si="2"/>
        <v>Beijing_1</v>
      </c>
      <c r="G4399" s="53">
        <f t="shared" si="3"/>
        <v>0.6616557025</v>
      </c>
    </row>
    <row r="4400">
      <c r="A4400" s="61">
        <v>1.515272377E9</v>
      </c>
      <c r="B4400" s="61">
        <v>1.0</v>
      </c>
      <c r="C4400" s="61">
        <v>3038.0</v>
      </c>
      <c r="D4400" s="57" t="s">
        <v>377</v>
      </c>
      <c r="E4400" s="62" t="str">
        <f t="shared" si="1"/>
        <v>Control</v>
      </c>
      <c r="F4400" s="53" t="str">
        <f t="shared" si="2"/>
        <v>Beijing_1</v>
      </c>
      <c r="G4400" s="53">
        <f t="shared" si="3"/>
        <v>0.2755221604</v>
      </c>
    </row>
    <row r="4401">
      <c r="A4401" s="61">
        <v>1.519148028E9</v>
      </c>
      <c r="B4401" s="61">
        <v>1.0</v>
      </c>
      <c r="C4401" s="61">
        <v>1492.0</v>
      </c>
      <c r="D4401" s="57" t="s">
        <v>377</v>
      </c>
      <c r="E4401" s="62" t="str">
        <f t="shared" si="1"/>
        <v>Control</v>
      </c>
      <c r="F4401" s="53" t="str">
        <f t="shared" si="2"/>
        <v>Beijing_1</v>
      </c>
      <c r="G4401" s="53">
        <f t="shared" si="3"/>
        <v>0.06653449699</v>
      </c>
    </row>
    <row r="4402">
      <c r="A4402" s="61">
        <v>1.515670486E9</v>
      </c>
      <c r="B4402" s="61">
        <v>1.0</v>
      </c>
      <c r="C4402" s="61">
        <v>1833.0</v>
      </c>
      <c r="D4402" s="57" t="s">
        <v>377</v>
      </c>
      <c r="E4402" s="62" t="str">
        <f t="shared" si="1"/>
        <v>Control</v>
      </c>
      <c r="F4402" s="53" t="str">
        <f t="shared" si="2"/>
        <v>Beijing_1</v>
      </c>
      <c r="G4402" s="53">
        <f t="shared" si="3"/>
        <v>0.1821653245</v>
      </c>
    </row>
    <row r="4403">
      <c r="A4403" s="61">
        <v>1.518233658E9</v>
      </c>
      <c r="B4403" s="61">
        <v>1.0</v>
      </c>
      <c r="C4403" s="61">
        <v>2890.0</v>
      </c>
      <c r="D4403" s="57" t="s">
        <v>377</v>
      </c>
      <c r="E4403" s="62" t="str">
        <f t="shared" si="1"/>
        <v>Control</v>
      </c>
      <c r="F4403" s="53" t="str">
        <f t="shared" si="2"/>
        <v>Beijing_1</v>
      </c>
      <c r="G4403" s="53">
        <f t="shared" si="3"/>
        <v>0.9401963045</v>
      </c>
    </row>
    <row r="4404">
      <c r="A4404" s="61">
        <v>1.518410584E9</v>
      </c>
      <c r="B4404" s="61">
        <v>1.0</v>
      </c>
      <c r="C4404" s="61">
        <v>4342.0</v>
      </c>
      <c r="D4404" s="57" t="s">
        <v>377</v>
      </c>
      <c r="E4404" s="62" t="str">
        <f t="shared" si="1"/>
        <v>Control</v>
      </c>
      <c r="F4404" s="53" t="str">
        <f t="shared" si="2"/>
        <v>Beijing_1</v>
      </c>
      <c r="G4404" s="53">
        <f t="shared" si="3"/>
        <v>0.4264519477</v>
      </c>
    </row>
    <row r="4405">
      <c r="A4405" s="61">
        <v>1.517555357E9</v>
      </c>
      <c r="B4405" s="61">
        <v>1.0</v>
      </c>
      <c r="C4405" s="61">
        <v>1033.0</v>
      </c>
      <c r="D4405" s="57" t="s">
        <v>377</v>
      </c>
      <c r="E4405" s="62" t="str">
        <f t="shared" si="1"/>
        <v>Control</v>
      </c>
      <c r="F4405" s="53" t="str">
        <f t="shared" si="2"/>
        <v>Beijing_1</v>
      </c>
      <c r="G4405" s="53">
        <f t="shared" si="3"/>
        <v>0.1410304779</v>
      </c>
    </row>
    <row r="4406">
      <c r="A4406" s="61">
        <v>1.513343355E9</v>
      </c>
      <c r="B4406" s="61">
        <v>1.0</v>
      </c>
      <c r="C4406" s="61">
        <v>4063.0</v>
      </c>
      <c r="D4406" s="57" t="s">
        <v>377</v>
      </c>
      <c r="E4406" s="62" t="str">
        <f t="shared" si="1"/>
        <v>Control</v>
      </c>
      <c r="F4406" s="53" t="str">
        <f t="shared" si="2"/>
        <v>Beijing_1</v>
      </c>
      <c r="G4406" s="53">
        <f t="shared" si="3"/>
        <v>0.6740900601</v>
      </c>
    </row>
    <row r="4407">
      <c r="A4407" s="61">
        <v>1.519736757E9</v>
      </c>
      <c r="B4407" s="61">
        <v>1.0</v>
      </c>
      <c r="C4407" s="61">
        <v>3111.0</v>
      </c>
      <c r="D4407" s="57" t="s">
        <v>377</v>
      </c>
      <c r="E4407" s="62" t="str">
        <f t="shared" si="1"/>
        <v>Control</v>
      </c>
      <c r="F4407" s="53" t="str">
        <f t="shared" si="2"/>
        <v>Beijing_1</v>
      </c>
      <c r="G4407" s="53">
        <f t="shared" si="3"/>
        <v>0.2864363874</v>
      </c>
    </row>
    <row r="4408">
      <c r="A4408" s="61">
        <v>1.515832646E9</v>
      </c>
      <c r="B4408" s="61">
        <v>1.0</v>
      </c>
      <c r="C4408" s="61">
        <v>205.0</v>
      </c>
      <c r="D4408" s="57" t="s">
        <v>377</v>
      </c>
      <c r="E4408" s="62" t="str">
        <f t="shared" si="1"/>
        <v>Control</v>
      </c>
      <c r="F4408" s="53" t="str">
        <f t="shared" si="2"/>
        <v>Beijing_1</v>
      </c>
      <c r="G4408" s="53">
        <f t="shared" si="3"/>
        <v>0.2505682459</v>
      </c>
    </row>
    <row r="4409">
      <c r="A4409" s="61">
        <v>1.514662738E9</v>
      </c>
      <c r="B4409" s="61">
        <v>1.0</v>
      </c>
      <c r="C4409" s="61">
        <v>2045.0</v>
      </c>
      <c r="D4409" s="57" t="s">
        <v>377</v>
      </c>
      <c r="E4409" s="62" t="str">
        <f t="shared" si="1"/>
        <v>Control</v>
      </c>
      <c r="F4409" s="53" t="str">
        <f t="shared" si="2"/>
        <v>Beijing_1</v>
      </c>
      <c r="G4409" s="53">
        <f t="shared" si="3"/>
        <v>0.319382309</v>
      </c>
    </row>
    <row r="4410">
      <c r="A4410" s="61">
        <v>1.519605079E9</v>
      </c>
      <c r="B4410" s="61">
        <v>1.0</v>
      </c>
      <c r="C4410" s="61">
        <v>1248.0</v>
      </c>
      <c r="D4410" s="57" t="s">
        <v>377</v>
      </c>
      <c r="E4410" s="62" t="str">
        <f t="shared" si="1"/>
        <v>Control</v>
      </c>
      <c r="F4410" s="53" t="str">
        <f t="shared" si="2"/>
        <v>Beijing_1</v>
      </c>
      <c r="G4410" s="53">
        <f t="shared" si="3"/>
        <v>0.4253237028</v>
      </c>
    </row>
    <row r="4411">
      <c r="A4411" s="61">
        <v>1.515957458E9</v>
      </c>
      <c r="B4411" s="61">
        <v>1.0</v>
      </c>
      <c r="C4411" s="61">
        <v>3165.0</v>
      </c>
      <c r="D4411" s="57" t="s">
        <v>377</v>
      </c>
      <c r="E4411" s="62" t="str">
        <f t="shared" si="1"/>
        <v>Control</v>
      </c>
      <c r="F4411" s="53" t="str">
        <f t="shared" si="2"/>
        <v>Beijing_1</v>
      </c>
      <c r="G4411" s="53">
        <f t="shared" si="3"/>
        <v>0.2678989283</v>
      </c>
    </row>
    <row r="4412">
      <c r="A4412" s="61">
        <v>1.513137853E9</v>
      </c>
      <c r="B4412" s="61">
        <v>1.0</v>
      </c>
      <c r="C4412" s="61">
        <v>2499.0</v>
      </c>
      <c r="D4412" s="57" t="s">
        <v>377</v>
      </c>
      <c r="E4412" s="62" t="str">
        <f t="shared" si="1"/>
        <v>Control</v>
      </c>
      <c r="F4412" s="53" t="str">
        <f t="shared" si="2"/>
        <v>Beijing_1</v>
      </c>
      <c r="G4412" s="53">
        <f t="shared" si="3"/>
        <v>0.8347011063</v>
      </c>
    </row>
    <row r="4413">
      <c r="A4413" s="61">
        <v>1.518481673E9</v>
      </c>
      <c r="B4413" s="61">
        <v>1.0</v>
      </c>
      <c r="C4413" s="61">
        <v>1918.0</v>
      </c>
      <c r="D4413" s="57" t="s">
        <v>377</v>
      </c>
      <c r="E4413" s="62" t="str">
        <f t="shared" si="1"/>
        <v>Control</v>
      </c>
      <c r="F4413" s="53" t="str">
        <f t="shared" si="2"/>
        <v>Beijing_1</v>
      </c>
      <c r="G4413" s="53">
        <f t="shared" si="3"/>
        <v>0.6001724372</v>
      </c>
    </row>
    <row r="4414">
      <c r="A4414" s="61">
        <v>1.517486956E9</v>
      </c>
      <c r="B4414" s="61">
        <v>1.0</v>
      </c>
      <c r="C4414" s="61">
        <v>2869.0</v>
      </c>
      <c r="D4414" s="57" t="s">
        <v>377</v>
      </c>
      <c r="E4414" s="62" t="str">
        <f t="shared" si="1"/>
        <v>Control</v>
      </c>
      <c r="F4414" s="53" t="str">
        <f t="shared" si="2"/>
        <v>Beijing_1</v>
      </c>
      <c r="G4414" s="53">
        <f t="shared" si="3"/>
        <v>0.6469308461</v>
      </c>
    </row>
    <row r="4415">
      <c r="A4415" s="61">
        <v>1.511388177E9</v>
      </c>
      <c r="B4415" s="61">
        <v>1.0</v>
      </c>
      <c r="C4415" s="61">
        <v>276.0</v>
      </c>
      <c r="D4415" s="57" t="s">
        <v>377</v>
      </c>
      <c r="E4415" s="62" t="str">
        <f t="shared" si="1"/>
        <v>Control</v>
      </c>
      <c r="F4415" s="53" t="str">
        <f t="shared" si="2"/>
        <v>Beijing_1</v>
      </c>
      <c r="G4415" s="53">
        <f t="shared" si="3"/>
        <v>0.2800092825</v>
      </c>
    </row>
    <row r="4416">
      <c r="A4416" s="61">
        <v>1.519690685E9</v>
      </c>
      <c r="B4416" s="61">
        <v>1.0</v>
      </c>
      <c r="C4416" s="61">
        <v>1175.0</v>
      </c>
      <c r="D4416" s="57" t="s">
        <v>377</v>
      </c>
      <c r="E4416" s="62" t="str">
        <f t="shared" si="1"/>
        <v>Control</v>
      </c>
      <c r="F4416" s="53" t="str">
        <f t="shared" si="2"/>
        <v>Beijing_1</v>
      </c>
      <c r="G4416" s="53">
        <f t="shared" si="3"/>
        <v>0.1861133091</v>
      </c>
    </row>
    <row r="4417">
      <c r="A4417" s="61">
        <v>1.512019308E9</v>
      </c>
      <c r="B4417" s="61">
        <v>1.0</v>
      </c>
      <c r="C4417" s="61">
        <v>1536.0</v>
      </c>
      <c r="D4417" s="57" t="s">
        <v>377</v>
      </c>
      <c r="E4417" s="62" t="str">
        <f t="shared" si="1"/>
        <v>Control</v>
      </c>
      <c r="F4417" s="53" t="str">
        <f t="shared" si="2"/>
        <v>Beijing_1</v>
      </c>
      <c r="G4417" s="53">
        <f t="shared" si="3"/>
        <v>0.7927464404</v>
      </c>
    </row>
    <row r="4418">
      <c r="A4418" s="61">
        <v>1.517414206E9</v>
      </c>
      <c r="B4418" s="61">
        <v>1.0</v>
      </c>
      <c r="C4418" s="61">
        <v>70.0</v>
      </c>
      <c r="D4418" s="57" t="s">
        <v>377</v>
      </c>
      <c r="E4418" s="62" t="str">
        <f t="shared" si="1"/>
        <v>Control</v>
      </c>
      <c r="F4418" s="53" t="str">
        <f t="shared" si="2"/>
        <v>Beijing_1</v>
      </c>
      <c r="G4418" s="53">
        <f t="shared" si="3"/>
        <v>0.2627637193</v>
      </c>
    </row>
    <row r="4419">
      <c r="A4419" s="61">
        <v>1.518048149E9</v>
      </c>
      <c r="B4419" s="61">
        <v>1.0</v>
      </c>
      <c r="C4419" s="61">
        <v>2479.0</v>
      </c>
      <c r="D4419" s="57" t="s">
        <v>377</v>
      </c>
      <c r="E4419" s="62" t="str">
        <f t="shared" si="1"/>
        <v>Control</v>
      </c>
      <c r="F4419" s="53" t="str">
        <f t="shared" si="2"/>
        <v>Beijing_1</v>
      </c>
      <c r="G4419" s="53">
        <f t="shared" si="3"/>
        <v>0.3731877576</v>
      </c>
    </row>
    <row r="4420">
      <c r="A4420" s="61">
        <v>1.513646823E9</v>
      </c>
      <c r="B4420" s="61">
        <v>1.0</v>
      </c>
      <c r="C4420" s="61">
        <v>108.0</v>
      </c>
      <c r="D4420" s="57" t="s">
        <v>377</v>
      </c>
      <c r="E4420" s="62" t="str">
        <f t="shared" si="1"/>
        <v>Control</v>
      </c>
      <c r="F4420" s="53" t="str">
        <f t="shared" si="2"/>
        <v>Beijing_1</v>
      </c>
      <c r="G4420" s="53">
        <f t="shared" si="3"/>
        <v>0.8716678175</v>
      </c>
    </row>
    <row r="4421">
      <c r="A4421" s="61">
        <v>1.519329858E9</v>
      </c>
      <c r="B4421" s="61">
        <v>1.0</v>
      </c>
      <c r="C4421" s="61">
        <v>366.0</v>
      </c>
      <c r="D4421" s="57" t="s">
        <v>377</v>
      </c>
      <c r="E4421" s="62" t="str">
        <f t="shared" si="1"/>
        <v>Control</v>
      </c>
      <c r="F4421" s="53" t="str">
        <f t="shared" si="2"/>
        <v>Beijing_1</v>
      </c>
      <c r="G4421" s="53">
        <f t="shared" si="3"/>
        <v>0.8359879788</v>
      </c>
    </row>
    <row r="4422">
      <c r="A4422" s="61">
        <v>1.518965099E9</v>
      </c>
      <c r="B4422" s="61">
        <v>1.0</v>
      </c>
      <c r="C4422" s="61">
        <v>1469.0</v>
      </c>
      <c r="D4422" s="57" t="s">
        <v>377</v>
      </c>
      <c r="E4422" s="62" t="str">
        <f t="shared" si="1"/>
        <v>Control</v>
      </c>
      <c r="F4422" s="53" t="str">
        <f t="shared" si="2"/>
        <v>Beijing_1</v>
      </c>
      <c r="G4422" s="53">
        <f t="shared" si="3"/>
        <v>0.8825704868</v>
      </c>
    </row>
    <row r="4423">
      <c r="A4423" s="61">
        <v>1.519780455E9</v>
      </c>
      <c r="B4423" s="61">
        <v>1.0</v>
      </c>
      <c r="C4423" s="61">
        <v>5328.0</v>
      </c>
      <c r="D4423" s="57" t="s">
        <v>377</v>
      </c>
      <c r="E4423" s="62" t="str">
        <f t="shared" si="1"/>
        <v>Control</v>
      </c>
      <c r="F4423" s="53" t="str">
        <f t="shared" si="2"/>
        <v>Beijing_1</v>
      </c>
      <c r="G4423" s="53">
        <f t="shared" si="3"/>
        <v>0.5243439671</v>
      </c>
    </row>
    <row r="4424">
      <c r="A4424" s="61">
        <v>1.513255689E9</v>
      </c>
      <c r="B4424" s="61">
        <v>1.0</v>
      </c>
      <c r="C4424" s="61">
        <v>547.0</v>
      </c>
      <c r="D4424" s="57" t="s">
        <v>377</v>
      </c>
      <c r="E4424" s="62" t="str">
        <f t="shared" si="1"/>
        <v>Control</v>
      </c>
      <c r="F4424" s="53" t="str">
        <f t="shared" si="2"/>
        <v>Beijing_1</v>
      </c>
      <c r="G4424" s="53">
        <f t="shared" si="3"/>
        <v>0.9876352337</v>
      </c>
    </row>
    <row r="4425">
      <c r="A4425" s="61">
        <v>1.513446095E9</v>
      </c>
      <c r="B4425" s="61">
        <v>1.0</v>
      </c>
      <c r="C4425" s="61">
        <v>101.0</v>
      </c>
      <c r="D4425" s="57" t="s">
        <v>377</v>
      </c>
      <c r="E4425" s="62" t="str">
        <f t="shared" si="1"/>
        <v>Control</v>
      </c>
      <c r="F4425" s="53" t="str">
        <f t="shared" si="2"/>
        <v>Beijing_1</v>
      </c>
      <c r="G4425" s="53">
        <f t="shared" si="3"/>
        <v>0.2722652763</v>
      </c>
    </row>
    <row r="4426">
      <c r="A4426" s="61">
        <v>1.512673998E9</v>
      </c>
      <c r="B4426" s="61">
        <v>1.0</v>
      </c>
      <c r="C4426" s="61">
        <v>2891.0</v>
      </c>
      <c r="D4426" s="57" t="s">
        <v>377</v>
      </c>
      <c r="E4426" s="62" t="str">
        <f t="shared" si="1"/>
        <v>Control</v>
      </c>
      <c r="F4426" s="53" t="str">
        <f t="shared" si="2"/>
        <v>Beijing_1</v>
      </c>
      <c r="G4426" s="53">
        <f t="shared" si="3"/>
        <v>0.3068697247</v>
      </c>
    </row>
    <row r="4427">
      <c r="A4427" s="61">
        <v>1.513485455E9</v>
      </c>
      <c r="B4427" s="61">
        <v>1.0</v>
      </c>
      <c r="C4427" s="61">
        <v>3780.0</v>
      </c>
      <c r="D4427" s="57" t="s">
        <v>377</v>
      </c>
      <c r="E4427" s="62" t="str">
        <f t="shared" si="1"/>
        <v>Control</v>
      </c>
      <c r="F4427" s="53" t="str">
        <f t="shared" si="2"/>
        <v>Beijing_1</v>
      </c>
      <c r="G4427" s="53">
        <f t="shared" si="3"/>
        <v>0.06459523133</v>
      </c>
    </row>
    <row r="4428">
      <c r="A4428" s="61">
        <v>1.513360324E9</v>
      </c>
      <c r="B4428" s="61">
        <v>1.0</v>
      </c>
      <c r="C4428" s="61">
        <v>2043.0</v>
      </c>
      <c r="D4428" s="57" t="s">
        <v>377</v>
      </c>
      <c r="E4428" s="62" t="str">
        <f t="shared" si="1"/>
        <v>Control</v>
      </c>
      <c r="F4428" s="53" t="str">
        <f t="shared" si="2"/>
        <v>Beijing_1</v>
      </c>
      <c r="G4428" s="53">
        <f t="shared" si="3"/>
        <v>0.467129218</v>
      </c>
    </row>
    <row r="4429">
      <c r="A4429" s="61">
        <v>1.513673086E9</v>
      </c>
      <c r="B4429" s="61">
        <v>1.0</v>
      </c>
      <c r="C4429" s="61">
        <v>1396.0</v>
      </c>
      <c r="D4429" s="57" t="s">
        <v>377</v>
      </c>
      <c r="E4429" s="62" t="str">
        <f t="shared" si="1"/>
        <v>Control</v>
      </c>
      <c r="F4429" s="53" t="str">
        <f t="shared" si="2"/>
        <v>Beijing_1</v>
      </c>
      <c r="G4429" s="53">
        <f t="shared" si="3"/>
        <v>0.5009692838</v>
      </c>
    </row>
    <row r="4430">
      <c r="A4430" s="61">
        <v>1.516793627E9</v>
      </c>
      <c r="B4430" s="61">
        <v>1.0</v>
      </c>
      <c r="C4430" s="61">
        <v>784.0</v>
      </c>
      <c r="D4430" s="57" t="s">
        <v>377</v>
      </c>
      <c r="E4430" s="62" t="str">
        <f t="shared" si="1"/>
        <v>Control</v>
      </c>
      <c r="F4430" s="53" t="str">
        <f t="shared" si="2"/>
        <v>Beijing_1</v>
      </c>
      <c r="G4430" s="53">
        <f t="shared" si="3"/>
        <v>0.643333118</v>
      </c>
    </row>
    <row r="4431">
      <c r="A4431" s="61">
        <v>1.519384357E9</v>
      </c>
      <c r="B4431" s="61">
        <v>1.0</v>
      </c>
      <c r="C4431" s="61">
        <v>2122.0</v>
      </c>
      <c r="D4431" s="57" t="s">
        <v>377</v>
      </c>
      <c r="E4431" s="62" t="str">
        <f t="shared" si="1"/>
        <v>Control</v>
      </c>
      <c r="F4431" s="53" t="str">
        <f t="shared" si="2"/>
        <v>Beijing_1</v>
      </c>
      <c r="G4431" s="53">
        <f t="shared" si="3"/>
        <v>0.776789875</v>
      </c>
    </row>
    <row r="4432">
      <c r="A4432" s="61">
        <v>1.519967796E9</v>
      </c>
      <c r="B4432" s="61">
        <v>1.0</v>
      </c>
      <c r="C4432" s="61">
        <v>2863.0</v>
      </c>
      <c r="D4432" s="57" t="s">
        <v>377</v>
      </c>
      <c r="E4432" s="62" t="str">
        <f t="shared" si="1"/>
        <v>Control</v>
      </c>
      <c r="F4432" s="53" t="str">
        <f t="shared" si="2"/>
        <v>Beijing_1</v>
      </c>
      <c r="G4432" s="53">
        <f t="shared" si="3"/>
        <v>0.4167296095</v>
      </c>
    </row>
    <row r="4433">
      <c r="A4433" s="61">
        <v>1.511765826E9</v>
      </c>
      <c r="B4433" s="61">
        <v>1.0</v>
      </c>
      <c r="C4433" s="61">
        <v>1773.0</v>
      </c>
      <c r="D4433" s="57" t="s">
        <v>377</v>
      </c>
      <c r="E4433" s="62" t="str">
        <f t="shared" si="1"/>
        <v>Control</v>
      </c>
      <c r="F4433" s="53" t="str">
        <f t="shared" si="2"/>
        <v>Beijing_1</v>
      </c>
      <c r="G4433" s="53">
        <f t="shared" si="3"/>
        <v>0.8159461104</v>
      </c>
    </row>
    <row r="4434">
      <c r="A4434" s="61">
        <v>1.511675306E9</v>
      </c>
      <c r="B4434" s="61">
        <v>1.0</v>
      </c>
      <c r="C4434" s="61">
        <v>2599.0</v>
      </c>
      <c r="D4434" s="57" t="s">
        <v>377</v>
      </c>
      <c r="E4434" s="62" t="str">
        <f t="shared" si="1"/>
        <v>Control</v>
      </c>
      <c r="F4434" s="53" t="str">
        <f t="shared" si="2"/>
        <v>Beijing_1</v>
      </c>
      <c r="G4434" s="53">
        <f t="shared" si="3"/>
        <v>0.502114297</v>
      </c>
    </row>
    <row r="4435">
      <c r="A4435" s="61">
        <v>1.517532354E9</v>
      </c>
      <c r="B4435" s="61">
        <v>1.0</v>
      </c>
      <c r="C4435" s="61">
        <v>1270.0</v>
      </c>
      <c r="D4435" s="57" t="s">
        <v>377</v>
      </c>
      <c r="E4435" s="62" t="str">
        <f t="shared" si="1"/>
        <v>Control</v>
      </c>
      <c r="F4435" s="53" t="str">
        <f t="shared" si="2"/>
        <v>Beijing_1</v>
      </c>
      <c r="G4435" s="53">
        <f t="shared" si="3"/>
        <v>0.3844229751</v>
      </c>
    </row>
    <row r="4436">
      <c r="A4436" s="61">
        <v>1.514482479E9</v>
      </c>
      <c r="B4436" s="61">
        <v>1.0</v>
      </c>
      <c r="C4436" s="61">
        <v>2311.0</v>
      </c>
      <c r="D4436" s="57" t="s">
        <v>377</v>
      </c>
      <c r="E4436" s="62" t="str">
        <f t="shared" si="1"/>
        <v>Control</v>
      </c>
      <c r="F4436" s="53" t="str">
        <f t="shared" si="2"/>
        <v>Beijing_1</v>
      </c>
      <c r="G4436" s="53">
        <f t="shared" si="3"/>
        <v>0.5146714306</v>
      </c>
    </row>
    <row r="4437">
      <c r="A4437" s="61">
        <v>1.516865004E9</v>
      </c>
      <c r="B4437" s="61">
        <v>1.0</v>
      </c>
      <c r="C4437" s="61">
        <v>2895.0</v>
      </c>
      <c r="D4437" s="57" t="s">
        <v>377</v>
      </c>
      <c r="E4437" s="62" t="str">
        <f t="shared" si="1"/>
        <v>Control</v>
      </c>
      <c r="F4437" s="53" t="str">
        <f t="shared" si="2"/>
        <v>Beijing_1</v>
      </c>
      <c r="G4437" s="53">
        <f t="shared" si="3"/>
        <v>0.517260045</v>
      </c>
    </row>
    <row r="4438">
      <c r="A4438" s="61">
        <v>1.514185579E9</v>
      </c>
      <c r="B4438" s="61">
        <v>1.0</v>
      </c>
      <c r="C4438" s="61">
        <v>2666.0</v>
      </c>
      <c r="D4438" s="57" t="s">
        <v>377</v>
      </c>
      <c r="E4438" s="62" t="str">
        <f t="shared" si="1"/>
        <v>Control</v>
      </c>
      <c r="F4438" s="53" t="str">
        <f t="shared" si="2"/>
        <v>Beijing_1</v>
      </c>
      <c r="G4438" s="53">
        <f t="shared" si="3"/>
        <v>0.2815069507</v>
      </c>
    </row>
    <row r="4439">
      <c r="A4439" s="61">
        <v>1.515001165E9</v>
      </c>
      <c r="B4439" s="61">
        <v>1.0</v>
      </c>
      <c r="C4439" s="61">
        <v>531.0</v>
      </c>
      <c r="D4439" s="57" t="s">
        <v>377</v>
      </c>
      <c r="E4439" s="62" t="str">
        <f t="shared" si="1"/>
        <v>Control</v>
      </c>
      <c r="F4439" s="53" t="str">
        <f t="shared" si="2"/>
        <v>Beijing_1</v>
      </c>
      <c r="G4439" s="53">
        <f t="shared" si="3"/>
        <v>0.7677908205</v>
      </c>
    </row>
    <row r="4440">
      <c r="A4440" s="61">
        <v>1.512710633E9</v>
      </c>
      <c r="B4440" s="61">
        <v>1.0</v>
      </c>
      <c r="C4440" s="61">
        <v>2610.0</v>
      </c>
      <c r="D4440" s="57" t="s">
        <v>377</v>
      </c>
      <c r="E4440" s="62" t="str">
        <f t="shared" si="1"/>
        <v>Control</v>
      </c>
      <c r="F4440" s="53" t="str">
        <f t="shared" si="2"/>
        <v>Beijing_1</v>
      </c>
      <c r="G4440" s="53">
        <f t="shared" si="3"/>
        <v>0.5000500438</v>
      </c>
    </row>
    <row r="4441">
      <c r="A4441" s="61">
        <v>1.514492145E9</v>
      </c>
      <c r="B4441" s="61">
        <v>1.0</v>
      </c>
      <c r="C4441" s="61">
        <v>2891.0</v>
      </c>
      <c r="D4441" s="57" t="s">
        <v>377</v>
      </c>
      <c r="E4441" s="62" t="str">
        <f t="shared" si="1"/>
        <v>Control</v>
      </c>
      <c r="F4441" s="53" t="str">
        <f t="shared" si="2"/>
        <v>Beijing_1</v>
      </c>
      <c r="G4441" s="53">
        <f t="shared" si="3"/>
        <v>0.5801053684</v>
      </c>
    </row>
    <row r="4442">
      <c r="A4442" s="61">
        <v>1.514953777E9</v>
      </c>
      <c r="B4442" s="61">
        <v>1.0</v>
      </c>
      <c r="C4442" s="61">
        <v>997.0</v>
      </c>
      <c r="D4442" s="57" t="s">
        <v>377</v>
      </c>
      <c r="E4442" s="62" t="str">
        <f t="shared" si="1"/>
        <v>Control</v>
      </c>
      <c r="F4442" s="53" t="str">
        <f t="shared" si="2"/>
        <v>Beijing_1</v>
      </c>
      <c r="G4442" s="53">
        <f t="shared" si="3"/>
        <v>0.2555103227</v>
      </c>
    </row>
    <row r="4443">
      <c r="A4443" s="61">
        <v>1.517637216E9</v>
      </c>
      <c r="B4443" s="61">
        <v>1.0</v>
      </c>
      <c r="C4443" s="61">
        <v>1215.0</v>
      </c>
      <c r="D4443" s="57" t="s">
        <v>377</v>
      </c>
      <c r="E4443" s="62" t="str">
        <f t="shared" si="1"/>
        <v>Control</v>
      </c>
      <c r="F4443" s="53" t="str">
        <f t="shared" si="2"/>
        <v>Beijing_1</v>
      </c>
      <c r="G4443" s="53">
        <f t="shared" si="3"/>
        <v>0.2637378277</v>
      </c>
    </row>
    <row r="4444">
      <c r="A4444" s="61">
        <v>1.518229638E9</v>
      </c>
      <c r="B4444" s="61">
        <v>1.0</v>
      </c>
      <c r="C4444" s="61">
        <v>794.0</v>
      </c>
      <c r="D4444" s="57" t="s">
        <v>377</v>
      </c>
      <c r="E4444" s="62" t="str">
        <f t="shared" si="1"/>
        <v>Control</v>
      </c>
      <c r="F4444" s="53" t="str">
        <f t="shared" si="2"/>
        <v>Beijing_1</v>
      </c>
      <c r="G4444" s="53">
        <f t="shared" si="3"/>
        <v>0.4358117312</v>
      </c>
    </row>
    <row r="4445">
      <c r="A4445" s="61">
        <v>1.517762725E9</v>
      </c>
      <c r="B4445" s="61">
        <v>1.0</v>
      </c>
      <c r="C4445" s="61">
        <v>686.0</v>
      </c>
      <c r="D4445" s="57" t="s">
        <v>377</v>
      </c>
      <c r="E4445" s="62" t="str">
        <f t="shared" si="1"/>
        <v>Control</v>
      </c>
      <c r="F4445" s="53" t="str">
        <f t="shared" si="2"/>
        <v>Beijing_1</v>
      </c>
      <c r="G4445" s="53">
        <f t="shared" si="3"/>
        <v>0.4623185088</v>
      </c>
    </row>
    <row r="4446">
      <c r="A4446" s="61">
        <v>1.512323818E9</v>
      </c>
      <c r="B4446" s="61">
        <v>1.0</v>
      </c>
      <c r="C4446" s="61">
        <v>1210.0</v>
      </c>
      <c r="D4446" s="57" t="s">
        <v>377</v>
      </c>
      <c r="E4446" s="62" t="str">
        <f t="shared" si="1"/>
        <v>Control</v>
      </c>
      <c r="F4446" s="53" t="str">
        <f t="shared" si="2"/>
        <v>Beijing_1</v>
      </c>
      <c r="G4446" s="53">
        <f t="shared" si="3"/>
        <v>0.031326027</v>
      </c>
    </row>
    <row r="4447">
      <c r="A4447" s="61">
        <v>1.514006739E9</v>
      </c>
      <c r="B4447" s="61">
        <v>1.0</v>
      </c>
      <c r="C4447" s="61">
        <v>5027.0</v>
      </c>
      <c r="D4447" s="57" t="s">
        <v>377</v>
      </c>
      <c r="E4447" s="62" t="str">
        <f t="shared" si="1"/>
        <v>Control</v>
      </c>
      <c r="F4447" s="53" t="str">
        <f t="shared" si="2"/>
        <v>Beijing_1</v>
      </c>
      <c r="G4447" s="53">
        <f t="shared" si="3"/>
        <v>0.8321075293</v>
      </c>
    </row>
    <row r="4448">
      <c r="A4448" s="61">
        <v>1.512148304E9</v>
      </c>
      <c r="B4448" s="61">
        <v>1.0</v>
      </c>
      <c r="C4448" s="61">
        <v>778.0</v>
      </c>
      <c r="D4448" s="57" t="s">
        <v>377</v>
      </c>
      <c r="E4448" s="62" t="str">
        <f t="shared" si="1"/>
        <v>Control</v>
      </c>
      <c r="F4448" s="53" t="str">
        <f t="shared" si="2"/>
        <v>Beijing_1</v>
      </c>
      <c r="G4448" s="53">
        <f t="shared" si="3"/>
        <v>0.7378700077</v>
      </c>
    </row>
    <row r="4449">
      <c r="A4449" s="61">
        <v>1.513959153E9</v>
      </c>
      <c r="B4449" s="61">
        <v>1.0</v>
      </c>
      <c r="C4449" s="61">
        <v>1150.0</v>
      </c>
      <c r="D4449" s="57" t="s">
        <v>377</v>
      </c>
      <c r="E4449" s="62" t="str">
        <f t="shared" si="1"/>
        <v>Control</v>
      </c>
      <c r="F4449" s="53" t="str">
        <f t="shared" si="2"/>
        <v>Beijing_1</v>
      </c>
      <c r="G4449" s="53">
        <f t="shared" si="3"/>
        <v>0.6368248344</v>
      </c>
    </row>
    <row r="4450">
      <c r="A4450" s="61">
        <v>1.513232385E9</v>
      </c>
      <c r="B4450" s="61">
        <v>1.0</v>
      </c>
      <c r="C4450" s="61">
        <v>480.0</v>
      </c>
      <c r="D4450" s="57" t="s">
        <v>377</v>
      </c>
      <c r="E4450" s="62" t="str">
        <f t="shared" si="1"/>
        <v>Control</v>
      </c>
      <c r="F4450" s="53" t="str">
        <f t="shared" si="2"/>
        <v>Beijing_1</v>
      </c>
      <c r="G4450" s="53">
        <f t="shared" si="3"/>
        <v>0.9575050886</v>
      </c>
    </row>
    <row r="4451">
      <c r="A4451" s="61">
        <v>1.513734044E9</v>
      </c>
      <c r="B4451" s="61">
        <v>1.0</v>
      </c>
      <c r="C4451" s="61">
        <v>1028.0</v>
      </c>
      <c r="D4451" s="57" t="s">
        <v>377</v>
      </c>
      <c r="E4451" s="62" t="str">
        <f t="shared" si="1"/>
        <v>Control</v>
      </c>
      <c r="F4451" s="53" t="str">
        <f t="shared" si="2"/>
        <v>Beijing_1</v>
      </c>
      <c r="G4451" s="53">
        <f t="shared" si="3"/>
        <v>0.7050166523</v>
      </c>
    </row>
    <row r="4452">
      <c r="A4452" s="61">
        <v>1.515174404E9</v>
      </c>
      <c r="B4452" s="61">
        <v>1.0</v>
      </c>
      <c r="C4452" s="61">
        <v>1873.0</v>
      </c>
      <c r="D4452" s="57" t="s">
        <v>377</v>
      </c>
      <c r="E4452" s="62" t="str">
        <f t="shared" si="1"/>
        <v>Control</v>
      </c>
      <c r="F4452" s="53" t="str">
        <f t="shared" si="2"/>
        <v>Beijing_1</v>
      </c>
      <c r="G4452" s="53">
        <f t="shared" si="3"/>
        <v>0.9285079938</v>
      </c>
    </row>
    <row r="4453">
      <c r="A4453" s="61">
        <v>1.519460588E9</v>
      </c>
      <c r="B4453" s="61">
        <v>1.0</v>
      </c>
      <c r="C4453" s="61">
        <v>3174.0</v>
      </c>
      <c r="D4453" s="57" t="s">
        <v>377</v>
      </c>
      <c r="E4453" s="62" t="str">
        <f t="shared" si="1"/>
        <v>Control</v>
      </c>
      <c r="F4453" s="53" t="str">
        <f t="shared" si="2"/>
        <v>Beijing_1</v>
      </c>
      <c r="G4453" s="53">
        <f t="shared" si="3"/>
        <v>0.3464871239</v>
      </c>
    </row>
    <row r="4454">
      <c r="A4454" s="61">
        <v>1.519658929E9</v>
      </c>
      <c r="B4454" s="61">
        <v>1.0</v>
      </c>
      <c r="C4454" s="61">
        <v>3356.0</v>
      </c>
      <c r="D4454" s="57" t="s">
        <v>377</v>
      </c>
      <c r="E4454" s="62" t="str">
        <f t="shared" si="1"/>
        <v>Control</v>
      </c>
      <c r="F4454" s="53" t="str">
        <f t="shared" si="2"/>
        <v>Beijing_1</v>
      </c>
      <c r="G4454" s="53">
        <f t="shared" si="3"/>
        <v>0.2324094104</v>
      </c>
    </row>
    <row r="4455">
      <c r="A4455" s="61">
        <v>1.514356216E9</v>
      </c>
      <c r="B4455" s="61">
        <v>1.0</v>
      </c>
      <c r="C4455" s="61">
        <v>1755.0</v>
      </c>
      <c r="D4455" s="57" t="s">
        <v>377</v>
      </c>
      <c r="E4455" s="62" t="str">
        <f t="shared" si="1"/>
        <v>Control</v>
      </c>
      <c r="F4455" s="53" t="str">
        <f t="shared" si="2"/>
        <v>Beijing_1</v>
      </c>
      <c r="G4455" s="53">
        <f t="shared" si="3"/>
        <v>0.3743301052</v>
      </c>
    </row>
    <row r="4456">
      <c r="A4456" s="61">
        <v>1.516764994E9</v>
      </c>
      <c r="B4456" s="61">
        <v>1.0</v>
      </c>
      <c r="C4456" s="61">
        <v>4073.0</v>
      </c>
      <c r="D4456" s="57" t="s">
        <v>377</v>
      </c>
      <c r="E4456" s="62" t="str">
        <f t="shared" si="1"/>
        <v>Control</v>
      </c>
      <c r="F4456" s="53" t="str">
        <f t="shared" si="2"/>
        <v>Beijing_1</v>
      </c>
      <c r="G4456" s="53">
        <f t="shared" si="3"/>
        <v>0.6942975946</v>
      </c>
    </row>
    <row r="4457">
      <c r="A4457" s="61">
        <v>1.517085518E9</v>
      </c>
      <c r="B4457" s="61">
        <v>1.0</v>
      </c>
      <c r="C4457" s="61">
        <v>1855.0</v>
      </c>
      <c r="D4457" s="57" t="s">
        <v>377</v>
      </c>
      <c r="E4457" s="62" t="str">
        <f t="shared" si="1"/>
        <v>Control</v>
      </c>
      <c r="F4457" s="53" t="str">
        <f t="shared" si="2"/>
        <v>Beijing_1</v>
      </c>
      <c r="G4457" s="53">
        <f t="shared" si="3"/>
        <v>0.896205282</v>
      </c>
    </row>
    <row r="4458">
      <c r="A4458" s="61">
        <v>1.515238507E9</v>
      </c>
      <c r="B4458" s="61">
        <v>1.0</v>
      </c>
      <c r="C4458" s="61">
        <v>488.0</v>
      </c>
      <c r="D4458" s="57" t="s">
        <v>377</v>
      </c>
      <c r="E4458" s="62" t="str">
        <f t="shared" si="1"/>
        <v>Control</v>
      </c>
      <c r="F4458" s="53" t="str">
        <f t="shared" si="2"/>
        <v>Beijing_1</v>
      </c>
      <c r="G4458" s="53">
        <f t="shared" si="3"/>
        <v>0.7878474782</v>
      </c>
    </row>
    <row r="4459">
      <c r="A4459" s="61">
        <v>1.512485979E9</v>
      </c>
      <c r="B4459" s="61">
        <v>1.0</v>
      </c>
      <c r="C4459" s="61">
        <v>533.0</v>
      </c>
      <c r="D4459" s="57" t="s">
        <v>377</v>
      </c>
      <c r="E4459" s="62" t="str">
        <f t="shared" si="1"/>
        <v>Control</v>
      </c>
      <c r="F4459" s="53" t="str">
        <f t="shared" si="2"/>
        <v>Beijing_1</v>
      </c>
      <c r="G4459" s="53">
        <f t="shared" si="3"/>
        <v>0.4182212998</v>
      </c>
    </row>
    <row r="4460">
      <c r="A4460" s="61">
        <v>1.514301843E9</v>
      </c>
      <c r="B4460" s="61">
        <v>1.0</v>
      </c>
      <c r="C4460" s="61">
        <v>931.0</v>
      </c>
      <c r="D4460" s="57" t="s">
        <v>377</v>
      </c>
      <c r="E4460" s="62" t="str">
        <f t="shared" si="1"/>
        <v>Control</v>
      </c>
      <c r="F4460" s="53" t="str">
        <f t="shared" si="2"/>
        <v>Beijing_1</v>
      </c>
      <c r="G4460" s="53">
        <f t="shared" si="3"/>
        <v>0.1070864947</v>
      </c>
    </row>
    <row r="4461">
      <c r="A4461" s="61">
        <v>1.513885119E9</v>
      </c>
      <c r="B4461" s="61">
        <v>1.0</v>
      </c>
      <c r="C4461" s="61">
        <v>1629.0</v>
      </c>
      <c r="D4461" s="57" t="s">
        <v>377</v>
      </c>
      <c r="E4461" s="62" t="str">
        <f t="shared" si="1"/>
        <v>Control</v>
      </c>
      <c r="F4461" s="53" t="str">
        <f t="shared" si="2"/>
        <v>Beijing_1</v>
      </c>
      <c r="G4461" s="53">
        <f t="shared" si="3"/>
        <v>0.5207504714</v>
      </c>
    </row>
    <row r="4462">
      <c r="A4462" s="61">
        <v>1.518892266E9</v>
      </c>
      <c r="B4462" s="61">
        <v>1.0</v>
      </c>
      <c r="C4462" s="61">
        <v>2800.0</v>
      </c>
      <c r="D4462" s="57" t="s">
        <v>377</v>
      </c>
      <c r="E4462" s="62" t="str">
        <f t="shared" si="1"/>
        <v>Control</v>
      </c>
      <c r="F4462" s="53" t="str">
        <f t="shared" si="2"/>
        <v>Beijing_1</v>
      </c>
      <c r="G4462" s="53">
        <f t="shared" si="3"/>
        <v>0.5041891282</v>
      </c>
    </row>
    <row r="4463">
      <c r="A4463" s="61">
        <v>1.512840434E9</v>
      </c>
      <c r="B4463" s="61">
        <v>1.0</v>
      </c>
      <c r="C4463" s="61">
        <v>2911.0</v>
      </c>
      <c r="D4463" s="57" t="s">
        <v>377</v>
      </c>
      <c r="E4463" s="62" t="str">
        <f t="shared" si="1"/>
        <v>Control</v>
      </c>
      <c r="F4463" s="53" t="str">
        <f t="shared" si="2"/>
        <v>Beijing_1</v>
      </c>
      <c r="G4463" s="53">
        <f t="shared" si="3"/>
        <v>0.7194609994</v>
      </c>
    </row>
    <row r="4464">
      <c r="A4464" s="61">
        <v>1.512161269E9</v>
      </c>
      <c r="B4464" s="61">
        <v>1.0</v>
      </c>
      <c r="C4464" s="61">
        <v>730.0</v>
      </c>
      <c r="D4464" s="57" t="s">
        <v>377</v>
      </c>
      <c r="E4464" s="62" t="str">
        <f t="shared" si="1"/>
        <v>Control</v>
      </c>
      <c r="F4464" s="53" t="str">
        <f t="shared" si="2"/>
        <v>Beijing_1</v>
      </c>
      <c r="G4464" s="53">
        <f t="shared" si="3"/>
        <v>0.8011743305</v>
      </c>
    </row>
    <row r="4465">
      <c r="A4465" s="61">
        <v>1.518949593E9</v>
      </c>
      <c r="B4465" s="61">
        <v>1.0</v>
      </c>
      <c r="C4465" s="61">
        <v>2208.0</v>
      </c>
      <c r="D4465" s="57" t="s">
        <v>377</v>
      </c>
      <c r="E4465" s="62" t="str">
        <f t="shared" si="1"/>
        <v>Control</v>
      </c>
      <c r="F4465" s="53" t="str">
        <f t="shared" si="2"/>
        <v>Beijing_1</v>
      </c>
      <c r="G4465" s="53">
        <f t="shared" si="3"/>
        <v>0.4966986383</v>
      </c>
    </row>
    <row r="4466">
      <c r="A4466" s="61">
        <v>1.518245774E9</v>
      </c>
      <c r="B4466" s="61">
        <v>1.0</v>
      </c>
      <c r="C4466" s="61">
        <v>2800.0</v>
      </c>
      <c r="D4466" s="57" t="s">
        <v>377</v>
      </c>
      <c r="E4466" s="62" t="str">
        <f t="shared" si="1"/>
        <v>Control</v>
      </c>
      <c r="F4466" s="53" t="str">
        <f t="shared" si="2"/>
        <v>Beijing_1</v>
      </c>
      <c r="G4466" s="53">
        <f t="shared" si="3"/>
        <v>0.9509595469</v>
      </c>
    </row>
    <row r="4467">
      <c r="A4467" s="61">
        <v>1.516994018E9</v>
      </c>
      <c r="B4467" s="61">
        <v>1.0</v>
      </c>
      <c r="C4467" s="61">
        <v>1284.0</v>
      </c>
      <c r="D4467" s="57" t="s">
        <v>377</v>
      </c>
      <c r="E4467" s="62" t="str">
        <f t="shared" si="1"/>
        <v>Control</v>
      </c>
      <c r="F4467" s="53" t="str">
        <f t="shared" si="2"/>
        <v>Beijing_1</v>
      </c>
      <c r="G4467" s="53">
        <f t="shared" si="3"/>
        <v>0.0860851539</v>
      </c>
    </row>
    <row r="4468">
      <c r="A4468" s="61">
        <v>1.519961027E9</v>
      </c>
      <c r="B4468" s="61">
        <v>1.0</v>
      </c>
      <c r="C4468" s="61">
        <v>1365.0</v>
      </c>
      <c r="D4468" s="57" t="s">
        <v>377</v>
      </c>
      <c r="E4468" s="62" t="str">
        <f t="shared" si="1"/>
        <v>Control</v>
      </c>
      <c r="F4468" s="53" t="str">
        <f t="shared" si="2"/>
        <v>Beijing_1</v>
      </c>
      <c r="G4468" s="53">
        <f t="shared" si="3"/>
        <v>0.4906195896</v>
      </c>
    </row>
    <row r="4469">
      <c r="A4469" s="61">
        <v>1.516267948E9</v>
      </c>
      <c r="B4469" s="61">
        <v>1.0</v>
      </c>
      <c r="C4469" s="61">
        <v>4786.0</v>
      </c>
      <c r="D4469" s="57" t="s">
        <v>377</v>
      </c>
      <c r="E4469" s="62" t="str">
        <f t="shared" si="1"/>
        <v>Control</v>
      </c>
      <c r="F4469" s="53" t="str">
        <f t="shared" si="2"/>
        <v>Beijing_1</v>
      </c>
      <c r="G4469" s="53">
        <f t="shared" si="3"/>
        <v>0.7029621407</v>
      </c>
    </row>
    <row r="4470">
      <c r="A4470" s="61">
        <v>1.513682539E9</v>
      </c>
      <c r="B4470" s="61">
        <v>1.0</v>
      </c>
      <c r="C4470" s="61">
        <v>3800.0</v>
      </c>
      <c r="D4470" s="57" t="s">
        <v>377</v>
      </c>
      <c r="E4470" s="62" t="str">
        <f t="shared" si="1"/>
        <v>Control</v>
      </c>
      <c r="F4470" s="53" t="str">
        <f t="shared" si="2"/>
        <v>Beijing_1</v>
      </c>
      <c r="G4470" s="53">
        <f t="shared" si="3"/>
        <v>0.6408582492</v>
      </c>
    </row>
    <row r="4471">
      <c r="A4471" s="61">
        <v>1.519217439E9</v>
      </c>
      <c r="B4471" s="61">
        <v>1.0</v>
      </c>
      <c r="C4471" s="61">
        <v>2390.0</v>
      </c>
      <c r="D4471" s="57" t="s">
        <v>377</v>
      </c>
      <c r="E4471" s="62" t="str">
        <f t="shared" si="1"/>
        <v>Control</v>
      </c>
      <c r="F4471" s="53" t="str">
        <f t="shared" si="2"/>
        <v>Beijing_1</v>
      </c>
      <c r="G4471" s="53">
        <f t="shared" si="3"/>
        <v>0.1493501828</v>
      </c>
    </row>
    <row r="4472">
      <c r="A4472" s="61">
        <v>1.514792769E9</v>
      </c>
      <c r="B4472" s="61">
        <v>1.0</v>
      </c>
      <c r="C4472" s="61">
        <v>1006.0</v>
      </c>
      <c r="D4472" s="57" t="s">
        <v>377</v>
      </c>
      <c r="E4472" s="62" t="str">
        <f t="shared" si="1"/>
        <v>Control</v>
      </c>
      <c r="F4472" s="53" t="str">
        <f t="shared" si="2"/>
        <v>Beijing_1</v>
      </c>
      <c r="G4472" s="53">
        <f t="shared" si="3"/>
        <v>0.4576893602</v>
      </c>
    </row>
    <row r="4473">
      <c r="A4473" s="61">
        <v>1.513982833E9</v>
      </c>
      <c r="B4473" s="61">
        <v>1.0</v>
      </c>
      <c r="C4473" s="61">
        <v>1718.0</v>
      </c>
      <c r="D4473" s="57" t="s">
        <v>377</v>
      </c>
      <c r="E4473" s="62" t="str">
        <f t="shared" si="1"/>
        <v>Control</v>
      </c>
      <c r="F4473" s="53" t="str">
        <f t="shared" si="2"/>
        <v>Beijing_1</v>
      </c>
      <c r="G4473" s="53">
        <f t="shared" si="3"/>
        <v>0.2768001492</v>
      </c>
    </row>
    <row r="4474">
      <c r="A4474" s="61">
        <v>1.513567766E9</v>
      </c>
      <c r="B4474" s="61">
        <v>1.0</v>
      </c>
      <c r="C4474" s="61">
        <v>2528.0</v>
      </c>
      <c r="D4474" s="57" t="s">
        <v>377</v>
      </c>
      <c r="E4474" s="62" t="str">
        <f t="shared" si="1"/>
        <v>Control</v>
      </c>
      <c r="F4474" s="53" t="str">
        <f t="shared" si="2"/>
        <v>Beijing_1</v>
      </c>
      <c r="G4474" s="53">
        <f t="shared" si="3"/>
        <v>0.7353437588</v>
      </c>
    </row>
    <row r="4475">
      <c r="A4475" s="61">
        <v>1.516773949E9</v>
      </c>
      <c r="B4475" s="61">
        <v>1.0</v>
      </c>
      <c r="C4475" s="61">
        <v>2845.0</v>
      </c>
      <c r="D4475" s="57" t="s">
        <v>377</v>
      </c>
      <c r="E4475" s="62" t="str">
        <f t="shared" si="1"/>
        <v>Control</v>
      </c>
      <c r="F4475" s="53" t="str">
        <f t="shared" si="2"/>
        <v>Beijing_1</v>
      </c>
      <c r="G4475" s="53">
        <f t="shared" si="3"/>
        <v>0.6843921446</v>
      </c>
    </row>
    <row r="4476">
      <c r="A4476" s="61">
        <v>1.514988986E9</v>
      </c>
      <c r="B4476" s="61">
        <v>1.0</v>
      </c>
      <c r="C4476" s="61">
        <v>225.0</v>
      </c>
      <c r="D4476" s="57" t="s">
        <v>377</v>
      </c>
      <c r="E4476" s="62" t="str">
        <f t="shared" si="1"/>
        <v>Control</v>
      </c>
      <c r="F4476" s="53" t="str">
        <f t="shared" si="2"/>
        <v>Beijing_1</v>
      </c>
      <c r="G4476" s="53">
        <f t="shared" si="3"/>
        <v>0.5467841144</v>
      </c>
    </row>
    <row r="4477">
      <c r="A4477" s="61">
        <v>1.512272907E9</v>
      </c>
      <c r="B4477" s="61">
        <v>1.0</v>
      </c>
      <c r="C4477" s="61">
        <v>2834.0</v>
      </c>
      <c r="D4477" s="57" t="s">
        <v>377</v>
      </c>
      <c r="E4477" s="62" t="str">
        <f t="shared" si="1"/>
        <v>Control</v>
      </c>
      <c r="F4477" s="53" t="str">
        <f t="shared" si="2"/>
        <v>Beijing_1</v>
      </c>
      <c r="G4477" s="53">
        <f t="shared" si="3"/>
        <v>0.3608222484</v>
      </c>
    </row>
    <row r="4478">
      <c r="A4478" s="61">
        <v>1.511608573E9</v>
      </c>
      <c r="B4478" s="61">
        <v>1.0</v>
      </c>
      <c r="C4478" s="61">
        <v>3126.0</v>
      </c>
      <c r="D4478" s="57" t="s">
        <v>377</v>
      </c>
      <c r="E4478" s="62" t="str">
        <f t="shared" si="1"/>
        <v>Control</v>
      </c>
      <c r="F4478" s="53" t="str">
        <f t="shared" si="2"/>
        <v>Beijing_1</v>
      </c>
      <c r="G4478" s="53">
        <f t="shared" si="3"/>
        <v>0.2463701401</v>
      </c>
    </row>
    <row r="4479">
      <c r="A4479" s="61">
        <v>1.514567738E9</v>
      </c>
      <c r="B4479" s="61">
        <v>1.0</v>
      </c>
      <c r="C4479" s="61">
        <v>2243.0</v>
      </c>
      <c r="D4479" s="57" t="s">
        <v>377</v>
      </c>
      <c r="E4479" s="62" t="str">
        <f t="shared" si="1"/>
        <v>Control</v>
      </c>
      <c r="F4479" s="53" t="str">
        <f t="shared" si="2"/>
        <v>Beijing_1</v>
      </c>
      <c r="G4479" s="53">
        <f t="shared" si="3"/>
        <v>0.1757635409</v>
      </c>
    </row>
    <row r="4480">
      <c r="A4480" s="61">
        <v>1.517386583E9</v>
      </c>
      <c r="B4480" s="61">
        <v>1.0</v>
      </c>
      <c r="C4480" s="61">
        <v>2145.0</v>
      </c>
      <c r="D4480" s="57" t="s">
        <v>377</v>
      </c>
      <c r="E4480" s="62" t="str">
        <f t="shared" si="1"/>
        <v>Control</v>
      </c>
      <c r="F4480" s="53" t="str">
        <f t="shared" si="2"/>
        <v>Beijing_1</v>
      </c>
      <c r="G4480" s="53">
        <f t="shared" si="3"/>
        <v>0.7577400691</v>
      </c>
    </row>
    <row r="4481">
      <c r="A4481" s="61">
        <v>1.511993838E9</v>
      </c>
      <c r="B4481" s="61">
        <v>1.0</v>
      </c>
      <c r="C4481" s="61">
        <v>275.0</v>
      </c>
      <c r="D4481" s="57" t="s">
        <v>377</v>
      </c>
      <c r="E4481" s="62" t="str">
        <f t="shared" si="1"/>
        <v>Control</v>
      </c>
      <c r="F4481" s="53" t="str">
        <f t="shared" si="2"/>
        <v>Beijing_1</v>
      </c>
      <c r="G4481" s="53">
        <f t="shared" si="3"/>
        <v>0.1913815009</v>
      </c>
    </row>
    <row r="4482">
      <c r="A4482" s="61">
        <v>1.515447015E9</v>
      </c>
      <c r="B4482" s="61">
        <v>1.0</v>
      </c>
      <c r="C4482" s="61">
        <v>3021.0</v>
      </c>
      <c r="D4482" s="57" t="s">
        <v>377</v>
      </c>
      <c r="E4482" s="62" t="str">
        <f t="shared" si="1"/>
        <v>Control</v>
      </c>
      <c r="F4482" s="53" t="str">
        <f t="shared" si="2"/>
        <v>Beijing_1</v>
      </c>
      <c r="G4482" s="53">
        <f t="shared" si="3"/>
        <v>0.04155712108</v>
      </c>
    </row>
    <row r="4483">
      <c r="A4483" s="61">
        <v>1.515031748E9</v>
      </c>
      <c r="B4483" s="61">
        <v>1.0</v>
      </c>
      <c r="C4483" s="61">
        <v>1209.0</v>
      </c>
      <c r="D4483" s="57" t="s">
        <v>377</v>
      </c>
      <c r="E4483" s="62" t="str">
        <f t="shared" si="1"/>
        <v>Control</v>
      </c>
      <c r="F4483" s="53" t="str">
        <f t="shared" si="2"/>
        <v>Beijing_1</v>
      </c>
      <c r="G4483" s="53">
        <f t="shared" si="3"/>
        <v>0.5330299186</v>
      </c>
    </row>
    <row r="4484">
      <c r="A4484" s="61">
        <v>1.518003479E9</v>
      </c>
      <c r="B4484" s="61">
        <v>1.0</v>
      </c>
      <c r="C4484" s="61">
        <v>570.0</v>
      </c>
      <c r="D4484" s="57" t="s">
        <v>377</v>
      </c>
      <c r="E4484" s="62" t="str">
        <f t="shared" si="1"/>
        <v>Control</v>
      </c>
      <c r="F4484" s="53" t="str">
        <f t="shared" si="2"/>
        <v>Beijing_1</v>
      </c>
      <c r="G4484" s="53">
        <f t="shared" si="3"/>
        <v>0.74823218</v>
      </c>
    </row>
    <row r="4485">
      <c r="A4485" s="61">
        <v>1.518423166E9</v>
      </c>
      <c r="B4485" s="61">
        <v>1.0</v>
      </c>
      <c r="C4485" s="61">
        <v>576.0</v>
      </c>
      <c r="D4485" s="57" t="s">
        <v>377</v>
      </c>
      <c r="E4485" s="62" t="str">
        <f t="shared" si="1"/>
        <v>Control</v>
      </c>
      <c r="F4485" s="53" t="str">
        <f t="shared" si="2"/>
        <v>Beijing_1</v>
      </c>
      <c r="G4485" s="53">
        <f t="shared" si="3"/>
        <v>0.9398867332</v>
      </c>
    </row>
    <row r="4486">
      <c r="A4486" s="61">
        <v>1.516893096E9</v>
      </c>
      <c r="B4486" s="61">
        <v>1.0</v>
      </c>
      <c r="C4486" s="61">
        <v>2006.0</v>
      </c>
      <c r="D4486" s="57" t="s">
        <v>377</v>
      </c>
      <c r="E4486" s="62" t="str">
        <f t="shared" si="1"/>
        <v>Control</v>
      </c>
      <c r="F4486" s="53" t="str">
        <f t="shared" si="2"/>
        <v>Beijing_1</v>
      </c>
      <c r="G4486" s="53">
        <f t="shared" si="3"/>
        <v>0.3790202447</v>
      </c>
    </row>
    <row r="4487">
      <c r="A4487" s="61">
        <v>1.514228346E9</v>
      </c>
      <c r="B4487" s="61">
        <v>1.0</v>
      </c>
      <c r="C4487" s="61">
        <v>311.0</v>
      </c>
      <c r="D4487" s="57" t="s">
        <v>377</v>
      </c>
      <c r="E4487" s="62" t="str">
        <f t="shared" si="1"/>
        <v>Control</v>
      </c>
      <c r="F4487" s="53" t="str">
        <f t="shared" si="2"/>
        <v>Beijing_1</v>
      </c>
      <c r="G4487" s="53">
        <f t="shared" si="3"/>
        <v>0.3508658728</v>
      </c>
    </row>
    <row r="4488">
      <c r="A4488" s="61">
        <v>1.517879878E9</v>
      </c>
      <c r="B4488" s="61">
        <v>1.0</v>
      </c>
      <c r="C4488" s="61">
        <v>2251.0</v>
      </c>
      <c r="D4488" s="57" t="s">
        <v>377</v>
      </c>
      <c r="E4488" s="62" t="str">
        <f t="shared" si="1"/>
        <v>Control</v>
      </c>
      <c r="F4488" s="53" t="str">
        <f t="shared" si="2"/>
        <v>Beijing_1</v>
      </c>
      <c r="G4488" s="53">
        <f t="shared" si="3"/>
        <v>0.427070739</v>
      </c>
    </row>
    <row r="4489">
      <c r="A4489" s="61">
        <v>1.519464839E9</v>
      </c>
      <c r="B4489" s="61">
        <v>1.0</v>
      </c>
      <c r="C4489" s="61">
        <v>4409.0</v>
      </c>
      <c r="D4489" s="57" t="s">
        <v>377</v>
      </c>
      <c r="E4489" s="62" t="str">
        <f t="shared" si="1"/>
        <v>Control</v>
      </c>
      <c r="F4489" s="53" t="str">
        <f t="shared" si="2"/>
        <v>Beijing_1</v>
      </c>
      <c r="G4489" s="53">
        <f t="shared" si="3"/>
        <v>0.7859464209</v>
      </c>
    </row>
    <row r="4490">
      <c r="A4490" s="61">
        <v>1.512032688E9</v>
      </c>
      <c r="B4490" s="61">
        <v>1.0</v>
      </c>
      <c r="C4490" s="61">
        <v>1437.0</v>
      </c>
      <c r="D4490" s="57" t="s">
        <v>377</v>
      </c>
      <c r="E4490" s="62" t="str">
        <f t="shared" si="1"/>
        <v>Control</v>
      </c>
      <c r="F4490" s="53" t="str">
        <f t="shared" si="2"/>
        <v>Beijing_1</v>
      </c>
      <c r="G4490" s="53">
        <f t="shared" si="3"/>
        <v>0.2732834906</v>
      </c>
    </row>
    <row r="4491">
      <c r="A4491" s="61">
        <v>1.515623494E9</v>
      </c>
      <c r="B4491" s="61">
        <v>1.0</v>
      </c>
      <c r="C4491" s="61">
        <v>750.0</v>
      </c>
      <c r="D4491" s="57" t="s">
        <v>377</v>
      </c>
      <c r="E4491" s="62" t="str">
        <f t="shared" si="1"/>
        <v>Control</v>
      </c>
      <c r="F4491" s="53" t="str">
        <f t="shared" si="2"/>
        <v>Beijing_1</v>
      </c>
      <c r="G4491" s="53">
        <f t="shared" si="3"/>
        <v>0.003597956185</v>
      </c>
    </row>
    <row r="4492">
      <c r="A4492" s="61">
        <v>1.513080606E9</v>
      </c>
      <c r="B4492" s="61">
        <v>1.0</v>
      </c>
      <c r="C4492" s="61">
        <v>1212.0</v>
      </c>
      <c r="D4492" s="57" t="s">
        <v>377</v>
      </c>
      <c r="E4492" s="62" t="str">
        <f t="shared" si="1"/>
        <v>Control</v>
      </c>
      <c r="F4492" s="53" t="str">
        <f t="shared" si="2"/>
        <v>Beijing_1</v>
      </c>
      <c r="G4492" s="53">
        <f t="shared" si="3"/>
        <v>0.3485053964</v>
      </c>
    </row>
    <row r="4493">
      <c r="A4493" s="61">
        <v>1.511482766E9</v>
      </c>
      <c r="B4493" s="61">
        <v>1.0</v>
      </c>
      <c r="C4493" s="61">
        <v>1031.0</v>
      </c>
      <c r="D4493" s="57" t="s">
        <v>377</v>
      </c>
      <c r="E4493" s="62" t="str">
        <f t="shared" si="1"/>
        <v>Control</v>
      </c>
      <c r="F4493" s="53" t="str">
        <f t="shared" si="2"/>
        <v>Beijing_1</v>
      </c>
      <c r="G4493" s="53">
        <f t="shared" si="3"/>
        <v>0.6748893721</v>
      </c>
    </row>
    <row r="4494">
      <c r="A4494" s="61">
        <v>1.516119266E9</v>
      </c>
      <c r="B4494" s="61">
        <v>1.0</v>
      </c>
      <c r="C4494" s="61">
        <v>2521.0</v>
      </c>
      <c r="D4494" s="57" t="s">
        <v>377</v>
      </c>
      <c r="E4494" s="62" t="str">
        <f t="shared" si="1"/>
        <v>Control</v>
      </c>
      <c r="F4494" s="53" t="str">
        <f t="shared" si="2"/>
        <v>Beijing_1</v>
      </c>
      <c r="G4494" s="53">
        <f t="shared" si="3"/>
        <v>0.7251416322</v>
      </c>
    </row>
    <row r="4495">
      <c r="A4495" s="61">
        <v>1.517904457E9</v>
      </c>
      <c r="B4495" s="61">
        <v>1.0</v>
      </c>
      <c r="C4495" s="61">
        <v>3721.0</v>
      </c>
      <c r="D4495" s="57" t="s">
        <v>377</v>
      </c>
      <c r="E4495" s="62" t="str">
        <f t="shared" si="1"/>
        <v>Control</v>
      </c>
      <c r="F4495" s="53" t="str">
        <f t="shared" si="2"/>
        <v>Beijing_1</v>
      </c>
      <c r="G4495" s="53">
        <f t="shared" si="3"/>
        <v>0.1658996839</v>
      </c>
    </row>
    <row r="4496">
      <c r="A4496" s="61">
        <v>1.518100126E9</v>
      </c>
      <c r="B4496" s="61">
        <v>1.0</v>
      </c>
      <c r="C4496" s="61">
        <v>2361.0</v>
      </c>
      <c r="D4496" s="57" t="s">
        <v>377</v>
      </c>
      <c r="E4496" s="62" t="str">
        <f t="shared" si="1"/>
        <v>Control</v>
      </c>
      <c r="F4496" s="53" t="str">
        <f t="shared" si="2"/>
        <v>Beijing_1</v>
      </c>
      <c r="G4496" s="53">
        <f t="shared" si="3"/>
        <v>0.8022201564</v>
      </c>
    </row>
    <row r="4497">
      <c r="A4497" s="61">
        <v>1.511982443E9</v>
      </c>
      <c r="B4497" s="61">
        <v>1.0</v>
      </c>
      <c r="C4497" s="61">
        <v>3544.0</v>
      </c>
      <c r="D4497" s="57" t="s">
        <v>377</v>
      </c>
      <c r="E4497" s="62" t="str">
        <f t="shared" si="1"/>
        <v>Control</v>
      </c>
      <c r="F4497" s="53" t="str">
        <f t="shared" si="2"/>
        <v>Beijing_1</v>
      </c>
      <c r="G4497" s="53">
        <f t="shared" si="3"/>
        <v>0.09208986745</v>
      </c>
    </row>
    <row r="4498">
      <c r="A4498" s="61">
        <v>1.512740763E9</v>
      </c>
      <c r="B4498" s="61">
        <v>1.0</v>
      </c>
      <c r="C4498" s="61">
        <v>2398.0</v>
      </c>
      <c r="D4498" s="57" t="s">
        <v>377</v>
      </c>
      <c r="E4498" s="62" t="str">
        <f t="shared" si="1"/>
        <v>Control</v>
      </c>
      <c r="F4498" s="53" t="str">
        <f t="shared" si="2"/>
        <v>Beijing_1</v>
      </c>
      <c r="G4498" s="53">
        <f t="shared" si="3"/>
        <v>0.7360351635</v>
      </c>
    </row>
    <row r="4499">
      <c r="A4499" s="61">
        <v>1.516575545E9</v>
      </c>
      <c r="B4499" s="61">
        <v>1.0</v>
      </c>
      <c r="C4499" s="61">
        <v>355.0</v>
      </c>
      <c r="D4499" s="57" t="s">
        <v>377</v>
      </c>
      <c r="E4499" s="62" t="str">
        <f t="shared" si="1"/>
        <v>Control</v>
      </c>
      <c r="F4499" s="53" t="str">
        <f t="shared" si="2"/>
        <v>Beijing_1</v>
      </c>
      <c r="G4499" s="53">
        <f t="shared" si="3"/>
        <v>0.05935222785</v>
      </c>
    </row>
    <row r="4500">
      <c r="A4500" s="61">
        <v>1.517582229E9</v>
      </c>
      <c r="B4500" s="61">
        <v>1.0</v>
      </c>
      <c r="C4500" s="61">
        <v>3107.0</v>
      </c>
      <c r="D4500" s="57" t="s">
        <v>377</v>
      </c>
      <c r="E4500" s="62" t="str">
        <f t="shared" si="1"/>
        <v>Control</v>
      </c>
      <c r="F4500" s="53" t="str">
        <f t="shared" si="2"/>
        <v>Beijing_1</v>
      </c>
      <c r="G4500" s="53">
        <f t="shared" si="3"/>
        <v>0.3345237288</v>
      </c>
    </row>
    <row r="4501">
      <c r="A4501" s="61">
        <v>1.516182889E9</v>
      </c>
      <c r="B4501" s="61">
        <v>1.0</v>
      </c>
      <c r="C4501" s="61">
        <v>1445.0</v>
      </c>
      <c r="D4501" s="57" t="s">
        <v>377</v>
      </c>
      <c r="E4501" s="62" t="str">
        <f t="shared" si="1"/>
        <v>Control</v>
      </c>
      <c r="F4501" s="53" t="str">
        <f t="shared" si="2"/>
        <v>Beijing_1</v>
      </c>
      <c r="G4501" s="53">
        <f t="shared" si="3"/>
        <v>0.9726585081</v>
      </c>
    </row>
    <row r="4502">
      <c r="A4502" s="61">
        <v>1.518330776E9</v>
      </c>
      <c r="B4502" s="61">
        <v>1.0</v>
      </c>
      <c r="C4502" s="61">
        <v>3396.0</v>
      </c>
      <c r="D4502" s="57" t="s">
        <v>377</v>
      </c>
      <c r="E4502" s="62" t="str">
        <f t="shared" si="1"/>
        <v>Control</v>
      </c>
      <c r="F4502" s="53" t="str">
        <f t="shared" si="2"/>
        <v>Beijing_1</v>
      </c>
      <c r="G4502" s="53">
        <f t="shared" si="3"/>
        <v>0.07144563456</v>
      </c>
    </row>
    <row r="4503">
      <c r="A4503" s="61">
        <v>1.519840474E9</v>
      </c>
      <c r="B4503" s="61">
        <v>1.0</v>
      </c>
      <c r="C4503" s="61">
        <v>2898.0</v>
      </c>
      <c r="D4503" s="57" t="s">
        <v>377</v>
      </c>
      <c r="E4503" s="62" t="str">
        <f t="shared" si="1"/>
        <v>Control</v>
      </c>
      <c r="F4503" s="53" t="str">
        <f t="shared" si="2"/>
        <v>Beijing_1</v>
      </c>
      <c r="G4503" s="53">
        <f t="shared" si="3"/>
        <v>0.8388409835</v>
      </c>
    </row>
    <row r="4504">
      <c r="A4504" s="61">
        <v>1.517900988E9</v>
      </c>
      <c r="B4504" s="61">
        <v>1.0</v>
      </c>
      <c r="C4504" s="61">
        <v>504.0</v>
      </c>
      <c r="D4504" s="57" t="s">
        <v>377</v>
      </c>
      <c r="E4504" s="62" t="str">
        <f t="shared" si="1"/>
        <v>Control</v>
      </c>
      <c r="F4504" s="53" t="str">
        <f t="shared" si="2"/>
        <v>Beijing_1</v>
      </c>
      <c r="G4504" s="53">
        <f t="shared" si="3"/>
        <v>0.9333095408</v>
      </c>
    </row>
    <row r="4505">
      <c r="A4505" s="61">
        <v>1.514553289E9</v>
      </c>
      <c r="B4505" s="61">
        <v>1.0</v>
      </c>
      <c r="C4505" s="61">
        <v>691.0</v>
      </c>
      <c r="D4505" s="57" t="s">
        <v>377</v>
      </c>
      <c r="E4505" s="62" t="str">
        <f t="shared" si="1"/>
        <v>Control</v>
      </c>
      <c r="F4505" s="53" t="str">
        <f t="shared" si="2"/>
        <v>Beijing_1</v>
      </c>
      <c r="G4505" s="53">
        <f t="shared" si="3"/>
        <v>0.5574420417</v>
      </c>
    </row>
    <row r="4506">
      <c r="A4506" s="61">
        <v>1.513474665E9</v>
      </c>
      <c r="B4506" s="61">
        <v>1.0</v>
      </c>
      <c r="C4506" s="61">
        <v>2676.0</v>
      </c>
      <c r="D4506" s="57" t="s">
        <v>377</v>
      </c>
      <c r="E4506" s="62" t="str">
        <f t="shared" si="1"/>
        <v>Control</v>
      </c>
      <c r="F4506" s="53" t="str">
        <f t="shared" si="2"/>
        <v>Beijing_1</v>
      </c>
      <c r="G4506" s="53">
        <f t="shared" si="3"/>
        <v>0.9380152367</v>
      </c>
    </row>
    <row r="4507">
      <c r="A4507" s="61">
        <v>1.518653705E9</v>
      </c>
      <c r="B4507" s="61">
        <v>1.0</v>
      </c>
      <c r="C4507" s="61">
        <v>1819.0</v>
      </c>
      <c r="D4507" s="57" t="s">
        <v>377</v>
      </c>
      <c r="E4507" s="62" t="str">
        <f t="shared" si="1"/>
        <v>Control</v>
      </c>
      <c r="F4507" s="53" t="str">
        <f t="shared" si="2"/>
        <v>Beijing_1</v>
      </c>
      <c r="G4507" s="53">
        <f t="shared" si="3"/>
        <v>0.0532676031</v>
      </c>
    </row>
    <row r="4508">
      <c r="A4508" s="61">
        <v>1.517407427E9</v>
      </c>
      <c r="B4508" s="61">
        <v>1.0</v>
      </c>
      <c r="C4508" s="61">
        <v>2500.0</v>
      </c>
      <c r="D4508" s="57" t="s">
        <v>377</v>
      </c>
      <c r="E4508" s="62" t="str">
        <f t="shared" si="1"/>
        <v>Control</v>
      </c>
      <c r="F4508" s="53" t="str">
        <f t="shared" si="2"/>
        <v>Beijing_1</v>
      </c>
      <c r="G4508" s="53">
        <f t="shared" si="3"/>
        <v>0.2626803417</v>
      </c>
    </row>
    <row r="4509">
      <c r="A4509" s="61">
        <v>1.511796248E9</v>
      </c>
      <c r="B4509" s="61">
        <v>1.0</v>
      </c>
      <c r="C4509" s="61">
        <v>3291.0</v>
      </c>
      <c r="D4509" s="57" t="s">
        <v>377</v>
      </c>
      <c r="E4509" s="62" t="str">
        <f t="shared" si="1"/>
        <v>Control</v>
      </c>
      <c r="F4509" s="53" t="str">
        <f t="shared" si="2"/>
        <v>Beijing_1</v>
      </c>
      <c r="G4509" s="53">
        <f t="shared" si="3"/>
        <v>0.604908756</v>
      </c>
    </row>
    <row r="4510">
      <c r="A4510" s="61">
        <v>1.516456304E9</v>
      </c>
      <c r="B4510" s="61">
        <v>1.0</v>
      </c>
      <c r="C4510" s="61">
        <v>2912.0</v>
      </c>
      <c r="D4510" s="57" t="s">
        <v>377</v>
      </c>
      <c r="E4510" s="62" t="str">
        <f t="shared" si="1"/>
        <v>Control</v>
      </c>
      <c r="F4510" s="53" t="str">
        <f t="shared" si="2"/>
        <v>Beijing_1</v>
      </c>
      <c r="G4510" s="53">
        <f t="shared" si="3"/>
        <v>0.09553863395</v>
      </c>
    </row>
    <row r="4511">
      <c r="A4511" s="61">
        <v>1.514430295E9</v>
      </c>
      <c r="B4511" s="61">
        <v>1.0</v>
      </c>
      <c r="C4511" s="61">
        <v>3240.0</v>
      </c>
      <c r="D4511" s="57" t="s">
        <v>377</v>
      </c>
      <c r="E4511" s="62" t="str">
        <f t="shared" si="1"/>
        <v>Control</v>
      </c>
      <c r="F4511" s="53" t="str">
        <f t="shared" si="2"/>
        <v>Beijing_1</v>
      </c>
      <c r="G4511" s="53">
        <f t="shared" si="3"/>
        <v>0.04181343363</v>
      </c>
    </row>
    <row r="4512">
      <c r="A4512" s="61">
        <v>1.516179218E9</v>
      </c>
      <c r="B4512" s="61">
        <v>1.0</v>
      </c>
      <c r="C4512" s="61">
        <v>3342.0</v>
      </c>
      <c r="D4512" s="57" t="s">
        <v>377</v>
      </c>
      <c r="E4512" s="62" t="str">
        <f t="shared" si="1"/>
        <v>Control</v>
      </c>
      <c r="F4512" s="53" t="str">
        <f t="shared" si="2"/>
        <v>Beijing_1</v>
      </c>
      <c r="G4512" s="53">
        <f t="shared" si="3"/>
        <v>0.1427021953</v>
      </c>
    </row>
    <row r="4513">
      <c r="A4513" s="61">
        <v>1.512750236E9</v>
      </c>
      <c r="B4513" s="61">
        <v>1.0</v>
      </c>
      <c r="C4513" s="61">
        <v>1658.0</v>
      </c>
      <c r="D4513" s="57" t="s">
        <v>377</v>
      </c>
      <c r="E4513" s="62" t="str">
        <f t="shared" si="1"/>
        <v>Control</v>
      </c>
      <c r="F4513" s="53" t="str">
        <f t="shared" si="2"/>
        <v>Beijing_1</v>
      </c>
      <c r="G4513" s="53">
        <f t="shared" si="3"/>
        <v>0.8733785327</v>
      </c>
    </row>
    <row r="4514">
      <c r="A4514" s="61">
        <v>1.516058694E9</v>
      </c>
      <c r="B4514" s="61">
        <v>1.0</v>
      </c>
      <c r="C4514" s="61">
        <v>32.0</v>
      </c>
      <c r="D4514" s="57" t="s">
        <v>377</v>
      </c>
      <c r="E4514" s="62" t="str">
        <f t="shared" si="1"/>
        <v>Control</v>
      </c>
      <c r="F4514" s="53" t="str">
        <f t="shared" si="2"/>
        <v>Beijing_1</v>
      </c>
      <c r="G4514" s="53">
        <f t="shared" si="3"/>
        <v>0.437671802</v>
      </c>
    </row>
    <row r="4515">
      <c r="A4515" s="61">
        <v>1.516251138E9</v>
      </c>
      <c r="B4515" s="61">
        <v>1.0</v>
      </c>
      <c r="C4515" s="61">
        <v>422.0</v>
      </c>
      <c r="D4515" s="57" t="s">
        <v>377</v>
      </c>
      <c r="E4515" s="62" t="str">
        <f t="shared" si="1"/>
        <v>Control</v>
      </c>
      <c r="F4515" s="53" t="str">
        <f t="shared" si="2"/>
        <v>Beijing_1</v>
      </c>
      <c r="G4515" s="53">
        <f t="shared" si="3"/>
        <v>0.4599990472</v>
      </c>
    </row>
    <row r="4516">
      <c r="A4516" s="61">
        <v>1.518450783E9</v>
      </c>
      <c r="B4516" s="61">
        <v>1.0</v>
      </c>
      <c r="C4516" s="61">
        <v>1002.0</v>
      </c>
      <c r="D4516" s="57" t="s">
        <v>377</v>
      </c>
      <c r="E4516" s="62" t="str">
        <f t="shared" si="1"/>
        <v>Control</v>
      </c>
      <c r="F4516" s="53" t="str">
        <f t="shared" si="2"/>
        <v>Beijing_1</v>
      </c>
      <c r="G4516" s="53">
        <f t="shared" si="3"/>
        <v>0.935573714</v>
      </c>
    </row>
    <row r="4517">
      <c r="A4517" s="61">
        <v>1.515659655E9</v>
      </c>
      <c r="B4517" s="61">
        <v>1.0</v>
      </c>
      <c r="C4517" s="61">
        <v>2487.0</v>
      </c>
      <c r="D4517" s="57" t="s">
        <v>377</v>
      </c>
      <c r="E4517" s="62" t="str">
        <f t="shared" si="1"/>
        <v>Control</v>
      </c>
      <c r="F4517" s="53" t="str">
        <f t="shared" si="2"/>
        <v>Beijing_1</v>
      </c>
      <c r="G4517" s="53">
        <f t="shared" si="3"/>
        <v>0.1991897737</v>
      </c>
    </row>
    <row r="4518">
      <c r="A4518" s="61">
        <v>1.518248784E9</v>
      </c>
      <c r="B4518" s="61">
        <v>1.0</v>
      </c>
      <c r="C4518" s="61">
        <v>1103.0</v>
      </c>
      <c r="D4518" s="57" t="s">
        <v>377</v>
      </c>
      <c r="E4518" s="62" t="str">
        <f t="shared" si="1"/>
        <v>Control</v>
      </c>
      <c r="F4518" s="53" t="str">
        <f t="shared" si="2"/>
        <v>Beijing_1</v>
      </c>
      <c r="G4518" s="53">
        <f t="shared" si="3"/>
        <v>0.7441464926</v>
      </c>
    </row>
    <row r="4519">
      <c r="A4519" s="61">
        <v>1.512844085E9</v>
      </c>
      <c r="B4519" s="61">
        <v>1.0</v>
      </c>
      <c r="C4519" s="61">
        <v>358.0</v>
      </c>
      <c r="D4519" s="57" t="s">
        <v>377</v>
      </c>
      <c r="E4519" s="62" t="str">
        <f t="shared" si="1"/>
        <v>Control</v>
      </c>
      <c r="F4519" s="53" t="str">
        <f t="shared" si="2"/>
        <v>Beijing_1</v>
      </c>
      <c r="G4519" s="53">
        <f t="shared" si="3"/>
        <v>0.8690420362</v>
      </c>
    </row>
    <row r="4520">
      <c r="A4520" s="61">
        <v>1.514318968E9</v>
      </c>
      <c r="B4520" s="61">
        <v>1.0</v>
      </c>
      <c r="C4520" s="61">
        <v>2157.0</v>
      </c>
      <c r="D4520" s="57" t="s">
        <v>377</v>
      </c>
      <c r="E4520" s="62" t="str">
        <f t="shared" si="1"/>
        <v>Control</v>
      </c>
      <c r="F4520" s="53" t="str">
        <f t="shared" si="2"/>
        <v>Beijing_1</v>
      </c>
      <c r="G4520" s="53">
        <f t="shared" si="3"/>
        <v>0.6215657786</v>
      </c>
    </row>
    <row r="4521">
      <c r="A4521" s="61">
        <v>1.512054067E9</v>
      </c>
      <c r="B4521" s="61">
        <v>1.0</v>
      </c>
      <c r="C4521" s="61">
        <v>900.0</v>
      </c>
      <c r="D4521" s="57" t="s">
        <v>377</v>
      </c>
      <c r="E4521" s="62" t="str">
        <f t="shared" si="1"/>
        <v>Control</v>
      </c>
      <c r="F4521" s="53" t="str">
        <f t="shared" si="2"/>
        <v>Beijing_1</v>
      </c>
      <c r="G4521" s="53">
        <f t="shared" si="3"/>
        <v>0.8137778351</v>
      </c>
    </row>
    <row r="4522">
      <c r="A4522" s="61">
        <v>1.517700586E9</v>
      </c>
      <c r="B4522" s="61">
        <v>1.0</v>
      </c>
      <c r="C4522" s="61">
        <v>530.0</v>
      </c>
      <c r="D4522" s="57" t="s">
        <v>377</v>
      </c>
      <c r="E4522" s="62" t="str">
        <f t="shared" si="1"/>
        <v>Control</v>
      </c>
      <c r="F4522" s="53" t="str">
        <f t="shared" si="2"/>
        <v>Beijing_1</v>
      </c>
      <c r="G4522" s="53">
        <f t="shared" si="3"/>
        <v>0.1324753489</v>
      </c>
    </row>
    <row r="4523">
      <c r="A4523" s="61">
        <v>1.514295713E9</v>
      </c>
      <c r="B4523" s="61">
        <v>1.0</v>
      </c>
      <c r="C4523" s="61">
        <v>2167.0</v>
      </c>
      <c r="D4523" s="57" t="s">
        <v>377</v>
      </c>
      <c r="E4523" s="62" t="str">
        <f t="shared" si="1"/>
        <v>Control</v>
      </c>
      <c r="F4523" s="53" t="str">
        <f t="shared" si="2"/>
        <v>Beijing_1</v>
      </c>
      <c r="G4523" s="53">
        <f t="shared" si="3"/>
        <v>0.4675230041</v>
      </c>
    </row>
    <row r="4524">
      <c r="A4524" s="61">
        <v>1.512213255E9</v>
      </c>
      <c r="B4524" s="61">
        <v>1.0</v>
      </c>
      <c r="C4524" s="61">
        <v>1026.0</v>
      </c>
      <c r="D4524" s="57" t="s">
        <v>377</v>
      </c>
      <c r="E4524" s="62" t="str">
        <f t="shared" si="1"/>
        <v>Control</v>
      </c>
      <c r="F4524" s="53" t="str">
        <f t="shared" si="2"/>
        <v>Beijing_1</v>
      </c>
      <c r="G4524" s="53">
        <f t="shared" si="3"/>
        <v>0.1264081057</v>
      </c>
    </row>
    <row r="4525">
      <c r="A4525" s="61">
        <v>1.515324548E9</v>
      </c>
      <c r="B4525" s="61">
        <v>1.0</v>
      </c>
      <c r="C4525" s="61">
        <v>2.0</v>
      </c>
      <c r="D4525" s="57" t="s">
        <v>377</v>
      </c>
      <c r="E4525" s="62" t="str">
        <f t="shared" si="1"/>
        <v>Control</v>
      </c>
      <c r="F4525" s="53" t="str">
        <f t="shared" si="2"/>
        <v>Beijing_1</v>
      </c>
      <c r="G4525" s="53">
        <f t="shared" si="3"/>
        <v>0.7662729384</v>
      </c>
    </row>
    <row r="4526">
      <c r="A4526" s="61">
        <v>1.519958226E9</v>
      </c>
      <c r="B4526" s="61">
        <v>1.0</v>
      </c>
      <c r="C4526" s="61">
        <v>65.0</v>
      </c>
      <c r="D4526" s="57" t="s">
        <v>377</v>
      </c>
      <c r="E4526" s="62" t="str">
        <f t="shared" si="1"/>
        <v>Control</v>
      </c>
      <c r="F4526" s="53" t="str">
        <f t="shared" si="2"/>
        <v>Beijing_1</v>
      </c>
      <c r="G4526" s="53">
        <f t="shared" si="3"/>
        <v>0.7185776463</v>
      </c>
    </row>
    <row r="4527">
      <c r="A4527" s="61">
        <v>1.512956477E9</v>
      </c>
      <c r="B4527" s="61">
        <v>1.0</v>
      </c>
      <c r="C4527" s="61">
        <v>3627.0</v>
      </c>
      <c r="D4527" s="57" t="s">
        <v>377</v>
      </c>
      <c r="E4527" s="62" t="str">
        <f t="shared" si="1"/>
        <v>Control</v>
      </c>
      <c r="F4527" s="53" t="str">
        <f t="shared" si="2"/>
        <v>Beijing_1</v>
      </c>
      <c r="G4527" s="53">
        <f t="shared" si="3"/>
        <v>0.5961276101</v>
      </c>
    </row>
    <row r="4528">
      <c r="A4528" s="61">
        <v>1.512779817E9</v>
      </c>
      <c r="B4528" s="61">
        <v>1.0</v>
      </c>
      <c r="C4528" s="61">
        <v>2477.0</v>
      </c>
      <c r="D4528" s="57" t="s">
        <v>377</v>
      </c>
      <c r="E4528" s="62" t="str">
        <f t="shared" si="1"/>
        <v>Control</v>
      </c>
      <c r="F4528" s="53" t="str">
        <f t="shared" si="2"/>
        <v>Beijing_1</v>
      </c>
      <c r="G4528" s="53">
        <f t="shared" si="3"/>
        <v>0.8963688606</v>
      </c>
    </row>
    <row r="4529">
      <c r="A4529" s="61">
        <v>1.514035387E9</v>
      </c>
      <c r="B4529" s="61">
        <v>1.0</v>
      </c>
      <c r="C4529" s="61">
        <v>920.0</v>
      </c>
      <c r="D4529" s="57" t="s">
        <v>377</v>
      </c>
      <c r="E4529" s="62" t="str">
        <f t="shared" si="1"/>
        <v>Control</v>
      </c>
      <c r="F4529" s="53" t="str">
        <f t="shared" si="2"/>
        <v>Beijing_1</v>
      </c>
      <c r="G4529" s="53">
        <f t="shared" si="3"/>
        <v>0.4481075597</v>
      </c>
    </row>
    <row r="4530">
      <c r="A4530" s="61">
        <v>1.517909023E9</v>
      </c>
      <c r="B4530" s="61">
        <v>1.0</v>
      </c>
      <c r="C4530" s="61">
        <v>506.0</v>
      </c>
      <c r="D4530" s="57" t="s">
        <v>377</v>
      </c>
      <c r="E4530" s="62" t="str">
        <f t="shared" si="1"/>
        <v>Control</v>
      </c>
      <c r="F4530" s="53" t="str">
        <f t="shared" si="2"/>
        <v>Beijing_1</v>
      </c>
      <c r="G4530" s="53">
        <f t="shared" si="3"/>
        <v>0.1334504428</v>
      </c>
    </row>
    <row r="4531">
      <c r="A4531" s="61">
        <v>1.515164003E9</v>
      </c>
      <c r="B4531" s="61">
        <v>1.0</v>
      </c>
      <c r="C4531" s="61">
        <v>298.0</v>
      </c>
      <c r="D4531" s="57" t="s">
        <v>377</v>
      </c>
      <c r="E4531" s="62" t="str">
        <f t="shared" si="1"/>
        <v>Control</v>
      </c>
      <c r="F4531" s="53" t="str">
        <f t="shared" si="2"/>
        <v>Beijing_1</v>
      </c>
      <c r="G4531" s="53">
        <f t="shared" si="3"/>
        <v>0.6042403211</v>
      </c>
    </row>
    <row r="4532">
      <c r="A4532" s="61">
        <v>1.514716478E9</v>
      </c>
      <c r="B4532" s="61">
        <v>1.0</v>
      </c>
      <c r="C4532" s="61">
        <v>703.0</v>
      </c>
      <c r="D4532" s="57" t="s">
        <v>377</v>
      </c>
      <c r="E4532" s="62" t="str">
        <f t="shared" si="1"/>
        <v>Control</v>
      </c>
      <c r="F4532" s="53" t="str">
        <f t="shared" si="2"/>
        <v>Beijing_1</v>
      </c>
      <c r="G4532" s="53">
        <f t="shared" si="3"/>
        <v>0.8080938324</v>
      </c>
    </row>
    <row r="4533">
      <c r="A4533" s="61">
        <v>1.515799143E9</v>
      </c>
      <c r="B4533" s="61">
        <v>1.0</v>
      </c>
      <c r="C4533" s="61">
        <v>2968.0</v>
      </c>
      <c r="D4533" s="57" t="s">
        <v>377</v>
      </c>
      <c r="E4533" s="62" t="str">
        <f t="shared" si="1"/>
        <v>Control</v>
      </c>
      <c r="F4533" s="53" t="str">
        <f t="shared" si="2"/>
        <v>Beijing_1</v>
      </c>
      <c r="G4533" s="53">
        <f t="shared" si="3"/>
        <v>0.2522572201</v>
      </c>
    </row>
    <row r="4534">
      <c r="A4534" s="61">
        <v>1.511862706E9</v>
      </c>
      <c r="B4534" s="61">
        <v>1.0</v>
      </c>
      <c r="C4534" s="61">
        <v>2937.0</v>
      </c>
      <c r="D4534" s="57" t="s">
        <v>377</v>
      </c>
      <c r="E4534" s="62" t="str">
        <f t="shared" si="1"/>
        <v>Control</v>
      </c>
      <c r="F4534" s="53" t="str">
        <f t="shared" si="2"/>
        <v>Beijing_1</v>
      </c>
      <c r="G4534" s="53">
        <f t="shared" si="3"/>
        <v>0.8369563343</v>
      </c>
    </row>
    <row r="4535">
      <c r="A4535" s="61">
        <v>1.514763443E9</v>
      </c>
      <c r="B4535" s="61">
        <v>1.0</v>
      </c>
      <c r="C4535" s="61">
        <v>1608.0</v>
      </c>
      <c r="D4535" s="57" t="s">
        <v>377</v>
      </c>
      <c r="E4535" s="62" t="str">
        <f t="shared" si="1"/>
        <v>Control</v>
      </c>
      <c r="F4535" s="53" t="str">
        <f t="shared" si="2"/>
        <v>Beijing_1</v>
      </c>
      <c r="G4535" s="53">
        <f t="shared" si="3"/>
        <v>0.03142331072</v>
      </c>
    </row>
    <row r="4536">
      <c r="A4536" s="61">
        <v>1.512827568E9</v>
      </c>
      <c r="B4536" s="61">
        <v>1.0</v>
      </c>
      <c r="C4536" s="61">
        <v>1668.0</v>
      </c>
      <c r="D4536" s="57" t="s">
        <v>377</v>
      </c>
      <c r="E4536" s="62" t="str">
        <f t="shared" si="1"/>
        <v>Control</v>
      </c>
      <c r="F4536" s="53" t="str">
        <f t="shared" si="2"/>
        <v>Beijing_1</v>
      </c>
      <c r="G4536" s="53">
        <f t="shared" si="3"/>
        <v>0.2473426383</v>
      </c>
    </row>
    <row r="4537">
      <c r="A4537" s="61">
        <v>1.511614903E9</v>
      </c>
      <c r="B4537" s="61">
        <v>1.0</v>
      </c>
      <c r="C4537" s="61">
        <v>1206.0</v>
      </c>
      <c r="D4537" s="57" t="s">
        <v>377</v>
      </c>
      <c r="E4537" s="62" t="str">
        <f t="shared" si="1"/>
        <v>Control</v>
      </c>
      <c r="F4537" s="53" t="str">
        <f t="shared" si="2"/>
        <v>Beijing_1</v>
      </c>
      <c r="G4537" s="53">
        <f t="shared" si="3"/>
        <v>0.3421202548</v>
      </c>
    </row>
    <row r="4538">
      <c r="A4538" s="61">
        <v>1.514626416E9</v>
      </c>
      <c r="B4538" s="61">
        <v>1.0</v>
      </c>
      <c r="C4538" s="61">
        <v>2661.0</v>
      </c>
      <c r="D4538" s="57" t="s">
        <v>377</v>
      </c>
      <c r="E4538" s="62" t="str">
        <f t="shared" si="1"/>
        <v>Control</v>
      </c>
      <c r="F4538" s="53" t="str">
        <f t="shared" si="2"/>
        <v>Beijing_1</v>
      </c>
      <c r="G4538" s="53">
        <f t="shared" si="3"/>
        <v>0.6199931097</v>
      </c>
    </row>
    <row r="4539">
      <c r="A4539" s="61">
        <v>1.514561727E9</v>
      </c>
      <c r="B4539" s="61">
        <v>1.0</v>
      </c>
      <c r="C4539" s="61">
        <v>4306.0</v>
      </c>
      <c r="D4539" s="57" t="s">
        <v>377</v>
      </c>
      <c r="E4539" s="62" t="str">
        <f t="shared" si="1"/>
        <v>Control</v>
      </c>
      <c r="F4539" s="53" t="str">
        <f t="shared" si="2"/>
        <v>Beijing_1</v>
      </c>
      <c r="G4539" s="53">
        <f t="shared" si="3"/>
        <v>0.8273217497</v>
      </c>
    </row>
    <row r="4540">
      <c r="A4540" s="61">
        <v>1.514389604E9</v>
      </c>
      <c r="B4540" s="61">
        <v>1.0</v>
      </c>
      <c r="C4540" s="61">
        <v>4997.0</v>
      </c>
      <c r="D4540" s="57" t="s">
        <v>377</v>
      </c>
      <c r="E4540" s="62" t="str">
        <f t="shared" si="1"/>
        <v>Control</v>
      </c>
      <c r="F4540" s="53" t="str">
        <f t="shared" si="2"/>
        <v>Beijing_1</v>
      </c>
      <c r="G4540" s="53">
        <f t="shared" si="3"/>
        <v>0.5940784338</v>
      </c>
    </row>
    <row r="4541">
      <c r="A4541" s="61">
        <v>1.512388129E9</v>
      </c>
      <c r="B4541" s="61">
        <v>1.0</v>
      </c>
      <c r="C4541" s="61">
        <v>341.0</v>
      </c>
      <c r="D4541" s="57" t="s">
        <v>377</v>
      </c>
      <c r="E4541" s="62" t="str">
        <f t="shared" si="1"/>
        <v>Control</v>
      </c>
      <c r="F4541" s="53" t="str">
        <f t="shared" si="2"/>
        <v>Beijing_1</v>
      </c>
      <c r="G4541" s="53">
        <f t="shared" si="3"/>
        <v>0.3536756185</v>
      </c>
    </row>
    <row r="4542">
      <c r="A4542" s="61">
        <v>1.512959477E9</v>
      </c>
      <c r="B4542" s="61">
        <v>1.0</v>
      </c>
      <c r="C4542" s="61">
        <v>2710.0</v>
      </c>
      <c r="D4542" s="57" t="s">
        <v>377</v>
      </c>
      <c r="E4542" s="62" t="str">
        <f t="shared" si="1"/>
        <v>Control</v>
      </c>
      <c r="F4542" s="53" t="str">
        <f t="shared" si="2"/>
        <v>Beijing_1</v>
      </c>
      <c r="G4542" s="53">
        <f t="shared" si="3"/>
        <v>0.2927569322</v>
      </c>
    </row>
    <row r="4543">
      <c r="A4543" s="61">
        <v>1.516106388E9</v>
      </c>
      <c r="B4543" s="61">
        <v>1.0</v>
      </c>
      <c r="C4543" s="61">
        <v>1480.0</v>
      </c>
      <c r="D4543" s="57" t="s">
        <v>377</v>
      </c>
      <c r="E4543" s="62" t="str">
        <f t="shared" si="1"/>
        <v>Control</v>
      </c>
      <c r="F4543" s="53" t="str">
        <f t="shared" si="2"/>
        <v>Beijing_1</v>
      </c>
      <c r="G4543" s="53">
        <f t="shared" si="3"/>
        <v>0.5102945117</v>
      </c>
    </row>
    <row r="4544">
      <c r="A4544" s="61">
        <v>1.511790066E9</v>
      </c>
      <c r="B4544" s="61">
        <v>1.0</v>
      </c>
      <c r="C4544" s="61">
        <v>2489.0</v>
      </c>
      <c r="D4544" s="57" t="s">
        <v>377</v>
      </c>
      <c r="E4544" s="62" t="str">
        <f t="shared" si="1"/>
        <v>Control</v>
      </c>
      <c r="F4544" s="53" t="str">
        <f t="shared" si="2"/>
        <v>Beijing_1</v>
      </c>
      <c r="G4544" s="53">
        <f t="shared" si="3"/>
        <v>0.4109394528</v>
      </c>
    </row>
    <row r="4545">
      <c r="A4545" s="61">
        <v>1.519151999E9</v>
      </c>
      <c r="B4545" s="61">
        <v>1.0</v>
      </c>
      <c r="C4545" s="61">
        <v>859.0</v>
      </c>
      <c r="D4545" s="57" t="s">
        <v>377</v>
      </c>
      <c r="E4545" s="62" t="str">
        <f t="shared" si="1"/>
        <v>Control</v>
      </c>
      <c r="F4545" s="53" t="str">
        <f t="shared" si="2"/>
        <v>Beijing_1</v>
      </c>
      <c r="G4545" s="53">
        <f t="shared" si="3"/>
        <v>0.6094406576</v>
      </c>
    </row>
    <row r="4546">
      <c r="A4546" s="61">
        <v>1.516235035E9</v>
      </c>
      <c r="B4546" s="61">
        <v>1.0</v>
      </c>
      <c r="C4546" s="61">
        <v>1173.0</v>
      </c>
      <c r="D4546" s="57" t="s">
        <v>377</v>
      </c>
      <c r="E4546" s="62" t="str">
        <f t="shared" si="1"/>
        <v>Control</v>
      </c>
      <c r="F4546" s="53" t="str">
        <f t="shared" si="2"/>
        <v>Beijing_1</v>
      </c>
      <c r="G4546" s="53">
        <f t="shared" si="3"/>
        <v>0.319505179</v>
      </c>
    </row>
    <row r="4547">
      <c r="A4547" s="61">
        <v>1.512536625E9</v>
      </c>
      <c r="B4547" s="61">
        <v>1.0</v>
      </c>
      <c r="C4547" s="61">
        <v>519.0</v>
      </c>
      <c r="D4547" s="57" t="s">
        <v>377</v>
      </c>
      <c r="E4547" s="62" t="str">
        <f t="shared" si="1"/>
        <v>Control</v>
      </c>
      <c r="F4547" s="53" t="str">
        <f t="shared" si="2"/>
        <v>Beijing_1</v>
      </c>
      <c r="G4547" s="53">
        <f t="shared" si="3"/>
        <v>0.74807737</v>
      </c>
    </row>
    <row r="4548">
      <c r="A4548" s="61">
        <v>1.513107306E9</v>
      </c>
      <c r="B4548" s="61">
        <v>1.0</v>
      </c>
      <c r="C4548" s="61">
        <v>501.0</v>
      </c>
      <c r="D4548" s="57" t="s">
        <v>377</v>
      </c>
      <c r="E4548" s="62" t="str">
        <f t="shared" si="1"/>
        <v>Control</v>
      </c>
      <c r="F4548" s="53" t="str">
        <f t="shared" si="2"/>
        <v>Beijing_1</v>
      </c>
      <c r="G4548" s="53">
        <f t="shared" si="3"/>
        <v>0.3479399915</v>
      </c>
    </row>
    <row r="4549">
      <c r="A4549" s="61">
        <v>1.518568757E9</v>
      </c>
      <c r="B4549" s="61">
        <v>1.0</v>
      </c>
      <c r="C4549" s="61">
        <v>3406.0</v>
      </c>
      <c r="D4549" s="57" t="s">
        <v>377</v>
      </c>
      <c r="E4549" s="62" t="str">
        <f t="shared" si="1"/>
        <v>Control</v>
      </c>
      <c r="F4549" s="53" t="str">
        <f t="shared" si="2"/>
        <v>Beijing_1</v>
      </c>
      <c r="G4549" s="53">
        <f t="shared" si="3"/>
        <v>0.08388319517</v>
      </c>
    </row>
    <row r="4550">
      <c r="A4550" s="61">
        <v>1.519963979E9</v>
      </c>
      <c r="B4550" s="61">
        <v>1.0</v>
      </c>
      <c r="C4550" s="61">
        <v>1409.0</v>
      </c>
      <c r="D4550" s="57" t="s">
        <v>377</v>
      </c>
      <c r="E4550" s="62" t="str">
        <f t="shared" si="1"/>
        <v>Control</v>
      </c>
      <c r="F4550" s="53" t="str">
        <f t="shared" si="2"/>
        <v>Beijing_1</v>
      </c>
      <c r="G4550" s="53">
        <f t="shared" si="3"/>
        <v>0.07917101861</v>
      </c>
    </row>
    <row r="4551">
      <c r="A4551" s="61">
        <v>1.513652314E9</v>
      </c>
      <c r="B4551" s="61">
        <v>1.0</v>
      </c>
      <c r="C4551" s="61">
        <v>2839.0</v>
      </c>
      <c r="D4551" s="57" t="s">
        <v>377</v>
      </c>
      <c r="E4551" s="62" t="str">
        <f t="shared" si="1"/>
        <v>Control</v>
      </c>
      <c r="F4551" s="53" t="str">
        <f t="shared" si="2"/>
        <v>Beijing_1</v>
      </c>
      <c r="G4551" s="53">
        <f t="shared" si="3"/>
        <v>0.8330430999</v>
      </c>
    </row>
    <row r="4552">
      <c r="A4552" s="61">
        <v>1.511806399E9</v>
      </c>
      <c r="B4552" s="61">
        <v>1.0</v>
      </c>
      <c r="C4552" s="61">
        <v>464.0</v>
      </c>
      <c r="D4552" s="57" t="s">
        <v>377</v>
      </c>
      <c r="E4552" s="62" t="str">
        <f t="shared" si="1"/>
        <v>Control</v>
      </c>
      <c r="F4552" s="53" t="str">
        <f t="shared" si="2"/>
        <v>Beijing_1</v>
      </c>
      <c r="G4552" s="53">
        <f t="shared" si="3"/>
        <v>0.1483188567</v>
      </c>
    </row>
    <row r="4553">
      <c r="A4553" s="61">
        <v>1.517152058E9</v>
      </c>
      <c r="B4553" s="61">
        <v>1.0</v>
      </c>
      <c r="C4553" s="61">
        <v>1041.0</v>
      </c>
      <c r="D4553" s="57" t="s">
        <v>377</v>
      </c>
      <c r="E4553" s="62" t="str">
        <f t="shared" si="1"/>
        <v>Control</v>
      </c>
      <c r="F4553" s="53" t="str">
        <f t="shared" si="2"/>
        <v>Beijing_1</v>
      </c>
      <c r="G4553" s="53">
        <f t="shared" si="3"/>
        <v>0.927325138</v>
      </c>
    </row>
    <row r="4554">
      <c r="A4554" s="61">
        <v>1.514686304E9</v>
      </c>
      <c r="B4554" s="61">
        <v>1.0</v>
      </c>
      <c r="C4554" s="61">
        <v>1964.0</v>
      </c>
      <c r="D4554" s="57" t="s">
        <v>377</v>
      </c>
      <c r="E4554" s="62" t="str">
        <f t="shared" si="1"/>
        <v>Control</v>
      </c>
      <c r="F4554" s="53" t="str">
        <f t="shared" si="2"/>
        <v>Beijing_1</v>
      </c>
      <c r="G4554" s="53">
        <f t="shared" si="3"/>
        <v>0.5063766941</v>
      </c>
    </row>
    <row r="4555">
      <c r="A4555" s="61">
        <v>1.513985439E9</v>
      </c>
      <c r="B4555" s="61">
        <v>1.0</v>
      </c>
      <c r="C4555" s="61">
        <v>1154.0</v>
      </c>
      <c r="D4555" s="57" t="s">
        <v>377</v>
      </c>
      <c r="E4555" s="62" t="str">
        <f t="shared" si="1"/>
        <v>Control</v>
      </c>
      <c r="F4555" s="53" t="str">
        <f t="shared" si="2"/>
        <v>Beijing_1</v>
      </c>
      <c r="G4555" s="53">
        <f t="shared" si="3"/>
        <v>0.9201312777</v>
      </c>
    </row>
    <row r="4556">
      <c r="A4556" s="61">
        <v>1.512708755E9</v>
      </c>
      <c r="B4556" s="61">
        <v>1.0</v>
      </c>
      <c r="C4556" s="61">
        <v>1001.0</v>
      </c>
      <c r="D4556" s="57" t="s">
        <v>377</v>
      </c>
      <c r="E4556" s="62" t="str">
        <f t="shared" si="1"/>
        <v>Control</v>
      </c>
      <c r="F4556" s="53" t="str">
        <f t="shared" si="2"/>
        <v>Beijing_1</v>
      </c>
      <c r="G4556" s="53">
        <f t="shared" si="3"/>
        <v>0.1687741372</v>
      </c>
    </row>
    <row r="4557">
      <c r="A4557" s="61">
        <v>1.511666773E9</v>
      </c>
      <c r="B4557" s="61">
        <v>1.0</v>
      </c>
      <c r="C4557" s="61">
        <v>2290.0</v>
      </c>
      <c r="D4557" s="57" t="s">
        <v>377</v>
      </c>
      <c r="E4557" s="62" t="str">
        <f t="shared" si="1"/>
        <v>Control</v>
      </c>
      <c r="F4557" s="53" t="str">
        <f t="shared" si="2"/>
        <v>Beijing_1</v>
      </c>
      <c r="G4557" s="53">
        <f t="shared" si="3"/>
        <v>0.8290083005</v>
      </c>
    </row>
    <row r="4558">
      <c r="A4558" s="61">
        <v>1.514838159E9</v>
      </c>
      <c r="B4558" s="61">
        <v>1.0</v>
      </c>
      <c r="C4558" s="61">
        <v>1899.0</v>
      </c>
      <c r="D4558" s="57" t="s">
        <v>377</v>
      </c>
      <c r="E4558" s="62" t="str">
        <f t="shared" si="1"/>
        <v>Control</v>
      </c>
      <c r="F4558" s="53" t="str">
        <f t="shared" si="2"/>
        <v>Beijing_1</v>
      </c>
      <c r="G4558" s="53">
        <f t="shared" si="3"/>
        <v>0.09883800127</v>
      </c>
    </row>
    <row r="4559">
      <c r="A4559" s="61">
        <v>1.514065704E9</v>
      </c>
      <c r="B4559" s="61">
        <v>1.0</v>
      </c>
      <c r="C4559" s="61">
        <v>115.0</v>
      </c>
      <c r="D4559" s="57" t="s">
        <v>377</v>
      </c>
      <c r="E4559" s="62" t="str">
        <f t="shared" si="1"/>
        <v>Control</v>
      </c>
      <c r="F4559" s="53" t="str">
        <f t="shared" si="2"/>
        <v>Beijing_1</v>
      </c>
      <c r="G4559" s="53">
        <f t="shared" si="3"/>
        <v>0.6972777777</v>
      </c>
    </row>
    <row r="4560">
      <c r="A4560" s="61">
        <v>1.513149106E9</v>
      </c>
      <c r="B4560" s="61">
        <v>1.0</v>
      </c>
      <c r="C4560" s="61">
        <v>2240.0</v>
      </c>
      <c r="D4560" s="57" t="s">
        <v>377</v>
      </c>
      <c r="E4560" s="62" t="str">
        <f t="shared" si="1"/>
        <v>Control</v>
      </c>
      <c r="F4560" s="53" t="str">
        <f t="shared" si="2"/>
        <v>Beijing_1</v>
      </c>
      <c r="G4560" s="53">
        <f t="shared" si="3"/>
        <v>0.5118929691</v>
      </c>
    </row>
    <row r="4561">
      <c r="A4561" s="61">
        <v>1.512413798E9</v>
      </c>
      <c r="B4561" s="61">
        <v>1.0</v>
      </c>
      <c r="C4561" s="61">
        <v>186.0</v>
      </c>
      <c r="D4561" s="57" t="s">
        <v>377</v>
      </c>
      <c r="E4561" s="62" t="str">
        <f t="shared" si="1"/>
        <v>Control</v>
      </c>
      <c r="F4561" s="53" t="str">
        <f t="shared" si="2"/>
        <v>Beijing_1</v>
      </c>
      <c r="G4561" s="53">
        <f t="shared" si="3"/>
        <v>0.8798747288</v>
      </c>
    </row>
    <row r="4562">
      <c r="A4562" s="61">
        <v>1.519179014E9</v>
      </c>
      <c r="B4562" s="61">
        <v>1.0</v>
      </c>
      <c r="C4562" s="61">
        <v>1726.0</v>
      </c>
      <c r="D4562" s="57" t="s">
        <v>377</v>
      </c>
      <c r="E4562" s="62" t="str">
        <f t="shared" si="1"/>
        <v>Control</v>
      </c>
      <c r="F4562" s="53" t="str">
        <f t="shared" si="2"/>
        <v>Beijing_1</v>
      </c>
      <c r="G4562" s="53">
        <f t="shared" si="3"/>
        <v>0.6648476812</v>
      </c>
    </row>
    <row r="4563">
      <c r="A4563" s="61">
        <v>1.516601214E9</v>
      </c>
      <c r="B4563" s="61">
        <v>1.0</v>
      </c>
      <c r="C4563" s="61">
        <v>4195.0</v>
      </c>
      <c r="D4563" s="57" t="s">
        <v>377</v>
      </c>
      <c r="E4563" s="62" t="str">
        <f t="shared" si="1"/>
        <v>Control</v>
      </c>
      <c r="F4563" s="53" t="str">
        <f t="shared" si="2"/>
        <v>Beijing_1</v>
      </c>
      <c r="G4563" s="53">
        <f t="shared" si="3"/>
        <v>0.3661825775</v>
      </c>
    </row>
    <row r="4564">
      <c r="A4564" s="61">
        <v>1.511817747E9</v>
      </c>
      <c r="B4564" s="61">
        <v>1.0</v>
      </c>
      <c r="C4564" s="61">
        <v>495.0</v>
      </c>
      <c r="D4564" s="57" t="s">
        <v>377</v>
      </c>
      <c r="E4564" s="62" t="str">
        <f t="shared" si="1"/>
        <v>Control</v>
      </c>
      <c r="F4564" s="53" t="str">
        <f t="shared" si="2"/>
        <v>Beijing_1</v>
      </c>
      <c r="G4564" s="53">
        <f t="shared" si="3"/>
        <v>0.2094054479</v>
      </c>
    </row>
    <row r="4565">
      <c r="A4565" s="61">
        <v>1.512302123E9</v>
      </c>
      <c r="B4565" s="61">
        <v>1.0</v>
      </c>
      <c r="C4565" s="61">
        <v>3935.0</v>
      </c>
      <c r="D4565" s="57" t="s">
        <v>377</v>
      </c>
      <c r="E4565" s="62" t="str">
        <f t="shared" si="1"/>
        <v>Control</v>
      </c>
      <c r="F4565" s="53" t="str">
        <f t="shared" si="2"/>
        <v>Beijing_1</v>
      </c>
      <c r="G4565" s="53">
        <f t="shared" si="3"/>
        <v>0.8817478974</v>
      </c>
    </row>
    <row r="4566">
      <c r="A4566" s="61">
        <v>1.515703523E9</v>
      </c>
      <c r="B4566" s="61">
        <v>1.0</v>
      </c>
      <c r="C4566" s="61">
        <v>894.0</v>
      </c>
      <c r="D4566" s="57" t="s">
        <v>377</v>
      </c>
      <c r="E4566" s="62" t="str">
        <f t="shared" si="1"/>
        <v>Control</v>
      </c>
      <c r="F4566" s="53" t="str">
        <f t="shared" si="2"/>
        <v>Beijing_1</v>
      </c>
      <c r="G4566" s="53">
        <f t="shared" si="3"/>
        <v>0.7284708635</v>
      </c>
    </row>
    <row r="4567">
      <c r="A4567" s="61">
        <v>1.512807254E9</v>
      </c>
      <c r="B4567" s="61">
        <v>1.0</v>
      </c>
      <c r="C4567" s="61">
        <v>3039.0</v>
      </c>
      <c r="D4567" s="57" t="s">
        <v>377</v>
      </c>
      <c r="E4567" s="62" t="str">
        <f t="shared" si="1"/>
        <v>Control</v>
      </c>
      <c r="F4567" s="53" t="str">
        <f t="shared" si="2"/>
        <v>Beijing_1</v>
      </c>
      <c r="G4567" s="53">
        <f t="shared" si="3"/>
        <v>0.4255112105</v>
      </c>
    </row>
    <row r="4568">
      <c r="A4568" s="61">
        <v>1.516559833E9</v>
      </c>
      <c r="B4568" s="61">
        <v>1.0</v>
      </c>
      <c r="C4568" s="61">
        <v>2278.0</v>
      </c>
      <c r="D4568" s="57" t="s">
        <v>377</v>
      </c>
      <c r="E4568" s="62" t="str">
        <f t="shared" si="1"/>
        <v>Control</v>
      </c>
      <c r="F4568" s="53" t="str">
        <f t="shared" si="2"/>
        <v>Beijing_1</v>
      </c>
      <c r="G4568" s="53">
        <f t="shared" si="3"/>
        <v>0.8919621294</v>
      </c>
    </row>
    <row r="4569">
      <c r="A4569" s="61">
        <v>1.514992966E9</v>
      </c>
      <c r="B4569" s="61">
        <v>1.0</v>
      </c>
      <c r="C4569" s="61">
        <v>1657.0</v>
      </c>
      <c r="D4569" s="57" t="s">
        <v>377</v>
      </c>
      <c r="E4569" s="62" t="str">
        <f t="shared" si="1"/>
        <v>Control</v>
      </c>
      <c r="F4569" s="53" t="str">
        <f t="shared" si="2"/>
        <v>Beijing_1</v>
      </c>
      <c r="G4569" s="53">
        <f t="shared" si="3"/>
        <v>0.2419830781</v>
      </c>
    </row>
    <row r="4570">
      <c r="A4570" s="61">
        <v>1.517198215E9</v>
      </c>
      <c r="B4570" s="61">
        <v>1.0</v>
      </c>
      <c r="C4570" s="61">
        <v>4206.0</v>
      </c>
      <c r="D4570" s="57" t="s">
        <v>377</v>
      </c>
      <c r="E4570" s="62" t="str">
        <f t="shared" si="1"/>
        <v>Control</v>
      </c>
      <c r="F4570" s="53" t="str">
        <f t="shared" si="2"/>
        <v>Beijing_1</v>
      </c>
      <c r="G4570" s="53">
        <f t="shared" si="3"/>
        <v>0.2102807208</v>
      </c>
    </row>
    <row r="4571">
      <c r="A4571" s="61">
        <v>1.517528119E9</v>
      </c>
      <c r="B4571" s="61">
        <v>1.0</v>
      </c>
      <c r="C4571" s="61">
        <v>2715.0</v>
      </c>
      <c r="D4571" s="57" t="s">
        <v>377</v>
      </c>
      <c r="E4571" s="62" t="str">
        <f t="shared" si="1"/>
        <v>Control</v>
      </c>
      <c r="F4571" s="53" t="str">
        <f t="shared" si="2"/>
        <v>Beijing_1</v>
      </c>
      <c r="G4571" s="53">
        <f t="shared" si="3"/>
        <v>0.7691341921</v>
      </c>
    </row>
    <row r="4572">
      <c r="A4572" s="61">
        <v>1.511727305E9</v>
      </c>
      <c r="B4572" s="61">
        <v>1.0</v>
      </c>
      <c r="C4572" s="61">
        <v>2107.0</v>
      </c>
      <c r="D4572" s="57" t="s">
        <v>377</v>
      </c>
      <c r="E4572" s="62" t="str">
        <f t="shared" si="1"/>
        <v>Control</v>
      </c>
      <c r="F4572" s="53" t="str">
        <f t="shared" si="2"/>
        <v>Beijing_1</v>
      </c>
      <c r="G4572" s="53">
        <f t="shared" si="3"/>
        <v>0.03445505959</v>
      </c>
    </row>
    <row r="4573">
      <c r="A4573" s="61">
        <v>1.513306095E9</v>
      </c>
      <c r="B4573" s="61">
        <v>1.0</v>
      </c>
      <c r="C4573" s="61">
        <v>2308.0</v>
      </c>
      <c r="D4573" s="57" t="s">
        <v>377</v>
      </c>
      <c r="E4573" s="62" t="str">
        <f t="shared" si="1"/>
        <v>Control</v>
      </c>
      <c r="F4573" s="53" t="str">
        <f t="shared" si="2"/>
        <v>Beijing_1</v>
      </c>
      <c r="G4573" s="53">
        <f t="shared" si="3"/>
        <v>0.6912883664</v>
      </c>
    </row>
    <row r="4574">
      <c r="A4574" s="61">
        <v>1.515210954E9</v>
      </c>
      <c r="B4574" s="61">
        <v>1.0</v>
      </c>
      <c r="C4574" s="61">
        <v>2558.0</v>
      </c>
      <c r="D4574" s="57" t="s">
        <v>377</v>
      </c>
      <c r="E4574" s="62" t="str">
        <f t="shared" si="1"/>
        <v>Control</v>
      </c>
      <c r="F4574" s="53" t="str">
        <f t="shared" si="2"/>
        <v>Beijing_1</v>
      </c>
      <c r="G4574" s="53">
        <f t="shared" si="3"/>
        <v>0.8579082694</v>
      </c>
    </row>
    <row r="4575">
      <c r="A4575" s="61">
        <v>1.517544599E9</v>
      </c>
      <c r="B4575" s="61">
        <v>1.0</v>
      </c>
      <c r="C4575" s="61">
        <v>1112.0</v>
      </c>
      <c r="D4575" s="57" t="s">
        <v>377</v>
      </c>
      <c r="E4575" s="62" t="str">
        <f t="shared" si="1"/>
        <v>Control</v>
      </c>
      <c r="F4575" s="53" t="str">
        <f t="shared" si="2"/>
        <v>Beijing_1</v>
      </c>
      <c r="G4575" s="53">
        <f t="shared" si="3"/>
        <v>0.03876558871</v>
      </c>
    </row>
    <row r="4576">
      <c r="A4576" s="61">
        <v>1.513892677E9</v>
      </c>
      <c r="B4576" s="61">
        <v>1.0</v>
      </c>
      <c r="C4576" s="61">
        <v>897.0</v>
      </c>
      <c r="D4576" s="57" t="s">
        <v>377</v>
      </c>
      <c r="E4576" s="62" t="str">
        <f t="shared" si="1"/>
        <v>Control</v>
      </c>
      <c r="F4576" s="53" t="str">
        <f t="shared" si="2"/>
        <v>Beijing_1</v>
      </c>
      <c r="G4576" s="53">
        <f t="shared" si="3"/>
        <v>0.1754720872</v>
      </c>
    </row>
    <row r="4577">
      <c r="A4577" s="61">
        <v>1.511585306E9</v>
      </c>
      <c r="B4577" s="61">
        <v>1.0</v>
      </c>
      <c r="C4577" s="61">
        <v>782.0</v>
      </c>
      <c r="D4577" s="57" t="s">
        <v>377</v>
      </c>
      <c r="E4577" s="62" t="str">
        <f t="shared" si="1"/>
        <v>Control</v>
      </c>
      <c r="F4577" s="53" t="str">
        <f t="shared" si="2"/>
        <v>Beijing_1</v>
      </c>
      <c r="G4577" s="53">
        <f t="shared" si="3"/>
        <v>0.06730056243</v>
      </c>
    </row>
    <row r="4578">
      <c r="A4578" s="61">
        <v>1.513863473E9</v>
      </c>
      <c r="B4578" s="61">
        <v>1.0</v>
      </c>
      <c r="C4578" s="61">
        <v>1237.0</v>
      </c>
      <c r="D4578" s="57" t="s">
        <v>377</v>
      </c>
      <c r="E4578" s="62" t="str">
        <f t="shared" si="1"/>
        <v>Control</v>
      </c>
      <c r="F4578" s="53" t="str">
        <f t="shared" si="2"/>
        <v>Beijing_1</v>
      </c>
      <c r="G4578" s="53">
        <f t="shared" si="3"/>
        <v>0.9133752023</v>
      </c>
    </row>
    <row r="4579">
      <c r="A4579" s="61">
        <v>1.515043656E9</v>
      </c>
      <c r="B4579" s="61">
        <v>1.0</v>
      </c>
      <c r="C4579" s="61">
        <v>1471.0</v>
      </c>
      <c r="D4579" s="57" t="s">
        <v>377</v>
      </c>
      <c r="E4579" s="62" t="str">
        <f t="shared" si="1"/>
        <v>Control</v>
      </c>
      <c r="F4579" s="53" t="str">
        <f t="shared" si="2"/>
        <v>Beijing_1</v>
      </c>
      <c r="G4579" s="53">
        <f t="shared" si="3"/>
        <v>0.003370403361</v>
      </c>
    </row>
    <row r="4580">
      <c r="A4580" s="61">
        <v>1.518643939E9</v>
      </c>
      <c r="B4580" s="61">
        <v>1.0</v>
      </c>
      <c r="C4580" s="61">
        <v>4080.0</v>
      </c>
      <c r="D4580" s="57" t="s">
        <v>377</v>
      </c>
      <c r="E4580" s="62" t="str">
        <f t="shared" si="1"/>
        <v>Control</v>
      </c>
      <c r="F4580" s="53" t="str">
        <f t="shared" si="2"/>
        <v>Beijing_1</v>
      </c>
      <c r="G4580" s="53">
        <f t="shared" si="3"/>
        <v>0.4752953223</v>
      </c>
    </row>
    <row r="4581">
      <c r="A4581" s="61">
        <v>1.513653246E9</v>
      </c>
      <c r="B4581" s="61">
        <v>1.0</v>
      </c>
      <c r="C4581" s="61">
        <v>2707.0</v>
      </c>
      <c r="D4581" s="57" t="s">
        <v>377</v>
      </c>
      <c r="E4581" s="62" t="str">
        <f t="shared" si="1"/>
        <v>Control</v>
      </c>
      <c r="F4581" s="53" t="str">
        <f t="shared" si="2"/>
        <v>Beijing_1</v>
      </c>
      <c r="G4581" s="53">
        <f t="shared" si="3"/>
        <v>0.3176331352</v>
      </c>
    </row>
    <row r="4582">
      <c r="A4582" s="61">
        <v>1.515764557E9</v>
      </c>
      <c r="B4582" s="61">
        <v>1.0</v>
      </c>
      <c r="C4582" s="61">
        <v>1059.0</v>
      </c>
      <c r="D4582" s="57" t="s">
        <v>377</v>
      </c>
      <c r="E4582" s="62" t="str">
        <f t="shared" si="1"/>
        <v>Control</v>
      </c>
      <c r="F4582" s="53" t="str">
        <f t="shared" si="2"/>
        <v>Beijing_1</v>
      </c>
      <c r="G4582" s="53">
        <f t="shared" si="3"/>
        <v>0.6731239986</v>
      </c>
    </row>
    <row r="4583">
      <c r="A4583" s="61">
        <v>1.511830548E9</v>
      </c>
      <c r="B4583" s="61">
        <v>1.0</v>
      </c>
      <c r="C4583" s="61">
        <v>5626.0</v>
      </c>
      <c r="D4583" s="57" t="s">
        <v>377</v>
      </c>
      <c r="E4583" s="62" t="str">
        <f t="shared" si="1"/>
        <v>Control</v>
      </c>
      <c r="F4583" s="53" t="str">
        <f t="shared" si="2"/>
        <v>Beijing_1</v>
      </c>
      <c r="G4583" s="53">
        <f t="shared" si="3"/>
        <v>0.9769677179</v>
      </c>
    </row>
    <row r="4584">
      <c r="A4584" s="61">
        <v>1.511892349E9</v>
      </c>
      <c r="B4584" s="61">
        <v>1.0</v>
      </c>
      <c r="C4584" s="61">
        <v>2356.0</v>
      </c>
      <c r="D4584" s="57" t="s">
        <v>377</v>
      </c>
      <c r="E4584" s="62" t="str">
        <f t="shared" si="1"/>
        <v>Control</v>
      </c>
      <c r="F4584" s="53" t="str">
        <f t="shared" si="2"/>
        <v>Beijing_1</v>
      </c>
      <c r="G4584" s="53">
        <f t="shared" si="3"/>
        <v>0.5989240157</v>
      </c>
    </row>
    <row r="4585">
      <c r="A4585" s="61">
        <v>1.516278634E9</v>
      </c>
      <c r="B4585" s="61">
        <v>1.0</v>
      </c>
      <c r="C4585" s="61">
        <v>1695.0</v>
      </c>
      <c r="D4585" s="57" t="s">
        <v>377</v>
      </c>
      <c r="E4585" s="62" t="str">
        <f t="shared" si="1"/>
        <v>Control</v>
      </c>
      <c r="F4585" s="53" t="str">
        <f t="shared" si="2"/>
        <v>Beijing_1</v>
      </c>
      <c r="G4585" s="53">
        <f t="shared" si="3"/>
        <v>0.6934956645</v>
      </c>
    </row>
    <row r="4586">
      <c r="A4586" s="61">
        <v>1.518376153E9</v>
      </c>
      <c r="B4586" s="61">
        <v>1.0</v>
      </c>
      <c r="C4586" s="61">
        <v>3854.0</v>
      </c>
      <c r="D4586" s="57" t="s">
        <v>377</v>
      </c>
      <c r="E4586" s="62" t="str">
        <f t="shared" si="1"/>
        <v>Control</v>
      </c>
      <c r="F4586" s="53" t="str">
        <f t="shared" si="2"/>
        <v>Beijing_1</v>
      </c>
      <c r="G4586" s="53">
        <f t="shared" si="3"/>
        <v>0.9218549371</v>
      </c>
    </row>
    <row r="4587">
      <c r="A4587" s="61">
        <v>1.512855017E9</v>
      </c>
      <c r="B4587" s="61">
        <v>1.0</v>
      </c>
      <c r="C4587" s="61">
        <v>1187.0</v>
      </c>
      <c r="D4587" s="57" t="s">
        <v>377</v>
      </c>
      <c r="E4587" s="62" t="str">
        <f t="shared" si="1"/>
        <v>Control</v>
      </c>
      <c r="F4587" s="53" t="str">
        <f t="shared" si="2"/>
        <v>Beijing_1</v>
      </c>
      <c r="G4587" s="53">
        <f t="shared" si="3"/>
        <v>0.9319647933</v>
      </c>
    </row>
    <row r="4588">
      <c r="A4588" s="61">
        <v>1.513074447E9</v>
      </c>
      <c r="B4588" s="61">
        <v>1.0</v>
      </c>
      <c r="C4588" s="61">
        <v>773.0</v>
      </c>
      <c r="D4588" s="57" t="s">
        <v>377</v>
      </c>
      <c r="E4588" s="62" t="str">
        <f t="shared" si="1"/>
        <v>Control</v>
      </c>
      <c r="F4588" s="53" t="str">
        <f t="shared" si="2"/>
        <v>Beijing_1</v>
      </c>
      <c r="G4588" s="53">
        <f t="shared" si="3"/>
        <v>0.188923068</v>
      </c>
    </row>
    <row r="4589">
      <c r="A4589" s="61">
        <v>1.519520685E9</v>
      </c>
      <c r="B4589" s="61">
        <v>1.0</v>
      </c>
      <c r="C4589" s="61">
        <v>1227.0</v>
      </c>
      <c r="D4589" s="57" t="s">
        <v>377</v>
      </c>
      <c r="E4589" s="62" t="str">
        <f t="shared" si="1"/>
        <v>Control</v>
      </c>
      <c r="F4589" s="53" t="str">
        <f t="shared" si="2"/>
        <v>Beijing_1</v>
      </c>
      <c r="G4589" s="53">
        <f t="shared" si="3"/>
        <v>0.82861821</v>
      </c>
    </row>
    <row r="4590">
      <c r="A4590" s="61">
        <v>1.518183575E9</v>
      </c>
      <c r="B4590" s="61">
        <v>1.0</v>
      </c>
      <c r="C4590" s="61">
        <v>799.0</v>
      </c>
      <c r="D4590" s="57" t="s">
        <v>377</v>
      </c>
      <c r="E4590" s="62" t="str">
        <f t="shared" si="1"/>
        <v>Control</v>
      </c>
      <c r="F4590" s="53" t="str">
        <f t="shared" si="2"/>
        <v>Beijing_1</v>
      </c>
      <c r="G4590" s="53">
        <f t="shared" si="3"/>
        <v>0.7027252251</v>
      </c>
    </row>
    <row r="4591">
      <c r="A4591" s="61">
        <v>1.519693293E9</v>
      </c>
      <c r="B4591" s="61">
        <v>1.0</v>
      </c>
      <c r="C4591" s="61">
        <v>2021.0</v>
      </c>
      <c r="D4591" s="57" t="s">
        <v>377</v>
      </c>
      <c r="E4591" s="62" t="str">
        <f t="shared" si="1"/>
        <v>Control</v>
      </c>
      <c r="F4591" s="53" t="str">
        <f t="shared" si="2"/>
        <v>Beijing_1</v>
      </c>
      <c r="G4591" s="53">
        <f t="shared" si="3"/>
        <v>0.01691493239</v>
      </c>
    </row>
    <row r="4592">
      <c r="A4592" s="61">
        <v>1.519165295E9</v>
      </c>
      <c r="B4592" s="61">
        <v>1.0</v>
      </c>
      <c r="C4592" s="61">
        <v>2022.0</v>
      </c>
      <c r="D4592" s="57" t="s">
        <v>377</v>
      </c>
      <c r="E4592" s="62" t="str">
        <f t="shared" si="1"/>
        <v>Control</v>
      </c>
      <c r="F4592" s="53" t="str">
        <f t="shared" si="2"/>
        <v>Beijing_1</v>
      </c>
      <c r="G4592" s="53">
        <f t="shared" si="3"/>
        <v>0.1274686666</v>
      </c>
    </row>
    <row r="4593">
      <c r="A4593" s="61">
        <v>1.512120406E9</v>
      </c>
      <c r="B4593" s="61">
        <v>1.0</v>
      </c>
      <c r="C4593" s="61">
        <v>28.0</v>
      </c>
      <c r="D4593" s="57" t="s">
        <v>377</v>
      </c>
      <c r="E4593" s="62" t="str">
        <f t="shared" si="1"/>
        <v>Control</v>
      </c>
      <c r="F4593" s="53" t="str">
        <f t="shared" si="2"/>
        <v>Beijing_1</v>
      </c>
      <c r="G4593" s="53">
        <f t="shared" si="3"/>
        <v>0.02809501037</v>
      </c>
    </row>
    <row r="4594">
      <c r="A4594" s="61">
        <v>1.518920467E9</v>
      </c>
      <c r="B4594" s="61">
        <v>1.0</v>
      </c>
      <c r="C4594" s="61">
        <v>3346.0</v>
      </c>
      <c r="D4594" s="57" t="s">
        <v>377</v>
      </c>
      <c r="E4594" s="62" t="str">
        <f t="shared" si="1"/>
        <v>Control</v>
      </c>
      <c r="F4594" s="53" t="str">
        <f t="shared" si="2"/>
        <v>Beijing_1</v>
      </c>
      <c r="G4594" s="53">
        <f t="shared" si="3"/>
        <v>0.524159959</v>
      </c>
    </row>
    <row r="4595">
      <c r="A4595" s="61">
        <v>1.518997429E9</v>
      </c>
      <c r="B4595" s="61">
        <v>1.0</v>
      </c>
      <c r="C4595" s="61">
        <v>2064.0</v>
      </c>
      <c r="D4595" s="57" t="s">
        <v>377</v>
      </c>
      <c r="E4595" s="62" t="str">
        <f t="shared" si="1"/>
        <v>Control</v>
      </c>
      <c r="F4595" s="53" t="str">
        <f t="shared" si="2"/>
        <v>Beijing_1</v>
      </c>
      <c r="G4595" s="53">
        <f t="shared" si="3"/>
        <v>0.645599477</v>
      </c>
    </row>
    <row r="4596">
      <c r="A4596" s="61">
        <v>1.519435587E9</v>
      </c>
      <c r="B4596" s="61">
        <v>1.0</v>
      </c>
      <c r="C4596" s="61">
        <v>967.0</v>
      </c>
      <c r="D4596" s="57" t="s">
        <v>377</v>
      </c>
      <c r="E4596" s="62" t="str">
        <f t="shared" si="1"/>
        <v>Control</v>
      </c>
      <c r="F4596" s="53" t="str">
        <f t="shared" si="2"/>
        <v>Beijing_1</v>
      </c>
      <c r="G4596" s="53">
        <f t="shared" si="3"/>
        <v>0.3777823657</v>
      </c>
    </row>
    <row r="4597">
      <c r="A4597" s="61">
        <v>1.515963177E9</v>
      </c>
      <c r="B4597" s="61">
        <v>1.0</v>
      </c>
      <c r="C4597" s="61">
        <v>964.0</v>
      </c>
      <c r="D4597" s="57" t="s">
        <v>377</v>
      </c>
      <c r="E4597" s="62" t="str">
        <f t="shared" si="1"/>
        <v>Control</v>
      </c>
      <c r="F4597" s="53" t="str">
        <f t="shared" si="2"/>
        <v>Beijing_1</v>
      </c>
      <c r="G4597" s="53">
        <f t="shared" si="3"/>
        <v>0.6278970336</v>
      </c>
    </row>
    <row r="4598">
      <c r="A4598" s="61">
        <v>1.512914603E9</v>
      </c>
      <c r="B4598" s="61">
        <v>1.0</v>
      </c>
      <c r="C4598" s="61">
        <v>552.0</v>
      </c>
      <c r="D4598" s="57" t="s">
        <v>377</v>
      </c>
      <c r="E4598" s="62" t="str">
        <f t="shared" si="1"/>
        <v>Control</v>
      </c>
      <c r="F4598" s="53" t="str">
        <f t="shared" si="2"/>
        <v>Beijing_1</v>
      </c>
      <c r="G4598" s="53">
        <f t="shared" si="3"/>
        <v>0.8974709611</v>
      </c>
    </row>
    <row r="4599">
      <c r="A4599" s="61">
        <v>1.517535175E9</v>
      </c>
      <c r="B4599" s="61">
        <v>1.0</v>
      </c>
      <c r="C4599" s="61">
        <v>563.0</v>
      </c>
      <c r="D4599" s="57" t="s">
        <v>377</v>
      </c>
      <c r="E4599" s="62" t="str">
        <f t="shared" si="1"/>
        <v>Control</v>
      </c>
      <c r="F4599" s="53" t="str">
        <f t="shared" si="2"/>
        <v>Beijing_1</v>
      </c>
      <c r="G4599" s="53">
        <f t="shared" si="3"/>
        <v>0.1885929817</v>
      </c>
    </row>
    <row r="4600">
      <c r="A4600" s="61">
        <v>1.517997598E9</v>
      </c>
      <c r="B4600" s="61">
        <v>1.0</v>
      </c>
      <c r="C4600" s="61">
        <v>2893.0</v>
      </c>
      <c r="D4600" s="57" t="s">
        <v>377</v>
      </c>
      <c r="E4600" s="62" t="str">
        <f t="shared" si="1"/>
        <v>Control</v>
      </c>
      <c r="F4600" s="53" t="str">
        <f t="shared" si="2"/>
        <v>Beijing_1</v>
      </c>
      <c r="G4600" s="53">
        <f t="shared" si="3"/>
        <v>0.4422158436</v>
      </c>
    </row>
    <row r="4601">
      <c r="A4601" s="61">
        <v>1.513233593E9</v>
      </c>
      <c r="B4601" s="61">
        <v>1.0</v>
      </c>
      <c r="C4601" s="61">
        <v>1142.0</v>
      </c>
      <c r="D4601" s="57" t="s">
        <v>377</v>
      </c>
      <c r="E4601" s="62" t="str">
        <f t="shared" si="1"/>
        <v>Control</v>
      </c>
      <c r="F4601" s="53" t="str">
        <f t="shared" si="2"/>
        <v>Beijing_1</v>
      </c>
      <c r="G4601" s="53">
        <f t="shared" si="3"/>
        <v>0.7281832831</v>
      </c>
    </row>
    <row r="4602">
      <c r="A4602" s="61">
        <v>1.518551193E9</v>
      </c>
      <c r="B4602" s="61">
        <v>1.0</v>
      </c>
      <c r="C4602" s="61">
        <v>2535.0</v>
      </c>
      <c r="D4602" s="57" t="s">
        <v>377</v>
      </c>
      <c r="E4602" s="62" t="str">
        <f t="shared" si="1"/>
        <v>Control</v>
      </c>
      <c r="F4602" s="53" t="str">
        <f t="shared" si="2"/>
        <v>Beijing_1</v>
      </c>
      <c r="G4602" s="53">
        <f t="shared" si="3"/>
        <v>0.04967413464</v>
      </c>
    </row>
    <row r="4603">
      <c r="A4603" s="61">
        <v>1.514768738E9</v>
      </c>
      <c r="B4603" s="61">
        <v>1.0</v>
      </c>
      <c r="C4603" s="61">
        <v>5039.0</v>
      </c>
      <c r="D4603" s="57" t="s">
        <v>377</v>
      </c>
      <c r="E4603" s="62" t="str">
        <f t="shared" si="1"/>
        <v>Control</v>
      </c>
      <c r="F4603" s="53" t="str">
        <f t="shared" si="2"/>
        <v>Beijing_1</v>
      </c>
      <c r="G4603" s="53">
        <f t="shared" si="3"/>
        <v>0.5689769757</v>
      </c>
    </row>
    <row r="4604">
      <c r="A4604" s="61">
        <v>1.512550058E9</v>
      </c>
      <c r="B4604" s="61">
        <v>1.0</v>
      </c>
      <c r="C4604" s="61">
        <v>300.0</v>
      </c>
      <c r="D4604" s="57" t="s">
        <v>377</v>
      </c>
      <c r="E4604" s="62" t="str">
        <f t="shared" si="1"/>
        <v>Control</v>
      </c>
      <c r="F4604" s="53" t="str">
        <f t="shared" si="2"/>
        <v>Beijing_1</v>
      </c>
      <c r="G4604" s="53">
        <f t="shared" si="3"/>
        <v>0.3775684619</v>
      </c>
    </row>
    <row r="4605">
      <c r="A4605" s="61">
        <v>1.516659495E9</v>
      </c>
      <c r="B4605" s="61">
        <v>1.0</v>
      </c>
      <c r="C4605" s="61">
        <v>111.0</v>
      </c>
      <c r="D4605" s="57" t="s">
        <v>377</v>
      </c>
      <c r="E4605" s="62" t="str">
        <f t="shared" si="1"/>
        <v>Control</v>
      </c>
      <c r="F4605" s="53" t="str">
        <f t="shared" si="2"/>
        <v>Beijing_1</v>
      </c>
      <c r="G4605" s="53">
        <f t="shared" si="3"/>
        <v>0.9521757412</v>
      </c>
    </row>
    <row r="4606">
      <c r="A4606" s="61">
        <v>1.512312589E9</v>
      </c>
      <c r="B4606" s="61">
        <v>1.0</v>
      </c>
      <c r="C4606" s="61">
        <v>3052.0</v>
      </c>
      <c r="D4606" s="57" t="s">
        <v>377</v>
      </c>
      <c r="E4606" s="62" t="str">
        <f t="shared" si="1"/>
        <v>Control</v>
      </c>
      <c r="F4606" s="53" t="str">
        <f t="shared" si="2"/>
        <v>Beijing_1</v>
      </c>
      <c r="G4606" s="53">
        <f t="shared" si="3"/>
        <v>0.7623414871</v>
      </c>
    </row>
    <row r="4607">
      <c r="A4607" s="61">
        <v>1.515467475E9</v>
      </c>
      <c r="B4607" s="61">
        <v>1.0</v>
      </c>
      <c r="C4607" s="61">
        <v>890.0</v>
      </c>
      <c r="D4607" s="57" t="s">
        <v>377</v>
      </c>
      <c r="E4607" s="62" t="str">
        <f t="shared" si="1"/>
        <v>Control</v>
      </c>
      <c r="F4607" s="53" t="str">
        <f t="shared" si="2"/>
        <v>Beijing_1</v>
      </c>
      <c r="G4607" s="53">
        <f t="shared" si="3"/>
        <v>0.740627327</v>
      </c>
    </row>
    <row r="4608">
      <c r="A4608" s="61">
        <v>1.512489659E9</v>
      </c>
      <c r="B4608" s="61">
        <v>1.0</v>
      </c>
      <c r="C4608" s="61">
        <v>3021.0</v>
      </c>
      <c r="D4608" s="57" t="s">
        <v>377</v>
      </c>
      <c r="E4608" s="62" t="str">
        <f t="shared" si="1"/>
        <v>Control</v>
      </c>
      <c r="F4608" s="53" t="str">
        <f t="shared" si="2"/>
        <v>Beijing_1</v>
      </c>
      <c r="G4608" s="53">
        <f t="shared" si="3"/>
        <v>0.8677903711</v>
      </c>
    </row>
    <row r="4609">
      <c r="A4609" s="61">
        <v>1.511346494E9</v>
      </c>
      <c r="B4609" s="61">
        <v>1.0</v>
      </c>
      <c r="C4609" s="61">
        <v>3396.0</v>
      </c>
      <c r="D4609" s="57" t="s">
        <v>377</v>
      </c>
      <c r="E4609" s="62" t="str">
        <f t="shared" si="1"/>
        <v>Control</v>
      </c>
      <c r="F4609" s="53" t="str">
        <f t="shared" si="2"/>
        <v>Beijing_1</v>
      </c>
      <c r="G4609" s="53">
        <f t="shared" si="3"/>
        <v>0.1372441752</v>
      </c>
    </row>
    <row r="4610">
      <c r="A4610" s="61">
        <v>1.517822729E9</v>
      </c>
      <c r="B4610" s="61">
        <v>1.0</v>
      </c>
      <c r="C4610" s="61">
        <v>3097.0</v>
      </c>
      <c r="D4610" s="57" t="s">
        <v>377</v>
      </c>
      <c r="E4610" s="62" t="str">
        <f t="shared" si="1"/>
        <v>Control</v>
      </c>
      <c r="F4610" s="53" t="str">
        <f t="shared" si="2"/>
        <v>Beijing_1</v>
      </c>
      <c r="G4610" s="53">
        <f t="shared" si="3"/>
        <v>0.5500195694</v>
      </c>
    </row>
    <row r="4611">
      <c r="A4611" s="61">
        <v>1.512838516E9</v>
      </c>
      <c r="B4611" s="61">
        <v>1.0</v>
      </c>
      <c r="C4611" s="61">
        <v>2018.0</v>
      </c>
      <c r="D4611" s="57" t="s">
        <v>377</v>
      </c>
      <c r="E4611" s="62" t="str">
        <f t="shared" si="1"/>
        <v>Control</v>
      </c>
      <c r="F4611" s="53" t="str">
        <f t="shared" si="2"/>
        <v>Beijing_1</v>
      </c>
      <c r="G4611" s="53">
        <f t="shared" si="3"/>
        <v>0.1105061519</v>
      </c>
    </row>
    <row r="4612">
      <c r="A4612" s="61">
        <v>1.514716615E9</v>
      </c>
      <c r="B4612" s="61">
        <v>1.0</v>
      </c>
      <c r="C4612" s="61">
        <v>2003.0</v>
      </c>
      <c r="D4612" s="57" t="s">
        <v>377</v>
      </c>
      <c r="E4612" s="62" t="str">
        <f t="shared" si="1"/>
        <v>Control</v>
      </c>
      <c r="F4612" s="53" t="str">
        <f t="shared" si="2"/>
        <v>Beijing_1</v>
      </c>
      <c r="G4612" s="53">
        <f t="shared" si="3"/>
        <v>0.0700437893</v>
      </c>
    </row>
    <row r="4613">
      <c r="A4613" s="61">
        <v>1.514703907E9</v>
      </c>
      <c r="B4613" s="61">
        <v>1.0</v>
      </c>
      <c r="C4613" s="61">
        <v>322.0</v>
      </c>
      <c r="D4613" s="57" t="s">
        <v>377</v>
      </c>
      <c r="E4613" s="62" t="str">
        <f t="shared" si="1"/>
        <v>Control</v>
      </c>
      <c r="F4613" s="53" t="str">
        <f t="shared" si="2"/>
        <v>Beijing_1</v>
      </c>
      <c r="G4613" s="53">
        <f t="shared" si="3"/>
        <v>0.02598026128</v>
      </c>
    </row>
    <row r="4614">
      <c r="A4614" s="61">
        <v>1.511821894E9</v>
      </c>
      <c r="B4614" s="61">
        <v>1.0</v>
      </c>
      <c r="C4614" s="61">
        <v>451.0</v>
      </c>
      <c r="D4614" s="57" t="s">
        <v>377</v>
      </c>
      <c r="E4614" s="62" t="str">
        <f t="shared" si="1"/>
        <v>Control</v>
      </c>
      <c r="F4614" s="53" t="str">
        <f t="shared" si="2"/>
        <v>Beijing_1</v>
      </c>
      <c r="G4614" s="53">
        <f t="shared" si="3"/>
        <v>0.8106906187</v>
      </c>
    </row>
    <row r="4615">
      <c r="A4615" s="61">
        <v>1.517342247E9</v>
      </c>
      <c r="B4615" s="61">
        <v>1.0</v>
      </c>
      <c r="C4615" s="61">
        <v>2456.0</v>
      </c>
      <c r="D4615" s="57" t="s">
        <v>377</v>
      </c>
      <c r="E4615" s="62" t="str">
        <f t="shared" si="1"/>
        <v>Control</v>
      </c>
      <c r="F4615" s="53" t="str">
        <f t="shared" si="2"/>
        <v>Beijing_1</v>
      </c>
      <c r="G4615" s="53">
        <f t="shared" si="3"/>
        <v>0.4556488858</v>
      </c>
    </row>
    <row r="4616">
      <c r="A4616" s="61">
        <v>1.519617036E9</v>
      </c>
      <c r="B4616" s="61">
        <v>1.0</v>
      </c>
      <c r="C4616" s="61">
        <v>34.0</v>
      </c>
      <c r="D4616" s="57" t="s">
        <v>377</v>
      </c>
      <c r="E4616" s="62" t="str">
        <f t="shared" si="1"/>
        <v>Control</v>
      </c>
      <c r="F4616" s="53" t="str">
        <f t="shared" si="2"/>
        <v>Beijing_1</v>
      </c>
      <c r="G4616" s="53">
        <f t="shared" si="3"/>
        <v>0.8221660383</v>
      </c>
    </row>
    <row r="4617">
      <c r="A4617" s="61">
        <v>1.518017046E9</v>
      </c>
      <c r="B4617" s="61">
        <v>1.0</v>
      </c>
      <c r="C4617" s="61">
        <v>4169.0</v>
      </c>
      <c r="D4617" s="57" t="s">
        <v>377</v>
      </c>
      <c r="E4617" s="62" t="str">
        <f t="shared" si="1"/>
        <v>Control</v>
      </c>
      <c r="F4617" s="53" t="str">
        <f t="shared" si="2"/>
        <v>Beijing_1</v>
      </c>
      <c r="G4617" s="53">
        <f t="shared" si="3"/>
        <v>0.09242387314</v>
      </c>
    </row>
    <row r="4618">
      <c r="A4618" s="61">
        <v>1.519534383E9</v>
      </c>
      <c r="B4618" s="61">
        <v>1.0</v>
      </c>
      <c r="C4618" s="61">
        <v>2172.0</v>
      </c>
      <c r="D4618" s="57" t="s">
        <v>377</v>
      </c>
      <c r="E4618" s="62" t="str">
        <f t="shared" si="1"/>
        <v>Control</v>
      </c>
      <c r="F4618" s="53" t="str">
        <f t="shared" si="2"/>
        <v>Beijing_1</v>
      </c>
      <c r="G4618" s="53">
        <f t="shared" si="3"/>
        <v>0.1559492597</v>
      </c>
    </row>
    <row r="4619">
      <c r="A4619" s="61">
        <v>1.517138614E9</v>
      </c>
      <c r="B4619" s="61">
        <v>1.0</v>
      </c>
      <c r="C4619" s="61">
        <v>4966.0</v>
      </c>
      <c r="D4619" s="57" t="s">
        <v>377</v>
      </c>
      <c r="E4619" s="62" t="str">
        <f t="shared" si="1"/>
        <v>Control</v>
      </c>
      <c r="F4619" s="53" t="str">
        <f t="shared" si="2"/>
        <v>Beijing_1</v>
      </c>
      <c r="G4619" s="53">
        <f t="shared" si="3"/>
        <v>0.7810432022</v>
      </c>
    </row>
    <row r="4620">
      <c r="A4620" s="61">
        <v>1.517301674E9</v>
      </c>
      <c r="B4620" s="61">
        <v>1.0</v>
      </c>
      <c r="C4620" s="61">
        <v>1698.0</v>
      </c>
      <c r="D4620" s="57" t="s">
        <v>377</v>
      </c>
      <c r="E4620" s="62" t="str">
        <f t="shared" si="1"/>
        <v>Control</v>
      </c>
      <c r="F4620" s="53" t="str">
        <f t="shared" si="2"/>
        <v>Beijing_1</v>
      </c>
      <c r="G4620" s="53">
        <f t="shared" si="3"/>
        <v>0.3278974795</v>
      </c>
    </row>
    <row r="4621">
      <c r="A4621" s="61">
        <v>1.512401734E9</v>
      </c>
      <c r="B4621" s="61">
        <v>1.0</v>
      </c>
      <c r="C4621" s="61">
        <v>2884.0</v>
      </c>
      <c r="D4621" s="57" t="s">
        <v>377</v>
      </c>
      <c r="E4621" s="62" t="str">
        <f t="shared" si="1"/>
        <v>Control</v>
      </c>
      <c r="F4621" s="53" t="str">
        <f t="shared" si="2"/>
        <v>Beijing_1</v>
      </c>
      <c r="G4621" s="53">
        <f t="shared" si="3"/>
        <v>0.6122362196</v>
      </c>
    </row>
    <row r="4622">
      <c r="A4622" s="61">
        <v>1.519285144E9</v>
      </c>
      <c r="B4622" s="61">
        <v>1.0</v>
      </c>
      <c r="C4622" s="61">
        <v>2235.0</v>
      </c>
      <c r="D4622" s="57" t="s">
        <v>377</v>
      </c>
      <c r="E4622" s="62" t="str">
        <f t="shared" si="1"/>
        <v>Control</v>
      </c>
      <c r="F4622" s="53" t="str">
        <f t="shared" si="2"/>
        <v>Beijing_1</v>
      </c>
      <c r="G4622" s="53">
        <f t="shared" si="3"/>
        <v>0.8600114298</v>
      </c>
    </row>
    <row r="4623">
      <c r="A4623" s="61">
        <v>1.518970926E9</v>
      </c>
      <c r="B4623" s="61">
        <v>1.0</v>
      </c>
      <c r="C4623" s="61">
        <v>3213.0</v>
      </c>
      <c r="D4623" s="57" t="s">
        <v>377</v>
      </c>
      <c r="E4623" s="62" t="str">
        <f t="shared" si="1"/>
        <v>Control</v>
      </c>
      <c r="F4623" s="53" t="str">
        <f t="shared" si="2"/>
        <v>Beijing_1</v>
      </c>
      <c r="G4623" s="53">
        <f t="shared" si="3"/>
        <v>0.8663557134</v>
      </c>
    </row>
    <row r="4624">
      <c r="A4624" s="61">
        <v>1.511355468E9</v>
      </c>
      <c r="B4624" s="61">
        <v>1.0</v>
      </c>
      <c r="C4624" s="61">
        <v>1706.0</v>
      </c>
      <c r="D4624" s="57" t="s">
        <v>377</v>
      </c>
      <c r="E4624" s="62" t="str">
        <f t="shared" si="1"/>
        <v>Control</v>
      </c>
      <c r="F4624" s="53" t="str">
        <f t="shared" si="2"/>
        <v>Beijing_1</v>
      </c>
      <c r="G4624" s="53">
        <f t="shared" si="3"/>
        <v>0.6208085264</v>
      </c>
    </row>
    <row r="4625">
      <c r="A4625" s="61">
        <v>1.513335476E9</v>
      </c>
      <c r="B4625" s="61">
        <v>1.0</v>
      </c>
      <c r="C4625" s="61">
        <v>3248.0</v>
      </c>
      <c r="D4625" s="57" t="s">
        <v>377</v>
      </c>
      <c r="E4625" s="62" t="str">
        <f t="shared" si="1"/>
        <v>Control</v>
      </c>
      <c r="F4625" s="53" t="str">
        <f t="shared" si="2"/>
        <v>Beijing_1</v>
      </c>
      <c r="G4625" s="53">
        <f t="shared" si="3"/>
        <v>0.9654979761</v>
      </c>
    </row>
    <row r="4626">
      <c r="A4626" s="61">
        <v>1.514088376E9</v>
      </c>
      <c r="B4626" s="61">
        <v>1.0</v>
      </c>
      <c r="C4626" s="61">
        <v>4514.0</v>
      </c>
      <c r="D4626" s="57" t="s">
        <v>377</v>
      </c>
      <c r="E4626" s="62" t="str">
        <f t="shared" si="1"/>
        <v>Control</v>
      </c>
      <c r="F4626" s="53" t="str">
        <f t="shared" si="2"/>
        <v>Beijing_1</v>
      </c>
      <c r="G4626" s="53">
        <f t="shared" si="3"/>
        <v>0.254368971</v>
      </c>
    </row>
    <row r="4627">
      <c r="A4627" s="61">
        <v>1.515347805E9</v>
      </c>
      <c r="B4627" s="61">
        <v>1.0</v>
      </c>
      <c r="C4627" s="61">
        <v>619.0</v>
      </c>
      <c r="D4627" s="57" t="s">
        <v>377</v>
      </c>
      <c r="E4627" s="62" t="str">
        <f t="shared" si="1"/>
        <v>Control</v>
      </c>
      <c r="F4627" s="53" t="str">
        <f t="shared" si="2"/>
        <v>Beijing_1</v>
      </c>
      <c r="G4627" s="53">
        <f t="shared" si="3"/>
        <v>0.9574691402</v>
      </c>
    </row>
    <row r="4628">
      <c r="A4628" s="61">
        <v>1.517095266E9</v>
      </c>
      <c r="B4628" s="61">
        <v>1.0</v>
      </c>
      <c r="C4628" s="61">
        <v>1499.0</v>
      </c>
      <c r="D4628" s="57" t="s">
        <v>377</v>
      </c>
      <c r="E4628" s="62" t="str">
        <f t="shared" si="1"/>
        <v>Control</v>
      </c>
      <c r="F4628" s="53" t="str">
        <f t="shared" si="2"/>
        <v>Beijing_1</v>
      </c>
      <c r="G4628" s="53">
        <f t="shared" si="3"/>
        <v>0.948679584</v>
      </c>
    </row>
    <row r="4629">
      <c r="A4629" s="61">
        <v>1.517329906E9</v>
      </c>
      <c r="B4629" s="61">
        <v>1.0</v>
      </c>
      <c r="C4629" s="61">
        <v>2420.0</v>
      </c>
      <c r="D4629" s="57" t="s">
        <v>377</v>
      </c>
      <c r="E4629" s="62" t="str">
        <f t="shared" si="1"/>
        <v>Control</v>
      </c>
      <c r="F4629" s="53" t="str">
        <f t="shared" si="2"/>
        <v>Beijing_1</v>
      </c>
      <c r="G4629" s="53">
        <f t="shared" si="3"/>
        <v>0.9469433251</v>
      </c>
    </row>
    <row r="4630">
      <c r="A4630" s="61">
        <v>1.514762286E9</v>
      </c>
      <c r="B4630" s="61">
        <v>1.0</v>
      </c>
      <c r="C4630" s="61">
        <v>247.0</v>
      </c>
      <c r="D4630" s="57" t="s">
        <v>377</v>
      </c>
      <c r="E4630" s="62" t="str">
        <f t="shared" si="1"/>
        <v>Control</v>
      </c>
      <c r="F4630" s="53" t="str">
        <f t="shared" si="2"/>
        <v>Beijing_1</v>
      </c>
      <c r="G4630" s="53">
        <f t="shared" si="3"/>
        <v>0.938847261</v>
      </c>
    </row>
    <row r="4631">
      <c r="A4631" s="61">
        <v>1.517727149E9</v>
      </c>
      <c r="B4631" s="61">
        <v>1.0</v>
      </c>
      <c r="C4631" s="61">
        <v>9.0</v>
      </c>
      <c r="D4631" s="57" t="s">
        <v>377</v>
      </c>
      <c r="E4631" s="62" t="str">
        <f t="shared" si="1"/>
        <v>Control</v>
      </c>
      <c r="F4631" s="53" t="str">
        <f t="shared" si="2"/>
        <v>Beijing_1</v>
      </c>
      <c r="G4631" s="53">
        <f t="shared" si="3"/>
        <v>0.1730514586</v>
      </c>
    </row>
    <row r="4632">
      <c r="A4632" s="61">
        <v>1.513361539E9</v>
      </c>
      <c r="B4632" s="61">
        <v>1.0</v>
      </c>
      <c r="C4632" s="61">
        <v>2518.0</v>
      </c>
      <c r="D4632" s="57" t="s">
        <v>377</v>
      </c>
      <c r="E4632" s="62" t="str">
        <f t="shared" si="1"/>
        <v>Control</v>
      </c>
      <c r="F4632" s="53" t="str">
        <f t="shared" si="2"/>
        <v>Beijing_1</v>
      </c>
      <c r="G4632" s="53">
        <f t="shared" si="3"/>
        <v>0.7171586725</v>
      </c>
    </row>
    <row r="4633">
      <c r="A4633" s="61">
        <v>1.519499227E9</v>
      </c>
      <c r="B4633" s="61">
        <v>1.0</v>
      </c>
      <c r="C4633" s="61">
        <v>4227.0</v>
      </c>
      <c r="D4633" s="57" t="s">
        <v>377</v>
      </c>
      <c r="E4633" s="62" t="str">
        <f t="shared" si="1"/>
        <v>Control</v>
      </c>
      <c r="F4633" s="53" t="str">
        <f t="shared" si="2"/>
        <v>Beijing_1</v>
      </c>
      <c r="G4633" s="53">
        <f t="shared" si="3"/>
        <v>0.5508233038</v>
      </c>
    </row>
    <row r="4634">
      <c r="A4634" s="61">
        <v>1.518090495E9</v>
      </c>
      <c r="B4634" s="61">
        <v>1.0</v>
      </c>
      <c r="C4634" s="61">
        <v>1530.0</v>
      </c>
      <c r="D4634" s="57" t="s">
        <v>377</v>
      </c>
      <c r="E4634" s="62" t="str">
        <f t="shared" si="1"/>
        <v>Control</v>
      </c>
      <c r="F4634" s="53" t="str">
        <f t="shared" si="2"/>
        <v>Beijing_1</v>
      </c>
      <c r="G4634" s="53">
        <f t="shared" si="3"/>
        <v>0.880019962</v>
      </c>
    </row>
    <row r="4635">
      <c r="A4635" s="61">
        <v>1.514516007E9</v>
      </c>
      <c r="B4635" s="61">
        <v>1.0</v>
      </c>
      <c r="C4635" s="61">
        <v>123.0</v>
      </c>
      <c r="D4635" s="57" t="s">
        <v>377</v>
      </c>
      <c r="E4635" s="62" t="str">
        <f t="shared" si="1"/>
        <v>Control</v>
      </c>
      <c r="F4635" s="53" t="str">
        <f t="shared" si="2"/>
        <v>Beijing_1</v>
      </c>
      <c r="G4635" s="53">
        <f t="shared" si="3"/>
        <v>0.7168849199</v>
      </c>
    </row>
    <row r="4636">
      <c r="A4636" s="61">
        <v>1.512614158E9</v>
      </c>
      <c r="B4636" s="61">
        <v>1.0</v>
      </c>
      <c r="C4636" s="61">
        <v>3384.0</v>
      </c>
      <c r="D4636" s="57" t="s">
        <v>377</v>
      </c>
      <c r="E4636" s="62" t="str">
        <f t="shared" si="1"/>
        <v>Control</v>
      </c>
      <c r="F4636" s="53" t="str">
        <f t="shared" si="2"/>
        <v>Beijing_1</v>
      </c>
      <c r="G4636" s="53">
        <f t="shared" si="3"/>
        <v>0.784841223</v>
      </c>
    </row>
    <row r="4637">
      <c r="A4637" s="61">
        <v>1.514023393E9</v>
      </c>
      <c r="B4637" s="61">
        <v>1.0</v>
      </c>
      <c r="C4637" s="61">
        <v>594.0</v>
      </c>
      <c r="D4637" s="57" t="s">
        <v>377</v>
      </c>
      <c r="E4637" s="62" t="str">
        <f t="shared" si="1"/>
        <v>Control</v>
      </c>
      <c r="F4637" s="53" t="str">
        <f t="shared" si="2"/>
        <v>Beijing_1</v>
      </c>
      <c r="G4637" s="53">
        <f t="shared" si="3"/>
        <v>0.2962250553</v>
      </c>
    </row>
    <row r="4638">
      <c r="A4638" s="61">
        <v>1.513466463E9</v>
      </c>
      <c r="B4638" s="61">
        <v>1.0</v>
      </c>
      <c r="C4638" s="61">
        <v>1193.0</v>
      </c>
      <c r="D4638" s="57" t="s">
        <v>377</v>
      </c>
      <c r="E4638" s="62" t="str">
        <f t="shared" si="1"/>
        <v>Control</v>
      </c>
      <c r="F4638" s="53" t="str">
        <f t="shared" si="2"/>
        <v>Beijing_1</v>
      </c>
      <c r="G4638" s="53">
        <f t="shared" si="3"/>
        <v>0.8243788626</v>
      </c>
    </row>
    <row r="4639">
      <c r="A4639" s="61">
        <v>1.516716453E9</v>
      </c>
      <c r="B4639" s="61">
        <v>1.0</v>
      </c>
      <c r="C4639" s="61">
        <v>1667.0</v>
      </c>
      <c r="D4639" s="57" t="s">
        <v>377</v>
      </c>
      <c r="E4639" s="62" t="str">
        <f t="shared" si="1"/>
        <v>Control</v>
      </c>
      <c r="F4639" s="53" t="str">
        <f t="shared" si="2"/>
        <v>Beijing_1</v>
      </c>
      <c r="G4639" s="53">
        <f t="shared" si="3"/>
        <v>0.9134425222</v>
      </c>
    </row>
    <row r="4640">
      <c r="A4640" s="61">
        <v>1.512979835E9</v>
      </c>
      <c r="B4640" s="61">
        <v>1.0</v>
      </c>
      <c r="C4640" s="61">
        <v>255.0</v>
      </c>
      <c r="D4640" s="57" t="s">
        <v>377</v>
      </c>
      <c r="E4640" s="62" t="str">
        <f t="shared" si="1"/>
        <v>Control</v>
      </c>
      <c r="F4640" s="53" t="str">
        <f t="shared" si="2"/>
        <v>Beijing_1</v>
      </c>
      <c r="G4640" s="53">
        <f t="shared" si="3"/>
        <v>0.7114873514</v>
      </c>
    </row>
    <row r="4641">
      <c r="A4641" s="61">
        <v>1.518637196E9</v>
      </c>
      <c r="B4641" s="61">
        <v>1.0</v>
      </c>
      <c r="C4641" s="61">
        <v>1271.0</v>
      </c>
      <c r="D4641" s="57" t="s">
        <v>377</v>
      </c>
      <c r="E4641" s="62" t="str">
        <f t="shared" si="1"/>
        <v>Control</v>
      </c>
      <c r="F4641" s="53" t="str">
        <f t="shared" si="2"/>
        <v>Beijing_1</v>
      </c>
      <c r="G4641" s="53">
        <f t="shared" si="3"/>
        <v>0.663555951</v>
      </c>
    </row>
    <row r="4642">
      <c r="A4642" s="61">
        <v>1.516551348E9</v>
      </c>
      <c r="B4642" s="61">
        <v>1.0</v>
      </c>
      <c r="C4642" s="61">
        <v>3245.0</v>
      </c>
      <c r="D4642" s="57" t="s">
        <v>377</v>
      </c>
      <c r="E4642" s="62" t="str">
        <f t="shared" si="1"/>
        <v>Control</v>
      </c>
      <c r="F4642" s="53" t="str">
        <f t="shared" si="2"/>
        <v>Beijing_1</v>
      </c>
      <c r="G4642" s="53">
        <f t="shared" si="3"/>
        <v>0.9663534241</v>
      </c>
    </row>
    <row r="4643">
      <c r="A4643" s="61">
        <v>1.513607509E9</v>
      </c>
      <c r="B4643" s="61">
        <v>1.0</v>
      </c>
      <c r="C4643" s="61">
        <v>1369.0</v>
      </c>
      <c r="D4643" s="57" t="s">
        <v>377</v>
      </c>
      <c r="E4643" s="62" t="str">
        <f t="shared" si="1"/>
        <v>Control</v>
      </c>
      <c r="F4643" s="53" t="str">
        <f t="shared" si="2"/>
        <v>Beijing_1</v>
      </c>
      <c r="G4643" s="53">
        <f t="shared" si="3"/>
        <v>0.4172054743</v>
      </c>
    </row>
    <row r="4644">
      <c r="A4644" s="61">
        <v>1.518453676E9</v>
      </c>
      <c r="B4644" s="61">
        <v>1.0</v>
      </c>
      <c r="C4644" s="61">
        <v>1531.0</v>
      </c>
      <c r="D4644" s="57" t="s">
        <v>377</v>
      </c>
      <c r="E4644" s="62" t="str">
        <f t="shared" si="1"/>
        <v>Control</v>
      </c>
      <c r="F4644" s="53" t="str">
        <f t="shared" si="2"/>
        <v>Beijing_1</v>
      </c>
      <c r="G4644" s="53">
        <f t="shared" si="3"/>
        <v>0.02691194816</v>
      </c>
    </row>
    <row r="4645">
      <c r="A4645" s="61">
        <v>1.512108407E9</v>
      </c>
      <c r="B4645" s="61">
        <v>1.0</v>
      </c>
      <c r="C4645" s="61">
        <v>3999.0</v>
      </c>
      <c r="D4645" s="57" t="s">
        <v>377</v>
      </c>
      <c r="E4645" s="62" t="str">
        <f t="shared" si="1"/>
        <v>Control</v>
      </c>
      <c r="F4645" s="53" t="str">
        <f t="shared" si="2"/>
        <v>Beijing_1</v>
      </c>
      <c r="G4645" s="53">
        <f t="shared" si="3"/>
        <v>0.6240351467</v>
      </c>
    </row>
    <row r="4646">
      <c r="A4646" s="61">
        <v>1.517635277E9</v>
      </c>
      <c r="B4646" s="61">
        <v>1.0</v>
      </c>
      <c r="C4646" s="61">
        <v>180.0</v>
      </c>
      <c r="D4646" s="57" t="s">
        <v>377</v>
      </c>
      <c r="E4646" s="62" t="str">
        <f t="shared" si="1"/>
        <v>Control</v>
      </c>
      <c r="F4646" s="53" t="str">
        <f t="shared" si="2"/>
        <v>Beijing_1</v>
      </c>
      <c r="G4646" s="53">
        <f t="shared" si="3"/>
        <v>0.4802189878</v>
      </c>
    </row>
    <row r="4647">
      <c r="A4647" s="61">
        <v>1.517880754E9</v>
      </c>
      <c r="B4647" s="61">
        <v>1.0</v>
      </c>
      <c r="C4647" s="61">
        <v>916.0</v>
      </c>
      <c r="D4647" s="57" t="s">
        <v>377</v>
      </c>
      <c r="E4647" s="62" t="str">
        <f t="shared" si="1"/>
        <v>Control</v>
      </c>
      <c r="F4647" s="53" t="str">
        <f t="shared" si="2"/>
        <v>Beijing_1</v>
      </c>
      <c r="G4647" s="53">
        <f t="shared" si="3"/>
        <v>0.6854744044</v>
      </c>
    </row>
    <row r="4648">
      <c r="A4648" s="61">
        <v>1.513765994E9</v>
      </c>
      <c r="B4648" s="61">
        <v>1.0</v>
      </c>
      <c r="C4648" s="61">
        <v>1372.0</v>
      </c>
      <c r="D4648" s="57" t="s">
        <v>377</v>
      </c>
      <c r="E4648" s="62" t="str">
        <f t="shared" si="1"/>
        <v>Control</v>
      </c>
      <c r="F4648" s="53" t="str">
        <f t="shared" si="2"/>
        <v>Beijing_1</v>
      </c>
      <c r="G4648" s="53">
        <f t="shared" si="3"/>
        <v>0.7101531886</v>
      </c>
    </row>
    <row r="4649">
      <c r="A4649" s="61">
        <v>1.516862634E9</v>
      </c>
      <c r="B4649" s="61">
        <v>1.0</v>
      </c>
      <c r="C4649" s="61">
        <v>2791.0</v>
      </c>
      <c r="D4649" s="57" t="s">
        <v>377</v>
      </c>
      <c r="E4649" s="62" t="str">
        <f t="shared" si="1"/>
        <v>Control</v>
      </c>
      <c r="F4649" s="53" t="str">
        <f t="shared" si="2"/>
        <v>Beijing_1</v>
      </c>
      <c r="G4649" s="53">
        <f t="shared" si="3"/>
        <v>0.5614166036</v>
      </c>
    </row>
    <row r="4650">
      <c r="A4650" s="61">
        <v>1.514568226E9</v>
      </c>
      <c r="B4650" s="61">
        <v>1.0</v>
      </c>
      <c r="C4650" s="61">
        <v>517.0</v>
      </c>
      <c r="D4650" s="57" t="s">
        <v>377</v>
      </c>
      <c r="E4650" s="62" t="str">
        <f t="shared" si="1"/>
        <v>Control</v>
      </c>
      <c r="F4650" s="53" t="str">
        <f t="shared" si="2"/>
        <v>Beijing_1</v>
      </c>
      <c r="G4650" s="53">
        <f t="shared" si="3"/>
        <v>0.3501282037</v>
      </c>
    </row>
    <row r="4651">
      <c r="A4651" s="61">
        <v>1.515795003E9</v>
      </c>
      <c r="B4651" s="61">
        <v>1.0</v>
      </c>
      <c r="C4651" s="61">
        <v>861.0</v>
      </c>
      <c r="D4651" s="57" t="s">
        <v>377</v>
      </c>
      <c r="E4651" s="62" t="str">
        <f t="shared" si="1"/>
        <v>Control</v>
      </c>
      <c r="F4651" s="53" t="str">
        <f t="shared" si="2"/>
        <v>Beijing_1</v>
      </c>
      <c r="G4651" s="53">
        <f t="shared" si="3"/>
        <v>0.9499340091</v>
      </c>
    </row>
    <row r="4652">
      <c r="A4652" s="61">
        <v>1.518650817E9</v>
      </c>
      <c r="B4652" s="61">
        <v>1.0</v>
      </c>
      <c r="C4652" s="61">
        <v>2126.0</v>
      </c>
      <c r="D4652" s="57" t="s">
        <v>377</v>
      </c>
      <c r="E4652" s="62" t="str">
        <f t="shared" si="1"/>
        <v>Control</v>
      </c>
      <c r="F4652" s="53" t="str">
        <f t="shared" si="2"/>
        <v>Beijing_1</v>
      </c>
      <c r="G4652" s="53">
        <f t="shared" si="3"/>
        <v>0.8468456509</v>
      </c>
    </row>
    <row r="4653">
      <c r="A4653" s="61">
        <v>1.518003665E9</v>
      </c>
      <c r="B4653" s="61">
        <v>1.0</v>
      </c>
      <c r="C4653" s="61">
        <v>41.0</v>
      </c>
      <c r="D4653" s="57" t="s">
        <v>377</v>
      </c>
      <c r="E4653" s="62" t="str">
        <f t="shared" si="1"/>
        <v>Control</v>
      </c>
      <c r="F4653" s="53" t="str">
        <f t="shared" si="2"/>
        <v>Beijing_1</v>
      </c>
      <c r="G4653" s="53">
        <f t="shared" si="3"/>
        <v>0.1088021341</v>
      </c>
    </row>
    <row r="4654">
      <c r="A4654" s="61">
        <v>1.513012099E9</v>
      </c>
      <c r="B4654" s="61">
        <v>1.0</v>
      </c>
      <c r="C4654" s="61">
        <v>1477.0</v>
      </c>
      <c r="D4654" s="57" t="s">
        <v>377</v>
      </c>
      <c r="E4654" s="62" t="str">
        <f t="shared" si="1"/>
        <v>Control</v>
      </c>
      <c r="F4654" s="53" t="str">
        <f t="shared" si="2"/>
        <v>Beijing_1</v>
      </c>
      <c r="G4654" s="53">
        <f t="shared" si="3"/>
        <v>0.9139460088</v>
      </c>
    </row>
    <row r="4655">
      <c r="A4655" s="61">
        <v>1.511625696E9</v>
      </c>
      <c r="B4655" s="61">
        <v>1.0</v>
      </c>
      <c r="C4655" s="61">
        <v>489.0</v>
      </c>
      <c r="D4655" s="57" t="s">
        <v>377</v>
      </c>
      <c r="E4655" s="62" t="str">
        <f t="shared" si="1"/>
        <v>Control</v>
      </c>
      <c r="F4655" s="53" t="str">
        <f t="shared" si="2"/>
        <v>Beijing_1</v>
      </c>
      <c r="G4655" s="53">
        <f t="shared" si="3"/>
        <v>0.4739891035</v>
      </c>
    </row>
    <row r="4656">
      <c r="A4656" s="61">
        <v>1.518931888E9</v>
      </c>
      <c r="B4656" s="61">
        <v>1.0</v>
      </c>
      <c r="C4656" s="61">
        <v>830.0</v>
      </c>
      <c r="D4656" s="57" t="s">
        <v>377</v>
      </c>
      <c r="E4656" s="62" t="str">
        <f t="shared" si="1"/>
        <v>Control</v>
      </c>
      <c r="F4656" s="53" t="str">
        <f t="shared" si="2"/>
        <v>Beijing_1</v>
      </c>
      <c r="G4656" s="53">
        <f t="shared" si="3"/>
        <v>0.8672943051</v>
      </c>
    </row>
    <row r="4657">
      <c r="A4657" s="61">
        <v>1.513647839E9</v>
      </c>
      <c r="B4657" s="61">
        <v>1.0</v>
      </c>
      <c r="C4657" s="61">
        <v>1166.0</v>
      </c>
      <c r="D4657" s="57" t="s">
        <v>377</v>
      </c>
      <c r="E4657" s="62" t="str">
        <f t="shared" si="1"/>
        <v>Control</v>
      </c>
      <c r="F4657" s="53" t="str">
        <f t="shared" si="2"/>
        <v>Beijing_1</v>
      </c>
      <c r="G4657" s="53">
        <f t="shared" si="3"/>
        <v>0.5532843617</v>
      </c>
    </row>
    <row r="4658">
      <c r="A4658" s="61">
        <v>1.519529815E9</v>
      </c>
      <c r="B4658" s="61">
        <v>1.0</v>
      </c>
      <c r="C4658" s="61">
        <v>4477.0</v>
      </c>
      <c r="D4658" s="57" t="s">
        <v>377</v>
      </c>
      <c r="E4658" s="62" t="str">
        <f t="shared" si="1"/>
        <v>Control</v>
      </c>
      <c r="F4658" s="53" t="str">
        <f t="shared" si="2"/>
        <v>Beijing_1</v>
      </c>
      <c r="G4658" s="53">
        <f t="shared" si="3"/>
        <v>0.6742628474</v>
      </c>
    </row>
    <row r="4659">
      <c r="A4659" s="61">
        <v>1.516936544E9</v>
      </c>
      <c r="B4659" s="61">
        <v>1.0</v>
      </c>
      <c r="C4659" s="61">
        <v>2343.0</v>
      </c>
      <c r="D4659" s="57" t="s">
        <v>377</v>
      </c>
      <c r="E4659" s="62" t="str">
        <f t="shared" si="1"/>
        <v>Control</v>
      </c>
      <c r="F4659" s="53" t="str">
        <f t="shared" si="2"/>
        <v>Beijing_1</v>
      </c>
      <c r="G4659" s="53">
        <f t="shared" si="3"/>
        <v>0.8408976673</v>
      </c>
    </row>
    <row r="4660">
      <c r="A4660" s="61">
        <v>1.517590099E9</v>
      </c>
      <c r="B4660" s="61">
        <v>1.0</v>
      </c>
      <c r="C4660" s="61">
        <v>4264.0</v>
      </c>
      <c r="D4660" s="57" t="s">
        <v>377</v>
      </c>
      <c r="E4660" s="62" t="str">
        <f t="shared" si="1"/>
        <v>Control</v>
      </c>
      <c r="F4660" s="53" t="str">
        <f t="shared" si="2"/>
        <v>Beijing_1</v>
      </c>
      <c r="G4660" s="53">
        <f t="shared" si="3"/>
        <v>0.8585660109</v>
      </c>
    </row>
    <row r="4661">
      <c r="A4661" s="61">
        <v>1.516048656E9</v>
      </c>
      <c r="B4661" s="61">
        <v>1.0</v>
      </c>
      <c r="C4661" s="61">
        <v>2278.0</v>
      </c>
      <c r="D4661" s="57" t="s">
        <v>377</v>
      </c>
      <c r="E4661" s="62" t="str">
        <f t="shared" si="1"/>
        <v>Control</v>
      </c>
      <c r="F4661" s="53" t="str">
        <f t="shared" si="2"/>
        <v>Beijing_1</v>
      </c>
      <c r="G4661" s="53">
        <f t="shared" si="3"/>
        <v>0.497292989</v>
      </c>
    </row>
    <row r="4662">
      <c r="A4662" s="61">
        <v>1.518446423E9</v>
      </c>
      <c r="B4662" s="61">
        <v>1.0</v>
      </c>
      <c r="C4662" s="61">
        <v>517.0</v>
      </c>
      <c r="D4662" s="57" t="s">
        <v>377</v>
      </c>
      <c r="E4662" s="62" t="str">
        <f t="shared" si="1"/>
        <v>Control</v>
      </c>
      <c r="F4662" s="53" t="str">
        <f t="shared" si="2"/>
        <v>Beijing_1</v>
      </c>
      <c r="G4662" s="53">
        <f t="shared" si="3"/>
        <v>0.2239072513</v>
      </c>
    </row>
    <row r="4663">
      <c r="A4663" s="61">
        <v>1.515078646E9</v>
      </c>
      <c r="B4663" s="61">
        <v>1.0</v>
      </c>
      <c r="C4663" s="61">
        <v>1521.0</v>
      </c>
      <c r="D4663" s="57" t="s">
        <v>377</v>
      </c>
      <c r="E4663" s="62" t="str">
        <f t="shared" si="1"/>
        <v>Control</v>
      </c>
      <c r="F4663" s="53" t="str">
        <f t="shared" si="2"/>
        <v>Beijing_1</v>
      </c>
      <c r="G4663" s="53">
        <f t="shared" si="3"/>
        <v>0.3819843726</v>
      </c>
    </row>
    <row r="4664">
      <c r="A4664" s="61">
        <v>1.515920554E9</v>
      </c>
      <c r="B4664" s="61">
        <v>1.0</v>
      </c>
      <c r="C4664" s="61">
        <v>1081.0</v>
      </c>
      <c r="D4664" s="57" t="s">
        <v>377</v>
      </c>
      <c r="E4664" s="62" t="str">
        <f t="shared" si="1"/>
        <v>Control</v>
      </c>
      <c r="F4664" s="53" t="str">
        <f t="shared" si="2"/>
        <v>Beijing_1</v>
      </c>
      <c r="G4664" s="53">
        <f t="shared" si="3"/>
        <v>0.1909854611</v>
      </c>
    </row>
    <row r="4665">
      <c r="A4665" s="61">
        <v>1.511765255E9</v>
      </c>
      <c r="B4665" s="61">
        <v>1.0</v>
      </c>
      <c r="C4665" s="61">
        <v>4106.0</v>
      </c>
      <c r="D4665" s="57" t="s">
        <v>377</v>
      </c>
      <c r="E4665" s="62" t="str">
        <f t="shared" si="1"/>
        <v>Control</v>
      </c>
      <c r="F4665" s="53" t="str">
        <f t="shared" si="2"/>
        <v>Beijing_1</v>
      </c>
      <c r="G4665" s="53">
        <f t="shared" si="3"/>
        <v>0.4079007045</v>
      </c>
    </row>
    <row r="4666">
      <c r="A4666" s="61">
        <v>1.517701709E9</v>
      </c>
      <c r="B4666" s="61">
        <v>1.0</v>
      </c>
      <c r="C4666" s="61">
        <v>597.0</v>
      </c>
      <c r="D4666" s="57" t="s">
        <v>377</v>
      </c>
      <c r="E4666" s="62" t="str">
        <f t="shared" si="1"/>
        <v>Control</v>
      </c>
      <c r="F4666" s="53" t="str">
        <f t="shared" si="2"/>
        <v>Beijing_1</v>
      </c>
      <c r="G4666" s="53">
        <f t="shared" si="3"/>
        <v>0.5834732484</v>
      </c>
    </row>
    <row r="4667">
      <c r="A4667" s="61">
        <v>1.516562635E9</v>
      </c>
      <c r="B4667" s="61">
        <v>1.0</v>
      </c>
      <c r="C4667" s="61">
        <v>432.0</v>
      </c>
      <c r="D4667" s="57" t="s">
        <v>377</v>
      </c>
      <c r="E4667" s="62" t="str">
        <f t="shared" si="1"/>
        <v>Control</v>
      </c>
      <c r="F4667" s="53" t="str">
        <f t="shared" si="2"/>
        <v>Beijing_1</v>
      </c>
      <c r="G4667" s="53">
        <f t="shared" si="3"/>
        <v>0.6247257926</v>
      </c>
    </row>
    <row r="4668">
      <c r="A4668" s="61">
        <v>1.519837914E9</v>
      </c>
      <c r="B4668" s="61">
        <v>1.0</v>
      </c>
      <c r="C4668" s="61">
        <v>52.0</v>
      </c>
      <c r="D4668" s="57" t="s">
        <v>377</v>
      </c>
      <c r="E4668" s="62" t="str">
        <f t="shared" si="1"/>
        <v>Control</v>
      </c>
      <c r="F4668" s="53" t="str">
        <f t="shared" si="2"/>
        <v>Beijing_1</v>
      </c>
      <c r="G4668" s="53">
        <f t="shared" si="3"/>
        <v>0.102743019</v>
      </c>
    </row>
    <row r="4669">
      <c r="A4669" s="61">
        <v>1.512125243E9</v>
      </c>
      <c r="B4669" s="61">
        <v>1.0</v>
      </c>
      <c r="C4669" s="61">
        <v>3145.0</v>
      </c>
      <c r="D4669" s="57" t="s">
        <v>377</v>
      </c>
      <c r="E4669" s="62" t="str">
        <f t="shared" si="1"/>
        <v>Control</v>
      </c>
      <c r="F4669" s="53" t="str">
        <f t="shared" si="2"/>
        <v>Beijing_1</v>
      </c>
      <c r="G4669" s="53">
        <f t="shared" si="3"/>
        <v>0.5339773471</v>
      </c>
    </row>
    <row r="4670">
      <c r="A4670" s="61">
        <v>1.516091545E9</v>
      </c>
      <c r="B4670" s="61">
        <v>1.0</v>
      </c>
      <c r="C4670" s="61">
        <v>690.0</v>
      </c>
      <c r="D4670" s="57" t="s">
        <v>377</v>
      </c>
      <c r="E4670" s="62" t="str">
        <f t="shared" si="1"/>
        <v>Control</v>
      </c>
      <c r="F4670" s="53" t="str">
        <f t="shared" si="2"/>
        <v>Beijing_1</v>
      </c>
      <c r="G4670" s="53">
        <f t="shared" si="3"/>
        <v>0.8548238374</v>
      </c>
    </row>
    <row r="4671">
      <c r="A4671" s="61">
        <v>1.512156206E9</v>
      </c>
      <c r="B4671" s="61">
        <v>1.0</v>
      </c>
      <c r="C4671" s="61">
        <v>3812.0</v>
      </c>
      <c r="D4671" s="57" t="s">
        <v>377</v>
      </c>
      <c r="E4671" s="62" t="str">
        <f t="shared" si="1"/>
        <v>Control</v>
      </c>
      <c r="F4671" s="53" t="str">
        <f t="shared" si="2"/>
        <v>Beijing_1</v>
      </c>
      <c r="G4671" s="53">
        <f t="shared" si="3"/>
        <v>0.8172564055</v>
      </c>
    </row>
    <row r="4672">
      <c r="A4672" s="61">
        <v>1.514936858E9</v>
      </c>
      <c r="B4672" s="61">
        <v>1.0</v>
      </c>
      <c r="C4672" s="61">
        <v>954.0</v>
      </c>
      <c r="D4672" s="57" t="s">
        <v>377</v>
      </c>
      <c r="E4672" s="62" t="str">
        <f t="shared" si="1"/>
        <v>Control</v>
      </c>
      <c r="F4672" s="53" t="str">
        <f t="shared" si="2"/>
        <v>Beijing_1</v>
      </c>
      <c r="G4672" s="53">
        <f t="shared" si="3"/>
        <v>0.9458917491</v>
      </c>
    </row>
    <row r="4673">
      <c r="A4673" s="61">
        <v>1.512889677E9</v>
      </c>
      <c r="B4673" s="61">
        <v>1.0</v>
      </c>
      <c r="C4673" s="61">
        <v>269.0</v>
      </c>
      <c r="D4673" s="57" t="s">
        <v>377</v>
      </c>
      <c r="E4673" s="62" t="str">
        <f t="shared" si="1"/>
        <v>Control</v>
      </c>
      <c r="F4673" s="53" t="str">
        <f t="shared" si="2"/>
        <v>Beijing_1</v>
      </c>
      <c r="G4673" s="53">
        <f t="shared" si="3"/>
        <v>0.4259642963</v>
      </c>
    </row>
    <row r="4674">
      <c r="A4674" s="61">
        <v>1.514487654E9</v>
      </c>
      <c r="B4674" s="61">
        <v>1.0</v>
      </c>
      <c r="C4674" s="61">
        <v>3401.0</v>
      </c>
      <c r="D4674" s="57" t="s">
        <v>377</v>
      </c>
      <c r="E4674" s="62" t="str">
        <f t="shared" si="1"/>
        <v>Control</v>
      </c>
      <c r="F4674" s="53" t="str">
        <f t="shared" si="2"/>
        <v>Beijing_1</v>
      </c>
      <c r="G4674" s="53">
        <f t="shared" si="3"/>
        <v>0.8572273128</v>
      </c>
    </row>
    <row r="4675">
      <c r="A4675" s="61">
        <v>1.514045576E9</v>
      </c>
      <c r="B4675" s="61">
        <v>1.0</v>
      </c>
      <c r="C4675" s="61">
        <v>538.0</v>
      </c>
      <c r="D4675" s="57" t="s">
        <v>377</v>
      </c>
      <c r="E4675" s="62" t="str">
        <f t="shared" si="1"/>
        <v>Control</v>
      </c>
      <c r="F4675" s="53" t="str">
        <f t="shared" si="2"/>
        <v>Beijing_1</v>
      </c>
      <c r="G4675" s="53">
        <f t="shared" si="3"/>
        <v>0.1688522603</v>
      </c>
    </row>
    <row r="4676">
      <c r="A4676" s="61">
        <v>1.515970999E9</v>
      </c>
      <c r="B4676" s="61">
        <v>1.0</v>
      </c>
      <c r="C4676" s="61">
        <v>3296.0</v>
      </c>
      <c r="D4676" s="57" t="s">
        <v>377</v>
      </c>
      <c r="E4676" s="62" t="str">
        <f t="shared" si="1"/>
        <v>Control</v>
      </c>
      <c r="F4676" s="53" t="str">
        <f t="shared" si="2"/>
        <v>Beijing_1</v>
      </c>
      <c r="G4676" s="53">
        <f t="shared" si="3"/>
        <v>0.5128317539</v>
      </c>
    </row>
    <row r="4677">
      <c r="A4677" s="61">
        <v>1.511917008E9</v>
      </c>
      <c r="B4677" s="61">
        <v>1.0</v>
      </c>
      <c r="C4677" s="61">
        <v>3002.0</v>
      </c>
      <c r="D4677" s="57" t="s">
        <v>377</v>
      </c>
      <c r="E4677" s="62" t="str">
        <f t="shared" si="1"/>
        <v>Control</v>
      </c>
      <c r="F4677" s="53" t="str">
        <f t="shared" si="2"/>
        <v>Beijing_1</v>
      </c>
      <c r="G4677" s="53">
        <f t="shared" si="3"/>
        <v>0.9541734866</v>
      </c>
    </row>
    <row r="4678">
      <c r="A4678" s="61">
        <v>1.515141407E9</v>
      </c>
      <c r="B4678" s="61">
        <v>1.0</v>
      </c>
      <c r="C4678" s="61">
        <v>1710.0</v>
      </c>
      <c r="D4678" s="57" t="s">
        <v>377</v>
      </c>
      <c r="E4678" s="62" t="str">
        <f t="shared" si="1"/>
        <v>Control</v>
      </c>
      <c r="F4678" s="53" t="str">
        <f t="shared" si="2"/>
        <v>Beijing_1</v>
      </c>
      <c r="G4678" s="53">
        <f t="shared" si="3"/>
        <v>0.3317278591</v>
      </c>
    </row>
    <row r="4679">
      <c r="A4679" s="61">
        <v>1.512973567E9</v>
      </c>
      <c r="B4679" s="61">
        <v>1.0</v>
      </c>
      <c r="C4679" s="61">
        <v>3882.0</v>
      </c>
      <c r="D4679" s="57" t="s">
        <v>377</v>
      </c>
      <c r="E4679" s="62" t="str">
        <f t="shared" si="1"/>
        <v>Control</v>
      </c>
      <c r="F4679" s="53" t="str">
        <f t="shared" si="2"/>
        <v>Beijing_1</v>
      </c>
      <c r="G4679" s="53">
        <f t="shared" si="3"/>
        <v>0.4352070342</v>
      </c>
    </row>
    <row r="4680">
      <c r="A4680" s="61">
        <v>1.513340355E9</v>
      </c>
      <c r="B4680" s="61">
        <v>1.0</v>
      </c>
      <c r="C4680" s="61">
        <v>1007.0</v>
      </c>
      <c r="D4680" s="57" t="s">
        <v>377</v>
      </c>
      <c r="E4680" s="62" t="str">
        <f t="shared" si="1"/>
        <v>Control</v>
      </c>
      <c r="F4680" s="53" t="str">
        <f t="shared" si="2"/>
        <v>Beijing_1</v>
      </c>
      <c r="G4680" s="53">
        <f t="shared" si="3"/>
        <v>0.2344500756</v>
      </c>
    </row>
    <row r="4681">
      <c r="A4681" s="61">
        <v>1.518214095E9</v>
      </c>
      <c r="B4681" s="61">
        <v>1.0</v>
      </c>
      <c r="C4681" s="61">
        <v>1975.0</v>
      </c>
      <c r="D4681" s="57" t="s">
        <v>377</v>
      </c>
      <c r="E4681" s="62" t="str">
        <f t="shared" si="1"/>
        <v>Control</v>
      </c>
      <c r="F4681" s="53" t="str">
        <f t="shared" si="2"/>
        <v>Beijing_1</v>
      </c>
      <c r="G4681" s="53">
        <f t="shared" si="3"/>
        <v>0.2888983672</v>
      </c>
    </row>
    <row r="4682">
      <c r="A4682" s="61">
        <v>1.515851096E9</v>
      </c>
      <c r="B4682" s="61">
        <v>1.0</v>
      </c>
      <c r="C4682" s="61">
        <v>1007.0</v>
      </c>
      <c r="D4682" s="57" t="s">
        <v>377</v>
      </c>
      <c r="E4682" s="62" t="str">
        <f t="shared" si="1"/>
        <v>Control</v>
      </c>
      <c r="F4682" s="53" t="str">
        <f t="shared" si="2"/>
        <v>Beijing_1</v>
      </c>
      <c r="G4682" s="53">
        <f t="shared" si="3"/>
        <v>0.3745477093</v>
      </c>
    </row>
    <row r="4683">
      <c r="A4683" s="61">
        <v>1.516412016E9</v>
      </c>
      <c r="B4683" s="61">
        <v>1.0</v>
      </c>
      <c r="C4683" s="61">
        <v>2803.0</v>
      </c>
      <c r="D4683" s="57" t="s">
        <v>377</v>
      </c>
      <c r="E4683" s="62" t="str">
        <f t="shared" si="1"/>
        <v>Control</v>
      </c>
      <c r="F4683" s="53" t="str">
        <f t="shared" si="2"/>
        <v>Beijing_1</v>
      </c>
      <c r="G4683" s="53">
        <f t="shared" si="3"/>
        <v>0.8728229135</v>
      </c>
    </row>
    <row r="4684">
      <c r="A4684" s="61">
        <v>1.512773043E9</v>
      </c>
      <c r="B4684" s="61">
        <v>1.0</v>
      </c>
      <c r="C4684" s="61">
        <v>853.0</v>
      </c>
      <c r="D4684" s="57" t="s">
        <v>377</v>
      </c>
      <c r="E4684" s="62" t="str">
        <f t="shared" si="1"/>
        <v>Control</v>
      </c>
      <c r="F4684" s="53" t="str">
        <f t="shared" si="2"/>
        <v>Beijing_1</v>
      </c>
      <c r="G4684" s="53">
        <f t="shared" si="3"/>
        <v>0.06940441897</v>
      </c>
    </row>
    <row r="4685">
      <c r="A4685" s="61">
        <v>1.519667184E9</v>
      </c>
      <c r="B4685" s="61">
        <v>1.0</v>
      </c>
      <c r="C4685" s="61">
        <v>2330.0</v>
      </c>
      <c r="D4685" s="57" t="s">
        <v>377</v>
      </c>
      <c r="E4685" s="62" t="str">
        <f t="shared" si="1"/>
        <v>Control</v>
      </c>
      <c r="F4685" s="53" t="str">
        <f t="shared" si="2"/>
        <v>Beijing_1</v>
      </c>
      <c r="G4685" s="53">
        <f t="shared" si="3"/>
        <v>0.7792572128</v>
      </c>
    </row>
    <row r="4686">
      <c r="A4686" s="61">
        <v>1.517376734E9</v>
      </c>
      <c r="B4686" s="61">
        <v>1.0</v>
      </c>
      <c r="C4686" s="61">
        <v>1366.0</v>
      </c>
      <c r="D4686" s="57" t="s">
        <v>377</v>
      </c>
      <c r="E4686" s="62" t="str">
        <f t="shared" si="1"/>
        <v>Control</v>
      </c>
      <c r="F4686" s="53" t="str">
        <f t="shared" si="2"/>
        <v>Beijing_1</v>
      </c>
      <c r="G4686" s="53">
        <f t="shared" si="3"/>
        <v>0.9917634705</v>
      </c>
    </row>
    <row r="4687">
      <c r="A4687" s="61">
        <v>1.513577874E9</v>
      </c>
      <c r="B4687" s="61">
        <v>1.0</v>
      </c>
      <c r="C4687" s="61">
        <v>2445.0</v>
      </c>
      <c r="D4687" s="57" t="s">
        <v>377</v>
      </c>
      <c r="E4687" s="62" t="str">
        <f t="shared" si="1"/>
        <v>Control</v>
      </c>
      <c r="F4687" s="53" t="str">
        <f t="shared" si="2"/>
        <v>Beijing_1</v>
      </c>
      <c r="G4687" s="53">
        <f t="shared" si="3"/>
        <v>0.3885967333</v>
      </c>
    </row>
    <row r="4688">
      <c r="A4688" s="61">
        <v>1.516978256E9</v>
      </c>
      <c r="B4688" s="61">
        <v>1.0</v>
      </c>
      <c r="C4688" s="61">
        <v>4535.0</v>
      </c>
      <c r="D4688" s="57" t="s">
        <v>377</v>
      </c>
      <c r="E4688" s="62" t="str">
        <f t="shared" si="1"/>
        <v>Control</v>
      </c>
      <c r="F4688" s="53" t="str">
        <f t="shared" si="2"/>
        <v>Beijing_1</v>
      </c>
      <c r="G4688" s="53">
        <f t="shared" si="3"/>
        <v>0.5886098436</v>
      </c>
    </row>
    <row r="4689">
      <c r="A4689" s="61">
        <v>1.513928797E9</v>
      </c>
      <c r="B4689" s="61">
        <v>1.0</v>
      </c>
      <c r="C4689" s="61">
        <v>716.0</v>
      </c>
      <c r="D4689" s="57" t="s">
        <v>377</v>
      </c>
      <c r="E4689" s="62" t="str">
        <f t="shared" si="1"/>
        <v>Control</v>
      </c>
      <c r="F4689" s="53" t="str">
        <f t="shared" si="2"/>
        <v>Beijing_1</v>
      </c>
      <c r="G4689" s="53">
        <f t="shared" si="3"/>
        <v>0.04757147809</v>
      </c>
    </row>
    <row r="4690">
      <c r="A4690" s="61">
        <v>1.517445344E9</v>
      </c>
      <c r="B4690" s="61">
        <v>1.0</v>
      </c>
      <c r="C4690" s="61">
        <v>78.0</v>
      </c>
      <c r="D4690" s="57" t="s">
        <v>377</v>
      </c>
      <c r="E4690" s="62" t="str">
        <f t="shared" si="1"/>
        <v>Control</v>
      </c>
      <c r="F4690" s="53" t="str">
        <f t="shared" si="2"/>
        <v>Beijing_1</v>
      </c>
      <c r="G4690" s="53">
        <f t="shared" si="3"/>
        <v>0.05519393266</v>
      </c>
    </row>
    <row r="4691">
      <c r="A4691" s="61">
        <v>1.513378684E9</v>
      </c>
      <c r="B4691" s="61">
        <v>1.0</v>
      </c>
      <c r="C4691" s="61">
        <v>1469.0</v>
      </c>
      <c r="D4691" s="57" t="s">
        <v>377</v>
      </c>
      <c r="E4691" s="62" t="str">
        <f t="shared" si="1"/>
        <v>Control</v>
      </c>
      <c r="F4691" s="53" t="str">
        <f t="shared" si="2"/>
        <v>Beijing_1</v>
      </c>
      <c r="G4691" s="53">
        <f t="shared" si="3"/>
        <v>0.9186894052</v>
      </c>
    </row>
    <row r="4692">
      <c r="A4692" s="61">
        <v>1.514310119E9</v>
      </c>
      <c r="B4692" s="61">
        <v>1.0</v>
      </c>
      <c r="C4692" s="61">
        <v>2405.0</v>
      </c>
      <c r="D4692" s="57" t="s">
        <v>377</v>
      </c>
      <c r="E4692" s="62" t="str">
        <f t="shared" si="1"/>
        <v>Control</v>
      </c>
      <c r="F4692" s="53" t="str">
        <f t="shared" si="2"/>
        <v>Beijing_1</v>
      </c>
      <c r="G4692" s="53">
        <f t="shared" si="3"/>
        <v>0.09980730267</v>
      </c>
    </row>
    <row r="4693">
      <c r="A4693" s="61">
        <v>1.513321347E9</v>
      </c>
      <c r="B4693" s="61">
        <v>1.0</v>
      </c>
      <c r="C4693" s="61">
        <v>3825.0</v>
      </c>
      <c r="D4693" s="57" t="s">
        <v>377</v>
      </c>
      <c r="E4693" s="62" t="str">
        <f t="shared" si="1"/>
        <v>Control</v>
      </c>
      <c r="F4693" s="53" t="str">
        <f t="shared" si="2"/>
        <v>Beijing_1</v>
      </c>
      <c r="G4693" s="53">
        <f t="shared" si="3"/>
        <v>0.9022150555</v>
      </c>
    </row>
    <row r="4694">
      <c r="A4694" s="61">
        <v>1.513958387E9</v>
      </c>
      <c r="B4694" s="61">
        <v>1.0</v>
      </c>
      <c r="C4694" s="61">
        <v>373.0</v>
      </c>
      <c r="D4694" s="57" t="s">
        <v>377</v>
      </c>
      <c r="E4694" s="62" t="str">
        <f t="shared" si="1"/>
        <v>Control</v>
      </c>
      <c r="F4694" s="53" t="str">
        <f t="shared" si="2"/>
        <v>Beijing_1</v>
      </c>
      <c r="G4694" s="53">
        <f t="shared" si="3"/>
        <v>0.4833829526</v>
      </c>
    </row>
    <row r="4695">
      <c r="A4695" s="61">
        <v>1.516473774E9</v>
      </c>
      <c r="B4695" s="61">
        <v>1.0</v>
      </c>
      <c r="C4695" s="61">
        <v>1468.0</v>
      </c>
      <c r="D4695" s="57" t="s">
        <v>377</v>
      </c>
      <c r="E4695" s="62" t="str">
        <f t="shared" si="1"/>
        <v>Control</v>
      </c>
      <c r="F4695" s="53" t="str">
        <f t="shared" si="2"/>
        <v>Beijing_1</v>
      </c>
      <c r="G4695" s="53">
        <f t="shared" si="3"/>
        <v>0.6850246572</v>
      </c>
    </row>
    <row r="4696">
      <c r="A4696" s="61">
        <v>1.512953429E9</v>
      </c>
      <c r="B4696" s="61">
        <v>1.0</v>
      </c>
      <c r="C4696" s="61">
        <v>184.0</v>
      </c>
      <c r="D4696" s="57" t="s">
        <v>377</v>
      </c>
      <c r="E4696" s="62" t="str">
        <f t="shared" si="1"/>
        <v>Control</v>
      </c>
      <c r="F4696" s="53" t="str">
        <f t="shared" si="2"/>
        <v>Beijing_1</v>
      </c>
      <c r="G4696" s="53">
        <f t="shared" si="3"/>
        <v>0.6541637993</v>
      </c>
    </row>
    <row r="4697">
      <c r="A4697" s="61">
        <v>1.514870638E9</v>
      </c>
      <c r="B4697" s="61">
        <v>1.0</v>
      </c>
      <c r="C4697" s="61">
        <v>4660.0</v>
      </c>
      <c r="D4697" s="57" t="s">
        <v>377</v>
      </c>
      <c r="E4697" s="62" t="str">
        <f t="shared" si="1"/>
        <v>Control</v>
      </c>
      <c r="F4697" s="53" t="str">
        <f t="shared" si="2"/>
        <v>Beijing_1</v>
      </c>
      <c r="G4697" s="53">
        <f t="shared" si="3"/>
        <v>0.8642533529</v>
      </c>
    </row>
    <row r="4698">
      <c r="A4698" s="61">
        <v>1.514857193E9</v>
      </c>
      <c r="B4698" s="61">
        <v>1.0</v>
      </c>
      <c r="C4698" s="61">
        <v>269.0</v>
      </c>
      <c r="D4698" s="57" t="s">
        <v>377</v>
      </c>
      <c r="E4698" s="62" t="str">
        <f t="shared" si="1"/>
        <v>Control</v>
      </c>
      <c r="F4698" s="53" t="str">
        <f t="shared" si="2"/>
        <v>Beijing_1</v>
      </c>
      <c r="G4698" s="53">
        <f t="shared" si="3"/>
        <v>0.1717551718</v>
      </c>
    </row>
    <row r="4699">
      <c r="A4699" s="61">
        <v>1.518429935E9</v>
      </c>
      <c r="B4699" s="61">
        <v>1.0</v>
      </c>
      <c r="C4699" s="61">
        <v>2868.0</v>
      </c>
      <c r="D4699" s="57" t="s">
        <v>377</v>
      </c>
      <c r="E4699" s="62" t="str">
        <f t="shared" si="1"/>
        <v>Control</v>
      </c>
      <c r="F4699" s="53" t="str">
        <f t="shared" si="2"/>
        <v>Beijing_1</v>
      </c>
      <c r="G4699" s="53">
        <f t="shared" si="3"/>
        <v>0.9982707737</v>
      </c>
    </row>
    <row r="4700">
      <c r="A4700" s="61">
        <v>1.514694024E9</v>
      </c>
      <c r="B4700" s="61">
        <v>1.0</v>
      </c>
      <c r="C4700" s="61">
        <v>2983.0</v>
      </c>
      <c r="D4700" s="57" t="s">
        <v>377</v>
      </c>
      <c r="E4700" s="62" t="str">
        <f t="shared" si="1"/>
        <v>Control</v>
      </c>
      <c r="F4700" s="53" t="str">
        <f t="shared" si="2"/>
        <v>Beijing_1</v>
      </c>
      <c r="G4700" s="53">
        <f t="shared" si="3"/>
        <v>0.4301735712</v>
      </c>
    </row>
    <row r="4701">
      <c r="A4701" s="61">
        <v>1.514829636E9</v>
      </c>
      <c r="B4701" s="61">
        <v>1.0</v>
      </c>
      <c r="C4701" s="61">
        <v>268.0</v>
      </c>
      <c r="D4701" s="57" t="s">
        <v>377</v>
      </c>
      <c r="E4701" s="62" t="str">
        <f t="shared" si="1"/>
        <v>Control</v>
      </c>
      <c r="F4701" s="53" t="str">
        <f t="shared" si="2"/>
        <v>Beijing_1</v>
      </c>
      <c r="G4701" s="53">
        <f t="shared" si="3"/>
        <v>0.2018229276</v>
      </c>
    </row>
    <row r="4702">
      <c r="A4702" s="61">
        <v>1.512482309E9</v>
      </c>
      <c r="B4702" s="61">
        <v>1.0</v>
      </c>
      <c r="C4702" s="61">
        <v>1771.0</v>
      </c>
      <c r="D4702" s="57" t="s">
        <v>377</v>
      </c>
      <c r="E4702" s="62" t="str">
        <f t="shared" si="1"/>
        <v>Control</v>
      </c>
      <c r="F4702" s="53" t="str">
        <f t="shared" si="2"/>
        <v>Beijing_1</v>
      </c>
      <c r="G4702" s="53">
        <f t="shared" si="3"/>
        <v>0.05246895812</v>
      </c>
    </row>
    <row r="4703">
      <c r="A4703" s="61">
        <v>1.517729784E9</v>
      </c>
      <c r="B4703" s="61">
        <v>1.0</v>
      </c>
      <c r="C4703" s="61">
        <v>1742.0</v>
      </c>
      <c r="D4703" s="57" t="s">
        <v>377</v>
      </c>
      <c r="E4703" s="62" t="str">
        <f t="shared" si="1"/>
        <v>Control</v>
      </c>
      <c r="F4703" s="53" t="str">
        <f t="shared" si="2"/>
        <v>Beijing_1</v>
      </c>
      <c r="G4703" s="53">
        <f t="shared" si="3"/>
        <v>0.7029169948</v>
      </c>
    </row>
    <row r="4704">
      <c r="A4704" s="61">
        <v>1.514830967E9</v>
      </c>
      <c r="B4704" s="61">
        <v>1.0</v>
      </c>
      <c r="C4704" s="61">
        <v>2809.0</v>
      </c>
      <c r="D4704" s="57" t="s">
        <v>377</v>
      </c>
      <c r="E4704" s="62" t="str">
        <f t="shared" si="1"/>
        <v>Control</v>
      </c>
      <c r="F4704" s="53" t="str">
        <f t="shared" si="2"/>
        <v>Beijing_1</v>
      </c>
      <c r="G4704" s="53">
        <f t="shared" si="3"/>
        <v>0.2997006848</v>
      </c>
    </row>
    <row r="4705">
      <c r="A4705" s="61">
        <v>1.517238197E9</v>
      </c>
      <c r="B4705" s="61">
        <v>1.0</v>
      </c>
      <c r="C4705" s="61">
        <v>255.0</v>
      </c>
      <c r="D4705" s="57" t="s">
        <v>377</v>
      </c>
      <c r="E4705" s="62" t="str">
        <f t="shared" si="1"/>
        <v>Control</v>
      </c>
      <c r="F4705" s="53" t="str">
        <f t="shared" si="2"/>
        <v>Beijing_1</v>
      </c>
      <c r="G4705" s="53">
        <f t="shared" si="3"/>
        <v>0.3710867728</v>
      </c>
    </row>
    <row r="4706">
      <c r="A4706" s="61">
        <v>1.517091659E9</v>
      </c>
      <c r="B4706" s="61">
        <v>1.0</v>
      </c>
      <c r="C4706" s="61">
        <v>804.0</v>
      </c>
      <c r="D4706" s="57" t="s">
        <v>377</v>
      </c>
      <c r="E4706" s="62" t="str">
        <f t="shared" si="1"/>
        <v>Control</v>
      </c>
      <c r="F4706" s="53" t="str">
        <f t="shared" si="2"/>
        <v>Beijing_1</v>
      </c>
      <c r="G4706" s="53">
        <f t="shared" si="3"/>
        <v>0.6771848909</v>
      </c>
    </row>
    <row r="4707">
      <c r="A4707" s="61">
        <v>1.513013315E9</v>
      </c>
      <c r="B4707" s="61">
        <v>1.0</v>
      </c>
      <c r="C4707" s="61">
        <v>1447.0</v>
      </c>
      <c r="D4707" s="57" t="s">
        <v>377</v>
      </c>
      <c r="E4707" s="62" t="str">
        <f t="shared" si="1"/>
        <v>Control</v>
      </c>
      <c r="F4707" s="53" t="str">
        <f t="shared" si="2"/>
        <v>Beijing_1</v>
      </c>
      <c r="G4707" s="53">
        <f t="shared" si="3"/>
        <v>0.1930638934</v>
      </c>
    </row>
    <row r="4708">
      <c r="A4708" s="61">
        <v>1.511533267E9</v>
      </c>
      <c r="B4708" s="61">
        <v>1.0</v>
      </c>
      <c r="C4708" s="61">
        <v>3944.0</v>
      </c>
      <c r="D4708" s="57" t="s">
        <v>377</v>
      </c>
      <c r="E4708" s="62" t="str">
        <f t="shared" si="1"/>
        <v>Control</v>
      </c>
      <c r="F4708" s="53" t="str">
        <f t="shared" si="2"/>
        <v>Beijing_1</v>
      </c>
      <c r="G4708" s="53">
        <f t="shared" si="3"/>
        <v>0.3468233122</v>
      </c>
    </row>
    <row r="4709">
      <c r="A4709" s="61">
        <v>1.519406926E9</v>
      </c>
      <c r="B4709" s="61">
        <v>1.0</v>
      </c>
      <c r="C4709" s="61">
        <v>1538.0</v>
      </c>
      <c r="D4709" s="57" t="s">
        <v>377</v>
      </c>
      <c r="E4709" s="62" t="str">
        <f t="shared" si="1"/>
        <v>Control</v>
      </c>
      <c r="F4709" s="53" t="str">
        <f t="shared" si="2"/>
        <v>Beijing_1</v>
      </c>
      <c r="G4709" s="53">
        <f t="shared" si="3"/>
        <v>0.6737314812</v>
      </c>
    </row>
    <row r="4710">
      <c r="A4710" s="61">
        <v>1.516150438E9</v>
      </c>
      <c r="B4710" s="61">
        <v>1.0</v>
      </c>
      <c r="C4710" s="61">
        <v>3662.0</v>
      </c>
      <c r="D4710" s="57" t="s">
        <v>377</v>
      </c>
      <c r="E4710" s="62" t="str">
        <f t="shared" si="1"/>
        <v>Control</v>
      </c>
      <c r="F4710" s="53" t="str">
        <f t="shared" si="2"/>
        <v>Beijing_1</v>
      </c>
      <c r="G4710" s="53">
        <f t="shared" si="3"/>
        <v>0.8849144752</v>
      </c>
    </row>
    <row r="4711">
      <c r="A4711" s="61">
        <v>1.516217746E9</v>
      </c>
      <c r="B4711" s="61">
        <v>1.0</v>
      </c>
      <c r="C4711" s="61">
        <v>1458.0</v>
      </c>
      <c r="D4711" s="57" t="s">
        <v>377</v>
      </c>
      <c r="E4711" s="62" t="str">
        <f t="shared" si="1"/>
        <v>Control</v>
      </c>
      <c r="F4711" s="53" t="str">
        <f t="shared" si="2"/>
        <v>Beijing_1</v>
      </c>
      <c r="G4711" s="53">
        <f t="shared" si="3"/>
        <v>0.1668048921</v>
      </c>
    </row>
    <row r="4712">
      <c r="A4712" s="61">
        <v>1.511327944E9</v>
      </c>
      <c r="B4712" s="61">
        <v>1.0</v>
      </c>
      <c r="C4712" s="61">
        <v>3851.0</v>
      </c>
      <c r="D4712" s="57" t="s">
        <v>377</v>
      </c>
      <c r="E4712" s="62" t="str">
        <f t="shared" si="1"/>
        <v>Control</v>
      </c>
      <c r="F4712" s="53" t="str">
        <f t="shared" si="2"/>
        <v>Beijing_1</v>
      </c>
      <c r="G4712" s="53">
        <f t="shared" si="3"/>
        <v>0.7322104463</v>
      </c>
    </row>
    <row r="4713">
      <c r="A4713" s="61">
        <v>1.511549256E9</v>
      </c>
      <c r="B4713" s="61">
        <v>1.0</v>
      </c>
      <c r="C4713" s="61">
        <v>1553.0</v>
      </c>
      <c r="D4713" s="57" t="s">
        <v>377</v>
      </c>
      <c r="E4713" s="62" t="str">
        <f t="shared" si="1"/>
        <v>Control</v>
      </c>
      <c r="F4713" s="53" t="str">
        <f t="shared" si="2"/>
        <v>Beijing_1</v>
      </c>
      <c r="G4713" s="53">
        <f t="shared" si="3"/>
        <v>0.7583567608</v>
      </c>
    </row>
    <row r="4714">
      <c r="A4714" s="61">
        <v>1.516855034E9</v>
      </c>
      <c r="B4714" s="61">
        <v>1.0</v>
      </c>
      <c r="C4714" s="61">
        <v>3637.0</v>
      </c>
      <c r="D4714" s="57" t="s">
        <v>377</v>
      </c>
      <c r="E4714" s="62" t="str">
        <f t="shared" si="1"/>
        <v>Control</v>
      </c>
      <c r="F4714" s="53" t="str">
        <f t="shared" si="2"/>
        <v>Beijing_1</v>
      </c>
      <c r="G4714" s="53">
        <f t="shared" si="3"/>
        <v>0.442308726</v>
      </c>
    </row>
    <row r="4715">
      <c r="A4715" s="61">
        <v>1.517489368E9</v>
      </c>
      <c r="B4715" s="61">
        <v>1.0</v>
      </c>
      <c r="C4715" s="61">
        <v>3170.0</v>
      </c>
      <c r="D4715" s="57" t="s">
        <v>377</v>
      </c>
      <c r="E4715" s="62" t="str">
        <f t="shared" si="1"/>
        <v>Control</v>
      </c>
      <c r="F4715" s="53" t="str">
        <f t="shared" si="2"/>
        <v>Beijing_1</v>
      </c>
      <c r="G4715" s="53">
        <f t="shared" si="3"/>
        <v>0.9325840947</v>
      </c>
    </row>
    <row r="4716">
      <c r="A4716" s="61">
        <v>1.518369483E9</v>
      </c>
      <c r="B4716" s="61">
        <v>1.0</v>
      </c>
      <c r="C4716" s="61">
        <v>2194.0</v>
      </c>
      <c r="D4716" s="57" t="s">
        <v>377</v>
      </c>
      <c r="E4716" s="62" t="str">
        <f t="shared" si="1"/>
        <v>Control</v>
      </c>
      <c r="F4716" s="53" t="str">
        <f t="shared" si="2"/>
        <v>Beijing_1</v>
      </c>
      <c r="G4716" s="53">
        <f t="shared" si="3"/>
        <v>0.5740819983</v>
      </c>
    </row>
    <row r="4717">
      <c r="A4717" s="61">
        <v>1.514166913E9</v>
      </c>
      <c r="B4717" s="61">
        <v>1.0</v>
      </c>
      <c r="C4717" s="61">
        <v>2227.0</v>
      </c>
      <c r="D4717" s="57" t="s">
        <v>377</v>
      </c>
      <c r="E4717" s="62" t="str">
        <f t="shared" si="1"/>
        <v>Control</v>
      </c>
      <c r="F4717" s="53" t="str">
        <f t="shared" si="2"/>
        <v>Beijing_1</v>
      </c>
      <c r="G4717" s="53">
        <f t="shared" si="3"/>
        <v>0.3167395533</v>
      </c>
    </row>
    <row r="4718">
      <c r="A4718" s="61">
        <v>1.516724947E9</v>
      </c>
      <c r="B4718" s="61">
        <v>1.0</v>
      </c>
      <c r="C4718" s="61">
        <v>943.0</v>
      </c>
      <c r="D4718" s="57" t="s">
        <v>377</v>
      </c>
      <c r="E4718" s="62" t="str">
        <f t="shared" si="1"/>
        <v>Control</v>
      </c>
      <c r="F4718" s="53" t="str">
        <f t="shared" si="2"/>
        <v>Beijing_1</v>
      </c>
      <c r="G4718" s="53">
        <f t="shared" si="3"/>
        <v>0.02519130757</v>
      </c>
    </row>
    <row r="4719">
      <c r="A4719" s="61">
        <v>1.513655115E9</v>
      </c>
      <c r="B4719" s="61">
        <v>1.0</v>
      </c>
      <c r="C4719" s="61">
        <v>955.0</v>
      </c>
      <c r="D4719" s="57" t="s">
        <v>377</v>
      </c>
      <c r="E4719" s="62" t="str">
        <f t="shared" si="1"/>
        <v>Control</v>
      </c>
      <c r="F4719" s="53" t="str">
        <f t="shared" si="2"/>
        <v>Beijing_1</v>
      </c>
      <c r="G4719" s="53">
        <f t="shared" si="3"/>
        <v>0.1326730708</v>
      </c>
    </row>
    <row r="4720">
      <c r="A4720" s="61">
        <v>1.518322616E9</v>
      </c>
      <c r="B4720" s="61">
        <v>1.0</v>
      </c>
      <c r="C4720" s="61">
        <v>1281.0</v>
      </c>
      <c r="D4720" s="57" t="s">
        <v>377</v>
      </c>
      <c r="E4720" s="62" t="str">
        <f t="shared" si="1"/>
        <v>Control</v>
      </c>
      <c r="F4720" s="53" t="str">
        <f t="shared" si="2"/>
        <v>Beijing_1</v>
      </c>
      <c r="G4720" s="53">
        <f t="shared" si="3"/>
        <v>0.4513737651</v>
      </c>
    </row>
    <row r="4721">
      <c r="A4721" s="61">
        <v>1.512702797E9</v>
      </c>
      <c r="B4721" s="61">
        <v>1.0</v>
      </c>
      <c r="C4721" s="61">
        <v>2268.0</v>
      </c>
      <c r="D4721" s="57" t="s">
        <v>377</v>
      </c>
      <c r="E4721" s="62" t="str">
        <f t="shared" si="1"/>
        <v>Control</v>
      </c>
      <c r="F4721" s="53" t="str">
        <f t="shared" si="2"/>
        <v>Beijing_1</v>
      </c>
      <c r="G4721" s="53">
        <f t="shared" si="3"/>
        <v>0.9558384472</v>
      </c>
    </row>
    <row r="4722">
      <c r="A4722" s="61">
        <v>1.519893227E9</v>
      </c>
      <c r="B4722" s="61">
        <v>1.0</v>
      </c>
      <c r="C4722" s="61">
        <v>2101.0</v>
      </c>
      <c r="D4722" s="57" t="s">
        <v>377</v>
      </c>
      <c r="E4722" s="62" t="str">
        <f t="shared" si="1"/>
        <v>Control</v>
      </c>
      <c r="F4722" s="53" t="str">
        <f t="shared" si="2"/>
        <v>Beijing_1</v>
      </c>
      <c r="G4722" s="53">
        <f t="shared" si="3"/>
        <v>0.5478366878</v>
      </c>
    </row>
    <row r="4723">
      <c r="A4723" s="61">
        <v>1.513941075E9</v>
      </c>
      <c r="B4723" s="61">
        <v>1.0</v>
      </c>
      <c r="C4723" s="61">
        <v>3485.0</v>
      </c>
      <c r="D4723" s="57" t="s">
        <v>377</v>
      </c>
      <c r="E4723" s="62" t="str">
        <f t="shared" si="1"/>
        <v>Control</v>
      </c>
      <c r="F4723" s="53" t="str">
        <f t="shared" si="2"/>
        <v>Beijing_1</v>
      </c>
      <c r="G4723" s="53">
        <f t="shared" si="3"/>
        <v>0.206917309</v>
      </c>
    </row>
    <row r="4724">
      <c r="A4724" s="61">
        <v>1.512200037E9</v>
      </c>
      <c r="B4724" s="61">
        <v>1.0</v>
      </c>
      <c r="C4724" s="61">
        <v>210.0</v>
      </c>
      <c r="D4724" s="57" t="s">
        <v>377</v>
      </c>
      <c r="E4724" s="62" t="str">
        <f t="shared" si="1"/>
        <v>Control</v>
      </c>
      <c r="F4724" s="53" t="str">
        <f t="shared" si="2"/>
        <v>Beijing_1</v>
      </c>
      <c r="G4724" s="53">
        <f t="shared" si="3"/>
        <v>0.725548722</v>
      </c>
    </row>
    <row r="4725">
      <c r="A4725" s="61">
        <v>1.514812934E9</v>
      </c>
      <c r="B4725" s="61">
        <v>1.0</v>
      </c>
      <c r="C4725" s="61">
        <v>3034.0</v>
      </c>
      <c r="D4725" s="57" t="s">
        <v>377</v>
      </c>
      <c r="E4725" s="62" t="str">
        <f t="shared" si="1"/>
        <v>Control</v>
      </c>
      <c r="F4725" s="53" t="str">
        <f t="shared" si="2"/>
        <v>Beijing_1</v>
      </c>
      <c r="G4725" s="53">
        <f t="shared" si="3"/>
        <v>0.7625367229</v>
      </c>
    </row>
    <row r="4726">
      <c r="A4726" s="61">
        <v>1.518031907E9</v>
      </c>
      <c r="B4726" s="61">
        <v>1.0</v>
      </c>
      <c r="C4726" s="61">
        <v>1239.0</v>
      </c>
      <c r="D4726" s="57" t="s">
        <v>377</v>
      </c>
      <c r="E4726" s="62" t="str">
        <f t="shared" si="1"/>
        <v>Control</v>
      </c>
      <c r="F4726" s="53" t="str">
        <f t="shared" si="2"/>
        <v>Beijing_1</v>
      </c>
      <c r="G4726" s="53">
        <f t="shared" si="3"/>
        <v>0.6404387804</v>
      </c>
    </row>
    <row r="4727">
      <c r="A4727" s="61">
        <v>1.512412683E9</v>
      </c>
      <c r="B4727" s="61">
        <v>1.0</v>
      </c>
      <c r="C4727" s="61">
        <v>135.0</v>
      </c>
      <c r="D4727" s="57" t="s">
        <v>377</v>
      </c>
      <c r="E4727" s="62" t="str">
        <f t="shared" si="1"/>
        <v>Control</v>
      </c>
      <c r="F4727" s="53" t="str">
        <f t="shared" si="2"/>
        <v>Beijing_1</v>
      </c>
      <c r="G4727" s="53">
        <f t="shared" si="3"/>
        <v>0.7841607278</v>
      </c>
    </row>
    <row r="4728">
      <c r="A4728" s="61">
        <v>1.512515666E9</v>
      </c>
      <c r="B4728" s="61">
        <v>1.0</v>
      </c>
      <c r="C4728" s="61">
        <v>2305.0</v>
      </c>
      <c r="D4728" s="57" t="s">
        <v>377</v>
      </c>
      <c r="E4728" s="62" t="str">
        <f t="shared" si="1"/>
        <v>Control</v>
      </c>
      <c r="F4728" s="53" t="str">
        <f t="shared" si="2"/>
        <v>Beijing_1</v>
      </c>
      <c r="G4728" s="53">
        <f t="shared" si="3"/>
        <v>0.1245668015</v>
      </c>
    </row>
    <row r="4729">
      <c r="A4729" s="61">
        <v>1.515429165E9</v>
      </c>
      <c r="B4729" s="61">
        <v>1.0</v>
      </c>
      <c r="C4729" s="61">
        <v>1907.0</v>
      </c>
      <c r="D4729" s="57" t="s">
        <v>377</v>
      </c>
      <c r="E4729" s="62" t="str">
        <f t="shared" si="1"/>
        <v>Control</v>
      </c>
      <c r="F4729" s="53" t="str">
        <f t="shared" si="2"/>
        <v>Beijing_1</v>
      </c>
      <c r="G4729" s="53">
        <f t="shared" si="3"/>
        <v>0.5205048063</v>
      </c>
    </row>
    <row r="4730">
      <c r="A4730" s="61">
        <v>1.515652083E9</v>
      </c>
      <c r="B4730" s="61">
        <v>1.0</v>
      </c>
      <c r="C4730" s="61">
        <v>2636.0</v>
      </c>
      <c r="D4730" s="57" t="s">
        <v>377</v>
      </c>
      <c r="E4730" s="62" t="str">
        <f t="shared" si="1"/>
        <v>Control</v>
      </c>
      <c r="F4730" s="53" t="str">
        <f t="shared" si="2"/>
        <v>Beijing_1</v>
      </c>
      <c r="G4730" s="53">
        <f t="shared" si="3"/>
        <v>0.02541096865</v>
      </c>
    </row>
    <row r="4731">
      <c r="A4731" s="61">
        <v>1.517511054E9</v>
      </c>
      <c r="B4731" s="61">
        <v>1.0</v>
      </c>
      <c r="C4731" s="61">
        <v>2497.0</v>
      </c>
      <c r="D4731" s="57" t="s">
        <v>377</v>
      </c>
      <c r="E4731" s="62" t="str">
        <f t="shared" si="1"/>
        <v>Control</v>
      </c>
      <c r="F4731" s="53" t="str">
        <f t="shared" si="2"/>
        <v>Beijing_1</v>
      </c>
      <c r="G4731" s="53">
        <f t="shared" si="3"/>
        <v>0.4592646964</v>
      </c>
    </row>
    <row r="4732">
      <c r="A4732" s="61">
        <v>1.514399245E9</v>
      </c>
      <c r="B4732" s="61">
        <v>1.0</v>
      </c>
      <c r="C4732" s="61">
        <v>2920.0</v>
      </c>
      <c r="D4732" s="57" t="s">
        <v>377</v>
      </c>
      <c r="E4732" s="62" t="str">
        <f t="shared" si="1"/>
        <v>Control</v>
      </c>
      <c r="F4732" s="53" t="str">
        <f t="shared" si="2"/>
        <v>Beijing_1</v>
      </c>
      <c r="G4732" s="53">
        <f t="shared" si="3"/>
        <v>0.9358453041</v>
      </c>
    </row>
    <row r="4733">
      <c r="A4733" s="61">
        <v>1.512636527E9</v>
      </c>
      <c r="B4733" s="61">
        <v>1.0</v>
      </c>
      <c r="C4733" s="61">
        <v>4617.0</v>
      </c>
      <c r="D4733" s="57" t="s">
        <v>377</v>
      </c>
      <c r="E4733" s="62" t="str">
        <f t="shared" si="1"/>
        <v>Control</v>
      </c>
      <c r="F4733" s="53" t="str">
        <f t="shared" si="2"/>
        <v>Beijing_1</v>
      </c>
      <c r="G4733" s="53">
        <f t="shared" si="3"/>
        <v>0.8871964984</v>
      </c>
    </row>
    <row r="4734">
      <c r="A4734" s="61">
        <v>1.515906613E9</v>
      </c>
      <c r="B4734" s="61">
        <v>1.0</v>
      </c>
      <c r="C4734" s="61">
        <v>1000.0</v>
      </c>
      <c r="D4734" s="57" t="s">
        <v>377</v>
      </c>
      <c r="E4734" s="62" t="str">
        <f t="shared" si="1"/>
        <v>Control</v>
      </c>
      <c r="F4734" s="53" t="str">
        <f t="shared" si="2"/>
        <v>Beijing_1</v>
      </c>
      <c r="G4734" s="53">
        <f t="shared" si="3"/>
        <v>0.6496036422</v>
      </c>
    </row>
    <row r="4735">
      <c r="A4735" s="61">
        <v>1.517389724E9</v>
      </c>
      <c r="B4735" s="61">
        <v>1.0</v>
      </c>
      <c r="C4735" s="61">
        <v>2655.0</v>
      </c>
      <c r="D4735" s="57" t="s">
        <v>377</v>
      </c>
      <c r="E4735" s="62" t="str">
        <f t="shared" si="1"/>
        <v>Control</v>
      </c>
      <c r="F4735" s="53" t="str">
        <f t="shared" si="2"/>
        <v>Beijing_1</v>
      </c>
      <c r="G4735" s="53">
        <f t="shared" si="3"/>
        <v>0.0903954049</v>
      </c>
    </row>
    <row r="4736">
      <c r="A4736" s="61">
        <v>1.516598257E9</v>
      </c>
      <c r="B4736" s="61">
        <v>1.0</v>
      </c>
      <c r="C4736" s="61">
        <v>1236.0</v>
      </c>
      <c r="D4736" s="57" t="s">
        <v>377</v>
      </c>
      <c r="E4736" s="62" t="str">
        <f t="shared" si="1"/>
        <v>Control</v>
      </c>
      <c r="F4736" s="53" t="str">
        <f t="shared" si="2"/>
        <v>Beijing_1</v>
      </c>
      <c r="G4736" s="53">
        <f t="shared" si="3"/>
        <v>0.7146125559</v>
      </c>
    </row>
    <row r="4737">
      <c r="A4737" s="61">
        <v>1.517376666E9</v>
      </c>
      <c r="B4737" s="61">
        <v>1.0</v>
      </c>
      <c r="C4737" s="61">
        <v>4661.0</v>
      </c>
      <c r="D4737" s="57" t="s">
        <v>377</v>
      </c>
      <c r="E4737" s="62" t="str">
        <f t="shared" si="1"/>
        <v>Control</v>
      </c>
      <c r="F4737" s="53" t="str">
        <f t="shared" si="2"/>
        <v>Beijing_1</v>
      </c>
      <c r="G4737" s="53">
        <f t="shared" si="3"/>
        <v>0.09387539468</v>
      </c>
    </row>
    <row r="4738">
      <c r="A4738" s="61">
        <v>1.519390264E9</v>
      </c>
      <c r="B4738" s="61">
        <v>1.0</v>
      </c>
      <c r="C4738" s="61">
        <v>2923.0</v>
      </c>
      <c r="D4738" s="57" t="s">
        <v>377</v>
      </c>
      <c r="E4738" s="62" t="str">
        <f t="shared" si="1"/>
        <v>Control</v>
      </c>
      <c r="F4738" s="53" t="str">
        <f t="shared" si="2"/>
        <v>Beijing_1</v>
      </c>
      <c r="G4738" s="53">
        <f t="shared" si="3"/>
        <v>0.6922207823</v>
      </c>
    </row>
    <row r="4739">
      <c r="A4739" s="61">
        <v>1.512024187E9</v>
      </c>
      <c r="B4739" s="61">
        <v>1.0</v>
      </c>
      <c r="C4739" s="61">
        <v>3000.0</v>
      </c>
      <c r="D4739" s="57" t="s">
        <v>377</v>
      </c>
      <c r="E4739" s="62" t="str">
        <f t="shared" si="1"/>
        <v>Control</v>
      </c>
      <c r="F4739" s="53" t="str">
        <f t="shared" si="2"/>
        <v>Beijing_1</v>
      </c>
      <c r="G4739" s="53">
        <f t="shared" si="3"/>
        <v>0.8342614649</v>
      </c>
    </row>
    <row r="4740">
      <c r="A4740" s="61">
        <v>1.515102189E9</v>
      </c>
      <c r="B4740" s="61">
        <v>1.0</v>
      </c>
      <c r="C4740" s="61">
        <v>1345.0</v>
      </c>
      <c r="D4740" s="57" t="s">
        <v>377</v>
      </c>
      <c r="E4740" s="62" t="str">
        <f t="shared" si="1"/>
        <v>Control</v>
      </c>
      <c r="F4740" s="53" t="str">
        <f t="shared" si="2"/>
        <v>Beijing_1</v>
      </c>
      <c r="G4740" s="53">
        <f t="shared" si="3"/>
        <v>0.6298777095</v>
      </c>
    </row>
    <row r="4741">
      <c r="A4741" s="61">
        <v>1.512251775E9</v>
      </c>
      <c r="B4741" s="61">
        <v>1.0</v>
      </c>
      <c r="C4741" s="61">
        <v>1652.0</v>
      </c>
      <c r="D4741" s="57" t="s">
        <v>377</v>
      </c>
      <c r="E4741" s="62" t="str">
        <f t="shared" si="1"/>
        <v>Control</v>
      </c>
      <c r="F4741" s="53" t="str">
        <f t="shared" si="2"/>
        <v>Beijing_1</v>
      </c>
      <c r="G4741" s="53">
        <f t="shared" si="3"/>
        <v>0.8927011038</v>
      </c>
    </row>
    <row r="4742">
      <c r="A4742" s="61">
        <v>1.519845558E9</v>
      </c>
      <c r="B4742" s="61">
        <v>1.0</v>
      </c>
      <c r="C4742" s="61">
        <v>1566.0</v>
      </c>
      <c r="D4742" s="57" t="s">
        <v>377</v>
      </c>
      <c r="E4742" s="62" t="str">
        <f t="shared" si="1"/>
        <v>Control</v>
      </c>
      <c r="F4742" s="53" t="str">
        <f t="shared" si="2"/>
        <v>Beijing_1</v>
      </c>
      <c r="G4742" s="53">
        <f t="shared" si="3"/>
        <v>0.9871624465</v>
      </c>
    </row>
    <row r="4743">
      <c r="A4743" s="61">
        <v>1.516210398E9</v>
      </c>
      <c r="B4743" s="61">
        <v>1.0</v>
      </c>
      <c r="C4743" s="61">
        <v>3732.0</v>
      </c>
      <c r="D4743" s="57" t="s">
        <v>377</v>
      </c>
      <c r="E4743" s="62" t="str">
        <f t="shared" si="1"/>
        <v>Control</v>
      </c>
      <c r="F4743" s="53" t="str">
        <f t="shared" si="2"/>
        <v>Beijing_1</v>
      </c>
      <c r="G4743" s="53">
        <f t="shared" si="3"/>
        <v>0.6262417625</v>
      </c>
    </row>
    <row r="4744">
      <c r="A4744" s="61">
        <v>1.516755267E9</v>
      </c>
      <c r="B4744" s="61">
        <v>1.0</v>
      </c>
      <c r="C4744" s="61">
        <v>4100.0</v>
      </c>
      <c r="D4744" s="57" t="s">
        <v>377</v>
      </c>
      <c r="E4744" s="62" t="str">
        <f t="shared" si="1"/>
        <v>Control</v>
      </c>
      <c r="F4744" s="53" t="str">
        <f t="shared" si="2"/>
        <v>Beijing_1</v>
      </c>
      <c r="G4744" s="53">
        <f t="shared" si="3"/>
        <v>0.4423099972</v>
      </c>
    </row>
    <row r="4745">
      <c r="A4745" s="61">
        <v>1.517467659E9</v>
      </c>
      <c r="B4745" s="61">
        <v>1.0</v>
      </c>
      <c r="C4745" s="61">
        <v>1530.0</v>
      </c>
      <c r="D4745" s="57" t="s">
        <v>377</v>
      </c>
      <c r="E4745" s="62" t="str">
        <f t="shared" si="1"/>
        <v>Control</v>
      </c>
      <c r="F4745" s="53" t="str">
        <f t="shared" si="2"/>
        <v>Beijing_1</v>
      </c>
      <c r="G4745" s="53">
        <f t="shared" si="3"/>
        <v>0.5422876605</v>
      </c>
    </row>
    <row r="4746">
      <c r="A4746" s="61">
        <v>1.515666557E9</v>
      </c>
      <c r="B4746" s="61">
        <v>1.0</v>
      </c>
      <c r="C4746" s="61">
        <v>3575.0</v>
      </c>
      <c r="D4746" s="57" t="s">
        <v>377</v>
      </c>
      <c r="E4746" s="62" t="str">
        <f t="shared" si="1"/>
        <v>Control</v>
      </c>
      <c r="F4746" s="53" t="str">
        <f t="shared" si="2"/>
        <v>Beijing_1</v>
      </c>
      <c r="G4746" s="53">
        <f t="shared" si="3"/>
        <v>0.9737151846</v>
      </c>
    </row>
    <row r="4747">
      <c r="A4747" s="61">
        <v>1.513210015E9</v>
      </c>
      <c r="B4747" s="61">
        <v>1.0</v>
      </c>
      <c r="C4747" s="61">
        <v>2215.0</v>
      </c>
      <c r="D4747" s="57" t="s">
        <v>377</v>
      </c>
      <c r="E4747" s="62" t="str">
        <f t="shared" si="1"/>
        <v>Control</v>
      </c>
      <c r="F4747" s="53" t="str">
        <f t="shared" si="2"/>
        <v>Beijing_1</v>
      </c>
      <c r="G4747" s="53">
        <f t="shared" si="3"/>
        <v>0.7078505909</v>
      </c>
    </row>
    <row r="4748">
      <c r="A4748" s="61">
        <v>1.511309059E9</v>
      </c>
      <c r="B4748" s="61">
        <v>1.0</v>
      </c>
      <c r="C4748" s="61">
        <v>2261.0</v>
      </c>
      <c r="D4748" s="57" t="s">
        <v>377</v>
      </c>
      <c r="E4748" s="62" t="str">
        <f t="shared" si="1"/>
        <v>Control</v>
      </c>
      <c r="F4748" s="53" t="str">
        <f t="shared" si="2"/>
        <v>Beijing_1</v>
      </c>
      <c r="G4748" s="53">
        <f t="shared" si="3"/>
        <v>0.636640789</v>
      </c>
    </row>
    <row r="4749">
      <c r="A4749" s="61">
        <v>1.512428027E9</v>
      </c>
      <c r="B4749" s="61">
        <v>1.0</v>
      </c>
      <c r="C4749" s="61">
        <v>4821.0</v>
      </c>
      <c r="D4749" s="57" t="s">
        <v>377</v>
      </c>
      <c r="E4749" s="62" t="str">
        <f t="shared" si="1"/>
        <v>Control</v>
      </c>
      <c r="F4749" s="53" t="str">
        <f t="shared" si="2"/>
        <v>Beijing_1</v>
      </c>
      <c r="G4749" s="53">
        <f t="shared" si="3"/>
        <v>0.596779316</v>
      </c>
    </row>
    <row r="4750">
      <c r="A4750" s="61">
        <v>1.517752058E9</v>
      </c>
      <c r="B4750" s="61">
        <v>1.0</v>
      </c>
      <c r="C4750" s="61">
        <v>4068.0</v>
      </c>
      <c r="D4750" s="57" t="s">
        <v>377</v>
      </c>
      <c r="E4750" s="62" t="str">
        <f t="shared" si="1"/>
        <v>Control</v>
      </c>
      <c r="F4750" s="53" t="str">
        <f t="shared" si="2"/>
        <v>Beijing_1</v>
      </c>
      <c r="G4750" s="53">
        <f t="shared" si="3"/>
        <v>0.02095777852</v>
      </c>
    </row>
    <row r="4751">
      <c r="A4751" s="61">
        <v>1.514864168E9</v>
      </c>
      <c r="B4751" s="61">
        <v>1.0</v>
      </c>
      <c r="C4751" s="61">
        <v>2371.0</v>
      </c>
      <c r="D4751" s="57" t="s">
        <v>377</v>
      </c>
      <c r="E4751" s="62" t="str">
        <f t="shared" si="1"/>
        <v>Control</v>
      </c>
      <c r="F4751" s="53" t="str">
        <f t="shared" si="2"/>
        <v>Beijing_1</v>
      </c>
      <c r="G4751" s="53">
        <f t="shared" si="3"/>
        <v>0.1057458963</v>
      </c>
    </row>
    <row r="4752">
      <c r="A4752" s="61">
        <v>1.511819646E9</v>
      </c>
      <c r="B4752" s="61">
        <v>1.0</v>
      </c>
      <c r="C4752" s="61">
        <v>3210.0</v>
      </c>
      <c r="D4752" s="57" t="s">
        <v>377</v>
      </c>
      <c r="E4752" s="62" t="str">
        <f t="shared" si="1"/>
        <v>Control</v>
      </c>
      <c r="F4752" s="53" t="str">
        <f t="shared" si="2"/>
        <v>Beijing_1</v>
      </c>
      <c r="G4752" s="53">
        <f t="shared" si="3"/>
        <v>0.4157724133</v>
      </c>
    </row>
    <row r="4753">
      <c r="A4753" s="61">
        <v>1.514921078E9</v>
      </c>
      <c r="B4753" s="61">
        <v>1.0</v>
      </c>
      <c r="C4753" s="61">
        <v>1514.0</v>
      </c>
      <c r="D4753" s="57" t="s">
        <v>377</v>
      </c>
      <c r="E4753" s="62" t="str">
        <f t="shared" si="1"/>
        <v>Control</v>
      </c>
      <c r="F4753" s="53" t="str">
        <f t="shared" si="2"/>
        <v>Beijing_1</v>
      </c>
      <c r="G4753" s="53">
        <f t="shared" si="3"/>
        <v>0.14337162</v>
      </c>
    </row>
    <row r="4754">
      <c r="A4754" s="61">
        <v>1.518737805E9</v>
      </c>
      <c r="B4754" s="61">
        <v>1.0</v>
      </c>
      <c r="C4754" s="61">
        <v>423.0</v>
      </c>
      <c r="D4754" s="57" t="s">
        <v>377</v>
      </c>
      <c r="E4754" s="62" t="str">
        <f t="shared" si="1"/>
        <v>Control</v>
      </c>
      <c r="F4754" s="53" t="str">
        <f t="shared" si="2"/>
        <v>Beijing_1</v>
      </c>
      <c r="G4754" s="53">
        <f t="shared" si="3"/>
        <v>0.8589453578</v>
      </c>
    </row>
    <row r="4755">
      <c r="A4755" s="61">
        <v>1.517248917E9</v>
      </c>
      <c r="B4755" s="61">
        <v>1.0</v>
      </c>
      <c r="C4755" s="61">
        <v>1302.0</v>
      </c>
      <c r="D4755" s="57" t="s">
        <v>377</v>
      </c>
      <c r="E4755" s="62" t="str">
        <f t="shared" si="1"/>
        <v>Control</v>
      </c>
      <c r="F4755" s="53" t="str">
        <f t="shared" si="2"/>
        <v>Beijing_1</v>
      </c>
      <c r="G4755" s="53">
        <f t="shared" si="3"/>
        <v>0.6744931868</v>
      </c>
    </row>
    <row r="4756">
      <c r="A4756" s="61">
        <v>1.512424886E9</v>
      </c>
      <c r="B4756" s="61">
        <v>1.0</v>
      </c>
      <c r="C4756" s="61">
        <v>2441.0</v>
      </c>
      <c r="D4756" s="57" t="s">
        <v>377</v>
      </c>
      <c r="E4756" s="62" t="str">
        <f t="shared" si="1"/>
        <v>Control</v>
      </c>
      <c r="F4756" s="53" t="str">
        <f t="shared" si="2"/>
        <v>Beijing_1</v>
      </c>
      <c r="G4756" s="53">
        <f t="shared" si="3"/>
        <v>0.1045978946</v>
      </c>
    </row>
    <row r="4757">
      <c r="A4757" s="61">
        <v>1.513890698E9</v>
      </c>
      <c r="B4757" s="61">
        <v>1.0</v>
      </c>
      <c r="C4757" s="61">
        <v>5407.0</v>
      </c>
      <c r="D4757" s="57" t="s">
        <v>377</v>
      </c>
      <c r="E4757" s="62" t="str">
        <f t="shared" si="1"/>
        <v>Control</v>
      </c>
      <c r="F4757" s="53" t="str">
        <f t="shared" si="2"/>
        <v>Beijing_1</v>
      </c>
      <c r="G4757" s="53">
        <f t="shared" si="3"/>
        <v>0.9193385983</v>
      </c>
    </row>
    <row r="4758">
      <c r="A4758" s="61">
        <v>1.518771078E9</v>
      </c>
      <c r="B4758" s="61">
        <v>1.0</v>
      </c>
      <c r="C4758" s="61">
        <v>1730.0</v>
      </c>
      <c r="D4758" s="57" t="s">
        <v>377</v>
      </c>
      <c r="E4758" s="62" t="str">
        <f t="shared" si="1"/>
        <v>Control</v>
      </c>
      <c r="F4758" s="53" t="str">
        <f t="shared" si="2"/>
        <v>Beijing_1</v>
      </c>
      <c r="G4758" s="53">
        <f t="shared" si="3"/>
        <v>0.8936794397</v>
      </c>
    </row>
    <row r="4759">
      <c r="A4759" s="61">
        <v>1.518031127E9</v>
      </c>
      <c r="B4759" s="61">
        <v>1.0</v>
      </c>
      <c r="C4759" s="61">
        <v>328.0</v>
      </c>
      <c r="D4759" s="57" t="s">
        <v>377</v>
      </c>
      <c r="E4759" s="62" t="str">
        <f t="shared" si="1"/>
        <v>Control</v>
      </c>
      <c r="F4759" s="53" t="str">
        <f t="shared" si="2"/>
        <v>Beijing_1</v>
      </c>
      <c r="G4759" s="53">
        <f t="shared" si="3"/>
        <v>0.4295567792</v>
      </c>
    </row>
    <row r="4760">
      <c r="A4760" s="61">
        <v>1.512319464E9</v>
      </c>
      <c r="B4760" s="61">
        <v>1.0</v>
      </c>
      <c r="C4760" s="61">
        <v>1615.0</v>
      </c>
      <c r="D4760" s="57" t="s">
        <v>377</v>
      </c>
      <c r="E4760" s="62" t="str">
        <f t="shared" si="1"/>
        <v>Control</v>
      </c>
      <c r="F4760" s="53" t="str">
        <f t="shared" si="2"/>
        <v>Beijing_1</v>
      </c>
      <c r="G4760" s="53">
        <f t="shared" si="3"/>
        <v>0.008605964871</v>
      </c>
    </row>
    <row r="4761">
      <c r="A4761" s="61">
        <v>1.513049917E9</v>
      </c>
      <c r="B4761" s="61">
        <v>1.0</v>
      </c>
      <c r="C4761" s="61">
        <v>1260.0</v>
      </c>
      <c r="D4761" s="57" t="s">
        <v>377</v>
      </c>
      <c r="E4761" s="62" t="str">
        <f t="shared" si="1"/>
        <v>Control</v>
      </c>
      <c r="F4761" s="53" t="str">
        <f t="shared" si="2"/>
        <v>Beijing_1</v>
      </c>
      <c r="G4761" s="53">
        <f t="shared" si="3"/>
        <v>0.4320096262</v>
      </c>
    </row>
    <row r="4762">
      <c r="A4762" s="61">
        <v>1.515123228E9</v>
      </c>
      <c r="B4762" s="61">
        <v>1.0</v>
      </c>
      <c r="C4762" s="61">
        <v>3814.0</v>
      </c>
      <c r="D4762" s="57" t="s">
        <v>377</v>
      </c>
      <c r="E4762" s="62" t="str">
        <f t="shared" si="1"/>
        <v>Control</v>
      </c>
      <c r="F4762" s="53" t="str">
        <f t="shared" si="2"/>
        <v>Beijing_1</v>
      </c>
      <c r="G4762" s="53">
        <f t="shared" si="3"/>
        <v>0.3830676688</v>
      </c>
    </row>
    <row r="4763">
      <c r="A4763" s="61">
        <v>1.519396343E9</v>
      </c>
      <c r="B4763" s="61">
        <v>1.0</v>
      </c>
      <c r="C4763" s="61">
        <v>2015.0</v>
      </c>
      <c r="D4763" s="57" t="s">
        <v>377</v>
      </c>
      <c r="E4763" s="62" t="str">
        <f t="shared" si="1"/>
        <v>Control</v>
      </c>
      <c r="F4763" s="53" t="str">
        <f t="shared" si="2"/>
        <v>Beijing_1</v>
      </c>
      <c r="G4763" s="53">
        <f t="shared" si="3"/>
        <v>0.4174963544</v>
      </c>
    </row>
    <row r="4764">
      <c r="A4764" s="61">
        <v>1.519844885E9</v>
      </c>
      <c r="B4764" s="61">
        <v>1.0</v>
      </c>
      <c r="C4764" s="61">
        <v>2165.0</v>
      </c>
      <c r="D4764" s="57" t="s">
        <v>377</v>
      </c>
      <c r="E4764" s="62" t="str">
        <f t="shared" si="1"/>
        <v>Control</v>
      </c>
      <c r="F4764" s="53" t="str">
        <f t="shared" si="2"/>
        <v>Beijing_1</v>
      </c>
      <c r="G4764" s="53">
        <f t="shared" si="3"/>
        <v>0.9256662744</v>
      </c>
    </row>
    <row r="4765">
      <c r="A4765" s="61">
        <v>1.517341563E9</v>
      </c>
      <c r="B4765" s="61">
        <v>1.0</v>
      </c>
      <c r="C4765" s="61">
        <v>720.0</v>
      </c>
      <c r="D4765" s="57" t="s">
        <v>377</v>
      </c>
      <c r="E4765" s="62" t="str">
        <f t="shared" si="1"/>
        <v>Control</v>
      </c>
      <c r="F4765" s="53" t="str">
        <f t="shared" si="2"/>
        <v>Beijing_1</v>
      </c>
      <c r="G4765" s="53">
        <f t="shared" si="3"/>
        <v>0.8037725714</v>
      </c>
    </row>
    <row r="4766">
      <c r="A4766" s="61">
        <v>1.518774634E9</v>
      </c>
      <c r="B4766" s="61">
        <v>1.0</v>
      </c>
      <c r="C4766" s="61">
        <v>955.0</v>
      </c>
      <c r="D4766" s="57" t="s">
        <v>377</v>
      </c>
      <c r="E4766" s="62" t="str">
        <f t="shared" si="1"/>
        <v>Control</v>
      </c>
      <c r="F4766" s="53" t="str">
        <f t="shared" si="2"/>
        <v>Beijing_1</v>
      </c>
      <c r="G4766" s="53">
        <f t="shared" si="3"/>
        <v>0.8075219323</v>
      </c>
    </row>
    <row r="4767">
      <c r="A4767" s="61">
        <v>1.514856573E9</v>
      </c>
      <c r="B4767" s="61">
        <v>1.0</v>
      </c>
      <c r="C4767" s="61">
        <v>3464.0</v>
      </c>
      <c r="D4767" s="57" t="s">
        <v>377</v>
      </c>
      <c r="E4767" s="62" t="str">
        <f t="shared" si="1"/>
        <v>Control</v>
      </c>
      <c r="F4767" s="53" t="str">
        <f t="shared" si="2"/>
        <v>Beijing_1</v>
      </c>
      <c r="G4767" s="53">
        <f t="shared" si="3"/>
        <v>0.2971060865</v>
      </c>
    </row>
    <row r="4768">
      <c r="A4768" s="61">
        <v>1.516762465E9</v>
      </c>
      <c r="B4768" s="61">
        <v>1.0</v>
      </c>
      <c r="C4768" s="61">
        <v>1678.0</v>
      </c>
      <c r="D4768" s="57" t="s">
        <v>377</v>
      </c>
      <c r="E4768" s="62" t="str">
        <f t="shared" si="1"/>
        <v>Control</v>
      </c>
      <c r="F4768" s="53" t="str">
        <f t="shared" si="2"/>
        <v>Beijing_1</v>
      </c>
      <c r="G4768" s="53">
        <f t="shared" si="3"/>
        <v>0.3189598141</v>
      </c>
    </row>
    <row r="4769">
      <c r="A4769" s="61">
        <v>1.517788269E9</v>
      </c>
      <c r="B4769" s="61">
        <v>1.0</v>
      </c>
      <c r="C4769" s="61">
        <v>2023.0</v>
      </c>
      <c r="D4769" s="57" t="s">
        <v>377</v>
      </c>
      <c r="E4769" s="62" t="str">
        <f t="shared" si="1"/>
        <v>Control</v>
      </c>
      <c r="F4769" s="53" t="str">
        <f t="shared" si="2"/>
        <v>Beijing_1</v>
      </c>
      <c r="G4769" s="53">
        <f t="shared" si="3"/>
        <v>0.5690620937</v>
      </c>
    </row>
    <row r="4770">
      <c r="A4770" s="61">
        <v>1.513686534E9</v>
      </c>
      <c r="B4770" s="61">
        <v>1.0</v>
      </c>
      <c r="C4770" s="61">
        <v>92.0</v>
      </c>
      <c r="D4770" s="57" t="s">
        <v>377</v>
      </c>
      <c r="E4770" s="62" t="str">
        <f t="shared" si="1"/>
        <v>Control</v>
      </c>
      <c r="F4770" s="53" t="str">
        <f t="shared" si="2"/>
        <v>Beijing_1</v>
      </c>
      <c r="G4770" s="53">
        <f t="shared" si="3"/>
        <v>0.2815383825</v>
      </c>
    </row>
    <row r="4771">
      <c r="A4771" s="61">
        <v>1.514155748E9</v>
      </c>
      <c r="B4771" s="61">
        <v>1.0</v>
      </c>
      <c r="C4771" s="61">
        <v>2932.0</v>
      </c>
      <c r="D4771" s="57" t="s">
        <v>377</v>
      </c>
      <c r="E4771" s="62" t="str">
        <f t="shared" si="1"/>
        <v>Control</v>
      </c>
      <c r="F4771" s="53" t="str">
        <f t="shared" si="2"/>
        <v>Beijing_1</v>
      </c>
      <c r="G4771" s="53">
        <f t="shared" si="3"/>
        <v>0.1382401554</v>
      </c>
    </row>
    <row r="4772">
      <c r="A4772" s="61">
        <v>1.515541948E9</v>
      </c>
      <c r="B4772" s="61">
        <v>1.0</v>
      </c>
      <c r="C4772" s="61">
        <v>594.0</v>
      </c>
      <c r="D4772" s="57" t="s">
        <v>377</v>
      </c>
      <c r="E4772" s="62" t="str">
        <f t="shared" si="1"/>
        <v>Control</v>
      </c>
      <c r="F4772" s="53" t="str">
        <f t="shared" si="2"/>
        <v>Beijing_1</v>
      </c>
      <c r="G4772" s="53">
        <f t="shared" si="3"/>
        <v>0.6248398163</v>
      </c>
    </row>
    <row r="4773">
      <c r="A4773" s="61">
        <v>1.513826785E9</v>
      </c>
      <c r="B4773" s="61">
        <v>1.0</v>
      </c>
      <c r="C4773" s="61">
        <v>2849.0</v>
      </c>
      <c r="D4773" s="57" t="s">
        <v>377</v>
      </c>
      <c r="E4773" s="62" t="str">
        <f t="shared" si="1"/>
        <v>Control</v>
      </c>
      <c r="F4773" s="53" t="str">
        <f t="shared" si="2"/>
        <v>Beijing_1</v>
      </c>
      <c r="G4773" s="53">
        <f t="shared" si="3"/>
        <v>0.06142544685</v>
      </c>
    </row>
    <row r="4774">
      <c r="A4774" s="61">
        <v>1.515735656E9</v>
      </c>
      <c r="B4774" s="61">
        <v>1.0</v>
      </c>
      <c r="C4774" s="61">
        <v>970.0</v>
      </c>
      <c r="D4774" s="57" t="s">
        <v>377</v>
      </c>
      <c r="E4774" s="62" t="str">
        <f t="shared" si="1"/>
        <v>Control</v>
      </c>
      <c r="F4774" s="53" t="str">
        <f t="shared" si="2"/>
        <v>Beijing_1</v>
      </c>
      <c r="G4774" s="53">
        <f t="shared" si="3"/>
        <v>0.5215494543</v>
      </c>
    </row>
    <row r="4775">
      <c r="A4775" s="61">
        <v>1.512903957E9</v>
      </c>
      <c r="B4775" s="61">
        <v>1.0</v>
      </c>
      <c r="C4775" s="61">
        <v>2101.0</v>
      </c>
      <c r="D4775" s="57" t="s">
        <v>377</v>
      </c>
      <c r="E4775" s="62" t="str">
        <f t="shared" si="1"/>
        <v>Control</v>
      </c>
      <c r="F4775" s="53" t="str">
        <f t="shared" si="2"/>
        <v>Beijing_1</v>
      </c>
      <c r="G4775" s="53">
        <f t="shared" si="3"/>
        <v>0.6843273971</v>
      </c>
    </row>
    <row r="4776">
      <c r="A4776" s="61">
        <v>1.512972775E9</v>
      </c>
      <c r="B4776" s="61">
        <v>1.0</v>
      </c>
      <c r="C4776" s="61">
        <v>1124.0</v>
      </c>
      <c r="D4776" s="57" t="s">
        <v>377</v>
      </c>
      <c r="E4776" s="62" t="str">
        <f t="shared" si="1"/>
        <v>Control</v>
      </c>
      <c r="F4776" s="53" t="str">
        <f t="shared" si="2"/>
        <v>Beijing_1</v>
      </c>
      <c r="G4776" s="53">
        <f t="shared" si="3"/>
        <v>0.2914792045</v>
      </c>
    </row>
    <row r="4777">
      <c r="A4777" s="61">
        <v>1.516322705E9</v>
      </c>
      <c r="B4777" s="61">
        <v>1.0</v>
      </c>
      <c r="C4777" s="61">
        <v>886.0</v>
      </c>
      <c r="D4777" s="57" t="s">
        <v>377</v>
      </c>
      <c r="E4777" s="62" t="str">
        <f t="shared" si="1"/>
        <v>Control</v>
      </c>
      <c r="F4777" s="53" t="str">
        <f t="shared" si="2"/>
        <v>Beijing_1</v>
      </c>
      <c r="G4777" s="53">
        <f t="shared" si="3"/>
        <v>0.3461405984</v>
      </c>
    </row>
    <row r="4778">
      <c r="A4778" s="61">
        <v>1.512113905E9</v>
      </c>
      <c r="B4778" s="61">
        <v>1.0</v>
      </c>
      <c r="C4778" s="61">
        <v>1610.0</v>
      </c>
      <c r="D4778" s="57" t="s">
        <v>377</v>
      </c>
      <c r="E4778" s="62" t="str">
        <f t="shared" si="1"/>
        <v>Control</v>
      </c>
      <c r="F4778" s="53" t="str">
        <f t="shared" si="2"/>
        <v>Beijing_1</v>
      </c>
      <c r="G4778" s="53">
        <f t="shared" si="3"/>
        <v>0.7105316602</v>
      </c>
    </row>
    <row r="4779">
      <c r="A4779" s="61">
        <v>1.514574205E9</v>
      </c>
      <c r="B4779" s="61">
        <v>1.0</v>
      </c>
      <c r="C4779" s="61">
        <v>742.0</v>
      </c>
      <c r="D4779" s="57" t="s">
        <v>377</v>
      </c>
      <c r="E4779" s="62" t="str">
        <f t="shared" si="1"/>
        <v>Control</v>
      </c>
      <c r="F4779" s="53" t="str">
        <f t="shared" si="2"/>
        <v>Beijing_1</v>
      </c>
      <c r="G4779" s="53">
        <f t="shared" si="3"/>
        <v>0.4700845914</v>
      </c>
    </row>
    <row r="4780">
      <c r="A4780" s="61">
        <v>1.513374208E9</v>
      </c>
      <c r="B4780" s="61">
        <v>1.0</v>
      </c>
      <c r="C4780" s="61">
        <v>1775.0</v>
      </c>
      <c r="D4780" s="57" t="s">
        <v>377</v>
      </c>
      <c r="E4780" s="62" t="str">
        <f t="shared" si="1"/>
        <v>Control</v>
      </c>
      <c r="F4780" s="53" t="str">
        <f t="shared" si="2"/>
        <v>Beijing_1</v>
      </c>
      <c r="G4780" s="53">
        <f t="shared" si="3"/>
        <v>0.9224801893</v>
      </c>
    </row>
    <row r="4781">
      <c r="A4781" s="61">
        <v>1.516365939E9</v>
      </c>
      <c r="B4781" s="61">
        <v>1.0</v>
      </c>
      <c r="C4781" s="61">
        <v>3969.0</v>
      </c>
      <c r="D4781" s="57" t="s">
        <v>377</v>
      </c>
      <c r="E4781" s="62" t="str">
        <f t="shared" si="1"/>
        <v>Control</v>
      </c>
      <c r="F4781" s="53" t="str">
        <f t="shared" si="2"/>
        <v>Beijing_1</v>
      </c>
      <c r="G4781" s="53">
        <f t="shared" si="3"/>
        <v>0.8774941605</v>
      </c>
    </row>
    <row r="4782">
      <c r="A4782" s="61">
        <v>1.512029856E9</v>
      </c>
      <c r="B4782" s="61">
        <v>1.0</v>
      </c>
      <c r="C4782" s="61">
        <v>1106.0</v>
      </c>
      <c r="D4782" s="57" t="s">
        <v>377</v>
      </c>
      <c r="E4782" s="62" t="str">
        <f t="shared" si="1"/>
        <v>Control</v>
      </c>
      <c r="F4782" s="53" t="str">
        <f t="shared" si="2"/>
        <v>Beijing_1</v>
      </c>
      <c r="G4782" s="53">
        <f t="shared" si="3"/>
        <v>0.5812996945</v>
      </c>
    </row>
    <row r="4783">
      <c r="A4783" s="61">
        <v>1.517120847E9</v>
      </c>
      <c r="B4783" s="61">
        <v>1.0</v>
      </c>
      <c r="C4783" s="61">
        <v>18.0</v>
      </c>
      <c r="D4783" s="57" t="s">
        <v>377</v>
      </c>
      <c r="E4783" s="62" t="str">
        <f t="shared" si="1"/>
        <v>Control</v>
      </c>
      <c r="F4783" s="53" t="str">
        <f t="shared" si="2"/>
        <v>Beijing_1</v>
      </c>
      <c r="G4783" s="53">
        <f t="shared" si="3"/>
        <v>0.737696455</v>
      </c>
    </row>
    <row r="4784">
      <c r="A4784" s="61">
        <v>1.518393743E9</v>
      </c>
      <c r="B4784" s="61">
        <v>1.0</v>
      </c>
      <c r="C4784" s="61">
        <v>891.0</v>
      </c>
      <c r="D4784" s="57" t="s">
        <v>377</v>
      </c>
      <c r="E4784" s="62" t="str">
        <f t="shared" si="1"/>
        <v>Control</v>
      </c>
      <c r="F4784" s="53" t="str">
        <f t="shared" si="2"/>
        <v>Beijing_1</v>
      </c>
      <c r="G4784" s="53">
        <f t="shared" si="3"/>
        <v>0.3341925876</v>
      </c>
    </row>
    <row r="4785">
      <c r="A4785" s="61">
        <v>1.511620189E9</v>
      </c>
      <c r="B4785" s="61">
        <v>1.0</v>
      </c>
      <c r="C4785" s="61">
        <v>833.0</v>
      </c>
      <c r="D4785" s="57" t="s">
        <v>377</v>
      </c>
      <c r="E4785" s="62" t="str">
        <f t="shared" si="1"/>
        <v>Control</v>
      </c>
      <c r="F4785" s="53" t="str">
        <f t="shared" si="2"/>
        <v>Beijing_1</v>
      </c>
      <c r="G4785" s="53">
        <f t="shared" si="3"/>
        <v>0.1897097458</v>
      </c>
    </row>
    <row r="4786">
      <c r="A4786" s="61">
        <v>1.511710843E9</v>
      </c>
      <c r="B4786" s="61">
        <v>1.0</v>
      </c>
      <c r="C4786" s="61">
        <v>239.0</v>
      </c>
      <c r="D4786" s="57" t="s">
        <v>377</v>
      </c>
      <c r="E4786" s="62" t="str">
        <f t="shared" si="1"/>
        <v>Control</v>
      </c>
      <c r="F4786" s="53" t="str">
        <f t="shared" si="2"/>
        <v>Beijing_1</v>
      </c>
      <c r="G4786" s="53">
        <f t="shared" si="3"/>
        <v>0.178111911</v>
      </c>
    </row>
    <row r="4787">
      <c r="A4787" s="61">
        <v>1.512383676E9</v>
      </c>
      <c r="B4787" s="61">
        <v>1.0</v>
      </c>
      <c r="C4787" s="61">
        <v>3626.0</v>
      </c>
      <c r="D4787" s="57" t="s">
        <v>377</v>
      </c>
      <c r="E4787" s="62" t="str">
        <f t="shared" si="1"/>
        <v>Control</v>
      </c>
      <c r="F4787" s="53" t="str">
        <f t="shared" si="2"/>
        <v>Beijing_1</v>
      </c>
      <c r="G4787" s="53">
        <f t="shared" si="3"/>
        <v>0.05273814275</v>
      </c>
    </row>
    <row r="4788">
      <c r="A4788" s="61">
        <v>1.512157199E9</v>
      </c>
      <c r="B4788" s="61">
        <v>1.0</v>
      </c>
      <c r="C4788" s="61">
        <v>2475.0</v>
      </c>
      <c r="D4788" s="57" t="s">
        <v>377</v>
      </c>
      <c r="E4788" s="62" t="str">
        <f t="shared" si="1"/>
        <v>Control</v>
      </c>
      <c r="F4788" s="53" t="str">
        <f t="shared" si="2"/>
        <v>Beijing_1</v>
      </c>
      <c r="G4788" s="53">
        <f t="shared" si="3"/>
        <v>0.4263076452</v>
      </c>
    </row>
    <row r="4789">
      <c r="A4789" s="61">
        <v>1.515991303E9</v>
      </c>
      <c r="B4789" s="61">
        <v>1.0</v>
      </c>
      <c r="C4789" s="61">
        <v>3195.0</v>
      </c>
      <c r="D4789" s="57" t="s">
        <v>377</v>
      </c>
      <c r="E4789" s="62" t="str">
        <f t="shared" si="1"/>
        <v>Control</v>
      </c>
      <c r="F4789" s="53" t="str">
        <f t="shared" si="2"/>
        <v>Beijing_1</v>
      </c>
      <c r="G4789" s="53">
        <f t="shared" si="3"/>
        <v>0.9666500451</v>
      </c>
    </row>
    <row r="4790">
      <c r="A4790" s="61">
        <v>1.517304046E9</v>
      </c>
      <c r="B4790" s="61">
        <v>1.0</v>
      </c>
      <c r="C4790" s="61">
        <v>2631.0</v>
      </c>
      <c r="D4790" s="57" t="s">
        <v>377</v>
      </c>
      <c r="E4790" s="62" t="str">
        <f t="shared" si="1"/>
        <v>Control</v>
      </c>
      <c r="F4790" s="53" t="str">
        <f t="shared" si="2"/>
        <v>Beijing_1</v>
      </c>
      <c r="G4790" s="53">
        <f t="shared" si="3"/>
        <v>0.05015758583</v>
      </c>
    </row>
    <row r="4791">
      <c r="A4791" s="61">
        <v>1.515333805E9</v>
      </c>
      <c r="B4791" s="61">
        <v>1.0</v>
      </c>
      <c r="C4791" s="61">
        <v>1877.0</v>
      </c>
      <c r="D4791" s="57" t="s">
        <v>377</v>
      </c>
      <c r="E4791" s="62" t="str">
        <f t="shared" si="1"/>
        <v>Control</v>
      </c>
      <c r="F4791" s="53" t="str">
        <f t="shared" si="2"/>
        <v>Beijing_1</v>
      </c>
      <c r="G4791" s="53">
        <f t="shared" si="3"/>
        <v>0.8853731771</v>
      </c>
    </row>
    <row r="4792">
      <c r="A4792" s="61">
        <v>1.511712685E9</v>
      </c>
      <c r="B4792" s="61">
        <v>1.0</v>
      </c>
      <c r="C4792" s="61">
        <v>1460.0</v>
      </c>
      <c r="D4792" s="57" t="s">
        <v>377</v>
      </c>
      <c r="E4792" s="62" t="str">
        <f t="shared" si="1"/>
        <v>Control</v>
      </c>
      <c r="F4792" s="53" t="str">
        <f t="shared" si="2"/>
        <v>Beijing_1</v>
      </c>
      <c r="G4792" s="53">
        <f t="shared" si="3"/>
        <v>0.5123639122</v>
      </c>
    </row>
    <row r="4793">
      <c r="A4793" s="61">
        <v>1.513635523E9</v>
      </c>
      <c r="B4793" s="61">
        <v>1.0</v>
      </c>
      <c r="C4793" s="61">
        <v>1117.0</v>
      </c>
      <c r="D4793" s="57" t="s">
        <v>377</v>
      </c>
      <c r="E4793" s="62" t="str">
        <f t="shared" si="1"/>
        <v>Control</v>
      </c>
      <c r="F4793" s="53" t="str">
        <f t="shared" si="2"/>
        <v>Beijing_1</v>
      </c>
      <c r="G4793" s="53">
        <f t="shared" si="3"/>
        <v>0.7777986824</v>
      </c>
    </row>
    <row r="4794">
      <c r="A4794" s="61">
        <v>1.518347068E9</v>
      </c>
      <c r="B4794" s="61">
        <v>1.0</v>
      </c>
      <c r="C4794" s="61">
        <v>2558.0</v>
      </c>
      <c r="D4794" s="57" t="s">
        <v>377</v>
      </c>
      <c r="E4794" s="62" t="str">
        <f t="shared" si="1"/>
        <v>Control</v>
      </c>
      <c r="F4794" s="53" t="str">
        <f t="shared" si="2"/>
        <v>Beijing_1</v>
      </c>
      <c r="G4794" s="53">
        <f t="shared" si="3"/>
        <v>0.08069193935</v>
      </c>
    </row>
    <row r="4795">
      <c r="A4795" s="61">
        <v>1.519826805E9</v>
      </c>
      <c r="B4795" s="61">
        <v>1.0</v>
      </c>
      <c r="C4795" s="61">
        <v>2093.0</v>
      </c>
      <c r="D4795" s="57" t="s">
        <v>377</v>
      </c>
      <c r="E4795" s="62" t="str">
        <f t="shared" si="1"/>
        <v>Control</v>
      </c>
      <c r="F4795" s="53" t="str">
        <f t="shared" si="2"/>
        <v>Beijing_1</v>
      </c>
      <c r="G4795" s="53">
        <f t="shared" si="3"/>
        <v>0.1928688401</v>
      </c>
    </row>
    <row r="4796">
      <c r="A4796" s="61">
        <v>1.515875906E9</v>
      </c>
      <c r="B4796" s="61">
        <v>1.0</v>
      </c>
      <c r="C4796" s="61">
        <v>4364.0</v>
      </c>
      <c r="D4796" s="57" t="s">
        <v>377</v>
      </c>
      <c r="E4796" s="62" t="str">
        <f t="shared" si="1"/>
        <v>Control</v>
      </c>
      <c r="F4796" s="53" t="str">
        <f t="shared" si="2"/>
        <v>Beijing_1</v>
      </c>
      <c r="G4796" s="53">
        <f t="shared" si="3"/>
        <v>0.1601229106</v>
      </c>
    </row>
    <row r="4797">
      <c r="A4797" s="61">
        <v>1.512574834E9</v>
      </c>
      <c r="B4797" s="61">
        <v>1.0</v>
      </c>
      <c r="C4797" s="61">
        <v>1429.0</v>
      </c>
      <c r="D4797" s="57" t="s">
        <v>377</v>
      </c>
      <c r="E4797" s="62" t="str">
        <f t="shared" si="1"/>
        <v>Control</v>
      </c>
      <c r="F4797" s="53" t="str">
        <f t="shared" si="2"/>
        <v>Beijing_1</v>
      </c>
      <c r="G4797" s="53">
        <f t="shared" si="3"/>
        <v>0.616660743</v>
      </c>
    </row>
    <row r="4798">
      <c r="A4798" s="61">
        <v>1.514202628E9</v>
      </c>
      <c r="B4798" s="61">
        <v>1.0</v>
      </c>
      <c r="C4798" s="61">
        <v>3284.0</v>
      </c>
      <c r="D4798" s="57" t="s">
        <v>377</v>
      </c>
      <c r="E4798" s="62" t="str">
        <f t="shared" si="1"/>
        <v>Control</v>
      </c>
      <c r="F4798" s="53" t="str">
        <f t="shared" si="2"/>
        <v>Beijing_1</v>
      </c>
      <c r="G4798" s="53">
        <f t="shared" si="3"/>
        <v>0.7620303591</v>
      </c>
    </row>
    <row r="4799">
      <c r="A4799" s="61">
        <v>1.513801566E9</v>
      </c>
      <c r="B4799" s="61">
        <v>1.0</v>
      </c>
      <c r="C4799" s="61">
        <v>929.0</v>
      </c>
      <c r="D4799" s="57" t="s">
        <v>377</v>
      </c>
      <c r="E4799" s="62" t="str">
        <f t="shared" si="1"/>
        <v>Control</v>
      </c>
      <c r="F4799" s="53" t="str">
        <f t="shared" si="2"/>
        <v>Beijing_1</v>
      </c>
      <c r="G4799" s="53">
        <f t="shared" si="3"/>
        <v>0.2162272035</v>
      </c>
    </row>
    <row r="4800">
      <c r="A4800" s="61">
        <v>1.519958735E9</v>
      </c>
      <c r="B4800" s="61">
        <v>1.0</v>
      </c>
      <c r="C4800" s="61">
        <v>2235.0</v>
      </c>
      <c r="D4800" s="57" t="s">
        <v>377</v>
      </c>
      <c r="E4800" s="62" t="str">
        <f t="shared" si="1"/>
        <v>Control</v>
      </c>
      <c r="F4800" s="53" t="str">
        <f t="shared" si="2"/>
        <v>Beijing_1</v>
      </c>
      <c r="G4800" s="53">
        <f t="shared" si="3"/>
        <v>0.6513417609</v>
      </c>
    </row>
    <row r="4801">
      <c r="A4801" s="61">
        <v>1.514496655E9</v>
      </c>
      <c r="B4801" s="61">
        <v>1.0</v>
      </c>
      <c r="C4801" s="61">
        <v>4485.0</v>
      </c>
      <c r="D4801" s="57" t="s">
        <v>377</v>
      </c>
      <c r="E4801" s="62" t="str">
        <f t="shared" si="1"/>
        <v>Control</v>
      </c>
      <c r="F4801" s="53" t="str">
        <f t="shared" si="2"/>
        <v>Beijing_1</v>
      </c>
      <c r="G4801" s="53">
        <f t="shared" si="3"/>
        <v>0.13260383</v>
      </c>
    </row>
    <row r="4802">
      <c r="A4802" s="61">
        <v>1.512764568E9</v>
      </c>
      <c r="B4802" s="61">
        <v>1.0</v>
      </c>
      <c r="C4802" s="61">
        <v>2380.0</v>
      </c>
      <c r="D4802" s="57" t="s">
        <v>377</v>
      </c>
      <c r="E4802" s="62" t="str">
        <f t="shared" si="1"/>
        <v>Control</v>
      </c>
      <c r="F4802" s="53" t="str">
        <f t="shared" si="2"/>
        <v>Beijing_1</v>
      </c>
      <c r="G4802" s="53">
        <f t="shared" si="3"/>
        <v>0.4893076811</v>
      </c>
    </row>
    <row r="4803">
      <c r="A4803" s="61">
        <v>1.519214434E9</v>
      </c>
      <c r="B4803" s="61">
        <v>1.0</v>
      </c>
      <c r="C4803" s="61">
        <v>1985.0</v>
      </c>
      <c r="D4803" s="57" t="s">
        <v>377</v>
      </c>
      <c r="E4803" s="62" t="str">
        <f t="shared" si="1"/>
        <v>Control</v>
      </c>
      <c r="F4803" s="53" t="str">
        <f t="shared" si="2"/>
        <v>Beijing_1</v>
      </c>
      <c r="G4803" s="53">
        <f t="shared" si="3"/>
        <v>0.2867394552</v>
      </c>
    </row>
    <row r="4804">
      <c r="A4804" s="61">
        <v>1.516392059E9</v>
      </c>
      <c r="B4804" s="61">
        <v>1.0</v>
      </c>
      <c r="C4804" s="61">
        <v>1167.0</v>
      </c>
      <c r="D4804" s="57" t="s">
        <v>377</v>
      </c>
      <c r="E4804" s="62" t="str">
        <f t="shared" si="1"/>
        <v>Control</v>
      </c>
      <c r="F4804" s="53" t="str">
        <f t="shared" si="2"/>
        <v>Beijing_1</v>
      </c>
      <c r="G4804" s="53">
        <f t="shared" si="3"/>
        <v>0.8862911246</v>
      </c>
    </row>
    <row r="4805">
      <c r="A4805" s="61">
        <v>1.512685756E9</v>
      </c>
      <c r="B4805" s="61">
        <v>1.0</v>
      </c>
      <c r="C4805" s="61">
        <v>2001.0</v>
      </c>
      <c r="D4805" s="57" t="s">
        <v>377</v>
      </c>
      <c r="E4805" s="62" t="str">
        <f t="shared" si="1"/>
        <v>Control</v>
      </c>
      <c r="F4805" s="53" t="str">
        <f t="shared" si="2"/>
        <v>Beijing_1</v>
      </c>
      <c r="G4805" s="53">
        <f t="shared" si="3"/>
        <v>0.1082939974</v>
      </c>
    </row>
    <row r="4806">
      <c r="A4806" s="61">
        <v>1.518321733E9</v>
      </c>
      <c r="B4806" s="61">
        <v>1.0</v>
      </c>
      <c r="C4806" s="61">
        <v>867.0</v>
      </c>
      <c r="D4806" s="57" t="s">
        <v>377</v>
      </c>
      <c r="E4806" s="62" t="str">
        <f t="shared" si="1"/>
        <v>Control</v>
      </c>
      <c r="F4806" s="53" t="str">
        <f t="shared" si="2"/>
        <v>Beijing_1</v>
      </c>
      <c r="G4806" s="53">
        <f t="shared" si="3"/>
        <v>0.364855137</v>
      </c>
    </row>
    <row r="4807">
      <c r="A4807" s="61">
        <v>1.516904444E9</v>
      </c>
      <c r="B4807" s="61">
        <v>1.0</v>
      </c>
      <c r="C4807" s="61">
        <v>1497.0</v>
      </c>
      <c r="D4807" s="57" t="s">
        <v>377</v>
      </c>
      <c r="E4807" s="62" t="str">
        <f t="shared" si="1"/>
        <v>Control</v>
      </c>
      <c r="F4807" s="53" t="str">
        <f t="shared" si="2"/>
        <v>Beijing_1</v>
      </c>
      <c r="G4807" s="53">
        <f t="shared" si="3"/>
        <v>0.4275278331</v>
      </c>
    </row>
    <row r="4808">
      <c r="A4808" s="61">
        <v>1.514964573E9</v>
      </c>
      <c r="B4808" s="61">
        <v>1.0</v>
      </c>
      <c r="C4808" s="61">
        <v>857.0</v>
      </c>
      <c r="D4808" s="57" t="s">
        <v>377</v>
      </c>
      <c r="E4808" s="62" t="str">
        <f t="shared" si="1"/>
        <v>Control</v>
      </c>
      <c r="F4808" s="53" t="str">
        <f t="shared" si="2"/>
        <v>Beijing_1</v>
      </c>
      <c r="G4808" s="53">
        <f t="shared" si="3"/>
        <v>0.9304361283</v>
      </c>
    </row>
    <row r="4809">
      <c r="A4809" s="61">
        <v>1.516343148E9</v>
      </c>
      <c r="B4809" s="61">
        <v>1.0</v>
      </c>
      <c r="C4809" s="61">
        <v>1376.0</v>
      </c>
      <c r="D4809" s="57" t="s">
        <v>377</v>
      </c>
      <c r="E4809" s="62" t="str">
        <f t="shared" si="1"/>
        <v>Control</v>
      </c>
      <c r="F4809" s="53" t="str">
        <f t="shared" si="2"/>
        <v>Beijing_1</v>
      </c>
      <c r="G4809" s="53">
        <f t="shared" si="3"/>
        <v>0.3022640825</v>
      </c>
    </row>
    <row r="4810">
      <c r="A4810" s="61">
        <v>1.517466195E9</v>
      </c>
      <c r="B4810" s="61">
        <v>1.0</v>
      </c>
      <c r="C4810" s="61">
        <v>2219.0</v>
      </c>
      <c r="D4810" s="57" t="s">
        <v>377</v>
      </c>
      <c r="E4810" s="62" t="str">
        <f t="shared" si="1"/>
        <v>Control</v>
      </c>
      <c r="F4810" s="53" t="str">
        <f t="shared" si="2"/>
        <v>Beijing_1</v>
      </c>
      <c r="G4810" s="53">
        <f t="shared" si="3"/>
        <v>0.08024133625</v>
      </c>
    </row>
    <row r="4811">
      <c r="A4811" s="61">
        <v>1.518777585E9</v>
      </c>
      <c r="B4811" s="61">
        <v>1.0</v>
      </c>
      <c r="C4811" s="61">
        <v>404.0</v>
      </c>
      <c r="D4811" s="57" t="s">
        <v>377</v>
      </c>
      <c r="E4811" s="62" t="str">
        <f t="shared" si="1"/>
        <v>Control</v>
      </c>
      <c r="F4811" s="53" t="str">
        <f t="shared" si="2"/>
        <v>Beijing_1</v>
      </c>
      <c r="G4811" s="53">
        <f t="shared" si="3"/>
        <v>0.9306476442</v>
      </c>
    </row>
    <row r="4812">
      <c r="A4812" s="61">
        <v>1.514212708E9</v>
      </c>
      <c r="B4812" s="61">
        <v>1.0</v>
      </c>
      <c r="C4812" s="61">
        <v>1550.0</v>
      </c>
      <c r="D4812" s="57" t="s">
        <v>377</v>
      </c>
      <c r="E4812" s="62" t="str">
        <f t="shared" si="1"/>
        <v>Control</v>
      </c>
      <c r="F4812" s="53" t="str">
        <f t="shared" si="2"/>
        <v>Beijing_1</v>
      </c>
      <c r="G4812" s="53">
        <f t="shared" si="3"/>
        <v>0.429019351</v>
      </c>
    </row>
    <row r="4813">
      <c r="A4813" s="61">
        <v>1.518237976E9</v>
      </c>
      <c r="B4813" s="61">
        <v>1.0</v>
      </c>
      <c r="C4813" s="61">
        <v>1932.0</v>
      </c>
      <c r="D4813" s="57" t="s">
        <v>377</v>
      </c>
      <c r="E4813" s="62" t="str">
        <f t="shared" si="1"/>
        <v>Control</v>
      </c>
      <c r="F4813" s="53" t="str">
        <f t="shared" si="2"/>
        <v>Beijing_1</v>
      </c>
      <c r="G4813" s="53">
        <f t="shared" si="3"/>
        <v>0.2497844621</v>
      </c>
    </row>
    <row r="4814">
      <c r="A4814" s="61">
        <v>1.519165248E9</v>
      </c>
      <c r="B4814" s="61">
        <v>1.0</v>
      </c>
      <c r="C4814" s="61">
        <v>245.0</v>
      </c>
      <c r="D4814" s="57" t="s">
        <v>377</v>
      </c>
      <c r="E4814" s="62" t="str">
        <f t="shared" si="1"/>
        <v>Control</v>
      </c>
      <c r="F4814" s="53" t="str">
        <f t="shared" si="2"/>
        <v>Beijing_1</v>
      </c>
      <c r="G4814" s="53">
        <f t="shared" si="3"/>
        <v>0.6744702684</v>
      </c>
    </row>
    <row r="4815">
      <c r="A4815" s="61">
        <v>1.513807347E9</v>
      </c>
      <c r="B4815" s="61">
        <v>1.0</v>
      </c>
      <c r="C4815" s="61">
        <v>1212.0</v>
      </c>
      <c r="D4815" s="57" t="s">
        <v>377</v>
      </c>
      <c r="E4815" s="62" t="str">
        <f t="shared" si="1"/>
        <v>Control</v>
      </c>
      <c r="F4815" s="53" t="str">
        <f t="shared" si="2"/>
        <v>Beijing_1</v>
      </c>
      <c r="G4815" s="53">
        <f t="shared" si="3"/>
        <v>0.8920799398</v>
      </c>
    </row>
    <row r="4816">
      <c r="A4816" s="61">
        <v>1.514637146E9</v>
      </c>
      <c r="B4816" s="61">
        <v>1.0</v>
      </c>
      <c r="C4816" s="61">
        <v>4208.0</v>
      </c>
      <c r="D4816" s="57" t="s">
        <v>377</v>
      </c>
      <c r="E4816" s="62" t="str">
        <f t="shared" si="1"/>
        <v>Control</v>
      </c>
      <c r="F4816" s="53" t="str">
        <f t="shared" si="2"/>
        <v>Beijing_1</v>
      </c>
      <c r="G4816" s="53">
        <f t="shared" si="3"/>
        <v>0.7998543252</v>
      </c>
    </row>
    <row r="4817">
      <c r="A4817" s="61">
        <v>1.519326203E9</v>
      </c>
      <c r="B4817" s="61">
        <v>1.0</v>
      </c>
      <c r="C4817" s="61">
        <v>2356.0</v>
      </c>
      <c r="D4817" s="57" t="s">
        <v>377</v>
      </c>
      <c r="E4817" s="62" t="str">
        <f t="shared" si="1"/>
        <v>Control</v>
      </c>
      <c r="F4817" s="53" t="str">
        <f t="shared" si="2"/>
        <v>Beijing_1</v>
      </c>
      <c r="G4817" s="53">
        <f t="shared" si="3"/>
        <v>0.9950893824</v>
      </c>
    </row>
    <row r="4818">
      <c r="A4818" s="61">
        <v>1.514144197E9</v>
      </c>
      <c r="B4818" s="61">
        <v>1.0</v>
      </c>
      <c r="C4818" s="61">
        <v>1799.0</v>
      </c>
      <c r="D4818" s="57" t="s">
        <v>377</v>
      </c>
      <c r="E4818" s="62" t="str">
        <f t="shared" si="1"/>
        <v>Control</v>
      </c>
      <c r="F4818" s="53" t="str">
        <f t="shared" si="2"/>
        <v>Beijing_1</v>
      </c>
      <c r="G4818" s="53">
        <f t="shared" si="3"/>
        <v>0.3545238182</v>
      </c>
    </row>
    <row r="4819">
      <c r="A4819" s="61">
        <v>1.514204176E9</v>
      </c>
      <c r="B4819" s="61">
        <v>1.0</v>
      </c>
      <c r="C4819" s="61">
        <v>871.0</v>
      </c>
      <c r="D4819" s="57" t="s">
        <v>377</v>
      </c>
      <c r="E4819" s="62" t="str">
        <f t="shared" si="1"/>
        <v>Control</v>
      </c>
      <c r="F4819" s="53" t="str">
        <f t="shared" si="2"/>
        <v>Beijing_1</v>
      </c>
      <c r="G4819" s="53">
        <f t="shared" si="3"/>
        <v>0.8949526957</v>
      </c>
    </row>
    <row r="4820">
      <c r="A4820" s="61">
        <v>1.511510108E9</v>
      </c>
      <c r="B4820" s="61">
        <v>1.0</v>
      </c>
      <c r="C4820" s="61">
        <v>4538.0</v>
      </c>
      <c r="D4820" s="57" t="s">
        <v>377</v>
      </c>
      <c r="E4820" s="62" t="str">
        <f t="shared" si="1"/>
        <v>Control</v>
      </c>
      <c r="F4820" s="53" t="str">
        <f t="shared" si="2"/>
        <v>Beijing_1</v>
      </c>
      <c r="G4820" s="53">
        <f t="shared" si="3"/>
        <v>0.4554587912</v>
      </c>
    </row>
    <row r="4821">
      <c r="A4821" s="61">
        <v>1.516810485E9</v>
      </c>
      <c r="B4821" s="61">
        <v>1.0</v>
      </c>
      <c r="C4821" s="61">
        <v>554.0</v>
      </c>
      <c r="D4821" s="57" t="s">
        <v>377</v>
      </c>
      <c r="E4821" s="62" t="str">
        <f t="shared" si="1"/>
        <v>Control</v>
      </c>
      <c r="F4821" s="53" t="str">
        <f t="shared" si="2"/>
        <v>Beijing_1</v>
      </c>
      <c r="G4821" s="53">
        <f t="shared" si="3"/>
        <v>0.01414453469</v>
      </c>
    </row>
    <row r="4822">
      <c r="A4822" s="61">
        <v>1.514793729E9</v>
      </c>
      <c r="B4822" s="61">
        <v>1.0</v>
      </c>
      <c r="C4822" s="61">
        <v>2141.0</v>
      </c>
      <c r="D4822" s="57" t="s">
        <v>377</v>
      </c>
      <c r="E4822" s="62" t="str">
        <f t="shared" si="1"/>
        <v>Control</v>
      </c>
      <c r="F4822" s="53" t="str">
        <f t="shared" si="2"/>
        <v>Beijing_1</v>
      </c>
      <c r="G4822" s="53">
        <f t="shared" si="3"/>
        <v>0.1083817566</v>
      </c>
    </row>
    <row r="4823">
      <c r="A4823" s="61">
        <v>1.511536306E9</v>
      </c>
      <c r="B4823" s="61">
        <v>1.0</v>
      </c>
      <c r="C4823" s="61">
        <v>2581.0</v>
      </c>
      <c r="D4823" s="57" t="s">
        <v>377</v>
      </c>
      <c r="E4823" s="62" t="str">
        <f t="shared" si="1"/>
        <v>Control</v>
      </c>
      <c r="F4823" s="53" t="str">
        <f t="shared" si="2"/>
        <v>Beijing_1</v>
      </c>
      <c r="G4823" s="53">
        <f t="shared" si="3"/>
        <v>0.6455867185</v>
      </c>
    </row>
    <row r="4824">
      <c r="A4824" s="61">
        <v>1.517488959E9</v>
      </c>
      <c r="B4824" s="61">
        <v>1.0</v>
      </c>
      <c r="C4824" s="61">
        <v>232.0</v>
      </c>
      <c r="D4824" s="57" t="s">
        <v>377</v>
      </c>
      <c r="E4824" s="62" t="str">
        <f t="shared" si="1"/>
        <v>Control</v>
      </c>
      <c r="F4824" s="53" t="str">
        <f t="shared" si="2"/>
        <v>Beijing_1</v>
      </c>
      <c r="G4824" s="53">
        <f t="shared" si="3"/>
        <v>0.3027273169</v>
      </c>
    </row>
    <row r="4825">
      <c r="A4825" s="61">
        <v>1.514629689E9</v>
      </c>
      <c r="B4825" s="61">
        <v>1.0</v>
      </c>
      <c r="C4825" s="61">
        <v>1330.0</v>
      </c>
      <c r="D4825" s="57" t="s">
        <v>377</v>
      </c>
      <c r="E4825" s="62" t="str">
        <f t="shared" si="1"/>
        <v>Control</v>
      </c>
      <c r="F4825" s="53" t="str">
        <f t="shared" si="2"/>
        <v>Beijing_1</v>
      </c>
      <c r="G4825" s="53">
        <f t="shared" si="3"/>
        <v>0.7795244005</v>
      </c>
    </row>
    <row r="4826">
      <c r="A4826" s="61">
        <v>1.512297379E9</v>
      </c>
      <c r="B4826" s="61">
        <v>1.0</v>
      </c>
      <c r="C4826" s="61">
        <v>4732.0</v>
      </c>
      <c r="D4826" s="57" t="s">
        <v>377</v>
      </c>
      <c r="E4826" s="62" t="str">
        <f t="shared" si="1"/>
        <v>Control</v>
      </c>
      <c r="F4826" s="53" t="str">
        <f t="shared" si="2"/>
        <v>Beijing_1</v>
      </c>
      <c r="G4826" s="53">
        <f t="shared" si="3"/>
        <v>0.5408478719</v>
      </c>
    </row>
    <row r="4827">
      <c r="A4827" s="61">
        <v>1.516126745E9</v>
      </c>
      <c r="B4827" s="61">
        <v>1.0</v>
      </c>
      <c r="C4827" s="61">
        <v>2946.0</v>
      </c>
      <c r="D4827" s="57" t="s">
        <v>377</v>
      </c>
      <c r="E4827" s="62" t="str">
        <f t="shared" si="1"/>
        <v>Control</v>
      </c>
      <c r="F4827" s="53" t="str">
        <f t="shared" si="2"/>
        <v>Beijing_1</v>
      </c>
      <c r="G4827" s="53">
        <f t="shared" si="3"/>
        <v>0.3874698437</v>
      </c>
    </row>
    <row r="4828">
      <c r="A4828" s="61">
        <v>1.515605213E9</v>
      </c>
      <c r="B4828" s="61">
        <v>1.0</v>
      </c>
      <c r="C4828" s="61">
        <v>1196.0</v>
      </c>
      <c r="D4828" s="57" t="s">
        <v>377</v>
      </c>
      <c r="E4828" s="62" t="str">
        <f t="shared" si="1"/>
        <v>Control</v>
      </c>
      <c r="F4828" s="53" t="str">
        <f t="shared" si="2"/>
        <v>Beijing_1</v>
      </c>
      <c r="G4828" s="53">
        <f t="shared" si="3"/>
        <v>0.4216628452</v>
      </c>
    </row>
    <row r="4829">
      <c r="A4829" s="61">
        <v>1.517104696E9</v>
      </c>
      <c r="B4829" s="61">
        <v>1.0</v>
      </c>
      <c r="C4829" s="61">
        <v>2145.0</v>
      </c>
      <c r="D4829" s="57" t="s">
        <v>377</v>
      </c>
      <c r="E4829" s="62" t="str">
        <f t="shared" si="1"/>
        <v>Control</v>
      </c>
      <c r="F4829" s="53" t="str">
        <f t="shared" si="2"/>
        <v>Beijing_1</v>
      </c>
      <c r="G4829" s="53">
        <f t="shared" si="3"/>
        <v>0.5176009726</v>
      </c>
    </row>
    <row r="4830">
      <c r="A4830" s="61">
        <v>1.519760458E9</v>
      </c>
      <c r="B4830" s="61">
        <v>1.0</v>
      </c>
      <c r="C4830" s="61">
        <v>2308.0</v>
      </c>
      <c r="D4830" s="57" t="s">
        <v>377</v>
      </c>
      <c r="E4830" s="62" t="str">
        <f t="shared" si="1"/>
        <v>Control</v>
      </c>
      <c r="F4830" s="53" t="str">
        <f t="shared" si="2"/>
        <v>Beijing_1</v>
      </c>
      <c r="G4830" s="53">
        <f t="shared" si="3"/>
        <v>0.2189557479</v>
      </c>
    </row>
    <row r="4831">
      <c r="A4831" s="61">
        <v>1.515559066E9</v>
      </c>
      <c r="B4831" s="61">
        <v>1.0</v>
      </c>
      <c r="C4831" s="61">
        <v>2562.0</v>
      </c>
      <c r="D4831" s="57" t="s">
        <v>377</v>
      </c>
      <c r="E4831" s="62" t="str">
        <f t="shared" si="1"/>
        <v>Control</v>
      </c>
      <c r="F4831" s="53" t="str">
        <f t="shared" si="2"/>
        <v>Beijing_1</v>
      </c>
      <c r="G4831" s="53">
        <f t="shared" si="3"/>
        <v>0.3450209693</v>
      </c>
    </row>
    <row r="4832">
      <c r="A4832" s="61">
        <v>1.513341228E9</v>
      </c>
      <c r="B4832" s="61">
        <v>1.0</v>
      </c>
      <c r="C4832" s="61">
        <v>3030.0</v>
      </c>
      <c r="D4832" s="57" t="s">
        <v>377</v>
      </c>
      <c r="E4832" s="62" t="str">
        <f t="shared" si="1"/>
        <v>Control</v>
      </c>
      <c r="F4832" s="53" t="str">
        <f t="shared" si="2"/>
        <v>Beijing_1</v>
      </c>
      <c r="G4832" s="53">
        <f t="shared" si="3"/>
        <v>0.1342574366</v>
      </c>
    </row>
    <row r="4833">
      <c r="A4833" s="61">
        <v>1.515048739E9</v>
      </c>
      <c r="B4833" s="61">
        <v>1.0</v>
      </c>
      <c r="C4833" s="61">
        <v>1122.0</v>
      </c>
      <c r="D4833" s="57" t="s">
        <v>377</v>
      </c>
      <c r="E4833" s="62" t="str">
        <f t="shared" si="1"/>
        <v>Control</v>
      </c>
      <c r="F4833" s="53" t="str">
        <f t="shared" si="2"/>
        <v>Beijing_1</v>
      </c>
      <c r="G4833" s="53">
        <f t="shared" si="3"/>
        <v>0.7131280795</v>
      </c>
    </row>
    <row r="4834">
      <c r="A4834" s="61">
        <v>1.517636635E9</v>
      </c>
      <c r="B4834" s="61">
        <v>1.0</v>
      </c>
      <c r="C4834" s="61">
        <v>630.0</v>
      </c>
      <c r="D4834" s="57" t="s">
        <v>377</v>
      </c>
      <c r="E4834" s="62" t="str">
        <f t="shared" si="1"/>
        <v>Control</v>
      </c>
      <c r="F4834" s="53" t="str">
        <f t="shared" si="2"/>
        <v>Beijing_1</v>
      </c>
      <c r="G4834" s="53">
        <f t="shared" si="3"/>
        <v>0.8264230276</v>
      </c>
    </row>
    <row r="4835">
      <c r="A4835" s="61">
        <v>1.515744386E9</v>
      </c>
      <c r="B4835" s="61">
        <v>1.0</v>
      </c>
      <c r="C4835" s="61">
        <v>4099.0</v>
      </c>
      <c r="D4835" s="57" t="s">
        <v>377</v>
      </c>
      <c r="E4835" s="62" t="str">
        <f t="shared" si="1"/>
        <v>Control</v>
      </c>
      <c r="F4835" s="53" t="str">
        <f t="shared" si="2"/>
        <v>Beijing_1</v>
      </c>
      <c r="G4835" s="53">
        <f t="shared" si="3"/>
        <v>0.2820135837</v>
      </c>
    </row>
    <row r="4836">
      <c r="A4836" s="61">
        <v>1.515898704E9</v>
      </c>
      <c r="B4836" s="61">
        <v>1.0</v>
      </c>
      <c r="C4836" s="61">
        <v>2649.0</v>
      </c>
      <c r="D4836" s="57" t="s">
        <v>377</v>
      </c>
      <c r="E4836" s="62" t="str">
        <f t="shared" si="1"/>
        <v>Control</v>
      </c>
      <c r="F4836" s="53" t="str">
        <f t="shared" si="2"/>
        <v>Beijing_1</v>
      </c>
      <c r="G4836" s="53">
        <f t="shared" si="3"/>
        <v>0.6404324993</v>
      </c>
    </row>
    <row r="4837">
      <c r="A4837" s="61">
        <v>1.511348758E9</v>
      </c>
      <c r="B4837" s="61">
        <v>1.0</v>
      </c>
      <c r="C4837" s="61">
        <v>1993.0</v>
      </c>
      <c r="D4837" s="57" t="s">
        <v>377</v>
      </c>
      <c r="E4837" s="62" t="str">
        <f t="shared" si="1"/>
        <v>Control</v>
      </c>
      <c r="F4837" s="53" t="str">
        <f t="shared" si="2"/>
        <v>Beijing_1</v>
      </c>
      <c r="G4837" s="53">
        <f t="shared" si="3"/>
        <v>0.8274380206</v>
      </c>
    </row>
    <row r="4838">
      <c r="A4838" s="61">
        <v>1.519830875E9</v>
      </c>
      <c r="B4838" s="61">
        <v>1.0</v>
      </c>
      <c r="C4838" s="61">
        <v>1195.0</v>
      </c>
      <c r="D4838" s="57" t="s">
        <v>377</v>
      </c>
      <c r="E4838" s="62" t="str">
        <f t="shared" si="1"/>
        <v>Control</v>
      </c>
      <c r="F4838" s="53" t="str">
        <f t="shared" si="2"/>
        <v>Beijing_1</v>
      </c>
      <c r="G4838" s="53">
        <f t="shared" si="3"/>
        <v>0.5955688452</v>
      </c>
    </row>
    <row r="4839">
      <c r="A4839" s="61">
        <v>1.514350557E9</v>
      </c>
      <c r="B4839" s="61">
        <v>1.0</v>
      </c>
      <c r="C4839" s="61">
        <v>1331.0</v>
      </c>
      <c r="D4839" s="57" t="s">
        <v>377</v>
      </c>
      <c r="E4839" s="62" t="str">
        <f t="shared" si="1"/>
        <v>Control</v>
      </c>
      <c r="F4839" s="53" t="str">
        <f t="shared" si="2"/>
        <v>Beijing_1</v>
      </c>
      <c r="G4839" s="53">
        <f t="shared" si="3"/>
        <v>0.4987856861</v>
      </c>
    </row>
    <row r="4840">
      <c r="A4840" s="61">
        <v>1.516156475E9</v>
      </c>
      <c r="B4840" s="61">
        <v>1.0</v>
      </c>
      <c r="C4840" s="61">
        <v>2737.0</v>
      </c>
      <c r="D4840" s="57" t="s">
        <v>377</v>
      </c>
      <c r="E4840" s="62" t="str">
        <f t="shared" si="1"/>
        <v>Control</v>
      </c>
      <c r="F4840" s="53" t="str">
        <f t="shared" si="2"/>
        <v>Beijing_1</v>
      </c>
      <c r="G4840" s="53">
        <f t="shared" si="3"/>
        <v>0.02001917571</v>
      </c>
    </row>
    <row r="4841">
      <c r="A4841" s="61">
        <v>1.511809359E9</v>
      </c>
      <c r="B4841" s="61">
        <v>1.0</v>
      </c>
      <c r="C4841" s="61">
        <v>940.0</v>
      </c>
      <c r="D4841" s="57" t="s">
        <v>377</v>
      </c>
      <c r="E4841" s="62" t="str">
        <f t="shared" si="1"/>
        <v>Control</v>
      </c>
      <c r="F4841" s="53" t="str">
        <f t="shared" si="2"/>
        <v>Beijing_1</v>
      </c>
      <c r="G4841" s="53">
        <f t="shared" si="3"/>
        <v>0.5138508621</v>
      </c>
    </row>
    <row r="4842">
      <c r="A4842" s="61">
        <v>1.519588754E9</v>
      </c>
      <c r="B4842" s="61">
        <v>1.0</v>
      </c>
      <c r="C4842" s="61">
        <v>1078.0</v>
      </c>
      <c r="D4842" s="57" t="s">
        <v>377</v>
      </c>
      <c r="E4842" s="62" t="str">
        <f t="shared" si="1"/>
        <v>Control</v>
      </c>
      <c r="F4842" s="53" t="str">
        <f t="shared" si="2"/>
        <v>Beijing_1</v>
      </c>
      <c r="G4842" s="53">
        <f t="shared" si="3"/>
        <v>0.8103036903</v>
      </c>
    </row>
    <row r="4843">
      <c r="A4843" s="61">
        <v>1.513364255E9</v>
      </c>
      <c r="B4843" s="61">
        <v>1.0</v>
      </c>
      <c r="C4843" s="61">
        <v>1904.0</v>
      </c>
      <c r="D4843" s="57" t="s">
        <v>377</v>
      </c>
      <c r="E4843" s="62" t="str">
        <f t="shared" si="1"/>
        <v>Control</v>
      </c>
      <c r="F4843" s="53" t="str">
        <f t="shared" si="2"/>
        <v>Beijing_1</v>
      </c>
      <c r="G4843" s="53">
        <f t="shared" si="3"/>
        <v>0.2378711501</v>
      </c>
    </row>
    <row r="4844">
      <c r="A4844" s="61">
        <v>1.518718868E9</v>
      </c>
      <c r="B4844" s="61">
        <v>1.0</v>
      </c>
      <c r="C4844" s="61">
        <v>3506.0</v>
      </c>
      <c r="D4844" s="57" t="s">
        <v>377</v>
      </c>
      <c r="E4844" s="62" t="str">
        <f t="shared" si="1"/>
        <v>Control</v>
      </c>
      <c r="F4844" s="53" t="str">
        <f t="shared" si="2"/>
        <v>Beijing_1</v>
      </c>
      <c r="G4844" s="53">
        <f t="shared" si="3"/>
        <v>0.678080134</v>
      </c>
    </row>
    <row r="4845">
      <c r="A4845" s="61">
        <v>1.515165315E9</v>
      </c>
      <c r="B4845" s="61">
        <v>1.0</v>
      </c>
      <c r="C4845" s="61">
        <v>1500.0</v>
      </c>
      <c r="D4845" s="57" t="s">
        <v>377</v>
      </c>
      <c r="E4845" s="62" t="str">
        <f t="shared" si="1"/>
        <v>Control</v>
      </c>
      <c r="F4845" s="53" t="str">
        <f t="shared" si="2"/>
        <v>Beijing_1</v>
      </c>
      <c r="G4845" s="53">
        <f t="shared" si="3"/>
        <v>0.3375286368</v>
      </c>
    </row>
    <row r="4846">
      <c r="A4846" s="61">
        <v>1.518387265E9</v>
      </c>
      <c r="B4846" s="61">
        <v>1.0</v>
      </c>
      <c r="C4846" s="61">
        <v>2411.0</v>
      </c>
      <c r="D4846" s="57" t="s">
        <v>377</v>
      </c>
      <c r="E4846" s="62" t="str">
        <f t="shared" si="1"/>
        <v>Control</v>
      </c>
      <c r="F4846" s="53" t="str">
        <f t="shared" si="2"/>
        <v>Beijing_1</v>
      </c>
      <c r="G4846" s="53">
        <f t="shared" si="3"/>
        <v>0.655246924</v>
      </c>
    </row>
    <row r="4847">
      <c r="A4847" s="61">
        <v>1.519643807E9</v>
      </c>
      <c r="B4847" s="61">
        <v>1.0</v>
      </c>
      <c r="C4847" s="61">
        <v>2945.0</v>
      </c>
      <c r="D4847" s="57" t="s">
        <v>377</v>
      </c>
      <c r="E4847" s="62" t="str">
        <f t="shared" si="1"/>
        <v>Control</v>
      </c>
      <c r="F4847" s="53" t="str">
        <f t="shared" si="2"/>
        <v>Beijing_1</v>
      </c>
      <c r="G4847" s="53">
        <f t="shared" si="3"/>
        <v>0.5194456358</v>
      </c>
    </row>
    <row r="4848">
      <c r="A4848" s="61">
        <v>1.517887104E9</v>
      </c>
      <c r="B4848" s="61">
        <v>1.0</v>
      </c>
      <c r="C4848" s="61">
        <v>1121.0</v>
      </c>
      <c r="D4848" s="57" t="s">
        <v>377</v>
      </c>
      <c r="E4848" s="62" t="str">
        <f t="shared" si="1"/>
        <v>Control</v>
      </c>
      <c r="F4848" s="53" t="str">
        <f t="shared" si="2"/>
        <v>Beijing_1</v>
      </c>
      <c r="G4848" s="53">
        <f t="shared" si="3"/>
        <v>0.2454438217</v>
      </c>
    </row>
    <row r="4849">
      <c r="A4849" s="61">
        <v>1.517329656E9</v>
      </c>
      <c r="B4849" s="61">
        <v>1.0</v>
      </c>
      <c r="C4849" s="61">
        <v>976.0</v>
      </c>
      <c r="D4849" s="57" t="s">
        <v>377</v>
      </c>
      <c r="E4849" s="62" t="str">
        <f t="shared" si="1"/>
        <v>Control</v>
      </c>
      <c r="F4849" s="53" t="str">
        <f t="shared" si="2"/>
        <v>Beijing_1</v>
      </c>
      <c r="G4849" s="53">
        <f t="shared" si="3"/>
        <v>0.636890207</v>
      </c>
    </row>
    <row r="4850">
      <c r="A4850" s="61">
        <v>1.516830595E9</v>
      </c>
      <c r="B4850" s="61">
        <v>1.0</v>
      </c>
      <c r="C4850" s="61">
        <v>1017.0</v>
      </c>
      <c r="D4850" s="57" t="s">
        <v>377</v>
      </c>
      <c r="E4850" s="62" t="str">
        <f t="shared" si="1"/>
        <v>Control</v>
      </c>
      <c r="F4850" s="53" t="str">
        <f t="shared" si="2"/>
        <v>Beijing_1</v>
      </c>
      <c r="G4850" s="53">
        <f t="shared" si="3"/>
        <v>0.323721806</v>
      </c>
    </row>
    <row r="4851">
      <c r="A4851" s="61">
        <v>1.513024778E9</v>
      </c>
      <c r="B4851" s="61">
        <v>1.0</v>
      </c>
      <c r="C4851" s="61">
        <v>2670.0</v>
      </c>
      <c r="D4851" s="57" t="s">
        <v>377</v>
      </c>
      <c r="E4851" s="62" t="str">
        <f t="shared" si="1"/>
        <v>Control</v>
      </c>
      <c r="F4851" s="53" t="str">
        <f t="shared" si="2"/>
        <v>Beijing_1</v>
      </c>
      <c r="G4851" s="53">
        <f t="shared" si="3"/>
        <v>0.8859872889</v>
      </c>
    </row>
    <row r="4852">
      <c r="A4852" s="61">
        <v>1.516765738E9</v>
      </c>
      <c r="B4852" s="61">
        <v>1.0</v>
      </c>
      <c r="C4852" s="61">
        <v>2147.0</v>
      </c>
      <c r="D4852" s="57" t="s">
        <v>377</v>
      </c>
      <c r="E4852" s="62" t="str">
        <f t="shared" si="1"/>
        <v>Control</v>
      </c>
      <c r="F4852" s="53" t="str">
        <f t="shared" si="2"/>
        <v>Beijing_1</v>
      </c>
      <c r="G4852" s="53">
        <f t="shared" si="3"/>
        <v>0.5371430306</v>
      </c>
    </row>
    <row r="4853">
      <c r="A4853" s="61">
        <v>1.517301239E9</v>
      </c>
      <c r="B4853" s="61">
        <v>1.0</v>
      </c>
      <c r="C4853" s="61">
        <v>2569.0</v>
      </c>
      <c r="D4853" s="57" t="s">
        <v>377</v>
      </c>
      <c r="E4853" s="62" t="str">
        <f t="shared" si="1"/>
        <v>Control</v>
      </c>
      <c r="F4853" s="53" t="str">
        <f t="shared" si="2"/>
        <v>Beijing_1</v>
      </c>
      <c r="G4853" s="53">
        <f t="shared" si="3"/>
        <v>0.6998349129</v>
      </c>
    </row>
    <row r="4854">
      <c r="A4854" s="61">
        <v>1.512608317E9</v>
      </c>
      <c r="B4854" s="61">
        <v>1.0</v>
      </c>
      <c r="C4854" s="61">
        <v>736.0</v>
      </c>
      <c r="D4854" s="57" t="s">
        <v>377</v>
      </c>
      <c r="E4854" s="62" t="str">
        <f t="shared" si="1"/>
        <v>Control</v>
      </c>
      <c r="F4854" s="53" t="str">
        <f t="shared" si="2"/>
        <v>Beijing_1</v>
      </c>
      <c r="G4854" s="53">
        <f t="shared" si="3"/>
        <v>0.09132412992</v>
      </c>
    </row>
    <row r="4855">
      <c r="A4855" s="61">
        <v>1.513896463E9</v>
      </c>
      <c r="B4855" s="61">
        <v>1.0</v>
      </c>
      <c r="C4855" s="61">
        <v>2801.0</v>
      </c>
      <c r="D4855" s="57" t="s">
        <v>377</v>
      </c>
      <c r="E4855" s="62" t="str">
        <f t="shared" si="1"/>
        <v>Control</v>
      </c>
      <c r="F4855" s="53" t="str">
        <f t="shared" si="2"/>
        <v>Beijing_1</v>
      </c>
      <c r="G4855" s="53">
        <f t="shared" si="3"/>
        <v>0.3998109411</v>
      </c>
    </row>
    <row r="4856">
      <c r="A4856" s="61">
        <v>1.518225157E9</v>
      </c>
      <c r="B4856" s="61">
        <v>1.0</v>
      </c>
      <c r="C4856" s="61">
        <v>1625.0</v>
      </c>
      <c r="D4856" s="57" t="s">
        <v>377</v>
      </c>
      <c r="E4856" s="62" t="str">
        <f t="shared" si="1"/>
        <v>Control</v>
      </c>
      <c r="F4856" s="53" t="str">
        <f t="shared" si="2"/>
        <v>Beijing_1</v>
      </c>
      <c r="G4856" s="53">
        <f t="shared" si="3"/>
        <v>0.4185196084</v>
      </c>
    </row>
    <row r="4857">
      <c r="A4857" s="61">
        <v>1.516128026E9</v>
      </c>
      <c r="B4857" s="61">
        <v>1.0</v>
      </c>
      <c r="C4857" s="61">
        <v>686.0</v>
      </c>
      <c r="D4857" s="57" t="s">
        <v>377</v>
      </c>
      <c r="E4857" s="62" t="str">
        <f t="shared" si="1"/>
        <v>Control</v>
      </c>
      <c r="F4857" s="53" t="str">
        <f t="shared" si="2"/>
        <v>Beijing_1</v>
      </c>
      <c r="G4857" s="53">
        <f t="shared" si="3"/>
        <v>0.8704061777</v>
      </c>
    </row>
    <row r="4858">
      <c r="A4858" s="61">
        <v>1.511686753E9</v>
      </c>
      <c r="B4858" s="61">
        <v>1.0</v>
      </c>
      <c r="C4858" s="61">
        <v>2470.0</v>
      </c>
      <c r="D4858" s="57" t="s">
        <v>377</v>
      </c>
      <c r="E4858" s="62" t="str">
        <f t="shared" si="1"/>
        <v>Control</v>
      </c>
      <c r="F4858" s="53" t="str">
        <f t="shared" si="2"/>
        <v>Beijing_1</v>
      </c>
      <c r="G4858" s="53">
        <f t="shared" si="3"/>
        <v>0.01195483381</v>
      </c>
    </row>
    <row r="4859">
      <c r="A4859" s="61">
        <v>1.519114224E9</v>
      </c>
      <c r="B4859" s="61">
        <v>1.0</v>
      </c>
      <c r="C4859" s="61">
        <v>3157.0</v>
      </c>
      <c r="D4859" s="57" t="s">
        <v>377</v>
      </c>
      <c r="E4859" s="62" t="str">
        <f t="shared" si="1"/>
        <v>Control</v>
      </c>
      <c r="F4859" s="53" t="str">
        <f t="shared" si="2"/>
        <v>Beijing_1</v>
      </c>
      <c r="G4859" s="53">
        <f t="shared" si="3"/>
        <v>0.5076419704</v>
      </c>
    </row>
    <row r="4860">
      <c r="A4860" s="61">
        <v>1.516093097E9</v>
      </c>
      <c r="B4860" s="61">
        <v>1.0</v>
      </c>
      <c r="C4860" s="61">
        <v>697.0</v>
      </c>
      <c r="D4860" s="57" t="s">
        <v>377</v>
      </c>
      <c r="E4860" s="62" t="str">
        <f t="shared" si="1"/>
        <v>Control</v>
      </c>
      <c r="F4860" s="53" t="str">
        <f t="shared" si="2"/>
        <v>Beijing_1</v>
      </c>
      <c r="G4860" s="53">
        <f t="shared" si="3"/>
        <v>0.3320777963</v>
      </c>
    </row>
    <row r="4861">
      <c r="A4861" s="61">
        <v>1.517575266E9</v>
      </c>
      <c r="B4861" s="61">
        <v>1.0</v>
      </c>
      <c r="C4861" s="61">
        <v>2470.0</v>
      </c>
      <c r="D4861" s="57" t="s">
        <v>377</v>
      </c>
      <c r="E4861" s="62" t="str">
        <f t="shared" si="1"/>
        <v>Control</v>
      </c>
      <c r="F4861" s="53" t="str">
        <f t="shared" si="2"/>
        <v>Beijing_1</v>
      </c>
      <c r="G4861" s="53">
        <f t="shared" si="3"/>
        <v>0.5501589986</v>
      </c>
    </row>
    <row r="4862">
      <c r="A4862" s="61">
        <v>1.512518838E9</v>
      </c>
      <c r="B4862" s="61">
        <v>1.0</v>
      </c>
      <c r="C4862" s="61">
        <v>1796.0</v>
      </c>
      <c r="D4862" s="57" t="s">
        <v>377</v>
      </c>
      <c r="E4862" s="62" t="str">
        <f t="shared" si="1"/>
        <v>Control</v>
      </c>
      <c r="F4862" s="53" t="str">
        <f t="shared" si="2"/>
        <v>Beijing_1</v>
      </c>
      <c r="G4862" s="53">
        <f t="shared" si="3"/>
        <v>0.9996530585</v>
      </c>
    </row>
    <row r="4863">
      <c r="A4863" s="61">
        <v>1.518743739E9</v>
      </c>
      <c r="B4863" s="61">
        <v>1.0</v>
      </c>
      <c r="C4863" s="61">
        <v>1782.0</v>
      </c>
      <c r="D4863" s="57" t="s">
        <v>377</v>
      </c>
      <c r="E4863" s="62" t="str">
        <f t="shared" si="1"/>
        <v>Control</v>
      </c>
      <c r="F4863" s="53" t="str">
        <f t="shared" si="2"/>
        <v>Beijing_1</v>
      </c>
      <c r="G4863" s="53">
        <f t="shared" si="3"/>
        <v>0.06315391193</v>
      </c>
    </row>
    <row r="4864">
      <c r="A4864" s="61">
        <v>1.513295608E9</v>
      </c>
      <c r="B4864" s="61">
        <v>1.0</v>
      </c>
      <c r="C4864" s="61">
        <v>3348.0</v>
      </c>
      <c r="D4864" s="57" t="s">
        <v>377</v>
      </c>
      <c r="E4864" s="62" t="str">
        <f t="shared" si="1"/>
        <v>Control</v>
      </c>
      <c r="F4864" s="53" t="str">
        <f t="shared" si="2"/>
        <v>Beijing_1</v>
      </c>
      <c r="G4864" s="53">
        <f t="shared" si="3"/>
        <v>0.7977383787</v>
      </c>
    </row>
    <row r="4865">
      <c r="A4865" s="61">
        <v>1.518076575E9</v>
      </c>
      <c r="B4865" s="61">
        <v>1.0</v>
      </c>
      <c r="C4865" s="61">
        <v>210.0</v>
      </c>
      <c r="D4865" s="57" t="s">
        <v>377</v>
      </c>
      <c r="E4865" s="62" t="str">
        <f t="shared" si="1"/>
        <v>Control</v>
      </c>
      <c r="F4865" s="53" t="str">
        <f t="shared" si="2"/>
        <v>Beijing_1</v>
      </c>
      <c r="G4865" s="53">
        <f t="shared" si="3"/>
        <v>0.3133780269</v>
      </c>
    </row>
    <row r="4866">
      <c r="A4866" s="61">
        <v>1.518919299E9</v>
      </c>
      <c r="B4866" s="61">
        <v>1.0</v>
      </c>
      <c r="C4866" s="61">
        <v>2940.0</v>
      </c>
      <c r="D4866" s="57" t="s">
        <v>377</v>
      </c>
      <c r="E4866" s="62" t="str">
        <f t="shared" si="1"/>
        <v>Control</v>
      </c>
      <c r="F4866" s="53" t="str">
        <f t="shared" si="2"/>
        <v>Beijing_1</v>
      </c>
      <c r="G4866" s="53">
        <f t="shared" si="3"/>
        <v>0.3222610061</v>
      </c>
    </row>
    <row r="4867">
      <c r="A4867" s="61">
        <v>1.512851783E9</v>
      </c>
      <c r="B4867" s="61">
        <v>1.0</v>
      </c>
      <c r="C4867" s="61">
        <v>963.0</v>
      </c>
      <c r="D4867" s="57" t="s">
        <v>377</v>
      </c>
      <c r="E4867" s="62" t="str">
        <f t="shared" si="1"/>
        <v>Control</v>
      </c>
      <c r="F4867" s="53" t="str">
        <f t="shared" si="2"/>
        <v>Beijing_1</v>
      </c>
      <c r="G4867" s="53">
        <f t="shared" si="3"/>
        <v>0.8814017622</v>
      </c>
    </row>
    <row r="4868">
      <c r="A4868" s="61">
        <v>1.512051377E9</v>
      </c>
      <c r="B4868" s="61">
        <v>1.0</v>
      </c>
      <c r="C4868" s="61">
        <v>1606.0</v>
      </c>
      <c r="D4868" s="57" t="s">
        <v>377</v>
      </c>
      <c r="E4868" s="62" t="str">
        <f t="shared" si="1"/>
        <v>Control</v>
      </c>
      <c r="F4868" s="53" t="str">
        <f t="shared" si="2"/>
        <v>Beijing_1</v>
      </c>
      <c r="G4868" s="53">
        <f t="shared" si="3"/>
        <v>0.4149670973</v>
      </c>
    </row>
    <row r="4869">
      <c r="A4869" s="61">
        <v>1.512631075E9</v>
      </c>
      <c r="B4869" s="61">
        <v>1.0</v>
      </c>
      <c r="C4869" s="61">
        <v>1799.0</v>
      </c>
      <c r="D4869" s="57" t="s">
        <v>377</v>
      </c>
      <c r="E4869" s="62" t="str">
        <f t="shared" si="1"/>
        <v>Control</v>
      </c>
      <c r="F4869" s="53" t="str">
        <f t="shared" si="2"/>
        <v>Beijing_1</v>
      </c>
      <c r="G4869" s="53">
        <f t="shared" si="3"/>
        <v>0.5164257828</v>
      </c>
    </row>
    <row r="4870">
      <c r="A4870" s="61">
        <v>1.514176235E9</v>
      </c>
      <c r="B4870" s="61">
        <v>1.0</v>
      </c>
      <c r="C4870" s="61">
        <v>2409.0</v>
      </c>
      <c r="D4870" s="57" t="s">
        <v>377</v>
      </c>
      <c r="E4870" s="62" t="str">
        <f t="shared" si="1"/>
        <v>Control</v>
      </c>
      <c r="F4870" s="53" t="str">
        <f t="shared" si="2"/>
        <v>Beijing_1</v>
      </c>
      <c r="G4870" s="53">
        <f t="shared" si="3"/>
        <v>0.9518975355</v>
      </c>
    </row>
    <row r="4871">
      <c r="A4871" s="61">
        <v>1.511457836E9</v>
      </c>
      <c r="B4871" s="61">
        <v>1.0</v>
      </c>
      <c r="C4871" s="61">
        <v>1583.0</v>
      </c>
      <c r="D4871" s="57" t="s">
        <v>377</v>
      </c>
      <c r="E4871" s="62" t="str">
        <f t="shared" si="1"/>
        <v>Control</v>
      </c>
      <c r="F4871" s="53" t="str">
        <f t="shared" si="2"/>
        <v>Beijing_1</v>
      </c>
      <c r="G4871" s="53">
        <f t="shared" si="3"/>
        <v>0.6883404755</v>
      </c>
    </row>
    <row r="4872">
      <c r="A4872" s="61">
        <v>1.518006455E9</v>
      </c>
      <c r="B4872" s="61">
        <v>1.0</v>
      </c>
      <c r="C4872" s="61">
        <v>2046.0</v>
      </c>
      <c r="D4872" s="57" t="s">
        <v>377</v>
      </c>
      <c r="E4872" s="62" t="str">
        <f t="shared" si="1"/>
        <v>Control</v>
      </c>
      <c r="F4872" s="53" t="str">
        <f t="shared" si="2"/>
        <v>Beijing_1</v>
      </c>
      <c r="G4872" s="53">
        <f t="shared" si="3"/>
        <v>0.7673200316</v>
      </c>
    </row>
    <row r="4873">
      <c r="A4873" s="61">
        <v>1.518162345E9</v>
      </c>
      <c r="B4873" s="61">
        <v>1.0</v>
      </c>
      <c r="C4873" s="61">
        <v>2519.0</v>
      </c>
      <c r="D4873" s="57" t="s">
        <v>377</v>
      </c>
      <c r="E4873" s="62" t="str">
        <f t="shared" si="1"/>
        <v>Control</v>
      </c>
      <c r="F4873" s="53" t="str">
        <f t="shared" si="2"/>
        <v>Beijing_1</v>
      </c>
      <c r="G4873" s="53">
        <f t="shared" si="3"/>
        <v>0.8488832852</v>
      </c>
    </row>
    <row r="4874">
      <c r="A4874" s="61">
        <v>1.517017186E9</v>
      </c>
      <c r="B4874" s="61">
        <v>1.0</v>
      </c>
      <c r="C4874" s="61">
        <v>2435.0</v>
      </c>
      <c r="D4874" s="57" t="s">
        <v>377</v>
      </c>
      <c r="E4874" s="62" t="str">
        <f t="shared" si="1"/>
        <v>Control</v>
      </c>
      <c r="F4874" s="53" t="str">
        <f t="shared" si="2"/>
        <v>Beijing_1</v>
      </c>
      <c r="G4874" s="53">
        <f t="shared" si="3"/>
        <v>0.7924124357</v>
      </c>
    </row>
    <row r="4875">
      <c r="A4875" s="61">
        <v>1.518737993E9</v>
      </c>
      <c r="B4875" s="61">
        <v>1.0</v>
      </c>
      <c r="C4875" s="61">
        <v>893.0</v>
      </c>
      <c r="D4875" s="57" t="s">
        <v>377</v>
      </c>
      <c r="E4875" s="62" t="str">
        <f t="shared" si="1"/>
        <v>Control</v>
      </c>
      <c r="F4875" s="53" t="str">
        <f t="shared" si="2"/>
        <v>Beijing_1</v>
      </c>
      <c r="G4875" s="53">
        <f t="shared" si="3"/>
        <v>0.224126517</v>
      </c>
    </row>
    <row r="4876">
      <c r="A4876" s="61">
        <v>1.517337099E9</v>
      </c>
      <c r="B4876" s="61">
        <v>1.0</v>
      </c>
      <c r="C4876" s="61">
        <v>1557.0</v>
      </c>
      <c r="D4876" s="57" t="s">
        <v>377</v>
      </c>
      <c r="E4876" s="62" t="str">
        <f t="shared" si="1"/>
        <v>Control</v>
      </c>
      <c r="F4876" s="53" t="str">
        <f t="shared" si="2"/>
        <v>Beijing_1</v>
      </c>
      <c r="G4876" s="53">
        <f t="shared" si="3"/>
        <v>0.1582697646</v>
      </c>
    </row>
    <row r="4877">
      <c r="A4877" s="61">
        <v>1.519438516E9</v>
      </c>
      <c r="B4877" s="61">
        <v>1.0</v>
      </c>
      <c r="C4877" s="61">
        <v>2163.0</v>
      </c>
      <c r="D4877" s="57" t="s">
        <v>377</v>
      </c>
      <c r="E4877" s="62" t="str">
        <f t="shared" si="1"/>
        <v>Control</v>
      </c>
      <c r="F4877" s="53" t="str">
        <f t="shared" si="2"/>
        <v>Beijing_1</v>
      </c>
      <c r="G4877" s="53">
        <f t="shared" si="3"/>
        <v>0.2477785146</v>
      </c>
    </row>
    <row r="4878">
      <c r="A4878" s="61">
        <v>1.512676857E9</v>
      </c>
      <c r="B4878" s="61">
        <v>1.0</v>
      </c>
      <c r="C4878" s="61">
        <v>3289.0</v>
      </c>
      <c r="D4878" s="57" t="s">
        <v>377</v>
      </c>
      <c r="E4878" s="62" t="str">
        <f t="shared" si="1"/>
        <v>Control</v>
      </c>
      <c r="F4878" s="53" t="str">
        <f t="shared" si="2"/>
        <v>Beijing_1</v>
      </c>
      <c r="G4878" s="53">
        <f t="shared" si="3"/>
        <v>0.5354390479</v>
      </c>
    </row>
    <row r="4879">
      <c r="A4879" s="61">
        <v>1.518612937E9</v>
      </c>
      <c r="B4879" s="61">
        <v>1.0</v>
      </c>
      <c r="C4879" s="61">
        <v>3977.0</v>
      </c>
      <c r="D4879" s="57" t="s">
        <v>377</v>
      </c>
      <c r="E4879" s="62" t="str">
        <f t="shared" si="1"/>
        <v>Control</v>
      </c>
      <c r="F4879" s="53" t="str">
        <f t="shared" si="2"/>
        <v>Beijing_1</v>
      </c>
      <c r="G4879" s="53">
        <f t="shared" si="3"/>
        <v>0.5606573664</v>
      </c>
    </row>
    <row r="4880">
      <c r="A4880" s="61">
        <v>1.516166879E9</v>
      </c>
      <c r="B4880" s="61">
        <v>1.0</v>
      </c>
      <c r="C4880" s="61">
        <v>3434.0</v>
      </c>
      <c r="D4880" s="57" t="s">
        <v>377</v>
      </c>
      <c r="E4880" s="62" t="str">
        <f t="shared" si="1"/>
        <v>Control</v>
      </c>
      <c r="F4880" s="53" t="str">
        <f t="shared" si="2"/>
        <v>Beijing_1</v>
      </c>
      <c r="G4880" s="53">
        <f t="shared" si="3"/>
        <v>0.2917461322</v>
      </c>
    </row>
    <row r="4881">
      <c r="A4881" s="61">
        <v>1.513127049E9</v>
      </c>
      <c r="B4881" s="61">
        <v>1.0</v>
      </c>
      <c r="C4881" s="61">
        <v>488.0</v>
      </c>
      <c r="D4881" s="57" t="s">
        <v>377</v>
      </c>
      <c r="E4881" s="62" t="str">
        <f t="shared" si="1"/>
        <v>Control</v>
      </c>
      <c r="F4881" s="53" t="str">
        <f t="shared" si="2"/>
        <v>Beijing_1</v>
      </c>
      <c r="G4881" s="53">
        <f t="shared" si="3"/>
        <v>0.4760802705</v>
      </c>
    </row>
    <row r="4882">
      <c r="A4882" s="61">
        <v>1.516087339E9</v>
      </c>
      <c r="B4882" s="61">
        <v>1.0</v>
      </c>
      <c r="C4882" s="61">
        <v>219.0</v>
      </c>
      <c r="D4882" s="57" t="s">
        <v>377</v>
      </c>
      <c r="E4882" s="62" t="str">
        <f t="shared" si="1"/>
        <v>Control</v>
      </c>
      <c r="F4882" s="53" t="str">
        <f t="shared" si="2"/>
        <v>Beijing_1</v>
      </c>
      <c r="G4882" s="53">
        <f t="shared" si="3"/>
        <v>0.7843577331</v>
      </c>
    </row>
    <row r="4883">
      <c r="A4883" s="61">
        <v>1.514987308E9</v>
      </c>
      <c r="B4883" s="61">
        <v>1.0</v>
      </c>
      <c r="C4883" s="61">
        <v>1519.0</v>
      </c>
      <c r="D4883" s="57" t="s">
        <v>377</v>
      </c>
      <c r="E4883" s="62" t="str">
        <f t="shared" si="1"/>
        <v>Control</v>
      </c>
      <c r="F4883" s="53" t="str">
        <f t="shared" si="2"/>
        <v>Beijing_1</v>
      </c>
      <c r="G4883" s="53">
        <f t="shared" si="3"/>
        <v>0.401812491</v>
      </c>
    </row>
    <row r="4884">
      <c r="A4884" s="61">
        <v>1.512527328E9</v>
      </c>
      <c r="B4884" s="61">
        <v>1.0</v>
      </c>
      <c r="C4884" s="61">
        <v>4529.0</v>
      </c>
      <c r="D4884" s="57" t="s">
        <v>377</v>
      </c>
      <c r="E4884" s="62" t="str">
        <f t="shared" si="1"/>
        <v>Control</v>
      </c>
      <c r="F4884" s="53" t="str">
        <f t="shared" si="2"/>
        <v>Beijing_1</v>
      </c>
      <c r="G4884" s="53">
        <f t="shared" si="3"/>
        <v>0.8516456095</v>
      </c>
    </row>
    <row r="4885">
      <c r="A4885" s="61">
        <v>1.512655666E9</v>
      </c>
      <c r="B4885" s="61">
        <v>1.0</v>
      </c>
      <c r="C4885" s="61">
        <v>1585.0</v>
      </c>
      <c r="D4885" s="57" t="s">
        <v>377</v>
      </c>
      <c r="E4885" s="62" t="str">
        <f t="shared" si="1"/>
        <v>Control</v>
      </c>
      <c r="F4885" s="53" t="str">
        <f t="shared" si="2"/>
        <v>Beijing_1</v>
      </c>
      <c r="G4885" s="53">
        <f t="shared" si="3"/>
        <v>0.4527686994</v>
      </c>
    </row>
    <row r="4886">
      <c r="A4886" s="61">
        <v>1.515621005E9</v>
      </c>
      <c r="B4886" s="61">
        <v>1.0</v>
      </c>
      <c r="C4886" s="61">
        <v>1738.0</v>
      </c>
      <c r="D4886" s="57" t="s">
        <v>377</v>
      </c>
      <c r="E4886" s="62" t="str">
        <f t="shared" si="1"/>
        <v>Control</v>
      </c>
      <c r="F4886" s="53" t="str">
        <f t="shared" si="2"/>
        <v>Beijing_1</v>
      </c>
      <c r="G4886" s="53">
        <f t="shared" si="3"/>
        <v>0.1294283442</v>
      </c>
    </row>
    <row r="4887">
      <c r="A4887" s="61">
        <v>1.519781317E9</v>
      </c>
      <c r="B4887" s="61">
        <v>1.0</v>
      </c>
      <c r="C4887" s="61">
        <v>988.0</v>
      </c>
      <c r="D4887" s="57" t="s">
        <v>377</v>
      </c>
      <c r="E4887" s="62" t="str">
        <f t="shared" si="1"/>
        <v>Control</v>
      </c>
      <c r="F4887" s="53" t="str">
        <f t="shared" si="2"/>
        <v>Beijing_1</v>
      </c>
      <c r="G4887" s="53">
        <f t="shared" si="3"/>
        <v>0.249116421</v>
      </c>
    </row>
    <row r="4888">
      <c r="A4888" s="61">
        <v>1.518722497E9</v>
      </c>
      <c r="B4888" s="61">
        <v>1.0</v>
      </c>
      <c r="C4888" s="61">
        <v>755.0</v>
      </c>
      <c r="D4888" s="57" t="s">
        <v>377</v>
      </c>
      <c r="E4888" s="62" t="str">
        <f t="shared" si="1"/>
        <v>Control</v>
      </c>
      <c r="F4888" s="53" t="str">
        <f t="shared" si="2"/>
        <v>Beijing_1</v>
      </c>
      <c r="G4888" s="53">
        <f t="shared" si="3"/>
        <v>0.4316338451</v>
      </c>
    </row>
    <row r="4889">
      <c r="A4889" s="61">
        <v>1.518664118E9</v>
      </c>
      <c r="B4889" s="61">
        <v>1.0</v>
      </c>
      <c r="C4889" s="61">
        <v>1466.0</v>
      </c>
      <c r="D4889" s="57" t="s">
        <v>377</v>
      </c>
      <c r="E4889" s="62" t="str">
        <f t="shared" si="1"/>
        <v>Control</v>
      </c>
      <c r="F4889" s="53" t="str">
        <f t="shared" si="2"/>
        <v>Beijing_1</v>
      </c>
      <c r="G4889" s="53">
        <f t="shared" si="3"/>
        <v>0.1141756383</v>
      </c>
    </row>
    <row r="4890">
      <c r="A4890" s="61">
        <v>1.517462596E9</v>
      </c>
      <c r="B4890" s="61">
        <v>1.0</v>
      </c>
      <c r="C4890" s="61">
        <v>2185.0</v>
      </c>
      <c r="D4890" s="57" t="s">
        <v>377</v>
      </c>
      <c r="E4890" s="62" t="str">
        <f t="shared" si="1"/>
        <v>Control</v>
      </c>
      <c r="F4890" s="53" t="str">
        <f t="shared" si="2"/>
        <v>Beijing_1</v>
      </c>
      <c r="G4890" s="53">
        <f t="shared" si="3"/>
        <v>0.05754524819</v>
      </c>
    </row>
    <row r="4891">
      <c r="A4891" s="61">
        <v>1.517433434E9</v>
      </c>
      <c r="B4891" s="61">
        <v>1.0</v>
      </c>
      <c r="C4891" s="61">
        <v>2766.0</v>
      </c>
      <c r="D4891" s="57" t="s">
        <v>377</v>
      </c>
      <c r="E4891" s="62" t="str">
        <f t="shared" si="1"/>
        <v>Control</v>
      </c>
      <c r="F4891" s="53" t="str">
        <f t="shared" si="2"/>
        <v>Beijing_1</v>
      </c>
      <c r="G4891" s="53">
        <f t="shared" si="3"/>
        <v>0.8360530456</v>
      </c>
    </row>
    <row r="4892">
      <c r="A4892" s="61">
        <v>1.516283025E9</v>
      </c>
      <c r="B4892" s="61">
        <v>1.0</v>
      </c>
      <c r="C4892" s="61">
        <v>2685.0</v>
      </c>
      <c r="D4892" s="57" t="s">
        <v>377</v>
      </c>
      <c r="E4892" s="62" t="str">
        <f t="shared" si="1"/>
        <v>Control</v>
      </c>
      <c r="F4892" s="53" t="str">
        <f t="shared" si="2"/>
        <v>Beijing_1</v>
      </c>
      <c r="G4892" s="53">
        <f t="shared" si="3"/>
        <v>0.419886243</v>
      </c>
    </row>
    <row r="4893">
      <c r="A4893" s="61">
        <v>1.519948444E9</v>
      </c>
      <c r="B4893" s="61">
        <v>1.0</v>
      </c>
      <c r="C4893" s="61">
        <v>2265.0</v>
      </c>
      <c r="D4893" s="57" t="s">
        <v>377</v>
      </c>
      <c r="E4893" s="62" t="str">
        <f t="shared" si="1"/>
        <v>Control</v>
      </c>
      <c r="F4893" s="53" t="str">
        <f t="shared" si="2"/>
        <v>Beijing_1</v>
      </c>
      <c r="G4893" s="53">
        <f t="shared" si="3"/>
        <v>0.1849215194</v>
      </c>
    </row>
    <row r="4894">
      <c r="A4894" s="61">
        <v>1.515270699E9</v>
      </c>
      <c r="B4894" s="61">
        <v>1.0</v>
      </c>
      <c r="C4894" s="61">
        <v>216.0</v>
      </c>
      <c r="D4894" s="57" t="s">
        <v>377</v>
      </c>
      <c r="E4894" s="62" t="str">
        <f t="shared" si="1"/>
        <v>Control</v>
      </c>
      <c r="F4894" s="53" t="str">
        <f t="shared" si="2"/>
        <v>Beijing_1</v>
      </c>
      <c r="G4894" s="53">
        <f t="shared" si="3"/>
        <v>0.9365131555</v>
      </c>
    </row>
    <row r="4895">
      <c r="A4895" s="61">
        <v>1.515679728E9</v>
      </c>
      <c r="B4895" s="61">
        <v>1.0</v>
      </c>
      <c r="C4895" s="61">
        <v>1457.0</v>
      </c>
      <c r="D4895" s="57" t="s">
        <v>377</v>
      </c>
      <c r="E4895" s="62" t="str">
        <f t="shared" si="1"/>
        <v>Control</v>
      </c>
      <c r="F4895" s="53" t="str">
        <f t="shared" si="2"/>
        <v>Beijing_1</v>
      </c>
      <c r="G4895" s="53">
        <f t="shared" si="3"/>
        <v>0.1610171879</v>
      </c>
    </row>
    <row r="4896">
      <c r="A4896" s="61">
        <v>1.515709635E9</v>
      </c>
      <c r="B4896" s="61">
        <v>1.0</v>
      </c>
      <c r="C4896" s="61">
        <v>4229.0</v>
      </c>
      <c r="D4896" s="57" t="s">
        <v>377</v>
      </c>
      <c r="E4896" s="62" t="str">
        <f t="shared" si="1"/>
        <v>Control</v>
      </c>
      <c r="F4896" s="53" t="str">
        <f t="shared" si="2"/>
        <v>Beijing_1</v>
      </c>
      <c r="G4896" s="53">
        <f t="shared" si="3"/>
        <v>0.2529813842</v>
      </c>
    </row>
    <row r="4897">
      <c r="A4897" s="61">
        <v>1.517737329E9</v>
      </c>
      <c r="B4897" s="61">
        <v>1.0</v>
      </c>
      <c r="C4897" s="61">
        <v>371.0</v>
      </c>
      <c r="D4897" s="57" t="s">
        <v>377</v>
      </c>
      <c r="E4897" s="62" t="str">
        <f t="shared" si="1"/>
        <v>Control</v>
      </c>
      <c r="F4897" s="53" t="str">
        <f t="shared" si="2"/>
        <v>Beijing_1</v>
      </c>
      <c r="G4897" s="53">
        <f t="shared" si="3"/>
        <v>0.7416579558</v>
      </c>
    </row>
    <row r="4898">
      <c r="A4898" s="61">
        <v>1.514373123E9</v>
      </c>
      <c r="B4898" s="61">
        <v>1.0</v>
      </c>
      <c r="C4898" s="61">
        <v>2737.0</v>
      </c>
      <c r="D4898" s="57" t="s">
        <v>377</v>
      </c>
      <c r="E4898" s="62" t="str">
        <f t="shared" si="1"/>
        <v>Control</v>
      </c>
      <c r="F4898" s="53" t="str">
        <f t="shared" si="2"/>
        <v>Beijing_1</v>
      </c>
      <c r="G4898" s="53">
        <f t="shared" si="3"/>
        <v>0.826438238</v>
      </c>
    </row>
    <row r="4899">
      <c r="A4899" s="61">
        <v>1.519193834E9</v>
      </c>
      <c r="B4899" s="61">
        <v>1.0</v>
      </c>
      <c r="C4899" s="61">
        <v>556.0</v>
      </c>
      <c r="D4899" s="57" t="s">
        <v>377</v>
      </c>
      <c r="E4899" s="62" t="str">
        <f t="shared" si="1"/>
        <v>Control</v>
      </c>
      <c r="F4899" s="53" t="str">
        <f t="shared" si="2"/>
        <v>Beijing_1</v>
      </c>
      <c r="G4899" s="53">
        <f t="shared" si="3"/>
        <v>0.7818984313</v>
      </c>
    </row>
    <row r="4900">
      <c r="A4900" s="61">
        <v>1.519231435E9</v>
      </c>
      <c r="B4900" s="61">
        <v>1.0</v>
      </c>
      <c r="C4900" s="61">
        <v>4870.0</v>
      </c>
      <c r="D4900" s="57" t="s">
        <v>377</v>
      </c>
      <c r="E4900" s="62" t="str">
        <f t="shared" si="1"/>
        <v>Control</v>
      </c>
      <c r="F4900" s="53" t="str">
        <f t="shared" si="2"/>
        <v>Beijing_1</v>
      </c>
      <c r="G4900" s="53">
        <f t="shared" si="3"/>
        <v>0.9189830671</v>
      </c>
    </row>
    <row r="4901">
      <c r="A4901" s="61">
        <v>1.516243759E9</v>
      </c>
      <c r="B4901" s="61">
        <v>1.0</v>
      </c>
      <c r="C4901" s="61">
        <v>3890.0</v>
      </c>
      <c r="D4901" s="57" t="s">
        <v>377</v>
      </c>
      <c r="E4901" s="62" t="str">
        <f t="shared" si="1"/>
        <v>Control</v>
      </c>
      <c r="F4901" s="53" t="str">
        <f t="shared" si="2"/>
        <v>Beijing_1</v>
      </c>
      <c r="G4901" s="53">
        <f t="shared" si="3"/>
        <v>0.8639578826</v>
      </c>
    </row>
    <row r="4902">
      <c r="A4902" s="61">
        <v>1.513654544E9</v>
      </c>
      <c r="B4902" s="61">
        <v>1.0</v>
      </c>
      <c r="C4902" s="61">
        <v>2870.0</v>
      </c>
      <c r="D4902" s="57" t="s">
        <v>377</v>
      </c>
      <c r="E4902" s="62" t="str">
        <f t="shared" si="1"/>
        <v>Control</v>
      </c>
      <c r="F4902" s="53" t="str">
        <f t="shared" si="2"/>
        <v>Beijing_1</v>
      </c>
      <c r="G4902" s="53">
        <f t="shared" si="3"/>
        <v>0.5397735327</v>
      </c>
    </row>
    <row r="4903">
      <c r="A4903" s="61">
        <v>1.515974848E9</v>
      </c>
      <c r="B4903" s="61">
        <v>1.0</v>
      </c>
      <c r="C4903" s="61">
        <v>5556.0</v>
      </c>
      <c r="D4903" s="57" t="s">
        <v>377</v>
      </c>
      <c r="E4903" s="62" t="str">
        <f t="shared" si="1"/>
        <v>Control</v>
      </c>
      <c r="F4903" s="53" t="str">
        <f t="shared" si="2"/>
        <v>Beijing_1</v>
      </c>
      <c r="G4903" s="53">
        <f t="shared" si="3"/>
        <v>0.7745489541</v>
      </c>
    </row>
    <row r="4904">
      <c r="A4904" s="61">
        <v>1.517641687E9</v>
      </c>
      <c r="B4904" s="61">
        <v>1.0</v>
      </c>
      <c r="C4904" s="61">
        <v>320.0</v>
      </c>
      <c r="D4904" s="57" t="s">
        <v>377</v>
      </c>
      <c r="E4904" s="62" t="str">
        <f t="shared" si="1"/>
        <v>Control</v>
      </c>
      <c r="F4904" s="53" t="str">
        <f t="shared" si="2"/>
        <v>Beijing_1</v>
      </c>
      <c r="G4904" s="53">
        <f t="shared" si="3"/>
        <v>0.7118163251</v>
      </c>
    </row>
    <row r="4905">
      <c r="A4905" s="61">
        <v>1.511648316E9</v>
      </c>
      <c r="B4905" s="61">
        <v>1.0</v>
      </c>
      <c r="C4905" s="61">
        <v>217.0</v>
      </c>
      <c r="D4905" s="57" t="s">
        <v>377</v>
      </c>
      <c r="E4905" s="62" t="str">
        <f t="shared" si="1"/>
        <v>Control</v>
      </c>
      <c r="F4905" s="53" t="str">
        <f t="shared" si="2"/>
        <v>Beijing_1</v>
      </c>
      <c r="G4905" s="53">
        <f t="shared" si="3"/>
        <v>0.9840786004</v>
      </c>
    </row>
    <row r="4906">
      <c r="A4906" s="61">
        <v>1.513253567E9</v>
      </c>
      <c r="B4906" s="61">
        <v>1.0</v>
      </c>
      <c r="C4906" s="61">
        <v>162.0</v>
      </c>
      <c r="D4906" s="57" t="s">
        <v>377</v>
      </c>
      <c r="E4906" s="62" t="str">
        <f t="shared" si="1"/>
        <v>Control</v>
      </c>
      <c r="F4906" s="53" t="str">
        <f t="shared" si="2"/>
        <v>Beijing_1</v>
      </c>
      <c r="G4906" s="53">
        <f t="shared" si="3"/>
        <v>0.1967531997</v>
      </c>
    </row>
    <row r="4907">
      <c r="A4907" s="61">
        <v>1.518682257E9</v>
      </c>
      <c r="B4907" s="61">
        <v>1.0</v>
      </c>
      <c r="C4907" s="61">
        <v>2069.0</v>
      </c>
      <c r="D4907" s="57" t="s">
        <v>377</v>
      </c>
      <c r="E4907" s="62" t="str">
        <f t="shared" si="1"/>
        <v>Control</v>
      </c>
      <c r="F4907" s="53" t="str">
        <f t="shared" si="2"/>
        <v>Beijing_1</v>
      </c>
      <c r="G4907" s="53">
        <f t="shared" si="3"/>
        <v>0.9028955431</v>
      </c>
    </row>
    <row r="4908">
      <c r="A4908" s="61">
        <v>1.513431096E9</v>
      </c>
      <c r="B4908" s="61">
        <v>1.0</v>
      </c>
      <c r="C4908" s="61">
        <v>2583.0</v>
      </c>
      <c r="D4908" s="57" t="s">
        <v>377</v>
      </c>
      <c r="E4908" s="62" t="str">
        <f t="shared" si="1"/>
        <v>Control</v>
      </c>
      <c r="F4908" s="53" t="str">
        <f t="shared" si="2"/>
        <v>Beijing_1</v>
      </c>
      <c r="G4908" s="53">
        <f t="shared" si="3"/>
        <v>0.01736372315</v>
      </c>
    </row>
    <row r="4909">
      <c r="A4909" s="61">
        <v>1.511520253E9</v>
      </c>
      <c r="B4909" s="61">
        <v>1.0</v>
      </c>
      <c r="C4909" s="61">
        <v>2202.0</v>
      </c>
      <c r="D4909" s="57" t="s">
        <v>377</v>
      </c>
      <c r="E4909" s="62" t="str">
        <f t="shared" si="1"/>
        <v>Control</v>
      </c>
      <c r="F4909" s="53" t="str">
        <f t="shared" si="2"/>
        <v>Beijing_1</v>
      </c>
      <c r="G4909" s="53">
        <f t="shared" si="3"/>
        <v>0.7709545519</v>
      </c>
    </row>
    <row r="4910">
      <c r="A4910" s="61">
        <v>1.511545645E9</v>
      </c>
      <c r="B4910" s="61">
        <v>1.0</v>
      </c>
      <c r="C4910" s="61">
        <v>532.0</v>
      </c>
      <c r="D4910" s="57" t="s">
        <v>377</v>
      </c>
      <c r="E4910" s="62" t="str">
        <f t="shared" si="1"/>
        <v>Control</v>
      </c>
      <c r="F4910" s="53" t="str">
        <f t="shared" si="2"/>
        <v>Beijing_1</v>
      </c>
      <c r="G4910" s="53">
        <f t="shared" si="3"/>
        <v>0.5043959401</v>
      </c>
    </row>
    <row r="4911">
      <c r="A4911" s="61">
        <v>1.516227683E9</v>
      </c>
      <c r="B4911" s="61">
        <v>1.0</v>
      </c>
      <c r="C4911" s="61">
        <v>1636.0</v>
      </c>
      <c r="D4911" s="57" t="s">
        <v>377</v>
      </c>
      <c r="E4911" s="62" t="str">
        <f t="shared" si="1"/>
        <v>Control</v>
      </c>
      <c r="F4911" s="53" t="str">
        <f t="shared" si="2"/>
        <v>Beijing_1</v>
      </c>
      <c r="G4911" s="53">
        <f t="shared" si="3"/>
        <v>0.1002137193</v>
      </c>
    </row>
    <row r="4912">
      <c r="A4912" s="61">
        <v>1.515566789E9</v>
      </c>
      <c r="B4912" s="61">
        <v>1.0</v>
      </c>
      <c r="C4912" s="61">
        <v>1871.0</v>
      </c>
      <c r="D4912" s="57" t="s">
        <v>377</v>
      </c>
      <c r="E4912" s="62" t="str">
        <f t="shared" si="1"/>
        <v>Control</v>
      </c>
      <c r="F4912" s="53" t="str">
        <f t="shared" si="2"/>
        <v>Beijing_1</v>
      </c>
      <c r="G4912" s="53">
        <f t="shared" si="3"/>
        <v>0.3462780543</v>
      </c>
    </row>
    <row r="4913">
      <c r="A4913" s="61">
        <v>1.519298554E9</v>
      </c>
      <c r="B4913" s="61">
        <v>1.0</v>
      </c>
      <c r="C4913" s="61">
        <v>487.0</v>
      </c>
      <c r="D4913" s="57" t="s">
        <v>377</v>
      </c>
      <c r="E4913" s="62" t="str">
        <f t="shared" si="1"/>
        <v>Control</v>
      </c>
      <c r="F4913" s="53" t="str">
        <f t="shared" si="2"/>
        <v>Beijing_1</v>
      </c>
      <c r="G4913" s="53">
        <f t="shared" si="3"/>
        <v>0.5136613746</v>
      </c>
    </row>
    <row r="4914">
      <c r="A4914" s="61">
        <v>1.516862383E9</v>
      </c>
      <c r="B4914" s="61">
        <v>1.0</v>
      </c>
      <c r="C4914" s="61">
        <v>432.0</v>
      </c>
      <c r="D4914" s="57" t="s">
        <v>377</v>
      </c>
      <c r="E4914" s="62" t="str">
        <f t="shared" si="1"/>
        <v>Control</v>
      </c>
      <c r="F4914" s="53" t="str">
        <f t="shared" si="2"/>
        <v>Beijing_1</v>
      </c>
      <c r="G4914" s="53">
        <f t="shared" si="3"/>
        <v>0.1249524097</v>
      </c>
    </row>
    <row r="4915">
      <c r="A4915" s="61">
        <v>1.515464098E9</v>
      </c>
      <c r="B4915" s="61">
        <v>1.0</v>
      </c>
      <c r="C4915" s="61">
        <v>347.0</v>
      </c>
      <c r="D4915" s="57" t="s">
        <v>377</v>
      </c>
      <c r="E4915" s="62" t="str">
        <f t="shared" si="1"/>
        <v>Control</v>
      </c>
      <c r="F4915" s="53" t="str">
        <f t="shared" si="2"/>
        <v>Beijing_1</v>
      </c>
      <c r="G4915" s="53">
        <f t="shared" si="3"/>
        <v>0.3190892743</v>
      </c>
    </row>
    <row r="4916">
      <c r="A4916" s="61">
        <v>1.513704384E9</v>
      </c>
      <c r="B4916" s="61">
        <v>1.0</v>
      </c>
      <c r="C4916" s="61">
        <v>2037.0</v>
      </c>
      <c r="D4916" s="57" t="s">
        <v>377</v>
      </c>
      <c r="E4916" s="62" t="str">
        <f t="shared" si="1"/>
        <v>Control</v>
      </c>
      <c r="F4916" s="53" t="str">
        <f t="shared" si="2"/>
        <v>Beijing_1</v>
      </c>
      <c r="G4916" s="53">
        <f t="shared" si="3"/>
        <v>0.9193282767</v>
      </c>
    </row>
    <row r="4917">
      <c r="A4917" s="61">
        <v>1.519626043E9</v>
      </c>
      <c r="B4917" s="61">
        <v>1.0</v>
      </c>
      <c r="C4917" s="61">
        <v>3058.0</v>
      </c>
      <c r="D4917" s="57" t="s">
        <v>377</v>
      </c>
      <c r="E4917" s="62" t="str">
        <f t="shared" si="1"/>
        <v>Control</v>
      </c>
      <c r="F4917" s="53" t="str">
        <f t="shared" si="2"/>
        <v>Beijing_1</v>
      </c>
      <c r="G4917" s="53">
        <f t="shared" si="3"/>
        <v>0.005723480397</v>
      </c>
    </row>
    <row r="4918">
      <c r="A4918" s="61">
        <v>1.512467205E9</v>
      </c>
      <c r="B4918" s="61">
        <v>1.0</v>
      </c>
      <c r="C4918" s="61">
        <v>1169.0</v>
      </c>
      <c r="D4918" s="57" t="s">
        <v>377</v>
      </c>
      <c r="E4918" s="62" t="str">
        <f t="shared" si="1"/>
        <v>Control</v>
      </c>
      <c r="F4918" s="53" t="str">
        <f t="shared" si="2"/>
        <v>Beijing_1</v>
      </c>
      <c r="G4918" s="53">
        <f t="shared" si="3"/>
        <v>0.7936173676</v>
      </c>
    </row>
    <row r="4919">
      <c r="A4919" s="61">
        <v>1.517140246E9</v>
      </c>
      <c r="B4919" s="61">
        <v>1.0</v>
      </c>
      <c r="C4919" s="61">
        <v>3405.0</v>
      </c>
      <c r="D4919" s="57" t="s">
        <v>377</v>
      </c>
      <c r="E4919" s="62" t="str">
        <f t="shared" si="1"/>
        <v>Control</v>
      </c>
      <c r="F4919" s="53" t="str">
        <f t="shared" si="2"/>
        <v>Beijing_1</v>
      </c>
      <c r="G4919" s="53">
        <f t="shared" si="3"/>
        <v>0.1718511491</v>
      </c>
    </row>
    <row r="4920">
      <c r="A4920" s="61">
        <v>1.512125159E9</v>
      </c>
      <c r="B4920" s="61">
        <v>1.0</v>
      </c>
      <c r="C4920" s="61">
        <v>890.0</v>
      </c>
      <c r="D4920" s="57" t="s">
        <v>377</v>
      </c>
      <c r="E4920" s="62" t="str">
        <f t="shared" si="1"/>
        <v>Control</v>
      </c>
      <c r="F4920" s="53" t="str">
        <f t="shared" si="2"/>
        <v>Beijing_1</v>
      </c>
      <c r="G4920" s="53">
        <f t="shared" si="3"/>
        <v>0.8581655022</v>
      </c>
    </row>
    <row r="4921">
      <c r="A4921" s="61">
        <v>1.516245649E9</v>
      </c>
      <c r="B4921" s="61">
        <v>1.0</v>
      </c>
      <c r="C4921" s="61">
        <v>589.0</v>
      </c>
      <c r="D4921" s="57" t="s">
        <v>377</v>
      </c>
      <c r="E4921" s="62" t="str">
        <f t="shared" si="1"/>
        <v>Control</v>
      </c>
      <c r="F4921" s="53" t="str">
        <f t="shared" si="2"/>
        <v>Beijing_1</v>
      </c>
      <c r="G4921" s="53">
        <f t="shared" si="3"/>
        <v>0.8740219817</v>
      </c>
    </row>
    <row r="4922">
      <c r="A4922" s="61">
        <v>1.514913687E9</v>
      </c>
      <c r="B4922" s="61">
        <v>1.0</v>
      </c>
      <c r="C4922" s="61">
        <v>3250.0</v>
      </c>
      <c r="D4922" s="57" t="s">
        <v>377</v>
      </c>
      <c r="E4922" s="62" t="str">
        <f t="shared" si="1"/>
        <v>Control</v>
      </c>
      <c r="F4922" s="53" t="str">
        <f t="shared" si="2"/>
        <v>Beijing_1</v>
      </c>
      <c r="G4922" s="53">
        <f t="shared" si="3"/>
        <v>0.2955224076</v>
      </c>
    </row>
    <row r="4923">
      <c r="A4923" s="61">
        <v>1.514048517E9</v>
      </c>
      <c r="B4923" s="61">
        <v>1.0</v>
      </c>
      <c r="C4923" s="61">
        <v>1392.0</v>
      </c>
      <c r="D4923" s="57" t="s">
        <v>377</v>
      </c>
      <c r="E4923" s="62" t="str">
        <f t="shared" si="1"/>
        <v>Control</v>
      </c>
      <c r="F4923" s="53" t="str">
        <f t="shared" si="2"/>
        <v>Beijing_1</v>
      </c>
      <c r="G4923" s="53">
        <f t="shared" si="3"/>
        <v>0.553766455</v>
      </c>
    </row>
    <row r="4924">
      <c r="A4924" s="61">
        <v>1.513707259E9</v>
      </c>
      <c r="B4924" s="61">
        <v>1.0</v>
      </c>
      <c r="C4924" s="61">
        <v>388.0</v>
      </c>
      <c r="D4924" s="57" t="s">
        <v>377</v>
      </c>
      <c r="E4924" s="62" t="str">
        <f t="shared" si="1"/>
        <v>Control</v>
      </c>
      <c r="F4924" s="53" t="str">
        <f t="shared" si="2"/>
        <v>Beijing_1</v>
      </c>
      <c r="G4924" s="53">
        <f t="shared" si="3"/>
        <v>0.437716359</v>
      </c>
    </row>
    <row r="4925">
      <c r="A4925" s="61">
        <v>1.519344717E9</v>
      </c>
      <c r="B4925" s="61">
        <v>1.0</v>
      </c>
      <c r="C4925" s="61">
        <v>1802.0</v>
      </c>
      <c r="D4925" s="57" t="s">
        <v>377</v>
      </c>
      <c r="E4925" s="62" t="str">
        <f t="shared" si="1"/>
        <v>Control</v>
      </c>
      <c r="F4925" s="53" t="str">
        <f t="shared" si="2"/>
        <v>Beijing_1</v>
      </c>
      <c r="G4925" s="53">
        <f t="shared" si="3"/>
        <v>0.144691647</v>
      </c>
    </row>
    <row r="4926">
      <c r="A4926" s="61">
        <v>1.514920117E9</v>
      </c>
      <c r="B4926" s="61">
        <v>1.0</v>
      </c>
      <c r="C4926" s="61">
        <v>1049.0</v>
      </c>
      <c r="D4926" s="57" t="s">
        <v>377</v>
      </c>
      <c r="E4926" s="62" t="str">
        <f t="shared" si="1"/>
        <v>Control</v>
      </c>
      <c r="F4926" s="53" t="str">
        <f t="shared" si="2"/>
        <v>Beijing_1</v>
      </c>
      <c r="G4926" s="53">
        <f t="shared" si="3"/>
        <v>0.01847061017</v>
      </c>
    </row>
    <row r="4927">
      <c r="A4927" s="61">
        <v>1.518666487E9</v>
      </c>
      <c r="B4927" s="61">
        <v>1.0</v>
      </c>
      <c r="C4927" s="61">
        <v>2152.0</v>
      </c>
      <c r="D4927" s="57" t="s">
        <v>377</v>
      </c>
      <c r="E4927" s="62" t="str">
        <f t="shared" si="1"/>
        <v>Control</v>
      </c>
      <c r="F4927" s="53" t="str">
        <f t="shared" si="2"/>
        <v>Beijing_1</v>
      </c>
      <c r="G4927" s="53">
        <f t="shared" si="3"/>
        <v>0.6180469147</v>
      </c>
    </row>
    <row r="4928">
      <c r="A4928" s="61">
        <v>1.514420957E9</v>
      </c>
      <c r="B4928" s="61">
        <v>1.0</v>
      </c>
      <c r="C4928" s="61">
        <v>1472.0</v>
      </c>
      <c r="D4928" s="57" t="s">
        <v>377</v>
      </c>
      <c r="E4928" s="62" t="str">
        <f t="shared" si="1"/>
        <v>Control</v>
      </c>
      <c r="F4928" s="53" t="str">
        <f t="shared" si="2"/>
        <v>Beijing_1</v>
      </c>
      <c r="G4928" s="53">
        <f t="shared" si="3"/>
        <v>0.9159814247</v>
      </c>
    </row>
    <row r="4929">
      <c r="A4929" s="61">
        <v>1.514069165E9</v>
      </c>
      <c r="B4929" s="61">
        <v>1.0</v>
      </c>
      <c r="C4929" s="61">
        <v>4399.0</v>
      </c>
      <c r="D4929" s="57" t="s">
        <v>377</v>
      </c>
      <c r="E4929" s="62" t="str">
        <f t="shared" si="1"/>
        <v>Control</v>
      </c>
      <c r="F4929" s="53" t="str">
        <f t="shared" si="2"/>
        <v>Beijing_1</v>
      </c>
      <c r="G4929" s="53">
        <f t="shared" si="3"/>
        <v>0.5932784941</v>
      </c>
    </row>
    <row r="4930">
      <c r="A4930" s="61">
        <v>1.514068633E9</v>
      </c>
      <c r="B4930" s="61">
        <v>1.0</v>
      </c>
      <c r="C4930" s="61">
        <v>1195.0</v>
      </c>
      <c r="D4930" s="57" t="s">
        <v>377</v>
      </c>
      <c r="E4930" s="62" t="str">
        <f t="shared" si="1"/>
        <v>Control</v>
      </c>
      <c r="F4930" s="53" t="str">
        <f t="shared" si="2"/>
        <v>Beijing_1</v>
      </c>
      <c r="G4930" s="53">
        <f t="shared" si="3"/>
        <v>0.56056916</v>
      </c>
    </row>
    <row r="4931">
      <c r="A4931" s="61">
        <v>1.517760476E9</v>
      </c>
      <c r="B4931" s="61">
        <v>1.0</v>
      </c>
      <c r="C4931" s="61">
        <v>1966.0</v>
      </c>
      <c r="D4931" s="57" t="s">
        <v>377</v>
      </c>
      <c r="E4931" s="62" t="str">
        <f t="shared" si="1"/>
        <v>Control</v>
      </c>
      <c r="F4931" s="53" t="str">
        <f t="shared" si="2"/>
        <v>Beijing_1</v>
      </c>
      <c r="G4931" s="53">
        <f t="shared" si="3"/>
        <v>0.05472375543</v>
      </c>
    </row>
    <row r="4932">
      <c r="A4932" s="61">
        <v>1.519744774E9</v>
      </c>
      <c r="B4932" s="61">
        <v>1.0</v>
      </c>
      <c r="C4932" s="61">
        <v>3175.0</v>
      </c>
      <c r="D4932" s="57" t="s">
        <v>377</v>
      </c>
      <c r="E4932" s="62" t="str">
        <f t="shared" si="1"/>
        <v>Control</v>
      </c>
      <c r="F4932" s="53" t="str">
        <f t="shared" si="2"/>
        <v>Beijing_1</v>
      </c>
      <c r="G4932" s="53">
        <f t="shared" si="3"/>
        <v>0.1728364007</v>
      </c>
    </row>
    <row r="4933">
      <c r="A4933" s="61">
        <v>1.513682409E9</v>
      </c>
      <c r="B4933" s="61">
        <v>1.0</v>
      </c>
      <c r="C4933" s="61">
        <v>3597.0</v>
      </c>
      <c r="D4933" s="57" t="s">
        <v>377</v>
      </c>
      <c r="E4933" s="62" t="str">
        <f t="shared" si="1"/>
        <v>Control</v>
      </c>
      <c r="F4933" s="53" t="str">
        <f t="shared" si="2"/>
        <v>Beijing_1</v>
      </c>
      <c r="G4933" s="53">
        <f t="shared" si="3"/>
        <v>0.08756267569</v>
      </c>
    </row>
    <row r="4934">
      <c r="A4934" s="61">
        <v>1.514754577E9</v>
      </c>
      <c r="B4934" s="61">
        <v>1.0</v>
      </c>
      <c r="C4934" s="61">
        <v>100.0</v>
      </c>
      <c r="D4934" s="57" t="s">
        <v>377</v>
      </c>
      <c r="E4934" s="62" t="str">
        <f t="shared" si="1"/>
        <v>Control</v>
      </c>
      <c r="F4934" s="53" t="str">
        <f t="shared" si="2"/>
        <v>Beijing_1</v>
      </c>
      <c r="G4934" s="53">
        <f t="shared" si="3"/>
        <v>0.7908622972</v>
      </c>
    </row>
    <row r="4935">
      <c r="A4935" s="61">
        <v>1.515527423E9</v>
      </c>
      <c r="B4935" s="61">
        <v>1.0</v>
      </c>
      <c r="C4935" s="61">
        <v>968.0</v>
      </c>
      <c r="D4935" s="57" t="s">
        <v>377</v>
      </c>
      <c r="E4935" s="62" t="str">
        <f t="shared" si="1"/>
        <v>Control</v>
      </c>
      <c r="F4935" s="53" t="str">
        <f t="shared" si="2"/>
        <v>Beijing_1</v>
      </c>
      <c r="G4935" s="53">
        <f t="shared" si="3"/>
        <v>0.6147054124</v>
      </c>
    </row>
    <row r="4936">
      <c r="A4936" s="61">
        <v>1.511718814E9</v>
      </c>
      <c r="B4936" s="61">
        <v>1.0</v>
      </c>
      <c r="C4936" s="61">
        <v>4643.0</v>
      </c>
      <c r="D4936" s="57" t="s">
        <v>377</v>
      </c>
      <c r="E4936" s="62" t="str">
        <f t="shared" si="1"/>
        <v>Control</v>
      </c>
      <c r="F4936" s="53" t="str">
        <f t="shared" si="2"/>
        <v>Beijing_1</v>
      </c>
      <c r="G4936" s="53">
        <f t="shared" si="3"/>
        <v>0.7615045525</v>
      </c>
    </row>
    <row r="4937">
      <c r="A4937" s="61">
        <v>1.518860468E9</v>
      </c>
      <c r="B4937" s="61">
        <v>1.0</v>
      </c>
      <c r="C4937" s="61">
        <v>3366.0</v>
      </c>
      <c r="D4937" s="57" t="s">
        <v>377</v>
      </c>
      <c r="E4937" s="62" t="str">
        <f t="shared" si="1"/>
        <v>Control</v>
      </c>
      <c r="F4937" s="53" t="str">
        <f t="shared" si="2"/>
        <v>Beijing_1</v>
      </c>
      <c r="G4937" s="53">
        <f t="shared" si="3"/>
        <v>0.698834218</v>
      </c>
    </row>
    <row r="4938">
      <c r="A4938" s="61">
        <v>1.513234013E9</v>
      </c>
      <c r="B4938" s="61">
        <v>1.0</v>
      </c>
      <c r="C4938" s="61">
        <v>554.0</v>
      </c>
      <c r="D4938" s="57" t="s">
        <v>377</v>
      </c>
      <c r="E4938" s="62" t="str">
        <f t="shared" si="1"/>
        <v>Control</v>
      </c>
      <c r="F4938" s="53" t="str">
        <f t="shared" si="2"/>
        <v>Beijing_1</v>
      </c>
      <c r="G4938" s="53">
        <f t="shared" si="3"/>
        <v>0.8362613834</v>
      </c>
    </row>
    <row r="4939">
      <c r="A4939" s="61">
        <v>1.515542909E9</v>
      </c>
      <c r="B4939" s="61">
        <v>1.0</v>
      </c>
      <c r="C4939" s="61">
        <v>2327.0</v>
      </c>
      <c r="D4939" s="57" t="s">
        <v>377</v>
      </c>
      <c r="E4939" s="62" t="str">
        <f t="shared" si="1"/>
        <v>Control</v>
      </c>
      <c r="F4939" s="53" t="str">
        <f t="shared" si="2"/>
        <v>Beijing_1</v>
      </c>
      <c r="G4939" s="53">
        <f t="shared" si="3"/>
        <v>0.2158407575</v>
      </c>
    </row>
    <row r="4940">
      <c r="A4940" s="61">
        <v>1.512780476E9</v>
      </c>
      <c r="B4940" s="61">
        <v>1.0</v>
      </c>
      <c r="C4940" s="61">
        <v>2450.0</v>
      </c>
      <c r="D4940" s="57" t="s">
        <v>377</v>
      </c>
      <c r="E4940" s="62" t="str">
        <f t="shared" si="1"/>
        <v>Control</v>
      </c>
      <c r="F4940" s="53" t="str">
        <f t="shared" si="2"/>
        <v>Beijing_1</v>
      </c>
      <c r="G4940" s="53">
        <f t="shared" si="3"/>
        <v>0.004688543838</v>
      </c>
    </row>
    <row r="4941">
      <c r="A4941" s="61">
        <v>1.518490259E9</v>
      </c>
      <c r="B4941" s="61">
        <v>1.0</v>
      </c>
      <c r="C4941" s="61">
        <v>464.0</v>
      </c>
      <c r="D4941" s="57" t="s">
        <v>377</v>
      </c>
      <c r="E4941" s="62" t="str">
        <f t="shared" si="1"/>
        <v>Control</v>
      </c>
      <c r="F4941" s="53" t="str">
        <f t="shared" si="2"/>
        <v>Beijing_1</v>
      </c>
      <c r="G4941" s="53">
        <f t="shared" si="3"/>
        <v>0.8310412574</v>
      </c>
    </row>
    <row r="4942">
      <c r="A4942" s="61">
        <v>1.516001814E9</v>
      </c>
      <c r="B4942" s="61">
        <v>1.0</v>
      </c>
      <c r="C4942" s="61">
        <v>652.0</v>
      </c>
      <c r="D4942" s="57" t="s">
        <v>377</v>
      </c>
      <c r="E4942" s="62" t="str">
        <f t="shared" si="1"/>
        <v>Control</v>
      </c>
      <c r="F4942" s="53" t="str">
        <f t="shared" si="2"/>
        <v>Beijing_1</v>
      </c>
      <c r="G4942" s="53">
        <f t="shared" si="3"/>
        <v>0.6995144549</v>
      </c>
    </row>
    <row r="4943">
      <c r="A4943" s="61">
        <v>1.516663214E9</v>
      </c>
      <c r="B4943" s="61">
        <v>1.0</v>
      </c>
      <c r="C4943" s="61">
        <v>1277.0</v>
      </c>
      <c r="D4943" s="57" t="s">
        <v>377</v>
      </c>
      <c r="E4943" s="62" t="str">
        <f t="shared" si="1"/>
        <v>Control</v>
      </c>
      <c r="F4943" s="53" t="str">
        <f t="shared" si="2"/>
        <v>Beijing_1</v>
      </c>
      <c r="G4943" s="53">
        <f t="shared" si="3"/>
        <v>0.7695684108</v>
      </c>
    </row>
    <row r="4944">
      <c r="A4944" s="61">
        <v>1.515118117E9</v>
      </c>
      <c r="B4944" s="61">
        <v>1.0</v>
      </c>
      <c r="C4944" s="61">
        <v>2028.0</v>
      </c>
      <c r="D4944" s="57" t="s">
        <v>377</v>
      </c>
      <c r="E4944" s="62" t="str">
        <f t="shared" si="1"/>
        <v>Control</v>
      </c>
      <c r="F4944" s="53" t="str">
        <f t="shared" si="2"/>
        <v>Beijing_1</v>
      </c>
      <c r="G4944" s="53">
        <f t="shared" si="3"/>
        <v>0.4519209109</v>
      </c>
    </row>
    <row r="4945">
      <c r="A4945" s="61">
        <v>1.513900636E9</v>
      </c>
      <c r="B4945" s="61">
        <v>1.0</v>
      </c>
      <c r="C4945" s="61">
        <v>286.0</v>
      </c>
      <c r="D4945" s="57" t="s">
        <v>377</v>
      </c>
      <c r="E4945" s="62" t="str">
        <f t="shared" si="1"/>
        <v>Control</v>
      </c>
      <c r="F4945" s="53" t="str">
        <f t="shared" si="2"/>
        <v>Beijing_1</v>
      </c>
      <c r="G4945" s="53">
        <f t="shared" si="3"/>
        <v>0.9971143339</v>
      </c>
    </row>
    <row r="4946">
      <c r="A4946" s="61">
        <v>1.519901445E9</v>
      </c>
      <c r="B4946" s="61">
        <v>1.0</v>
      </c>
      <c r="C4946" s="61">
        <v>1068.0</v>
      </c>
      <c r="D4946" s="57" t="s">
        <v>377</v>
      </c>
      <c r="E4946" s="62" t="str">
        <f t="shared" si="1"/>
        <v>Control</v>
      </c>
      <c r="F4946" s="53" t="str">
        <f t="shared" si="2"/>
        <v>Beijing_1</v>
      </c>
      <c r="G4946" s="53">
        <f t="shared" si="3"/>
        <v>0.6006533628</v>
      </c>
    </row>
    <row r="4947">
      <c r="A4947" s="61">
        <v>1.519638248E9</v>
      </c>
      <c r="B4947" s="61">
        <v>1.0</v>
      </c>
      <c r="C4947" s="61">
        <v>2822.0</v>
      </c>
      <c r="D4947" s="57" t="s">
        <v>377</v>
      </c>
      <c r="E4947" s="62" t="str">
        <f t="shared" si="1"/>
        <v>Control</v>
      </c>
      <c r="F4947" s="53" t="str">
        <f t="shared" si="2"/>
        <v>Beijing_1</v>
      </c>
      <c r="G4947" s="53">
        <f t="shared" si="3"/>
        <v>0.07473946196</v>
      </c>
    </row>
    <row r="4948">
      <c r="A4948" s="61">
        <v>1.518375656E9</v>
      </c>
      <c r="B4948" s="61">
        <v>1.0</v>
      </c>
      <c r="C4948" s="61">
        <v>282.0</v>
      </c>
      <c r="D4948" s="57" t="s">
        <v>377</v>
      </c>
      <c r="E4948" s="62" t="str">
        <f t="shared" si="1"/>
        <v>Control</v>
      </c>
      <c r="F4948" s="53" t="str">
        <f t="shared" si="2"/>
        <v>Beijing_1</v>
      </c>
      <c r="G4948" s="53">
        <f t="shared" si="3"/>
        <v>0.3555120484</v>
      </c>
    </row>
    <row r="4949">
      <c r="A4949" s="61">
        <v>1.515381949E9</v>
      </c>
      <c r="B4949" s="61">
        <v>1.0</v>
      </c>
      <c r="C4949" s="61">
        <v>1281.0</v>
      </c>
      <c r="D4949" s="57" t="s">
        <v>377</v>
      </c>
      <c r="E4949" s="62" t="str">
        <f t="shared" si="1"/>
        <v>Control</v>
      </c>
      <c r="F4949" s="53" t="str">
        <f t="shared" si="2"/>
        <v>Beijing_1</v>
      </c>
      <c r="G4949" s="53">
        <f t="shared" si="3"/>
        <v>0.1579020964</v>
      </c>
    </row>
    <row r="4950">
      <c r="A4950" s="61">
        <v>1.516537129E9</v>
      </c>
      <c r="B4950" s="61">
        <v>1.0</v>
      </c>
      <c r="C4950" s="61">
        <v>2917.0</v>
      </c>
      <c r="D4950" s="57" t="s">
        <v>377</v>
      </c>
      <c r="E4950" s="62" t="str">
        <f t="shared" si="1"/>
        <v>Control</v>
      </c>
      <c r="F4950" s="53" t="str">
        <f t="shared" si="2"/>
        <v>Beijing_1</v>
      </c>
      <c r="G4950" s="53">
        <f t="shared" si="3"/>
        <v>0.6783011473</v>
      </c>
    </row>
    <row r="4951">
      <c r="A4951" s="61">
        <v>1.516585683E9</v>
      </c>
      <c r="B4951" s="61">
        <v>1.0</v>
      </c>
      <c r="C4951" s="61">
        <v>564.0</v>
      </c>
      <c r="D4951" s="57" t="s">
        <v>377</v>
      </c>
      <c r="E4951" s="62" t="str">
        <f t="shared" si="1"/>
        <v>Control</v>
      </c>
      <c r="F4951" s="53" t="str">
        <f t="shared" si="2"/>
        <v>Beijing_1</v>
      </c>
      <c r="G4951" s="53">
        <f t="shared" si="3"/>
        <v>0.7394607916</v>
      </c>
    </row>
    <row r="4952">
      <c r="A4952" s="61">
        <v>1.516268046E9</v>
      </c>
      <c r="B4952" s="61">
        <v>1.0</v>
      </c>
      <c r="C4952" s="61">
        <v>207.0</v>
      </c>
      <c r="D4952" s="57" t="s">
        <v>377</v>
      </c>
      <c r="E4952" s="62" t="str">
        <f t="shared" si="1"/>
        <v>Control</v>
      </c>
      <c r="F4952" s="53" t="str">
        <f t="shared" si="2"/>
        <v>Beijing_1</v>
      </c>
      <c r="G4952" s="53">
        <f t="shared" si="3"/>
        <v>0.8195452771</v>
      </c>
    </row>
    <row r="4953">
      <c r="A4953" s="61">
        <v>1.517701026E9</v>
      </c>
      <c r="B4953" s="61">
        <v>1.0</v>
      </c>
      <c r="C4953" s="61">
        <v>699.0</v>
      </c>
      <c r="D4953" s="57" t="s">
        <v>377</v>
      </c>
      <c r="E4953" s="62" t="str">
        <f t="shared" si="1"/>
        <v>Control</v>
      </c>
      <c r="F4953" s="53" t="str">
        <f t="shared" si="2"/>
        <v>Beijing_1</v>
      </c>
      <c r="G4953" s="53">
        <f t="shared" si="3"/>
        <v>0.7315372458</v>
      </c>
    </row>
    <row r="4954">
      <c r="A4954" s="61">
        <v>1.513888106E9</v>
      </c>
      <c r="B4954" s="61">
        <v>1.0</v>
      </c>
      <c r="C4954" s="61">
        <v>1284.0</v>
      </c>
      <c r="D4954" s="57" t="s">
        <v>377</v>
      </c>
      <c r="E4954" s="62" t="str">
        <f t="shared" si="1"/>
        <v>Control</v>
      </c>
      <c r="F4954" s="53" t="str">
        <f t="shared" si="2"/>
        <v>Beijing_1</v>
      </c>
      <c r="G4954" s="53">
        <f t="shared" si="3"/>
        <v>0.3874183362</v>
      </c>
    </row>
    <row r="4955">
      <c r="A4955" s="61">
        <v>1.514384685E9</v>
      </c>
      <c r="B4955" s="61">
        <v>1.0</v>
      </c>
      <c r="C4955" s="61">
        <v>3249.0</v>
      </c>
      <c r="D4955" s="57" t="s">
        <v>377</v>
      </c>
      <c r="E4955" s="62" t="str">
        <f t="shared" si="1"/>
        <v>Control</v>
      </c>
      <c r="F4955" s="53" t="str">
        <f t="shared" si="2"/>
        <v>Beijing_1</v>
      </c>
      <c r="G4955" s="53">
        <f t="shared" si="3"/>
        <v>0.1123113978</v>
      </c>
    </row>
    <row r="4956">
      <c r="A4956" s="61">
        <v>1.519890893E9</v>
      </c>
      <c r="B4956" s="61">
        <v>1.0</v>
      </c>
      <c r="C4956" s="61">
        <v>1200.0</v>
      </c>
      <c r="D4956" s="57" t="s">
        <v>377</v>
      </c>
      <c r="E4956" s="62" t="str">
        <f t="shared" si="1"/>
        <v>Control</v>
      </c>
      <c r="F4956" s="53" t="str">
        <f t="shared" si="2"/>
        <v>Beijing_1</v>
      </c>
      <c r="G4956" s="53">
        <f t="shared" si="3"/>
        <v>0.9296887556</v>
      </c>
    </row>
    <row r="4957">
      <c r="A4957" s="61">
        <v>1.519398659E9</v>
      </c>
      <c r="B4957" s="61">
        <v>1.0</v>
      </c>
      <c r="C4957" s="61">
        <v>11.0</v>
      </c>
      <c r="D4957" s="57" t="s">
        <v>377</v>
      </c>
      <c r="E4957" s="62" t="str">
        <f t="shared" si="1"/>
        <v>Control</v>
      </c>
      <c r="F4957" s="53" t="str">
        <f t="shared" si="2"/>
        <v>Beijing_1</v>
      </c>
      <c r="G4957" s="53">
        <f t="shared" si="3"/>
        <v>0.4796840956</v>
      </c>
    </row>
    <row r="4958">
      <c r="A4958" s="61">
        <v>1.514778955E9</v>
      </c>
      <c r="B4958" s="61">
        <v>1.0</v>
      </c>
      <c r="C4958" s="61">
        <v>1400.0</v>
      </c>
      <c r="D4958" s="57" t="s">
        <v>377</v>
      </c>
      <c r="E4958" s="62" t="str">
        <f t="shared" si="1"/>
        <v>Control</v>
      </c>
      <c r="F4958" s="53" t="str">
        <f t="shared" si="2"/>
        <v>Beijing_1</v>
      </c>
      <c r="G4958" s="53">
        <f t="shared" si="3"/>
        <v>0.7865115826</v>
      </c>
    </row>
    <row r="4959">
      <c r="A4959" s="61">
        <v>1.518969414E9</v>
      </c>
      <c r="B4959" s="61">
        <v>1.0</v>
      </c>
      <c r="C4959" s="61">
        <v>2334.0</v>
      </c>
      <c r="D4959" s="57" t="s">
        <v>377</v>
      </c>
      <c r="E4959" s="62" t="str">
        <f t="shared" si="1"/>
        <v>Control</v>
      </c>
      <c r="F4959" s="53" t="str">
        <f t="shared" si="2"/>
        <v>Beijing_1</v>
      </c>
      <c r="G4959" s="53">
        <f t="shared" si="3"/>
        <v>0.631044477</v>
      </c>
    </row>
    <row r="4960">
      <c r="A4960" s="61">
        <v>1.514735656E9</v>
      </c>
      <c r="B4960" s="61">
        <v>1.0</v>
      </c>
      <c r="C4960" s="61">
        <v>4716.0</v>
      </c>
      <c r="D4960" s="57" t="s">
        <v>377</v>
      </c>
      <c r="E4960" s="62" t="str">
        <f t="shared" si="1"/>
        <v>Control</v>
      </c>
      <c r="F4960" s="53" t="str">
        <f t="shared" si="2"/>
        <v>Beijing_1</v>
      </c>
      <c r="G4960" s="53">
        <f t="shared" si="3"/>
        <v>0.4811643711</v>
      </c>
    </row>
    <row r="4961">
      <c r="A4961" s="61">
        <v>1.518352898E9</v>
      </c>
      <c r="B4961" s="61">
        <v>1.0</v>
      </c>
      <c r="C4961" s="61">
        <v>713.0</v>
      </c>
      <c r="D4961" s="57" t="s">
        <v>377</v>
      </c>
      <c r="E4961" s="62" t="str">
        <f t="shared" si="1"/>
        <v>Control</v>
      </c>
      <c r="F4961" s="53" t="str">
        <f t="shared" si="2"/>
        <v>Beijing_1</v>
      </c>
      <c r="G4961" s="53">
        <f t="shared" si="3"/>
        <v>0.4820019669</v>
      </c>
    </row>
    <row r="4962">
      <c r="A4962" s="61">
        <v>1.516175884E9</v>
      </c>
      <c r="B4962" s="61">
        <v>1.0</v>
      </c>
      <c r="C4962" s="61">
        <v>1202.0</v>
      </c>
      <c r="D4962" s="57" t="s">
        <v>377</v>
      </c>
      <c r="E4962" s="62" t="str">
        <f t="shared" si="1"/>
        <v>Control</v>
      </c>
      <c r="F4962" s="53" t="str">
        <f t="shared" si="2"/>
        <v>Beijing_1</v>
      </c>
      <c r="G4962" s="53">
        <f t="shared" si="3"/>
        <v>0.9200238199</v>
      </c>
    </row>
    <row r="4963">
      <c r="A4963" s="61">
        <v>1.511322357E9</v>
      </c>
      <c r="B4963" s="61">
        <v>1.0</v>
      </c>
      <c r="C4963" s="61">
        <v>1647.0</v>
      </c>
      <c r="D4963" s="57" t="s">
        <v>377</v>
      </c>
      <c r="E4963" s="62" t="str">
        <f t="shared" si="1"/>
        <v>Control</v>
      </c>
      <c r="F4963" s="53" t="str">
        <f t="shared" si="2"/>
        <v>Beijing_1</v>
      </c>
      <c r="G4963" s="53">
        <f t="shared" si="3"/>
        <v>0.829893758</v>
      </c>
    </row>
    <row r="4964">
      <c r="A4964" s="61">
        <v>1.515691573E9</v>
      </c>
      <c r="B4964" s="61">
        <v>1.0</v>
      </c>
      <c r="C4964" s="61">
        <v>489.0</v>
      </c>
      <c r="D4964" s="57" t="s">
        <v>377</v>
      </c>
      <c r="E4964" s="62" t="str">
        <f t="shared" si="1"/>
        <v>Control</v>
      </c>
      <c r="F4964" s="53" t="str">
        <f t="shared" si="2"/>
        <v>Beijing_1</v>
      </c>
      <c r="G4964" s="53">
        <f t="shared" si="3"/>
        <v>0.8880338191</v>
      </c>
    </row>
    <row r="4965">
      <c r="A4965" s="61">
        <v>1.512601825E9</v>
      </c>
      <c r="B4965" s="61">
        <v>1.0</v>
      </c>
      <c r="C4965" s="61">
        <v>492.0</v>
      </c>
      <c r="D4965" s="57" t="s">
        <v>377</v>
      </c>
      <c r="E4965" s="62" t="str">
        <f t="shared" si="1"/>
        <v>Control</v>
      </c>
      <c r="F4965" s="53" t="str">
        <f t="shared" si="2"/>
        <v>Beijing_1</v>
      </c>
      <c r="G4965" s="53">
        <f t="shared" si="3"/>
        <v>0.3212913899</v>
      </c>
    </row>
    <row r="4966">
      <c r="A4966" s="61">
        <v>1.512961003E9</v>
      </c>
      <c r="B4966" s="61">
        <v>1.0</v>
      </c>
      <c r="C4966" s="61">
        <v>1516.0</v>
      </c>
      <c r="D4966" s="57" t="s">
        <v>377</v>
      </c>
      <c r="E4966" s="62" t="str">
        <f t="shared" si="1"/>
        <v>Control</v>
      </c>
      <c r="F4966" s="53" t="str">
        <f t="shared" si="2"/>
        <v>Beijing_1</v>
      </c>
      <c r="G4966" s="53">
        <f t="shared" si="3"/>
        <v>0.6705703589</v>
      </c>
    </row>
    <row r="4967">
      <c r="A4967" s="61">
        <v>1.511652479E9</v>
      </c>
      <c r="B4967" s="61">
        <v>1.0</v>
      </c>
      <c r="C4967" s="61">
        <v>887.0</v>
      </c>
      <c r="D4967" s="57" t="s">
        <v>377</v>
      </c>
      <c r="E4967" s="62" t="str">
        <f t="shared" si="1"/>
        <v>Control</v>
      </c>
      <c r="F4967" s="53" t="str">
        <f t="shared" si="2"/>
        <v>Beijing_1</v>
      </c>
      <c r="G4967" s="53">
        <f t="shared" si="3"/>
        <v>0.4858619401</v>
      </c>
    </row>
    <row r="4968">
      <c r="A4968" s="61">
        <v>1.513253343E9</v>
      </c>
      <c r="B4968" s="61">
        <v>1.0</v>
      </c>
      <c r="C4968" s="61">
        <v>1966.0</v>
      </c>
      <c r="D4968" s="57" t="s">
        <v>377</v>
      </c>
      <c r="E4968" s="62" t="str">
        <f t="shared" si="1"/>
        <v>Control</v>
      </c>
      <c r="F4968" s="53" t="str">
        <f t="shared" si="2"/>
        <v>Beijing_1</v>
      </c>
      <c r="G4968" s="53">
        <f t="shared" si="3"/>
        <v>0.479032856</v>
      </c>
    </row>
    <row r="4969">
      <c r="A4969" s="61">
        <v>1.513544478E9</v>
      </c>
      <c r="B4969" s="61">
        <v>1.0</v>
      </c>
      <c r="C4969" s="61">
        <v>97.0</v>
      </c>
      <c r="D4969" s="57" t="s">
        <v>377</v>
      </c>
      <c r="E4969" s="62" t="str">
        <f t="shared" si="1"/>
        <v>Control</v>
      </c>
      <c r="F4969" s="53" t="str">
        <f t="shared" si="2"/>
        <v>Beijing_1</v>
      </c>
      <c r="G4969" s="53">
        <f t="shared" si="3"/>
        <v>0.4191731088</v>
      </c>
    </row>
    <row r="4970">
      <c r="A4970" s="61">
        <v>1.518570114E9</v>
      </c>
      <c r="B4970" s="61">
        <v>1.0</v>
      </c>
      <c r="C4970" s="61">
        <v>3688.0</v>
      </c>
      <c r="D4970" s="57" t="s">
        <v>377</v>
      </c>
      <c r="E4970" s="62" t="str">
        <f t="shared" si="1"/>
        <v>Control</v>
      </c>
      <c r="F4970" s="53" t="str">
        <f t="shared" si="2"/>
        <v>Beijing_1</v>
      </c>
      <c r="G4970" s="53">
        <f t="shared" si="3"/>
        <v>0.7808800259</v>
      </c>
    </row>
    <row r="4971">
      <c r="A4971" s="61">
        <v>1.511890737E9</v>
      </c>
      <c r="B4971" s="61">
        <v>1.0</v>
      </c>
      <c r="C4971" s="61">
        <v>2045.0</v>
      </c>
      <c r="D4971" s="57" t="s">
        <v>377</v>
      </c>
      <c r="E4971" s="62" t="str">
        <f t="shared" si="1"/>
        <v>Control</v>
      </c>
      <c r="F4971" s="53" t="str">
        <f t="shared" si="2"/>
        <v>Beijing_1</v>
      </c>
      <c r="G4971" s="53">
        <f t="shared" si="3"/>
        <v>0.02987569091</v>
      </c>
    </row>
    <row r="4972">
      <c r="A4972" s="61">
        <v>1.519578469E9</v>
      </c>
      <c r="B4972" s="61">
        <v>1.0</v>
      </c>
      <c r="C4972" s="61">
        <v>2706.0</v>
      </c>
      <c r="D4972" s="57" t="s">
        <v>377</v>
      </c>
      <c r="E4972" s="62" t="str">
        <f t="shared" si="1"/>
        <v>Control</v>
      </c>
      <c r="F4972" s="53" t="str">
        <f t="shared" si="2"/>
        <v>Beijing_1</v>
      </c>
      <c r="G4972" s="53">
        <f t="shared" si="3"/>
        <v>0.6635046499</v>
      </c>
    </row>
    <row r="4973">
      <c r="A4973" s="61">
        <v>1.512497596E9</v>
      </c>
      <c r="B4973" s="61">
        <v>1.0</v>
      </c>
      <c r="C4973" s="61">
        <v>3069.0</v>
      </c>
      <c r="D4973" s="57" t="s">
        <v>377</v>
      </c>
      <c r="E4973" s="62" t="str">
        <f t="shared" si="1"/>
        <v>Control</v>
      </c>
      <c r="F4973" s="53" t="str">
        <f t="shared" si="2"/>
        <v>Beijing_1</v>
      </c>
      <c r="G4973" s="53">
        <f t="shared" si="3"/>
        <v>0.1857824271</v>
      </c>
    </row>
    <row r="4974">
      <c r="A4974" s="61">
        <v>1.515337287E9</v>
      </c>
      <c r="B4974" s="61">
        <v>1.0</v>
      </c>
      <c r="C4974" s="61">
        <v>746.0</v>
      </c>
      <c r="D4974" s="57" t="s">
        <v>377</v>
      </c>
      <c r="E4974" s="62" t="str">
        <f t="shared" si="1"/>
        <v>Control</v>
      </c>
      <c r="F4974" s="53" t="str">
        <f t="shared" si="2"/>
        <v>Beijing_1</v>
      </c>
      <c r="G4974" s="53">
        <f t="shared" si="3"/>
        <v>0.2267469287</v>
      </c>
    </row>
    <row r="4975">
      <c r="A4975" s="61">
        <v>1.517652439E9</v>
      </c>
      <c r="B4975" s="61">
        <v>1.0</v>
      </c>
      <c r="C4975" s="61">
        <v>1313.0</v>
      </c>
      <c r="D4975" s="57" t="s">
        <v>377</v>
      </c>
      <c r="E4975" s="62" t="str">
        <f t="shared" si="1"/>
        <v>Control</v>
      </c>
      <c r="F4975" s="53" t="str">
        <f t="shared" si="2"/>
        <v>Beijing_1</v>
      </c>
      <c r="G4975" s="53">
        <f t="shared" si="3"/>
        <v>0.4004505493</v>
      </c>
    </row>
    <row r="4976">
      <c r="A4976" s="61">
        <v>1.518219013E9</v>
      </c>
      <c r="B4976" s="61">
        <v>1.0</v>
      </c>
      <c r="C4976" s="61">
        <v>3571.0</v>
      </c>
      <c r="D4976" s="57" t="s">
        <v>377</v>
      </c>
      <c r="E4976" s="62" t="str">
        <f t="shared" si="1"/>
        <v>Control</v>
      </c>
      <c r="F4976" s="53" t="str">
        <f t="shared" si="2"/>
        <v>Beijing_1</v>
      </c>
      <c r="G4976" s="53">
        <f t="shared" si="3"/>
        <v>0.3855533664</v>
      </c>
    </row>
    <row r="4977">
      <c r="A4977" s="61">
        <v>1.512577919E9</v>
      </c>
      <c r="B4977" s="61">
        <v>1.0</v>
      </c>
      <c r="C4977" s="61">
        <v>3670.0</v>
      </c>
      <c r="D4977" s="57" t="s">
        <v>377</v>
      </c>
      <c r="E4977" s="62" t="str">
        <f t="shared" si="1"/>
        <v>Control</v>
      </c>
      <c r="F4977" s="53" t="str">
        <f t="shared" si="2"/>
        <v>Beijing_1</v>
      </c>
      <c r="G4977" s="53">
        <f t="shared" si="3"/>
        <v>0.2768443458</v>
      </c>
    </row>
    <row r="4978">
      <c r="A4978" s="61">
        <v>1.511524717E9</v>
      </c>
      <c r="B4978" s="61">
        <v>1.0</v>
      </c>
      <c r="C4978" s="61">
        <v>2414.0</v>
      </c>
      <c r="D4978" s="57" t="s">
        <v>377</v>
      </c>
      <c r="E4978" s="62" t="str">
        <f t="shared" si="1"/>
        <v>Control</v>
      </c>
      <c r="F4978" s="53" t="str">
        <f t="shared" si="2"/>
        <v>Beijing_1</v>
      </c>
      <c r="G4978" s="53">
        <f t="shared" si="3"/>
        <v>0.7599926629</v>
      </c>
    </row>
    <row r="4979">
      <c r="A4979" s="61">
        <v>1.511983516E9</v>
      </c>
      <c r="B4979" s="61">
        <v>1.0</v>
      </c>
      <c r="C4979" s="61">
        <v>759.0</v>
      </c>
      <c r="D4979" s="57" t="s">
        <v>377</v>
      </c>
      <c r="E4979" s="62" t="str">
        <f t="shared" si="1"/>
        <v>Control</v>
      </c>
      <c r="F4979" s="53" t="str">
        <f t="shared" si="2"/>
        <v>Beijing_1</v>
      </c>
      <c r="G4979" s="53">
        <f t="shared" si="3"/>
        <v>0.9755159393</v>
      </c>
    </row>
    <row r="4980">
      <c r="A4980" s="61">
        <v>1.514295445E9</v>
      </c>
      <c r="B4980" s="61">
        <v>1.0</v>
      </c>
      <c r="C4980" s="61">
        <v>4392.0</v>
      </c>
      <c r="D4980" s="57" t="s">
        <v>377</v>
      </c>
      <c r="E4980" s="62" t="str">
        <f t="shared" si="1"/>
        <v>Control</v>
      </c>
      <c r="F4980" s="53" t="str">
        <f t="shared" si="2"/>
        <v>Beijing_1</v>
      </c>
      <c r="G4980" s="53">
        <f t="shared" si="3"/>
        <v>0.8753599612</v>
      </c>
    </row>
    <row r="4981">
      <c r="A4981" s="61">
        <v>1.512737457E9</v>
      </c>
      <c r="B4981" s="61">
        <v>1.0</v>
      </c>
      <c r="C4981" s="61">
        <v>798.0</v>
      </c>
      <c r="D4981" s="57" t="s">
        <v>377</v>
      </c>
      <c r="E4981" s="62" t="str">
        <f t="shared" si="1"/>
        <v>Control</v>
      </c>
      <c r="F4981" s="53" t="str">
        <f t="shared" si="2"/>
        <v>Beijing_1</v>
      </c>
      <c r="G4981" s="53">
        <f t="shared" si="3"/>
        <v>0.7876280724</v>
      </c>
    </row>
    <row r="4982">
      <c r="A4982" s="61">
        <v>1.513065083E9</v>
      </c>
      <c r="B4982" s="61">
        <v>1.0</v>
      </c>
      <c r="C4982" s="61">
        <v>62.0</v>
      </c>
      <c r="D4982" s="57" t="s">
        <v>377</v>
      </c>
      <c r="E4982" s="62" t="str">
        <f t="shared" si="1"/>
        <v>Control</v>
      </c>
      <c r="F4982" s="53" t="str">
        <f t="shared" si="2"/>
        <v>Beijing_1</v>
      </c>
      <c r="G4982" s="53">
        <f t="shared" si="3"/>
        <v>0.2343846648</v>
      </c>
    </row>
    <row r="4983">
      <c r="A4983" s="61">
        <v>1.515614745E9</v>
      </c>
      <c r="B4983" s="61">
        <v>1.0</v>
      </c>
      <c r="C4983" s="61">
        <v>1531.0</v>
      </c>
      <c r="D4983" s="57" t="s">
        <v>377</v>
      </c>
      <c r="E4983" s="62" t="str">
        <f t="shared" si="1"/>
        <v>Control</v>
      </c>
      <c r="F4983" s="53" t="str">
        <f t="shared" si="2"/>
        <v>Beijing_1</v>
      </c>
      <c r="G4983" s="53">
        <f t="shared" si="3"/>
        <v>0.08230896981</v>
      </c>
    </row>
    <row r="4984">
      <c r="A4984" s="61">
        <v>1.512083424E9</v>
      </c>
      <c r="B4984" s="61">
        <v>1.0</v>
      </c>
      <c r="C4984" s="61">
        <v>3060.0</v>
      </c>
      <c r="D4984" s="57" t="s">
        <v>377</v>
      </c>
      <c r="E4984" s="62" t="str">
        <f t="shared" si="1"/>
        <v>Control</v>
      </c>
      <c r="F4984" s="53" t="str">
        <f t="shared" si="2"/>
        <v>Beijing_1</v>
      </c>
      <c r="G4984" s="53">
        <f t="shared" si="3"/>
        <v>0.9536719295</v>
      </c>
    </row>
    <row r="4985">
      <c r="A4985" s="61">
        <v>1.511526825E9</v>
      </c>
      <c r="B4985" s="61">
        <v>1.0</v>
      </c>
      <c r="C4985" s="61">
        <v>2897.0</v>
      </c>
      <c r="D4985" s="57" t="s">
        <v>377</v>
      </c>
      <c r="E4985" s="62" t="str">
        <f t="shared" si="1"/>
        <v>Control</v>
      </c>
      <c r="F4985" s="53" t="str">
        <f t="shared" si="2"/>
        <v>Beijing_1</v>
      </c>
      <c r="G4985" s="53">
        <f t="shared" si="3"/>
        <v>0.6556616029</v>
      </c>
    </row>
    <row r="4986">
      <c r="A4986" s="61">
        <v>1.517976365E9</v>
      </c>
      <c r="B4986" s="61">
        <v>1.0</v>
      </c>
      <c r="C4986" s="61">
        <v>2627.0</v>
      </c>
      <c r="D4986" s="57" t="s">
        <v>377</v>
      </c>
      <c r="E4986" s="62" t="str">
        <f t="shared" si="1"/>
        <v>Control</v>
      </c>
      <c r="F4986" s="53" t="str">
        <f t="shared" si="2"/>
        <v>Beijing_1</v>
      </c>
      <c r="G4986" s="53">
        <f t="shared" si="3"/>
        <v>0.2776515213</v>
      </c>
    </row>
    <row r="4987">
      <c r="A4987" s="61">
        <v>1.516680399E9</v>
      </c>
      <c r="B4987" s="61">
        <v>1.0</v>
      </c>
      <c r="C4987" s="61">
        <v>3219.0</v>
      </c>
      <c r="D4987" s="57" t="s">
        <v>377</v>
      </c>
      <c r="E4987" s="62" t="str">
        <f t="shared" si="1"/>
        <v>Control</v>
      </c>
      <c r="F4987" s="53" t="str">
        <f t="shared" si="2"/>
        <v>Beijing_1</v>
      </c>
      <c r="G4987" s="53">
        <f t="shared" si="3"/>
        <v>0.8557532637</v>
      </c>
    </row>
    <row r="4988">
      <c r="A4988" s="61">
        <v>1.515534557E9</v>
      </c>
      <c r="B4988" s="61">
        <v>1.0</v>
      </c>
      <c r="C4988" s="61">
        <v>642.0</v>
      </c>
      <c r="D4988" s="57" t="s">
        <v>377</v>
      </c>
      <c r="E4988" s="62" t="str">
        <f t="shared" si="1"/>
        <v>Control</v>
      </c>
      <c r="F4988" s="53" t="str">
        <f t="shared" si="2"/>
        <v>Beijing_1</v>
      </c>
      <c r="G4988" s="53">
        <f t="shared" si="3"/>
        <v>0.04879936227</v>
      </c>
    </row>
    <row r="4989">
      <c r="A4989" s="61">
        <v>1.514682369E9</v>
      </c>
      <c r="B4989" s="61">
        <v>1.0</v>
      </c>
      <c r="C4989" s="61">
        <v>643.0</v>
      </c>
      <c r="D4989" s="57" t="s">
        <v>377</v>
      </c>
      <c r="E4989" s="62" t="str">
        <f t="shared" si="1"/>
        <v>Control</v>
      </c>
      <c r="F4989" s="53" t="str">
        <f t="shared" si="2"/>
        <v>Beijing_1</v>
      </c>
      <c r="G4989" s="53">
        <f t="shared" si="3"/>
        <v>0.892720523</v>
      </c>
    </row>
    <row r="4990">
      <c r="A4990" s="61">
        <v>1.512356095E9</v>
      </c>
      <c r="B4990" s="61">
        <v>1.0</v>
      </c>
      <c r="C4990" s="61">
        <v>1747.0</v>
      </c>
      <c r="D4990" s="57" t="s">
        <v>377</v>
      </c>
      <c r="E4990" s="62" t="str">
        <f t="shared" si="1"/>
        <v>Control</v>
      </c>
      <c r="F4990" s="53" t="str">
        <f t="shared" si="2"/>
        <v>Beijing_1</v>
      </c>
      <c r="G4990" s="53">
        <f t="shared" si="3"/>
        <v>0.9791815272</v>
      </c>
    </row>
    <row r="4991">
      <c r="A4991" s="61">
        <v>1.512248974E9</v>
      </c>
      <c r="B4991" s="61">
        <v>1.0</v>
      </c>
      <c r="C4991" s="61">
        <v>4335.0</v>
      </c>
      <c r="D4991" s="57" t="s">
        <v>377</v>
      </c>
      <c r="E4991" s="62" t="str">
        <f t="shared" si="1"/>
        <v>Control</v>
      </c>
      <c r="F4991" s="53" t="str">
        <f t="shared" si="2"/>
        <v>Beijing_1</v>
      </c>
      <c r="G4991" s="53">
        <f t="shared" si="3"/>
        <v>0.8924968071</v>
      </c>
    </row>
    <row r="4992">
      <c r="A4992" s="61">
        <v>1.513515815E9</v>
      </c>
      <c r="B4992" s="61">
        <v>1.0</v>
      </c>
      <c r="C4992" s="61">
        <v>3954.0</v>
      </c>
      <c r="D4992" s="57" t="s">
        <v>377</v>
      </c>
      <c r="E4992" s="62" t="str">
        <f t="shared" si="1"/>
        <v>Control</v>
      </c>
      <c r="F4992" s="53" t="str">
        <f t="shared" si="2"/>
        <v>Beijing_1</v>
      </c>
      <c r="G4992" s="53">
        <f t="shared" si="3"/>
        <v>0.6450199011</v>
      </c>
    </row>
    <row r="4993">
      <c r="A4993" s="61">
        <v>1.512790239E9</v>
      </c>
      <c r="B4993" s="61">
        <v>1.0</v>
      </c>
      <c r="C4993" s="61">
        <v>126.0</v>
      </c>
      <c r="D4993" s="57" t="s">
        <v>377</v>
      </c>
      <c r="E4993" s="62" t="str">
        <f t="shared" si="1"/>
        <v>Control</v>
      </c>
      <c r="F4993" s="53" t="str">
        <f t="shared" si="2"/>
        <v>Beijing_1</v>
      </c>
      <c r="G4993" s="53">
        <f t="shared" si="3"/>
        <v>0.5214877239</v>
      </c>
    </row>
    <row r="4994">
      <c r="A4994" s="61">
        <v>1.515184363E9</v>
      </c>
      <c r="B4994" s="61">
        <v>1.0</v>
      </c>
      <c r="C4994" s="61">
        <v>734.0</v>
      </c>
      <c r="D4994" s="57" t="s">
        <v>377</v>
      </c>
      <c r="E4994" s="62" t="str">
        <f t="shared" si="1"/>
        <v>Control</v>
      </c>
      <c r="F4994" s="53" t="str">
        <f t="shared" si="2"/>
        <v>Beijing_1</v>
      </c>
      <c r="G4994" s="53">
        <f t="shared" si="3"/>
        <v>0.5256857954</v>
      </c>
    </row>
    <row r="4995">
      <c r="A4995" s="61">
        <v>1.519752244E9</v>
      </c>
      <c r="B4995" s="61">
        <v>1.0</v>
      </c>
      <c r="C4995" s="61">
        <v>762.0</v>
      </c>
      <c r="D4995" s="57" t="s">
        <v>377</v>
      </c>
      <c r="E4995" s="62" t="str">
        <f t="shared" si="1"/>
        <v>Control</v>
      </c>
      <c r="F4995" s="53" t="str">
        <f t="shared" si="2"/>
        <v>Beijing_1</v>
      </c>
      <c r="G4995" s="53">
        <f t="shared" si="3"/>
        <v>0.2307907291</v>
      </c>
    </row>
    <row r="4996">
      <c r="A4996" s="61">
        <v>1.514279717E9</v>
      </c>
      <c r="B4996" s="61">
        <v>1.0</v>
      </c>
      <c r="C4996" s="61">
        <v>235.0</v>
      </c>
      <c r="D4996" s="57" t="s">
        <v>377</v>
      </c>
      <c r="E4996" s="62" t="str">
        <f t="shared" si="1"/>
        <v>Control</v>
      </c>
      <c r="F4996" s="53" t="str">
        <f t="shared" si="2"/>
        <v>Beijing_1</v>
      </c>
      <c r="G4996" s="53">
        <f t="shared" si="3"/>
        <v>0.09711543851</v>
      </c>
    </row>
    <row r="4997">
      <c r="A4997" s="61">
        <v>1.515858523E9</v>
      </c>
      <c r="B4997" s="61">
        <v>1.0</v>
      </c>
      <c r="C4997" s="61">
        <v>2587.0</v>
      </c>
      <c r="D4997" s="57" t="s">
        <v>377</v>
      </c>
      <c r="E4997" s="62" t="str">
        <f t="shared" si="1"/>
        <v>Control</v>
      </c>
      <c r="F4997" s="53" t="str">
        <f t="shared" si="2"/>
        <v>Beijing_1</v>
      </c>
      <c r="G4997" s="53">
        <f t="shared" si="3"/>
        <v>0.2534136312</v>
      </c>
    </row>
    <row r="4998">
      <c r="A4998" s="61">
        <v>1.511453416E9</v>
      </c>
      <c r="B4998" s="61">
        <v>1.0</v>
      </c>
      <c r="C4998" s="61">
        <v>1511.0</v>
      </c>
      <c r="D4998" s="57" t="s">
        <v>377</v>
      </c>
      <c r="E4998" s="62" t="str">
        <f t="shared" si="1"/>
        <v>Control</v>
      </c>
      <c r="F4998" s="53" t="str">
        <f t="shared" si="2"/>
        <v>Beijing_1</v>
      </c>
      <c r="G4998" s="53">
        <f t="shared" si="3"/>
        <v>0.1360530018</v>
      </c>
    </row>
    <row r="4999">
      <c r="A4999" s="61">
        <v>1.517061964E9</v>
      </c>
      <c r="B4999" s="61">
        <v>1.0</v>
      </c>
      <c r="C4999" s="61">
        <v>137.0</v>
      </c>
      <c r="D4999" s="57" t="s">
        <v>377</v>
      </c>
      <c r="E4999" s="62" t="str">
        <f t="shared" si="1"/>
        <v>Control</v>
      </c>
      <c r="F4999" s="53" t="str">
        <f t="shared" si="2"/>
        <v>Beijing_1</v>
      </c>
      <c r="G4999" s="53">
        <f t="shared" si="3"/>
        <v>0.6756488273</v>
      </c>
    </row>
    <row r="5000">
      <c r="A5000" s="61">
        <v>1.515874887E9</v>
      </c>
      <c r="B5000" s="61">
        <v>1.0</v>
      </c>
      <c r="C5000" s="61">
        <v>263.0</v>
      </c>
      <c r="D5000" s="57" t="s">
        <v>377</v>
      </c>
      <c r="E5000" s="62" t="str">
        <f t="shared" si="1"/>
        <v>Control</v>
      </c>
      <c r="F5000" s="53" t="str">
        <f t="shared" si="2"/>
        <v>Beijing_1</v>
      </c>
      <c r="G5000" s="53">
        <f t="shared" si="3"/>
        <v>0.6178338197</v>
      </c>
    </row>
    <row r="5001">
      <c r="A5001" s="61">
        <v>1.516024846E9</v>
      </c>
      <c r="B5001" s="61">
        <v>1.0</v>
      </c>
      <c r="C5001" s="61">
        <v>2833.0</v>
      </c>
      <c r="D5001" s="57" t="s">
        <v>377</v>
      </c>
      <c r="E5001" s="62" t="str">
        <f t="shared" si="1"/>
        <v>Control</v>
      </c>
      <c r="F5001" s="53" t="str">
        <f t="shared" si="2"/>
        <v>Beijing_1</v>
      </c>
      <c r="G5001" s="53">
        <f t="shared" si="3"/>
        <v>0.01168910192</v>
      </c>
    </row>
    <row r="5002">
      <c r="A5002" s="61">
        <v>1.516967883E9</v>
      </c>
      <c r="B5002" s="61">
        <v>1.0</v>
      </c>
      <c r="C5002" s="61">
        <v>183.0</v>
      </c>
      <c r="D5002" s="57" t="s">
        <v>377</v>
      </c>
      <c r="E5002" s="62" t="str">
        <f t="shared" si="1"/>
        <v>Control</v>
      </c>
      <c r="F5002" s="53" t="str">
        <f t="shared" si="2"/>
        <v>Beijing_1</v>
      </c>
      <c r="G5002" s="53">
        <f t="shared" si="3"/>
        <v>0.2218175675</v>
      </c>
    </row>
    <row r="5003">
      <c r="A5003" s="61">
        <v>1.517558615E9</v>
      </c>
      <c r="B5003" s="61">
        <v>1.0</v>
      </c>
      <c r="C5003" s="61">
        <v>1725.0</v>
      </c>
      <c r="D5003" s="57" t="s">
        <v>377</v>
      </c>
      <c r="E5003" s="62" t="str">
        <f t="shared" si="1"/>
        <v>Control</v>
      </c>
      <c r="F5003" s="53" t="str">
        <f t="shared" si="2"/>
        <v>Beijing_1</v>
      </c>
      <c r="G5003" s="53">
        <f t="shared" si="3"/>
        <v>0.3842351349</v>
      </c>
    </row>
    <row r="5004">
      <c r="A5004" s="61">
        <v>1.519112278E9</v>
      </c>
      <c r="B5004" s="61">
        <v>1.0</v>
      </c>
      <c r="C5004" s="61">
        <v>793.0</v>
      </c>
      <c r="D5004" s="57" t="s">
        <v>377</v>
      </c>
      <c r="E5004" s="62" t="str">
        <f t="shared" si="1"/>
        <v>Control</v>
      </c>
      <c r="F5004" s="53" t="str">
        <f t="shared" si="2"/>
        <v>Beijing_1</v>
      </c>
      <c r="G5004" s="53">
        <f t="shared" si="3"/>
        <v>0.7733891316</v>
      </c>
    </row>
    <row r="5005">
      <c r="A5005" s="61">
        <v>1.516321157E9</v>
      </c>
      <c r="B5005" s="61">
        <v>1.0</v>
      </c>
      <c r="C5005" s="61">
        <v>1642.0</v>
      </c>
      <c r="D5005" s="57" t="s">
        <v>377</v>
      </c>
      <c r="E5005" s="62" t="str">
        <f t="shared" si="1"/>
        <v>Control</v>
      </c>
      <c r="F5005" s="53" t="str">
        <f t="shared" si="2"/>
        <v>Beijing_1</v>
      </c>
      <c r="G5005" s="53">
        <f t="shared" si="3"/>
        <v>0.3768764433</v>
      </c>
    </row>
    <row r="5006">
      <c r="A5006" s="61">
        <v>1.511427676E9</v>
      </c>
      <c r="B5006" s="61">
        <v>1.0</v>
      </c>
      <c r="C5006" s="61">
        <v>1853.0</v>
      </c>
      <c r="D5006" s="57" t="s">
        <v>377</v>
      </c>
      <c r="E5006" s="62" t="str">
        <f t="shared" si="1"/>
        <v>Control</v>
      </c>
      <c r="F5006" s="53" t="str">
        <f t="shared" si="2"/>
        <v>Beijing_1</v>
      </c>
      <c r="G5006" s="53">
        <f t="shared" si="3"/>
        <v>0.431108962</v>
      </c>
    </row>
    <row r="5007">
      <c r="A5007" s="61">
        <v>1.517330293E9</v>
      </c>
      <c r="B5007" s="61">
        <v>1.0</v>
      </c>
      <c r="C5007" s="61">
        <v>1617.0</v>
      </c>
      <c r="D5007" s="57" t="s">
        <v>377</v>
      </c>
      <c r="E5007" s="62" t="str">
        <f t="shared" si="1"/>
        <v>Control</v>
      </c>
      <c r="F5007" s="53" t="str">
        <f t="shared" si="2"/>
        <v>Beijing_1</v>
      </c>
      <c r="G5007" s="53">
        <f t="shared" si="3"/>
        <v>0.9281850214</v>
      </c>
    </row>
    <row r="5008">
      <c r="A5008" s="61">
        <v>1.519702897E9</v>
      </c>
      <c r="B5008" s="61">
        <v>1.0</v>
      </c>
      <c r="C5008" s="61">
        <v>1043.0</v>
      </c>
      <c r="D5008" s="57" t="s">
        <v>377</v>
      </c>
      <c r="E5008" s="62" t="str">
        <f t="shared" si="1"/>
        <v>Control</v>
      </c>
      <c r="F5008" s="53" t="str">
        <f t="shared" si="2"/>
        <v>Beijing_1</v>
      </c>
      <c r="G5008" s="53">
        <f t="shared" si="3"/>
        <v>0.006684261682</v>
      </c>
    </row>
    <row r="5009">
      <c r="A5009" s="61">
        <v>1.511813946E9</v>
      </c>
      <c r="B5009" s="61">
        <v>1.0</v>
      </c>
      <c r="C5009" s="61">
        <v>2247.0</v>
      </c>
      <c r="D5009" s="57" t="s">
        <v>377</v>
      </c>
      <c r="E5009" s="62" t="str">
        <f t="shared" si="1"/>
        <v>Control</v>
      </c>
      <c r="F5009" s="53" t="str">
        <f t="shared" si="2"/>
        <v>Beijing_1</v>
      </c>
      <c r="G5009" s="53">
        <f t="shared" si="3"/>
        <v>0.9126262001</v>
      </c>
    </row>
    <row r="5010">
      <c r="A5010" s="61">
        <v>1.515855456E9</v>
      </c>
      <c r="B5010" s="61">
        <v>1.0</v>
      </c>
      <c r="C5010" s="61">
        <v>479.0</v>
      </c>
      <c r="D5010" s="57" t="s">
        <v>377</v>
      </c>
      <c r="E5010" s="62" t="str">
        <f t="shared" si="1"/>
        <v>Control</v>
      </c>
      <c r="F5010" s="53" t="str">
        <f t="shared" si="2"/>
        <v>Beijing_1</v>
      </c>
      <c r="G5010" s="53">
        <f t="shared" si="3"/>
        <v>0.1216447862</v>
      </c>
    </row>
    <row r="5011">
      <c r="A5011" s="61">
        <v>1.516936257E9</v>
      </c>
      <c r="B5011" s="61">
        <v>1.0</v>
      </c>
      <c r="C5011" s="61">
        <v>773.0</v>
      </c>
      <c r="D5011" s="57" t="s">
        <v>377</v>
      </c>
      <c r="E5011" s="62" t="str">
        <f t="shared" si="1"/>
        <v>Control</v>
      </c>
      <c r="F5011" s="53" t="str">
        <f t="shared" si="2"/>
        <v>Beijing_1</v>
      </c>
      <c r="G5011" s="53">
        <f t="shared" si="3"/>
        <v>0.7575729591</v>
      </c>
    </row>
    <row r="5012">
      <c r="A5012" s="61">
        <v>1.511594874E9</v>
      </c>
      <c r="B5012" s="61">
        <v>1.0</v>
      </c>
      <c r="C5012" s="61">
        <v>1733.0</v>
      </c>
      <c r="D5012" s="57" t="s">
        <v>377</v>
      </c>
      <c r="E5012" s="62" t="str">
        <f t="shared" si="1"/>
        <v>Control</v>
      </c>
      <c r="F5012" s="53" t="str">
        <f t="shared" si="2"/>
        <v>Beijing_1</v>
      </c>
      <c r="G5012" s="53">
        <f t="shared" si="3"/>
        <v>0.5487599936</v>
      </c>
    </row>
    <row r="5013">
      <c r="A5013" s="61">
        <v>1.517579637E9</v>
      </c>
      <c r="B5013" s="61">
        <v>1.0</v>
      </c>
      <c r="C5013" s="61">
        <v>121.0</v>
      </c>
      <c r="D5013" s="57" t="s">
        <v>377</v>
      </c>
      <c r="E5013" s="62" t="str">
        <f t="shared" si="1"/>
        <v>Control</v>
      </c>
      <c r="F5013" s="53" t="str">
        <f t="shared" si="2"/>
        <v>Beijing_1</v>
      </c>
      <c r="G5013" s="53">
        <f t="shared" si="3"/>
        <v>0.1150408726</v>
      </c>
    </row>
    <row r="5014">
      <c r="A5014" s="61">
        <v>1.514932139E9</v>
      </c>
      <c r="B5014" s="61">
        <v>1.0</v>
      </c>
      <c r="C5014" s="61">
        <v>1678.0</v>
      </c>
      <c r="D5014" s="57" t="s">
        <v>377</v>
      </c>
      <c r="E5014" s="62" t="str">
        <f t="shared" si="1"/>
        <v>Control</v>
      </c>
      <c r="F5014" s="53" t="str">
        <f t="shared" si="2"/>
        <v>Beijing_1</v>
      </c>
      <c r="G5014" s="53">
        <f t="shared" si="3"/>
        <v>0.8522755482</v>
      </c>
    </row>
    <row r="5015">
      <c r="A5015" s="61">
        <v>1.512456547E9</v>
      </c>
      <c r="B5015" s="61">
        <v>1.0</v>
      </c>
      <c r="C5015" s="61">
        <v>1774.0</v>
      </c>
      <c r="D5015" s="57" t="s">
        <v>377</v>
      </c>
      <c r="E5015" s="62" t="str">
        <f t="shared" si="1"/>
        <v>Control</v>
      </c>
      <c r="F5015" s="53" t="str">
        <f t="shared" si="2"/>
        <v>Beijing_1</v>
      </c>
      <c r="G5015" s="53">
        <f t="shared" si="3"/>
        <v>0.1054976915</v>
      </c>
    </row>
    <row r="5016">
      <c r="A5016" s="61">
        <v>1.519161759E9</v>
      </c>
      <c r="B5016" s="61">
        <v>1.0</v>
      </c>
      <c r="C5016" s="61">
        <v>2045.0</v>
      </c>
      <c r="D5016" s="57" t="s">
        <v>377</v>
      </c>
      <c r="E5016" s="62" t="str">
        <f t="shared" si="1"/>
        <v>Control</v>
      </c>
      <c r="F5016" s="53" t="str">
        <f t="shared" si="2"/>
        <v>Beijing_1</v>
      </c>
      <c r="G5016" s="53">
        <f t="shared" si="3"/>
        <v>0.5760450943</v>
      </c>
    </row>
    <row r="5017">
      <c r="A5017" s="61">
        <v>1.518626709E9</v>
      </c>
      <c r="B5017" s="61">
        <v>1.0</v>
      </c>
      <c r="C5017" s="61">
        <v>1337.0</v>
      </c>
      <c r="D5017" s="57" t="s">
        <v>377</v>
      </c>
      <c r="E5017" s="62" t="str">
        <f t="shared" si="1"/>
        <v>Control</v>
      </c>
      <c r="F5017" s="53" t="str">
        <f t="shared" si="2"/>
        <v>Beijing_1</v>
      </c>
      <c r="G5017" s="53">
        <f t="shared" si="3"/>
        <v>0.4216287939</v>
      </c>
    </row>
    <row r="5018">
      <c r="A5018" s="61">
        <v>1.516683854E9</v>
      </c>
      <c r="B5018" s="61">
        <v>1.0</v>
      </c>
      <c r="C5018" s="61">
        <v>3464.0</v>
      </c>
      <c r="D5018" s="57" t="s">
        <v>377</v>
      </c>
      <c r="E5018" s="62" t="str">
        <f t="shared" si="1"/>
        <v>Control</v>
      </c>
      <c r="F5018" s="53" t="str">
        <f t="shared" si="2"/>
        <v>Beijing_1</v>
      </c>
      <c r="G5018" s="53">
        <f t="shared" si="3"/>
        <v>0.6827847981</v>
      </c>
    </row>
    <row r="5019">
      <c r="A5019" s="61">
        <v>1.512567715E9</v>
      </c>
      <c r="B5019" s="61">
        <v>1.0</v>
      </c>
      <c r="C5019" s="61">
        <v>1042.0</v>
      </c>
      <c r="D5019" s="57" t="s">
        <v>377</v>
      </c>
      <c r="E5019" s="62" t="str">
        <f t="shared" si="1"/>
        <v>Control</v>
      </c>
      <c r="F5019" s="53" t="str">
        <f t="shared" si="2"/>
        <v>Beijing_1</v>
      </c>
      <c r="G5019" s="53">
        <f t="shared" si="3"/>
        <v>0.8927639239</v>
      </c>
    </row>
    <row r="5020">
      <c r="A5020" s="61">
        <v>1.516125539E9</v>
      </c>
      <c r="B5020" s="61">
        <v>1.0</v>
      </c>
      <c r="C5020" s="61">
        <v>500.0</v>
      </c>
      <c r="D5020" s="57" t="s">
        <v>377</v>
      </c>
      <c r="E5020" s="62" t="str">
        <f t="shared" si="1"/>
        <v>Control</v>
      </c>
      <c r="F5020" s="53" t="str">
        <f t="shared" si="2"/>
        <v>Beijing_1</v>
      </c>
      <c r="G5020" s="53">
        <f t="shared" si="3"/>
        <v>0.6243021482</v>
      </c>
    </row>
    <row r="5021">
      <c r="A5021" s="61">
        <v>1.515831649E9</v>
      </c>
      <c r="B5021" s="61">
        <v>1.0</v>
      </c>
      <c r="C5021" s="61">
        <v>1124.0</v>
      </c>
      <c r="D5021" s="57" t="s">
        <v>377</v>
      </c>
      <c r="E5021" s="62" t="str">
        <f t="shared" si="1"/>
        <v>Control</v>
      </c>
      <c r="F5021" s="53" t="str">
        <f t="shared" si="2"/>
        <v>Beijing_1</v>
      </c>
      <c r="G5021" s="53">
        <f t="shared" si="3"/>
        <v>0.314424906</v>
      </c>
    </row>
    <row r="5022">
      <c r="A5022" s="61">
        <v>1.515969195E9</v>
      </c>
      <c r="B5022" s="61">
        <v>1.0</v>
      </c>
      <c r="C5022" s="61">
        <v>1601.0</v>
      </c>
      <c r="D5022" s="57" t="s">
        <v>377</v>
      </c>
      <c r="E5022" s="62" t="str">
        <f t="shared" si="1"/>
        <v>Control</v>
      </c>
      <c r="F5022" s="53" t="str">
        <f t="shared" si="2"/>
        <v>Beijing_1</v>
      </c>
      <c r="G5022" s="53">
        <f t="shared" si="3"/>
        <v>0.4280931412</v>
      </c>
    </row>
    <row r="5023">
      <c r="A5023" s="61">
        <v>1.513676639E9</v>
      </c>
      <c r="B5023" s="61">
        <v>1.0</v>
      </c>
      <c r="C5023" s="61">
        <v>1328.0</v>
      </c>
      <c r="D5023" s="57" t="s">
        <v>377</v>
      </c>
      <c r="E5023" s="62" t="str">
        <f t="shared" si="1"/>
        <v>Control</v>
      </c>
      <c r="F5023" s="53" t="str">
        <f t="shared" si="2"/>
        <v>Beijing_1</v>
      </c>
      <c r="G5023" s="53">
        <f t="shared" si="3"/>
        <v>0.1188967731</v>
      </c>
    </row>
    <row r="5024">
      <c r="A5024" s="61">
        <v>1.512235335E9</v>
      </c>
      <c r="B5024" s="61">
        <v>1.0</v>
      </c>
      <c r="C5024" s="61">
        <v>711.0</v>
      </c>
      <c r="D5024" s="57" t="s">
        <v>377</v>
      </c>
      <c r="E5024" s="62" t="str">
        <f t="shared" si="1"/>
        <v>Control</v>
      </c>
      <c r="F5024" s="53" t="str">
        <f t="shared" si="2"/>
        <v>Beijing_1</v>
      </c>
      <c r="G5024" s="53">
        <f t="shared" si="3"/>
        <v>0.07973421713</v>
      </c>
    </row>
    <row r="5025">
      <c r="A5025" s="61">
        <v>1.517393139E9</v>
      </c>
      <c r="B5025" s="61">
        <v>1.0</v>
      </c>
      <c r="C5025" s="61">
        <v>4386.0</v>
      </c>
      <c r="D5025" s="57" t="s">
        <v>377</v>
      </c>
      <c r="E5025" s="62" t="str">
        <f t="shared" si="1"/>
        <v>Control</v>
      </c>
      <c r="F5025" s="53" t="str">
        <f t="shared" si="2"/>
        <v>Beijing_1</v>
      </c>
      <c r="G5025" s="53">
        <f t="shared" si="3"/>
        <v>0.05673742515</v>
      </c>
    </row>
    <row r="5026">
      <c r="A5026" s="61">
        <v>1.515878573E9</v>
      </c>
      <c r="B5026" s="61">
        <v>1.0</v>
      </c>
      <c r="C5026" s="61">
        <v>1824.0</v>
      </c>
      <c r="D5026" s="57" t="s">
        <v>377</v>
      </c>
      <c r="E5026" s="62" t="str">
        <f t="shared" si="1"/>
        <v>Control</v>
      </c>
      <c r="F5026" s="53" t="str">
        <f t="shared" si="2"/>
        <v>Beijing_1</v>
      </c>
      <c r="G5026" s="53">
        <f t="shared" si="3"/>
        <v>0.5257098784</v>
      </c>
    </row>
    <row r="5027">
      <c r="A5027" s="61">
        <v>1.512714827E9</v>
      </c>
      <c r="B5027" s="61">
        <v>1.0</v>
      </c>
      <c r="C5027" s="61">
        <v>726.0</v>
      </c>
      <c r="D5027" s="57" t="s">
        <v>377</v>
      </c>
      <c r="E5027" s="62" t="str">
        <f t="shared" si="1"/>
        <v>Control</v>
      </c>
      <c r="F5027" s="53" t="str">
        <f t="shared" si="2"/>
        <v>Beijing_1</v>
      </c>
      <c r="G5027" s="53">
        <f t="shared" si="3"/>
        <v>0.5587335022</v>
      </c>
    </row>
    <row r="5028">
      <c r="A5028" s="61">
        <v>1.513667386E9</v>
      </c>
      <c r="B5028" s="61">
        <v>1.0</v>
      </c>
      <c r="C5028" s="61">
        <v>1865.0</v>
      </c>
      <c r="D5028" s="57" t="s">
        <v>377</v>
      </c>
      <c r="E5028" s="62" t="str">
        <f t="shared" si="1"/>
        <v>Control</v>
      </c>
      <c r="F5028" s="53" t="str">
        <f t="shared" si="2"/>
        <v>Beijing_1</v>
      </c>
      <c r="G5028" s="53">
        <f t="shared" si="3"/>
        <v>0.03353772263</v>
      </c>
    </row>
    <row r="5029">
      <c r="A5029" s="61">
        <v>1.518617339E9</v>
      </c>
      <c r="B5029" s="61">
        <v>1.0</v>
      </c>
      <c r="C5029" s="61">
        <v>4865.0</v>
      </c>
      <c r="D5029" s="57" t="s">
        <v>377</v>
      </c>
      <c r="E5029" s="62" t="str">
        <f t="shared" si="1"/>
        <v>Control</v>
      </c>
      <c r="F5029" s="53" t="str">
        <f t="shared" si="2"/>
        <v>Beijing_1</v>
      </c>
      <c r="G5029" s="53">
        <f t="shared" si="3"/>
        <v>0.0141125516</v>
      </c>
    </row>
    <row r="5030">
      <c r="A5030" s="61">
        <v>1.511958386E9</v>
      </c>
      <c r="B5030" s="61">
        <v>1.0</v>
      </c>
      <c r="C5030" s="61">
        <v>5228.0</v>
      </c>
      <c r="D5030" s="57" t="s">
        <v>377</v>
      </c>
      <c r="E5030" s="62" t="str">
        <f t="shared" si="1"/>
        <v>Control</v>
      </c>
      <c r="F5030" s="53" t="str">
        <f t="shared" si="2"/>
        <v>Beijing_1</v>
      </c>
      <c r="G5030" s="53">
        <f t="shared" si="3"/>
        <v>0.8442221315</v>
      </c>
    </row>
    <row r="5031">
      <c r="A5031" s="61">
        <v>1.518126158E9</v>
      </c>
      <c r="B5031" s="61">
        <v>1.0</v>
      </c>
      <c r="C5031" s="61">
        <v>3419.0</v>
      </c>
      <c r="D5031" s="57" t="s">
        <v>377</v>
      </c>
      <c r="E5031" s="62" t="str">
        <f t="shared" si="1"/>
        <v>Control</v>
      </c>
      <c r="F5031" s="53" t="str">
        <f t="shared" si="2"/>
        <v>Beijing_1</v>
      </c>
      <c r="G5031" s="53">
        <f t="shared" si="3"/>
        <v>0.3230948194</v>
      </c>
    </row>
    <row r="5032">
      <c r="A5032" s="61">
        <v>1.517285883E9</v>
      </c>
      <c r="B5032" s="61">
        <v>1.0</v>
      </c>
      <c r="C5032" s="61">
        <v>1530.0</v>
      </c>
      <c r="D5032" s="57" t="s">
        <v>377</v>
      </c>
      <c r="E5032" s="62" t="str">
        <f t="shared" si="1"/>
        <v>Control</v>
      </c>
      <c r="F5032" s="53" t="str">
        <f t="shared" si="2"/>
        <v>Beijing_1</v>
      </c>
      <c r="G5032" s="53">
        <f t="shared" si="3"/>
        <v>0.9082573002</v>
      </c>
    </row>
    <row r="5033">
      <c r="A5033" s="61">
        <v>1.518933979E9</v>
      </c>
      <c r="B5033" s="61">
        <v>1.0</v>
      </c>
      <c r="C5033" s="61">
        <v>1211.0</v>
      </c>
      <c r="D5033" s="57" t="s">
        <v>377</v>
      </c>
      <c r="E5033" s="62" t="str">
        <f t="shared" si="1"/>
        <v>Control</v>
      </c>
      <c r="F5033" s="53" t="str">
        <f t="shared" si="2"/>
        <v>Beijing_1</v>
      </c>
      <c r="G5033" s="53">
        <f t="shared" si="3"/>
        <v>0.8274921129</v>
      </c>
    </row>
    <row r="5034">
      <c r="A5034" s="61">
        <v>1.515552498E9</v>
      </c>
      <c r="B5034" s="61">
        <v>1.0</v>
      </c>
      <c r="C5034" s="61">
        <v>2771.0</v>
      </c>
      <c r="D5034" s="57" t="s">
        <v>377</v>
      </c>
      <c r="E5034" s="62" t="str">
        <f t="shared" si="1"/>
        <v>Control</v>
      </c>
      <c r="F5034" s="53" t="str">
        <f t="shared" si="2"/>
        <v>Beijing_1</v>
      </c>
      <c r="G5034" s="53">
        <f t="shared" si="3"/>
        <v>0.5858056618</v>
      </c>
    </row>
    <row r="5035">
      <c r="A5035" s="61">
        <v>1.516249986E9</v>
      </c>
      <c r="B5035" s="61">
        <v>1.0</v>
      </c>
      <c r="C5035" s="61">
        <v>523.0</v>
      </c>
      <c r="D5035" s="57" t="s">
        <v>377</v>
      </c>
      <c r="E5035" s="62" t="str">
        <f t="shared" si="1"/>
        <v>Control</v>
      </c>
      <c r="F5035" s="53" t="str">
        <f t="shared" si="2"/>
        <v>Beijing_1</v>
      </c>
      <c r="G5035" s="53">
        <f t="shared" si="3"/>
        <v>0.9875455541</v>
      </c>
    </row>
    <row r="5036">
      <c r="A5036" s="61">
        <v>1.514925409E9</v>
      </c>
      <c r="B5036" s="61">
        <v>1.0</v>
      </c>
      <c r="C5036" s="61">
        <v>2257.0</v>
      </c>
      <c r="D5036" s="57" t="s">
        <v>377</v>
      </c>
      <c r="E5036" s="62" t="str">
        <f t="shared" si="1"/>
        <v>Control</v>
      </c>
      <c r="F5036" s="53" t="str">
        <f t="shared" si="2"/>
        <v>Beijing_1</v>
      </c>
      <c r="G5036" s="53">
        <f t="shared" si="3"/>
        <v>0.0426185738</v>
      </c>
    </row>
    <row r="5037">
      <c r="A5037" s="61">
        <v>1.518025487E9</v>
      </c>
      <c r="B5037" s="61">
        <v>1.0</v>
      </c>
      <c r="C5037" s="61">
        <v>651.0</v>
      </c>
      <c r="D5037" s="57" t="s">
        <v>377</v>
      </c>
      <c r="E5037" s="62" t="str">
        <f t="shared" si="1"/>
        <v>Control</v>
      </c>
      <c r="F5037" s="53" t="str">
        <f t="shared" si="2"/>
        <v>Beijing_1</v>
      </c>
      <c r="G5037" s="53">
        <f t="shared" si="3"/>
        <v>0.9301716658</v>
      </c>
    </row>
    <row r="5038">
      <c r="A5038" s="61">
        <v>1.519469228E9</v>
      </c>
      <c r="B5038" s="61">
        <v>1.0</v>
      </c>
      <c r="C5038" s="61">
        <v>657.0</v>
      </c>
      <c r="D5038" s="57" t="s">
        <v>377</v>
      </c>
      <c r="E5038" s="62" t="str">
        <f t="shared" si="1"/>
        <v>Control</v>
      </c>
      <c r="F5038" s="53" t="str">
        <f t="shared" si="2"/>
        <v>Beijing_1</v>
      </c>
      <c r="G5038" s="53">
        <f t="shared" si="3"/>
        <v>0.4171872511</v>
      </c>
    </row>
    <row r="5039">
      <c r="A5039" s="61">
        <v>1.517626787E9</v>
      </c>
      <c r="B5039" s="61">
        <v>1.0</v>
      </c>
      <c r="C5039" s="61">
        <v>181.0</v>
      </c>
      <c r="D5039" s="57" t="s">
        <v>377</v>
      </c>
      <c r="E5039" s="62" t="str">
        <f t="shared" si="1"/>
        <v>Control</v>
      </c>
      <c r="F5039" s="53" t="str">
        <f t="shared" si="2"/>
        <v>Beijing_1</v>
      </c>
      <c r="G5039" s="53">
        <f t="shared" si="3"/>
        <v>0.5450127338</v>
      </c>
    </row>
    <row r="5040">
      <c r="A5040" s="61">
        <v>1.515496577E9</v>
      </c>
      <c r="B5040" s="61">
        <v>1.0</v>
      </c>
      <c r="C5040" s="61">
        <v>648.0</v>
      </c>
      <c r="D5040" s="57" t="s">
        <v>377</v>
      </c>
      <c r="E5040" s="62" t="str">
        <f t="shared" si="1"/>
        <v>Control</v>
      </c>
      <c r="F5040" s="53" t="str">
        <f t="shared" si="2"/>
        <v>Beijing_1</v>
      </c>
      <c r="G5040" s="53">
        <f t="shared" si="3"/>
        <v>0.856085378</v>
      </c>
    </row>
    <row r="5041">
      <c r="A5041" s="61">
        <v>1.516318728E9</v>
      </c>
      <c r="B5041" s="61">
        <v>1.0</v>
      </c>
      <c r="C5041" s="61">
        <v>966.0</v>
      </c>
      <c r="D5041" s="57" t="s">
        <v>377</v>
      </c>
      <c r="E5041" s="62" t="str">
        <f t="shared" si="1"/>
        <v>Control</v>
      </c>
      <c r="F5041" s="53" t="str">
        <f t="shared" si="2"/>
        <v>Beijing_1</v>
      </c>
      <c r="G5041" s="53">
        <f t="shared" si="3"/>
        <v>0.0300497309</v>
      </c>
    </row>
    <row r="5042">
      <c r="A5042" s="61">
        <v>1.515193423E9</v>
      </c>
      <c r="B5042" s="61">
        <v>1.0</v>
      </c>
      <c r="C5042" s="61">
        <v>110.0</v>
      </c>
      <c r="D5042" s="57" t="s">
        <v>377</v>
      </c>
      <c r="E5042" s="62" t="str">
        <f t="shared" si="1"/>
        <v>Control</v>
      </c>
      <c r="F5042" s="53" t="str">
        <f t="shared" si="2"/>
        <v>Beijing_1</v>
      </c>
      <c r="G5042" s="53">
        <f t="shared" si="3"/>
        <v>0.1011843295</v>
      </c>
    </row>
    <row r="5043">
      <c r="A5043" s="61">
        <v>1.513964643E9</v>
      </c>
      <c r="B5043" s="61">
        <v>1.0</v>
      </c>
      <c r="C5043" s="61">
        <v>631.0</v>
      </c>
      <c r="D5043" s="57" t="s">
        <v>377</v>
      </c>
      <c r="E5043" s="62" t="str">
        <f t="shared" si="1"/>
        <v>Control</v>
      </c>
      <c r="F5043" s="53" t="str">
        <f t="shared" si="2"/>
        <v>Beijing_1</v>
      </c>
      <c r="G5043" s="53">
        <f t="shared" si="3"/>
        <v>0.3960364946</v>
      </c>
    </row>
    <row r="5044">
      <c r="A5044" s="61">
        <v>1.515103114E9</v>
      </c>
      <c r="B5044" s="61">
        <v>1.0</v>
      </c>
      <c r="C5044" s="61">
        <v>3809.0</v>
      </c>
      <c r="D5044" s="57" t="s">
        <v>377</v>
      </c>
      <c r="E5044" s="62" t="str">
        <f t="shared" si="1"/>
        <v>Control</v>
      </c>
      <c r="F5044" s="53" t="str">
        <f t="shared" si="2"/>
        <v>Beijing_1</v>
      </c>
      <c r="G5044" s="53">
        <f t="shared" si="3"/>
        <v>0.3052077667</v>
      </c>
    </row>
    <row r="5045">
      <c r="A5045" s="61">
        <v>1.518968484E9</v>
      </c>
      <c r="B5045" s="61">
        <v>1.0</v>
      </c>
      <c r="C5045" s="61">
        <v>567.0</v>
      </c>
      <c r="D5045" s="57" t="s">
        <v>377</v>
      </c>
      <c r="E5045" s="62" t="str">
        <f t="shared" si="1"/>
        <v>Control</v>
      </c>
      <c r="F5045" s="53" t="str">
        <f t="shared" si="2"/>
        <v>Beijing_1</v>
      </c>
      <c r="G5045" s="53">
        <f t="shared" si="3"/>
        <v>0.2147912037</v>
      </c>
    </row>
    <row r="5046">
      <c r="A5046" s="61">
        <v>1.516029923E9</v>
      </c>
      <c r="B5046" s="61">
        <v>1.0</v>
      </c>
      <c r="C5046" s="61">
        <v>149.0</v>
      </c>
      <c r="D5046" s="57" t="s">
        <v>377</v>
      </c>
      <c r="E5046" s="62" t="str">
        <f t="shared" si="1"/>
        <v>Control</v>
      </c>
      <c r="F5046" s="53" t="str">
        <f t="shared" si="2"/>
        <v>Beijing_1</v>
      </c>
      <c r="G5046" s="53">
        <f t="shared" si="3"/>
        <v>0.1948919258</v>
      </c>
    </row>
    <row r="5047">
      <c r="A5047" s="61">
        <v>1.513682207E9</v>
      </c>
      <c r="B5047" s="61">
        <v>1.0</v>
      </c>
      <c r="C5047" s="61">
        <v>249.0</v>
      </c>
      <c r="D5047" s="57" t="s">
        <v>377</v>
      </c>
      <c r="E5047" s="62" t="str">
        <f t="shared" si="1"/>
        <v>Control</v>
      </c>
      <c r="F5047" s="53" t="str">
        <f t="shared" si="2"/>
        <v>Beijing_1</v>
      </c>
      <c r="G5047" s="53">
        <f t="shared" si="3"/>
        <v>0.9546875339</v>
      </c>
    </row>
    <row r="5048">
      <c r="A5048" s="61">
        <v>1.518279969E9</v>
      </c>
      <c r="B5048" s="61">
        <v>1.0</v>
      </c>
      <c r="C5048" s="61">
        <v>1647.0</v>
      </c>
      <c r="D5048" s="57" t="s">
        <v>377</v>
      </c>
      <c r="E5048" s="62" t="str">
        <f t="shared" si="1"/>
        <v>Control</v>
      </c>
      <c r="F5048" s="53" t="str">
        <f t="shared" si="2"/>
        <v>Beijing_1</v>
      </c>
      <c r="G5048" s="53">
        <f t="shared" si="3"/>
        <v>0.09089803952</v>
      </c>
    </row>
    <row r="5049">
      <c r="A5049" s="61">
        <v>1.518691497E9</v>
      </c>
      <c r="B5049" s="61">
        <v>1.0</v>
      </c>
      <c r="C5049" s="61">
        <v>2549.0</v>
      </c>
      <c r="D5049" s="57" t="s">
        <v>377</v>
      </c>
      <c r="E5049" s="62" t="str">
        <f t="shared" si="1"/>
        <v>Control</v>
      </c>
      <c r="F5049" s="53" t="str">
        <f t="shared" si="2"/>
        <v>Beijing_1</v>
      </c>
      <c r="G5049" s="53">
        <f t="shared" si="3"/>
        <v>0.2799113133</v>
      </c>
    </row>
    <row r="5050">
      <c r="A5050" s="61">
        <v>1.512979657E9</v>
      </c>
      <c r="B5050" s="61">
        <v>1.0</v>
      </c>
      <c r="C5050" s="61">
        <v>112.0</v>
      </c>
      <c r="D5050" s="57" t="s">
        <v>377</v>
      </c>
      <c r="E5050" s="62" t="str">
        <f t="shared" si="1"/>
        <v>Control</v>
      </c>
      <c r="F5050" s="53" t="str">
        <f t="shared" si="2"/>
        <v>Beijing_1</v>
      </c>
      <c r="G5050" s="53">
        <f t="shared" si="3"/>
        <v>0.8307831185</v>
      </c>
    </row>
    <row r="5051">
      <c r="A5051" s="61">
        <v>1.512621933E9</v>
      </c>
      <c r="B5051" s="61">
        <v>1.0</v>
      </c>
      <c r="C5051" s="61">
        <v>366.0</v>
      </c>
      <c r="D5051" s="57" t="s">
        <v>377</v>
      </c>
      <c r="E5051" s="62" t="str">
        <f t="shared" si="1"/>
        <v>Control</v>
      </c>
      <c r="F5051" s="53" t="str">
        <f t="shared" si="2"/>
        <v>Beijing_1</v>
      </c>
      <c r="G5051" s="53">
        <f t="shared" si="3"/>
        <v>0.2186920104</v>
      </c>
    </row>
    <row r="5052">
      <c r="A5052" s="61">
        <v>1.516185618E9</v>
      </c>
      <c r="B5052" s="61">
        <v>1.0</v>
      </c>
      <c r="C5052" s="61">
        <v>4843.0</v>
      </c>
      <c r="D5052" s="57" t="s">
        <v>377</v>
      </c>
      <c r="E5052" s="62" t="str">
        <f t="shared" si="1"/>
        <v>Control</v>
      </c>
      <c r="F5052" s="53" t="str">
        <f t="shared" si="2"/>
        <v>Beijing_1</v>
      </c>
      <c r="G5052" s="53">
        <f t="shared" si="3"/>
        <v>0.4790919952</v>
      </c>
    </row>
    <row r="5053">
      <c r="A5053" s="61">
        <v>1.513418598E9</v>
      </c>
      <c r="B5053" s="61">
        <v>1.0</v>
      </c>
      <c r="C5053" s="61">
        <v>1003.0</v>
      </c>
      <c r="D5053" s="57" t="s">
        <v>377</v>
      </c>
      <c r="E5053" s="62" t="str">
        <f t="shared" si="1"/>
        <v>Control</v>
      </c>
      <c r="F5053" s="53" t="str">
        <f t="shared" si="2"/>
        <v>Beijing_1</v>
      </c>
      <c r="G5053" s="53">
        <f t="shared" si="3"/>
        <v>0.7284188144</v>
      </c>
    </row>
    <row r="5054">
      <c r="A5054" s="61">
        <v>1.512163279E9</v>
      </c>
      <c r="B5054" s="61">
        <v>1.0</v>
      </c>
      <c r="C5054" s="61">
        <v>1374.0</v>
      </c>
      <c r="D5054" s="57" t="s">
        <v>377</v>
      </c>
      <c r="E5054" s="62" t="str">
        <f t="shared" si="1"/>
        <v>Control</v>
      </c>
      <c r="F5054" s="53" t="str">
        <f t="shared" si="2"/>
        <v>Beijing_1</v>
      </c>
      <c r="G5054" s="53">
        <f t="shared" si="3"/>
        <v>0.2034340634</v>
      </c>
    </row>
    <row r="5055">
      <c r="A5055" s="61">
        <v>1.516979124E9</v>
      </c>
      <c r="B5055" s="61">
        <v>1.0</v>
      </c>
      <c r="C5055" s="61">
        <v>1858.0</v>
      </c>
      <c r="D5055" s="57" t="s">
        <v>377</v>
      </c>
      <c r="E5055" s="62" t="str">
        <f t="shared" si="1"/>
        <v>Control</v>
      </c>
      <c r="F5055" s="53" t="str">
        <f t="shared" si="2"/>
        <v>Beijing_1</v>
      </c>
      <c r="G5055" s="53">
        <f t="shared" si="3"/>
        <v>0.829063407</v>
      </c>
    </row>
    <row r="5056">
      <c r="A5056" s="61">
        <v>1.517113156E9</v>
      </c>
      <c r="B5056" s="61">
        <v>1.0</v>
      </c>
      <c r="C5056" s="61">
        <v>2073.0</v>
      </c>
      <c r="D5056" s="57" t="s">
        <v>377</v>
      </c>
      <c r="E5056" s="62" t="str">
        <f t="shared" si="1"/>
        <v>Control</v>
      </c>
      <c r="F5056" s="53" t="str">
        <f t="shared" si="2"/>
        <v>Beijing_1</v>
      </c>
      <c r="G5056" s="53">
        <f t="shared" si="3"/>
        <v>0.6568229012</v>
      </c>
    </row>
    <row r="5057">
      <c r="A5057" s="61">
        <v>1.513524546E9</v>
      </c>
      <c r="B5057" s="61">
        <v>1.0</v>
      </c>
      <c r="C5057" s="61">
        <v>3575.0</v>
      </c>
      <c r="D5057" s="57" t="s">
        <v>377</v>
      </c>
      <c r="E5057" s="62" t="str">
        <f t="shared" si="1"/>
        <v>Control</v>
      </c>
      <c r="F5057" s="53" t="str">
        <f t="shared" si="2"/>
        <v>Beijing_1</v>
      </c>
      <c r="G5057" s="53">
        <f t="shared" si="3"/>
        <v>0.6455403459</v>
      </c>
    </row>
    <row r="5058">
      <c r="A5058" s="61">
        <v>1.514855617E9</v>
      </c>
      <c r="B5058" s="61">
        <v>1.0</v>
      </c>
      <c r="C5058" s="61">
        <v>333.0</v>
      </c>
      <c r="D5058" s="57" t="s">
        <v>377</v>
      </c>
      <c r="E5058" s="62" t="str">
        <f t="shared" si="1"/>
        <v>Control</v>
      </c>
      <c r="F5058" s="53" t="str">
        <f t="shared" si="2"/>
        <v>Beijing_1</v>
      </c>
      <c r="G5058" s="53">
        <f t="shared" si="3"/>
        <v>0.1472799567</v>
      </c>
    </row>
    <row r="5059">
      <c r="A5059" s="61">
        <v>1.515716466E9</v>
      </c>
      <c r="B5059" s="61">
        <v>1.0</v>
      </c>
      <c r="C5059" s="61">
        <v>477.0</v>
      </c>
      <c r="D5059" s="57" t="s">
        <v>377</v>
      </c>
      <c r="E5059" s="62" t="str">
        <f t="shared" si="1"/>
        <v>Control</v>
      </c>
      <c r="F5059" s="53" t="str">
        <f t="shared" si="2"/>
        <v>Beijing_1</v>
      </c>
      <c r="G5059" s="53">
        <f t="shared" si="3"/>
        <v>0.7275477946</v>
      </c>
    </row>
    <row r="5060">
      <c r="A5060" s="61">
        <v>1.512445034E9</v>
      </c>
      <c r="B5060" s="61">
        <v>1.0</v>
      </c>
      <c r="C5060" s="61">
        <v>2434.0</v>
      </c>
      <c r="D5060" s="57" t="s">
        <v>377</v>
      </c>
      <c r="E5060" s="62" t="str">
        <f t="shared" si="1"/>
        <v>Control</v>
      </c>
      <c r="F5060" s="53" t="str">
        <f t="shared" si="2"/>
        <v>Beijing_1</v>
      </c>
      <c r="G5060" s="53">
        <f t="shared" si="3"/>
        <v>0.2615562307</v>
      </c>
    </row>
    <row r="5061">
      <c r="A5061" s="61">
        <v>1.516066415E9</v>
      </c>
      <c r="B5061" s="61">
        <v>1.0</v>
      </c>
      <c r="C5061" s="61">
        <v>1438.0</v>
      </c>
      <c r="D5061" s="57" t="s">
        <v>377</v>
      </c>
      <c r="E5061" s="62" t="str">
        <f t="shared" si="1"/>
        <v>Control</v>
      </c>
      <c r="F5061" s="53" t="str">
        <f t="shared" si="2"/>
        <v>Beijing_1</v>
      </c>
      <c r="G5061" s="53">
        <f t="shared" si="3"/>
        <v>0.3131802432</v>
      </c>
    </row>
    <row r="5062">
      <c r="A5062" s="61">
        <v>1.516288844E9</v>
      </c>
      <c r="B5062" s="61">
        <v>1.0</v>
      </c>
      <c r="C5062" s="61">
        <v>1766.0</v>
      </c>
      <c r="D5062" s="57" t="s">
        <v>377</v>
      </c>
      <c r="E5062" s="62" t="str">
        <f t="shared" si="1"/>
        <v>Control</v>
      </c>
      <c r="F5062" s="53" t="str">
        <f t="shared" si="2"/>
        <v>Beijing_1</v>
      </c>
      <c r="G5062" s="53">
        <f t="shared" si="3"/>
        <v>0.109754146</v>
      </c>
    </row>
    <row r="5063">
      <c r="A5063" s="61">
        <v>1.512222746E9</v>
      </c>
      <c r="B5063" s="61">
        <v>1.0</v>
      </c>
      <c r="C5063" s="61">
        <v>1819.0</v>
      </c>
      <c r="D5063" s="57" t="s">
        <v>377</v>
      </c>
      <c r="E5063" s="62" t="str">
        <f t="shared" si="1"/>
        <v>Control</v>
      </c>
      <c r="F5063" s="53" t="str">
        <f t="shared" si="2"/>
        <v>Beijing_1</v>
      </c>
      <c r="G5063" s="53">
        <f t="shared" si="3"/>
        <v>0.5094474503</v>
      </c>
    </row>
    <row r="5064">
      <c r="A5064" s="61">
        <v>1.519903138E9</v>
      </c>
      <c r="B5064" s="61">
        <v>1.0</v>
      </c>
      <c r="C5064" s="61">
        <v>1174.0</v>
      </c>
      <c r="D5064" s="57" t="s">
        <v>377</v>
      </c>
      <c r="E5064" s="62" t="str">
        <f t="shared" si="1"/>
        <v>Control</v>
      </c>
      <c r="F5064" s="53" t="str">
        <f t="shared" si="2"/>
        <v>Beijing_1</v>
      </c>
      <c r="G5064" s="53">
        <f t="shared" si="3"/>
        <v>0.09370321564</v>
      </c>
    </row>
    <row r="5065">
      <c r="A5065" s="61">
        <v>1.516139908E9</v>
      </c>
      <c r="B5065" s="61">
        <v>1.0</v>
      </c>
      <c r="C5065" s="61">
        <v>482.0</v>
      </c>
      <c r="D5065" s="57" t="s">
        <v>377</v>
      </c>
      <c r="E5065" s="62" t="str">
        <f t="shared" si="1"/>
        <v>Control</v>
      </c>
      <c r="F5065" s="53" t="str">
        <f t="shared" si="2"/>
        <v>Beijing_1</v>
      </c>
      <c r="G5065" s="53">
        <f t="shared" si="3"/>
        <v>0.9961535082</v>
      </c>
    </row>
    <row r="5066">
      <c r="A5066" s="61">
        <v>1.517458717E9</v>
      </c>
      <c r="B5066" s="61">
        <v>1.0</v>
      </c>
      <c r="C5066" s="61">
        <v>110.0</v>
      </c>
      <c r="D5066" s="57" t="s">
        <v>377</v>
      </c>
      <c r="E5066" s="62" t="str">
        <f t="shared" si="1"/>
        <v>Control</v>
      </c>
      <c r="F5066" s="53" t="str">
        <f t="shared" si="2"/>
        <v>Beijing_1</v>
      </c>
      <c r="G5066" s="53">
        <f t="shared" si="3"/>
        <v>0.8993570207</v>
      </c>
    </row>
    <row r="5067">
      <c r="A5067" s="61">
        <v>1.515568445E9</v>
      </c>
      <c r="B5067" s="61">
        <v>1.0</v>
      </c>
      <c r="C5067" s="61">
        <v>2137.0</v>
      </c>
      <c r="D5067" s="57" t="s">
        <v>377</v>
      </c>
      <c r="E5067" s="62" t="str">
        <f t="shared" si="1"/>
        <v>Control</v>
      </c>
      <c r="F5067" s="53" t="str">
        <f t="shared" si="2"/>
        <v>Beijing_1</v>
      </c>
      <c r="G5067" s="53">
        <f t="shared" si="3"/>
        <v>0.9648953974</v>
      </c>
    </row>
    <row r="5068">
      <c r="A5068" s="61">
        <v>1.516805665E9</v>
      </c>
      <c r="B5068" s="61">
        <v>1.0</v>
      </c>
      <c r="C5068" s="61">
        <v>381.0</v>
      </c>
      <c r="D5068" s="57" t="s">
        <v>377</v>
      </c>
      <c r="E5068" s="62" t="str">
        <f t="shared" si="1"/>
        <v>Control</v>
      </c>
      <c r="F5068" s="53" t="str">
        <f t="shared" si="2"/>
        <v>Beijing_1</v>
      </c>
      <c r="G5068" s="53">
        <f t="shared" si="3"/>
        <v>0.05055187095</v>
      </c>
    </row>
    <row r="5069">
      <c r="A5069" s="61">
        <v>1.511999836E9</v>
      </c>
      <c r="B5069" s="61">
        <v>1.0</v>
      </c>
      <c r="C5069" s="61">
        <v>3161.0</v>
      </c>
      <c r="D5069" s="57" t="s">
        <v>377</v>
      </c>
      <c r="E5069" s="62" t="str">
        <f t="shared" si="1"/>
        <v>Control</v>
      </c>
      <c r="F5069" s="53" t="str">
        <f t="shared" si="2"/>
        <v>Beijing_1</v>
      </c>
      <c r="G5069" s="53">
        <f t="shared" si="3"/>
        <v>0.8058616941</v>
      </c>
    </row>
    <row r="5070">
      <c r="A5070" s="61">
        <v>1.516705496E9</v>
      </c>
      <c r="B5070" s="61">
        <v>1.0</v>
      </c>
      <c r="C5070" s="61">
        <v>495.0</v>
      </c>
      <c r="D5070" s="57" t="s">
        <v>377</v>
      </c>
      <c r="E5070" s="62" t="str">
        <f t="shared" si="1"/>
        <v>Control</v>
      </c>
      <c r="F5070" s="53" t="str">
        <f t="shared" si="2"/>
        <v>Beijing_1</v>
      </c>
      <c r="G5070" s="53">
        <f t="shared" si="3"/>
        <v>0.8196473327</v>
      </c>
    </row>
    <row r="5071">
      <c r="A5071" s="61">
        <v>1.514744564E9</v>
      </c>
      <c r="B5071" s="61">
        <v>1.0</v>
      </c>
      <c r="C5071" s="61">
        <v>1894.0</v>
      </c>
      <c r="D5071" s="57" t="s">
        <v>377</v>
      </c>
      <c r="E5071" s="62" t="str">
        <f t="shared" si="1"/>
        <v>Control</v>
      </c>
      <c r="F5071" s="53" t="str">
        <f t="shared" si="2"/>
        <v>Beijing_1</v>
      </c>
      <c r="G5071" s="53">
        <f t="shared" si="3"/>
        <v>0.1034109466</v>
      </c>
    </row>
    <row r="5072">
      <c r="A5072" s="61">
        <v>1.513183836E9</v>
      </c>
      <c r="B5072" s="61">
        <v>1.0</v>
      </c>
      <c r="C5072" s="61">
        <v>1103.0</v>
      </c>
      <c r="D5072" s="57" t="s">
        <v>377</v>
      </c>
      <c r="E5072" s="62" t="str">
        <f t="shared" si="1"/>
        <v>Control</v>
      </c>
      <c r="F5072" s="53" t="str">
        <f t="shared" si="2"/>
        <v>Beijing_1</v>
      </c>
      <c r="G5072" s="53">
        <f t="shared" si="3"/>
        <v>0.004424324219</v>
      </c>
    </row>
    <row r="5073">
      <c r="A5073" s="61">
        <v>1.518191537E9</v>
      </c>
      <c r="B5073" s="61">
        <v>1.0</v>
      </c>
      <c r="C5073" s="61">
        <v>1626.0</v>
      </c>
      <c r="D5073" s="57" t="s">
        <v>377</v>
      </c>
      <c r="E5073" s="62" t="str">
        <f t="shared" si="1"/>
        <v>Control</v>
      </c>
      <c r="F5073" s="53" t="str">
        <f t="shared" si="2"/>
        <v>Beijing_1</v>
      </c>
      <c r="G5073" s="53">
        <f t="shared" si="3"/>
        <v>0.9269650041</v>
      </c>
    </row>
    <row r="5074">
      <c r="A5074" s="61">
        <v>1.516486979E9</v>
      </c>
      <c r="B5074" s="61">
        <v>1.0</v>
      </c>
      <c r="C5074" s="61">
        <v>3433.0</v>
      </c>
      <c r="D5074" s="57" t="s">
        <v>377</v>
      </c>
      <c r="E5074" s="62" t="str">
        <f t="shared" si="1"/>
        <v>Control</v>
      </c>
      <c r="F5074" s="53" t="str">
        <f t="shared" si="2"/>
        <v>Beijing_1</v>
      </c>
      <c r="G5074" s="53">
        <f t="shared" si="3"/>
        <v>0.1878439241</v>
      </c>
    </row>
    <row r="5075">
      <c r="A5075" s="61">
        <v>1.518653855E9</v>
      </c>
      <c r="B5075" s="61">
        <v>1.0</v>
      </c>
      <c r="C5075" s="61">
        <v>1617.0</v>
      </c>
      <c r="D5075" s="57" t="s">
        <v>377</v>
      </c>
      <c r="E5075" s="62" t="str">
        <f t="shared" si="1"/>
        <v>Control</v>
      </c>
      <c r="F5075" s="53" t="str">
        <f t="shared" si="2"/>
        <v>Beijing_1</v>
      </c>
      <c r="G5075" s="53">
        <f t="shared" si="3"/>
        <v>0.164574582</v>
      </c>
    </row>
    <row r="5076">
      <c r="A5076" s="61">
        <v>1.519290834E9</v>
      </c>
      <c r="B5076" s="61">
        <v>1.0</v>
      </c>
      <c r="C5076" s="61">
        <v>1632.0</v>
      </c>
      <c r="D5076" s="57" t="s">
        <v>377</v>
      </c>
      <c r="E5076" s="62" t="str">
        <f t="shared" si="1"/>
        <v>Control</v>
      </c>
      <c r="F5076" s="53" t="str">
        <f t="shared" si="2"/>
        <v>Beijing_1</v>
      </c>
      <c r="G5076" s="53">
        <f t="shared" si="3"/>
        <v>0.6886894582</v>
      </c>
    </row>
    <row r="5077">
      <c r="A5077" s="61">
        <v>1.513319264E9</v>
      </c>
      <c r="B5077" s="61">
        <v>1.0</v>
      </c>
      <c r="C5077" s="61">
        <v>963.0</v>
      </c>
      <c r="D5077" s="57" t="s">
        <v>377</v>
      </c>
      <c r="E5077" s="62" t="str">
        <f t="shared" si="1"/>
        <v>Control</v>
      </c>
      <c r="F5077" s="53" t="str">
        <f t="shared" si="2"/>
        <v>Beijing_1</v>
      </c>
      <c r="G5077" s="53">
        <f t="shared" si="3"/>
        <v>0.778736367</v>
      </c>
    </row>
    <row r="5078">
      <c r="A5078" s="61">
        <v>1.515424757E9</v>
      </c>
      <c r="B5078" s="61">
        <v>1.0</v>
      </c>
      <c r="C5078" s="61">
        <v>1004.0</v>
      </c>
      <c r="D5078" s="57" t="s">
        <v>377</v>
      </c>
      <c r="E5078" s="62" t="str">
        <f t="shared" si="1"/>
        <v>Control</v>
      </c>
      <c r="F5078" s="53" t="str">
        <f t="shared" si="2"/>
        <v>Beijing_1</v>
      </c>
      <c r="G5078" s="53">
        <f t="shared" si="3"/>
        <v>0.7806703445</v>
      </c>
    </row>
    <row r="5079">
      <c r="A5079" s="61">
        <v>1.513520805E9</v>
      </c>
      <c r="B5079" s="61">
        <v>1.0</v>
      </c>
      <c r="C5079" s="61">
        <v>2991.0</v>
      </c>
      <c r="D5079" s="57" t="s">
        <v>377</v>
      </c>
      <c r="E5079" s="62" t="str">
        <f t="shared" si="1"/>
        <v>Control</v>
      </c>
      <c r="F5079" s="53" t="str">
        <f t="shared" si="2"/>
        <v>Beijing_1</v>
      </c>
      <c r="G5079" s="53">
        <f t="shared" si="3"/>
        <v>0.7319180236</v>
      </c>
    </row>
    <row r="5080">
      <c r="A5080" s="61">
        <v>1.513987365E9</v>
      </c>
      <c r="B5080" s="61">
        <v>1.0</v>
      </c>
      <c r="C5080" s="61">
        <v>941.0</v>
      </c>
      <c r="D5080" s="57" t="s">
        <v>377</v>
      </c>
      <c r="E5080" s="62" t="str">
        <f t="shared" si="1"/>
        <v>Control</v>
      </c>
      <c r="F5080" s="53" t="str">
        <f t="shared" si="2"/>
        <v>Beijing_1</v>
      </c>
      <c r="G5080" s="53">
        <f t="shared" si="3"/>
        <v>0.6523305616</v>
      </c>
    </row>
    <row r="5081">
      <c r="A5081" s="61">
        <v>1.519015963E9</v>
      </c>
      <c r="B5081" s="61">
        <v>1.0</v>
      </c>
      <c r="C5081" s="61">
        <v>2982.0</v>
      </c>
      <c r="D5081" s="57" t="s">
        <v>377</v>
      </c>
      <c r="E5081" s="62" t="str">
        <f t="shared" si="1"/>
        <v>Control</v>
      </c>
      <c r="F5081" s="53" t="str">
        <f t="shared" si="2"/>
        <v>Beijing_1</v>
      </c>
      <c r="G5081" s="53">
        <f t="shared" si="3"/>
        <v>0.8751657458</v>
      </c>
    </row>
    <row r="5082">
      <c r="A5082" s="61">
        <v>1.512488077E9</v>
      </c>
      <c r="B5082" s="61">
        <v>1.0</v>
      </c>
      <c r="C5082" s="61">
        <v>4029.0</v>
      </c>
      <c r="D5082" s="57" t="s">
        <v>377</v>
      </c>
      <c r="E5082" s="62" t="str">
        <f t="shared" si="1"/>
        <v>Control</v>
      </c>
      <c r="F5082" s="53" t="str">
        <f t="shared" si="2"/>
        <v>Beijing_1</v>
      </c>
      <c r="G5082" s="53">
        <f t="shared" si="3"/>
        <v>0.4502713685</v>
      </c>
    </row>
    <row r="5083">
      <c r="A5083" s="61">
        <v>1.514023115E9</v>
      </c>
      <c r="B5083" s="61">
        <v>1.0</v>
      </c>
      <c r="C5083" s="61">
        <v>2005.0</v>
      </c>
      <c r="D5083" s="57" t="s">
        <v>377</v>
      </c>
      <c r="E5083" s="62" t="str">
        <f t="shared" si="1"/>
        <v>Control</v>
      </c>
      <c r="F5083" s="53" t="str">
        <f t="shared" si="2"/>
        <v>Beijing_1</v>
      </c>
      <c r="G5083" s="53">
        <f t="shared" si="3"/>
        <v>0.08763328973</v>
      </c>
    </row>
    <row r="5084">
      <c r="A5084" s="61">
        <v>1.514065964E9</v>
      </c>
      <c r="B5084" s="61">
        <v>1.0</v>
      </c>
      <c r="C5084" s="61">
        <v>3548.0</v>
      </c>
      <c r="D5084" s="57" t="s">
        <v>377</v>
      </c>
      <c r="E5084" s="62" t="str">
        <f t="shared" si="1"/>
        <v>Control</v>
      </c>
      <c r="F5084" s="53" t="str">
        <f t="shared" si="2"/>
        <v>Beijing_1</v>
      </c>
      <c r="G5084" s="53">
        <f t="shared" si="3"/>
        <v>0.9970875006</v>
      </c>
    </row>
    <row r="5085">
      <c r="A5085" s="61">
        <v>1.514310026E9</v>
      </c>
      <c r="B5085" s="61">
        <v>1.0</v>
      </c>
      <c r="C5085" s="61">
        <v>1692.0</v>
      </c>
      <c r="D5085" s="57" t="s">
        <v>377</v>
      </c>
      <c r="E5085" s="62" t="str">
        <f t="shared" si="1"/>
        <v>Control</v>
      </c>
      <c r="F5085" s="53" t="str">
        <f t="shared" si="2"/>
        <v>Beijing_1</v>
      </c>
      <c r="G5085" s="53">
        <f t="shared" si="3"/>
        <v>0.2465167044</v>
      </c>
    </row>
    <row r="5086">
      <c r="A5086" s="61">
        <v>1.518356759E9</v>
      </c>
      <c r="B5086" s="61">
        <v>1.0</v>
      </c>
      <c r="C5086" s="61">
        <v>253.0</v>
      </c>
      <c r="D5086" s="57" t="s">
        <v>377</v>
      </c>
      <c r="E5086" s="62" t="str">
        <f t="shared" si="1"/>
        <v>Control</v>
      </c>
      <c r="F5086" s="53" t="str">
        <f t="shared" si="2"/>
        <v>Beijing_1</v>
      </c>
      <c r="G5086" s="53">
        <f t="shared" si="3"/>
        <v>0.00947469558</v>
      </c>
    </row>
    <row r="5087">
      <c r="A5087" s="61">
        <v>1.517852258E9</v>
      </c>
      <c r="B5087" s="61">
        <v>1.0</v>
      </c>
      <c r="C5087" s="61">
        <v>918.0</v>
      </c>
      <c r="D5087" s="57" t="s">
        <v>377</v>
      </c>
      <c r="E5087" s="62" t="str">
        <f t="shared" si="1"/>
        <v>Control</v>
      </c>
      <c r="F5087" s="53" t="str">
        <f t="shared" si="2"/>
        <v>Beijing_1</v>
      </c>
      <c r="G5087" s="53">
        <f t="shared" si="3"/>
        <v>0.3724623007</v>
      </c>
    </row>
    <row r="5088">
      <c r="A5088" s="61">
        <v>1.515031663E9</v>
      </c>
      <c r="B5088" s="61">
        <v>1.0</v>
      </c>
      <c r="C5088" s="61">
        <v>1287.0</v>
      </c>
      <c r="D5088" s="57" t="s">
        <v>377</v>
      </c>
      <c r="E5088" s="62" t="str">
        <f t="shared" si="1"/>
        <v>Control</v>
      </c>
      <c r="F5088" s="53" t="str">
        <f t="shared" si="2"/>
        <v>Beijing_1</v>
      </c>
      <c r="G5088" s="53">
        <f t="shared" si="3"/>
        <v>0.9207637446</v>
      </c>
    </row>
    <row r="5089">
      <c r="A5089" s="61">
        <v>1.518386859E9</v>
      </c>
      <c r="B5089" s="61">
        <v>1.0</v>
      </c>
      <c r="C5089" s="61">
        <v>1279.0</v>
      </c>
      <c r="D5089" s="57" t="s">
        <v>377</v>
      </c>
      <c r="E5089" s="62" t="str">
        <f t="shared" si="1"/>
        <v>Control</v>
      </c>
      <c r="F5089" s="53" t="str">
        <f t="shared" si="2"/>
        <v>Beijing_1</v>
      </c>
      <c r="G5089" s="53">
        <f t="shared" si="3"/>
        <v>0.2899187</v>
      </c>
    </row>
    <row r="5090">
      <c r="A5090" s="61">
        <v>1.515827515E9</v>
      </c>
      <c r="B5090" s="61">
        <v>1.0</v>
      </c>
      <c r="C5090" s="61">
        <v>537.0</v>
      </c>
      <c r="D5090" s="57" t="s">
        <v>377</v>
      </c>
      <c r="E5090" s="62" t="str">
        <f t="shared" si="1"/>
        <v>Control</v>
      </c>
      <c r="F5090" s="53" t="str">
        <f t="shared" si="2"/>
        <v>Beijing_1</v>
      </c>
      <c r="G5090" s="53">
        <f t="shared" si="3"/>
        <v>0.4983668248</v>
      </c>
    </row>
    <row r="5091">
      <c r="A5091" s="61">
        <v>1.518742827E9</v>
      </c>
      <c r="B5091" s="61">
        <v>1.0</v>
      </c>
      <c r="C5091" s="61">
        <v>31.0</v>
      </c>
      <c r="D5091" s="57" t="s">
        <v>377</v>
      </c>
      <c r="E5091" s="62" t="str">
        <f t="shared" si="1"/>
        <v>Control</v>
      </c>
      <c r="F5091" s="53" t="str">
        <f t="shared" si="2"/>
        <v>Beijing_1</v>
      </c>
      <c r="G5091" s="53">
        <f t="shared" si="3"/>
        <v>0.9481364771</v>
      </c>
    </row>
    <row r="5092">
      <c r="A5092" s="61">
        <v>1.515138117E9</v>
      </c>
      <c r="B5092" s="61">
        <v>1.0</v>
      </c>
      <c r="C5092" s="61">
        <v>923.0</v>
      </c>
      <c r="D5092" s="57" t="s">
        <v>377</v>
      </c>
      <c r="E5092" s="62" t="str">
        <f t="shared" si="1"/>
        <v>Control</v>
      </c>
      <c r="F5092" s="53" t="str">
        <f t="shared" si="2"/>
        <v>Beijing_1</v>
      </c>
      <c r="G5092" s="53">
        <f t="shared" si="3"/>
        <v>0.05610842859</v>
      </c>
    </row>
    <row r="5093">
      <c r="A5093" s="61">
        <v>1.515252978E9</v>
      </c>
      <c r="B5093" s="61">
        <v>1.0</v>
      </c>
      <c r="C5093" s="61">
        <v>2113.0</v>
      </c>
      <c r="D5093" s="57" t="s">
        <v>377</v>
      </c>
      <c r="E5093" s="62" t="str">
        <f t="shared" si="1"/>
        <v>Control</v>
      </c>
      <c r="F5093" s="53" t="str">
        <f t="shared" si="2"/>
        <v>Beijing_1</v>
      </c>
      <c r="G5093" s="53">
        <f t="shared" si="3"/>
        <v>0.8277130476</v>
      </c>
    </row>
    <row r="5094">
      <c r="A5094" s="61">
        <v>1.512033106E9</v>
      </c>
      <c r="B5094" s="61">
        <v>1.0</v>
      </c>
      <c r="C5094" s="61">
        <v>529.0</v>
      </c>
      <c r="D5094" s="57" t="s">
        <v>377</v>
      </c>
      <c r="E5094" s="62" t="str">
        <f t="shared" si="1"/>
        <v>Control</v>
      </c>
      <c r="F5094" s="53" t="str">
        <f t="shared" si="2"/>
        <v>Beijing_1</v>
      </c>
      <c r="G5094" s="53">
        <f t="shared" si="3"/>
        <v>0.1130976315</v>
      </c>
    </row>
    <row r="5095">
      <c r="A5095" s="61">
        <v>1.514930108E9</v>
      </c>
      <c r="B5095" s="61">
        <v>1.0</v>
      </c>
      <c r="C5095" s="61">
        <v>343.0</v>
      </c>
      <c r="D5095" s="57" t="s">
        <v>377</v>
      </c>
      <c r="E5095" s="62" t="str">
        <f t="shared" si="1"/>
        <v>Control</v>
      </c>
      <c r="F5095" s="53" t="str">
        <f t="shared" si="2"/>
        <v>Beijing_1</v>
      </c>
      <c r="G5095" s="53">
        <f t="shared" si="3"/>
        <v>0.5989933052</v>
      </c>
    </row>
    <row r="5096">
      <c r="A5096" s="61">
        <v>1.513987587E9</v>
      </c>
      <c r="B5096" s="61">
        <v>1.0</v>
      </c>
      <c r="C5096" s="61">
        <v>865.0</v>
      </c>
      <c r="D5096" s="57" t="s">
        <v>377</v>
      </c>
      <c r="E5096" s="62" t="str">
        <f t="shared" si="1"/>
        <v>Control</v>
      </c>
      <c r="F5096" s="53" t="str">
        <f t="shared" si="2"/>
        <v>Beijing_1</v>
      </c>
      <c r="G5096" s="53">
        <f t="shared" si="3"/>
        <v>0.2167543985</v>
      </c>
    </row>
    <row r="5097">
      <c r="A5097" s="61">
        <v>1.513933563E9</v>
      </c>
      <c r="B5097" s="61">
        <v>1.0</v>
      </c>
      <c r="C5097" s="61">
        <v>924.0</v>
      </c>
      <c r="D5097" s="57" t="s">
        <v>377</v>
      </c>
      <c r="E5097" s="62" t="str">
        <f t="shared" si="1"/>
        <v>Control</v>
      </c>
      <c r="F5097" s="53" t="str">
        <f t="shared" si="2"/>
        <v>Beijing_1</v>
      </c>
      <c r="G5097" s="53">
        <f t="shared" si="3"/>
        <v>0.9696514897</v>
      </c>
    </row>
    <row r="5098">
      <c r="A5098" s="61">
        <v>1.515115009E9</v>
      </c>
      <c r="B5098" s="61">
        <v>1.0</v>
      </c>
      <c r="C5098" s="61">
        <v>2629.0</v>
      </c>
      <c r="D5098" s="57" t="s">
        <v>377</v>
      </c>
      <c r="E5098" s="62" t="str">
        <f t="shared" si="1"/>
        <v>Control</v>
      </c>
      <c r="F5098" s="53" t="str">
        <f t="shared" si="2"/>
        <v>Beijing_1</v>
      </c>
      <c r="G5098" s="53">
        <f t="shared" si="3"/>
        <v>0.4030231746</v>
      </c>
    </row>
    <row r="5099">
      <c r="A5099" s="61">
        <v>1.512810476E9</v>
      </c>
      <c r="B5099" s="61">
        <v>1.0</v>
      </c>
      <c r="C5099" s="61">
        <v>1056.0</v>
      </c>
      <c r="D5099" s="57" t="s">
        <v>377</v>
      </c>
      <c r="E5099" s="62" t="str">
        <f t="shared" si="1"/>
        <v>Control</v>
      </c>
      <c r="F5099" s="53" t="str">
        <f t="shared" si="2"/>
        <v>Beijing_1</v>
      </c>
      <c r="G5099" s="53">
        <f t="shared" si="3"/>
        <v>0.8549052794</v>
      </c>
    </row>
    <row r="5100">
      <c r="A5100" s="61">
        <v>1.515276145E9</v>
      </c>
      <c r="B5100" s="61">
        <v>1.0</v>
      </c>
      <c r="C5100" s="61">
        <v>2399.0</v>
      </c>
      <c r="D5100" s="57" t="s">
        <v>377</v>
      </c>
      <c r="E5100" s="62" t="str">
        <f t="shared" si="1"/>
        <v>Control</v>
      </c>
      <c r="F5100" s="53" t="str">
        <f t="shared" si="2"/>
        <v>Beijing_1</v>
      </c>
      <c r="G5100" s="53">
        <f t="shared" si="3"/>
        <v>0.4400130323</v>
      </c>
    </row>
    <row r="5101">
      <c r="A5101" s="61">
        <v>1.516494637E9</v>
      </c>
      <c r="B5101" s="61">
        <v>1.0</v>
      </c>
      <c r="C5101" s="61">
        <v>1210.0</v>
      </c>
      <c r="D5101" s="57" t="s">
        <v>377</v>
      </c>
      <c r="E5101" s="62" t="str">
        <f t="shared" si="1"/>
        <v>Control</v>
      </c>
      <c r="F5101" s="53" t="str">
        <f t="shared" si="2"/>
        <v>Beijing_1</v>
      </c>
      <c r="G5101" s="53">
        <f t="shared" si="3"/>
        <v>0.0986806467</v>
      </c>
    </row>
    <row r="5102">
      <c r="A5102" s="61">
        <v>1.512383134E9</v>
      </c>
      <c r="B5102" s="61">
        <v>1.0</v>
      </c>
      <c r="C5102" s="61">
        <v>3365.0</v>
      </c>
      <c r="D5102" s="57" t="s">
        <v>377</v>
      </c>
      <c r="E5102" s="62" t="str">
        <f t="shared" si="1"/>
        <v>Control</v>
      </c>
      <c r="F5102" s="53" t="str">
        <f t="shared" si="2"/>
        <v>Beijing_1</v>
      </c>
      <c r="G5102" s="53">
        <f t="shared" si="3"/>
        <v>0.8237414969</v>
      </c>
    </row>
    <row r="5103">
      <c r="A5103" s="61">
        <v>1.519147163E9</v>
      </c>
      <c r="B5103" s="61">
        <v>1.0</v>
      </c>
      <c r="C5103" s="61">
        <v>2660.0</v>
      </c>
      <c r="D5103" s="57" t="s">
        <v>377</v>
      </c>
      <c r="E5103" s="62" t="str">
        <f t="shared" si="1"/>
        <v>Control</v>
      </c>
      <c r="F5103" s="53" t="str">
        <f t="shared" si="2"/>
        <v>Beijing_1</v>
      </c>
      <c r="G5103" s="53">
        <f t="shared" si="3"/>
        <v>0.7694135973</v>
      </c>
    </row>
    <row r="5104">
      <c r="A5104" s="61">
        <v>1.516458947E9</v>
      </c>
      <c r="B5104" s="61">
        <v>1.0</v>
      </c>
      <c r="C5104" s="61">
        <v>692.0</v>
      </c>
      <c r="D5104" s="57" t="s">
        <v>377</v>
      </c>
      <c r="E5104" s="62" t="str">
        <f t="shared" si="1"/>
        <v>Control</v>
      </c>
      <c r="F5104" s="53" t="str">
        <f t="shared" si="2"/>
        <v>Beijing_1</v>
      </c>
      <c r="G5104" s="53">
        <f t="shared" si="3"/>
        <v>0.1508972486</v>
      </c>
    </row>
    <row r="5105">
      <c r="A5105" s="61">
        <v>1.515916223E9</v>
      </c>
      <c r="B5105" s="61">
        <v>1.0</v>
      </c>
      <c r="C5105" s="61">
        <v>1522.0</v>
      </c>
      <c r="D5105" s="57" t="s">
        <v>377</v>
      </c>
      <c r="E5105" s="62" t="str">
        <f t="shared" si="1"/>
        <v>Control</v>
      </c>
      <c r="F5105" s="53" t="str">
        <f t="shared" si="2"/>
        <v>Beijing_1</v>
      </c>
      <c r="G5105" s="53">
        <f t="shared" si="3"/>
        <v>0.929927732</v>
      </c>
    </row>
    <row r="5106">
      <c r="A5106" s="61">
        <v>1.513940167E9</v>
      </c>
      <c r="B5106" s="61">
        <v>1.0</v>
      </c>
      <c r="C5106" s="61">
        <v>3314.0</v>
      </c>
      <c r="D5106" s="57" t="s">
        <v>377</v>
      </c>
      <c r="E5106" s="62" t="str">
        <f t="shared" si="1"/>
        <v>Control</v>
      </c>
      <c r="F5106" s="53" t="str">
        <f t="shared" si="2"/>
        <v>Beijing_1</v>
      </c>
      <c r="G5106" s="53">
        <f t="shared" si="3"/>
        <v>0.3712719741</v>
      </c>
    </row>
    <row r="5107">
      <c r="A5107" s="61">
        <v>1.516113449E9</v>
      </c>
      <c r="B5107" s="61">
        <v>1.0</v>
      </c>
      <c r="C5107" s="61">
        <v>2879.0</v>
      </c>
      <c r="D5107" s="57" t="s">
        <v>377</v>
      </c>
      <c r="E5107" s="62" t="str">
        <f t="shared" si="1"/>
        <v>Control</v>
      </c>
      <c r="F5107" s="53" t="str">
        <f t="shared" si="2"/>
        <v>Beijing_1</v>
      </c>
      <c r="G5107" s="53">
        <f t="shared" si="3"/>
        <v>0.9449675471</v>
      </c>
    </row>
    <row r="5108">
      <c r="A5108" s="61">
        <v>1.515043393E9</v>
      </c>
      <c r="B5108" s="61">
        <v>1.0</v>
      </c>
      <c r="C5108" s="61">
        <v>1313.0</v>
      </c>
      <c r="D5108" s="57" t="s">
        <v>377</v>
      </c>
      <c r="E5108" s="62" t="str">
        <f t="shared" si="1"/>
        <v>Control</v>
      </c>
      <c r="F5108" s="53" t="str">
        <f t="shared" si="2"/>
        <v>Beijing_1</v>
      </c>
      <c r="G5108" s="53">
        <f t="shared" si="3"/>
        <v>0.8625645406</v>
      </c>
    </row>
    <row r="5109">
      <c r="A5109" s="61">
        <v>1.517046754E9</v>
      </c>
      <c r="B5109" s="61">
        <v>1.0</v>
      </c>
      <c r="C5109" s="61">
        <v>3732.0</v>
      </c>
      <c r="D5109" s="57" t="s">
        <v>377</v>
      </c>
      <c r="E5109" s="62" t="str">
        <f t="shared" si="1"/>
        <v>Control</v>
      </c>
      <c r="F5109" s="53" t="str">
        <f t="shared" si="2"/>
        <v>Beijing_1</v>
      </c>
      <c r="G5109" s="53">
        <f t="shared" si="3"/>
        <v>0.1286355389</v>
      </c>
    </row>
    <row r="5110">
      <c r="A5110" s="61">
        <v>1.514158948E9</v>
      </c>
      <c r="B5110" s="61">
        <v>1.0</v>
      </c>
      <c r="C5110" s="61">
        <v>3135.0</v>
      </c>
      <c r="D5110" s="57" t="s">
        <v>377</v>
      </c>
      <c r="E5110" s="62" t="str">
        <f t="shared" si="1"/>
        <v>Control</v>
      </c>
      <c r="F5110" s="53" t="str">
        <f t="shared" si="2"/>
        <v>Beijing_1</v>
      </c>
      <c r="G5110" s="53">
        <f t="shared" si="3"/>
        <v>0.8165734369</v>
      </c>
    </row>
    <row r="5111">
      <c r="A5111" s="61">
        <v>1.514522869E9</v>
      </c>
      <c r="B5111" s="61">
        <v>1.0</v>
      </c>
      <c r="C5111" s="61">
        <v>3472.0</v>
      </c>
      <c r="D5111" s="57" t="s">
        <v>377</v>
      </c>
      <c r="E5111" s="62" t="str">
        <f t="shared" si="1"/>
        <v>Control</v>
      </c>
      <c r="F5111" s="53" t="str">
        <f t="shared" si="2"/>
        <v>Beijing_1</v>
      </c>
      <c r="G5111" s="53">
        <f t="shared" si="3"/>
        <v>0.4614279455</v>
      </c>
    </row>
    <row r="5112">
      <c r="A5112" s="61">
        <v>1.516473027E9</v>
      </c>
      <c r="B5112" s="61">
        <v>1.0</v>
      </c>
      <c r="C5112" s="61">
        <v>1096.0</v>
      </c>
      <c r="D5112" s="57" t="s">
        <v>377</v>
      </c>
      <c r="E5112" s="62" t="str">
        <f t="shared" si="1"/>
        <v>Control</v>
      </c>
      <c r="F5112" s="53" t="str">
        <f t="shared" si="2"/>
        <v>Beijing_1</v>
      </c>
      <c r="G5112" s="53">
        <f t="shared" si="3"/>
        <v>0.07544172061</v>
      </c>
    </row>
    <row r="5113">
      <c r="A5113" s="61">
        <v>1.514549088E9</v>
      </c>
      <c r="B5113" s="61">
        <v>1.0</v>
      </c>
      <c r="C5113" s="61">
        <v>527.0</v>
      </c>
      <c r="D5113" s="57" t="s">
        <v>377</v>
      </c>
      <c r="E5113" s="62" t="str">
        <f t="shared" si="1"/>
        <v>Control</v>
      </c>
      <c r="F5113" s="53" t="str">
        <f t="shared" si="2"/>
        <v>Beijing_1</v>
      </c>
      <c r="G5113" s="53">
        <f t="shared" si="3"/>
        <v>0.4151781677</v>
      </c>
    </row>
    <row r="5114">
      <c r="A5114" s="61">
        <v>1.514551963E9</v>
      </c>
      <c r="B5114" s="61">
        <v>1.0</v>
      </c>
      <c r="C5114" s="61">
        <v>3701.0</v>
      </c>
      <c r="D5114" s="57" t="s">
        <v>377</v>
      </c>
      <c r="E5114" s="62" t="str">
        <f t="shared" si="1"/>
        <v>Control</v>
      </c>
      <c r="F5114" s="53" t="str">
        <f t="shared" si="2"/>
        <v>Beijing_1</v>
      </c>
      <c r="G5114" s="53">
        <f t="shared" si="3"/>
        <v>0.009792219062</v>
      </c>
    </row>
    <row r="5115">
      <c r="A5115" s="61">
        <v>1.516460858E9</v>
      </c>
      <c r="B5115" s="61">
        <v>1.0</v>
      </c>
      <c r="C5115" s="61">
        <v>495.0</v>
      </c>
      <c r="D5115" s="57" t="s">
        <v>377</v>
      </c>
      <c r="E5115" s="62" t="str">
        <f t="shared" si="1"/>
        <v>Control</v>
      </c>
      <c r="F5115" s="53" t="str">
        <f t="shared" si="2"/>
        <v>Beijing_1</v>
      </c>
      <c r="G5115" s="53">
        <f t="shared" si="3"/>
        <v>0.6345009047</v>
      </c>
    </row>
    <row r="5116">
      <c r="A5116" s="61">
        <v>1.511622257E9</v>
      </c>
      <c r="B5116" s="61">
        <v>1.0</v>
      </c>
      <c r="C5116" s="61">
        <v>684.0</v>
      </c>
      <c r="D5116" s="57" t="s">
        <v>377</v>
      </c>
      <c r="E5116" s="62" t="str">
        <f t="shared" si="1"/>
        <v>Control</v>
      </c>
      <c r="F5116" s="53" t="str">
        <f t="shared" si="2"/>
        <v>Beijing_1</v>
      </c>
      <c r="G5116" s="53">
        <f t="shared" si="3"/>
        <v>0.9406137988</v>
      </c>
    </row>
    <row r="5117">
      <c r="A5117" s="61">
        <v>1.511502598E9</v>
      </c>
      <c r="B5117" s="61">
        <v>1.0</v>
      </c>
      <c r="C5117" s="61">
        <v>1216.0</v>
      </c>
      <c r="D5117" s="57" t="s">
        <v>377</v>
      </c>
      <c r="E5117" s="62" t="str">
        <f t="shared" si="1"/>
        <v>Control</v>
      </c>
      <c r="F5117" s="53" t="str">
        <f t="shared" si="2"/>
        <v>Beijing_1</v>
      </c>
      <c r="G5117" s="53">
        <f t="shared" si="3"/>
        <v>0.4339212003</v>
      </c>
    </row>
    <row r="5118">
      <c r="A5118" s="61">
        <v>1.516124997E9</v>
      </c>
      <c r="B5118" s="61">
        <v>1.0</v>
      </c>
      <c r="C5118" s="61">
        <v>354.0</v>
      </c>
      <c r="D5118" s="57" t="s">
        <v>377</v>
      </c>
      <c r="E5118" s="62" t="str">
        <f t="shared" si="1"/>
        <v>Control</v>
      </c>
      <c r="F5118" s="53" t="str">
        <f t="shared" si="2"/>
        <v>Beijing_1</v>
      </c>
      <c r="G5118" s="53">
        <f t="shared" si="3"/>
        <v>0.8300761321</v>
      </c>
    </row>
    <row r="5119">
      <c r="A5119" s="61">
        <v>1.512729973E9</v>
      </c>
      <c r="B5119" s="61">
        <v>1.0</v>
      </c>
      <c r="C5119" s="61">
        <v>669.0</v>
      </c>
      <c r="D5119" s="57" t="s">
        <v>377</v>
      </c>
      <c r="E5119" s="62" t="str">
        <f t="shared" si="1"/>
        <v>Control</v>
      </c>
      <c r="F5119" s="53" t="str">
        <f t="shared" si="2"/>
        <v>Beijing_1</v>
      </c>
      <c r="G5119" s="53">
        <f t="shared" si="3"/>
        <v>0.2075258262</v>
      </c>
    </row>
    <row r="5120">
      <c r="A5120" s="61">
        <v>1.519304263E9</v>
      </c>
      <c r="B5120" s="61">
        <v>1.0</v>
      </c>
      <c r="C5120" s="61">
        <v>1543.0</v>
      </c>
      <c r="D5120" s="57" t="s">
        <v>377</v>
      </c>
      <c r="E5120" s="62" t="str">
        <f t="shared" si="1"/>
        <v>Control</v>
      </c>
      <c r="F5120" s="53" t="str">
        <f t="shared" si="2"/>
        <v>Beijing_1</v>
      </c>
      <c r="G5120" s="53">
        <f t="shared" si="3"/>
        <v>0.8126294911</v>
      </c>
    </row>
    <row r="5121">
      <c r="A5121" s="61">
        <v>1.517962494E9</v>
      </c>
      <c r="B5121" s="61">
        <v>1.0</v>
      </c>
      <c r="C5121" s="61">
        <v>377.0</v>
      </c>
      <c r="D5121" s="57" t="s">
        <v>377</v>
      </c>
      <c r="E5121" s="62" t="str">
        <f t="shared" si="1"/>
        <v>Control</v>
      </c>
      <c r="F5121" s="53" t="str">
        <f t="shared" si="2"/>
        <v>Beijing_1</v>
      </c>
      <c r="G5121" s="53">
        <f t="shared" si="3"/>
        <v>0.9175729669</v>
      </c>
    </row>
    <row r="5122">
      <c r="A5122" s="61">
        <v>1.513903644E9</v>
      </c>
      <c r="B5122" s="61">
        <v>1.0</v>
      </c>
      <c r="C5122" s="61">
        <v>2223.0</v>
      </c>
      <c r="D5122" s="57" t="s">
        <v>377</v>
      </c>
      <c r="E5122" s="62" t="str">
        <f t="shared" si="1"/>
        <v>Control</v>
      </c>
      <c r="F5122" s="53" t="str">
        <f t="shared" si="2"/>
        <v>Beijing_1</v>
      </c>
      <c r="G5122" s="53">
        <f t="shared" si="3"/>
        <v>0.6194859837</v>
      </c>
    </row>
    <row r="5123">
      <c r="A5123" s="61">
        <v>1.516825488E9</v>
      </c>
      <c r="B5123" s="61">
        <v>1.0</v>
      </c>
      <c r="C5123" s="61">
        <v>1548.0</v>
      </c>
      <c r="D5123" s="57" t="s">
        <v>377</v>
      </c>
      <c r="E5123" s="62" t="str">
        <f t="shared" si="1"/>
        <v>Control</v>
      </c>
      <c r="F5123" s="53" t="str">
        <f t="shared" si="2"/>
        <v>Beijing_1</v>
      </c>
      <c r="G5123" s="53">
        <f t="shared" si="3"/>
        <v>0.6630499216</v>
      </c>
    </row>
    <row r="5124">
      <c r="A5124" s="61">
        <v>1.513486154E9</v>
      </c>
      <c r="B5124" s="61">
        <v>1.0</v>
      </c>
      <c r="C5124" s="61">
        <v>108.0</v>
      </c>
      <c r="D5124" s="57" t="s">
        <v>377</v>
      </c>
      <c r="E5124" s="62" t="str">
        <f t="shared" si="1"/>
        <v>Control</v>
      </c>
      <c r="F5124" s="53" t="str">
        <f t="shared" si="2"/>
        <v>Beijing_1</v>
      </c>
      <c r="G5124" s="53">
        <f t="shared" si="3"/>
        <v>0.03269650343</v>
      </c>
    </row>
    <row r="5125">
      <c r="A5125" s="61">
        <v>1.519869138E9</v>
      </c>
      <c r="B5125" s="61">
        <v>1.0</v>
      </c>
      <c r="C5125" s="61">
        <v>1945.0</v>
      </c>
      <c r="D5125" s="57" t="s">
        <v>377</v>
      </c>
      <c r="E5125" s="62" t="str">
        <f t="shared" si="1"/>
        <v>Control</v>
      </c>
      <c r="F5125" s="53" t="str">
        <f t="shared" si="2"/>
        <v>Beijing_1</v>
      </c>
      <c r="G5125" s="53">
        <f t="shared" si="3"/>
        <v>0.8398068232</v>
      </c>
    </row>
    <row r="5126">
      <c r="A5126" s="61">
        <v>1.512511775E9</v>
      </c>
      <c r="B5126" s="61">
        <v>1.0</v>
      </c>
      <c r="C5126" s="61">
        <v>2054.0</v>
      </c>
      <c r="D5126" s="57" t="s">
        <v>377</v>
      </c>
      <c r="E5126" s="62" t="str">
        <f t="shared" si="1"/>
        <v>Control</v>
      </c>
      <c r="F5126" s="53" t="str">
        <f t="shared" si="2"/>
        <v>Beijing_1</v>
      </c>
      <c r="G5126" s="53">
        <f t="shared" si="3"/>
        <v>0.3584812559</v>
      </c>
    </row>
    <row r="5127">
      <c r="A5127" s="61">
        <v>1.516641733E9</v>
      </c>
      <c r="B5127" s="61">
        <v>1.0</v>
      </c>
      <c r="C5127" s="61">
        <v>1517.0</v>
      </c>
      <c r="D5127" s="57" t="s">
        <v>377</v>
      </c>
      <c r="E5127" s="62" t="str">
        <f t="shared" si="1"/>
        <v>Control</v>
      </c>
      <c r="F5127" s="53" t="str">
        <f t="shared" si="2"/>
        <v>Beijing_1</v>
      </c>
      <c r="G5127" s="53">
        <f t="shared" si="3"/>
        <v>0.8298784357</v>
      </c>
    </row>
    <row r="5128">
      <c r="A5128" s="61">
        <v>1.515827446E9</v>
      </c>
      <c r="B5128" s="61">
        <v>1.0</v>
      </c>
      <c r="C5128" s="61">
        <v>2374.0</v>
      </c>
      <c r="D5128" s="57" t="s">
        <v>377</v>
      </c>
      <c r="E5128" s="62" t="str">
        <f t="shared" si="1"/>
        <v>Control</v>
      </c>
      <c r="F5128" s="53" t="str">
        <f t="shared" si="2"/>
        <v>Beijing_1</v>
      </c>
      <c r="G5128" s="53">
        <f t="shared" si="3"/>
        <v>0.1553094068</v>
      </c>
    </row>
    <row r="5129">
      <c r="A5129" s="61">
        <v>1.519648654E9</v>
      </c>
      <c r="B5129" s="61">
        <v>1.0</v>
      </c>
      <c r="C5129" s="61">
        <v>1585.0</v>
      </c>
      <c r="D5129" s="57" t="s">
        <v>377</v>
      </c>
      <c r="E5129" s="62" t="str">
        <f t="shared" si="1"/>
        <v>Control</v>
      </c>
      <c r="F5129" s="53" t="str">
        <f t="shared" si="2"/>
        <v>Beijing_1</v>
      </c>
      <c r="G5129" s="53">
        <f t="shared" si="3"/>
        <v>0.3163162732</v>
      </c>
    </row>
    <row r="5130">
      <c r="A5130" s="61">
        <v>1.516622236E9</v>
      </c>
      <c r="B5130" s="61">
        <v>1.0</v>
      </c>
      <c r="C5130" s="61">
        <v>575.0</v>
      </c>
      <c r="D5130" s="57" t="s">
        <v>377</v>
      </c>
      <c r="E5130" s="62" t="str">
        <f t="shared" si="1"/>
        <v>Control</v>
      </c>
      <c r="F5130" s="53" t="str">
        <f t="shared" si="2"/>
        <v>Beijing_1</v>
      </c>
      <c r="G5130" s="53">
        <f t="shared" si="3"/>
        <v>0.4156523393</v>
      </c>
    </row>
    <row r="5131">
      <c r="A5131" s="61">
        <v>1.515421984E9</v>
      </c>
      <c r="B5131" s="61">
        <v>1.0</v>
      </c>
      <c r="C5131" s="61">
        <v>4492.0</v>
      </c>
      <c r="D5131" s="57" t="s">
        <v>377</v>
      </c>
      <c r="E5131" s="62" t="str">
        <f t="shared" si="1"/>
        <v>Control</v>
      </c>
      <c r="F5131" s="53" t="str">
        <f t="shared" si="2"/>
        <v>Beijing_1</v>
      </c>
      <c r="G5131" s="53">
        <f t="shared" si="3"/>
        <v>0.8567984927</v>
      </c>
    </row>
    <row r="5132">
      <c r="A5132" s="61">
        <v>1.512227458E9</v>
      </c>
      <c r="B5132" s="61">
        <v>1.0</v>
      </c>
      <c r="C5132" s="61">
        <v>3126.0</v>
      </c>
      <c r="D5132" s="57" t="s">
        <v>377</v>
      </c>
      <c r="E5132" s="62" t="str">
        <f t="shared" si="1"/>
        <v>Control</v>
      </c>
      <c r="F5132" s="53" t="str">
        <f t="shared" si="2"/>
        <v>Beijing_1</v>
      </c>
      <c r="G5132" s="53">
        <f t="shared" si="3"/>
        <v>0.3596739751</v>
      </c>
    </row>
    <row r="5133">
      <c r="A5133" s="61">
        <v>1.517264828E9</v>
      </c>
      <c r="B5133" s="61">
        <v>1.0</v>
      </c>
      <c r="C5133" s="61">
        <v>2033.0</v>
      </c>
      <c r="D5133" s="57" t="s">
        <v>377</v>
      </c>
      <c r="E5133" s="62" t="str">
        <f t="shared" si="1"/>
        <v>Control</v>
      </c>
      <c r="F5133" s="53" t="str">
        <f t="shared" si="2"/>
        <v>Beijing_1</v>
      </c>
      <c r="G5133" s="53">
        <f t="shared" si="3"/>
        <v>0.9880985645</v>
      </c>
    </row>
    <row r="5134">
      <c r="A5134" s="61">
        <v>1.518124649E9</v>
      </c>
      <c r="B5134" s="61">
        <v>1.0</v>
      </c>
      <c r="C5134" s="61">
        <v>3425.0</v>
      </c>
      <c r="D5134" s="57" t="s">
        <v>377</v>
      </c>
      <c r="E5134" s="62" t="str">
        <f t="shared" si="1"/>
        <v>Control</v>
      </c>
      <c r="F5134" s="53" t="str">
        <f t="shared" si="2"/>
        <v>Beijing_1</v>
      </c>
      <c r="G5134" s="53">
        <f t="shared" si="3"/>
        <v>0.4358165103</v>
      </c>
    </row>
    <row r="5135">
      <c r="A5135" s="61">
        <v>1.513006968E9</v>
      </c>
      <c r="B5135" s="61">
        <v>1.0</v>
      </c>
      <c r="C5135" s="61">
        <v>2847.0</v>
      </c>
      <c r="D5135" s="57" t="s">
        <v>377</v>
      </c>
      <c r="E5135" s="62" t="str">
        <f t="shared" si="1"/>
        <v>Control</v>
      </c>
      <c r="F5135" s="53" t="str">
        <f t="shared" si="2"/>
        <v>Beijing_1</v>
      </c>
      <c r="G5135" s="53">
        <f t="shared" si="3"/>
        <v>0.9259316272</v>
      </c>
    </row>
    <row r="5136">
      <c r="A5136" s="61">
        <v>1.514493805E9</v>
      </c>
      <c r="B5136" s="61">
        <v>1.0</v>
      </c>
      <c r="C5136" s="61">
        <v>2373.0</v>
      </c>
      <c r="D5136" s="57" t="s">
        <v>377</v>
      </c>
      <c r="E5136" s="62" t="str">
        <f t="shared" si="1"/>
        <v>Control</v>
      </c>
      <c r="F5136" s="53" t="str">
        <f t="shared" si="2"/>
        <v>Beijing_1</v>
      </c>
      <c r="G5136" s="53">
        <f t="shared" si="3"/>
        <v>0.9718617184</v>
      </c>
    </row>
    <row r="5137">
      <c r="A5137" s="61">
        <v>1.511665947E9</v>
      </c>
      <c r="B5137" s="61">
        <v>1.0</v>
      </c>
      <c r="C5137" s="61">
        <v>4341.0</v>
      </c>
      <c r="D5137" s="57" t="s">
        <v>377</v>
      </c>
      <c r="E5137" s="62" t="str">
        <f t="shared" si="1"/>
        <v>Control</v>
      </c>
      <c r="F5137" s="53" t="str">
        <f t="shared" si="2"/>
        <v>Beijing_1</v>
      </c>
      <c r="G5137" s="53">
        <f t="shared" si="3"/>
        <v>0.5006444677</v>
      </c>
    </row>
    <row r="5138">
      <c r="A5138" s="61">
        <v>1.516911889E9</v>
      </c>
      <c r="B5138" s="61">
        <v>1.0</v>
      </c>
      <c r="C5138" s="61">
        <v>509.0</v>
      </c>
      <c r="D5138" s="57" t="s">
        <v>377</v>
      </c>
      <c r="E5138" s="62" t="str">
        <f t="shared" si="1"/>
        <v>Control</v>
      </c>
      <c r="F5138" s="53" t="str">
        <f t="shared" si="2"/>
        <v>Beijing_1</v>
      </c>
      <c r="G5138" s="53">
        <f t="shared" si="3"/>
        <v>0.818290517</v>
      </c>
    </row>
    <row r="5139">
      <c r="A5139" s="61">
        <v>1.512209715E9</v>
      </c>
      <c r="B5139" s="61">
        <v>1.0</v>
      </c>
      <c r="C5139" s="61">
        <v>1052.0</v>
      </c>
      <c r="D5139" s="57" t="s">
        <v>377</v>
      </c>
      <c r="E5139" s="62" t="str">
        <f t="shared" si="1"/>
        <v>Control</v>
      </c>
      <c r="F5139" s="53" t="str">
        <f t="shared" si="2"/>
        <v>Beijing_1</v>
      </c>
      <c r="G5139" s="53">
        <f t="shared" si="3"/>
        <v>0.7866783848</v>
      </c>
    </row>
    <row r="5140">
      <c r="A5140" s="61">
        <v>1.514763554E9</v>
      </c>
      <c r="B5140" s="61">
        <v>1.0</v>
      </c>
      <c r="C5140" s="61">
        <v>75.0</v>
      </c>
      <c r="D5140" s="57" t="s">
        <v>377</v>
      </c>
      <c r="E5140" s="62" t="str">
        <f t="shared" si="1"/>
        <v>Control</v>
      </c>
      <c r="F5140" s="53" t="str">
        <f t="shared" si="2"/>
        <v>Beijing_1</v>
      </c>
      <c r="G5140" s="53">
        <f t="shared" si="3"/>
        <v>0.8644486131</v>
      </c>
    </row>
    <row r="5141">
      <c r="A5141" s="61">
        <v>1.519378785E9</v>
      </c>
      <c r="B5141" s="61">
        <v>1.0</v>
      </c>
      <c r="C5141" s="61">
        <v>52.0</v>
      </c>
      <c r="D5141" s="57" t="s">
        <v>377</v>
      </c>
      <c r="E5141" s="62" t="str">
        <f t="shared" si="1"/>
        <v>Control</v>
      </c>
      <c r="F5141" s="53" t="str">
        <f t="shared" si="2"/>
        <v>Beijing_1</v>
      </c>
      <c r="G5141" s="53">
        <f t="shared" si="3"/>
        <v>0.4788451004</v>
      </c>
    </row>
    <row r="5142">
      <c r="A5142" s="61">
        <v>1.516189985E9</v>
      </c>
      <c r="B5142" s="61">
        <v>1.0</v>
      </c>
      <c r="C5142" s="61">
        <v>2059.0</v>
      </c>
      <c r="D5142" s="57" t="s">
        <v>377</v>
      </c>
      <c r="E5142" s="62" t="str">
        <f t="shared" si="1"/>
        <v>Control</v>
      </c>
      <c r="F5142" s="53" t="str">
        <f t="shared" si="2"/>
        <v>Beijing_1</v>
      </c>
      <c r="G5142" s="53">
        <f t="shared" si="3"/>
        <v>0.2810978319</v>
      </c>
    </row>
    <row r="5143">
      <c r="A5143" s="61">
        <v>1.511744856E9</v>
      </c>
      <c r="B5143" s="61">
        <v>1.0</v>
      </c>
      <c r="C5143" s="61">
        <v>1050.0</v>
      </c>
      <c r="D5143" s="57" t="s">
        <v>377</v>
      </c>
      <c r="E5143" s="62" t="str">
        <f t="shared" si="1"/>
        <v>Control</v>
      </c>
      <c r="F5143" s="53" t="str">
        <f t="shared" si="2"/>
        <v>Beijing_1</v>
      </c>
      <c r="G5143" s="53">
        <f t="shared" si="3"/>
        <v>0.3054756555</v>
      </c>
    </row>
    <row r="5144">
      <c r="A5144" s="61">
        <v>1.517498246E9</v>
      </c>
      <c r="B5144" s="61">
        <v>1.0</v>
      </c>
      <c r="C5144" s="61">
        <v>1035.0</v>
      </c>
      <c r="D5144" s="57" t="s">
        <v>377</v>
      </c>
      <c r="E5144" s="62" t="str">
        <f t="shared" si="1"/>
        <v>Control</v>
      </c>
      <c r="F5144" s="53" t="str">
        <f t="shared" si="2"/>
        <v>Beijing_1</v>
      </c>
      <c r="G5144" s="53">
        <f t="shared" si="3"/>
        <v>0.9974627282</v>
      </c>
    </row>
    <row r="5145">
      <c r="A5145" s="61">
        <v>1.518114894E9</v>
      </c>
      <c r="B5145" s="61">
        <v>1.0</v>
      </c>
      <c r="C5145" s="61">
        <v>850.0</v>
      </c>
      <c r="D5145" s="57" t="s">
        <v>377</v>
      </c>
      <c r="E5145" s="62" t="str">
        <f t="shared" si="1"/>
        <v>Control</v>
      </c>
      <c r="F5145" s="53" t="str">
        <f t="shared" si="2"/>
        <v>Beijing_1</v>
      </c>
      <c r="G5145" s="53">
        <f t="shared" si="3"/>
        <v>0.08980934195</v>
      </c>
    </row>
    <row r="5146">
      <c r="A5146" s="61">
        <v>1.515735926E9</v>
      </c>
      <c r="B5146" s="61">
        <v>1.0</v>
      </c>
      <c r="C5146" s="61">
        <v>3704.0</v>
      </c>
      <c r="D5146" s="57" t="s">
        <v>377</v>
      </c>
      <c r="E5146" s="62" t="str">
        <f t="shared" si="1"/>
        <v>Control</v>
      </c>
      <c r="F5146" s="53" t="str">
        <f t="shared" si="2"/>
        <v>Beijing_1</v>
      </c>
      <c r="G5146" s="53">
        <f t="shared" si="3"/>
        <v>0.2070638469</v>
      </c>
    </row>
    <row r="5147">
      <c r="A5147" s="61">
        <v>1.516458099E9</v>
      </c>
      <c r="B5147" s="61">
        <v>1.0</v>
      </c>
      <c r="C5147" s="61">
        <v>2006.0</v>
      </c>
      <c r="D5147" s="57" t="s">
        <v>377</v>
      </c>
      <c r="E5147" s="62" t="str">
        <f t="shared" si="1"/>
        <v>Control</v>
      </c>
      <c r="F5147" s="53" t="str">
        <f t="shared" si="2"/>
        <v>Beijing_1</v>
      </c>
      <c r="G5147" s="53">
        <f t="shared" si="3"/>
        <v>0.7470957257</v>
      </c>
    </row>
    <row r="5148">
      <c r="A5148" s="61">
        <v>1.515714609E9</v>
      </c>
      <c r="B5148" s="61">
        <v>1.0</v>
      </c>
      <c r="C5148" s="61">
        <v>374.0</v>
      </c>
      <c r="D5148" s="57" t="s">
        <v>377</v>
      </c>
      <c r="E5148" s="62" t="str">
        <f t="shared" si="1"/>
        <v>Control</v>
      </c>
      <c r="F5148" s="53" t="str">
        <f t="shared" si="2"/>
        <v>Beijing_1</v>
      </c>
      <c r="G5148" s="53">
        <f t="shared" si="3"/>
        <v>0.5177853264</v>
      </c>
    </row>
    <row r="5149">
      <c r="A5149" s="61">
        <v>1.519315526E9</v>
      </c>
      <c r="B5149" s="61">
        <v>1.0</v>
      </c>
      <c r="C5149" s="61">
        <v>118.0</v>
      </c>
      <c r="D5149" s="57" t="s">
        <v>377</v>
      </c>
      <c r="E5149" s="62" t="str">
        <f t="shared" si="1"/>
        <v>Control</v>
      </c>
      <c r="F5149" s="53" t="str">
        <f t="shared" si="2"/>
        <v>Beijing_1</v>
      </c>
      <c r="G5149" s="53">
        <f t="shared" si="3"/>
        <v>0.8844185441</v>
      </c>
    </row>
    <row r="5150">
      <c r="A5150" s="61">
        <v>1.512961614E9</v>
      </c>
      <c r="B5150" s="61">
        <v>1.0</v>
      </c>
      <c r="C5150" s="61">
        <v>1522.0</v>
      </c>
      <c r="D5150" s="57" t="s">
        <v>377</v>
      </c>
      <c r="E5150" s="62" t="str">
        <f t="shared" si="1"/>
        <v>Control</v>
      </c>
      <c r="F5150" s="53" t="str">
        <f t="shared" si="2"/>
        <v>Beijing_1</v>
      </c>
      <c r="G5150" s="53">
        <f t="shared" si="3"/>
        <v>0.8241978103</v>
      </c>
    </row>
    <row r="5151">
      <c r="A5151" s="61">
        <v>1.517177674E9</v>
      </c>
      <c r="B5151" s="61">
        <v>1.0</v>
      </c>
      <c r="C5151" s="61">
        <v>566.0</v>
      </c>
      <c r="D5151" s="57" t="s">
        <v>377</v>
      </c>
      <c r="E5151" s="62" t="str">
        <f t="shared" si="1"/>
        <v>Control</v>
      </c>
      <c r="F5151" s="53" t="str">
        <f t="shared" si="2"/>
        <v>Beijing_1</v>
      </c>
      <c r="G5151" s="53">
        <f t="shared" si="3"/>
        <v>0.4299735094</v>
      </c>
    </row>
    <row r="5152">
      <c r="A5152" s="61">
        <v>1.512802033E9</v>
      </c>
      <c r="B5152" s="61">
        <v>1.0</v>
      </c>
      <c r="C5152" s="61">
        <v>281.0</v>
      </c>
      <c r="D5152" s="57" t="s">
        <v>377</v>
      </c>
      <c r="E5152" s="62" t="str">
        <f t="shared" si="1"/>
        <v>Control</v>
      </c>
      <c r="F5152" s="53" t="str">
        <f t="shared" si="2"/>
        <v>Beijing_1</v>
      </c>
      <c r="G5152" s="53">
        <f t="shared" si="3"/>
        <v>0.6437207634</v>
      </c>
    </row>
    <row r="5153">
      <c r="A5153" s="61">
        <v>1.518826123E9</v>
      </c>
      <c r="B5153" s="61">
        <v>1.0</v>
      </c>
      <c r="C5153" s="61">
        <v>1649.0</v>
      </c>
      <c r="D5153" s="57" t="s">
        <v>377</v>
      </c>
      <c r="E5153" s="62" t="str">
        <f t="shared" si="1"/>
        <v>Control</v>
      </c>
      <c r="F5153" s="53" t="str">
        <f t="shared" si="2"/>
        <v>Beijing_1</v>
      </c>
      <c r="G5153" s="53">
        <f t="shared" si="3"/>
        <v>0.1133271926</v>
      </c>
    </row>
    <row r="5154">
      <c r="A5154" s="61">
        <v>1.516149575E9</v>
      </c>
      <c r="B5154" s="61">
        <v>1.0</v>
      </c>
      <c r="C5154" s="61">
        <v>931.0</v>
      </c>
      <c r="D5154" s="57" t="s">
        <v>377</v>
      </c>
      <c r="E5154" s="62" t="str">
        <f t="shared" si="1"/>
        <v>Control</v>
      </c>
      <c r="F5154" s="53" t="str">
        <f t="shared" si="2"/>
        <v>Beijing_1</v>
      </c>
      <c r="G5154" s="53">
        <f t="shared" si="3"/>
        <v>0.7854554442</v>
      </c>
    </row>
    <row r="5155">
      <c r="A5155" s="61">
        <v>1.515562375E9</v>
      </c>
      <c r="B5155" s="61">
        <v>1.0</v>
      </c>
      <c r="C5155" s="61">
        <v>1381.0</v>
      </c>
      <c r="D5155" s="57" t="s">
        <v>377</v>
      </c>
      <c r="E5155" s="62" t="str">
        <f t="shared" si="1"/>
        <v>Control</v>
      </c>
      <c r="F5155" s="53" t="str">
        <f t="shared" si="2"/>
        <v>Beijing_1</v>
      </c>
      <c r="G5155" s="53">
        <f t="shared" si="3"/>
        <v>0.7310563231</v>
      </c>
    </row>
    <row r="5156">
      <c r="A5156" s="61">
        <v>1.513125036E9</v>
      </c>
      <c r="B5156" s="61">
        <v>1.0</v>
      </c>
      <c r="C5156" s="61">
        <v>2566.0</v>
      </c>
      <c r="D5156" s="57" t="s">
        <v>377</v>
      </c>
      <c r="E5156" s="62" t="str">
        <f t="shared" si="1"/>
        <v>Control</v>
      </c>
      <c r="F5156" s="53" t="str">
        <f t="shared" si="2"/>
        <v>Beijing_1</v>
      </c>
      <c r="G5156" s="53">
        <f t="shared" si="3"/>
        <v>0.02727019736</v>
      </c>
    </row>
    <row r="5157">
      <c r="A5157" s="61">
        <v>1.519736678E9</v>
      </c>
      <c r="B5157" s="61">
        <v>1.0</v>
      </c>
      <c r="C5157" s="61">
        <v>1080.0</v>
      </c>
      <c r="D5157" s="57" t="s">
        <v>377</v>
      </c>
      <c r="E5157" s="62" t="str">
        <f t="shared" si="1"/>
        <v>Control</v>
      </c>
      <c r="F5157" s="53" t="str">
        <f t="shared" si="2"/>
        <v>Beijing_1</v>
      </c>
      <c r="G5157" s="53">
        <f t="shared" si="3"/>
        <v>0.1242522772</v>
      </c>
    </row>
    <row r="5158">
      <c r="A5158" s="61">
        <v>1.513204989E9</v>
      </c>
      <c r="B5158" s="61">
        <v>1.0</v>
      </c>
      <c r="C5158" s="61">
        <v>742.0</v>
      </c>
      <c r="D5158" s="57" t="s">
        <v>377</v>
      </c>
      <c r="E5158" s="62" t="str">
        <f t="shared" si="1"/>
        <v>Control</v>
      </c>
      <c r="F5158" s="53" t="str">
        <f t="shared" si="2"/>
        <v>Beijing_1</v>
      </c>
      <c r="G5158" s="53">
        <f t="shared" si="3"/>
        <v>0.3819215465</v>
      </c>
    </row>
    <row r="5159">
      <c r="A5159" s="61">
        <v>1.514996733E9</v>
      </c>
      <c r="B5159" s="61">
        <v>1.0</v>
      </c>
      <c r="C5159" s="61">
        <v>1548.0</v>
      </c>
      <c r="D5159" s="57" t="s">
        <v>377</v>
      </c>
      <c r="E5159" s="62" t="str">
        <f t="shared" si="1"/>
        <v>Control</v>
      </c>
      <c r="F5159" s="53" t="str">
        <f t="shared" si="2"/>
        <v>Beijing_1</v>
      </c>
      <c r="G5159" s="53">
        <f t="shared" si="3"/>
        <v>0.1549285703</v>
      </c>
    </row>
    <row r="5160">
      <c r="A5160" s="61">
        <v>1.514047466E9</v>
      </c>
      <c r="B5160" s="61">
        <v>1.0</v>
      </c>
      <c r="C5160" s="61">
        <v>330.0</v>
      </c>
      <c r="D5160" s="57" t="s">
        <v>377</v>
      </c>
      <c r="E5160" s="62" t="str">
        <f t="shared" si="1"/>
        <v>Control</v>
      </c>
      <c r="F5160" s="53" t="str">
        <f t="shared" si="2"/>
        <v>Beijing_1</v>
      </c>
      <c r="G5160" s="53">
        <f t="shared" si="3"/>
        <v>0.4087152208</v>
      </c>
    </row>
    <row r="5161">
      <c r="A5161" s="61">
        <v>1.519843184E9</v>
      </c>
      <c r="B5161" s="61">
        <v>1.0</v>
      </c>
      <c r="C5161" s="61">
        <v>1.0</v>
      </c>
      <c r="D5161" s="57" t="s">
        <v>377</v>
      </c>
      <c r="E5161" s="62" t="str">
        <f t="shared" si="1"/>
        <v>Control</v>
      </c>
      <c r="F5161" s="53" t="str">
        <f t="shared" si="2"/>
        <v>Beijing_1</v>
      </c>
      <c r="G5161" s="53">
        <f t="shared" si="3"/>
        <v>0.76477551</v>
      </c>
    </row>
    <row r="5162">
      <c r="A5162" s="61">
        <v>1.515944115E9</v>
      </c>
      <c r="B5162" s="61">
        <v>1.0</v>
      </c>
      <c r="C5162" s="61">
        <v>853.0</v>
      </c>
      <c r="D5162" s="57" t="s">
        <v>377</v>
      </c>
      <c r="E5162" s="62" t="str">
        <f t="shared" si="1"/>
        <v>Control</v>
      </c>
      <c r="F5162" s="53" t="str">
        <f t="shared" si="2"/>
        <v>Beijing_1</v>
      </c>
      <c r="G5162" s="53">
        <f t="shared" si="3"/>
        <v>0.4486471987</v>
      </c>
    </row>
    <row r="5163">
      <c r="A5163" s="61">
        <v>1.519179449E9</v>
      </c>
      <c r="B5163" s="61">
        <v>1.0</v>
      </c>
      <c r="C5163" s="61">
        <v>2914.0</v>
      </c>
      <c r="D5163" s="57" t="s">
        <v>377</v>
      </c>
      <c r="E5163" s="62" t="str">
        <f t="shared" si="1"/>
        <v>Control</v>
      </c>
      <c r="F5163" s="53" t="str">
        <f t="shared" si="2"/>
        <v>Beijing_1</v>
      </c>
      <c r="G5163" s="53">
        <f t="shared" si="3"/>
        <v>0.3274711071</v>
      </c>
    </row>
    <row r="5164">
      <c r="A5164" s="61">
        <v>1.515383923E9</v>
      </c>
      <c r="B5164" s="61">
        <v>1.0</v>
      </c>
      <c r="C5164" s="61">
        <v>4002.0</v>
      </c>
      <c r="D5164" s="57" t="s">
        <v>377</v>
      </c>
      <c r="E5164" s="62" t="str">
        <f t="shared" si="1"/>
        <v>Control</v>
      </c>
      <c r="F5164" s="53" t="str">
        <f t="shared" si="2"/>
        <v>Beijing_1</v>
      </c>
      <c r="G5164" s="53">
        <f t="shared" si="3"/>
        <v>0.1564374112</v>
      </c>
    </row>
    <row r="5165">
      <c r="A5165" s="61">
        <v>1.516199459E9</v>
      </c>
      <c r="B5165" s="61">
        <v>1.0</v>
      </c>
      <c r="C5165" s="61">
        <v>3775.0</v>
      </c>
      <c r="D5165" s="57" t="s">
        <v>377</v>
      </c>
      <c r="E5165" s="62" t="str">
        <f t="shared" si="1"/>
        <v>Control</v>
      </c>
      <c r="F5165" s="53" t="str">
        <f t="shared" si="2"/>
        <v>Beijing_1</v>
      </c>
      <c r="G5165" s="53">
        <f t="shared" si="3"/>
        <v>0.9385166533</v>
      </c>
    </row>
    <row r="5166">
      <c r="A5166" s="61">
        <v>1.517100708E9</v>
      </c>
      <c r="B5166" s="61">
        <v>1.0</v>
      </c>
      <c r="C5166" s="61">
        <v>2825.0</v>
      </c>
      <c r="D5166" s="57" t="s">
        <v>377</v>
      </c>
      <c r="E5166" s="62" t="str">
        <f t="shared" si="1"/>
        <v>Control</v>
      </c>
      <c r="F5166" s="53" t="str">
        <f t="shared" si="2"/>
        <v>Beijing_1</v>
      </c>
      <c r="G5166" s="53">
        <f t="shared" si="3"/>
        <v>0.003821476516</v>
      </c>
    </row>
    <row r="5167">
      <c r="A5167" s="61">
        <v>1.514979626E9</v>
      </c>
      <c r="B5167" s="61">
        <v>1.0</v>
      </c>
      <c r="C5167" s="61">
        <v>2432.0</v>
      </c>
      <c r="D5167" s="57" t="s">
        <v>377</v>
      </c>
      <c r="E5167" s="62" t="str">
        <f t="shared" si="1"/>
        <v>Control</v>
      </c>
      <c r="F5167" s="53" t="str">
        <f t="shared" si="2"/>
        <v>Beijing_1</v>
      </c>
      <c r="G5167" s="53">
        <f t="shared" si="3"/>
        <v>0.3260732223</v>
      </c>
    </row>
    <row r="5168">
      <c r="A5168" s="61">
        <v>1.519054974E9</v>
      </c>
      <c r="B5168" s="61">
        <v>1.0</v>
      </c>
      <c r="C5168" s="61">
        <v>3693.0</v>
      </c>
      <c r="D5168" s="57" t="s">
        <v>377</v>
      </c>
      <c r="E5168" s="62" t="str">
        <f t="shared" si="1"/>
        <v>Control</v>
      </c>
      <c r="F5168" s="53" t="str">
        <f t="shared" si="2"/>
        <v>Beijing_1</v>
      </c>
      <c r="G5168" s="53">
        <f t="shared" si="3"/>
        <v>0.7194695733</v>
      </c>
    </row>
    <row r="5169">
      <c r="A5169" s="61">
        <v>1.513051395E9</v>
      </c>
      <c r="B5169" s="61">
        <v>1.0</v>
      </c>
      <c r="C5169" s="61">
        <v>1385.0</v>
      </c>
      <c r="D5169" s="57" t="s">
        <v>377</v>
      </c>
      <c r="E5169" s="62" t="str">
        <f t="shared" si="1"/>
        <v>Control</v>
      </c>
      <c r="F5169" s="53" t="str">
        <f t="shared" si="2"/>
        <v>Beijing_1</v>
      </c>
      <c r="G5169" s="53">
        <f t="shared" si="3"/>
        <v>0.5924180726</v>
      </c>
    </row>
    <row r="5170">
      <c r="A5170" s="61">
        <v>1.518240307E9</v>
      </c>
      <c r="B5170" s="61">
        <v>1.0</v>
      </c>
      <c r="C5170" s="61">
        <v>188.0</v>
      </c>
      <c r="D5170" s="57" t="s">
        <v>377</v>
      </c>
      <c r="E5170" s="62" t="str">
        <f t="shared" si="1"/>
        <v>Control</v>
      </c>
      <c r="F5170" s="53" t="str">
        <f t="shared" si="2"/>
        <v>Beijing_1</v>
      </c>
      <c r="G5170" s="53">
        <f t="shared" si="3"/>
        <v>0.7996530298</v>
      </c>
    </row>
    <row r="5171">
      <c r="A5171" s="61">
        <v>1.512354953E9</v>
      </c>
      <c r="B5171" s="61">
        <v>1.0</v>
      </c>
      <c r="C5171" s="61">
        <v>3904.0</v>
      </c>
      <c r="D5171" s="57" t="s">
        <v>377</v>
      </c>
      <c r="E5171" s="62" t="str">
        <f t="shared" si="1"/>
        <v>Control</v>
      </c>
      <c r="F5171" s="53" t="str">
        <f t="shared" si="2"/>
        <v>Beijing_1</v>
      </c>
      <c r="G5171" s="53">
        <f t="shared" si="3"/>
        <v>0.7164230228</v>
      </c>
    </row>
    <row r="5172">
      <c r="A5172" s="61">
        <v>1.515438314E9</v>
      </c>
      <c r="B5172" s="61">
        <v>1.0</v>
      </c>
      <c r="C5172" s="61">
        <v>1316.0</v>
      </c>
      <c r="D5172" s="57" t="s">
        <v>377</v>
      </c>
      <c r="E5172" s="62" t="str">
        <f t="shared" si="1"/>
        <v>Control</v>
      </c>
      <c r="F5172" s="53" t="str">
        <f t="shared" si="2"/>
        <v>Beijing_1</v>
      </c>
      <c r="G5172" s="53">
        <f t="shared" si="3"/>
        <v>0.1110962514</v>
      </c>
    </row>
    <row r="5173">
      <c r="A5173" s="61">
        <v>1.516118155E9</v>
      </c>
      <c r="B5173" s="61">
        <v>1.0</v>
      </c>
      <c r="C5173" s="61">
        <v>1020.0</v>
      </c>
      <c r="D5173" s="57" t="s">
        <v>377</v>
      </c>
      <c r="E5173" s="62" t="str">
        <f t="shared" si="1"/>
        <v>Control</v>
      </c>
      <c r="F5173" s="53" t="str">
        <f t="shared" si="2"/>
        <v>Beijing_1</v>
      </c>
      <c r="G5173" s="53">
        <f t="shared" si="3"/>
        <v>0.4490139257</v>
      </c>
    </row>
    <row r="5174">
      <c r="A5174" s="61">
        <v>1.516753336E9</v>
      </c>
      <c r="B5174" s="61">
        <v>1.0</v>
      </c>
      <c r="C5174" s="61">
        <v>2013.0</v>
      </c>
      <c r="D5174" s="57" t="s">
        <v>377</v>
      </c>
      <c r="E5174" s="62" t="str">
        <f t="shared" si="1"/>
        <v>Control</v>
      </c>
      <c r="F5174" s="53" t="str">
        <f t="shared" si="2"/>
        <v>Beijing_1</v>
      </c>
      <c r="G5174" s="53">
        <f t="shared" si="3"/>
        <v>0.2572819639</v>
      </c>
    </row>
    <row r="5175">
      <c r="A5175" s="61">
        <v>1.515692205E9</v>
      </c>
      <c r="B5175" s="61">
        <v>1.0</v>
      </c>
      <c r="C5175" s="61">
        <v>2748.0</v>
      </c>
      <c r="D5175" s="57" t="s">
        <v>377</v>
      </c>
      <c r="E5175" s="62" t="str">
        <f t="shared" si="1"/>
        <v>Control</v>
      </c>
      <c r="F5175" s="53" t="str">
        <f t="shared" si="2"/>
        <v>Beijing_1</v>
      </c>
      <c r="G5175" s="53">
        <f t="shared" si="3"/>
        <v>0.0301593531</v>
      </c>
    </row>
    <row r="5176">
      <c r="A5176" s="61">
        <v>1.518049488E9</v>
      </c>
      <c r="B5176" s="61">
        <v>1.0</v>
      </c>
      <c r="C5176" s="61">
        <v>740.0</v>
      </c>
      <c r="D5176" s="57" t="s">
        <v>377</v>
      </c>
      <c r="E5176" s="62" t="str">
        <f t="shared" si="1"/>
        <v>Control</v>
      </c>
      <c r="F5176" s="53" t="str">
        <f t="shared" si="2"/>
        <v>Beijing_1</v>
      </c>
      <c r="G5176" s="53">
        <f t="shared" si="3"/>
        <v>0.2888896755</v>
      </c>
    </row>
    <row r="5177">
      <c r="A5177" s="61">
        <v>1.513678496E9</v>
      </c>
      <c r="B5177" s="61">
        <v>1.0</v>
      </c>
      <c r="C5177" s="61">
        <v>1783.0</v>
      </c>
      <c r="D5177" s="57" t="s">
        <v>377</v>
      </c>
      <c r="E5177" s="62" t="str">
        <f t="shared" si="1"/>
        <v>Control</v>
      </c>
      <c r="F5177" s="53" t="str">
        <f t="shared" si="2"/>
        <v>Beijing_1</v>
      </c>
      <c r="G5177" s="53">
        <f t="shared" si="3"/>
        <v>0.7399400822</v>
      </c>
    </row>
    <row r="5178">
      <c r="A5178" s="61">
        <v>1.517871076E9</v>
      </c>
      <c r="B5178" s="61">
        <v>1.0</v>
      </c>
      <c r="C5178" s="61">
        <v>484.0</v>
      </c>
      <c r="D5178" s="57" t="s">
        <v>377</v>
      </c>
      <c r="E5178" s="62" t="str">
        <f t="shared" si="1"/>
        <v>Control</v>
      </c>
      <c r="F5178" s="53" t="str">
        <f t="shared" si="2"/>
        <v>Beijing_1</v>
      </c>
      <c r="G5178" s="53">
        <f t="shared" si="3"/>
        <v>0.7082378821</v>
      </c>
    </row>
    <row r="5179">
      <c r="A5179" s="61">
        <v>1.512909666E9</v>
      </c>
      <c r="B5179" s="61">
        <v>1.0</v>
      </c>
      <c r="C5179" s="61">
        <v>122.0</v>
      </c>
      <c r="D5179" s="57" t="s">
        <v>377</v>
      </c>
      <c r="E5179" s="62" t="str">
        <f t="shared" si="1"/>
        <v>Control</v>
      </c>
      <c r="F5179" s="53" t="str">
        <f t="shared" si="2"/>
        <v>Beijing_1</v>
      </c>
      <c r="G5179" s="53">
        <f t="shared" si="3"/>
        <v>0.1881767341</v>
      </c>
    </row>
    <row r="5180">
      <c r="A5180" s="61">
        <v>1.518333348E9</v>
      </c>
      <c r="B5180" s="61">
        <v>1.0</v>
      </c>
      <c r="C5180" s="61">
        <v>4811.0</v>
      </c>
      <c r="D5180" s="57" t="s">
        <v>377</v>
      </c>
      <c r="E5180" s="62" t="str">
        <f t="shared" si="1"/>
        <v>Control</v>
      </c>
      <c r="F5180" s="53" t="str">
        <f t="shared" si="2"/>
        <v>Beijing_1</v>
      </c>
      <c r="G5180" s="53">
        <f t="shared" si="3"/>
        <v>0.6998887408</v>
      </c>
    </row>
    <row r="5181">
      <c r="A5181" s="61">
        <v>1.516944564E9</v>
      </c>
      <c r="B5181" s="61">
        <v>1.0</v>
      </c>
      <c r="C5181" s="61">
        <v>2085.0</v>
      </c>
      <c r="D5181" s="57" t="s">
        <v>377</v>
      </c>
      <c r="E5181" s="62" t="str">
        <f t="shared" si="1"/>
        <v>Control</v>
      </c>
      <c r="F5181" s="53" t="str">
        <f t="shared" si="2"/>
        <v>Beijing_1</v>
      </c>
      <c r="G5181" s="53">
        <f t="shared" si="3"/>
        <v>0.04557373607</v>
      </c>
    </row>
    <row r="5182">
      <c r="A5182" s="61">
        <v>1.513648373E9</v>
      </c>
      <c r="B5182" s="61">
        <v>1.0</v>
      </c>
      <c r="C5182" s="61">
        <v>3486.0</v>
      </c>
      <c r="D5182" s="57" t="s">
        <v>377</v>
      </c>
      <c r="E5182" s="62" t="str">
        <f t="shared" si="1"/>
        <v>Control</v>
      </c>
      <c r="F5182" s="53" t="str">
        <f t="shared" si="2"/>
        <v>Beijing_1</v>
      </c>
      <c r="G5182" s="53">
        <f t="shared" si="3"/>
        <v>0.4714054178</v>
      </c>
    </row>
    <row r="5183">
      <c r="A5183" s="61">
        <v>1.517782127E9</v>
      </c>
      <c r="B5183" s="61">
        <v>1.0</v>
      </c>
      <c r="C5183" s="61">
        <v>672.0</v>
      </c>
      <c r="D5183" s="57" t="s">
        <v>377</v>
      </c>
      <c r="E5183" s="62" t="str">
        <f t="shared" si="1"/>
        <v>Control</v>
      </c>
      <c r="F5183" s="53" t="str">
        <f t="shared" si="2"/>
        <v>Beijing_1</v>
      </c>
      <c r="G5183" s="53">
        <f t="shared" si="3"/>
        <v>0.5511323476</v>
      </c>
    </row>
    <row r="5184">
      <c r="A5184" s="61">
        <v>1.517597036E9</v>
      </c>
      <c r="B5184" s="61">
        <v>1.0</v>
      </c>
      <c r="C5184" s="61">
        <v>3460.0</v>
      </c>
      <c r="D5184" s="57" t="s">
        <v>377</v>
      </c>
      <c r="E5184" s="62" t="str">
        <f t="shared" si="1"/>
        <v>Control</v>
      </c>
      <c r="F5184" s="53" t="str">
        <f t="shared" si="2"/>
        <v>Beijing_1</v>
      </c>
      <c r="G5184" s="53">
        <f t="shared" si="3"/>
        <v>0.3191987693</v>
      </c>
    </row>
    <row r="5185">
      <c r="A5185" s="61">
        <v>1.515611579E9</v>
      </c>
      <c r="B5185" s="61">
        <v>1.0</v>
      </c>
      <c r="C5185" s="61">
        <v>2122.0</v>
      </c>
      <c r="D5185" s="57" t="s">
        <v>377</v>
      </c>
      <c r="E5185" s="62" t="str">
        <f t="shared" si="1"/>
        <v>Control</v>
      </c>
      <c r="F5185" s="53" t="str">
        <f t="shared" si="2"/>
        <v>Beijing_1</v>
      </c>
      <c r="G5185" s="53">
        <f t="shared" si="3"/>
        <v>0.1005742945</v>
      </c>
    </row>
    <row r="5186">
      <c r="A5186" s="61">
        <v>1.515334857E9</v>
      </c>
      <c r="B5186" s="61">
        <v>1.0</v>
      </c>
      <c r="C5186" s="61">
        <v>2241.0</v>
      </c>
      <c r="D5186" s="57" t="s">
        <v>377</v>
      </c>
      <c r="E5186" s="62" t="str">
        <f t="shared" si="1"/>
        <v>Control</v>
      </c>
      <c r="F5186" s="53" t="str">
        <f t="shared" si="2"/>
        <v>Beijing_1</v>
      </c>
      <c r="G5186" s="53">
        <f t="shared" si="3"/>
        <v>0.05715356425</v>
      </c>
    </row>
    <row r="5187">
      <c r="A5187" s="61">
        <v>1.515516828E9</v>
      </c>
      <c r="B5187" s="61">
        <v>1.0</v>
      </c>
      <c r="C5187" s="61">
        <v>2684.0</v>
      </c>
      <c r="D5187" s="57" t="s">
        <v>377</v>
      </c>
      <c r="E5187" s="62" t="str">
        <f t="shared" si="1"/>
        <v>Control</v>
      </c>
      <c r="F5187" s="53" t="str">
        <f t="shared" si="2"/>
        <v>Beijing_1</v>
      </c>
      <c r="G5187" s="53">
        <f t="shared" si="3"/>
        <v>0.86171198</v>
      </c>
    </row>
    <row r="5188">
      <c r="A5188" s="61">
        <v>1.519228274E9</v>
      </c>
      <c r="B5188" s="61">
        <v>1.0</v>
      </c>
      <c r="C5188" s="61">
        <v>1523.0</v>
      </c>
      <c r="D5188" s="57" t="s">
        <v>377</v>
      </c>
      <c r="E5188" s="62" t="str">
        <f t="shared" si="1"/>
        <v>Control</v>
      </c>
      <c r="F5188" s="53" t="str">
        <f t="shared" si="2"/>
        <v>Beijing_1</v>
      </c>
      <c r="G5188" s="53">
        <f t="shared" si="3"/>
        <v>0.2261095552</v>
      </c>
    </row>
    <row r="5189">
      <c r="A5189" s="61">
        <v>1.517354757E9</v>
      </c>
      <c r="B5189" s="61">
        <v>1.0</v>
      </c>
      <c r="C5189" s="61">
        <v>1178.0</v>
      </c>
      <c r="D5189" s="57" t="s">
        <v>377</v>
      </c>
      <c r="E5189" s="62" t="str">
        <f t="shared" si="1"/>
        <v>Control</v>
      </c>
      <c r="F5189" s="53" t="str">
        <f t="shared" si="2"/>
        <v>Beijing_1</v>
      </c>
      <c r="G5189" s="53">
        <f t="shared" si="3"/>
        <v>0.08623030011</v>
      </c>
    </row>
    <row r="5190">
      <c r="A5190" s="61">
        <v>1.512636854E9</v>
      </c>
      <c r="B5190" s="61">
        <v>1.0</v>
      </c>
      <c r="C5190" s="61">
        <v>382.0</v>
      </c>
      <c r="D5190" s="57" t="s">
        <v>377</v>
      </c>
      <c r="E5190" s="62" t="str">
        <f t="shared" si="1"/>
        <v>Control</v>
      </c>
      <c r="F5190" s="53" t="str">
        <f t="shared" si="2"/>
        <v>Beijing_1</v>
      </c>
      <c r="G5190" s="53">
        <f t="shared" si="3"/>
        <v>0.7092307461</v>
      </c>
    </row>
    <row r="5191">
      <c r="A5191" s="61">
        <v>1.512450355E9</v>
      </c>
      <c r="B5191" s="61">
        <v>1.0</v>
      </c>
      <c r="C5191" s="61">
        <v>1840.0</v>
      </c>
      <c r="D5191" s="57" t="s">
        <v>377</v>
      </c>
      <c r="E5191" s="62" t="str">
        <f t="shared" si="1"/>
        <v>Control</v>
      </c>
      <c r="F5191" s="53" t="str">
        <f t="shared" si="2"/>
        <v>Beijing_1</v>
      </c>
      <c r="G5191" s="53">
        <f t="shared" si="3"/>
        <v>0.3324694927</v>
      </c>
    </row>
    <row r="5192">
      <c r="A5192" s="61">
        <v>1.519525838E9</v>
      </c>
      <c r="B5192" s="61">
        <v>1.0</v>
      </c>
      <c r="C5192" s="61">
        <v>622.0</v>
      </c>
      <c r="D5192" s="57" t="s">
        <v>377</v>
      </c>
      <c r="E5192" s="62" t="str">
        <f t="shared" si="1"/>
        <v>Control</v>
      </c>
      <c r="F5192" s="53" t="str">
        <f t="shared" si="2"/>
        <v>Beijing_1</v>
      </c>
      <c r="G5192" s="53">
        <f t="shared" si="3"/>
        <v>0.1339002848</v>
      </c>
    </row>
    <row r="5193">
      <c r="A5193" s="61">
        <v>1.514230499E9</v>
      </c>
      <c r="B5193" s="61">
        <v>1.0</v>
      </c>
      <c r="C5193" s="61">
        <v>3423.0</v>
      </c>
      <c r="D5193" s="57" t="s">
        <v>377</v>
      </c>
      <c r="E5193" s="62" t="str">
        <f t="shared" si="1"/>
        <v>Control</v>
      </c>
      <c r="F5193" s="53" t="str">
        <f t="shared" si="2"/>
        <v>Beijing_1</v>
      </c>
      <c r="G5193" s="53">
        <f t="shared" si="3"/>
        <v>0.4978995326</v>
      </c>
    </row>
    <row r="5194">
      <c r="A5194" s="61">
        <v>1.512138576E9</v>
      </c>
      <c r="B5194" s="61">
        <v>1.0</v>
      </c>
      <c r="C5194" s="61">
        <v>669.0</v>
      </c>
      <c r="D5194" s="57" t="s">
        <v>377</v>
      </c>
      <c r="E5194" s="62" t="str">
        <f t="shared" si="1"/>
        <v>Control</v>
      </c>
      <c r="F5194" s="53" t="str">
        <f t="shared" si="2"/>
        <v>Beijing_1</v>
      </c>
      <c r="G5194" s="53">
        <f t="shared" si="3"/>
        <v>0.5702227051</v>
      </c>
    </row>
    <row r="5195">
      <c r="A5195" s="61">
        <v>1.518088497E9</v>
      </c>
      <c r="B5195" s="61">
        <v>1.0</v>
      </c>
      <c r="C5195" s="61">
        <v>2000.0</v>
      </c>
      <c r="D5195" s="57" t="s">
        <v>377</v>
      </c>
      <c r="E5195" s="62" t="str">
        <f t="shared" si="1"/>
        <v>Control</v>
      </c>
      <c r="F5195" s="53" t="str">
        <f t="shared" si="2"/>
        <v>Beijing_1</v>
      </c>
      <c r="G5195" s="53">
        <f t="shared" si="3"/>
        <v>0.5285624452</v>
      </c>
    </row>
    <row r="5196">
      <c r="A5196" s="61">
        <v>1.515596777E9</v>
      </c>
      <c r="B5196" s="61">
        <v>1.0</v>
      </c>
      <c r="C5196" s="61">
        <v>1028.0</v>
      </c>
      <c r="D5196" s="57" t="s">
        <v>377</v>
      </c>
      <c r="E5196" s="62" t="str">
        <f t="shared" si="1"/>
        <v>Control</v>
      </c>
      <c r="F5196" s="53" t="str">
        <f t="shared" si="2"/>
        <v>Beijing_1</v>
      </c>
      <c r="G5196" s="53">
        <f t="shared" si="3"/>
        <v>0.3178195583</v>
      </c>
    </row>
    <row r="5197">
      <c r="A5197" s="61">
        <v>1.517396477E9</v>
      </c>
      <c r="B5197" s="61">
        <v>1.0</v>
      </c>
      <c r="C5197" s="61">
        <v>2808.0</v>
      </c>
      <c r="D5197" s="57" t="s">
        <v>377</v>
      </c>
      <c r="E5197" s="62" t="str">
        <f t="shared" si="1"/>
        <v>Control</v>
      </c>
      <c r="F5197" s="53" t="str">
        <f t="shared" si="2"/>
        <v>Beijing_1</v>
      </c>
      <c r="G5197" s="53">
        <f t="shared" si="3"/>
        <v>0.1494625905</v>
      </c>
    </row>
    <row r="5198">
      <c r="A5198" s="61">
        <v>1.514663929E9</v>
      </c>
      <c r="B5198" s="61">
        <v>1.0</v>
      </c>
      <c r="C5198" s="61">
        <v>968.0</v>
      </c>
      <c r="D5198" s="57" t="s">
        <v>377</v>
      </c>
      <c r="E5198" s="62" t="str">
        <f t="shared" si="1"/>
        <v>Control</v>
      </c>
      <c r="F5198" s="53" t="str">
        <f t="shared" si="2"/>
        <v>Beijing_1</v>
      </c>
      <c r="G5198" s="53">
        <f t="shared" si="3"/>
        <v>0.9878156112</v>
      </c>
    </row>
    <row r="5199">
      <c r="A5199" s="61">
        <v>1.517509609E9</v>
      </c>
      <c r="B5199" s="61">
        <v>1.0</v>
      </c>
      <c r="C5199" s="61">
        <v>164.0</v>
      </c>
      <c r="D5199" s="57" t="s">
        <v>377</v>
      </c>
      <c r="E5199" s="62" t="str">
        <f t="shared" si="1"/>
        <v>Control</v>
      </c>
      <c r="F5199" s="53" t="str">
        <f t="shared" si="2"/>
        <v>Beijing_1</v>
      </c>
      <c r="G5199" s="53">
        <f t="shared" si="3"/>
        <v>0.4964642228</v>
      </c>
    </row>
    <row r="5200">
      <c r="A5200" s="61">
        <v>1.512815839E9</v>
      </c>
      <c r="B5200" s="61">
        <v>1.0</v>
      </c>
      <c r="C5200" s="61">
        <v>286.0</v>
      </c>
      <c r="D5200" s="57" t="s">
        <v>377</v>
      </c>
      <c r="E5200" s="62" t="str">
        <f t="shared" si="1"/>
        <v>Control</v>
      </c>
      <c r="F5200" s="53" t="str">
        <f t="shared" si="2"/>
        <v>Beijing_1</v>
      </c>
      <c r="G5200" s="53">
        <f t="shared" si="3"/>
        <v>0.07029961906</v>
      </c>
    </row>
    <row r="5201">
      <c r="A5201" s="61">
        <v>1.515506197E9</v>
      </c>
      <c r="B5201" s="61">
        <v>1.0</v>
      </c>
      <c r="C5201" s="61">
        <v>2533.0</v>
      </c>
      <c r="D5201" s="57" t="s">
        <v>377</v>
      </c>
      <c r="E5201" s="62" t="str">
        <f t="shared" si="1"/>
        <v>Control</v>
      </c>
      <c r="F5201" s="53" t="str">
        <f t="shared" si="2"/>
        <v>Beijing_1</v>
      </c>
      <c r="G5201" s="53">
        <f t="shared" si="3"/>
        <v>0.2565928583</v>
      </c>
    </row>
    <row r="5202">
      <c r="A5202" s="61">
        <v>1.512445749E9</v>
      </c>
      <c r="B5202" s="61">
        <v>1.0</v>
      </c>
      <c r="C5202" s="61">
        <v>1500.0</v>
      </c>
      <c r="D5202" s="57" t="s">
        <v>377</v>
      </c>
      <c r="E5202" s="62" t="str">
        <f t="shared" si="1"/>
        <v>Control</v>
      </c>
      <c r="F5202" s="53" t="str">
        <f t="shared" si="2"/>
        <v>Beijing_1</v>
      </c>
      <c r="G5202" s="53">
        <f t="shared" si="3"/>
        <v>0.8668021778</v>
      </c>
    </row>
    <row r="5203">
      <c r="A5203" s="61">
        <v>1.517132843E9</v>
      </c>
      <c r="B5203" s="61">
        <v>1.0</v>
      </c>
      <c r="C5203" s="61">
        <v>1220.0</v>
      </c>
      <c r="D5203" s="57" t="s">
        <v>377</v>
      </c>
      <c r="E5203" s="62" t="str">
        <f t="shared" si="1"/>
        <v>Control</v>
      </c>
      <c r="F5203" s="53" t="str">
        <f t="shared" si="2"/>
        <v>Beijing_1</v>
      </c>
      <c r="G5203" s="53">
        <f t="shared" si="3"/>
        <v>0.7977407091</v>
      </c>
    </row>
    <row r="5204">
      <c r="A5204" s="61">
        <v>1.517547743E9</v>
      </c>
      <c r="B5204" s="61">
        <v>1.0</v>
      </c>
      <c r="C5204" s="61">
        <v>1625.0</v>
      </c>
      <c r="D5204" s="57" t="s">
        <v>377</v>
      </c>
      <c r="E5204" s="62" t="str">
        <f t="shared" si="1"/>
        <v>Control</v>
      </c>
      <c r="F5204" s="53" t="str">
        <f t="shared" si="2"/>
        <v>Beijing_1</v>
      </c>
      <c r="G5204" s="53">
        <f t="shared" si="3"/>
        <v>0.1532837727</v>
      </c>
    </row>
    <row r="5205">
      <c r="A5205" s="61">
        <v>1.511997308E9</v>
      </c>
      <c r="B5205" s="61">
        <v>1.0</v>
      </c>
      <c r="C5205" s="61">
        <v>1024.0</v>
      </c>
      <c r="D5205" s="57" t="s">
        <v>377</v>
      </c>
      <c r="E5205" s="62" t="str">
        <f t="shared" si="1"/>
        <v>Control</v>
      </c>
      <c r="F5205" s="53" t="str">
        <f t="shared" si="2"/>
        <v>Beijing_1</v>
      </c>
      <c r="G5205" s="53">
        <f t="shared" si="3"/>
        <v>0.8267787488</v>
      </c>
    </row>
    <row r="5206">
      <c r="A5206" s="61">
        <v>1.516263013E9</v>
      </c>
      <c r="B5206" s="61">
        <v>1.0</v>
      </c>
      <c r="C5206" s="61">
        <v>1503.0</v>
      </c>
      <c r="D5206" s="57" t="s">
        <v>377</v>
      </c>
      <c r="E5206" s="62" t="str">
        <f t="shared" si="1"/>
        <v>Control</v>
      </c>
      <c r="F5206" s="53" t="str">
        <f t="shared" si="2"/>
        <v>Beijing_1</v>
      </c>
      <c r="G5206" s="53">
        <f t="shared" si="3"/>
        <v>0.515713782</v>
      </c>
    </row>
    <row r="5207">
      <c r="A5207" s="61">
        <v>1.515699593E9</v>
      </c>
      <c r="B5207" s="61">
        <v>1.0</v>
      </c>
      <c r="C5207" s="61">
        <v>1006.0</v>
      </c>
      <c r="D5207" s="57" t="s">
        <v>377</v>
      </c>
      <c r="E5207" s="62" t="str">
        <f t="shared" si="1"/>
        <v>Control</v>
      </c>
      <c r="F5207" s="53" t="str">
        <f t="shared" si="2"/>
        <v>Beijing_1</v>
      </c>
      <c r="G5207" s="53">
        <f t="shared" si="3"/>
        <v>0.7212374456</v>
      </c>
    </row>
    <row r="5208">
      <c r="A5208" s="61">
        <v>1.518295706E9</v>
      </c>
      <c r="B5208" s="61">
        <v>1.0</v>
      </c>
      <c r="C5208" s="61">
        <v>1061.0</v>
      </c>
      <c r="D5208" s="57" t="s">
        <v>377</v>
      </c>
      <c r="E5208" s="62" t="str">
        <f t="shared" si="1"/>
        <v>Control</v>
      </c>
      <c r="F5208" s="53" t="str">
        <f t="shared" si="2"/>
        <v>Beijing_1</v>
      </c>
      <c r="G5208" s="53">
        <f t="shared" si="3"/>
        <v>0.7146163983</v>
      </c>
    </row>
    <row r="5209">
      <c r="A5209" s="61">
        <v>1.514411718E9</v>
      </c>
      <c r="B5209" s="61">
        <v>1.0</v>
      </c>
      <c r="C5209" s="61">
        <v>1272.0</v>
      </c>
      <c r="D5209" s="57" t="s">
        <v>377</v>
      </c>
      <c r="E5209" s="62" t="str">
        <f t="shared" si="1"/>
        <v>Control</v>
      </c>
      <c r="F5209" s="53" t="str">
        <f t="shared" si="2"/>
        <v>Beijing_1</v>
      </c>
      <c r="G5209" s="53">
        <f t="shared" si="3"/>
        <v>0.7764165895</v>
      </c>
    </row>
    <row r="5210">
      <c r="A5210" s="61">
        <v>1.517316443E9</v>
      </c>
      <c r="B5210" s="61">
        <v>1.0</v>
      </c>
      <c r="C5210" s="61">
        <v>1247.0</v>
      </c>
      <c r="D5210" s="57" t="s">
        <v>377</v>
      </c>
      <c r="E5210" s="62" t="str">
        <f t="shared" si="1"/>
        <v>Control</v>
      </c>
      <c r="F5210" s="53" t="str">
        <f t="shared" si="2"/>
        <v>Beijing_1</v>
      </c>
      <c r="G5210" s="53">
        <f t="shared" si="3"/>
        <v>0.1371571212</v>
      </c>
    </row>
    <row r="5211">
      <c r="A5211" s="61">
        <v>1.513517784E9</v>
      </c>
      <c r="B5211" s="61">
        <v>1.0</v>
      </c>
      <c r="C5211" s="61">
        <v>3141.0</v>
      </c>
      <c r="D5211" s="57" t="s">
        <v>377</v>
      </c>
      <c r="E5211" s="62" t="str">
        <f t="shared" si="1"/>
        <v>Control</v>
      </c>
      <c r="F5211" s="53" t="str">
        <f t="shared" si="2"/>
        <v>Beijing_1</v>
      </c>
      <c r="G5211" s="53">
        <f t="shared" si="3"/>
        <v>0.9675311573</v>
      </c>
    </row>
    <row r="5212">
      <c r="A5212" s="61">
        <v>1.519663017E9</v>
      </c>
      <c r="B5212" s="61">
        <v>1.0</v>
      </c>
      <c r="C5212" s="61">
        <v>2303.0</v>
      </c>
      <c r="D5212" s="57" t="s">
        <v>377</v>
      </c>
      <c r="E5212" s="62" t="str">
        <f t="shared" si="1"/>
        <v>Control</v>
      </c>
      <c r="F5212" s="53" t="str">
        <f t="shared" si="2"/>
        <v>Beijing_1</v>
      </c>
      <c r="G5212" s="53">
        <f t="shared" si="3"/>
        <v>0.7887655587</v>
      </c>
    </row>
    <row r="5213">
      <c r="A5213" s="61">
        <v>1.513353346E9</v>
      </c>
      <c r="B5213" s="61">
        <v>1.0</v>
      </c>
      <c r="C5213" s="61">
        <v>1487.0</v>
      </c>
      <c r="D5213" s="57" t="s">
        <v>377</v>
      </c>
      <c r="E5213" s="62" t="str">
        <f t="shared" si="1"/>
        <v>Control</v>
      </c>
      <c r="F5213" s="53" t="str">
        <f t="shared" si="2"/>
        <v>Beijing_1</v>
      </c>
      <c r="G5213" s="53">
        <f t="shared" si="3"/>
        <v>0.2939259763</v>
      </c>
    </row>
    <row r="5214">
      <c r="A5214" s="61">
        <v>1.519454095E9</v>
      </c>
      <c r="B5214" s="61">
        <v>1.0</v>
      </c>
      <c r="C5214" s="61">
        <v>885.0</v>
      </c>
      <c r="D5214" s="57" t="s">
        <v>377</v>
      </c>
      <c r="E5214" s="62" t="str">
        <f t="shared" si="1"/>
        <v>Control</v>
      </c>
      <c r="F5214" s="53" t="str">
        <f t="shared" si="2"/>
        <v>Beijing_1</v>
      </c>
      <c r="G5214" s="53">
        <f t="shared" si="3"/>
        <v>0.9673787139</v>
      </c>
    </row>
    <row r="5215">
      <c r="A5215" s="61">
        <v>1.515595907E9</v>
      </c>
      <c r="B5215" s="61">
        <v>1.0</v>
      </c>
      <c r="C5215" s="61">
        <v>2520.0</v>
      </c>
      <c r="D5215" s="57" t="s">
        <v>377</v>
      </c>
      <c r="E5215" s="62" t="str">
        <f t="shared" si="1"/>
        <v>Control</v>
      </c>
      <c r="F5215" s="53" t="str">
        <f t="shared" si="2"/>
        <v>Beijing_1</v>
      </c>
      <c r="G5215" s="53">
        <f t="shared" si="3"/>
        <v>0.5262570708</v>
      </c>
    </row>
    <row r="5216">
      <c r="A5216" s="61">
        <v>1.517469789E9</v>
      </c>
      <c r="B5216" s="61">
        <v>1.0</v>
      </c>
      <c r="C5216" s="61">
        <v>3448.0</v>
      </c>
      <c r="D5216" s="57" t="s">
        <v>377</v>
      </c>
      <c r="E5216" s="62" t="str">
        <f t="shared" si="1"/>
        <v>Control</v>
      </c>
      <c r="F5216" s="53" t="str">
        <f t="shared" si="2"/>
        <v>Beijing_1</v>
      </c>
      <c r="G5216" s="53">
        <f t="shared" si="3"/>
        <v>0.811718161</v>
      </c>
    </row>
    <row r="5217">
      <c r="A5217" s="61">
        <v>1.516208587E9</v>
      </c>
      <c r="B5217" s="61">
        <v>1.0</v>
      </c>
      <c r="C5217" s="61">
        <v>33.0</v>
      </c>
      <c r="D5217" s="57" t="s">
        <v>377</v>
      </c>
      <c r="E5217" s="62" t="str">
        <f t="shared" si="1"/>
        <v>Control</v>
      </c>
      <c r="F5217" s="53" t="str">
        <f t="shared" si="2"/>
        <v>Beijing_1</v>
      </c>
      <c r="G5217" s="53">
        <f t="shared" si="3"/>
        <v>0.9727213696</v>
      </c>
    </row>
    <row r="5218">
      <c r="A5218" s="61">
        <v>1.515005603E9</v>
      </c>
      <c r="B5218" s="61">
        <v>1.0</v>
      </c>
      <c r="C5218" s="61">
        <v>1898.0</v>
      </c>
      <c r="D5218" s="57" t="s">
        <v>377</v>
      </c>
      <c r="E5218" s="62" t="str">
        <f t="shared" si="1"/>
        <v>Control</v>
      </c>
      <c r="F5218" s="53" t="str">
        <f t="shared" si="2"/>
        <v>Beijing_1</v>
      </c>
      <c r="G5218" s="53">
        <f t="shared" si="3"/>
        <v>0.08327684428</v>
      </c>
    </row>
    <row r="5219">
      <c r="A5219" s="61">
        <v>1.519258596E9</v>
      </c>
      <c r="B5219" s="61">
        <v>1.0</v>
      </c>
      <c r="C5219" s="61">
        <v>237.0</v>
      </c>
      <c r="D5219" s="57" t="s">
        <v>377</v>
      </c>
      <c r="E5219" s="62" t="str">
        <f t="shared" si="1"/>
        <v>Control</v>
      </c>
      <c r="F5219" s="53" t="str">
        <f t="shared" si="2"/>
        <v>Beijing_1</v>
      </c>
      <c r="G5219" s="53">
        <f t="shared" si="3"/>
        <v>0.2999316089</v>
      </c>
    </row>
    <row r="5220">
      <c r="A5220" s="61">
        <v>1.516268526E9</v>
      </c>
      <c r="B5220" s="61">
        <v>1.0</v>
      </c>
      <c r="C5220" s="61">
        <v>796.0</v>
      </c>
      <c r="D5220" s="57" t="s">
        <v>377</v>
      </c>
      <c r="E5220" s="62" t="str">
        <f t="shared" si="1"/>
        <v>Control</v>
      </c>
      <c r="F5220" s="53" t="str">
        <f t="shared" si="2"/>
        <v>Beijing_1</v>
      </c>
      <c r="G5220" s="53">
        <f t="shared" si="3"/>
        <v>0.5457078844</v>
      </c>
    </row>
    <row r="5221">
      <c r="A5221" s="61">
        <v>1.517245539E9</v>
      </c>
      <c r="B5221" s="61">
        <v>1.0</v>
      </c>
      <c r="C5221" s="61">
        <v>2572.0</v>
      </c>
      <c r="D5221" s="57" t="s">
        <v>377</v>
      </c>
      <c r="E5221" s="62" t="str">
        <f t="shared" si="1"/>
        <v>Control</v>
      </c>
      <c r="F5221" s="53" t="str">
        <f t="shared" si="2"/>
        <v>Beijing_1</v>
      </c>
      <c r="G5221" s="53">
        <f t="shared" si="3"/>
        <v>0.1490072746</v>
      </c>
    </row>
    <row r="5222">
      <c r="A5222" s="61">
        <v>1.513197957E9</v>
      </c>
      <c r="B5222" s="61">
        <v>1.0</v>
      </c>
      <c r="C5222" s="61">
        <v>3113.0</v>
      </c>
      <c r="D5222" s="57" t="s">
        <v>377</v>
      </c>
      <c r="E5222" s="62" t="str">
        <f t="shared" si="1"/>
        <v>Control</v>
      </c>
      <c r="F5222" s="53" t="str">
        <f t="shared" si="2"/>
        <v>Beijing_1</v>
      </c>
      <c r="G5222" s="53">
        <f t="shared" si="3"/>
        <v>0.06402455345</v>
      </c>
    </row>
    <row r="5223">
      <c r="A5223" s="61">
        <v>1.518201408E9</v>
      </c>
      <c r="B5223" s="61">
        <v>1.0</v>
      </c>
      <c r="C5223" s="61">
        <v>2119.0</v>
      </c>
      <c r="D5223" s="57" t="s">
        <v>377</v>
      </c>
      <c r="E5223" s="62" t="str">
        <f t="shared" si="1"/>
        <v>Control</v>
      </c>
      <c r="F5223" s="53" t="str">
        <f t="shared" si="2"/>
        <v>Beijing_1</v>
      </c>
      <c r="G5223" s="53">
        <f t="shared" si="3"/>
        <v>0.2671472889</v>
      </c>
    </row>
    <row r="5224">
      <c r="A5224" s="61">
        <v>1.512298463E9</v>
      </c>
      <c r="B5224" s="61">
        <v>1.0</v>
      </c>
      <c r="C5224" s="61">
        <v>1936.0</v>
      </c>
      <c r="D5224" s="57" t="s">
        <v>377</v>
      </c>
      <c r="E5224" s="62" t="str">
        <f t="shared" si="1"/>
        <v>Control</v>
      </c>
      <c r="F5224" s="53" t="str">
        <f t="shared" si="2"/>
        <v>Beijing_1</v>
      </c>
      <c r="G5224" s="53">
        <f t="shared" si="3"/>
        <v>0.4315070772</v>
      </c>
    </row>
    <row r="5225">
      <c r="A5225" s="61">
        <v>1.512560356E9</v>
      </c>
      <c r="B5225" s="61">
        <v>1.0</v>
      </c>
      <c r="C5225" s="61">
        <v>1238.0</v>
      </c>
      <c r="D5225" s="57" t="s">
        <v>377</v>
      </c>
      <c r="E5225" s="62" t="str">
        <f t="shared" si="1"/>
        <v>Control</v>
      </c>
      <c r="F5225" s="53" t="str">
        <f t="shared" si="2"/>
        <v>Beijing_1</v>
      </c>
      <c r="G5225" s="53">
        <f t="shared" si="3"/>
        <v>0.6967467087</v>
      </c>
    </row>
    <row r="5226">
      <c r="A5226" s="61">
        <v>1.518476047E9</v>
      </c>
      <c r="B5226" s="61">
        <v>1.0</v>
      </c>
      <c r="C5226" s="61">
        <v>1515.0</v>
      </c>
      <c r="D5226" s="57" t="s">
        <v>377</v>
      </c>
      <c r="E5226" s="62" t="str">
        <f t="shared" si="1"/>
        <v>Control</v>
      </c>
      <c r="F5226" s="53" t="str">
        <f t="shared" si="2"/>
        <v>Beijing_1</v>
      </c>
      <c r="G5226" s="53">
        <f t="shared" si="3"/>
        <v>0.01966394345</v>
      </c>
    </row>
    <row r="5227">
      <c r="A5227" s="61">
        <v>1.511377306E9</v>
      </c>
      <c r="B5227" s="61">
        <v>1.0</v>
      </c>
      <c r="C5227" s="61">
        <v>3879.0</v>
      </c>
      <c r="D5227" s="57" t="s">
        <v>377</v>
      </c>
      <c r="E5227" s="62" t="str">
        <f t="shared" si="1"/>
        <v>Control</v>
      </c>
      <c r="F5227" s="53" t="str">
        <f t="shared" si="2"/>
        <v>Beijing_1</v>
      </c>
      <c r="G5227" s="53">
        <f t="shared" si="3"/>
        <v>0.6235253229</v>
      </c>
    </row>
    <row r="5228">
      <c r="A5228" s="61">
        <v>1.517449684E9</v>
      </c>
      <c r="B5228" s="61">
        <v>1.0</v>
      </c>
      <c r="C5228" s="61">
        <v>3865.0</v>
      </c>
      <c r="D5228" s="57" t="s">
        <v>377</v>
      </c>
      <c r="E5228" s="62" t="str">
        <f t="shared" si="1"/>
        <v>Control</v>
      </c>
      <c r="F5228" s="53" t="str">
        <f t="shared" si="2"/>
        <v>Beijing_1</v>
      </c>
      <c r="G5228" s="53">
        <f t="shared" si="3"/>
        <v>0.6643330344</v>
      </c>
    </row>
    <row r="5229">
      <c r="A5229" s="61">
        <v>1.512790769E9</v>
      </c>
      <c r="B5229" s="61">
        <v>1.0</v>
      </c>
      <c r="C5229" s="61">
        <v>1844.0</v>
      </c>
      <c r="D5229" s="57" t="s">
        <v>377</v>
      </c>
      <c r="E5229" s="62" t="str">
        <f t="shared" si="1"/>
        <v>Control</v>
      </c>
      <c r="F5229" s="53" t="str">
        <f t="shared" si="2"/>
        <v>Beijing_1</v>
      </c>
      <c r="G5229" s="53">
        <f t="shared" si="3"/>
        <v>0.2557858936</v>
      </c>
    </row>
    <row r="5230">
      <c r="A5230" s="61">
        <v>1.519987818E9</v>
      </c>
      <c r="B5230" s="61">
        <v>1.0</v>
      </c>
      <c r="C5230" s="61">
        <v>2967.0</v>
      </c>
      <c r="D5230" s="57" t="s">
        <v>377</v>
      </c>
      <c r="E5230" s="62" t="str">
        <f t="shared" si="1"/>
        <v>Control</v>
      </c>
      <c r="F5230" s="53" t="str">
        <f t="shared" si="2"/>
        <v>Beijing_1</v>
      </c>
      <c r="G5230" s="53">
        <f t="shared" si="3"/>
        <v>0.9804761549</v>
      </c>
    </row>
    <row r="5231">
      <c r="A5231" s="61">
        <v>1.516654664E9</v>
      </c>
      <c r="B5231" s="61">
        <v>1.0</v>
      </c>
      <c r="C5231" s="61">
        <v>1043.0</v>
      </c>
      <c r="D5231" s="57" t="s">
        <v>377</v>
      </c>
      <c r="E5231" s="62" t="str">
        <f t="shared" si="1"/>
        <v>Control</v>
      </c>
      <c r="F5231" s="53" t="str">
        <f t="shared" si="2"/>
        <v>Beijing_1</v>
      </c>
      <c r="G5231" s="53">
        <f t="shared" si="3"/>
        <v>0.390568386</v>
      </c>
    </row>
    <row r="5232">
      <c r="A5232" s="61">
        <v>1.516254529E9</v>
      </c>
      <c r="B5232" s="61">
        <v>1.0</v>
      </c>
      <c r="C5232" s="61">
        <v>573.0</v>
      </c>
      <c r="D5232" s="57" t="s">
        <v>377</v>
      </c>
      <c r="E5232" s="62" t="str">
        <f t="shared" si="1"/>
        <v>Control</v>
      </c>
      <c r="F5232" s="53" t="str">
        <f t="shared" si="2"/>
        <v>Beijing_1</v>
      </c>
      <c r="G5232" s="53">
        <f t="shared" si="3"/>
        <v>0.2239905624</v>
      </c>
    </row>
    <row r="5233">
      <c r="A5233" s="61">
        <v>1.512986418E9</v>
      </c>
      <c r="B5233" s="61">
        <v>1.0</v>
      </c>
      <c r="C5233" s="61">
        <v>2561.0</v>
      </c>
      <c r="D5233" s="57" t="s">
        <v>377</v>
      </c>
      <c r="E5233" s="62" t="str">
        <f t="shared" si="1"/>
        <v>Control</v>
      </c>
      <c r="F5233" s="53" t="str">
        <f t="shared" si="2"/>
        <v>Beijing_1</v>
      </c>
      <c r="G5233" s="53">
        <f t="shared" si="3"/>
        <v>0.4990000465</v>
      </c>
    </row>
    <row r="5234">
      <c r="A5234" s="61">
        <v>1.512509475E9</v>
      </c>
      <c r="B5234" s="61">
        <v>1.0</v>
      </c>
      <c r="C5234" s="61">
        <v>2815.0</v>
      </c>
      <c r="D5234" s="57" t="s">
        <v>377</v>
      </c>
      <c r="E5234" s="62" t="str">
        <f t="shared" si="1"/>
        <v>Control</v>
      </c>
      <c r="F5234" s="53" t="str">
        <f t="shared" si="2"/>
        <v>Beijing_1</v>
      </c>
      <c r="G5234" s="53">
        <f t="shared" si="3"/>
        <v>0.2786277317</v>
      </c>
    </row>
    <row r="5235">
      <c r="A5235" s="61">
        <v>1.517366807E9</v>
      </c>
      <c r="B5235" s="61">
        <v>1.0</v>
      </c>
      <c r="C5235" s="61">
        <v>2628.0</v>
      </c>
      <c r="D5235" s="57" t="s">
        <v>377</v>
      </c>
      <c r="E5235" s="62" t="str">
        <f t="shared" si="1"/>
        <v>Control</v>
      </c>
      <c r="F5235" s="53" t="str">
        <f t="shared" si="2"/>
        <v>Beijing_1</v>
      </c>
      <c r="G5235" s="53">
        <f t="shared" si="3"/>
        <v>0.4405642378</v>
      </c>
    </row>
    <row r="5236">
      <c r="A5236" s="61">
        <v>1.516517247E9</v>
      </c>
      <c r="B5236" s="61">
        <v>1.0</v>
      </c>
      <c r="C5236" s="61">
        <v>3300.0</v>
      </c>
      <c r="D5236" s="57" t="s">
        <v>377</v>
      </c>
      <c r="E5236" s="62" t="str">
        <f t="shared" si="1"/>
        <v>Control</v>
      </c>
      <c r="F5236" s="53" t="str">
        <f t="shared" si="2"/>
        <v>Beijing_1</v>
      </c>
      <c r="G5236" s="53">
        <f t="shared" si="3"/>
        <v>0.6806920483</v>
      </c>
    </row>
    <row r="5237">
      <c r="A5237" s="61">
        <v>1.513603409E9</v>
      </c>
      <c r="B5237" s="61">
        <v>1.0</v>
      </c>
      <c r="C5237" s="61">
        <v>2566.0</v>
      </c>
      <c r="D5237" s="57" t="s">
        <v>377</v>
      </c>
      <c r="E5237" s="62" t="str">
        <f t="shared" si="1"/>
        <v>Control</v>
      </c>
      <c r="F5237" s="53" t="str">
        <f t="shared" si="2"/>
        <v>Beijing_1</v>
      </c>
      <c r="G5237" s="53">
        <f t="shared" si="3"/>
        <v>0.5804593998</v>
      </c>
    </row>
    <row r="5238">
      <c r="A5238" s="61">
        <v>1.512399345E9</v>
      </c>
      <c r="B5238" s="61">
        <v>1.0</v>
      </c>
      <c r="C5238" s="61">
        <v>1175.0</v>
      </c>
      <c r="D5238" s="57" t="s">
        <v>377</v>
      </c>
      <c r="E5238" s="62" t="str">
        <f t="shared" si="1"/>
        <v>Control</v>
      </c>
      <c r="F5238" s="53" t="str">
        <f t="shared" si="2"/>
        <v>Beijing_1</v>
      </c>
      <c r="G5238" s="53">
        <f t="shared" si="3"/>
        <v>0.3475387303</v>
      </c>
    </row>
    <row r="5239">
      <c r="A5239" s="61">
        <v>1.513851444E9</v>
      </c>
      <c r="B5239" s="61">
        <v>1.0</v>
      </c>
      <c r="C5239" s="61">
        <v>2880.0</v>
      </c>
      <c r="D5239" s="57" t="s">
        <v>377</v>
      </c>
      <c r="E5239" s="62" t="str">
        <f t="shared" si="1"/>
        <v>Control</v>
      </c>
      <c r="F5239" s="53" t="str">
        <f t="shared" si="2"/>
        <v>Beijing_1</v>
      </c>
      <c r="G5239" s="53">
        <f t="shared" si="3"/>
        <v>0.7499488278</v>
      </c>
    </row>
    <row r="5240">
      <c r="A5240" s="61">
        <v>1.514441879E9</v>
      </c>
      <c r="B5240" s="61">
        <v>1.0</v>
      </c>
      <c r="C5240" s="61">
        <v>1943.0</v>
      </c>
      <c r="D5240" s="57" t="s">
        <v>377</v>
      </c>
      <c r="E5240" s="62" t="str">
        <f t="shared" si="1"/>
        <v>Control</v>
      </c>
      <c r="F5240" s="53" t="str">
        <f t="shared" si="2"/>
        <v>Beijing_1</v>
      </c>
      <c r="G5240" s="53">
        <f t="shared" si="3"/>
        <v>0.8450673023</v>
      </c>
    </row>
    <row r="5241">
      <c r="A5241" s="61">
        <v>1.516240364E9</v>
      </c>
      <c r="B5241" s="61">
        <v>1.0</v>
      </c>
      <c r="C5241" s="61">
        <v>290.0</v>
      </c>
      <c r="D5241" s="57" t="s">
        <v>377</v>
      </c>
      <c r="E5241" s="62" t="str">
        <f t="shared" si="1"/>
        <v>Control</v>
      </c>
      <c r="F5241" s="53" t="str">
        <f t="shared" si="2"/>
        <v>Beijing_1</v>
      </c>
      <c r="G5241" s="53">
        <f t="shared" si="3"/>
        <v>0.3489957193</v>
      </c>
    </row>
    <row r="5242">
      <c r="A5242" s="61">
        <v>1.516741209E9</v>
      </c>
      <c r="B5242" s="61">
        <v>1.0</v>
      </c>
      <c r="C5242" s="61">
        <v>2707.0</v>
      </c>
      <c r="D5242" s="57" t="s">
        <v>377</v>
      </c>
      <c r="E5242" s="62" t="str">
        <f t="shared" si="1"/>
        <v>Control</v>
      </c>
      <c r="F5242" s="53" t="str">
        <f t="shared" si="2"/>
        <v>Beijing_1</v>
      </c>
      <c r="G5242" s="53">
        <f t="shared" si="3"/>
        <v>0.3146133334</v>
      </c>
    </row>
    <row r="5243">
      <c r="A5243" s="61">
        <v>1.515243327E9</v>
      </c>
      <c r="B5243" s="61">
        <v>1.0</v>
      </c>
      <c r="C5243" s="61">
        <v>2527.0</v>
      </c>
      <c r="D5243" s="57" t="s">
        <v>377</v>
      </c>
      <c r="E5243" s="62" t="str">
        <f t="shared" si="1"/>
        <v>Control</v>
      </c>
      <c r="F5243" s="53" t="str">
        <f t="shared" si="2"/>
        <v>Beijing_1</v>
      </c>
      <c r="G5243" s="53">
        <f t="shared" si="3"/>
        <v>0.9640449348</v>
      </c>
    </row>
    <row r="5244">
      <c r="A5244" s="61">
        <v>1.511409047E9</v>
      </c>
      <c r="B5244" s="61">
        <v>1.0</v>
      </c>
      <c r="C5244" s="61">
        <v>3946.0</v>
      </c>
      <c r="D5244" s="57" t="s">
        <v>377</v>
      </c>
      <c r="E5244" s="62" t="str">
        <f t="shared" si="1"/>
        <v>Control</v>
      </c>
      <c r="F5244" s="53" t="str">
        <f t="shared" si="2"/>
        <v>Beijing_1</v>
      </c>
      <c r="G5244" s="53">
        <f t="shared" si="3"/>
        <v>0.2341951713</v>
      </c>
    </row>
    <row r="5245">
      <c r="A5245" s="61">
        <v>1.512349848E9</v>
      </c>
      <c r="B5245" s="61">
        <v>1.0</v>
      </c>
      <c r="C5245" s="61">
        <v>4105.0</v>
      </c>
      <c r="D5245" s="57" t="s">
        <v>377</v>
      </c>
      <c r="E5245" s="62" t="str">
        <f t="shared" si="1"/>
        <v>Control</v>
      </c>
      <c r="F5245" s="53" t="str">
        <f t="shared" si="2"/>
        <v>Beijing_1</v>
      </c>
      <c r="G5245" s="53">
        <f t="shared" si="3"/>
        <v>0.2601839321</v>
      </c>
    </row>
    <row r="5246">
      <c r="A5246" s="61">
        <v>1.511671307E9</v>
      </c>
      <c r="B5246" s="61">
        <v>1.0</v>
      </c>
      <c r="C5246" s="61">
        <v>1161.0</v>
      </c>
      <c r="D5246" s="57" t="s">
        <v>377</v>
      </c>
      <c r="E5246" s="62" t="str">
        <f t="shared" si="1"/>
        <v>Control</v>
      </c>
      <c r="F5246" s="53" t="str">
        <f t="shared" si="2"/>
        <v>Beijing_1</v>
      </c>
      <c r="G5246" s="53">
        <f t="shared" si="3"/>
        <v>0.8694192803</v>
      </c>
    </row>
    <row r="5247">
      <c r="A5247" s="61">
        <v>1.518849134E9</v>
      </c>
      <c r="B5247" s="61">
        <v>1.0</v>
      </c>
      <c r="C5247" s="61">
        <v>769.0</v>
      </c>
      <c r="D5247" s="57" t="s">
        <v>377</v>
      </c>
      <c r="E5247" s="62" t="str">
        <f t="shared" si="1"/>
        <v>Control</v>
      </c>
      <c r="F5247" s="53" t="str">
        <f t="shared" si="2"/>
        <v>Beijing_1</v>
      </c>
      <c r="G5247" s="53">
        <f t="shared" si="3"/>
        <v>0.03285054155</v>
      </c>
    </row>
    <row r="5248">
      <c r="A5248" s="61">
        <v>1.516923359E9</v>
      </c>
      <c r="B5248" s="61">
        <v>1.0</v>
      </c>
      <c r="C5248" s="61">
        <v>4137.0</v>
      </c>
      <c r="D5248" s="57" t="s">
        <v>377</v>
      </c>
      <c r="E5248" s="62" t="str">
        <f t="shared" si="1"/>
        <v>Control</v>
      </c>
      <c r="F5248" s="53" t="str">
        <f t="shared" si="2"/>
        <v>Beijing_1</v>
      </c>
      <c r="G5248" s="53">
        <f t="shared" si="3"/>
        <v>0.8850598379</v>
      </c>
    </row>
    <row r="5249">
      <c r="A5249" s="61">
        <v>1.512962067E9</v>
      </c>
      <c r="B5249" s="61">
        <v>1.0</v>
      </c>
      <c r="C5249" s="61">
        <v>5883.0</v>
      </c>
      <c r="D5249" s="57" t="s">
        <v>377</v>
      </c>
      <c r="E5249" s="62" t="str">
        <f t="shared" si="1"/>
        <v>Control</v>
      </c>
      <c r="F5249" s="53" t="str">
        <f t="shared" si="2"/>
        <v>Beijing_1</v>
      </c>
      <c r="G5249" s="53">
        <f t="shared" si="3"/>
        <v>0.1746350517</v>
      </c>
    </row>
    <row r="5250">
      <c r="A5250" s="61">
        <v>1.512926573E9</v>
      </c>
      <c r="B5250" s="61">
        <v>1.0</v>
      </c>
      <c r="C5250" s="61">
        <v>4316.0</v>
      </c>
      <c r="D5250" s="57" t="s">
        <v>377</v>
      </c>
      <c r="E5250" s="62" t="str">
        <f t="shared" si="1"/>
        <v>Control</v>
      </c>
      <c r="F5250" s="53" t="str">
        <f t="shared" si="2"/>
        <v>Beijing_1</v>
      </c>
      <c r="G5250" s="53">
        <f t="shared" si="3"/>
        <v>0.1520977275</v>
      </c>
    </row>
    <row r="5251">
      <c r="A5251" s="61">
        <v>1.515434876E9</v>
      </c>
      <c r="B5251" s="61">
        <v>1.0</v>
      </c>
      <c r="C5251" s="61">
        <v>2022.0</v>
      </c>
      <c r="D5251" s="57" t="s">
        <v>377</v>
      </c>
      <c r="E5251" s="62" t="str">
        <f t="shared" si="1"/>
        <v>Control</v>
      </c>
      <c r="F5251" s="53" t="str">
        <f t="shared" si="2"/>
        <v>Beijing_1</v>
      </c>
      <c r="G5251" s="53">
        <f t="shared" si="3"/>
        <v>0.7605586916</v>
      </c>
    </row>
    <row r="5252">
      <c r="A5252" s="61">
        <v>1.511570699E9</v>
      </c>
      <c r="B5252" s="61">
        <v>1.0</v>
      </c>
      <c r="C5252" s="61">
        <v>1360.0</v>
      </c>
      <c r="D5252" s="57" t="s">
        <v>377</v>
      </c>
      <c r="E5252" s="62" t="str">
        <f t="shared" si="1"/>
        <v>Control</v>
      </c>
      <c r="F5252" s="53" t="str">
        <f t="shared" si="2"/>
        <v>Beijing_1</v>
      </c>
      <c r="G5252" s="53">
        <f t="shared" si="3"/>
        <v>0.2626544064</v>
      </c>
    </row>
    <row r="5253">
      <c r="A5253" s="61">
        <v>1.514565757E9</v>
      </c>
      <c r="B5253" s="61">
        <v>1.0</v>
      </c>
      <c r="C5253" s="61">
        <v>1225.0</v>
      </c>
      <c r="D5253" s="57" t="s">
        <v>377</v>
      </c>
      <c r="E5253" s="62" t="str">
        <f t="shared" si="1"/>
        <v>Control</v>
      </c>
      <c r="F5253" s="53" t="str">
        <f t="shared" si="2"/>
        <v>Beijing_1</v>
      </c>
      <c r="G5253" s="53">
        <f t="shared" si="3"/>
        <v>0.3916303289</v>
      </c>
    </row>
    <row r="5254">
      <c r="A5254" s="61">
        <v>1.516439309E9</v>
      </c>
      <c r="B5254" s="61">
        <v>1.0</v>
      </c>
      <c r="C5254" s="61">
        <v>227.0</v>
      </c>
      <c r="D5254" s="57" t="s">
        <v>377</v>
      </c>
      <c r="E5254" s="62" t="str">
        <f t="shared" si="1"/>
        <v>Control</v>
      </c>
      <c r="F5254" s="53" t="str">
        <f t="shared" si="2"/>
        <v>Beijing_1</v>
      </c>
      <c r="G5254" s="53">
        <f t="shared" si="3"/>
        <v>0.8257300317</v>
      </c>
    </row>
    <row r="5255">
      <c r="A5255" s="61">
        <v>1.519005247E9</v>
      </c>
      <c r="B5255" s="61">
        <v>1.0</v>
      </c>
      <c r="C5255" s="61">
        <v>991.0</v>
      </c>
      <c r="D5255" s="57" t="s">
        <v>377</v>
      </c>
      <c r="E5255" s="62" t="str">
        <f t="shared" si="1"/>
        <v>Control</v>
      </c>
      <c r="F5255" s="53" t="str">
        <f t="shared" si="2"/>
        <v>Beijing_1</v>
      </c>
      <c r="G5255" s="53">
        <f t="shared" si="3"/>
        <v>0.6007487482</v>
      </c>
    </row>
    <row r="5256">
      <c r="A5256" s="61">
        <v>1.516106796E9</v>
      </c>
      <c r="B5256" s="61">
        <v>1.0</v>
      </c>
      <c r="C5256" s="61">
        <v>399.0</v>
      </c>
      <c r="D5256" s="57" t="s">
        <v>377</v>
      </c>
      <c r="E5256" s="62" t="str">
        <f t="shared" si="1"/>
        <v>Control</v>
      </c>
      <c r="F5256" s="53" t="str">
        <f t="shared" si="2"/>
        <v>Beijing_1</v>
      </c>
      <c r="G5256" s="53">
        <f t="shared" si="3"/>
        <v>0.8820250857</v>
      </c>
    </row>
    <row r="5257">
      <c r="A5257" s="61">
        <v>1.515408053E9</v>
      </c>
      <c r="B5257" s="61">
        <v>1.0</v>
      </c>
      <c r="C5257" s="61">
        <v>230.0</v>
      </c>
      <c r="D5257" s="57" t="s">
        <v>377</v>
      </c>
      <c r="E5257" s="62" t="str">
        <f t="shared" si="1"/>
        <v>Control</v>
      </c>
      <c r="F5257" s="53" t="str">
        <f t="shared" si="2"/>
        <v>Beijing_1</v>
      </c>
      <c r="G5257" s="53">
        <f t="shared" si="3"/>
        <v>0.3345087398</v>
      </c>
    </row>
    <row r="5258">
      <c r="A5258" s="61">
        <v>1.514405817E9</v>
      </c>
      <c r="B5258" s="61">
        <v>1.0</v>
      </c>
      <c r="C5258" s="61">
        <v>1901.0</v>
      </c>
      <c r="D5258" s="57" t="s">
        <v>377</v>
      </c>
      <c r="E5258" s="62" t="str">
        <f t="shared" si="1"/>
        <v>Control</v>
      </c>
      <c r="F5258" s="53" t="str">
        <f t="shared" si="2"/>
        <v>Beijing_1</v>
      </c>
      <c r="G5258" s="53">
        <f t="shared" si="3"/>
        <v>0.07158389433</v>
      </c>
    </row>
    <row r="5259">
      <c r="A5259" s="61">
        <v>1.515593909E9</v>
      </c>
      <c r="B5259" s="61">
        <v>1.0</v>
      </c>
      <c r="C5259" s="61">
        <v>3371.0</v>
      </c>
      <c r="D5259" s="57" t="s">
        <v>377</v>
      </c>
      <c r="E5259" s="62" t="str">
        <f t="shared" si="1"/>
        <v>Control</v>
      </c>
      <c r="F5259" s="53" t="str">
        <f t="shared" si="2"/>
        <v>Beijing_1</v>
      </c>
      <c r="G5259" s="53">
        <f t="shared" si="3"/>
        <v>0.924696413</v>
      </c>
    </row>
    <row r="5260">
      <c r="A5260" s="61">
        <v>1.516749886E9</v>
      </c>
      <c r="B5260" s="61">
        <v>1.0</v>
      </c>
      <c r="C5260" s="61">
        <v>4628.0</v>
      </c>
      <c r="D5260" s="57" t="s">
        <v>377</v>
      </c>
      <c r="E5260" s="62" t="str">
        <f t="shared" si="1"/>
        <v>Control</v>
      </c>
      <c r="F5260" s="53" t="str">
        <f t="shared" si="2"/>
        <v>Beijing_1</v>
      </c>
      <c r="G5260" s="53">
        <f t="shared" si="3"/>
        <v>0.7918696358</v>
      </c>
    </row>
    <row r="5261">
      <c r="A5261" s="61">
        <v>1.515780683E9</v>
      </c>
      <c r="B5261" s="61">
        <v>1.0</v>
      </c>
      <c r="C5261" s="61">
        <v>1310.0</v>
      </c>
      <c r="D5261" s="57" t="s">
        <v>377</v>
      </c>
      <c r="E5261" s="62" t="str">
        <f t="shared" si="1"/>
        <v>Control</v>
      </c>
      <c r="F5261" s="53" t="str">
        <f t="shared" si="2"/>
        <v>Beijing_1</v>
      </c>
      <c r="G5261" s="53">
        <f t="shared" si="3"/>
        <v>0.277853175</v>
      </c>
    </row>
    <row r="5262">
      <c r="A5262" s="61">
        <v>1.512938398E9</v>
      </c>
      <c r="B5262" s="61">
        <v>1.0</v>
      </c>
      <c r="C5262" s="61">
        <v>4472.0</v>
      </c>
      <c r="D5262" s="57" t="s">
        <v>377</v>
      </c>
      <c r="E5262" s="62" t="str">
        <f t="shared" si="1"/>
        <v>Control</v>
      </c>
      <c r="F5262" s="53" t="str">
        <f t="shared" si="2"/>
        <v>Beijing_1</v>
      </c>
      <c r="G5262" s="53">
        <f t="shared" si="3"/>
        <v>0.9776060068</v>
      </c>
    </row>
    <row r="5263">
      <c r="A5263" s="61">
        <v>1.515654187E9</v>
      </c>
      <c r="B5263" s="61">
        <v>1.0</v>
      </c>
      <c r="C5263" s="61">
        <v>1659.0</v>
      </c>
      <c r="D5263" s="57" t="s">
        <v>377</v>
      </c>
      <c r="E5263" s="62" t="str">
        <f t="shared" si="1"/>
        <v>Control</v>
      </c>
      <c r="F5263" s="53" t="str">
        <f t="shared" si="2"/>
        <v>Beijing_1</v>
      </c>
      <c r="G5263" s="53">
        <f t="shared" si="3"/>
        <v>0.2920076984</v>
      </c>
    </row>
    <row r="5264">
      <c r="A5264" s="61">
        <v>1.518930053E9</v>
      </c>
      <c r="B5264" s="61">
        <v>1.0</v>
      </c>
      <c r="C5264" s="61">
        <v>217.0</v>
      </c>
      <c r="D5264" s="57" t="s">
        <v>377</v>
      </c>
      <c r="E5264" s="62" t="str">
        <f t="shared" si="1"/>
        <v>Control</v>
      </c>
      <c r="F5264" s="53" t="str">
        <f t="shared" si="2"/>
        <v>Beijing_1</v>
      </c>
      <c r="G5264" s="53">
        <f t="shared" si="3"/>
        <v>0.2518737271</v>
      </c>
    </row>
    <row r="5265">
      <c r="A5265" s="61">
        <v>1.512677113E9</v>
      </c>
      <c r="B5265" s="61">
        <v>1.0</v>
      </c>
      <c r="C5265" s="61">
        <v>931.0</v>
      </c>
      <c r="D5265" s="57" t="s">
        <v>377</v>
      </c>
      <c r="E5265" s="62" t="str">
        <f t="shared" si="1"/>
        <v>Control</v>
      </c>
      <c r="F5265" s="53" t="str">
        <f t="shared" si="2"/>
        <v>Beijing_1</v>
      </c>
      <c r="G5265" s="53">
        <f t="shared" si="3"/>
        <v>0.3864029934</v>
      </c>
    </row>
    <row r="5266">
      <c r="A5266" s="61">
        <v>1.517467496E9</v>
      </c>
      <c r="B5266" s="61">
        <v>1.0</v>
      </c>
      <c r="C5266" s="61">
        <v>389.0</v>
      </c>
      <c r="D5266" s="57" t="s">
        <v>377</v>
      </c>
      <c r="E5266" s="62" t="str">
        <f t="shared" si="1"/>
        <v>Control</v>
      </c>
      <c r="F5266" s="53" t="str">
        <f t="shared" si="2"/>
        <v>Beijing_1</v>
      </c>
      <c r="G5266" s="53">
        <f t="shared" si="3"/>
        <v>0.6782242952</v>
      </c>
    </row>
    <row r="5267">
      <c r="A5267" s="61">
        <v>1.518464403E9</v>
      </c>
      <c r="B5267" s="61">
        <v>1.0</v>
      </c>
      <c r="C5267" s="61">
        <v>824.0</v>
      </c>
      <c r="D5267" s="57" t="s">
        <v>377</v>
      </c>
      <c r="E5267" s="62" t="str">
        <f t="shared" si="1"/>
        <v>Control</v>
      </c>
      <c r="F5267" s="53" t="str">
        <f t="shared" si="2"/>
        <v>Beijing_1</v>
      </c>
      <c r="G5267" s="53">
        <f t="shared" si="3"/>
        <v>0.9607903147</v>
      </c>
    </row>
    <row r="5268">
      <c r="A5268" s="61">
        <v>1.515206147E9</v>
      </c>
      <c r="B5268" s="61">
        <v>1.0</v>
      </c>
      <c r="C5268" s="61">
        <v>1924.0</v>
      </c>
      <c r="D5268" s="57" t="s">
        <v>377</v>
      </c>
      <c r="E5268" s="62" t="str">
        <f t="shared" si="1"/>
        <v>Control</v>
      </c>
      <c r="F5268" s="53" t="str">
        <f t="shared" si="2"/>
        <v>Beijing_1</v>
      </c>
      <c r="G5268" s="53">
        <f t="shared" si="3"/>
        <v>0.7767893802</v>
      </c>
    </row>
    <row r="5269">
      <c r="A5269" s="61">
        <v>1.512073773E9</v>
      </c>
      <c r="B5269" s="61">
        <v>1.0</v>
      </c>
      <c r="C5269" s="61">
        <v>3603.0</v>
      </c>
      <c r="D5269" s="57" t="s">
        <v>377</v>
      </c>
      <c r="E5269" s="62" t="str">
        <f t="shared" si="1"/>
        <v>Control</v>
      </c>
      <c r="F5269" s="53" t="str">
        <f t="shared" si="2"/>
        <v>Beijing_1</v>
      </c>
      <c r="G5269" s="53">
        <f t="shared" si="3"/>
        <v>0.1217541934</v>
      </c>
    </row>
    <row r="5270">
      <c r="A5270" s="61">
        <v>1.511303499E9</v>
      </c>
      <c r="B5270" s="61">
        <v>1.0</v>
      </c>
      <c r="C5270" s="61">
        <v>2636.0</v>
      </c>
      <c r="D5270" s="57" t="s">
        <v>377</v>
      </c>
      <c r="E5270" s="62" t="str">
        <f t="shared" si="1"/>
        <v>Control</v>
      </c>
      <c r="F5270" s="53" t="str">
        <f t="shared" si="2"/>
        <v>Beijing_1</v>
      </c>
      <c r="G5270" s="53">
        <f t="shared" si="3"/>
        <v>0.6474673906</v>
      </c>
    </row>
    <row r="5271">
      <c r="A5271" s="61">
        <v>1.516800503E9</v>
      </c>
      <c r="B5271" s="61">
        <v>1.0</v>
      </c>
      <c r="C5271" s="61">
        <v>1430.0</v>
      </c>
      <c r="D5271" s="57" t="s">
        <v>377</v>
      </c>
      <c r="E5271" s="62" t="str">
        <f t="shared" si="1"/>
        <v>Control</v>
      </c>
      <c r="F5271" s="53" t="str">
        <f t="shared" si="2"/>
        <v>Beijing_1</v>
      </c>
      <c r="G5271" s="53">
        <f t="shared" si="3"/>
        <v>0.9888332247</v>
      </c>
    </row>
    <row r="5272">
      <c r="A5272" s="61">
        <v>1.516585978E9</v>
      </c>
      <c r="B5272" s="61">
        <v>1.0</v>
      </c>
      <c r="C5272" s="61">
        <v>3513.0</v>
      </c>
      <c r="D5272" s="57" t="s">
        <v>377</v>
      </c>
      <c r="E5272" s="62" t="str">
        <f t="shared" si="1"/>
        <v>Control</v>
      </c>
      <c r="F5272" s="53" t="str">
        <f t="shared" si="2"/>
        <v>Beijing_1</v>
      </c>
      <c r="G5272" s="53">
        <f t="shared" si="3"/>
        <v>0.2173301314</v>
      </c>
    </row>
    <row r="5273">
      <c r="A5273" s="61">
        <v>1.512033749E9</v>
      </c>
      <c r="B5273" s="61">
        <v>1.0</v>
      </c>
      <c r="C5273" s="61">
        <v>2279.0</v>
      </c>
      <c r="D5273" s="57" t="s">
        <v>377</v>
      </c>
      <c r="E5273" s="62" t="str">
        <f t="shared" si="1"/>
        <v>Control</v>
      </c>
      <c r="F5273" s="53" t="str">
        <f t="shared" si="2"/>
        <v>Beijing_1</v>
      </c>
      <c r="G5273" s="53">
        <f t="shared" si="3"/>
        <v>0.7652903409</v>
      </c>
    </row>
    <row r="5274">
      <c r="A5274" s="61">
        <v>1.519153979E9</v>
      </c>
      <c r="B5274" s="61">
        <v>1.0</v>
      </c>
      <c r="C5274" s="61">
        <v>380.0</v>
      </c>
      <c r="D5274" s="57" t="s">
        <v>377</v>
      </c>
      <c r="E5274" s="62" t="str">
        <f t="shared" si="1"/>
        <v>Control</v>
      </c>
      <c r="F5274" s="53" t="str">
        <f t="shared" si="2"/>
        <v>Beijing_1</v>
      </c>
      <c r="G5274" s="53">
        <f t="shared" si="3"/>
        <v>0.747605145</v>
      </c>
    </row>
    <row r="5275">
      <c r="A5275" s="61">
        <v>1.514231934E9</v>
      </c>
      <c r="B5275" s="61">
        <v>1.0</v>
      </c>
      <c r="C5275" s="61">
        <v>158.0</v>
      </c>
      <c r="D5275" s="57" t="s">
        <v>377</v>
      </c>
      <c r="E5275" s="62" t="str">
        <f t="shared" si="1"/>
        <v>Control</v>
      </c>
      <c r="F5275" s="53" t="str">
        <f t="shared" si="2"/>
        <v>Beijing_1</v>
      </c>
      <c r="G5275" s="53">
        <f t="shared" si="3"/>
        <v>0.7977730087</v>
      </c>
    </row>
    <row r="5276">
      <c r="A5276" s="61">
        <v>1.518047334E9</v>
      </c>
      <c r="B5276" s="61">
        <v>1.0</v>
      </c>
      <c r="C5276" s="61">
        <v>89.0</v>
      </c>
      <c r="D5276" s="57" t="s">
        <v>377</v>
      </c>
      <c r="E5276" s="62" t="str">
        <f t="shared" si="1"/>
        <v>Control</v>
      </c>
      <c r="F5276" s="53" t="str">
        <f t="shared" si="2"/>
        <v>Beijing_1</v>
      </c>
      <c r="G5276" s="53">
        <f t="shared" si="3"/>
        <v>0.7012774759</v>
      </c>
    </row>
    <row r="5277">
      <c r="A5277" s="61">
        <v>1.514394023E9</v>
      </c>
      <c r="B5277" s="61">
        <v>1.0</v>
      </c>
      <c r="C5277" s="61">
        <v>1900.0</v>
      </c>
      <c r="D5277" s="57" t="s">
        <v>377</v>
      </c>
      <c r="E5277" s="62" t="str">
        <f t="shared" si="1"/>
        <v>Control</v>
      </c>
      <c r="F5277" s="53" t="str">
        <f t="shared" si="2"/>
        <v>Beijing_1</v>
      </c>
      <c r="G5277" s="53">
        <f t="shared" si="3"/>
        <v>0.4044210088</v>
      </c>
    </row>
    <row r="5278">
      <c r="A5278" s="61">
        <v>1.513164109E9</v>
      </c>
      <c r="B5278" s="61">
        <v>1.0</v>
      </c>
      <c r="C5278" s="61">
        <v>1567.0</v>
      </c>
      <c r="D5278" s="57" t="s">
        <v>377</v>
      </c>
      <c r="E5278" s="62" t="str">
        <f t="shared" si="1"/>
        <v>Control</v>
      </c>
      <c r="F5278" s="53" t="str">
        <f t="shared" si="2"/>
        <v>Beijing_1</v>
      </c>
      <c r="G5278" s="53">
        <f t="shared" si="3"/>
        <v>0.9919583805</v>
      </c>
    </row>
    <row r="5279">
      <c r="A5279" s="61">
        <v>1.517146715E9</v>
      </c>
      <c r="B5279" s="61">
        <v>1.0</v>
      </c>
      <c r="C5279" s="61">
        <v>1494.0</v>
      </c>
      <c r="D5279" s="57" t="s">
        <v>377</v>
      </c>
      <c r="E5279" s="62" t="str">
        <f t="shared" si="1"/>
        <v>Control</v>
      </c>
      <c r="F5279" s="53" t="str">
        <f t="shared" si="2"/>
        <v>Beijing_1</v>
      </c>
      <c r="G5279" s="53">
        <f t="shared" si="3"/>
        <v>0.9989839345</v>
      </c>
    </row>
    <row r="5280">
      <c r="A5280" s="61">
        <v>1.512123876E9</v>
      </c>
      <c r="B5280" s="61">
        <v>1.0</v>
      </c>
      <c r="C5280" s="61">
        <v>3881.0</v>
      </c>
      <c r="D5280" s="57" t="s">
        <v>377</v>
      </c>
      <c r="E5280" s="62" t="str">
        <f t="shared" si="1"/>
        <v>Control</v>
      </c>
      <c r="F5280" s="53" t="str">
        <f t="shared" si="2"/>
        <v>Beijing_1</v>
      </c>
      <c r="G5280" s="53">
        <f t="shared" si="3"/>
        <v>0.0677637837</v>
      </c>
    </row>
    <row r="5281">
      <c r="A5281" s="61">
        <v>1.517919485E9</v>
      </c>
      <c r="B5281" s="61">
        <v>1.0</v>
      </c>
      <c r="C5281" s="61">
        <v>1573.0</v>
      </c>
      <c r="D5281" s="57" t="s">
        <v>377</v>
      </c>
      <c r="E5281" s="62" t="str">
        <f t="shared" si="1"/>
        <v>Control</v>
      </c>
      <c r="F5281" s="53" t="str">
        <f t="shared" si="2"/>
        <v>Beijing_1</v>
      </c>
      <c r="G5281" s="53">
        <f t="shared" si="3"/>
        <v>0.2340867375</v>
      </c>
    </row>
    <row r="5282">
      <c r="A5282" s="61">
        <v>1.519023428E9</v>
      </c>
      <c r="B5282" s="61">
        <v>1.0</v>
      </c>
      <c r="C5282" s="61">
        <v>1565.0</v>
      </c>
      <c r="D5282" s="57" t="s">
        <v>377</v>
      </c>
      <c r="E5282" s="62" t="str">
        <f t="shared" si="1"/>
        <v>Control</v>
      </c>
      <c r="F5282" s="53" t="str">
        <f t="shared" si="2"/>
        <v>Beijing_1</v>
      </c>
      <c r="G5282" s="53">
        <f t="shared" si="3"/>
        <v>0.4932224476</v>
      </c>
    </row>
    <row r="5283">
      <c r="A5283" s="61">
        <v>1.515201099E9</v>
      </c>
      <c r="B5283" s="61">
        <v>1.0</v>
      </c>
      <c r="C5283" s="61">
        <v>5538.0</v>
      </c>
      <c r="D5283" s="57" t="s">
        <v>377</v>
      </c>
      <c r="E5283" s="62" t="str">
        <f t="shared" si="1"/>
        <v>Control</v>
      </c>
      <c r="F5283" s="53" t="str">
        <f t="shared" si="2"/>
        <v>Beijing_1</v>
      </c>
      <c r="G5283" s="53">
        <f t="shared" si="3"/>
        <v>0.6129357085</v>
      </c>
    </row>
    <row r="5284">
      <c r="A5284" s="61">
        <v>1.513378469E9</v>
      </c>
      <c r="B5284" s="61">
        <v>1.0</v>
      </c>
      <c r="C5284" s="61">
        <v>1479.0</v>
      </c>
      <c r="D5284" s="57" t="s">
        <v>377</v>
      </c>
      <c r="E5284" s="62" t="str">
        <f t="shared" si="1"/>
        <v>Control</v>
      </c>
      <c r="F5284" s="53" t="str">
        <f t="shared" si="2"/>
        <v>Beijing_1</v>
      </c>
      <c r="G5284" s="53">
        <f t="shared" si="3"/>
        <v>0.8935171195</v>
      </c>
    </row>
    <row r="5285">
      <c r="A5285" s="61">
        <v>1.512827824E9</v>
      </c>
      <c r="B5285" s="61">
        <v>1.0</v>
      </c>
      <c r="C5285" s="61">
        <v>1036.0</v>
      </c>
      <c r="D5285" s="57" t="s">
        <v>377</v>
      </c>
      <c r="E5285" s="62" t="str">
        <f t="shared" si="1"/>
        <v>Control</v>
      </c>
      <c r="F5285" s="53" t="str">
        <f t="shared" si="2"/>
        <v>Beijing_1</v>
      </c>
      <c r="G5285" s="53">
        <f t="shared" si="3"/>
        <v>0.4366227422</v>
      </c>
    </row>
    <row r="5286">
      <c r="A5286" s="61">
        <v>1.516012029E9</v>
      </c>
      <c r="B5286" s="61">
        <v>1.0</v>
      </c>
      <c r="C5286" s="61">
        <v>379.0</v>
      </c>
      <c r="D5286" s="57" t="s">
        <v>377</v>
      </c>
      <c r="E5286" s="62" t="str">
        <f t="shared" si="1"/>
        <v>Control</v>
      </c>
      <c r="F5286" s="53" t="str">
        <f t="shared" si="2"/>
        <v>Beijing_1</v>
      </c>
      <c r="G5286" s="53">
        <f t="shared" si="3"/>
        <v>0.7375933114</v>
      </c>
    </row>
    <row r="5287">
      <c r="A5287" s="61">
        <v>1.514563753E9</v>
      </c>
      <c r="B5287" s="61">
        <v>1.0</v>
      </c>
      <c r="C5287" s="61">
        <v>812.0</v>
      </c>
      <c r="D5287" s="57" t="s">
        <v>377</v>
      </c>
      <c r="E5287" s="62" t="str">
        <f t="shared" si="1"/>
        <v>Control</v>
      </c>
      <c r="F5287" s="53" t="str">
        <f t="shared" si="2"/>
        <v>Beijing_1</v>
      </c>
      <c r="G5287" s="53">
        <f t="shared" si="3"/>
        <v>0.5530216032</v>
      </c>
    </row>
    <row r="5288">
      <c r="A5288" s="61">
        <v>1.515788715E9</v>
      </c>
      <c r="B5288" s="61">
        <v>1.0</v>
      </c>
      <c r="C5288" s="61">
        <v>649.0</v>
      </c>
      <c r="D5288" s="57" t="s">
        <v>377</v>
      </c>
      <c r="E5288" s="62" t="str">
        <f t="shared" si="1"/>
        <v>Control</v>
      </c>
      <c r="F5288" s="53" t="str">
        <f t="shared" si="2"/>
        <v>Beijing_1</v>
      </c>
      <c r="G5288" s="53">
        <f t="shared" si="3"/>
        <v>0.3319235333</v>
      </c>
    </row>
    <row r="5289">
      <c r="A5289" s="61">
        <v>1.517971808E9</v>
      </c>
      <c r="B5289" s="61">
        <v>1.0</v>
      </c>
      <c r="C5289" s="61">
        <v>7313.0</v>
      </c>
      <c r="D5289" s="57" t="s">
        <v>377</v>
      </c>
      <c r="E5289" s="62" t="str">
        <f t="shared" si="1"/>
        <v>Control</v>
      </c>
      <c r="F5289" s="53" t="str">
        <f t="shared" si="2"/>
        <v>Beijing_1</v>
      </c>
      <c r="G5289" s="53">
        <f t="shared" si="3"/>
        <v>0.2204559629</v>
      </c>
    </row>
    <row r="5290">
      <c r="A5290" s="61">
        <v>1.514334987E9</v>
      </c>
      <c r="B5290" s="61">
        <v>1.0</v>
      </c>
      <c r="C5290" s="61">
        <v>895.0</v>
      </c>
      <c r="D5290" s="57" t="s">
        <v>377</v>
      </c>
      <c r="E5290" s="62" t="str">
        <f t="shared" si="1"/>
        <v>Control</v>
      </c>
      <c r="F5290" s="53" t="str">
        <f t="shared" si="2"/>
        <v>Beijing_1</v>
      </c>
      <c r="G5290" s="53">
        <f t="shared" si="3"/>
        <v>0.1501812461</v>
      </c>
    </row>
    <row r="5291">
      <c r="A5291" s="61">
        <v>1.518678947E9</v>
      </c>
      <c r="B5291" s="61">
        <v>1.0</v>
      </c>
      <c r="C5291" s="61">
        <v>890.0</v>
      </c>
      <c r="D5291" s="57" t="s">
        <v>377</v>
      </c>
      <c r="E5291" s="62" t="str">
        <f t="shared" si="1"/>
        <v>Control</v>
      </c>
      <c r="F5291" s="53" t="str">
        <f t="shared" si="2"/>
        <v>Beijing_1</v>
      </c>
      <c r="G5291" s="53">
        <f t="shared" si="3"/>
        <v>0.3903664485</v>
      </c>
    </row>
    <row r="5292">
      <c r="A5292" s="61">
        <v>1.513821335E9</v>
      </c>
      <c r="B5292" s="61">
        <v>1.0</v>
      </c>
      <c r="C5292" s="61">
        <v>1666.0</v>
      </c>
      <c r="D5292" s="57" t="s">
        <v>377</v>
      </c>
      <c r="E5292" s="62" t="str">
        <f t="shared" si="1"/>
        <v>Control</v>
      </c>
      <c r="F5292" s="53" t="str">
        <f t="shared" si="2"/>
        <v>Beijing_1</v>
      </c>
      <c r="G5292" s="53">
        <f t="shared" si="3"/>
        <v>0.7640831348</v>
      </c>
    </row>
    <row r="5293">
      <c r="A5293" s="61">
        <v>1.515695327E9</v>
      </c>
      <c r="B5293" s="61">
        <v>1.0</v>
      </c>
      <c r="C5293" s="61">
        <v>181.0</v>
      </c>
      <c r="D5293" s="57" t="s">
        <v>377</v>
      </c>
      <c r="E5293" s="62" t="str">
        <f t="shared" si="1"/>
        <v>Control</v>
      </c>
      <c r="F5293" s="53" t="str">
        <f t="shared" si="2"/>
        <v>Beijing_1</v>
      </c>
      <c r="G5293" s="53">
        <f t="shared" si="3"/>
        <v>0.8217434886</v>
      </c>
    </row>
    <row r="5294">
      <c r="A5294" s="61">
        <v>1.516710538E9</v>
      </c>
      <c r="B5294" s="61">
        <v>1.0</v>
      </c>
      <c r="C5294" s="61">
        <v>2180.0</v>
      </c>
      <c r="D5294" s="57" t="s">
        <v>377</v>
      </c>
      <c r="E5294" s="62" t="str">
        <f t="shared" si="1"/>
        <v>Control</v>
      </c>
      <c r="F5294" s="53" t="str">
        <f t="shared" si="2"/>
        <v>Beijing_1</v>
      </c>
      <c r="G5294" s="53">
        <f t="shared" si="3"/>
        <v>0.898641734</v>
      </c>
    </row>
    <row r="5295">
      <c r="A5295" s="61">
        <v>1.512457348E9</v>
      </c>
      <c r="B5295" s="61">
        <v>1.0</v>
      </c>
      <c r="C5295" s="61">
        <v>2291.0</v>
      </c>
      <c r="D5295" s="57" t="s">
        <v>377</v>
      </c>
      <c r="E5295" s="62" t="str">
        <f t="shared" si="1"/>
        <v>Control</v>
      </c>
      <c r="F5295" s="53" t="str">
        <f t="shared" si="2"/>
        <v>Beijing_1</v>
      </c>
      <c r="G5295" s="53">
        <f t="shared" si="3"/>
        <v>0.9678826616</v>
      </c>
    </row>
    <row r="5296">
      <c r="A5296" s="61">
        <v>1.512886259E9</v>
      </c>
      <c r="B5296" s="61">
        <v>1.0</v>
      </c>
      <c r="C5296" s="61">
        <v>1553.0</v>
      </c>
      <c r="D5296" s="57" t="s">
        <v>377</v>
      </c>
      <c r="E5296" s="62" t="str">
        <f t="shared" si="1"/>
        <v>Control</v>
      </c>
      <c r="F5296" s="53" t="str">
        <f t="shared" si="2"/>
        <v>Beijing_1</v>
      </c>
      <c r="G5296" s="53">
        <f t="shared" si="3"/>
        <v>0.6956058923</v>
      </c>
    </row>
    <row r="5297">
      <c r="A5297" s="61">
        <v>1.512217507E9</v>
      </c>
      <c r="B5297" s="61">
        <v>1.0</v>
      </c>
      <c r="C5297" s="61">
        <v>645.0</v>
      </c>
      <c r="D5297" s="57" t="s">
        <v>377</v>
      </c>
      <c r="E5297" s="62" t="str">
        <f t="shared" si="1"/>
        <v>Control</v>
      </c>
      <c r="F5297" s="53" t="str">
        <f t="shared" si="2"/>
        <v>Beijing_1</v>
      </c>
      <c r="G5297" s="53">
        <f t="shared" si="3"/>
        <v>0.4029425073</v>
      </c>
    </row>
    <row r="5298">
      <c r="A5298" s="61">
        <v>1.515048776E9</v>
      </c>
      <c r="B5298" s="61">
        <v>1.0</v>
      </c>
      <c r="C5298" s="61">
        <v>103.0</v>
      </c>
      <c r="D5298" s="57" t="s">
        <v>377</v>
      </c>
      <c r="E5298" s="62" t="str">
        <f t="shared" si="1"/>
        <v>Control</v>
      </c>
      <c r="F5298" s="53" t="str">
        <f t="shared" si="2"/>
        <v>Beijing_1</v>
      </c>
      <c r="G5298" s="53">
        <f t="shared" si="3"/>
        <v>0.0196491544</v>
      </c>
    </row>
    <row r="5299">
      <c r="A5299" s="61">
        <v>1.515441513E9</v>
      </c>
      <c r="B5299" s="61">
        <v>1.0</v>
      </c>
      <c r="C5299" s="61">
        <v>646.0</v>
      </c>
      <c r="D5299" s="57" t="s">
        <v>377</v>
      </c>
      <c r="E5299" s="62" t="str">
        <f t="shared" si="1"/>
        <v>Control</v>
      </c>
      <c r="F5299" s="53" t="str">
        <f t="shared" si="2"/>
        <v>Beijing_1</v>
      </c>
      <c r="G5299" s="53">
        <f t="shared" si="3"/>
        <v>0.3898498502</v>
      </c>
    </row>
    <row r="5300">
      <c r="A5300" s="61">
        <v>1.513550908E9</v>
      </c>
      <c r="B5300" s="61">
        <v>1.0</v>
      </c>
      <c r="C5300" s="61">
        <v>772.0</v>
      </c>
      <c r="D5300" s="57" t="s">
        <v>377</v>
      </c>
      <c r="E5300" s="62" t="str">
        <f t="shared" si="1"/>
        <v>Control</v>
      </c>
      <c r="F5300" s="53" t="str">
        <f t="shared" si="2"/>
        <v>Beijing_1</v>
      </c>
      <c r="G5300" s="53">
        <f t="shared" si="3"/>
        <v>0.4237142021</v>
      </c>
    </row>
    <row r="5301">
      <c r="A5301" s="61">
        <v>1.514459589E9</v>
      </c>
      <c r="B5301" s="61">
        <v>1.0</v>
      </c>
      <c r="C5301" s="61">
        <v>883.0</v>
      </c>
      <c r="D5301" s="57" t="s">
        <v>377</v>
      </c>
      <c r="E5301" s="62" t="str">
        <f t="shared" si="1"/>
        <v>Control</v>
      </c>
      <c r="F5301" s="53" t="str">
        <f t="shared" si="2"/>
        <v>Beijing_1</v>
      </c>
      <c r="G5301" s="53">
        <f t="shared" si="3"/>
        <v>0.8184351736</v>
      </c>
    </row>
    <row r="5302">
      <c r="A5302" s="61">
        <v>1.517338256E9</v>
      </c>
      <c r="B5302" s="61">
        <v>1.0</v>
      </c>
      <c r="C5302" s="61">
        <v>1571.0</v>
      </c>
      <c r="D5302" s="57" t="s">
        <v>377</v>
      </c>
      <c r="E5302" s="62" t="str">
        <f t="shared" si="1"/>
        <v>Control</v>
      </c>
      <c r="F5302" s="53" t="str">
        <f t="shared" si="2"/>
        <v>Beijing_1</v>
      </c>
      <c r="G5302" s="53">
        <f t="shared" si="3"/>
        <v>0.2467834401</v>
      </c>
    </row>
    <row r="5303">
      <c r="A5303" s="61">
        <v>1.512631868E9</v>
      </c>
      <c r="B5303" s="61">
        <v>1.0</v>
      </c>
      <c r="C5303" s="61">
        <v>406.0</v>
      </c>
      <c r="D5303" s="57" t="s">
        <v>377</v>
      </c>
      <c r="E5303" s="62" t="str">
        <f t="shared" si="1"/>
        <v>Control</v>
      </c>
      <c r="F5303" s="53" t="str">
        <f t="shared" si="2"/>
        <v>Beijing_1</v>
      </c>
      <c r="G5303" s="53">
        <f t="shared" si="3"/>
        <v>0.2775514636</v>
      </c>
    </row>
    <row r="5304">
      <c r="A5304" s="61">
        <v>1.519773397E9</v>
      </c>
      <c r="B5304" s="61">
        <v>1.0</v>
      </c>
      <c r="C5304" s="61">
        <v>1362.0</v>
      </c>
      <c r="D5304" s="57" t="s">
        <v>377</v>
      </c>
      <c r="E5304" s="62" t="str">
        <f t="shared" si="1"/>
        <v>Control</v>
      </c>
      <c r="F5304" s="53" t="str">
        <f t="shared" si="2"/>
        <v>Beijing_1</v>
      </c>
      <c r="G5304" s="53">
        <f t="shared" si="3"/>
        <v>0.7462888295</v>
      </c>
    </row>
    <row r="5305">
      <c r="A5305" s="61">
        <v>1.518637144E9</v>
      </c>
      <c r="B5305" s="61">
        <v>1.0</v>
      </c>
      <c r="C5305" s="61">
        <v>2135.0</v>
      </c>
      <c r="D5305" s="57" t="s">
        <v>377</v>
      </c>
      <c r="E5305" s="62" t="str">
        <f t="shared" si="1"/>
        <v>Control</v>
      </c>
      <c r="F5305" s="53" t="str">
        <f t="shared" si="2"/>
        <v>Beijing_1</v>
      </c>
      <c r="G5305" s="53">
        <f t="shared" si="3"/>
        <v>0.1597145815</v>
      </c>
    </row>
    <row r="5306">
      <c r="A5306" s="61">
        <v>1.518490433E9</v>
      </c>
      <c r="B5306" s="61">
        <v>1.0</v>
      </c>
      <c r="C5306" s="61">
        <v>1668.0</v>
      </c>
      <c r="D5306" s="57" t="s">
        <v>377</v>
      </c>
      <c r="E5306" s="62" t="str">
        <f t="shared" si="1"/>
        <v>Control</v>
      </c>
      <c r="F5306" s="53" t="str">
        <f t="shared" si="2"/>
        <v>Beijing_1</v>
      </c>
      <c r="G5306" s="53">
        <f t="shared" si="3"/>
        <v>0.3685957939</v>
      </c>
    </row>
    <row r="5307">
      <c r="A5307" s="61">
        <v>1.517887957E9</v>
      </c>
      <c r="B5307" s="61">
        <v>1.0</v>
      </c>
      <c r="C5307" s="61">
        <v>1082.0</v>
      </c>
      <c r="D5307" s="57" t="s">
        <v>377</v>
      </c>
      <c r="E5307" s="62" t="str">
        <f t="shared" si="1"/>
        <v>Control</v>
      </c>
      <c r="F5307" s="53" t="str">
        <f t="shared" si="2"/>
        <v>Beijing_1</v>
      </c>
      <c r="G5307" s="53">
        <f t="shared" si="3"/>
        <v>0.9520095741</v>
      </c>
    </row>
    <row r="5308">
      <c r="A5308" s="61">
        <v>1.517792194E9</v>
      </c>
      <c r="B5308" s="61">
        <v>1.0</v>
      </c>
      <c r="C5308" s="61">
        <v>2490.0</v>
      </c>
      <c r="D5308" s="57" t="s">
        <v>377</v>
      </c>
      <c r="E5308" s="62" t="str">
        <f t="shared" si="1"/>
        <v>Control</v>
      </c>
      <c r="F5308" s="53" t="str">
        <f t="shared" si="2"/>
        <v>Beijing_1</v>
      </c>
      <c r="G5308" s="53">
        <f t="shared" si="3"/>
        <v>0.3878158235</v>
      </c>
    </row>
    <row r="5309">
      <c r="A5309" s="61">
        <v>1.517385173E9</v>
      </c>
      <c r="B5309" s="61">
        <v>1.0</v>
      </c>
      <c r="C5309" s="61">
        <v>1238.0</v>
      </c>
      <c r="D5309" s="57" t="s">
        <v>377</v>
      </c>
      <c r="E5309" s="62" t="str">
        <f t="shared" si="1"/>
        <v>Control</v>
      </c>
      <c r="F5309" s="53" t="str">
        <f t="shared" si="2"/>
        <v>Beijing_1</v>
      </c>
      <c r="G5309" s="53">
        <f t="shared" si="3"/>
        <v>0.8412707281</v>
      </c>
    </row>
    <row r="5310">
      <c r="A5310" s="61">
        <v>1.519446128E9</v>
      </c>
      <c r="B5310" s="61">
        <v>1.0</v>
      </c>
      <c r="C5310" s="61">
        <v>1266.0</v>
      </c>
      <c r="D5310" s="57" t="s">
        <v>377</v>
      </c>
      <c r="E5310" s="62" t="str">
        <f t="shared" si="1"/>
        <v>Control</v>
      </c>
      <c r="F5310" s="53" t="str">
        <f t="shared" si="2"/>
        <v>Beijing_1</v>
      </c>
      <c r="G5310" s="53">
        <f t="shared" si="3"/>
        <v>0.5520647771</v>
      </c>
    </row>
    <row r="5311">
      <c r="A5311" s="61">
        <v>1.518557248E9</v>
      </c>
      <c r="B5311" s="61">
        <v>1.0</v>
      </c>
      <c r="C5311" s="61">
        <v>2125.0</v>
      </c>
      <c r="D5311" s="57" t="s">
        <v>377</v>
      </c>
      <c r="E5311" s="62" t="str">
        <f t="shared" si="1"/>
        <v>Control</v>
      </c>
      <c r="F5311" s="53" t="str">
        <f t="shared" si="2"/>
        <v>Beijing_1</v>
      </c>
      <c r="G5311" s="53">
        <f t="shared" si="3"/>
        <v>0.3816171879</v>
      </c>
    </row>
    <row r="5312">
      <c r="A5312" s="61">
        <v>1.513153153E9</v>
      </c>
      <c r="B5312" s="61">
        <v>1.0</v>
      </c>
      <c r="C5312" s="61">
        <v>3139.0</v>
      </c>
      <c r="D5312" s="57" t="s">
        <v>377</v>
      </c>
      <c r="E5312" s="62" t="str">
        <f t="shared" si="1"/>
        <v>Control</v>
      </c>
      <c r="F5312" s="53" t="str">
        <f t="shared" si="2"/>
        <v>Beijing_1</v>
      </c>
      <c r="G5312" s="53">
        <f t="shared" si="3"/>
        <v>0.8767618472</v>
      </c>
    </row>
    <row r="5313">
      <c r="A5313" s="61">
        <v>1.514248867E9</v>
      </c>
      <c r="B5313" s="61">
        <v>1.0</v>
      </c>
      <c r="C5313" s="61">
        <v>789.0</v>
      </c>
      <c r="D5313" s="57" t="s">
        <v>377</v>
      </c>
      <c r="E5313" s="62" t="str">
        <f t="shared" si="1"/>
        <v>Control</v>
      </c>
      <c r="F5313" s="53" t="str">
        <f t="shared" si="2"/>
        <v>Beijing_1</v>
      </c>
      <c r="G5313" s="53">
        <f t="shared" si="3"/>
        <v>0.7431980259</v>
      </c>
    </row>
    <row r="5314">
      <c r="A5314" s="61">
        <v>1.512369549E9</v>
      </c>
      <c r="B5314" s="61">
        <v>1.0</v>
      </c>
      <c r="C5314" s="61">
        <v>1551.0</v>
      </c>
      <c r="D5314" s="57" t="s">
        <v>377</v>
      </c>
      <c r="E5314" s="62" t="str">
        <f t="shared" si="1"/>
        <v>Control</v>
      </c>
      <c r="F5314" s="53" t="str">
        <f t="shared" si="2"/>
        <v>Beijing_1</v>
      </c>
      <c r="G5314" s="53">
        <f t="shared" si="3"/>
        <v>0.8293488215</v>
      </c>
    </row>
    <row r="5315">
      <c r="A5315" s="61">
        <v>1.518347396E9</v>
      </c>
      <c r="B5315" s="61">
        <v>1.0</v>
      </c>
      <c r="C5315" s="61">
        <v>856.0</v>
      </c>
      <c r="D5315" s="57" t="s">
        <v>377</v>
      </c>
      <c r="E5315" s="62" t="str">
        <f t="shared" si="1"/>
        <v>Control</v>
      </c>
      <c r="F5315" s="53" t="str">
        <f t="shared" si="2"/>
        <v>Beijing_1</v>
      </c>
      <c r="G5315" s="53">
        <f t="shared" si="3"/>
        <v>0.3154745971</v>
      </c>
    </row>
    <row r="5316">
      <c r="A5316" s="61">
        <v>1.511525109E9</v>
      </c>
      <c r="B5316" s="61">
        <v>1.0</v>
      </c>
      <c r="C5316" s="61">
        <v>2700.0</v>
      </c>
      <c r="D5316" s="57" t="s">
        <v>377</v>
      </c>
      <c r="E5316" s="62" t="str">
        <f t="shared" si="1"/>
        <v>Control</v>
      </c>
      <c r="F5316" s="53" t="str">
        <f t="shared" si="2"/>
        <v>Beijing_1</v>
      </c>
      <c r="G5316" s="53">
        <f t="shared" si="3"/>
        <v>0.3247256362</v>
      </c>
    </row>
    <row r="5317">
      <c r="A5317" s="61">
        <v>1.513836346E9</v>
      </c>
      <c r="B5317" s="61">
        <v>1.0</v>
      </c>
      <c r="C5317" s="61">
        <v>4182.0</v>
      </c>
      <c r="D5317" s="57" t="s">
        <v>377</v>
      </c>
      <c r="E5317" s="62" t="str">
        <f t="shared" si="1"/>
        <v>Control</v>
      </c>
      <c r="F5317" s="53" t="str">
        <f t="shared" si="2"/>
        <v>Beijing_1</v>
      </c>
      <c r="G5317" s="53">
        <f t="shared" si="3"/>
        <v>0.5876792053</v>
      </c>
    </row>
    <row r="5318">
      <c r="A5318" s="61">
        <v>1.519895228E9</v>
      </c>
      <c r="B5318" s="61">
        <v>1.0</v>
      </c>
      <c r="C5318" s="61">
        <v>4907.0</v>
      </c>
      <c r="D5318" s="57" t="s">
        <v>377</v>
      </c>
      <c r="E5318" s="62" t="str">
        <f t="shared" si="1"/>
        <v>Control</v>
      </c>
      <c r="F5318" s="53" t="str">
        <f t="shared" si="2"/>
        <v>Beijing_1</v>
      </c>
      <c r="G5318" s="53">
        <f t="shared" si="3"/>
        <v>0.8646874767</v>
      </c>
    </row>
    <row r="5319">
      <c r="A5319" s="61">
        <v>1.515727543E9</v>
      </c>
      <c r="B5319" s="61">
        <v>1.0</v>
      </c>
      <c r="C5319" s="61">
        <v>1406.0</v>
      </c>
      <c r="D5319" s="57" t="s">
        <v>377</v>
      </c>
      <c r="E5319" s="62" t="str">
        <f t="shared" si="1"/>
        <v>Control</v>
      </c>
      <c r="F5319" s="53" t="str">
        <f t="shared" si="2"/>
        <v>Beijing_1</v>
      </c>
      <c r="G5319" s="53">
        <f t="shared" si="3"/>
        <v>0.01249486288</v>
      </c>
    </row>
    <row r="5320">
      <c r="A5320" s="61">
        <v>1.517310949E9</v>
      </c>
      <c r="B5320" s="61">
        <v>1.0</v>
      </c>
      <c r="C5320" s="61">
        <v>115.0</v>
      </c>
      <c r="D5320" s="57" t="s">
        <v>377</v>
      </c>
      <c r="E5320" s="62" t="str">
        <f t="shared" si="1"/>
        <v>Control</v>
      </c>
      <c r="F5320" s="53" t="str">
        <f t="shared" si="2"/>
        <v>Beijing_1</v>
      </c>
      <c r="G5320" s="53">
        <f t="shared" si="3"/>
        <v>0.9297842418</v>
      </c>
    </row>
    <row r="5321">
      <c r="A5321" s="61">
        <v>1.517701276E9</v>
      </c>
      <c r="B5321" s="61">
        <v>1.0</v>
      </c>
      <c r="C5321" s="61">
        <v>249.0</v>
      </c>
      <c r="D5321" s="57" t="s">
        <v>377</v>
      </c>
      <c r="E5321" s="62" t="str">
        <f t="shared" si="1"/>
        <v>Control</v>
      </c>
      <c r="F5321" s="53" t="str">
        <f t="shared" si="2"/>
        <v>Beijing_1</v>
      </c>
      <c r="G5321" s="53">
        <f t="shared" si="3"/>
        <v>0.2938826562</v>
      </c>
    </row>
    <row r="5322">
      <c r="A5322" s="61">
        <v>1.519837069E9</v>
      </c>
      <c r="B5322" s="61">
        <v>1.0</v>
      </c>
      <c r="C5322" s="61">
        <v>888.0</v>
      </c>
      <c r="D5322" s="57" t="s">
        <v>377</v>
      </c>
      <c r="E5322" s="62" t="str">
        <f t="shared" si="1"/>
        <v>Control</v>
      </c>
      <c r="F5322" s="53" t="str">
        <f t="shared" si="2"/>
        <v>Beijing_1</v>
      </c>
      <c r="G5322" s="53">
        <f t="shared" si="3"/>
        <v>0.1934982252</v>
      </c>
    </row>
    <row r="5323">
      <c r="A5323" s="61">
        <v>1.518419189E9</v>
      </c>
      <c r="B5323" s="61">
        <v>1.0</v>
      </c>
      <c r="C5323" s="61">
        <v>1695.0</v>
      </c>
      <c r="D5323" s="57" t="s">
        <v>377</v>
      </c>
      <c r="E5323" s="62" t="str">
        <f t="shared" si="1"/>
        <v>Control</v>
      </c>
      <c r="F5323" s="53" t="str">
        <f t="shared" si="2"/>
        <v>Beijing_1</v>
      </c>
      <c r="G5323" s="53">
        <f t="shared" si="3"/>
        <v>0.3718506539</v>
      </c>
    </row>
    <row r="5324">
      <c r="A5324" s="61">
        <v>1.516345554E9</v>
      </c>
      <c r="B5324" s="61">
        <v>1.0</v>
      </c>
      <c r="C5324" s="61">
        <v>631.0</v>
      </c>
      <c r="D5324" s="57" t="s">
        <v>377</v>
      </c>
      <c r="E5324" s="62" t="str">
        <f t="shared" si="1"/>
        <v>Control</v>
      </c>
      <c r="F5324" s="53" t="str">
        <f t="shared" si="2"/>
        <v>Beijing_1</v>
      </c>
      <c r="G5324" s="53">
        <f t="shared" si="3"/>
        <v>0.05477210983</v>
      </c>
    </row>
    <row r="5325">
      <c r="A5325" s="61">
        <v>1.519068504E9</v>
      </c>
      <c r="B5325" s="61">
        <v>1.0</v>
      </c>
      <c r="C5325" s="61">
        <v>1229.0</v>
      </c>
      <c r="D5325" s="57" t="s">
        <v>377</v>
      </c>
      <c r="E5325" s="62" t="str">
        <f t="shared" si="1"/>
        <v>Control</v>
      </c>
      <c r="F5325" s="53" t="str">
        <f t="shared" si="2"/>
        <v>Beijing_1</v>
      </c>
      <c r="G5325" s="53">
        <f t="shared" si="3"/>
        <v>0.529443666</v>
      </c>
    </row>
    <row r="5326">
      <c r="A5326" s="61">
        <v>1.515088489E9</v>
      </c>
      <c r="B5326" s="61">
        <v>1.0</v>
      </c>
      <c r="C5326" s="61">
        <v>1020.0</v>
      </c>
      <c r="D5326" s="57" t="s">
        <v>377</v>
      </c>
      <c r="E5326" s="62" t="str">
        <f t="shared" si="1"/>
        <v>Control</v>
      </c>
      <c r="F5326" s="53" t="str">
        <f t="shared" si="2"/>
        <v>Beijing_1</v>
      </c>
      <c r="G5326" s="53">
        <f t="shared" si="3"/>
        <v>0.3571612425</v>
      </c>
    </row>
    <row r="5327">
      <c r="A5327" s="61">
        <v>1.515064778E9</v>
      </c>
      <c r="B5327" s="61">
        <v>1.0</v>
      </c>
      <c r="C5327" s="61">
        <v>416.0</v>
      </c>
      <c r="D5327" s="57" t="s">
        <v>377</v>
      </c>
      <c r="E5327" s="62" t="str">
        <f t="shared" si="1"/>
        <v>Control</v>
      </c>
      <c r="F5327" s="53" t="str">
        <f t="shared" si="2"/>
        <v>Beijing_1</v>
      </c>
      <c r="G5327" s="53">
        <f t="shared" si="3"/>
        <v>0.0720926715</v>
      </c>
    </row>
    <row r="5328">
      <c r="A5328" s="61">
        <v>1.517575968E9</v>
      </c>
      <c r="B5328" s="61">
        <v>1.0</v>
      </c>
      <c r="C5328" s="61">
        <v>151.0</v>
      </c>
      <c r="D5328" s="57" t="s">
        <v>377</v>
      </c>
      <c r="E5328" s="62" t="str">
        <f t="shared" si="1"/>
        <v>Control</v>
      </c>
      <c r="F5328" s="53" t="str">
        <f t="shared" si="2"/>
        <v>Beijing_1</v>
      </c>
      <c r="G5328" s="53">
        <f t="shared" si="3"/>
        <v>0.4158022097</v>
      </c>
    </row>
    <row r="5329">
      <c r="A5329" s="61">
        <v>1.514229603E9</v>
      </c>
      <c r="B5329" s="61">
        <v>1.0</v>
      </c>
      <c r="C5329" s="61">
        <v>1478.0</v>
      </c>
      <c r="D5329" s="57" t="s">
        <v>377</v>
      </c>
      <c r="E5329" s="62" t="str">
        <f t="shared" si="1"/>
        <v>Control</v>
      </c>
      <c r="F5329" s="53" t="str">
        <f t="shared" si="2"/>
        <v>Beijing_1</v>
      </c>
      <c r="G5329" s="53">
        <f t="shared" si="3"/>
        <v>0.05658221508</v>
      </c>
    </row>
    <row r="5330">
      <c r="A5330" s="61">
        <v>1.515463774E9</v>
      </c>
      <c r="B5330" s="61">
        <v>1.0</v>
      </c>
      <c r="C5330" s="61">
        <v>296.0</v>
      </c>
      <c r="D5330" s="57" t="s">
        <v>377</v>
      </c>
      <c r="E5330" s="62" t="str">
        <f t="shared" si="1"/>
        <v>Control</v>
      </c>
      <c r="F5330" s="53" t="str">
        <f t="shared" si="2"/>
        <v>Beijing_1</v>
      </c>
      <c r="G5330" s="53">
        <f t="shared" si="3"/>
        <v>0.7446801168</v>
      </c>
    </row>
    <row r="5331">
      <c r="A5331" s="61">
        <v>1.513593539E9</v>
      </c>
      <c r="B5331" s="61">
        <v>1.0</v>
      </c>
      <c r="C5331" s="61">
        <v>3364.0</v>
      </c>
      <c r="D5331" s="57" t="s">
        <v>377</v>
      </c>
      <c r="E5331" s="62" t="str">
        <f t="shared" si="1"/>
        <v>Control</v>
      </c>
      <c r="F5331" s="53" t="str">
        <f t="shared" si="2"/>
        <v>Beijing_1</v>
      </c>
      <c r="G5331" s="53">
        <f t="shared" si="3"/>
        <v>0.534278302</v>
      </c>
    </row>
    <row r="5332">
      <c r="A5332" s="61">
        <v>1.515786945E9</v>
      </c>
      <c r="B5332" s="61">
        <v>1.0</v>
      </c>
      <c r="C5332" s="61">
        <v>2534.0</v>
      </c>
      <c r="D5332" s="57" t="s">
        <v>377</v>
      </c>
      <c r="E5332" s="62" t="str">
        <f t="shared" si="1"/>
        <v>Control</v>
      </c>
      <c r="F5332" s="53" t="str">
        <f t="shared" si="2"/>
        <v>Beijing_1</v>
      </c>
      <c r="G5332" s="53">
        <f t="shared" si="3"/>
        <v>0.2571580231</v>
      </c>
    </row>
    <row r="5333">
      <c r="A5333" s="61">
        <v>1.516972074E9</v>
      </c>
      <c r="B5333" s="61">
        <v>1.0</v>
      </c>
      <c r="C5333" s="61">
        <v>1721.0</v>
      </c>
      <c r="D5333" s="57" t="s">
        <v>377</v>
      </c>
      <c r="E5333" s="62" t="str">
        <f t="shared" si="1"/>
        <v>Control</v>
      </c>
      <c r="F5333" s="53" t="str">
        <f t="shared" si="2"/>
        <v>Beijing_1</v>
      </c>
      <c r="G5333" s="53">
        <f t="shared" si="3"/>
        <v>0.7570434793</v>
      </c>
    </row>
    <row r="5334">
      <c r="A5334" s="61">
        <v>1.516765693E9</v>
      </c>
      <c r="B5334" s="61">
        <v>1.0</v>
      </c>
      <c r="C5334" s="61">
        <v>3529.0</v>
      </c>
      <c r="D5334" s="57" t="s">
        <v>377</v>
      </c>
      <c r="E5334" s="62" t="str">
        <f t="shared" si="1"/>
        <v>Control</v>
      </c>
      <c r="F5334" s="53" t="str">
        <f t="shared" si="2"/>
        <v>Beijing_1</v>
      </c>
      <c r="G5334" s="53">
        <f t="shared" si="3"/>
        <v>0.4963513308</v>
      </c>
    </row>
    <row r="5335">
      <c r="A5335" s="61">
        <v>1.518669816E9</v>
      </c>
      <c r="B5335" s="61">
        <v>1.0</v>
      </c>
      <c r="C5335" s="61">
        <v>1265.0</v>
      </c>
      <c r="D5335" s="57" t="s">
        <v>377</v>
      </c>
      <c r="E5335" s="62" t="str">
        <f t="shared" si="1"/>
        <v>Control</v>
      </c>
      <c r="F5335" s="53" t="str">
        <f t="shared" si="2"/>
        <v>Beijing_1</v>
      </c>
      <c r="G5335" s="53">
        <f t="shared" si="3"/>
        <v>0.1387058384</v>
      </c>
    </row>
    <row r="5336">
      <c r="A5336" s="61">
        <v>1.519777764E9</v>
      </c>
      <c r="B5336" s="61">
        <v>1.0</v>
      </c>
      <c r="C5336" s="61">
        <v>997.0</v>
      </c>
      <c r="D5336" s="57" t="s">
        <v>377</v>
      </c>
      <c r="E5336" s="62" t="str">
        <f t="shared" si="1"/>
        <v>Control</v>
      </c>
      <c r="F5336" s="53" t="str">
        <f t="shared" si="2"/>
        <v>Beijing_1</v>
      </c>
      <c r="G5336" s="53">
        <f t="shared" si="3"/>
        <v>0.3857562873</v>
      </c>
    </row>
    <row r="5337">
      <c r="A5337" s="61">
        <v>1.519018436E9</v>
      </c>
      <c r="B5337" s="61">
        <v>1.0</v>
      </c>
      <c r="C5337" s="61">
        <v>779.0</v>
      </c>
      <c r="D5337" s="57" t="s">
        <v>377</v>
      </c>
      <c r="E5337" s="62" t="str">
        <f t="shared" si="1"/>
        <v>Control</v>
      </c>
      <c r="F5337" s="53" t="str">
        <f t="shared" si="2"/>
        <v>Beijing_1</v>
      </c>
      <c r="G5337" s="53">
        <f t="shared" si="3"/>
        <v>0.4124292235</v>
      </c>
    </row>
    <row r="5338">
      <c r="A5338" s="61">
        <v>1.515847005E9</v>
      </c>
      <c r="B5338" s="61">
        <v>1.0</v>
      </c>
      <c r="C5338" s="61">
        <v>2402.0</v>
      </c>
      <c r="D5338" s="57" t="s">
        <v>377</v>
      </c>
      <c r="E5338" s="62" t="str">
        <f t="shared" si="1"/>
        <v>Control</v>
      </c>
      <c r="F5338" s="53" t="str">
        <f t="shared" si="2"/>
        <v>Beijing_1</v>
      </c>
      <c r="G5338" s="53">
        <f t="shared" si="3"/>
        <v>0.5247709909</v>
      </c>
    </row>
    <row r="5339">
      <c r="A5339" s="61">
        <v>1.512030329E9</v>
      </c>
      <c r="B5339" s="61">
        <v>1.0</v>
      </c>
      <c r="C5339" s="61">
        <v>3531.0</v>
      </c>
      <c r="D5339" s="57" t="s">
        <v>377</v>
      </c>
      <c r="E5339" s="62" t="str">
        <f t="shared" si="1"/>
        <v>Control</v>
      </c>
      <c r="F5339" s="53" t="str">
        <f t="shared" si="2"/>
        <v>Beijing_1</v>
      </c>
      <c r="G5339" s="53">
        <f t="shared" si="3"/>
        <v>0.145358452</v>
      </c>
    </row>
    <row r="5340">
      <c r="A5340" s="61">
        <v>1.512770395E9</v>
      </c>
      <c r="B5340" s="61">
        <v>1.0</v>
      </c>
      <c r="C5340" s="61">
        <v>4833.0</v>
      </c>
      <c r="D5340" s="57" t="s">
        <v>377</v>
      </c>
      <c r="E5340" s="62" t="str">
        <f t="shared" si="1"/>
        <v>Control</v>
      </c>
      <c r="F5340" s="53" t="str">
        <f t="shared" si="2"/>
        <v>Beijing_1</v>
      </c>
      <c r="G5340" s="53">
        <f t="shared" si="3"/>
        <v>0.5916997771</v>
      </c>
    </row>
    <row r="5341">
      <c r="A5341" s="61">
        <v>1.515707548E9</v>
      </c>
      <c r="B5341" s="61">
        <v>1.0</v>
      </c>
      <c r="C5341" s="61">
        <v>3596.0</v>
      </c>
      <c r="D5341" s="57" t="s">
        <v>377</v>
      </c>
      <c r="E5341" s="62" t="str">
        <f t="shared" si="1"/>
        <v>Control</v>
      </c>
      <c r="F5341" s="53" t="str">
        <f t="shared" si="2"/>
        <v>Beijing_1</v>
      </c>
      <c r="G5341" s="53">
        <f t="shared" si="3"/>
        <v>0.4151220067</v>
      </c>
    </row>
    <row r="5342">
      <c r="A5342" s="61">
        <v>1.515444747E9</v>
      </c>
      <c r="B5342" s="61">
        <v>1.0</v>
      </c>
      <c r="C5342" s="61">
        <v>1682.0</v>
      </c>
      <c r="D5342" s="57" t="s">
        <v>377</v>
      </c>
      <c r="E5342" s="62" t="str">
        <f t="shared" si="1"/>
        <v>Control</v>
      </c>
      <c r="F5342" s="53" t="str">
        <f t="shared" si="2"/>
        <v>Beijing_1</v>
      </c>
      <c r="G5342" s="53">
        <f t="shared" si="3"/>
        <v>0.5649524941</v>
      </c>
    </row>
    <row r="5343">
      <c r="A5343" s="61">
        <v>1.512549268E9</v>
      </c>
      <c r="B5343" s="61">
        <v>1.0</v>
      </c>
      <c r="C5343" s="61">
        <v>1497.0</v>
      </c>
      <c r="D5343" s="57" t="s">
        <v>377</v>
      </c>
      <c r="E5343" s="62" t="str">
        <f t="shared" si="1"/>
        <v>Control</v>
      </c>
      <c r="F5343" s="53" t="str">
        <f t="shared" si="2"/>
        <v>Beijing_1</v>
      </c>
      <c r="G5343" s="53">
        <f t="shared" si="3"/>
        <v>0.1949192208</v>
      </c>
    </row>
    <row r="5344">
      <c r="A5344" s="61">
        <v>1.513771904E9</v>
      </c>
      <c r="B5344" s="61">
        <v>1.0</v>
      </c>
      <c r="C5344" s="61">
        <v>954.0</v>
      </c>
      <c r="D5344" s="57" t="s">
        <v>377</v>
      </c>
      <c r="E5344" s="62" t="str">
        <f t="shared" si="1"/>
        <v>Control</v>
      </c>
      <c r="F5344" s="53" t="str">
        <f t="shared" si="2"/>
        <v>Beijing_1</v>
      </c>
      <c r="G5344" s="53">
        <f t="shared" si="3"/>
        <v>0.2910105564</v>
      </c>
    </row>
    <row r="5345">
      <c r="A5345" s="61">
        <v>1.519281366E9</v>
      </c>
      <c r="B5345" s="61">
        <v>1.0</v>
      </c>
      <c r="C5345" s="61">
        <v>287.0</v>
      </c>
      <c r="D5345" s="57" t="s">
        <v>377</v>
      </c>
      <c r="E5345" s="62" t="str">
        <f t="shared" si="1"/>
        <v>Control</v>
      </c>
      <c r="F5345" s="53" t="str">
        <f t="shared" si="2"/>
        <v>Beijing_1</v>
      </c>
      <c r="G5345" s="53">
        <f t="shared" si="3"/>
        <v>0.5898858769</v>
      </c>
    </row>
    <row r="5346">
      <c r="A5346" s="61">
        <v>1.513559987E9</v>
      </c>
      <c r="B5346" s="61">
        <v>1.0</v>
      </c>
      <c r="C5346" s="61">
        <v>205.0</v>
      </c>
      <c r="D5346" s="57" t="s">
        <v>377</v>
      </c>
      <c r="E5346" s="62" t="str">
        <f t="shared" si="1"/>
        <v>Control</v>
      </c>
      <c r="F5346" s="53" t="str">
        <f t="shared" si="2"/>
        <v>Beijing_1</v>
      </c>
      <c r="G5346" s="53">
        <f t="shared" si="3"/>
        <v>0.1780240449</v>
      </c>
    </row>
    <row r="5347">
      <c r="A5347" s="61">
        <v>1.513765668E9</v>
      </c>
      <c r="B5347" s="61">
        <v>1.0</v>
      </c>
      <c r="C5347" s="61">
        <v>1845.0</v>
      </c>
      <c r="D5347" s="57" t="s">
        <v>377</v>
      </c>
      <c r="E5347" s="62" t="str">
        <f t="shared" si="1"/>
        <v>Control</v>
      </c>
      <c r="F5347" s="53" t="str">
        <f t="shared" si="2"/>
        <v>Beijing_1</v>
      </c>
      <c r="G5347" s="53">
        <f t="shared" si="3"/>
        <v>0.1002268882</v>
      </c>
    </row>
    <row r="5348">
      <c r="A5348" s="61">
        <v>1.517359077E9</v>
      </c>
      <c r="B5348" s="61">
        <v>1.0</v>
      </c>
      <c r="C5348" s="61">
        <v>2317.0</v>
      </c>
      <c r="D5348" s="57" t="s">
        <v>377</v>
      </c>
      <c r="E5348" s="62" t="str">
        <f t="shared" si="1"/>
        <v>Control</v>
      </c>
      <c r="F5348" s="53" t="str">
        <f t="shared" si="2"/>
        <v>Beijing_1</v>
      </c>
      <c r="G5348" s="53">
        <f t="shared" si="3"/>
        <v>0.192454039</v>
      </c>
    </row>
    <row r="5349">
      <c r="A5349" s="61">
        <v>1.515378623E9</v>
      </c>
      <c r="B5349" s="61">
        <v>1.0</v>
      </c>
      <c r="C5349" s="61">
        <v>431.0</v>
      </c>
      <c r="D5349" s="57" t="s">
        <v>377</v>
      </c>
      <c r="E5349" s="62" t="str">
        <f t="shared" si="1"/>
        <v>Control</v>
      </c>
      <c r="F5349" s="53" t="str">
        <f t="shared" si="2"/>
        <v>Beijing_1</v>
      </c>
      <c r="G5349" s="53">
        <f t="shared" si="3"/>
        <v>0.2173610998</v>
      </c>
    </row>
    <row r="5350">
      <c r="A5350" s="61">
        <v>1.519274775E9</v>
      </c>
      <c r="B5350" s="61">
        <v>1.0</v>
      </c>
      <c r="C5350" s="61">
        <v>2777.0</v>
      </c>
      <c r="D5350" s="57" t="s">
        <v>377</v>
      </c>
      <c r="E5350" s="62" t="str">
        <f t="shared" si="1"/>
        <v>Control</v>
      </c>
      <c r="F5350" s="53" t="str">
        <f t="shared" si="2"/>
        <v>Beijing_1</v>
      </c>
      <c r="G5350" s="53">
        <f t="shared" si="3"/>
        <v>0.801920395</v>
      </c>
    </row>
    <row r="5351">
      <c r="A5351" s="61">
        <v>1.511966826E9</v>
      </c>
      <c r="B5351" s="61">
        <v>1.0</v>
      </c>
      <c r="C5351" s="61">
        <v>1760.0</v>
      </c>
      <c r="D5351" s="57" t="s">
        <v>377</v>
      </c>
      <c r="E5351" s="62" t="str">
        <f t="shared" si="1"/>
        <v>Control</v>
      </c>
      <c r="F5351" s="53" t="str">
        <f t="shared" si="2"/>
        <v>Beijing_1</v>
      </c>
      <c r="G5351" s="53">
        <f t="shared" si="3"/>
        <v>0.8772991651</v>
      </c>
    </row>
    <row r="5352">
      <c r="A5352" s="61">
        <v>1.516824463E9</v>
      </c>
      <c r="B5352" s="61">
        <v>1.0</v>
      </c>
      <c r="C5352" s="61">
        <v>4332.0</v>
      </c>
      <c r="D5352" s="57" t="s">
        <v>377</v>
      </c>
      <c r="E5352" s="62" t="str">
        <f t="shared" si="1"/>
        <v>Control</v>
      </c>
      <c r="F5352" s="53" t="str">
        <f t="shared" si="2"/>
        <v>Beijing_1</v>
      </c>
      <c r="G5352" s="53">
        <f t="shared" si="3"/>
        <v>0.4124344402</v>
      </c>
    </row>
    <row r="5353">
      <c r="A5353" s="61">
        <v>1.516753769E9</v>
      </c>
      <c r="B5353" s="61">
        <v>1.0</v>
      </c>
      <c r="C5353" s="61">
        <v>293.0</v>
      </c>
      <c r="D5353" s="57" t="s">
        <v>377</v>
      </c>
      <c r="E5353" s="62" t="str">
        <f t="shared" si="1"/>
        <v>Control</v>
      </c>
      <c r="F5353" s="53" t="str">
        <f t="shared" si="2"/>
        <v>Beijing_1</v>
      </c>
      <c r="G5353" s="53">
        <f t="shared" si="3"/>
        <v>0.1680523779</v>
      </c>
    </row>
    <row r="5354">
      <c r="A5354" s="61">
        <v>1.511326163E9</v>
      </c>
      <c r="B5354" s="61">
        <v>1.0</v>
      </c>
      <c r="C5354" s="61">
        <v>3171.0</v>
      </c>
      <c r="D5354" s="57" t="s">
        <v>377</v>
      </c>
      <c r="E5354" s="62" t="str">
        <f t="shared" si="1"/>
        <v>Control</v>
      </c>
      <c r="F5354" s="53" t="str">
        <f t="shared" si="2"/>
        <v>Beijing_1</v>
      </c>
      <c r="G5354" s="53">
        <f t="shared" si="3"/>
        <v>0.2676784452</v>
      </c>
    </row>
    <row r="5355">
      <c r="A5355" s="61">
        <v>1.513125384E9</v>
      </c>
      <c r="B5355" s="61">
        <v>1.0</v>
      </c>
      <c r="C5355" s="61">
        <v>1501.0</v>
      </c>
      <c r="D5355" s="57" t="s">
        <v>377</v>
      </c>
      <c r="E5355" s="62" t="str">
        <f t="shared" si="1"/>
        <v>Control</v>
      </c>
      <c r="F5355" s="53" t="str">
        <f t="shared" si="2"/>
        <v>Beijing_1</v>
      </c>
      <c r="G5355" s="53">
        <f t="shared" si="3"/>
        <v>0.6105589998</v>
      </c>
    </row>
    <row r="5356">
      <c r="A5356" s="61">
        <v>1.512005653E9</v>
      </c>
      <c r="B5356" s="61">
        <v>1.0</v>
      </c>
      <c r="C5356" s="61">
        <v>2298.0</v>
      </c>
      <c r="D5356" s="57" t="s">
        <v>377</v>
      </c>
      <c r="E5356" s="62" t="str">
        <f t="shared" si="1"/>
        <v>Control</v>
      </c>
      <c r="F5356" s="53" t="str">
        <f t="shared" si="2"/>
        <v>Beijing_1</v>
      </c>
      <c r="G5356" s="53">
        <f t="shared" si="3"/>
        <v>0.7402627951</v>
      </c>
    </row>
    <row r="5357">
      <c r="A5357" s="61">
        <v>1.519549849E9</v>
      </c>
      <c r="B5357" s="61">
        <v>1.0</v>
      </c>
      <c r="C5357" s="61">
        <v>2652.0</v>
      </c>
      <c r="D5357" s="57" t="s">
        <v>377</v>
      </c>
      <c r="E5357" s="62" t="str">
        <f t="shared" si="1"/>
        <v>Control</v>
      </c>
      <c r="F5357" s="53" t="str">
        <f t="shared" si="2"/>
        <v>Beijing_1</v>
      </c>
      <c r="G5357" s="53">
        <f t="shared" si="3"/>
        <v>0.7790435219</v>
      </c>
    </row>
    <row r="5358">
      <c r="A5358" s="61">
        <v>1.516381218E9</v>
      </c>
      <c r="B5358" s="61">
        <v>1.0</v>
      </c>
      <c r="C5358" s="61">
        <v>134.0</v>
      </c>
      <c r="D5358" s="57" t="s">
        <v>377</v>
      </c>
      <c r="E5358" s="62" t="str">
        <f t="shared" si="1"/>
        <v>Control</v>
      </c>
      <c r="F5358" s="53" t="str">
        <f t="shared" si="2"/>
        <v>Beijing_1</v>
      </c>
      <c r="G5358" s="53">
        <f t="shared" si="3"/>
        <v>0.6813916455</v>
      </c>
    </row>
    <row r="5359">
      <c r="A5359" s="61">
        <v>1.513161869E9</v>
      </c>
      <c r="B5359" s="61">
        <v>1.0</v>
      </c>
      <c r="C5359" s="61">
        <v>3495.0</v>
      </c>
      <c r="D5359" s="57" t="s">
        <v>377</v>
      </c>
      <c r="E5359" s="62" t="str">
        <f t="shared" si="1"/>
        <v>Control</v>
      </c>
      <c r="F5359" s="53" t="str">
        <f t="shared" si="2"/>
        <v>Beijing_1</v>
      </c>
      <c r="G5359" s="53">
        <f t="shared" si="3"/>
        <v>0.7986562961</v>
      </c>
    </row>
    <row r="5360">
      <c r="A5360" s="61">
        <v>1.519362607E9</v>
      </c>
      <c r="B5360" s="61">
        <v>1.0</v>
      </c>
      <c r="C5360" s="61">
        <v>3361.0</v>
      </c>
      <c r="D5360" s="57" t="s">
        <v>377</v>
      </c>
      <c r="E5360" s="62" t="str">
        <f t="shared" si="1"/>
        <v>Control</v>
      </c>
      <c r="F5360" s="53" t="str">
        <f t="shared" si="2"/>
        <v>Beijing_1</v>
      </c>
      <c r="G5360" s="53">
        <f t="shared" si="3"/>
        <v>0.690668796</v>
      </c>
    </row>
    <row r="5361">
      <c r="A5361" s="61">
        <v>1.512071037E9</v>
      </c>
      <c r="B5361" s="61">
        <v>1.0</v>
      </c>
      <c r="C5361" s="61">
        <v>835.0</v>
      </c>
      <c r="D5361" s="57" t="s">
        <v>377</v>
      </c>
      <c r="E5361" s="62" t="str">
        <f t="shared" si="1"/>
        <v>Control</v>
      </c>
      <c r="F5361" s="53" t="str">
        <f t="shared" si="2"/>
        <v>Beijing_1</v>
      </c>
      <c r="G5361" s="53">
        <f t="shared" si="3"/>
        <v>0.7355538276</v>
      </c>
    </row>
    <row r="5362">
      <c r="A5362" s="61">
        <v>1.516187564E9</v>
      </c>
      <c r="B5362" s="61">
        <v>1.0</v>
      </c>
      <c r="C5362" s="61">
        <v>2684.0</v>
      </c>
      <c r="D5362" s="57" t="s">
        <v>377</v>
      </c>
      <c r="E5362" s="62" t="str">
        <f t="shared" si="1"/>
        <v>Control</v>
      </c>
      <c r="F5362" s="53" t="str">
        <f t="shared" si="2"/>
        <v>Beijing_1</v>
      </c>
      <c r="G5362" s="53">
        <f t="shared" si="3"/>
        <v>0.2095732348</v>
      </c>
    </row>
    <row r="5363">
      <c r="A5363" s="61">
        <v>1.513026989E9</v>
      </c>
      <c r="B5363" s="61">
        <v>1.0</v>
      </c>
      <c r="C5363" s="61">
        <v>535.0</v>
      </c>
      <c r="D5363" s="57" t="s">
        <v>377</v>
      </c>
      <c r="E5363" s="62" t="str">
        <f t="shared" si="1"/>
        <v>Control</v>
      </c>
      <c r="F5363" s="53" t="str">
        <f t="shared" si="2"/>
        <v>Beijing_1</v>
      </c>
      <c r="G5363" s="53">
        <f t="shared" si="3"/>
        <v>0.2852859314</v>
      </c>
    </row>
    <row r="5364">
      <c r="A5364" s="61">
        <v>1.516690919E9</v>
      </c>
      <c r="B5364" s="61">
        <v>1.0</v>
      </c>
      <c r="C5364" s="61">
        <v>376.0</v>
      </c>
      <c r="D5364" s="57" t="s">
        <v>377</v>
      </c>
      <c r="E5364" s="62" t="str">
        <f t="shared" si="1"/>
        <v>Control</v>
      </c>
      <c r="F5364" s="53" t="str">
        <f t="shared" si="2"/>
        <v>Beijing_1</v>
      </c>
      <c r="G5364" s="53">
        <f t="shared" si="3"/>
        <v>0.5712481358</v>
      </c>
    </row>
    <row r="5365">
      <c r="A5365" s="61">
        <v>1.519963894E9</v>
      </c>
      <c r="B5365" s="61">
        <v>1.0</v>
      </c>
      <c r="C5365" s="61">
        <v>2946.0</v>
      </c>
      <c r="D5365" s="57" t="s">
        <v>377</v>
      </c>
      <c r="E5365" s="62" t="str">
        <f t="shared" si="1"/>
        <v>Control</v>
      </c>
      <c r="F5365" s="53" t="str">
        <f t="shared" si="2"/>
        <v>Beijing_1</v>
      </c>
      <c r="G5365" s="53">
        <f t="shared" si="3"/>
        <v>0.7555846111</v>
      </c>
    </row>
    <row r="5366">
      <c r="A5366" s="61">
        <v>1.516373527E9</v>
      </c>
      <c r="B5366" s="61">
        <v>1.0</v>
      </c>
      <c r="C5366" s="61">
        <v>1185.0</v>
      </c>
      <c r="D5366" s="57" t="s">
        <v>377</v>
      </c>
      <c r="E5366" s="62" t="str">
        <f t="shared" si="1"/>
        <v>Control</v>
      </c>
      <c r="F5366" s="53" t="str">
        <f t="shared" si="2"/>
        <v>Beijing_1</v>
      </c>
      <c r="G5366" s="53">
        <f t="shared" si="3"/>
        <v>0.09962421094</v>
      </c>
    </row>
    <row r="5367">
      <c r="A5367" s="61">
        <v>1.516969063E9</v>
      </c>
      <c r="B5367" s="61">
        <v>1.0</v>
      </c>
      <c r="C5367" s="61">
        <v>3985.0</v>
      </c>
      <c r="D5367" s="57" t="s">
        <v>377</v>
      </c>
      <c r="E5367" s="62" t="str">
        <f t="shared" si="1"/>
        <v>Control</v>
      </c>
      <c r="F5367" s="53" t="str">
        <f t="shared" si="2"/>
        <v>Beijing_1</v>
      </c>
      <c r="G5367" s="53">
        <f t="shared" si="3"/>
        <v>0.7436603747</v>
      </c>
    </row>
    <row r="5368">
      <c r="A5368" s="61">
        <v>1.515084604E9</v>
      </c>
      <c r="B5368" s="61">
        <v>1.0</v>
      </c>
      <c r="C5368" s="61">
        <v>1987.0</v>
      </c>
      <c r="D5368" s="57" t="s">
        <v>377</v>
      </c>
      <c r="E5368" s="62" t="str">
        <f t="shared" si="1"/>
        <v>Control</v>
      </c>
      <c r="F5368" s="53" t="str">
        <f t="shared" si="2"/>
        <v>Beijing_1</v>
      </c>
      <c r="G5368" s="53">
        <f t="shared" si="3"/>
        <v>0.03960724119</v>
      </c>
    </row>
    <row r="5369">
      <c r="A5369" s="61">
        <v>1.511292466E9</v>
      </c>
      <c r="B5369" s="61">
        <v>1.0</v>
      </c>
      <c r="C5369" s="61">
        <v>783.0</v>
      </c>
      <c r="D5369" s="57" t="s">
        <v>377</v>
      </c>
      <c r="E5369" s="62" t="str">
        <f t="shared" si="1"/>
        <v>Control</v>
      </c>
      <c r="F5369" s="53" t="str">
        <f t="shared" si="2"/>
        <v>Beijing_1</v>
      </c>
      <c r="G5369" s="53">
        <f t="shared" si="3"/>
        <v>0.3182869408</v>
      </c>
    </row>
    <row r="5370">
      <c r="A5370" s="61">
        <v>1.515802779E9</v>
      </c>
      <c r="B5370" s="61">
        <v>1.0</v>
      </c>
      <c r="C5370" s="61">
        <v>3249.0</v>
      </c>
      <c r="D5370" s="57" t="s">
        <v>377</v>
      </c>
      <c r="E5370" s="62" t="str">
        <f t="shared" si="1"/>
        <v>Control</v>
      </c>
      <c r="F5370" s="53" t="str">
        <f t="shared" si="2"/>
        <v>Beijing_1</v>
      </c>
      <c r="G5370" s="53">
        <f t="shared" si="3"/>
        <v>0.2172966672</v>
      </c>
    </row>
    <row r="5371">
      <c r="A5371" s="61">
        <v>1.516677764E9</v>
      </c>
      <c r="B5371" s="61">
        <v>1.0</v>
      </c>
      <c r="C5371" s="61">
        <v>1221.0</v>
      </c>
      <c r="D5371" s="57" t="s">
        <v>377</v>
      </c>
      <c r="E5371" s="62" t="str">
        <f t="shared" si="1"/>
        <v>Control</v>
      </c>
      <c r="F5371" s="53" t="str">
        <f t="shared" si="2"/>
        <v>Beijing_1</v>
      </c>
      <c r="G5371" s="53">
        <f t="shared" si="3"/>
        <v>0.9538033169</v>
      </c>
    </row>
    <row r="5372">
      <c r="A5372" s="61">
        <v>1.511766178E9</v>
      </c>
      <c r="B5372" s="61">
        <v>1.0</v>
      </c>
      <c r="C5372" s="61">
        <v>2903.0</v>
      </c>
      <c r="D5372" s="57" t="s">
        <v>377</v>
      </c>
      <c r="E5372" s="62" t="str">
        <f t="shared" si="1"/>
        <v>Control</v>
      </c>
      <c r="F5372" s="53" t="str">
        <f t="shared" si="2"/>
        <v>Beijing_1</v>
      </c>
      <c r="G5372" s="53">
        <f t="shared" si="3"/>
        <v>0.5282878585</v>
      </c>
    </row>
    <row r="5373">
      <c r="A5373" s="61">
        <v>1.513830724E9</v>
      </c>
      <c r="B5373" s="61">
        <v>1.0</v>
      </c>
      <c r="C5373" s="61">
        <v>933.0</v>
      </c>
      <c r="D5373" s="57" t="s">
        <v>377</v>
      </c>
      <c r="E5373" s="62" t="str">
        <f t="shared" si="1"/>
        <v>Control</v>
      </c>
      <c r="F5373" s="53" t="str">
        <f t="shared" si="2"/>
        <v>Beijing_1</v>
      </c>
      <c r="G5373" s="53">
        <f t="shared" si="3"/>
        <v>0.02531446752</v>
      </c>
    </row>
    <row r="5374">
      <c r="A5374" s="61">
        <v>1.515345614E9</v>
      </c>
      <c r="B5374" s="61">
        <v>1.0</v>
      </c>
      <c r="C5374" s="61">
        <v>2074.0</v>
      </c>
      <c r="D5374" s="57" t="s">
        <v>377</v>
      </c>
      <c r="E5374" s="62" t="str">
        <f t="shared" si="1"/>
        <v>Control</v>
      </c>
      <c r="F5374" s="53" t="str">
        <f t="shared" si="2"/>
        <v>Beijing_1</v>
      </c>
      <c r="G5374" s="53">
        <f t="shared" si="3"/>
        <v>0.4894887016</v>
      </c>
    </row>
    <row r="5375">
      <c r="A5375" s="61">
        <v>1.516172225E9</v>
      </c>
      <c r="B5375" s="61">
        <v>1.0</v>
      </c>
      <c r="C5375" s="61">
        <v>3550.0</v>
      </c>
      <c r="D5375" s="57" t="s">
        <v>377</v>
      </c>
      <c r="E5375" s="62" t="str">
        <f t="shared" si="1"/>
        <v>Control</v>
      </c>
      <c r="F5375" s="53" t="str">
        <f t="shared" si="2"/>
        <v>Beijing_1</v>
      </c>
      <c r="G5375" s="53">
        <f t="shared" si="3"/>
        <v>0.7885883174</v>
      </c>
    </row>
    <row r="5376">
      <c r="A5376" s="61">
        <v>1.515192966E9</v>
      </c>
      <c r="B5376" s="61">
        <v>1.0</v>
      </c>
      <c r="C5376" s="61">
        <v>2951.0</v>
      </c>
      <c r="D5376" s="57" t="s">
        <v>377</v>
      </c>
      <c r="E5376" s="62" t="str">
        <f t="shared" si="1"/>
        <v>Control</v>
      </c>
      <c r="F5376" s="53" t="str">
        <f t="shared" si="2"/>
        <v>Beijing_1</v>
      </c>
      <c r="G5376" s="53">
        <f t="shared" si="3"/>
        <v>0.475123937</v>
      </c>
    </row>
    <row r="5377">
      <c r="A5377" s="61">
        <v>1.511953178E9</v>
      </c>
      <c r="B5377" s="61">
        <v>1.0</v>
      </c>
      <c r="C5377" s="61">
        <v>4325.0</v>
      </c>
      <c r="D5377" s="57" t="s">
        <v>377</v>
      </c>
      <c r="E5377" s="62" t="str">
        <f t="shared" si="1"/>
        <v>Control</v>
      </c>
      <c r="F5377" s="53" t="str">
        <f t="shared" si="2"/>
        <v>Beijing_1</v>
      </c>
      <c r="G5377" s="53">
        <f t="shared" si="3"/>
        <v>0.4393080733</v>
      </c>
    </row>
    <row r="5378">
      <c r="A5378" s="61">
        <v>1.512567534E9</v>
      </c>
      <c r="B5378" s="61">
        <v>1.0</v>
      </c>
      <c r="C5378" s="61">
        <v>4604.0</v>
      </c>
      <c r="D5378" s="57" t="s">
        <v>377</v>
      </c>
      <c r="E5378" s="62" t="str">
        <f t="shared" si="1"/>
        <v>Control</v>
      </c>
      <c r="F5378" s="53" t="str">
        <f t="shared" si="2"/>
        <v>Beijing_1</v>
      </c>
      <c r="G5378" s="53">
        <f t="shared" si="3"/>
        <v>0.9034025367</v>
      </c>
    </row>
    <row r="5379">
      <c r="A5379" s="61">
        <v>1.517872794E9</v>
      </c>
      <c r="B5379" s="61">
        <v>1.0</v>
      </c>
      <c r="C5379" s="61">
        <v>2805.0</v>
      </c>
      <c r="D5379" s="57" t="s">
        <v>377</v>
      </c>
      <c r="E5379" s="62" t="str">
        <f t="shared" si="1"/>
        <v>Control</v>
      </c>
      <c r="F5379" s="53" t="str">
        <f t="shared" si="2"/>
        <v>Beijing_1</v>
      </c>
      <c r="G5379" s="53">
        <f t="shared" si="3"/>
        <v>0.9074541573</v>
      </c>
    </row>
    <row r="5380">
      <c r="A5380" s="61">
        <v>1.513233533E9</v>
      </c>
      <c r="B5380" s="61">
        <v>1.0</v>
      </c>
      <c r="C5380" s="61">
        <v>1743.0</v>
      </c>
      <c r="D5380" s="57" t="s">
        <v>377</v>
      </c>
      <c r="E5380" s="62" t="str">
        <f t="shared" si="1"/>
        <v>Control</v>
      </c>
      <c r="F5380" s="53" t="str">
        <f t="shared" si="2"/>
        <v>Beijing_1</v>
      </c>
      <c r="G5380" s="53">
        <f t="shared" si="3"/>
        <v>0.5125035463</v>
      </c>
    </row>
    <row r="5381">
      <c r="A5381" s="61">
        <v>1.512242778E9</v>
      </c>
      <c r="B5381" s="61">
        <v>1.0</v>
      </c>
      <c r="C5381" s="61">
        <v>119.0</v>
      </c>
      <c r="D5381" s="57" t="s">
        <v>377</v>
      </c>
      <c r="E5381" s="62" t="str">
        <f t="shared" si="1"/>
        <v>Control</v>
      </c>
      <c r="F5381" s="53" t="str">
        <f t="shared" si="2"/>
        <v>Beijing_1</v>
      </c>
      <c r="G5381" s="53">
        <f t="shared" si="3"/>
        <v>0.4047919148</v>
      </c>
    </row>
    <row r="5382">
      <c r="A5382" s="61">
        <v>1.514216643E9</v>
      </c>
      <c r="B5382" s="61">
        <v>1.0</v>
      </c>
      <c r="C5382" s="61">
        <v>2786.0</v>
      </c>
      <c r="D5382" s="57" t="s">
        <v>377</v>
      </c>
      <c r="E5382" s="62" t="str">
        <f t="shared" si="1"/>
        <v>Control</v>
      </c>
      <c r="F5382" s="53" t="str">
        <f t="shared" si="2"/>
        <v>Beijing_1</v>
      </c>
      <c r="G5382" s="53">
        <f t="shared" si="3"/>
        <v>0.1320424019</v>
      </c>
    </row>
    <row r="5383">
      <c r="A5383" s="61">
        <v>1.515102218E9</v>
      </c>
      <c r="B5383" s="61">
        <v>1.0</v>
      </c>
      <c r="C5383" s="61">
        <v>2291.0</v>
      </c>
      <c r="D5383" s="57" t="s">
        <v>377</v>
      </c>
      <c r="E5383" s="62" t="str">
        <f t="shared" si="1"/>
        <v>Control</v>
      </c>
      <c r="F5383" s="53" t="str">
        <f t="shared" si="2"/>
        <v>Beijing_1</v>
      </c>
      <c r="G5383" s="53">
        <f t="shared" si="3"/>
        <v>0.6459869978</v>
      </c>
    </row>
    <row r="5384">
      <c r="A5384" s="61">
        <v>1.518241513E9</v>
      </c>
      <c r="B5384" s="61">
        <v>1.0</v>
      </c>
      <c r="C5384" s="61">
        <v>1055.0</v>
      </c>
      <c r="D5384" s="57" t="s">
        <v>377</v>
      </c>
      <c r="E5384" s="62" t="str">
        <f t="shared" si="1"/>
        <v>Control</v>
      </c>
      <c r="F5384" s="53" t="str">
        <f t="shared" si="2"/>
        <v>Beijing_1</v>
      </c>
      <c r="G5384" s="53">
        <f t="shared" si="3"/>
        <v>0.6410795161</v>
      </c>
    </row>
    <row r="5385">
      <c r="A5385" s="61">
        <v>1.513433464E9</v>
      </c>
      <c r="B5385" s="61">
        <v>1.0</v>
      </c>
      <c r="C5385" s="61">
        <v>2341.0</v>
      </c>
      <c r="D5385" s="57" t="s">
        <v>377</v>
      </c>
      <c r="E5385" s="62" t="str">
        <f t="shared" si="1"/>
        <v>Control</v>
      </c>
      <c r="F5385" s="53" t="str">
        <f t="shared" si="2"/>
        <v>Beijing_1</v>
      </c>
      <c r="G5385" s="53">
        <f t="shared" si="3"/>
        <v>0.9241433097</v>
      </c>
    </row>
    <row r="5386">
      <c r="A5386" s="61">
        <v>1.516072596E9</v>
      </c>
      <c r="B5386" s="61">
        <v>1.0</v>
      </c>
      <c r="C5386" s="61">
        <v>981.0</v>
      </c>
      <c r="D5386" s="57" t="s">
        <v>377</v>
      </c>
      <c r="E5386" s="62" t="str">
        <f t="shared" si="1"/>
        <v>Control</v>
      </c>
      <c r="F5386" s="53" t="str">
        <f t="shared" si="2"/>
        <v>Beijing_1</v>
      </c>
      <c r="G5386" s="53">
        <f t="shared" si="3"/>
        <v>0.4312246555</v>
      </c>
    </row>
    <row r="5387">
      <c r="A5387" s="61">
        <v>1.519481237E9</v>
      </c>
      <c r="B5387" s="61">
        <v>1.0</v>
      </c>
      <c r="C5387" s="61">
        <v>1725.0</v>
      </c>
      <c r="D5387" s="57" t="s">
        <v>377</v>
      </c>
      <c r="E5387" s="62" t="str">
        <f t="shared" si="1"/>
        <v>Control</v>
      </c>
      <c r="F5387" s="53" t="str">
        <f t="shared" si="2"/>
        <v>Beijing_1</v>
      </c>
      <c r="G5387" s="53">
        <f t="shared" si="3"/>
        <v>0.4850665378</v>
      </c>
    </row>
    <row r="5388">
      <c r="A5388" s="61">
        <v>1.514916434E9</v>
      </c>
      <c r="B5388" s="61">
        <v>1.0</v>
      </c>
      <c r="C5388" s="61">
        <v>2971.0</v>
      </c>
      <c r="D5388" s="57" t="s">
        <v>377</v>
      </c>
      <c r="E5388" s="62" t="str">
        <f t="shared" si="1"/>
        <v>Control</v>
      </c>
      <c r="F5388" s="53" t="str">
        <f t="shared" si="2"/>
        <v>Beijing_1</v>
      </c>
      <c r="G5388" s="53">
        <f t="shared" si="3"/>
        <v>0.9417918144</v>
      </c>
    </row>
    <row r="5389">
      <c r="A5389" s="61">
        <v>1.514920483E9</v>
      </c>
      <c r="B5389" s="61">
        <v>1.0</v>
      </c>
      <c r="C5389" s="61">
        <v>2266.0</v>
      </c>
      <c r="D5389" s="57" t="s">
        <v>377</v>
      </c>
      <c r="E5389" s="62" t="str">
        <f t="shared" si="1"/>
        <v>Control</v>
      </c>
      <c r="F5389" s="53" t="str">
        <f t="shared" si="2"/>
        <v>Beijing_1</v>
      </c>
      <c r="G5389" s="53">
        <f t="shared" si="3"/>
        <v>0.6349313165</v>
      </c>
    </row>
    <row r="5390">
      <c r="A5390" s="61">
        <v>1.514662609E9</v>
      </c>
      <c r="B5390" s="61">
        <v>1.0</v>
      </c>
      <c r="C5390" s="61">
        <v>1248.0</v>
      </c>
      <c r="D5390" s="57" t="s">
        <v>377</v>
      </c>
      <c r="E5390" s="62" t="str">
        <f t="shared" si="1"/>
        <v>Control</v>
      </c>
      <c r="F5390" s="53" t="str">
        <f t="shared" si="2"/>
        <v>Beijing_1</v>
      </c>
      <c r="G5390" s="53">
        <f t="shared" si="3"/>
        <v>0.1847170752</v>
      </c>
    </row>
    <row r="5391">
      <c r="A5391" s="61">
        <v>1.515665195E9</v>
      </c>
      <c r="B5391" s="61">
        <v>1.0</v>
      </c>
      <c r="C5391" s="61">
        <v>1548.0</v>
      </c>
      <c r="D5391" s="57" t="s">
        <v>377</v>
      </c>
      <c r="E5391" s="62" t="str">
        <f t="shared" si="1"/>
        <v>Control</v>
      </c>
      <c r="F5391" s="53" t="str">
        <f t="shared" si="2"/>
        <v>Beijing_1</v>
      </c>
      <c r="G5391" s="53">
        <f t="shared" si="3"/>
        <v>0.7850315733</v>
      </c>
    </row>
    <row r="5392">
      <c r="A5392" s="61">
        <v>1.513408609E9</v>
      </c>
      <c r="B5392" s="61">
        <v>1.0</v>
      </c>
      <c r="C5392" s="61">
        <v>3380.0</v>
      </c>
      <c r="D5392" s="57" t="s">
        <v>377</v>
      </c>
      <c r="E5392" s="62" t="str">
        <f t="shared" si="1"/>
        <v>Control</v>
      </c>
      <c r="F5392" s="53" t="str">
        <f t="shared" si="2"/>
        <v>Beijing_1</v>
      </c>
      <c r="G5392" s="53">
        <f t="shared" si="3"/>
        <v>0.5646358059</v>
      </c>
    </row>
    <row r="5393">
      <c r="A5393" s="61">
        <v>1.517356797E9</v>
      </c>
      <c r="B5393" s="61">
        <v>1.0</v>
      </c>
      <c r="C5393" s="61">
        <v>839.0</v>
      </c>
      <c r="D5393" s="57" t="s">
        <v>377</v>
      </c>
      <c r="E5393" s="62" t="str">
        <f t="shared" si="1"/>
        <v>Control</v>
      </c>
      <c r="F5393" s="53" t="str">
        <f t="shared" si="2"/>
        <v>Beijing_1</v>
      </c>
      <c r="G5393" s="53">
        <f t="shared" si="3"/>
        <v>0.8148024387</v>
      </c>
    </row>
    <row r="5394">
      <c r="A5394" s="61">
        <v>1.514152979E9</v>
      </c>
      <c r="B5394" s="61">
        <v>1.0</v>
      </c>
      <c r="C5394" s="61">
        <v>1247.0</v>
      </c>
      <c r="D5394" s="57" t="s">
        <v>377</v>
      </c>
      <c r="E5394" s="62" t="str">
        <f t="shared" si="1"/>
        <v>Control</v>
      </c>
      <c r="F5394" s="53" t="str">
        <f t="shared" si="2"/>
        <v>Beijing_1</v>
      </c>
      <c r="G5394" s="53">
        <f t="shared" si="3"/>
        <v>0.3618207263</v>
      </c>
    </row>
    <row r="5395">
      <c r="A5395" s="61">
        <v>1.516711606E9</v>
      </c>
      <c r="B5395" s="61">
        <v>1.0</v>
      </c>
      <c r="C5395" s="61">
        <v>1482.0</v>
      </c>
      <c r="D5395" s="57" t="s">
        <v>377</v>
      </c>
      <c r="E5395" s="62" t="str">
        <f t="shared" si="1"/>
        <v>Control</v>
      </c>
      <c r="F5395" s="53" t="str">
        <f t="shared" si="2"/>
        <v>Beijing_1</v>
      </c>
      <c r="G5395" s="53">
        <f t="shared" si="3"/>
        <v>0.1783281382</v>
      </c>
    </row>
    <row r="5396">
      <c r="A5396" s="61">
        <v>1.517209235E9</v>
      </c>
      <c r="B5396" s="61">
        <v>1.0</v>
      </c>
      <c r="C5396" s="61">
        <v>2579.0</v>
      </c>
      <c r="D5396" s="57" t="s">
        <v>377</v>
      </c>
      <c r="E5396" s="62" t="str">
        <f t="shared" si="1"/>
        <v>Control</v>
      </c>
      <c r="F5396" s="53" t="str">
        <f t="shared" si="2"/>
        <v>Beijing_1</v>
      </c>
      <c r="G5396" s="53">
        <f t="shared" si="3"/>
        <v>0.5734304635</v>
      </c>
    </row>
    <row r="5397">
      <c r="A5397" s="61">
        <v>1.516828585E9</v>
      </c>
      <c r="B5397" s="61">
        <v>1.0</v>
      </c>
      <c r="C5397" s="61">
        <v>1162.0</v>
      </c>
      <c r="D5397" s="57" t="s">
        <v>377</v>
      </c>
      <c r="E5397" s="62" t="str">
        <f t="shared" si="1"/>
        <v>Control</v>
      </c>
      <c r="F5397" s="53" t="str">
        <f t="shared" si="2"/>
        <v>Beijing_1</v>
      </c>
      <c r="G5397" s="53">
        <f t="shared" si="3"/>
        <v>0.6262237902</v>
      </c>
    </row>
    <row r="5398">
      <c r="A5398" s="61">
        <v>1.518275636E9</v>
      </c>
      <c r="B5398" s="61">
        <v>1.0</v>
      </c>
      <c r="C5398" s="61">
        <v>840.0</v>
      </c>
      <c r="D5398" s="57" t="s">
        <v>377</v>
      </c>
      <c r="E5398" s="62" t="str">
        <f t="shared" si="1"/>
        <v>Control</v>
      </c>
      <c r="F5398" s="53" t="str">
        <f t="shared" si="2"/>
        <v>Beijing_1</v>
      </c>
      <c r="G5398" s="53">
        <f t="shared" si="3"/>
        <v>0.1956516857</v>
      </c>
    </row>
    <row r="5399">
      <c r="A5399" s="61">
        <v>1.515729713E9</v>
      </c>
      <c r="B5399" s="61">
        <v>1.0</v>
      </c>
      <c r="C5399" s="61">
        <v>1538.0</v>
      </c>
      <c r="D5399" s="57" t="s">
        <v>377</v>
      </c>
      <c r="E5399" s="62" t="str">
        <f t="shared" si="1"/>
        <v>Control</v>
      </c>
      <c r="F5399" s="53" t="str">
        <f t="shared" si="2"/>
        <v>Beijing_1</v>
      </c>
      <c r="G5399" s="53">
        <f t="shared" si="3"/>
        <v>0.1283611127</v>
      </c>
    </row>
    <row r="5400">
      <c r="A5400" s="61">
        <v>1.518070434E9</v>
      </c>
      <c r="B5400" s="61">
        <v>1.0</v>
      </c>
      <c r="C5400" s="61">
        <v>2010.0</v>
      </c>
      <c r="D5400" s="57" t="s">
        <v>377</v>
      </c>
      <c r="E5400" s="62" t="str">
        <f t="shared" si="1"/>
        <v>Control</v>
      </c>
      <c r="F5400" s="53" t="str">
        <f t="shared" si="2"/>
        <v>Beijing_1</v>
      </c>
      <c r="G5400" s="53">
        <f t="shared" si="3"/>
        <v>0.7229109824</v>
      </c>
    </row>
    <row r="5401">
      <c r="A5401" s="61">
        <v>1.516749248E9</v>
      </c>
      <c r="B5401" s="61">
        <v>1.0</v>
      </c>
      <c r="C5401" s="61">
        <v>1595.0</v>
      </c>
      <c r="D5401" s="57" t="s">
        <v>377</v>
      </c>
      <c r="E5401" s="62" t="str">
        <f t="shared" si="1"/>
        <v>Control</v>
      </c>
      <c r="F5401" s="53" t="str">
        <f t="shared" si="2"/>
        <v>Beijing_1</v>
      </c>
      <c r="G5401" s="53">
        <f t="shared" si="3"/>
        <v>0.005777673742</v>
      </c>
    </row>
    <row r="5402">
      <c r="A5402" s="61">
        <v>1.511959694E9</v>
      </c>
      <c r="B5402" s="61">
        <v>1.0</v>
      </c>
      <c r="C5402" s="61">
        <v>3184.0</v>
      </c>
      <c r="D5402" s="57" t="s">
        <v>377</v>
      </c>
      <c r="E5402" s="62" t="str">
        <f t="shared" si="1"/>
        <v>Control</v>
      </c>
      <c r="F5402" s="53" t="str">
        <f t="shared" si="2"/>
        <v>Beijing_1</v>
      </c>
      <c r="G5402" s="53">
        <f t="shared" si="3"/>
        <v>0.5905767985</v>
      </c>
    </row>
    <row r="5403">
      <c r="A5403" s="61">
        <v>1.518510947E9</v>
      </c>
      <c r="B5403" s="61">
        <v>1.0</v>
      </c>
      <c r="C5403" s="61">
        <v>2377.0</v>
      </c>
      <c r="D5403" s="57" t="s">
        <v>377</v>
      </c>
      <c r="E5403" s="62" t="str">
        <f t="shared" si="1"/>
        <v>Control</v>
      </c>
      <c r="F5403" s="53" t="str">
        <f t="shared" si="2"/>
        <v>Beijing_1</v>
      </c>
      <c r="G5403" s="53">
        <f t="shared" si="3"/>
        <v>0.6827781516</v>
      </c>
    </row>
    <row r="5404">
      <c r="A5404" s="61">
        <v>1.518928497E9</v>
      </c>
      <c r="B5404" s="61">
        <v>1.0</v>
      </c>
      <c r="C5404" s="61">
        <v>738.0</v>
      </c>
      <c r="D5404" s="57" t="s">
        <v>377</v>
      </c>
      <c r="E5404" s="62" t="str">
        <f t="shared" si="1"/>
        <v>Control</v>
      </c>
      <c r="F5404" s="53" t="str">
        <f t="shared" si="2"/>
        <v>Beijing_1</v>
      </c>
      <c r="G5404" s="53">
        <f t="shared" si="3"/>
        <v>0.3977905225</v>
      </c>
    </row>
    <row r="5405">
      <c r="A5405" s="61">
        <v>1.513830786E9</v>
      </c>
      <c r="B5405" s="61">
        <v>1.0</v>
      </c>
      <c r="C5405" s="61">
        <v>1669.0</v>
      </c>
      <c r="D5405" s="57" t="s">
        <v>377</v>
      </c>
      <c r="E5405" s="62" t="str">
        <f t="shared" si="1"/>
        <v>Control</v>
      </c>
      <c r="F5405" s="53" t="str">
        <f t="shared" si="2"/>
        <v>Beijing_1</v>
      </c>
      <c r="G5405" s="53">
        <f t="shared" si="3"/>
        <v>0.2013337855</v>
      </c>
    </row>
    <row r="5406">
      <c r="A5406" s="61">
        <v>1.516883769E9</v>
      </c>
      <c r="B5406" s="61">
        <v>1.0</v>
      </c>
      <c r="C5406" s="61">
        <v>1998.0</v>
      </c>
      <c r="D5406" s="57" t="s">
        <v>377</v>
      </c>
      <c r="E5406" s="62" t="str">
        <f t="shared" si="1"/>
        <v>Control</v>
      </c>
      <c r="F5406" s="53" t="str">
        <f t="shared" si="2"/>
        <v>Beijing_1</v>
      </c>
      <c r="G5406" s="53">
        <f t="shared" si="3"/>
        <v>0.1237014258</v>
      </c>
    </row>
    <row r="5407">
      <c r="A5407" s="61">
        <v>1.517518506E9</v>
      </c>
      <c r="B5407" s="61">
        <v>1.0</v>
      </c>
      <c r="C5407" s="61">
        <v>1912.0</v>
      </c>
      <c r="D5407" s="57" t="s">
        <v>377</v>
      </c>
      <c r="E5407" s="62" t="str">
        <f t="shared" si="1"/>
        <v>Control</v>
      </c>
      <c r="F5407" s="53" t="str">
        <f t="shared" si="2"/>
        <v>Beijing_1</v>
      </c>
      <c r="G5407" s="53">
        <f t="shared" si="3"/>
        <v>0.3761723515</v>
      </c>
    </row>
    <row r="5408">
      <c r="A5408" s="61">
        <v>1.513497578E9</v>
      </c>
      <c r="B5408" s="61">
        <v>1.0</v>
      </c>
      <c r="C5408" s="61">
        <v>4741.0</v>
      </c>
      <c r="D5408" s="57" t="s">
        <v>377</v>
      </c>
      <c r="E5408" s="62" t="str">
        <f t="shared" si="1"/>
        <v>Control</v>
      </c>
      <c r="F5408" s="53" t="str">
        <f t="shared" si="2"/>
        <v>Beijing_1</v>
      </c>
      <c r="G5408" s="53">
        <f t="shared" si="3"/>
        <v>0.7530063488</v>
      </c>
    </row>
    <row r="5409">
      <c r="A5409" s="61">
        <v>1.517277018E9</v>
      </c>
      <c r="B5409" s="61">
        <v>1.0</v>
      </c>
      <c r="C5409" s="61">
        <v>461.0</v>
      </c>
      <c r="D5409" s="57" t="s">
        <v>377</v>
      </c>
      <c r="E5409" s="62" t="str">
        <f t="shared" si="1"/>
        <v>Control</v>
      </c>
      <c r="F5409" s="53" t="str">
        <f t="shared" si="2"/>
        <v>Beijing_1</v>
      </c>
      <c r="G5409" s="53">
        <f t="shared" si="3"/>
        <v>0.4653083869</v>
      </c>
    </row>
    <row r="5410">
      <c r="A5410" s="61">
        <v>1.518552785E9</v>
      </c>
      <c r="B5410" s="61">
        <v>1.0</v>
      </c>
      <c r="C5410" s="61">
        <v>546.0</v>
      </c>
      <c r="D5410" s="57" t="s">
        <v>377</v>
      </c>
      <c r="E5410" s="62" t="str">
        <f t="shared" si="1"/>
        <v>Control</v>
      </c>
      <c r="F5410" s="53" t="str">
        <f t="shared" si="2"/>
        <v>Beijing_1</v>
      </c>
      <c r="G5410" s="53">
        <f t="shared" si="3"/>
        <v>0.01800371296</v>
      </c>
    </row>
    <row r="5411">
      <c r="A5411" s="61">
        <v>1.518012533E9</v>
      </c>
      <c r="B5411" s="61">
        <v>1.0</v>
      </c>
      <c r="C5411" s="61">
        <v>454.0</v>
      </c>
      <c r="D5411" s="57" t="s">
        <v>377</v>
      </c>
      <c r="E5411" s="62" t="str">
        <f t="shared" si="1"/>
        <v>Control</v>
      </c>
      <c r="F5411" s="53" t="str">
        <f t="shared" si="2"/>
        <v>Beijing_1</v>
      </c>
      <c r="G5411" s="53">
        <f t="shared" si="3"/>
        <v>0.5701982428</v>
      </c>
    </row>
    <row r="5412">
      <c r="A5412" s="61">
        <v>1.519788743E9</v>
      </c>
      <c r="B5412" s="61">
        <v>1.0</v>
      </c>
      <c r="C5412" s="61">
        <v>2582.0</v>
      </c>
      <c r="D5412" s="57" t="s">
        <v>377</v>
      </c>
      <c r="E5412" s="62" t="str">
        <f t="shared" si="1"/>
        <v>Control</v>
      </c>
      <c r="F5412" s="53" t="str">
        <f t="shared" si="2"/>
        <v>Beijing_1</v>
      </c>
      <c r="G5412" s="53">
        <f t="shared" si="3"/>
        <v>0.5601854948</v>
      </c>
    </row>
    <row r="5413">
      <c r="A5413" s="61">
        <v>1.514124283E9</v>
      </c>
      <c r="B5413" s="61">
        <v>1.0</v>
      </c>
      <c r="C5413" s="61">
        <v>761.0</v>
      </c>
      <c r="D5413" s="57" t="s">
        <v>377</v>
      </c>
      <c r="E5413" s="62" t="str">
        <f t="shared" si="1"/>
        <v>Control</v>
      </c>
      <c r="F5413" s="53" t="str">
        <f t="shared" si="2"/>
        <v>Beijing_1</v>
      </c>
      <c r="G5413" s="53">
        <f t="shared" si="3"/>
        <v>0.8233524293</v>
      </c>
    </row>
    <row r="5414">
      <c r="A5414" s="61">
        <v>1.513859833E9</v>
      </c>
      <c r="B5414" s="61">
        <v>1.0</v>
      </c>
      <c r="C5414" s="61">
        <v>1568.0</v>
      </c>
      <c r="D5414" s="57" t="s">
        <v>377</v>
      </c>
      <c r="E5414" s="62" t="str">
        <f t="shared" si="1"/>
        <v>Control</v>
      </c>
      <c r="F5414" s="53" t="str">
        <f t="shared" si="2"/>
        <v>Beijing_1</v>
      </c>
      <c r="G5414" s="53">
        <f t="shared" si="3"/>
        <v>0.1336543174</v>
      </c>
    </row>
    <row r="5415">
      <c r="A5415" s="61">
        <v>1.513345697E9</v>
      </c>
      <c r="B5415" s="61">
        <v>1.0</v>
      </c>
      <c r="C5415" s="61">
        <v>2207.0</v>
      </c>
      <c r="D5415" s="57" t="s">
        <v>377</v>
      </c>
      <c r="E5415" s="62" t="str">
        <f t="shared" si="1"/>
        <v>Control</v>
      </c>
      <c r="F5415" s="53" t="str">
        <f t="shared" si="2"/>
        <v>Beijing_1</v>
      </c>
      <c r="G5415" s="53">
        <f t="shared" si="3"/>
        <v>0.2583530883</v>
      </c>
    </row>
    <row r="5416">
      <c r="A5416" s="61">
        <v>1.515600907E9</v>
      </c>
      <c r="B5416" s="61">
        <v>1.0</v>
      </c>
      <c r="C5416" s="61">
        <v>1890.0</v>
      </c>
      <c r="D5416" s="57" t="s">
        <v>377</v>
      </c>
      <c r="E5416" s="62" t="str">
        <f t="shared" si="1"/>
        <v>Control</v>
      </c>
      <c r="F5416" s="53" t="str">
        <f t="shared" si="2"/>
        <v>Beijing_1</v>
      </c>
      <c r="G5416" s="53">
        <f t="shared" si="3"/>
        <v>0.3874359207</v>
      </c>
    </row>
    <row r="5417">
      <c r="A5417" s="61">
        <v>1.517429543E9</v>
      </c>
      <c r="B5417" s="61">
        <v>1.0</v>
      </c>
      <c r="C5417" s="61">
        <v>2418.0</v>
      </c>
      <c r="D5417" s="57" t="s">
        <v>377</v>
      </c>
      <c r="E5417" s="62" t="str">
        <f t="shared" si="1"/>
        <v>Control</v>
      </c>
      <c r="F5417" s="53" t="str">
        <f t="shared" si="2"/>
        <v>Beijing_1</v>
      </c>
      <c r="G5417" s="53">
        <f t="shared" si="3"/>
        <v>0.1551934393</v>
      </c>
    </row>
    <row r="5418">
      <c r="A5418" s="61">
        <v>1.519512489E9</v>
      </c>
      <c r="B5418" s="61">
        <v>1.0</v>
      </c>
      <c r="C5418" s="61">
        <v>1173.0</v>
      </c>
      <c r="D5418" s="57" t="s">
        <v>377</v>
      </c>
      <c r="E5418" s="62" t="str">
        <f t="shared" si="1"/>
        <v>Control</v>
      </c>
      <c r="F5418" s="53" t="str">
        <f t="shared" si="2"/>
        <v>Beijing_1</v>
      </c>
      <c r="G5418" s="53">
        <f t="shared" si="3"/>
        <v>0.8492565529</v>
      </c>
    </row>
    <row r="5419">
      <c r="A5419" s="61">
        <v>1.518321807E9</v>
      </c>
      <c r="B5419" s="61">
        <v>1.0</v>
      </c>
      <c r="C5419" s="61">
        <v>599.0</v>
      </c>
      <c r="D5419" s="57" t="s">
        <v>377</v>
      </c>
      <c r="E5419" s="62" t="str">
        <f t="shared" si="1"/>
        <v>Control</v>
      </c>
      <c r="F5419" s="53" t="str">
        <f t="shared" si="2"/>
        <v>Beijing_1</v>
      </c>
      <c r="G5419" s="53">
        <f t="shared" si="3"/>
        <v>0.5081836774</v>
      </c>
    </row>
    <row r="5420">
      <c r="A5420" s="61">
        <v>1.513351995E9</v>
      </c>
      <c r="B5420" s="61">
        <v>1.0</v>
      </c>
      <c r="C5420" s="61">
        <v>1679.0</v>
      </c>
      <c r="D5420" s="57" t="s">
        <v>377</v>
      </c>
      <c r="E5420" s="62" t="str">
        <f t="shared" si="1"/>
        <v>Control</v>
      </c>
      <c r="F5420" s="53" t="str">
        <f t="shared" si="2"/>
        <v>Beijing_1</v>
      </c>
      <c r="G5420" s="53">
        <f t="shared" si="3"/>
        <v>0.5178890376</v>
      </c>
    </row>
    <row r="5421">
      <c r="A5421" s="61">
        <v>1.512840753E9</v>
      </c>
      <c r="B5421" s="61">
        <v>1.0</v>
      </c>
      <c r="C5421" s="61">
        <v>2495.0</v>
      </c>
      <c r="D5421" s="57" t="s">
        <v>377</v>
      </c>
      <c r="E5421" s="62" t="str">
        <f t="shared" si="1"/>
        <v>Control</v>
      </c>
      <c r="F5421" s="53" t="str">
        <f t="shared" si="2"/>
        <v>Beijing_1</v>
      </c>
      <c r="G5421" s="53">
        <f t="shared" si="3"/>
        <v>0.04798896893</v>
      </c>
    </row>
    <row r="5422">
      <c r="A5422" s="61">
        <v>1.517761857E9</v>
      </c>
      <c r="B5422" s="61">
        <v>1.0</v>
      </c>
      <c r="C5422" s="61">
        <v>2492.0</v>
      </c>
      <c r="D5422" s="57" t="s">
        <v>377</v>
      </c>
      <c r="E5422" s="62" t="str">
        <f t="shared" si="1"/>
        <v>Control</v>
      </c>
      <c r="F5422" s="53" t="str">
        <f t="shared" si="2"/>
        <v>Beijing_1</v>
      </c>
      <c r="G5422" s="53">
        <f t="shared" si="3"/>
        <v>0.6861865144</v>
      </c>
    </row>
    <row r="5423">
      <c r="A5423" s="61">
        <v>1.512637784E9</v>
      </c>
      <c r="B5423" s="61">
        <v>1.0</v>
      </c>
      <c r="C5423" s="61">
        <v>3367.0</v>
      </c>
      <c r="D5423" s="57" t="s">
        <v>377</v>
      </c>
      <c r="E5423" s="62" t="str">
        <f t="shared" si="1"/>
        <v>Control</v>
      </c>
      <c r="F5423" s="53" t="str">
        <f t="shared" si="2"/>
        <v>Beijing_1</v>
      </c>
      <c r="G5423" s="53">
        <f t="shared" si="3"/>
        <v>0.2654363407</v>
      </c>
    </row>
    <row r="5424">
      <c r="A5424" s="61">
        <v>1.512804123E9</v>
      </c>
      <c r="B5424" s="61">
        <v>1.0</v>
      </c>
      <c r="C5424" s="61">
        <v>4253.0</v>
      </c>
      <c r="D5424" s="57" t="s">
        <v>377</v>
      </c>
      <c r="E5424" s="62" t="str">
        <f t="shared" si="1"/>
        <v>Control</v>
      </c>
      <c r="F5424" s="53" t="str">
        <f t="shared" si="2"/>
        <v>Beijing_1</v>
      </c>
      <c r="G5424" s="53">
        <f t="shared" si="3"/>
        <v>0.4469900033</v>
      </c>
    </row>
    <row r="5425">
      <c r="A5425" s="61">
        <v>1.516348779E9</v>
      </c>
      <c r="B5425" s="61">
        <v>1.0</v>
      </c>
      <c r="C5425" s="61">
        <v>4770.0</v>
      </c>
      <c r="D5425" s="57" t="s">
        <v>377</v>
      </c>
      <c r="E5425" s="62" t="str">
        <f t="shared" si="1"/>
        <v>Control</v>
      </c>
      <c r="F5425" s="53" t="str">
        <f t="shared" si="2"/>
        <v>Beijing_1</v>
      </c>
      <c r="G5425" s="53">
        <f t="shared" si="3"/>
        <v>0.01243194788</v>
      </c>
    </row>
    <row r="5426">
      <c r="A5426" s="61">
        <v>1.511410053E9</v>
      </c>
      <c r="B5426" s="61">
        <v>1.0</v>
      </c>
      <c r="C5426" s="61">
        <v>412.0</v>
      </c>
      <c r="D5426" s="57" t="s">
        <v>377</v>
      </c>
      <c r="E5426" s="62" t="str">
        <f t="shared" si="1"/>
        <v>Control</v>
      </c>
      <c r="F5426" s="53" t="str">
        <f t="shared" si="2"/>
        <v>Beijing_1</v>
      </c>
      <c r="G5426" s="53">
        <f t="shared" si="3"/>
        <v>0.6669087057</v>
      </c>
    </row>
    <row r="5427">
      <c r="A5427" s="61">
        <v>1.518863819E9</v>
      </c>
      <c r="B5427" s="61">
        <v>1.0</v>
      </c>
      <c r="C5427" s="61">
        <v>4473.0</v>
      </c>
      <c r="D5427" s="57" t="s">
        <v>377</v>
      </c>
      <c r="E5427" s="62" t="str">
        <f t="shared" si="1"/>
        <v>Control</v>
      </c>
      <c r="F5427" s="53" t="str">
        <f t="shared" si="2"/>
        <v>Beijing_1</v>
      </c>
      <c r="G5427" s="53">
        <f t="shared" si="3"/>
        <v>0.2026758289</v>
      </c>
    </row>
    <row r="5428">
      <c r="A5428" s="61">
        <v>1.514155107E9</v>
      </c>
      <c r="B5428" s="61">
        <v>1.0</v>
      </c>
      <c r="C5428" s="61">
        <v>1852.0</v>
      </c>
      <c r="D5428" s="57" t="s">
        <v>377</v>
      </c>
      <c r="E5428" s="62" t="str">
        <f t="shared" si="1"/>
        <v>Control</v>
      </c>
      <c r="F5428" s="53" t="str">
        <f t="shared" si="2"/>
        <v>Beijing_1</v>
      </c>
      <c r="G5428" s="53">
        <f t="shared" si="3"/>
        <v>0.8893524098</v>
      </c>
    </row>
    <row r="5429">
      <c r="A5429" s="61">
        <v>1.515501064E9</v>
      </c>
      <c r="B5429" s="61">
        <v>1.0</v>
      </c>
      <c r="C5429" s="61">
        <v>4371.0</v>
      </c>
      <c r="D5429" s="57" t="s">
        <v>377</v>
      </c>
      <c r="E5429" s="62" t="str">
        <f t="shared" si="1"/>
        <v>Control</v>
      </c>
      <c r="F5429" s="53" t="str">
        <f t="shared" si="2"/>
        <v>Beijing_1</v>
      </c>
      <c r="G5429" s="53">
        <f t="shared" si="3"/>
        <v>0.6879812765</v>
      </c>
    </row>
    <row r="5430">
      <c r="A5430" s="61">
        <v>1.515019899E9</v>
      </c>
      <c r="B5430" s="61">
        <v>1.0</v>
      </c>
      <c r="C5430" s="61">
        <v>1293.0</v>
      </c>
      <c r="D5430" s="57" t="s">
        <v>377</v>
      </c>
      <c r="E5430" s="62" t="str">
        <f t="shared" si="1"/>
        <v>Control</v>
      </c>
      <c r="F5430" s="53" t="str">
        <f t="shared" si="2"/>
        <v>Beijing_1</v>
      </c>
      <c r="G5430" s="53">
        <f t="shared" si="3"/>
        <v>0.6920876569</v>
      </c>
    </row>
    <row r="5431">
      <c r="A5431" s="61">
        <v>1.518483608E9</v>
      </c>
      <c r="B5431" s="61">
        <v>1.0</v>
      </c>
      <c r="C5431" s="61">
        <v>5607.0</v>
      </c>
      <c r="D5431" s="57" t="s">
        <v>377</v>
      </c>
      <c r="E5431" s="62" t="str">
        <f t="shared" si="1"/>
        <v>Control</v>
      </c>
      <c r="F5431" s="53" t="str">
        <f t="shared" si="2"/>
        <v>Beijing_1</v>
      </c>
      <c r="G5431" s="53">
        <f t="shared" si="3"/>
        <v>0.6591565728</v>
      </c>
    </row>
    <row r="5432">
      <c r="A5432" s="61">
        <v>1.514055853E9</v>
      </c>
      <c r="B5432" s="61">
        <v>1.0</v>
      </c>
      <c r="C5432" s="61">
        <v>661.0</v>
      </c>
      <c r="D5432" s="57" t="s">
        <v>377</v>
      </c>
      <c r="E5432" s="62" t="str">
        <f t="shared" si="1"/>
        <v>Control</v>
      </c>
      <c r="F5432" s="53" t="str">
        <f t="shared" si="2"/>
        <v>Beijing_1</v>
      </c>
      <c r="G5432" s="53">
        <f t="shared" si="3"/>
        <v>0.9730642635</v>
      </c>
    </row>
    <row r="5433">
      <c r="A5433" s="61">
        <v>1.513761836E9</v>
      </c>
      <c r="B5433" s="61">
        <v>1.0</v>
      </c>
      <c r="C5433" s="61">
        <v>534.0</v>
      </c>
      <c r="D5433" s="57" t="s">
        <v>377</v>
      </c>
      <c r="E5433" s="62" t="str">
        <f t="shared" si="1"/>
        <v>Control</v>
      </c>
      <c r="F5433" s="53" t="str">
        <f t="shared" si="2"/>
        <v>Beijing_1</v>
      </c>
      <c r="G5433" s="53">
        <f t="shared" si="3"/>
        <v>0.6059738879</v>
      </c>
    </row>
    <row r="5434">
      <c r="A5434" s="61">
        <v>1.514554745E9</v>
      </c>
      <c r="B5434" s="61">
        <v>1.0</v>
      </c>
      <c r="C5434" s="61">
        <v>439.0</v>
      </c>
      <c r="D5434" s="57" t="s">
        <v>377</v>
      </c>
      <c r="E5434" s="62" t="str">
        <f t="shared" si="1"/>
        <v>Control</v>
      </c>
      <c r="F5434" s="53" t="str">
        <f t="shared" si="2"/>
        <v>Beijing_1</v>
      </c>
      <c r="G5434" s="53">
        <f t="shared" si="3"/>
        <v>0.6715113086</v>
      </c>
    </row>
    <row r="5435">
      <c r="A5435" s="61">
        <v>1.516194484E9</v>
      </c>
      <c r="B5435" s="61">
        <v>1.0</v>
      </c>
      <c r="C5435" s="61">
        <v>278.0</v>
      </c>
      <c r="D5435" s="57" t="s">
        <v>377</v>
      </c>
      <c r="E5435" s="62" t="str">
        <f t="shared" si="1"/>
        <v>Control</v>
      </c>
      <c r="F5435" s="53" t="str">
        <f t="shared" si="2"/>
        <v>Beijing_1</v>
      </c>
      <c r="G5435" s="53">
        <f t="shared" si="3"/>
        <v>0.4892374228</v>
      </c>
    </row>
    <row r="5436">
      <c r="A5436" s="61">
        <v>1.515000068E9</v>
      </c>
      <c r="B5436" s="61">
        <v>1.0</v>
      </c>
      <c r="C5436" s="61">
        <v>3906.0</v>
      </c>
      <c r="D5436" s="57" t="s">
        <v>377</v>
      </c>
      <c r="E5436" s="62" t="str">
        <f t="shared" si="1"/>
        <v>Control</v>
      </c>
      <c r="F5436" s="53" t="str">
        <f t="shared" si="2"/>
        <v>Beijing_1</v>
      </c>
      <c r="G5436" s="53">
        <f t="shared" si="3"/>
        <v>0.7026528215</v>
      </c>
    </row>
    <row r="5437">
      <c r="A5437" s="61">
        <v>1.515741978E9</v>
      </c>
      <c r="B5437" s="61">
        <v>1.0</v>
      </c>
      <c r="C5437" s="61">
        <v>2943.0</v>
      </c>
      <c r="D5437" s="57" t="s">
        <v>377</v>
      </c>
      <c r="E5437" s="62" t="str">
        <f t="shared" si="1"/>
        <v>Control</v>
      </c>
      <c r="F5437" s="53" t="str">
        <f t="shared" si="2"/>
        <v>Beijing_1</v>
      </c>
      <c r="G5437" s="53">
        <f t="shared" si="3"/>
        <v>0.9280069465</v>
      </c>
    </row>
    <row r="5438">
      <c r="A5438" s="61">
        <v>1.513497575E9</v>
      </c>
      <c r="B5438" s="61">
        <v>1.0</v>
      </c>
      <c r="C5438" s="61">
        <v>413.0</v>
      </c>
      <c r="D5438" s="57" t="s">
        <v>377</v>
      </c>
      <c r="E5438" s="62" t="str">
        <f t="shared" si="1"/>
        <v>Control</v>
      </c>
      <c r="F5438" s="53" t="str">
        <f t="shared" si="2"/>
        <v>Beijing_1</v>
      </c>
      <c r="G5438" s="53">
        <f t="shared" si="3"/>
        <v>0.7502875159</v>
      </c>
    </row>
    <row r="5439">
      <c r="A5439" s="61">
        <v>1.515589953E9</v>
      </c>
      <c r="B5439" s="61">
        <v>1.0</v>
      </c>
      <c r="C5439" s="61">
        <v>2385.0</v>
      </c>
      <c r="D5439" s="57" t="s">
        <v>377</v>
      </c>
      <c r="E5439" s="62" t="str">
        <f t="shared" si="1"/>
        <v>Control</v>
      </c>
      <c r="F5439" s="53" t="str">
        <f t="shared" si="2"/>
        <v>Beijing_1</v>
      </c>
      <c r="G5439" s="53">
        <f t="shared" si="3"/>
        <v>0.8133892085</v>
      </c>
    </row>
    <row r="5440">
      <c r="A5440" s="61">
        <v>1.514019845E9</v>
      </c>
      <c r="B5440" s="61">
        <v>1.0</v>
      </c>
      <c r="C5440" s="61">
        <v>1604.0</v>
      </c>
      <c r="D5440" s="57" t="s">
        <v>377</v>
      </c>
      <c r="E5440" s="62" t="str">
        <f t="shared" si="1"/>
        <v>Control</v>
      </c>
      <c r="F5440" s="53" t="str">
        <f t="shared" si="2"/>
        <v>Beijing_1</v>
      </c>
      <c r="G5440" s="53">
        <f t="shared" si="3"/>
        <v>0.8314852816</v>
      </c>
    </row>
    <row r="5441">
      <c r="A5441" s="61">
        <v>1.517276665E9</v>
      </c>
      <c r="B5441" s="61">
        <v>1.0</v>
      </c>
      <c r="C5441" s="61">
        <v>6291.0</v>
      </c>
      <c r="D5441" s="57" t="s">
        <v>377</v>
      </c>
      <c r="E5441" s="62" t="str">
        <f t="shared" si="1"/>
        <v>Control</v>
      </c>
      <c r="F5441" s="53" t="str">
        <f t="shared" si="2"/>
        <v>Beijing_1</v>
      </c>
      <c r="G5441" s="53">
        <f t="shared" si="3"/>
        <v>0.3318620481</v>
      </c>
    </row>
    <row r="5442">
      <c r="A5442" s="61">
        <v>1.513130135E9</v>
      </c>
      <c r="B5442" s="61">
        <v>1.0</v>
      </c>
      <c r="C5442" s="61">
        <v>4347.0</v>
      </c>
      <c r="D5442" s="57" t="s">
        <v>377</v>
      </c>
      <c r="E5442" s="62" t="str">
        <f t="shared" si="1"/>
        <v>Control</v>
      </c>
      <c r="F5442" s="53" t="str">
        <f t="shared" si="2"/>
        <v>Beijing_1</v>
      </c>
      <c r="G5442" s="53">
        <f t="shared" si="3"/>
        <v>0.7344698535</v>
      </c>
    </row>
    <row r="5443">
      <c r="A5443" s="61">
        <v>1.513269394E9</v>
      </c>
      <c r="B5443" s="61">
        <v>1.0</v>
      </c>
      <c r="C5443" s="61">
        <v>939.0</v>
      </c>
      <c r="D5443" s="57" t="s">
        <v>377</v>
      </c>
      <c r="E5443" s="62" t="str">
        <f t="shared" si="1"/>
        <v>Control</v>
      </c>
      <c r="F5443" s="53" t="str">
        <f t="shared" si="2"/>
        <v>Beijing_1</v>
      </c>
      <c r="G5443" s="53">
        <f t="shared" si="3"/>
        <v>0.2488516601</v>
      </c>
    </row>
    <row r="5444">
      <c r="A5444" s="61">
        <v>1.516278537E9</v>
      </c>
      <c r="B5444" s="61">
        <v>1.0</v>
      </c>
      <c r="C5444" s="61">
        <v>806.0</v>
      </c>
      <c r="D5444" s="57" t="s">
        <v>377</v>
      </c>
      <c r="E5444" s="62" t="str">
        <f t="shared" si="1"/>
        <v>Control</v>
      </c>
      <c r="F5444" s="53" t="str">
        <f t="shared" si="2"/>
        <v>Beijing_1</v>
      </c>
      <c r="G5444" s="53">
        <f t="shared" si="3"/>
        <v>0.0002040278027</v>
      </c>
    </row>
    <row r="5445">
      <c r="A5445" s="61">
        <v>1.516546355E9</v>
      </c>
      <c r="B5445" s="61">
        <v>1.0</v>
      </c>
      <c r="C5445" s="61">
        <v>2577.0</v>
      </c>
      <c r="D5445" s="57" t="s">
        <v>377</v>
      </c>
      <c r="E5445" s="62" t="str">
        <f t="shared" si="1"/>
        <v>Control</v>
      </c>
      <c r="F5445" s="53" t="str">
        <f t="shared" si="2"/>
        <v>Beijing_1</v>
      </c>
      <c r="G5445" s="53">
        <f t="shared" si="3"/>
        <v>0.8783761365</v>
      </c>
    </row>
    <row r="5446">
      <c r="A5446" s="61">
        <v>1.513832465E9</v>
      </c>
      <c r="B5446" s="61">
        <v>1.0</v>
      </c>
      <c r="C5446" s="61">
        <v>1561.0</v>
      </c>
      <c r="D5446" s="57" t="s">
        <v>377</v>
      </c>
      <c r="E5446" s="62" t="str">
        <f t="shared" si="1"/>
        <v>Control</v>
      </c>
      <c r="F5446" s="53" t="str">
        <f t="shared" si="2"/>
        <v>Beijing_1</v>
      </c>
      <c r="G5446" s="53">
        <f t="shared" si="3"/>
        <v>0.7392150632</v>
      </c>
    </row>
    <row r="5447">
      <c r="A5447" s="61">
        <v>1.512151219E9</v>
      </c>
      <c r="B5447" s="61">
        <v>1.0</v>
      </c>
      <c r="C5447" s="61">
        <v>1361.0</v>
      </c>
      <c r="D5447" s="57" t="s">
        <v>377</v>
      </c>
      <c r="E5447" s="62" t="str">
        <f t="shared" si="1"/>
        <v>Control</v>
      </c>
      <c r="F5447" s="53" t="str">
        <f t="shared" si="2"/>
        <v>Beijing_1</v>
      </c>
      <c r="G5447" s="53">
        <f t="shared" si="3"/>
        <v>0.1862547368</v>
      </c>
    </row>
    <row r="5448">
      <c r="A5448" s="61">
        <v>1.519402368E9</v>
      </c>
      <c r="B5448" s="61">
        <v>1.0</v>
      </c>
      <c r="C5448" s="61">
        <v>3307.0</v>
      </c>
      <c r="D5448" s="57" t="s">
        <v>377</v>
      </c>
      <c r="E5448" s="62" t="str">
        <f t="shared" si="1"/>
        <v>Control</v>
      </c>
      <c r="F5448" s="53" t="str">
        <f t="shared" si="2"/>
        <v>Beijing_1</v>
      </c>
      <c r="G5448" s="53">
        <f t="shared" si="3"/>
        <v>0.3698638834</v>
      </c>
    </row>
    <row r="5449">
      <c r="A5449" s="61">
        <v>1.514759416E9</v>
      </c>
      <c r="B5449" s="61">
        <v>1.0</v>
      </c>
      <c r="C5449" s="61">
        <v>2942.0</v>
      </c>
      <c r="D5449" s="57" t="s">
        <v>377</v>
      </c>
      <c r="E5449" s="62" t="str">
        <f t="shared" si="1"/>
        <v>Control</v>
      </c>
      <c r="F5449" s="53" t="str">
        <f t="shared" si="2"/>
        <v>Beijing_1</v>
      </c>
      <c r="G5449" s="53">
        <f t="shared" si="3"/>
        <v>0.2600460594</v>
      </c>
    </row>
    <row r="5450">
      <c r="A5450" s="61">
        <v>1.517361275E9</v>
      </c>
      <c r="B5450" s="61">
        <v>1.0</v>
      </c>
      <c r="C5450" s="61">
        <v>2838.0</v>
      </c>
      <c r="D5450" s="57" t="s">
        <v>377</v>
      </c>
      <c r="E5450" s="62" t="str">
        <f t="shared" si="1"/>
        <v>Control</v>
      </c>
      <c r="F5450" s="53" t="str">
        <f t="shared" si="2"/>
        <v>Beijing_1</v>
      </c>
      <c r="G5450" s="53">
        <f t="shared" si="3"/>
        <v>0.1577686715</v>
      </c>
    </row>
    <row r="5451">
      <c r="A5451" s="61">
        <v>1.519797533E9</v>
      </c>
      <c r="B5451" s="61">
        <v>1.0</v>
      </c>
      <c r="C5451" s="61">
        <v>328.0</v>
      </c>
      <c r="D5451" s="57" t="s">
        <v>377</v>
      </c>
      <c r="E5451" s="62" t="str">
        <f t="shared" si="1"/>
        <v>Control</v>
      </c>
      <c r="F5451" s="53" t="str">
        <f t="shared" si="2"/>
        <v>Beijing_1</v>
      </c>
      <c r="G5451" s="53">
        <f t="shared" si="3"/>
        <v>0.07402655804</v>
      </c>
    </row>
    <row r="5452">
      <c r="A5452" s="61">
        <v>1.514000617E9</v>
      </c>
      <c r="B5452" s="61">
        <v>1.0</v>
      </c>
      <c r="C5452" s="61">
        <v>308.0</v>
      </c>
      <c r="D5452" s="57" t="s">
        <v>377</v>
      </c>
      <c r="E5452" s="62" t="str">
        <f t="shared" si="1"/>
        <v>Control</v>
      </c>
      <c r="F5452" s="53" t="str">
        <f t="shared" si="2"/>
        <v>Beijing_1</v>
      </c>
      <c r="G5452" s="53">
        <f t="shared" si="3"/>
        <v>0.00676041163</v>
      </c>
    </row>
    <row r="5453">
      <c r="A5453" s="61">
        <v>1.512115944E9</v>
      </c>
      <c r="B5453" s="61">
        <v>1.0</v>
      </c>
      <c r="C5453" s="61">
        <v>1391.0</v>
      </c>
      <c r="D5453" s="57" t="s">
        <v>377</v>
      </c>
      <c r="E5453" s="62" t="str">
        <f t="shared" si="1"/>
        <v>Control</v>
      </c>
      <c r="F5453" s="53" t="str">
        <f t="shared" si="2"/>
        <v>Beijing_1</v>
      </c>
      <c r="G5453" s="53">
        <f t="shared" si="3"/>
        <v>0.3057873778</v>
      </c>
    </row>
    <row r="5454">
      <c r="A5454" s="61">
        <v>1.514458789E9</v>
      </c>
      <c r="B5454" s="61">
        <v>1.0</v>
      </c>
      <c r="C5454" s="61">
        <v>1779.0</v>
      </c>
      <c r="D5454" s="57" t="s">
        <v>377</v>
      </c>
      <c r="E5454" s="62" t="str">
        <f t="shared" si="1"/>
        <v>Control</v>
      </c>
      <c r="F5454" s="53" t="str">
        <f t="shared" si="2"/>
        <v>Beijing_1</v>
      </c>
      <c r="G5454" s="53">
        <f t="shared" si="3"/>
        <v>0.2810215111</v>
      </c>
    </row>
    <row r="5455">
      <c r="A5455" s="61">
        <v>1.515011854E9</v>
      </c>
      <c r="B5455" s="61">
        <v>1.0</v>
      </c>
      <c r="C5455" s="61">
        <v>48.0</v>
      </c>
      <c r="D5455" s="57" t="s">
        <v>377</v>
      </c>
      <c r="E5455" s="62" t="str">
        <f t="shared" si="1"/>
        <v>Control</v>
      </c>
      <c r="F5455" s="53" t="str">
        <f t="shared" si="2"/>
        <v>Beijing_1</v>
      </c>
      <c r="G5455" s="53">
        <f t="shared" si="3"/>
        <v>0.4741685408</v>
      </c>
    </row>
    <row r="5456">
      <c r="A5456" s="61">
        <v>1.516098578E9</v>
      </c>
      <c r="B5456" s="61">
        <v>1.0</v>
      </c>
      <c r="C5456" s="61">
        <v>443.0</v>
      </c>
      <c r="D5456" s="57" t="s">
        <v>377</v>
      </c>
      <c r="E5456" s="62" t="str">
        <f t="shared" si="1"/>
        <v>Control</v>
      </c>
      <c r="F5456" s="53" t="str">
        <f t="shared" si="2"/>
        <v>Beijing_1</v>
      </c>
      <c r="G5456" s="53">
        <f t="shared" si="3"/>
        <v>0.9605077517</v>
      </c>
    </row>
    <row r="5457">
      <c r="A5457" s="61">
        <v>1.518557688E9</v>
      </c>
      <c r="B5457" s="61">
        <v>1.0</v>
      </c>
      <c r="C5457" s="61">
        <v>4415.0</v>
      </c>
      <c r="D5457" s="57" t="s">
        <v>377</v>
      </c>
      <c r="E5457" s="62" t="str">
        <f t="shared" si="1"/>
        <v>Control</v>
      </c>
      <c r="F5457" s="53" t="str">
        <f t="shared" si="2"/>
        <v>Beijing_1</v>
      </c>
      <c r="G5457" s="53">
        <f t="shared" si="3"/>
        <v>0.9961501574</v>
      </c>
    </row>
    <row r="5458">
      <c r="A5458" s="61">
        <v>1.519097539E9</v>
      </c>
      <c r="B5458" s="61">
        <v>1.0</v>
      </c>
      <c r="C5458" s="61">
        <v>1710.0</v>
      </c>
      <c r="D5458" s="57" t="s">
        <v>377</v>
      </c>
      <c r="E5458" s="62" t="str">
        <f t="shared" si="1"/>
        <v>Control</v>
      </c>
      <c r="F5458" s="53" t="str">
        <f t="shared" si="2"/>
        <v>Beijing_1</v>
      </c>
      <c r="G5458" s="53">
        <f t="shared" si="3"/>
        <v>0.2850750373</v>
      </c>
    </row>
    <row r="5459">
      <c r="A5459" s="61">
        <v>1.513374807E9</v>
      </c>
      <c r="B5459" s="61">
        <v>1.0</v>
      </c>
      <c r="C5459" s="61">
        <v>2342.0</v>
      </c>
      <c r="D5459" s="57" t="s">
        <v>377</v>
      </c>
      <c r="E5459" s="62" t="str">
        <f t="shared" si="1"/>
        <v>Control</v>
      </c>
      <c r="F5459" s="53" t="str">
        <f t="shared" si="2"/>
        <v>Beijing_1</v>
      </c>
      <c r="G5459" s="53">
        <f t="shared" si="3"/>
        <v>0.8609856545</v>
      </c>
    </row>
    <row r="5460">
      <c r="A5460" s="61">
        <v>1.513195187E9</v>
      </c>
      <c r="B5460" s="61">
        <v>1.0</v>
      </c>
      <c r="C5460" s="61">
        <v>1386.0</v>
      </c>
      <c r="D5460" s="57" t="s">
        <v>377</v>
      </c>
      <c r="E5460" s="62" t="str">
        <f t="shared" si="1"/>
        <v>Control</v>
      </c>
      <c r="F5460" s="53" t="str">
        <f t="shared" si="2"/>
        <v>Beijing_1</v>
      </c>
      <c r="G5460" s="53">
        <f t="shared" si="3"/>
        <v>0.3177455789</v>
      </c>
    </row>
    <row r="5461">
      <c r="A5461" s="61">
        <v>1.511422754E9</v>
      </c>
      <c r="B5461" s="61">
        <v>1.0</v>
      </c>
      <c r="C5461" s="61">
        <v>2747.0</v>
      </c>
      <c r="D5461" s="57" t="s">
        <v>377</v>
      </c>
      <c r="E5461" s="62" t="str">
        <f t="shared" si="1"/>
        <v>Control</v>
      </c>
      <c r="F5461" s="53" t="str">
        <f t="shared" si="2"/>
        <v>Beijing_1</v>
      </c>
      <c r="G5461" s="53">
        <f t="shared" si="3"/>
        <v>0.5294275866</v>
      </c>
    </row>
    <row r="5462">
      <c r="A5462" s="61">
        <v>1.516314813E9</v>
      </c>
      <c r="B5462" s="61">
        <v>1.0</v>
      </c>
      <c r="C5462" s="61">
        <v>3347.0</v>
      </c>
      <c r="D5462" s="57" t="s">
        <v>377</v>
      </c>
      <c r="E5462" s="62" t="str">
        <f t="shared" si="1"/>
        <v>Control</v>
      </c>
      <c r="F5462" s="53" t="str">
        <f t="shared" si="2"/>
        <v>Beijing_1</v>
      </c>
      <c r="G5462" s="53">
        <f t="shared" si="3"/>
        <v>0.8481980613</v>
      </c>
    </row>
    <row r="5463">
      <c r="A5463" s="61">
        <v>1.511908636E9</v>
      </c>
      <c r="B5463" s="61">
        <v>1.0</v>
      </c>
      <c r="C5463" s="61">
        <v>4708.0</v>
      </c>
      <c r="D5463" s="57" t="s">
        <v>377</v>
      </c>
      <c r="E5463" s="62" t="str">
        <f t="shared" si="1"/>
        <v>Control</v>
      </c>
      <c r="F5463" s="53" t="str">
        <f t="shared" si="2"/>
        <v>Beijing_1</v>
      </c>
      <c r="G5463" s="53">
        <f t="shared" si="3"/>
        <v>0.748617867</v>
      </c>
    </row>
    <row r="5464">
      <c r="A5464" s="61">
        <v>1.513578217E9</v>
      </c>
      <c r="B5464" s="61">
        <v>1.0</v>
      </c>
      <c r="C5464" s="61">
        <v>952.0</v>
      </c>
      <c r="D5464" s="57" t="s">
        <v>377</v>
      </c>
      <c r="E5464" s="62" t="str">
        <f t="shared" si="1"/>
        <v>Control</v>
      </c>
      <c r="F5464" s="53" t="str">
        <f t="shared" si="2"/>
        <v>Beijing_1</v>
      </c>
      <c r="G5464" s="53">
        <f t="shared" si="3"/>
        <v>0.5109240897</v>
      </c>
    </row>
    <row r="5465">
      <c r="A5465" s="61">
        <v>1.516966518E9</v>
      </c>
      <c r="B5465" s="61">
        <v>1.0</v>
      </c>
      <c r="C5465" s="61">
        <v>336.0</v>
      </c>
      <c r="D5465" s="57" t="s">
        <v>377</v>
      </c>
      <c r="E5465" s="62" t="str">
        <f t="shared" si="1"/>
        <v>Control</v>
      </c>
      <c r="F5465" s="53" t="str">
        <f t="shared" si="2"/>
        <v>Beijing_1</v>
      </c>
      <c r="G5465" s="53">
        <f t="shared" si="3"/>
        <v>0.1714759413</v>
      </c>
    </row>
    <row r="5466">
      <c r="A5466" s="61">
        <v>1.519156953E9</v>
      </c>
      <c r="B5466" s="61">
        <v>1.0</v>
      </c>
      <c r="C5466" s="61">
        <v>2082.0</v>
      </c>
      <c r="D5466" s="57" t="s">
        <v>377</v>
      </c>
      <c r="E5466" s="62" t="str">
        <f t="shared" si="1"/>
        <v>Control</v>
      </c>
      <c r="F5466" s="53" t="str">
        <f t="shared" si="2"/>
        <v>Beijing_1</v>
      </c>
      <c r="G5466" s="53">
        <f t="shared" si="3"/>
        <v>0.3587537823</v>
      </c>
    </row>
    <row r="5467">
      <c r="A5467" s="61">
        <v>1.511260665E9</v>
      </c>
      <c r="B5467" s="61">
        <v>1.0</v>
      </c>
      <c r="C5467" s="61">
        <v>1334.0</v>
      </c>
      <c r="D5467" s="57" t="s">
        <v>377</v>
      </c>
      <c r="E5467" s="62" t="str">
        <f t="shared" si="1"/>
        <v>Control</v>
      </c>
      <c r="F5467" s="53" t="str">
        <f t="shared" si="2"/>
        <v>Beijing_1</v>
      </c>
      <c r="G5467" s="53">
        <f t="shared" si="3"/>
        <v>0.7537264539</v>
      </c>
    </row>
    <row r="5468">
      <c r="A5468" s="61">
        <v>1.515725525E9</v>
      </c>
      <c r="B5468" s="61">
        <v>1.0</v>
      </c>
      <c r="C5468" s="61">
        <v>1767.0</v>
      </c>
      <c r="D5468" s="57" t="s">
        <v>377</v>
      </c>
      <c r="E5468" s="62" t="str">
        <f t="shared" si="1"/>
        <v>Control</v>
      </c>
      <c r="F5468" s="53" t="str">
        <f t="shared" si="2"/>
        <v>Beijing_1</v>
      </c>
      <c r="G5468" s="53">
        <f t="shared" si="3"/>
        <v>0.8149372384</v>
      </c>
    </row>
    <row r="5469">
      <c r="A5469" s="61">
        <v>1.519762463E9</v>
      </c>
      <c r="B5469" s="61">
        <v>1.0</v>
      </c>
      <c r="C5469" s="61">
        <v>3312.0</v>
      </c>
      <c r="D5469" s="57" t="s">
        <v>377</v>
      </c>
      <c r="E5469" s="62" t="str">
        <f t="shared" si="1"/>
        <v>Control</v>
      </c>
      <c r="F5469" s="53" t="str">
        <f t="shared" si="2"/>
        <v>Beijing_1</v>
      </c>
      <c r="G5469" s="53">
        <f t="shared" si="3"/>
        <v>0.7206975856</v>
      </c>
    </row>
    <row r="5470">
      <c r="A5470" s="61">
        <v>1.511881426E9</v>
      </c>
      <c r="B5470" s="61">
        <v>1.0</v>
      </c>
      <c r="C5470" s="61">
        <v>2153.0</v>
      </c>
      <c r="D5470" s="57" t="s">
        <v>377</v>
      </c>
      <c r="E5470" s="62" t="str">
        <f t="shared" si="1"/>
        <v>Control</v>
      </c>
      <c r="F5470" s="53" t="str">
        <f t="shared" si="2"/>
        <v>Beijing_1</v>
      </c>
      <c r="G5470" s="53">
        <f t="shared" si="3"/>
        <v>0.5321202718</v>
      </c>
    </row>
    <row r="5471">
      <c r="A5471" s="61">
        <v>1.512074738E9</v>
      </c>
      <c r="B5471" s="61">
        <v>1.0</v>
      </c>
      <c r="C5471" s="61">
        <v>1766.0</v>
      </c>
      <c r="D5471" s="57" t="s">
        <v>377</v>
      </c>
      <c r="E5471" s="62" t="str">
        <f t="shared" si="1"/>
        <v>Control</v>
      </c>
      <c r="F5471" s="53" t="str">
        <f t="shared" si="2"/>
        <v>Beijing_1</v>
      </c>
      <c r="G5471" s="53">
        <f t="shared" si="3"/>
        <v>0.626446987</v>
      </c>
    </row>
    <row r="5472">
      <c r="A5472" s="61">
        <v>1.516794823E9</v>
      </c>
      <c r="B5472" s="61">
        <v>1.0</v>
      </c>
      <c r="C5472" s="61">
        <v>646.0</v>
      </c>
      <c r="D5472" s="57" t="s">
        <v>377</v>
      </c>
      <c r="E5472" s="62" t="str">
        <f t="shared" si="1"/>
        <v>Control</v>
      </c>
      <c r="F5472" s="53" t="str">
        <f t="shared" si="2"/>
        <v>Beijing_1</v>
      </c>
      <c r="G5472" s="53">
        <f t="shared" si="3"/>
        <v>0.273944125</v>
      </c>
    </row>
    <row r="5473">
      <c r="A5473" s="61">
        <v>1.519690037E9</v>
      </c>
      <c r="B5473" s="61">
        <v>1.0</v>
      </c>
      <c r="C5473" s="61">
        <v>2170.0</v>
      </c>
      <c r="D5473" s="57" t="s">
        <v>377</v>
      </c>
      <c r="E5473" s="62" t="str">
        <f t="shared" si="1"/>
        <v>Control</v>
      </c>
      <c r="F5473" s="53" t="str">
        <f t="shared" si="2"/>
        <v>Beijing_1</v>
      </c>
      <c r="G5473" s="53">
        <f t="shared" si="3"/>
        <v>0.424520934</v>
      </c>
    </row>
    <row r="5474">
      <c r="A5474" s="61">
        <v>1.516241258E9</v>
      </c>
      <c r="B5474" s="61">
        <v>1.0</v>
      </c>
      <c r="C5474" s="61">
        <v>3539.0</v>
      </c>
      <c r="D5474" s="57" t="s">
        <v>377</v>
      </c>
      <c r="E5474" s="62" t="str">
        <f t="shared" si="1"/>
        <v>Control</v>
      </c>
      <c r="F5474" s="53" t="str">
        <f t="shared" si="2"/>
        <v>Beijing_1</v>
      </c>
      <c r="G5474" s="53">
        <f t="shared" si="3"/>
        <v>0.2673238678</v>
      </c>
    </row>
    <row r="5475">
      <c r="A5475" s="61">
        <v>1.516770755E9</v>
      </c>
      <c r="B5475" s="61">
        <v>1.0</v>
      </c>
      <c r="C5475" s="61">
        <v>224.0</v>
      </c>
      <c r="D5475" s="57" t="s">
        <v>377</v>
      </c>
      <c r="E5475" s="62" t="str">
        <f t="shared" si="1"/>
        <v>Control</v>
      </c>
      <c r="F5475" s="53" t="str">
        <f t="shared" si="2"/>
        <v>Beijing_1</v>
      </c>
      <c r="G5475" s="53">
        <f t="shared" si="3"/>
        <v>0.1157277973</v>
      </c>
    </row>
    <row r="5476">
      <c r="A5476" s="61">
        <v>1.513726785E9</v>
      </c>
      <c r="B5476" s="61">
        <v>1.0</v>
      </c>
      <c r="C5476" s="61">
        <v>938.0</v>
      </c>
      <c r="D5476" s="57" t="s">
        <v>377</v>
      </c>
      <c r="E5476" s="62" t="str">
        <f t="shared" si="1"/>
        <v>Control</v>
      </c>
      <c r="F5476" s="53" t="str">
        <f t="shared" si="2"/>
        <v>Beijing_1</v>
      </c>
      <c r="G5476" s="53">
        <f t="shared" si="3"/>
        <v>0.2665389806</v>
      </c>
    </row>
    <row r="5477">
      <c r="A5477" s="61">
        <v>1.518021445E9</v>
      </c>
      <c r="B5477" s="61">
        <v>1.0</v>
      </c>
      <c r="C5477" s="61">
        <v>2291.0</v>
      </c>
      <c r="D5477" s="57" t="s">
        <v>377</v>
      </c>
      <c r="E5477" s="62" t="str">
        <f t="shared" si="1"/>
        <v>Control</v>
      </c>
      <c r="F5477" s="53" t="str">
        <f t="shared" si="2"/>
        <v>Beijing_1</v>
      </c>
      <c r="G5477" s="53">
        <f t="shared" si="3"/>
        <v>0.09484447847</v>
      </c>
    </row>
    <row r="5478">
      <c r="A5478" s="61">
        <v>1.518855974E9</v>
      </c>
      <c r="B5478" s="61">
        <v>1.0</v>
      </c>
      <c r="C5478" s="61">
        <v>78.0</v>
      </c>
      <c r="D5478" s="57" t="s">
        <v>377</v>
      </c>
      <c r="E5478" s="62" t="str">
        <f t="shared" si="1"/>
        <v>Control</v>
      </c>
      <c r="F5478" s="53" t="str">
        <f t="shared" si="2"/>
        <v>Beijing_1</v>
      </c>
      <c r="G5478" s="53">
        <f t="shared" si="3"/>
        <v>0.7430496124</v>
      </c>
    </row>
    <row r="5479">
      <c r="A5479" s="61">
        <v>1.518886388E9</v>
      </c>
      <c r="B5479" s="61">
        <v>1.0</v>
      </c>
      <c r="C5479" s="61">
        <v>90.0</v>
      </c>
      <c r="D5479" s="57" t="s">
        <v>377</v>
      </c>
      <c r="E5479" s="62" t="str">
        <f t="shared" si="1"/>
        <v>Control</v>
      </c>
      <c r="F5479" s="53" t="str">
        <f t="shared" si="2"/>
        <v>Beijing_1</v>
      </c>
      <c r="G5479" s="53">
        <f t="shared" si="3"/>
        <v>0.7744320193</v>
      </c>
    </row>
    <row r="5480">
      <c r="A5480" s="61">
        <v>1.518047876E9</v>
      </c>
      <c r="B5480" s="61">
        <v>1.0</v>
      </c>
      <c r="C5480" s="61">
        <v>443.0</v>
      </c>
      <c r="D5480" s="57" t="s">
        <v>377</v>
      </c>
      <c r="E5480" s="62" t="str">
        <f t="shared" si="1"/>
        <v>Control</v>
      </c>
      <c r="F5480" s="53" t="str">
        <f t="shared" si="2"/>
        <v>Beijing_1</v>
      </c>
      <c r="G5480" s="53">
        <f t="shared" si="3"/>
        <v>0.539500369</v>
      </c>
    </row>
    <row r="5481">
      <c r="A5481" s="61">
        <v>1.519970115E9</v>
      </c>
      <c r="B5481" s="61">
        <v>1.0</v>
      </c>
      <c r="C5481" s="61">
        <v>4045.0</v>
      </c>
      <c r="D5481" s="57" t="s">
        <v>377</v>
      </c>
      <c r="E5481" s="62" t="str">
        <f t="shared" si="1"/>
        <v>Control</v>
      </c>
      <c r="F5481" s="53" t="str">
        <f t="shared" si="2"/>
        <v>Beijing_1</v>
      </c>
      <c r="G5481" s="53">
        <f t="shared" si="3"/>
        <v>0.9872948838</v>
      </c>
    </row>
    <row r="5482">
      <c r="A5482" s="61">
        <v>1.515413244E9</v>
      </c>
      <c r="B5482" s="61">
        <v>1.0</v>
      </c>
      <c r="C5482" s="61">
        <v>557.0</v>
      </c>
      <c r="D5482" s="57" t="s">
        <v>377</v>
      </c>
      <c r="E5482" s="62" t="str">
        <f t="shared" si="1"/>
        <v>Control</v>
      </c>
      <c r="F5482" s="53" t="str">
        <f t="shared" si="2"/>
        <v>Beijing_1</v>
      </c>
      <c r="G5482" s="53">
        <f t="shared" si="3"/>
        <v>0.07788811323</v>
      </c>
    </row>
    <row r="5483">
      <c r="A5483" s="61">
        <v>1.515423293E9</v>
      </c>
      <c r="B5483" s="61">
        <v>1.0</v>
      </c>
      <c r="C5483" s="61">
        <v>2421.0</v>
      </c>
      <c r="D5483" s="57" t="s">
        <v>377</v>
      </c>
      <c r="E5483" s="62" t="str">
        <f t="shared" si="1"/>
        <v>Control</v>
      </c>
      <c r="F5483" s="53" t="str">
        <f t="shared" si="2"/>
        <v>Beijing_1</v>
      </c>
      <c r="G5483" s="53">
        <f t="shared" si="3"/>
        <v>0.4550873039</v>
      </c>
    </row>
    <row r="5484">
      <c r="A5484" s="61">
        <v>1.516997635E9</v>
      </c>
      <c r="B5484" s="61">
        <v>1.0</v>
      </c>
      <c r="C5484" s="61">
        <v>3070.0</v>
      </c>
      <c r="D5484" s="57" t="s">
        <v>377</v>
      </c>
      <c r="E5484" s="62" t="str">
        <f t="shared" si="1"/>
        <v>Control</v>
      </c>
      <c r="F5484" s="53" t="str">
        <f t="shared" si="2"/>
        <v>Beijing_1</v>
      </c>
      <c r="G5484" s="53">
        <f t="shared" si="3"/>
        <v>0.8186707203</v>
      </c>
    </row>
    <row r="5485">
      <c r="A5485" s="61">
        <v>1.517595999E9</v>
      </c>
      <c r="B5485" s="61">
        <v>1.0</v>
      </c>
      <c r="C5485" s="61">
        <v>1728.0</v>
      </c>
      <c r="D5485" s="57" t="s">
        <v>377</v>
      </c>
      <c r="E5485" s="62" t="str">
        <f t="shared" si="1"/>
        <v>Control</v>
      </c>
      <c r="F5485" s="53" t="str">
        <f t="shared" si="2"/>
        <v>Beijing_1</v>
      </c>
      <c r="G5485" s="53">
        <f t="shared" si="3"/>
        <v>0.7327817462</v>
      </c>
    </row>
    <row r="5486">
      <c r="A5486" s="61">
        <v>1.516834443E9</v>
      </c>
      <c r="B5486" s="61">
        <v>1.0</v>
      </c>
      <c r="C5486" s="61">
        <v>1823.0</v>
      </c>
      <c r="D5486" s="57" t="s">
        <v>377</v>
      </c>
      <c r="E5486" s="62" t="str">
        <f t="shared" si="1"/>
        <v>Control</v>
      </c>
      <c r="F5486" s="53" t="str">
        <f t="shared" si="2"/>
        <v>Beijing_1</v>
      </c>
      <c r="G5486" s="53">
        <f t="shared" si="3"/>
        <v>0.3611241368</v>
      </c>
    </row>
    <row r="5487">
      <c r="A5487" s="61">
        <v>1.517703793E9</v>
      </c>
      <c r="B5487" s="61">
        <v>1.0</v>
      </c>
      <c r="C5487" s="61">
        <v>1412.0</v>
      </c>
      <c r="D5487" s="57" t="s">
        <v>377</v>
      </c>
      <c r="E5487" s="62" t="str">
        <f t="shared" si="1"/>
        <v>Control</v>
      </c>
      <c r="F5487" s="53" t="str">
        <f t="shared" si="2"/>
        <v>Beijing_1</v>
      </c>
      <c r="G5487" s="53">
        <f t="shared" si="3"/>
        <v>0.2989265583</v>
      </c>
    </row>
    <row r="5488">
      <c r="A5488" s="61">
        <v>1.511262425E9</v>
      </c>
      <c r="B5488" s="61">
        <v>1.0</v>
      </c>
      <c r="C5488" s="61">
        <v>3727.0</v>
      </c>
      <c r="D5488" s="57" t="s">
        <v>377</v>
      </c>
      <c r="E5488" s="62" t="str">
        <f t="shared" si="1"/>
        <v>Control</v>
      </c>
      <c r="F5488" s="53" t="str">
        <f t="shared" si="2"/>
        <v>Beijing_1</v>
      </c>
      <c r="G5488" s="53">
        <f t="shared" si="3"/>
        <v>0.04008774187</v>
      </c>
    </row>
    <row r="5489">
      <c r="A5489" s="61">
        <v>1.515900838E9</v>
      </c>
      <c r="B5489" s="61">
        <v>1.0</v>
      </c>
      <c r="C5489" s="61">
        <v>2855.0</v>
      </c>
      <c r="D5489" s="57" t="s">
        <v>377</v>
      </c>
      <c r="E5489" s="62" t="str">
        <f t="shared" si="1"/>
        <v>Control</v>
      </c>
      <c r="F5489" s="53" t="str">
        <f t="shared" si="2"/>
        <v>Beijing_1</v>
      </c>
      <c r="G5489" s="53">
        <f t="shared" si="3"/>
        <v>0.2397143513</v>
      </c>
    </row>
    <row r="5490">
      <c r="A5490" s="61">
        <v>1.516347814E9</v>
      </c>
      <c r="B5490" s="61">
        <v>1.0</v>
      </c>
      <c r="C5490" s="61">
        <v>340.0</v>
      </c>
      <c r="D5490" s="57" t="s">
        <v>377</v>
      </c>
      <c r="E5490" s="62" t="str">
        <f t="shared" si="1"/>
        <v>Control</v>
      </c>
      <c r="F5490" s="53" t="str">
        <f t="shared" si="2"/>
        <v>Beijing_1</v>
      </c>
      <c r="G5490" s="53">
        <f t="shared" si="3"/>
        <v>0.4980671334</v>
      </c>
    </row>
    <row r="5491">
      <c r="A5491" s="61">
        <v>1.518022228E9</v>
      </c>
      <c r="B5491" s="61">
        <v>1.0</v>
      </c>
      <c r="C5491" s="61">
        <v>4286.0</v>
      </c>
      <c r="D5491" s="57" t="s">
        <v>377</v>
      </c>
      <c r="E5491" s="62" t="str">
        <f t="shared" si="1"/>
        <v>Control</v>
      </c>
      <c r="F5491" s="53" t="str">
        <f t="shared" si="2"/>
        <v>Beijing_1</v>
      </c>
      <c r="G5491" s="53">
        <f t="shared" si="3"/>
        <v>0.4788703566</v>
      </c>
    </row>
    <row r="5492">
      <c r="A5492" s="61">
        <v>1.519301897E9</v>
      </c>
      <c r="B5492" s="61">
        <v>1.0</v>
      </c>
      <c r="C5492" s="61">
        <v>2490.0</v>
      </c>
      <c r="D5492" s="57" t="s">
        <v>377</v>
      </c>
      <c r="E5492" s="62" t="str">
        <f t="shared" si="1"/>
        <v>Control</v>
      </c>
      <c r="F5492" s="53" t="str">
        <f t="shared" si="2"/>
        <v>Beijing_1</v>
      </c>
      <c r="G5492" s="53">
        <f t="shared" si="3"/>
        <v>0.8353087076</v>
      </c>
    </row>
    <row r="5493">
      <c r="A5493" s="61">
        <v>1.515517583E9</v>
      </c>
      <c r="B5493" s="61">
        <v>1.0</v>
      </c>
      <c r="C5493" s="61">
        <v>1497.0</v>
      </c>
      <c r="D5493" s="57" t="s">
        <v>377</v>
      </c>
      <c r="E5493" s="62" t="str">
        <f t="shared" si="1"/>
        <v>Control</v>
      </c>
      <c r="F5493" s="53" t="str">
        <f t="shared" si="2"/>
        <v>Beijing_1</v>
      </c>
      <c r="G5493" s="53">
        <f t="shared" si="3"/>
        <v>0.02137889366</v>
      </c>
    </row>
    <row r="5494">
      <c r="A5494" s="61">
        <v>1.515219656E9</v>
      </c>
      <c r="B5494" s="61">
        <v>1.0</v>
      </c>
      <c r="C5494" s="61">
        <v>2869.0</v>
      </c>
      <c r="D5494" s="57" t="s">
        <v>377</v>
      </c>
      <c r="E5494" s="62" t="str">
        <f t="shared" si="1"/>
        <v>Control</v>
      </c>
      <c r="F5494" s="53" t="str">
        <f t="shared" si="2"/>
        <v>Beijing_1</v>
      </c>
      <c r="G5494" s="53">
        <f t="shared" si="3"/>
        <v>0.1078688068</v>
      </c>
    </row>
    <row r="5495">
      <c r="A5495" s="61">
        <v>1.519766559E9</v>
      </c>
      <c r="B5495" s="61">
        <v>1.0</v>
      </c>
      <c r="C5495" s="61">
        <v>2276.0</v>
      </c>
      <c r="D5495" s="57" t="s">
        <v>377</v>
      </c>
      <c r="E5495" s="62" t="str">
        <f t="shared" si="1"/>
        <v>Control</v>
      </c>
      <c r="F5495" s="53" t="str">
        <f t="shared" si="2"/>
        <v>Beijing_1</v>
      </c>
      <c r="G5495" s="53">
        <f t="shared" si="3"/>
        <v>0.8213591575</v>
      </c>
    </row>
    <row r="5496">
      <c r="A5496" s="61">
        <v>1.516268018E9</v>
      </c>
      <c r="B5496" s="61">
        <v>1.0</v>
      </c>
      <c r="C5496" s="61">
        <v>1819.0</v>
      </c>
      <c r="D5496" s="57" t="s">
        <v>377</v>
      </c>
      <c r="E5496" s="62" t="str">
        <f t="shared" si="1"/>
        <v>Control</v>
      </c>
      <c r="F5496" s="53" t="str">
        <f t="shared" si="2"/>
        <v>Beijing_1</v>
      </c>
      <c r="G5496" s="53">
        <f t="shared" si="3"/>
        <v>0.1519404538</v>
      </c>
    </row>
    <row r="5497">
      <c r="A5497" s="61">
        <v>1.512806675E9</v>
      </c>
      <c r="B5497" s="61">
        <v>1.0</v>
      </c>
      <c r="C5497" s="61">
        <v>944.0</v>
      </c>
      <c r="D5497" s="57" t="s">
        <v>377</v>
      </c>
      <c r="E5497" s="62" t="str">
        <f t="shared" si="1"/>
        <v>Control</v>
      </c>
      <c r="F5497" s="53" t="str">
        <f t="shared" si="2"/>
        <v>Beijing_1</v>
      </c>
      <c r="G5497" s="53">
        <f t="shared" si="3"/>
        <v>0.8453573063</v>
      </c>
    </row>
    <row r="5498">
      <c r="A5498" s="61">
        <v>1.513994068E9</v>
      </c>
      <c r="B5498" s="61">
        <v>1.0</v>
      </c>
      <c r="C5498" s="61">
        <v>1428.0</v>
      </c>
      <c r="D5498" s="57" t="s">
        <v>377</v>
      </c>
      <c r="E5498" s="62" t="str">
        <f t="shared" si="1"/>
        <v>Control</v>
      </c>
      <c r="F5498" s="53" t="str">
        <f t="shared" si="2"/>
        <v>Beijing_1</v>
      </c>
      <c r="G5498" s="53">
        <f t="shared" si="3"/>
        <v>0.6619692865</v>
      </c>
    </row>
    <row r="5499">
      <c r="A5499" s="61">
        <v>1.512739717E9</v>
      </c>
      <c r="B5499" s="61">
        <v>1.0</v>
      </c>
      <c r="C5499" s="61">
        <v>3175.0</v>
      </c>
      <c r="D5499" s="57" t="s">
        <v>377</v>
      </c>
      <c r="E5499" s="62" t="str">
        <f t="shared" si="1"/>
        <v>Control</v>
      </c>
      <c r="F5499" s="53" t="str">
        <f t="shared" si="2"/>
        <v>Beijing_1</v>
      </c>
      <c r="G5499" s="53">
        <f t="shared" si="3"/>
        <v>0.7024517721</v>
      </c>
    </row>
    <row r="5500">
      <c r="A5500" s="61">
        <v>1.517097429E9</v>
      </c>
      <c r="B5500" s="61">
        <v>1.0</v>
      </c>
      <c r="C5500" s="61">
        <v>531.0</v>
      </c>
      <c r="D5500" s="57" t="s">
        <v>377</v>
      </c>
      <c r="E5500" s="62" t="str">
        <f t="shared" si="1"/>
        <v>Control</v>
      </c>
      <c r="F5500" s="53" t="str">
        <f t="shared" si="2"/>
        <v>Beijing_1</v>
      </c>
      <c r="G5500" s="53">
        <f t="shared" si="3"/>
        <v>0.7937065972</v>
      </c>
    </row>
    <row r="5501">
      <c r="A5501" s="61">
        <v>1.519594409E9</v>
      </c>
      <c r="B5501" s="61">
        <v>1.0</v>
      </c>
      <c r="C5501" s="61">
        <v>2180.0</v>
      </c>
      <c r="D5501" s="57" t="s">
        <v>377</v>
      </c>
      <c r="E5501" s="62" t="str">
        <f t="shared" si="1"/>
        <v>Control</v>
      </c>
      <c r="F5501" s="53" t="str">
        <f t="shared" si="2"/>
        <v>Beijing_1</v>
      </c>
      <c r="G5501" s="53">
        <f t="shared" si="3"/>
        <v>0.9505013434</v>
      </c>
    </row>
    <row r="5502">
      <c r="A5502" s="61">
        <v>1.519034215E9</v>
      </c>
      <c r="B5502" s="61">
        <v>1.0</v>
      </c>
      <c r="C5502" s="61">
        <v>1259.0</v>
      </c>
      <c r="D5502" s="57" t="s">
        <v>377</v>
      </c>
      <c r="E5502" s="62" t="str">
        <f t="shared" si="1"/>
        <v>Control</v>
      </c>
      <c r="F5502" s="53" t="str">
        <f t="shared" si="2"/>
        <v>Beijing_1</v>
      </c>
      <c r="G5502" s="53">
        <f t="shared" si="3"/>
        <v>0.1577574039</v>
      </c>
    </row>
    <row r="5503">
      <c r="A5503" s="61">
        <v>1.518379693E9</v>
      </c>
      <c r="B5503" s="61">
        <v>1.0</v>
      </c>
      <c r="C5503" s="61">
        <v>3635.0</v>
      </c>
      <c r="D5503" s="57" t="s">
        <v>377</v>
      </c>
      <c r="E5503" s="62" t="str">
        <f t="shared" si="1"/>
        <v>Control</v>
      </c>
      <c r="F5503" s="53" t="str">
        <f t="shared" si="2"/>
        <v>Beijing_1</v>
      </c>
      <c r="G5503" s="53">
        <f t="shared" si="3"/>
        <v>0.2903643692</v>
      </c>
    </row>
    <row r="5504">
      <c r="A5504" s="61">
        <v>1.517557907E9</v>
      </c>
      <c r="B5504" s="61">
        <v>1.0</v>
      </c>
      <c r="C5504" s="61">
        <v>3700.0</v>
      </c>
      <c r="D5504" s="57" t="s">
        <v>377</v>
      </c>
      <c r="E5504" s="62" t="str">
        <f t="shared" si="1"/>
        <v>Control</v>
      </c>
      <c r="F5504" s="53" t="str">
        <f t="shared" si="2"/>
        <v>Beijing_1</v>
      </c>
      <c r="G5504" s="53">
        <f t="shared" si="3"/>
        <v>0.2239550904</v>
      </c>
    </row>
    <row r="5505">
      <c r="A5505" s="61">
        <v>1.518390459E9</v>
      </c>
      <c r="B5505" s="61">
        <v>1.0</v>
      </c>
      <c r="C5505" s="61">
        <v>314.0</v>
      </c>
      <c r="D5505" s="57" t="s">
        <v>377</v>
      </c>
      <c r="E5505" s="62" t="str">
        <f t="shared" si="1"/>
        <v>Control</v>
      </c>
      <c r="F5505" s="53" t="str">
        <f t="shared" si="2"/>
        <v>Beijing_1</v>
      </c>
      <c r="G5505" s="53">
        <f t="shared" si="3"/>
        <v>0.3318589263</v>
      </c>
    </row>
    <row r="5506">
      <c r="A5506" s="61">
        <v>1.516876526E9</v>
      </c>
      <c r="B5506" s="61">
        <v>1.0</v>
      </c>
      <c r="C5506" s="61">
        <v>1277.0</v>
      </c>
      <c r="D5506" s="57" t="s">
        <v>377</v>
      </c>
      <c r="E5506" s="62" t="str">
        <f t="shared" si="1"/>
        <v>Control</v>
      </c>
      <c r="F5506" s="53" t="str">
        <f t="shared" si="2"/>
        <v>Beijing_1</v>
      </c>
      <c r="G5506" s="53">
        <f t="shared" si="3"/>
        <v>0.884727155</v>
      </c>
    </row>
    <row r="5507">
      <c r="A5507" s="61">
        <v>1.515513676E9</v>
      </c>
      <c r="B5507" s="61">
        <v>1.0</v>
      </c>
      <c r="C5507" s="61">
        <v>4375.0</v>
      </c>
      <c r="D5507" s="57" t="s">
        <v>377</v>
      </c>
      <c r="E5507" s="62" t="str">
        <f t="shared" si="1"/>
        <v>Control</v>
      </c>
      <c r="F5507" s="53" t="str">
        <f t="shared" si="2"/>
        <v>Beijing_1</v>
      </c>
      <c r="G5507" s="53">
        <f t="shared" si="3"/>
        <v>0.2896312923</v>
      </c>
    </row>
    <row r="5508">
      <c r="A5508" s="61">
        <v>1.516785867E9</v>
      </c>
      <c r="B5508" s="61">
        <v>1.0</v>
      </c>
      <c r="C5508" s="61">
        <v>943.0</v>
      </c>
      <c r="D5508" s="57" t="s">
        <v>377</v>
      </c>
      <c r="E5508" s="62" t="str">
        <f t="shared" si="1"/>
        <v>Control</v>
      </c>
      <c r="F5508" s="53" t="str">
        <f t="shared" si="2"/>
        <v>Beijing_1</v>
      </c>
      <c r="G5508" s="53">
        <f t="shared" si="3"/>
        <v>0.192328651</v>
      </c>
    </row>
    <row r="5509">
      <c r="A5509" s="61">
        <v>1.512351676E9</v>
      </c>
      <c r="B5509" s="61">
        <v>1.0</v>
      </c>
      <c r="C5509" s="61">
        <v>4476.0</v>
      </c>
      <c r="D5509" s="57" t="s">
        <v>377</v>
      </c>
      <c r="E5509" s="62" t="str">
        <f t="shared" si="1"/>
        <v>Control</v>
      </c>
      <c r="F5509" s="53" t="str">
        <f t="shared" si="2"/>
        <v>Beijing_1</v>
      </c>
      <c r="G5509" s="53">
        <f t="shared" si="3"/>
        <v>0.7550822031</v>
      </c>
    </row>
    <row r="5510">
      <c r="A5510" s="61">
        <v>1.512565606E9</v>
      </c>
      <c r="B5510" s="61">
        <v>1.0</v>
      </c>
      <c r="C5510" s="61">
        <v>2241.0</v>
      </c>
      <c r="D5510" s="57" t="s">
        <v>377</v>
      </c>
      <c r="E5510" s="62" t="str">
        <f t="shared" si="1"/>
        <v>Control</v>
      </c>
      <c r="F5510" s="53" t="str">
        <f t="shared" si="2"/>
        <v>Beijing_1</v>
      </c>
      <c r="G5510" s="53">
        <f t="shared" si="3"/>
        <v>0.2593567186</v>
      </c>
    </row>
    <row r="5511">
      <c r="A5511" s="61">
        <v>1.513073055E9</v>
      </c>
      <c r="B5511" s="61">
        <v>1.0</v>
      </c>
      <c r="C5511" s="61">
        <v>428.0</v>
      </c>
      <c r="D5511" s="57" t="s">
        <v>377</v>
      </c>
      <c r="E5511" s="62" t="str">
        <f t="shared" si="1"/>
        <v>Control</v>
      </c>
      <c r="F5511" s="53" t="str">
        <f t="shared" si="2"/>
        <v>Beijing_1</v>
      </c>
      <c r="G5511" s="53">
        <f t="shared" si="3"/>
        <v>0.8313282175</v>
      </c>
    </row>
    <row r="5512">
      <c r="A5512" s="61">
        <v>1.515598224E9</v>
      </c>
      <c r="B5512" s="61">
        <v>1.0</v>
      </c>
      <c r="C5512" s="61">
        <v>3558.0</v>
      </c>
      <c r="D5512" s="57" t="s">
        <v>377</v>
      </c>
      <c r="E5512" s="62" t="str">
        <f t="shared" si="1"/>
        <v>Control</v>
      </c>
      <c r="F5512" s="53" t="str">
        <f t="shared" si="2"/>
        <v>Beijing_1</v>
      </c>
      <c r="G5512" s="53">
        <f t="shared" si="3"/>
        <v>0.6163916502</v>
      </c>
    </row>
    <row r="5513">
      <c r="A5513" s="61">
        <v>1.514979834E9</v>
      </c>
      <c r="B5513" s="61">
        <v>1.0</v>
      </c>
      <c r="C5513" s="61">
        <v>3437.0</v>
      </c>
      <c r="D5513" s="57" t="s">
        <v>377</v>
      </c>
      <c r="E5513" s="62" t="str">
        <f t="shared" si="1"/>
        <v>Control</v>
      </c>
      <c r="F5513" s="53" t="str">
        <f t="shared" si="2"/>
        <v>Beijing_1</v>
      </c>
      <c r="G5513" s="53">
        <f t="shared" si="3"/>
        <v>0.2292295542</v>
      </c>
    </row>
    <row r="5514">
      <c r="A5514" s="61">
        <v>1.517909818E9</v>
      </c>
      <c r="B5514" s="61">
        <v>1.0</v>
      </c>
      <c r="C5514" s="61">
        <v>4383.0</v>
      </c>
      <c r="D5514" s="57" t="s">
        <v>377</v>
      </c>
      <c r="E5514" s="62" t="str">
        <f t="shared" si="1"/>
        <v>Control</v>
      </c>
      <c r="F5514" s="53" t="str">
        <f t="shared" si="2"/>
        <v>Beijing_1</v>
      </c>
      <c r="G5514" s="53">
        <f t="shared" si="3"/>
        <v>0.28013237</v>
      </c>
    </row>
    <row r="5515">
      <c r="A5515" s="61">
        <v>1.516200188E9</v>
      </c>
      <c r="B5515" s="61">
        <v>1.0</v>
      </c>
      <c r="C5515" s="61">
        <v>148.0</v>
      </c>
      <c r="D5515" s="57" t="s">
        <v>377</v>
      </c>
      <c r="E5515" s="62" t="str">
        <f t="shared" si="1"/>
        <v>Control</v>
      </c>
      <c r="F5515" s="53" t="str">
        <f t="shared" si="2"/>
        <v>Beijing_1</v>
      </c>
      <c r="G5515" s="53">
        <f t="shared" si="3"/>
        <v>0.04930432825</v>
      </c>
    </row>
    <row r="5516">
      <c r="A5516" s="61">
        <v>1.514668576E9</v>
      </c>
      <c r="B5516" s="61">
        <v>1.0</v>
      </c>
      <c r="C5516" s="61">
        <v>480.0</v>
      </c>
      <c r="D5516" s="57" t="s">
        <v>377</v>
      </c>
      <c r="E5516" s="62" t="str">
        <f t="shared" si="1"/>
        <v>Control</v>
      </c>
      <c r="F5516" s="53" t="str">
        <f t="shared" si="2"/>
        <v>Beijing_1</v>
      </c>
      <c r="G5516" s="53">
        <f t="shared" si="3"/>
        <v>0.6783264967</v>
      </c>
    </row>
    <row r="5517">
      <c r="A5517" s="61">
        <v>1.515333183E9</v>
      </c>
      <c r="B5517" s="61">
        <v>1.0</v>
      </c>
      <c r="C5517" s="61">
        <v>685.0</v>
      </c>
      <c r="D5517" s="57" t="s">
        <v>377</v>
      </c>
      <c r="E5517" s="62" t="str">
        <f t="shared" si="1"/>
        <v>Control</v>
      </c>
      <c r="F5517" s="53" t="str">
        <f t="shared" si="2"/>
        <v>Beijing_1</v>
      </c>
      <c r="G5517" s="53">
        <f t="shared" si="3"/>
        <v>0.6405069249</v>
      </c>
    </row>
    <row r="5518">
      <c r="A5518" s="61">
        <v>1.519683975E9</v>
      </c>
      <c r="B5518" s="61">
        <v>1.0</v>
      </c>
      <c r="C5518" s="61">
        <v>5880.0</v>
      </c>
      <c r="D5518" s="57" t="s">
        <v>377</v>
      </c>
      <c r="E5518" s="62" t="str">
        <f t="shared" si="1"/>
        <v>Control</v>
      </c>
      <c r="F5518" s="53" t="str">
        <f t="shared" si="2"/>
        <v>Beijing_1</v>
      </c>
      <c r="G5518" s="53">
        <f t="shared" si="3"/>
        <v>0.885584709</v>
      </c>
    </row>
    <row r="5519">
      <c r="A5519" s="61">
        <v>1.514456979E9</v>
      </c>
      <c r="B5519" s="61">
        <v>1.0</v>
      </c>
      <c r="C5519" s="61">
        <v>2302.0</v>
      </c>
      <c r="D5519" s="57" t="s">
        <v>377</v>
      </c>
      <c r="E5519" s="62" t="str">
        <f t="shared" si="1"/>
        <v>Control</v>
      </c>
      <c r="F5519" s="53" t="str">
        <f t="shared" si="2"/>
        <v>Beijing_1</v>
      </c>
      <c r="G5519" s="53">
        <f t="shared" si="3"/>
        <v>0.1841294583</v>
      </c>
    </row>
    <row r="5520">
      <c r="A5520" s="61">
        <v>1.513209848E9</v>
      </c>
      <c r="B5520" s="61">
        <v>1.0</v>
      </c>
      <c r="C5520" s="61">
        <v>3019.0</v>
      </c>
      <c r="D5520" s="57" t="s">
        <v>377</v>
      </c>
      <c r="E5520" s="62" t="str">
        <f t="shared" si="1"/>
        <v>Control</v>
      </c>
      <c r="F5520" s="53" t="str">
        <f t="shared" si="2"/>
        <v>Beijing_1</v>
      </c>
      <c r="G5520" s="53">
        <f t="shared" si="3"/>
        <v>0.281383826</v>
      </c>
    </row>
    <row r="5521">
      <c r="A5521" s="61">
        <v>1.519537528E9</v>
      </c>
      <c r="B5521" s="61">
        <v>1.0</v>
      </c>
      <c r="C5521" s="61">
        <v>1117.0</v>
      </c>
      <c r="D5521" s="57" t="s">
        <v>377</v>
      </c>
      <c r="E5521" s="62" t="str">
        <f t="shared" si="1"/>
        <v>Control</v>
      </c>
      <c r="F5521" s="53" t="str">
        <f t="shared" si="2"/>
        <v>Beijing_1</v>
      </c>
      <c r="G5521" s="53">
        <f t="shared" si="3"/>
        <v>0.1293763711</v>
      </c>
    </row>
    <row r="5522">
      <c r="A5522" s="61">
        <v>1.516713373E9</v>
      </c>
      <c r="B5522" s="61">
        <v>1.0</v>
      </c>
      <c r="C5522" s="61">
        <v>2646.0</v>
      </c>
      <c r="D5522" s="57" t="s">
        <v>377</v>
      </c>
      <c r="E5522" s="62" t="str">
        <f t="shared" si="1"/>
        <v>Control</v>
      </c>
      <c r="F5522" s="53" t="str">
        <f t="shared" si="2"/>
        <v>Beijing_1</v>
      </c>
      <c r="G5522" s="53">
        <f t="shared" si="3"/>
        <v>0.3858997708</v>
      </c>
    </row>
    <row r="5523">
      <c r="A5523" s="61">
        <v>1.513399963E9</v>
      </c>
      <c r="B5523" s="61">
        <v>1.0</v>
      </c>
      <c r="C5523" s="61">
        <v>3674.0</v>
      </c>
      <c r="D5523" s="57" t="s">
        <v>377</v>
      </c>
      <c r="E5523" s="62" t="str">
        <f t="shared" si="1"/>
        <v>Control</v>
      </c>
      <c r="F5523" s="53" t="str">
        <f t="shared" si="2"/>
        <v>Beijing_1</v>
      </c>
      <c r="G5523" s="53">
        <f t="shared" si="3"/>
        <v>0.7644690425</v>
      </c>
    </row>
    <row r="5524">
      <c r="A5524" s="61">
        <v>1.519539714E9</v>
      </c>
      <c r="B5524" s="61">
        <v>1.0</v>
      </c>
      <c r="C5524" s="61">
        <v>1040.0</v>
      </c>
      <c r="D5524" s="57" t="s">
        <v>377</v>
      </c>
      <c r="E5524" s="62" t="str">
        <f t="shared" si="1"/>
        <v>Control</v>
      </c>
      <c r="F5524" s="53" t="str">
        <f t="shared" si="2"/>
        <v>Beijing_1</v>
      </c>
      <c r="G5524" s="53">
        <f t="shared" si="3"/>
        <v>0.8515904074</v>
      </c>
    </row>
    <row r="5525">
      <c r="A5525" s="61">
        <v>1.516750515E9</v>
      </c>
      <c r="B5525" s="61">
        <v>1.0</v>
      </c>
      <c r="C5525" s="61">
        <v>3054.0</v>
      </c>
      <c r="D5525" s="57" t="s">
        <v>377</v>
      </c>
      <c r="E5525" s="62" t="str">
        <f t="shared" si="1"/>
        <v>Control</v>
      </c>
      <c r="F5525" s="53" t="str">
        <f t="shared" si="2"/>
        <v>Beijing_1</v>
      </c>
      <c r="G5525" s="53">
        <f t="shared" si="3"/>
        <v>0.5795923718</v>
      </c>
    </row>
    <row r="5526">
      <c r="A5526" s="61">
        <v>1.517830098E9</v>
      </c>
      <c r="B5526" s="61">
        <v>1.0</v>
      </c>
      <c r="C5526" s="61">
        <v>164.0</v>
      </c>
      <c r="D5526" s="57" t="s">
        <v>377</v>
      </c>
      <c r="E5526" s="62" t="str">
        <f t="shared" si="1"/>
        <v>Control</v>
      </c>
      <c r="F5526" s="53" t="str">
        <f t="shared" si="2"/>
        <v>Beijing_1</v>
      </c>
      <c r="G5526" s="53">
        <f t="shared" si="3"/>
        <v>0.1826134894</v>
      </c>
    </row>
    <row r="5527">
      <c r="A5527" s="61">
        <v>1.514786024E9</v>
      </c>
      <c r="B5527" s="61">
        <v>1.0</v>
      </c>
      <c r="C5527" s="61">
        <v>14.0</v>
      </c>
      <c r="D5527" s="57" t="s">
        <v>377</v>
      </c>
      <c r="E5527" s="62" t="str">
        <f t="shared" si="1"/>
        <v>Control</v>
      </c>
      <c r="F5527" s="53" t="str">
        <f t="shared" si="2"/>
        <v>Beijing_1</v>
      </c>
      <c r="G5527" s="53">
        <f t="shared" si="3"/>
        <v>0.529857865</v>
      </c>
    </row>
    <row r="5528">
      <c r="A5528" s="61">
        <v>1.517547233E9</v>
      </c>
      <c r="B5528" s="61">
        <v>1.0</v>
      </c>
      <c r="C5528" s="61">
        <v>2260.0</v>
      </c>
      <c r="D5528" s="57" t="s">
        <v>377</v>
      </c>
      <c r="E5528" s="62" t="str">
        <f t="shared" si="1"/>
        <v>Control</v>
      </c>
      <c r="F5528" s="53" t="str">
        <f t="shared" si="2"/>
        <v>Beijing_1</v>
      </c>
      <c r="G5528" s="53">
        <f t="shared" si="3"/>
        <v>0.9672892543</v>
      </c>
    </row>
    <row r="5529">
      <c r="A5529" s="61">
        <v>1.511543487E9</v>
      </c>
      <c r="B5529" s="61">
        <v>1.0</v>
      </c>
      <c r="C5529" s="61">
        <v>4370.0</v>
      </c>
      <c r="D5529" s="57" t="s">
        <v>377</v>
      </c>
      <c r="E5529" s="62" t="str">
        <f t="shared" si="1"/>
        <v>Control</v>
      </c>
      <c r="F5529" s="53" t="str">
        <f t="shared" si="2"/>
        <v>Beijing_1</v>
      </c>
      <c r="G5529" s="53">
        <f t="shared" si="3"/>
        <v>0.2801100335</v>
      </c>
    </row>
    <row r="5530">
      <c r="A5530" s="61">
        <v>1.512394539E9</v>
      </c>
      <c r="B5530" s="61">
        <v>1.0</v>
      </c>
      <c r="C5530" s="61">
        <v>2949.0</v>
      </c>
      <c r="D5530" s="57" t="s">
        <v>377</v>
      </c>
      <c r="E5530" s="62" t="str">
        <f t="shared" si="1"/>
        <v>Control</v>
      </c>
      <c r="F5530" s="53" t="str">
        <f t="shared" si="2"/>
        <v>Beijing_1</v>
      </c>
      <c r="G5530" s="53">
        <f t="shared" si="3"/>
        <v>0.1910922249</v>
      </c>
    </row>
    <row r="5531">
      <c r="A5531" s="61">
        <v>1.513198098E9</v>
      </c>
      <c r="B5531" s="61">
        <v>1.0</v>
      </c>
      <c r="C5531" s="61">
        <v>1933.0</v>
      </c>
      <c r="D5531" s="57" t="s">
        <v>377</v>
      </c>
      <c r="E5531" s="62" t="str">
        <f t="shared" si="1"/>
        <v>Control</v>
      </c>
      <c r="F5531" s="53" t="str">
        <f t="shared" si="2"/>
        <v>Beijing_1</v>
      </c>
      <c r="G5531" s="53">
        <f t="shared" si="3"/>
        <v>0.2793513246</v>
      </c>
    </row>
    <row r="5532">
      <c r="A5532" s="61">
        <v>1.519098199E9</v>
      </c>
      <c r="B5532" s="61">
        <v>1.0</v>
      </c>
      <c r="C5532" s="61">
        <v>2334.0</v>
      </c>
      <c r="D5532" s="57" t="s">
        <v>377</v>
      </c>
      <c r="E5532" s="62" t="str">
        <f t="shared" si="1"/>
        <v>Control</v>
      </c>
      <c r="F5532" s="53" t="str">
        <f t="shared" si="2"/>
        <v>Beijing_1</v>
      </c>
      <c r="G5532" s="53">
        <f t="shared" si="3"/>
        <v>0.4524067687</v>
      </c>
    </row>
    <row r="5533">
      <c r="A5533" s="61">
        <v>1.513426986E9</v>
      </c>
      <c r="B5533" s="61">
        <v>1.0</v>
      </c>
      <c r="C5533" s="61">
        <v>4534.0</v>
      </c>
      <c r="D5533" s="57" t="s">
        <v>377</v>
      </c>
      <c r="E5533" s="62" t="str">
        <f t="shared" si="1"/>
        <v>Control</v>
      </c>
      <c r="F5533" s="53" t="str">
        <f t="shared" si="2"/>
        <v>Beijing_1</v>
      </c>
      <c r="G5533" s="53">
        <f t="shared" si="3"/>
        <v>0.4194410917</v>
      </c>
    </row>
    <row r="5534">
      <c r="A5534" s="61">
        <v>1.511347088E9</v>
      </c>
      <c r="B5534" s="61">
        <v>1.0</v>
      </c>
      <c r="C5534" s="61">
        <v>653.0</v>
      </c>
      <c r="D5534" s="57" t="s">
        <v>377</v>
      </c>
      <c r="E5534" s="62" t="str">
        <f t="shared" si="1"/>
        <v>Control</v>
      </c>
      <c r="F5534" s="53" t="str">
        <f t="shared" si="2"/>
        <v>Beijing_1</v>
      </c>
      <c r="G5534" s="53">
        <f t="shared" si="3"/>
        <v>0.736948802</v>
      </c>
    </row>
    <row r="5535">
      <c r="A5535" s="61">
        <v>1.513741153E9</v>
      </c>
      <c r="B5535" s="61">
        <v>1.0</v>
      </c>
      <c r="C5535" s="61">
        <v>3315.0</v>
      </c>
      <c r="D5535" s="57" t="s">
        <v>377</v>
      </c>
      <c r="E5535" s="62" t="str">
        <f t="shared" si="1"/>
        <v>Control</v>
      </c>
      <c r="F5535" s="53" t="str">
        <f t="shared" si="2"/>
        <v>Beijing_1</v>
      </c>
      <c r="G5535" s="53">
        <f t="shared" si="3"/>
        <v>0.7572909487</v>
      </c>
    </row>
    <row r="5536">
      <c r="A5536" s="61">
        <v>1.513474995E9</v>
      </c>
      <c r="B5536" s="61">
        <v>1.0</v>
      </c>
      <c r="C5536" s="61">
        <v>2252.0</v>
      </c>
      <c r="D5536" s="57" t="s">
        <v>377</v>
      </c>
      <c r="E5536" s="62" t="str">
        <f t="shared" si="1"/>
        <v>Control</v>
      </c>
      <c r="F5536" s="53" t="str">
        <f t="shared" si="2"/>
        <v>Beijing_1</v>
      </c>
      <c r="G5536" s="53">
        <f t="shared" si="3"/>
        <v>0.3789118395</v>
      </c>
    </row>
    <row r="5537">
      <c r="A5537" s="61">
        <v>1.519075744E9</v>
      </c>
      <c r="B5537" s="61">
        <v>1.0</v>
      </c>
      <c r="C5537" s="61">
        <v>114.0</v>
      </c>
      <c r="D5537" s="57" t="s">
        <v>377</v>
      </c>
      <c r="E5537" s="62" t="str">
        <f t="shared" si="1"/>
        <v>Control</v>
      </c>
      <c r="F5537" s="53" t="str">
        <f t="shared" si="2"/>
        <v>Beijing_1</v>
      </c>
      <c r="G5537" s="53">
        <f t="shared" si="3"/>
        <v>0.5769172414</v>
      </c>
    </row>
    <row r="5538">
      <c r="A5538" s="61">
        <v>1.512710655E9</v>
      </c>
      <c r="B5538" s="61">
        <v>1.0</v>
      </c>
      <c r="C5538" s="61">
        <v>4062.0</v>
      </c>
      <c r="D5538" s="57" t="s">
        <v>377</v>
      </c>
      <c r="E5538" s="62" t="str">
        <f t="shared" si="1"/>
        <v>Control</v>
      </c>
      <c r="F5538" s="53" t="str">
        <f t="shared" si="2"/>
        <v>Beijing_1</v>
      </c>
      <c r="G5538" s="53">
        <f t="shared" si="3"/>
        <v>0.2102373171</v>
      </c>
    </row>
    <row r="5539">
      <c r="A5539" s="61">
        <v>1.518439034E9</v>
      </c>
      <c r="B5539" s="61">
        <v>1.0</v>
      </c>
      <c r="C5539" s="61">
        <v>2094.0</v>
      </c>
      <c r="D5539" s="57" t="s">
        <v>377</v>
      </c>
      <c r="E5539" s="62" t="str">
        <f t="shared" si="1"/>
        <v>Control</v>
      </c>
      <c r="F5539" s="53" t="str">
        <f t="shared" si="2"/>
        <v>Beijing_1</v>
      </c>
      <c r="G5539" s="53">
        <f t="shared" si="3"/>
        <v>0.02042836946</v>
      </c>
    </row>
    <row r="5540">
      <c r="A5540" s="61">
        <v>1.515657188E9</v>
      </c>
      <c r="B5540" s="61">
        <v>1.0</v>
      </c>
      <c r="C5540" s="61">
        <v>1519.0</v>
      </c>
      <c r="D5540" s="57" t="s">
        <v>377</v>
      </c>
      <c r="E5540" s="62" t="str">
        <f t="shared" si="1"/>
        <v>Control</v>
      </c>
      <c r="F5540" s="53" t="str">
        <f t="shared" si="2"/>
        <v>Beijing_1</v>
      </c>
      <c r="G5540" s="53">
        <f t="shared" si="3"/>
        <v>0.8897526471</v>
      </c>
    </row>
    <row r="5541">
      <c r="A5541" s="61">
        <v>1.516648998E9</v>
      </c>
      <c r="B5541" s="61">
        <v>1.0</v>
      </c>
      <c r="C5541" s="61">
        <v>1632.0</v>
      </c>
      <c r="D5541" s="57" t="s">
        <v>377</v>
      </c>
      <c r="E5541" s="62" t="str">
        <f t="shared" si="1"/>
        <v>Control</v>
      </c>
      <c r="F5541" s="53" t="str">
        <f t="shared" si="2"/>
        <v>Beijing_1</v>
      </c>
      <c r="G5541" s="53">
        <f t="shared" si="3"/>
        <v>0.7864526657</v>
      </c>
    </row>
    <row r="5542">
      <c r="A5542" s="61">
        <v>1.512516366E9</v>
      </c>
      <c r="B5542" s="61">
        <v>1.0</v>
      </c>
      <c r="C5542" s="61">
        <v>1422.0</v>
      </c>
      <c r="D5542" s="57" t="s">
        <v>377</v>
      </c>
      <c r="E5542" s="62" t="str">
        <f t="shared" si="1"/>
        <v>Control</v>
      </c>
      <c r="F5542" s="53" t="str">
        <f t="shared" si="2"/>
        <v>Beijing_1</v>
      </c>
      <c r="G5542" s="53">
        <f t="shared" si="3"/>
        <v>0.4302167533</v>
      </c>
    </row>
    <row r="5543">
      <c r="A5543" s="61">
        <v>1.516202663E9</v>
      </c>
      <c r="B5543" s="61">
        <v>1.0</v>
      </c>
      <c r="C5543" s="61">
        <v>1717.0</v>
      </c>
      <c r="D5543" s="57" t="s">
        <v>377</v>
      </c>
      <c r="E5543" s="62" t="str">
        <f t="shared" si="1"/>
        <v>Control</v>
      </c>
      <c r="F5543" s="53" t="str">
        <f t="shared" si="2"/>
        <v>Beijing_1</v>
      </c>
      <c r="G5543" s="53">
        <f t="shared" si="3"/>
        <v>0.4699100597</v>
      </c>
    </row>
    <row r="5544">
      <c r="A5544" s="61">
        <v>1.515096358E9</v>
      </c>
      <c r="B5544" s="61">
        <v>1.0</v>
      </c>
      <c r="C5544" s="61">
        <v>976.0</v>
      </c>
      <c r="D5544" s="57" t="s">
        <v>377</v>
      </c>
      <c r="E5544" s="62" t="str">
        <f t="shared" si="1"/>
        <v>Control</v>
      </c>
      <c r="F5544" s="53" t="str">
        <f t="shared" si="2"/>
        <v>Beijing_1</v>
      </c>
      <c r="G5544" s="53">
        <f t="shared" si="3"/>
        <v>0.8756264218</v>
      </c>
    </row>
    <row r="5545">
      <c r="A5545" s="61">
        <v>1.516593568E9</v>
      </c>
      <c r="B5545" s="61">
        <v>1.0</v>
      </c>
      <c r="C5545" s="61">
        <v>1858.0</v>
      </c>
      <c r="D5545" s="57" t="s">
        <v>377</v>
      </c>
      <c r="E5545" s="62" t="str">
        <f t="shared" si="1"/>
        <v>Control</v>
      </c>
      <c r="F5545" s="53" t="str">
        <f t="shared" si="2"/>
        <v>Beijing_1</v>
      </c>
      <c r="G5545" s="53">
        <f t="shared" si="3"/>
        <v>0.06578076295</v>
      </c>
    </row>
    <row r="5546">
      <c r="A5546" s="61">
        <v>1.516167078E9</v>
      </c>
      <c r="B5546" s="61">
        <v>1.0</v>
      </c>
      <c r="C5546" s="61">
        <v>657.0</v>
      </c>
      <c r="D5546" s="57" t="s">
        <v>377</v>
      </c>
      <c r="E5546" s="62" t="str">
        <f t="shared" si="1"/>
        <v>Control</v>
      </c>
      <c r="F5546" s="53" t="str">
        <f t="shared" si="2"/>
        <v>Beijing_1</v>
      </c>
      <c r="G5546" s="53">
        <f t="shared" si="3"/>
        <v>0.4986672256</v>
      </c>
    </row>
    <row r="5547">
      <c r="A5547" s="61">
        <v>1.513584943E9</v>
      </c>
      <c r="B5547" s="61">
        <v>1.0</v>
      </c>
      <c r="C5547" s="61">
        <v>2184.0</v>
      </c>
      <c r="D5547" s="57" t="s">
        <v>377</v>
      </c>
      <c r="E5547" s="62" t="str">
        <f t="shared" si="1"/>
        <v>Control</v>
      </c>
      <c r="F5547" s="53" t="str">
        <f t="shared" si="2"/>
        <v>Beijing_1</v>
      </c>
      <c r="G5547" s="53">
        <f t="shared" si="3"/>
        <v>0.8771327308</v>
      </c>
    </row>
    <row r="5548">
      <c r="A5548" s="61">
        <v>1.515423883E9</v>
      </c>
      <c r="B5548" s="61">
        <v>1.0</v>
      </c>
      <c r="C5548" s="61">
        <v>3214.0</v>
      </c>
      <c r="D5548" s="57" t="s">
        <v>377</v>
      </c>
      <c r="E5548" s="62" t="str">
        <f t="shared" si="1"/>
        <v>Control</v>
      </c>
      <c r="F5548" s="53" t="str">
        <f t="shared" si="2"/>
        <v>Beijing_1</v>
      </c>
      <c r="G5548" s="53">
        <f t="shared" si="3"/>
        <v>0.3172586717</v>
      </c>
    </row>
    <row r="5549">
      <c r="A5549" s="61">
        <v>1.513774479E9</v>
      </c>
      <c r="B5549" s="61">
        <v>1.0</v>
      </c>
      <c r="C5549" s="61">
        <v>2116.0</v>
      </c>
      <c r="D5549" s="57" t="s">
        <v>377</v>
      </c>
      <c r="E5549" s="62" t="str">
        <f t="shared" si="1"/>
        <v>Control</v>
      </c>
      <c r="F5549" s="53" t="str">
        <f t="shared" si="2"/>
        <v>Beijing_1</v>
      </c>
      <c r="G5549" s="53">
        <f t="shared" si="3"/>
        <v>0.5277727002</v>
      </c>
    </row>
    <row r="5550">
      <c r="A5550" s="61">
        <v>1.512547259E9</v>
      </c>
      <c r="B5550" s="61">
        <v>1.0</v>
      </c>
      <c r="C5550" s="61">
        <v>2171.0</v>
      </c>
      <c r="D5550" s="57" t="s">
        <v>377</v>
      </c>
      <c r="E5550" s="62" t="str">
        <f t="shared" si="1"/>
        <v>Control</v>
      </c>
      <c r="F5550" s="53" t="str">
        <f t="shared" si="2"/>
        <v>Beijing_1</v>
      </c>
      <c r="G5550" s="53">
        <f t="shared" si="3"/>
        <v>0.9011895775</v>
      </c>
    </row>
    <row r="5551">
      <c r="A5551" s="61">
        <v>1.515943914E9</v>
      </c>
      <c r="B5551" s="61">
        <v>1.0</v>
      </c>
      <c r="C5551" s="61">
        <v>456.0</v>
      </c>
      <c r="D5551" s="57" t="s">
        <v>377</v>
      </c>
      <c r="E5551" s="62" t="str">
        <f t="shared" si="1"/>
        <v>Control</v>
      </c>
      <c r="F5551" s="53" t="str">
        <f t="shared" si="2"/>
        <v>Beijing_1</v>
      </c>
      <c r="G5551" s="53">
        <f t="shared" si="3"/>
        <v>0.2842374204</v>
      </c>
    </row>
    <row r="5552">
      <c r="A5552" s="61">
        <v>1.516911915E9</v>
      </c>
      <c r="B5552" s="61">
        <v>1.0</v>
      </c>
      <c r="C5552" s="61">
        <v>2559.0</v>
      </c>
      <c r="D5552" s="57" t="s">
        <v>377</v>
      </c>
      <c r="E5552" s="62" t="str">
        <f t="shared" si="1"/>
        <v>Control</v>
      </c>
      <c r="F5552" s="53" t="str">
        <f t="shared" si="2"/>
        <v>Beijing_1</v>
      </c>
      <c r="G5552" s="53">
        <f t="shared" si="3"/>
        <v>0.539437797</v>
      </c>
    </row>
    <row r="5553">
      <c r="A5553" s="61">
        <v>1.514056348E9</v>
      </c>
      <c r="B5553" s="61">
        <v>1.0</v>
      </c>
      <c r="C5553" s="61">
        <v>4706.0</v>
      </c>
      <c r="D5553" s="57" t="s">
        <v>377</v>
      </c>
      <c r="E5553" s="62" t="str">
        <f t="shared" si="1"/>
        <v>Control</v>
      </c>
      <c r="F5553" s="53" t="str">
        <f t="shared" si="2"/>
        <v>Beijing_1</v>
      </c>
      <c r="G5553" s="53">
        <f t="shared" si="3"/>
        <v>0.3203280823</v>
      </c>
    </row>
    <row r="5554">
      <c r="A5554" s="61">
        <v>1.514639395E9</v>
      </c>
      <c r="B5554" s="61">
        <v>1.0</v>
      </c>
      <c r="C5554" s="61">
        <v>4522.0</v>
      </c>
      <c r="D5554" s="57" t="s">
        <v>377</v>
      </c>
      <c r="E5554" s="62" t="str">
        <f t="shared" si="1"/>
        <v>Control</v>
      </c>
      <c r="F5554" s="53" t="str">
        <f t="shared" si="2"/>
        <v>Beijing_1</v>
      </c>
      <c r="G5554" s="53">
        <f t="shared" si="3"/>
        <v>0.7536129257</v>
      </c>
    </row>
    <row r="5555">
      <c r="A5555" s="61">
        <v>1.512133825E9</v>
      </c>
      <c r="B5555" s="61">
        <v>1.0</v>
      </c>
      <c r="C5555" s="61">
        <v>1698.0</v>
      </c>
      <c r="D5555" s="57" t="s">
        <v>377</v>
      </c>
      <c r="E5555" s="62" t="str">
        <f t="shared" si="1"/>
        <v>Control</v>
      </c>
      <c r="F5555" s="53" t="str">
        <f t="shared" si="2"/>
        <v>Beijing_1</v>
      </c>
      <c r="G5555" s="53">
        <f t="shared" si="3"/>
        <v>0.6180176128</v>
      </c>
    </row>
    <row r="5556">
      <c r="A5556" s="61">
        <v>1.514896027E9</v>
      </c>
      <c r="B5556" s="61">
        <v>1.0</v>
      </c>
      <c r="C5556" s="61">
        <v>652.0</v>
      </c>
      <c r="D5556" s="57" t="s">
        <v>377</v>
      </c>
      <c r="E5556" s="62" t="str">
        <f t="shared" si="1"/>
        <v>Control</v>
      </c>
      <c r="F5556" s="53" t="str">
        <f t="shared" si="2"/>
        <v>Beijing_1</v>
      </c>
      <c r="G5556" s="53">
        <f t="shared" si="3"/>
        <v>0.7138719406</v>
      </c>
    </row>
    <row r="5557">
      <c r="A5557" s="61">
        <v>1.512791699E9</v>
      </c>
      <c r="B5557" s="61">
        <v>1.0</v>
      </c>
      <c r="C5557" s="61">
        <v>3435.0</v>
      </c>
      <c r="D5557" s="57" t="s">
        <v>377</v>
      </c>
      <c r="E5557" s="62" t="str">
        <f t="shared" si="1"/>
        <v>Control</v>
      </c>
      <c r="F5557" s="53" t="str">
        <f t="shared" si="2"/>
        <v>Beijing_1</v>
      </c>
      <c r="G5557" s="53">
        <f t="shared" si="3"/>
        <v>0.6774613951</v>
      </c>
    </row>
    <row r="5558">
      <c r="A5558" s="61">
        <v>1.519960519E9</v>
      </c>
      <c r="B5558" s="61">
        <v>1.0</v>
      </c>
      <c r="C5558" s="61">
        <v>2480.0</v>
      </c>
      <c r="D5558" s="57" t="s">
        <v>377</v>
      </c>
      <c r="E5558" s="62" t="str">
        <f t="shared" si="1"/>
        <v>Control</v>
      </c>
      <c r="F5558" s="53" t="str">
        <f t="shared" si="2"/>
        <v>Beijing_1</v>
      </c>
      <c r="G5558" s="53">
        <f t="shared" si="3"/>
        <v>0.3845812165</v>
      </c>
    </row>
    <row r="5559">
      <c r="A5559" s="61">
        <v>1.518728347E9</v>
      </c>
      <c r="B5559" s="61">
        <v>1.0</v>
      </c>
      <c r="C5559" s="61">
        <v>2182.0</v>
      </c>
      <c r="D5559" s="57" t="s">
        <v>377</v>
      </c>
      <c r="E5559" s="62" t="str">
        <f t="shared" si="1"/>
        <v>Control</v>
      </c>
      <c r="F5559" s="53" t="str">
        <f t="shared" si="2"/>
        <v>Beijing_1</v>
      </c>
      <c r="G5559" s="53">
        <f t="shared" si="3"/>
        <v>0.2202751195</v>
      </c>
    </row>
    <row r="5560">
      <c r="A5560" s="61">
        <v>1.514560074E9</v>
      </c>
      <c r="B5560" s="61">
        <v>1.0</v>
      </c>
      <c r="C5560" s="61">
        <v>2586.0</v>
      </c>
      <c r="D5560" s="57" t="s">
        <v>377</v>
      </c>
      <c r="E5560" s="62" t="str">
        <f t="shared" si="1"/>
        <v>Control</v>
      </c>
      <c r="F5560" s="53" t="str">
        <f t="shared" si="2"/>
        <v>Beijing_1</v>
      </c>
      <c r="G5560" s="53">
        <f t="shared" si="3"/>
        <v>0.6950050823</v>
      </c>
    </row>
    <row r="5561">
      <c r="A5561" s="61">
        <v>1.512977864E9</v>
      </c>
      <c r="B5561" s="61">
        <v>1.0</v>
      </c>
      <c r="C5561" s="61">
        <v>1955.0</v>
      </c>
      <c r="D5561" s="57" t="s">
        <v>377</v>
      </c>
      <c r="E5561" s="62" t="str">
        <f t="shared" si="1"/>
        <v>Control</v>
      </c>
      <c r="F5561" s="53" t="str">
        <f t="shared" si="2"/>
        <v>Beijing_1</v>
      </c>
      <c r="G5561" s="53">
        <f t="shared" si="3"/>
        <v>0.3065898915</v>
      </c>
    </row>
    <row r="5562">
      <c r="A5562" s="61">
        <v>1.512462694E9</v>
      </c>
      <c r="B5562" s="61">
        <v>1.0</v>
      </c>
      <c r="C5562" s="61">
        <v>5767.0</v>
      </c>
      <c r="D5562" s="57" t="s">
        <v>377</v>
      </c>
      <c r="E5562" s="62" t="str">
        <f t="shared" si="1"/>
        <v>Control</v>
      </c>
      <c r="F5562" s="53" t="str">
        <f t="shared" si="2"/>
        <v>Beijing_1</v>
      </c>
      <c r="G5562" s="53">
        <f t="shared" si="3"/>
        <v>0.8955841517</v>
      </c>
    </row>
    <row r="5563">
      <c r="A5563" s="61">
        <v>1.517019668E9</v>
      </c>
      <c r="B5563" s="61">
        <v>1.0</v>
      </c>
      <c r="C5563" s="61">
        <v>2105.0</v>
      </c>
      <c r="D5563" s="57" t="s">
        <v>377</v>
      </c>
      <c r="E5563" s="62" t="str">
        <f t="shared" si="1"/>
        <v>Control</v>
      </c>
      <c r="F5563" s="53" t="str">
        <f t="shared" si="2"/>
        <v>Beijing_1</v>
      </c>
      <c r="G5563" s="53">
        <f t="shared" si="3"/>
        <v>0.268164878</v>
      </c>
    </row>
    <row r="5564">
      <c r="A5564" s="61">
        <v>1.518240264E9</v>
      </c>
      <c r="B5564" s="61">
        <v>1.0</v>
      </c>
      <c r="C5564" s="61">
        <v>3269.0</v>
      </c>
      <c r="D5564" s="57" t="s">
        <v>377</v>
      </c>
      <c r="E5564" s="62" t="str">
        <f t="shared" si="1"/>
        <v>Control</v>
      </c>
      <c r="F5564" s="53" t="str">
        <f t="shared" si="2"/>
        <v>Beijing_1</v>
      </c>
      <c r="G5564" s="53">
        <f t="shared" si="3"/>
        <v>0.6762495594</v>
      </c>
    </row>
    <row r="5565">
      <c r="A5565" s="61">
        <v>1.512267808E9</v>
      </c>
      <c r="B5565" s="61">
        <v>1.0</v>
      </c>
      <c r="C5565" s="61">
        <v>3566.0</v>
      </c>
      <c r="D5565" s="57" t="s">
        <v>377</v>
      </c>
      <c r="E5565" s="62" t="str">
        <f t="shared" si="1"/>
        <v>Control</v>
      </c>
      <c r="F5565" s="53" t="str">
        <f t="shared" si="2"/>
        <v>Beijing_1</v>
      </c>
      <c r="G5565" s="53">
        <f t="shared" si="3"/>
        <v>0.1856623276</v>
      </c>
    </row>
    <row r="5566">
      <c r="A5566" s="61">
        <v>1.517256939E9</v>
      </c>
      <c r="B5566" s="61">
        <v>1.0</v>
      </c>
      <c r="C5566" s="61">
        <v>2928.0</v>
      </c>
      <c r="D5566" s="57" t="s">
        <v>377</v>
      </c>
      <c r="E5566" s="62" t="str">
        <f t="shared" si="1"/>
        <v>Control</v>
      </c>
      <c r="F5566" s="53" t="str">
        <f t="shared" si="2"/>
        <v>Beijing_1</v>
      </c>
      <c r="G5566" s="53">
        <f t="shared" si="3"/>
        <v>0.9461442792</v>
      </c>
    </row>
    <row r="5567">
      <c r="A5567" s="61">
        <v>1.518871433E9</v>
      </c>
      <c r="B5567" s="61">
        <v>1.0</v>
      </c>
      <c r="C5567" s="61">
        <v>1928.0</v>
      </c>
      <c r="D5567" s="57" t="s">
        <v>377</v>
      </c>
      <c r="E5567" s="62" t="str">
        <f t="shared" si="1"/>
        <v>Control</v>
      </c>
      <c r="F5567" s="53" t="str">
        <f t="shared" si="2"/>
        <v>Beijing_1</v>
      </c>
      <c r="G5567" s="53">
        <f t="shared" si="3"/>
        <v>0.2348275189</v>
      </c>
    </row>
    <row r="5568">
      <c r="A5568" s="61">
        <v>1.511992527E9</v>
      </c>
      <c r="B5568" s="61">
        <v>1.0</v>
      </c>
      <c r="C5568" s="61">
        <v>2785.0</v>
      </c>
      <c r="D5568" s="57" t="s">
        <v>377</v>
      </c>
      <c r="E5568" s="62" t="str">
        <f t="shared" si="1"/>
        <v>Control</v>
      </c>
      <c r="F5568" s="53" t="str">
        <f t="shared" si="2"/>
        <v>Beijing_1</v>
      </c>
      <c r="G5568" s="53">
        <f t="shared" si="3"/>
        <v>0.2136625483</v>
      </c>
    </row>
    <row r="5569">
      <c r="A5569" s="61">
        <v>1.514678203E9</v>
      </c>
      <c r="B5569" s="61">
        <v>1.0</v>
      </c>
      <c r="C5569" s="61">
        <v>399.0</v>
      </c>
      <c r="D5569" s="57" t="s">
        <v>377</v>
      </c>
      <c r="E5569" s="62" t="str">
        <f t="shared" si="1"/>
        <v>Control</v>
      </c>
      <c r="F5569" s="53" t="str">
        <f t="shared" si="2"/>
        <v>Beijing_1</v>
      </c>
      <c r="G5569" s="53">
        <f t="shared" si="3"/>
        <v>0.5986496907</v>
      </c>
    </row>
    <row r="5570">
      <c r="A5570" s="61">
        <v>1.517781949E9</v>
      </c>
      <c r="B5570" s="61">
        <v>1.0</v>
      </c>
      <c r="C5570" s="61">
        <v>2012.0</v>
      </c>
      <c r="D5570" s="57" t="s">
        <v>377</v>
      </c>
      <c r="E5570" s="62" t="str">
        <f t="shared" si="1"/>
        <v>Control</v>
      </c>
      <c r="F5570" s="53" t="str">
        <f t="shared" si="2"/>
        <v>Beijing_1</v>
      </c>
      <c r="G5570" s="53">
        <f t="shared" si="3"/>
        <v>0.7745661008</v>
      </c>
    </row>
    <row r="5571">
      <c r="A5571" s="61">
        <v>1.513465708E9</v>
      </c>
      <c r="B5571" s="61">
        <v>1.0</v>
      </c>
      <c r="C5571" s="61">
        <v>3530.0</v>
      </c>
      <c r="D5571" s="57" t="s">
        <v>377</v>
      </c>
      <c r="E5571" s="62" t="str">
        <f t="shared" si="1"/>
        <v>Control</v>
      </c>
      <c r="F5571" s="53" t="str">
        <f t="shared" si="2"/>
        <v>Beijing_1</v>
      </c>
      <c r="G5571" s="53">
        <f t="shared" si="3"/>
        <v>0.1236170909</v>
      </c>
    </row>
    <row r="5572">
      <c r="A5572" s="61">
        <v>1.511369137E9</v>
      </c>
      <c r="B5572" s="61">
        <v>1.0</v>
      </c>
      <c r="C5572" s="61">
        <v>1915.0</v>
      </c>
      <c r="D5572" s="57" t="s">
        <v>377</v>
      </c>
      <c r="E5572" s="62" t="str">
        <f t="shared" si="1"/>
        <v>Control</v>
      </c>
      <c r="F5572" s="53" t="str">
        <f t="shared" si="2"/>
        <v>Beijing_1</v>
      </c>
      <c r="G5572" s="53">
        <f t="shared" si="3"/>
        <v>0.8799146357</v>
      </c>
    </row>
    <row r="5573">
      <c r="A5573" s="61">
        <v>1.519187616E9</v>
      </c>
      <c r="B5573" s="61">
        <v>1.0</v>
      </c>
      <c r="C5573" s="61">
        <v>2216.0</v>
      </c>
      <c r="D5573" s="57" t="s">
        <v>377</v>
      </c>
      <c r="E5573" s="62" t="str">
        <f t="shared" si="1"/>
        <v>Control</v>
      </c>
      <c r="F5573" s="53" t="str">
        <f t="shared" si="2"/>
        <v>Beijing_1</v>
      </c>
      <c r="G5573" s="53">
        <f t="shared" si="3"/>
        <v>0.8990531196</v>
      </c>
    </row>
    <row r="5574">
      <c r="A5574" s="61">
        <v>1.513607857E9</v>
      </c>
      <c r="B5574" s="61">
        <v>1.0</v>
      </c>
      <c r="C5574" s="61">
        <v>100.0</v>
      </c>
      <c r="D5574" s="57" t="s">
        <v>377</v>
      </c>
      <c r="E5574" s="62" t="str">
        <f t="shared" si="1"/>
        <v>Control</v>
      </c>
      <c r="F5574" s="53" t="str">
        <f t="shared" si="2"/>
        <v>Beijing_1</v>
      </c>
      <c r="G5574" s="53">
        <f t="shared" si="3"/>
        <v>0.3835995324</v>
      </c>
    </row>
    <row r="5575">
      <c r="A5575" s="61">
        <v>1.516752919E9</v>
      </c>
      <c r="B5575" s="61">
        <v>1.0</v>
      </c>
      <c r="C5575" s="61">
        <v>749.0</v>
      </c>
      <c r="D5575" s="57" t="s">
        <v>377</v>
      </c>
      <c r="E5575" s="62" t="str">
        <f t="shared" si="1"/>
        <v>Control</v>
      </c>
      <c r="F5575" s="53" t="str">
        <f t="shared" si="2"/>
        <v>Beijing_1</v>
      </c>
      <c r="G5575" s="53">
        <f t="shared" si="3"/>
        <v>0.1984880533</v>
      </c>
    </row>
    <row r="5576">
      <c r="A5576" s="61">
        <v>1.517100746E9</v>
      </c>
      <c r="B5576" s="61">
        <v>1.0</v>
      </c>
      <c r="C5576" s="61">
        <v>2318.0</v>
      </c>
      <c r="D5576" s="57" t="s">
        <v>377</v>
      </c>
      <c r="E5576" s="62" t="str">
        <f t="shared" si="1"/>
        <v>Control</v>
      </c>
      <c r="F5576" s="53" t="str">
        <f t="shared" si="2"/>
        <v>Beijing_1</v>
      </c>
      <c r="G5576" s="53">
        <f t="shared" si="3"/>
        <v>0.1834683508</v>
      </c>
    </row>
    <row r="5577">
      <c r="A5577" s="61">
        <v>1.518238288E9</v>
      </c>
      <c r="B5577" s="61">
        <v>1.0</v>
      </c>
      <c r="C5577" s="61">
        <v>4096.0</v>
      </c>
      <c r="D5577" s="57" t="s">
        <v>377</v>
      </c>
      <c r="E5577" s="62" t="str">
        <f t="shared" si="1"/>
        <v>Control</v>
      </c>
      <c r="F5577" s="53" t="str">
        <f t="shared" si="2"/>
        <v>Beijing_1</v>
      </c>
      <c r="G5577" s="53">
        <f t="shared" si="3"/>
        <v>0.05846572292</v>
      </c>
    </row>
    <row r="5578">
      <c r="A5578" s="61">
        <v>1.513874209E9</v>
      </c>
      <c r="B5578" s="61">
        <v>1.0</v>
      </c>
      <c r="C5578" s="61">
        <v>2154.0</v>
      </c>
      <c r="D5578" s="57" t="s">
        <v>377</v>
      </c>
      <c r="E5578" s="62" t="str">
        <f t="shared" si="1"/>
        <v>Control</v>
      </c>
      <c r="F5578" s="53" t="str">
        <f t="shared" si="2"/>
        <v>Beijing_1</v>
      </c>
      <c r="G5578" s="53">
        <f t="shared" si="3"/>
        <v>0.8955644516</v>
      </c>
    </row>
    <row r="5579">
      <c r="A5579" s="61">
        <v>1.514538053E9</v>
      </c>
      <c r="B5579" s="61">
        <v>1.0</v>
      </c>
      <c r="C5579" s="61">
        <v>3107.0</v>
      </c>
      <c r="D5579" s="57" t="s">
        <v>377</v>
      </c>
      <c r="E5579" s="62" t="str">
        <f t="shared" si="1"/>
        <v>Control</v>
      </c>
      <c r="F5579" s="53" t="str">
        <f t="shared" si="2"/>
        <v>Beijing_1</v>
      </c>
      <c r="G5579" s="53">
        <f t="shared" si="3"/>
        <v>0.3286145342</v>
      </c>
    </row>
    <row r="5580">
      <c r="A5580" s="61">
        <v>1.517268718E9</v>
      </c>
      <c r="B5580" s="61">
        <v>1.0</v>
      </c>
      <c r="C5580" s="61">
        <v>647.0</v>
      </c>
      <c r="D5580" s="57" t="s">
        <v>377</v>
      </c>
      <c r="E5580" s="62" t="str">
        <f t="shared" si="1"/>
        <v>Control</v>
      </c>
      <c r="F5580" s="53" t="str">
        <f t="shared" si="2"/>
        <v>Beijing_1</v>
      </c>
      <c r="G5580" s="53">
        <f t="shared" si="3"/>
        <v>0.4162055682</v>
      </c>
    </row>
    <row r="5581">
      <c r="A5581" s="61">
        <v>1.519833723E9</v>
      </c>
      <c r="B5581" s="61">
        <v>1.0</v>
      </c>
      <c r="C5581" s="61">
        <v>1752.0</v>
      </c>
      <c r="D5581" s="57" t="s">
        <v>377</v>
      </c>
      <c r="E5581" s="62" t="str">
        <f t="shared" si="1"/>
        <v>Control</v>
      </c>
      <c r="F5581" s="53" t="str">
        <f t="shared" si="2"/>
        <v>Beijing_1</v>
      </c>
      <c r="G5581" s="53">
        <f t="shared" si="3"/>
        <v>0.5308590398</v>
      </c>
    </row>
    <row r="5582">
      <c r="A5582" s="61">
        <v>1.518179825E9</v>
      </c>
      <c r="B5582" s="61">
        <v>1.0</v>
      </c>
      <c r="C5582" s="61">
        <v>2025.0</v>
      </c>
      <c r="D5582" s="57" t="s">
        <v>377</v>
      </c>
      <c r="E5582" s="62" t="str">
        <f t="shared" si="1"/>
        <v>Control</v>
      </c>
      <c r="F5582" s="53" t="str">
        <f t="shared" si="2"/>
        <v>Beijing_1</v>
      </c>
      <c r="G5582" s="53">
        <f t="shared" si="3"/>
        <v>0.3129290335</v>
      </c>
    </row>
    <row r="5583">
      <c r="A5583" s="61">
        <v>1.513296244E9</v>
      </c>
      <c r="B5583" s="61">
        <v>1.0</v>
      </c>
      <c r="C5583" s="61">
        <v>271.0</v>
      </c>
      <c r="D5583" s="57" t="s">
        <v>377</v>
      </c>
      <c r="E5583" s="62" t="str">
        <f t="shared" si="1"/>
        <v>Control</v>
      </c>
      <c r="F5583" s="53" t="str">
        <f t="shared" si="2"/>
        <v>Beijing_1</v>
      </c>
      <c r="G5583" s="53">
        <f t="shared" si="3"/>
        <v>0.8670719394</v>
      </c>
    </row>
    <row r="5584">
      <c r="A5584" s="61">
        <v>1.516267303E9</v>
      </c>
      <c r="B5584" s="61">
        <v>1.0</v>
      </c>
      <c r="C5584" s="61">
        <v>4389.0</v>
      </c>
      <c r="D5584" s="57" t="s">
        <v>377</v>
      </c>
      <c r="E5584" s="62" t="str">
        <f t="shared" si="1"/>
        <v>Control</v>
      </c>
      <c r="F5584" s="53" t="str">
        <f t="shared" si="2"/>
        <v>Beijing_1</v>
      </c>
      <c r="G5584" s="53">
        <f t="shared" si="3"/>
        <v>0.7773122758</v>
      </c>
    </row>
    <row r="5585">
      <c r="A5585" s="61">
        <v>1.519784018E9</v>
      </c>
      <c r="B5585" s="61">
        <v>1.0</v>
      </c>
      <c r="C5585" s="61">
        <v>540.0</v>
      </c>
      <c r="D5585" s="57" t="s">
        <v>377</v>
      </c>
      <c r="E5585" s="62" t="str">
        <f t="shared" si="1"/>
        <v>Control</v>
      </c>
      <c r="F5585" s="53" t="str">
        <f t="shared" si="2"/>
        <v>Beijing_1</v>
      </c>
      <c r="G5585" s="53">
        <f t="shared" si="3"/>
        <v>0.3431466364</v>
      </c>
    </row>
    <row r="5586">
      <c r="A5586" s="61">
        <v>1.514960287E9</v>
      </c>
      <c r="B5586" s="61">
        <v>1.0</v>
      </c>
      <c r="C5586" s="61">
        <v>566.0</v>
      </c>
      <c r="D5586" s="57" t="s">
        <v>377</v>
      </c>
      <c r="E5586" s="62" t="str">
        <f t="shared" si="1"/>
        <v>Control</v>
      </c>
      <c r="F5586" s="53" t="str">
        <f t="shared" si="2"/>
        <v>Beijing_1</v>
      </c>
      <c r="G5586" s="53">
        <f t="shared" si="3"/>
        <v>0.3080295382</v>
      </c>
    </row>
    <row r="5587">
      <c r="A5587" s="61">
        <v>1.515866569E9</v>
      </c>
      <c r="B5587" s="61">
        <v>1.0</v>
      </c>
      <c r="C5587" s="61">
        <v>930.0</v>
      </c>
      <c r="D5587" s="57" t="s">
        <v>377</v>
      </c>
      <c r="E5587" s="62" t="str">
        <f t="shared" si="1"/>
        <v>Control</v>
      </c>
      <c r="F5587" s="53" t="str">
        <f t="shared" si="2"/>
        <v>Beijing_1</v>
      </c>
      <c r="G5587" s="53">
        <f t="shared" si="3"/>
        <v>0.1914188807</v>
      </c>
    </row>
    <row r="5588">
      <c r="A5588" s="61">
        <v>1.519085436E9</v>
      </c>
      <c r="B5588" s="61">
        <v>1.0</v>
      </c>
      <c r="C5588" s="61">
        <v>510.0</v>
      </c>
      <c r="D5588" s="57" t="s">
        <v>377</v>
      </c>
      <c r="E5588" s="62" t="str">
        <f t="shared" si="1"/>
        <v>Control</v>
      </c>
      <c r="F5588" s="53" t="str">
        <f t="shared" si="2"/>
        <v>Beijing_1</v>
      </c>
      <c r="G5588" s="53">
        <f t="shared" si="3"/>
        <v>0.4620501035</v>
      </c>
    </row>
    <row r="5589">
      <c r="A5589" s="61">
        <v>1.516048174E9</v>
      </c>
      <c r="B5589" s="61">
        <v>1.0</v>
      </c>
      <c r="C5589" s="61">
        <v>2984.0</v>
      </c>
      <c r="D5589" s="57" t="s">
        <v>377</v>
      </c>
      <c r="E5589" s="62" t="str">
        <f t="shared" si="1"/>
        <v>Control</v>
      </c>
      <c r="F5589" s="53" t="str">
        <f t="shared" si="2"/>
        <v>Beijing_1</v>
      </c>
      <c r="G5589" s="53">
        <f t="shared" si="3"/>
        <v>0.6087109193</v>
      </c>
    </row>
    <row r="5590">
      <c r="A5590" s="61">
        <v>1.512190798E9</v>
      </c>
      <c r="B5590" s="61">
        <v>1.0</v>
      </c>
      <c r="C5590" s="61">
        <v>257.0</v>
      </c>
      <c r="D5590" s="57" t="s">
        <v>377</v>
      </c>
      <c r="E5590" s="62" t="str">
        <f t="shared" si="1"/>
        <v>Control</v>
      </c>
      <c r="F5590" s="53" t="str">
        <f t="shared" si="2"/>
        <v>Beijing_1</v>
      </c>
      <c r="G5590" s="53">
        <f t="shared" si="3"/>
        <v>0.2095644362</v>
      </c>
    </row>
    <row r="5591">
      <c r="A5591" s="61">
        <v>1.519572463E9</v>
      </c>
      <c r="B5591" s="61">
        <v>1.0</v>
      </c>
      <c r="C5591" s="61">
        <v>2109.0</v>
      </c>
      <c r="D5591" s="57" t="s">
        <v>377</v>
      </c>
      <c r="E5591" s="62" t="str">
        <f t="shared" si="1"/>
        <v>Control</v>
      </c>
      <c r="F5591" s="53" t="str">
        <f t="shared" si="2"/>
        <v>Beijing_1</v>
      </c>
      <c r="G5591" s="53">
        <f t="shared" si="3"/>
        <v>0.6482759314</v>
      </c>
    </row>
    <row r="5592">
      <c r="A5592" s="61">
        <v>1.519973165E9</v>
      </c>
      <c r="B5592" s="61">
        <v>1.0</v>
      </c>
      <c r="C5592" s="61">
        <v>2068.0</v>
      </c>
      <c r="D5592" s="57" t="s">
        <v>377</v>
      </c>
      <c r="E5592" s="62" t="str">
        <f t="shared" si="1"/>
        <v>Control</v>
      </c>
      <c r="F5592" s="53" t="str">
        <f t="shared" si="2"/>
        <v>Beijing_1</v>
      </c>
      <c r="G5592" s="53">
        <f t="shared" si="3"/>
        <v>0.4011139386</v>
      </c>
    </row>
    <row r="5593">
      <c r="A5593" s="61">
        <v>1.515621886E9</v>
      </c>
      <c r="B5593" s="61">
        <v>1.0</v>
      </c>
      <c r="C5593" s="61">
        <v>914.0</v>
      </c>
      <c r="D5593" s="57" t="s">
        <v>377</v>
      </c>
      <c r="E5593" s="62" t="str">
        <f t="shared" si="1"/>
        <v>Control</v>
      </c>
      <c r="F5593" s="53" t="str">
        <f t="shared" si="2"/>
        <v>Beijing_1</v>
      </c>
      <c r="G5593" s="53">
        <f t="shared" si="3"/>
        <v>0.852961809</v>
      </c>
    </row>
    <row r="5594">
      <c r="A5594" s="61">
        <v>1.515515799E9</v>
      </c>
      <c r="B5594" s="61">
        <v>1.0</v>
      </c>
      <c r="C5594" s="61">
        <v>6.0</v>
      </c>
      <c r="D5594" s="57" t="s">
        <v>377</v>
      </c>
      <c r="E5594" s="62" t="str">
        <f t="shared" si="1"/>
        <v>Control</v>
      </c>
      <c r="F5594" s="53" t="str">
        <f t="shared" si="2"/>
        <v>Beijing_1</v>
      </c>
      <c r="G5594" s="53">
        <f t="shared" si="3"/>
        <v>0.05369152932</v>
      </c>
    </row>
    <row r="5595">
      <c r="A5595" s="61">
        <v>1.518997305E9</v>
      </c>
      <c r="B5595" s="61">
        <v>1.0</v>
      </c>
      <c r="C5595" s="61">
        <v>768.0</v>
      </c>
      <c r="D5595" s="57" t="s">
        <v>377</v>
      </c>
      <c r="E5595" s="62" t="str">
        <f t="shared" si="1"/>
        <v>Control</v>
      </c>
      <c r="F5595" s="53" t="str">
        <f t="shared" si="2"/>
        <v>Beijing_1</v>
      </c>
      <c r="G5595" s="53">
        <f t="shared" si="3"/>
        <v>0.6645042864</v>
      </c>
    </row>
    <row r="5596">
      <c r="A5596" s="61">
        <v>1.518752165E9</v>
      </c>
      <c r="B5596" s="61">
        <v>1.0</v>
      </c>
      <c r="C5596" s="61">
        <v>2082.0</v>
      </c>
      <c r="D5596" s="57" t="s">
        <v>377</v>
      </c>
      <c r="E5596" s="62" t="str">
        <f t="shared" si="1"/>
        <v>Control</v>
      </c>
      <c r="F5596" s="53" t="str">
        <f t="shared" si="2"/>
        <v>Beijing_1</v>
      </c>
      <c r="G5596" s="53">
        <f t="shared" si="3"/>
        <v>0.9895954242</v>
      </c>
    </row>
    <row r="5597">
      <c r="A5597" s="61">
        <v>1.514093763E9</v>
      </c>
      <c r="B5597" s="61">
        <v>1.0</v>
      </c>
      <c r="C5597" s="61">
        <v>94.0</v>
      </c>
      <c r="D5597" s="57" t="s">
        <v>377</v>
      </c>
      <c r="E5597" s="62" t="str">
        <f t="shared" si="1"/>
        <v>Control</v>
      </c>
      <c r="F5597" s="53" t="str">
        <f t="shared" si="2"/>
        <v>Beijing_1</v>
      </c>
      <c r="G5597" s="53">
        <f t="shared" si="3"/>
        <v>0.6386284067</v>
      </c>
    </row>
    <row r="5598">
      <c r="A5598" s="61">
        <v>1.514800697E9</v>
      </c>
      <c r="B5598" s="61">
        <v>1.0</v>
      </c>
      <c r="C5598" s="61">
        <v>4909.0</v>
      </c>
      <c r="D5598" s="57" t="s">
        <v>377</v>
      </c>
      <c r="E5598" s="62" t="str">
        <f t="shared" si="1"/>
        <v>Control</v>
      </c>
      <c r="F5598" s="53" t="str">
        <f t="shared" si="2"/>
        <v>Beijing_1</v>
      </c>
      <c r="G5598" s="53">
        <f t="shared" si="3"/>
        <v>0.4240015271</v>
      </c>
    </row>
    <row r="5599">
      <c r="A5599" s="61">
        <v>1.516456424E9</v>
      </c>
      <c r="B5599" s="61">
        <v>1.0</v>
      </c>
      <c r="C5599" s="61">
        <v>5286.0</v>
      </c>
      <c r="D5599" s="57" t="s">
        <v>377</v>
      </c>
      <c r="E5599" s="62" t="str">
        <f t="shared" si="1"/>
        <v>Control</v>
      </c>
      <c r="F5599" s="53" t="str">
        <f t="shared" si="2"/>
        <v>Beijing_1</v>
      </c>
      <c r="G5599" s="53">
        <f t="shared" si="3"/>
        <v>0.2143463791</v>
      </c>
    </row>
    <row r="5600">
      <c r="A5600" s="61">
        <v>1.512424545E9</v>
      </c>
      <c r="B5600" s="61">
        <v>1.0</v>
      </c>
      <c r="C5600" s="61">
        <v>2074.0</v>
      </c>
      <c r="D5600" s="57" t="s">
        <v>377</v>
      </c>
      <c r="E5600" s="62" t="str">
        <f t="shared" si="1"/>
        <v>Control</v>
      </c>
      <c r="F5600" s="53" t="str">
        <f t="shared" si="2"/>
        <v>Beijing_1</v>
      </c>
      <c r="G5600" s="53">
        <f t="shared" si="3"/>
        <v>0.4541424677</v>
      </c>
    </row>
    <row r="5601">
      <c r="A5601" s="61">
        <v>1.518887434E9</v>
      </c>
      <c r="B5601" s="61">
        <v>1.0</v>
      </c>
      <c r="C5601" s="61">
        <v>1459.0</v>
      </c>
      <c r="D5601" s="57" t="s">
        <v>377</v>
      </c>
      <c r="E5601" s="62" t="str">
        <f t="shared" si="1"/>
        <v>Control</v>
      </c>
      <c r="F5601" s="53" t="str">
        <f t="shared" si="2"/>
        <v>Beijing_1</v>
      </c>
      <c r="G5601" s="53">
        <f t="shared" si="3"/>
        <v>0.9833680635</v>
      </c>
    </row>
    <row r="5602">
      <c r="A5602" s="61">
        <v>1.513592227E9</v>
      </c>
      <c r="B5602" s="61">
        <v>1.0</v>
      </c>
      <c r="C5602" s="61">
        <v>993.0</v>
      </c>
      <c r="D5602" s="57" t="s">
        <v>377</v>
      </c>
      <c r="E5602" s="62" t="str">
        <f t="shared" si="1"/>
        <v>Control</v>
      </c>
      <c r="F5602" s="53" t="str">
        <f t="shared" si="2"/>
        <v>Beijing_1</v>
      </c>
      <c r="G5602" s="53">
        <f t="shared" si="3"/>
        <v>0.8173371338</v>
      </c>
    </row>
    <row r="5603">
      <c r="A5603" s="61">
        <v>1.514141614E9</v>
      </c>
      <c r="B5603" s="61">
        <v>1.0</v>
      </c>
      <c r="C5603" s="61">
        <v>2139.0</v>
      </c>
      <c r="D5603" s="57" t="s">
        <v>377</v>
      </c>
      <c r="E5603" s="62" t="str">
        <f t="shared" si="1"/>
        <v>Control</v>
      </c>
      <c r="F5603" s="53" t="str">
        <f t="shared" si="2"/>
        <v>Beijing_1</v>
      </c>
      <c r="G5603" s="53">
        <f t="shared" si="3"/>
        <v>0.6648976854</v>
      </c>
    </row>
    <row r="5604">
      <c r="A5604" s="61">
        <v>1.514981503E9</v>
      </c>
      <c r="B5604" s="61">
        <v>1.0</v>
      </c>
      <c r="C5604" s="61">
        <v>666.0</v>
      </c>
      <c r="D5604" s="57" t="s">
        <v>377</v>
      </c>
      <c r="E5604" s="62" t="str">
        <f t="shared" si="1"/>
        <v>Control</v>
      </c>
      <c r="F5604" s="53" t="str">
        <f t="shared" si="2"/>
        <v>Beijing_1</v>
      </c>
      <c r="G5604" s="53">
        <f t="shared" si="3"/>
        <v>0.4727252276</v>
      </c>
    </row>
    <row r="5605">
      <c r="A5605" s="61">
        <v>1.514616575E9</v>
      </c>
      <c r="B5605" s="61">
        <v>1.0</v>
      </c>
      <c r="C5605" s="61">
        <v>2972.0</v>
      </c>
      <c r="D5605" s="57" t="s">
        <v>377</v>
      </c>
      <c r="E5605" s="62" t="str">
        <f t="shared" si="1"/>
        <v>Control</v>
      </c>
      <c r="F5605" s="53" t="str">
        <f t="shared" si="2"/>
        <v>Beijing_1</v>
      </c>
      <c r="G5605" s="53">
        <f t="shared" si="3"/>
        <v>0.9734100839</v>
      </c>
    </row>
    <row r="5606">
      <c r="A5606" s="61">
        <v>1.514327078E9</v>
      </c>
      <c r="B5606" s="61">
        <v>1.0</v>
      </c>
      <c r="C5606" s="61">
        <v>680.0</v>
      </c>
      <c r="D5606" s="57" t="s">
        <v>377</v>
      </c>
      <c r="E5606" s="62" t="str">
        <f t="shared" si="1"/>
        <v>Control</v>
      </c>
      <c r="F5606" s="53" t="str">
        <f t="shared" si="2"/>
        <v>Beijing_1</v>
      </c>
      <c r="G5606" s="53">
        <f t="shared" si="3"/>
        <v>0.441372116</v>
      </c>
    </row>
    <row r="5607">
      <c r="A5607" s="61">
        <v>1.518935564E9</v>
      </c>
      <c r="B5607" s="61">
        <v>1.0</v>
      </c>
      <c r="C5607" s="61">
        <v>3925.0</v>
      </c>
      <c r="D5607" s="57" t="s">
        <v>377</v>
      </c>
      <c r="E5607" s="62" t="str">
        <f t="shared" si="1"/>
        <v>Control</v>
      </c>
      <c r="F5607" s="53" t="str">
        <f t="shared" si="2"/>
        <v>Beijing_1</v>
      </c>
      <c r="G5607" s="53">
        <f t="shared" si="3"/>
        <v>0.2615367928</v>
      </c>
    </row>
    <row r="5608">
      <c r="A5608" s="61">
        <v>1.518478236E9</v>
      </c>
      <c r="B5608" s="61">
        <v>1.0</v>
      </c>
      <c r="C5608" s="61">
        <v>1269.0</v>
      </c>
      <c r="D5608" s="57" t="s">
        <v>377</v>
      </c>
      <c r="E5608" s="62" t="str">
        <f t="shared" si="1"/>
        <v>Control</v>
      </c>
      <c r="F5608" s="53" t="str">
        <f t="shared" si="2"/>
        <v>Beijing_1</v>
      </c>
      <c r="G5608" s="53">
        <f t="shared" si="3"/>
        <v>0.2834890334</v>
      </c>
    </row>
    <row r="5609">
      <c r="A5609" s="61">
        <v>1.519767009E9</v>
      </c>
      <c r="B5609" s="61">
        <v>1.0</v>
      </c>
      <c r="C5609" s="61">
        <v>3942.0</v>
      </c>
      <c r="D5609" s="57" t="s">
        <v>377</v>
      </c>
      <c r="E5609" s="62" t="str">
        <f t="shared" si="1"/>
        <v>Control</v>
      </c>
      <c r="F5609" s="53" t="str">
        <f t="shared" si="2"/>
        <v>Beijing_1</v>
      </c>
      <c r="G5609" s="53">
        <f t="shared" si="3"/>
        <v>0.7943334172</v>
      </c>
    </row>
    <row r="5610">
      <c r="A5610" s="61">
        <v>1.512908195E9</v>
      </c>
      <c r="B5610" s="61">
        <v>1.0</v>
      </c>
      <c r="C5610" s="61">
        <v>2733.0</v>
      </c>
      <c r="D5610" s="57" t="s">
        <v>377</v>
      </c>
      <c r="E5610" s="62" t="str">
        <f t="shared" si="1"/>
        <v>Control</v>
      </c>
      <c r="F5610" s="53" t="str">
        <f t="shared" si="2"/>
        <v>Beijing_1</v>
      </c>
      <c r="G5610" s="53">
        <f t="shared" si="3"/>
        <v>0.6750596417</v>
      </c>
    </row>
    <row r="5611">
      <c r="A5611" s="61">
        <v>1.516165778E9</v>
      </c>
      <c r="B5611" s="61">
        <v>1.0</v>
      </c>
      <c r="C5611" s="61">
        <v>439.0</v>
      </c>
      <c r="D5611" s="57" t="s">
        <v>377</v>
      </c>
      <c r="E5611" s="62" t="str">
        <f t="shared" si="1"/>
        <v>Control</v>
      </c>
      <c r="F5611" s="53" t="str">
        <f t="shared" si="2"/>
        <v>Beijing_1</v>
      </c>
      <c r="G5611" s="53">
        <f t="shared" si="3"/>
        <v>0.1604490146</v>
      </c>
    </row>
    <row r="5612">
      <c r="A5612" s="61">
        <v>1.512743606E9</v>
      </c>
      <c r="B5612" s="61">
        <v>1.0</v>
      </c>
      <c r="C5612" s="61">
        <v>368.0</v>
      </c>
      <c r="D5612" s="57" t="s">
        <v>377</v>
      </c>
      <c r="E5612" s="62" t="str">
        <f t="shared" si="1"/>
        <v>Control</v>
      </c>
      <c r="F5612" s="53" t="str">
        <f t="shared" si="2"/>
        <v>Beijing_1</v>
      </c>
      <c r="G5612" s="53">
        <f t="shared" si="3"/>
        <v>0.797495557</v>
      </c>
    </row>
    <row r="5613">
      <c r="A5613" s="61">
        <v>1.518684855E9</v>
      </c>
      <c r="B5613" s="61">
        <v>1.0</v>
      </c>
      <c r="C5613" s="61">
        <v>586.0</v>
      </c>
      <c r="D5613" s="57" t="s">
        <v>377</v>
      </c>
      <c r="E5613" s="62" t="str">
        <f t="shared" si="1"/>
        <v>Control</v>
      </c>
      <c r="F5613" s="53" t="str">
        <f t="shared" si="2"/>
        <v>Beijing_1</v>
      </c>
      <c r="G5613" s="53">
        <f t="shared" si="3"/>
        <v>0.123711582</v>
      </c>
    </row>
    <row r="5614">
      <c r="A5614" s="61">
        <v>1.512657446E9</v>
      </c>
      <c r="B5614" s="61">
        <v>1.0</v>
      </c>
      <c r="C5614" s="61">
        <v>2604.0</v>
      </c>
      <c r="D5614" s="57" t="s">
        <v>377</v>
      </c>
      <c r="E5614" s="62" t="str">
        <f t="shared" si="1"/>
        <v>Control</v>
      </c>
      <c r="F5614" s="53" t="str">
        <f t="shared" si="2"/>
        <v>Beijing_1</v>
      </c>
      <c r="G5614" s="53">
        <f t="shared" si="3"/>
        <v>0.9045050436</v>
      </c>
    </row>
    <row r="5615">
      <c r="A5615" s="61">
        <v>1.515905016E9</v>
      </c>
      <c r="B5615" s="61">
        <v>1.0</v>
      </c>
      <c r="C5615" s="61">
        <v>769.0</v>
      </c>
      <c r="D5615" s="57" t="s">
        <v>377</v>
      </c>
      <c r="E5615" s="62" t="str">
        <f t="shared" si="1"/>
        <v>Control</v>
      </c>
      <c r="F5615" s="53" t="str">
        <f t="shared" si="2"/>
        <v>Beijing_1</v>
      </c>
      <c r="G5615" s="53">
        <f t="shared" si="3"/>
        <v>0.9671361632</v>
      </c>
    </row>
    <row r="5616">
      <c r="A5616" s="61">
        <v>1.519349728E9</v>
      </c>
      <c r="B5616" s="61">
        <v>1.0</v>
      </c>
      <c r="C5616" s="61">
        <v>703.0</v>
      </c>
      <c r="D5616" s="57" t="s">
        <v>377</v>
      </c>
      <c r="E5616" s="62" t="str">
        <f t="shared" si="1"/>
        <v>Control</v>
      </c>
      <c r="F5616" s="53" t="str">
        <f t="shared" si="2"/>
        <v>Beijing_1</v>
      </c>
      <c r="G5616" s="53">
        <f t="shared" si="3"/>
        <v>0.1647234525</v>
      </c>
    </row>
    <row r="5617">
      <c r="A5617" s="61">
        <v>1.515476213E9</v>
      </c>
      <c r="B5617" s="61">
        <v>1.0</v>
      </c>
      <c r="C5617" s="61">
        <v>1369.0</v>
      </c>
      <c r="D5617" s="57" t="s">
        <v>377</v>
      </c>
      <c r="E5617" s="62" t="str">
        <f t="shared" si="1"/>
        <v>Control</v>
      </c>
      <c r="F5617" s="53" t="str">
        <f t="shared" si="2"/>
        <v>Beijing_1</v>
      </c>
      <c r="G5617" s="53">
        <f t="shared" si="3"/>
        <v>0.4602397511</v>
      </c>
    </row>
    <row r="5618">
      <c r="A5618" s="61">
        <v>1.513437584E9</v>
      </c>
      <c r="B5618" s="61">
        <v>1.0</v>
      </c>
      <c r="C5618" s="61">
        <v>1336.0</v>
      </c>
      <c r="D5618" s="57" t="s">
        <v>377</v>
      </c>
      <c r="E5618" s="62" t="str">
        <f t="shared" si="1"/>
        <v>Control</v>
      </c>
      <c r="F5618" s="53" t="str">
        <f t="shared" si="2"/>
        <v>Beijing_1</v>
      </c>
      <c r="G5618" s="53">
        <f t="shared" si="3"/>
        <v>0.08451333967</v>
      </c>
    </row>
    <row r="5619">
      <c r="A5619" s="61">
        <v>1.519025956E9</v>
      </c>
      <c r="B5619" s="61">
        <v>1.0</v>
      </c>
      <c r="C5619" s="61">
        <v>4121.0</v>
      </c>
      <c r="D5619" s="57" t="s">
        <v>377</v>
      </c>
      <c r="E5619" s="62" t="str">
        <f t="shared" si="1"/>
        <v>Control</v>
      </c>
      <c r="F5619" s="53" t="str">
        <f t="shared" si="2"/>
        <v>Beijing_1</v>
      </c>
      <c r="G5619" s="53">
        <f t="shared" si="3"/>
        <v>0.1978130663</v>
      </c>
    </row>
    <row r="5620">
      <c r="A5620" s="61">
        <v>1.513956547E9</v>
      </c>
      <c r="B5620" s="61">
        <v>1.0</v>
      </c>
      <c r="C5620" s="61">
        <v>3176.0</v>
      </c>
      <c r="D5620" s="57" t="s">
        <v>377</v>
      </c>
      <c r="E5620" s="62" t="str">
        <f t="shared" si="1"/>
        <v>Control</v>
      </c>
      <c r="F5620" s="53" t="str">
        <f t="shared" si="2"/>
        <v>Beijing_1</v>
      </c>
      <c r="G5620" s="53">
        <f t="shared" si="3"/>
        <v>0.8335200548</v>
      </c>
    </row>
    <row r="5621">
      <c r="A5621" s="61">
        <v>1.511377289E9</v>
      </c>
      <c r="B5621" s="61">
        <v>1.0</v>
      </c>
      <c r="C5621" s="61">
        <v>2361.0</v>
      </c>
      <c r="D5621" s="57" t="s">
        <v>377</v>
      </c>
      <c r="E5621" s="62" t="str">
        <f t="shared" si="1"/>
        <v>Control</v>
      </c>
      <c r="F5621" s="53" t="str">
        <f t="shared" si="2"/>
        <v>Beijing_1</v>
      </c>
      <c r="G5621" s="53">
        <f t="shared" si="3"/>
        <v>0.500092822</v>
      </c>
    </row>
    <row r="5622">
      <c r="A5622" s="61">
        <v>1.512453738E9</v>
      </c>
      <c r="B5622" s="61">
        <v>1.0</v>
      </c>
      <c r="C5622" s="61">
        <v>1736.0</v>
      </c>
      <c r="D5622" s="57" t="s">
        <v>377</v>
      </c>
      <c r="E5622" s="62" t="str">
        <f t="shared" si="1"/>
        <v>Control</v>
      </c>
      <c r="F5622" s="53" t="str">
        <f t="shared" si="2"/>
        <v>Beijing_1</v>
      </c>
      <c r="G5622" s="53">
        <f t="shared" si="3"/>
        <v>0.1700067979</v>
      </c>
    </row>
    <row r="5623">
      <c r="A5623" s="61">
        <v>1.518255955E9</v>
      </c>
      <c r="B5623" s="61">
        <v>1.0</v>
      </c>
      <c r="C5623" s="61">
        <v>1537.0</v>
      </c>
      <c r="D5623" s="57" t="s">
        <v>377</v>
      </c>
      <c r="E5623" s="62" t="str">
        <f t="shared" si="1"/>
        <v>Control</v>
      </c>
      <c r="F5623" s="53" t="str">
        <f t="shared" si="2"/>
        <v>Beijing_1</v>
      </c>
      <c r="G5623" s="53">
        <f t="shared" si="3"/>
        <v>0.9448495606</v>
      </c>
    </row>
    <row r="5624">
      <c r="A5624" s="61">
        <v>1.513475603E9</v>
      </c>
      <c r="B5624" s="61">
        <v>1.0</v>
      </c>
      <c r="C5624" s="61">
        <v>669.0</v>
      </c>
      <c r="D5624" s="57" t="s">
        <v>377</v>
      </c>
      <c r="E5624" s="62" t="str">
        <f t="shared" si="1"/>
        <v>Control</v>
      </c>
      <c r="F5624" s="53" t="str">
        <f t="shared" si="2"/>
        <v>Beijing_1</v>
      </c>
      <c r="G5624" s="53">
        <f t="shared" si="3"/>
        <v>0.390766192</v>
      </c>
    </row>
    <row r="5625">
      <c r="A5625" s="61">
        <v>1.519943814E9</v>
      </c>
      <c r="B5625" s="61">
        <v>1.0</v>
      </c>
      <c r="C5625" s="61">
        <v>2416.0</v>
      </c>
      <c r="D5625" s="57" t="s">
        <v>377</v>
      </c>
      <c r="E5625" s="62" t="str">
        <f t="shared" si="1"/>
        <v>Control</v>
      </c>
      <c r="F5625" s="53" t="str">
        <f t="shared" si="2"/>
        <v>Beijing_1</v>
      </c>
      <c r="G5625" s="53">
        <f t="shared" si="3"/>
        <v>0.1136451405</v>
      </c>
    </row>
    <row r="5626">
      <c r="A5626" s="61">
        <v>1.519363486E9</v>
      </c>
      <c r="B5626" s="61">
        <v>1.0</v>
      </c>
      <c r="C5626" s="61">
        <v>1364.0</v>
      </c>
      <c r="D5626" s="57" t="s">
        <v>377</v>
      </c>
      <c r="E5626" s="62" t="str">
        <f t="shared" si="1"/>
        <v>Control</v>
      </c>
      <c r="F5626" s="53" t="str">
        <f t="shared" si="2"/>
        <v>Beijing_1</v>
      </c>
      <c r="G5626" s="53">
        <f t="shared" si="3"/>
        <v>0.5117036093</v>
      </c>
    </row>
    <row r="5627">
      <c r="A5627" s="61">
        <v>1.514157143E9</v>
      </c>
      <c r="B5627" s="61">
        <v>1.0</v>
      </c>
      <c r="C5627" s="61">
        <v>1158.0</v>
      </c>
      <c r="D5627" s="57" t="s">
        <v>377</v>
      </c>
      <c r="E5627" s="62" t="str">
        <f t="shared" si="1"/>
        <v>Control</v>
      </c>
      <c r="F5627" s="53" t="str">
        <f t="shared" si="2"/>
        <v>Beijing_1</v>
      </c>
      <c r="G5627" s="53">
        <f t="shared" si="3"/>
        <v>0.2979238385</v>
      </c>
    </row>
    <row r="5628">
      <c r="A5628" s="61">
        <v>1.513694939E9</v>
      </c>
      <c r="B5628" s="61">
        <v>1.0</v>
      </c>
      <c r="C5628" s="61">
        <v>885.0</v>
      </c>
      <c r="D5628" s="57" t="s">
        <v>377</v>
      </c>
      <c r="E5628" s="62" t="str">
        <f t="shared" si="1"/>
        <v>Control</v>
      </c>
      <c r="F5628" s="53" t="str">
        <f t="shared" si="2"/>
        <v>Beijing_1</v>
      </c>
      <c r="G5628" s="53">
        <f t="shared" si="3"/>
        <v>0.3733363778</v>
      </c>
    </row>
    <row r="5629">
      <c r="A5629" s="61">
        <v>1.513065814E9</v>
      </c>
      <c r="B5629" s="61">
        <v>1.0</v>
      </c>
      <c r="C5629" s="61">
        <v>156.0</v>
      </c>
      <c r="D5629" s="57" t="s">
        <v>377</v>
      </c>
      <c r="E5629" s="62" t="str">
        <f t="shared" si="1"/>
        <v>Control</v>
      </c>
      <c r="F5629" s="53" t="str">
        <f t="shared" si="2"/>
        <v>Beijing_1</v>
      </c>
      <c r="G5629" s="53">
        <f t="shared" si="3"/>
        <v>0.8243159293</v>
      </c>
    </row>
    <row r="5630">
      <c r="A5630" s="61">
        <v>1.512753005E9</v>
      </c>
      <c r="B5630" s="61">
        <v>1.0</v>
      </c>
      <c r="C5630" s="61">
        <v>1837.0</v>
      </c>
      <c r="D5630" s="57" t="s">
        <v>377</v>
      </c>
      <c r="E5630" s="62" t="str">
        <f t="shared" si="1"/>
        <v>Control</v>
      </c>
      <c r="F5630" s="53" t="str">
        <f t="shared" si="2"/>
        <v>Beijing_1</v>
      </c>
      <c r="G5630" s="53">
        <f t="shared" si="3"/>
        <v>0.416893748</v>
      </c>
    </row>
    <row r="5631">
      <c r="A5631" s="61">
        <v>1.515680174E9</v>
      </c>
      <c r="B5631" s="61">
        <v>1.0</v>
      </c>
      <c r="C5631" s="61">
        <v>699.0</v>
      </c>
      <c r="D5631" s="57" t="s">
        <v>377</v>
      </c>
      <c r="E5631" s="62" t="str">
        <f t="shared" si="1"/>
        <v>Control</v>
      </c>
      <c r="F5631" s="53" t="str">
        <f t="shared" si="2"/>
        <v>Beijing_1</v>
      </c>
      <c r="G5631" s="53">
        <f t="shared" si="3"/>
        <v>0.7493116745</v>
      </c>
    </row>
    <row r="5632">
      <c r="A5632" s="61">
        <v>1.514349253E9</v>
      </c>
      <c r="B5632" s="61">
        <v>1.0</v>
      </c>
      <c r="C5632" s="61">
        <v>1102.0</v>
      </c>
      <c r="D5632" s="57" t="s">
        <v>377</v>
      </c>
      <c r="E5632" s="62" t="str">
        <f t="shared" si="1"/>
        <v>Control</v>
      </c>
      <c r="F5632" s="53" t="str">
        <f t="shared" si="2"/>
        <v>Beijing_1</v>
      </c>
      <c r="G5632" s="53">
        <f t="shared" si="3"/>
        <v>0.8010069062</v>
      </c>
    </row>
    <row r="5633">
      <c r="A5633" s="61">
        <v>1.518759423E9</v>
      </c>
      <c r="B5633" s="61">
        <v>1.0</v>
      </c>
      <c r="C5633" s="61">
        <v>2038.0</v>
      </c>
      <c r="D5633" s="57" t="s">
        <v>377</v>
      </c>
      <c r="E5633" s="62" t="str">
        <f t="shared" si="1"/>
        <v>Control</v>
      </c>
      <c r="F5633" s="53" t="str">
        <f t="shared" si="2"/>
        <v>Beijing_1</v>
      </c>
      <c r="G5633" s="53">
        <f t="shared" si="3"/>
        <v>0.9461873795</v>
      </c>
    </row>
    <row r="5634">
      <c r="A5634" s="61">
        <v>1.517134979E9</v>
      </c>
      <c r="B5634" s="61">
        <v>1.0</v>
      </c>
      <c r="C5634" s="61">
        <v>2235.0</v>
      </c>
      <c r="D5634" s="57" t="s">
        <v>377</v>
      </c>
      <c r="E5634" s="62" t="str">
        <f t="shared" si="1"/>
        <v>Control</v>
      </c>
      <c r="F5634" s="53" t="str">
        <f t="shared" si="2"/>
        <v>Beijing_1</v>
      </c>
      <c r="G5634" s="53">
        <f t="shared" si="3"/>
        <v>0.3388437241</v>
      </c>
    </row>
    <row r="5635">
      <c r="A5635" s="61">
        <v>1.517883367E9</v>
      </c>
      <c r="B5635" s="61">
        <v>1.0</v>
      </c>
      <c r="C5635" s="61">
        <v>2310.0</v>
      </c>
      <c r="D5635" s="57" t="s">
        <v>377</v>
      </c>
      <c r="E5635" s="62" t="str">
        <f t="shared" si="1"/>
        <v>Control</v>
      </c>
      <c r="F5635" s="53" t="str">
        <f t="shared" si="2"/>
        <v>Beijing_1</v>
      </c>
      <c r="G5635" s="53">
        <f t="shared" si="3"/>
        <v>0.8947429109</v>
      </c>
    </row>
    <row r="5636">
      <c r="A5636" s="61">
        <v>1.519852697E9</v>
      </c>
      <c r="B5636" s="61">
        <v>1.0</v>
      </c>
      <c r="C5636" s="61">
        <v>2275.0</v>
      </c>
      <c r="D5636" s="57" t="s">
        <v>377</v>
      </c>
      <c r="E5636" s="62" t="str">
        <f t="shared" si="1"/>
        <v>Control</v>
      </c>
      <c r="F5636" s="53" t="str">
        <f t="shared" si="2"/>
        <v>Beijing_1</v>
      </c>
      <c r="G5636" s="53">
        <f t="shared" si="3"/>
        <v>0.3967847776</v>
      </c>
    </row>
    <row r="5637">
      <c r="A5637" s="61">
        <v>1.516355659E9</v>
      </c>
      <c r="B5637" s="61">
        <v>1.0</v>
      </c>
      <c r="C5637" s="61">
        <v>4071.0</v>
      </c>
      <c r="D5637" s="57" t="s">
        <v>377</v>
      </c>
      <c r="E5637" s="62" t="str">
        <f t="shared" si="1"/>
        <v>Control</v>
      </c>
      <c r="F5637" s="53" t="str">
        <f t="shared" si="2"/>
        <v>Beijing_1</v>
      </c>
      <c r="G5637" s="53">
        <f t="shared" si="3"/>
        <v>0.6981745676</v>
      </c>
    </row>
    <row r="5638">
      <c r="A5638" s="61">
        <v>1.518948234E9</v>
      </c>
      <c r="B5638" s="61">
        <v>1.0</v>
      </c>
      <c r="C5638" s="61">
        <v>3028.0</v>
      </c>
      <c r="D5638" s="57" t="s">
        <v>377</v>
      </c>
      <c r="E5638" s="62" t="str">
        <f t="shared" si="1"/>
        <v>Control</v>
      </c>
      <c r="F5638" s="53" t="str">
        <f t="shared" si="2"/>
        <v>Beijing_1</v>
      </c>
      <c r="G5638" s="53">
        <f t="shared" si="3"/>
        <v>0.5773066573</v>
      </c>
    </row>
    <row r="5639">
      <c r="A5639" s="61">
        <v>1.511450345E9</v>
      </c>
      <c r="B5639" s="61">
        <v>1.0</v>
      </c>
      <c r="C5639" s="61">
        <v>1547.0</v>
      </c>
      <c r="D5639" s="57" t="s">
        <v>377</v>
      </c>
      <c r="E5639" s="62" t="str">
        <f t="shared" si="1"/>
        <v>Control</v>
      </c>
      <c r="F5639" s="53" t="str">
        <f t="shared" si="2"/>
        <v>Beijing_1</v>
      </c>
      <c r="G5639" s="53">
        <f t="shared" si="3"/>
        <v>0.2305153152</v>
      </c>
    </row>
    <row r="5640">
      <c r="A5640" s="61">
        <v>1.513141046E9</v>
      </c>
      <c r="B5640" s="61">
        <v>1.0</v>
      </c>
      <c r="C5640" s="61">
        <v>2492.0</v>
      </c>
      <c r="D5640" s="57" t="s">
        <v>377</v>
      </c>
      <c r="E5640" s="62" t="str">
        <f t="shared" si="1"/>
        <v>Control</v>
      </c>
      <c r="F5640" s="53" t="str">
        <f t="shared" si="2"/>
        <v>Beijing_1</v>
      </c>
      <c r="G5640" s="53">
        <f t="shared" si="3"/>
        <v>0.3327007623</v>
      </c>
    </row>
    <row r="5641">
      <c r="A5641" s="61">
        <v>1.511718629E9</v>
      </c>
      <c r="B5641" s="61">
        <v>1.0</v>
      </c>
      <c r="C5641" s="61">
        <v>1336.0</v>
      </c>
      <c r="D5641" s="57" t="s">
        <v>377</v>
      </c>
      <c r="E5641" s="62" t="str">
        <f t="shared" si="1"/>
        <v>Control</v>
      </c>
      <c r="F5641" s="53" t="str">
        <f t="shared" si="2"/>
        <v>Beijing_1</v>
      </c>
      <c r="G5641" s="53">
        <f t="shared" si="3"/>
        <v>0.6799098673</v>
      </c>
    </row>
    <row r="5642">
      <c r="A5642" s="61">
        <v>1.512436348E9</v>
      </c>
      <c r="B5642" s="61">
        <v>1.0</v>
      </c>
      <c r="C5642" s="61">
        <v>829.0</v>
      </c>
      <c r="D5642" s="57" t="s">
        <v>377</v>
      </c>
      <c r="E5642" s="62" t="str">
        <f t="shared" si="1"/>
        <v>Control</v>
      </c>
      <c r="F5642" s="53" t="str">
        <f t="shared" si="2"/>
        <v>Beijing_1</v>
      </c>
      <c r="G5642" s="53">
        <f t="shared" si="3"/>
        <v>0.9478101241</v>
      </c>
    </row>
    <row r="5643">
      <c r="A5643" s="61">
        <v>1.511751228E9</v>
      </c>
      <c r="B5643" s="61">
        <v>1.0</v>
      </c>
      <c r="C5643" s="61">
        <v>1011.0</v>
      </c>
      <c r="D5643" s="57" t="s">
        <v>377</v>
      </c>
      <c r="E5643" s="62" t="str">
        <f t="shared" si="1"/>
        <v>Control</v>
      </c>
      <c r="F5643" s="53" t="str">
        <f t="shared" si="2"/>
        <v>Beijing_1</v>
      </c>
      <c r="G5643" s="53">
        <f t="shared" si="3"/>
        <v>0.7430630351</v>
      </c>
    </row>
    <row r="5644">
      <c r="A5644" s="61">
        <v>1.512307024E9</v>
      </c>
      <c r="B5644" s="61">
        <v>1.0</v>
      </c>
      <c r="C5644" s="61">
        <v>33.0</v>
      </c>
      <c r="D5644" s="57" t="s">
        <v>377</v>
      </c>
      <c r="E5644" s="62" t="str">
        <f t="shared" si="1"/>
        <v>Control</v>
      </c>
      <c r="F5644" s="53" t="str">
        <f t="shared" si="2"/>
        <v>Beijing_1</v>
      </c>
      <c r="G5644" s="53">
        <f t="shared" si="3"/>
        <v>0.8674299841</v>
      </c>
    </row>
    <row r="5645">
      <c r="A5645" s="61">
        <v>1.512331868E9</v>
      </c>
      <c r="B5645" s="61">
        <v>1.0</v>
      </c>
      <c r="C5645" s="61">
        <v>297.0</v>
      </c>
      <c r="D5645" s="57" t="s">
        <v>377</v>
      </c>
      <c r="E5645" s="62" t="str">
        <f t="shared" si="1"/>
        <v>Control</v>
      </c>
      <c r="F5645" s="53" t="str">
        <f t="shared" si="2"/>
        <v>Beijing_1</v>
      </c>
      <c r="G5645" s="53">
        <f t="shared" si="3"/>
        <v>0.06813669589</v>
      </c>
    </row>
    <row r="5646">
      <c r="A5646" s="61">
        <v>1.512905613E9</v>
      </c>
      <c r="B5646" s="61">
        <v>1.0</v>
      </c>
      <c r="C5646" s="61">
        <v>745.0</v>
      </c>
      <c r="D5646" s="57" t="s">
        <v>377</v>
      </c>
      <c r="E5646" s="62" t="str">
        <f t="shared" si="1"/>
        <v>Control</v>
      </c>
      <c r="F5646" s="53" t="str">
        <f t="shared" si="2"/>
        <v>Beijing_1</v>
      </c>
      <c r="G5646" s="53">
        <f t="shared" si="3"/>
        <v>0.608839107</v>
      </c>
    </row>
    <row r="5647">
      <c r="A5647" s="61">
        <v>1.514292968E9</v>
      </c>
      <c r="B5647" s="61">
        <v>1.0</v>
      </c>
      <c r="C5647" s="61">
        <v>4597.0</v>
      </c>
      <c r="D5647" s="57" t="s">
        <v>377</v>
      </c>
      <c r="E5647" s="62" t="str">
        <f t="shared" si="1"/>
        <v>Control</v>
      </c>
      <c r="F5647" s="53" t="str">
        <f t="shared" si="2"/>
        <v>Beijing_1</v>
      </c>
      <c r="G5647" s="53">
        <f t="shared" si="3"/>
        <v>0.2889353088</v>
      </c>
    </row>
    <row r="5648">
      <c r="A5648" s="61">
        <v>1.513107543E9</v>
      </c>
      <c r="B5648" s="61">
        <v>1.0</v>
      </c>
      <c r="C5648" s="61">
        <v>2060.0</v>
      </c>
      <c r="D5648" s="57" t="s">
        <v>377</v>
      </c>
      <c r="E5648" s="62" t="str">
        <f t="shared" si="1"/>
        <v>Control</v>
      </c>
      <c r="F5648" s="53" t="str">
        <f t="shared" si="2"/>
        <v>Beijing_1</v>
      </c>
      <c r="G5648" s="53">
        <f t="shared" si="3"/>
        <v>0.4266739068</v>
      </c>
    </row>
    <row r="5649">
      <c r="A5649" s="61">
        <v>1.513871174E9</v>
      </c>
      <c r="B5649" s="61">
        <v>1.0</v>
      </c>
      <c r="C5649" s="61">
        <v>2016.0</v>
      </c>
      <c r="D5649" s="57" t="s">
        <v>377</v>
      </c>
      <c r="E5649" s="62" t="str">
        <f t="shared" si="1"/>
        <v>Control</v>
      </c>
      <c r="F5649" s="53" t="str">
        <f t="shared" si="2"/>
        <v>Beijing_1</v>
      </c>
      <c r="G5649" s="53">
        <f t="shared" si="3"/>
        <v>0.7722910697</v>
      </c>
    </row>
    <row r="5650">
      <c r="A5650" s="61">
        <v>1.511484817E9</v>
      </c>
      <c r="B5650" s="61">
        <v>1.0</v>
      </c>
      <c r="C5650" s="61">
        <v>1326.0</v>
      </c>
      <c r="D5650" s="57" t="s">
        <v>377</v>
      </c>
      <c r="E5650" s="62" t="str">
        <f t="shared" si="1"/>
        <v>Control</v>
      </c>
      <c r="F5650" s="53" t="str">
        <f t="shared" si="2"/>
        <v>Beijing_1</v>
      </c>
      <c r="G5650" s="53">
        <f t="shared" si="3"/>
        <v>0.1237267144</v>
      </c>
    </row>
    <row r="5651">
      <c r="A5651" s="61">
        <v>1.515012499E9</v>
      </c>
      <c r="B5651" s="61">
        <v>1.0</v>
      </c>
      <c r="C5651" s="61">
        <v>2731.0</v>
      </c>
      <c r="D5651" s="57" t="s">
        <v>377</v>
      </c>
      <c r="E5651" s="62" t="str">
        <f t="shared" si="1"/>
        <v>Control</v>
      </c>
      <c r="F5651" s="53" t="str">
        <f t="shared" si="2"/>
        <v>Beijing_1</v>
      </c>
      <c r="G5651" s="53">
        <f t="shared" si="3"/>
        <v>0.4711480571</v>
      </c>
    </row>
    <row r="5652">
      <c r="A5652" s="61">
        <v>1.513815807E9</v>
      </c>
      <c r="B5652" s="61">
        <v>1.0</v>
      </c>
      <c r="C5652" s="61">
        <v>779.0</v>
      </c>
      <c r="D5652" s="57" t="s">
        <v>377</v>
      </c>
      <c r="E5652" s="62" t="str">
        <f t="shared" si="1"/>
        <v>Control</v>
      </c>
      <c r="F5652" s="53" t="str">
        <f t="shared" si="2"/>
        <v>Beijing_1</v>
      </c>
      <c r="G5652" s="53">
        <f t="shared" si="3"/>
        <v>0.5180580128</v>
      </c>
    </row>
    <row r="5653">
      <c r="A5653" s="61">
        <v>1.517754597E9</v>
      </c>
      <c r="B5653" s="61">
        <v>1.0</v>
      </c>
      <c r="C5653" s="61">
        <v>2209.0</v>
      </c>
      <c r="D5653" s="57" t="s">
        <v>377</v>
      </c>
      <c r="E5653" s="62" t="str">
        <f t="shared" si="1"/>
        <v>Control</v>
      </c>
      <c r="F5653" s="53" t="str">
        <f t="shared" si="2"/>
        <v>Beijing_1</v>
      </c>
      <c r="G5653" s="53">
        <f t="shared" si="3"/>
        <v>0.574081158</v>
      </c>
    </row>
    <row r="5654">
      <c r="A5654" s="61">
        <v>1.511675438E9</v>
      </c>
      <c r="B5654" s="61">
        <v>1.0</v>
      </c>
      <c r="C5654" s="61">
        <v>559.0</v>
      </c>
      <c r="D5654" s="57" t="s">
        <v>377</v>
      </c>
      <c r="E5654" s="62" t="str">
        <f t="shared" si="1"/>
        <v>Control</v>
      </c>
      <c r="F5654" s="53" t="str">
        <f t="shared" si="2"/>
        <v>Beijing_1</v>
      </c>
      <c r="G5654" s="53">
        <f t="shared" si="3"/>
        <v>0.8780108694</v>
      </c>
    </row>
    <row r="5655">
      <c r="A5655" s="61">
        <v>1.516951679E9</v>
      </c>
      <c r="B5655" s="61">
        <v>1.0</v>
      </c>
      <c r="C5655" s="61">
        <v>1372.0</v>
      </c>
      <c r="D5655" s="57" t="s">
        <v>377</v>
      </c>
      <c r="E5655" s="62" t="str">
        <f t="shared" si="1"/>
        <v>Control</v>
      </c>
      <c r="F5655" s="53" t="str">
        <f t="shared" si="2"/>
        <v>Beijing_1</v>
      </c>
      <c r="G5655" s="53">
        <f t="shared" si="3"/>
        <v>0.8321298141</v>
      </c>
    </row>
    <row r="5656">
      <c r="A5656" s="61">
        <v>1.518811103E9</v>
      </c>
      <c r="B5656" s="61">
        <v>1.0</v>
      </c>
      <c r="C5656" s="61">
        <v>1527.0</v>
      </c>
      <c r="D5656" s="57" t="s">
        <v>377</v>
      </c>
      <c r="E5656" s="62" t="str">
        <f t="shared" si="1"/>
        <v>Control</v>
      </c>
      <c r="F5656" s="53" t="str">
        <f t="shared" si="2"/>
        <v>Beijing_1</v>
      </c>
      <c r="G5656" s="53">
        <f t="shared" si="3"/>
        <v>0.3693693037</v>
      </c>
    </row>
    <row r="5657">
      <c r="A5657" s="61">
        <v>1.517831798E9</v>
      </c>
      <c r="B5657" s="61">
        <v>1.0</v>
      </c>
      <c r="C5657" s="61">
        <v>1214.0</v>
      </c>
      <c r="D5657" s="57" t="s">
        <v>377</v>
      </c>
      <c r="E5657" s="62" t="str">
        <f t="shared" si="1"/>
        <v>Control</v>
      </c>
      <c r="F5657" s="53" t="str">
        <f t="shared" si="2"/>
        <v>Beijing_1</v>
      </c>
      <c r="G5657" s="53">
        <f t="shared" si="3"/>
        <v>0.9682589226</v>
      </c>
    </row>
    <row r="5658">
      <c r="A5658" s="61">
        <v>1.511859014E9</v>
      </c>
      <c r="B5658" s="61">
        <v>1.0</v>
      </c>
      <c r="C5658" s="61">
        <v>2213.0</v>
      </c>
      <c r="D5658" s="57" t="s">
        <v>377</v>
      </c>
      <c r="E5658" s="62" t="str">
        <f t="shared" si="1"/>
        <v>Control</v>
      </c>
      <c r="F5658" s="53" t="str">
        <f t="shared" si="2"/>
        <v>Beijing_1</v>
      </c>
      <c r="G5658" s="53">
        <f t="shared" si="3"/>
        <v>0.1732101528</v>
      </c>
    </row>
    <row r="5659">
      <c r="A5659" s="61">
        <v>1.518611203E9</v>
      </c>
      <c r="B5659" s="61">
        <v>1.0</v>
      </c>
      <c r="C5659" s="61">
        <v>905.0</v>
      </c>
      <c r="D5659" s="57" t="s">
        <v>377</v>
      </c>
      <c r="E5659" s="62" t="str">
        <f t="shared" si="1"/>
        <v>Control</v>
      </c>
      <c r="F5659" s="53" t="str">
        <f t="shared" si="2"/>
        <v>Beijing_1</v>
      </c>
      <c r="G5659" s="53">
        <f t="shared" si="3"/>
        <v>0.7039905339</v>
      </c>
    </row>
    <row r="5660">
      <c r="A5660" s="61">
        <v>1.515840388E9</v>
      </c>
      <c r="B5660" s="61">
        <v>1.0</v>
      </c>
      <c r="C5660" s="61">
        <v>4019.0</v>
      </c>
      <c r="D5660" s="57" t="s">
        <v>377</v>
      </c>
      <c r="E5660" s="62" t="str">
        <f t="shared" si="1"/>
        <v>Control</v>
      </c>
      <c r="F5660" s="53" t="str">
        <f t="shared" si="2"/>
        <v>Beijing_1</v>
      </c>
      <c r="G5660" s="53">
        <f t="shared" si="3"/>
        <v>0.3322788193</v>
      </c>
    </row>
    <row r="5661">
      <c r="A5661" s="61">
        <v>1.517342013E9</v>
      </c>
      <c r="B5661" s="61">
        <v>1.0</v>
      </c>
      <c r="C5661" s="61">
        <v>1935.0</v>
      </c>
      <c r="D5661" s="57" t="s">
        <v>377</v>
      </c>
      <c r="E5661" s="62" t="str">
        <f t="shared" si="1"/>
        <v>Control</v>
      </c>
      <c r="F5661" s="53" t="str">
        <f t="shared" si="2"/>
        <v>Beijing_1</v>
      </c>
      <c r="G5661" s="53">
        <f t="shared" si="3"/>
        <v>0.02041002616</v>
      </c>
    </row>
    <row r="5662">
      <c r="A5662" s="61">
        <v>1.517981384E9</v>
      </c>
      <c r="B5662" s="61">
        <v>1.0</v>
      </c>
      <c r="C5662" s="61">
        <v>737.0</v>
      </c>
      <c r="D5662" s="57" t="s">
        <v>377</v>
      </c>
      <c r="E5662" s="62" t="str">
        <f t="shared" si="1"/>
        <v>Control</v>
      </c>
      <c r="F5662" s="53" t="str">
        <f t="shared" si="2"/>
        <v>Beijing_1</v>
      </c>
      <c r="G5662" s="53">
        <f t="shared" si="3"/>
        <v>0.6744176322</v>
      </c>
    </row>
    <row r="5663">
      <c r="A5663" s="61">
        <v>1.519370374E9</v>
      </c>
      <c r="B5663" s="61">
        <v>1.0</v>
      </c>
      <c r="C5663" s="61">
        <v>95.0</v>
      </c>
      <c r="D5663" s="57" t="s">
        <v>377</v>
      </c>
      <c r="E5663" s="62" t="str">
        <f t="shared" si="1"/>
        <v>Control</v>
      </c>
      <c r="F5663" s="53" t="str">
        <f t="shared" si="2"/>
        <v>Beijing_1</v>
      </c>
      <c r="G5663" s="53">
        <f t="shared" si="3"/>
        <v>0.98359965</v>
      </c>
    </row>
    <row r="5664">
      <c r="A5664" s="61">
        <v>1.516779219E9</v>
      </c>
      <c r="B5664" s="61">
        <v>1.0</v>
      </c>
      <c r="C5664" s="61">
        <v>1554.0</v>
      </c>
      <c r="D5664" s="57" t="s">
        <v>377</v>
      </c>
      <c r="E5664" s="62" t="str">
        <f t="shared" si="1"/>
        <v>Control</v>
      </c>
      <c r="F5664" s="53" t="str">
        <f t="shared" si="2"/>
        <v>Beijing_1</v>
      </c>
      <c r="G5664" s="53">
        <f t="shared" si="3"/>
        <v>0.9032639765</v>
      </c>
    </row>
    <row r="5665">
      <c r="A5665" s="61">
        <v>1.519247128E9</v>
      </c>
      <c r="B5665" s="61">
        <v>1.0</v>
      </c>
      <c r="C5665" s="61">
        <v>281.0</v>
      </c>
      <c r="D5665" s="57" t="s">
        <v>377</v>
      </c>
      <c r="E5665" s="62" t="str">
        <f t="shared" si="1"/>
        <v>Control</v>
      </c>
      <c r="F5665" s="53" t="str">
        <f t="shared" si="2"/>
        <v>Beijing_1</v>
      </c>
      <c r="G5665" s="53">
        <f t="shared" si="3"/>
        <v>0.06247121966</v>
      </c>
    </row>
    <row r="5666">
      <c r="A5666" s="61">
        <v>1.514811708E9</v>
      </c>
      <c r="B5666" s="61">
        <v>1.0</v>
      </c>
      <c r="C5666" s="61">
        <v>46.0</v>
      </c>
      <c r="D5666" s="57" t="s">
        <v>377</v>
      </c>
      <c r="E5666" s="62" t="str">
        <f t="shared" si="1"/>
        <v>Control</v>
      </c>
      <c r="F5666" s="53" t="str">
        <f t="shared" si="2"/>
        <v>Beijing_1</v>
      </c>
      <c r="G5666" s="53">
        <f t="shared" si="3"/>
        <v>0.4018067386</v>
      </c>
    </row>
    <row r="5667">
      <c r="A5667" s="61">
        <v>1.516225867E9</v>
      </c>
      <c r="B5667" s="61">
        <v>1.0</v>
      </c>
      <c r="C5667" s="61">
        <v>1491.0</v>
      </c>
      <c r="D5667" s="57" t="s">
        <v>377</v>
      </c>
      <c r="E5667" s="62" t="str">
        <f t="shared" si="1"/>
        <v>Control</v>
      </c>
      <c r="F5667" s="53" t="str">
        <f t="shared" si="2"/>
        <v>Beijing_1</v>
      </c>
      <c r="G5667" s="53">
        <f t="shared" si="3"/>
        <v>0.4329683171</v>
      </c>
    </row>
    <row r="5668">
      <c r="A5668" s="61">
        <v>1.519376867E9</v>
      </c>
      <c r="B5668" s="61">
        <v>1.0</v>
      </c>
      <c r="C5668" s="61">
        <v>1794.0</v>
      </c>
      <c r="D5668" s="57" t="s">
        <v>377</v>
      </c>
      <c r="E5668" s="62" t="str">
        <f t="shared" si="1"/>
        <v>Control</v>
      </c>
      <c r="F5668" s="53" t="str">
        <f t="shared" si="2"/>
        <v>Beijing_1</v>
      </c>
      <c r="G5668" s="53">
        <f t="shared" si="3"/>
        <v>0.6792661584</v>
      </c>
    </row>
    <row r="5669">
      <c r="A5669" s="61">
        <v>1.513913884E9</v>
      </c>
      <c r="B5669" s="61">
        <v>1.0</v>
      </c>
      <c r="C5669" s="61">
        <v>1947.0</v>
      </c>
      <c r="D5669" s="57" t="s">
        <v>377</v>
      </c>
      <c r="E5669" s="62" t="str">
        <f t="shared" si="1"/>
        <v>Control</v>
      </c>
      <c r="F5669" s="53" t="str">
        <f t="shared" si="2"/>
        <v>Beijing_1</v>
      </c>
      <c r="G5669" s="53">
        <f t="shared" si="3"/>
        <v>0.4578175194</v>
      </c>
    </row>
    <row r="5670">
      <c r="A5670" s="61">
        <v>1.519738749E9</v>
      </c>
      <c r="B5670" s="61">
        <v>1.0</v>
      </c>
      <c r="C5670" s="61">
        <v>3741.0</v>
      </c>
      <c r="D5670" s="57" t="s">
        <v>377</v>
      </c>
      <c r="E5670" s="62" t="str">
        <f t="shared" si="1"/>
        <v>Control</v>
      </c>
      <c r="F5670" s="53" t="str">
        <f t="shared" si="2"/>
        <v>Beijing_1</v>
      </c>
      <c r="G5670" s="53">
        <f t="shared" si="3"/>
        <v>0.1250881058</v>
      </c>
    </row>
    <row r="5671">
      <c r="A5671" s="61">
        <v>1.512344938E9</v>
      </c>
      <c r="B5671" s="61">
        <v>1.0</v>
      </c>
      <c r="C5671" s="61">
        <v>1371.0</v>
      </c>
      <c r="D5671" s="57" t="s">
        <v>377</v>
      </c>
      <c r="E5671" s="62" t="str">
        <f t="shared" si="1"/>
        <v>Control</v>
      </c>
      <c r="F5671" s="53" t="str">
        <f t="shared" si="2"/>
        <v>Beijing_1</v>
      </c>
      <c r="G5671" s="53">
        <f t="shared" si="3"/>
        <v>0.8446873103</v>
      </c>
    </row>
    <row r="5672">
      <c r="A5672" s="61">
        <v>1.513809327E9</v>
      </c>
      <c r="B5672" s="61">
        <v>1.0</v>
      </c>
      <c r="C5672" s="61">
        <v>1768.0</v>
      </c>
      <c r="D5672" s="57" t="s">
        <v>377</v>
      </c>
      <c r="E5672" s="62" t="str">
        <f t="shared" si="1"/>
        <v>Control</v>
      </c>
      <c r="F5672" s="53" t="str">
        <f t="shared" si="2"/>
        <v>Beijing_1</v>
      </c>
      <c r="G5672" s="53">
        <f t="shared" si="3"/>
        <v>0.6876893715</v>
      </c>
    </row>
    <row r="5673">
      <c r="A5673" s="61">
        <v>1.516831595E9</v>
      </c>
      <c r="B5673" s="61">
        <v>1.0</v>
      </c>
      <c r="C5673" s="61">
        <v>1599.0</v>
      </c>
      <c r="D5673" s="57" t="s">
        <v>377</v>
      </c>
      <c r="E5673" s="62" t="str">
        <f t="shared" si="1"/>
        <v>Control</v>
      </c>
      <c r="F5673" s="53" t="str">
        <f t="shared" si="2"/>
        <v>Beijing_1</v>
      </c>
      <c r="G5673" s="53">
        <f t="shared" si="3"/>
        <v>0.98514351</v>
      </c>
    </row>
    <row r="5674">
      <c r="A5674" s="61">
        <v>1.519237888E9</v>
      </c>
      <c r="B5674" s="61">
        <v>1.0</v>
      </c>
      <c r="C5674" s="61">
        <v>2634.0</v>
      </c>
      <c r="D5674" s="57" t="s">
        <v>377</v>
      </c>
      <c r="E5674" s="62" t="str">
        <f t="shared" si="1"/>
        <v>Control</v>
      </c>
      <c r="F5674" s="53" t="str">
        <f t="shared" si="2"/>
        <v>Beijing_1</v>
      </c>
      <c r="G5674" s="53">
        <f t="shared" si="3"/>
        <v>0.8451526393</v>
      </c>
    </row>
    <row r="5675">
      <c r="A5675" s="61">
        <v>1.514444315E9</v>
      </c>
      <c r="B5675" s="61">
        <v>1.0</v>
      </c>
      <c r="C5675" s="61">
        <v>215.0</v>
      </c>
      <c r="D5675" s="57" t="s">
        <v>377</v>
      </c>
      <c r="E5675" s="62" t="str">
        <f t="shared" si="1"/>
        <v>Control</v>
      </c>
      <c r="F5675" s="53" t="str">
        <f t="shared" si="2"/>
        <v>Beijing_1</v>
      </c>
      <c r="G5675" s="53">
        <f t="shared" si="3"/>
        <v>0.557681309</v>
      </c>
    </row>
    <row r="5676">
      <c r="A5676" s="61">
        <v>1.516453815E9</v>
      </c>
      <c r="B5676" s="61">
        <v>1.0</v>
      </c>
      <c r="C5676" s="61">
        <v>264.0</v>
      </c>
      <c r="D5676" s="57" t="s">
        <v>377</v>
      </c>
      <c r="E5676" s="62" t="str">
        <f t="shared" si="1"/>
        <v>Control</v>
      </c>
      <c r="F5676" s="53" t="str">
        <f t="shared" si="2"/>
        <v>Beijing_1</v>
      </c>
      <c r="G5676" s="53">
        <f t="shared" si="3"/>
        <v>0.3086659381</v>
      </c>
    </row>
    <row r="5677">
      <c r="A5677" s="61">
        <v>1.517361009E9</v>
      </c>
      <c r="B5677" s="61">
        <v>1.0</v>
      </c>
      <c r="C5677" s="61">
        <v>1066.0</v>
      </c>
      <c r="D5677" s="57" t="s">
        <v>377</v>
      </c>
      <c r="E5677" s="62" t="str">
        <f t="shared" si="1"/>
        <v>Control</v>
      </c>
      <c r="F5677" s="53" t="str">
        <f t="shared" si="2"/>
        <v>Beijing_1</v>
      </c>
      <c r="G5677" s="53">
        <f t="shared" si="3"/>
        <v>0.6139970665</v>
      </c>
    </row>
    <row r="5678">
      <c r="A5678" s="61">
        <v>1.516999827E9</v>
      </c>
      <c r="B5678" s="61">
        <v>1.0</v>
      </c>
      <c r="C5678" s="61">
        <v>1700.0</v>
      </c>
      <c r="D5678" s="57" t="s">
        <v>377</v>
      </c>
      <c r="E5678" s="62" t="str">
        <f t="shared" si="1"/>
        <v>Control</v>
      </c>
      <c r="F5678" s="53" t="str">
        <f t="shared" si="2"/>
        <v>Beijing_1</v>
      </c>
      <c r="G5678" s="53">
        <f t="shared" si="3"/>
        <v>0.02857999676</v>
      </c>
    </row>
    <row r="5679">
      <c r="A5679" s="61">
        <v>1.511388787E9</v>
      </c>
      <c r="B5679" s="61">
        <v>1.0</v>
      </c>
      <c r="C5679" s="61">
        <v>2697.0</v>
      </c>
      <c r="D5679" s="57" t="s">
        <v>377</v>
      </c>
      <c r="E5679" s="62" t="str">
        <f t="shared" si="1"/>
        <v>Control</v>
      </c>
      <c r="F5679" s="53" t="str">
        <f t="shared" si="2"/>
        <v>Beijing_1</v>
      </c>
      <c r="G5679" s="53">
        <f t="shared" si="3"/>
        <v>0.3602967994</v>
      </c>
    </row>
    <row r="5680">
      <c r="A5680" s="61">
        <v>1.516128415E9</v>
      </c>
      <c r="B5680" s="61">
        <v>1.0</v>
      </c>
      <c r="C5680" s="61">
        <v>1850.0</v>
      </c>
      <c r="D5680" s="57" t="s">
        <v>377</v>
      </c>
      <c r="E5680" s="62" t="str">
        <f t="shared" si="1"/>
        <v>Control</v>
      </c>
      <c r="F5680" s="53" t="str">
        <f t="shared" si="2"/>
        <v>Beijing_1</v>
      </c>
      <c r="G5680" s="53">
        <f t="shared" si="3"/>
        <v>0.4420855061</v>
      </c>
    </row>
    <row r="5681">
      <c r="A5681" s="61">
        <v>1.512777935E9</v>
      </c>
      <c r="B5681" s="61">
        <v>1.0</v>
      </c>
      <c r="C5681" s="61">
        <v>2121.0</v>
      </c>
      <c r="D5681" s="57" t="s">
        <v>377</v>
      </c>
      <c r="E5681" s="62" t="str">
        <f t="shared" si="1"/>
        <v>Control</v>
      </c>
      <c r="F5681" s="53" t="str">
        <f t="shared" si="2"/>
        <v>Beijing_1</v>
      </c>
      <c r="G5681" s="53">
        <f t="shared" si="3"/>
        <v>0.5747054782</v>
      </c>
    </row>
    <row r="5682">
      <c r="A5682" s="61">
        <v>1.512886217E9</v>
      </c>
      <c r="B5682" s="61">
        <v>1.0</v>
      </c>
      <c r="C5682" s="61">
        <v>2127.0</v>
      </c>
      <c r="D5682" s="57" t="s">
        <v>377</v>
      </c>
      <c r="E5682" s="62" t="str">
        <f t="shared" si="1"/>
        <v>Control</v>
      </c>
      <c r="F5682" s="53" t="str">
        <f t="shared" si="2"/>
        <v>Beijing_1</v>
      </c>
      <c r="G5682" s="53">
        <f t="shared" si="3"/>
        <v>0.398388445</v>
      </c>
    </row>
    <row r="5683">
      <c r="A5683" s="61">
        <v>1.512481344E9</v>
      </c>
      <c r="B5683" s="61">
        <v>1.0</v>
      </c>
      <c r="C5683" s="61">
        <v>1942.0</v>
      </c>
      <c r="D5683" s="57" t="s">
        <v>377</v>
      </c>
      <c r="E5683" s="62" t="str">
        <f t="shared" si="1"/>
        <v>Control</v>
      </c>
      <c r="F5683" s="53" t="str">
        <f t="shared" si="2"/>
        <v>Beijing_1</v>
      </c>
      <c r="G5683" s="53">
        <f t="shared" si="3"/>
        <v>0.7757496126</v>
      </c>
    </row>
    <row r="5684">
      <c r="A5684" s="61">
        <v>1.519525708E9</v>
      </c>
      <c r="B5684" s="61">
        <v>1.0</v>
      </c>
      <c r="C5684" s="61">
        <v>915.0</v>
      </c>
      <c r="D5684" s="57" t="s">
        <v>377</v>
      </c>
      <c r="E5684" s="62" t="str">
        <f t="shared" si="1"/>
        <v>Control</v>
      </c>
      <c r="F5684" s="53" t="str">
        <f t="shared" si="2"/>
        <v>Beijing_1</v>
      </c>
      <c r="G5684" s="53">
        <f t="shared" si="3"/>
        <v>0.6627042102</v>
      </c>
    </row>
    <row r="5685">
      <c r="A5685" s="61">
        <v>1.519785069E9</v>
      </c>
      <c r="B5685" s="61">
        <v>1.0</v>
      </c>
      <c r="C5685" s="61">
        <v>789.0</v>
      </c>
      <c r="D5685" s="57" t="s">
        <v>377</v>
      </c>
      <c r="E5685" s="62" t="str">
        <f t="shared" si="1"/>
        <v>Control</v>
      </c>
      <c r="F5685" s="53" t="str">
        <f t="shared" si="2"/>
        <v>Beijing_1</v>
      </c>
      <c r="G5685" s="53">
        <f t="shared" si="3"/>
        <v>0.661567492</v>
      </c>
    </row>
    <row r="5686">
      <c r="A5686" s="61">
        <v>1.513201917E9</v>
      </c>
      <c r="B5686" s="61">
        <v>1.0</v>
      </c>
      <c r="C5686" s="61">
        <v>922.0</v>
      </c>
      <c r="D5686" s="57" t="s">
        <v>377</v>
      </c>
      <c r="E5686" s="62" t="str">
        <f t="shared" si="1"/>
        <v>Control</v>
      </c>
      <c r="F5686" s="53" t="str">
        <f t="shared" si="2"/>
        <v>Beijing_1</v>
      </c>
      <c r="G5686" s="53">
        <f t="shared" si="3"/>
        <v>0.3783460206</v>
      </c>
    </row>
    <row r="5687">
      <c r="A5687" s="61">
        <v>1.519133943E9</v>
      </c>
      <c r="B5687" s="61">
        <v>1.0</v>
      </c>
      <c r="C5687" s="61">
        <v>3642.0</v>
      </c>
      <c r="D5687" s="57" t="s">
        <v>377</v>
      </c>
      <c r="E5687" s="62" t="str">
        <f t="shared" si="1"/>
        <v>Control</v>
      </c>
      <c r="F5687" s="53" t="str">
        <f t="shared" si="2"/>
        <v>Beijing_1</v>
      </c>
      <c r="G5687" s="53">
        <f t="shared" si="3"/>
        <v>0.08921543747</v>
      </c>
    </row>
    <row r="5688">
      <c r="A5688" s="61">
        <v>1.517384759E9</v>
      </c>
      <c r="B5688" s="61">
        <v>1.0</v>
      </c>
      <c r="C5688" s="61">
        <v>3004.0</v>
      </c>
      <c r="D5688" s="57" t="s">
        <v>377</v>
      </c>
      <c r="E5688" s="62" t="str">
        <f t="shared" si="1"/>
        <v>Control</v>
      </c>
      <c r="F5688" s="53" t="str">
        <f t="shared" si="2"/>
        <v>Beijing_1</v>
      </c>
      <c r="G5688" s="53">
        <f t="shared" si="3"/>
        <v>0.853720629</v>
      </c>
    </row>
    <row r="5689">
      <c r="A5689" s="61">
        <v>1.514022787E9</v>
      </c>
      <c r="B5689" s="61">
        <v>1.0</v>
      </c>
      <c r="C5689" s="61">
        <v>2207.0</v>
      </c>
      <c r="D5689" s="57" t="s">
        <v>377</v>
      </c>
      <c r="E5689" s="62" t="str">
        <f t="shared" si="1"/>
        <v>Control</v>
      </c>
      <c r="F5689" s="53" t="str">
        <f t="shared" si="2"/>
        <v>Beijing_1</v>
      </c>
      <c r="G5689" s="53">
        <f t="shared" si="3"/>
        <v>0.6505673109</v>
      </c>
    </row>
    <row r="5690">
      <c r="A5690" s="61">
        <v>1.513192444E9</v>
      </c>
      <c r="B5690" s="61">
        <v>1.0</v>
      </c>
      <c r="C5690" s="61">
        <v>2756.0</v>
      </c>
      <c r="D5690" s="57" t="s">
        <v>377</v>
      </c>
      <c r="E5690" s="62" t="str">
        <f t="shared" si="1"/>
        <v>Control</v>
      </c>
      <c r="F5690" s="53" t="str">
        <f t="shared" si="2"/>
        <v>Beijing_1</v>
      </c>
      <c r="G5690" s="53">
        <f t="shared" si="3"/>
        <v>0.7383593631</v>
      </c>
    </row>
    <row r="5691">
      <c r="A5691" s="61">
        <v>1.518631894E9</v>
      </c>
      <c r="B5691" s="61">
        <v>1.0</v>
      </c>
      <c r="C5691" s="61">
        <v>1263.0</v>
      </c>
      <c r="D5691" s="57" t="s">
        <v>377</v>
      </c>
      <c r="E5691" s="62" t="str">
        <f t="shared" si="1"/>
        <v>Control</v>
      </c>
      <c r="F5691" s="53" t="str">
        <f t="shared" si="2"/>
        <v>Beijing_1</v>
      </c>
      <c r="G5691" s="53">
        <f t="shared" si="3"/>
        <v>0.2463543775</v>
      </c>
    </row>
    <row r="5692">
      <c r="A5692" s="61">
        <v>1.519488057E9</v>
      </c>
      <c r="B5692" s="61">
        <v>1.0</v>
      </c>
      <c r="C5692" s="61">
        <v>251.0</v>
      </c>
      <c r="D5692" s="57" t="s">
        <v>377</v>
      </c>
      <c r="E5692" s="62" t="str">
        <f t="shared" si="1"/>
        <v>Control</v>
      </c>
      <c r="F5692" s="53" t="str">
        <f t="shared" si="2"/>
        <v>Beijing_1</v>
      </c>
      <c r="G5692" s="53">
        <f t="shared" si="3"/>
        <v>0.2125262271</v>
      </c>
    </row>
    <row r="5693">
      <c r="A5693" s="61">
        <v>1.512124937E9</v>
      </c>
      <c r="B5693" s="61">
        <v>1.0</v>
      </c>
      <c r="C5693" s="61">
        <v>3141.0</v>
      </c>
      <c r="D5693" s="57" t="s">
        <v>377</v>
      </c>
      <c r="E5693" s="62" t="str">
        <f t="shared" si="1"/>
        <v>Control</v>
      </c>
      <c r="F5693" s="53" t="str">
        <f t="shared" si="2"/>
        <v>Beijing_1</v>
      </c>
      <c r="G5693" s="53">
        <f t="shared" si="3"/>
        <v>0.561499633</v>
      </c>
    </row>
    <row r="5694">
      <c r="A5694" s="61">
        <v>1.516922163E9</v>
      </c>
      <c r="B5694" s="61">
        <v>1.0</v>
      </c>
      <c r="C5694" s="61">
        <v>432.0</v>
      </c>
      <c r="D5694" s="57" t="s">
        <v>377</v>
      </c>
      <c r="E5694" s="62" t="str">
        <f t="shared" si="1"/>
        <v>Control</v>
      </c>
      <c r="F5694" s="53" t="str">
        <f t="shared" si="2"/>
        <v>Beijing_1</v>
      </c>
      <c r="G5694" s="53">
        <f t="shared" si="3"/>
        <v>0.5949011023</v>
      </c>
    </row>
    <row r="5695">
      <c r="A5695" s="61">
        <v>1.511751966E9</v>
      </c>
      <c r="B5695" s="61">
        <v>1.0</v>
      </c>
      <c r="C5695" s="61">
        <v>1405.0</v>
      </c>
      <c r="D5695" s="57" t="s">
        <v>377</v>
      </c>
      <c r="E5695" s="62" t="str">
        <f t="shared" si="1"/>
        <v>Control</v>
      </c>
      <c r="F5695" s="53" t="str">
        <f t="shared" si="2"/>
        <v>Beijing_1</v>
      </c>
      <c r="G5695" s="53">
        <f t="shared" si="3"/>
        <v>0.9298190428</v>
      </c>
    </row>
    <row r="5696">
      <c r="A5696" s="61">
        <v>1.518760973E9</v>
      </c>
      <c r="B5696" s="61">
        <v>1.0</v>
      </c>
      <c r="C5696" s="61">
        <v>1267.0</v>
      </c>
      <c r="D5696" s="57" t="s">
        <v>377</v>
      </c>
      <c r="E5696" s="62" t="str">
        <f t="shared" si="1"/>
        <v>Control</v>
      </c>
      <c r="F5696" s="53" t="str">
        <f t="shared" si="2"/>
        <v>Beijing_1</v>
      </c>
      <c r="G5696" s="53">
        <f t="shared" si="3"/>
        <v>0.5819074066</v>
      </c>
    </row>
    <row r="5697">
      <c r="A5697" s="61">
        <v>1.514423013E9</v>
      </c>
      <c r="B5697" s="61">
        <v>1.0</v>
      </c>
      <c r="C5697" s="61">
        <v>2744.0</v>
      </c>
      <c r="D5697" s="57" t="s">
        <v>377</v>
      </c>
      <c r="E5697" s="62" t="str">
        <f t="shared" si="1"/>
        <v>Control</v>
      </c>
      <c r="F5697" s="53" t="str">
        <f t="shared" si="2"/>
        <v>Beijing_1</v>
      </c>
      <c r="G5697" s="53">
        <f t="shared" si="3"/>
        <v>0.2492770757</v>
      </c>
    </row>
    <row r="5698">
      <c r="A5698" s="61">
        <v>1.518725539E9</v>
      </c>
      <c r="B5698" s="61">
        <v>1.0</v>
      </c>
      <c r="C5698" s="61">
        <v>1594.0</v>
      </c>
      <c r="D5698" s="57" t="s">
        <v>377</v>
      </c>
      <c r="E5698" s="62" t="str">
        <f t="shared" si="1"/>
        <v>Control</v>
      </c>
      <c r="F5698" s="53" t="str">
        <f t="shared" si="2"/>
        <v>Beijing_1</v>
      </c>
      <c r="G5698" s="53">
        <f t="shared" si="3"/>
        <v>0.6831323502</v>
      </c>
    </row>
    <row r="5699">
      <c r="A5699" s="61">
        <v>1.518844179E9</v>
      </c>
      <c r="B5699" s="61">
        <v>1.0</v>
      </c>
      <c r="C5699" s="61">
        <v>1877.0</v>
      </c>
      <c r="D5699" s="57" t="s">
        <v>377</v>
      </c>
      <c r="E5699" s="62" t="str">
        <f t="shared" si="1"/>
        <v>Control</v>
      </c>
      <c r="F5699" s="53" t="str">
        <f t="shared" si="2"/>
        <v>Beijing_1</v>
      </c>
      <c r="G5699" s="53">
        <f t="shared" si="3"/>
        <v>0.7033025405</v>
      </c>
    </row>
    <row r="5700">
      <c r="A5700" s="61">
        <v>1.516261677E9</v>
      </c>
      <c r="B5700" s="61">
        <v>1.0</v>
      </c>
      <c r="C5700" s="61">
        <v>1073.0</v>
      </c>
      <c r="D5700" s="57" t="s">
        <v>377</v>
      </c>
      <c r="E5700" s="62" t="str">
        <f t="shared" si="1"/>
        <v>Control</v>
      </c>
      <c r="F5700" s="53" t="str">
        <f t="shared" si="2"/>
        <v>Beijing_1</v>
      </c>
      <c r="G5700" s="53">
        <f t="shared" si="3"/>
        <v>0.7757976126</v>
      </c>
    </row>
    <row r="5701">
      <c r="A5701" s="61">
        <v>1.512039305E9</v>
      </c>
      <c r="B5701" s="61">
        <v>1.0</v>
      </c>
      <c r="C5701" s="61">
        <v>327.0</v>
      </c>
      <c r="D5701" s="57" t="s">
        <v>377</v>
      </c>
      <c r="E5701" s="62" t="str">
        <f t="shared" si="1"/>
        <v>Control</v>
      </c>
      <c r="F5701" s="53" t="str">
        <f t="shared" si="2"/>
        <v>Beijing_1</v>
      </c>
      <c r="G5701" s="53">
        <f t="shared" si="3"/>
        <v>0.4703249543</v>
      </c>
    </row>
    <row r="5702">
      <c r="A5702" s="61">
        <v>1.511670039E9</v>
      </c>
      <c r="B5702" s="61">
        <v>1.0</v>
      </c>
      <c r="C5702" s="61">
        <v>1976.0</v>
      </c>
      <c r="D5702" s="57" t="s">
        <v>377</v>
      </c>
      <c r="E5702" s="62" t="str">
        <f t="shared" si="1"/>
        <v>Control</v>
      </c>
      <c r="F5702" s="53" t="str">
        <f t="shared" si="2"/>
        <v>Beijing_1</v>
      </c>
      <c r="G5702" s="53">
        <f t="shared" si="3"/>
        <v>0.7363221827</v>
      </c>
    </row>
    <row r="5703">
      <c r="A5703" s="61">
        <v>1.512757424E9</v>
      </c>
      <c r="B5703" s="61">
        <v>1.0</v>
      </c>
      <c r="C5703" s="61">
        <v>481.0</v>
      </c>
      <c r="D5703" s="57" t="s">
        <v>377</v>
      </c>
      <c r="E5703" s="62" t="str">
        <f t="shared" si="1"/>
        <v>Control</v>
      </c>
      <c r="F5703" s="53" t="str">
        <f t="shared" si="2"/>
        <v>Beijing_1</v>
      </c>
      <c r="G5703" s="53">
        <f t="shared" si="3"/>
        <v>0.1019415735</v>
      </c>
    </row>
    <row r="5704">
      <c r="A5704" s="61">
        <v>1.514165536E9</v>
      </c>
      <c r="B5704" s="61">
        <v>1.0</v>
      </c>
      <c r="C5704" s="61">
        <v>2783.0</v>
      </c>
      <c r="D5704" s="57" t="s">
        <v>377</v>
      </c>
      <c r="E5704" s="62" t="str">
        <f t="shared" si="1"/>
        <v>Control</v>
      </c>
      <c r="F5704" s="53" t="str">
        <f t="shared" si="2"/>
        <v>Beijing_1</v>
      </c>
      <c r="G5704" s="53">
        <f t="shared" si="3"/>
        <v>0.9407469954</v>
      </c>
    </row>
    <row r="5705">
      <c r="A5705" s="61">
        <v>1.517788543E9</v>
      </c>
      <c r="B5705" s="61">
        <v>1.0</v>
      </c>
      <c r="C5705" s="61">
        <v>3626.0</v>
      </c>
      <c r="D5705" s="57" t="s">
        <v>377</v>
      </c>
      <c r="E5705" s="62" t="str">
        <f t="shared" si="1"/>
        <v>Control</v>
      </c>
      <c r="F5705" s="53" t="str">
        <f t="shared" si="2"/>
        <v>Beijing_1</v>
      </c>
      <c r="G5705" s="53">
        <f t="shared" si="3"/>
        <v>0.1373504876</v>
      </c>
    </row>
    <row r="5706">
      <c r="A5706" s="61">
        <v>1.519347206E9</v>
      </c>
      <c r="B5706" s="61">
        <v>1.0</v>
      </c>
      <c r="C5706" s="61">
        <v>4460.0</v>
      </c>
      <c r="D5706" s="57" t="s">
        <v>377</v>
      </c>
      <c r="E5706" s="62" t="str">
        <f t="shared" si="1"/>
        <v>Control</v>
      </c>
      <c r="F5706" s="53" t="str">
        <f t="shared" si="2"/>
        <v>Beijing_1</v>
      </c>
      <c r="G5706" s="53">
        <f t="shared" si="3"/>
        <v>0.8833612448</v>
      </c>
    </row>
    <row r="5707">
      <c r="A5707" s="61">
        <v>1.513834033E9</v>
      </c>
      <c r="B5707" s="61">
        <v>1.0</v>
      </c>
      <c r="C5707" s="61">
        <v>3644.0</v>
      </c>
      <c r="D5707" s="57" t="s">
        <v>377</v>
      </c>
      <c r="E5707" s="62" t="str">
        <f t="shared" si="1"/>
        <v>Control</v>
      </c>
      <c r="F5707" s="53" t="str">
        <f t="shared" si="2"/>
        <v>Beijing_1</v>
      </c>
      <c r="G5707" s="53">
        <f t="shared" si="3"/>
        <v>0.9433967707</v>
      </c>
    </row>
    <row r="5708">
      <c r="A5708" s="61">
        <v>1.512227974E9</v>
      </c>
      <c r="B5708" s="61">
        <v>1.0</v>
      </c>
      <c r="C5708" s="61">
        <v>2392.0</v>
      </c>
      <c r="D5708" s="57" t="s">
        <v>377</v>
      </c>
      <c r="E5708" s="62" t="str">
        <f t="shared" si="1"/>
        <v>Control</v>
      </c>
      <c r="F5708" s="53" t="str">
        <f t="shared" si="2"/>
        <v>Beijing_1</v>
      </c>
      <c r="G5708" s="53">
        <f t="shared" si="3"/>
        <v>0.02259905137</v>
      </c>
    </row>
    <row r="5709">
      <c r="A5709" s="61">
        <v>1.514342085E9</v>
      </c>
      <c r="B5709" s="61">
        <v>1.0</v>
      </c>
      <c r="C5709" s="61">
        <v>143.0</v>
      </c>
      <c r="D5709" s="57" t="s">
        <v>377</v>
      </c>
      <c r="E5709" s="62" t="str">
        <f t="shared" si="1"/>
        <v>Control</v>
      </c>
      <c r="F5709" s="53" t="str">
        <f t="shared" si="2"/>
        <v>Beijing_1</v>
      </c>
      <c r="G5709" s="53">
        <f t="shared" si="3"/>
        <v>0.9494067927</v>
      </c>
    </row>
    <row r="5710">
      <c r="A5710" s="61">
        <v>1.517606227E9</v>
      </c>
      <c r="B5710" s="61">
        <v>1.0</v>
      </c>
      <c r="C5710" s="61">
        <v>1825.0</v>
      </c>
      <c r="D5710" s="57" t="s">
        <v>377</v>
      </c>
      <c r="E5710" s="62" t="str">
        <f t="shared" si="1"/>
        <v>Control</v>
      </c>
      <c r="F5710" s="53" t="str">
        <f t="shared" si="2"/>
        <v>Beijing_1</v>
      </c>
      <c r="G5710" s="53">
        <f t="shared" si="3"/>
        <v>0.2066116989</v>
      </c>
    </row>
    <row r="5711">
      <c r="A5711" s="61">
        <v>1.512104488E9</v>
      </c>
      <c r="B5711" s="61">
        <v>1.0</v>
      </c>
      <c r="C5711" s="61">
        <v>349.0</v>
      </c>
      <c r="D5711" s="57" t="s">
        <v>377</v>
      </c>
      <c r="E5711" s="62" t="str">
        <f t="shared" si="1"/>
        <v>Control</v>
      </c>
      <c r="F5711" s="53" t="str">
        <f t="shared" si="2"/>
        <v>Beijing_1</v>
      </c>
      <c r="G5711" s="53">
        <f t="shared" si="3"/>
        <v>0.9356907029</v>
      </c>
    </row>
    <row r="5712">
      <c r="A5712" s="61">
        <v>1.514252078E9</v>
      </c>
      <c r="B5712" s="61">
        <v>1.0</v>
      </c>
      <c r="C5712" s="61">
        <v>4732.0</v>
      </c>
      <c r="D5712" s="57" t="s">
        <v>377</v>
      </c>
      <c r="E5712" s="62" t="str">
        <f t="shared" si="1"/>
        <v>Control</v>
      </c>
      <c r="F5712" s="53" t="str">
        <f t="shared" si="2"/>
        <v>Beijing_1</v>
      </c>
      <c r="G5712" s="53">
        <f t="shared" si="3"/>
        <v>0.09243206863</v>
      </c>
    </row>
    <row r="5713">
      <c r="A5713" s="61">
        <v>1.514146418E9</v>
      </c>
      <c r="B5713" s="61">
        <v>1.0</v>
      </c>
      <c r="C5713" s="61">
        <v>2132.0</v>
      </c>
      <c r="D5713" s="57" t="s">
        <v>377</v>
      </c>
      <c r="E5713" s="62" t="str">
        <f t="shared" si="1"/>
        <v>Control</v>
      </c>
      <c r="F5713" s="53" t="str">
        <f t="shared" si="2"/>
        <v>Beijing_1</v>
      </c>
      <c r="G5713" s="53">
        <f t="shared" si="3"/>
        <v>0.9640543674</v>
      </c>
    </row>
    <row r="5714">
      <c r="A5714" s="61">
        <v>1.513990018E9</v>
      </c>
      <c r="B5714" s="61">
        <v>1.0</v>
      </c>
      <c r="C5714" s="61">
        <v>286.0</v>
      </c>
      <c r="D5714" s="57" t="s">
        <v>377</v>
      </c>
      <c r="E5714" s="62" t="str">
        <f t="shared" si="1"/>
        <v>Control</v>
      </c>
      <c r="F5714" s="53" t="str">
        <f t="shared" si="2"/>
        <v>Beijing_1</v>
      </c>
      <c r="G5714" s="53">
        <f t="shared" si="3"/>
        <v>0.9900315509</v>
      </c>
    </row>
    <row r="5715">
      <c r="A5715" s="61">
        <v>1.515584274E9</v>
      </c>
      <c r="B5715" s="61">
        <v>1.0</v>
      </c>
      <c r="C5715" s="61">
        <v>2017.0</v>
      </c>
      <c r="D5715" s="57" t="s">
        <v>377</v>
      </c>
      <c r="E5715" s="62" t="str">
        <f t="shared" si="1"/>
        <v>Control</v>
      </c>
      <c r="F5715" s="53" t="str">
        <f t="shared" si="2"/>
        <v>Beijing_1</v>
      </c>
      <c r="G5715" s="53">
        <f t="shared" si="3"/>
        <v>0.86589187</v>
      </c>
    </row>
    <row r="5716">
      <c r="A5716" s="61">
        <v>1.515190933E9</v>
      </c>
      <c r="B5716" s="61">
        <v>1.0</v>
      </c>
      <c r="C5716" s="61">
        <v>2011.0</v>
      </c>
      <c r="D5716" s="57" t="s">
        <v>377</v>
      </c>
      <c r="E5716" s="62" t="str">
        <f t="shared" si="1"/>
        <v>Control</v>
      </c>
      <c r="F5716" s="53" t="str">
        <f t="shared" si="2"/>
        <v>Beijing_1</v>
      </c>
      <c r="G5716" s="53">
        <f t="shared" si="3"/>
        <v>0.6266455836</v>
      </c>
    </row>
    <row r="5717">
      <c r="A5717" s="61">
        <v>1.513648279E9</v>
      </c>
      <c r="B5717" s="61">
        <v>1.0</v>
      </c>
      <c r="C5717" s="61">
        <v>2142.0</v>
      </c>
      <c r="D5717" s="57" t="s">
        <v>377</v>
      </c>
      <c r="E5717" s="62" t="str">
        <f t="shared" si="1"/>
        <v>Control</v>
      </c>
      <c r="F5717" s="53" t="str">
        <f t="shared" si="2"/>
        <v>Beijing_1</v>
      </c>
      <c r="G5717" s="53">
        <f t="shared" si="3"/>
        <v>0.9645561763</v>
      </c>
    </row>
    <row r="5718">
      <c r="A5718" s="61">
        <v>1.518167547E9</v>
      </c>
      <c r="B5718" s="61">
        <v>1.0</v>
      </c>
      <c r="C5718" s="61">
        <v>2253.0</v>
      </c>
      <c r="D5718" s="57" t="s">
        <v>377</v>
      </c>
      <c r="E5718" s="62" t="str">
        <f t="shared" si="1"/>
        <v>Control</v>
      </c>
      <c r="F5718" s="53" t="str">
        <f t="shared" si="2"/>
        <v>Beijing_1</v>
      </c>
      <c r="G5718" s="53">
        <f t="shared" si="3"/>
        <v>0.7314561919</v>
      </c>
    </row>
    <row r="5719">
      <c r="A5719" s="61">
        <v>1.511804466E9</v>
      </c>
      <c r="B5719" s="61">
        <v>1.0</v>
      </c>
      <c r="C5719" s="61">
        <v>2367.0</v>
      </c>
      <c r="D5719" s="57" t="s">
        <v>377</v>
      </c>
      <c r="E5719" s="62" t="str">
        <f t="shared" si="1"/>
        <v>Control</v>
      </c>
      <c r="F5719" s="53" t="str">
        <f t="shared" si="2"/>
        <v>Beijing_1</v>
      </c>
      <c r="G5719" s="53">
        <f t="shared" si="3"/>
        <v>0.2679903006</v>
      </c>
    </row>
    <row r="5720">
      <c r="A5720" s="61">
        <v>1.514401156E9</v>
      </c>
      <c r="B5720" s="61">
        <v>1.0</v>
      </c>
      <c r="C5720" s="61">
        <v>2617.0</v>
      </c>
      <c r="D5720" s="57" t="s">
        <v>377</v>
      </c>
      <c r="E5720" s="62" t="str">
        <f t="shared" si="1"/>
        <v>Control</v>
      </c>
      <c r="F5720" s="53" t="str">
        <f t="shared" si="2"/>
        <v>Beijing_1</v>
      </c>
      <c r="G5720" s="53">
        <f t="shared" si="3"/>
        <v>0.8331402987</v>
      </c>
    </row>
    <row r="5721">
      <c r="A5721" s="61">
        <v>1.512164188E9</v>
      </c>
      <c r="B5721" s="61">
        <v>1.0</v>
      </c>
      <c r="C5721" s="61">
        <v>780.0</v>
      </c>
      <c r="D5721" s="57" t="s">
        <v>377</v>
      </c>
      <c r="E5721" s="62" t="str">
        <f t="shared" si="1"/>
        <v>Control</v>
      </c>
      <c r="F5721" s="53" t="str">
        <f t="shared" si="2"/>
        <v>Beijing_1</v>
      </c>
      <c r="G5721" s="53">
        <f t="shared" si="3"/>
        <v>0.6674247843</v>
      </c>
    </row>
    <row r="5722">
      <c r="A5722" s="61">
        <v>1.519527926E9</v>
      </c>
      <c r="B5722" s="61">
        <v>1.0</v>
      </c>
      <c r="C5722" s="61">
        <v>1806.0</v>
      </c>
      <c r="D5722" s="57" t="s">
        <v>377</v>
      </c>
      <c r="E5722" s="62" t="str">
        <f t="shared" si="1"/>
        <v>Control</v>
      </c>
      <c r="F5722" s="53" t="str">
        <f t="shared" si="2"/>
        <v>Beijing_1</v>
      </c>
      <c r="G5722" s="53">
        <f t="shared" si="3"/>
        <v>0.6931156292</v>
      </c>
    </row>
    <row r="5723">
      <c r="A5723" s="61">
        <v>1.516531844E9</v>
      </c>
      <c r="B5723" s="61">
        <v>1.0</v>
      </c>
      <c r="C5723" s="61">
        <v>1296.0</v>
      </c>
      <c r="D5723" s="57" t="s">
        <v>377</v>
      </c>
      <c r="E5723" s="62" t="str">
        <f t="shared" si="1"/>
        <v>Control</v>
      </c>
      <c r="F5723" s="53" t="str">
        <f t="shared" si="2"/>
        <v>Beijing_1</v>
      </c>
      <c r="G5723" s="53">
        <f t="shared" si="3"/>
        <v>0.4888188122</v>
      </c>
    </row>
    <row r="5724">
      <c r="A5724" s="61">
        <v>1.512519348E9</v>
      </c>
      <c r="B5724" s="61">
        <v>1.0</v>
      </c>
      <c r="C5724" s="61">
        <v>299.0</v>
      </c>
      <c r="D5724" s="57" t="s">
        <v>377</v>
      </c>
      <c r="E5724" s="62" t="str">
        <f t="shared" si="1"/>
        <v>Control</v>
      </c>
      <c r="F5724" s="53" t="str">
        <f t="shared" si="2"/>
        <v>Beijing_1</v>
      </c>
      <c r="G5724" s="53">
        <f t="shared" si="3"/>
        <v>0.768862066</v>
      </c>
    </row>
    <row r="5725">
      <c r="A5725" s="61">
        <v>1.518846369E9</v>
      </c>
      <c r="B5725" s="61">
        <v>1.0</v>
      </c>
      <c r="C5725" s="61">
        <v>2014.0</v>
      </c>
      <c r="D5725" s="57" t="s">
        <v>377</v>
      </c>
      <c r="E5725" s="62" t="str">
        <f t="shared" si="1"/>
        <v>Control</v>
      </c>
      <c r="F5725" s="53" t="str">
        <f t="shared" si="2"/>
        <v>Beijing_1</v>
      </c>
      <c r="G5725" s="53">
        <f t="shared" si="3"/>
        <v>0.9142729026</v>
      </c>
    </row>
    <row r="5726">
      <c r="A5726" s="61">
        <v>1.512256104E9</v>
      </c>
      <c r="B5726" s="61">
        <v>1.0</v>
      </c>
      <c r="C5726" s="61">
        <v>1127.0</v>
      </c>
      <c r="D5726" s="57" t="s">
        <v>377</v>
      </c>
      <c r="E5726" s="62" t="str">
        <f t="shared" si="1"/>
        <v>Control</v>
      </c>
      <c r="F5726" s="53" t="str">
        <f t="shared" si="2"/>
        <v>Beijing_1</v>
      </c>
      <c r="G5726" s="53">
        <f t="shared" si="3"/>
        <v>0.6209110891</v>
      </c>
    </row>
    <row r="5727">
      <c r="A5727" s="61">
        <v>1.513020308E9</v>
      </c>
      <c r="B5727" s="61">
        <v>1.0</v>
      </c>
      <c r="C5727" s="61">
        <v>1667.0</v>
      </c>
      <c r="D5727" s="57" t="s">
        <v>377</v>
      </c>
      <c r="E5727" s="62" t="str">
        <f t="shared" si="1"/>
        <v>Control</v>
      </c>
      <c r="F5727" s="53" t="str">
        <f t="shared" si="2"/>
        <v>Beijing_1</v>
      </c>
      <c r="G5727" s="53">
        <f t="shared" si="3"/>
        <v>0.4976313139</v>
      </c>
    </row>
    <row r="5728">
      <c r="A5728" s="61">
        <v>1.516890274E9</v>
      </c>
      <c r="B5728" s="61">
        <v>1.0</v>
      </c>
      <c r="C5728" s="61">
        <v>1447.0</v>
      </c>
      <c r="D5728" s="57" t="s">
        <v>377</v>
      </c>
      <c r="E5728" s="62" t="str">
        <f t="shared" si="1"/>
        <v>Control</v>
      </c>
      <c r="F5728" s="53" t="str">
        <f t="shared" si="2"/>
        <v>Beijing_1</v>
      </c>
      <c r="G5728" s="53">
        <f t="shared" si="3"/>
        <v>0.3035493989</v>
      </c>
    </row>
    <row r="5729">
      <c r="A5729" s="61">
        <v>1.516217345E9</v>
      </c>
      <c r="B5729" s="61">
        <v>1.0</v>
      </c>
      <c r="C5729" s="61">
        <v>391.0</v>
      </c>
      <c r="D5729" s="57" t="s">
        <v>377</v>
      </c>
      <c r="E5729" s="62" t="str">
        <f t="shared" si="1"/>
        <v>Control</v>
      </c>
      <c r="F5729" s="53" t="str">
        <f t="shared" si="2"/>
        <v>Beijing_1</v>
      </c>
      <c r="G5729" s="53">
        <f t="shared" si="3"/>
        <v>0.9968015987</v>
      </c>
    </row>
    <row r="5730">
      <c r="A5730" s="61">
        <v>1.513887628E9</v>
      </c>
      <c r="B5730" s="61">
        <v>1.0</v>
      </c>
      <c r="C5730" s="61">
        <v>754.0</v>
      </c>
      <c r="D5730" s="57" t="s">
        <v>377</v>
      </c>
      <c r="E5730" s="62" t="str">
        <f t="shared" si="1"/>
        <v>Control</v>
      </c>
      <c r="F5730" s="53" t="str">
        <f t="shared" si="2"/>
        <v>Beijing_1</v>
      </c>
      <c r="G5730" s="53">
        <f t="shared" si="3"/>
        <v>0.2756698785</v>
      </c>
    </row>
    <row r="5731">
      <c r="A5731" s="61">
        <v>1.518083133E9</v>
      </c>
      <c r="B5731" s="61">
        <v>1.0</v>
      </c>
      <c r="C5731" s="61">
        <v>275.0</v>
      </c>
      <c r="D5731" s="57" t="s">
        <v>377</v>
      </c>
      <c r="E5731" s="62" t="str">
        <f t="shared" si="1"/>
        <v>Control</v>
      </c>
      <c r="F5731" s="53" t="str">
        <f t="shared" si="2"/>
        <v>Beijing_1</v>
      </c>
      <c r="G5731" s="53">
        <f t="shared" si="3"/>
        <v>0.6179576789</v>
      </c>
    </row>
    <row r="5732">
      <c r="A5732" s="61">
        <v>1.516912733E9</v>
      </c>
      <c r="B5732" s="61">
        <v>1.0</v>
      </c>
      <c r="C5732" s="61">
        <v>236.0</v>
      </c>
      <c r="D5732" s="57" t="s">
        <v>377</v>
      </c>
      <c r="E5732" s="62" t="str">
        <f t="shared" si="1"/>
        <v>Control</v>
      </c>
      <c r="F5732" s="53" t="str">
        <f t="shared" si="2"/>
        <v>Beijing_1</v>
      </c>
      <c r="G5732" s="53">
        <f t="shared" si="3"/>
        <v>0.9503455191</v>
      </c>
    </row>
    <row r="5733">
      <c r="A5733" s="61">
        <v>1.511599218E9</v>
      </c>
      <c r="B5733" s="61">
        <v>1.0</v>
      </c>
      <c r="C5733" s="61">
        <v>990.0</v>
      </c>
      <c r="D5733" s="57" t="s">
        <v>377</v>
      </c>
      <c r="E5733" s="62" t="str">
        <f t="shared" si="1"/>
        <v>Control</v>
      </c>
      <c r="F5733" s="53" t="str">
        <f t="shared" si="2"/>
        <v>Beijing_1</v>
      </c>
      <c r="G5733" s="53">
        <f t="shared" si="3"/>
        <v>0.1748934266</v>
      </c>
    </row>
    <row r="5734">
      <c r="A5734" s="61">
        <v>1.518221956E9</v>
      </c>
      <c r="B5734" s="61">
        <v>1.0</v>
      </c>
      <c r="C5734" s="61">
        <v>4699.0</v>
      </c>
      <c r="D5734" s="57" t="s">
        <v>377</v>
      </c>
      <c r="E5734" s="62" t="str">
        <f t="shared" si="1"/>
        <v>Control</v>
      </c>
      <c r="F5734" s="53" t="str">
        <f t="shared" si="2"/>
        <v>Beijing_1</v>
      </c>
      <c r="G5734" s="53">
        <f t="shared" si="3"/>
        <v>0.5885430468</v>
      </c>
    </row>
    <row r="5735">
      <c r="A5735" s="61">
        <v>1.516656035E9</v>
      </c>
      <c r="B5735" s="61">
        <v>1.0</v>
      </c>
      <c r="C5735" s="61">
        <v>573.0</v>
      </c>
      <c r="D5735" s="57" t="s">
        <v>377</v>
      </c>
      <c r="E5735" s="62" t="str">
        <f t="shared" si="1"/>
        <v>Control</v>
      </c>
      <c r="F5735" s="53" t="str">
        <f t="shared" si="2"/>
        <v>Beijing_1</v>
      </c>
      <c r="G5735" s="53">
        <f t="shared" si="3"/>
        <v>0.5996121789</v>
      </c>
    </row>
    <row r="5736">
      <c r="A5736" s="61">
        <v>1.519163819E9</v>
      </c>
      <c r="B5736" s="61">
        <v>1.0</v>
      </c>
      <c r="C5736" s="61">
        <v>3994.0</v>
      </c>
      <c r="D5736" s="57" t="s">
        <v>377</v>
      </c>
      <c r="E5736" s="62" t="str">
        <f t="shared" si="1"/>
        <v>Control</v>
      </c>
      <c r="F5736" s="53" t="str">
        <f t="shared" si="2"/>
        <v>Beijing_1</v>
      </c>
      <c r="G5736" s="53">
        <f t="shared" si="3"/>
        <v>0.2060049369</v>
      </c>
    </row>
    <row r="5737">
      <c r="A5737" s="61">
        <v>1.517886735E9</v>
      </c>
      <c r="B5737" s="61">
        <v>1.0</v>
      </c>
      <c r="C5737" s="61">
        <v>3248.0</v>
      </c>
      <c r="D5737" s="57" t="s">
        <v>377</v>
      </c>
      <c r="E5737" s="62" t="str">
        <f t="shared" si="1"/>
        <v>Control</v>
      </c>
      <c r="F5737" s="53" t="str">
        <f t="shared" si="2"/>
        <v>Beijing_1</v>
      </c>
      <c r="G5737" s="53">
        <f t="shared" si="3"/>
        <v>0.2651599876</v>
      </c>
    </row>
    <row r="5738">
      <c r="A5738" s="61">
        <v>1.511440396E9</v>
      </c>
      <c r="B5738" s="61">
        <v>1.0</v>
      </c>
      <c r="C5738" s="61">
        <v>2041.0</v>
      </c>
      <c r="D5738" s="57" t="s">
        <v>377</v>
      </c>
      <c r="E5738" s="62" t="str">
        <f t="shared" si="1"/>
        <v>Control</v>
      </c>
      <c r="F5738" s="53" t="str">
        <f t="shared" si="2"/>
        <v>Beijing_1</v>
      </c>
      <c r="G5738" s="53">
        <f t="shared" si="3"/>
        <v>0.57790509</v>
      </c>
    </row>
    <row r="5739">
      <c r="A5739" s="61">
        <v>1.517919949E9</v>
      </c>
      <c r="B5739" s="61">
        <v>1.0</v>
      </c>
      <c r="C5739" s="61">
        <v>153.0</v>
      </c>
      <c r="D5739" s="57" t="s">
        <v>377</v>
      </c>
      <c r="E5739" s="62" t="str">
        <f t="shared" si="1"/>
        <v>Control</v>
      </c>
      <c r="F5739" s="53" t="str">
        <f t="shared" si="2"/>
        <v>Beijing_1</v>
      </c>
      <c r="G5739" s="53">
        <f t="shared" si="3"/>
        <v>0.09424081661</v>
      </c>
    </row>
    <row r="5740">
      <c r="A5740" s="61">
        <v>1.511745635E9</v>
      </c>
      <c r="B5740" s="61">
        <v>1.0</v>
      </c>
      <c r="C5740" s="61">
        <v>4151.0</v>
      </c>
      <c r="D5740" s="57" t="s">
        <v>377</v>
      </c>
      <c r="E5740" s="62" t="str">
        <f t="shared" si="1"/>
        <v>Control</v>
      </c>
      <c r="F5740" s="53" t="str">
        <f t="shared" si="2"/>
        <v>Beijing_1</v>
      </c>
      <c r="G5740" s="53">
        <f t="shared" si="3"/>
        <v>0.3217463041</v>
      </c>
    </row>
    <row r="5741">
      <c r="A5741" s="61">
        <v>1.518462963E9</v>
      </c>
      <c r="B5741" s="61">
        <v>1.0</v>
      </c>
      <c r="C5741" s="61">
        <v>1844.0</v>
      </c>
      <c r="D5741" s="57" t="s">
        <v>377</v>
      </c>
      <c r="E5741" s="62" t="str">
        <f t="shared" si="1"/>
        <v>Control</v>
      </c>
      <c r="F5741" s="53" t="str">
        <f t="shared" si="2"/>
        <v>Beijing_1</v>
      </c>
      <c r="G5741" s="53">
        <f t="shared" si="3"/>
        <v>0.900926801</v>
      </c>
    </row>
    <row r="5742">
      <c r="A5742" s="61">
        <v>1.511399018E9</v>
      </c>
      <c r="B5742" s="61">
        <v>1.0</v>
      </c>
      <c r="C5742" s="61">
        <v>349.0</v>
      </c>
      <c r="D5742" s="57" t="s">
        <v>377</v>
      </c>
      <c r="E5742" s="62" t="str">
        <f t="shared" si="1"/>
        <v>Control</v>
      </c>
      <c r="F5742" s="53" t="str">
        <f t="shared" si="2"/>
        <v>Beijing_1</v>
      </c>
      <c r="G5742" s="53">
        <f t="shared" si="3"/>
        <v>0.6465610867</v>
      </c>
    </row>
    <row r="5743">
      <c r="A5743" s="61">
        <v>1.516841289E9</v>
      </c>
      <c r="B5743" s="61">
        <v>1.0</v>
      </c>
      <c r="C5743" s="61">
        <v>723.0</v>
      </c>
      <c r="D5743" s="57" t="s">
        <v>377</v>
      </c>
      <c r="E5743" s="62" t="str">
        <f t="shared" si="1"/>
        <v>Control</v>
      </c>
      <c r="F5743" s="53" t="str">
        <f t="shared" si="2"/>
        <v>Beijing_1</v>
      </c>
      <c r="G5743" s="53">
        <f t="shared" si="3"/>
        <v>0.6495499956</v>
      </c>
    </row>
    <row r="5744">
      <c r="A5744" s="61">
        <v>1.512520574E9</v>
      </c>
      <c r="B5744" s="61">
        <v>1.0</v>
      </c>
      <c r="C5744" s="61">
        <v>1139.0</v>
      </c>
      <c r="D5744" s="57" t="s">
        <v>377</v>
      </c>
      <c r="E5744" s="62" t="str">
        <f t="shared" si="1"/>
        <v>Control</v>
      </c>
      <c r="F5744" s="53" t="str">
        <f t="shared" si="2"/>
        <v>Beijing_1</v>
      </c>
      <c r="G5744" s="53">
        <f t="shared" si="3"/>
        <v>0.3603723145</v>
      </c>
    </row>
    <row r="5745">
      <c r="A5745" s="61">
        <v>1.517301778E9</v>
      </c>
      <c r="B5745" s="61">
        <v>1.0</v>
      </c>
      <c r="C5745" s="61">
        <v>683.0</v>
      </c>
      <c r="D5745" s="57" t="s">
        <v>377</v>
      </c>
      <c r="E5745" s="62" t="str">
        <f t="shared" si="1"/>
        <v>Control</v>
      </c>
      <c r="F5745" s="53" t="str">
        <f t="shared" si="2"/>
        <v>Beijing_1</v>
      </c>
      <c r="G5745" s="53">
        <f t="shared" si="3"/>
        <v>0.694520973</v>
      </c>
    </row>
    <row r="5746">
      <c r="A5746" s="61">
        <v>1.515960384E9</v>
      </c>
      <c r="B5746" s="61">
        <v>1.0</v>
      </c>
      <c r="C5746" s="61">
        <v>410.0</v>
      </c>
      <c r="D5746" s="57" t="s">
        <v>377</v>
      </c>
      <c r="E5746" s="62" t="str">
        <f t="shared" si="1"/>
        <v>Control</v>
      </c>
      <c r="F5746" s="53" t="str">
        <f t="shared" si="2"/>
        <v>Beijing_1</v>
      </c>
      <c r="G5746" s="53">
        <f t="shared" si="3"/>
        <v>0.5157611317</v>
      </c>
    </row>
    <row r="5747">
      <c r="A5747" s="61">
        <v>1.516311274E9</v>
      </c>
      <c r="B5747" s="61">
        <v>1.0</v>
      </c>
      <c r="C5747" s="61">
        <v>1491.0</v>
      </c>
      <c r="D5747" s="57" t="s">
        <v>377</v>
      </c>
      <c r="E5747" s="62" t="str">
        <f t="shared" si="1"/>
        <v>Control</v>
      </c>
      <c r="F5747" s="53" t="str">
        <f t="shared" si="2"/>
        <v>Beijing_1</v>
      </c>
      <c r="G5747" s="53">
        <f t="shared" si="3"/>
        <v>0.7953674519</v>
      </c>
    </row>
    <row r="5748">
      <c r="A5748" s="61">
        <v>1.518273816E9</v>
      </c>
      <c r="B5748" s="61">
        <v>1.0</v>
      </c>
      <c r="C5748" s="61">
        <v>220.0</v>
      </c>
      <c r="D5748" s="57" t="s">
        <v>377</v>
      </c>
      <c r="E5748" s="62" t="str">
        <f t="shared" si="1"/>
        <v>Control</v>
      </c>
      <c r="F5748" s="53" t="str">
        <f t="shared" si="2"/>
        <v>Beijing_1</v>
      </c>
      <c r="G5748" s="53">
        <f t="shared" si="3"/>
        <v>0.9860986916</v>
      </c>
    </row>
    <row r="5749">
      <c r="A5749" s="61">
        <v>1.518991556E9</v>
      </c>
      <c r="B5749" s="61">
        <v>1.0</v>
      </c>
      <c r="C5749" s="61">
        <v>2264.0</v>
      </c>
      <c r="D5749" s="57" t="s">
        <v>377</v>
      </c>
      <c r="E5749" s="62" t="str">
        <f t="shared" si="1"/>
        <v>Control</v>
      </c>
      <c r="F5749" s="53" t="str">
        <f t="shared" si="2"/>
        <v>Beijing_1</v>
      </c>
      <c r="G5749" s="53">
        <f t="shared" si="3"/>
        <v>0.06885978015</v>
      </c>
    </row>
    <row r="5750">
      <c r="A5750" s="61">
        <v>1.512080403E9</v>
      </c>
      <c r="B5750" s="61">
        <v>1.0</v>
      </c>
      <c r="C5750" s="61">
        <v>671.0</v>
      </c>
      <c r="D5750" s="57" t="s">
        <v>377</v>
      </c>
      <c r="E5750" s="62" t="str">
        <f t="shared" si="1"/>
        <v>Control</v>
      </c>
      <c r="F5750" s="53" t="str">
        <f t="shared" si="2"/>
        <v>Beijing_1</v>
      </c>
      <c r="G5750" s="53">
        <f t="shared" si="3"/>
        <v>0.8464677412</v>
      </c>
    </row>
    <row r="5751">
      <c r="A5751" s="61">
        <v>1.514786016E9</v>
      </c>
      <c r="B5751" s="61">
        <v>1.0</v>
      </c>
      <c r="C5751" s="61">
        <v>3383.0</v>
      </c>
      <c r="D5751" s="57" t="s">
        <v>377</v>
      </c>
      <c r="E5751" s="62" t="str">
        <f t="shared" si="1"/>
        <v>Control</v>
      </c>
      <c r="F5751" s="53" t="str">
        <f t="shared" si="2"/>
        <v>Beijing_1</v>
      </c>
      <c r="G5751" s="53">
        <f t="shared" si="3"/>
        <v>0.6589437965</v>
      </c>
    </row>
    <row r="5752">
      <c r="A5752" s="61">
        <v>1.514013147E9</v>
      </c>
      <c r="B5752" s="61">
        <v>1.0</v>
      </c>
      <c r="C5752" s="61">
        <v>1257.0</v>
      </c>
      <c r="D5752" s="57" t="s">
        <v>377</v>
      </c>
      <c r="E5752" s="62" t="str">
        <f t="shared" si="1"/>
        <v>Control</v>
      </c>
      <c r="F5752" s="53" t="str">
        <f t="shared" si="2"/>
        <v>Beijing_1</v>
      </c>
      <c r="G5752" s="53">
        <f t="shared" si="3"/>
        <v>0.6806039833</v>
      </c>
    </row>
    <row r="5753">
      <c r="A5753" s="61">
        <v>1.516978729E9</v>
      </c>
      <c r="B5753" s="61">
        <v>1.0</v>
      </c>
      <c r="C5753" s="61">
        <v>2970.0</v>
      </c>
      <c r="D5753" s="57" t="s">
        <v>377</v>
      </c>
      <c r="E5753" s="62" t="str">
        <f t="shared" si="1"/>
        <v>Control</v>
      </c>
      <c r="F5753" s="53" t="str">
        <f t="shared" si="2"/>
        <v>Beijing_1</v>
      </c>
      <c r="G5753" s="53">
        <f t="shared" si="3"/>
        <v>0.9677215297</v>
      </c>
    </row>
    <row r="5754">
      <c r="A5754" s="61">
        <v>1.518238559E9</v>
      </c>
      <c r="B5754" s="61">
        <v>1.0</v>
      </c>
      <c r="C5754" s="61">
        <v>3393.0</v>
      </c>
      <c r="D5754" s="57" t="s">
        <v>377</v>
      </c>
      <c r="E5754" s="62" t="str">
        <f t="shared" si="1"/>
        <v>Control</v>
      </c>
      <c r="F5754" s="53" t="str">
        <f t="shared" si="2"/>
        <v>Beijing_1</v>
      </c>
      <c r="G5754" s="53">
        <f t="shared" si="3"/>
        <v>0.5485173166</v>
      </c>
    </row>
    <row r="5755">
      <c r="A5755" s="61">
        <v>1.516681696E9</v>
      </c>
      <c r="B5755" s="61">
        <v>1.0</v>
      </c>
      <c r="C5755" s="61">
        <v>4294.0</v>
      </c>
      <c r="D5755" s="57" t="s">
        <v>377</v>
      </c>
      <c r="E5755" s="62" t="str">
        <f t="shared" si="1"/>
        <v>Control</v>
      </c>
      <c r="F5755" s="53" t="str">
        <f t="shared" si="2"/>
        <v>Beijing_1</v>
      </c>
      <c r="G5755" s="53">
        <f t="shared" si="3"/>
        <v>0.8174108569</v>
      </c>
    </row>
    <row r="5756">
      <c r="A5756" s="61">
        <v>1.518198049E9</v>
      </c>
      <c r="B5756" s="61">
        <v>1.0</v>
      </c>
      <c r="C5756" s="61">
        <v>836.0</v>
      </c>
      <c r="D5756" s="57" t="s">
        <v>377</v>
      </c>
      <c r="E5756" s="62" t="str">
        <f t="shared" si="1"/>
        <v>Control</v>
      </c>
      <c r="F5756" s="53" t="str">
        <f t="shared" si="2"/>
        <v>Beijing_1</v>
      </c>
      <c r="G5756" s="53">
        <f t="shared" si="3"/>
        <v>0.9821325638</v>
      </c>
    </row>
    <row r="5757">
      <c r="A5757" s="61">
        <v>1.518817766E9</v>
      </c>
      <c r="B5757" s="61">
        <v>1.0</v>
      </c>
      <c r="C5757" s="61">
        <v>9.0</v>
      </c>
      <c r="D5757" s="57" t="s">
        <v>377</v>
      </c>
      <c r="E5757" s="62" t="str">
        <f t="shared" si="1"/>
        <v>Control</v>
      </c>
      <c r="F5757" s="53" t="str">
        <f t="shared" si="2"/>
        <v>Beijing_1</v>
      </c>
      <c r="G5757" s="53">
        <f t="shared" si="3"/>
        <v>0.00271238229</v>
      </c>
    </row>
    <row r="5758">
      <c r="A5758" s="61">
        <v>1.515971353E9</v>
      </c>
      <c r="B5758" s="61">
        <v>1.0</v>
      </c>
      <c r="C5758" s="61">
        <v>26.0</v>
      </c>
      <c r="D5758" s="57" t="s">
        <v>377</v>
      </c>
      <c r="E5758" s="62" t="str">
        <f t="shared" si="1"/>
        <v>Control</v>
      </c>
      <c r="F5758" s="53" t="str">
        <f t="shared" si="2"/>
        <v>Beijing_1</v>
      </c>
      <c r="G5758" s="53">
        <f t="shared" si="3"/>
        <v>0.8847613875</v>
      </c>
    </row>
    <row r="5759">
      <c r="A5759" s="61">
        <v>1.516844369E9</v>
      </c>
      <c r="B5759" s="61">
        <v>1.0</v>
      </c>
      <c r="C5759" s="61">
        <v>3270.0</v>
      </c>
      <c r="D5759" s="57" t="s">
        <v>377</v>
      </c>
      <c r="E5759" s="62" t="str">
        <f t="shared" si="1"/>
        <v>Control</v>
      </c>
      <c r="F5759" s="53" t="str">
        <f t="shared" si="2"/>
        <v>Beijing_1</v>
      </c>
      <c r="G5759" s="53">
        <f t="shared" si="3"/>
        <v>0.7720710771</v>
      </c>
    </row>
    <row r="5760">
      <c r="A5760" s="61">
        <v>1.514222666E9</v>
      </c>
      <c r="B5760" s="61">
        <v>1.0</v>
      </c>
      <c r="C5760" s="61">
        <v>2915.0</v>
      </c>
      <c r="D5760" s="57" t="s">
        <v>377</v>
      </c>
      <c r="E5760" s="62" t="str">
        <f t="shared" si="1"/>
        <v>Control</v>
      </c>
      <c r="F5760" s="53" t="str">
        <f t="shared" si="2"/>
        <v>Beijing_1</v>
      </c>
      <c r="G5760" s="53">
        <f t="shared" si="3"/>
        <v>0.9040533587</v>
      </c>
    </row>
    <row r="5761">
      <c r="A5761" s="61">
        <v>1.517400444E9</v>
      </c>
      <c r="B5761" s="61">
        <v>1.0</v>
      </c>
      <c r="C5761" s="61">
        <v>3670.0</v>
      </c>
      <c r="D5761" s="57" t="s">
        <v>377</v>
      </c>
      <c r="E5761" s="62" t="str">
        <f t="shared" si="1"/>
        <v>Control</v>
      </c>
      <c r="F5761" s="53" t="str">
        <f t="shared" si="2"/>
        <v>Beijing_1</v>
      </c>
      <c r="G5761" s="53">
        <f t="shared" si="3"/>
        <v>0.8498259412</v>
      </c>
    </row>
    <row r="5762">
      <c r="A5762" s="61">
        <v>1.519068587E9</v>
      </c>
      <c r="B5762" s="61">
        <v>1.0</v>
      </c>
      <c r="C5762" s="61">
        <v>2767.0</v>
      </c>
      <c r="D5762" s="57" t="s">
        <v>377</v>
      </c>
      <c r="E5762" s="62" t="str">
        <f t="shared" si="1"/>
        <v>Control</v>
      </c>
      <c r="F5762" s="53" t="str">
        <f t="shared" si="2"/>
        <v>Beijing_1</v>
      </c>
      <c r="G5762" s="53">
        <f t="shared" si="3"/>
        <v>0.7399696493</v>
      </c>
    </row>
    <row r="5763">
      <c r="A5763" s="61">
        <v>1.515668027E9</v>
      </c>
      <c r="B5763" s="61">
        <v>1.0</v>
      </c>
      <c r="C5763" s="61">
        <v>1385.0</v>
      </c>
      <c r="D5763" s="57" t="s">
        <v>377</v>
      </c>
      <c r="E5763" s="62" t="str">
        <f t="shared" si="1"/>
        <v>Control</v>
      </c>
      <c r="F5763" s="53" t="str">
        <f t="shared" si="2"/>
        <v>Beijing_1</v>
      </c>
      <c r="G5763" s="53">
        <f t="shared" si="3"/>
        <v>0.512199579</v>
      </c>
    </row>
    <row r="5764">
      <c r="A5764" s="61">
        <v>1.514807284E9</v>
      </c>
      <c r="B5764" s="61">
        <v>1.0</v>
      </c>
      <c r="C5764" s="61">
        <v>2591.0</v>
      </c>
      <c r="D5764" s="57" t="s">
        <v>377</v>
      </c>
      <c r="E5764" s="62" t="str">
        <f t="shared" si="1"/>
        <v>Control</v>
      </c>
      <c r="F5764" s="53" t="str">
        <f t="shared" si="2"/>
        <v>Beijing_1</v>
      </c>
      <c r="G5764" s="53">
        <f t="shared" si="3"/>
        <v>0.9050972529</v>
      </c>
    </row>
    <row r="5765">
      <c r="A5765" s="61">
        <v>1.517069327E9</v>
      </c>
      <c r="B5765" s="61">
        <v>1.0</v>
      </c>
      <c r="C5765" s="61">
        <v>158.0</v>
      </c>
      <c r="D5765" s="57" t="s">
        <v>377</v>
      </c>
      <c r="E5765" s="62" t="str">
        <f t="shared" si="1"/>
        <v>Control</v>
      </c>
      <c r="F5765" s="53" t="str">
        <f t="shared" si="2"/>
        <v>Beijing_1</v>
      </c>
      <c r="G5765" s="53">
        <f t="shared" si="3"/>
        <v>0.8696252825</v>
      </c>
    </row>
    <row r="5766">
      <c r="A5766" s="61">
        <v>1.516319186E9</v>
      </c>
      <c r="B5766" s="61">
        <v>1.0</v>
      </c>
      <c r="C5766" s="61">
        <v>3116.0</v>
      </c>
      <c r="D5766" s="57" t="s">
        <v>377</v>
      </c>
      <c r="E5766" s="62" t="str">
        <f t="shared" si="1"/>
        <v>Control</v>
      </c>
      <c r="F5766" s="53" t="str">
        <f t="shared" si="2"/>
        <v>Beijing_1</v>
      </c>
      <c r="G5766" s="53">
        <f t="shared" si="3"/>
        <v>0.8432211728</v>
      </c>
    </row>
    <row r="5767">
      <c r="A5767" s="61">
        <v>1.517065345E9</v>
      </c>
      <c r="B5767" s="61">
        <v>1.0</v>
      </c>
      <c r="C5767" s="61">
        <v>464.0</v>
      </c>
      <c r="D5767" s="57" t="s">
        <v>377</v>
      </c>
      <c r="E5767" s="62" t="str">
        <f t="shared" si="1"/>
        <v>Control</v>
      </c>
      <c r="F5767" s="53" t="str">
        <f t="shared" si="2"/>
        <v>Beijing_1</v>
      </c>
      <c r="G5767" s="53">
        <f t="shared" si="3"/>
        <v>0.1252989242</v>
      </c>
    </row>
    <row r="5768">
      <c r="A5768" s="61">
        <v>1.517995664E9</v>
      </c>
      <c r="B5768" s="61">
        <v>1.0</v>
      </c>
      <c r="C5768" s="61">
        <v>1516.0</v>
      </c>
      <c r="D5768" s="57" t="s">
        <v>377</v>
      </c>
      <c r="E5768" s="62" t="str">
        <f t="shared" si="1"/>
        <v>Control</v>
      </c>
      <c r="F5768" s="53" t="str">
        <f t="shared" si="2"/>
        <v>Beijing_1</v>
      </c>
      <c r="G5768" s="53">
        <f t="shared" si="3"/>
        <v>0.6555664191</v>
      </c>
    </row>
    <row r="5769">
      <c r="A5769" s="61">
        <v>1.512833978E9</v>
      </c>
      <c r="B5769" s="61">
        <v>1.0</v>
      </c>
      <c r="C5769" s="61">
        <v>341.0</v>
      </c>
      <c r="D5769" s="57" t="s">
        <v>377</v>
      </c>
      <c r="E5769" s="62" t="str">
        <f t="shared" si="1"/>
        <v>Control</v>
      </c>
      <c r="F5769" s="53" t="str">
        <f t="shared" si="2"/>
        <v>Beijing_1</v>
      </c>
      <c r="G5769" s="53">
        <f t="shared" si="3"/>
        <v>0.9924594806</v>
      </c>
    </row>
    <row r="5770">
      <c r="A5770" s="61">
        <v>1.514854984E9</v>
      </c>
      <c r="B5770" s="61">
        <v>1.0</v>
      </c>
      <c r="C5770" s="61">
        <v>91.0</v>
      </c>
      <c r="D5770" s="57" t="s">
        <v>377</v>
      </c>
      <c r="E5770" s="62" t="str">
        <f t="shared" si="1"/>
        <v>Control</v>
      </c>
      <c r="F5770" s="53" t="str">
        <f t="shared" si="2"/>
        <v>Beijing_1</v>
      </c>
      <c r="G5770" s="53">
        <f t="shared" si="3"/>
        <v>0.3077062389</v>
      </c>
    </row>
    <row r="5771">
      <c r="A5771" s="61">
        <v>1.512258203E9</v>
      </c>
      <c r="B5771" s="61">
        <v>1.0</v>
      </c>
      <c r="C5771" s="61">
        <v>536.0</v>
      </c>
      <c r="D5771" s="57" t="s">
        <v>377</v>
      </c>
      <c r="E5771" s="62" t="str">
        <f t="shared" si="1"/>
        <v>Control</v>
      </c>
      <c r="F5771" s="53" t="str">
        <f t="shared" si="2"/>
        <v>Beijing_1</v>
      </c>
      <c r="G5771" s="53">
        <f t="shared" si="3"/>
        <v>0.306253773</v>
      </c>
    </row>
    <row r="5772">
      <c r="A5772" s="61">
        <v>1.512380828E9</v>
      </c>
      <c r="B5772" s="61">
        <v>1.0</v>
      </c>
      <c r="C5772" s="61">
        <v>908.0</v>
      </c>
      <c r="D5772" s="57" t="s">
        <v>377</v>
      </c>
      <c r="E5772" s="62" t="str">
        <f t="shared" si="1"/>
        <v>Control</v>
      </c>
      <c r="F5772" s="53" t="str">
        <f t="shared" si="2"/>
        <v>Beijing_1</v>
      </c>
      <c r="G5772" s="53">
        <f t="shared" si="3"/>
        <v>0.3721289077</v>
      </c>
    </row>
    <row r="5773">
      <c r="A5773" s="61">
        <v>1.514119279E9</v>
      </c>
      <c r="B5773" s="61">
        <v>1.0</v>
      </c>
      <c r="C5773" s="61">
        <v>699.0</v>
      </c>
      <c r="D5773" s="57" t="s">
        <v>377</v>
      </c>
      <c r="E5773" s="62" t="str">
        <f t="shared" si="1"/>
        <v>Control</v>
      </c>
      <c r="F5773" s="53" t="str">
        <f t="shared" si="2"/>
        <v>Beijing_1</v>
      </c>
      <c r="G5773" s="53">
        <f t="shared" si="3"/>
        <v>0.8837601595</v>
      </c>
    </row>
    <row r="5774">
      <c r="A5774" s="61">
        <v>1.519818045E9</v>
      </c>
      <c r="B5774" s="61">
        <v>1.0</v>
      </c>
      <c r="C5774" s="61">
        <v>418.0</v>
      </c>
      <c r="D5774" s="57" t="s">
        <v>377</v>
      </c>
      <c r="E5774" s="62" t="str">
        <f t="shared" si="1"/>
        <v>Control</v>
      </c>
      <c r="F5774" s="53" t="str">
        <f t="shared" si="2"/>
        <v>Beijing_1</v>
      </c>
      <c r="G5774" s="53">
        <f t="shared" si="3"/>
        <v>0.5833058523</v>
      </c>
    </row>
    <row r="5775">
      <c r="A5775" s="61">
        <v>1.518806459E9</v>
      </c>
      <c r="B5775" s="61">
        <v>1.0</v>
      </c>
      <c r="C5775" s="61">
        <v>1281.0</v>
      </c>
      <c r="D5775" s="57" t="s">
        <v>377</v>
      </c>
      <c r="E5775" s="62" t="str">
        <f t="shared" si="1"/>
        <v>Control</v>
      </c>
      <c r="F5775" s="53" t="str">
        <f t="shared" si="2"/>
        <v>Beijing_1</v>
      </c>
      <c r="G5775" s="53">
        <f t="shared" si="3"/>
        <v>0.9195909333</v>
      </c>
    </row>
    <row r="5776">
      <c r="A5776" s="61">
        <v>1.513751905E9</v>
      </c>
      <c r="B5776" s="61">
        <v>1.0</v>
      </c>
      <c r="C5776" s="61">
        <v>741.0</v>
      </c>
      <c r="D5776" s="57" t="s">
        <v>377</v>
      </c>
      <c r="E5776" s="62" t="str">
        <f t="shared" si="1"/>
        <v>Control</v>
      </c>
      <c r="F5776" s="53" t="str">
        <f t="shared" si="2"/>
        <v>Beijing_1</v>
      </c>
      <c r="G5776" s="53">
        <f t="shared" si="3"/>
        <v>0.6783825807</v>
      </c>
    </row>
    <row r="5777">
      <c r="A5777" s="61">
        <v>1.514930898E9</v>
      </c>
      <c r="B5777" s="61">
        <v>1.0</v>
      </c>
      <c r="C5777" s="61">
        <v>1292.0</v>
      </c>
      <c r="D5777" s="57" t="s">
        <v>377</v>
      </c>
      <c r="E5777" s="62" t="str">
        <f t="shared" si="1"/>
        <v>Control</v>
      </c>
      <c r="F5777" s="53" t="str">
        <f t="shared" si="2"/>
        <v>Beijing_1</v>
      </c>
      <c r="G5777" s="53">
        <f t="shared" si="3"/>
        <v>0.2843457046</v>
      </c>
    </row>
    <row r="5778">
      <c r="A5778" s="61">
        <v>1.518365096E9</v>
      </c>
      <c r="B5778" s="61">
        <v>1.0</v>
      </c>
      <c r="C5778" s="61">
        <v>1404.0</v>
      </c>
      <c r="D5778" s="57" t="s">
        <v>377</v>
      </c>
      <c r="E5778" s="62" t="str">
        <f t="shared" si="1"/>
        <v>Control</v>
      </c>
      <c r="F5778" s="53" t="str">
        <f t="shared" si="2"/>
        <v>Beijing_1</v>
      </c>
      <c r="G5778" s="53">
        <f t="shared" si="3"/>
        <v>0.8050121085</v>
      </c>
    </row>
    <row r="5779">
      <c r="A5779" s="61">
        <v>1.514267327E9</v>
      </c>
      <c r="B5779" s="61">
        <v>1.0</v>
      </c>
      <c r="C5779" s="61">
        <v>471.0</v>
      </c>
      <c r="D5779" s="57" t="s">
        <v>377</v>
      </c>
      <c r="E5779" s="62" t="str">
        <f t="shared" si="1"/>
        <v>Control</v>
      </c>
      <c r="F5779" s="53" t="str">
        <f t="shared" si="2"/>
        <v>Beijing_1</v>
      </c>
      <c r="G5779" s="53">
        <f t="shared" si="3"/>
        <v>0.477057965</v>
      </c>
    </row>
    <row r="5780">
      <c r="A5780" s="61">
        <v>1.511881073E9</v>
      </c>
      <c r="B5780" s="61">
        <v>1.0</v>
      </c>
      <c r="C5780" s="61">
        <v>1282.0</v>
      </c>
      <c r="D5780" s="57" t="s">
        <v>377</v>
      </c>
      <c r="E5780" s="62" t="str">
        <f t="shared" si="1"/>
        <v>Control</v>
      </c>
      <c r="F5780" s="53" t="str">
        <f t="shared" si="2"/>
        <v>Beijing_1</v>
      </c>
      <c r="G5780" s="53">
        <f t="shared" si="3"/>
        <v>0.7891924265</v>
      </c>
    </row>
    <row r="5781">
      <c r="A5781" s="61">
        <v>1.512795269E9</v>
      </c>
      <c r="B5781" s="61">
        <v>1.0</v>
      </c>
      <c r="C5781" s="61">
        <v>2814.0</v>
      </c>
      <c r="D5781" s="57" t="s">
        <v>377</v>
      </c>
      <c r="E5781" s="62" t="str">
        <f t="shared" si="1"/>
        <v>Control</v>
      </c>
      <c r="F5781" s="53" t="str">
        <f t="shared" si="2"/>
        <v>Beijing_1</v>
      </c>
      <c r="G5781" s="53">
        <f t="shared" si="3"/>
        <v>0.206794256</v>
      </c>
    </row>
    <row r="5782">
      <c r="A5782" s="61">
        <v>1.519630465E9</v>
      </c>
      <c r="B5782" s="61">
        <v>1.0</v>
      </c>
      <c r="C5782" s="61">
        <v>2612.0</v>
      </c>
      <c r="D5782" s="57" t="s">
        <v>377</v>
      </c>
      <c r="E5782" s="62" t="str">
        <f t="shared" si="1"/>
        <v>Control</v>
      </c>
      <c r="F5782" s="53" t="str">
        <f t="shared" si="2"/>
        <v>Beijing_1</v>
      </c>
      <c r="G5782" s="53">
        <f t="shared" si="3"/>
        <v>0.5641972494</v>
      </c>
    </row>
    <row r="5783">
      <c r="A5783" s="61">
        <v>1.514543369E9</v>
      </c>
      <c r="B5783" s="61">
        <v>1.0</v>
      </c>
      <c r="C5783" s="61">
        <v>1892.0</v>
      </c>
      <c r="D5783" s="57" t="s">
        <v>377</v>
      </c>
      <c r="E5783" s="62" t="str">
        <f t="shared" si="1"/>
        <v>Control</v>
      </c>
      <c r="F5783" s="53" t="str">
        <f t="shared" si="2"/>
        <v>Beijing_1</v>
      </c>
      <c r="G5783" s="53">
        <f t="shared" si="3"/>
        <v>0.5069911246</v>
      </c>
    </row>
    <row r="5784">
      <c r="A5784" s="61">
        <v>1.513955358E9</v>
      </c>
      <c r="B5784" s="61">
        <v>1.0</v>
      </c>
      <c r="C5784" s="61">
        <v>3457.0</v>
      </c>
      <c r="D5784" s="57" t="s">
        <v>377</v>
      </c>
      <c r="E5784" s="62" t="str">
        <f t="shared" si="1"/>
        <v>Control</v>
      </c>
      <c r="F5784" s="53" t="str">
        <f t="shared" si="2"/>
        <v>Beijing_1</v>
      </c>
      <c r="G5784" s="53">
        <f t="shared" si="3"/>
        <v>0.3138756919</v>
      </c>
    </row>
    <row r="5785">
      <c r="A5785" s="61">
        <v>1.519556413E9</v>
      </c>
      <c r="B5785" s="61">
        <v>1.0</v>
      </c>
      <c r="C5785" s="61">
        <v>896.0</v>
      </c>
      <c r="D5785" s="57" t="s">
        <v>377</v>
      </c>
      <c r="E5785" s="62" t="str">
        <f t="shared" si="1"/>
        <v>Control</v>
      </c>
      <c r="F5785" s="53" t="str">
        <f t="shared" si="2"/>
        <v>Beijing_1</v>
      </c>
      <c r="G5785" s="53">
        <f t="shared" si="3"/>
        <v>0.3613286682</v>
      </c>
    </row>
    <row r="5786">
      <c r="A5786" s="61">
        <v>1.515600863E9</v>
      </c>
      <c r="B5786" s="61">
        <v>1.0</v>
      </c>
      <c r="C5786" s="61">
        <v>3447.0</v>
      </c>
      <c r="D5786" s="57" t="s">
        <v>377</v>
      </c>
      <c r="E5786" s="62" t="str">
        <f t="shared" si="1"/>
        <v>Control</v>
      </c>
      <c r="F5786" s="53" t="str">
        <f t="shared" si="2"/>
        <v>Beijing_1</v>
      </c>
      <c r="G5786" s="53">
        <f t="shared" si="3"/>
        <v>0.3299346072</v>
      </c>
    </row>
    <row r="5787">
      <c r="A5787" s="61">
        <v>1.515603826E9</v>
      </c>
      <c r="B5787" s="61">
        <v>1.0</v>
      </c>
      <c r="C5787" s="61">
        <v>70.0</v>
      </c>
      <c r="D5787" s="57" t="s">
        <v>377</v>
      </c>
      <c r="E5787" s="62" t="str">
        <f t="shared" si="1"/>
        <v>Control</v>
      </c>
      <c r="F5787" s="53" t="str">
        <f t="shared" si="2"/>
        <v>Beijing_1</v>
      </c>
      <c r="G5787" s="53">
        <f t="shared" si="3"/>
        <v>0.312451547</v>
      </c>
    </row>
    <row r="5788">
      <c r="A5788" s="61">
        <v>1.511251375E9</v>
      </c>
      <c r="B5788" s="61">
        <v>1.0</v>
      </c>
      <c r="C5788" s="61">
        <v>3979.0</v>
      </c>
      <c r="D5788" s="57" t="s">
        <v>377</v>
      </c>
      <c r="E5788" s="62" t="str">
        <f t="shared" si="1"/>
        <v>Control</v>
      </c>
      <c r="F5788" s="53" t="str">
        <f t="shared" si="2"/>
        <v>Beijing_1</v>
      </c>
      <c r="G5788" s="53">
        <f t="shared" si="3"/>
        <v>0.1266295661</v>
      </c>
    </row>
    <row r="5789">
      <c r="A5789" s="61">
        <v>1.518170805E9</v>
      </c>
      <c r="B5789" s="61">
        <v>1.0</v>
      </c>
      <c r="C5789" s="61">
        <v>755.0</v>
      </c>
      <c r="D5789" s="57" t="s">
        <v>377</v>
      </c>
      <c r="E5789" s="62" t="str">
        <f t="shared" si="1"/>
        <v>Control</v>
      </c>
      <c r="F5789" s="53" t="str">
        <f t="shared" si="2"/>
        <v>Beijing_1</v>
      </c>
      <c r="G5789" s="53">
        <f t="shared" si="3"/>
        <v>0.7832904043</v>
      </c>
    </row>
    <row r="5790">
      <c r="A5790" s="61">
        <v>1.516633966E9</v>
      </c>
      <c r="B5790" s="61">
        <v>1.0</v>
      </c>
      <c r="C5790" s="61">
        <v>1069.0</v>
      </c>
      <c r="D5790" s="57" t="s">
        <v>377</v>
      </c>
      <c r="E5790" s="62" t="str">
        <f t="shared" si="1"/>
        <v>Control</v>
      </c>
      <c r="F5790" s="53" t="str">
        <f t="shared" si="2"/>
        <v>Beijing_1</v>
      </c>
      <c r="G5790" s="53">
        <f t="shared" si="3"/>
        <v>0.1040204702</v>
      </c>
    </row>
    <row r="5791">
      <c r="A5791" s="61">
        <v>1.518369948E9</v>
      </c>
      <c r="B5791" s="61">
        <v>1.0</v>
      </c>
      <c r="C5791" s="61">
        <v>3670.0</v>
      </c>
      <c r="D5791" s="57" t="s">
        <v>377</v>
      </c>
      <c r="E5791" s="62" t="str">
        <f t="shared" si="1"/>
        <v>Control</v>
      </c>
      <c r="F5791" s="53" t="str">
        <f t="shared" si="2"/>
        <v>Beijing_1</v>
      </c>
      <c r="G5791" s="53">
        <f t="shared" si="3"/>
        <v>0.5418662348</v>
      </c>
    </row>
    <row r="5792">
      <c r="A5792" s="61">
        <v>1.513109626E9</v>
      </c>
      <c r="B5792" s="61">
        <v>1.0</v>
      </c>
      <c r="C5792" s="61">
        <v>3896.0</v>
      </c>
      <c r="D5792" s="57" t="s">
        <v>377</v>
      </c>
      <c r="E5792" s="62" t="str">
        <f t="shared" si="1"/>
        <v>Control</v>
      </c>
      <c r="F5792" s="53" t="str">
        <f t="shared" si="2"/>
        <v>Beijing_1</v>
      </c>
      <c r="G5792" s="53">
        <f t="shared" si="3"/>
        <v>0.5621667607</v>
      </c>
    </row>
    <row r="5793">
      <c r="A5793" s="61">
        <v>1.511582196E9</v>
      </c>
      <c r="B5793" s="61">
        <v>1.0</v>
      </c>
      <c r="C5793" s="61">
        <v>1833.0</v>
      </c>
      <c r="D5793" s="57" t="s">
        <v>377</v>
      </c>
      <c r="E5793" s="62" t="str">
        <f t="shared" si="1"/>
        <v>Control</v>
      </c>
      <c r="F5793" s="53" t="str">
        <f t="shared" si="2"/>
        <v>Beijing_1</v>
      </c>
      <c r="G5793" s="53">
        <f t="shared" si="3"/>
        <v>0.1391610882</v>
      </c>
    </row>
    <row r="5794">
      <c r="A5794" s="61">
        <v>1.517934754E9</v>
      </c>
      <c r="B5794" s="61">
        <v>1.0</v>
      </c>
      <c r="C5794" s="61">
        <v>983.0</v>
      </c>
      <c r="D5794" s="57" t="s">
        <v>377</v>
      </c>
      <c r="E5794" s="62" t="str">
        <f t="shared" si="1"/>
        <v>Control</v>
      </c>
      <c r="F5794" s="53" t="str">
        <f t="shared" si="2"/>
        <v>Beijing_1</v>
      </c>
      <c r="G5794" s="53">
        <f t="shared" si="3"/>
        <v>0.4060406787</v>
      </c>
    </row>
    <row r="5795">
      <c r="A5795" s="61">
        <v>1.511958887E9</v>
      </c>
      <c r="B5795" s="61">
        <v>1.0</v>
      </c>
      <c r="C5795" s="61">
        <v>629.0</v>
      </c>
      <c r="D5795" s="57" t="s">
        <v>377</v>
      </c>
      <c r="E5795" s="62" t="str">
        <f t="shared" si="1"/>
        <v>Control</v>
      </c>
      <c r="F5795" s="53" t="str">
        <f t="shared" si="2"/>
        <v>Beijing_1</v>
      </c>
      <c r="G5795" s="53">
        <f t="shared" si="3"/>
        <v>0.3289181138</v>
      </c>
    </row>
    <row r="5796">
      <c r="A5796" s="61">
        <v>1.514721237E9</v>
      </c>
      <c r="B5796" s="61">
        <v>1.0</v>
      </c>
      <c r="C5796" s="61">
        <v>3632.0</v>
      </c>
      <c r="D5796" s="57" t="s">
        <v>377</v>
      </c>
      <c r="E5796" s="62" t="str">
        <f t="shared" si="1"/>
        <v>Control</v>
      </c>
      <c r="F5796" s="53" t="str">
        <f t="shared" si="2"/>
        <v>Beijing_1</v>
      </c>
      <c r="G5796" s="53">
        <f t="shared" si="3"/>
        <v>0.6603440035</v>
      </c>
    </row>
    <row r="5797">
      <c r="A5797" s="61">
        <v>1.517922276E9</v>
      </c>
      <c r="B5797" s="61">
        <v>1.0</v>
      </c>
      <c r="C5797" s="61">
        <v>2644.0</v>
      </c>
      <c r="D5797" s="57" t="s">
        <v>377</v>
      </c>
      <c r="E5797" s="62" t="str">
        <f t="shared" si="1"/>
        <v>Control</v>
      </c>
      <c r="F5797" s="53" t="str">
        <f t="shared" si="2"/>
        <v>Beijing_1</v>
      </c>
      <c r="G5797" s="53">
        <f t="shared" si="3"/>
        <v>0.5992239323</v>
      </c>
    </row>
    <row r="5798">
      <c r="A5798" s="61">
        <v>1.518033446E9</v>
      </c>
      <c r="B5798" s="61">
        <v>1.0</v>
      </c>
      <c r="C5798" s="61">
        <v>937.0</v>
      </c>
      <c r="D5798" s="57" t="s">
        <v>377</v>
      </c>
      <c r="E5798" s="62" t="str">
        <f t="shared" si="1"/>
        <v>Control</v>
      </c>
      <c r="F5798" s="53" t="str">
        <f t="shared" si="2"/>
        <v>Beijing_1</v>
      </c>
      <c r="G5798" s="53">
        <f t="shared" si="3"/>
        <v>0.3537712188</v>
      </c>
    </row>
    <row r="5799">
      <c r="A5799" s="61">
        <v>1.514671855E9</v>
      </c>
      <c r="B5799" s="61">
        <v>1.0</v>
      </c>
      <c r="C5799" s="61">
        <v>423.0</v>
      </c>
      <c r="D5799" s="57" t="s">
        <v>377</v>
      </c>
      <c r="E5799" s="62" t="str">
        <f t="shared" si="1"/>
        <v>Control</v>
      </c>
      <c r="F5799" s="53" t="str">
        <f t="shared" si="2"/>
        <v>Beijing_1</v>
      </c>
      <c r="G5799" s="53">
        <f t="shared" si="3"/>
        <v>0.4976874819</v>
      </c>
    </row>
    <row r="5800">
      <c r="A5800" s="61">
        <v>1.516390418E9</v>
      </c>
      <c r="B5800" s="61">
        <v>1.0</v>
      </c>
      <c r="C5800" s="61">
        <v>2284.0</v>
      </c>
      <c r="D5800" s="57" t="s">
        <v>377</v>
      </c>
      <c r="E5800" s="62" t="str">
        <f t="shared" si="1"/>
        <v>Control</v>
      </c>
      <c r="F5800" s="53" t="str">
        <f t="shared" si="2"/>
        <v>Beijing_1</v>
      </c>
      <c r="G5800" s="53">
        <f t="shared" si="3"/>
        <v>0.3056394601</v>
      </c>
    </row>
    <row r="5801">
      <c r="A5801" s="61">
        <v>1.512818507E9</v>
      </c>
      <c r="B5801" s="61">
        <v>1.0</v>
      </c>
      <c r="C5801" s="61">
        <v>649.0</v>
      </c>
      <c r="D5801" s="57" t="s">
        <v>377</v>
      </c>
      <c r="E5801" s="62" t="str">
        <f t="shared" si="1"/>
        <v>Control</v>
      </c>
      <c r="F5801" s="53" t="str">
        <f t="shared" si="2"/>
        <v>Beijing_1</v>
      </c>
      <c r="G5801" s="53">
        <f t="shared" si="3"/>
        <v>0.4823400977</v>
      </c>
    </row>
    <row r="5802">
      <c r="A5802" s="61">
        <v>1.513746708E9</v>
      </c>
      <c r="B5802" s="61">
        <v>1.0</v>
      </c>
      <c r="C5802" s="61">
        <v>384.0</v>
      </c>
      <c r="D5802" s="57" t="s">
        <v>377</v>
      </c>
      <c r="E5802" s="62" t="str">
        <f t="shared" si="1"/>
        <v>Control</v>
      </c>
      <c r="F5802" s="53" t="str">
        <f t="shared" si="2"/>
        <v>Beijing_1</v>
      </c>
      <c r="G5802" s="53">
        <f t="shared" si="3"/>
        <v>0.429397482</v>
      </c>
    </row>
    <row r="5803">
      <c r="A5803" s="61">
        <v>1.515303526E9</v>
      </c>
      <c r="B5803" s="61">
        <v>1.0</v>
      </c>
      <c r="C5803" s="61">
        <v>2885.0</v>
      </c>
      <c r="D5803" s="57" t="s">
        <v>377</v>
      </c>
      <c r="E5803" s="62" t="str">
        <f t="shared" si="1"/>
        <v>Control</v>
      </c>
      <c r="F5803" s="53" t="str">
        <f t="shared" si="2"/>
        <v>Beijing_1</v>
      </c>
      <c r="G5803" s="53">
        <f t="shared" si="3"/>
        <v>0.4745549502</v>
      </c>
    </row>
    <row r="5804">
      <c r="A5804" s="61">
        <v>1.517840077E9</v>
      </c>
      <c r="B5804" s="61">
        <v>1.0</v>
      </c>
      <c r="C5804" s="61">
        <v>5068.0</v>
      </c>
      <c r="D5804" s="57" t="s">
        <v>377</v>
      </c>
      <c r="E5804" s="62" t="str">
        <f t="shared" si="1"/>
        <v>Control</v>
      </c>
      <c r="F5804" s="53" t="str">
        <f t="shared" si="2"/>
        <v>Beijing_1</v>
      </c>
      <c r="G5804" s="53">
        <f t="shared" si="3"/>
        <v>0.8856550269</v>
      </c>
    </row>
    <row r="5805">
      <c r="A5805" s="61">
        <v>1.512215895E9</v>
      </c>
      <c r="B5805" s="61">
        <v>1.0</v>
      </c>
      <c r="C5805" s="61">
        <v>205.0</v>
      </c>
      <c r="D5805" s="57" t="s">
        <v>377</v>
      </c>
      <c r="E5805" s="62" t="str">
        <f t="shared" si="1"/>
        <v>Control</v>
      </c>
      <c r="F5805" s="53" t="str">
        <f t="shared" si="2"/>
        <v>Beijing_1</v>
      </c>
      <c r="G5805" s="53">
        <f t="shared" si="3"/>
        <v>0.1019473351</v>
      </c>
    </row>
    <row r="5806">
      <c r="A5806" s="61">
        <v>1.513493249E9</v>
      </c>
      <c r="B5806" s="61">
        <v>1.0</v>
      </c>
      <c r="C5806" s="61">
        <v>1839.0</v>
      </c>
      <c r="D5806" s="57" t="s">
        <v>377</v>
      </c>
      <c r="E5806" s="62" t="str">
        <f t="shared" si="1"/>
        <v>Control</v>
      </c>
      <c r="F5806" s="53" t="str">
        <f t="shared" si="2"/>
        <v>Beijing_1</v>
      </c>
      <c r="G5806" s="53">
        <f t="shared" si="3"/>
        <v>0.5034822037</v>
      </c>
    </row>
    <row r="5807">
      <c r="A5807" s="61">
        <v>1.512171456E9</v>
      </c>
      <c r="B5807" s="61">
        <v>1.0</v>
      </c>
      <c r="C5807" s="61">
        <v>171.0</v>
      </c>
      <c r="D5807" s="57" t="s">
        <v>377</v>
      </c>
      <c r="E5807" s="62" t="str">
        <f t="shared" si="1"/>
        <v>Control</v>
      </c>
      <c r="F5807" s="53" t="str">
        <f t="shared" si="2"/>
        <v>Beijing_1</v>
      </c>
      <c r="G5807" s="53">
        <f t="shared" si="3"/>
        <v>0.1001332481</v>
      </c>
    </row>
    <row r="5808">
      <c r="A5808" s="61">
        <v>1.515911133E9</v>
      </c>
      <c r="B5808" s="61">
        <v>1.0</v>
      </c>
      <c r="C5808" s="61">
        <v>24.0</v>
      </c>
      <c r="D5808" s="57" t="s">
        <v>377</v>
      </c>
      <c r="E5808" s="62" t="str">
        <f t="shared" si="1"/>
        <v>Control</v>
      </c>
      <c r="F5808" s="53" t="str">
        <f t="shared" si="2"/>
        <v>Beijing_1</v>
      </c>
      <c r="G5808" s="53">
        <f t="shared" si="3"/>
        <v>0.5273897196</v>
      </c>
    </row>
    <row r="5809">
      <c r="A5809" s="61">
        <v>1.515188394E9</v>
      </c>
      <c r="B5809" s="61">
        <v>1.0</v>
      </c>
      <c r="C5809" s="61">
        <v>136.0</v>
      </c>
      <c r="D5809" s="57" t="s">
        <v>377</v>
      </c>
      <c r="E5809" s="62" t="str">
        <f t="shared" si="1"/>
        <v>Control</v>
      </c>
      <c r="F5809" s="53" t="str">
        <f t="shared" si="2"/>
        <v>Beijing_1</v>
      </c>
      <c r="G5809" s="53">
        <f t="shared" si="3"/>
        <v>0.3722714635</v>
      </c>
    </row>
    <row r="5810">
      <c r="A5810" s="61">
        <v>1.517669227E9</v>
      </c>
      <c r="B5810" s="61">
        <v>1.0</v>
      </c>
      <c r="C5810" s="61">
        <v>944.0</v>
      </c>
      <c r="D5810" s="57" t="s">
        <v>377</v>
      </c>
      <c r="E5810" s="62" t="str">
        <f t="shared" si="1"/>
        <v>Control</v>
      </c>
      <c r="F5810" s="53" t="str">
        <f t="shared" si="2"/>
        <v>Beijing_1</v>
      </c>
      <c r="G5810" s="53">
        <f t="shared" si="3"/>
        <v>0.8263071335</v>
      </c>
    </row>
    <row r="5811">
      <c r="A5811" s="61">
        <v>1.518903966E9</v>
      </c>
      <c r="B5811" s="61">
        <v>1.0</v>
      </c>
      <c r="C5811" s="61">
        <v>2143.0</v>
      </c>
      <c r="D5811" s="57" t="s">
        <v>377</v>
      </c>
      <c r="E5811" s="62" t="str">
        <f t="shared" si="1"/>
        <v>Control</v>
      </c>
      <c r="F5811" s="53" t="str">
        <f t="shared" si="2"/>
        <v>Beijing_1</v>
      </c>
      <c r="G5811" s="53">
        <f t="shared" si="3"/>
        <v>0.4925041597</v>
      </c>
    </row>
    <row r="5812">
      <c r="A5812" s="61">
        <v>1.518563084E9</v>
      </c>
      <c r="B5812" s="61">
        <v>1.0</v>
      </c>
      <c r="C5812" s="61">
        <v>2057.0</v>
      </c>
      <c r="D5812" s="57" t="s">
        <v>377</v>
      </c>
      <c r="E5812" s="62" t="str">
        <f t="shared" si="1"/>
        <v>Control</v>
      </c>
      <c r="F5812" s="53" t="str">
        <f t="shared" si="2"/>
        <v>Beijing_1</v>
      </c>
      <c r="G5812" s="53">
        <f t="shared" si="3"/>
        <v>0.06085093935</v>
      </c>
    </row>
    <row r="5813">
      <c r="A5813" s="61">
        <v>1.518800249E9</v>
      </c>
      <c r="B5813" s="61">
        <v>1.0</v>
      </c>
      <c r="C5813" s="61">
        <v>2288.0</v>
      </c>
      <c r="D5813" s="57" t="s">
        <v>377</v>
      </c>
      <c r="E5813" s="62" t="str">
        <f t="shared" si="1"/>
        <v>Control</v>
      </c>
      <c r="F5813" s="53" t="str">
        <f t="shared" si="2"/>
        <v>Beijing_1</v>
      </c>
      <c r="G5813" s="53">
        <f t="shared" si="3"/>
        <v>0.7698743315</v>
      </c>
    </row>
    <row r="5814">
      <c r="A5814" s="61">
        <v>1.515737278E9</v>
      </c>
      <c r="B5814" s="61">
        <v>1.0</v>
      </c>
      <c r="C5814" s="61">
        <v>317.0</v>
      </c>
      <c r="D5814" s="57" t="s">
        <v>377</v>
      </c>
      <c r="E5814" s="62" t="str">
        <f t="shared" si="1"/>
        <v>Control</v>
      </c>
      <c r="F5814" s="53" t="str">
        <f t="shared" si="2"/>
        <v>Beijing_1</v>
      </c>
      <c r="G5814" s="53">
        <f t="shared" si="3"/>
        <v>0.9901593302</v>
      </c>
    </row>
    <row r="5815">
      <c r="A5815" s="61">
        <v>1.515838913E9</v>
      </c>
      <c r="B5815" s="61">
        <v>1.0</v>
      </c>
      <c r="C5815" s="61">
        <v>941.0</v>
      </c>
      <c r="D5815" s="57" t="s">
        <v>377</v>
      </c>
      <c r="E5815" s="62" t="str">
        <f t="shared" si="1"/>
        <v>Control</v>
      </c>
      <c r="F5815" s="53" t="str">
        <f t="shared" si="2"/>
        <v>Beijing_1</v>
      </c>
      <c r="G5815" s="53">
        <f t="shared" si="3"/>
        <v>0.4772936217</v>
      </c>
    </row>
    <row r="5816">
      <c r="A5816" s="61">
        <v>1.519105994E9</v>
      </c>
      <c r="B5816" s="61">
        <v>1.0</v>
      </c>
      <c r="C5816" s="61">
        <v>191.0</v>
      </c>
      <c r="D5816" s="57" t="s">
        <v>377</v>
      </c>
      <c r="E5816" s="62" t="str">
        <f t="shared" si="1"/>
        <v>Control</v>
      </c>
      <c r="F5816" s="53" t="str">
        <f t="shared" si="2"/>
        <v>Beijing_1</v>
      </c>
      <c r="G5816" s="53">
        <f t="shared" si="3"/>
        <v>0.6066406192</v>
      </c>
    </row>
    <row r="5817">
      <c r="A5817" s="61">
        <v>1.514192266E9</v>
      </c>
      <c r="B5817" s="61">
        <v>1.0</v>
      </c>
      <c r="C5817" s="61">
        <v>565.0</v>
      </c>
      <c r="D5817" s="57" t="s">
        <v>377</v>
      </c>
      <c r="E5817" s="62" t="str">
        <f t="shared" si="1"/>
        <v>Control</v>
      </c>
      <c r="F5817" s="53" t="str">
        <f t="shared" si="2"/>
        <v>Beijing_1</v>
      </c>
      <c r="G5817" s="53">
        <f t="shared" si="3"/>
        <v>0.1880436631</v>
      </c>
    </row>
    <row r="5818">
      <c r="A5818" s="61">
        <v>1.511896943E9</v>
      </c>
      <c r="B5818" s="61">
        <v>1.0</v>
      </c>
      <c r="C5818" s="61">
        <v>1315.0</v>
      </c>
      <c r="D5818" s="57" t="s">
        <v>377</v>
      </c>
      <c r="E5818" s="62" t="str">
        <f t="shared" si="1"/>
        <v>Control</v>
      </c>
      <c r="F5818" s="53" t="str">
        <f t="shared" si="2"/>
        <v>Beijing_1</v>
      </c>
      <c r="G5818" s="53">
        <f t="shared" si="3"/>
        <v>0.3163273279</v>
      </c>
    </row>
    <row r="5819">
      <c r="A5819" s="61">
        <v>1.519696419E9</v>
      </c>
      <c r="B5819" s="61">
        <v>1.0</v>
      </c>
      <c r="C5819" s="61">
        <v>2568.0</v>
      </c>
      <c r="D5819" s="57" t="s">
        <v>377</v>
      </c>
      <c r="E5819" s="62" t="str">
        <f t="shared" si="1"/>
        <v>Control</v>
      </c>
      <c r="F5819" s="53" t="str">
        <f t="shared" si="2"/>
        <v>Beijing_1</v>
      </c>
      <c r="G5819" s="53">
        <f t="shared" si="3"/>
        <v>0.8706261987</v>
      </c>
    </row>
    <row r="5820">
      <c r="A5820" s="61">
        <v>1.513964574E9</v>
      </c>
      <c r="B5820" s="61">
        <v>1.0</v>
      </c>
      <c r="C5820" s="61">
        <v>2344.0</v>
      </c>
      <c r="D5820" s="57" t="s">
        <v>377</v>
      </c>
      <c r="E5820" s="62" t="str">
        <f t="shared" si="1"/>
        <v>Control</v>
      </c>
      <c r="F5820" s="53" t="str">
        <f t="shared" si="2"/>
        <v>Beijing_1</v>
      </c>
      <c r="G5820" s="53">
        <f t="shared" si="3"/>
        <v>0.08747330563</v>
      </c>
    </row>
    <row r="5821">
      <c r="A5821" s="61">
        <v>1.515747826E9</v>
      </c>
      <c r="B5821" s="61">
        <v>1.0</v>
      </c>
      <c r="C5821" s="61">
        <v>4006.0</v>
      </c>
      <c r="D5821" s="57" t="s">
        <v>377</v>
      </c>
      <c r="E5821" s="62" t="str">
        <f t="shared" si="1"/>
        <v>Control</v>
      </c>
      <c r="F5821" s="53" t="str">
        <f t="shared" si="2"/>
        <v>Beijing_1</v>
      </c>
      <c r="G5821" s="53">
        <f t="shared" si="3"/>
        <v>0.07016446414</v>
      </c>
    </row>
    <row r="5822">
      <c r="A5822" s="61">
        <v>1.519904618E9</v>
      </c>
      <c r="B5822" s="61">
        <v>1.0</v>
      </c>
      <c r="C5822" s="61">
        <v>1174.0</v>
      </c>
      <c r="D5822" s="57" t="s">
        <v>377</v>
      </c>
      <c r="E5822" s="62" t="str">
        <f t="shared" si="1"/>
        <v>Control</v>
      </c>
      <c r="F5822" s="53" t="str">
        <f t="shared" si="2"/>
        <v>Beijing_1</v>
      </c>
      <c r="G5822" s="53">
        <f t="shared" si="3"/>
        <v>0.7270192909</v>
      </c>
    </row>
    <row r="5823">
      <c r="A5823" s="61">
        <v>1.519928196E9</v>
      </c>
      <c r="B5823" s="61">
        <v>1.0</v>
      </c>
      <c r="C5823" s="61">
        <v>2139.0</v>
      </c>
      <c r="D5823" s="57" t="s">
        <v>377</v>
      </c>
      <c r="E5823" s="62" t="str">
        <f t="shared" si="1"/>
        <v>Control</v>
      </c>
      <c r="F5823" s="53" t="str">
        <f t="shared" si="2"/>
        <v>Beijing_1</v>
      </c>
      <c r="G5823" s="53">
        <f t="shared" si="3"/>
        <v>0.07775847351</v>
      </c>
    </row>
    <row r="5824">
      <c r="A5824" s="61">
        <v>1.516074773E9</v>
      </c>
      <c r="B5824" s="61">
        <v>1.0</v>
      </c>
      <c r="C5824" s="61">
        <v>3385.0</v>
      </c>
      <c r="D5824" s="57" t="s">
        <v>377</v>
      </c>
      <c r="E5824" s="62" t="str">
        <f t="shared" si="1"/>
        <v>Control</v>
      </c>
      <c r="F5824" s="53" t="str">
        <f t="shared" si="2"/>
        <v>Beijing_1</v>
      </c>
      <c r="G5824" s="53">
        <f t="shared" si="3"/>
        <v>0.02315398962</v>
      </c>
    </row>
    <row r="5825">
      <c r="A5825" s="61">
        <v>1.515734924E9</v>
      </c>
      <c r="B5825" s="61">
        <v>1.0</v>
      </c>
      <c r="C5825" s="61">
        <v>271.0</v>
      </c>
      <c r="D5825" s="57" t="s">
        <v>377</v>
      </c>
      <c r="E5825" s="62" t="str">
        <f t="shared" si="1"/>
        <v>Control</v>
      </c>
      <c r="F5825" s="53" t="str">
        <f t="shared" si="2"/>
        <v>Beijing_1</v>
      </c>
      <c r="G5825" s="53">
        <f t="shared" si="3"/>
        <v>0.9630931614</v>
      </c>
    </row>
    <row r="5826">
      <c r="A5826" s="61">
        <v>1.511598024E9</v>
      </c>
      <c r="B5826" s="61">
        <v>1.0</v>
      </c>
      <c r="C5826" s="61">
        <v>196.0</v>
      </c>
      <c r="D5826" s="57" t="s">
        <v>377</v>
      </c>
      <c r="E5826" s="62" t="str">
        <f t="shared" si="1"/>
        <v>Control</v>
      </c>
      <c r="F5826" s="53" t="str">
        <f t="shared" si="2"/>
        <v>Beijing_1</v>
      </c>
      <c r="G5826" s="53">
        <f t="shared" si="3"/>
        <v>0.9251086294</v>
      </c>
    </row>
    <row r="5827">
      <c r="A5827" s="61">
        <v>1.515496687E9</v>
      </c>
      <c r="B5827" s="61">
        <v>1.0</v>
      </c>
      <c r="C5827" s="61">
        <v>4634.0</v>
      </c>
      <c r="D5827" s="57" t="s">
        <v>377</v>
      </c>
      <c r="E5827" s="62" t="str">
        <f t="shared" si="1"/>
        <v>Control</v>
      </c>
      <c r="F5827" s="53" t="str">
        <f t="shared" si="2"/>
        <v>Beijing_1</v>
      </c>
      <c r="G5827" s="53">
        <f t="shared" si="3"/>
        <v>0.05319750792</v>
      </c>
    </row>
    <row r="5828">
      <c r="A5828" s="61">
        <v>1.514281524E9</v>
      </c>
      <c r="B5828" s="61">
        <v>1.0</v>
      </c>
      <c r="C5828" s="61">
        <v>1118.0</v>
      </c>
      <c r="D5828" s="57" t="s">
        <v>377</v>
      </c>
      <c r="E5828" s="62" t="str">
        <f t="shared" si="1"/>
        <v>Control</v>
      </c>
      <c r="F5828" s="53" t="str">
        <f t="shared" si="2"/>
        <v>Beijing_1</v>
      </c>
      <c r="G5828" s="53">
        <f t="shared" si="3"/>
        <v>0.6843634926</v>
      </c>
    </row>
    <row r="5829">
      <c r="A5829" s="61">
        <v>1.518039206E9</v>
      </c>
      <c r="B5829" s="61">
        <v>1.0</v>
      </c>
      <c r="C5829" s="61">
        <v>2862.0</v>
      </c>
      <c r="D5829" s="57" t="s">
        <v>377</v>
      </c>
      <c r="E5829" s="62" t="str">
        <f t="shared" si="1"/>
        <v>Control</v>
      </c>
      <c r="F5829" s="53" t="str">
        <f t="shared" si="2"/>
        <v>Beijing_1</v>
      </c>
      <c r="G5829" s="53">
        <f t="shared" si="3"/>
        <v>0.2926892741</v>
      </c>
    </row>
    <row r="5830">
      <c r="A5830" s="61">
        <v>1.513828885E9</v>
      </c>
      <c r="B5830" s="61">
        <v>1.0</v>
      </c>
      <c r="C5830" s="61">
        <v>1094.0</v>
      </c>
      <c r="D5830" s="57" t="s">
        <v>377</v>
      </c>
      <c r="E5830" s="62" t="str">
        <f t="shared" si="1"/>
        <v>Control</v>
      </c>
      <c r="F5830" s="53" t="str">
        <f t="shared" si="2"/>
        <v>Beijing_1</v>
      </c>
      <c r="G5830" s="53">
        <f t="shared" si="3"/>
        <v>0.6235596738</v>
      </c>
    </row>
    <row r="5831">
      <c r="A5831" s="61">
        <v>1.513877818E9</v>
      </c>
      <c r="B5831" s="61">
        <v>1.0</v>
      </c>
      <c r="C5831" s="61">
        <v>95.0</v>
      </c>
      <c r="D5831" s="57" t="s">
        <v>377</v>
      </c>
      <c r="E5831" s="62" t="str">
        <f t="shared" si="1"/>
        <v>Control</v>
      </c>
      <c r="F5831" s="53" t="str">
        <f t="shared" si="2"/>
        <v>Beijing_1</v>
      </c>
      <c r="G5831" s="53">
        <f t="shared" si="3"/>
        <v>0.6573699111</v>
      </c>
    </row>
    <row r="5832">
      <c r="A5832" s="61">
        <v>1.518774929E9</v>
      </c>
      <c r="B5832" s="61">
        <v>1.0</v>
      </c>
      <c r="C5832" s="61">
        <v>263.0</v>
      </c>
      <c r="D5832" s="57" t="s">
        <v>377</v>
      </c>
      <c r="E5832" s="62" t="str">
        <f t="shared" si="1"/>
        <v>Control</v>
      </c>
      <c r="F5832" s="53" t="str">
        <f t="shared" si="2"/>
        <v>Beijing_1</v>
      </c>
      <c r="G5832" s="53">
        <f t="shared" si="3"/>
        <v>0.05266961765</v>
      </c>
    </row>
    <row r="5833">
      <c r="A5833" s="61">
        <v>1.512887076E9</v>
      </c>
      <c r="B5833" s="61">
        <v>1.0</v>
      </c>
      <c r="C5833" s="61">
        <v>2334.0</v>
      </c>
      <c r="D5833" s="57" t="s">
        <v>377</v>
      </c>
      <c r="E5833" s="62" t="str">
        <f t="shared" si="1"/>
        <v>Control</v>
      </c>
      <c r="F5833" s="53" t="str">
        <f t="shared" si="2"/>
        <v>Beijing_1</v>
      </c>
      <c r="G5833" s="53">
        <f t="shared" si="3"/>
        <v>0.7310419648</v>
      </c>
    </row>
    <row r="5834">
      <c r="A5834" s="61">
        <v>1.511984035E9</v>
      </c>
      <c r="B5834" s="61">
        <v>1.0</v>
      </c>
      <c r="C5834" s="61">
        <v>1833.0</v>
      </c>
      <c r="D5834" s="57" t="s">
        <v>377</v>
      </c>
      <c r="E5834" s="62" t="str">
        <f t="shared" si="1"/>
        <v>Control</v>
      </c>
      <c r="F5834" s="53" t="str">
        <f t="shared" si="2"/>
        <v>Beijing_1</v>
      </c>
      <c r="G5834" s="53">
        <f t="shared" si="3"/>
        <v>0.6415801221</v>
      </c>
    </row>
    <row r="5835">
      <c r="A5835" s="61">
        <v>1.513322379E9</v>
      </c>
      <c r="B5835" s="61">
        <v>1.0</v>
      </c>
      <c r="C5835" s="61">
        <v>476.0</v>
      </c>
      <c r="D5835" s="57" t="s">
        <v>377</v>
      </c>
      <c r="E5835" s="62" t="str">
        <f t="shared" si="1"/>
        <v>Control</v>
      </c>
      <c r="F5835" s="53" t="str">
        <f t="shared" si="2"/>
        <v>Beijing_1</v>
      </c>
      <c r="G5835" s="53">
        <f t="shared" si="3"/>
        <v>0.8404132078</v>
      </c>
    </row>
    <row r="5836">
      <c r="A5836" s="61">
        <v>1.515811285E9</v>
      </c>
      <c r="B5836" s="61">
        <v>1.0</v>
      </c>
      <c r="C5836" s="61">
        <v>833.0</v>
      </c>
      <c r="D5836" s="57" t="s">
        <v>377</v>
      </c>
      <c r="E5836" s="62" t="str">
        <f t="shared" si="1"/>
        <v>Control</v>
      </c>
      <c r="F5836" s="53" t="str">
        <f t="shared" si="2"/>
        <v>Beijing_1</v>
      </c>
      <c r="G5836" s="53">
        <f t="shared" si="3"/>
        <v>0.06250262581</v>
      </c>
    </row>
    <row r="5837">
      <c r="A5837" s="61">
        <v>1.516110749E9</v>
      </c>
      <c r="B5837" s="61">
        <v>1.0</v>
      </c>
      <c r="C5837" s="61">
        <v>741.0</v>
      </c>
      <c r="D5837" s="57" t="s">
        <v>377</v>
      </c>
      <c r="E5837" s="62" t="str">
        <f t="shared" si="1"/>
        <v>Control</v>
      </c>
      <c r="F5837" s="53" t="str">
        <f t="shared" si="2"/>
        <v>Beijing_1</v>
      </c>
      <c r="G5837" s="53">
        <f t="shared" si="3"/>
        <v>0.9985615448</v>
      </c>
    </row>
    <row r="5838">
      <c r="A5838" s="61">
        <v>1.515773539E9</v>
      </c>
      <c r="B5838" s="61">
        <v>1.0</v>
      </c>
      <c r="C5838" s="61">
        <v>3395.0</v>
      </c>
      <c r="D5838" s="57" t="s">
        <v>377</v>
      </c>
      <c r="E5838" s="62" t="str">
        <f t="shared" si="1"/>
        <v>Control</v>
      </c>
      <c r="F5838" s="53" t="str">
        <f t="shared" si="2"/>
        <v>Beijing_1</v>
      </c>
      <c r="G5838" s="53">
        <f t="shared" si="3"/>
        <v>0.9159927583</v>
      </c>
    </row>
    <row r="5839">
      <c r="A5839" s="61">
        <v>1.518751137E9</v>
      </c>
      <c r="B5839" s="61">
        <v>1.0</v>
      </c>
      <c r="C5839" s="61">
        <v>4824.0</v>
      </c>
      <c r="D5839" s="57" t="s">
        <v>377</v>
      </c>
      <c r="E5839" s="62" t="str">
        <f t="shared" si="1"/>
        <v>Control</v>
      </c>
      <c r="F5839" s="53" t="str">
        <f t="shared" si="2"/>
        <v>Beijing_1</v>
      </c>
      <c r="G5839" s="53">
        <f t="shared" si="3"/>
        <v>0.885420572</v>
      </c>
    </row>
    <row r="5840">
      <c r="A5840" s="61">
        <v>1.515521307E9</v>
      </c>
      <c r="B5840" s="61">
        <v>1.0</v>
      </c>
      <c r="C5840" s="61">
        <v>1200.0</v>
      </c>
      <c r="D5840" s="57" t="s">
        <v>377</v>
      </c>
      <c r="E5840" s="62" t="str">
        <f t="shared" si="1"/>
        <v>Control</v>
      </c>
      <c r="F5840" s="53" t="str">
        <f t="shared" si="2"/>
        <v>Beijing_1</v>
      </c>
      <c r="G5840" s="53">
        <f t="shared" si="3"/>
        <v>0.2854037924</v>
      </c>
    </row>
    <row r="5841">
      <c r="A5841" s="61">
        <v>1.515564459E9</v>
      </c>
      <c r="B5841" s="61">
        <v>1.0</v>
      </c>
      <c r="C5841" s="61">
        <v>884.0</v>
      </c>
      <c r="D5841" s="57" t="s">
        <v>377</v>
      </c>
      <c r="E5841" s="62" t="str">
        <f t="shared" si="1"/>
        <v>Control</v>
      </c>
      <c r="F5841" s="53" t="str">
        <f t="shared" si="2"/>
        <v>Beijing_1</v>
      </c>
      <c r="G5841" s="53">
        <f t="shared" si="3"/>
        <v>0.3239888894</v>
      </c>
    </row>
    <row r="5842">
      <c r="A5842" s="61">
        <v>1.517841045E9</v>
      </c>
      <c r="B5842" s="61">
        <v>1.0</v>
      </c>
      <c r="C5842" s="61">
        <v>1271.0</v>
      </c>
      <c r="D5842" s="57" t="s">
        <v>377</v>
      </c>
      <c r="E5842" s="62" t="str">
        <f t="shared" si="1"/>
        <v>Control</v>
      </c>
      <c r="F5842" s="53" t="str">
        <f t="shared" si="2"/>
        <v>Beijing_1</v>
      </c>
      <c r="G5842" s="53">
        <f t="shared" si="3"/>
        <v>0.8640143249</v>
      </c>
    </row>
    <row r="5843">
      <c r="A5843" s="61">
        <v>1.519507649E9</v>
      </c>
      <c r="B5843" s="61">
        <v>1.0</v>
      </c>
      <c r="C5843" s="61">
        <v>887.0</v>
      </c>
      <c r="D5843" s="57" t="s">
        <v>377</v>
      </c>
      <c r="E5843" s="62" t="str">
        <f t="shared" si="1"/>
        <v>Control</v>
      </c>
      <c r="F5843" s="53" t="str">
        <f t="shared" si="2"/>
        <v>Beijing_1</v>
      </c>
      <c r="G5843" s="53">
        <f t="shared" si="3"/>
        <v>0.1514763619</v>
      </c>
    </row>
    <row r="5844">
      <c r="A5844" s="61">
        <v>1.515431664E9</v>
      </c>
      <c r="B5844" s="61">
        <v>1.0</v>
      </c>
      <c r="C5844" s="61">
        <v>547.0</v>
      </c>
      <c r="D5844" s="57" t="s">
        <v>377</v>
      </c>
      <c r="E5844" s="62" t="str">
        <f t="shared" si="1"/>
        <v>Control</v>
      </c>
      <c r="F5844" s="53" t="str">
        <f t="shared" si="2"/>
        <v>Beijing_1</v>
      </c>
      <c r="G5844" s="53">
        <f t="shared" si="3"/>
        <v>0.557676315</v>
      </c>
    </row>
    <row r="5845">
      <c r="A5845" s="61">
        <v>1.511430687E9</v>
      </c>
      <c r="B5845" s="61">
        <v>1.0</v>
      </c>
      <c r="C5845" s="61">
        <v>5060.0</v>
      </c>
      <c r="D5845" s="57" t="s">
        <v>377</v>
      </c>
      <c r="E5845" s="62" t="str">
        <f t="shared" si="1"/>
        <v>Control</v>
      </c>
      <c r="F5845" s="53" t="str">
        <f t="shared" si="2"/>
        <v>Beijing_1</v>
      </c>
      <c r="G5845" s="53">
        <f t="shared" si="3"/>
        <v>0.0715088171</v>
      </c>
    </row>
    <row r="5846">
      <c r="A5846" s="61">
        <v>1.515943488E9</v>
      </c>
      <c r="B5846" s="61">
        <v>1.0</v>
      </c>
      <c r="C5846" s="61">
        <v>2192.0</v>
      </c>
      <c r="D5846" s="57" t="s">
        <v>377</v>
      </c>
      <c r="E5846" s="62" t="str">
        <f t="shared" si="1"/>
        <v>Control</v>
      </c>
      <c r="F5846" s="53" t="str">
        <f t="shared" si="2"/>
        <v>Beijing_1</v>
      </c>
      <c r="G5846" s="53">
        <f t="shared" si="3"/>
        <v>0.07757438324</v>
      </c>
    </row>
    <row r="5847">
      <c r="A5847" s="61">
        <v>1.515989738E9</v>
      </c>
      <c r="B5847" s="61">
        <v>1.0</v>
      </c>
      <c r="C5847" s="61">
        <v>2067.0</v>
      </c>
      <c r="D5847" s="57" t="s">
        <v>377</v>
      </c>
      <c r="E5847" s="62" t="str">
        <f t="shared" si="1"/>
        <v>Control</v>
      </c>
      <c r="F5847" s="53" t="str">
        <f t="shared" si="2"/>
        <v>Beijing_1</v>
      </c>
      <c r="G5847" s="53">
        <f t="shared" si="3"/>
        <v>0.3710790381</v>
      </c>
    </row>
    <row r="5848">
      <c r="A5848" s="61">
        <v>1.516600775E9</v>
      </c>
      <c r="B5848" s="61">
        <v>1.0</v>
      </c>
      <c r="C5848" s="61">
        <v>1578.0</v>
      </c>
      <c r="D5848" s="57" t="s">
        <v>377</v>
      </c>
      <c r="E5848" s="62" t="str">
        <f t="shared" si="1"/>
        <v>Control</v>
      </c>
      <c r="F5848" s="53" t="str">
        <f t="shared" si="2"/>
        <v>Beijing_1</v>
      </c>
      <c r="G5848" s="53">
        <f t="shared" si="3"/>
        <v>0.04963795119</v>
      </c>
    </row>
    <row r="5849">
      <c r="A5849" s="61">
        <v>1.514042994E9</v>
      </c>
      <c r="B5849" s="61">
        <v>1.0</v>
      </c>
      <c r="C5849" s="61">
        <v>3437.0</v>
      </c>
      <c r="D5849" s="57" t="s">
        <v>377</v>
      </c>
      <c r="E5849" s="62" t="str">
        <f t="shared" si="1"/>
        <v>Control</v>
      </c>
      <c r="F5849" s="53" t="str">
        <f t="shared" si="2"/>
        <v>Beijing_1</v>
      </c>
      <c r="G5849" s="53">
        <f t="shared" si="3"/>
        <v>0.2365355825</v>
      </c>
    </row>
    <row r="5850">
      <c r="A5850" s="61">
        <v>1.518401659E9</v>
      </c>
      <c r="B5850" s="61">
        <v>1.0</v>
      </c>
      <c r="C5850" s="61">
        <v>1340.0</v>
      </c>
      <c r="D5850" s="57" t="s">
        <v>377</v>
      </c>
      <c r="E5850" s="62" t="str">
        <f t="shared" si="1"/>
        <v>Control</v>
      </c>
      <c r="F5850" s="53" t="str">
        <f t="shared" si="2"/>
        <v>Beijing_1</v>
      </c>
      <c r="G5850" s="53">
        <f t="shared" si="3"/>
        <v>0.02950276821</v>
      </c>
    </row>
    <row r="5851">
      <c r="A5851" s="61">
        <v>1.518027803E9</v>
      </c>
      <c r="B5851" s="61">
        <v>1.0</v>
      </c>
      <c r="C5851" s="61">
        <v>5395.0</v>
      </c>
      <c r="D5851" s="57" t="s">
        <v>377</v>
      </c>
      <c r="E5851" s="62" t="str">
        <f t="shared" si="1"/>
        <v>Control</v>
      </c>
      <c r="F5851" s="53" t="str">
        <f t="shared" si="2"/>
        <v>Beijing_1</v>
      </c>
      <c r="G5851" s="53">
        <f t="shared" si="3"/>
        <v>0.5770547524</v>
      </c>
    </row>
    <row r="5852">
      <c r="A5852" s="61">
        <v>1.516977783E9</v>
      </c>
      <c r="B5852" s="61">
        <v>1.0</v>
      </c>
      <c r="C5852" s="61">
        <v>1022.0</v>
      </c>
      <c r="D5852" s="57" t="s">
        <v>377</v>
      </c>
      <c r="E5852" s="62" t="str">
        <f t="shared" si="1"/>
        <v>Control</v>
      </c>
      <c r="F5852" s="53" t="str">
        <f t="shared" si="2"/>
        <v>Beijing_1</v>
      </c>
      <c r="G5852" s="53">
        <f t="shared" si="3"/>
        <v>0.9279952049</v>
      </c>
    </row>
    <row r="5853">
      <c r="A5853" s="61">
        <v>1.516097584E9</v>
      </c>
      <c r="B5853" s="61">
        <v>1.0</v>
      </c>
      <c r="C5853" s="61">
        <v>2921.0</v>
      </c>
      <c r="D5853" s="57" t="s">
        <v>377</v>
      </c>
      <c r="E5853" s="62" t="str">
        <f t="shared" si="1"/>
        <v>Control</v>
      </c>
      <c r="F5853" s="53" t="str">
        <f t="shared" si="2"/>
        <v>Beijing_1</v>
      </c>
      <c r="G5853" s="53">
        <f t="shared" si="3"/>
        <v>0.6103723648</v>
      </c>
    </row>
    <row r="5854">
      <c r="A5854" s="61">
        <v>1.518937983E9</v>
      </c>
      <c r="B5854" s="61">
        <v>1.0</v>
      </c>
      <c r="C5854" s="61">
        <v>988.0</v>
      </c>
      <c r="D5854" s="57" t="s">
        <v>377</v>
      </c>
      <c r="E5854" s="62" t="str">
        <f t="shared" si="1"/>
        <v>Control</v>
      </c>
      <c r="F5854" s="53" t="str">
        <f t="shared" si="2"/>
        <v>Beijing_1</v>
      </c>
      <c r="G5854" s="53">
        <f t="shared" si="3"/>
        <v>0.3283591059</v>
      </c>
    </row>
    <row r="5855">
      <c r="A5855" s="61">
        <v>1.517862719E9</v>
      </c>
      <c r="B5855" s="61">
        <v>1.0</v>
      </c>
      <c r="C5855" s="61">
        <v>2818.0</v>
      </c>
      <c r="D5855" s="57" t="s">
        <v>377</v>
      </c>
      <c r="E5855" s="62" t="str">
        <f t="shared" si="1"/>
        <v>Control</v>
      </c>
      <c r="F5855" s="53" t="str">
        <f t="shared" si="2"/>
        <v>Beijing_1</v>
      </c>
      <c r="G5855" s="53">
        <f t="shared" si="3"/>
        <v>0.1608234365</v>
      </c>
    </row>
    <row r="5856">
      <c r="A5856" s="61">
        <v>1.517366277E9</v>
      </c>
      <c r="B5856" s="61">
        <v>1.0</v>
      </c>
      <c r="C5856" s="61">
        <v>1769.0</v>
      </c>
      <c r="D5856" s="57" t="s">
        <v>377</v>
      </c>
      <c r="E5856" s="62" t="str">
        <f t="shared" si="1"/>
        <v>Control</v>
      </c>
      <c r="F5856" s="53" t="str">
        <f t="shared" si="2"/>
        <v>Beijing_1</v>
      </c>
      <c r="G5856" s="53">
        <f t="shared" si="3"/>
        <v>0.07242909501</v>
      </c>
    </row>
    <row r="5857">
      <c r="A5857" s="61">
        <v>1.517119235E9</v>
      </c>
      <c r="B5857" s="61">
        <v>1.0</v>
      </c>
      <c r="C5857" s="61">
        <v>1938.0</v>
      </c>
      <c r="D5857" s="57" t="s">
        <v>377</v>
      </c>
      <c r="E5857" s="62" t="str">
        <f t="shared" si="1"/>
        <v>Control</v>
      </c>
      <c r="F5857" s="53" t="str">
        <f t="shared" si="2"/>
        <v>Beijing_1</v>
      </c>
      <c r="G5857" s="53">
        <f t="shared" si="3"/>
        <v>0.4188286685</v>
      </c>
    </row>
    <row r="5858">
      <c r="A5858" s="61">
        <v>1.513039564E9</v>
      </c>
      <c r="B5858" s="61">
        <v>1.0</v>
      </c>
      <c r="C5858" s="61">
        <v>2369.0</v>
      </c>
      <c r="D5858" s="57" t="s">
        <v>377</v>
      </c>
      <c r="E5858" s="62" t="str">
        <f t="shared" si="1"/>
        <v>Control</v>
      </c>
      <c r="F5858" s="53" t="str">
        <f t="shared" si="2"/>
        <v>Beijing_1</v>
      </c>
      <c r="G5858" s="53">
        <f t="shared" si="3"/>
        <v>0.07137353194</v>
      </c>
    </row>
    <row r="5859">
      <c r="A5859" s="61">
        <v>1.513742474E9</v>
      </c>
      <c r="B5859" s="61">
        <v>1.0</v>
      </c>
      <c r="C5859" s="61">
        <v>1378.0</v>
      </c>
      <c r="D5859" s="57" t="s">
        <v>377</v>
      </c>
      <c r="E5859" s="62" t="str">
        <f t="shared" si="1"/>
        <v>Control</v>
      </c>
      <c r="F5859" s="53" t="str">
        <f t="shared" si="2"/>
        <v>Beijing_1</v>
      </c>
      <c r="G5859" s="53">
        <f t="shared" si="3"/>
        <v>0.3968867263</v>
      </c>
    </row>
    <row r="5860">
      <c r="A5860" s="61">
        <v>1.518194905E9</v>
      </c>
      <c r="B5860" s="61">
        <v>1.0</v>
      </c>
      <c r="C5860" s="61">
        <v>504.0</v>
      </c>
      <c r="D5860" s="57" t="s">
        <v>377</v>
      </c>
      <c r="E5860" s="62" t="str">
        <f t="shared" si="1"/>
        <v>Control</v>
      </c>
      <c r="F5860" s="53" t="str">
        <f t="shared" si="2"/>
        <v>Beijing_1</v>
      </c>
      <c r="G5860" s="53">
        <f t="shared" si="3"/>
        <v>0.2733029348</v>
      </c>
    </row>
    <row r="5861">
      <c r="A5861" s="61">
        <v>1.518690367E9</v>
      </c>
      <c r="B5861" s="61">
        <v>1.0</v>
      </c>
      <c r="C5861" s="61">
        <v>2201.0</v>
      </c>
      <c r="D5861" s="57" t="s">
        <v>377</v>
      </c>
      <c r="E5861" s="62" t="str">
        <f t="shared" si="1"/>
        <v>Control</v>
      </c>
      <c r="F5861" s="53" t="str">
        <f t="shared" si="2"/>
        <v>Beijing_1</v>
      </c>
      <c r="G5861" s="53">
        <f t="shared" si="3"/>
        <v>0.1510128543</v>
      </c>
    </row>
    <row r="5862">
      <c r="A5862" s="61">
        <v>1.513991073E9</v>
      </c>
      <c r="B5862" s="61">
        <v>1.0</v>
      </c>
      <c r="C5862" s="61">
        <v>1582.0</v>
      </c>
      <c r="D5862" s="57" t="s">
        <v>377</v>
      </c>
      <c r="E5862" s="62" t="str">
        <f t="shared" si="1"/>
        <v>Control</v>
      </c>
      <c r="F5862" s="53" t="str">
        <f t="shared" si="2"/>
        <v>Beijing_1</v>
      </c>
      <c r="G5862" s="53">
        <f t="shared" si="3"/>
        <v>0.01391286598</v>
      </c>
    </row>
    <row r="5863">
      <c r="A5863" s="61">
        <v>1.511515863E9</v>
      </c>
      <c r="B5863" s="61">
        <v>1.0</v>
      </c>
      <c r="C5863" s="61">
        <v>2159.0</v>
      </c>
      <c r="D5863" s="57" t="s">
        <v>377</v>
      </c>
      <c r="E5863" s="62" t="str">
        <f t="shared" si="1"/>
        <v>Control</v>
      </c>
      <c r="F5863" s="53" t="str">
        <f t="shared" si="2"/>
        <v>Beijing_1</v>
      </c>
      <c r="G5863" s="53">
        <f t="shared" si="3"/>
        <v>0.007664756445</v>
      </c>
    </row>
    <row r="5864">
      <c r="A5864" s="61">
        <v>1.516547187E9</v>
      </c>
      <c r="B5864" s="61">
        <v>1.0</v>
      </c>
      <c r="C5864" s="61">
        <v>95.0</v>
      </c>
      <c r="D5864" s="57" t="s">
        <v>377</v>
      </c>
      <c r="E5864" s="62" t="str">
        <f t="shared" si="1"/>
        <v>Control</v>
      </c>
      <c r="F5864" s="53" t="str">
        <f t="shared" si="2"/>
        <v>Beijing_1</v>
      </c>
      <c r="G5864" s="53">
        <f t="shared" si="3"/>
        <v>0.9594729162</v>
      </c>
    </row>
    <row r="5865">
      <c r="A5865" s="61">
        <v>1.511556493E9</v>
      </c>
      <c r="B5865" s="61">
        <v>1.0</v>
      </c>
      <c r="C5865" s="61">
        <v>3726.0</v>
      </c>
      <c r="D5865" s="57" t="s">
        <v>377</v>
      </c>
      <c r="E5865" s="62" t="str">
        <f t="shared" si="1"/>
        <v>Control</v>
      </c>
      <c r="F5865" s="53" t="str">
        <f t="shared" si="2"/>
        <v>Beijing_1</v>
      </c>
      <c r="G5865" s="53">
        <f t="shared" si="3"/>
        <v>0.1118994237</v>
      </c>
    </row>
    <row r="5866">
      <c r="A5866" s="61">
        <v>1.516938803E9</v>
      </c>
      <c r="B5866" s="61">
        <v>1.0</v>
      </c>
      <c r="C5866" s="61">
        <v>2116.0</v>
      </c>
      <c r="D5866" s="57" t="s">
        <v>377</v>
      </c>
      <c r="E5866" s="62" t="str">
        <f t="shared" si="1"/>
        <v>Control</v>
      </c>
      <c r="F5866" s="53" t="str">
        <f t="shared" si="2"/>
        <v>Beijing_1</v>
      </c>
      <c r="G5866" s="53">
        <f t="shared" si="3"/>
        <v>0.5990818383</v>
      </c>
    </row>
    <row r="5867">
      <c r="A5867" s="61">
        <v>1.517649586E9</v>
      </c>
      <c r="B5867" s="61">
        <v>1.0</v>
      </c>
      <c r="C5867" s="61">
        <v>2285.0</v>
      </c>
      <c r="D5867" s="57" t="s">
        <v>377</v>
      </c>
      <c r="E5867" s="62" t="str">
        <f t="shared" si="1"/>
        <v>Control</v>
      </c>
      <c r="F5867" s="53" t="str">
        <f t="shared" si="2"/>
        <v>Beijing_1</v>
      </c>
      <c r="G5867" s="53">
        <f t="shared" si="3"/>
        <v>0.9883171354</v>
      </c>
    </row>
    <row r="5868">
      <c r="A5868" s="61">
        <v>1.516796745E9</v>
      </c>
      <c r="B5868" s="61">
        <v>1.0</v>
      </c>
      <c r="C5868" s="61">
        <v>485.0</v>
      </c>
      <c r="D5868" s="57" t="s">
        <v>377</v>
      </c>
      <c r="E5868" s="62" t="str">
        <f t="shared" si="1"/>
        <v>Control</v>
      </c>
      <c r="F5868" s="53" t="str">
        <f t="shared" si="2"/>
        <v>Beijing_1</v>
      </c>
      <c r="G5868" s="53">
        <f t="shared" si="3"/>
        <v>0.7835023467</v>
      </c>
    </row>
    <row r="5869">
      <c r="A5869" s="61">
        <v>1.519831989E9</v>
      </c>
      <c r="B5869" s="61">
        <v>1.0</v>
      </c>
      <c r="C5869" s="61">
        <v>2252.0</v>
      </c>
      <c r="D5869" s="57" t="s">
        <v>377</v>
      </c>
      <c r="E5869" s="62" t="str">
        <f t="shared" si="1"/>
        <v>Control</v>
      </c>
      <c r="F5869" s="53" t="str">
        <f t="shared" si="2"/>
        <v>Beijing_1</v>
      </c>
      <c r="G5869" s="53">
        <f t="shared" si="3"/>
        <v>0.9559040949</v>
      </c>
    </row>
    <row r="5870">
      <c r="A5870" s="61">
        <v>1.513537607E9</v>
      </c>
      <c r="B5870" s="61">
        <v>1.0</v>
      </c>
      <c r="C5870" s="61">
        <v>95.0</v>
      </c>
      <c r="D5870" s="57" t="s">
        <v>377</v>
      </c>
      <c r="E5870" s="62" t="str">
        <f t="shared" si="1"/>
        <v>Control</v>
      </c>
      <c r="F5870" s="53" t="str">
        <f t="shared" si="2"/>
        <v>Beijing_1</v>
      </c>
      <c r="G5870" s="53">
        <f t="shared" si="3"/>
        <v>0.3725143525</v>
      </c>
    </row>
    <row r="5871">
      <c r="A5871" s="61">
        <v>1.516139344E9</v>
      </c>
      <c r="B5871" s="61">
        <v>1.0</v>
      </c>
      <c r="C5871" s="61">
        <v>1732.0</v>
      </c>
      <c r="D5871" s="57" t="s">
        <v>377</v>
      </c>
      <c r="E5871" s="62" t="str">
        <f t="shared" si="1"/>
        <v>Control</v>
      </c>
      <c r="F5871" s="53" t="str">
        <f t="shared" si="2"/>
        <v>Beijing_1</v>
      </c>
      <c r="G5871" s="53">
        <f t="shared" si="3"/>
        <v>0.9629407005</v>
      </c>
    </row>
    <row r="5872">
      <c r="A5872" s="61">
        <v>1.515401284E9</v>
      </c>
      <c r="B5872" s="61">
        <v>1.0</v>
      </c>
      <c r="C5872" s="61">
        <v>1383.0</v>
      </c>
      <c r="D5872" s="57" t="s">
        <v>377</v>
      </c>
      <c r="E5872" s="62" t="str">
        <f t="shared" si="1"/>
        <v>Control</v>
      </c>
      <c r="F5872" s="53" t="str">
        <f t="shared" si="2"/>
        <v>Beijing_1</v>
      </c>
      <c r="G5872" s="53">
        <f t="shared" si="3"/>
        <v>0.3261510488</v>
      </c>
    </row>
    <row r="5873">
      <c r="A5873" s="61">
        <v>1.513634708E9</v>
      </c>
      <c r="B5873" s="61">
        <v>1.0</v>
      </c>
      <c r="C5873" s="61">
        <v>2083.0</v>
      </c>
      <c r="D5873" s="57" t="s">
        <v>377</v>
      </c>
      <c r="E5873" s="62" t="str">
        <f t="shared" si="1"/>
        <v>Control</v>
      </c>
      <c r="F5873" s="53" t="str">
        <f t="shared" si="2"/>
        <v>Beijing_1</v>
      </c>
      <c r="G5873" s="53">
        <f t="shared" si="3"/>
        <v>0.08858176036</v>
      </c>
    </row>
    <row r="5874">
      <c r="A5874" s="61">
        <v>1.512320834E9</v>
      </c>
      <c r="B5874" s="61">
        <v>1.0</v>
      </c>
      <c r="C5874" s="61">
        <v>1902.0</v>
      </c>
      <c r="D5874" s="57" t="s">
        <v>377</v>
      </c>
      <c r="E5874" s="62" t="str">
        <f t="shared" si="1"/>
        <v>Control</v>
      </c>
      <c r="F5874" s="53" t="str">
        <f t="shared" si="2"/>
        <v>Beijing_1</v>
      </c>
      <c r="G5874" s="53">
        <f t="shared" si="3"/>
        <v>0.9451050497</v>
      </c>
    </row>
    <row r="5875">
      <c r="A5875" s="61">
        <v>1.516036759E9</v>
      </c>
      <c r="B5875" s="61">
        <v>1.0</v>
      </c>
      <c r="C5875" s="61">
        <v>332.0</v>
      </c>
      <c r="D5875" s="57" t="s">
        <v>377</v>
      </c>
      <c r="E5875" s="62" t="str">
        <f t="shared" si="1"/>
        <v>Control</v>
      </c>
      <c r="F5875" s="53" t="str">
        <f t="shared" si="2"/>
        <v>Beijing_1</v>
      </c>
      <c r="G5875" s="53">
        <f t="shared" si="3"/>
        <v>0.8015446693</v>
      </c>
    </row>
    <row r="5876">
      <c r="A5876" s="61">
        <v>1.517504177E9</v>
      </c>
      <c r="B5876" s="61">
        <v>1.0</v>
      </c>
      <c r="C5876" s="61">
        <v>2704.0</v>
      </c>
      <c r="D5876" s="57" t="s">
        <v>377</v>
      </c>
      <c r="E5876" s="62" t="str">
        <f t="shared" si="1"/>
        <v>Control</v>
      </c>
      <c r="F5876" s="53" t="str">
        <f t="shared" si="2"/>
        <v>Beijing_1</v>
      </c>
      <c r="G5876" s="53">
        <f t="shared" si="3"/>
        <v>0.7728315193</v>
      </c>
    </row>
    <row r="5877">
      <c r="A5877" s="61">
        <v>1.518839985E9</v>
      </c>
      <c r="B5877" s="61">
        <v>1.0</v>
      </c>
      <c r="C5877" s="61">
        <v>1822.0</v>
      </c>
      <c r="D5877" s="57" t="s">
        <v>377</v>
      </c>
      <c r="E5877" s="62" t="str">
        <f t="shared" si="1"/>
        <v>Control</v>
      </c>
      <c r="F5877" s="53" t="str">
        <f t="shared" si="2"/>
        <v>Beijing_1</v>
      </c>
      <c r="G5877" s="53">
        <f t="shared" si="3"/>
        <v>0.3596959165</v>
      </c>
    </row>
    <row r="5878">
      <c r="A5878" s="61">
        <v>1.519731767E9</v>
      </c>
      <c r="B5878" s="61">
        <v>1.0</v>
      </c>
      <c r="C5878" s="61">
        <v>5364.0</v>
      </c>
      <c r="D5878" s="57" t="s">
        <v>377</v>
      </c>
      <c r="E5878" s="62" t="str">
        <f t="shared" si="1"/>
        <v>Control</v>
      </c>
      <c r="F5878" s="53" t="str">
        <f t="shared" si="2"/>
        <v>Beijing_1</v>
      </c>
      <c r="G5878" s="53">
        <f t="shared" si="3"/>
        <v>0.4603765457</v>
      </c>
    </row>
    <row r="5879">
      <c r="A5879" s="61">
        <v>1.515510025E9</v>
      </c>
      <c r="B5879" s="61">
        <v>1.0</v>
      </c>
      <c r="C5879" s="61">
        <v>2864.0</v>
      </c>
      <c r="D5879" s="57" t="s">
        <v>377</v>
      </c>
      <c r="E5879" s="62" t="str">
        <f t="shared" si="1"/>
        <v>Control</v>
      </c>
      <c r="F5879" s="53" t="str">
        <f t="shared" si="2"/>
        <v>Beijing_1</v>
      </c>
      <c r="G5879" s="53">
        <f t="shared" si="3"/>
        <v>0.09146189102</v>
      </c>
    </row>
    <row r="5880">
      <c r="A5880" s="61">
        <v>1.517462235E9</v>
      </c>
      <c r="B5880" s="61">
        <v>1.0</v>
      </c>
      <c r="C5880" s="61">
        <v>1694.0</v>
      </c>
      <c r="D5880" s="57" t="s">
        <v>377</v>
      </c>
      <c r="E5880" s="62" t="str">
        <f t="shared" si="1"/>
        <v>Control</v>
      </c>
      <c r="F5880" s="53" t="str">
        <f t="shared" si="2"/>
        <v>Beijing_1</v>
      </c>
      <c r="G5880" s="53">
        <f t="shared" si="3"/>
        <v>0.6617936754</v>
      </c>
    </row>
    <row r="5881">
      <c r="A5881" s="61">
        <v>1.519596777E9</v>
      </c>
      <c r="B5881" s="61">
        <v>1.0</v>
      </c>
      <c r="C5881" s="61">
        <v>595.0</v>
      </c>
      <c r="D5881" s="57" t="s">
        <v>377</v>
      </c>
      <c r="E5881" s="62" t="str">
        <f t="shared" si="1"/>
        <v>Control</v>
      </c>
      <c r="F5881" s="53" t="str">
        <f t="shared" si="2"/>
        <v>Beijing_1</v>
      </c>
      <c r="G5881" s="53">
        <f t="shared" si="3"/>
        <v>0.9132904254</v>
      </c>
    </row>
    <row r="5882">
      <c r="A5882" s="61">
        <v>1.512647698E9</v>
      </c>
      <c r="B5882" s="61">
        <v>1.0</v>
      </c>
      <c r="C5882" s="61">
        <v>979.0</v>
      </c>
      <c r="D5882" s="57" t="s">
        <v>377</v>
      </c>
      <c r="E5882" s="62" t="str">
        <f t="shared" si="1"/>
        <v>Control</v>
      </c>
      <c r="F5882" s="53" t="str">
        <f t="shared" si="2"/>
        <v>Beijing_1</v>
      </c>
      <c r="G5882" s="53">
        <f t="shared" si="3"/>
        <v>0.4733734413</v>
      </c>
    </row>
    <row r="5883">
      <c r="A5883" s="61">
        <v>1.517737849E9</v>
      </c>
      <c r="B5883" s="61">
        <v>1.0</v>
      </c>
      <c r="C5883" s="61">
        <v>2385.0</v>
      </c>
      <c r="D5883" s="57" t="s">
        <v>377</v>
      </c>
      <c r="E5883" s="62" t="str">
        <f t="shared" si="1"/>
        <v>Control</v>
      </c>
      <c r="F5883" s="53" t="str">
        <f t="shared" si="2"/>
        <v>Beijing_1</v>
      </c>
      <c r="G5883" s="53">
        <f t="shared" si="3"/>
        <v>0.3273620155</v>
      </c>
    </row>
    <row r="5884">
      <c r="A5884" s="61">
        <v>1.518101374E9</v>
      </c>
      <c r="B5884" s="61">
        <v>1.0</v>
      </c>
      <c r="C5884" s="61">
        <v>2674.0</v>
      </c>
      <c r="D5884" s="57" t="s">
        <v>377</v>
      </c>
      <c r="E5884" s="62" t="str">
        <f t="shared" si="1"/>
        <v>Control</v>
      </c>
      <c r="F5884" s="53" t="str">
        <f t="shared" si="2"/>
        <v>Beijing_1</v>
      </c>
      <c r="G5884" s="53">
        <f t="shared" si="3"/>
        <v>0.7071207574</v>
      </c>
    </row>
    <row r="5885">
      <c r="A5885" s="61">
        <v>1.514058767E9</v>
      </c>
      <c r="B5885" s="61">
        <v>1.0</v>
      </c>
      <c r="C5885" s="61">
        <v>3717.0</v>
      </c>
      <c r="D5885" s="57" t="s">
        <v>377</v>
      </c>
      <c r="E5885" s="62" t="str">
        <f t="shared" si="1"/>
        <v>Control</v>
      </c>
      <c r="F5885" s="53" t="str">
        <f t="shared" si="2"/>
        <v>Beijing_1</v>
      </c>
      <c r="G5885" s="53">
        <f t="shared" si="3"/>
        <v>0.4090276774</v>
      </c>
    </row>
    <row r="5886">
      <c r="A5886" s="61">
        <v>1.513468009E9</v>
      </c>
      <c r="B5886" s="61">
        <v>1.0</v>
      </c>
      <c r="C5886" s="61">
        <v>2333.0</v>
      </c>
      <c r="D5886" s="57" t="s">
        <v>377</v>
      </c>
      <c r="E5886" s="62" t="str">
        <f t="shared" si="1"/>
        <v>Control</v>
      </c>
      <c r="F5886" s="53" t="str">
        <f t="shared" si="2"/>
        <v>Beijing_1</v>
      </c>
      <c r="G5886" s="53">
        <f t="shared" si="3"/>
        <v>0.2544192692</v>
      </c>
    </row>
    <row r="5887">
      <c r="A5887" s="61">
        <v>1.515553029E9</v>
      </c>
      <c r="B5887" s="61">
        <v>1.0</v>
      </c>
      <c r="C5887" s="61">
        <v>943.0</v>
      </c>
      <c r="D5887" s="57" t="s">
        <v>377</v>
      </c>
      <c r="E5887" s="62" t="str">
        <f t="shared" si="1"/>
        <v>Control</v>
      </c>
      <c r="F5887" s="53" t="str">
        <f t="shared" si="2"/>
        <v>Beijing_1</v>
      </c>
      <c r="G5887" s="53">
        <f t="shared" si="3"/>
        <v>0.360791168</v>
      </c>
    </row>
    <row r="5888">
      <c r="A5888" s="61">
        <v>1.515793904E9</v>
      </c>
      <c r="B5888" s="61">
        <v>1.0</v>
      </c>
      <c r="C5888" s="61">
        <v>1089.0</v>
      </c>
      <c r="D5888" s="57" t="s">
        <v>377</v>
      </c>
      <c r="E5888" s="62" t="str">
        <f t="shared" si="1"/>
        <v>Control</v>
      </c>
      <c r="F5888" s="53" t="str">
        <f t="shared" si="2"/>
        <v>Beijing_1</v>
      </c>
      <c r="G5888" s="53">
        <f t="shared" si="3"/>
        <v>0.259188639</v>
      </c>
    </row>
    <row r="5889">
      <c r="A5889" s="61">
        <v>1.519769094E9</v>
      </c>
      <c r="B5889" s="61">
        <v>1.0</v>
      </c>
      <c r="C5889" s="61">
        <v>1123.0</v>
      </c>
      <c r="D5889" s="57" t="s">
        <v>377</v>
      </c>
      <c r="E5889" s="62" t="str">
        <f t="shared" si="1"/>
        <v>Control</v>
      </c>
      <c r="F5889" s="53" t="str">
        <f t="shared" si="2"/>
        <v>Beijing_1</v>
      </c>
      <c r="G5889" s="53">
        <f t="shared" si="3"/>
        <v>0.08393997906</v>
      </c>
    </row>
    <row r="5890">
      <c r="A5890" s="61">
        <v>1.514965463E9</v>
      </c>
      <c r="B5890" s="61">
        <v>1.0</v>
      </c>
      <c r="C5890" s="61">
        <v>1325.0</v>
      </c>
      <c r="D5890" s="57" t="s">
        <v>377</v>
      </c>
      <c r="E5890" s="62" t="str">
        <f t="shared" si="1"/>
        <v>Control</v>
      </c>
      <c r="F5890" s="53" t="str">
        <f t="shared" si="2"/>
        <v>Beijing_1</v>
      </c>
      <c r="G5890" s="53">
        <f t="shared" si="3"/>
        <v>0.7937676443</v>
      </c>
    </row>
    <row r="5891">
      <c r="A5891" s="61">
        <v>1.515864289E9</v>
      </c>
      <c r="B5891" s="61">
        <v>1.0</v>
      </c>
      <c r="C5891" s="61">
        <v>2256.0</v>
      </c>
      <c r="D5891" s="57" t="s">
        <v>377</v>
      </c>
      <c r="E5891" s="62" t="str">
        <f t="shared" si="1"/>
        <v>Control</v>
      </c>
      <c r="F5891" s="53" t="str">
        <f t="shared" si="2"/>
        <v>Beijing_1</v>
      </c>
      <c r="G5891" s="53">
        <f t="shared" si="3"/>
        <v>0.7331696879</v>
      </c>
    </row>
    <row r="5892">
      <c r="A5892" s="61">
        <v>1.515204766E9</v>
      </c>
      <c r="B5892" s="61">
        <v>1.0</v>
      </c>
      <c r="C5892" s="61">
        <v>2709.0</v>
      </c>
      <c r="D5892" s="57" t="s">
        <v>377</v>
      </c>
      <c r="E5892" s="62" t="str">
        <f t="shared" si="1"/>
        <v>Control</v>
      </c>
      <c r="F5892" s="53" t="str">
        <f t="shared" si="2"/>
        <v>Beijing_1</v>
      </c>
      <c r="G5892" s="53">
        <f t="shared" si="3"/>
        <v>0.1810617476</v>
      </c>
    </row>
    <row r="5893">
      <c r="A5893" s="61">
        <v>1.518652254E9</v>
      </c>
      <c r="B5893" s="61">
        <v>1.0</v>
      </c>
      <c r="C5893" s="61">
        <v>1938.0</v>
      </c>
      <c r="D5893" s="57" t="s">
        <v>377</v>
      </c>
      <c r="E5893" s="62" t="str">
        <f t="shared" si="1"/>
        <v>Control</v>
      </c>
      <c r="F5893" s="53" t="str">
        <f t="shared" si="2"/>
        <v>Beijing_1</v>
      </c>
      <c r="G5893" s="53">
        <f t="shared" si="3"/>
        <v>0.2848733291</v>
      </c>
    </row>
    <row r="5894">
      <c r="A5894" s="61">
        <v>1.513586946E9</v>
      </c>
      <c r="B5894" s="61">
        <v>1.0</v>
      </c>
      <c r="C5894" s="61">
        <v>3307.0</v>
      </c>
      <c r="D5894" s="57" t="s">
        <v>377</v>
      </c>
      <c r="E5894" s="62" t="str">
        <f t="shared" si="1"/>
        <v>Control</v>
      </c>
      <c r="F5894" s="53" t="str">
        <f t="shared" si="2"/>
        <v>Beijing_1</v>
      </c>
      <c r="G5894" s="53">
        <f t="shared" si="3"/>
        <v>0.2021246331</v>
      </c>
    </row>
    <row r="5895">
      <c r="A5895" s="61">
        <v>1.519493717E9</v>
      </c>
      <c r="B5895" s="61">
        <v>1.0</v>
      </c>
      <c r="C5895" s="61">
        <v>1656.0</v>
      </c>
      <c r="D5895" s="57" t="s">
        <v>377</v>
      </c>
      <c r="E5895" s="62" t="str">
        <f t="shared" si="1"/>
        <v>Control</v>
      </c>
      <c r="F5895" s="53" t="str">
        <f t="shared" si="2"/>
        <v>Beijing_1</v>
      </c>
      <c r="G5895" s="53">
        <f t="shared" si="3"/>
        <v>0.005437567521</v>
      </c>
    </row>
    <row r="5896">
      <c r="A5896" s="61">
        <v>1.513562754E9</v>
      </c>
      <c r="B5896" s="61">
        <v>1.0</v>
      </c>
      <c r="C5896" s="61">
        <v>317.0</v>
      </c>
      <c r="D5896" s="57" t="s">
        <v>377</v>
      </c>
      <c r="E5896" s="62" t="str">
        <f t="shared" si="1"/>
        <v>Control</v>
      </c>
      <c r="F5896" s="53" t="str">
        <f t="shared" si="2"/>
        <v>Beijing_1</v>
      </c>
      <c r="G5896" s="53">
        <f t="shared" si="3"/>
        <v>0.7913685094</v>
      </c>
    </row>
    <row r="5897">
      <c r="A5897" s="61">
        <v>1.516956873E9</v>
      </c>
      <c r="B5897" s="61">
        <v>1.0</v>
      </c>
      <c r="C5897" s="61">
        <v>1283.0</v>
      </c>
      <c r="D5897" s="57" t="s">
        <v>377</v>
      </c>
      <c r="E5897" s="62" t="str">
        <f t="shared" si="1"/>
        <v>Control</v>
      </c>
      <c r="F5897" s="53" t="str">
        <f t="shared" si="2"/>
        <v>Beijing_1</v>
      </c>
      <c r="G5897" s="53">
        <f t="shared" si="3"/>
        <v>0.1692864189</v>
      </c>
    </row>
    <row r="5898">
      <c r="A5898" s="61">
        <v>1.517415469E9</v>
      </c>
      <c r="B5898" s="61">
        <v>1.0</v>
      </c>
      <c r="C5898" s="61">
        <v>3033.0</v>
      </c>
      <c r="D5898" s="57" t="s">
        <v>377</v>
      </c>
      <c r="E5898" s="62" t="str">
        <f t="shared" si="1"/>
        <v>Control</v>
      </c>
      <c r="F5898" s="53" t="str">
        <f t="shared" si="2"/>
        <v>Beijing_1</v>
      </c>
      <c r="G5898" s="53">
        <f t="shared" si="3"/>
        <v>0.7772144493</v>
      </c>
    </row>
    <row r="5899">
      <c r="A5899" s="61">
        <v>1.515649764E9</v>
      </c>
      <c r="B5899" s="61">
        <v>1.0</v>
      </c>
      <c r="C5899" s="61">
        <v>2736.0</v>
      </c>
      <c r="D5899" s="57" t="s">
        <v>377</v>
      </c>
      <c r="E5899" s="62" t="str">
        <f t="shared" si="1"/>
        <v>Control</v>
      </c>
      <c r="F5899" s="53" t="str">
        <f t="shared" si="2"/>
        <v>Beijing_1</v>
      </c>
      <c r="G5899" s="53">
        <f t="shared" si="3"/>
        <v>0.09304538636</v>
      </c>
    </row>
    <row r="5900">
      <c r="A5900" s="61">
        <v>1.512803643E9</v>
      </c>
      <c r="B5900" s="61">
        <v>1.0</v>
      </c>
      <c r="C5900" s="61">
        <v>429.0</v>
      </c>
      <c r="D5900" s="57" t="s">
        <v>377</v>
      </c>
      <c r="E5900" s="62" t="str">
        <f t="shared" si="1"/>
        <v>Control</v>
      </c>
      <c r="F5900" s="53" t="str">
        <f t="shared" si="2"/>
        <v>Beijing_1</v>
      </c>
      <c r="G5900" s="53">
        <f t="shared" si="3"/>
        <v>0.05252019922</v>
      </c>
    </row>
    <row r="5901">
      <c r="A5901" s="61">
        <v>1.517938857E9</v>
      </c>
      <c r="B5901" s="61">
        <v>1.0</v>
      </c>
      <c r="C5901" s="61">
        <v>246.0</v>
      </c>
      <c r="D5901" s="57" t="s">
        <v>377</v>
      </c>
      <c r="E5901" s="62" t="str">
        <f t="shared" si="1"/>
        <v>Control</v>
      </c>
      <c r="F5901" s="53" t="str">
        <f t="shared" si="2"/>
        <v>Beijing_1</v>
      </c>
      <c r="G5901" s="53">
        <f t="shared" si="3"/>
        <v>0.2456996205</v>
      </c>
    </row>
    <row r="5902">
      <c r="A5902" s="61">
        <v>1.517245289E9</v>
      </c>
      <c r="B5902" s="61">
        <v>1.0</v>
      </c>
      <c r="C5902" s="61">
        <v>1456.0</v>
      </c>
      <c r="D5902" s="57" t="s">
        <v>377</v>
      </c>
      <c r="E5902" s="62" t="str">
        <f t="shared" si="1"/>
        <v>Control</v>
      </c>
      <c r="F5902" s="53" t="str">
        <f t="shared" si="2"/>
        <v>Beijing_1</v>
      </c>
      <c r="G5902" s="53">
        <f t="shared" si="3"/>
        <v>0.738005838</v>
      </c>
    </row>
    <row r="5903">
      <c r="A5903" s="61">
        <v>1.518789725E9</v>
      </c>
      <c r="B5903" s="61">
        <v>1.0</v>
      </c>
      <c r="C5903" s="61">
        <v>966.0</v>
      </c>
      <c r="D5903" s="57" t="s">
        <v>377</v>
      </c>
      <c r="E5903" s="62" t="str">
        <f t="shared" si="1"/>
        <v>Control</v>
      </c>
      <c r="F5903" s="53" t="str">
        <f t="shared" si="2"/>
        <v>Beijing_1</v>
      </c>
      <c r="G5903" s="53">
        <f t="shared" si="3"/>
        <v>0.9167459042</v>
      </c>
    </row>
    <row r="5904">
      <c r="A5904" s="61">
        <v>1.519411144E9</v>
      </c>
      <c r="B5904" s="61">
        <v>1.0</v>
      </c>
      <c r="C5904" s="61">
        <v>2740.0</v>
      </c>
      <c r="D5904" s="57" t="s">
        <v>377</v>
      </c>
      <c r="E5904" s="62" t="str">
        <f t="shared" si="1"/>
        <v>Control</v>
      </c>
      <c r="F5904" s="53" t="str">
        <f t="shared" si="2"/>
        <v>Beijing_1</v>
      </c>
      <c r="G5904" s="53">
        <f t="shared" si="3"/>
        <v>0.3677065836</v>
      </c>
    </row>
    <row r="5905">
      <c r="A5905" s="61">
        <v>1.512296979E9</v>
      </c>
      <c r="B5905" s="61">
        <v>1.0</v>
      </c>
      <c r="C5905" s="61">
        <v>3244.0</v>
      </c>
      <c r="D5905" s="57" t="s">
        <v>377</v>
      </c>
      <c r="E5905" s="62" t="str">
        <f t="shared" si="1"/>
        <v>Control</v>
      </c>
      <c r="F5905" s="53" t="str">
        <f t="shared" si="2"/>
        <v>Beijing_1</v>
      </c>
      <c r="G5905" s="53">
        <f t="shared" si="3"/>
        <v>0.3049722322</v>
      </c>
    </row>
    <row r="5906">
      <c r="A5906" s="61">
        <v>1.511361564E9</v>
      </c>
      <c r="B5906" s="61">
        <v>1.0</v>
      </c>
      <c r="C5906" s="61">
        <v>2627.0</v>
      </c>
      <c r="D5906" s="57" t="s">
        <v>377</v>
      </c>
      <c r="E5906" s="62" t="str">
        <f t="shared" si="1"/>
        <v>Control</v>
      </c>
      <c r="F5906" s="53" t="str">
        <f t="shared" si="2"/>
        <v>Beijing_1</v>
      </c>
      <c r="G5906" s="53">
        <f t="shared" si="3"/>
        <v>0.515911889</v>
      </c>
    </row>
    <row r="5907">
      <c r="A5907" s="61">
        <v>1.516623277E9</v>
      </c>
      <c r="B5907" s="61">
        <v>1.0</v>
      </c>
      <c r="C5907" s="61">
        <v>3382.0</v>
      </c>
      <c r="D5907" s="57" t="s">
        <v>377</v>
      </c>
      <c r="E5907" s="62" t="str">
        <f t="shared" si="1"/>
        <v>Control</v>
      </c>
      <c r="F5907" s="53" t="str">
        <f t="shared" si="2"/>
        <v>Beijing_1</v>
      </c>
      <c r="G5907" s="53">
        <f t="shared" si="3"/>
        <v>0.3876494064</v>
      </c>
    </row>
    <row r="5908">
      <c r="A5908" s="61">
        <v>1.517232533E9</v>
      </c>
      <c r="B5908" s="61">
        <v>1.0</v>
      </c>
      <c r="C5908" s="61">
        <v>1461.0</v>
      </c>
      <c r="D5908" s="57" t="s">
        <v>377</v>
      </c>
      <c r="E5908" s="62" t="str">
        <f t="shared" si="1"/>
        <v>Control</v>
      </c>
      <c r="F5908" s="53" t="str">
        <f t="shared" si="2"/>
        <v>Beijing_1</v>
      </c>
      <c r="G5908" s="53">
        <f t="shared" si="3"/>
        <v>0.1909231115</v>
      </c>
    </row>
    <row r="5909">
      <c r="A5909" s="61">
        <v>1.515634933E9</v>
      </c>
      <c r="B5909" s="61">
        <v>1.0</v>
      </c>
      <c r="C5909" s="61">
        <v>2175.0</v>
      </c>
      <c r="D5909" s="57" t="s">
        <v>377</v>
      </c>
      <c r="E5909" s="62" t="str">
        <f t="shared" si="1"/>
        <v>Control</v>
      </c>
      <c r="F5909" s="53" t="str">
        <f t="shared" si="2"/>
        <v>Beijing_1</v>
      </c>
      <c r="G5909" s="53">
        <f t="shared" si="3"/>
        <v>0.07971851132</v>
      </c>
    </row>
    <row r="5910">
      <c r="A5910" s="61">
        <v>1.519599358E9</v>
      </c>
      <c r="B5910" s="61">
        <v>1.0</v>
      </c>
      <c r="C5910" s="61">
        <v>2285.0</v>
      </c>
      <c r="D5910" s="57" t="s">
        <v>377</v>
      </c>
      <c r="E5910" s="62" t="str">
        <f t="shared" si="1"/>
        <v>Control</v>
      </c>
      <c r="F5910" s="53" t="str">
        <f t="shared" si="2"/>
        <v>Beijing_1</v>
      </c>
      <c r="G5910" s="53">
        <f t="shared" si="3"/>
        <v>0.5362213487</v>
      </c>
    </row>
    <row r="5911">
      <c r="A5911" s="61">
        <v>1.511917864E9</v>
      </c>
      <c r="B5911" s="61">
        <v>1.0</v>
      </c>
      <c r="C5911" s="61">
        <v>141.0</v>
      </c>
      <c r="D5911" s="57" t="s">
        <v>377</v>
      </c>
      <c r="E5911" s="62" t="str">
        <f t="shared" si="1"/>
        <v>Control</v>
      </c>
      <c r="F5911" s="53" t="str">
        <f t="shared" si="2"/>
        <v>Beijing_1</v>
      </c>
      <c r="G5911" s="53">
        <f t="shared" si="3"/>
        <v>0.859263748</v>
      </c>
    </row>
    <row r="5912">
      <c r="A5912" s="61">
        <v>1.516422689E9</v>
      </c>
      <c r="B5912" s="61">
        <v>1.0</v>
      </c>
      <c r="C5912" s="61">
        <v>3173.0</v>
      </c>
      <c r="D5912" s="57" t="s">
        <v>377</v>
      </c>
      <c r="E5912" s="62" t="str">
        <f t="shared" si="1"/>
        <v>Control</v>
      </c>
      <c r="F5912" s="53" t="str">
        <f t="shared" si="2"/>
        <v>Beijing_1</v>
      </c>
      <c r="G5912" s="53">
        <f t="shared" si="3"/>
        <v>0.1513533642</v>
      </c>
    </row>
    <row r="5913">
      <c r="A5913" s="61">
        <v>1.515765583E9</v>
      </c>
      <c r="B5913" s="61">
        <v>1.0</v>
      </c>
      <c r="C5913" s="61">
        <v>4385.0</v>
      </c>
      <c r="D5913" s="57" t="s">
        <v>377</v>
      </c>
      <c r="E5913" s="62" t="str">
        <f t="shared" si="1"/>
        <v>Control</v>
      </c>
      <c r="F5913" s="53" t="str">
        <f t="shared" si="2"/>
        <v>Beijing_1</v>
      </c>
      <c r="G5913" s="53">
        <f t="shared" si="3"/>
        <v>0.6615563925</v>
      </c>
    </row>
    <row r="5914">
      <c r="A5914" s="61">
        <v>1.513566728E9</v>
      </c>
      <c r="B5914" s="61">
        <v>1.0</v>
      </c>
      <c r="C5914" s="61">
        <v>1910.0</v>
      </c>
      <c r="D5914" s="57" t="s">
        <v>377</v>
      </c>
      <c r="E5914" s="62" t="str">
        <f t="shared" si="1"/>
        <v>Control</v>
      </c>
      <c r="F5914" s="53" t="str">
        <f t="shared" si="2"/>
        <v>Beijing_1</v>
      </c>
      <c r="G5914" s="53">
        <f t="shared" si="3"/>
        <v>0.6232149243</v>
      </c>
    </row>
    <row r="5915">
      <c r="A5915" s="61">
        <v>1.512385374E9</v>
      </c>
      <c r="B5915" s="61">
        <v>1.0</v>
      </c>
      <c r="C5915" s="61">
        <v>620.0</v>
      </c>
      <c r="D5915" s="57" t="s">
        <v>377</v>
      </c>
      <c r="E5915" s="62" t="str">
        <f t="shared" si="1"/>
        <v>Control</v>
      </c>
      <c r="F5915" s="53" t="str">
        <f t="shared" si="2"/>
        <v>Beijing_1</v>
      </c>
      <c r="G5915" s="53">
        <f t="shared" si="3"/>
        <v>0.6997480273</v>
      </c>
    </row>
    <row r="5916">
      <c r="A5916" s="61">
        <v>1.516061599E9</v>
      </c>
      <c r="B5916" s="61">
        <v>1.0</v>
      </c>
      <c r="C5916" s="61">
        <v>1959.0</v>
      </c>
      <c r="D5916" s="57" t="s">
        <v>377</v>
      </c>
      <c r="E5916" s="62" t="str">
        <f t="shared" si="1"/>
        <v>Control</v>
      </c>
      <c r="F5916" s="53" t="str">
        <f t="shared" si="2"/>
        <v>Beijing_1</v>
      </c>
      <c r="G5916" s="53">
        <f t="shared" si="3"/>
        <v>0.546752233</v>
      </c>
    </row>
    <row r="5917">
      <c r="A5917" s="61">
        <v>1.513934296E9</v>
      </c>
      <c r="B5917" s="61">
        <v>1.0</v>
      </c>
      <c r="C5917" s="61">
        <v>48.0</v>
      </c>
      <c r="D5917" s="57" t="s">
        <v>377</v>
      </c>
      <c r="E5917" s="62" t="str">
        <f t="shared" si="1"/>
        <v>Control</v>
      </c>
      <c r="F5917" s="53" t="str">
        <f t="shared" si="2"/>
        <v>Beijing_1</v>
      </c>
      <c r="G5917" s="53">
        <f t="shared" si="3"/>
        <v>0.3045149823</v>
      </c>
    </row>
    <row r="5918">
      <c r="A5918" s="61">
        <v>1.519837526E9</v>
      </c>
      <c r="B5918" s="61">
        <v>1.0</v>
      </c>
      <c r="C5918" s="61">
        <v>926.0</v>
      </c>
      <c r="D5918" s="57" t="s">
        <v>377</v>
      </c>
      <c r="E5918" s="62" t="str">
        <f t="shared" si="1"/>
        <v>Control</v>
      </c>
      <c r="F5918" s="53" t="str">
        <f t="shared" si="2"/>
        <v>Beijing_1</v>
      </c>
      <c r="G5918" s="53">
        <f t="shared" si="3"/>
        <v>0.5188650623</v>
      </c>
    </row>
    <row r="5919">
      <c r="A5919" s="61">
        <v>1.516204293E9</v>
      </c>
      <c r="B5919" s="61">
        <v>1.0</v>
      </c>
      <c r="C5919" s="61">
        <v>696.0</v>
      </c>
      <c r="D5919" s="57" t="s">
        <v>377</v>
      </c>
      <c r="E5919" s="62" t="str">
        <f t="shared" si="1"/>
        <v>Control</v>
      </c>
      <c r="F5919" s="53" t="str">
        <f t="shared" si="2"/>
        <v>Beijing_1</v>
      </c>
      <c r="G5919" s="53">
        <f t="shared" si="3"/>
        <v>0.5643662777</v>
      </c>
    </row>
    <row r="5920">
      <c r="A5920" s="61">
        <v>1.517805236E9</v>
      </c>
      <c r="B5920" s="61">
        <v>1.0</v>
      </c>
      <c r="C5920" s="61">
        <v>3575.0</v>
      </c>
      <c r="D5920" s="57" t="s">
        <v>377</v>
      </c>
      <c r="E5920" s="62" t="str">
        <f t="shared" si="1"/>
        <v>Control</v>
      </c>
      <c r="F5920" s="53" t="str">
        <f t="shared" si="2"/>
        <v>Beijing_1</v>
      </c>
      <c r="G5920" s="53">
        <f t="shared" si="3"/>
        <v>0.8700444882</v>
      </c>
    </row>
    <row r="5921">
      <c r="A5921" s="61">
        <v>1.511489855E9</v>
      </c>
      <c r="B5921" s="61">
        <v>1.0</v>
      </c>
      <c r="C5921" s="61">
        <v>722.0</v>
      </c>
      <c r="D5921" s="57" t="s">
        <v>377</v>
      </c>
      <c r="E5921" s="62" t="str">
        <f t="shared" si="1"/>
        <v>Control</v>
      </c>
      <c r="F5921" s="53" t="str">
        <f t="shared" si="2"/>
        <v>Beijing_1</v>
      </c>
      <c r="G5921" s="53">
        <f t="shared" si="3"/>
        <v>0.747810387</v>
      </c>
    </row>
    <row r="5922">
      <c r="A5922" s="61">
        <v>1.512745865E9</v>
      </c>
      <c r="B5922" s="61">
        <v>1.0</v>
      </c>
      <c r="C5922" s="61">
        <v>3148.0</v>
      </c>
      <c r="D5922" s="57" t="s">
        <v>377</v>
      </c>
      <c r="E5922" s="62" t="str">
        <f t="shared" si="1"/>
        <v>Control</v>
      </c>
      <c r="F5922" s="53" t="str">
        <f t="shared" si="2"/>
        <v>Beijing_1</v>
      </c>
      <c r="G5922" s="53">
        <f t="shared" si="3"/>
        <v>0.5177132104</v>
      </c>
    </row>
    <row r="5923">
      <c r="A5923" s="61">
        <v>1.512064163E9</v>
      </c>
      <c r="B5923" s="61">
        <v>1.0</v>
      </c>
      <c r="C5923" s="61">
        <v>409.0</v>
      </c>
      <c r="D5923" s="57" t="s">
        <v>377</v>
      </c>
      <c r="E5923" s="62" t="str">
        <f t="shared" si="1"/>
        <v>Control</v>
      </c>
      <c r="F5923" s="53" t="str">
        <f t="shared" si="2"/>
        <v>Beijing_1</v>
      </c>
      <c r="G5923" s="53">
        <f t="shared" si="3"/>
        <v>0.2811356024</v>
      </c>
    </row>
    <row r="5924">
      <c r="A5924" s="61">
        <v>1.518273735E9</v>
      </c>
      <c r="B5924" s="61">
        <v>1.0</v>
      </c>
      <c r="C5924" s="61">
        <v>2828.0</v>
      </c>
      <c r="D5924" s="57" t="s">
        <v>377</v>
      </c>
      <c r="E5924" s="62" t="str">
        <f t="shared" si="1"/>
        <v>Control</v>
      </c>
      <c r="F5924" s="53" t="str">
        <f t="shared" si="2"/>
        <v>Beijing_1</v>
      </c>
      <c r="G5924" s="53">
        <f t="shared" si="3"/>
        <v>0.4991743706</v>
      </c>
    </row>
    <row r="5925">
      <c r="A5925" s="61">
        <v>1.511747656E9</v>
      </c>
      <c r="B5925" s="61">
        <v>1.0</v>
      </c>
      <c r="C5925" s="61">
        <v>2844.0</v>
      </c>
      <c r="D5925" s="57" t="s">
        <v>377</v>
      </c>
      <c r="E5925" s="62" t="str">
        <f t="shared" si="1"/>
        <v>Control</v>
      </c>
      <c r="F5925" s="53" t="str">
        <f t="shared" si="2"/>
        <v>Beijing_1</v>
      </c>
      <c r="G5925" s="53">
        <f t="shared" si="3"/>
        <v>0.6023316615</v>
      </c>
    </row>
    <row r="5926">
      <c r="A5926" s="61">
        <v>1.511276985E9</v>
      </c>
      <c r="B5926" s="61">
        <v>1.0</v>
      </c>
      <c r="C5926" s="61">
        <v>3483.0</v>
      </c>
      <c r="D5926" s="57" t="s">
        <v>377</v>
      </c>
      <c r="E5926" s="62" t="str">
        <f t="shared" si="1"/>
        <v>Control</v>
      </c>
      <c r="F5926" s="53" t="str">
        <f t="shared" si="2"/>
        <v>Beijing_1</v>
      </c>
      <c r="G5926" s="53">
        <f t="shared" si="3"/>
        <v>0.8894641893</v>
      </c>
    </row>
    <row r="5927">
      <c r="A5927" s="61">
        <v>1.515647077E9</v>
      </c>
      <c r="B5927" s="61">
        <v>1.0</v>
      </c>
      <c r="C5927" s="61">
        <v>2182.0</v>
      </c>
      <c r="D5927" s="57" t="s">
        <v>377</v>
      </c>
      <c r="E5927" s="62" t="str">
        <f t="shared" si="1"/>
        <v>Control</v>
      </c>
      <c r="F5927" s="53" t="str">
        <f t="shared" si="2"/>
        <v>Beijing_1</v>
      </c>
      <c r="G5927" s="53">
        <f t="shared" si="3"/>
        <v>0.001921034887</v>
      </c>
    </row>
    <row r="5928">
      <c r="A5928" s="61">
        <v>1.515853793E9</v>
      </c>
      <c r="B5928" s="61">
        <v>1.0</v>
      </c>
      <c r="C5928" s="61">
        <v>1211.0</v>
      </c>
      <c r="D5928" s="57" t="s">
        <v>377</v>
      </c>
      <c r="E5928" s="62" t="str">
        <f t="shared" si="1"/>
        <v>Control</v>
      </c>
      <c r="F5928" s="53" t="str">
        <f t="shared" si="2"/>
        <v>Beijing_1</v>
      </c>
      <c r="G5928" s="53">
        <f t="shared" si="3"/>
        <v>0.8023115999</v>
      </c>
    </row>
    <row r="5929">
      <c r="A5929" s="61">
        <v>1.512122825E9</v>
      </c>
      <c r="B5929" s="61">
        <v>1.0</v>
      </c>
      <c r="C5929" s="61">
        <v>1282.0</v>
      </c>
      <c r="D5929" s="57" t="s">
        <v>377</v>
      </c>
      <c r="E5929" s="62" t="str">
        <f t="shared" si="1"/>
        <v>Control</v>
      </c>
      <c r="F5929" s="53" t="str">
        <f t="shared" si="2"/>
        <v>Beijing_1</v>
      </c>
      <c r="G5929" s="53">
        <f t="shared" si="3"/>
        <v>0.6625617847</v>
      </c>
    </row>
    <row r="5930">
      <c r="A5930" s="61">
        <v>1.512690087E9</v>
      </c>
      <c r="B5930" s="61">
        <v>1.0</v>
      </c>
      <c r="C5930" s="61">
        <v>962.0</v>
      </c>
      <c r="D5930" s="57" t="s">
        <v>377</v>
      </c>
      <c r="E5930" s="62" t="str">
        <f t="shared" si="1"/>
        <v>Control</v>
      </c>
      <c r="F5930" s="53" t="str">
        <f t="shared" si="2"/>
        <v>Beijing_1</v>
      </c>
      <c r="G5930" s="53">
        <f t="shared" si="3"/>
        <v>0.5860317698</v>
      </c>
    </row>
    <row r="5931">
      <c r="A5931" s="61">
        <v>1.519135046E9</v>
      </c>
      <c r="B5931" s="61">
        <v>1.0</v>
      </c>
      <c r="C5931" s="61">
        <v>4710.0</v>
      </c>
      <c r="D5931" s="57" t="s">
        <v>377</v>
      </c>
      <c r="E5931" s="62" t="str">
        <f t="shared" si="1"/>
        <v>Control</v>
      </c>
      <c r="F5931" s="53" t="str">
        <f t="shared" si="2"/>
        <v>Beijing_1</v>
      </c>
      <c r="G5931" s="53">
        <f t="shared" si="3"/>
        <v>0.416736986</v>
      </c>
    </row>
    <row r="5932">
      <c r="A5932" s="61">
        <v>1.511524538E9</v>
      </c>
      <c r="B5932" s="61">
        <v>1.0</v>
      </c>
      <c r="C5932" s="61">
        <v>3112.0</v>
      </c>
      <c r="D5932" s="57" t="s">
        <v>377</v>
      </c>
      <c r="E5932" s="62" t="str">
        <f t="shared" si="1"/>
        <v>Control</v>
      </c>
      <c r="F5932" s="53" t="str">
        <f t="shared" si="2"/>
        <v>Beijing_1</v>
      </c>
      <c r="G5932" s="53">
        <f t="shared" si="3"/>
        <v>0.6888404471</v>
      </c>
    </row>
    <row r="5933">
      <c r="A5933" s="61">
        <v>1.518278578E9</v>
      </c>
      <c r="B5933" s="61">
        <v>1.0</v>
      </c>
      <c r="C5933" s="61">
        <v>2163.0</v>
      </c>
      <c r="D5933" s="57" t="s">
        <v>377</v>
      </c>
      <c r="E5933" s="62" t="str">
        <f t="shared" si="1"/>
        <v>Control</v>
      </c>
      <c r="F5933" s="53" t="str">
        <f t="shared" si="2"/>
        <v>Beijing_1</v>
      </c>
      <c r="G5933" s="53">
        <f t="shared" si="3"/>
        <v>0.2292914919</v>
      </c>
    </row>
    <row r="5934">
      <c r="A5934" s="61">
        <v>1.514762287E9</v>
      </c>
      <c r="B5934" s="61">
        <v>1.0</v>
      </c>
      <c r="C5934" s="61">
        <v>479.0</v>
      </c>
      <c r="D5934" s="57" t="s">
        <v>377</v>
      </c>
      <c r="E5934" s="62" t="str">
        <f t="shared" si="1"/>
        <v>Control</v>
      </c>
      <c r="F5934" s="53" t="str">
        <f t="shared" si="2"/>
        <v>Beijing_1</v>
      </c>
      <c r="G5934" s="53">
        <f t="shared" si="3"/>
        <v>0.711215854</v>
      </c>
    </row>
    <row r="5935">
      <c r="A5935" s="61">
        <v>1.513978545E9</v>
      </c>
      <c r="B5935" s="61">
        <v>1.0</v>
      </c>
      <c r="C5935" s="61">
        <v>976.0</v>
      </c>
      <c r="D5935" s="57" t="s">
        <v>377</v>
      </c>
      <c r="E5935" s="62" t="str">
        <f t="shared" si="1"/>
        <v>Control</v>
      </c>
      <c r="F5935" s="53" t="str">
        <f t="shared" si="2"/>
        <v>Beijing_1</v>
      </c>
      <c r="G5935" s="53">
        <f t="shared" si="3"/>
        <v>0.3807733046</v>
      </c>
    </row>
    <row r="5936">
      <c r="A5936" s="61">
        <v>1.516864378E9</v>
      </c>
      <c r="B5936" s="61">
        <v>1.0</v>
      </c>
      <c r="C5936" s="61">
        <v>2626.0</v>
      </c>
      <c r="D5936" s="57" t="s">
        <v>377</v>
      </c>
      <c r="E5936" s="62" t="str">
        <f t="shared" si="1"/>
        <v>Control</v>
      </c>
      <c r="F5936" s="53" t="str">
        <f t="shared" si="2"/>
        <v>Beijing_1</v>
      </c>
      <c r="G5936" s="53">
        <f t="shared" si="3"/>
        <v>0.07112724939</v>
      </c>
    </row>
    <row r="5937">
      <c r="A5937" s="61">
        <v>1.517324466E9</v>
      </c>
      <c r="B5937" s="61">
        <v>1.0</v>
      </c>
      <c r="C5937" s="61">
        <v>3184.0</v>
      </c>
      <c r="D5937" s="57" t="s">
        <v>377</v>
      </c>
      <c r="E5937" s="62" t="str">
        <f t="shared" si="1"/>
        <v>Control</v>
      </c>
      <c r="F5937" s="53" t="str">
        <f t="shared" si="2"/>
        <v>Beijing_1</v>
      </c>
      <c r="G5937" s="53">
        <f t="shared" si="3"/>
        <v>0.6583662011</v>
      </c>
    </row>
    <row r="5938">
      <c r="A5938" s="61">
        <v>1.513407108E9</v>
      </c>
      <c r="B5938" s="61">
        <v>1.0</v>
      </c>
      <c r="C5938" s="61">
        <v>1021.0</v>
      </c>
      <c r="D5938" s="57" t="s">
        <v>377</v>
      </c>
      <c r="E5938" s="62" t="str">
        <f t="shared" si="1"/>
        <v>Control</v>
      </c>
      <c r="F5938" s="53" t="str">
        <f t="shared" si="2"/>
        <v>Beijing_1</v>
      </c>
      <c r="G5938" s="53">
        <f t="shared" si="3"/>
        <v>0.3688862498</v>
      </c>
    </row>
    <row r="5939">
      <c r="A5939" s="61">
        <v>1.512003874E9</v>
      </c>
      <c r="B5939" s="61">
        <v>1.0</v>
      </c>
      <c r="C5939" s="61">
        <v>3415.0</v>
      </c>
      <c r="D5939" s="57" t="s">
        <v>377</v>
      </c>
      <c r="E5939" s="62" t="str">
        <f t="shared" si="1"/>
        <v>Control</v>
      </c>
      <c r="F5939" s="53" t="str">
        <f t="shared" si="2"/>
        <v>Beijing_1</v>
      </c>
      <c r="G5939" s="53">
        <f t="shared" si="3"/>
        <v>0.2616713128</v>
      </c>
    </row>
    <row r="5940">
      <c r="A5940" s="61">
        <v>1.515543417E9</v>
      </c>
      <c r="B5940" s="61">
        <v>1.0</v>
      </c>
      <c r="C5940" s="61">
        <v>3160.0</v>
      </c>
      <c r="D5940" s="57" t="s">
        <v>377</v>
      </c>
      <c r="E5940" s="62" t="str">
        <f t="shared" si="1"/>
        <v>Control</v>
      </c>
      <c r="F5940" s="53" t="str">
        <f t="shared" si="2"/>
        <v>Beijing_1</v>
      </c>
      <c r="G5940" s="53">
        <f t="shared" si="3"/>
        <v>0.7928841538</v>
      </c>
    </row>
    <row r="5941">
      <c r="A5941" s="61">
        <v>1.512510769E9</v>
      </c>
      <c r="B5941" s="61">
        <v>1.0</v>
      </c>
      <c r="C5941" s="61">
        <v>804.0</v>
      </c>
      <c r="D5941" s="57" t="s">
        <v>377</v>
      </c>
      <c r="E5941" s="62" t="str">
        <f t="shared" si="1"/>
        <v>Control</v>
      </c>
      <c r="F5941" s="53" t="str">
        <f t="shared" si="2"/>
        <v>Beijing_1</v>
      </c>
      <c r="G5941" s="53">
        <f t="shared" si="3"/>
        <v>0.3868395094</v>
      </c>
    </row>
    <row r="5942">
      <c r="A5942" s="61">
        <v>1.516839405E9</v>
      </c>
      <c r="B5942" s="61">
        <v>1.0</v>
      </c>
      <c r="C5942" s="61">
        <v>1229.0</v>
      </c>
      <c r="D5942" s="57" t="s">
        <v>377</v>
      </c>
      <c r="E5942" s="62" t="str">
        <f t="shared" si="1"/>
        <v>Control</v>
      </c>
      <c r="F5942" s="53" t="str">
        <f t="shared" si="2"/>
        <v>Beijing_1</v>
      </c>
      <c r="G5942" s="53">
        <f t="shared" si="3"/>
        <v>0.7994936461</v>
      </c>
    </row>
    <row r="5943">
      <c r="A5943" s="61">
        <v>1.515217523E9</v>
      </c>
      <c r="B5943" s="61">
        <v>1.0</v>
      </c>
      <c r="C5943" s="61">
        <v>2794.0</v>
      </c>
      <c r="D5943" s="57" t="s">
        <v>377</v>
      </c>
      <c r="E5943" s="62" t="str">
        <f t="shared" si="1"/>
        <v>Control</v>
      </c>
      <c r="F5943" s="53" t="str">
        <f t="shared" si="2"/>
        <v>Beijing_1</v>
      </c>
      <c r="G5943" s="53">
        <f t="shared" si="3"/>
        <v>0.6788335879</v>
      </c>
    </row>
    <row r="5944">
      <c r="A5944" s="61">
        <v>1.515531817E9</v>
      </c>
      <c r="B5944" s="61">
        <v>1.0</v>
      </c>
      <c r="C5944" s="61">
        <v>3307.0</v>
      </c>
      <c r="D5944" s="57" t="s">
        <v>377</v>
      </c>
      <c r="E5944" s="62" t="str">
        <f t="shared" si="1"/>
        <v>Control</v>
      </c>
      <c r="F5944" s="53" t="str">
        <f t="shared" si="2"/>
        <v>Beijing_1</v>
      </c>
      <c r="G5944" s="53">
        <f t="shared" si="3"/>
        <v>0.3270150513</v>
      </c>
    </row>
    <row r="5945">
      <c r="A5945" s="61">
        <v>1.515251604E9</v>
      </c>
      <c r="B5945" s="61">
        <v>1.0</v>
      </c>
      <c r="C5945" s="61">
        <v>1496.0</v>
      </c>
      <c r="D5945" s="57" t="s">
        <v>377</v>
      </c>
      <c r="E5945" s="62" t="str">
        <f t="shared" si="1"/>
        <v>Control</v>
      </c>
      <c r="F5945" s="53" t="str">
        <f t="shared" si="2"/>
        <v>Beijing_1</v>
      </c>
      <c r="G5945" s="53">
        <f t="shared" si="3"/>
        <v>0.6302892636</v>
      </c>
    </row>
    <row r="5946">
      <c r="A5946" s="61">
        <v>1.515389594E9</v>
      </c>
      <c r="B5946" s="61">
        <v>1.0</v>
      </c>
      <c r="C5946" s="61">
        <v>3565.0</v>
      </c>
      <c r="D5946" s="57" t="s">
        <v>377</v>
      </c>
      <c r="E5946" s="62" t="str">
        <f t="shared" si="1"/>
        <v>Control</v>
      </c>
      <c r="F5946" s="53" t="str">
        <f t="shared" si="2"/>
        <v>Beijing_1</v>
      </c>
      <c r="G5946" s="53">
        <f t="shared" si="3"/>
        <v>0.1649237013</v>
      </c>
    </row>
    <row r="5947">
      <c r="A5947" s="61">
        <v>1.514187696E9</v>
      </c>
      <c r="B5947" s="61">
        <v>1.0</v>
      </c>
      <c r="C5947" s="61">
        <v>864.0</v>
      </c>
      <c r="D5947" s="57" t="s">
        <v>377</v>
      </c>
      <c r="E5947" s="62" t="str">
        <f t="shared" si="1"/>
        <v>Control</v>
      </c>
      <c r="F5947" s="53" t="str">
        <f t="shared" si="2"/>
        <v>Beijing_1</v>
      </c>
      <c r="G5947" s="53">
        <f t="shared" si="3"/>
        <v>0.07705842888</v>
      </c>
    </row>
    <row r="5948">
      <c r="A5948" s="61">
        <v>1.518576005E9</v>
      </c>
      <c r="B5948" s="61">
        <v>1.0</v>
      </c>
      <c r="C5948" s="61">
        <v>2044.0</v>
      </c>
      <c r="D5948" s="57" t="s">
        <v>377</v>
      </c>
      <c r="E5948" s="62" t="str">
        <f t="shared" si="1"/>
        <v>Control</v>
      </c>
      <c r="F5948" s="53" t="str">
        <f t="shared" si="2"/>
        <v>Beijing_1</v>
      </c>
      <c r="G5948" s="53">
        <f t="shared" si="3"/>
        <v>0.9491515967</v>
      </c>
    </row>
    <row r="5949">
      <c r="A5949" s="61">
        <v>1.511256155E9</v>
      </c>
      <c r="B5949" s="61">
        <v>1.0</v>
      </c>
      <c r="C5949" s="61">
        <v>1171.0</v>
      </c>
      <c r="D5949" s="57" t="s">
        <v>377</v>
      </c>
      <c r="E5949" s="62" t="str">
        <f t="shared" si="1"/>
        <v>Control</v>
      </c>
      <c r="F5949" s="53" t="str">
        <f t="shared" si="2"/>
        <v>Beijing_1</v>
      </c>
      <c r="G5949" s="53">
        <f t="shared" si="3"/>
        <v>0.793685188</v>
      </c>
    </row>
    <row r="5950">
      <c r="A5950" s="61">
        <v>1.517885954E9</v>
      </c>
      <c r="B5950" s="61">
        <v>1.0</v>
      </c>
      <c r="C5950" s="61">
        <v>706.0</v>
      </c>
      <c r="D5950" s="57" t="s">
        <v>377</v>
      </c>
      <c r="E5950" s="62" t="str">
        <f t="shared" si="1"/>
        <v>Control</v>
      </c>
      <c r="F5950" s="53" t="str">
        <f t="shared" si="2"/>
        <v>Beijing_1</v>
      </c>
      <c r="G5950" s="53">
        <f t="shared" si="3"/>
        <v>0.9481554516</v>
      </c>
    </row>
    <row r="5951">
      <c r="A5951" s="61">
        <v>1.512515718E9</v>
      </c>
      <c r="B5951" s="61">
        <v>1.0</v>
      </c>
      <c r="C5951" s="61">
        <v>2150.0</v>
      </c>
      <c r="D5951" s="57" t="s">
        <v>377</v>
      </c>
      <c r="E5951" s="62" t="str">
        <f t="shared" si="1"/>
        <v>Control</v>
      </c>
      <c r="F5951" s="53" t="str">
        <f t="shared" si="2"/>
        <v>Beijing_1</v>
      </c>
      <c r="G5951" s="53">
        <f t="shared" si="3"/>
        <v>0.753548348</v>
      </c>
    </row>
    <row r="5952">
      <c r="A5952" s="61">
        <v>1.517778518E9</v>
      </c>
      <c r="B5952" s="61">
        <v>1.0</v>
      </c>
      <c r="C5952" s="61">
        <v>1229.0</v>
      </c>
      <c r="D5952" s="57" t="s">
        <v>377</v>
      </c>
      <c r="E5952" s="62" t="str">
        <f t="shared" si="1"/>
        <v>Control</v>
      </c>
      <c r="F5952" s="53" t="str">
        <f t="shared" si="2"/>
        <v>Beijing_1</v>
      </c>
      <c r="G5952" s="53">
        <f t="shared" si="3"/>
        <v>0.1526566546</v>
      </c>
    </row>
    <row r="5953">
      <c r="A5953" s="61">
        <v>1.517635353E9</v>
      </c>
      <c r="B5953" s="61">
        <v>1.0</v>
      </c>
      <c r="C5953" s="61">
        <v>2310.0</v>
      </c>
      <c r="D5953" s="57" t="s">
        <v>377</v>
      </c>
      <c r="E5953" s="62" t="str">
        <f t="shared" si="1"/>
        <v>Control</v>
      </c>
      <c r="F5953" s="53" t="str">
        <f t="shared" si="2"/>
        <v>Beijing_1</v>
      </c>
      <c r="G5953" s="53">
        <f t="shared" si="3"/>
        <v>0.3930796687</v>
      </c>
    </row>
    <row r="5954">
      <c r="A5954" s="61">
        <v>1.512941486E9</v>
      </c>
      <c r="B5954" s="61">
        <v>1.0</v>
      </c>
      <c r="C5954" s="61">
        <v>2938.0</v>
      </c>
      <c r="D5954" s="57" t="s">
        <v>377</v>
      </c>
      <c r="E5954" s="62" t="str">
        <f t="shared" si="1"/>
        <v>Control</v>
      </c>
      <c r="F5954" s="53" t="str">
        <f t="shared" si="2"/>
        <v>Beijing_1</v>
      </c>
      <c r="G5954" s="53">
        <f t="shared" si="3"/>
        <v>0.6968803418</v>
      </c>
    </row>
    <row r="5955">
      <c r="A5955" s="61">
        <v>1.519777397E9</v>
      </c>
      <c r="B5955" s="61">
        <v>1.0</v>
      </c>
      <c r="C5955" s="61">
        <v>2430.0</v>
      </c>
      <c r="D5955" s="57" t="s">
        <v>377</v>
      </c>
      <c r="E5955" s="62" t="str">
        <f t="shared" si="1"/>
        <v>Control</v>
      </c>
      <c r="F5955" s="53" t="str">
        <f t="shared" si="2"/>
        <v>Beijing_1</v>
      </c>
      <c r="G5955" s="53">
        <f t="shared" si="3"/>
        <v>0.5403493105</v>
      </c>
    </row>
    <row r="5956">
      <c r="A5956" s="61">
        <v>1.518754187E9</v>
      </c>
      <c r="B5956" s="61">
        <v>1.0</v>
      </c>
      <c r="C5956" s="61">
        <v>386.0</v>
      </c>
      <c r="D5956" s="57" t="s">
        <v>377</v>
      </c>
      <c r="E5956" s="62" t="str">
        <f t="shared" si="1"/>
        <v>Control</v>
      </c>
      <c r="F5956" s="53" t="str">
        <f t="shared" si="2"/>
        <v>Beijing_1</v>
      </c>
      <c r="G5956" s="53">
        <f t="shared" si="3"/>
        <v>0.7866930868</v>
      </c>
    </row>
    <row r="5957">
      <c r="A5957" s="61">
        <v>1.515773575E9</v>
      </c>
      <c r="B5957" s="61">
        <v>1.0</v>
      </c>
      <c r="C5957" s="61">
        <v>2279.0</v>
      </c>
      <c r="D5957" s="57" t="s">
        <v>377</v>
      </c>
      <c r="E5957" s="62" t="str">
        <f t="shared" si="1"/>
        <v>Control</v>
      </c>
      <c r="F5957" s="53" t="str">
        <f t="shared" si="2"/>
        <v>Beijing_1</v>
      </c>
      <c r="G5957" s="53">
        <f t="shared" si="3"/>
        <v>0.9465265009</v>
      </c>
    </row>
    <row r="5958">
      <c r="A5958" s="61">
        <v>1.514466345E9</v>
      </c>
      <c r="B5958" s="61">
        <v>1.0</v>
      </c>
      <c r="C5958" s="61">
        <v>2416.0</v>
      </c>
      <c r="D5958" s="57" t="s">
        <v>377</v>
      </c>
      <c r="E5958" s="62" t="str">
        <f t="shared" si="1"/>
        <v>Control</v>
      </c>
      <c r="F5958" s="53" t="str">
        <f t="shared" si="2"/>
        <v>Beijing_1</v>
      </c>
      <c r="G5958" s="53">
        <f t="shared" si="3"/>
        <v>0.7591839665</v>
      </c>
    </row>
    <row r="5959">
      <c r="A5959" s="61">
        <v>1.517796486E9</v>
      </c>
      <c r="B5959" s="61">
        <v>1.0</v>
      </c>
      <c r="C5959" s="61">
        <v>195.0</v>
      </c>
      <c r="D5959" s="57" t="s">
        <v>377</v>
      </c>
      <c r="E5959" s="62" t="str">
        <f t="shared" si="1"/>
        <v>Control</v>
      </c>
      <c r="F5959" s="53" t="str">
        <f t="shared" si="2"/>
        <v>Beijing_1</v>
      </c>
      <c r="G5959" s="53">
        <f t="shared" si="3"/>
        <v>0.3335354277</v>
      </c>
    </row>
    <row r="5960">
      <c r="A5960" s="61">
        <v>1.516159545E9</v>
      </c>
      <c r="B5960" s="61">
        <v>1.0</v>
      </c>
      <c r="C5960" s="61">
        <v>2996.0</v>
      </c>
      <c r="D5960" s="57" t="s">
        <v>377</v>
      </c>
      <c r="E5960" s="62" t="str">
        <f t="shared" si="1"/>
        <v>Control</v>
      </c>
      <c r="F5960" s="53" t="str">
        <f t="shared" si="2"/>
        <v>Beijing_1</v>
      </c>
      <c r="G5960" s="53">
        <f t="shared" si="3"/>
        <v>0.7710262433</v>
      </c>
    </row>
    <row r="5961">
      <c r="A5961" s="61">
        <v>1.519752179E9</v>
      </c>
      <c r="B5961" s="61">
        <v>1.0</v>
      </c>
      <c r="C5961" s="61">
        <v>236.0</v>
      </c>
      <c r="D5961" s="57" t="s">
        <v>377</v>
      </c>
      <c r="E5961" s="62" t="str">
        <f t="shared" si="1"/>
        <v>Control</v>
      </c>
      <c r="F5961" s="53" t="str">
        <f t="shared" si="2"/>
        <v>Beijing_1</v>
      </c>
      <c r="G5961" s="53">
        <f t="shared" si="3"/>
        <v>0.8600145813</v>
      </c>
    </row>
    <row r="5962">
      <c r="A5962" s="61">
        <v>1.513202913E9</v>
      </c>
      <c r="B5962" s="61">
        <v>1.0</v>
      </c>
      <c r="C5962" s="61">
        <v>1543.0</v>
      </c>
      <c r="D5962" s="57" t="s">
        <v>377</v>
      </c>
      <c r="E5962" s="62" t="str">
        <f t="shared" si="1"/>
        <v>Control</v>
      </c>
      <c r="F5962" s="53" t="str">
        <f t="shared" si="2"/>
        <v>Beijing_1</v>
      </c>
      <c r="G5962" s="53">
        <f t="shared" si="3"/>
        <v>0.7345874115</v>
      </c>
    </row>
    <row r="5963">
      <c r="A5963" s="61">
        <v>1.515656053E9</v>
      </c>
      <c r="B5963" s="61">
        <v>1.0</v>
      </c>
      <c r="C5963" s="61">
        <v>3539.0</v>
      </c>
      <c r="D5963" s="57" t="s">
        <v>377</v>
      </c>
      <c r="E5963" s="62" t="str">
        <f t="shared" si="1"/>
        <v>Control</v>
      </c>
      <c r="F5963" s="53" t="str">
        <f t="shared" si="2"/>
        <v>Beijing_1</v>
      </c>
      <c r="G5963" s="53">
        <f t="shared" si="3"/>
        <v>0.05596167245</v>
      </c>
    </row>
    <row r="5964">
      <c r="A5964" s="61">
        <v>1.516279405E9</v>
      </c>
      <c r="B5964" s="61">
        <v>1.0</v>
      </c>
      <c r="C5964" s="61">
        <v>3457.0</v>
      </c>
      <c r="D5964" s="57" t="s">
        <v>377</v>
      </c>
      <c r="E5964" s="62" t="str">
        <f t="shared" si="1"/>
        <v>Control</v>
      </c>
      <c r="F5964" s="53" t="str">
        <f t="shared" si="2"/>
        <v>Beijing_1</v>
      </c>
      <c r="G5964" s="53">
        <f t="shared" si="3"/>
        <v>0.2695484235</v>
      </c>
    </row>
    <row r="5965">
      <c r="A5965" s="61">
        <v>1.519410296E9</v>
      </c>
      <c r="B5965" s="61">
        <v>1.0</v>
      </c>
      <c r="C5965" s="61">
        <v>3157.0</v>
      </c>
      <c r="D5965" s="57" t="s">
        <v>377</v>
      </c>
      <c r="E5965" s="62" t="str">
        <f t="shared" si="1"/>
        <v>Control</v>
      </c>
      <c r="F5965" s="53" t="str">
        <f t="shared" si="2"/>
        <v>Beijing_1</v>
      </c>
      <c r="G5965" s="53">
        <f t="shared" si="3"/>
        <v>0.8078370162</v>
      </c>
    </row>
    <row r="5966">
      <c r="A5966" s="61">
        <v>1.513127035E9</v>
      </c>
      <c r="B5966" s="61">
        <v>1.0</v>
      </c>
      <c r="C5966" s="61">
        <v>290.0</v>
      </c>
      <c r="D5966" s="57" t="s">
        <v>377</v>
      </c>
      <c r="E5966" s="62" t="str">
        <f t="shared" si="1"/>
        <v>Control</v>
      </c>
      <c r="F5966" s="53" t="str">
        <f t="shared" si="2"/>
        <v>Beijing_1</v>
      </c>
      <c r="G5966" s="53">
        <f t="shared" si="3"/>
        <v>0.5951907356</v>
      </c>
    </row>
    <row r="5967">
      <c r="A5967" s="61">
        <v>1.511766383E9</v>
      </c>
      <c r="B5967" s="61">
        <v>1.0</v>
      </c>
      <c r="C5967" s="61">
        <v>1327.0</v>
      </c>
      <c r="D5967" s="57" t="s">
        <v>377</v>
      </c>
      <c r="E5967" s="62" t="str">
        <f t="shared" si="1"/>
        <v>Control</v>
      </c>
      <c r="F5967" s="53" t="str">
        <f t="shared" si="2"/>
        <v>Beijing_1</v>
      </c>
      <c r="G5967" s="53">
        <f t="shared" si="3"/>
        <v>0.442165029</v>
      </c>
    </row>
    <row r="5968">
      <c r="A5968" s="61">
        <v>1.511864278E9</v>
      </c>
      <c r="B5968" s="61">
        <v>1.0</v>
      </c>
      <c r="C5968" s="61">
        <v>1408.0</v>
      </c>
      <c r="D5968" s="57" t="s">
        <v>377</v>
      </c>
      <c r="E5968" s="62" t="str">
        <f t="shared" si="1"/>
        <v>Control</v>
      </c>
      <c r="F5968" s="53" t="str">
        <f t="shared" si="2"/>
        <v>Beijing_1</v>
      </c>
      <c r="G5968" s="53">
        <f t="shared" si="3"/>
        <v>0.88908438</v>
      </c>
    </row>
    <row r="5969">
      <c r="A5969" s="61">
        <v>1.515576855E9</v>
      </c>
      <c r="B5969" s="61">
        <v>1.0</v>
      </c>
      <c r="C5969" s="61">
        <v>410.0</v>
      </c>
      <c r="D5969" s="57" t="s">
        <v>377</v>
      </c>
      <c r="E5969" s="62" t="str">
        <f t="shared" si="1"/>
        <v>Control</v>
      </c>
      <c r="F5969" s="53" t="str">
        <f t="shared" si="2"/>
        <v>Beijing_1</v>
      </c>
      <c r="G5969" s="53">
        <f t="shared" si="3"/>
        <v>0.486698595</v>
      </c>
    </row>
    <row r="5970">
      <c r="A5970" s="61">
        <v>1.512807589E9</v>
      </c>
      <c r="B5970" s="61">
        <v>1.0</v>
      </c>
      <c r="C5970" s="61">
        <v>2241.0</v>
      </c>
      <c r="D5970" s="57" t="s">
        <v>377</v>
      </c>
      <c r="E5970" s="62" t="str">
        <f t="shared" si="1"/>
        <v>Control</v>
      </c>
      <c r="F5970" s="53" t="str">
        <f t="shared" si="2"/>
        <v>Beijing_1</v>
      </c>
      <c r="G5970" s="53">
        <f t="shared" si="3"/>
        <v>0.8193563676</v>
      </c>
    </row>
    <row r="5971">
      <c r="A5971" s="61">
        <v>1.514702495E9</v>
      </c>
      <c r="B5971" s="61">
        <v>1.0</v>
      </c>
      <c r="C5971" s="61">
        <v>428.0</v>
      </c>
      <c r="D5971" s="57" t="s">
        <v>377</v>
      </c>
      <c r="E5971" s="62" t="str">
        <f t="shared" si="1"/>
        <v>Control</v>
      </c>
      <c r="F5971" s="53" t="str">
        <f t="shared" si="2"/>
        <v>Beijing_1</v>
      </c>
      <c r="G5971" s="53">
        <f t="shared" si="3"/>
        <v>0.2420018713</v>
      </c>
    </row>
    <row r="5972">
      <c r="A5972" s="61">
        <v>1.519222186E9</v>
      </c>
      <c r="B5972" s="61">
        <v>1.0</v>
      </c>
      <c r="C5972" s="61">
        <v>2140.0</v>
      </c>
      <c r="D5972" s="57" t="s">
        <v>377</v>
      </c>
      <c r="E5972" s="62" t="str">
        <f t="shared" si="1"/>
        <v>Control</v>
      </c>
      <c r="F5972" s="53" t="str">
        <f t="shared" si="2"/>
        <v>Beijing_1</v>
      </c>
      <c r="G5972" s="53">
        <f t="shared" si="3"/>
        <v>0.8108569018</v>
      </c>
    </row>
    <row r="5973">
      <c r="A5973" s="61">
        <v>1.511311949E9</v>
      </c>
      <c r="B5973" s="61">
        <v>1.0</v>
      </c>
      <c r="C5973" s="61">
        <v>2037.0</v>
      </c>
      <c r="D5973" s="57" t="s">
        <v>377</v>
      </c>
      <c r="E5973" s="62" t="str">
        <f t="shared" si="1"/>
        <v>Control</v>
      </c>
      <c r="F5973" s="53" t="str">
        <f t="shared" si="2"/>
        <v>Beijing_1</v>
      </c>
      <c r="G5973" s="53">
        <f t="shared" si="3"/>
        <v>0.9089971368</v>
      </c>
    </row>
    <row r="5974">
      <c r="A5974" s="61">
        <v>1.517621975E9</v>
      </c>
      <c r="B5974" s="61">
        <v>1.0</v>
      </c>
      <c r="C5974" s="61">
        <v>2186.0</v>
      </c>
      <c r="D5974" s="57" t="s">
        <v>377</v>
      </c>
      <c r="E5974" s="62" t="str">
        <f t="shared" si="1"/>
        <v>Control</v>
      </c>
      <c r="F5974" s="53" t="str">
        <f t="shared" si="2"/>
        <v>Beijing_1</v>
      </c>
      <c r="G5974" s="53">
        <f t="shared" si="3"/>
        <v>0.424315368</v>
      </c>
    </row>
    <row r="5975">
      <c r="A5975" s="61">
        <v>1.516455155E9</v>
      </c>
      <c r="B5975" s="61">
        <v>1.0</v>
      </c>
      <c r="C5975" s="61">
        <v>966.0</v>
      </c>
      <c r="D5975" s="57" t="s">
        <v>377</v>
      </c>
      <c r="E5975" s="62" t="str">
        <f t="shared" si="1"/>
        <v>Control</v>
      </c>
      <c r="F5975" s="53" t="str">
        <f t="shared" si="2"/>
        <v>Beijing_1</v>
      </c>
      <c r="G5975" s="53">
        <f t="shared" si="3"/>
        <v>0.05386800222</v>
      </c>
    </row>
    <row r="5976">
      <c r="A5976" s="61">
        <v>1.516581319E9</v>
      </c>
      <c r="B5976" s="61">
        <v>1.0</v>
      </c>
      <c r="C5976" s="61">
        <v>1036.0</v>
      </c>
      <c r="D5976" s="57" t="s">
        <v>377</v>
      </c>
      <c r="E5976" s="62" t="str">
        <f t="shared" si="1"/>
        <v>Control</v>
      </c>
      <c r="F5976" s="53" t="str">
        <f t="shared" si="2"/>
        <v>Beijing_1</v>
      </c>
      <c r="G5976" s="53">
        <f t="shared" si="3"/>
        <v>0.759061964</v>
      </c>
    </row>
    <row r="5977">
      <c r="A5977" s="61">
        <v>1.512735857E9</v>
      </c>
      <c r="B5977" s="61">
        <v>1.0</v>
      </c>
      <c r="C5977" s="61">
        <v>474.0</v>
      </c>
      <c r="D5977" s="57" t="s">
        <v>377</v>
      </c>
      <c r="E5977" s="62" t="str">
        <f t="shared" si="1"/>
        <v>Control</v>
      </c>
      <c r="F5977" s="53" t="str">
        <f t="shared" si="2"/>
        <v>Beijing_1</v>
      </c>
      <c r="G5977" s="53">
        <f t="shared" si="3"/>
        <v>0.5930977061</v>
      </c>
    </row>
    <row r="5978">
      <c r="A5978" s="61">
        <v>1.518360683E9</v>
      </c>
      <c r="B5978" s="61">
        <v>1.0</v>
      </c>
      <c r="C5978" s="61">
        <v>3302.0</v>
      </c>
      <c r="D5978" s="57" t="s">
        <v>377</v>
      </c>
      <c r="E5978" s="62" t="str">
        <f t="shared" si="1"/>
        <v>Control</v>
      </c>
      <c r="F5978" s="53" t="str">
        <f t="shared" si="2"/>
        <v>Beijing_1</v>
      </c>
      <c r="G5978" s="53">
        <f t="shared" si="3"/>
        <v>0.4842749512</v>
      </c>
    </row>
    <row r="5979">
      <c r="A5979" s="61">
        <v>1.517484207E9</v>
      </c>
      <c r="B5979" s="61">
        <v>1.0</v>
      </c>
      <c r="C5979" s="61">
        <v>3235.0</v>
      </c>
      <c r="D5979" s="57" t="s">
        <v>377</v>
      </c>
      <c r="E5979" s="62" t="str">
        <f t="shared" si="1"/>
        <v>Control</v>
      </c>
      <c r="F5979" s="53" t="str">
        <f t="shared" si="2"/>
        <v>Beijing_1</v>
      </c>
      <c r="G5979" s="53">
        <f t="shared" si="3"/>
        <v>0.01885462688</v>
      </c>
    </row>
    <row r="5980">
      <c r="A5980" s="61">
        <v>1.515622058E9</v>
      </c>
      <c r="B5980" s="61">
        <v>1.0</v>
      </c>
      <c r="C5980" s="61">
        <v>2165.0</v>
      </c>
      <c r="D5980" s="57" t="s">
        <v>377</v>
      </c>
      <c r="E5980" s="62" t="str">
        <f t="shared" si="1"/>
        <v>Control</v>
      </c>
      <c r="F5980" s="53" t="str">
        <f t="shared" si="2"/>
        <v>Beijing_1</v>
      </c>
      <c r="G5980" s="53">
        <f t="shared" si="3"/>
        <v>0.3643232663</v>
      </c>
    </row>
    <row r="5981">
      <c r="A5981" s="61">
        <v>1.512635409E9</v>
      </c>
      <c r="B5981" s="61">
        <v>1.0</v>
      </c>
      <c r="C5981" s="61">
        <v>556.0</v>
      </c>
      <c r="D5981" s="57" t="s">
        <v>377</v>
      </c>
      <c r="E5981" s="62" t="str">
        <f t="shared" si="1"/>
        <v>Control</v>
      </c>
      <c r="F5981" s="53" t="str">
        <f t="shared" si="2"/>
        <v>Beijing_1</v>
      </c>
      <c r="G5981" s="53">
        <f t="shared" si="3"/>
        <v>0.1070508838</v>
      </c>
    </row>
    <row r="5982">
      <c r="A5982" s="61">
        <v>1.519233067E9</v>
      </c>
      <c r="B5982" s="61">
        <v>1.0</v>
      </c>
      <c r="C5982" s="61">
        <v>3964.0</v>
      </c>
      <c r="D5982" s="57" t="s">
        <v>377</v>
      </c>
      <c r="E5982" s="62" t="str">
        <f t="shared" si="1"/>
        <v>Control</v>
      </c>
      <c r="F5982" s="53" t="str">
        <f t="shared" si="2"/>
        <v>Beijing_1</v>
      </c>
      <c r="G5982" s="53">
        <f t="shared" si="3"/>
        <v>0.57705103</v>
      </c>
    </row>
    <row r="5983">
      <c r="A5983" s="61">
        <v>1.514063779E9</v>
      </c>
      <c r="B5983" s="61">
        <v>1.0</v>
      </c>
      <c r="C5983" s="61">
        <v>2914.0</v>
      </c>
      <c r="D5983" s="57" t="s">
        <v>377</v>
      </c>
      <c r="E5983" s="62" t="str">
        <f t="shared" si="1"/>
        <v>Control</v>
      </c>
      <c r="F5983" s="53" t="str">
        <f t="shared" si="2"/>
        <v>Beijing_1</v>
      </c>
      <c r="G5983" s="53">
        <f t="shared" si="3"/>
        <v>0.03395225501</v>
      </c>
    </row>
    <row r="5984">
      <c r="A5984" s="61">
        <v>1.513250188E9</v>
      </c>
      <c r="B5984" s="61">
        <v>1.0</v>
      </c>
      <c r="C5984" s="61">
        <v>4927.0</v>
      </c>
      <c r="D5984" s="57" t="s">
        <v>377</v>
      </c>
      <c r="E5984" s="62" t="str">
        <f t="shared" si="1"/>
        <v>Control</v>
      </c>
      <c r="F5984" s="53" t="str">
        <f t="shared" si="2"/>
        <v>Beijing_1</v>
      </c>
      <c r="G5984" s="53">
        <f t="shared" si="3"/>
        <v>0.78936605</v>
      </c>
    </row>
    <row r="5985">
      <c r="A5985" s="61">
        <v>1.511354745E9</v>
      </c>
      <c r="B5985" s="61">
        <v>1.0</v>
      </c>
      <c r="C5985" s="61">
        <v>753.0</v>
      </c>
      <c r="D5985" s="57" t="s">
        <v>377</v>
      </c>
      <c r="E5985" s="62" t="str">
        <f t="shared" si="1"/>
        <v>Control</v>
      </c>
      <c r="F5985" s="53" t="str">
        <f t="shared" si="2"/>
        <v>Beijing_1</v>
      </c>
      <c r="G5985" s="53">
        <f t="shared" si="3"/>
        <v>0.4270892873</v>
      </c>
    </row>
    <row r="5986">
      <c r="A5986" s="61">
        <v>1.514058139E9</v>
      </c>
      <c r="B5986" s="61">
        <v>1.0</v>
      </c>
      <c r="C5986" s="61">
        <v>608.0</v>
      </c>
      <c r="D5986" s="57" t="s">
        <v>377</v>
      </c>
      <c r="E5986" s="62" t="str">
        <f t="shared" si="1"/>
        <v>Control</v>
      </c>
      <c r="F5986" s="53" t="str">
        <f t="shared" si="2"/>
        <v>Beijing_1</v>
      </c>
      <c r="G5986" s="53">
        <f t="shared" si="3"/>
        <v>0.614944799</v>
      </c>
    </row>
    <row r="5987">
      <c r="A5987" s="61">
        <v>1.514877116E9</v>
      </c>
      <c r="B5987" s="61">
        <v>1.0</v>
      </c>
      <c r="C5987" s="61">
        <v>2397.0</v>
      </c>
      <c r="D5987" s="57" t="s">
        <v>377</v>
      </c>
      <c r="E5987" s="62" t="str">
        <f t="shared" si="1"/>
        <v>Control</v>
      </c>
      <c r="F5987" s="53" t="str">
        <f t="shared" si="2"/>
        <v>Beijing_1</v>
      </c>
      <c r="G5987" s="53">
        <f t="shared" si="3"/>
        <v>0.9754215981</v>
      </c>
    </row>
    <row r="5988">
      <c r="A5988" s="61">
        <v>1.516325825E9</v>
      </c>
      <c r="B5988" s="61">
        <v>1.0</v>
      </c>
      <c r="C5988" s="61">
        <v>878.0</v>
      </c>
      <c r="D5988" s="57" t="s">
        <v>377</v>
      </c>
      <c r="E5988" s="62" t="str">
        <f t="shared" si="1"/>
        <v>Control</v>
      </c>
      <c r="F5988" s="53" t="str">
        <f t="shared" si="2"/>
        <v>Beijing_1</v>
      </c>
      <c r="G5988" s="53">
        <f t="shared" si="3"/>
        <v>0.4500708946</v>
      </c>
    </row>
    <row r="5989">
      <c r="A5989" s="61">
        <v>1.519206153E9</v>
      </c>
      <c r="B5989" s="61">
        <v>1.0</v>
      </c>
      <c r="C5989" s="61">
        <v>767.0</v>
      </c>
      <c r="D5989" s="57" t="s">
        <v>377</v>
      </c>
      <c r="E5989" s="62" t="str">
        <f t="shared" si="1"/>
        <v>Control</v>
      </c>
      <c r="F5989" s="53" t="str">
        <f t="shared" si="2"/>
        <v>Beijing_1</v>
      </c>
      <c r="G5989" s="53">
        <f t="shared" si="3"/>
        <v>0.4833695072</v>
      </c>
    </row>
    <row r="5990">
      <c r="A5990" s="61">
        <v>1.513133827E9</v>
      </c>
      <c r="B5990" s="61">
        <v>1.0</v>
      </c>
      <c r="C5990" s="61">
        <v>1223.0</v>
      </c>
      <c r="D5990" s="57" t="s">
        <v>377</v>
      </c>
      <c r="E5990" s="62" t="str">
        <f t="shared" si="1"/>
        <v>Control</v>
      </c>
      <c r="F5990" s="53" t="str">
        <f t="shared" si="2"/>
        <v>Beijing_1</v>
      </c>
      <c r="G5990" s="53">
        <f t="shared" si="3"/>
        <v>0.6845273548</v>
      </c>
    </row>
    <row r="5991">
      <c r="A5991" s="61">
        <v>1.519131465E9</v>
      </c>
      <c r="B5991" s="61">
        <v>1.0</v>
      </c>
      <c r="C5991" s="61">
        <v>3061.0</v>
      </c>
      <c r="D5991" s="57" t="s">
        <v>377</v>
      </c>
      <c r="E5991" s="62" t="str">
        <f t="shared" si="1"/>
        <v>Control</v>
      </c>
      <c r="F5991" s="53" t="str">
        <f t="shared" si="2"/>
        <v>Beijing_1</v>
      </c>
      <c r="G5991" s="53">
        <f t="shared" si="3"/>
        <v>0.6627088414</v>
      </c>
    </row>
    <row r="5992">
      <c r="A5992" s="61">
        <v>1.519278666E9</v>
      </c>
      <c r="B5992" s="61">
        <v>1.0</v>
      </c>
      <c r="C5992" s="61">
        <v>1080.0</v>
      </c>
      <c r="D5992" s="57" t="s">
        <v>377</v>
      </c>
      <c r="E5992" s="62" t="str">
        <f t="shared" si="1"/>
        <v>Control</v>
      </c>
      <c r="F5992" s="53" t="str">
        <f t="shared" si="2"/>
        <v>Beijing_1</v>
      </c>
      <c r="G5992" s="53">
        <f t="shared" si="3"/>
        <v>0.2871380817</v>
      </c>
    </row>
    <row r="5993">
      <c r="A5993" s="61">
        <v>1.516561157E9</v>
      </c>
      <c r="B5993" s="61">
        <v>1.0</v>
      </c>
      <c r="C5993" s="61">
        <v>1310.0</v>
      </c>
      <c r="D5993" s="57" t="s">
        <v>377</v>
      </c>
      <c r="E5993" s="62" t="str">
        <f t="shared" si="1"/>
        <v>Control</v>
      </c>
      <c r="F5993" s="53" t="str">
        <f t="shared" si="2"/>
        <v>Beijing_1</v>
      </c>
      <c r="G5993" s="53">
        <f t="shared" si="3"/>
        <v>0.08280935857</v>
      </c>
    </row>
    <row r="5994">
      <c r="A5994" s="61">
        <v>1.513252857E9</v>
      </c>
      <c r="B5994" s="61">
        <v>1.0</v>
      </c>
      <c r="C5994" s="61">
        <v>31.0</v>
      </c>
      <c r="D5994" s="57" t="s">
        <v>377</v>
      </c>
      <c r="E5994" s="62" t="str">
        <f t="shared" si="1"/>
        <v>Control</v>
      </c>
      <c r="F5994" s="53" t="str">
        <f t="shared" si="2"/>
        <v>Beijing_1</v>
      </c>
      <c r="G5994" s="53">
        <f t="shared" si="3"/>
        <v>0.8451925275</v>
      </c>
    </row>
    <row r="5995">
      <c r="A5995" s="61">
        <v>1.519425323E9</v>
      </c>
      <c r="B5995" s="61">
        <v>1.0</v>
      </c>
      <c r="C5995" s="61">
        <v>298.0</v>
      </c>
      <c r="D5995" s="57" t="s">
        <v>377</v>
      </c>
      <c r="E5995" s="62" t="str">
        <f t="shared" si="1"/>
        <v>Control</v>
      </c>
      <c r="F5995" s="53" t="str">
        <f t="shared" si="2"/>
        <v>Beijing_1</v>
      </c>
      <c r="G5995" s="53">
        <f t="shared" si="3"/>
        <v>0.9387901971</v>
      </c>
    </row>
    <row r="5996">
      <c r="A5996" s="61">
        <v>1.517298847E9</v>
      </c>
      <c r="B5996" s="61">
        <v>1.0</v>
      </c>
      <c r="C5996" s="61">
        <v>146.0</v>
      </c>
      <c r="D5996" s="57" t="s">
        <v>377</v>
      </c>
      <c r="E5996" s="62" t="str">
        <f t="shared" si="1"/>
        <v>Control</v>
      </c>
      <c r="F5996" s="53" t="str">
        <f t="shared" si="2"/>
        <v>Beijing_1</v>
      </c>
      <c r="G5996" s="53">
        <f t="shared" si="3"/>
        <v>0.3219133363</v>
      </c>
    </row>
    <row r="5997">
      <c r="A5997" s="61">
        <v>1.518083617E9</v>
      </c>
      <c r="B5997" s="61">
        <v>1.0</v>
      </c>
      <c r="C5997" s="61">
        <v>593.0</v>
      </c>
      <c r="D5997" s="57" t="s">
        <v>377</v>
      </c>
      <c r="E5997" s="62" t="str">
        <f t="shared" si="1"/>
        <v>Control</v>
      </c>
      <c r="F5997" s="53" t="str">
        <f t="shared" si="2"/>
        <v>Beijing_1</v>
      </c>
      <c r="G5997" s="53">
        <f t="shared" si="3"/>
        <v>0.122502852</v>
      </c>
    </row>
    <row r="5998">
      <c r="A5998" s="61">
        <v>1.514037697E9</v>
      </c>
      <c r="B5998" s="61">
        <v>1.0</v>
      </c>
      <c r="C5998" s="61">
        <v>1227.0</v>
      </c>
      <c r="D5998" s="57" t="s">
        <v>377</v>
      </c>
      <c r="E5998" s="62" t="str">
        <f t="shared" si="1"/>
        <v>Control</v>
      </c>
      <c r="F5998" s="53" t="str">
        <f t="shared" si="2"/>
        <v>Beijing_1</v>
      </c>
      <c r="G5998" s="53">
        <f t="shared" si="3"/>
        <v>0.3177822039</v>
      </c>
    </row>
    <row r="5999">
      <c r="A5999" s="61">
        <v>1.513198709E9</v>
      </c>
      <c r="B5999" s="61">
        <v>1.0</v>
      </c>
      <c r="C5999" s="61">
        <v>2393.0</v>
      </c>
      <c r="D5999" s="57" t="s">
        <v>377</v>
      </c>
      <c r="E5999" s="62" t="str">
        <f t="shared" si="1"/>
        <v>Control</v>
      </c>
      <c r="F5999" s="53" t="str">
        <f t="shared" si="2"/>
        <v>Beijing_1</v>
      </c>
      <c r="G5999" s="53">
        <f t="shared" si="3"/>
        <v>0.2945887128</v>
      </c>
    </row>
    <row r="6000">
      <c r="A6000" s="61">
        <v>1.519339264E9</v>
      </c>
      <c r="B6000" s="61">
        <v>1.0</v>
      </c>
      <c r="C6000" s="61">
        <v>1071.0</v>
      </c>
      <c r="D6000" s="57" t="s">
        <v>377</v>
      </c>
      <c r="E6000" s="62" t="str">
        <f t="shared" si="1"/>
        <v>Control</v>
      </c>
      <c r="F6000" s="53" t="str">
        <f t="shared" si="2"/>
        <v>Beijing_1</v>
      </c>
      <c r="G6000" s="53">
        <f t="shared" si="3"/>
        <v>0.1644966808</v>
      </c>
    </row>
    <row r="6001">
      <c r="A6001" s="61">
        <v>1.513835843E9</v>
      </c>
      <c r="B6001" s="61">
        <v>1.0</v>
      </c>
      <c r="C6001" s="61">
        <v>182.0</v>
      </c>
      <c r="D6001" s="57" t="s">
        <v>377</v>
      </c>
      <c r="E6001" s="62" t="str">
        <f t="shared" si="1"/>
        <v>Control</v>
      </c>
      <c r="F6001" s="53" t="str">
        <f t="shared" si="2"/>
        <v>Beijing_1</v>
      </c>
      <c r="G6001" s="53">
        <f t="shared" si="3"/>
        <v>0.6370786842</v>
      </c>
    </row>
    <row r="6002">
      <c r="A6002" s="61">
        <v>1.513893638E9</v>
      </c>
      <c r="B6002" s="61">
        <v>1.0</v>
      </c>
      <c r="C6002" s="61">
        <v>1177.0</v>
      </c>
      <c r="D6002" s="57" t="s">
        <v>377</v>
      </c>
      <c r="E6002" s="62" t="str">
        <f t="shared" si="1"/>
        <v>Control</v>
      </c>
      <c r="F6002" s="53" t="str">
        <f t="shared" si="2"/>
        <v>Beijing_1</v>
      </c>
      <c r="G6002" s="53">
        <f t="shared" si="3"/>
        <v>0.132284985</v>
      </c>
    </row>
    <row r="6003">
      <c r="A6003" s="61">
        <v>1.512744499E9</v>
      </c>
      <c r="B6003" s="61">
        <v>1.0</v>
      </c>
      <c r="C6003" s="61">
        <v>1884.0</v>
      </c>
      <c r="D6003" s="57" t="s">
        <v>377</v>
      </c>
      <c r="E6003" s="62" t="str">
        <f t="shared" si="1"/>
        <v>Control</v>
      </c>
      <c r="F6003" s="53" t="str">
        <f t="shared" si="2"/>
        <v>Beijing_1</v>
      </c>
      <c r="G6003" s="53">
        <f t="shared" si="3"/>
        <v>0.9231137283</v>
      </c>
    </row>
    <row r="6004">
      <c r="A6004" s="61">
        <v>1.515280399E9</v>
      </c>
      <c r="B6004" s="61">
        <v>1.0</v>
      </c>
      <c r="C6004" s="61">
        <v>1774.0</v>
      </c>
      <c r="D6004" s="57" t="s">
        <v>377</v>
      </c>
      <c r="E6004" s="62" t="str">
        <f t="shared" si="1"/>
        <v>Control</v>
      </c>
      <c r="F6004" s="53" t="str">
        <f t="shared" si="2"/>
        <v>Beijing_1</v>
      </c>
      <c r="G6004" s="53">
        <f t="shared" si="3"/>
        <v>0.7330757216</v>
      </c>
    </row>
    <row r="6005">
      <c r="A6005" s="61">
        <v>1.518331458E9</v>
      </c>
      <c r="B6005" s="61">
        <v>1.0</v>
      </c>
      <c r="C6005" s="61">
        <v>460.0</v>
      </c>
      <c r="D6005" s="57" t="s">
        <v>377</v>
      </c>
      <c r="E6005" s="62" t="str">
        <f t="shared" si="1"/>
        <v>Control</v>
      </c>
      <c r="F6005" s="53" t="str">
        <f t="shared" si="2"/>
        <v>Beijing_1</v>
      </c>
      <c r="G6005" s="53">
        <f t="shared" si="3"/>
        <v>0.7595002483</v>
      </c>
    </row>
    <row r="6006">
      <c r="A6006" s="61">
        <v>1.514311658E9</v>
      </c>
      <c r="B6006" s="61">
        <v>1.0</v>
      </c>
      <c r="C6006" s="61">
        <v>644.0</v>
      </c>
      <c r="D6006" s="57" t="s">
        <v>377</v>
      </c>
      <c r="E6006" s="62" t="str">
        <f t="shared" si="1"/>
        <v>Control</v>
      </c>
      <c r="F6006" s="53" t="str">
        <f t="shared" si="2"/>
        <v>Beijing_1</v>
      </c>
      <c r="G6006" s="53">
        <f t="shared" si="3"/>
        <v>0.09755336765</v>
      </c>
    </row>
    <row r="6007">
      <c r="A6007" s="61">
        <v>1.514378607E9</v>
      </c>
      <c r="B6007" s="61">
        <v>1.0</v>
      </c>
      <c r="C6007" s="61">
        <v>2491.0</v>
      </c>
      <c r="D6007" s="57" t="s">
        <v>377</v>
      </c>
      <c r="E6007" s="62" t="str">
        <f t="shared" si="1"/>
        <v>Control</v>
      </c>
      <c r="F6007" s="53" t="str">
        <f t="shared" si="2"/>
        <v>Beijing_1</v>
      </c>
      <c r="G6007" s="53">
        <f t="shared" si="3"/>
        <v>0.9532316533</v>
      </c>
    </row>
    <row r="6008">
      <c r="A6008" s="61">
        <v>1.516207414E9</v>
      </c>
      <c r="B6008" s="61">
        <v>1.0</v>
      </c>
      <c r="C6008" s="61">
        <v>1085.0</v>
      </c>
      <c r="D6008" s="57" t="s">
        <v>377</v>
      </c>
      <c r="E6008" s="62" t="str">
        <f t="shared" si="1"/>
        <v>Control</v>
      </c>
      <c r="F6008" s="53" t="str">
        <f t="shared" si="2"/>
        <v>Beijing_1</v>
      </c>
      <c r="G6008" s="53">
        <f t="shared" si="3"/>
        <v>0.6904954364</v>
      </c>
    </row>
    <row r="6009">
      <c r="A6009" s="61">
        <v>1.513296968E9</v>
      </c>
      <c r="B6009" s="61">
        <v>1.0</v>
      </c>
      <c r="C6009" s="61">
        <v>1086.0</v>
      </c>
      <c r="D6009" s="57" t="s">
        <v>377</v>
      </c>
      <c r="E6009" s="62" t="str">
        <f t="shared" si="1"/>
        <v>Control</v>
      </c>
      <c r="F6009" s="53" t="str">
        <f t="shared" si="2"/>
        <v>Beijing_1</v>
      </c>
      <c r="G6009" s="53">
        <f t="shared" si="3"/>
        <v>0.1171885407</v>
      </c>
    </row>
    <row r="6010">
      <c r="A6010" s="61">
        <v>1.514595796E9</v>
      </c>
      <c r="B6010" s="61">
        <v>1.0</v>
      </c>
      <c r="C6010" s="61">
        <v>1581.0</v>
      </c>
      <c r="D6010" s="57" t="s">
        <v>377</v>
      </c>
      <c r="E6010" s="62" t="str">
        <f t="shared" si="1"/>
        <v>Out of test</v>
      </c>
      <c r="F6010" s="53" t="str">
        <f t="shared" si="2"/>
        <v>Beijing_1</v>
      </c>
      <c r="G6010" s="53">
        <f t="shared" si="3"/>
        <v>0.9061803093</v>
      </c>
    </row>
    <row r="6011">
      <c r="A6011" s="61">
        <v>1.511955533E9</v>
      </c>
      <c r="B6011" s="61">
        <v>1.0</v>
      </c>
      <c r="C6011" s="61">
        <v>3745.0</v>
      </c>
      <c r="D6011" s="57" t="s">
        <v>377</v>
      </c>
      <c r="E6011" s="62" t="str">
        <f t="shared" si="1"/>
        <v>Out of test</v>
      </c>
      <c r="F6011" s="53" t="str">
        <f t="shared" si="2"/>
        <v>Beijing_1</v>
      </c>
      <c r="G6011" s="53">
        <f t="shared" si="3"/>
        <v>0.8834842449</v>
      </c>
    </row>
    <row r="6012">
      <c r="A6012" s="61">
        <v>1.519475287E9</v>
      </c>
      <c r="B6012" s="61">
        <v>1.0</v>
      </c>
      <c r="C6012" s="61">
        <v>1671.0</v>
      </c>
      <c r="D6012" s="57" t="s">
        <v>377</v>
      </c>
      <c r="E6012" s="62" t="str">
        <f t="shared" si="1"/>
        <v>Out of test</v>
      </c>
      <c r="F6012" s="53" t="str">
        <f t="shared" si="2"/>
        <v>Beijing_1</v>
      </c>
      <c r="G6012" s="53">
        <f t="shared" si="3"/>
        <v>0.007396933816</v>
      </c>
    </row>
    <row r="6013">
      <c r="A6013" s="61">
        <v>1.513167576E9</v>
      </c>
      <c r="B6013" s="61">
        <v>1.0</v>
      </c>
      <c r="C6013" s="61">
        <v>1452.0</v>
      </c>
      <c r="D6013" s="57" t="s">
        <v>377</v>
      </c>
      <c r="E6013" s="62" t="str">
        <f t="shared" si="1"/>
        <v>Out of test</v>
      </c>
      <c r="F6013" s="53" t="str">
        <f t="shared" si="2"/>
        <v>Beijing_1</v>
      </c>
      <c r="G6013" s="53">
        <f t="shared" si="3"/>
        <v>0.5339816221</v>
      </c>
    </row>
    <row r="6014">
      <c r="A6014" s="61">
        <v>1.515826529E9</v>
      </c>
      <c r="B6014" s="61">
        <v>1.0</v>
      </c>
      <c r="C6014" s="61">
        <v>3068.0</v>
      </c>
      <c r="D6014" s="57" t="s">
        <v>377</v>
      </c>
      <c r="E6014" s="62" t="str">
        <f t="shared" si="1"/>
        <v>Out of test</v>
      </c>
      <c r="F6014" s="53" t="str">
        <f t="shared" si="2"/>
        <v>Beijing_1</v>
      </c>
      <c r="G6014" s="53">
        <f t="shared" si="3"/>
        <v>0.2941217077</v>
      </c>
    </row>
    <row r="6015">
      <c r="A6015" s="61">
        <v>1.513406279E9</v>
      </c>
      <c r="B6015" s="61">
        <v>1.0</v>
      </c>
      <c r="C6015" s="61">
        <v>4725.0</v>
      </c>
      <c r="D6015" s="57" t="s">
        <v>377</v>
      </c>
      <c r="E6015" s="62" t="str">
        <f t="shared" si="1"/>
        <v>Out of test</v>
      </c>
      <c r="F6015" s="53" t="str">
        <f t="shared" si="2"/>
        <v>Beijing_1</v>
      </c>
      <c r="G6015" s="53">
        <f t="shared" si="3"/>
        <v>0.9131284341</v>
      </c>
    </row>
    <row r="6016">
      <c r="A6016" s="61">
        <v>1.519322705E9</v>
      </c>
      <c r="B6016" s="61">
        <v>1.0</v>
      </c>
      <c r="C6016" s="61">
        <v>2392.0</v>
      </c>
      <c r="D6016" s="57" t="s">
        <v>377</v>
      </c>
      <c r="E6016" s="62" t="str">
        <f t="shared" si="1"/>
        <v>Out of test</v>
      </c>
      <c r="F6016" s="53" t="str">
        <f t="shared" si="2"/>
        <v>Beijing_1</v>
      </c>
      <c r="G6016" s="53">
        <f t="shared" si="3"/>
        <v>0.6208273488</v>
      </c>
    </row>
    <row r="6017">
      <c r="A6017" s="61">
        <v>1.512264927E9</v>
      </c>
      <c r="B6017" s="61">
        <v>1.0</v>
      </c>
      <c r="C6017" s="61">
        <v>2436.0</v>
      </c>
      <c r="D6017" s="57" t="s">
        <v>377</v>
      </c>
      <c r="E6017" s="62" t="str">
        <f t="shared" si="1"/>
        <v>Out of test</v>
      </c>
      <c r="F6017" s="53" t="str">
        <f t="shared" si="2"/>
        <v>Beijing_1</v>
      </c>
      <c r="G6017" s="53">
        <f t="shared" si="3"/>
        <v>0.1633276303</v>
      </c>
    </row>
    <row r="6018">
      <c r="A6018" s="61">
        <v>1.515515935E9</v>
      </c>
      <c r="B6018" s="61">
        <v>1.0</v>
      </c>
      <c r="C6018" s="61">
        <v>1018.0</v>
      </c>
      <c r="D6018" s="57" t="s">
        <v>377</v>
      </c>
      <c r="E6018" s="62" t="str">
        <f t="shared" si="1"/>
        <v>Out of test</v>
      </c>
      <c r="F6018" s="53" t="str">
        <f t="shared" si="2"/>
        <v>Beijing_1</v>
      </c>
      <c r="G6018" s="53">
        <f t="shared" si="3"/>
        <v>0.4373457612</v>
      </c>
    </row>
    <row r="6019">
      <c r="A6019" s="61">
        <v>1.516541768E9</v>
      </c>
      <c r="B6019" s="61">
        <v>1.0</v>
      </c>
      <c r="C6019" s="61">
        <v>3459.0</v>
      </c>
      <c r="D6019" s="57" t="s">
        <v>377</v>
      </c>
      <c r="E6019" s="62" t="str">
        <f t="shared" si="1"/>
        <v>Out of test</v>
      </c>
      <c r="F6019" s="53" t="str">
        <f t="shared" si="2"/>
        <v>Beijing_1</v>
      </c>
      <c r="G6019" s="53">
        <f t="shared" si="3"/>
        <v>0.9505794697</v>
      </c>
    </row>
    <row r="6020">
      <c r="A6020" s="61">
        <v>1.513921198E9</v>
      </c>
      <c r="B6020" s="61">
        <v>1.0</v>
      </c>
      <c r="C6020" s="61">
        <v>926.0</v>
      </c>
      <c r="D6020" s="57" t="s">
        <v>377</v>
      </c>
      <c r="E6020" s="62" t="str">
        <f t="shared" si="1"/>
        <v>Out of test</v>
      </c>
      <c r="F6020" s="53" t="str">
        <f t="shared" si="2"/>
        <v>Beijing_1</v>
      </c>
      <c r="G6020" s="53">
        <f t="shared" si="3"/>
        <v>0.3730442319</v>
      </c>
    </row>
    <row r="6021">
      <c r="A6021" s="61">
        <v>1.518474389E9</v>
      </c>
      <c r="B6021" s="61">
        <v>1.0</v>
      </c>
      <c r="C6021" s="61">
        <v>1487.0</v>
      </c>
      <c r="D6021" s="57" t="s">
        <v>377</v>
      </c>
      <c r="E6021" s="62" t="str">
        <f t="shared" si="1"/>
        <v>Out of test</v>
      </c>
      <c r="F6021" s="53" t="str">
        <f t="shared" si="2"/>
        <v>Beijing_1</v>
      </c>
      <c r="G6021" s="53">
        <f t="shared" si="3"/>
        <v>0.339240574</v>
      </c>
    </row>
    <row r="6022">
      <c r="A6022" s="61">
        <v>1.516702517E9</v>
      </c>
      <c r="B6022" s="61">
        <v>1.0</v>
      </c>
      <c r="C6022" s="61">
        <v>1841.0</v>
      </c>
      <c r="D6022" s="57" t="s">
        <v>377</v>
      </c>
      <c r="E6022" s="62" t="str">
        <f t="shared" si="1"/>
        <v>Out of test</v>
      </c>
      <c r="F6022" s="53" t="str">
        <f t="shared" si="2"/>
        <v>Beijing_1</v>
      </c>
      <c r="G6022" s="53">
        <f t="shared" si="3"/>
        <v>0.1867365959</v>
      </c>
    </row>
    <row r="6023">
      <c r="A6023" s="61">
        <v>1.512086507E9</v>
      </c>
      <c r="B6023" s="61">
        <v>1.0</v>
      </c>
      <c r="C6023" s="61">
        <v>2605.0</v>
      </c>
      <c r="D6023" s="57" t="s">
        <v>377</v>
      </c>
      <c r="E6023" s="62" t="str">
        <f t="shared" si="1"/>
        <v>Out of test</v>
      </c>
      <c r="F6023" s="53" t="str">
        <f t="shared" si="2"/>
        <v>Beijing_1</v>
      </c>
      <c r="G6023" s="53">
        <f t="shared" si="3"/>
        <v>0.5686975237</v>
      </c>
    </row>
    <row r="6024">
      <c r="A6024" s="61">
        <v>1.514408228E9</v>
      </c>
      <c r="B6024" s="61">
        <v>1.0</v>
      </c>
      <c r="C6024" s="61">
        <v>2805.0</v>
      </c>
      <c r="D6024" s="57" t="s">
        <v>377</v>
      </c>
      <c r="E6024" s="62" t="str">
        <f t="shared" si="1"/>
        <v>Out of test</v>
      </c>
      <c r="F6024" s="53" t="str">
        <f t="shared" si="2"/>
        <v>Beijing_1</v>
      </c>
      <c r="G6024" s="53">
        <f t="shared" si="3"/>
        <v>0.2873072442</v>
      </c>
    </row>
    <row r="6025">
      <c r="A6025" s="61">
        <v>1.516382085E9</v>
      </c>
      <c r="B6025" s="61">
        <v>1.0</v>
      </c>
      <c r="C6025" s="61">
        <v>935.0</v>
      </c>
      <c r="D6025" s="57" t="s">
        <v>377</v>
      </c>
      <c r="E6025" s="62" t="str">
        <f t="shared" si="1"/>
        <v>Out of test</v>
      </c>
      <c r="F6025" s="53" t="str">
        <f t="shared" si="2"/>
        <v>Beijing_1</v>
      </c>
      <c r="G6025" s="53">
        <f t="shared" si="3"/>
        <v>0.4989315145</v>
      </c>
    </row>
    <row r="6026">
      <c r="A6026" s="61">
        <v>1.513032216E9</v>
      </c>
      <c r="B6026" s="61">
        <v>1.0</v>
      </c>
      <c r="C6026" s="61">
        <v>1883.0</v>
      </c>
      <c r="D6026" s="57" t="s">
        <v>377</v>
      </c>
      <c r="E6026" s="62" t="str">
        <f t="shared" si="1"/>
        <v>Out of test</v>
      </c>
      <c r="F6026" s="53" t="str">
        <f t="shared" si="2"/>
        <v>Beijing_1</v>
      </c>
      <c r="G6026" s="53">
        <f t="shared" si="3"/>
        <v>0.3176737398</v>
      </c>
    </row>
    <row r="6027">
      <c r="A6027" s="61">
        <v>1.519699406E9</v>
      </c>
      <c r="B6027" s="61">
        <v>1.0</v>
      </c>
      <c r="C6027" s="61">
        <v>2925.0</v>
      </c>
      <c r="D6027" s="57" t="s">
        <v>377</v>
      </c>
      <c r="E6027" s="62" t="str">
        <f t="shared" si="1"/>
        <v>Out of test</v>
      </c>
      <c r="F6027" s="53" t="str">
        <f t="shared" si="2"/>
        <v>Beijing_1</v>
      </c>
      <c r="G6027" s="53">
        <f t="shared" si="3"/>
        <v>0.07186461353</v>
      </c>
    </row>
    <row r="6028">
      <c r="A6028" s="61">
        <v>1.516668459E9</v>
      </c>
      <c r="B6028" s="61">
        <v>1.0</v>
      </c>
      <c r="C6028" s="61">
        <v>3476.0</v>
      </c>
      <c r="D6028" s="57" t="s">
        <v>377</v>
      </c>
      <c r="E6028" s="62" t="str">
        <f t="shared" si="1"/>
        <v>Out of test</v>
      </c>
      <c r="F6028" s="53" t="str">
        <f t="shared" si="2"/>
        <v>Beijing_1</v>
      </c>
      <c r="G6028" s="53">
        <f t="shared" si="3"/>
        <v>0.7657710905</v>
      </c>
    </row>
    <row r="6029">
      <c r="A6029" s="61">
        <v>1.512677164E9</v>
      </c>
      <c r="B6029" s="61">
        <v>1.0</v>
      </c>
      <c r="C6029" s="61">
        <v>1506.0</v>
      </c>
      <c r="D6029" s="57" t="s">
        <v>377</v>
      </c>
      <c r="E6029" s="62" t="str">
        <f t="shared" si="1"/>
        <v>Out of test</v>
      </c>
      <c r="F6029" s="53" t="str">
        <f t="shared" si="2"/>
        <v>Beijing_1</v>
      </c>
      <c r="G6029" s="53">
        <f t="shared" si="3"/>
        <v>0.5046602631</v>
      </c>
    </row>
    <row r="6030">
      <c r="A6030" s="61">
        <v>1.516318918E9</v>
      </c>
      <c r="B6030" s="61">
        <v>1.0</v>
      </c>
      <c r="C6030" s="61">
        <v>629.0</v>
      </c>
      <c r="D6030" s="57" t="s">
        <v>377</v>
      </c>
      <c r="E6030" s="62" t="str">
        <f t="shared" si="1"/>
        <v>Out of test</v>
      </c>
      <c r="F6030" s="53" t="str">
        <f t="shared" si="2"/>
        <v>Beijing_1</v>
      </c>
      <c r="G6030" s="53">
        <f t="shared" si="3"/>
        <v>0.7021552669</v>
      </c>
    </row>
    <row r="6031">
      <c r="A6031" s="61">
        <v>1.511741455E9</v>
      </c>
      <c r="B6031" s="61">
        <v>1.0</v>
      </c>
      <c r="C6031" s="61">
        <v>377.0</v>
      </c>
      <c r="D6031" s="57" t="s">
        <v>377</v>
      </c>
      <c r="E6031" s="62" t="str">
        <f t="shared" si="1"/>
        <v>Out of test</v>
      </c>
      <c r="F6031" s="53" t="str">
        <f t="shared" si="2"/>
        <v>Beijing_1</v>
      </c>
      <c r="G6031" s="53">
        <f t="shared" si="3"/>
        <v>0.1415576922</v>
      </c>
    </row>
    <row r="6032">
      <c r="A6032" s="61">
        <v>1.516959457E9</v>
      </c>
      <c r="B6032" s="61">
        <v>1.0</v>
      </c>
      <c r="C6032" s="61">
        <v>1404.0</v>
      </c>
      <c r="D6032" s="57" t="s">
        <v>377</v>
      </c>
      <c r="E6032" s="62" t="str">
        <f t="shared" si="1"/>
        <v>Out of test</v>
      </c>
      <c r="F6032" s="53" t="str">
        <f t="shared" si="2"/>
        <v>Beijing_1</v>
      </c>
      <c r="G6032" s="53">
        <f t="shared" si="3"/>
        <v>0.4791630492</v>
      </c>
    </row>
    <row r="6033">
      <c r="A6033" s="61">
        <v>1.516589435E9</v>
      </c>
      <c r="B6033" s="61">
        <v>1.0</v>
      </c>
      <c r="C6033" s="61">
        <v>1584.0</v>
      </c>
      <c r="D6033" s="57" t="s">
        <v>377</v>
      </c>
      <c r="E6033" s="62" t="str">
        <f t="shared" si="1"/>
        <v>Out of test</v>
      </c>
      <c r="F6033" s="53" t="str">
        <f t="shared" si="2"/>
        <v>Beijing_1</v>
      </c>
      <c r="G6033" s="53">
        <f t="shared" si="3"/>
        <v>0.5722353953</v>
      </c>
    </row>
    <row r="6034">
      <c r="A6034" s="61">
        <v>1.511695249E9</v>
      </c>
      <c r="B6034" s="61">
        <v>1.0</v>
      </c>
      <c r="C6034" s="61">
        <v>1307.0</v>
      </c>
      <c r="D6034" s="57" t="s">
        <v>377</v>
      </c>
      <c r="E6034" s="62" t="str">
        <f t="shared" si="1"/>
        <v>Out of test</v>
      </c>
      <c r="F6034" s="53" t="str">
        <f t="shared" si="2"/>
        <v>Beijing_1</v>
      </c>
      <c r="G6034" s="53">
        <f t="shared" si="3"/>
        <v>0.1990271983</v>
      </c>
    </row>
    <row r="6035">
      <c r="A6035" s="61">
        <v>1.518237776E9</v>
      </c>
      <c r="B6035" s="61">
        <v>1.0</v>
      </c>
      <c r="C6035" s="61">
        <v>3259.0</v>
      </c>
      <c r="D6035" s="57" t="s">
        <v>377</v>
      </c>
      <c r="E6035" s="62" t="str">
        <f t="shared" si="1"/>
        <v>Out of test</v>
      </c>
      <c r="F6035" s="53" t="str">
        <f t="shared" si="2"/>
        <v>Beijing_1</v>
      </c>
      <c r="G6035" s="53">
        <f t="shared" si="3"/>
        <v>0.2351308343</v>
      </c>
    </row>
    <row r="6036">
      <c r="A6036" s="61">
        <v>1.512787293E9</v>
      </c>
      <c r="B6036" s="61">
        <v>1.0</v>
      </c>
      <c r="C6036" s="61">
        <v>1464.0</v>
      </c>
      <c r="D6036" s="57" t="s">
        <v>377</v>
      </c>
      <c r="E6036" s="62" t="str">
        <f t="shared" si="1"/>
        <v>Out of test</v>
      </c>
      <c r="F6036" s="53" t="str">
        <f t="shared" si="2"/>
        <v>Beijing_1</v>
      </c>
      <c r="G6036" s="53">
        <f t="shared" si="3"/>
        <v>0.5587498319</v>
      </c>
    </row>
    <row r="6037">
      <c r="A6037" s="61">
        <v>1.515248748E9</v>
      </c>
      <c r="B6037" s="61">
        <v>1.0</v>
      </c>
      <c r="C6037" s="61">
        <v>2968.0</v>
      </c>
      <c r="D6037" s="57" t="s">
        <v>377</v>
      </c>
      <c r="E6037" s="62" t="str">
        <f t="shared" si="1"/>
        <v>Out of test</v>
      </c>
      <c r="F6037" s="53" t="str">
        <f t="shared" si="2"/>
        <v>Beijing_1</v>
      </c>
      <c r="G6037" s="53">
        <f t="shared" si="3"/>
        <v>0.7997236572</v>
      </c>
    </row>
    <row r="6038">
      <c r="A6038" s="61">
        <v>1.514868035E9</v>
      </c>
      <c r="B6038" s="61">
        <v>1.0</v>
      </c>
      <c r="C6038" s="61">
        <v>1725.0</v>
      </c>
      <c r="D6038" s="57" t="s">
        <v>377</v>
      </c>
      <c r="E6038" s="62" t="str">
        <f t="shared" si="1"/>
        <v>Out of test</v>
      </c>
      <c r="F6038" s="53" t="str">
        <f t="shared" si="2"/>
        <v>Beijing_1</v>
      </c>
      <c r="G6038" s="53">
        <f t="shared" si="3"/>
        <v>0.1018271676</v>
      </c>
    </row>
    <row r="6039">
      <c r="A6039" s="61">
        <v>1.514211373E9</v>
      </c>
      <c r="B6039" s="61">
        <v>1.0</v>
      </c>
      <c r="C6039" s="61">
        <v>3209.0</v>
      </c>
      <c r="D6039" s="57" t="s">
        <v>377</v>
      </c>
      <c r="E6039" s="62" t="str">
        <f t="shared" si="1"/>
        <v>Out of test</v>
      </c>
      <c r="F6039" s="53" t="str">
        <f t="shared" si="2"/>
        <v>Beijing_1</v>
      </c>
      <c r="G6039" s="53">
        <f t="shared" si="3"/>
        <v>0.02677748255</v>
      </c>
    </row>
    <row r="6040">
      <c r="A6040" s="61">
        <v>1.514075057E9</v>
      </c>
      <c r="B6040" s="61">
        <v>1.0</v>
      </c>
      <c r="C6040" s="61">
        <v>1956.0</v>
      </c>
      <c r="D6040" s="57" t="s">
        <v>377</v>
      </c>
      <c r="E6040" s="62" t="str">
        <f t="shared" si="1"/>
        <v>Out of test</v>
      </c>
      <c r="F6040" s="53" t="str">
        <f t="shared" si="2"/>
        <v>Beijing_1</v>
      </c>
      <c r="G6040" s="53">
        <f t="shared" si="3"/>
        <v>0.1981675895</v>
      </c>
    </row>
    <row r="6041">
      <c r="A6041" s="61">
        <v>1.511273519E9</v>
      </c>
      <c r="B6041" s="61">
        <v>1.0</v>
      </c>
      <c r="C6041" s="61">
        <v>1797.0</v>
      </c>
      <c r="D6041" s="57" t="s">
        <v>377</v>
      </c>
      <c r="E6041" s="62" t="str">
        <f t="shared" si="1"/>
        <v>Out of test</v>
      </c>
      <c r="F6041" s="53" t="str">
        <f t="shared" si="2"/>
        <v>Beijing_1</v>
      </c>
      <c r="G6041" s="53">
        <f t="shared" si="3"/>
        <v>0.9823120121</v>
      </c>
    </row>
    <row r="6042">
      <c r="A6042" s="61">
        <v>1.518074763E9</v>
      </c>
      <c r="B6042" s="61">
        <v>1.0</v>
      </c>
      <c r="C6042" s="61">
        <v>1906.0</v>
      </c>
      <c r="D6042" s="57" t="s">
        <v>377</v>
      </c>
      <c r="E6042" s="62" t="str">
        <f t="shared" si="1"/>
        <v>Out of test</v>
      </c>
      <c r="F6042" s="53" t="str">
        <f t="shared" si="2"/>
        <v>Beijing_1</v>
      </c>
      <c r="G6042" s="53">
        <f t="shared" si="3"/>
        <v>0.1839457964</v>
      </c>
    </row>
    <row r="6043">
      <c r="A6043" s="61">
        <v>1.519093914E9</v>
      </c>
      <c r="B6043" s="61">
        <v>1.0</v>
      </c>
      <c r="C6043" s="61">
        <v>878.0</v>
      </c>
      <c r="D6043" s="57" t="s">
        <v>377</v>
      </c>
      <c r="E6043" s="62" t="str">
        <f t="shared" si="1"/>
        <v>Out of test</v>
      </c>
      <c r="F6043" s="53" t="str">
        <f t="shared" si="2"/>
        <v>Beijing_1</v>
      </c>
      <c r="G6043" s="53">
        <f t="shared" si="3"/>
        <v>0.7001513847</v>
      </c>
    </row>
    <row r="6044">
      <c r="A6044" s="61">
        <v>1.516062338E9</v>
      </c>
      <c r="B6044" s="61">
        <v>1.0</v>
      </c>
      <c r="C6044" s="61">
        <v>1095.0</v>
      </c>
      <c r="D6044" s="57" t="s">
        <v>377</v>
      </c>
      <c r="E6044" s="62" t="str">
        <f t="shared" si="1"/>
        <v>Out of test</v>
      </c>
      <c r="F6044" s="53" t="str">
        <f t="shared" si="2"/>
        <v>Beijing_1</v>
      </c>
      <c r="G6044" s="53">
        <f t="shared" si="3"/>
        <v>0.926010361</v>
      </c>
    </row>
    <row r="6045">
      <c r="A6045" s="61">
        <v>1.516065169E9</v>
      </c>
      <c r="B6045" s="61">
        <v>1.0</v>
      </c>
      <c r="C6045" s="61">
        <v>1153.0</v>
      </c>
      <c r="D6045" s="57" t="s">
        <v>377</v>
      </c>
      <c r="E6045" s="62" t="str">
        <f t="shared" si="1"/>
        <v>Out of test</v>
      </c>
      <c r="F6045" s="53" t="str">
        <f t="shared" si="2"/>
        <v>Beijing_1</v>
      </c>
      <c r="G6045" s="53">
        <f t="shared" si="3"/>
        <v>0.9978992036</v>
      </c>
    </row>
    <row r="6046">
      <c r="A6046" s="61">
        <v>1.516888776E9</v>
      </c>
      <c r="B6046" s="61">
        <v>1.0</v>
      </c>
      <c r="C6046" s="61">
        <v>275.0</v>
      </c>
      <c r="D6046" s="57" t="s">
        <v>377</v>
      </c>
      <c r="E6046" s="62" t="str">
        <f t="shared" si="1"/>
        <v>Out of test</v>
      </c>
      <c r="F6046" s="53" t="str">
        <f t="shared" si="2"/>
        <v>Beijing_1</v>
      </c>
      <c r="G6046" s="53">
        <f t="shared" si="3"/>
        <v>0.7372545261</v>
      </c>
    </row>
    <row r="6047">
      <c r="A6047" s="61">
        <v>1.517180417E9</v>
      </c>
      <c r="B6047" s="61">
        <v>1.0</v>
      </c>
      <c r="C6047" s="61">
        <v>4264.0</v>
      </c>
      <c r="D6047" s="57" t="s">
        <v>377</v>
      </c>
      <c r="E6047" s="62" t="str">
        <f t="shared" si="1"/>
        <v>Out of test</v>
      </c>
      <c r="F6047" s="53" t="str">
        <f t="shared" si="2"/>
        <v>Beijing_1</v>
      </c>
      <c r="G6047" s="53">
        <f t="shared" si="3"/>
        <v>0.8288831787</v>
      </c>
    </row>
    <row r="6048">
      <c r="A6048" s="61">
        <v>1.514612735E9</v>
      </c>
      <c r="B6048" s="61">
        <v>1.0</v>
      </c>
      <c r="C6048" s="61">
        <v>329.0</v>
      </c>
      <c r="D6048" s="57" t="s">
        <v>377</v>
      </c>
      <c r="E6048" s="62" t="str">
        <f t="shared" si="1"/>
        <v>Out of test</v>
      </c>
      <c r="F6048" s="53" t="str">
        <f t="shared" si="2"/>
        <v>Beijing_1</v>
      </c>
      <c r="G6048" s="53">
        <f t="shared" si="3"/>
        <v>0.6196418547</v>
      </c>
    </row>
    <row r="6049">
      <c r="A6049" s="61">
        <v>1.517041084E9</v>
      </c>
      <c r="B6049" s="61">
        <v>1.0</v>
      </c>
      <c r="C6049" s="61">
        <v>2338.0</v>
      </c>
      <c r="D6049" s="57" t="s">
        <v>377</v>
      </c>
      <c r="E6049" s="62" t="str">
        <f t="shared" si="1"/>
        <v>Out of test</v>
      </c>
      <c r="F6049" s="53" t="str">
        <f t="shared" si="2"/>
        <v>Beijing_1</v>
      </c>
      <c r="G6049" s="53">
        <f t="shared" si="3"/>
        <v>0.5528754889</v>
      </c>
    </row>
    <row r="6050">
      <c r="A6050" s="61">
        <v>1.514346706E9</v>
      </c>
      <c r="B6050" s="61">
        <v>1.0</v>
      </c>
      <c r="C6050" s="61">
        <v>2315.0</v>
      </c>
      <c r="D6050" s="57" t="s">
        <v>377</v>
      </c>
      <c r="E6050" s="62" t="str">
        <f t="shared" si="1"/>
        <v>Out of test</v>
      </c>
      <c r="F6050" s="53" t="str">
        <f t="shared" si="2"/>
        <v>Beijing_1</v>
      </c>
      <c r="G6050" s="53">
        <f t="shared" si="3"/>
        <v>0.5130437039</v>
      </c>
    </row>
    <row r="6051">
      <c r="A6051" s="61">
        <v>1.514580203E9</v>
      </c>
      <c r="B6051" s="61">
        <v>1.0</v>
      </c>
      <c r="C6051" s="61">
        <v>726.0</v>
      </c>
      <c r="D6051" s="57" t="s">
        <v>377</v>
      </c>
      <c r="E6051" s="62" t="str">
        <f t="shared" si="1"/>
        <v>Out of test</v>
      </c>
      <c r="F6051" s="53" t="str">
        <f t="shared" si="2"/>
        <v>Beijing_1</v>
      </c>
      <c r="G6051" s="53">
        <f t="shared" si="3"/>
        <v>0.9142364998</v>
      </c>
    </row>
    <row r="6052">
      <c r="A6052" s="61">
        <v>1.516045716E9</v>
      </c>
      <c r="B6052" s="61">
        <v>1.0</v>
      </c>
      <c r="C6052" s="61">
        <v>3240.0</v>
      </c>
      <c r="D6052" s="57" t="s">
        <v>377</v>
      </c>
      <c r="E6052" s="62" t="str">
        <f t="shared" si="1"/>
        <v>Out of test</v>
      </c>
      <c r="F6052" s="53" t="str">
        <f t="shared" si="2"/>
        <v>Beijing_1</v>
      </c>
      <c r="G6052" s="53">
        <f t="shared" si="3"/>
        <v>0.7965158256</v>
      </c>
    </row>
    <row r="6053">
      <c r="A6053" s="61">
        <v>1.513295663E9</v>
      </c>
      <c r="B6053" s="61">
        <v>1.0</v>
      </c>
      <c r="C6053" s="61">
        <v>4274.0</v>
      </c>
      <c r="D6053" s="57" t="s">
        <v>377</v>
      </c>
      <c r="E6053" s="62" t="str">
        <f t="shared" si="1"/>
        <v>Out of test</v>
      </c>
      <c r="F6053" s="53" t="str">
        <f t="shared" si="2"/>
        <v>Beijing_1</v>
      </c>
      <c r="G6053" s="53">
        <f t="shared" si="3"/>
        <v>0.488683234</v>
      </c>
    </row>
    <row r="6054">
      <c r="A6054" s="61">
        <v>1.519973928E9</v>
      </c>
      <c r="B6054" s="61">
        <v>1.0</v>
      </c>
      <c r="C6054" s="61">
        <v>1538.0</v>
      </c>
      <c r="D6054" s="57" t="s">
        <v>377</v>
      </c>
      <c r="E6054" s="62" t="str">
        <f t="shared" si="1"/>
        <v>Out of test</v>
      </c>
      <c r="F6054" s="53" t="str">
        <f t="shared" si="2"/>
        <v>Beijing_1</v>
      </c>
      <c r="G6054" s="53">
        <f t="shared" si="3"/>
        <v>0.1430604864</v>
      </c>
    </row>
    <row r="6055">
      <c r="A6055" s="61">
        <v>1.516045757E9</v>
      </c>
      <c r="B6055" s="61">
        <v>1.0</v>
      </c>
      <c r="C6055" s="61">
        <v>2845.0</v>
      </c>
      <c r="D6055" s="57" t="s">
        <v>377</v>
      </c>
      <c r="E6055" s="62" t="str">
        <f t="shared" si="1"/>
        <v>Out of test</v>
      </c>
      <c r="F6055" s="53" t="str">
        <f t="shared" si="2"/>
        <v>Beijing_1</v>
      </c>
      <c r="G6055" s="53">
        <f t="shared" si="3"/>
        <v>0.388406189</v>
      </c>
    </row>
    <row r="6056">
      <c r="A6056" s="61">
        <v>1.517005576E9</v>
      </c>
      <c r="B6056" s="61">
        <v>1.0</v>
      </c>
      <c r="C6056" s="61">
        <v>976.0</v>
      </c>
      <c r="D6056" s="57" t="s">
        <v>377</v>
      </c>
      <c r="E6056" s="62" t="str">
        <f t="shared" si="1"/>
        <v>Out of test</v>
      </c>
      <c r="F6056" s="53" t="str">
        <f t="shared" si="2"/>
        <v>Beijing_1</v>
      </c>
      <c r="G6056" s="53">
        <f t="shared" si="3"/>
        <v>0.8413611481</v>
      </c>
    </row>
    <row r="6057">
      <c r="A6057" s="61">
        <v>1.518283438E9</v>
      </c>
      <c r="B6057" s="61">
        <v>1.0</v>
      </c>
      <c r="C6057" s="61">
        <v>1717.0</v>
      </c>
      <c r="D6057" s="57" t="s">
        <v>377</v>
      </c>
      <c r="E6057" s="62" t="str">
        <f t="shared" si="1"/>
        <v>Out of test</v>
      </c>
      <c r="F6057" s="53" t="str">
        <f t="shared" si="2"/>
        <v>Beijing_1</v>
      </c>
      <c r="G6057" s="53">
        <f t="shared" si="3"/>
        <v>0.1671325968</v>
      </c>
    </row>
    <row r="6058">
      <c r="A6058" s="61">
        <v>1.517155516E9</v>
      </c>
      <c r="B6058" s="61">
        <v>1.0</v>
      </c>
      <c r="C6058" s="61">
        <v>1911.0</v>
      </c>
      <c r="D6058" s="57" t="s">
        <v>377</v>
      </c>
      <c r="E6058" s="62" t="str">
        <f t="shared" si="1"/>
        <v>Out of test</v>
      </c>
      <c r="F6058" s="53" t="str">
        <f t="shared" si="2"/>
        <v>Beijing_1</v>
      </c>
      <c r="G6058" s="53">
        <f t="shared" si="3"/>
        <v>0.4436308468</v>
      </c>
    </row>
    <row r="6059">
      <c r="A6059" s="61">
        <v>1.513527495E9</v>
      </c>
      <c r="B6059" s="61">
        <v>1.0</v>
      </c>
      <c r="C6059" s="61">
        <v>1776.0</v>
      </c>
      <c r="D6059" s="57" t="s">
        <v>377</v>
      </c>
      <c r="E6059" s="62" t="str">
        <f t="shared" si="1"/>
        <v>Out of test</v>
      </c>
      <c r="F6059" s="53" t="str">
        <f t="shared" si="2"/>
        <v>Beijing_1</v>
      </c>
      <c r="G6059" s="53">
        <f t="shared" si="3"/>
        <v>0.03746858568</v>
      </c>
    </row>
    <row r="6060">
      <c r="A6060" s="61">
        <v>1.518592193E9</v>
      </c>
      <c r="B6060" s="61">
        <v>1.0</v>
      </c>
      <c r="C6060" s="61">
        <v>3776.0</v>
      </c>
      <c r="D6060" s="57" t="s">
        <v>377</v>
      </c>
      <c r="E6060" s="62" t="str">
        <f t="shared" si="1"/>
        <v>Out of test</v>
      </c>
      <c r="F6060" s="53" t="str">
        <f t="shared" si="2"/>
        <v>Beijing_1</v>
      </c>
      <c r="G6060" s="53">
        <f t="shared" si="3"/>
        <v>0.6059069966</v>
      </c>
    </row>
    <row r="6061">
      <c r="A6061" s="61">
        <v>1.518083358E9</v>
      </c>
      <c r="B6061" s="61">
        <v>1.0</v>
      </c>
      <c r="C6061" s="61">
        <v>2404.0</v>
      </c>
      <c r="D6061" s="57" t="s">
        <v>377</v>
      </c>
      <c r="E6061" s="62" t="str">
        <f t="shared" si="1"/>
        <v>Out of test</v>
      </c>
      <c r="F6061" s="53" t="str">
        <f t="shared" si="2"/>
        <v>Beijing_1</v>
      </c>
      <c r="G6061" s="53">
        <f t="shared" si="3"/>
        <v>0.6760804355</v>
      </c>
    </row>
    <row r="6062">
      <c r="A6062" s="61">
        <v>1.519439755E9</v>
      </c>
      <c r="B6062" s="61">
        <v>1.0</v>
      </c>
      <c r="C6062" s="61">
        <v>124.0</v>
      </c>
      <c r="D6062" s="57" t="s">
        <v>377</v>
      </c>
      <c r="E6062" s="62" t="str">
        <f t="shared" si="1"/>
        <v>Out of test</v>
      </c>
      <c r="F6062" s="53" t="str">
        <f t="shared" si="2"/>
        <v>Beijing_1</v>
      </c>
      <c r="G6062" s="53">
        <f t="shared" si="3"/>
        <v>0.9872960362</v>
      </c>
    </row>
    <row r="6063">
      <c r="A6063" s="61">
        <v>1.513709108E9</v>
      </c>
      <c r="B6063" s="61">
        <v>1.0</v>
      </c>
      <c r="C6063" s="61">
        <v>3102.0</v>
      </c>
      <c r="D6063" s="57" t="s">
        <v>377</v>
      </c>
      <c r="E6063" s="62" t="str">
        <f t="shared" si="1"/>
        <v>Out of test</v>
      </c>
      <c r="F6063" s="53" t="str">
        <f t="shared" si="2"/>
        <v>Beijing_1</v>
      </c>
      <c r="G6063" s="53">
        <f t="shared" si="3"/>
        <v>0.3497513492</v>
      </c>
    </row>
    <row r="6064">
      <c r="A6064" s="61">
        <v>1.511574777E9</v>
      </c>
      <c r="B6064" s="61">
        <v>1.0</v>
      </c>
      <c r="C6064" s="61">
        <v>619.0</v>
      </c>
      <c r="D6064" s="57" t="s">
        <v>377</v>
      </c>
      <c r="E6064" s="62" t="str">
        <f t="shared" si="1"/>
        <v>Out of test</v>
      </c>
      <c r="F6064" s="53" t="str">
        <f t="shared" si="2"/>
        <v>Beijing_1</v>
      </c>
      <c r="G6064" s="53">
        <f t="shared" si="3"/>
        <v>0.2523952935</v>
      </c>
    </row>
    <row r="6065">
      <c r="A6065" s="61">
        <v>1.517468996E9</v>
      </c>
      <c r="B6065" s="61">
        <v>1.0</v>
      </c>
      <c r="C6065" s="61">
        <v>2000.0</v>
      </c>
      <c r="D6065" s="57" t="s">
        <v>377</v>
      </c>
      <c r="E6065" s="62" t="str">
        <f t="shared" si="1"/>
        <v>Out of test</v>
      </c>
      <c r="F6065" s="53" t="str">
        <f t="shared" si="2"/>
        <v>Beijing_1</v>
      </c>
      <c r="G6065" s="53">
        <f t="shared" si="3"/>
        <v>0.7269626438</v>
      </c>
    </row>
    <row r="6066">
      <c r="A6066" s="61">
        <v>1.516156714E9</v>
      </c>
      <c r="B6066" s="61">
        <v>1.0</v>
      </c>
      <c r="C6066" s="61">
        <v>49.0</v>
      </c>
      <c r="D6066" s="57" t="s">
        <v>377</v>
      </c>
      <c r="E6066" s="62" t="str">
        <f t="shared" si="1"/>
        <v>Out of test</v>
      </c>
      <c r="F6066" s="53" t="str">
        <f t="shared" si="2"/>
        <v>Beijing_1</v>
      </c>
      <c r="G6066" s="53">
        <f t="shared" si="3"/>
        <v>0.464088307</v>
      </c>
    </row>
    <row r="6067">
      <c r="A6067" s="61">
        <v>1.518626174E9</v>
      </c>
      <c r="B6067" s="61">
        <v>1.0</v>
      </c>
      <c r="C6067" s="61">
        <v>2796.0</v>
      </c>
      <c r="D6067" s="57" t="s">
        <v>377</v>
      </c>
      <c r="E6067" s="62" t="str">
        <f t="shared" si="1"/>
        <v>Out of test</v>
      </c>
      <c r="F6067" s="53" t="str">
        <f t="shared" si="2"/>
        <v>Beijing_1</v>
      </c>
      <c r="G6067" s="53">
        <f t="shared" si="3"/>
        <v>0.2533989467</v>
      </c>
    </row>
    <row r="6068">
      <c r="A6068" s="61">
        <v>1.518904815E9</v>
      </c>
      <c r="B6068" s="61">
        <v>1.0</v>
      </c>
      <c r="C6068" s="61">
        <v>1722.0</v>
      </c>
      <c r="D6068" s="57" t="s">
        <v>377</v>
      </c>
      <c r="E6068" s="62" t="str">
        <f t="shared" si="1"/>
        <v>Out of test</v>
      </c>
      <c r="F6068" s="53" t="str">
        <f t="shared" si="2"/>
        <v>Beijing_1</v>
      </c>
      <c r="G6068" s="53">
        <f t="shared" si="3"/>
        <v>0.3029461991</v>
      </c>
    </row>
    <row r="6069">
      <c r="A6069" s="61">
        <v>1.513110746E9</v>
      </c>
      <c r="B6069" s="61">
        <v>1.0</v>
      </c>
      <c r="C6069" s="61">
        <v>3181.0</v>
      </c>
      <c r="D6069" s="57" t="s">
        <v>377</v>
      </c>
      <c r="E6069" s="62" t="str">
        <f t="shared" si="1"/>
        <v>Out of test</v>
      </c>
      <c r="F6069" s="53" t="str">
        <f t="shared" si="2"/>
        <v>Beijing_1</v>
      </c>
      <c r="G6069" s="53">
        <f t="shared" si="3"/>
        <v>0.1518034385</v>
      </c>
    </row>
    <row r="6070">
      <c r="A6070" s="61">
        <v>1.517681125E9</v>
      </c>
      <c r="B6070" s="61">
        <v>1.0</v>
      </c>
      <c r="C6070" s="61">
        <v>3389.0</v>
      </c>
      <c r="D6070" s="57" t="s">
        <v>377</v>
      </c>
      <c r="E6070" s="62" t="str">
        <f t="shared" si="1"/>
        <v>Out of test</v>
      </c>
      <c r="F6070" s="53" t="str">
        <f t="shared" si="2"/>
        <v>Beijing_1</v>
      </c>
      <c r="G6070" s="53">
        <f t="shared" si="3"/>
        <v>0.6485168583</v>
      </c>
    </row>
    <row r="6071">
      <c r="A6071" s="61">
        <v>1.517912755E9</v>
      </c>
      <c r="B6071" s="61">
        <v>1.0</v>
      </c>
      <c r="C6071" s="61">
        <v>671.0</v>
      </c>
      <c r="D6071" s="57" t="s">
        <v>377</v>
      </c>
      <c r="E6071" s="62" t="str">
        <f t="shared" si="1"/>
        <v>Out of test</v>
      </c>
      <c r="F6071" s="53" t="str">
        <f t="shared" si="2"/>
        <v>Beijing_1</v>
      </c>
      <c r="G6071" s="53">
        <f t="shared" si="3"/>
        <v>0.07116705719</v>
      </c>
    </row>
    <row r="6072">
      <c r="A6072" s="61">
        <v>1.514254783E9</v>
      </c>
      <c r="B6072" s="61">
        <v>1.0</v>
      </c>
      <c r="C6072" s="61">
        <v>662.0</v>
      </c>
      <c r="D6072" s="57" t="s">
        <v>377</v>
      </c>
      <c r="E6072" s="62" t="str">
        <f t="shared" si="1"/>
        <v>Out of test</v>
      </c>
      <c r="F6072" s="53" t="str">
        <f t="shared" si="2"/>
        <v>Beijing_1</v>
      </c>
      <c r="G6072" s="53">
        <f t="shared" si="3"/>
        <v>0.6039142519</v>
      </c>
    </row>
    <row r="6073">
      <c r="A6073" s="61">
        <v>1.518590683E9</v>
      </c>
      <c r="B6073" s="61">
        <v>1.0</v>
      </c>
      <c r="C6073" s="61">
        <v>2083.0</v>
      </c>
      <c r="D6073" s="57" t="s">
        <v>377</v>
      </c>
      <c r="E6073" s="62" t="str">
        <f t="shared" si="1"/>
        <v>Out of test</v>
      </c>
      <c r="F6073" s="53" t="str">
        <f t="shared" si="2"/>
        <v>Beijing_1</v>
      </c>
      <c r="G6073" s="53">
        <f t="shared" si="3"/>
        <v>0.8497072863</v>
      </c>
    </row>
    <row r="6074">
      <c r="A6074" s="61">
        <v>1.512806548E9</v>
      </c>
      <c r="B6074" s="61">
        <v>1.0</v>
      </c>
      <c r="C6074" s="61">
        <v>1424.0</v>
      </c>
      <c r="D6074" s="57" t="s">
        <v>377</v>
      </c>
      <c r="E6074" s="62" t="str">
        <f t="shared" si="1"/>
        <v>Out of test</v>
      </c>
      <c r="F6074" s="53" t="str">
        <f t="shared" si="2"/>
        <v>Beijing_1</v>
      </c>
      <c r="G6074" s="53">
        <f t="shared" si="3"/>
        <v>0.2385294981</v>
      </c>
    </row>
    <row r="6075">
      <c r="A6075" s="61">
        <v>1.517796589E9</v>
      </c>
      <c r="B6075" s="61">
        <v>1.0</v>
      </c>
      <c r="C6075" s="61">
        <v>1303.0</v>
      </c>
      <c r="D6075" s="57" t="s">
        <v>377</v>
      </c>
      <c r="E6075" s="62" t="str">
        <f t="shared" si="1"/>
        <v>Out of test</v>
      </c>
      <c r="F6075" s="53" t="str">
        <f t="shared" si="2"/>
        <v>Beijing_1</v>
      </c>
      <c r="G6075" s="53">
        <f t="shared" si="3"/>
        <v>0.2909869059</v>
      </c>
    </row>
    <row r="6076">
      <c r="A6076" s="61">
        <v>1.512341585E9</v>
      </c>
      <c r="B6076" s="61">
        <v>1.0</v>
      </c>
      <c r="C6076" s="61">
        <v>3800.0</v>
      </c>
      <c r="D6076" s="57" t="s">
        <v>377</v>
      </c>
      <c r="E6076" s="62" t="str">
        <f t="shared" si="1"/>
        <v>Out of test</v>
      </c>
      <c r="F6076" s="53" t="str">
        <f t="shared" si="2"/>
        <v>Beijing_1</v>
      </c>
      <c r="G6076" s="53">
        <f t="shared" si="3"/>
        <v>0.3176922229</v>
      </c>
    </row>
    <row r="6077">
      <c r="A6077" s="61">
        <v>1.517899444E9</v>
      </c>
      <c r="B6077" s="61">
        <v>1.0</v>
      </c>
      <c r="C6077" s="61">
        <v>797.0</v>
      </c>
      <c r="D6077" s="57" t="s">
        <v>377</v>
      </c>
      <c r="E6077" s="62" t="str">
        <f t="shared" si="1"/>
        <v>Out of test</v>
      </c>
      <c r="F6077" s="53" t="str">
        <f t="shared" si="2"/>
        <v>Beijing_1</v>
      </c>
      <c r="G6077" s="53">
        <f t="shared" si="3"/>
        <v>0.8814730114</v>
      </c>
    </row>
    <row r="6078">
      <c r="A6078" s="61">
        <v>1.515591626E9</v>
      </c>
      <c r="B6078" s="61">
        <v>1.0</v>
      </c>
      <c r="C6078" s="61">
        <v>2062.0</v>
      </c>
      <c r="D6078" s="57" t="s">
        <v>377</v>
      </c>
      <c r="E6078" s="62" t="str">
        <f t="shared" si="1"/>
        <v>Out of test</v>
      </c>
      <c r="F6078" s="53" t="str">
        <f t="shared" si="2"/>
        <v>Beijing_1</v>
      </c>
      <c r="G6078" s="53">
        <f t="shared" si="3"/>
        <v>0.4391615508</v>
      </c>
    </row>
    <row r="6079">
      <c r="A6079" s="61">
        <v>1.518697903E9</v>
      </c>
      <c r="B6079" s="61">
        <v>1.0</v>
      </c>
      <c r="C6079" s="61">
        <v>2319.0</v>
      </c>
      <c r="D6079" s="57" t="s">
        <v>377</v>
      </c>
      <c r="E6079" s="62" t="str">
        <f t="shared" si="1"/>
        <v>Out of test</v>
      </c>
      <c r="F6079" s="53" t="str">
        <f t="shared" si="2"/>
        <v>Beijing_1</v>
      </c>
      <c r="G6079" s="53">
        <f t="shared" si="3"/>
        <v>0.9275990324</v>
      </c>
    </row>
    <row r="6080">
      <c r="A6080" s="61">
        <v>1.519967563E9</v>
      </c>
      <c r="B6080" s="61">
        <v>1.0</v>
      </c>
      <c r="C6080" s="61">
        <v>1346.0</v>
      </c>
      <c r="D6080" s="57" t="s">
        <v>377</v>
      </c>
      <c r="E6080" s="62" t="str">
        <f t="shared" si="1"/>
        <v>Out of test</v>
      </c>
      <c r="F6080" s="53" t="str">
        <f t="shared" si="2"/>
        <v>Beijing_1</v>
      </c>
      <c r="G6080" s="53">
        <f t="shared" si="3"/>
        <v>0.1139901175</v>
      </c>
    </row>
    <row r="6081">
      <c r="A6081" s="61">
        <v>1.511765743E9</v>
      </c>
      <c r="B6081" s="61">
        <v>1.0</v>
      </c>
      <c r="C6081" s="61">
        <v>236.0</v>
      </c>
      <c r="D6081" s="57" t="s">
        <v>377</v>
      </c>
      <c r="E6081" s="62" t="str">
        <f t="shared" si="1"/>
        <v>Out of test</v>
      </c>
      <c r="F6081" s="53" t="str">
        <f t="shared" si="2"/>
        <v>Beijing_1</v>
      </c>
      <c r="G6081" s="53">
        <f t="shared" si="3"/>
        <v>0.1658512294</v>
      </c>
    </row>
    <row r="6082">
      <c r="A6082" s="61">
        <v>1.518944059E9</v>
      </c>
      <c r="B6082" s="61">
        <v>1.0</v>
      </c>
      <c r="C6082" s="61">
        <v>3942.0</v>
      </c>
      <c r="D6082" s="57" t="s">
        <v>377</v>
      </c>
      <c r="E6082" s="62" t="str">
        <f t="shared" si="1"/>
        <v>Out of test</v>
      </c>
      <c r="F6082" s="53" t="str">
        <f t="shared" si="2"/>
        <v>Beijing_1</v>
      </c>
      <c r="G6082" s="53">
        <f t="shared" si="3"/>
        <v>0.9262782068</v>
      </c>
    </row>
    <row r="6083">
      <c r="A6083" s="61">
        <v>1.513559694E9</v>
      </c>
      <c r="B6083" s="61">
        <v>1.0</v>
      </c>
      <c r="C6083" s="61">
        <v>2063.0</v>
      </c>
      <c r="D6083" s="57" t="s">
        <v>377</v>
      </c>
      <c r="E6083" s="62" t="str">
        <f t="shared" si="1"/>
        <v>Out of test</v>
      </c>
      <c r="F6083" s="53" t="str">
        <f t="shared" si="2"/>
        <v>Beijing_1</v>
      </c>
      <c r="G6083" s="53">
        <f t="shared" si="3"/>
        <v>0.833563084</v>
      </c>
    </row>
    <row r="6084">
      <c r="A6084" s="61">
        <v>1.514983017E9</v>
      </c>
      <c r="B6084" s="61">
        <v>1.0</v>
      </c>
      <c r="C6084" s="61">
        <v>3006.0</v>
      </c>
      <c r="D6084" s="57" t="s">
        <v>377</v>
      </c>
      <c r="E6084" s="62" t="str">
        <f t="shared" si="1"/>
        <v>Out of test</v>
      </c>
      <c r="F6084" s="53" t="str">
        <f t="shared" si="2"/>
        <v>Beijing_1</v>
      </c>
      <c r="G6084" s="53">
        <f t="shared" si="3"/>
        <v>0.4484375282</v>
      </c>
    </row>
    <row r="6085">
      <c r="A6085" s="61">
        <v>1.515605197E9</v>
      </c>
      <c r="B6085" s="61">
        <v>1.0</v>
      </c>
      <c r="C6085" s="61">
        <v>2454.0</v>
      </c>
      <c r="D6085" s="57" t="s">
        <v>377</v>
      </c>
      <c r="E6085" s="62" t="str">
        <f t="shared" si="1"/>
        <v>Out of test</v>
      </c>
      <c r="F6085" s="53" t="str">
        <f t="shared" si="2"/>
        <v>Beijing_1</v>
      </c>
      <c r="G6085" s="53">
        <f t="shared" si="3"/>
        <v>0.89209992</v>
      </c>
    </row>
    <row r="6086">
      <c r="A6086" s="61">
        <v>1.513395044E9</v>
      </c>
      <c r="B6086" s="61">
        <v>1.0</v>
      </c>
      <c r="C6086" s="61">
        <v>2094.0</v>
      </c>
      <c r="D6086" s="57" t="s">
        <v>377</v>
      </c>
      <c r="E6086" s="62" t="str">
        <f t="shared" si="1"/>
        <v>Out of test</v>
      </c>
      <c r="F6086" s="53" t="str">
        <f t="shared" si="2"/>
        <v>Beijing_1</v>
      </c>
      <c r="G6086" s="53">
        <f t="shared" si="3"/>
        <v>0.7447623233</v>
      </c>
    </row>
    <row r="6087">
      <c r="A6087" s="61">
        <v>1.514959858E9</v>
      </c>
      <c r="B6087" s="61">
        <v>1.0</v>
      </c>
      <c r="C6087" s="61">
        <v>745.0</v>
      </c>
      <c r="D6087" s="57" t="s">
        <v>377</v>
      </c>
      <c r="E6087" s="62" t="str">
        <f t="shared" si="1"/>
        <v>Out of test</v>
      </c>
      <c r="F6087" s="53" t="str">
        <f t="shared" si="2"/>
        <v>Beijing_1</v>
      </c>
      <c r="G6087" s="53">
        <f t="shared" si="3"/>
        <v>0.3072083671</v>
      </c>
    </row>
    <row r="6088">
      <c r="A6088" s="61">
        <v>1.511345268E9</v>
      </c>
      <c r="B6088" s="61">
        <v>1.0</v>
      </c>
      <c r="C6088" s="61">
        <v>2622.0</v>
      </c>
      <c r="D6088" s="57" t="s">
        <v>377</v>
      </c>
      <c r="E6088" s="62" t="str">
        <f t="shared" si="1"/>
        <v>Out of test</v>
      </c>
      <c r="F6088" s="53" t="str">
        <f t="shared" si="2"/>
        <v>Beijing_1</v>
      </c>
      <c r="G6088" s="53">
        <f t="shared" si="3"/>
        <v>0.1884272129</v>
      </c>
    </row>
    <row r="6089">
      <c r="A6089" s="61">
        <v>1.517208723E9</v>
      </c>
      <c r="B6089" s="61">
        <v>1.0</v>
      </c>
      <c r="C6089" s="61">
        <v>1714.0</v>
      </c>
      <c r="D6089" s="57" t="s">
        <v>377</v>
      </c>
      <c r="E6089" s="62" t="str">
        <f t="shared" si="1"/>
        <v>Out of test</v>
      </c>
      <c r="F6089" s="53" t="str">
        <f t="shared" si="2"/>
        <v>Beijing_1</v>
      </c>
      <c r="G6089" s="53">
        <f t="shared" si="3"/>
        <v>0.330875579</v>
      </c>
    </row>
    <row r="6090">
      <c r="A6090" s="61">
        <v>1.511481275E9</v>
      </c>
      <c r="B6090" s="61">
        <v>1.0</v>
      </c>
      <c r="C6090" s="61">
        <v>2052.0</v>
      </c>
      <c r="D6090" s="57" t="s">
        <v>377</v>
      </c>
      <c r="E6090" s="62" t="str">
        <f t="shared" si="1"/>
        <v>Out of test</v>
      </c>
      <c r="F6090" s="53" t="str">
        <f t="shared" si="2"/>
        <v>Beijing_1</v>
      </c>
      <c r="G6090" s="53">
        <f t="shared" si="3"/>
        <v>0.7706947579</v>
      </c>
    </row>
    <row r="6091">
      <c r="A6091" s="61">
        <v>1.518936165E9</v>
      </c>
      <c r="B6091" s="61">
        <v>1.0</v>
      </c>
      <c r="C6091" s="61">
        <v>1295.0</v>
      </c>
      <c r="D6091" s="57" t="s">
        <v>377</v>
      </c>
      <c r="E6091" s="62" t="str">
        <f t="shared" si="1"/>
        <v>Out of test</v>
      </c>
      <c r="F6091" s="53" t="str">
        <f t="shared" si="2"/>
        <v>Beijing_1</v>
      </c>
      <c r="G6091" s="53">
        <f t="shared" si="3"/>
        <v>0.7405977883</v>
      </c>
    </row>
    <row r="6092">
      <c r="A6092" s="61">
        <v>1.516471503E9</v>
      </c>
      <c r="B6092" s="61">
        <v>1.0</v>
      </c>
      <c r="C6092" s="61">
        <v>161.0</v>
      </c>
      <c r="D6092" s="57" t="s">
        <v>377</v>
      </c>
      <c r="E6092" s="62" t="str">
        <f t="shared" si="1"/>
        <v>Out of test</v>
      </c>
      <c r="F6092" s="53" t="str">
        <f t="shared" si="2"/>
        <v>Beijing_1</v>
      </c>
      <c r="G6092" s="53">
        <f t="shared" si="3"/>
        <v>0.8744387948</v>
      </c>
    </row>
    <row r="6093">
      <c r="A6093" s="61">
        <v>1.519301673E9</v>
      </c>
      <c r="B6093" s="61">
        <v>1.0</v>
      </c>
      <c r="C6093" s="61">
        <v>1708.0</v>
      </c>
      <c r="D6093" s="57" t="s">
        <v>377</v>
      </c>
      <c r="E6093" s="62" t="str">
        <f t="shared" si="1"/>
        <v>Out of test</v>
      </c>
      <c r="F6093" s="53" t="str">
        <f t="shared" si="2"/>
        <v>Beijing_1</v>
      </c>
      <c r="G6093" s="53">
        <f t="shared" si="3"/>
        <v>0.1991297988</v>
      </c>
    </row>
    <row r="6094">
      <c r="A6094" s="61">
        <v>1.511525034E9</v>
      </c>
      <c r="B6094" s="61">
        <v>1.0</v>
      </c>
      <c r="C6094" s="61">
        <v>1137.0</v>
      </c>
      <c r="D6094" s="57" t="s">
        <v>377</v>
      </c>
      <c r="E6094" s="62" t="str">
        <f t="shared" si="1"/>
        <v>Out of test</v>
      </c>
      <c r="F6094" s="53" t="str">
        <f t="shared" si="2"/>
        <v>Beijing_1</v>
      </c>
      <c r="G6094" s="53">
        <f t="shared" si="3"/>
        <v>0.5985194867</v>
      </c>
    </row>
    <row r="6095">
      <c r="A6095" s="61">
        <v>1.516725125E9</v>
      </c>
      <c r="B6095" s="61">
        <v>1.0</v>
      </c>
      <c r="C6095" s="61">
        <v>2611.0</v>
      </c>
      <c r="D6095" s="57" t="s">
        <v>377</v>
      </c>
      <c r="E6095" s="62" t="str">
        <f t="shared" si="1"/>
        <v>Out of test</v>
      </c>
      <c r="F6095" s="53" t="str">
        <f t="shared" si="2"/>
        <v>Beijing_1</v>
      </c>
      <c r="G6095" s="53">
        <f t="shared" si="3"/>
        <v>0.852335417</v>
      </c>
    </row>
    <row r="6096">
      <c r="A6096" s="61">
        <v>1.515646768E9</v>
      </c>
      <c r="B6096" s="61">
        <v>1.0</v>
      </c>
      <c r="C6096" s="61">
        <v>2998.0</v>
      </c>
      <c r="D6096" s="57" t="s">
        <v>377</v>
      </c>
      <c r="E6096" s="62" t="str">
        <f t="shared" si="1"/>
        <v>Out of test</v>
      </c>
      <c r="F6096" s="53" t="str">
        <f t="shared" si="2"/>
        <v>Beijing_1</v>
      </c>
      <c r="G6096" s="53">
        <f t="shared" si="3"/>
        <v>0.5896510503</v>
      </c>
    </row>
    <row r="6097">
      <c r="A6097" s="61">
        <v>1.513818095E9</v>
      </c>
      <c r="B6097" s="61">
        <v>1.0</v>
      </c>
      <c r="C6097" s="61">
        <v>3216.0</v>
      </c>
      <c r="D6097" s="57" t="s">
        <v>377</v>
      </c>
      <c r="E6097" s="62" t="str">
        <f t="shared" si="1"/>
        <v>Out of test</v>
      </c>
      <c r="F6097" s="53" t="str">
        <f t="shared" si="2"/>
        <v>Beijing_1</v>
      </c>
      <c r="G6097" s="53">
        <f t="shared" si="3"/>
        <v>0.1145646406</v>
      </c>
    </row>
    <row r="6098">
      <c r="A6098" s="61">
        <v>1.514054997E9</v>
      </c>
      <c r="B6098" s="61">
        <v>1.0</v>
      </c>
      <c r="C6098" s="61">
        <v>2728.0</v>
      </c>
      <c r="D6098" s="57" t="s">
        <v>377</v>
      </c>
      <c r="E6098" s="62" t="str">
        <f t="shared" si="1"/>
        <v>Out of test</v>
      </c>
      <c r="F6098" s="53" t="str">
        <f t="shared" si="2"/>
        <v>Beijing_1</v>
      </c>
      <c r="G6098" s="53">
        <f t="shared" si="3"/>
        <v>0.1018815786</v>
      </c>
    </row>
    <row r="6099">
      <c r="A6099" s="61">
        <v>1.518289014E9</v>
      </c>
      <c r="B6099" s="61">
        <v>1.0</v>
      </c>
      <c r="C6099" s="61">
        <v>3779.0</v>
      </c>
      <c r="D6099" s="57" t="s">
        <v>377</v>
      </c>
      <c r="E6099" s="62" t="str">
        <f t="shared" si="1"/>
        <v>Out of test</v>
      </c>
      <c r="F6099" s="53" t="str">
        <f t="shared" si="2"/>
        <v>Beijing_1</v>
      </c>
      <c r="G6099" s="53">
        <f t="shared" si="3"/>
        <v>0.2580557783</v>
      </c>
    </row>
    <row r="6100">
      <c r="A6100" s="61">
        <v>1.517778115E9</v>
      </c>
      <c r="B6100" s="61">
        <v>1.0</v>
      </c>
      <c r="C6100" s="61">
        <v>2046.0</v>
      </c>
      <c r="D6100" s="57" t="s">
        <v>377</v>
      </c>
      <c r="E6100" s="62" t="str">
        <f t="shared" si="1"/>
        <v>Out of test</v>
      </c>
      <c r="F6100" s="53" t="str">
        <f t="shared" si="2"/>
        <v>Beijing_1</v>
      </c>
      <c r="G6100" s="53">
        <f t="shared" si="3"/>
        <v>0.751472257</v>
      </c>
    </row>
    <row r="6101">
      <c r="A6101" s="61">
        <v>1.516659137E9</v>
      </c>
      <c r="B6101" s="61">
        <v>1.0</v>
      </c>
      <c r="C6101" s="61">
        <v>1256.0</v>
      </c>
      <c r="D6101" s="57" t="s">
        <v>377</v>
      </c>
      <c r="E6101" s="62" t="str">
        <f t="shared" si="1"/>
        <v>Out of test</v>
      </c>
      <c r="F6101" s="53" t="str">
        <f t="shared" si="2"/>
        <v>Beijing_1</v>
      </c>
      <c r="G6101" s="53">
        <f t="shared" si="3"/>
        <v>0.961332221</v>
      </c>
    </row>
    <row r="6102">
      <c r="A6102" s="61">
        <v>1.514835033E9</v>
      </c>
      <c r="B6102" s="61">
        <v>1.0</v>
      </c>
      <c r="C6102" s="61">
        <v>2790.0</v>
      </c>
      <c r="D6102" s="57" t="s">
        <v>377</v>
      </c>
      <c r="E6102" s="62" t="str">
        <f t="shared" si="1"/>
        <v>Out of test</v>
      </c>
      <c r="F6102" s="53" t="str">
        <f t="shared" si="2"/>
        <v>Beijing_1</v>
      </c>
      <c r="G6102" s="53">
        <f t="shared" si="3"/>
        <v>0.4607708522</v>
      </c>
    </row>
    <row r="6103">
      <c r="A6103" s="61">
        <v>1.517018174E9</v>
      </c>
      <c r="B6103" s="61">
        <v>1.0</v>
      </c>
      <c r="C6103" s="61">
        <v>2966.0</v>
      </c>
      <c r="D6103" s="57" t="s">
        <v>377</v>
      </c>
      <c r="E6103" s="62" t="str">
        <f t="shared" si="1"/>
        <v>Out of test</v>
      </c>
      <c r="F6103" s="53" t="str">
        <f t="shared" si="2"/>
        <v>Beijing_1</v>
      </c>
      <c r="G6103" s="53">
        <f t="shared" si="3"/>
        <v>0.7456908904</v>
      </c>
    </row>
    <row r="6104">
      <c r="A6104" s="61">
        <v>1.516696688E9</v>
      </c>
      <c r="B6104" s="61">
        <v>1.0</v>
      </c>
      <c r="C6104" s="61">
        <v>505.0</v>
      </c>
      <c r="D6104" s="57" t="s">
        <v>377</v>
      </c>
      <c r="E6104" s="62" t="str">
        <f t="shared" si="1"/>
        <v>Out of test</v>
      </c>
      <c r="F6104" s="53" t="str">
        <f t="shared" si="2"/>
        <v>Beijing_1</v>
      </c>
      <c r="G6104" s="53">
        <f t="shared" si="3"/>
        <v>0.1356877664</v>
      </c>
    </row>
    <row r="6105">
      <c r="A6105" s="61">
        <v>1.511952538E9</v>
      </c>
      <c r="B6105" s="61">
        <v>1.0</v>
      </c>
      <c r="C6105" s="61">
        <v>2729.0</v>
      </c>
      <c r="D6105" s="57" t="s">
        <v>377</v>
      </c>
      <c r="E6105" s="62" t="str">
        <f t="shared" si="1"/>
        <v>Out of test</v>
      </c>
      <c r="F6105" s="53" t="str">
        <f t="shared" si="2"/>
        <v>Beijing_1</v>
      </c>
      <c r="G6105" s="53">
        <f t="shared" si="3"/>
        <v>0.1810475347</v>
      </c>
    </row>
    <row r="6106">
      <c r="A6106" s="61">
        <v>1.511914026E9</v>
      </c>
      <c r="B6106" s="61">
        <v>1.0</v>
      </c>
      <c r="C6106" s="61">
        <v>1908.0</v>
      </c>
      <c r="D6106" s="57" t="s">
        <v>377</v>
      </c>
      <c r="E6106" s="62" t="str">
        <f t="shared" si="1"/>
        <v>Out of test</v>
      </c>
      <c r="F6106" s="53" t="str">
        <f t="shared" si="2"/>
        <v>Beijing_1</v>
      </c>
      <c r="G6106" s="53">
        <f t="shared" si="3"/>
        <v>0.1477995018</v>
      </c>
    </row>
    <row r="6107">
      <c r="A6107" s="61">
        <v>1.512002846E9</v>
      </c>
      <c r="B6107" s="61">
        <v>1.0</v>
      </c>
      <c r="C6107" s="61">
        <v>2125.0</v>
      </c>
      <c r="D6107" s="57" t="s">
        <v>377</v>
      </c>
      <c r="E6107" s="62" t="str">
        <f t="shared" si="1"/>
        <v>Out of test</v>
      </c>
      <c r="F6107" s="53" t="str">
        <f t="shared" si="2"/>
        <v>Beijing_1</v>
      </c>
      <c r="G6107" s="53">
        <f t="shared" si="3"/>
        <v>0.6431187691</v>
      </c>
    </row>
    <row r="6108">
      <c r="A6108" s="61">
        <v>1.513473014E9</v>
      </c>
      <c r="B6108" s="61">
        <v>1.0</v>
      </c>
      <c r="C6108" s="61">
        <v>817.0</v>
      </c>
      <c r="D6108" s="57" t="s">
        <v>377</v>
      </c>
      <c r="E6108" s="62" t="str">
        <f t="shared" si="1"/>
        <v>Out of test</v>
      </c>
      <c r="F6108" s="53" t="str">
        <f t="shared" si="2"/>
        <v>Beijing_1</v>
      </c>
      <c r="G6108" s="53">
        <f t="shared" si="3"/>
        <v>0.09724492522</v>
      </c>
    </row>
    <row r="6109">
      <c r="A6109" s="61">
        <v>1.517377199E9</v>
      </c>
      <c r="B6109" s="61">
        <v>1.0</v>
      </c>
      <c r="C6109" s="61">
        <v>3241.0</v>
      </c>
      <c r="D6109" s="57" t="s">
        <v>377</v>
      </c>
      <c r="E6109" s="62" t="str">
        <f t="shared" si="1"/>
        <v>Out of test</v>
      </c>
      <c r="F6109" s="53" t="str">
        <f t="shared" si="2"/>
        <v>Beijing_1</v>
      </c>
      <c r="G6109" s="53">
        <f t="shared" si="3"/>
        <v>0.1018153789</v>
      </c>
    </row>
    <row r="6110">
      <c r="A6110" s="61">
        <v>1.518410056E9</v>
      </c>
      <c r="B6110" s="61">
        <v>1.0</v>
      </c>
      <c r="C6110" s="61">
        <v>2914.0</v>
      </c>
      <c r="D6110" s="57" t="s">
        <v>377</v>
      </c>
      <c r="E6110" s="62" t="str">
        <f t="shared" si="1"/>
        <v>Out of test</v>
      </c>
      <c r="F6110" s="53" t="str">
        <f t="shared" si="2"/>
        <v>Beijing_1</v>
      </c>
      <c r="G6110" s="53">
        <f t="shared" si="3"/>
        <v>0.2228876481</v>
      </c>
    </row>
    <row r="6111">
      <c r="A6111" s="61">
        <v>1.515185819E9</v>
      </c>
      <c r="B6111" s="61">
        <v>1.0</v>
      </c>
      <c r="C6111" s="61">
        <v>837.0</v>
      </c>
      <c r="D6111" s="57" t="s">
        <v>377</v>
      </c>
      <c r="E6111" s="62" t="str">
        <f t="shared" si="1"/>
        <v>Out of test</v>
      </c>
      <c r="F6111" s="53" t="str">
        <f t="shared" si="2"/>
        <v>Beijing_1</v>
      </c>
      <c r="G6111" s="53">
        <f t="shared" si="3"/>
        <v>0.09255505033</v>
      </c>
    </row>
    <row r="6112">
      <c r="A6112" s="61">
        <v>1.517750786E9</v>
      </c>
      <c r="B6112" s="61">
        <v>1.0</v>
      </c>
      <c r="C6112" s="61">
        <v>1965.0</v>
      </c>
      <c r="D6112" s="57" t="s">
        <v>377</v>
      </c>
      <c r="E6112" s="62" t="str">
        <f t="shared" si="1"/>
        <v>Out of test</v>
      </c>
      <c r="F6112" s="53" t="str">
        <f t="shared" si="2"/>
        <v>Beijing_1</v>
      </c>
      <c r="G6112" s="53">
        <f t="shared" si="3"/>
        <v>0.2612650307</v>
      </c>
    </row>
    <row r="6113">
      <c r="A6113" s="61">
        <v>1.513354534E9</v>
      </c>
      <c r="B6113" s="61">
        <v>1.0</v>
      </c>
      <c r="C6113" s="61">
        <v>1716.0</v>
      </c>
      <c r="D6113" s="57" t="s">
        <v>377</v>
      </c>
      <c r="E6113" s="62" t="str">
        <f t="shared" si="1"/>
        <v>Out of test</v>
      </c>
      <c r="F6113" s="53" t="str">
        <f t="shared" si="2"/>
        <v>Beijing_1</v>
      </c>
      <c r="G6113" s="53">
        <f t="shared" si="3"/>
        <v>0.4228561756</v>
      </c>
    </row>
    <row r="6114">
      <c r="A6114" s="61">
        <v>1.513315097E9</v>
      </c>
      <c r="B6114" s="61">
        <v>1.0</v>
      </c>
      <c r="C6114" s="61">
        <v>2657.0</v>
      </c>
      <c r="D6114" s="57" t="s">
        <v>377</v>
      </c>
      <c r="E6114" s="62" t="str">
        <f t="shared" si="1"/>
        <v>Out of test</v>
      </c>
      <c r="F6114" s="53" t="str">
        <f t="shared" si="2"/>
        <v>Beijing_1</v>
      </c>
      <c r="G6114" s="53">
        <f t="shared" si="3"/>
        <v>0.2983256894</v>
      </c>
    </row>
    <row r="6115">
      <c r="A6115" s="61">
        <v>1.519639333E9</v>
      </c>
      <c r="B6115" s="61">
        <v>1.0</v>
      </c>
      <c r="C6115" s="61">
        <v>2595.0</v>
      </c>
      <c r="D6115" s="57" t="s">
        <v>377</v>
      </c>
      <c r="E6115" s="62" t="str">
        <f t="shared" si="1"/>
        <v>Out of test</v>
      </c>
      <c r="F6115" s="53" t="str">
        <f t="shared" si="2"/>
        <v>Beijing_1</v>
      </c>
      <c r="G6115" s="53">
        <f t="shared" si="3"/>
        <v>0.8790568722</v>
      </c>
    </row>
    <row r="6116">
      <c r="A6116" s="61">
        <v>1.516530838E9</v>
      </c>
      <c r="B6116" s="61">
        <v>1.0</v>
      </c>
      <c r="C6116" s="61">
        <v>1251.0</v>
      </c>
      <c r="D6116" s="57" t="s">
        <v>377</v>
      </c>
      <c r="E6116" s="62" t="str">
        <f t="shared" si="1"/>
        <v>Out of test</v>
      </c>
      <c r="F6116" s="53" t="str">
        <f t="shared" si="2"/>
        <v>Beijing_1</v>
      </c>
      <c r="G6116" s="53">
        <f t="shared" si="3"/>
        <v>0.9236930991</v>
      </c>
    </row>
    <row r="6117">
      <c r="A6117" s="61">
        <v>1.516741809E9</v>
      </c>
      <c r="B6117" s="61">
        <v>1.0</v>
      </c>
      <c r="C6117" s="61">
        <v>1616.0</v>
      </c>
      <c r="D6117" s="57" t="s">
        <v>377</v>
      </c>
      <c r="E6117" s="62" t="str">
        <f t="shared" si="1"/>
        <v>Out of test</v>
      </c>
      <c r="F6117" s="53" t="str">
        <f t="shared" si="2"/>
        <v>Beijing_1</v>
      </c>
      <c r="G6117" s="53">
        <f t="shared" si="3"/>
        <v>0.8834473478</v>
      </c>
    </row>
    <row r="6118">
      <c r="A6118" s="61">
        <v>1.518714803E9</v>
      </c>
      <c r="B6118" s="61">
        <v>1.0</v>
      </c>
      <c r="C6118" s="61">
        <v>2549.0</v>
      </c>
      <c r="D6118" s="57" t="s">
        <v>377</v>
      </c>
      <c r="E6118" s="62" t="str">
        <f t="shared" si="1"/>
        <v>Out of test</v>
      </c>
      <c r="F6118" s="53" t="str">
        <f t="shared" si="2"/>
        <v>Beijing_1</v>
      </c>
      <c r="G6118" s="53">
        <f t="shared" si="3"/>
        <v>0.7051276294</v>
      </c>
    </row>
    <row r="6119">
      <c r="A6119" s="61">
        <v>1.519821679E9</v>
      </c>
      <c r="B6119" s="61">
        <v>1.0</v>
      </c>
      <c r="C6119" s="61">
        <v>2124.0</v>
      </c>
      <c r="D6119" s="57" t="s">
        <v>377</v>
      </c>
      <c r="E6119" s="62" t="str">
        <f t="shared" si="1"/>
        <v>Out of test</v>
      </c>
      <c r="F6119" s="53" t="str">
        <f t="shared" si="2"/>
        <v>Beijing_1</v>
      </c>
      <c r="G6119" s="53">
        <f t="shared" si="3"/>
        <v>0.6997666207</v>
      </c>
    </row>
    <row r="6120">
      <c r="A6120" s="61">
        <v>1.519441918E9</v>
      </c>
      <c r="B6120" s="61">
        <v>1.0</v>
      </c>
      <c r="C6120" s="61">
        <v>2828.0</v>
      </c>
      <c r="D6120" s="57" t="s">
        <v>377</v>
      </c>
      <c r="E6120" s="62" t="str">
        <f t="shared" si="1"/>
        <v>Out of test</v>
      </c>
      <c r="F6120" s="53" t="str">
        <f t="shared" si="2"/>
        <v>Beijing_1</v>
      </c>
      <c r="G6120" s="53">
        <f t="shared" si="3"/>
        <v>0.0230658623</v>
      </c>
    </row>
    <row r="6121">
      <c r="A6121" s="61">
        <v>1.519609815E9</v>
      </c>
      <c r="B6121" s="61">
        <v>1.0</v>
      </c>
      <c r="C6121" s="61">
        <v>733.0</v>
      </c>
      <c r="D6121" s="57" t="s">
        <v>377</v>
      </c>
      <c r="E6121" s="62" t="str">
        <f t="shared" si="1"/>
        <v>Out of test</v>
      </c>
      <c r="F6121" s="53" t="str">
        <f t="shared" si="2"/>
        <v>Beijing_1</v>
      </c>
      <c r="G6121" s="53">
        <f t="shared" si="3"/>
        <v>0.9622802439</v>
      </c>
    </row>
    <row r="6122">
      <c r="A6122" s="61">
        <v>1.518672088E9</v>
      </c>
      <c r="B6122" s="61">
        <v>1.0</v>
      </c>
      <c r="C6122" s="61">
        <v>2023.0</v>
      </c>
      <c r="D6122" s="57" t="s">
        <v>377</v>
      </c>
      <c r="E6122" s="62" t="str">
        <f t="shared" si="1"/>
        <v>Out of test</v>
      </c>
      <c r="F6122" s="53" t="str">
        <f t="shared" si="2"/>
        <v>Beijing_1</v>
      </c>
      <c r="G6122" s="53">
        <f t="shared" si="3"/>
        <v>0.716785134</v>
      </c>
    </row>
    <row r="6123">
      <c r="A6123" s="61">
        <v>1.515523737E9</v>
      </c>
      <c r="B6123" s="61">
        <v>1.0</v>
      </c>
      <c r="C6123" s="61">
        <v>3186.0</v>
      </c>
      <c r="D6123" s="57" t="s">
        <v>377</v>
      </c>
      <c r="E6123" s="62" t="str">
        <f t="shared" si="1"/>
        <v>Out of test</v>
      </c>
      <c r="F6123" s="53" t="str">
        <f t="shared" si="2"/>
        <v>Beijing_1</v>
      </c>
      <c r="G6123" s="53">
        <f t="shared" si="3"/>
        <v>0.4060300881</v>
      </c>
    </row>
    <row r="6124">
      <c r="A6124" s="61">
        <v>1.517612258E9</v>
      </c>
      <c r="B6124" s="61">
        <v>1.0</v>
      </c>
      <c r="C6124" s="61">
        <v>2399.0</v>
      </c>
      <c r="D6124" s="57" t="s">
        <v>377</v>
      </c>
      <c r="E6124" s="62" t="str">
        <f t="shared" si="1"/>
        <v>Out of test</v>
      </c>
      <c r="F6124" s="53" t="str">
        <f t="shared" si="2"/>
        <v>Beijing_1</v>
      </c>
      <c r="G6124" s="53">
        <f t="shared" si="3"/>
        <v>0.8231992658</v>
      </c>
    </row>
    <row r="6125">
      <c r="A6125" s="61">
        <v>1.512317929E9</v>
      </c>
      <c r="B6125" s="61">
        <v>1.0</v>
      </c>
      <c r="C6125" s="61">
        <v>424.0</v>
      </c>
      <c r="D6125" s="57" t="s">
        <v>377</v>
      </c>
      <c r="E6125" s="62" t="str">
        <f t="shared" si="1"/>
        <v>Out of test</v>
      </c>
      <c r="F6125" s="53" t="str">
        <f t="shared" si="2"/>
        <v>Beijing_1</v>
      </c>
      <c r="G6125" s="53">
        <f t="shared" si="3"/>
        <v>0.1769653808</v>
      </c>
    </row>
    <row r="6126">
      <c r="A6126" s="61">
        <v>1.516722469E9</v>
      </c>
      <c r="B6126" s="61">
        <v>1.0</v>
      </c>
      <c r="C6126" s="61">
        <v>1315.0</v>
      </c>
      <c r="D6126" s="57" t="s">
        <v>377</v>
      </c>
      <c r="E6126" s="62" t="str">
        <f t="shared" si="1"/>
        <v>Out of test</v>
      </c>
      <c r="F6126" s="53" t="str">
        <f t="shared" si="2"/>
        <v>Beijing_1</v>
      </c>
      <c r="G6126" s="53">
        <f t="shared" si="3"/>
        <v>0.16797728</v>
      </c>
    </row>
    <row r="6127">
      <c r="A6127" s="61">
        <v>1.518510257E9</v>
      </c>
      <c r="B6127" s="61">
        <v>1.0</v>
      </c>
      <c r="C6127" s="61">
        <v>656.0</v>
      </c>
      <c r="D6127" s="57" t="s">
        <v>377</v>
      </c>
      <c r="E6127" s="62" t="str">
        <f t="shared" si="1"/>
        <v>Out of test</v>
      </c>
      <c r="F6127" s="53" t="str">
        <f t="shared" si="2"/>
        <v>Beijing_1</v>
      </c>
      <c r="G6127" s="53">
        <f t="shared" si="3"/>
        <v>0.802282332</v>
      </c>
    </row>
    <row r="6128">
      <c r="A6128" s="61">
        <v>1.516788616E9</v>
      </c>
      <c r="B6128" s="61">
        <v>1.0</v>
      </c>
      <c r="C6128" s="61">
        <v>192.0</v>
      </c>
      <c r="D6128" s="57" t="s">
        <v>377</v>
      </c>
      <c r="E6128" s="62" t="str">
        <f t="shared" si="1"/>
        <v>Out of test</v>
      </c>
      <c r="F6128" s="53" t="str">
        <f t="shared" si="2"/>
        <v>Beijing_1</v>
      </c>
      <c r="G6128" s="53">
        <f t="shared" si="3"/>
        <v>0.3811665404</v>
      </c>
    </row>
    <row r="6129">
      <c r="A6129" s="61">
        <v>1.514397209E9</v>
      </c>
      <c r="B6129" s="61">
        <v>1.0</v>
      </c>
      <c r="C6129" s="61">
        <v>900.0</v>
      </c>
      <c r="D6129" s="57" t="s">
        <v>377</v>
      </c>
      <c r="E6129" s="62" t="str">
        <f t="shared" si="1"/>
        <v>Out of test</v>
      </c>
      <c r="F6129" s="53" t="str">
        <f t="shared" si="2"/>
        <v>Beijing_1</v>
      </c>
      <c r="G6129" s="53">
        <f t="shared" si="3"/>
        <v>0.1833011131</v>
      </c>
    </row>
    <row r="6130">
      <c r="A6130" s="61">
        <v>1.518796263E9</v>
      </c>
      <c r="B6130" s="61">
        <v>1.0</v>
      </c>
      <c r="C6130" s="61">
        <v>262.0</v>
      </c>
      <c r="D6130" s="57" t="s">
        <v>377</v>
      </c>
      <c r="E6130" s="62" t="str">
        <f t="shared" si="1"/>
        <v>Out of test</v>
      </c>
      <c r="F6130" s="53" t="str">
        <f t="shared" si="2"/>
        <v>Beijing_1</v>
      </c>
      <c r="G6130" s="53">
        <f t="shared" si="3"/>
        <v>0.4434861206</v>
      </c>
    </row>
    <row r="6131">
      <c r="A6131" s="61">
        <v>1.512713254E9</v>
      </c>
      <c r="B6131" s="61">
        <v>1.0</v>
      </c>
      <c r="C6131" s="61">
        <v>3533.0</v>
      </c>
      <c r="D6131" s="57" t="s">
        <v>377</v>
      </c>
      <c r="E6131" s="62" t="str">
        <f t="shared" si="1"/>
        <v>Out of test</v>
      </c>
      <c r="F6131" s="53" t="str">
        <f t="shared" si="2"/>
        <v>Beijing_1</v>
      </c>
      <c r="G6131" s="53">
        <f t="shared" si="3"/>
        <v>0.04360138777</v>
      </c>
    </row>
    <row r="6132">
      <c r="A6132" s="61">
        <v>1.517087303E9</v>
      </c>
      <c r="B6132" s="61">
        <v>1.0</v>
      </c>
      <c r="C6132" s="61">
        <v>396.0</v>
      </c>
      <c r="D6132" s="57" t="s">
        <v>377</v>
      </c>
      <c r="E6132" s="62" t="str">
        <f t="shared" si="1"/>
        <v>Out of test</v>
      </c>
      <c r="F6132" s="53" t="str">
        <f t="shared" si="2"/>
        <v>Beijing_1</v>
      </c>
      <c r="G6132" s="53">
        <f t="shared" si="3"/>
        <v>0.4657587648</v>
      </c>
    </row>
    <row r="6133">
      <c r="A6133" s="61">
        <v>1.514994335E9</v>
      </c>
      <c r="B6133" s="61">
        <v>1.0</v>
      </c>
      <c r="C6133" s="61">
        <v>961.0</v>
      </c>
      <c r="D6133" s="57" t="s">
        <v>377</v>
      </c>
      <c r="E6133" s="62" t="str">
        <f t="shared" si="1"/>
        <v>Out of test</v>
      </c>
      <c r="F6133" s="53" t="str">
        <f t="shared" si="2"/>
        <v>Beijing_1</v>
      </c>
      <c r="G6133" s="53">
        <f t="shared" si="3"/>
        <v>0.4100545724</v>
      </c>
    </row>
    <row r="6134">
      <c r="A6134" s="61">
        <v>1.516906884E9</v>
      </c>
      <c r="B6134" s="61">
        <v>1.0</v>
      </c>
      <c r="C6134" s="61">
        <v>129.0</v>
      </c>
      <c r="D6134" s="57" t="s">
        <v>377</v>
      </c>
      <c r="E6134" s="62" t="str">
        <f t="shared" si="1"/>
        <v>Out of test</v>
      </c>
      <c r="F6134" s="53" t="str">
        <f t="shared" si="2"/>
        <v>Beijing_1</v>
      </c>
      <c r="G6134" s="53">
        <f t="shared" si="3"/>
        <v>0.6065137449</v>
      </c>
    </row>
    <row r="6135">
      <c r="A6135" s="61">
        <v>1.512364247E9</v>
      </c>
      <c r="B6135" s="61">
        <v>1.0</v>
      </c>
      <c r="C6135" s="61">
        <v>602.0</v>
      </c>
      <c r="D6135" s="57" t="s">
        <v>377</v>
      </c>
      <c r="E6135" s="62" t="str">
        <f t="shared" si="1"/>
        <v>Out of test</v>
      </c>
      <c r="F6135" s="53" t="str">
        <f t="shared" si="2"/>
        <v>Beijing_1</v>
      </c>
      <c r="G6135" s="53">
        <f t="shared" si="3"/>
        <v>0.5380887355</v>
      </c>
    </row>
    <row r="6136">
      <c r="A6136" s="61">
        <v>1.511790059E9</v>
      </c>
      <c r="B6136" s="61">
        <v>1.0</v>
      </c>
      <c r="C6136" s="61">
        <v>1336.0</v>
      </c>
      <c r="D6136" s="57" t="s">
        <v>377</v>
      </c>
      <c r="E6136" s="62" t="str">
        <f t="shared" si="1"/>
        <v>Out of test</v>
      </c>
      <c r="F6136" s="53" t="str">
        <f t="shared" si="2"/>
        <v>Beijing_1</v>
      </c>
      <c r="G6136" s="53">
        <f t="shared" si="3"/>
        <v>0.8386897398</v>
      </c>
    </row>
    <row r="6137">
      <c r="A6137" s="61">
        <v>1.518257969E9</v>
      </c>
      <c r="B6137" s="61">
        <v>1.0</v>
      </c>
      <c r="C6137" s="61">
        <v>872.0</v>
      </c>
      <c r="D6137" s="57" t="s">
        <v>377</v>
      </c>
      <c r="E6137" s="62" t="str">
        <f t="shared" si="1"/>
        <v>Out of test</v>
      </c>
      <c r="F6137" s="53" t="str">
        <f t="shared" si="2"/>
        <v>Beijing_1</v>
      </c>
      <c r="G6137" s="53">
        <f t="shared" si="3"/>
        <v>0.4073854244</v>
      </c>
    </row>
    <row r="6138">
      <c r="A6138" s="61">
        <v>1.516196859E9</v>
      </c>
      <c r="B6138" s="61">
        <v>1.0</v>
      </c>
      <c r="C6138" s="61">
        <v>703.0</v>
      </c>
      <c r="D6138" s="57" t="s">
        <v>377</v>
      </c>
      <c r="E6138" s="62" t="str">
        <f t="shared" si="1"/>
        <v>Out of test</v>
      </c>
      <c r="F6138" s="53" t="str">
        <f t="shared" si="2"/>
        <v>Beijing_1</v>
      </c>
      <c r="G6138" s="53">
        <f t="shared" si="3"/>
        <v>0.3857915985</v>
      </c>
    </row>
    <row r="6139">
      <c r="A6139" s="61">
        <v>1.518204909E9</v>
      </c>
      <c r="B6139" s="61">
        <v>1.0</v>
      </c>
      <c r="C6139" s="61">
        <v>2424.0</v>
      </c>
      <c r="D6139" s="57" t="s">
        <v>377</v>
      </c>
      <c r="E6139" s="62" t="str">
        <f t="shared" si="1"/>
        <v>Out of test</v>
      </c>
      <c r="F6139" s="53" t="str">
        <f t="shared" si="2"/>
        <v>Beijing_1</v>
      </c>
      <c r="G6139" s="53">
        <f t="shared" si="3"/>
        <v>0.5307423979</v>
      </c>
    </row>
    <row r="6140">
      <c r="A6140" s="61">
        <v>1.511291436E9</v>
      </c>
      <c r="B6140" s="61">
        <v>1.0</v>
      </c>
      <c r="C6140" s="61">
        <v>964.0</v>
      </c>
      <c r="D6140" s="57" t="s">
        <v>377</v>
      </c>
      <c r="E6140" s="62" t="str">
        <f t="shared" si="1"/>
        <v>Out of test</v>
      </c>
      <c r="F6140" s="53" t="str">
        <f t="shared" si="2"/>
        <v>Beijing_1</v>
      </c>
      <c r="G6140" s="53">
        <f t="shared" si="3"/>
        <v>0.7141273517</v>
      </c>
    </row>
    <row r="6141">
      <c r="A6141" s="61">
        <v>1.519008187E9</v>
      </c>
      <c r="B6141" s="61">
        <v>1.0</v>
      </c>
      <c r="C6141" s="61">
        <v>1808.0</v>
      </c>
      <c r="D6141" s="57" t="s">
        <v>377</v>
      </c>
      <c r="E6141" s="62" t="str">
        <f t="shared" si="1"/>
        <v>Out of test</v>
      </c>
      <c r="F6141" s="53" t="str">
        <f t="shared" si="2"/>
        <v>Beijing_1</v>
      </c>
      <c r="G6141" s="53">
        <f t="shared" si="3"/>
        <v>0.4356768415</v>
      </c>
    </row>
    <row r="6142">
      <c r="A6142" s="61">
        <v>1.518549769E9</v>
      </c>
      <c r="B6142" s="61">
        <v>1.0</v>
      </c>
      <c r="C6142" s="61">
        <v>241.0</v>
      </c>
      <c r="D6142" s="57" t="s">
        <v>377</v>
      </c>
      <c r="E6142" s="62" t="str">
        <f t="shared" si="1"/>
        <v>Out of test</v>
      </c>
      <c r="F6142" s="53" t="str">
        <f t="shared" si="2"/>
        <v>Beijing_1</v>
      </c>
      <c r="G6142" s="53">
        <f t="shared" si="3"/>
        <v>0.8473182655</v>
      </c>
    </row>
    <row r="6143">
      <c r="A6143" s="61">
        <v>1.515314249E9</v>
      </c>
      <c r="B6143" s="61">
        <v>1.0</v>
      </c>
      <c r="C6143" s="61">
        <v>989.0</v>
      </c>
      <c r="D6143" s="57" t="s">
        <v>377</v>
      </c>
      <c r="E6143" s="62" t="str">
        <f t="shared" si="1"/>
        <v>Out of test</v>
      </c>
      <c r="F6143" s="53" t="str">
        <f t="shared" si="2"/>
        <v>Beijing_1</v>
      </c>
      <c r="G6143" s="53">
        <f t="shared" si="3"/>
        <v>0.2222470798</v>
      </c>
    </row>
    <row r="6144">
      <c r="A6144" s="61">
        <v>1.511931626E9</v>
      </c>
      <c r="B6144" s="61">
        <v>1.0</v>
      </c>
      <c r="C6144" s="61">
        <v>77.0</v>
      </c>
      <c r="D6144" s="57" t="s">
        <v>377</v>
      </c>
      <c r="E6144" s="62" t="str">
        <f t="shared" si="1"/>
        <v>Out of test</v>
      </c>
      <c r="F6144" s="53" t="str">
        <f t="shared" si="2"/>
        <v>Beijing_1</v>
      </c>
      <c r="G6144" s="53">
        <f t="shared" si="3"/>
        <v>0.7717043516</v>
      </c>
    </row>
    <row r="6145">
      <c r="A6145" s="61">
        <v>1.514894309E9</v>
      </c>
      <c r="B6145" s="61">
        <v>1.0</v>
      </c>
      <c r="C6145" s="61">
        <v>2399.0</v>
      </c>
      <c r="D6145" s="57" t="s">
        <v>377</v>
      </c>
      <c r="E6145" s="62" t="str">
        <f t="shared" si="1"/>
        <v>Out of test</v>
      </c>
      <c r="F6145" s="53" t="str">
        <f t="shared" si="2"/>
        <v>Beijing_1</v>
      </c>
      <c r="G6145" s="53">
        <f t="shared" si="3"/>
        <v>0.07641990603</v>
      </c>
    </row>
    <row r="6146">
      <c r="A6146" s="61">
        <v>1.519608248E9</v>
      </c>
      <c r="B6146" s="61">
        <v>1.0</v>
      </c>
      <c r="C6146" s="61">
        <v>1427.0</v>
      </c>
      <c r="D6146" s="57" t="s">
        <v>377</v>
      </c>
      <c r="E6146" s="62" t="str">
        <f t="shared" si="1"/>
        <v>Out of test</v>
      </c>
      <c r="F6146" s="53" t="str">
        <f t="shared" si="2"/>
        <v>Beijing_1</v>
      </c>
      <c r="G6146" s="53">
        <f t="shared" si="3"/>
        <v>0.8392573455</v>
      </c>
    </row>
    <row r="6147">
      <c r="A6147" s="61">
        <v>1.511444898E9</v>
      </c>
      <c r="B6147" s="61">
        <v>1.0</v>
      </c>
      <c r="C6147" s="61">
        <v>1829.0</v>
      </c>
      <c r="D6147" s="57" t="s">
        <v>377</v>
      </c>
      <c r="E6147" s="62" t="str">
        <f t="shared" si="1"/>
        <v>Out of test</v>
      </c>
      <c r="F6147" s="53" t="str">
        <f t="shared" si="2"/>
        <v>Beijing_1</v>
      </c>
      <c r="G6147" s="53">
        <f t="shared" si="3"/>
        <v>0.3591129526</v>
      </c>
    </row>
    <row r="6148">
      <c r="A6148" s="61">
        <v>1.513351628E9</v>
      </c>
      <c r="B6148" s="61">
        <v>1.0</v>
      </c>
      <c r="C6148" s="61">
        <v>2017.0</v>
      </c>
      <c r="D6148" s="57" t="s">
        <v>377</v>
      </c>
      <c r="E6148" s="62" t="str">
        <f t="shared" si="1"/>
        <v>Out of test</v>
      </c>
      <c r="F6148" s="53" t="str">
        <f t="shared" si="2"/>
        <v>Beijing_1</v>
      </c>
      <c r="G6148" s="53">
        <f t="shared" si="3"/>
        <v>0.31398099</v>
      </c>
    </row>
    <row r="6149">
      <c r="A6149" s="61">
        <v>1.512924056E9</v>
      </c>
      <c r="B6149" s="61">
        <v>1.0</v>
      </c>
      <c r="C6149" s="61">
        <v>1403.0</v>
      </c>
      <c r="D6149" s="57" t="s">
        <v>377</v>
      </c>
      <c r="E6149" s="62" t="str">
        <f t="shared" si="1"/>
        <v>Out of test</v>
      </c>
      <c r="F6149" s="53" t="str">
        <f t="shared" si="2"/>
        <v>Beijing_1</v>
      </c>
      <c r="G6149" s="53">
        <f t="shared" si="3"/>
        <v>0.8079316652</v>
      </c>
    </row>
    <row r="6150">
      <c r="A6150" s="61">
        <v>1.514485605E9</v>
      </c>
      <c r="B6150" s="61">
        <v>1.0</v>
      </c>
      <c r="C6150" s="61">
        <v>404.0</v>
      </c>
      <c r="D6150" s="57" t="s">
        <v>377</v>
      </c>
      <c r="E6150" s="62" t="str">
        <f t="shared" si="1"/>
        <v>Out of test</v>
      </c>
      <c r="F6150" s="53" t="str">
        <f t="shared" si="2"/>
        <v>Beijing_1</v>
      </c>
      <c r="G6150" s="53">
        <f t="shared" si="3"/>
        <v>0.7174719874</v>
      </c>
    </row>
    <row r="6151">
      <c r="A6151" s="61">
        <v>1.512854606E9</v>
      </c>
      <c r="B6151" s="61">
        <v>1.0</v>
      </c>
      <c r="C6151" s="61">
        <v>2036.0</v>
      </c>
      <c r="D6151" s="57" t="s">
        <v>377</v>
      </c>
      <c r="E6151" s="62" t="str">
        <f t="shared" si="1"/>
        <v>Out of test</v>
      </c>
      <c r="F6151" s="53" t="str">
        <f t="shared" si="2"/>
        <v>Beijing_1</v>
      </c>
      <c r="G6151" s="53">
        <f t="shared" si="3"/>
        <v>0.720852931</v>
      </c>
    </row>
    <row r="6152">
      <c r="A6152" s="61">
        <v>1.518368359E9</v>
      </c>
      <c r="B6152" s="61">
        <v>1.0</v>
      </c>
      <c r="C6152" s="61">
        <v>1131.0</v>
      </c>
      <c r="D6152" s="57" t="s">
        <v>377</v>
      </c>
      <c r="E6152" s="62" t="str">
        <f t="shared" si="1"/>
        <v>Out of test</v>
      </c>
      <c r="F6152" s="53" t="str">
        <f t="shared" si="2"/>
        <v>Beijing_1</v>
      </c>
      <c r="G6152" s="53">
        <f t="shared" si="3"/>
        <v>0.03140312698</v>
      </c>
    </row>
    <row r="6153">
      <c r="A6153" s="61">
        <v>1.511255275E9</v>
      </c>
      <c r="B6153" s="61">
        <v>1.0</v>
      </c>
      <c r="C6153" s="61">
        <v>3310.0</v>
      </c>
      <c r="D6153" s="57" t="s">
        <v>377</v>
      </c>
      <c r="E6153" s="62" t="str">
        <f t="shared" si="1"/>
        <v>Out of test</v>
      </c>
      <c r="F6153" s="53" t="str">
        <f t="shared" si="2"/>
        <v>Beijing_1</v>
      </c>
      <c r="G6153" s="53">
        <f t="shared" si="3"/>
        <v>0.5560684227</v>
      </c>
    </row>
    <row r="6154">
      <c r="A6154" s="61">
        <v>1.513417725E9</v>
      </c>
      <c r="B6154" s="61">
        <v>1.0</v>
      </c>
      <c r="C6154" s="61">
        <v>185.0</v>
      </c>
      <c r="D6154" s="57" t="s">
        <v>377</v>
      </c>
      <c r="E6154" s="62" t="str">
        <f t="shared" si="1"/>
        <v>Out of test</v>
      </c>
      <c r="F6154" s="53" t="str">
        <f t="shared" si="2"/>
        <v>Beijing_1</v>
      </c>
      <c r="G6154" s="53">
        <f t="shared" si="3"/>
        <v>0.4343683897</v>
      </c>
    </row>
    <row r="6155">
      <c r="A6155" s="61">
        <v>1.515081768E9</v>
      </c>
      <c r="B6155" s="61">
        <v>1.0</v>
      </c>
      <c r="C6155" s="61">
        <v>3443.0</v>
      </c>
      <c r="D6155" s="57" t="s">
        <v>377</v>
      </c>
      <c r="E6155" s="62" t="str">
        <f t="shared" si="1"/>
        <v>Out of test</v>
      </c>
      <c r="F6155" s="53" t="str">
        <f t="shared" si="2"/>
        <v>Beijing_1</v>
      </c>
      <c r="G6155" s="53">
        <f t="shared" si="3"/>
        <v>0.8253959524</v>
      </c>
    </row>
    <row r="6156">
      <c r="A6156" s="61">
        <v>1.516675463E9</v>
      </c>
      <c r="B6156" s="61">
        <v>1.0</v>
      </c>
      <c r="C6156" s="61">
        <v>2967.0</v>
      </c>
      <c r="D6156" s="57" t="s">
        <v>377</v>
      </c>
      <c r="E6156" s="62" t="str">
        <f t="shared" si="1"/>
        <v>Out of test</v>
      </c>
      <c r="F6156" s="53" t="str">
        <f t="shared" si="2"/>
        <v>Beijing_1</v>
      </c>
      <c r="G6156" s="53">
        <f t="shared" si="3"/>
        <v>0.3661191285</v>
      </c>
    </row>
    <row r="6157">
      <c r="A6157" s="61">
        <v>1.513709099E9</v>
      </c>
      <c r="B6157" s="61">
        <v>1.0</v>
      </c>
      <c r="C6157" s="61">
        <v>1617.0</v>
      </c>
      <c r="D6157" s="57" t="s">
        <v>377</v>
      </c>
      <c r="E6157" s="62" t="str">
        <f t="shared" si="1"/>
        <v>Out of test</v>
      </c>
      <c r="F6157" s="53" t="str">
        <f t="shared" si="2"/>
        <v>Beijing_1</v>
      </c>
      <c r="G6157" s="53">
        <f t="shared" si="3"/>
        <v>0.203730031</v>
      </c>
    </row>
    <row r="6158">
      <c r="A6158" s="61">
        <v>1.517491234E9</v>
      </c>
      <c r="B6158" s="61">
        <v>1.0</v>
      </c>
      <c r="C6158" s="61">
        <v>932.0</v>
      </c>
      <c r="D6158" s="57" t="s">
        <v>377</v>
      </c>
      <c r="E6158" s="62" t="str">
        <f t="shared" si="1"/>
        <v>Out of test</v>
      </c>
      <c r="F6158" s="53" t="str">
        <f t="shared" si="2"/>
        <v>Beijing_1</v>
      </c>
      <c r="G6158" s="53">
        <f t="shared" si="3"/>
        <v>0.805165622</v>
      </c>
    </row>
    <row r="6159">
      <c r="A6159" s="61">
        <v>1.519703288E9</v>
      </c>
      <c r="B6159" s="61">
        <v>1.0</v>
      </c>
      <c r="C6159" s="61">
        <v>1262.0</v>
      </c>
      <c r="D6159" s="57" t="s">
        <v>377</v>
      </c>
      <c r="E6159" s="62" t="str">
        <f t="shared" si="1"/>
        <v>Out of test</v>
      </c>
      <c r="F6159" s="53" t="str">
        <f t="shared" si="2"/>
        <v>Beijing_1</v>
      </c>
      <c r="G6159" s="53">
        <f t="shared" si="3"/>
        <v>0.4756914716</v>
      </c>
    </row>
    <row r="6160">
      <c r="A6160" s="61">
        <v>1.514657909E9</v>
      </c>
      <c r="B6160" s="61">
        <v>1.0</v>
      </c>
      <c r="C6160" s="61">
        <v>10.0</v>
      </c>
      <c r="D6160" s="57" t="s">
        <v>377</v>
      </c>
      <c r="E6160" s="62" t="str">
        <f t="shared" si="1"/>
        <v>Out of test</v>
      </c>
      <c r="F6160" s="53" t="str">
        <f t="shared" si="2"/>
        <v>Beijing_1</v>
      </c>
      <c r="G6160" s="53">
        <f t="shared" si="3"/>
        <v>0.6505893598</v>
      </c>
    </row>
    <row r="6161">
      <c r="A6161" s="61">
        <v>1.518651184E9</v>
      </c>
      <c r="B6161" s="61">
        <v>1.0</v>
      </c>
      <c r="C6161" s="61">
        <v>377.0</v>
      </c>
      <c r="D6161" s="57" t="s">
        <v>377</v>
      </c>
      <c r="E6161" s="62" t="str">
        <f t="shared" si="1"/>
        <v>Out of test</v>
      </c>
      <c r="F6161" s="53" t="str">
        <f t="shared" si="2"/>
        <v>Beijing_1</v>
      </c>
      <c r="G6161" s="53">
        <f t="shared" si="3"/>
        <v>0.9228327978</v>
      </c>
    </row>
    <row r="6162">
      <c r="A6162" s="61">
        <v>1.517509089E9</v>
      </c>
      <c r="B6162" s="61">
        <v>1.0</v>
      </c>
      <c r="C6162" s="61">
        <v>21.0</v>
      </c>
      <c r="D6162" s="57" t="s">
        <v>377</v>
      </c>
      <c r="E6162" s="62" t="str">
        <f t="shared" si="1"/>
        <v>Out of test</v>
      </c>
      <c r="F6162" s="53" t="str">
        <f t="shared" si="2"/>
        <v>Beijing_1</v>
      </c>
      <c r="G6162" s="53">
        <f t="shared" si="3"/>
        <v>0.6534046078</v>
      </c>
    </row>
    <row r="6163">
      <c r="A6163" s="61">
        <v>1.513194237E9</v>
      </c>
      <c r="B6163" s="61">
        <v>1.0</v>
      </c>
      <c r="C6163" s="61">
        <v>2859.0</v>
      </c>
      <c r="D6163" s="57" t="s">
        <v>377</v>
      </c>
      <c r="E6163" s="62" t="str">
        <f t="shared" si="1"/>
        <v>Out of test</v>
      </c>
      <c r="F6163" s="53" t="str">
        <f t="shared" si="2"/>
        <v>Beijing_1</v>
      </c>
      <c r="G6163" s="53">
        <f t="shared" si="3"/>
        <v>0.4784685145</v>
      </c>
    </row>
    <row r="6164">
      <c r="A6164" s="61">
        <v>1.517052148E9</v>
      </c>
      <c r="B6164" s="61">
        <v>1.0</v>
      </c>
      <c r="C6164" s="61">
        <v>1053.0</v>
      </c>
      <c r="D6164" s="57" t="s">
        <v>377</v>
      </c>
      <c r="E6164" s="62" t="str">
        <f t="shared" si="1"/>
        <v>Out of test</v>
      </c>
      <c r="F6164" s="53" t="str">
        <f t="shared" si="2"/>
        <v>Beijing_1</v>
      </c>
      <c r="G6164" s="53">
        <f t="shared" si="3"/>
        <v>0.03774263819</v>
      </c>
    </row>
    <row r="6165">
      <c r="A6165" s="61">
        <v>1.514194677E9</v>
      </c>
      <c r="B6165" s="61">
        <v>1.0</v>
      </c>
      <c r="C6165" s="61">
        <v>1999.0</v>
      </c>
      <c r="D6165" s="57" t="s">
        <v>377</v>
      </c>
      <c r="E6165" s="62" t="str">
        <f t="shared" si="1"/>
        <v>Out of test</v>
      </c>
      <c r="F6165" s="53" t="str">
        <f t="shared" si="2"/>
        <v>Beijing_1</v>
      </c>
      <c r="G6165" s="53">
        <f t="shared" si="3"/>
        <v>0.9785621801</v>
      </c>
    </row>
    <row r="6166">
      <c r="A6166" s="61">
        <v>1.512250738E9</v>
      </c>
      <c r="B6166" s="61">
        <v>1.0</v>
      </c>
      <c r="C6166" s="61">
        <v>1549.0</v>
      </c>
      <c r="D6166" s="57" t="s">
        <v>377</v>
      </c>
      <c r="E6166" s="62" t="str">
        <f t="shared" si="1"/>
        <v>Out of test</v>
      </c>
      <c r="F6166" s="53" t="str">
        <f t="shared" si="2"/>
        <v>Beijing_1</v>
      </c>
      <c r="G6166" s="53">
        <f t="shared" si="3"/>
        <v>0.5814540617</v>
      </c>
    </row>
    <row r="6167">
      <c r="A6167" s="61">
        <v>1.516670368E9</v>
      </c>
      <c r="B6167" s="61">
        <v>1.0</v>
      </c>
      <c r="C6167" s="61">
        <v>207.0</v>
      </c>
      <c r="D6167" s="57" t="s">
        <v>377</v>
      </c>
      <c r="E6167" s="62" t="str">
        <f t="shared" si="1"/>
        <v>Out of test</v>
      </c>
      <c r="F6167" s="53" t="str">
        <f t="shared" si="2"/>
        <v>Beijing_1</v>
      </c>
      <c r="G6167" s="53">
        <f t="shared" si="3"/>
        <v>0.9803698989</v>
      </c>
    </row>
    <row r="6168">
      <c r="A6168" s="61">
        <v>1.512363709E9</v>
      </c>
      <c r="B6168" s="61">
        <v>1.0</v>
      </c>
      <c r="C6168" s="61">
        <v>946.0</v>
      </c>
      <c r="D6168" s="57" t="s">
        <v>377</v>
      </c>
      <c r="E6168" s="62" t="str">
        <f t="shared" si="1"/>
        <v>Out of test</v>
      </c>
      <c r="F6168" s="53" t="str">
        <f t="shared" si="2"/>
        <v>Beijing_1</v>
      </c>
      <c r="G6168" s="53">
        <f t="shared" si="3"/>
        <v>0.7365038716</v>
      </c>
    </row>
    <row r="6169">
      <c r="A6169" s="61">
        <v>1.513457267E9</v>
      </c>
      <c r="B6169" s="61">
        <v>1.0</v>
      </c>
      <c r="C6169" s="61">
        <v>3425.0</v>
      </c>
      <c r="D6169" s="57" t="s">
        <v>377</v>
      </c>
      <c r="E6169" s="62" t="str">
        <f t="shared" si="1"/>
        <v>Out of test</v>
      </c>
      <c r="F6169" s="53" t="str">
        <f t="shared" si="2"/>
        <v>Beijing_1</v>
      </c>
      <c r="G6169" s="53">
        <f t="shared" si="3"/>
        <v>0.3480983281</v>
      </c>
    </row>
    <row r="6170">
      <c r="A6170" s="61">
        <v>1.517134665E9</v>
      </c>
      <c r="B6170" s="61">
        <v>1.0</v>
      </c>
      <c r="C6170" s="61">
        <v>1859.0</v>
      </c>
      <c r="D6170" s="57" t="s">
        <v>377</v>
      </c>
      <c r="E6170" s="62" t="str">
        <f t="shared" si="1"/>
        <v>Out of test</v>
      </c>
      <c r="F6170" s="53" t="str">
        <f t="shared" si="2"/>
        <v>Beijing_1</v>
      </c>
      <c r="G6170" s="53">
        <f t="shared" si="3"/>
        <v>0.3119671672</v>
      </c>
    </row>
    <row r="6171">
      <c r="A6171" s="61">
        <v>1.518190235E9</v>
      </c>
      <c r="B6171" s="61">
        <v>1.0</v>
      </c>
      <c r="C6171" s="61">
        <v>3560.0</v>
      </c>
      <c r="D6171" s="57" t="s">
        <v>377</v>
      </c>
      <c r="E6171" s="62" t="str">
        <f t="shared" si="1"/>
        <v>Out of test</v>
      </c>
      <c r="F6171" s="53" t="str">
        <f t="shared" si="2"/>
        <v>Beijing_1</v>
      </c>
      <c r="G6171" s="53">
        <f t="shared" si="3"/>
        <v>0.3871908651</v>
      </c>
    </row>
    <row r="6172">
      <c r="A6172" s="61">
        <v>1.516606178E9</v>
      </c>
      <c r="B6172" s="61">
        <v>1.0</v>
      </c>
      <c r="C6172" s="61">
        <v>1067.0</v>
      </c>
      <c r="D6172" s="57" t="s">
        <v>377</v>
      </c>
      <c r="E6172" s="62" t="str">
        <f t="shared" si="1"/>
        <v>Out of test</v>
      </c>
      <c r="F6172" s="53" t="str">
        <f t="shared" si="2"/>
        <v>Beijing_1</v>
      </c>
      <c r="G6172" s="53">
        <f t="shared" si="3"/>
        <v>0.2198377783</v>
      </c>
    </row>
    <row r="6173">
      <c r="A6173" s="61">
        <v>1.514862736E9</v>
      </c>
      <c r="B6173" s="61">
        <v>1.0</v>
      </c>
      <c r="C6173" s="61">
        <v>3540.0</v>
      </c>
      <c r="D6173" s="57" t="s">
        <v>377</v>
      </c>
      <c r="E6173" s="62" t="str">
        <f t="shared" si="1"/>
        <v>Out of test</v>
      </c>
      <c r="F6173" s="53" t="str">
        <f t="shared" si="2"/>
        <v>Beijing_1</v>
      </c>
      <c r="G6173" s="53">
        <f t="shared" si="3"/>
        <v>0.09464139252</v>
      </c>
    </row>
    <row r="6174">
      <c r="A6174" s="61">
        <v>1.519775453E9</v>
      </c>
      <c r="B6174" s="61">
        <v>1.0</v>
      </c>
      <c r="C6174" s="61">
        <v>2112.0</v>
      </c>
      <c r="D6174" s="57" t="s">
        <v>377</v>
      </c>
      <c r="E6174" s="62" t="str">
        <f t="shared" si="1"/>
        <v>Out of test</v>
      </c>
      <c r="F6174" s="53" t="str">
        <f t="shared" si="2"/>
        <v>Beijing_1</v>
      </c>
      <c r="G6174" s="53">
        <f t="shared" si="3"/>
        <v>0.902687291</v>
      </c>
    </row>
    <row r="6175">
      <c r="A6175" s="61">
        <v>1.511472503E9</v>
      </c>
      <c r="B6175" s="61">
        <v>1.0</v>
      </c>
      <c r="C6175" s="61">
        <v>3085.0</v>
      </c>
      <c r="D6175" s="57" t="s">
        <v>377</v>
      </c>
      <c r="E6175" s="62" t="str">
        <f t="shared" si="1"/>
        <v>Out of test</v>
      </c>
      <c r="F6175" s="53" t="str">
        <f t="shared" si="2"/>
        <v>Beijing_1</v>
      </c>
      <c r="G6175" s="53">
        <f t="shared" si="3"/>
        <v>0.7587081484</v>
      </c>
    </row>
    <row r="6176">
      <c r="A6176" s="61">
        <v>1.517370785E9</v>
      </c>
      <c r="B6176" s="61">
        <v>1.0</v>
      </c>
      <c r="C6176" s="61">
        <v>673.0</v>
      </c>
      <c r="D6176" s="57" t="s">
        <v>377</v>
      </c>
      <c r="E6176" s="62" t="str">
        <f t="shared" si="1"/>
        <v>Out of test</v>
      </c>
      <c r="F6176" s="53" t="str">
        <f t="shared" si="2"/>
        <v>Beijing_1</v>
      </c>
      <c r="G6176" s="53">
        <f t="shared" si="3"/>
        <v>0.8820237465</v>
      </c>
    </row>
    <row r="6177">
      <c r="A6177" s="61">
        <v>1.516172195E9</v>
      </c>
      <c r="B6177" s="61">
        <v>1.0</v>
      </c>
      <c r="C6177" s="61">
        <v>1608.0</v>
      </c>
      <c r="D6177" s="57" t="s">
        <v>377</v>
      </c>
      <c r="E6177" s="62" t="str">
        <f t="shared" si="1"/>
        <v>Out of test</v>
      </c>
      <c r="F6177" s="53" t="str">
        <f t="shared" si="2"/>
        <v>Beijing_1</v>
      </c>
      <c r="G6177" s="53">
        <f t="shared" si="3"/>
        <v>0.9424455702</v>
      </c>
    </row>
    <row r="6178">
      <c r="A6178" s="61">
        <v>1.513156458E9</v>
      </c>
      <c r="B6178" s="61">
        <v>1.0</v>
      </c>
      <c r="C6178" s="61">
        <v>427.0</v>
      </c>
      <c r="D6178" s="57" t="s">
        <v>377</v>
      </c>
      <c r="E6178" s="62" t="str">
        <f t="shared" si="1"/>
        <v>Out of test</v>
      </c>
      <c r="F6178" s="53" t="str">
        <f t="shared" si="2"/>
        <v>Beijing_1</v>
      </c>
      <c r="G6178" s="53">
        <f t="shared" si="3"/>
        <v>0.6496968567</v>
      </c>
    </row>
    <row r="6179">
      <c r="A6179" s="61">
        <v>1.516619465E9</v>
      </c>
      <c r="B6179" s="61">
        <v>1.0</v>
      </c>
      <c r="C6179" s="61">
        <v>1459.0</v>
      </c>
      <c r="D6179" s="57" t="s">
        <v>377</v>
      </c>
      <c r="E6179" s="62" t="str">
        <f t="shared" si="1"/>
        <v>Out of test</v>
      </c>
      <c r="F6179" s="53" t="str">
        <f t="shared" si="2"/>
        <v>Beijing_1</v>
      </c>
      <c r="G6179" s="53">
        <f t="shared" si="3"/>
        <v>0.9045942334</v>
      </c>
    </row>
    <row r="6180">
      <c r="A6180" s="61">
        <v>1.511471816E9</v>
      </c>
      <c r="B6180" s="61">
        <v>1.0</v>
      </c>
      <c r="C6180" s="61">
        <v>2610.0</v>
      </c>
      <c r="D6180" s="57" t="s">
        <v>377</v>
      </c>
      <c r="E6180" s="62" t="str">
        <f t="shared" si="1"/>
        <v>Out of test</v>
      </c>
      <c r="F6180" s="53" t="str">
        <f t="shared" si="2"/>
        <v>Beijing_1</v>
      </c>
      <c r="G6180" s="53">
        <f t="shared" si="3"/>
        <v>0.08769726742</v>
      </c>
    </row>
    <row r="6181">
      <c r="A6181" s="61">
        <v>1.516386614E9</v>
      </c>
      <c r="B6181" s="61">
        <v>1.0</v>
      </c>
      <c r="C6181" s="61">
        <v>2802.0</v>
      </c>
      <c r="D6181" s="57" t="s">
        <v>377</v>
      </c>
      <c r="E6181" s="62" t="str">
        <f t="shared" si="1"/>
        <v>Out of test</v>
      </c>
      <c r="F6181" s="53" t="str">
        <f t="shared" si="2"/>
        <v>Beijing_1</v>
      </c>
      <c r="G6181" s="53">
        <f t="shared" si="3"/>
        <v>0.9097040069</v>
      </c>
    </row>
    <row r="6182">
      <c r="A6182" s="61">
        <v>1.517248494E9</v>
      </c>
      <c r="B6182" s="61">
        <v>1.0</v>
      </c>
      <c r="C6182" s="61">
        <v>3837.0</v>
      </c>
      <c r="D6182" s="57" t="s">
        <v>377</v>
      </c>
      <c r="E6182" s="62" t="str">
        <f t="shared" si="1"/>
        <v>Out of test</v>
      </c>
      <c r="F6182" s="53" t="str">
        <f t="shared" si="2"/>
        <v>Beijing_1</v>
      </c>
      <c r="G6182" s="53">
        <f t="shared" si="3"/>
        <v>0.1631488474</v>
      </c>
    </row>
    <row r="6183">
      <c r="A6183" s="61">
        <v>1.512817164E9</v>
      </c>
      <c r="B6183" s="61">
        <v>1.0</v>
      </c>
      <c r="C6183" s="61">
        <v>1306.0</v>
      </c>
      <c r="D6183" s="57" t="s">
        <v>377</v>
      </c>
      <c r="E6183" s="62" t="str">
        <f t="shared" si="1"/>
        <v>Out of test</v>
      </c>
      <c r="F6183" s="53" t="str">
        <f t="shared" si="2"/>
        <v>Beijing_1</v>
      </c>
      <c r="G6183" s="53">
        <f t="shared" si="3"/>
        <v>0.1461690573</v>
      </c>
    </row>
    <row r="6184">
      <c r="A6184" s="61">
        <v>1.517433279E9</v>
      </c>
      <c r="B6184" s="61">
        <v>1.0</v>
      </c>
      <c r="C6184" s="61">
        <v>1442.0</v>
      </c>
      <c r="D6184" s="57" t="s">
        <v>377</v>
      </c>
      <c r="E6184" s="62" t="str">
        <f t="shared" si="1"/>
        <v>Out of test</v>
      </c>
      <c r="F6184" s="53" t="str">
        <f t="shared" si="2"/>
        <v>Beijing_1</v>
      </c>
      <c r="G6184" s="53">
        <f t="shared" si="3"/>
        <v>0.6772636239</v>
      </c>
    </row>
    <row r="6185">
      <c r="A6185" s="61">
        <v>1.518231814E9</v>
      </c>
      <c r="B6185" s="61">
        <v>1.0</v>
      </c>
      <c r="C6185" s="61">
        <v>1435.0</v>
      </c>
      <c r="D6185" s="57" t="s">
        <v>377</v>
      </c>
      <c r="E6185" s="62" t="str">
        <f t="shared" si="1"/>
        <v>Out of test</v>
      </c>
      <c r="F6185" s="53" t="str">
        <f t="shared" si="2"/>
        <v>Beijing_1</v>
      </c>
      <c r="G6185" s="53">
        <f t="shared" si="3"/>
        <v>0.173509386</v>
      </c>
    </row>
    <row r="6186">
      <c r="A6186" s="61">
        <v>1.514572239E9</v>
      </c>
      <c r="B6186" s="61">
        <v>1.0</v>
      </c>
      <c r="C6186" s="61">
        <v>1909.0</v>
      </c>
      <c r="D6186" s="57" t="s">
        <v>377</v>
      </c>
      <c r="E6186" s="62" t="str">
        <f t="shared" si="1"/>
        <v>Out of test</v>
      </c>
      <c r="F6186" s="53" t="str">
        <f t="shared" si="2"/>
        <v>Beijing_1</v>
      </c>
      <c r="G6186" s="53">
        <f t="shared" si="3"/>
        <v>0.9247153404</v>
      </c>
    </row>
    <row r="6187">
      <c r="A6187" s="61">
        <v>1.517513286E9</v>
      </c>
      <c r="B6187" s="61">
        <v>1.0</v>
      </c>
      <c r="C6187" s="61">
        <v>1023.0</v>
      </c>
      <c r="D6187" s="57" t="s">
        <v>377</v>
      </c>
      <c r="E6187" s="62" t="str">
        <f t="shared" si="1"/>
        <v>Out of test</v>
      </c>
      <c r="F6187" s="53" t="str">
        <f t="shared" si="2"/>
        <v>Beijing_1</v>
      </c>
      <c r="G6187" s="53">
        <f t="shared" si="3"/>
        <v>0.8542487267</v>
      </c>
    </row>
    <row r="6188">
      <c r="A6188" s="61">
        <v>1.515675453E9</v>
      </c>
      <c r="B6188" s="61">
        <v>1.0</v>
      </c>
      <c r="C6188" s="61">
        <v>2575.0</v>
      </c>
      <c r="D6188" s="57" t="s">
        <v>377</v>
      </c>
      <c r="E6188" s="62" t="str">
        <f t="shared" si="1"/>
        <v>Out of test</v>
      </c>
      <c r="F6188" s="53" t="str">
        <f t="shared" si="2"/>
        <v>Beijing_1</v>
      </c>
      <c r="G6188" s="53">
        <f t="shared" si="3"/>
        <v>0.7716098671</v>
      </c>
    </row>
    <row r="6189">
      <c r="A6189" s="61">
        <v>1.514788426E9</v>
      </c>
      <c r="B6189" s="61">
        <v>1.0</v>
      </c>
      <c r="C6189" s="61">
        <v>3036.0</v>
      </c>
      <c r="D6189" s="57" t="s">
        <v>377</v>
      </c>
      <c r="E6189" s="62" t="str">
        <f t="shared" si="1"/>
        <v>Out of test</v>
      </c>
      <c r="F6189" s="53" t="str">
        <f t="shared" si="2"/>
        <v>Beijing_1</v>
      </c>
      <c r="G6189" s="53">
        <f t="shared" si="3"/>
        <v>0.5647477835</v>
      </c>
    </row>
    <row r="6190">
      <c r="A6190" s="61">
        <v>1.512773647E9</v>
      </c>
      <c r="B6190" s="61">
        <v>1.0</v>
      </c>
      <c r="C6190" s="61">
        <v>1257.0</v>
      </c>
      <c r="D6190" s="57" t="s">
        <v>377</v>
      </c>
      <c r="E6190" s="62" t="str">
        <f t="shared" si="1"/>
        <v>Out of test</v>
      </c>
      <c r="F6190" s="53" t="str">
        <f t="shared" si="2"/>
        <v>Beijing_1</v>
      </c>
      <c r="G6190" s="53">
        <f t="shared" si="3"/>
        <v>0.6174330333</v>
      </c>
    </row>
    <row r="6191">
      <c r="A6191" s="61">
        <v>1.515637946E9</v>
      </c>
      <c r="B6191" s="61">
        <v>1.0</v>
      </c>
      <c r="C6191" s="61">
        <v>3361.0</v>
      </c>
      <c r="D6191" s="57" t="s">
        <v>377</v>
      </c>
      <c r="E6191" s="62" t="str">
        <f t="shared" si="1"/>
        <v>Out of test</v>
      </c>
      <c r="F6191" s="53" t="str">
        <f t="shared" si="2"/>
        <v>Beijing_1</v>
      </c>
      <c r="G6191" s="53">
        <f t="shared" si="3"/>
        <v>0.4251095595</v>
      </c>
    </row>
    <row r="6192">
      <c r="A6192" s="61">
        <v>1.516831588E9</v>
      </c>
      <c r="B6192" s="61">
        <v>1.0</v>
      </c>
      <c r="C6192" s="61">
        <v>1833.0</v>
      </c>
      <c r="D6192" s="57" t="s">
        <v>377</v>
      </c>
      <c r="E6192" s="62" t="str">
        <f t="shared" si="1"/>
        <v>Out of test</v>
      </c>
      <c r="F6192" s="53" t="str">
        <f t="shared" si="2"/>
        <v>Beijing_1</v>
      </c>
      <c r="G6192" s="53">
        <f t="shared" si="3"/>
        <v>0.1536113621</v>
      </c>
    </row>
    <row r="6193">
      <c r="A6193" s="61">
        <v>1.511844156E9</v>
      </c>
      <c r="B6193" s="61">
        <v>1.0</v>
      </c>
      <c r="C6193" s="61">
        <v>624.0</v>
      </c>
      <c r="D6193" s="57" t="s">
        <v>377</v>
      </c>
      <c r="E6193" s="62" t="str">
        <f t="shared" si="1"/>
        <v>Out of test</v>
      </c>
      <c r="F6193" s="53" t="str">
        <f t="shared" si="2"/>
        <v>Beijing_1</v>
      </c>
      <c r="G6193" s="53">
        <f t="shared" si="3"/>
        <v>0.2206666094</v>
      </c>
    </row>
    <row r="6194">
      <c r="A6194" s="61">
        <v>1.517884218E9</v>
      </c>
      <c r="B6194" s="61">
        <v>1.0</v>
      </c>
      <c r="C6194" s="61">
        <v>1367.0</v>
      </c>
      <c r="D6194" s="57" t="s">
        <v>377</v>
      </c>
      <c r="E6194" s="62" t="str">
        <f t="shared" si="1"/>
        <v>Out of test</v>
      </c>
      <c r="F6194" s="53" t="str">
        <f t="shared" si="2"/>
        <v>Beijing_1</v>
      </c>
      <c r="G6194" s="53">
        <f t="shared" si="3"/>
        <v>0.656321147</v>
      </c>
    </row>
    <row r="6195">
      <c r="A6195" s="61">
        <v>1.513628907E9</v>
      </c>
      <c r="B6195" s="61">
        <v>1.0</v>
      </c>
      <c r="C6195" s="61">
        <v>2956.0</v>
      </c>
      <c r="D6195" s="57" t="s">
        <v>377</v>
      </c>
      <c r="E6195" s="62" t="str">
        <f t="shared" si="1"/>
        <v>Out of test</v>
      </c>
      <c r="F6195" s="53" t="str">
        <f t="shared" si="2"/>
        <v>Beijing_1</v>
      </c>
      <c r="G6195" s="53">
        <f t="shared" si="3"/>
        <v>0.3145927977</v>
      </c>
    </row>
    <row r="6196">
      <c r="A6196" s="61">
        <v>1.519309074E9</v>
      </c>
      <c r="B6196" s="61">
        <v>1.0</v>
      </c>
      <c r="C6196" s="61">
        <v>2186.0</v>
      </c>
      <c r="D6196" s="57" t="s">
        <v>377</v>
      </c>
      <c r="E6196" s="62" t="str">
        <f t="shared" si="1"/>
        <v>Out of test</v>
      </c>
      <c r="F6196" s="53" t="str">
        <f t="shared" si="2"/>
        <v>Beijing_1</v>
      </c>
      <c r="G6196" s="53">
        <f t="shared" si="3"/>
        <v>0.5947497256</v>
      </c>
    </row>
    <row r="6197">
      <c r="A6197" s="61">
        <v>1.515418563E9</v>
      </c>
      <c r="B6197" s="61">
        <v>1.0</v>
      </c>
      <c r="C6197" s="61">
        <v>2147.0</v>
      </c>
      <c r="D6197" s="57" t="s">
        <v>377</v>
      </c>
      <c r="E6197" s="62" t="str">
        <f t="shared" si="1"/>
        <v>Out of test</v>
      </c>
      <c r="F6197" s="53" t="str">
        <f t="shared" si="2"/>
        <v>Beijing_1</v>
      </c>
      <c r="G6197" s="53">
        <f t="shared" si="3"/>
        <v>0.9589893182</v>
      </c>
    </row>
    <row r="6198">
      <c r="A6198" s="61">
        <v>1.512956247E9</v>
      </c>
      <c r="B6198" s="61">
        <v>1.0</v>
      </c>
      <c r="C6198" s="61">
        <v>310.0</v>
      </c>
      <c r="D6198" s="57" t="s">
        <v>377</v>
      </c>
      <c r="E6198" s="62" t="str">
        <f t="shared" si="1"/>
        <v>Out of test</v>
      </c>
      <c r="F6198" s="53" t="str">
        <f t="shared" si="2"/>
        <v>Beijing_1</v>
      </c>
      <c r="G6198" s="53">
        <f t="shared" si="3"/>
        <v>0.6420921115</v>
      </c>
    </row>
    <row r="6199">
      <c r="A6199" s="61">
        <v>1.515975675E9</v>
      </c>
      <c r="B6199" s="61">
        <v>1.0</v>
      </c>
      <c r="C6199" s="61">
        <v>1491.0</v>
      </c>
      <c r="D6199" s="57" t="s">
        <v>377</v>
      </c>
      <c r="E6199" s="62" t="str">
        <f t="shared" si="1"/>
        <v>Out of test</v>
      </c>
      <c r="F6199" s="53" t="str">
        <f t="shared" si="2"/>
        <v>Beijing_1</v>
      </c>
      <c r="G6199" s="53">
        <f t="shared" si="3"/>
        <v>0.1146336016</v>
      </c>
    </row>
    <row r="6200">
      <c r="A6200" s="61">
        <v>1.513638478E9</v>
      </c>
      <c r="B6200" s="61">
        <v>1.0</v>
      </c>
      <c r="C6200" s="61">
        <v>2343.0</v>
      </c>
      <c r="D6200" s="57" t="s">
        <v>377</v>
      </c>
      <c r="E6200" s="62" t="str">
        <f t="shared" si="1"/>
        <v>Out of test</v>
      </c>
      <c r="F6200" s="53" t="str">
        <f t="shared" si="2"/>
        <v>Beijing_1</v>
      </c>
      <c r="G6200" s="53">
        <f t="shared" si="3"/>
        <v>0.2422288601</v>
      </c>
    </row>
    <row r="6201">
      <c r="A6201" s="61">
        <v>1.519869665E9</v>
      </c>
      <c r="B6201" s="61">
        <v>1.0</v>
      </c>
      <c r="C6201" s="61">
        <v>754.0</v>
      </c>
      <c r="D6201" s="57" t="s">
        <v>377</v>
      </c>
      <c r="E6201" s="62" t="str">
        <f t="shared" si="1"/>
        <v>Out of test</v>
      </c>
      <c r="F6201" s="53" t="str">
        <f t="shared" si="2"/>
        <v>Beijing_1</v>
      </c>
      <c r="G6201" s="53">
        <f t="shared" si="3"/>
        <v>0.8798336586</v>
      </c>
    </row>
    <row r="6202">
      <c r="A6202" s="61">
        <v>1.514445943E9</v>
      </c>
      <c r="B6202" s="61">
        <v>1.0</v>
      </c>
      <c r="C6202" s="61">
        <v>3810.0</v>
      </c>
      <c r="D6202" s="57" t="s">
        <v>377</v>
      </c>
      <c r="E6202" s="62" t="str">
        <f t="shared" si="1"/>
        <v>Out of test</v>
      </c>
      <c r="F6202" s="53" t="str">
        <f t="shared" si="2"/>
        <v>Beijing_1</v>
      </c>
      <c r="G6202" s="53">
        <f t="shared" si="3"/>
        <v>0.9104710034</v>
      </c>
    </row>
    <row r="6203">
      <c r="A6203" s="61">
        <v>1.512190498E9</v>
      </c>
      <c r="B6203" s="61">
        <v>1.0</v>
      </c>
      <c r="C6203" s="61">
        <v>3651.0</v>
      </c>
      <c r="D6203" s="57" t="s">
        <v>377</v>
      </c>
      <c r="E6203" s="62" t="str">
        <f t="shared" si="1"/>
        <v>Out of test</v>
      </c>
      <c r="F6203" s="53" t="str">
        <f t="shared" si="2"/>
        <v>Beijing_1</v>
      </c>
      <c r="G6203" s="53">
        <f t="shared" si="3"/>
        <v>0.4270053518</v>
      </c>
    </row>
    <row r="6204">
      <c r="A6204" s="61">
        <v>1.518726558E9</v>
      </c>
      <c r="B6204" s="61">
        <v>1.0</v>
      </c>
      <c r="C6204" s="61">
        <v>2209.0</v>
      </c>
      <c r="D6204" s="57" t="s">
        <v>377</v>
      </c>
      <c r="E6204" s="62" t="str">
        <f t="shared" si="1"/>
        <v>Out of test</v>
      </c>
      <c r="F6204" s="53" t="str">
        <f t="shared" si="2"/>
        <v>Beijing_1</v>
      </c>
      <c r="G6204" s="53">
        <f t="shared" si="3"/>
        <v>0.5852965976</v>
      </c>
    </row>
    <row r="6205">
      <c r="A6205" s="61">
        <v>1.518389557E9</v>
      </c>
      <c r="B6205" s="61">
        <v>1.0</v>
      </c>
      <c r="C6205" s="61">
        <v>2719.0</v>
      </c>
      <c r="D6205" s="57" t="s">
        <v>377</v>
      </c>
      <c r="E6205" s="62" t="str">
        <f t="shared" si="1"/>
        <v>Out of test</v>
      </c>
      <c r="F6205" s="53" t="str">
        <f t="shared" si="2"/>
        <v>Beijing_1</v>
      </c>
      <c r="G6205" s="53">
        <f t="shared" si="3"/>
        <v>0.5503219517</v>
      </c>
    </row>
    <row r="6206">
      <c r="A6206" s="61">
        <v>1.519372623E9</v>
      </c>
      <c r="B6206" s="61">
        <v>1.0</v>
      </c>
      <c r="C6206" s="61">
        <v>3779.0</v>
      </c>
      <c r="D6206" s="57" t="s">
        <v>377</v>
      </c>
      <c r="E6206" s="62" t="str">
        <f t="shared" si="1"/>
        <v>Out of test</v>
      </c>
      <c r="F6206" s="53" t="str">
        <f t="shared" si="2"/>
        <v>Beijing_1</v>
      </c>
      <c r="G6206" s="53">
        <f t="shared" si="3"/>
        <v>0.9560848108</v>
      </c>
    </row>
    <row r="6207">
      <c r="A6207" s="61">
        <v>1.518698375E9</v>
      </c>
      <c r="B6207" s="61">
        <v>1.0</v>
      </c>
      <c r="C6207" s="61">
        <v>949.0</v>
      </c>
      <c r="D6207" s="57" t="s">
        <v>377</v>
      </c>
      <c r="E6207" s="62" t="str">
        <f t="shared" si="1"/>
        <v>Out of test</v>
      </c>
      <c r="F6207" s="53" t="str">
        <f t="shared" si="2"/>
        <v>Beijing_1</v>
      </c>
      <c r="G6207" s="53">
        <f t="shared" si="3"/>
        <v>0.4658286773</v>
      </c>
    </row>
    <row r="6208">
      <c r="A6208" s="61">
        <v>1.519001764E9</v>
      </c>
      <c r="B6208" s="61">
        <v>1.0</v>
      </c>
      <c r="C6208" s="61">
        <v>2057.0</v>
      </c>
      <c r="D6208" s="57" t="s">
        <v>377</v>
      </c>
      <c r="E6208" s="62" t="str">
        <f t="shared" si="1"/>
        <v>Out of test</v>
      </c>
      <c r="F6208" s="53" t="str">
        <f t="shared" si="2"/>
        <v>Beijing_1</v>
      </c>
      <c r="G6208" s="53">
        <f t="shared" si="3"/>
        <v>0.5790494525</v>
      </c>
    </row>
    <row r="6209">
      <c r="A6209" s="61">
        <v>1.516206314E9</v>
      </c>
      <c r="B6209" s="61">
        <v>1.0</v>
      </c>
      <c r="C6209" s="61">
        <v>2247.0</v>
      </c>
      <c r="D6209" s="57" t="s">
        <v>377</v>
      </c>
      <c r="E6209" s="62" t="str">
        <f t="shared" si="1"/>
        <v>Out of test</v>
      </c>
      <c r="F6209" s="53" t="str">
        <f t="shared" si="2"/>
        <v>Beijing_1</v>
      </c>
      <c r="G6209" s="53">
        <f t="shared" si="3"/>
        <v>0.8816551782</v>
      </c>
    </row>
    <row r="6210">
      <c r="A6210" s="61">
        <v>1.511578027E9</v>
      </c>
      <c r="B6210" s="61">
        <v>1.0</v>
      </c>
      <c r="C6210" s="61">
        <v>2839.0</v>
      </c>
      <c r="D6210" s="57" t="s">
        <v>377</v>
      </c>
      <c r="E6210" s="62" t="str">
        <f t="shared" si="1"/>
        <v>Out of test</v>
      </c>
      <c r="F6210" s="53" t="str">
        <f t="shared" si="2"/>
        <v>Beijing_1</v>
      </c>
      <c r="G6210" s="53">
        <f t="shared" si="3"/>
        <v>0.2725781998</v>
      </c>
    </row>
    <row r="6211">
      <c r="A6211" s="61">
        <v>1.511564525E9</v>
      </c>
      <c r="B6211" s="61">
        <v>1.0</v>
      </c>
      <c r="C6211" s="61">
        <v>3153.0</v>
      </c>
      <c r="D6211" s="57" t="s">
        <v>377</v>
      </c>
      <c r="E6211" s="62" t="str">
        <f t="shared" si="1"/>
        <v>Out of test</v>
      </c>
      <c r="F6211" s="53" t="str">
        <f t="shared" si="2"/>
        <v>Beijing_1</v>
      </c>
      <c r="G6211" s="53">
        <f t="shared" si="3"/>
        <v>0.9034017526</v>
      </c>
    </row>
    <row r="6212">
      <c r="A6212" s="61">
        <v>1.515082438E9</v>
      </c>
      <c r="B6212" s="61">
        <v>1.0</v>
      </c>
      <c r="C6212" s="61">
        <v>1820.0</v>
      </c>
      <c r="D6212" s="57" t="s">
        <v>377</v>
      </c>
      <c r="E6212" s="62" t="str">
        <f t="shared" si="1"/>
        <v>Out of test</v>
      </c>
      <c r="F6212" s="53" t="str">
        <f t="shared" si="2"/>
        <v>Beijing_1</v>
      </c>
      <c r="G6212" s="53">
        <f t="shared" si="3"/>
        <v>0.2198182563</v>
      </c>
    </row>
    <row r="6213">
      <c r="A6213" s="61">
        <v>1.513305935E9</v>
      </c>
      <c r="B6213" s="61">
        <v>1.0</v>
      </c>
      <c r="C6213" s="61">
        <v>3716.0</v>
      </c>
      <c r="D6213" s="57" t="s">
        <v>377</v>
      </c>
      <c r="E6213" s="62" t="str">
        <f t="shared" si="1"/>
        <v>Out of test</v>
      </c>
      <c r="F6213" s="53" t="str">
        <f t="shared" si="2"/>
        <v>Beijing_1</v>
      </c>
      <c r="G6213" s="53">
        <f t="shared" si="3"/>
        <v>0.4695555758</v>
      </c>
    </row>
    <row r="6214">
      <c r="A6214" s="61">
        <v>1.514661034E9</v>
      </c>
      <c r="B6214" s="61">
        <v>1.0</v>
      </c>
      <c r="C6214" s="61">
        <v>2394.0</v>
      </c>
      <c r="D6214" s="57" t="s">
        <v>377</v>
      </c>
      <c r="E6214" s="62" t="str">
        <f t="shared" si="1"/>
        <v>Out of test</v>
      </c>
      <c r="F6214" s="53" t="str">
        <f t="shared" si="2"/>
        <v>Beijing_1</v>
      </c>
      <c r="G6214" s="53">
        <f t="shared" si="3"/>
        <v>0.0695573379</v>
      </c>
    </row>
    <row r="6215">
      <c r="A6215" s="61">
        <v>1.519210733E9</v>
      </c>
      <c r="B6215" s="61">
        <v>1.0</v>
      </c>
      <c r="C6215" s="61">
        <v>507.0</v>
      </c>
      <c r="D6215" s="57" t="s">
        <v>377</v>
      </c>
      <c r="E6215" s="62" t="str">
        <f t="shared" si="1"/>
        <v>Out of test</v>
      </c>
      <c r="F6215" s="53" t="str">
        <f t="shared" si="2"/>
        <v>Beijing_1</v>
      </c>
      <c r="G6215" s="53">
        <f t="shared" si="3"/>
        <v>0.463166736</v>
      </c>
    </row>
    <row r="6216">
      <c r="A6216" s="61">
        <v>1.517447018E9</v>
      </c>
      <c r="B6216" s="61">
        <v>1.0</v>
      </c>
      <c r="C6216" s="61">
        <v>4654.0</v>
      </c>
      <c r="D6216" s="57" t="s">
        <v>377</v>
      </c>
      <c r="E6216" s="62" t="str">
        <f t="shared" si="1"/>
        <v>Out of test</v>
      </c>
      <c r="F6216" s="53" t="str">
        <f t="shared" si="2"/>
        <v>Beijing_1</v>
      </c>
      <c r="G6216" s="53">
        <f t="shared" si="3"/>
        <v>0.2383032262</v>
      </c>
    </row>
    <row r="6217">
      <c r="A6217" s="61">
        <v>1.514524789E9</v>
      </c>
      <c r="B6217" s="61">
        <v>1.0</v>
      </c>
      <c r="C6217" s="61">
        <v>1835.0</v>
      </c>
      <c r="D6217" s="57" t="s">
        <v>377</v>
      </c>
      <c r="E6217" s="62" t="str">
        <f t="shared" si="1"/>
        <v>Out of test</v>
      </c>
      <c r="F6217" s="53" t="str">
        <f t="shared" si="2"/>
        <v>Beijing_1</v>
      </c>
      <c r="G6217" s="53">
        <f t="shared" si="3"/>
        <v>0.7363650301</v>
      </c>
    </row>
    <row r="6218">
      <c r="A6218" s="61">
        <v>1.512436678E9</v>
      </c>
      <c r="B6218" s="61">
        <v>1.0</v>
      </c>
      <c r="C6218" s="61">
        <v>1281.0</v>
      </c>
      <c r="D6218" s="57" t="s">
        <v>377</v>
      </c>
      <c r="E6218" s="62" t="str">
        <f t="shared" si="1"/>
        <v>Out of test</v>
      </c>
      <c r="F6218" s="53" t="str">
        <f t="shared" si="2"/>
        <v>Beijing_1</v>
      </c>
      <c r="G6218" s="53">
        <f t="shared" si="3"/>
        <v>0.4021591379</v>
      </c>
    </row>
    <row r="6219">
      <c r="A6219" s="61">
        <v>1.512507187E9</v>
      </c>
      <c r="B6219" s="61">
        <v>1.0</v>
      </c>
      <c r="C6219" s="61">
        <v>2419.0</v>
      </c>
      <c r="D6219" s="57" t="s">
        <v>377</v>
      </c>
      <c r="E6219" s="62" t="str">
        <f t="shared" si="1"/>
        <v>Out of test</v>
      </c>
      <c r="F6219" s="53" t="str">
        <f t="shared" si="2"/>
        <v>Beijing_1</v>
      </c>
      <c r="G6219" s="53">
        <f t="shared" si="3"/>
        <v>0.1591349461</v>
      </c>
    </row>
    <row r="6220">
      <c r="A6220" s="61">
        <v>1.519664144E9</v>
      </c>
      <c r="B6220" s="61">
        <v>1.0</v>
      </c>
      <c r="C6220" s="61">
        <v>1671.0</v>
      </c>
      <c r="D6220" s="57" t="s">
        <v>377</v>
      </c>
      <c r="E6220" s="62" t="str">
        <f t="shared" si="1"/>
        <v>Out of test</v>
      </c>
      <c r="F6220" s="53" t="str">
        <f t="shared" si="2"/>
        <v>Beijing_1</v>
      </c>
      <c r="G6220" s="53">
        <f t="shared" si="3"/>
        <v>0.6049464873</v>
      </c>
    </row>
    <row r="6221">
      <c r="A6221" s="61">
        <v>1.512472648E9</v>
      </c>
      <c r="B6221" s="61">
        <v>1.0</v>
      </c>
      <c r="C6221" s="61">
        <v>3366.0</v>
      </c>
      <c r="D6221" s="57" t="s">
        <v>377</v>
      </c>
      <c r="E6221" s="62" t="str">
        <f t="shared" si="1"/>
        <v>Out of test</v>
      </c>
      <c r="F6221" s="53" t="str">
        <f t="shared" si="2"/>
        <v>Beijing_1</v>
      </c>
      <c r="G6221" s="53">
        <f t="shared" si="3"/>
        <v>0.686719237</v>
      </c>
    </row>
    <row r="6222">
      <c r="A6222" s="61">
        <v>1.513102943E9</v>
      </c>
      <c r="B6222" s="61">
        <v>1.0</v>
      </c>
      <c r="C6222" s="61">
        <v>1279.0</v>
      </c>
      <c r="D6222" s="57" t="s">
        <v>377</v>
      </c>
      <c r="E6222" s="62" t="str">
        <f t="shared" si="1"/>
        <v>Out of test</v>
      </c>
      <c r="F6222" s="53" t="str">
        <f t="shared" si="2"/>
        <v>Beijing_1</v>
      </c>
      <c r="G6222" s="53">
        <f t="shared" si="3"/>
        <v>0.4804881549</v>
      </c>
    </row>
    <row r="6223">
      <c r="A6223" s="61">
        <v>1.519617735E9</v>
      </c>
      <c r="B6223" s="61">
        <v>1.0</v>
      </c>
      <c r="C6223" s="61">
        <v>2804.0</v>
      </c>
      <c r="D6223" s="57" t="s">
        <v>377</v>
      </c>
      <c r="E6223" s="62" t="str">
        <f t="shared" si="1"/>
        <v>Out of test</v>
      </c>
      <c r="F6223" s="53" t="str">
        <f t="shared" si="2"/>
        <v>Beijing_1</v>
      </c>
      <c r="G6223" s="53">
        <f t="shared" si="3"/>
        <v>0.8828508652</v>
      </c>
    </row>
    <row r="6224">
      <c r="A6224" s="61">
        <v>1.519439757E9</v>
      </c>
      <c r="B6224" s="61">
        <v>1.0</v>
      </c>
      <c r="C6224" s="61">
        <v>1866.0</v>
      </c>
      <c r="D6224" s="57" t="s">
        <v>377</v>
      </c>
      <c r="E6224" s="62" t="str">
        <f t="shared" si="1"/>
        <v>Out of test</v>
      </c>
      <c r="F6224" s="53" t="str">
        <f t="shared" si="2"/>
        <v>Beijing_1</v>
      </c>
      <c r="G6224" s="53">
        <f t="shared" si="3"/>
        <v>0.2266014272</v>
      </c>
    </row>
    <row r="6225">
      <c r="A6225" s="61">
        <v>1.514965527E9</v>
      </c>
      <c r="B6225" s="61">
        <v>1.0</v>
      </c>
      <c r="C6225" s="61">
        <v>993.0</v>
      </c>
      <c r="D6225" s="57" t="s">
        <v>377</v>
      </c>
      <c r="E6225" s="62" t="str">
        <f t="shared" si="1"/>
        <v>Out of test</v>
      </c>
      <c r="F6225" s="53" t="str">
        <f t="shared" si="2"/>
        <v>Beijing_1</v>
      </c>
      <c r="G6225" s="53">
        <f t="shared" si="3"/>
        <v>0.4686009768</v>
      </c>
    </row>
    <row r="6226">
      <c r="A6226" s="61">
        <v>1.518160695E9</v>
      </c>
      <c r="B6226" s="61">
        <v>1.0</v>
      </c>
      <c r="C6226" s="61">
        <v>2509.0</v>
      </c>
      <c r="D6226" s="57" t="s">
        <v>377</v>
      </c>
      <c r="E6226" s="62" t="str">
        <f t="shared" si="1"/>
        <v>Out of test</v>
      </c>
      <c r="F6226" s="53" t="str">
        <f t="shared" si="2"/>
        <v>Beijing_1</v>
      </c>
      <c r="G6226" s="53">
        <f t="shared" si="3"/>
        <v>0.3138591308</v>
      </c>
    </row>
    <row r="6227">
      <c r="A6227" s="61">
        <v>1.517245913E9</v>
      </c>
      <c r="B6227" s="61">
        <v>1.0</v>
      </c>
      <c r="C6227" s="61">
        <v>2885.0</v>
      </c>
      <c r="D6227" s="57" t="s">
        <v>377</v>
      </c>
      <c r="E6227" s="62" t="str">
        <f t="shared" si="1"/>
        <v>Out of test</v>
      </c>
      <c r="F6227" s="53" t="str">
        <f t="shared" si="2"/>
        <v>Beijing_1</v>
      </c>
      <c r="G6227" s="53">
        <f t="shared" si="3"/>
        <v>0.2469832232</v>
      </c>
    </row>
    <row r="6228">
      <c r="A6228" s="61">
        <v>1.512772893E9</v>
      </c>
      <c r="B6228" s="61">
        <v>1.0</v>
      </c>
      <c r="C6228" s="61">
        <v>1840.0</v>
      </c>
      <c r="D6228" s="57" t="s">
        <v>377</v>
      </c>
      <c r="E6228" s="62" t="str">
        <f t="shared" si="1"/>
        <v>Out of test</v>
      </c>
      <c r="F6228" s="53" t="str">
        <f t="shared" si="2"/>
        <v>Beijing_1</v>
      </c>
      <c r="G6228" s="53">
        <f t="shared" si="3"/>
        <v>0.554377617</v>
      </c>
    </row>
    <row r="6229">
      <c r="A6229" s="61">
        <v>1.515906193E9</v>
      </c>
      <c r="B6229" s="61">
        <v>1.0</v>
      </c>
      <c r="C6229" s="61">
        <v>3356.0</v>
      </c>
      <c r="D6229" s="57" t="s">
        <v>377</v>
      </c>
      <c r="E6229" s="62" t="str">
        <f t="shared" si="1"/>
        <v>Out of test</v>
      </c>
      <c r="F6229" s="53" t="str">
        <f t="shared" si="2"/>
        <v>Beijing_1</v>
      </c>
      <c r="G6229" s="53">
        <f t="shared" si="3"/>
        <v>0.2177080203</v>
      </c>
    </row>
    <row r="6230">
      <c r="A6230" s="61">
        <v>1.516407779E9</v>
      </c>
      <c r="B6230" s="61">
        <v>1.0</v>
      </c>
      <c r="C6230" s="61">
        <v>2358.0</v>
      </c>
      <c r="D6230" s="57" t="s">
        <v>377</v>
      </c>
      <c r="E6230" s="62" t="str">
        <f t="shared" si="1"/>
        <v>Out of test</v>
      </c>
      <c r="F6230" s="53" t="str">
        <f t="shared" si="2"/>
        <v>Beijing_1</v>
      </c>
      <c r="G6230" s="53">
        <f t="shared" si="3"/>
        <v>0.3887278152</v>
      </c>
    </row>
    <row r="6231">
      <c r="A6231" s="61">
        <v>1.514027516E9</v>
      </c>
      <c r="B6231" s="61">
        <v>1.0</v>
      </c>
      <c r="C6231" s="61">
        <v>1733.0</v>
      </c>
      <c r="D6231" s="57" t="s">
        <v>377</v>
      </c>
      <c r="E6231" s="62" t="str">
        <f t="shared" si="1"/>
        <v>Out of test</v>
      </c>
      <c r="F6231" s="53" t="str">
        <f t="shared" si="2"/>
        <v>Beijing_1</v>
      </c>
      <c r="G6231" s="53">
        <f t="shared" si="3"/>
        <v>0.2088892096</v>
      </c>
    </row>
    <row r="6232">
      <c r="A6232" s="61">
        <v>1.512792175E9</v>
      </c>
      <c r="B6232" s="61">
        <v>1.0</v>
      </c>
      <c r="C6232" s="61">
        <v>5371.0</v>
      </c>
      <c r="D6232" s="57" t="s">
        <v>377</v>
      </c>
      <c r="E6232" s="62" t="str">
        <f t="shared" si="1"/>
        <v>Out of test</v>
      </c>
      <c r="F6232" s="53" t="str">
        <f t="shared" si="2"/>
        <v>Beijing_1</v>
      </c>
      <c r="G6232" s="53">
        <f t="shared" si="3"/>
        <v>0.8196110297</v>
      </c>
    </row>
    <row r="6233">
      <c r="A6233" s="61">
        <v>1.513468445E9</v>
      </c>
      <c r="B6233" s="61">
        <v>1.0</v>
      </c>
      <c r="C6233" s="61">
        <v>5249.0</v>
      </c>
      <c r="D6233" s="57" t="s">
        <v>377</v>
      </c>
      <c r="E6233" s="62" t="str">
        <f t="shared" si="1"/>
        <v>Out of test</v>
      </c>
      <c r="F6233" s="53" t="str">
        <f t="shared" si="2"/>
        <v>Beijing_1</v>
      </c>
      <c r="G6233" s="53">
        <f t="shared" si="3"/>
        <v>0.8554542351</v>
      </c>
    </row>
    <row r="6234">
      <c r="A6234" s="61">
        <v>1.512328984E9</v>
      </c>
      <c r="B6234" s="61">
        <v>1.0</v>
      </c>
      <c r="C6234" s="61">
        <v>153.0</v>
      </c>
      <c r="D6234" s="57" t="s">
        <v>377</v>
      </c>
      <c r="E6234" s="62" t="str">
        <f t="shared" si="1"/>
        <v>Out of test</v>
      </c>
      <c r="F6234" s="53" t="str">
        <f t="shared" si="2"/>
        <v>Beijing_1</v>
      </c>
      <c r="G6234" s="53">
        <f t="shared" si="3"/>
        <v>0.7793890324</v>
      </c>
    </row>
    <row r="6235">
      <c r="A6235" s="61">
        <v>1.518264516E9</v>
      </c>
      <c r="B6235" s="61">
        <v>1.0</v>
      </c>
      <c r="C6235" s="61">
        <v>1594.0</v>
      </c>
      <c r="D6235" s="57" t="s">
        <v>377</v>
      </c>
      <c r="E6235" s="62" t="str">
        <f t="shared" si="1"/>
        <v>Out of test</v>
      </c>
      <c r="F6235" s="53" t="str">
        <f t="shared" si="2"/>
        <v>Beijing_1</v>
      </c>
      <c r="G6235" s="53">
        <f t="shared" si="3"/>
        <v>0.01800537103</v>
      </c>
    </row>
    <row r="6236">
      <c r="A6236" s="61">
        <v>1.518742384E9</v>
      </c>
      <c r="B6236" s="61">
        <v>1.0</v>
      </c>
      <c r="C6236" s="61">
        <v>2126.0</v>
      </c>
      <c r="D6236" s="57" t="s">
        <v>377</v>
      </c>
      <c r="E6236" s="62" t="str">
        <f t="shared" si="1"/>
        <v>Out of test</v>
      </c>
      <c r="F6236" s="53" t="str">
        <f t="shared" si="2"/>
        <v>Beijing_1</v>
      </c>
      <c r="G6236" s="53">
        <f t="shared" si="3"/>
        <v>0.2682291667</v>
      </c>
    </row>
    <row r="6237">
      <c r="A6237" s="61">
        <v>1.513983979E9</v>
      </c>
      <c r="B6237" s="61">
        <v>1.0</v>
      </c>
      <c r="C6237" s="61">
        <v>947.0</v>
      </c>
      <c r="D6237" s="57" t="s">
        <v>377</v>
      </c>
      <c r="E6237" s="62" t="str">
        <f t="shared" si="1"/>
        <v>Out of test</v>
      </c>
      <c r="F6237" s="53" t="str">
        <f t="shared" si="2"/>
        <v>Beijing_1</v>
      </c>
      <c r="G6237" s="53">
        <f t="shared" si="3"/>
        <v>0.6095555683</v>
      </c>
    </row>
    <row r="6238">
      <c r="A6238" s="61">
        <v>1.517912506E9</v>
      </c>
      <c r="B6238" s="61">
        <v>1.0</v>
      </c>
      <c r="C6238" s="61">
        <v>2593.0</v>
      </c>
      <c r="D6238" s="57" t="s">
        <v>377</v>
      </c>
      <c r="E6238" s="62" t="str">
        <f t="shared" si="1"/>
        <v>Out of test</v>
      </c>
      <c r="F6238" s="53" t="str">
        <f t="shared" si="2"/>
        <v>Beijing_1</v>
      </c>
      <c r="G6238" s="53">
        <f t="shared" si="3"/>
        <v>0.946965006</v>
      </c>
    </row>
    <row r="6239">
      <c r="A6239" s="61">
        <v>1.513264857E9</v>
      </c>
      <c r="B6239" s="61">
        <v>1.0</v>
      </c>
      <c r="C6239" s="61">
        <v>2379.0</v>
      </c>
      <c r="D6239" s="57" t="s">
        <v>377</v>
      </c>
      <c r="E6239" s="62" t="str">
        <f t="shared" si="1"/>
        <v>Out of test</v>
      </c>
      <c r="F6239" s="53" t="str">
        <f t="shared" si="2"/>
        <v>Beijing_1</v>
      </c>
      <c r="G6239" s="53">
        <f t="shared" si="3"/>
        <v>0.4576769363</v>
      </c>
    </row>
    <row r="6240">
      <c r="A6240" s="61">
        <v>1.518797836E9</v>
      </c>
      <c r="B6240" s="61">
        <v>1.0</v>
      </c>
      <c r="C6240" s="61">
        <v>654.0</v>
      </c>
      <c r="D6240" s="57" t="s">
        <v>377</v>
      </c>
      <c r="E6240" s="62" t="str">
        <f t="shared" si="1"/>
        <v>Out of test</v>
      </c>
      <c r="F6240" s="53" t="str">
        <f t="shared" si="2"/>
        <v>Beijing_1</v>
      </c>
      <c r="G6240" s="53">
        <f t="shared" si="3"/>
        <v>0.07335115127</v>
      </c>
    </row>
    <row r="6241">
      <c r="A6241" s="61">
        <v>1.513806636E9</v>
      </c>
      <c r="B6241" s="61">
        <v>1.0</v>
      </c>
      <c r="C6241" s="61">
        <v>588.0</v>
      </c>
      <c r="D6241" s="57" t="s">
        <v>377</v>
      </c>
      <c r="E6241" s="62" t="str">
        <f t="shared" si="1"/>
        <v>Out of test</v>
      </c>
      <c r="F6241" s="53" t="str">
        <f t="shared" si="2"/>
        <v>Beijing_1</v>
      </c>
      <c r="G6241" s="53">
        <f t="shared" si="3"/>
        <v>0.03103493898</v>
      </c>
    </row>
    <row r="6242">
      <c r="A6242" s="61">
        <v>1.513680034E9</v>
      </c>
      <c r="B6242" s="61">
        <v>1.0</v>
      </c>
      <c r="C6242" s="61">
        <v>841.0</v>
      </c>
      <c r="D6242" s="57" t="s">
        <v>377</v>
      </c>
      <c r="E6242" s="62" t="str">
        <f t="shared" si="1"/>
        <v>Out of test</v>
      </c>
      <c r="F6242" s="53" t="str">
        <f t="shared" si="2"/>
        <v>Beijing_1</v>
      </c>
      <c r="G6242" s="53">
        <f t="shared" si="3"/>
        <v>0.4949035769</v>
      </c>
    </row>
    <row r="6243">
      <c r="A6243" s="61">
        <v>1.511525117E9</v>
      </c>
      <c r="B6243" s="61">
        <v>1.0</v>
      </c>
      <c r="C6243" s="61">
        <v>2203.0</v>
      </c>
      <c r="D6243" s="57" t="s">
        <v>377</v>
      </c>
      <c r="E6243" s="62" t="str">
        <f t="shared" si="1"/>
        <v>Out of test</v>
      </c>
      <c r="F6243" s="53" t="str">
        <f t="shared" si="2"/>
        <v>Beijing_1</v>
      </c>
      <c r="G6243" s="53">
        <f t="shared" si="3"/>
        <v>0.1850449333</v>
      </c>
    </row>
    <row r="6244">
      <c r="A6244" s="61">
        <v>1.517369078E9</v>
      </c>
      <c r="B6244" s="61">
        <v>1.0</v>
      </c>
      <c r="C6244" s="61">
        <v>820.0</v>
      </c>
      <c r="D6244" s="57" t="s">
        <v>377</v>
      </c>
      <c r="E6244" s="62" t="str">
        <f t="shared" si="1"/>
        <v>Out of test</v>
      </c>
      <c r="F6244" s="53" t="str">
        <f t="shared" si="2"/>
        <v>Beijing_1</v>
      </c>
      <c r="G6244" s="53">
        <f t="shared" si="3"/>
        <v>0.5717835449</v>
      </c>
    </row>
    <row r="6245">
      <c r="A6245" s="61">
        <v>1.511554446E9</v>
      </c>
      <c r="B6245" s="61">
        <v>1.0</v>
      </c>
      <c r="C6245" s="61">
        <v>1806.0</v>
      </c>
      <c r="D6245" s="57" t="s">
        <v>377</v>
      </c>
      <c r="E6245" s="62" t="str">
        <f t="shared" si="1"/>
        <v>Out of test</v>
      </c>
      <c r="F6245" s="53" t="str">
        <f t="shared" si="2"/>
        <v>Beijing_1</v>
      </c>
      <c r="G6245" s="53">
        <f t="shared" si="3"/>
        <v>0.1926131161</v>
      </c>
    </row>
    <row r="6246">
      <c r="A6246" s="61">
        <v>1.517677179E9</v>
      </c>
      <c r="B6246" s="61">
        <v>1.0</v>
      </c>
      <c r="C6246" s="61">
        <v>2372.0</v>
      </c>
      <c r="D6246" s="57" t="s">
        <v>377</v>
      </c>
      <c r="E6246" s="62" t="str">
        <f t="shared" si="1"/>
        <v>Out of test</v>
      </c>
      <c r="F6246" s="53" t="str">
        <f t="shared" si="2"/>
        <v>Beijing_1</v>
      </c>
      <c r="G6246" s="53">
        <f t="shared" si="3"/>
        <v>0.3181500963</v>
      </c>
    </row>
    <row r="6247">
      <c r="A6247" s="61">
        <v>1.513141288E9</v>
      </c>
      <c r="B6247" s="61">
        <v>1.0</v>
      </c>
      <c r="C6247" s="61">
        <v>3015.0</v>
      </c>
      <c r="D6247" s="57" t="s">
        <v>377</v>
      </c>
      <c r="E6247" s="62" t="str">
        <f t="shared" si="1"/>
        <v>Out of test</v>
      </c>
      <c r="F6247" s="53" t="str">
        <f t="shared" si="2"/>
        <v>Beijing_1</v>
      </c>
      <c r="G6247" s="53">
        <f t="shared" si="3"/>
        <v>0.2118680476</v>
      </c>
    </row>
    <row r="6248">
      <c r="A6248" s="61">
        <v>1.512929649E9</v>
      </c>
      <c r="B6248" s="61">
        <v>1.0</v>
      </c>
      <c r="C6248" s="61">
        <v>2367.0</v>
      </c>
      <c r="D6248" s="57" t="s">
        <v>377</v>
      </c>
      <c r="E6248" s="62" t="str">
        <f t="shared" si="1"/>
        <v>Out of test</v>
      </c>
      <c r="F6248" s="53" t="str">
        <f t="shared" si="2"/>
        <v>Beijing_1</v>
      </c>
      <c r="G6248" s="53">
        <f t="shared" si="3"/>
        <v>0.09214202036</v>
      </c>
    </row>
    <row r="6249">
      <c r="A6249" s="61">
        <v>1.519194123E9</v>
      </c>
      <c r="B6249" s="61">
        <v>1.0</v>
      </c>
      <c r="C6249" s="61">
        <v>1131.0</v>
      </c>
      <c r="D6249" s="57" t="s">
        <v>377</v>
      </c>
      <c r="E6249" s="62" t="str">
        <f t="shared" si="1"/>
        <v>Out of test</v>
      </c>
      <c r="F6249" s="53" t="str">
        <f t="shared" si="2"/>
        <v>Beijing_1</v>
      </c>
      <c r="G6249" s="53">
        <f t="shared" si="3"/>
        <v>0.5708353507</v>
      </c>
    </row>
    <row r="6250">
      <c r="A6250" s="61">
        <v>1.515644824E9</v>
      </c>
      <c r="B6250" s="61">
        <v>1.0</v>
      </c>
      <c r="C6250" s="61">
        <v>853.0</v>
      </c>
      <c r="D6250" s="57" t="s">
        <v>377</v>
      </c>
      <c r="E6250" s="62" t="str">
        <f t="shared" si="1"/>
        <v>Out of test</v>
      </c>
      <c r="F6250" s="53" t="str">
        <f t="shared" si="2"/>
        <v>Beijing_1</v>
      </c>
      <c r="G6250" s="53">
        <f t="shared" si="3"/>
        <v>0.9083529847</v>
      </c>
    </row>
    <row r="6251">
      <c r="A6251" s="61">
        <v>1.513134065E9</v>
      </c>
      <c r="B6251" s="61">
        <v>1.0</v>
      </c>
      <c r="C6251" s="61">
        <v>431.0</v>
      </c>
      <c r="D6251" s="57" t="s">
        <v>377</v>
      </c>
      <c r="E6251" s="62" t="str">
        <f t="shared" si="1"/>
        <v>Out of test</v>
      </c>
      <c r="F6251" s="53" t="str">
        <f t="shared" si="2"/>
        <v>Beijing_1</v>
      </c>
      <c r="G6251" s="53">
        <f t="shared" si="3"/>
        <v>0.2146646807</v>
      </c>
    </row>
    <row r="6252">
      <c r="A6252" s="61">
        <v>1.519808353E9</v>
      </c>
      <c r="B6252" s="61">
        <v>1.0</v>
      </c>
      <c r="C6252" s="61">
        <v>2786.0</v>
      </c>
      <c r="D6252" s="57" t="s">
        <v>377</v>
      </c>
      <c r="E6252" s="62" t="str">
        <f t="shared" si="1"/>
        <v>Out of test</v>
      </c>
      <c r="F6252" s="53" t="str">
        <f t="shared" si="2"/>
        <v>Beijing_1</v>
      </c>
      <c r="G6252" s="53">
        <f t="shared" si="3"/>
        <v>0.92065041</v>
      </c>
    </row>
    <row r="6253">
      <c r="A6253" s="61">
        <v>1.511956774E9</v>
      </c>
      <c r="B6253" s="61">
        <v>1.0</v>
      </c>
      <c r="C6253" s="61">
        <v>3982.0</v>
      </c>
      <c r="D6253" s="57" t="s">
        <v>377</v>
      </c>
      <c r="E6253" s="62" t="str">
        <f t="shared" si="1"/>
        <v>Out of test</v>
      </c>
      <c r="F6253" s="53" t="str">
        <f t="shared" si="2"/>
        <v>Beijing_1</v>
      </c>
      <c r="G6253" s="53">
        <f t="shared" si="3"/>
        <v>0.8379167009</v>
      </c>
    </row>
    <row r="6254">
      <c r="A6254" s="61">
        <v>1.511534356E9</v>
      </c>
      <c r="B6254" s="61">
        <v>1.0</v>
      </c>
      <c r="C6254" s="61">
        <v>1651.0</v>
      </c>
      <c r="D6254" s="57" t="s">
        <v>377</v>
      </c>
      <c r="E6254" s="62" t="str">
        <f t="shared" si="1"/>
        <v>Out of test</v>
      </c>
      <c r="F6254" s="53" t="str">
        <f t="shared" si="2"/>
        <v>Beijing_1</v>
      </c>
      <c r="G6254" s="53">
        <f t="shared" si="3"/>
        <v>0.05890760067</v>
      </c>
    </row>
    <row r="6255">
      <c r="A6255" s="61">
        <v>1.519812446E9</v>
      </c>
      <c r="B6255" s="61">
        <v>1.0</v>
      </c>
      <c r="C6255" s="61">
        <v>3358.0</v>
      </c>
      <c r="D6255" s="57" t="s">
        <v>377</v>
      </c>
      <c r="E6255" s="62" t="str">
        <f t="shared" si="1"/>
        <v>Out of test</v>
      </c>
      <c r="F6255" s="53" t="str">
        <f t="shared" si="2"/>
        <v>Beijing_1</v>
      </c>
      <c r="G6255" s="53">
        <f t="shared" si="3"/>
        <v>0.4143176473</v>
      </c>
    </row>
    <row r="6256">
      <c r="A6256" s="61">
        <v>1.512959013E9</v>
      </c>
      <c r="B6256" s="61">
        <v>1.0</v>
      </c>
      <c r="C6256" s="61">
        <v>2844.0</v>
      </c>
      <c r="D6256" s="57" t="s">
        <v>377</v>
      </c>
      <c r="E6256" s="62" t="str">
        <f t="shared" si="1"/>
        <v>Out of test</v>
      </c>
      <c r="F6256" s="53" t="str">
        <f t="shared" si="2"/>
        <v>Beijing_1</v>
      </c>
      <c r="G6256" s="53">
        <f t="shared" si="3"/>
        <v>0.8852382621</v>
      </c>
    </row>
    <row r="6257">
      <c r="A6257" s="61">
        <v>1.519491786E9</v>
      </c>
      <c r="B6257" s="61">
        <v>1.0</v>
      </c>
      <c r="C6257" s="61">
        <v>2381.0</v>
      </c>
      <c r="D6257" s="57" t="s">
        <v>377</v>
      </c>
      <c r="E6257" s="62" t="str">
        <f t="shared" si="1"/>
        <v>Out of test</v>
      </c>
      <c r="F6257" s="53" t="str">
        <f t="shared" si="2"/>
        <v>Beijing_1</v>
      </c>
      <c r="G6257" s="53">
        <f t="shared" si="3"/>
        <v>0.4191712429</v>
      </c>
    </row>
    <row r="6258">
      <c r="A6258" s="61">
        <v>1.517069355E9</v>
      </c>
      <c r="B6258" s="61">
        <v>1.0</v>
      </c>
      <c r="C6258" s="61">
        <v>1607.0</v>
      </c>
      <c r="D6258" s="57" t="s">
        <v>377</v>
      </c>
      <c r="E6258" s="62" t="str">
        <f t="shared" si="1"/>
        <v>Out of test</v>
      </c>
      <c r="F6258" s="53" t="str">
        <f t="shared" si="2"/>
        <v>Beijing_1</v>
      </c>
      <c r="G6258" s="53">
        <f t="shared" si="3"/>
        <v>0.8513389611</v>
      </c>
    </row>
    <row r="6259">
      <c r="A6259" s="61">
        <v>1.514358527E9</v>
      </c>
      <c r="B6259" s="61">
        <v>1.0</v>
      </c>
      <c r="C6259" s="61">
        <v>144.0</v>
      </c>
      <c r="D6259" s="57" t="s">
        <v>377</v>
      </c>
      <c r="E6259" s="62" t="str">
        <f t="shared" si="1"/>
        <v>Out of test</v>
      </c>
      <c r="F6259" s="53" t="str">
        <f t="shared" si="2"/>
        <v>Beijing_1</v>
      </c>
      <c r="G6259" s="53">
        <f t="shared" si="3"/>
        <v>0.2232923052</v>
      </c>
    </row>
    <row r="6260">
      <c r="A6260" s="61">
        <v>1.512882348E9</v>
      </c>
      <c r="B6260" s="61">
        <v>1.0</v>
      </c>
      <c r="C6260" s="61">
        <v>2266.0</v>
      </c>
      <c r="D6260" s="57" t="s">
        <v>377</v>
      </c>
      <c r="E6260" s="62" t="str">
        <f t="shared" si="1"/>
        <v>Out of test</v>
      </c>
      <c r="F6260" s="53" t="str">
        <f t="shared" si="2"/>
        <v>Beijing_1</v>
      </c>
      <c r="G6260" s="53">
        <f t="shared" si="3"/>
        <v>0.6293785021</v>
      </c>
    </row>
    <row r="6261">
      <c r="A6261" s="61">
        <v>1.516375516E9</v>
      </c>
      <c r="B6261" s="61">
        <v>1.0</v>
      </c>
      <c r="C6261" s="61">
        <v>621.0</v>
      </c>
      <c r="D6261" s="57" t="s">
        <v>377</v>
      </c>
      <c r="E6261" s="62" t="str">
        <f t="shared" si="1"/>
        <v>Out of test</v>
      </c>
      <c r="F6261" s="53" t="str">
        <f t="shared" si="2"/>
        <v>Beijing_1</v>
      </c>
      <c r="G6261" s="53">
        <f t="shared" si="3"/>
        <v>0.2080235097</v>
      </c>
    </row>
    <row r="6262">
      <c r="A6262" s="61">
        <v>1.512214375E9</v>
      </c>
      <c r="B6262" s="61">
        <v>1.0</v>
      </c>
      <c r="C6262" s="61">
        <v>447.0</v>
      </c>
      <c r="D6262" s="57" t="s">
        <v>377</v>
      </c>
      <c r="E6262" s="62" t="str">
        <f t="shared" si="1"/>
        <v>Out of test</v>
      </c>
      <c r="F6262" s="53" t="str">
        <f t="shared" si="2"/>
        <v>Beijing_1</v>
      </c>
      <c r="G6262" s="53">
        <f t="shared" si="3"/>
        <v>0.5984685074</v>
      </c>
    </row>
    <row r="6263">
      <c r="A6263" s="61">
        <v>1.513579848E9</v>
      </c>
      <c r="B6263" s="61">
        <v>1.0</v>
      </c>
      <c r="C6263" s="61">
        <v>2146.0</v>
      </c>
      <c r="D6263" s="57" t="s">
        <v>377</v>
      </c>
      <c r="E6263" s="62" t="str">
        <f t="shared" si="1"/>
        <v>Out of test</v>
      </c>
      <c r="F6263" s="53" t="str">
        <f t="shared" si="2"/>
        <v>Beijing_1</v>
      </c>
      <c r="G6263" s="53">
        <f t="shared" si="3"/>
        <v>0.7228765881</v>
      </c>
    </row>
    <row r="6264">
      <c r="A6264" s="61">
        <v>1.519484688E9</v>
      </c>
      <c r="B6264" s="61">
        <v>1.0</v>
      </c>
      <c r="C6264" s="61">
        <v>4853.0</v>
      </c>
      <c r="D6264" s="57" t="s">
        <v>377</v>
      </c>
      <c r="E6264" s="62" t="str">
        <f t="shared" si="1"/>
        <v>Out of test</v>
      </c>
      <c r="F6264" s="53" t="str">
        <f t="shared" si="2"/>
        <v>Beijing_1</v>
      </c>
      <c r="G6264" s="53">
        <f t="shared" si="3"/>
        <v>0.8941773645</v>
      </c>
    </row>
    <row r="6265">
      <c r="A6265" s="61">
        <v>1.516013045E9</v>
      </c>
      <c r="B6265" s="61">
        <v>1.0</v>
      </c>
      <c r="C6265" s="61">
        <v>724.0</v>
      </c>
      <c r="D6265" s="57" t="s">
        <v>377</v>
      </c>
      <c r="E6265" s="62" t="str">
        <f t="shared" si="1"/>
        <v>Out of test</v>
      </c>
      <c r="F6265" s="53" t="str">
        <f t="shared" si="2"/>
        <v>Beijing_1</v>
      </c>
      <c r="G6265" s="53">
        <f t="shared" si="3"/>
        <v>0.2729834908</v>
      </c>
    </row>
    <row r="6266">
      <c r="A6266" s="61">
        <v>1.519455043E9</v>
      </c>
      <c r="B6266" s="61">
        <v>1.0</v>
      </c>
      <c r="C6266" s="61">
        <v>408.0</v>
      </c>
      <c r="D6266" s="57" t="s">
        <v>377</v>
      </c>
      <c r="E6266" s="62" t="str">
        <f t="shared" si="1"/>
        <v>Out of test</v>
      </c>
      <c r="F6266" s="53" t="str">
        <f t="shared" si="2"/>
        <v>Beijing_1</v>
      </c>
      <c r="G6266" s="53">
        <f t="shared" si="3"/>
        <v>0.3700062048</v>
      </c>
    </row>
    <row r="6267">
      <c r="A6267" s="61">
        <v>1.519217834E9</v>
      </c>
      <c r="B6267" s="61">
        <v>1.0</v>
      </c>
      <c r="C6267" s="61">
        <v>3589.0</v>
      </c>
      <c r="D6267" s="57" t="s">
        <v>377</v>
      </c>
      <c r="E6267" s="62" t="str">
        <f t="shared" si="1"/>
        <v>Out of test</v>
      </c>
      <c r="F6267" s="53" t="str">
        <f t="shared" si="2"/>
        <v>Beijing_1</v>
      </c>
      <c r="G6267" s="53">
        <f t="shared" si="3"/>
        <v>0.3033590401</v>
      </c>
    </row>
    <row r="6268">
      <c r="A6268" s="61">
        <v>1.519211148E9</v>
      </c>
      <c r="B6268" s="61">
        <v>1.0</v>
      </c>
      <c r="C6268" s="61">
        <v>2536.0</v>
      </c>
      <c r="D6268" s="57" t="s">
        <v>377</v>
      </c>
      <c r="E6268" s="62" t="str">
        <f t="shared" si="1"/>
        <v>Out of test</v>
      </c>
      <c r="F6268" s="53" t="str">
        <f t="shared" si="2"/>
        <v>Beijing_1</v>
      </c>
      <c r="G6268" s="53">
        <f t="shared" si="3"/>
        <v>0.03054861297</v>
      </c>
    </row>
    <row r="6269">
      <c r="A6269" s="61">
        <v>1.512854507E9</v>
      </c>
      <c r="B6269" s="61">
        <v>1.0</v>
      </c>
      <c r="C6269" s="61">
        <v>1270.0</v>
      </c>
      <c r="D6269" s="57" t="s">
        <v>377</v>
      </c>
      <c r="E6269" s="62" t="str">
        <f t="shared" si="1"/>
        <v>Out of test</v>
      </c>
      <c r="F6269" s="53" t="str">
        <f t="shared" si="2"/>
        <v>Beijing_1</v>
      </c>
      <c r="G6269" s="53">
        <f t="shared" si="3"/>
        <v>0.7395987185</v>
      </c>
    </row>
    <row r="6270">
      <c r="A6270" s="61">
        <v>1.517285854E9</v>
      </c>
      <c r="B6270" s="61">
        <v>1.0</v>
      </c>
      <c r="C6270" s="61">
        <v>5675.0</v>
      </c>
      <c r="D6270" s="57" t="s">
        <v>377</v>
      </c>
      <c r="E6270" s="62" t="str">
        <f t="shared" si="1"/>
        <v>Out of test</v>
      </c>
      <c r="F6270" s="53" t="str">
        <f t="shared" si="2"/>
        <v>Beijing_1</v>
      </c>
      <c r="G6270" s="53">
        <f t="shared" si="3"/>
        <v>0.8326538582</v>
      </c>
    </row>
    <row r="6271">
      <c r="A6271" s="61">
        <v>1.512096194E9</v>
      </c>
      <c r="B6271" s="61">
        <v>1.0</v>
      </c>
      <c r="C6271" s="61">
        <v>1228.0</v>
      </c>
      <c r="D6271" s="57" t="s">
        <v>377</v>
      </c>
      <c r="E6271" s="62" t="str">
        <f t="shared" si="1"/>
        <v>Out of test</v>
      </c>
      <c r="F6271" s="53" t="str">
        <f t="shared" si="2"/>
        <v>Beijing_1</v>
      </c>
      <c r="G6271" s="53">
        <f t="shared" si="3"/>
        <v>0.4768192055</v>
      </c>
    </row>
    <row r="6272">
      <c r="A6272" s="61">
        <v>1.512987967E9</v>
      </c>
      <c r="B6272" s="61">
        <v>1.0</v>
      </c>
      <c r="C6272" s="61">
        <v>223.0</v>
      </c>
      <c r="D6272" s="57" t="s">
        <v>377</v>
      </c>
      <c r="E6272" s="62" t="str">
        <f t="shared" si="1"/>
        <v>Out of test</v>
      </c>
      <c r="F6272" s="53" t="str">
        <f t="shared" si="2"/>
        <v>Beijing_1</v>
      </c>
      <c r="G6272" s="53">
        <f t="shared" si="3"/>
        <v>0.5228748321</v>
      </c>
    </row>
    <row r="6273">
      <c r="A6273" s="61">
        <v>1.519618325E9</v>
      </c>
      <c r="B6273" s="61">
        <v>1.0</v>
      </c>
      <c r="C6273" s="61">
        <v>2792.0</v>
      </c>
      <c r="D6273" s="57" t="s">
        <v>377</v>
      </c>
      <c r="E6273" s="62" t="str">
        <f t="shared" si="1"/>
        <v>Out of test</v>
      </c>
      <c r="F6273" s="53" t="str">
        <f t="shared" si="2"/>
        <v>Beijing_1</v>
      </c>
      <c r="G6273" s="53">
        <f t="shared" si="3"/>
        <v>0.2852805724</v>
      </c>
    </row>
    <row r="6274">
      <c r="A6274" s="61">
        <v>1.516734766E9</v>
      </c>
      <c r="B6274" s="61">
        <v>1.0</v>
      </c>
      <c r="C6274" s="61">
        <v>1557.0</v>
      </c>
      <c r="D6274" s="57" t="s">
        <v>377</v>
      </c>
      <c r="E6274" s="62" t="str">
        <f t="shared" si="1"/>
        <v>Out of test</v>
      </c>
      <c r="F6274" s="53" t="str">
        <f t="shared" si="2"/>
        <v>Beijing_1</v>
      </c>
      <c r="G6274" s="53">
        <f t="shared" si="3"/>
        <v>0.399501081</v>
      </c>
    </row>
    <row r="6275">
      <c r="A6275" s="61">
        <v>1.514501756E9</v>
      </c>
      <c r="B6275" s="61">
        <v>1.0</v>
      </c>
      <c r="C6275" s="61">
        <v>3850.0</v>
      </c>
      <c r="D6275" s="57" t="s">
        <v>377</v>
      </c>
      <c r="E6275" s="62" t="str">
        <f t="shared" si="1"/>
        <v>Out of test</v>
      </c>
      <c r="F6275" s="53" t="str">
        <f t="shared" si="2"/>
        <v>Beijing_1</v>
      </c>
      <c r="G6275" s="53">
        <f t="shared" si="3"/>
        <v>0.9552119757</v>
      </c>
    </row>
    <row r="6276">
      <c r="A6276" s="61">
        <v>1.514818734E9</v>
      </c>
      <c r="B6276" s="61">
        <v>1.0</v>
      </c>
      <c r="C6276" s="61">
        <v>4795.0</v>
      </c>
      <c r="D6276" s="57" t="s">
        <v>377</v>
      </c>
      <c r="E6276" s="62" t="str">
        <f t="shared" si="1"/>
        <v>Out of test</v>
      </c>
      <c r="F6276" s="53" t="str">
        <f t="shared" si="2"/>
        <v>Beijing_1</v>
      </c>
      <c r="G6276" s="53">
        <f t="shared" si="3"/>
        <v>0.5213786356</v>
      </c>
    </row>
    <row r="6277">
      <c r="A6277" s="61">
        <v>1.519493686E9</v>
      </c>
      <c r="B6277" s="61">
        <v>1.0</v>
      </c>
      <c r="C6277" s="61">
        <v>2434.0</v>
      </c>
      <c r="D6277" s="57" t="s">
        <v>377</v>
      </c>
      <c r="E6277" s="62" t="str">
        <f t="shared" si="1"/>
        <v>Out of test</v>
      </c>
      <c r="F6277" s="53" t="str">
        <f t="shared" si="2"/>
        <v>Beijing_1</v>
      </c>
      <c r="G6277" s="53">
        <f t="shared" si="3"/>
        <v>0.8460341067</v>
      </c>
    </row>
    <row r="6278">
      <c r="A6278" s="61">
        <v>1.517138855E9</v>
      </c>
      <c r="B6278" s="61">
        <v>1.0</v>
      </c>
      <c r="C6278" s="61">
        <v>818.0</v>
      </c>
      <c r="D6278" s="57" t="s">
        <v>377</v>
      </c>
      <c r="E6278" s="62" t="str">
        <f t="shared" si="1"/>
        <v>Out of test</v>
      </c>
      <c r="F6278" s="53" t="str">
        <f t="shared" si="2"/>
        <v>Beijing_1</v>
      </c>
      <c r="G6278" s="53">
        <f t="shared" si="3"/>
        <v>0.1024410726</v>
      </c>
    </row>
    <row r="6279">
      <c r="A6279" s="61">
        <v>1.511282305E9</v>
      </c>
      <c r="B6279" s="61">
        <v>1.0</v>
      </c>
      <c r="C6279" s="61">
        <v>4210.0</v>
      </c>
      <c r="D6279" s="57" t="s">
        <v>377</v>
      </c>
      <c r="E6279" s="62" t="str">
        <f t="shared" si="1"/>
        <v>Out of test</v>
      </c>
      <c r="F6279" s="53" t="str">
        <f t="shared" si="2"/>
        <v>Beijing_1</v>
      </c>
      <c r="G6279" s="53">
        <f t="shared" si="3"/>
        <v>0.5756857278</v>
      </c>
    </row>
    <row r="6280">
      <c r="A6280" s="61">
        <v>1.518274418E9</v>
      </c>
      <c r="B6280" s="61">
        <v>1.0</v>
      </c>
      <c r="C6280" s="61">
        <v>2785.0</v>
      </c>
      <c r="D6280" s="57" t="s">
        <v>377</v>
      </c>
      <c r="E6280" s="62" t="str">
        <f t="shared" si="1"/>
        <v>Out of test</v>
      </c>
      <c r="F6280" s="53" t="str">
        <f t="shared" si="2"/>
        <v>Beijing_1</v>
      </c>
      <c r="G6280" s="53">
        <f t="shared" si="3"/>
        <v>0.2524970131</v>
      </c>
    </row>
    <row r="6281">
      <c r="A6281" s="61">
        <v>1.519787093E9</v>
      </c>
      <c r="B6281" s="61">
        <v>1.0</v>
      </c>
      <c r="C6281" s="61">
        <v>1457.0</v>
      </c>
      <c r="D6281" s="57" t="s">
        <v>377</v>
      </c>
      <c r="E6281" s="62" t="str">
        <f t="shared" si="1"/>
        <v>Out of test</v>
      </c>
      <c r="F6281" s="53" t="str">
        <f t="shared" si="2"/>
        <v>Beijing_1</v>
      </c>
      <c r="G6281" s="53">
        <f t="shared" si="3"/>
        <v>0.2015036216</v>
      </c>
    </row>
    <row r="6282">
      <c r="A6282" s="61">
        <v>1.518289307E9</v>
      </c>
      <c r="B6282" s="61">
        <v>1.0</v>
      </c>
      <c r="C6282" s="61">
        <v>1092.0</v>
      </c>
      <c r="D6282" s="57" t="s">
        <v>377</v>
      </c>
      <c r="E6282" s="62" t="str">
        <f t="shared" si="1"/>
        <v>Out of test</v>
      </c>
      <c r="F6282" s="53" t="str">
        <f t="shared" si="2"/>
        <v>Beijing_1</v>
      </c>
      <c r="G6282" s="53">
        <f t="shared" si="3"/>
        <v>0.1765280468</v>
      </c>
    </row>
    <row r="6283">
      <c r="A6283" s="61">
        <v>1.516108947E9</v>
      </c>
      <c r="B6283" s="61">
        <v>1.0</v>
      </c>
      <c r="C6283" s="61">
        <v>902.0</v>
      </c>
      <c r="D6283" s="57" t="s">
        <v>377</v>
      </c>
      <c r="E6283" s="62" t="str">
        <f t="shared" si="1"/>
        <v>Out of test</v>
      </c>
      <c r="F6283" s="53" t="str">
        <f t="shared" si="2"/>
        <v>Beijing_1</v>
      </c>
      <c r="G6283" s="53">
        <f t="shared" si="3"/>
        <v>0.5505817501</v>
      </c>
    </row>
    <row r="6284">
      <c r="A6284" s="61">
        <v>1.514767389E9</v>
      </c>
      <c r="B6284" s="61">
        <v>1.0</v>
      </c>
      <c r="C6284" s="61">
        <v>2318.0</v>
      </c>
      <c r="D6284" s="57" t="s">
        <v>377</v>
      </c>
      <c r="E6284" s="62" t="str">
        <f t="shared" si="1"/>
        <v>Out of test</v>
      </c>
      <c r="F6284" s="53" t="str">
        <f t="shared" si="2"/>
        <v>Beijing_1</v>
      </c>
      <c r="G6284" s="53">
        <f t="shared" si="3"/>
        <v>0.7048722203</v>
      </c>
    </row>
    <row r="6285">
      <c r="A6285" s="61">
        <v>1.514934868E9</v>
      </c>
      <c r="B6285" s="61">
        <v>1.0</v>
      </c>
      <c r="C6285" s="61">
        <v>311.0</v>
      </c>
      <c r="D6285" s="57" t="s">
        <v>377</v>
      </c>
      <c r="E6285" s="62" t="str">
        <f t="shared" si="1"/>
        <v>Out of test</v>
      </c>
      <c r="F6285" s="53" t="str">
        <f t="shared" si="2"/>
        <v>Beijing_1</v>
      </c>
      <c r="G6285" s="53">
        <f t="shared" si="3"/>
        <v>0.07837967275</v>
      </c>
    </row>
    <row r="6286">
      <c r="A6286" s="61">
        <v>1.515142015E9</v>
      </c>
      <c r="B6286" s="61">
        <v>1.0</v>
      </c>
      <c r="C6286" s="61">
        <v>1311.0</v>
      </c>
      <c r="D6286" s="57" t="s">
        <v>377</v>
      </c>
      <c r="E6286" s="62" t="str">
        <f t="shared" si="1"/>
        <v>Out of test</v>
      </c>
      <c r="F6286" s="53" t="str">
        <f t="shared" si="2"/>
        <v>Beijing_1</v>
      </c>
      <c r="G6286" s="53">
        <f t="shared" si="3"/>
        <v>0.07664374059</v>
      </c>
    </row>
    <row r="6287">
      <c r="A6287" s="61">
        <v>1.518249155E9</v>
      </c>
      <c r="B6287" s="61">
        <v>1.0</v>
      </c>
      <c r="C6287" s="61">
        <v>3181.0</v>
      </c>
      <c r="D6287" s="57" t="s">
        <v>377</v>
      </c>
      <c r="E6287" s="62" t="str">
        <f t="shared" si="1"/>
        <v>Out of test</v>
      </c>
      <c r="F6287" s="53" t="str">
        <f t="shared" si="2"/>
        <v>Beijing_1</v>
      </c>
      <c r="G6287" s="53">
        <f t="shared" si="3"/>
        <v>0.8213203302</v>
      </c>
    </row>
    <row r="6288">
      <c r="A6288" s="61">
        <v>1.516837138E9</v>
      </c>
      <c r="B6288" s="61">
        <v>1.0</v>
      </c>
      <c r="C6288" s="61">
        <v>1756.0</v>
      </c>
      <c r="D6288" s="57" t="s">
        <v>377</v>
      </c>
      <c r="E6288" s="62" t="str">
        <f t="shared" si="1"/>
        <v>Out of test</v>
      </c>
      <c r="F6288" s="53" t="str">
        <f t="shared" si="2"/>
        <v>Beijing_1</v>
      </c>
      <c r="G6288" s="53">
        <f t="shared" si="3"/>
        <v>0.1731432505</v>
      </c>
    </row>
    <row r="6289">
      <c r="A6289" s="61">
        <v>1.518506745E9</v>
      </c>
      <c r="B6289" s="61">
        <v>1.0</v>
      </c>
      <c r="C6289" s="61">
        <v>3637.0</v>
      </c>
      <c r="D6289" s="57" t="s">
        <v>377</v>
      </c>
      <c r="E6289" s="62" t="str">
        <f t="shared" si="1"/>
        <v>Out of test</v>
      </c>
      <c r="F6289" s="53" t="str">
        <f t="shared" si="2"/>
        <v>Beijing_1</v>
      </c>
      <c r="G6289" s="53">
        <f t="shared" si="3"/>
        <v>0.292094815</v>
      </c>
    </row>
    <row r="6290">
      <c r="A6290" s="61">
        <v>1.516391696E9</v>
      </c>
      <c r="B6290" s="61">
        <v>1.0</v>
      </c>
      <c r="C6290" s="61">
        <v>971.0</v>
      </c>
      <c r="D6290" s="57" t="s">
        <v>377</v>
      </c>
      <c r="E6290" s="62" t="str">
        <f t="shared" si="1"/>
        <v>Out of test</v>
      </c>
      <c r="F6290" s="53" t="str">
        <f t="shared" si="2"/>
        <v>Beijing_1</v>
      </c>
      <c r="G6290" s="53">
        <f t="shared" si="3"/>
        <v>0.5345359101</v>
      </c>
    </row>
    <row r="6291">
      <c r="A6291" s="61">
        <v>1.516101924E9</v>
      </c>
      <c r="B6291" s="61">
        <v>1.0</v>
      </c>
      <c r="C6291" s="61">
        <v>183.0</v>
      </c>
      <c r="D6291" s="57" t="s">
        <v>377</v>
      </c>
      <c r="E6291" s="62" t="str">
        <f t="shared" si="1"/>
        <v>Out of test</v>
      </c>
      <c r="F6291" s="53" t="str">
        <f t="shared" si="2"/>
        <v>Beijing_1</v>
      </c>
      <c r="G6291" s="53">
        <f t="shared" si="3"/>
        <v>0.003386480808</v>
      </c>
    </row>
    <row r="6292">
      <c r="A6292" s="61">
        <v>1.516744054E9</v>
      </c>
      <c r="B6292" s="61">
        <v>1.0</v>
      </c>
      <c r="C6292" s="61">
        <v>617.0</v>
      </c>
      <c r="D6292" s="57" t="s">
        <v>377</v>
      </c>
      <c r="E6292" s="62" t="str">
        <f t="shared" si="1"/>
        <v>Out of test</v>
      </c>
      <c r="F6292" s="53" t="str">
        <f t="shared" si="2"/>
        <v>Beijing_1</v>
      </c>
      <c r="G6292" s="53">
        <f t="shared" si="3"/>
        <v>0.08254195663</v>
      </c>
    </row>
    <row r="6293">
      <c r="A6293" s="61">
        <v>1.516298515E9</v>
      </c>
      <c r="B6293" s="61">
        <v>1.0</v>
      </c>
      <c r="C6293" s="61">
        <v>1872.0</v>
      </c>
      <c r="D6293" s="57" t="s">
        <v>377</v>
      </c>
      <c r="E6293" s="62" t="str">
        <f t="shared" si="1"/>
        <v>Out of test</v>
      </c>
      <c r="F6293" s="53" t="str">
        <f t="shared" si="2"/>
        <v>Beijing_1</v>
      </c>
      <c r="G6293" s="53">
        <f t="shared" si="3"/>
        <v>0.2328694243</v>
      </c>
    </row>
    <row r="6294">
      <c r="A6294" s="61">
        <v>1.514282164E9</v>
      </c>
      <c r="B6294" s="61">
        <v>1.0</v>
      </c>
      <c r="C6294" s="61">
        <v>2680.0</v>
      </c>
      <c r="D6294" s="57" t="s">
        <v>377</v>
      </c>
      <c r="E6294" s="62" t="str">
        <f t="shared" si="1"/>
        <v>Out of test</v>
      </c>
      <c r="F6294" s="53" t="str">
        <f t="shared" si="2"/>
        <v>Beijing_1</v>
      </c>
      <c r="G6294" s="53">
        <f t="shared" si="3"/>
        <v>0.3082366828</v>
      </c>
    </row>
    <row r="6295">
      <c r="A6295" s="61">
        <v>1.511697143E9</v>
      </c>
      <c r="B6295" s="61">
        <v>1.0</v>
      </c>
      <c r="C6295" s="61">
        <v>3547.0</v>
      </c>
      <c r="D6295" s="57" t="s">
        <v>377</v>
      </c>
      <c r="E6295" s="62" t="str">
        <f t="shared" si="1"/>
        <v>Out of test</v>
      </c>
      <c r="F6295" s="53" t="str">
        <f t="shared" si="2"/>
        <v>Beijing_1</v>
      </c>
      <c r="G6295" s="53">
        <f t="shared" si="3"/>
        <v>0.5238864293</v>
      </c>
    </row>
    <row r="6296">
      <c r="A6296" s="61">
        <v>1.519212699E9</v>
      </c>
      <c r="B6296" s="61">
        <v>1.0</v>
      </c>
      <c r="C6296" s="61">
        <v>2851.0</v>
      </c>
      <c r="D6296" s="57" t="s">
        <v>377</v>
      </c>
      <c r="E6296" s="62" t="str">
        <f t="shared" si="1"/>
        <v>Out of test</v>
      </c>
      <c r="F6296" s="53" t="str">
        <f t="shared" si="2"/>
        <v>Beijing_1</v>
      </c>
      <c r="G6296" s="53">
        <f t="shared" si="3"/>
        <v>0.0143681278</v>
      </c>
    </row>
    <row r="6297">
      <c r="A6297" s="61">
        <v>1.513432314E9</v>
      </c>
      <c r="B6297" s="61">
        <v>1.0</v>
      </c>
      <c r="C6297" s="61">
        <v>233.0</v>
      </c>
      <c r="D6297" s="57" t="s">
        <v>377</v>
      </c>
      <c r="E6297" s="62" t="str">
        <f t="shared" si="1"/>
        <v>Out of test</v>
      </c>
      <c r="F6297" s="53" t="str">
        <f t="shared" si="2"/>
        <v>Beijing_1</v>
      </c>
      <c r="G6297" s="53">
        <f t="shared" si="3"/>
        <v>0.6945508768</v>
      </c>
    </row>
    <row r="6298">
      <c r="A6298" s="61">
        <v>1.517493533E9</v>
      </c>
      <c r="B6298" s="61">
        <v>1.0</v>
      </c>
      <c r="C6298" s="61">
        <v>2628.0</v>
      </c>
      <c r="D6298" s="57" t="s">
        <v>377</v>
      </c>
      <c r="E6298" s="62" t="str">
        <f t="shared" si="1"/>
        <v>Out of test</v>
      </c>
      <c r="F6298" s="53" t="str">
        <f t="shared" si="2"/>
        <v>Beijing_1</v>
      </c>
      <c r="G6298" s="53">
        <f t="shared" si="3"/>
        <v>0.4760643513</v>
      </c>
    </row>
    <row r="6299">
      <c r="A6299" s="61">
        <v>1.512335568E9</v>
      </c>
      <c r="B6299" s="61">
        <v>1.0</v>
      </c>
      <c r="C6299" s="61">
        <v>1610.0</v>
      </c>
      <c r="D6299" s="57" t="s">
        <v>377</v>
      </c>
      <c r="E6299" s="62" t="str">
        <f t="shared" si="1"/>
        <v>Out of test</v>
      </c>
      <c r="F6299" s="53" t="str">
        <f t="shared" si="2"/>
        <v>Beijing_1</v>
      </c>
      <c r="G6299" s="53">
        <f t="shared" si="3"/>
        <v>0.07365353567</v>
      </c>
    </row>
    <row r="6300">
      <c r="A6300" s="61">
        <v>1.514871086E9</v>
      </c>
      <c r="B6300" s="61">
        <v>1.0</v>
      </c>
      <c r="C6300" s="61">
        <v>2635.0</v>
      </c>
      <c r="D6300" s="57" t="s">
        <v>377</v>
      </c>
      <c r="E6300" s="62" t="str">
        <f t="shared" si="1"/>
        <v>Out of test</v>
      </c>
      <c r="F6300" s="53" t="str">
        <f t="shared" si="2"/>
        <v>Beijing_1</v>
      </c>
      <c r="G6300" s="53">
        <f t="shared" si="3"/>
        <v>0.005738674779</v>
      </c>
    </row>
    <row r="6301">
      <c r="A6301" s="61">
        <v>1.519183839E9</v>
      </c>
      <c r="B6301" s="61">
        <v>1.0</v>
      </c>
      <c r="C6301" s="61">
        <v>1894.0</v>
      </c>
      <c r="D6301" s="57" t="s">
        <v>377</v>
      </c>
      <c r="E6301" s="62" t="str">
        <f t="shared" si="1"/>
        <v>Out of test</v>
      </c>
      <c r="F6301" s="53" t="str">
        <f t="shared" si="2"/>
        <v>Beijing_1</v>
      </c>
      <c r="G6301" s="53">
        <f t="shared" si="3"/>
        <v>0.6433226799</v>
      </c>
    </row>
    <row r="6302">
      <c r="A6302" s="61">
        <v>1.518428058E9</v>
      </c>
      <c r="B6302" s="61">
        <v>1.0</v>
      </c>
      <c r="C6302" s="61">
        <v>4615.0</v>
      </c>
      <c r="D6302" s="57" t="s">
        <v>377</v>
      </c>
      <c r="E6302" s="62" t="str">
        <f t="shared" si="1"/>
        <v>Out of test</v>
      </c>
      <c r="F6302" s="53" t="str">
        <f t="shared" si="2"/>
        <v>Beijing_1</v>
      </c>
      <c r="G6302" s="53">
        <f t="shared" si="3"/>
        <v>0.4838570682</v>
      </c>
    </row>
    <row r="6303">
      <c r="A6303" s="61">
        <v>1.512915229E9</v>
      </c>
      <c r="B6303" s="61">
        <v>1.0</v>
      </c>
      <c r="C6303" s="61">
        <v>2545.0</v>
      </c>
      <c r="D6303" s="57" t="s">
        <v>377</v>
      </c>
      <c r="E6303" s="62" t="str">
        <f t="shared" si="1"/>
        <v>Out of test</v>
      </c>
      <c r="F6303" s="53" t="str">
        <f t="shared" si="2"/>
        <v>Beijing_1</v>
      </c>
      <c r="G6303" s="53">
        <f t="shared" si="3"/>
        <v>0.4226401778</v>
      </c>
    </row>
    <row r="6304">
      <c r="A6304" s="61">
        <v>1.511762243E9</v>
      </c>
      <c r="B6304" s="61">
        <v>1.0</v>
      </c>
      <c r="C6304" s="61">
        <v>116.0</v>
      </c>
      <c r="D6304" s="57" t="s">
        <v>377</v>
      </c>
      <c r="E6304" s="62" t="str">
        <f t="shared" si="1"/>
        <v>Out of test</v>
      </c>
      <c r="F6304" s="53" t="str">
        <f t="shared" si="2"/>
        <v>Beijing_1</v>
      </c>
      <c r="G6304" s="53">
        <f t="shared" si="3"/>
        <v>0.006575464634</v>
      </c>
    </row>
    <row r="6305">
      <c r="A6305" s="61">
        <v>1.517279788E9</v>
      </c>
      <c r="B6305" s="61">
        <v>1.0</v>
      </c>
      <c r="C6305" s="61">
        <v>40.0</v>
      </c>
      <c r="D6305" s="57" t="s">
        <v>377</v>
      </c>
      <c r="E6305" s="62" t="str">
        <f t="shared" si="1"/>
        <v>Out of test</v>
      </c>
      <c r="F6305" s="53" t="str">
        <f t="shared" si="2"/>
        <v>Beijing_1</v>
      </c>
      <c r="G6305" s="53">
        <f t="shared" si="3"/>
        <v>0.02824262516</v>
      </c>
    </row>
    <row r="6306">
      <c r="A6306" s="61">
        <v>1.514131903E9</v>
      </c>
      <c r="B6306" s="61">
        <v>1.0</v>
      </c>
      <c r="C6306" s="61">
        <v>447.0</v>
      </c>
      <c r="D6306" s="57" t="s">
        <v>377</v>
      </c>
      <c r="E6306" s="62" t="str">
        <f t="shared" si="1"/>
        <v>Out of test</v>
      </c>
      <c r="F6306" s="53" t="str">
        <f t="shared" si="2"/>
        <v>Beijing_1</v>
      </c>
      <c r="G6306" s="53">
        <f t="shared" si="3"/>
        <v>0.6667826036</v>
      </c>
    </row>
    <row r="6307">
      <c r="A6307" s="61">
        <v>1.518971678E9</v>
      </c>
      <c r="B6307" s="61">
        <v>1.0</v>
      </c>
      <c r="C6307" s="61">
        <v>1106.0</v>
      </c>
      <c r="D6307" s="57" t="s">
        <v>377</v>
      </c>
      <c r="E6307" s="62" t="str">
        <f t="shared" si="1"/>
        <v>Out of test</v>
      </c>
      <c r="F6307" s="53" t="str">
        <f t="shared" si="2"/>
        <v>Beijing_1</v>
      </c>
      <c r="G6307" s="53">
        <f t="shared" si="3"/>
        <v>0.9803401494</v>
      </c>
    </row>
    <row r="6308">
      <c r="A6308" s="61">
        <v>1.519374205E9</v>
      </c>
      <c r="B6308" s="61">
        <v>1.0</v>
      </c>
      <c r="C6308" s="61">
        <v>925.0</v>
      </c>
      <c r="D6308" s="57" t="s">
        <v>377</v>
      </c>
      <c r="E6308" s="62" t="str">
        <f t="shared" si="1"/>
        <v>Out of test</v>
      </c>
      <c r="F6308" s="53" t="str">
        <f t="shared" si="2"/>
        <v>Beijing_1</v>
      </c>
      <c r="G6308" s="53">
        <f t="shared" si="3"/>
        <v>0.8426178382</v>
      </c>
    </row>
    <row r="6309">
      <c r="A6309" s="61">
        <v>1.513990834E9</v>
      </c>
      <c r="B6309" s="61">
        <v>1.0</v>
      </c>
      <c r="C6309" s="61">
        <v>756.0</v>
      </c>
      <c r="D6309" s="57" t="s">
        <v>377</v>
      </c>
      <c r="E6309" s="62" t="str">
        <f t="shared" si="1"/>
        <v>Out of test</v>
      </c>
      <c r="F6309" s="53" t="str">
        <f t="shared" si="2"/>
        <v>Beijing_1</v>
      </c>
      <c r="G6309" s="53">
        <f t="shared" si="3"/>
        <v>0.1467021816</v>
      </c>
    </row>
    <row r="6310">
      <c r="A6310" s="61">
        <v>1.516350759E9</v>
      </c>
      <c r="B6310" s="61">
        <v>1.0</v>
      </c>
      <c r="C6310" s="61">
        <v>564.0</v>
      </c>
      <c r="D6310" s="57" t="s">
        <v>377</v>
      </c>
      <c r="E6310" s="62" t="str">
        <f t="shared" si="1"/>
        <v>Out of test</v>
      </c>
      <c r="F6310" s="53" t="str">
        <f t="shared" si="2"/>
        <v>Beijing_1</v>
      </c>
      <c r="G6310" s="53">
        <f t="shared" si="3"/>
        <v>0.6360133368</v>
      </c>
    </row>
    <row r="6311">
      <c r="A6311" s="61">
        <v>1.514878929E9</v>
      </c>
      <c r="B6311" s="61">
        <v>1.0</v>
      </c>
      <c r="C6311" s="61">
        <v>2766.0</v>
      </c>
      <c r="D6311" s="57" t="s">
        <v>377</v>
      </c>
      <c r="E6311" s="62" t="str">
        <f t="shared" si="1"/>
        <v>Out of test</v>
      </c>
      <c r="F6311" s="53" t="str">
        <f t="shared" si="2"/>
        <v>Beijing_1</v>
      </c>
      <c r="G6311" s="53">
        <f t="shared" si="3"/>
        <v>0.2222435118</v>
      </c>
    </row>
    <row r="6312">
      <c r="A6312" s="61">
        <v>1.517942676E9</v>
      </c>
      <c r="B6312" s="61">
        <v>1.0</v>
      </c>
      <c r="C6312" s="61">
        <v>1636.0</v>
      </c>
      <c r="D6312" s="57" t="s">
        <v>377</v>
      </c>
      <c r="E6312" s="62" t="str">
        <f t="shared" si="1"/>
        <v>Out of test</v>
      </c>
      <c r="F6312" s="53" t="str">
        <f t="shared" si="2"/>
        <v>Beijing_1</v>
      </c>
      <c r="G6312" s="53">
        <f t="shared" si="3"/>
        <v>0.1553149618</v>
      </c>
    </row>
    <row r="6313">
      <c r="A6313" s="61">
        <v>1.515431387E9</v>
      </c>
      <c r="B6313" s="61">
        <v>1.0</v>
      </c>
      <c r="C6313" s="61">
        <v>329.0</v>
      </c>
      <c r="D6313" s="57" t="s">
        <v>377</v>
      </c>
      <c r="E6313" s="62" t="str">
        <f t="shared" si="1"/>
        <v>Out of test</v>
      </c>
      <c r="F6313" s="53" t="str">
        <f t="shared" si="2"/>
        <v>Beijing_1</v>
      </c>
      <c r="G6313" s="53">
        <f t="shared" si="3"/>
        <v>0.3952818158</v>
      </c>
    </row>
    <row r="6314">
      <c r="A6314" s="61">
        <v>1.511617895E9</v>
      </c>
      <c r="B6314" s="61">
        <v>1.0</v>
      </c>
      <c r="C6314" s="61">
        <v>192.0</v>
      </c>
      <c r="D6314" s="57" t="s">
        <v>377</v>
      </c>
      <c r="E6314" s="62" t="str">
        <f t="shared" si="1"/>
        <v>Out of test</v>
      </c>
      <c r="F6314" s="53" t="str">
        <f t="shared" si="2"/>
        <v>Beijing_1</v>
      </c>
      <c r="G6314" s="53">
        <f t="shared" si="3"/>
        <v>0.745751191</v>
      </c>
    </row>
    <row r="6315">
      <c r="A6315" s="61">
        <v>1.516652128E9</v>
      </c>
      <c r="B6315" s="61">
        <v>1.0</v>
      </c>
      <c r="C6315" s="61">
        <v>2428.0</v>
      </c>
      <c r="D6315" s="57" t="s">
        <v>377</v>
      </c>
      <c r="E6315" s="62" t="str">
        <f t="shared" si="1"/>
        <v>Out of test</v>
      </c>
      <c r="F6315" s="53" t="str">
        <f t="shared" si="2"/>
        <v>Beijing_1</v>
      </c>
      <c r="G6315" s="53">
        <f t="shared" si="3"/>
        <v>0.2488341796</v>
      </c>
    </row>
    <row r="6316">
      <c r="A6316" s="61">
        <v>1.512238556E9</v>
      </c>
      <c r="B6316" s="61">
        <v>1.0</v>
      </c>
      <c r="C6316" s="61">
        <v>161.0</v>
      </c>
      <c r="D6316" s="57" t="s">
        <v>377</v>
      </c>
      <c r="E6316" s="62" t="str">
        <f t="shared" si="1"/>
        <v>Out of test</v>
      </c>
      <c r="F6316" s="53" t="str">
        <f t="shared" si="2"/>
        <v>Beijing_1</v>
      </c>
      <c r="G6316" s="53">
        <f t="shared" si="3"/>
        <v>0.5677744498</v>
      </c>
    </row>
    <row r="6317">
      <c r="A6317" s="61">
        <v>1.515309916E9</v>
      </c>
      <c r="B6317" s="61">
        <v>1.0</v>
      </c>
      <c r="C6317" s="61">
        <v>375.0</v>
      </c>
      <c r="D6317" s="57" t="s">
        <v>377</v>
      </c>
      <c r="E6317" s="62" t="str">
        <f t="shared" si="1"/>
        <v>Out of test</v>
      </c>
      <c r="F6317" s="53" t="str">
        <f t="shared" si="2"/>
        <v>Beijing_1</v>
      </c>
      <c r="G6317" s="53">
        <f t="shared" si="3"/>
        <v>0.4601100662</v>
      </c>
    </row>
    <row r="6318">
      <c r="A6318" s="61">
        <v>1.515169628E9</v>
      </c>
      <c r="B6318" s="61">
        <v>1.0</v>
      </c>
      <c r="C6318" s="61">
        <v>3072.0</v>
      </c>
      <c r="D6318" s="57" t="s">
        <v>377</v>
      </c>
      <c r="E6318" s="62" t="str">
        <f t="shared" si="1"/>
        <v>Out of test</v>
      </c>
      <c r="F6318" s="53" t="str">
        <f t="shared" si="2"/>
        <v>Beijing_1</v>
      </c>
      <c r="G6318" s="53">
        <f t="shared" si="3"/>
        <v>0.8375325162</v>
      </c>
    </row>
    <row r="6319">
      <c r="A6319" s="61">
        <v>1.517389756E9</v>
      </c>
      <c r="B6319" s="61">
        <v>1.0</v>
      </c>
      <c r="C6319" s="61">
        <v>672.0</v>
      </c>
      <c r="D6319" s="57" t="s">
        <v>377</v>
      </c>
      <c r="E6319" s="62" t="str">
        <f t="shared" si="1"/>
        <v>Out of test</v>
      </c>
      <c r="F6319" s="53" t="str">
        <f t="shared" si="2"/>
        <v>Beijing_1</v>
      </c>
      <c r="G6319" s="53">
        <f t="shared" si="3"/>
        <v>0.2953979251</v>
      </c>
    </row>
    <row r="6320">
      <c r="A6320" s="61">
        <v>1.519027609E9</v>
      </c>
      <c r="B6320" s="61">
        <v>1.0</v>
      </c>
      <c r="C6320" s="61">
        <v>4163.0</v>
      </c>
      <c r="D6320" s="57" t="s">
        <v>377</v>
      </c>
      <c r="E6320" s="62" t="str">
        <f t="shared" si="1"/>
        <v>Out of test</v>
      </c>
      <c r="F6320" s="53" t="str">
        <f t="shared" si="2"/>
        <v>Beijing_1</v>
      </c>
      <c r="G6320" s="53">
        <f t="shared" si="3"/>
        <v>0.7605132325</v>
      </c>
    </row>
    <row r="6321">
      <c r="A6321" s="61">
        <v>1.516572084E9</v>
      </c>
      <c r="B6321" s="61">
        <v>1.0</v>
      </c>
      <c r="C6321" s="61">
        <v>2917.0</v>
      </c>
      <c r="D6321" s="57" t="s">
        <v>377</v>
      </c>
      <c r="E6321" s="62" t="str">
        <f t="shared" si="1"/>
        <v>Out of test</v>
      </c>
      <c r="F6321" s="53" t="str">
        <f t="shared" si="2"/>
        <v>Beijing_1</v>
      </c>
      <c r="G6321" s="53">
        <f t="shared" si="3"/>
        <v>0.1307166461</v>
      </c>
    </row>
    <row r="6322">
      <c r="A6322" s="61">
        <v>1.516039148E9</v>
      </c>
      <c r="B6322" s="61">
        <v>1.0</v>
      </c>
      <c r="C6322" s="61">
        <v>1799.0</v>
      </c>
      <c r="D6322" s="57" t="s">
        <v>377</v>
      </c>
      <c r="E6322" s="62" t="str">
        <f t="shared" si="1"/>
        <v>Out of test</v>
      </c>
      <c r="F6322" s="53" t="str">
        <f t="shared" si="2"/>
        <v>Beijing_1</v>
      </c>
      <c r="G6322" s="53">
        <f t="shared" si="3"/>
        <v>0.5964379256</v>
      </c>
    </row>
    <row r="6323">
      <c r="A6323" s="61">
        <v>1.515014663E9</v>
      </c>
      <c r="B6323" s="61">
        <v>1.0</v>
      </c>
      <c r="C6323" s="61">
        <v>36.0</v>
      </c>
      <c r="D6323" s="57" t="s">
        <v>377</v>
      </c>
      <c r="E6323" s="62" t="str">
        <f t="shared" si="1"/>
        <v>Out of test</v>
      </c>
      <c r="F6323" s="53" t="str">
        <f t="shared" si="2"/>
        <v>Beijing_1</v>
      </c>
      <c r="G6323" s="53">
        <f t="shared" si="3"/>
        <v>0.9689163738</v>
      </c>
    </row>
    <row r="6324">
      <c r="A6324" s="61">
        <v>1.513033713E9</v>
      </c>
      <c r="B6324" s="61">
        <v>1.0</v>
      </c>
      <c r="C6324" s="61">
        <v>2664.0</v>
      </c>
      <c r="D6324" s="57" t="s">
        <v>377</v>
      </c>
      <c r="E6324" s="62" t="str">
        <f t="shared" si="1"/>
        <v>Out of test</v>
      </c>
      <c r="F6324" s="53" t="str">
        <f t="shared" si="2"/>
        <v>Beijing_1</v>
      </c>
      <c r="G6324" s="53">
        <f t="shared" si="3"/>
        <v>0.2315777037</v>
      </c>
    </row>
    <row r="6325">
      <c r="A6325" s="61">
        <v>1.519255037E9</v>
      </c>
      <c r="B6325" s="61">
        <v>1.0</v>
      </c>
      <c r="C6325" s="61">
        <v>1234.0</v>
      </c>
      <c r="D6325" s="57" t="s">
        <v>377</v>
      </c>
      <c r="E6325" s="62" t="str">
        <f t="shared" si="1"/>
        <v>Out of test</v>
      </c>
      <c r="F6325" s="53" t="str">
        <f t="shared" si="2"/>
        <v>Beijing_1</v>
      </c>
      <c r="G6325" s="53">
        <f t="shared" si="3"/>
        <v>0.9575031649</v>
      </c>
    </row>
    <row r="6326">
      <c r="A6326" s="61">
        <v>1.518605658E9</v>
      </c>
      <c r="B6326" s="61">
        <v>1.0</v>
      </c>
      <c r="C6326" s="61">
        <v>775.0</v>
      </c>
      <c r="D6326" s="57" t="s">
        <v>377</v>
      </c>
      <c r="E6326" s="62" t="str">
        <f t="shared" si="1"/>
        <v>Out of test</v>
      </c>
      <c r="F6326" s="53" t="str">
        <f t="shared" si="2"/>
        <v>Beijing_1</v>
      </c>
      <c r="G6326" s="53">
        <f t="shared" si="3"/>
        <v>0.1477779099</v>
      </c>
    </row>
    <row r="6327">
      <c r="A6327" s="61">
        <v>1.515696868E9</v>
      </c>
      <c r="B6327" s="61">
        <v>1.0</v>
      </c>
      <c r="C6327" s="61">
        <v>456.0</v>
      </c>
      <c r="D6327" s="57" t="s">
        <v>377</v>
      </c>
      <c r="E6327" s="62" t="str">
        <f t="shared" si="1"/>
        <v>Out of test</v>
      </c>
      <c r="F6327" s="53" t="str">
        <f t="shared" si="2"/>
        <v>Beijing_1</v>
      </c>
      <c r="G6327" s="53">
        <f t="shared" si="3"/>
        <v>0.3525805688</v>
      </c>
    </row>
    <row r="6328">
      <c r="A6328" s="61">
        <v>1.515576176E9</v>
      </c>
      <c r="B6328" s="61">
        <v>1.0</v>
      </c>
      <c r="C6328" s="61">
        <v>2213.0</v>
      </c>
      <c r="D6328" s="57" t="s">
        <v>377</v>
      </c>
      <c r="E6328" s="62" t="str">
        <f t="shared" si="1"/>
        <v>Out of test</v>
      </c>
      <c r="F6328" s="53" t="str">
        <f t="shared" si="2"/>
        <v>Beijing_1</v>
      </c>
      <c r="G6328" s="53">
        <f t="shared" si="3"/>
        <v>0.2626697982</v>
      </c>
    </row>
    <row r="6329">
      <c r="A6329" s="61">
        <v>1.514768925E9</v>
      </c>
      <c r="B6329" s="61">
        <v>1.0</v>
      </c>
      <c r="C6329" s="61">
        <v>2948.0</v>
      </c>
      <c r="D6329" s="57" t="s">
        <v>377</v>
      </c>
      <c r="E6329" s="62" t="str">
        <f t="shared" si="1"/>
        <v>Out of test</v>
      </c>
      <c r="F6329" s="53" t="str">
        <f t="shared" si="2"/>
        <v>Beijing_1</v>
      </c>
      <c r="G6329" s="53">
        <f t="shared" si="3"/>
        <v>0.9153371662</v>
      </c>
    </row>
    <row r="6330">
      <c r="A6330" s="61">
        <v>1.519359218E9</v>
      </c>
      <c r="B6330" s="61">
        <v>1.0</v>
      </c>
      <c r="C6330" s="61">
        <v>3559.0</v>
      </c>
      <c r="D6330" s="57" t="s">
        <v>377</v>
      </c>
      <c r="E6330" s="62" t="str">
        <f t="shared" si="1"/>
        <v>Out of test</v>
      </c>
      <c r="F6330" s="53" t="str">
        <f t="shared" si="2"/>
        <v>Beijing_1</v>
      </c>
      <c r="G6330" s="53">
        <f t="shared" si="3"/>
        <v>0.9730198173</v>
      </c>
    </row>
    <row r="6331">
      <c r="A6331" s="61">
        <v>1.516964038E9</v>
      </c>
      <c r="B6331" s="61">
        <v>1.0</v>
      </c>
      <c r="C6331" s="61">
        <v>739.0</v>
      </c>
      <c r="D6331" s="57" t="s">
        <v>377</v>
      </c>
      <c r="E6331" s="62" t="str">
        <f t="shared" si="1"/>
        <v>Out of test</v>
      </c>
      <c r="F6331" s="53" t="str">
        <f t="shared" si="2"/>
        <v>Beijing_1</v>
      </c>
      <c r="G6331" s="53">
        <f t="shared" si="3"/>
        <v>0.888965284</v>
      </c>
    </row>
    <row r="6332">
      <c r="A6332" s="61">
        <v>1.519417125E9</v>
      </c>
      <c r="B6332" s="61">
        <v>1.0</v>
      </c>
      <c r="C6332" s="61">
        <v>1959.0</v>
      </c>
      <c r="D6332" s="57" t="s">
        <v>377</v>
      </c>
      <c r="E6332" s="62" t="str">
        <f t="shared" si="1"/>
        <v>Out of test</v>
      </c>
      <c r="F6332" s="53" t="str">
        <f t="shared" si="2"/>
        <v>Beijing_1</v>
      </c>
      <c r="G6332" s="53">
        <f t="shared" si="3"/>
        <v>0.01623644041</v>
      </c>
    </row>
    <row r="6333">
      <c r="A6333" s="61">
        <v>1.514028869E9</v>
      </c>
      <c r="B6333" s="61">
        <v>1.0</v>
      </c>
      <c r="C6333" s="61">
        <v>2046.0</v>
      </c>
      <c r="D6333" s="57" t="s">
        <v>377</v>
      </c>
      <c r="E6333" s="62" t="str">
        <f t="shared" si="1"/>
        <v>Out of test</v>
      </c>
      <c r="F6333" s="53" t="str">
        <f t="shared" si="2"/>
        <v>Beijing_1</v>
      </c>
      <c r="G6333" s="53">
        <f t="shared" si="3"/>
        <v>0.08440883604</v>
      </c>
    </row>
    <row r="6334">
      <c r="A6334" s="61">
        <v>1.519804933E9</v>
      </c>
      <c r="B6334" s="61">
        <v>1.0</v>
      </c>
      <c r="C6334" s="61">
        <v>4632.0</v>
      </c>
      <c r="D6334" s="57" t="s">
        <v>377</v>
      </c>
      <c r="E6334" s="62" t="str">
        <f t="shared" si="1"/>
        <v>Out of test</v>
      </c>
      <c r="F6334" s="53" t="str">
        <f t="shared" si="2"/>
        <v>Beijing_1</v>
      </c>
      <c r="G6334" s="53">
        <f t="shared" si="3"/>
        <v>0.8301678142</v>
      </c>
    </row>
    <row r="6335">
      <c r="A6335" s="61">
        <v>1.517212198E9</v>
      </c>
      <c r="B6335" s="61">
        <v>1.0</v>
      </c>
      <c r="C6335" s="61">
        <v>155.0</v>
      </c>
      <c r="D6335" s="57" t="s">
        <v>377</v>
      </c>
      <c r="E6335" s="62" t="str">
        <f t="shared" si="1"/>
        <v>Out of test</v>
      </c>
      <c r="F6335" s="53" t="str">
        <f t="shared" si="2"/>
        <v>Beijing_1</v>
      </c>
      <c r="G6335" s="53">
        <f t="shared" si="3"/>
        <v>0.1296632621</v>
      </c>
    </row>
    <row r="6336">
      <c r="A6336" s="61">
        <v>1.514106967E9</v>
      </c>
      <c r="B6336" s="61">
        <v>1.0</v>
      </c>
      <c r="C6336" s="61">
        <v>2592.0</v>
      </c>
      <c r="D6336" s="57" t="s">
        <v>377</v>
      </c>
      <c r="E6336" s="62" t="str">
        <f t="shared" si="1"/>
        <v>Out of test</v>
      </c>
      <c r="F6336" s="53" t="str">
        <f t="shared" si="2"/>
        <v>Beijing_1</v>
      </c>
      <c r="G6336" s="53">
        <f t="shared" si="3"/>
        <v>0.7480499435</v>
      </c>
    </row>
    <row r="6337">
      <c r="A6337" s="61">
        <v>1.512082137E9</v>
      </c>
      <c r="B6337" s="61">
        <v>1.0</v>
      </c>
      <c r="C6337" s="61">
        <v>309.0</v>
      </c>
      <c r="D6337" s="57" t="s">
        <v>377</v>
      </c>
      <c r="E6337" s="62" t="str">
        <f t="shared" si="1"/>
        <v>Out of test</v>
      </c>
      <c r="F6337" s="53" t="str">
        <f t="shared" si="2"/>
        <v>Beijing_1</v>
      </c>
      <c r="G6337" s="53">
        <f t="shared" si="3"/>
        <v>0.1143717311</v>
      </c>
    </row>
    <row r="6338">
      <c r="A6338" s="61">
        <v>1.513713497E9</v>
      </c>
      <c r="B6338" s="61">
        <v>1.0</v>
      </c>
      <c r="C6338" s="61">
        <v>729.0</v>
      </c>
      <c r="D6338" s="57" t="s">
        <v>377</v>
      </c>
      <c r="E6338" s="62" t="str">
        <f t="shared" si="1"/>
        <v>Out of test</v>
      </c>
      <c r="F6338" s="53" t="str">
        <f t="shared" si="2"/>
        <v>Beijing_1</v>
      </c>
      <c r="G6338" s="53">
        <f t="shared" si="3"/>
        <v>0.126501657</v>
      </c>
    </row>
    <row r="6339">
      <c r="A6339" s="61">
        <v>1.517334268E9</v>
      </c>
      <c r="B6339" s="61">
        <v>1.0</v>
      </c>
      <c r="C6339" s="61">
        <v>5262.0</v>
      </c>
      <c r="D6339" s="57" t="s">
        <v>377</v>
      </c>
      <c r="E6339" s="62" t="str">
        <f t="shared" si="1"/>
        <v>Out of test</v>
      </c>
      <c r="F6339" s="53" t="str">
        <f t="shared" si="2"/>
        <v>Beijing_1</v>
      </c>
      <c r="G6339" s="53">
        <f t="shared" si="3"/>
        <v>0.02218604412</v>
      </c>
    </row>
    <row r="6340">
      <c r="A6340" s="61">
        <v>1.519854645E9</v>
      </c>
      <c r="B6340" s="61">
        <v>1.0</v>
      </c>
      <c r="C6340" s="61">
        <v>1930.0</v>
      </c>
      <c r="D6340" s="57" t="s">
        <v>377</v>
      </c>
      <c r="E6340" s="62" t="str">
        <f t="shared" si="1"/>
        <v>Out of test</v>
      </c>
      <c r="F6340" s="53" t="str">
        <f t="shared" si="2"/>
        <v>Beijing_1</v>
      </c>
      <c r="G6340" s="53">
        <f t="shared" si="3"/>
        <v>0.8356270473</v>
      </c>
    </row>
    <row r="6341">
      <c r="A6341" s="61">
        <v>1.517469664E9</v>
      </c>
      <c r="B6341" s="61">
        <v>1.0</v>
      </c>
      <c r="C6341" s="61">
        <v>836.0</v>
      </c>
      <c r="D6341" s="57" t="s">
        <v>377</v>
      </c>
      <c r="E6341" s="62" t="str">
        <f t="shared" si="1"/>
        <v>Out of test</v>
      </c>
      <c r="F6341" s="53" t="str">
        <f t="shared" si="2"/>
        <v>Beijing_1</v>
      </c>
      <c r="G6341" s="53">
        <f t="shared" si="3"/>
        <v>0.8989223609</v>
      </c>
    </row>
    <row r="6342">
      <c r="A6342" s="61">
        <v>1.512605928E9</v>
      </c>
      <c r="B6342" s="61">
        <v>1.0</v>
      </c>
      <c r="C6342" s="61">
        <v>75.0</v>
      </c>
      <c r="D6342" s="57" t="s">
        <v>377</v>
      </c>
      <c r="E6342" s="62" t="str">
        <f t="shared" si="1"/>
        <v>Out of test</v>
      </c>
      <c r="F6342" s="53" t="str">
        <f t="shared" si="2"/>
        <v>Beijing_1</v>
      </c>
      <c r="G6342" s="53">
        <f t="shared" si="3"/>
        <v>0.1105268756</v>
      </c>
    </row>
    <row r="6343">
      <c r="A6343" s="61">
        <v>1.517720636E9</v>
      </c>
      <c r="B6343" s="61">
        <v>1.0</v>
      </c>
      <c r="C6343" s="61">
        <v>2068.0</v>
      </c>
      <c r="D6343" s="57" t="s">
        <v>377</v>
      </c>
      <c r="E6343" s="62" t="str">
        <f t="shared" si="1"/>
        <v>Out of test</v>
      </c>
      <c r="F6343" s="53" t="str">
        <f t="shared" si="2"/>
        <v>Beijing_1</v>
      </c>
      <c r="G6343" s="53">
        <f t="shared" si="3"/>
        <v>0.3941963635</v>
      </c>
    </row>
    <row r="6344">
      <c r="A6344" s="61">
        <v>1.517056743E9</v>
      </c>
      <c r="B6344" s="61">
        <v>1.0</v>
      </c>
      <c r="C6344" s="61">
        <v>3219.0</v>
      </c>
      <c r="D6344" s="57" t="s">
        <v>377</v>
      </c>
      <c r="E6344" s="62" t="str">
        <f t="shared" si="1"/>
        <v>Out of test</v>
      </c>
      <c r="F6344" s="53" t="str">
        <f t="shared" si="2"/>
        <v>Beijing_1</v>
      </c>
      <c r="G6344" s="53">
        <f t="shared" si="3"/>
        <v>0.6949052383</v>
      </c>
    </row>
    <row r="6345">
      <c r="A6345" s="61">
        <v>1.515846177E9</v>
      </c>
      <c r="B6345" s="61">
        <v>1.0</v>
      </c>
      <c r="C6345" s="61">
        <v>718.0</v>
      </c>
      <c r="D6345" s="57" t="s">
        <v>377</v>
      </c>
      <c r="E6345" s="62" t="str">
        <f t="shared" si="1"/>
        <v>Out of test</v>
      </c>
      <c r="F6345" s="53" t="str">
        <f t="shared" si="2"/>
        <v>Beijing_1</v>
      </c>
      <c r="G6345" s="53">
        <f t="shared" si="3"/>
        <v>0.4553557923</v>
      </c>
    </row>
    <row r="6346">
      <c r="A6346" s="61">
        <v>1.511793549E9</v>
      </c>
      <c r="B6346" s="61">
        <v>1.0</v>
      </c>
      <c r="C6346" s="61">
        <v>2957.0</v>
      </c>
      <c r="D6346" s="57" t="s">
        <v>377</v>
      </c>
      <c r="E6346" s="62" t="str">
        <f t="shared" si="1"/>
        <v>Out of test</v>
      </c>
      <c r="F6346" s="53" t="str">
        <f t="shared" si="2"/>
        <v>Beijing_1</v>
      </c>
      <c r="G6346" s="53">
        <f t="shared" si="3"/>
        <v>0.3251828002</v>
      </c>
    </row>
    <row r="6347">
      <c r="A6347" s="61">
        <v>1.512659979E9</v>
      </c>
      <c r="B6347" s="61">
        <v>1.0</v>
      </c>
      <c r="C6347" s="61">
        <v>1994.0</v>
      </c>
      <c r="D6347" s="57" t="s">
        <v>377</v>
      </c>
      <c r="E6347" s="62" t="str">
        <f t="shared" si="1"/>
        <v>Out of test</v>
      </c>
      <c r="F6347" s="53" t="str">
        <f t="shared" si="2"/>
        <v>Beijing_1</v>
      </c>
      <c r="G6347" s="53">
        <f t="shared" si="3"/>
        <v>0.6906444081</v>
      </c>
    </row>
    <row r="6348">
      <c r="A6348" s="61">
        <v>1.517619499E9</v>
      </c>
      <c r="B6348" s="61">
        <v>1.0</v>
      </c>
      <c r="C6348" s="61">
        <v>1007.0</v>
      </c>
      <c r="D6348" s="57" t="s">
        <v>377</v>
      </c>
      <c r="E6348" s="62" t="str">
        <f t="shared" si="1"/>
        <v>Out of test</v>
      </c>
      <c r="F6348" s="53" t="str">
        <f t="shared" si="2"/>
        <v>Beijing_1</v>
      </c>
      <c r="G6348" s="53">
        <f t="shared" si="3"/>
        <v>0.6859145114</v>
      </c>
    </row>
    <row r="6349">
      <c r="A6349" s="61">
        <v>1.513410295E9</v>
      </c>
      <c r="B6349" s="61">
        <v>1.0</v>
      </c>
      <c r="C6349" s="61">
        <v>4066.0</v>
      </c>
      <c r="D6349" s="57" t="s">
        <v>377</v>
      </c>
      <c r="E6349" s="62" t="str">
        <f t="shared" si="1"/>
        <v>Out of test</v>
      </c>
      <c r="F6349" s="53" t="str">
        <f t="shared" si="2"/>
        <v>Beijing_1</v>
      </c>
      <c r="G6349" s="53">
        <f t="shared" si="3"/>
        <v>0.477267502</v>
      </c>
    </row>
    <row r="6350">
      <c r="A6350" s="61">
        <v>1.514877649E9</v>
      </c>
      <c r="B6350" s="61">
        <v>1.0</v>
      </c>
      <c r="C6350" s="61">
        <v>533.0</v>
      </c>
      <c r="D6350" s="57" t="s">
        <v>377</v>
      </c>
      <c r="E6350" s="62" t="str">
        <f t="shared" si="1"/>
        <v>Out of test</v>
      </c>
      <c r="F6350" s="53" t="str">
        <f t="shared" si="2"/>
        <v>Beijing_1</v>
      </c>
      <c r="G6350" s="53">
        <f t="shared" si="3"/>
        <v>0.9958012456</v>
      </c>
    </row>
    <row r="6351">
      <c r="A6351" s="61">
        <v>1.514437825E9</v>
      </c>
      <c r="B6351" s="61">
        <v>1.0</v>
      </c>
      <c r="C6351" s="61">
        <v>3121.0</v>
      </c>
      <c r="D6351" s="57" t="s">
        <v>377</v>
      </c>
      <c r="E6351" s="62" t="str">
        <f t="shared" si="1"/>
        <v>Out of test</v>
      </c>
      <c r="F6351" s="53" t="str">
        <f t="shared" si="2"/>
        <v>Beijing_1</v>
      </c>
      <c r="G6351" s="53">
        <f t="shared" si="3"/>
        <v>0.8211383338</v>
      </c>
    </row>
    <row r="6352">
      <c r="A6352" s="61">
        <v>1.519579124E9</v>
      </c>
      <c r="B6352" s="61">
        <v>1.0</v>
      </c>
      <c r="C6352" s="61">
        <v>1362.0</v>
      </c>
      <c r="D6352" s="57" t="s">
        <v>377</v>
      </c>
      <c r="E6352" s="62" t="str">
        <f t="shared" si="1"/>
        <v>Out of test</v>
      </c>
      <c r="F6352" s="53" t="str">
        <f t="shared" si="2"/>
        <v>Beijing_1</v>
      </c>
      <c r="G6352" s="53">
        <f t="shared" si="3"/>
        <v>0.7927533461</v>
      </c>
    </row>
    <row r="6353">
      <c r="A6353" s="61">
        <v>1.514488693E9</v>
      </c>
      <c r="B6353" s="61">
        <v>1.0</v>
      </c>
      <c r="C6353" s="61">
        <v>4095.0</v>
      </c>
      <c r="D6353" s="57" t="s">
        <v>377</v>
      </c>
      <c r="E6353" s="62" t="str">
        <f t="shared" si="1"/>
        <v>Out of test</v>
      </c>
      <c r="F6353" s="53" t="str">
        <f t="shared" si="2"/>
        <v>Beijing_1</v>
      </c>
      <c r="G6353" s="53">
        <f t="shared" si="3"/>
        <v>0.4084544522</v>
      </c>
    </row>
    <row r="6354">
      <c r="A6354" s="61">
        <v>1.516053415E9</v>
      </c>
      <c r="B6354" s="61">
        <v>1.0</v>
      </c>
      <c r="C6354" s="61">
        <v>2069.0</v>
      </c>
      <c r="D6354" s="57" t="s">
        <v>377</v>
      </c>
      <c r="E6354" s="62" t="str">
        <f t="shared" si="1"/>
        <v>Out of test</v>
      </c>
      <c r="F6354" s="53" t="str">
        <f t="shared" si="2"/>
        <v>Beijing_1</v>
      </c>
      <c r="G6354" s="53">
        <f t="shared" si="3"/>
        <v>0.4140034848</v>
      </c>
    </row>
    <row r="6355">
      <c r="A6355" s="61">
        <v>1.517775206E9</v>
      </c>
      <c r="B6355" s="61">
        <v>1.0</v>
      </c>
      <c r="C6355" s="61">
        <v>2175.0</v>
      </c>
      <c r="D6355" s="57" t="s">
        <v>377</v>
      </c>
      <c r="E6355" s="62" t="str">
        <f t="shared" si="1"/>
        <v>Out of test</v>
      </c>
      <c r="F6355" s="53" t="str">
        <f t="shared" si="2"/>
        <v>Beijing_1</v>
      </c>
      <c r="G6355" s="53">
        <f t="shared" si="3"/>
        <v>0.1828871817</v>
      </c>
    </row>
    <row r="6356">
      <c r="A6356" s="61">
        <v>1.511673746E9</v>
      </c>
      <c r="B6356" s="61">
        <v>1.0</v>
      </c>
      <c r="C6356" s="61">
        <v>193.0</v>
      </c>
      <c r="D6356" s="57" t="s">
        <v>377</v>
      </c>
      <c r="E6356" s="62" t="str">
        <f t="shared" si="1"/>
        <v>Out of test</v>
      </c>
      <c r="F6356" s="53" t="str">
        <f t="shared" si="2"/>
        <v>Beijing_1</v>
      </c>
      <c r="G6356" s="53">
        <f t="shared" si="3"/>
        <v>0.203998542</v>
      </c>
    </row>
    <row r="6357">
      <c r="A6357" s="61">
        <v>1.519850514E9</v>
      </c>
      <c r="B6357" s="61">
        <v>1.0</v>
      </c>
      <c r="C6357" s="61">
        <v>2282.0</v>
      </c>
      <c r="D6357" s="57" t="s">
        <v>377</v>
      </c>
      <c r="E6357" s="62" t="str">
        <f t="shared" si="1"/>
        <v>Out of test</v>
      </c>
      <c r="F6357" s="53" t="str">
        <f t="shared" si="2"/>
        <v>Beijing_1</v>
      </c>
      <c r="G6357" s="53">
        <f t="shared" si="3"/>
        <v>0.1722012316</v>
      </c>
    </row>
    <row r="6358">
      <c r="A6358" s="61">
        <v>1.515713918E9</v>
      </c>
      <c r="B6358" s="61">
        <v>1.0</v>
      </c>
      <c r="C6358" s="61">
        <v>1077.0</v>
      </c>
      <c r="D6358" s="57" t="s">
        <v>377</v>
      </c>
      <c r="E6358" s="62" t="str">
        <f t="shared" si="1"/>
        <v>Out of test</v>
      </c>
      <c r="F6358" s="53" t="str">
        <f t="shared" si="2"/>
        <v>Beijing_1</v>
      </c>
      <c r="G6358" s="53">
        <f t="shared" si="3"/>
        <v>0.9226685847</v>
      </c>
    </row>
    <row r="6359">
      <c r="A6359" s="61">
        <v>1.516222456E9</v>
      </c>
      <c r="B6359" s="61">
        <v>1.0</v>
      </c>
      <c r="C6359" s="61">
        <v>583.0</v>
      </c>
      <c r="D6359" s="57" t="s">
        <v>377</v>
      </c>
      <c r="E6359" s="62" t="str">
        <f t="shared" si="1"/>
        <v>Out of test</v>
      </c>
      <c r="F6359" s="53" t="str">
        <f t="shared" si="2"/>
        <v>Beijing_1</v>
      </c>
      <c r="G6359" s="53">
        <f t="shared" si="3"/>
        <v>0.5388122464</v>
      </c>
    </row>
    <row r="6360">
      <c r="A6360" s="61">
        <v>1.515557616E9</v>
      </c>
      <c r="B6360" s="61">
        <v>1.0</v>
      </c>
      <c r="C6360" s="61">
        <v>692.0</v>
      </c>
      <c r="D6360" s="57" t="s">
        <v>377</v>
      </c>
      <c r="E6360" s="62" t="str">
        <f t="shared" si="1"/>
        <v>Out of test</v>
      </c>
      <c r="F6360" s="53" t="str">
        <f t="shared" si="2"/>
        <v>Beijing_1</v>
      </c>
      <c r="G6360" s="53">
        <f t="shared" si="3"/>
        <v>0.9167478164</v>
      </c>
    </row>
    <row r="6361">
      <c r="A6361" s="61">
        <v>1.518495168E9</v>
      </c>
      <c r="B6361" s="61">
        <v>1.0</v>
      </c>
      <c r="C6361" s="61">
        <v>2629.0</v>
      </c>
      <c r="D6361" s="57" t="s">
        <v>377</v>
      </c>
      <c r="E6361" s="62" t="str">
        <f t="shared" si="1"/>
        <v>Out of test</v>
      </c>
      <c r="F6361" s="53" t="str">
        <f t="shared" si="2"/>
        <v>Beijing_1</v>
      </c>
      <c r="G6361" s="53">
        <f t="shared" si="3"/>
        <v>0.8825197315</v>
      </c>
    </row>
    <row r="6362">
      <c r="A6362" s="61">
        <v>1.515294318E9</v>
      </c>
      <c r="B6362" s="61">
        <v>1.0</v>
      </c>
      <c r="C6362" s="61">
        <v>1681.0</v>
      </c>
      <c r="D6362" s="57" t="s">
        <v>377</v>
      </c>
      <c r="E6362" s="62" t="str">
        <f t="shared" si="1"/>
        <v>Out of test</v>
      </c>
      <c r="F6362" s="53" t="str">
        <f t="shared" si="2"/>
        <v>Beijing_1</v>
      </c>
      <c r="G6362" s="53">
        <f t="shared" si="3"/>
        <v>0.807301504</v>
      </c>
    </row>
    <row r="6363">
      <c r="A6363" s="61">
        <v>1.519626243E9</v>
      </c>
      <c r="B6363" s="61">
        <v>1.0</v>
      </c>
      <c r="C6363" s="61">
        <v>762.0</v>
      </c>
      <c r="D6363" s="57" t="s">
        <v>377</v>
      </c>
      <c r="E6363" s="62" t="str">
        <f t="shared" si="1"/>
        <v>Out of test</v>
      </c>
      <c r="F6363" s="53" t="str">
        <f t="shared" si="2"/>
        <v>Beijing_1</v>
      </c>
      <c r="G6363" s="53">
        <f t="shared" si="3"/>
        <v>0.4509303339</v>
      </c>
    </row>
    <row r="6364">
      <c r="A6364" s="61">
        <v>1.513666218E9</v>
      </c>
      <c r="B6364" s="61">
        <v>1.0</v>
      </c>
      <c r="C6364" s="61">
        <v>28.0</v>
      </c>
      <c r="D6364" s="57" t="s">
        <v>377</v>
      </c>
      <c r="E6364" s="62" t="str">
        <f t="shared" si="1"/>
        <v>Out of test</v>
      </c>
      <c r="F6364" s="53" t="str">
        <f t="shared" si="2"/>
        <v>Beijing_1</v>
      </c>
      <c r="G6364" s="53">
        <f t="shared" si="3"/>
        <v>0.1408153</v>
      </c>
    </row>
    <row r="6365">
      <c r="A6365" s="61">
        <v>1.519698718E9</v>
      </c>
      <c r="B6365" s="61">
        <v>1.0</v>
      </c>
      <c r="C6365" s="61">
        <v>3.0</v>
      </c>
      <c r="D6365" s="57" t="s">
        <v>377</v>
      </c>
      <c r="E6365" s="62" t="str">
        <f t="shared" si="1"/>
        <v>Out of test</v>
      </c>
      <c r="F6365" s="53" t="str">
        <f t="shared" si="2"/>
        <v>Beijing_1</v>
      </c>
      <c r="G6365" s="53">
        <f t="shared" si="3"/>
        <v>0.9625439396</v>
      </c>
    </row>
    <row r="6366">
      <c r="A6366" s="61">
        <v>1.517908443E9</v>
      </c>
      <c r="B6366" s="61">
        <v>1.0</v>
      </c>
      <c r="C6366" s="61">
        <v>2815.0</v>
      </c>
      <c r="D6366" s="57" t="s">
        <v>377</v>
      </c>
      <c r="E6366" s="62" t="str">
        <f t="shared" si="1"/>
        <v>Out of test</v>
      </c>
      <c r="F6366" s="53" t="str">
        <f t="shared" si="2"/>
        <v>Beijing_1</v>
      </c>
      <c r="G6366" s="53">
        <f t="shared" si="3"/>
        <v>0.255574484</v>
      </c>
    </row>
    <row r="6367">
      <c r="A6367" s="61">
        <v>1.517924415E9</v>
      </c>
      <c r="B6367" s="61">
        <v>1.0</v>
      </c>
      <c r="C6367" s="61">
        <v>2761.0</v>
      </c>
      <c r="D6367" s="57" t="s">
        <v>377</v>
      </c>
      <c r="E6367" s="62" t="str">
        <f t="shared" si="1"/>
        <v>Out of test</v>
      </c>
      <c r="F6367" s="53" t="str">
        <f t="shared" si="2"/>
        <v>Beijing_1</v>
      </c>
      <c r="G6367" s="53">
        <f t="shared" si="3"/>
        <v>0.3958708595</v>
      </c>
    </row>
    <row r="6368">
      <c r="A6368" s="61">
        <v>1.513506258E9</v>
      </c>
      <c r="B6368" s="61">
        <v>1.0</v>
      </c>
      <c r="C6368" s="61">
        <v>3633.0</v>
      </c>
      <c r="D6368" s="57" t="s">
        <v>377</v>
      </c>
      <c r="E6368" s="62" t="str">
        <f t="shared" si="1"/>
        <v>Out of test</v>
      </c>
      <c r="F6368" s="53" t="str">
        <f t="shared" si="2"/>
        <v>Beijing_1</v>
      </c>
      <c r="G6368" s="53">
        <f t="shared" si="3"/>
        <v>0.5891698433</v>
      </c>
    </row>
    <row r="6369">
      <c r="A6369" s="61">
        <v>1.514671619E9</v>
      </c>
      <c r="B6369" s="61">
        <v>1.0</v>
      </c>
      <c r="C6369" s="61">
        <v>3438.0</v>
      </c>
      <c r="D6369" s="57" t="s">
        <v>377</v>
      </c>
      <c r="E6369" s="62" t="str">
        <f t="shared" si="1"/>
        <v>Out of test</v>
      </c>
      <c r="F6369" s="53" t="str">
        <f t="shared" si="2"/>
        <v>Beijing_1</v>
      </c>
      <c r="G6369" s="53">
        <f t="shared" si="3"/>
        <v>0.1001639939</v>
      </c>
    </row>
    <row r="6370">
      <c r="A6370" s="61">
        <v>1.515672464E9</v>
      </c>
      <c r="B6370" s="61">
        <v>1.0</v>
      </c>
      <c r="C6370" s="61">
        <v>2563.0</v>
      </c>
      <c r="D6370" s="57" t="s">
        <v>377</v>
      </c>
      <c r="E6370" s="62" t="str">
        <f t="shared" si="1"/>
        <v>Out of test</v>
      </c>
      <c r="F6370" s="53" t="str">
        <f t="shared" si="2"/>
        <v>Beijing_1</v>
      </c>
      <c r="G6370" s="53">
        <f t="shared" si="3"/>
        <v>0.5595110508</v>
      </c>
    </row>
    <row r="6371">
      <c r="A6371" s="61">
        <v>1.516250198E9</v>
      </c>
      <c r="B6371" s="61">
        <v>1.0</v>
      </c>
      <c r="C6371" s="61">
        <v>1140.0</v>
      </c>
      <c r="D6371" s="57" t="s">
        <v>377</v>
      </c>
      <c r="E6371" s="62" t="str">
        <f t="shared" si="1"/>
        <v>Out of test</v>
      </c>
      <c r="F6371" s="53" t="str">
        <f t="shared" si="2"/>
        <v>Beijing_1</v>
      </c>
      <c r="G6371" s="53">
        <f t="shared" si="3"/>
        <v>0.5223959735</v>
      </c>
    </row>
    <row r="6372">
      <c r="A6372" s="61">
        <v>1.518039617E9</v>
      </c>
      <c r="B6372" s="61">
        <v>1.0</v>
      </c>
      <c r="C6372" s="61">
        <v>1670.0</v>
      </c>
      <c r="D6372" s="57" t="s">
        <v>377</v>
      </c>
      <c r="E6372" s="62" t="str">
        <f t="shared" si="1"/>
        <v>Out of test</v>
      </c>
      <c r="F6372" s="53" t="str">
        <f t="shared" si="2"/>
        <v>Beijing_1</v>
      </c>
      <c r="G6372" s="53">
        <f t="shared" si="3"/>
        <v>0.7065265982</v>
      </c>
    </row>
    <row r="6373">
      <c r="A6373" s="61">
        <v>1.513533219E9</v>
      </c>
      <c r="B6373" s="61">
        <v>1.0</v>
      </c>
      <c r="C6373" s="61">
        <v>2800.0</v>
      </c>
      <c r="D6373" s="57" t="s">
        <v>377</v>
      </c>
      <c r="E6373" s="62" t="str">
        <f t="shared" si="1"/>
        <v>Out of test</v>
      </c>
      <c r="F6373" s="53" t="str">
        <f t="shared" si="2"/>
        <v>Beijing_1</v>
      </c>
      <c r="G6373" s="53">
        <f t="shared" si="3"/>
        <v>0.3821164193</v>
      </c>
    </row>
    <row r="6374">
      <c r="A6374" s="61">
        <v>1.511407377E9</v>
      </c>
      <c r="B6374" s="61">
        <v>1.0</v>
      </c>
      <c r="C6374" s="61">
        <v>5381.0</v>
      </c>
      <c r="D6374" s="57" t="s">
        <v>377</v>
      </c>
      <c r="E6374" s="62" t="str">
        <f t="shared" si="1"/>
        <v>Out of test</v>
      </c>
      <c r="F6374" s="53" t="str">
        <f t="shared" si="2"/>
        <v>Beijing_1</v>
      </c>
      <c r="G6374" s="53">
        <f t="shared" si="3"/>
        <v>0.9037264672</v>
      </c>
    </row>
    <row r="6375">
      <c r="A6375" s="61">
        <v>1.513179158E9</v>
      </c>
      <c r="B6375" s="61">
        <v>1.0</v>
      </c>
      <c r="C6375" s="61">
        <v>1342.0</v>
      </c>
      <c r="D6375" s="57" t="s">
        <v>377</v>
      </c>
      <c r="E6375" s="62" t="str">
        <f t="shared" si="1"/>
        <v>Out of test</v>
      </c>
      <c r="F6375" s="53" t="str">
        <f t="shared" si="2"/>
        <v>Beijing_1</v>
      </c>
      <c r="G6375" s="53">
        <f t="shared" si="3"/>
        <v>0.2500509168</v>
      </c>
    </row>
    <row r="6376">
      <c r="A6376" s="61">
        <v>1.511839809E9</v>
      </c>
      <c r="B6376" s="61">
        <v>1.0</v>
      </c>
      <c r="C6376" s="61">
        <v>3759.0</v>
      </c>
      <c r="D6376" s="57" t="s">
        <v>377</v>
      </c>
      <c r="E6376" s="62" t="str">
        <f t="shared" si="1"/>
        <v>Out of test</v>
      </c>
      <c r="F6376" s="53" t="str">
        <f t="shared" si="2"/>
        <v>Beijing_1</v>
      </c>
      <c r="G6376" s="53">
        <f t="shared" si="3"/>
        <v>0.5100726067</v>
      </c>
    </row>
    <row r="6377">
      <c r="A6377" s="61">
        <v>1.511304183E9</v>
      </c>
      <c r="B6377" s="61">
        <v>1.0</v>
      </c>
      <c r="C6377" s="61">
        <v>2169.0</v>
      </c>
      <c r="D6377" s="57" t="s">
        <v>377</v>
      </c>
      <c r="E6377" s="62" t="str">
        <f t="shared" si="1"/>
        <v>Out of test</v>
      </c>
      <c r="F6377" s="53" t="str">
        <f t="shared" si="2"/>
        <v>Beijing_1</v>
      </c>
      <c r="G6377" s="53">
        <f t="shared" si="3"/>
        <v>0.765130739</v>
      </c>
    </row>
    <row r="6378">
      <c r="A6378" s="61">
        <v>1.517873817E9</v>
      </c>
      <c r="B6378" s="61">
        <v>1.0</v>
      </c>
      <c r="C6378" s="61">
        <v>1489.0</v>
      </c>
      <c r="D6378" s="57" t="s">
        <v>377</v>
      </c>
      <c r="E6378" s="62" t="str">
        <f t="shared" si="1"/>
        <v>Out of test</v>
      </c>
      <c r="F6378" s="53" t="str">
        <f t="shared" si="2"/>
        <v>Beijing_1</v>
      </c>
      <c r="G6378" s="53">
        <f t="shared" si="3"/>
        <v>0.4083346671</v>
      </c>
    </row>
    <row r="6379">
      <c r="A6379" s="61">
        <v>1.517079405E9</v>
      </c>
      <c r="B6379" s="61">
        <v>1.0</v>
      </c>
      <c r="C6379" s="61">
        <v>2095.0</v>
      </c>
      <c r="D6379" s="57" t="s">
        <v>377</v>
      </c>
      <c r="E6379" s="62" t="str">
        <f t="shared" si="1"/>
        <v>Out of test</v>
      </c>
      <c r="F6379" s="53" t="str">
        <f t="shared" si="2"/>
        <v>Beijing_1</v>
      </c>
      <c r="G6379" s="53">
        <f t="shared" si="3"/>
        <v>0.5535796328</v>
      </c>
    </row>
    <row r="6380">
      <c r="A6380" s="61">
        <v>1.515475388E9</v>
      </c>
      <c r="B6380" s="61">
        <v>1.0</v>
      </c>
      <c r="C6380" s="61">
        <v>1706.0</v>
      </c>
      <c r="D6380" s="57" t="s">
        <v>377</v>
      </c>
      <c r="E6380" s="62" t="str">
        <f t="shared" si="1"/>
        <v>Out of test</v>
      </c>
      <c r="F6380" s="53" t="str">
        <f t="shared" si="2"/>
        <v>Beijing_1</v>
      </c>
      <c r="G6380" s="53">
        <f t="shared" si="3"/>
        <v>0.9946273995</v>
      </c>
    </row>
    <row r="6381">
      <c r="A6381" s="61">
        <v>1.518254819E9</v>
      </c>
      <c r="B6381" s="61">
        <v>1.0</v>
      </c>
      <c r="C6381" s="61">
        <v>1277.0</v>
      </c>
      <c r="D6381" s="57" t="s">
        <v>377</v>
      </c>
      <c r="E6381" s="62" t="str">
        <f t="shared" si="1"/>
        <v>Out of test</v>
      </c>
      <c r="F6381" s="53" t="str">
        <f t="shared" si="2"/>
        <v>Beijing_1</v>
      </c>
      <c r="G6381" s="53">
        <f t="shared" si="3"/>
        <v>0.7663647376</v>
      </c>
    </row>
    <row r="6382">
      <c r="A6382" s="61">
        <v>1.511591245E9</v>
      </c>
      <c r="B6382" s="61">
        <v>1.0</v>
      </c>
      <c r="C6382" s="61">
        <v>689.0</v>
      </c>
      <c r="D6382" s="57" t="s">
        <v>377</v>
      </c>
      <c r="E6382" s="62" t="str">
        <f t="shared" si="1"/>
        <v>Out of test</v>
      </c>
      <c r="F6382" s="53" t="str">
        <f t="shared" si="2"/>
        <v>Beijing_1</v>
      </c>
      <c r="G6382" s="53">
        <f t="shared" si="3"/>
        <v>0.5765764767</v>
      </c>
    </row>
    <row r="6383">
      <c r="A6383" s="61">
        <v>1.515186539E9</v>
      </c>
      <c r="B6383" s="61">
        <v>1.0</v>
      </c>
      <c r="C6383" s="61">
        <v>2118.0</v>
      </c>
      <c r="D6383" s="57" t="s">
        <v>377</v>
      </c>
      <c r="E6383" s="62" t="str">
        <f t="shared" si="1"/>
        <v>Out of test</v>
      </c>
      <c r="F6383" s="53" t="str">
        <f t="shared" si="2"/>
        <v>Beijing_1</v>
      </c>
      <c r="G6383" s="53">
        <f t="shared" si="3"/>
        <v>0.8294985379</v>
      </c>
    </row>
    <row r="6384">
      <c r="A6384" s="61">
        <v>1.519446733E9</v>
      </c>
      <c r="B6384" s="61">
        <v>1.0</v>
      </c>
      <c r="C6384" s="61">
        <v>5484.0</v>
      </c>
      <c r="D6384" s="57" t="s">
        <v>377</v>
      </c>
      <c r="E6384" s="62" t="str">
        <f t="shared" si="1"/>
        <v>Out of test</v>
      </c>
      <c r="F6384" s="53" t="str">
        <f t="shared" si="2"/>
        <v>Beijing_1</v>
      </c>
      <c r="G6384" s="53">
        <f t="shared" si="3"/>
        <v>0.9891097995</v>
      </c>
    </row>
    <row r="6385">
      <c r="A6385" s="61">
        <v>1.514209999E9</v>
      </c>
      <c r="B6385" s="61">
        <v>1.0</v>
      </c>
      <c r="C6385" s="61">
        <v>2138.0</v>
      </c>
      <c r="D6385" s="57" t="s">
        <v>377</v>
      </c>
      <c r="E6385" s="62" t="str">
        <f t="shared" si="1"/>
        <v>Out of test</v>
      </c>
      <c r="F6385" s="53" t="str">
        <f t="shared" si="2"/>
        <v>Beijing_1</v>
      </c>
      <c r="G6385" s="53">
        <f t="shared" si="3"/>
        <v>0.8852440525</v>
      </c>
    </row>
    <row r="6386">
      <c r="A6386" s="61">
        <v>1.519021544E9</v>
      </c>
      <c r="B6386" s="61">
        <v>1.0</v>
      </c>
      <c r="C6386" s="61">
        <v>451.0</v>
      </c>
      <c r="D6386" s="57" t="s">
        <v>377</v>
      </c>
      <c r="E6386" s="62" t="str">
        <f t="shared" si="1"/>
        <v>Out of test</v>
      </c>
      <c r="F6386" s="53" t="str">
        <f t="shared" si="2"/>
        <v>Beijing_1</v>
      </c>
      <c r="G6386" s="53">
        <f t="shared" si="3"/>
        <v>0.9349193027</v>
      </c>
    </row>
    <row r="6387">
      <c r="A6387" s="61">
        <v>1.514742836E9</v>
      </c>
      <c r="B6387" s="61">
        <v>1.0</v>
      </c>
      <c r="C6387" s="61">
        <v>4014.0</v>
      </c>
      <c r="D6387" s="57" t="s">
        <v>377</v>
      </c>
      <c r="E6387" s="62" t="str">
        <f t="shared" si="1"/>
        <v>Out of test</v>
      </c>
      <c r="F6387" s="53" t="str">
        <f t="shared" si="2"/>
        <v>Beijing_1</v>
      </c>
      <c r="G6387" s="53">
        <f t="shared" si="3"/>
        <v>0.6992288876</v>
      </c>
    </row>
    <row r="6388">
      <c r="A6388" s="61">
        <v>1.511735305E9</v>
      </c>
      <c r="B6388" s="61">
        <v>1.0</v>
      </c>
      <c r="C6388" s="61">
        <v>1827.0</v>
      </c>
      <c r="D6388" s="57" t="s">
        <v>377</v>
      </c>
      <c r="E6388" s="62" t="str">
        <f t="shared" si="1"/>
        <v>Out of test</v>
      </c>
      <c r="F6388" s="53" t="str">
        <f t="shared" si="2"/>
        <v>Beijing_1</v>
      </c>
      <c r="G6388" s="53">
        <f t="shared" si="3"/>
        <v>0.9420030545</v>
      </c>
    </row>
    <row r="6389">
      <c r="A6389" s="61">
        <v>1.517380956E9</v>
      </c>
      <c r="B6389" s="61">
        <v>1.0</v>
      </c>
      <c r="C6389" s="61">
        <v>267.0</v>
      </c>
      <c r="D6389" s="57" t="s">
        <v>377</v>
      </c>
      <c r="E6389" s="62" t="str">
        <f t="shared" si="1"/>
        <v>Out of test</v>
      </c>
      <c r="F6389" s="53" t="str">
        <f t="shared" si="2"/>
        <v>Beijing_1</v>
      </c>
      <c r="G6389" s="53">
        <f t="shared" si="3"/>
        <v>0.8049544904</v>
      </c>
    </row>
    <row r="6390">
      <c r="A6390" s="61">
        <v>1.513718927E9</v>
      </c>
      <c r="B6390" s="61">
        <v>1.0</v>
      </c>
      <c r="C6390" s="61">
        <v>3235.0</v>
      </c>
      <c r="D6390" s="57" t="s">
        <v>377</v>
      </c>
      <c r="E6390" s="62" t="str">
        <f t="shared" si="1"/>
        <v>Out of test</v>
      </c>
      <c r="F6390" s="53" t="str">
        <f t="shared" si="2"/>
        <v>Beijing_1</v>
      </c>
      <c r="G6390" s="53">
        <f t="shared" si="3"/>
        <v>0.4473237624</v>
      </c>
    </row>
    <row r="6391">
      <c r="A6391" s="61">
        <v>1.515110056E9</v>
      </c>
      <c r="B6391" s="61">
        <v>1.0</v>
      </c>
      <c r="C6391" s="61">
        <v>3560.0</v>
      </c>
      <c r="D6391" s="57" t="s">
        <v>377</v>
      </c>
      <c r="E6391" s="62" t="str">
        <f t="shared" si="1"/>
        <v>Out of test</v>
      </c>
      <c r="F6391" s="53" t="str">
        <f t="shared" si="2"/>
        <v>Beijing_1</v>
      </c>
      <c r="G6391" s="53">
        <f t="shared" si="3"/>
        <v>0.9674464748</v>
      </c>
    </row>
    <row r="6392">
      <c r="A6392" s="61">
        <v>1.519471833E9</v>
      </c>
      <c r="B6392" s="61">
        <v>1.0</v>
      </c>
      <c r="C6392" s="61">
        <v>2909.0</v>
      </c>
      <c r="D6392" s="57" t="s">
        <v>377</v>
      </c>
      <c r="E6392" s="62" t="str">
        <f t="shared" si="1"/>
        <v>Out of test</v>
      </c>
      <c r="F6392" s="53" t="str">
        <f t="shared" si="2"/>
        <v>Beijing_1</v>
      </c>
      <c r="G6392" s="53">
        <f t="shared" si="3"/>
        <v>0.3605794396</v>
      </c>
    </row>
    <row r="6393">
      <c r="A6393" s="61">
        <v>1.515142204E9</v>
      </c>
      <c r="B6393" s="61">
        <v>1.0</v>
      </c>
      <c r="C6393" s="61">
        <v>1899.0</v>
      </c>
      <c r="D6393" s="57" t="s">
        <v>377</v>
      </c>
      <c r="E6393" s="62" t="str">
        <f t="shared" si="1"/>
        <v>Out of test</v>
      </c>
      <c r="F6393" s="53" t="str">
        <f t="shared" si="2"/>
        <v>Beijing_1</v>
      </c>
      <c r="G6393" s="53">
        <f t="shared" si="3"/>
        <v>0.8642178561</v>
      </c>
    </row>
    <row r="6394">
      <c r="A6394" s="61">
        <v>1.513342845E9</v>
      </c>
      <c r="B6394" s="61">
        <v>1.0</v>
      </c>
      <c r="C6394" s="61">
        <v>176.0</v>
      </c>
      <c r="D6394" s="57" t="s">
        <v>377</v>
      </c>
      <c r="E6394" s="62" t="str">
        <f t="shared" si="1"/>
        <v>Out of test</v>
      </c>
      <c r="F6394" s="53" t="str">
        <f t="shared" si="2"/>
        <v>Beijing_1</v>
      </c>
      <c r="G6394" s="53">
        <f t="shared" si="3"/>
        <v>0.235568466</v>
      </c>
    </row>
    <row r="6395">
      <c r="A6395" s="61">
        <v>1.516609305E9</v>
      </c>
      <c r="B6395" s="61">
        <v>1.0</v>
      </c>
      <c r="C6395" s="61">
        <v>2393.0</v>
      </c>
      <c r="D6395" s="57" t="s">
        <v>377</v>
      </c>
      <c r="E6395" s="62" t="str">
        <f t="shared" si="1"/>
        <v>Out of test</v>
      </c>
      <c r="F6395" s="53" t="str">
        <f t="shared" si="2"/>
        <v>Beijing_1</v>
      </c>
      <c r="G6395" s="53">
        <f t="shared" si="3"/>
        <v>0.2248145845</v>
      </c>
    </row>
    <row r="6396">
      <c r="A6396" s="61">
        <v>1.514345259E9</v>
      </c>
      <c r="B6396" s="61">
        <v>1.0</v>
      </c>
      <c r="C6396" s="61">
        <v>4684.0</v>
      </c>
      <c r="D6396" s="57" t="s">
        <v>377</v>
      </c>
      <c r="E6396" s="62" t="str">
        <f t="shared" si="1"/>
        <v>Out of test</v>
      </c>
      <c r="F6396" s="53" t="str">
        <f t="shared" si="2"/>
        <v>Beijing_1</v>
      </c>
      <c r="G6396" s="53">
        <f t="shared" si="3"/>
        <v>0.5319675731</v>
      </c>
    </row>
    <row r="6397">
      <c r="A6397" s="61">
        <v>1.511393513E9</v>
      </c>
      <c r="B6397" s="61">
        <v>1.0</v>
      </c>
      <c r="C6397" s="61">
        <v>2479.0</v>
      </c>
      <c r="D6397" s="57" t="s">
        <v>377</v>
      </c>
      <c r="E6397" s="62" t="str">
        <f t="shared" si="1"/>
        <v>Out of test</v>
      </c>
      <c r="F6397" s="53" t="str">
        <f t="shared" si="2"/>
        <v>Beijing_1</v>
      </c>
      <c r="G6397" s="53">
        <f t="shared" si="3"/>
        <v>0.6386154988</v>
      </c>
    </row>
    <row r="6398">
      <c r="A6398" s="61">
        <v>1.512850556E9</v>
      </c>
      <c r="B6398" s="61">
        <v>1.0</v>
      </c>
      <c r="C6398" s="61">
        <v>1077.0</v>
      </c>
      <c r="D6398" s="57" t="s">
        <v>377</v>
      </c>
      <c r="E6398" s="62" t="str">
        <f t="shared" si="1"/>
        <v>Out of test</v>
      </c>
      <c r="F6398" s="53" t="str">
        <f t="shared" si="2"/>
        <v>Beijing_1</v>
      </c>
      <c r="G6398" s="53">
        <f t="shared" si="3"/>
        <v>0.2439687241</v>
      </c>
    </row>
    <row r="6399">
      <c r="A6399" s="61">
        <v>1.515676948E9</v>
      </c>
      <c r="B6399" s="61">
        <v>1.0</v>
      </c>
      <c r="C6399" s="61">
        <v>384.0</v>
      </c>
      <c r="D6399" s="57" t="s">
        <v>377</v>
      </c>
      <c r="E6399" s="62" t="str">
        <f t="shared" si="1"/>
        <v>Out of test</v>
      </c>
      <c r="F6399" s="53" t="str">
        <f t="shared" si="2"/>
        <v>Beijing_1</v>
      </c>
      <c r="G6399" s="53">
        <f t="shared" si="3"/>
        <v>0.2610246883</v>
      </c>
    </row>
    <row r="6400">
      <c r="A6400" s="61">
        <v>1.513502394E9</v>
      </c>
      <c r="B6400" s="61">
        <v>1.0</v>
      </c>
      <c r="C6400" s="61">
        <v>359.0</v>
      </c>
      <c r="D6400" s="57" t="s">
        <v>377</v>
      </c>
      <c r="E6400" s="62" t="str">
        <f t="shared" si="1"/>
        <v>Out of test</v>
      </c>
      <c r="F6400" s="53" t="str">
        <f t="shared" si="2"/>
        <v>Beijing_1</v>
      </c>
      <c r="G6400" s="53">
        <f t="shared" si="3"/>
        <v>0.7137142515</v>
      </c>
    </row>
    <row r="6401">
      <c r="A6401" s="61">
        <v>1.514973915E9</v>
      </c>
      <c r="B6401" s="61">
        <v>1.0</v>
      </c>
      <c r="C6401" s="61">
        <v>2350.0</v>
      </c>
      <c r="D6401" s="57" t="s">
        <v>377</v>
      </c>
      <c r="E6401" s="62" t="str">
        <f t="shared" si="1"/>
        <v>Out of test</v>
      </c>
      <c r="F6401" s="53" t="str">
        <f t="shared" si="2"/>
        <v>Beijing_1</v>
      </c>
      <c r="G6401" s="53">
        <f t="shared" si="3"/>
        <v>0.7256062543</v>
      </c>
    </row>
    <row r="6402">
      <c r="A6402" s="61">
        <v>1.517687375E9</v>
      </c>
      <c r="B6402" s="61">
        <v>1.0</v>
      </c>
      <c r="C6402" s="61">
        <v>4207.0</v>
      </c>
      <c r="D6402" s="57" t="s">
        <v>377</v>
      </c>
      <c r="E6402" s="62" t="str">
        <f t="shared" si="1"/>
        <v>Out of test</v>
      </c>
      <c r="F6402" s="53" t="str">
        <f t="shared" si="2"/>
        <v>Beijing_1</v>
      </c>
      <c r="G6402" s="53">
        <f t="shared" si="3"/>
        <v>0.7495209153</v>
      </c>
    </row>
    <row r="6403">
      <c r="A6403" s="61">
        <v>1.517610056E9</v>
      </c>
      <c r="B6403" s="61">
        <v>1.0</v>
      </c>
      <c r="C6403" s="61">
        <v>871.0</v>
      </c>
      <c r="D6403" s="57" t="s">
        <v>377</v>
      </c>
      <c r="E6403" s="62" t="str">
        <f t="shared" si="1"/>
        <v>Out of test</v>
      </c>
      <c r="F6403" s="53" t="str">
        <f t="shared" si="2"/>
        <v>Beijing_1</v>
      </c>
      <c r="G6403" s="53">
        <f t="shared" si="3"/>
        <v>0.5370762036</v>
      </c>
    </row>
    <row r="6404">
      <c r="A6404" s="61">
        <v>1.512112458E9</v>
      </c>
      <c r="B6404" s="61">
        <v>1.0</v>
      </c>
      <c r="C6404" s="61">
        <v>2218.0</v>
      </c>
      <c r="D6404" s="57" t="s">
        <v>377</v>
      </c>
      <c r="E6404" s="62" t="str">
        <f t="shared" si="1"/>
        <v>Out of test</v>
      </c>
      <c r="F6404" s="53" t="str">
        <f t="shared" si="2"/>
        <v>Beijing_1</v>
      </c>
      <c r="G6404" s="53">
        <f t="shared" si="3"/>
        <v>0.1973140666</v>
      </c>
    </row>
    <row r="6405">
      <c r="A6405" s="61">
        <v>1.512434689E9</v>
      </c>
      <c r="B6405" s="61">
        <v>1.0</v>
      </c>
      <c r="C6405" s="61">
        <v>2895.0</v>
      </c>
      <c r="D6405" s="57" t="s">
        <v>377</v>
      </c>
      <c r="E6405" s="62" t="str">
        <f t="shared" si="1"/>
        <v>Out of test</v>
      </c>
      <c r="F6405" s="53" t="str">
        <f t="shared" si="2"/>
        <v>Beijing_1</v>
      </c>
      <c r="G6405" s="53">
        <f t="shared" si="3"/>
        <v>0.9885181388</v>
      </c>
    </row>
    <row r="6406">
      <c r="A6406" s="61">
        <v>1.513359279E9</v>
      </c>
      <c r="B6406" s="61">
        <v>1.0</v>
      </c>
      <c r="C6406" s="61">
        <v>3603.0</v>
      </c>
      <c r="D6406" s="57" t="s">
        <v>377</v>
      </c>
      <c r="E6406" s="62" t="str">
        <f t="shared" si="1"/>
        <v>Out of test</v>
      </c>
      <c r="F6406" s="53" t="str">
        <f t="shared" si="2"/>
        <v>Beijing_1</v>
      </c>
      <c r="G6406" s="53">
        <f t="shared" si="3"/>
        <v>0.03744938048</v>
      </c>
    </row>
    <row r="6407">
      <c r="A6407" s="61">
        <v>1.512522779E9</v>
      </c>
      <c r="B6407" s="61">
        <v>1.0</v>
      </c>
      <c r="C6407" s="61">
        <v>285.0</v>
      </c>
      <c r="D6407" s="57" t="s">
        <v>377</v>
      </c>
      <c r="E6407" s="62" t="str">
        <f t="shared" si="1"/>
        <v>Out of test</v>
      </c>
      <c r="F6407" s="53" t="str">
        <f t="shared" si="2"/>
        <v>Beijing_1</v>
      </c>
      <c r="G6407" s="53">
        <f t="shared" si="3"/>
        <v>0.4549856229</v>
      </c>
    </row>
    <row r="6408">
      <c r="A6408" s="61">
        <v>1.515255349E9</v>
      </c>
      <c r="B6408" s="61">
        <v>1.0</v>
      </c>
      <c r="C6408" s="61">
        <v>55.0</v>
      </c>
      <c r="D6408" s="57" t="s">
        <v>377</v>
      </c>
      <c r="E6408" s="62" t="str">
        <f t="shared" si="1"/>
        <v>Out of test</v>
      </c>
      <c r="F6408" s="53" t="str">
        <f t="shared" si="2"/>
        <v>Beijing_1</v>
      </c>
      <c r="G6408" s="53">
        <f t="shared" si="3"/>
        <v>0.5202500056</v>
      </c>
    </row>
    <row r="6409">
      <c r="A6409" s="61">
        <v>1.517160326E9</v>
      </c>
      <c r="B6409" s="61">
        <v>1.0</v>
      </c>
      <c r="C6409" s="61">
        <v>2978.0</v>
      </c>
      <c r="D6409" s="57" t="s">
        <v>377</v>
      </c>
      <c r="E6409" s="62" t="str">
        <f t="shared" si="1"/>
        <v>Out of test</v>
      </c>
      <c r="F6409" s="53" t="str">
        <f t="shared" si="2"/>
        <v>Beijing_1</v>
      </c>
      <c r="G6409" s="53">
        <f t="shared" si="3"/>
        <v>0.582176382</v>
      </c>
    </row>
    <row r="6410">
      <c r="A6410" s="61">
        <v>1.512874647E9</v>
      </c>
      <c r="B6410" s="61">
        <v>1.0</v>
      </c>
      <c r="C6410" s="61">
        <v>805.0</v>
      </c>
      <c r="D6410" s="57" t="s">
        <v>377</v>
      </c>
      <c r="E6410" s="62" t="str">
        <f t="shared" si="1"/>
        <v>Out of test</v>
      </c>
      <c r="F6410" s="53" t="str">
        <f t="shared" si="2"/>
        <v>Beijing_1</v>
      </c>
      <c r="G6410" s="53">
        <f t="shared" si="3"/>
        <v>0.1373276539</v>
      </c>
    </row>
    <row r="6411">
      <c r="A6411" s="61">
        <v>1.515294774E9</v>
      </c>
      <c r="B6411" s="61">
        <v>1.0</v>
      </c>
      <c r="C6411" s="61">
        <v>1784.0</v>
      </c>
      <c r="D6411" s="57" t="s">
        <v>377</v>
      </c>
      <c r="E6411" s="62" t="str">
        <f t="shared" si="1"/>
        <v>Out of test</v>
      </c>
      <c r="F6411" s="53" t="str">
        <f t="shared" si="2"/>
        <v>Beijing_1</v>
      </c>
      <c r="G6411" s="53">
        <f t="shared" si="3"/>
        <v>0.05862212798</v>
      </c>
    </row>
    <row r="6412">
      <c r="A6412" s="61">
        <v>1.512191703E9</v>
      </c>
      <c r="B6412" s="61">
        <v>1.0</v>
      </c>
      <c r="C6412" s="61">
        <v>1639.0</v>
      </c>
      <c r="D6412" s="57" t="s">
        <v>377</v>
      </c>
      <c r="E6412" s="62" t="str">
        <f t="shared" si="1"/>
        <v>Out of test</v>
      </c>
      <c r="F6412" s="53" t="str">
        <f t="shared" si="2"/>
        <v>Beijing_1</v>
      </c>
      <c r="G6412" s="53">
        <f t="shared" si="3"/>
        <v>0.6304084986</v>
      </c>
    </row>
    <row r="6413">
      <c r="A6413" s="61">
        <v>1.511745968E9</v>
      </c>
      <c r="B6413" s="61">
        <v>1.0</v>
      </c>
      <c r="C6413" s="61">
        <v>2313.0</v>
      </c>
      <c r="D6413" s="57" t="s">
        <v>377</v>
      </c>
      <c r="E6413" s="62" t="str">
        <f t="shared" si="1"/>
        <v>Out of test</v>
      </c>
      <c r="F6413" s="53" t="str">
        <f t="shared" si="2"/>
        <v>Beijing_1</v>
      </c>
      <c r="G6413" s="53">
        <f t="shared" si="3"/>
        <v>0.056462801</v>
      </c>
    </row>
    <row r="6414">
      <c r="A6414" s="61">
        <v>1.519041187E9</v>
      </c>
      <c r="B6414" s="61">
        <v>1.0</v>
      </c>
      <c r="C6414" s="61">
        <v>3223.0</v>
      </c>
      <c r="D6414" s="57" t="s">
        <v>377</v>
      </c>
      <c r="E6414" s="62" t="str">
        <f t="shared" si="1"/>
        <v>Out of test</v>
      </c>
      <c r="F6414" s="53" t="str">
        <f t="shared" si="2"/>
        <v>Beijing_1</v>
      </c>
      <c r="G6414" s="53">
        <f t="shared" si="3"/>
        <v>0.2463917551</v>
      </c>
    </row>
    <row r="6415">
      <c r="A6415" s="61">
        <v>1.513784678E9</v>
      </c>
      <c r="B6415" s="61">
        <v>1.0</v>
      </c>
      <c r="C6415" s="61">
        <v>973.0</v>
      </c>
      <c r="D6415" s="57" t="s">
        <v>377</v>
      </c>
      <c r="E6415" s="62" t="str">
        <f t="shared" si="1"/>
        <v>Out of test</v>
      </c>
      <c r="F6415" s="53" t="str">
        <f t="shared" si="2"/>
        <v>Beijing_1</v>
      </c>
      <c r="G6415" s="53">
        <f t="shared" si="3"/>
        <v>0.1011250895</v>
      </c>
    </row>
    <row r="6416">
      <c r="A6416" s="61">
        <v>1.517542889E9</v>
      </c>
      <c r="B6416" s="61">
        <v>1.0</v>
      </c>
      <c r="C6416" s="61">
        <v>665.0</v>
      </c>
      <c r="D6416" s="57" t="s">
        <v>377</v>
      </c>
      <c r="E6416" s="62" t="str">
        <f t="shared" si="1"/>
        <v>Out of test</v>
      </c>
      <c r="F6416" s="53" t="str">
        <f t="shared" si="2"/>
        <v>Beijing_1</v>
      </c>
      <c r="G6416" s="53">
        <f t="shared" si="3"/>
        <v>0.9913027499</v>
      </c>
    </row>
    <row r="6417">
      <c r="A6417" s="61">
        <v>1.513910339E9</v>
      </c>
      <c r="B6417" s="61">
        <v>1.0</v>
      </c>
      <c r="C6417" s="61">
        <v>1788.0</v>
      </c>
      <c r="D6417" s="57" t="s">
        <v>377</v>
      </c>
      <c r="E6417" s="62" t="str">
        <f t="shared" si="1"/>
        <v>Out of test</v>
      </c>
      <c r="F6417" s="53" t="str">
        <f t="shared" si="2"/>
        <v>Beijing_1</v>
      </c>
      <c r="G6417" s="53">
        <f t="shared" si="3"/>
        <v>0.7139846386</v>
      </c>
    </row>
    <row r="6418">
      <c r="A6418" s="61">
        <v>1.516744834E9</v>
      </c>
      <c r="B6418" s="61">
        <v>1.0</v>
      </c>
      <c r="C6418" s="61">
        <v>2563.0</v>
      </c>
      <c r="D6418" s="57" t="s">
        <v>377</v>
      </c>
      <c r="E6418" s="62" t="str">
        <f t="shared" si="1"/>
        <v>Out of test</v>
      </c>
      <c r="F6418" s="53" t="str">
        <f t="shared" si="2"/>
        <v>Beijing_1</v>
      </c>
      <c r="G6418" s="53">
        <f t="shared" si="3"/>
        <v>0.3543582528</v>
      </c>
    </row>
    <row r="6419">
      <c r="A6419" s="61">
        <v>1.516221649E9</v>
      </c>
      <c r="B6419" s="61">
        <v>1.0</v>
      </c>
      <c r="C6419" s="61">
        <v>1463.0</v>
      </c>
      <c r="D6419" s="57" t="s">
        <v>377</v>
      </c>
      <c r="E6419" s="62" t="str">
        <f t="shared" si="1"/>
        <v>Out of test</v>
      </c>
      <c r="F6419" s="53" t="str">
        <f t="shared" si="2"/>
        <v>Beijing_1</v>
      </c>
      <c r="G6419" s="53">
        <f t="shared" si="3"/>
        <v>0.1223666245</v>
      </c>
    </row>
    <row r="6420">
      <c r="A6420" s="61">
        <v>1.515230014E9</v>
      </c>
      <c r="B6420" s="61">
        <v>1.0</v>
      </c>
      <c r="C6420" s="61">
        <v>603.0</v>
      </c>
      <c r="D6420" s="57" t="s">
        <v>377</v>
      </c>
      <c r="E6420" s="62" t="str">
        <f t="shared" si="1"/>
        <v>Out of test</v>
      </c>
      <c r="F6420" s="53" t="str">
        <f t="shared" si="2"/>
        <v>Beijing_1</v>
      </c>
      <c r="G6420" s="53">
        <f t="shared" si="3"/>
        <v>0.4573584401</v>
      </c>
    </row>
    <row r="6421">
      <c r="A6421" s="61">
        <v>1.518136517E9</v>
      </c>
      <c r="B6421" s="61">
        <v>1.0</v>
      </c>
      <c r="C6421" s="61">
        <v>1363.0</v>
      </c>
      <c r="D6421" s="57" t="s">
        <v>377</v>
      </c>
      <c r="E6421" s="62" t="str">
        <f t="shared" si="1"/>
        <v>Out of test</v>
      </c>
      <c r="F6421" s="53" t="str">
        <f t="shared" si="2"/>
        <v>Beijing_1</v>
      </c>
      <c r="G6421" s="53">
        <f t="shared" si="3"/>
        <v>0.1841635022</v>
      </c>
    </row>
    <row r="6422">
      <c r="A6422" s="61">
        <v>1.517204253E9</v>
      </c>
      <c r="B6422" s="61">
        <v>1.0</v>
      </c>
      <c r="C6422" s="61">
        <v>346.0</v>
      </c>
      <c r="D6422" s="57" t="s">
        <v>377</v>
      </c>
      <c r="E6422" s="62" t="str">
        <f t="shared" si="1"/>
        <v>Out of test</v>
      </c>
      <c r="F6422" s="53" t="str">
        <f t="shared" si="2"/>
        <v>Beijing_1</v>
      </c>
      <c r="G6422" s="53">
        <f t="shared" si="3"/>
        <v>0.6280049783</v>
      </c>
    </row>
    <row r="6423">
      <c r="A6423" s="61">
        <v>1.517148263E9</v>
      </c>
      <c r="B6423" s="61">
        <v>1.0</v>
      </c>
      <c r="C6423" s="61">
        <v>1535.0</v>
      </c>
      <c r="D6423" s="57" t="s">
        <v>377</v>
      </c>
      <c r="E6423" s="62" t="str">
        <f t="shared" si="1"/>
        <v>Out of test</v>
      </c>
      <c r="F6423" s="53" t="str">
        <f t="shared" si="2"/>
        <v>Beijing_1</v>
      </c>
      <c r="G6423" s="53">
        <f t="shared" si="3"/>
        <v>0.2941802781</v>
      </c>
    </row>
    <row r="6424">
      <c r="A6424" s="61">
        <v>1.515059418E9</v>
      </c>
      <c r="B6424" s="61">
        <v>1.0</v>
      </c>
      <c r="C6424" s="61">
        <v>1899.0</v>
      </c>
      <c r="D6424" s="57" t="s">
        <v>377</v>
      </c>
      <c r="E6424" s="62" t="str">
        <f t="shared" si="1"/>
        <v>Out of test</v>
      </c>
      <c r="F6424" s="53" t="str">
        <f t="shared" si="2"/>
        <v>Beijing_1</v>
      </c>
      <c r="G6424" s="53">
        <f t="shared" si="3"/>
        <v>0.2455865098</v>
      </c>
    </row>
    <row r="6425">
      <c r="A6425" s="61">
        <v>1.513498528E9</v>
      </c>
      <c r="B6425" s="61">
        <v>1.0</v>
      </c>
      <c r="C6425" s="61">
        <v>1122.0</v>
      </c>
      <c r="D6425" s="57" t="s">
        <v>377</v>
      </c>
      <c r="E6425" s="62" t="str">
        <f t="shared" si="1"/>
        <v>Out of test</v>
      </c>
      <c r="F6425" s="53" t="str">
        <f t="shared" si="2"/>
        <v>Beijing_1</v>
      </c>
      <c r="G6425" s="53">
        <f t="shared" si="3"/>
        <v>0.868438049</v>
      </c>
    </row>
    <row r="6426">
      <c r="A6426" s="61">
        <v>1.515948405E9</v>
      </c>
      <c r="B6426" s="61">
        <v>1.0</v>
      </c>
      <c r="C6426" s="61">
        <v>2748.0</v>
      </c>
      <c r="D6426" s="57" t="s">
        <v>377</v>
      </c>
      <c r="E6426" s="62" t="str">
        <f t="shared" si="1"/>
        <v>Out of test</v>
      </c>
      <c r="F6426" s="53" t="str">
        <f t="shared" si="2"/>
        <v>Beijing_1</v>
      </c>
      <c r="G6426" s="53">
        <f t="shared" si="3"/>
        <v>0.3139679151</v>
      </c>
    </row>
    <row r="6427">
      <c r="A6427" s="61">
        <v>1.515183868E9</v>
      </c>
      <c r="B6427" s="61">
        <v>1.0</v>
      </c>
      <c r="C6427" s="61">
        <v>848.0</v>
      </c>
      <c r="D6427" s="57" t="s">
        <v>377</v>
      </c>
      <c r="E6427" s="62" t="str">
        <f t="shared" si="1"/>
        <v>Out of test</v>
      </c>
      <c r="F6427" s="53" t="str">
        <f t="shared" si="2"/>
        <v>Beijing_1</v>
      </c>
      <c r="G6427" s="53">
        <f t="shared" si="3"/>
        <v>0.3115842548</v>
      </c>
    </row>
    <row r="6428">
      <c r="A6428" s="61">
        <v>1.517023055E9</v>
      </c>
      <c r="B6428" s="61">
        <v>1.0</v>
      </c>
      <c r="C6428" s="61">
        <v>841.0</v>
      </c>
      <c r="D6428" s="57" t="s">
        <v>377</v>
      </c>
      <c r="E6428" s="62" t="str">
        <f t="shared" si="1"/>
        <v>Out of test</v>
      </c>
      <c r="F6428" s="53" t="str">
        <f t="shared" si="2"/>
        <v>Beijing_1</v>
      </c>
      <c r="G6428" s="53">
        <f t="shared" si="3"/>
        <v>0.483287483</v>
      </c>
    </row>
    <row r="6429">
      <c r="A6429" s="61">
        <v>1.515696185E9</v>
      </c>
      <c r="B6429" s="61">
        <v>1.0</v>
      </c>
      <c r="C6429" s="61">
        <v>2551.0</v>
      </c>
      <c r="D6429" s="57" t="s">
        <v>377</v>
      </c>
      <c r="E6429" s="62" t="str">
        <f t="shared" si="1"/>
        <v>Out of test</v>
      </c>
      <c r="F6429" s="53" t="str">
        <f t="shared" si="2"/>
        <v>Beijing_1</v>
      </c>
      <c r="G6429" s="53">
        <f t="shared" si="3"/>
        <v>0.5099070031</v>
      </c>
    </row>
    <row r="6430">
      <c r="A6430" s="61">
        <v>1.513631736E9</v>
      </c>
      <c r="B6430" s="61">
        <v>1.0</v>
      </c>
      <c r="C6430" s="61">
        <v>970.0</v>
      </c>
      <c r="D6430" s="57" t="s">
        <v>377</v>
      </c>
      <c r="E6430" s="62" t="str">
        <f t="shared" si="1"/>
        <v>Out of test</v>
      </c>
      <c r="F6430" s="53" t="str">
        <f t="shared" si="2"/>
        <v>Beijing_1</v>
      </c>
      <c r="G6430" s="53">
        <f t="shared" si="3"/>
        <v>0.2746529551</v>
      </c>
    </row>
    <row r="6431">
      <c r="A6431" s="61">
        <v>1.516235348E9</v>
      </c>
      <c r="B6431" s="61">
        <v>1.0</v>
      </c>
      <c r="C6431" s="61">
        <v>1703.0</v>
      </c>
      <c r="D6431" s="57" t="s">
        <v>377</v>
      </c>
      <c r="E6431" s="62" t="str">
        <f t="shared" si="1"/>
        <v>Out of test</v>
      </c>
      <c r="F6431" s="53" t="str">
        <f t="shared" si="2"/>
        <v>Beijing_1</v>
      </c>
      <c r="G6431" s="53">
        <f t="shared" si="3"/>
        <v>0.5349861428</v>
      </c>
    </row>
    <row r="6432">
      <c r="A6432" s="61">
        <v>1.518894349E9</v>
      </c>
      <c r="B6432" s="61">
        <v>1.0</v>
      </c>
      <c r="C6432" s="61">
        <v>1589.0</v>
      </c>
      <c r="D6432" s="57" t="s">
        <v>377</v>
      </c>
      <c r="E6432" s="62" t="str">
        <f t="shared" si="1"/>
        <v>Out of test</v>
      </c>
      <c r="F6432" s="53" t="str">
        <f t="shared" si="2"/>
        <v>Beijing_1</v>
      </c>
      <c r="G6432" s="53">
        <f t="shared" si="3"/>
        <v>0.6210025453</v>
      </c>
    </row>
    <row r="6433">
      <c r="A6433" s="61">
        <v>1.514418454E9</v>
      </c>
      <c r="B6433" s="61">
        <v>1.0</v>
      </c>
      <c r="C6433" s="61">
        <v>2672.0</v>
      </c>
      <c r="D6433" s="57" t="s">
        <v>377</v>
      </c>
      <c r="E6433" s="62" t="str">
        <f t="shared" si="1"/>
        <v>Out of test</v>
      </c>
      <c r="F6433" s="53" t="str">
        <f t="shared" si="2"/>
        <v>Beijing_1</v>
      </c>
      <c r="G6433" s="53">
        <f t="shared" si="3"/>
        <v>0.6456214512</v>
      </c>
    </row>
    <row r="6434">
      <c r="A6434" s="61">
        <v>1.518321494E9</v>
      </c>
      <c r="B6434" s="61">
        <v>1.0</v>
      </c>
      <c r="C6434" s="61">
        <v>991.0</v>
      </c>
      <c r="D6434" s="57" t="s">
        <v>377</v>
      </c>
      <c r="E6434" s="62" t="str">
        <f t="shared" si="1"/>
        <v>Out of test</v>
      </c>
      <c r="F6434" s="53" t="str">
        <f t="shared" si="2"/>
        <v>Beijing_1</v>
      </c>
      <c r="G6434" s="53">
        <f t="shared" si="3"/>
        <v>0.7848563261</v>
      </c>
    </row>
    <row r="6435">
      <c r="A6435" s="61">
        <v>1.514232446E9</v>
      </c>
      <c r="B6435" s="61">
        <v>1.0</v>
      </c>
      <c r="C6435" s="61">
        <v>573.0</v>
      </c>
      <c r="D6435" s="57" t="s">
        <v>377</v>
      </c>
      <c r="E6435" s="62" t="str">
        <f t="shared" si="1"/>
        <v>Out of test</v>
      </c>
      <c r="F6435" s="53" t="str">
        <f t="shared" si="2"/>
        <v>Beijing_1</v>
      </c>
      <c r="G6435" s="53">
        <f t="shared" si="3"/>
        <v>0.921363334</v>
      </c>
    </row>
    <row r="6436">
      <c r="A6436" s="61">
        <v>1.514129783E9</v>
      </c>
      <c r="B6436" s="61">
        <v>1.0</v>
      </c>
      <c r="C6436" s="61">
        <v>4267.0</v>
      </c>
      <c r="D6436" s="57" t="s">
        <v>377</v>
      </c>
      <c r="E6436" s="62" t="str">
        <f t="shared" si="1"/>
        <v>Out of test</v>
      </c>
      <c r="F6436" s="53" t="str">
        <f t="shared" si="2"/>
        <v>Beijing_1</v>
      </c>
      <c r="G6436" s="53">
        <f t="shared" si="3"/>
        <v>0.4657470281</v>
      </c>
    </row>
    <row r="6437">
      <c r="A6437" s="61">
        <v>1.514833248E9</v>
      </c>
      <c r="B6437" s="61">
        <v>1.0</v>
      </c>
      <c r="C6437" s="61">
        <v>1502.0</v>
      </c>
      <c r="D6437" s="57" t="s">
        <v>377</v>
      </c>
      <c r="E6437" s="62" t="str">
        <f t="shared" si="1"/>
        <v>Out of test</v>
      </c>
      <c r="F6437" s="53" t="str">
        <f t="shared" si="2"/>
        <v>Beijing_1</v>
      </c>
      <c r="G6437" s="53">
        <f t="shared" si="3"/>
        <v>0.1108687148</v>
      </c>
    </row>
    <row r="6438">
      <c r="A6438" s="61">
        <v>1.512188098E9</v>
      </c>
      <c r="B6438" s="61">
        <v>1.0</v>
      </c>
      <c r="C6438" s="61">
        <v>64.0</v>
      </c>
      <c r="D6438" s="57" t="s">
        <v>377</v>
      </c>
      <c r="E6438" s="62" t="str">
        <f t="shared" si="1"/>
        <v>Out of test</v>
      </c>
      <c r="F6438" s="53" t="str">
        <f t="shared" si="2"/>
        <v>Beijing_1</v>
      </c>
      <c r="G6438" s="53">
        <f t="shared" si="3"/>
        <v>0.885633332</v>
      </c>
    </row>
    <row r="6439">
      <c r="A6439" s="61">
        <v>1.513684208E9</v>
      </c>
      <c r="B6439" s="61">
        <v>1.0</v>
      </c>
      <c r="C6439" s="61">
        <v>383.0</v>
      </c>
      <c r="D6439" s="57" t="s">
        <v>377</v>
      </c>
      <c r="E6439" s="62" t="str">
        <f t="shared" si="1"/>
        <v>Out of test</v>
      </c>
      <c r="F6439" s="53" t="str">
        <f t="shared" si="2"/>
        <v>Beijing_1</v>
      </c>
      <c r="G6439" s="53">
        <f t="shared" si="3"/>
        <v>0.02167121376</v>
      </c>
    </row>
    <row r="6440">
      <c r="A6440" s="61">
        <v>1.513965649E9</v>
      </c>
      <c r="B6440" s="61">
        <v>1.0</v>
      </c>
      <c r="C6440" s="61">
        <v>1070.0</v>
      </c>
      <c r="D6440" s="57" t="s">
        <v>377</v>
      </c>
      <c r="E6440" s="62" t="str">
        <f t="shared" si="1"/>
        <v>Out of test</v>
      </c>
      <c r="F6440" s="53" t="str">
        <f t="shared" si="2"/>
        <v>Beijing_1</v>
      </c>
      <c r="G6440" s="53">
        <f t="shared" si="3"/>
        <v>0.7116313925</v>
      </c>
    </row>
    <row r="6441">
      <c r="A6441" s="61">
        <v>1.515337268E9</v>
      </c>
      <c r="B6441" s="61">
        <v>1.0</v>
      </c>
      <c r="C6441" s="61">
        <v>1780.0</v>
      </c>
      <c r="D6441" s="57" t="s">
        <v>377</v>
      </c>
      <c r="E6441" s="62" t="str">
        <f t="shared" si="1"/>
        <v>Out of test</v>
      </c>
      <c r="F6441" s="53" t="str">
        <f t="shared" si="2"/>
        <v>Beijing_1</v>
      </c>
      <c r="G6441" s="53">
        <f t="shared" si="3"/>
        <v>0.08217237662</v>
      </c>
    </row>
    <row r="6442">
      <c r="A6442" s="61">
        <v>1.519064894E9</v>
      </c>
      <c r="B6442" s="61">
        <v>1.0</v>
      </c>
      <c r="C6442" s="61">
        <v>2603.0</v>
      </c>
      <c r="D6442" s="57" t="s">
        <v>377</v>
      </c>
      <c r="E6442" s="62" t="str">
        <f t="shared" si="1"/>
        <v>Out of test</v>
      </c>
      <c r="F6442" s="53" t="str">
        <f t="shared" si="2"/>
        <v>Beijing_1</v>
      </c>
      <c r="G6442" s="53">
        <f t="shared" si="3"/>
        <v>0.4171496672</v>
      </c>
    </row>
    <row r="6443">
      <c r="A6443" s="61">
        <v>1.519459429E9</v>
      </c>
      <c r="B6443" s="61">
        <v>1.0</v>
      </c>
      <c r="C6443" s="61">
        <v>1542.0</v>
      </c>
      <c r="D6443" s="57" t="s">
        <v>377</v>
      </c>
      <c r="E6443" s="62" t="str">
        <f t="shared" si="1"/>
        <v>Out of test</v>
      </c>
      <c r="F6443" s="53" t="str">
        <f t="shared" si="2"/>
        <v>Beijing_1</v>
      </c>
      <c r="G6443" s="53">
        <f t="shared" si="3"/>
        <v>0.467239538</v>
      </c>
    </row>
    <row r="6444">
      <c r="A6444" s="61">
        <v>1.517293644E9</v>
      </c>
      <c r="B6444" s="61">
        <v>1.0</v>
      </c>
      <c r="C6444" s="61">
        <v>1471.0</v>
      </c>
      <c r="D6444" s="57" t="s">
        <v>377</v>
      </c>
      <c r="E6444" s="62" t="str">
        <f t="shared" si="1"/>
        <v>Out of test</v>
      </c>
      <c r="F6444" s="53" t="str">
        <f t="shared" si="2"/>
        <v>Beijing_1</v>
      </c>
      <c r="G6444" s="53">
        <f t="shared" si="3"/>
        <v>0.6232965293</v>
      </c>
    </row>
    <row r="6445">
      <c r="A6445" s="61">
        <v>1.516015448E9</v>
      </c>
      <c r="B6445" s="61">
        <v>1.0</v>
      </c>
      <c r="C6445" s="61">
        <v>2486.0</v>
      </c>
      <c r="D6445" s="57" t="s">
        <v>377</v>
      </c>
      <c r="E6445" s="62" t="str">
        <f t="shared" si="1"/>
        <v>Out of test</v>
      </c>
      <c r="F6445" s="53" t="str">
        <f t="shared" si="2"/>
        <v>Beijing_1</v>
      </c>
      <c r="G6445" s="53">
        <f t="shared" si="3"/>
        <v>0.3693665027</v>
      </c>
    </row>
    <row r="6446">
      <c r="A6446" s="61">
        <v>1.515446825E9</v>
      </c>
      <c r="B6446" s="61">
        <v>1.0</v>
      </c>
      <c r="C6446" s="61">
        <v>302.0</v>
      </c>
      <c r="D6446" s="57" t="s">
        <v>377</v>
      </c>
      <c r="E6446" s="62" t="str">
        <f t="shared" si="1"/>
        <v>Out of test</v>
      </c>
      <c r="F6446" s="53" t="str">
        <f t="shared" si="2"/>
        <v>Beijing_1</v>
      </c>
      <c r="G6446" s="53">
        <f t="shared" si="3"/>
        <v>0.8336954395</v>
      </c>
    </row>
    <row r="6447">
      <c r="A6447" s="61">
        <v>1.511939155E9</v>
      </c>
      <c r="B6447" s="61">
        <v>1.0</v>
      </c>
      <c r="C6447" s="61">
        <v>975.0</v>
      </c>
      <c r="D6447" s="57" t="s">
        <v>377</v>
      </c>
      <c r="E6447" s="62" t="str">
        <f t="shared" si="1"/>
        <v>Out of test</v>
      </c>
      <c r="F6447" s="53" t="str">
        <f t="shared" si="2"/>
        <v>Beijing_1</v>
      </c>
      <c r="G6447" s="53">
        <f t="shared" si="3"/>
        <v>0.9196742782</v>
      </c>
    </row>
    <row r="6448">
      <c r="A6448" s="61">
        <v>1.517255916E9</v>
      </c>
      <c r="B6448" s="61">
        <v>1.0</v>
      </c>
      <c r="C6448" s="61">
        <v>926.0</v>
      </c>
      <c r="D6448" s="57" t="s">
        <v>377</v>
      </c>
      <c r="E6448" s="62" t="str">
        <f t="shared" si="1"/>
        <v>Out of test</v>
      </c>
      <c r="F6448" s="53" t="str">
        <f t="shared" si="2"/>
        <v>Beijing_1</v>
      </c>
      <c r="G6448" s="53">
        <f t="shared" si="3"/>
        <v>0.9621590087</v>
      </c>
    </row>
    <row r="6449">
      <c r="A6449" s="61">
        <v>1.516180586E9</v>
      </c>
      <c r="B6449" s="61">
        <v>1.0</v>
      </c>
      <c r="C6449" s="61">
        <v>4025.0</v>
      </c>
      <c r="D6449" s="57" t="s">
        <v>377</v>
      </c>
      <c r="E6449" s="62" t="str">
        <f t="shared" si="1"/>
        <v>Out of test</v>
      </c>
      <c r="F6449" s="53" t="str">
        <f t="shared" si="2"/>
        <v>Beijing_1</v>
      </c>
      <c r="G6449" s="53">
        <f t="shared" si="3"/>
        <v>0.7969841817</v>
      </c>
    </row>
    <row r="6450">
      <c r="A6450" s="61">
        <v>1.511928586E9</v>
      </c>
      <c r="B6450" s="61">
        <v>1.0</v>
      </c>
      <c r="C6450" s="61">
        <v>3512.0</v>
      </c>
      <c r="D6450" s="57" t="s">
        <v>377</v>
      </c>
      <c r="E6450" s="62" t="str">
        <f t="shared" si="1"/>
        <v>Out of test</v>
      </c>
      <c r="F6450" s="53" t="str">
        <f t="shared" si="2"/>
        <v>Beijing_1</v>
      </c>
      <c r="G6450" s="53">
        <f t="shared" si="3"/>
        <v>0.04173711298</v>
      </c>
    </row>
    <row r="6451">
      <c r="A6451" s="61">
        <v>1.513857203E9</v>
      </c>
      <c r="B6451" s="61">
        <v>1.0</v>
      </c>
      <c r="C6451" s="61">
        <v>3083.0</v>
      </c>
      <c r="D6451" s="57" t="s">
        <v>377</v>
      </c>
      <c r="E6451" s="62" t="str">
        <f t="shared" si="1"/>
        <v>Out of test</v>
      </c>
      <c r="F6451" s="53" t="str">
        <f t="shared" si="2"/>
        <v>Beijing_1</v>
      </c>
      <c r="G6451" s="53">
        <f t="shared" si="3"/>
        <v>0.4167910291</v>
      </c>
    </row>
    <row r="6452">
      <c r="A6452" s="61">
        <v>1.516675465E9</v>
      </c>
      <c r="B6452" s="61">
        <v>1.0</v>
      </c>
      <c r="C6452" s="61">
        <v>1185.0</v>
      </c>
      <c r="D6452" s="57" t="s">
        <v>377</v>
      </c>
      <c r="E6452" s="62" t="str">
        <f t="shared" si="1"/>
        <v>Out of test</v>
      </c>
      <c r="F6452" s="53" t="str">
        <f t="shared" si="2"/>
        <v>Beijing_1</v>
      </c>
      <c r="G6452" s="53">
        <f t="shared" si="3"/>
        <v>0.3362834087</v>
      </c>
    </row>
    <row r="6453">
      <c r="A6453" s="61">
        <v>1.515713329E9</v>
      </c>
      <c r="B6453" s="61">
        <v>1.0</v>
      </c>
      <c r="C6453" s="61">
        <v>682.0</v>
      </c>
      <c r="D6453" s="57" t="s">
        <v>377</v>
      </c>
      <c r="E6453" s="62" t="str">
        <f t="shared" si="1"/>
        <v>Out of test</v>
      </c>
      <c r="F6453" s="53" t="str">
        <f t="shared" si="2"/>
        <v>Beijing_1</v>
      </c>
      <c r="G6453" s="53">
        <f t="shared" si="3"/>
        <v>0.5513338411</v>
      </c>
    </row>
    <row r="6454">
      <c r="A6454" s="61">
        <v>1.515206779E9</v>
      </c>
      <c r="B6454" s="61">
        <v>1.0</v>
      </c>
      <c r="C6454" s="61">
        <v>3187.0</v>
      </c>
      <c r="D6454" s="57" t="s">
        <v>377</v>
      </c>
      <c r="E6454" s="62" t="str">
        <f t="shared" si="1"/>
        <v>Out of test</v>
      </c>
      <c r="F6454" s="53" t="str">
        <f t="shared" si="2"/>
        <v>Beijing_1</v>
      </c>
      <c r="G6454" s="53">
        <f t="shared" si="3"/>
        <v>0.7958280122</v>
      </c>
    </row>
    <row r="6455">
      <c r="A6455" s="61">
        <v>1.514501667E9</v>
      </c>
      <c r="B6455" s="61">
        <v>1.0</v>
      </c>
      <c r="C6455" s="61">
        <v>195.0</v>
      </c>
      <c r="D6455" s="57" t="s">
        <v>377</v>
      </c>
      <c r="E6455" s="62" t="str">
        <f t="shared" si="1"/>
        <v>Out of test</v>
      </c>
      <c r="F6455" s="53" t="str">
        <f t="shared" si="2"/>
        <v>Beijing_1</v>
      </c>
      <c r="G6455" s="53">
        <f t="shared" si="3"/>
        <v>0.4113631273</v>
      </c>
    </row>
    <row r="6456">
      <c r="A6456" s="61">
        <v>1.519070204E9</v>
      </c>
      <c r="B6456" s="61">
        <v>1.0</v>
      </c>
      <c r="C6456" s="61">
        <v>1915.0</v>
      </c>
      <c r="D6456" s="57" t="s">
        <v>377</v>
      </c>
      <c r="E6456" s="62" t="str">
        <f t="shared" si="1"/>
        <v>Out of test</v>
      </c>
      <c r="F6456" s="53" t="str">
        <f t="shared" si="2"/>
        <v>Beijing_1</v>
      </c>
      <c r="G6456" s="53">
        <f t="shared" si="3"/>
        <v>0.9017683312</v>
      </c>
    </row>
    <row r="6457">
      <c r="A6457" s="61">
        <v>1.513251159E9</v>
      </c>
      <c r="B6457" s="61">
        <v>1.0</v>
      </c>
      <c r="C6457" s="61">
        <v>1104.0</v>
      </c>
      <c r="D6457" s="57" t="s">
        <v>377</v>
      </c>
      <c r="E6457" s="62" t="str">
        <f t="shared" si="1"/>
        <v>Out of test</v>
      </c>
      <c r="F6457" s="53" t="str">
        <f t="shared" si="2"/>
        <v>Beijing_1</v>
      </c>
      <c r="G6457" s="53">
        <f t="shared" si="3"/>
        <v>0.3120193936</v>
      </c>
    </row>
    <row r="6458">
      <c r="A6458" s="61">
        <v>1.518334477E9</v>
      </c>
      <c r="B6458" s="61">
        <v>1.0</v>
      </c>
      <c r="C6458" s="61">
        <v>2027.0</v>
      </c>
      <c r="D6458" s="57" t="s">
        <v>377</v>
      </c>
      <c r="E6458" s="62" t="str">
        <f t="shared" si="1"/>
        <v>Out of test</v>
      </c>
      <c r="F6458" s="53" t="str">
        <f t="shared" si="2"/>
        <v>Beijing_1</v>
      </c>
      <c r="G6458" s="53">
        <f t="shared" si="3"/>
        <v>0.6373928995</v>
      </c>
    </row>
    <row r="6459">
      <c r="A6459" s="61">
        <v>1.513479914E9</v>
      </c>
      <c r="B6459" s="61">
        <v>1.0</v>
      </c>
      <c r="C6459" s="61">
        <v>2297.0</v>
      </c>
      <c r="D6459" s="57" t="s">
        <v>377</v>
      </c>
      <c r="E6459" s="62" t="str">
        <f t="shared" si="1"/>
        <v>Out of test</v>
      </c>
      <c r="F6459" s="53" t="str">
        <f t="shared" si="2"/>
        <v>Beijing_1</v>
      </c>
      <c r="G6459" s="53">
        <f t="shared" si="3"/>
        <v>0.5699760296</v>
      </c>
    </row>
    <row r="6460">
      <c r="A6460" s="61">
        <v>1.515101174E9</v>
      </c>
      <c r="B6460" s="61">
        <v>1.0</v>
      </c>
      <c r="C6460" s="61">
        <v>1268.0</v>
      </c>
      <c r="D6460" s="57" t="s">
        <v>377</v>
      </c>
      <c r="E6460" s="62" t="str">
        <f t="shared" si="1"/>
        <v>Out of test</v>
      </c>
      <c r="F6460" s="53" t="str">
        <f t="shared" si="2"/>
        <v>Beijing_1</v>
      </c>
      <c r="G6460" s="53">
        <f t="shared" si="3"/>
        <v>0.746853836</v>
      </c>
    </row>
    <row r="6461">
      <c r="A6461" s="61">
        <v>1.515542245E9</v>
      </c>
      <c r="B6461" s="61">
        <v>1.0</v>
      </c>
      <c r="C6461" s="61">
        <v>167.0</v>
      </c>
      <c r="D6461" s="57" t="s">
        <v>377</v>
      </c>
      <c r="E6461" s="62" t="str">
        <f t="shared" si="1"/>
        <v>Out of test</v>
      </c>
      <c r="F6461" s="53" t="str">
        <f t="shared" si="2"/>
        <v>Beijing_1</v>
      </c>
      <c r="G6461" s="53">
        <f t="shared" si="3"/>
        <v>0.835293302</v>
      </c>
    </row>
    <row r="6462">
      <c r="A6462" s="61">
        <v>1.515802788E9</v>
      </c>
      <c r="B6462" s="61">
        <v>1.0</v>
      </c>
      <c r="C6462" s="61">
        <v>3115.0</v>
      </c>
      <c r="D6462" s="57" t="s">
        <v>377</v>
      </c>
      <c r="E6462" s="62" t="str">
        <f t="shared" si="1"/>
        <v>Out of test</v>
      </c>
      <c r="F6462" s="53" t="str">
        <f t="shared" si="2"/>
        <v>Beijing_1</v>
      </c>
      <c r="G6462" s="53">
        <f t="shared" si="3"/>
        <v>0.9678483991</v>
      </c>
    </row>
    <row r="6463">
      <c r="A6463" s="61">
        <v>1.517672868E9</v>
      </c>
      <c r="B6463" s="61">
        <v>1.0</v>
      </c>
      <c r="C6463" s="61">
        <v>866.0</v>
      </c>
      <c r="D6463" s="57" t="s">
        <v>377</v>
      </c>
      <c r="E6463" s="62" t="str">
        <f t="shared" si="1"/>
        <v>Out of test</v>
      </c>
      <c r="F6463" s="53" t="str">
        <f t="shared" si="2"/>
        <v>Beijing_1</v>
      </c>
      <c r="G6463" s="53">
        <f t="shared" si="3"/>
        <v>0.5760365657</v>
      </c>
    </row>
    <row r="6464">
      <c r="A6464" s="61">
        <v>1.512035303E9</v>
      </c>
      <c r="B6464" s="61">
        <v>1.0</v>
      </c>
      <c r="C6464" s="61">
        <v>640.0</v>
      </c>
      <c r="D6464" s="57" t="s">
        <v>377</v>
      </c>
      <c r="E6464" s="62" t="str">
        <f t="shared" si="1"/>
        <v>Out of test</v>
      </c>
      <c r="F6464" s="53" t="str">
        <f t="shared" si="2"/>
        <v>Beijing_1</v>
      </c>
      <c r="G6464" s="53">
        <f t="shared" si="3"/>
        <v>0.3495272626</v>
      </c>
    </row>
    <row r="6465">
      <c r="A6465" s="61">
        <v>1.511588586E9</v>
      </c>
      <c r="B6465" s="61">
        <v>1.0</v>
      </c>
      <c r="C6465" s="61">
        <v>2564.0</v>
      </c>
      <c r="D6465" s="57" t="s">
        <v>377</v>
      </c>
      <c r="E6465" s="62" t="str">
        <f t="shared" si="1"/>
        <v>Out of test</v>
      </c>
      <c r="F6465" s="53" t="str">
        <f t="shared" si="2"/>
        <v>Beijing_1</v>
      </c>
      <c r="G6465" s="53">
        <f t="shared" si="3"/>
        <v>0.4115138813</v>
      </c>
    </row>
    <row r="6466">
      <c r="A6466" s="61">
        <v>1.516797617E9</v>
      </c>
      <c r="B6466" s="61">
        <v>1.0</v>
      </c>
      <c r="C6466" s="61">
        <v>1057.0</v>
      </c>
      <c r="D6466" s="57" t="s">
        <v>377</v>
      </c>
      <c r="E6466" s="62" t="str">
        <f t="shared" si="1"/>
        <v>Out of test</v>
      </c>
      <c r="F6466" s="53" t="str">
        <f t="shared" si="2"/>
        <v>Beijing_1</v>
      </c>
      <c r="G6466" s="53">
        <f t="shared" si="3"/>
        <v>0.6102152008</v>
      </c>
    </row>
    <row r="6467">
      <c r="A6467" s="61">
        <v>1.519496864E9</v>
      </c>
      <c r="B6467" s="61">
        <v>1.0</v>
      </c>
      <c r="C6467" s="61">
        <v>1304.0</v>
      </c>
      <c r="D6467" s="57" t="s">
        <v>377</v>
      </c>
      <c r="E6467" s="62" t="str">
        <f t="shared" si="1"/>
        <v>Out of test</v>
      </c>
      <c r="F6467" s="53" t="str">
        <f t="shared" si="2"/>
        <v>Beijing_1</v>
      </c>
      <c r="G6467" s="53">
        <f t="shared" si="3"/>
        <v>0.7639945492</v>
      </c>
    </row>
    <row r="6468">
      <c r="A6468" s="61">
        <v>1.511412928E9</v>
      </c>
      <c r="B6468" s="61">
        <v>1.0</v>
      </c>
      <c r="C6468" s="61">
        <v>1088.0</v>
      </c>
      <c r="D6468" s="57" t="s">
        <v>377</v>
      </c>
      <c r="E6468" s="62" t="str">
        <f t="shared" si="1"/>
        <v>Out of test</v>
      </c>
      <c r="F6468" s="53" t="str">
        <f t="shared" si="2"/>
        <v>Beijing_1</v>
      </c>
      <c r="G6468" s="53">
        <f t="shared" si="3"/>
        <v>0.2152259248</v>
      </c>
    </row>
    <row r="6469">
      <c r="A6469" s="61">
        <v>1.519267247E9</v>
      </c>
      <c r="B6469" s="61">
        <v>1.0</v>
      </c>
      <c r="C6469" s="61">
        <v>1608.0</v>
      </c>
      <c r="D6469" s="57" t="s">
        <v>377</v>
      </c>
      <c r="E6469" s="62" t="str">
        <f t="shared" si="1"/>
        <v>Out of test</v>
      </c>
      <c r="F6469" s="53" t="str">
        <f t="shared" si="2"/>
        <v>Beijing_1</v>
      </c>
      <c r="G6469" s="53">
        <f t="shared" si="3"/>
        <v>0.2801119419</v>
      </c>
    </row>
    <row r="6470">
      <c r="A6470" s="61">
        <v>1.515821447E9</v>
      </c>
      <c r="B6470" s="61">
        <v>1.0</v>
      </c>
      <c r="C6470" s="61">
        <v>253.0</v>
      </c>
      <c r="D6470" s="57" t="s">
        <v>377</v>
      </c>
      <c r="E6470" s="62" t="str">
        <f t="shared" si="1"/>
        <v>Out of test</v>
      </c>
      <c r="F6470" s="53" t="str">
        <f t="shared" si="2"/>
        <v>Beijing_1</v>
      </c>
      <c r="G6470" s="53">
        <f t="shared" si="3"/>
        <v>0.1323241629</v>
      </c>
    </row>
    <row r="6471">
      <c r="A6471" s="61">
        <v>1.519727093E9</v>
      </c>
      <c r="B6471" s="61">
        <v>1.0</v>
      </c>
      <c r="C6471" s="61">
        <v>1816.0</v>
      </c>
      <c r="D6471" s="57" t="s">
        <v>377</v>
      </c>
      <c r="E6471" s="62" t="str">
        <f t="shared" si="1"/>
        <v>Out of test</v>
      </c>
      <c r="F6471" s="53" t="str">
        <f t="shared" si="2"/>
        <v>Beijing_1</v>
      </c>
      <c r="G6471" s="53">
        <f t="shared" si="3"/>
        <v>0.4010909312</v>
      </c>
    </row>
    <row r="6472">
      <c r="A6472" s="61">
        <v>1.511938254E9</v>
      </c>
      <c r="B6472" s="61">
        <v>1.0</v>
      </c>
      <c r="C6472" s="61">
        <v>208.0</v>
      </c>
      <c r="D6472" s="57" t="s">
        <v>377</v>
      </c>
      <c r="E6472" s="62" t="str">
        <f t="shared" si="1"/>
        <v>Out of test</v>
      </c>
      <c r="F6472" s="53" t="str">
        <f t="shared" si="2"/>
        <v>Beijing_1</v>
      </c>
      <c r="G6472" s="53">
        <f t="shared" si="3"/>
        <v>0.1733045784</v>
      </c>
    </row>
    <row r="6473">
      <c r="A6473" s="61">
        <v>1.513262597E9</v>
      </c>
      <c r="B6473" s="61">
        <v>1.0</v>
      </c>
      <c r="C6473" s="61">
        <v>2450.0</v>
      </c>
      <c r="D6473" s="57" t="s">
        <v>377</v>
      </c>
      <c r="E6473" s="62" t="str">
        <f t="shared" si="1"/>
        <v>Out of test</v>
      </c>
      <c r="F6473" s="53" t="str">
        <f t="shared" si="2"/>
        <v>Beijing_1</v>
      </c>
      <c r="G6473" s="53">
        <f t="shared" si="3"/>
        <v>0.6528535536</v>
      </c>
    </row>
    <row r="6474">
      <c r="A6474" s="61">
        <v>1.513753597E9</v>
      </c>
      <c r="B6474" s="61">
        <v>1.0</v>
      </c>
      <c r="C6474" s="61">
        <v>1168.0</v>
      </c>
      <c r="D6474" s="57" t="s">
        <v>377</v>
      </c>
      <c r="E6474" s="62" t="str">
        <f t="shared" si="1"/>
        <v>Out of test</v>
      </c>
      <c r="F6474" s="53" t="str">
        <f t="shared" si="2"/>
        <v>Beijing_1</v>
      </c>
      <c r="G6474" s="53">
        <f t="shared" si="3"/>
        <v>0.2799133848</v>
      </c>
    </row>
    <row r="6475">
      <c r="A6475" s="61">
        <v>1.516902036E9</v>
      </c>
      <c r="B6475" s="61">
        <v>1.0</v>
      </c>
      <c r="C6475" s="61">
        <v>2727.0</v>
      </c>
      <c r="D6475" s="57" t="s">
        <v>377</v>
      </c>
      <c r="E6475" s="62" t="str">
        <f t="shared" si="1"/>
        <v>Out of test</v>
      </c>
      <c r="F6475" s="53" t="str">
        <f t="shared" si="2"/>
        <v>Beijing_1</v>
      </c>
      <c r="G6475" s="53">
        <f t="shared" si="3"/>
        <v>0.8284552186</v>
      </c>
    </row>
    <row r="6476">
      <c r="A6476" s="61">
        <v>1.512699686E9</v>
      </c>
      <c r="B6476" s="61">
        <v>1.0</v>
      </c>
      <c r="C6476" s="61">
        <v>2449.0</v>
      </c>
      <c r="D6476" s="57" t="s">
        <v>377</v>
      </c>
      <c r="E6476" s="62" t="str">
        <f t="shared" si="1"/>
        <v>Out of test</v>
      </c>
      <c r="F6476" s="53" t="str">
        <f t="shared" si="2"/>
        <v>Beijing_1</v>
      </c>
      <c r="G6476" s="53">
        <f t="shared" si="3"/>
        <v>0.8392562003</v>
      </c>
    </row>
    <row r="6477">
      <c r="A6477" s="61">
        <v>1.512673588E9</v>
      </c>
      <c r="B6477" s="61">
        <v>1.0</v>
      </c>
      <c r="C6477" s="61">
        <v>719.0</v>
      </c>
      <c r="D6477" s="57" t="s">
        <v>377</v>
      </c>
      <c r="E6477" s="62" t="str">
        <f t="shared" si="1"/>
        <v>Out of test</v>
      </c>
      <c r="F6477" s="53" t="str">
        <f t="shared" si="2"/>
        <v>Beijing_1</v>
      </c>
      <c r="G6477" s="53">
        <f t="shared" si="3"/>
        <v>0.469819592</v>
      </c>
    </row>
    <row r="6478">
      <c r="A6478" s="61">
        <v>1.513271454E9</v>
      </c>
      <c r="B6478" s="61">
        <v>1.0</v>
      </c>
      <c r="C6478" s="61">
        <v>1570.0</v>
      </c>
      <c r="D6478" s="57" t="s">
        <v>377</v>
      </c>
      <c r="E6478" s="62" t="str">
        <f t="shared" si="1"/>
        <v>Out of test</v>
      </c>
      <c r="F6478" s="53" t="str">
        <f t="shared" si="2"/>
        <v>Beijing_1</v>
      </c>
      <c r="G6478" s="53">
        <f t="shared" si="3"/>
        <v>0.09935853676</v>
      </c>
    </row>
    <row r="6479">
      <c r="A6479" s="61">
        <v>1.513999637E9</v>
      </c>
      <c r="B6479" s="61">
        <v>1.0</v>
      </c>
      <c r="C6479" s="61">
        <v>678.0</v>
      </c>
      <c r="D6479" s="57" t="s">
        <v>377</v>
      </c>
      <c r="E6479" s="62" t="str">
        <f t="shared" si="1"/>
        <v>Out of test</v>
      </c>
      <c r="F6479" s="53" t="str">
        <f t="shared" si="2"/>
        <v>Beijing_1</v>
      </c>
      <c r="G6479" s="53">
        <f t="shared" si="3"/>
        <v>0.4751325691</v>
      </c>
    </row>
    <row r="6480">
      <c r="A6480" s="61">
        <v>1.513377736E9</v>
      </c>
      <c r="B6480" s="61">
        <v>1.0</v>
      </c>
      <c r="C6480" s="61">
        <v>201.0</v>
      </c>
      <c r="D6480" s="57" t="s">
        <v>377</v>
      </c>
      <c r="E6480" s="62" t="str">
        <f t="shared" si="1"/>
        <v>Out of test</v>
      </c>
      <c r="F6480" s="53" t="str">
        <f t="shared" si="2"/>
        <v>Beijing_1</v>
      </c>
      <c r="G6480" s="53">
        <f t="shared" si="3"/>
        <v>0.4342450174</v>
      </c>
    </row>
    <row r="6481">
      <c r="A6481" s="61">
        <v>1.512317005E9</v>
      </c>
      <c r="B6481" s="61">
        <v>1.0</v>
      </c>
      <c r="C6481" s="61">
        <v>200.0</v>
      </c>
      <c r="D6481" s="57" t="s">
        <v>377</v>
      </c>
      <c r="E6481" s="62" t="str">
        <f t="shared" si="1"/>
        <v>Out of test</v>
      </c>
      <c r="F6481" s="53" t="str">
        <f t="shared" si="2"/>
        <v>Beijing_1</v>
      </c>
      <c r="G6481" s="53">
        <f t="shared" si="3"/>
        <v>0.3924046498</v>
      </c>
    </row>
    <row r="6482">
      <c r="A6482" s="61">
        <v>1.515792917E9</v>
      </c>
      <c r="B6482" s="61">
        <v>1.0</v>
      </c>
      <c r="C6482" s="61">
        <v>1834.0</v>
      </c>
      <c r="D6482" s="57" t="s">
        <v>377</v>
      </c>
      <c r="E6482" s="62" t="str">
        <f t="shared" si="1"/>
        <v>Out of test</v>
      </c>
      <c r="F6482" s="53" t="str">
        <f t="shared" si="2"/>
        <v>Beijing_1</v>
      </c>
      <c r="G6482" s="53">
        <f t="shared" si="3"/>
        <v>0.717474434</v>
      </c>
    </row>
    <row r="6483">
      <c r="A6483" s="61">
        <v>1.518324754E9</v>
      </c>
      <c r="B6483" s="61">
        <v>1.0</v>
      </c>
      <c r="C6483" s="61">
        <v>321.0</v>
      </c>
      <c r="D6483" s="57" t="s">
        <v>377</v>
      </c>
      <c r="E6483" s="62" t="str">
        <f t="shared" si="1"/>
        <v>Out of test</v>
      </c>
      <c r="F6483" s="53" t="str">
        <f t="shared" si="2"/>
        <v>Beijing_1</v>
      </c>
      <c r="G6483" s="53">
        <f t="shared" si="3"/>
        <v>0.9666284495</v>
      </c>
    </row>
    <row r="6484">
      <c r="A6484" s="61">
        <v>1.514919753E9</v>
      </c>
      <c r="B6484" s="61">
        <v>1.0</v>
      </c>
      <c r="C6484" s="61">
        <v>854.0</v>
      </c>
      <c r="D6484" s="57" t="s">
        <v>377</v>
      </c>
      <c r="E6484" s="62" t="str">
        <f t="shared" si="1"/>
        <v>Out of test</v>
      </c>
      <c r="F6484" s="53" t="str">
        <f t="shared" si="2"/>
        <v>Beijing_1</v>
      </c>
      <c r="G6484" s="53">
        <f t="shared" si="3"/>
        <v>0.4943308559</v>
      </c>
    </row>
    <row r="6485">
      <c r="A6485" s="61">
        <v>1.515587978E9</v>
      </c>
      <c r="B6485" s="61">
        <v>1.0</v>
      </c>
      <c r="C6485" s="61">
        <v>1604.0</v>
      </c>
      <c r="D6485" s="57" t="s">
        <v>377</v>
      </c>
      <c r="E6485" s="62" t="str">
        <f t="shared" si="1"/>
        <v>Out of test</v>
      </c>
      <c r="F6485" s="53" t="str">
        <f t="shared" si="2"/>
        <v>Beijing_1</v>
      </c>
      <c r="G6485" s="53">
        <f t="shared" si="3"/>
        <v>0.8237714165</v>
      </c>
    </row>
    <row r="6486">
      <c r="A6486" s="61">
        <v>1.513010067E9</v>
      </c>
      <c r="B6486" s="61">
        <v>1.0</v>
      </c>
      <c r="C6486" s="61">
        <v>375.0</v>
      </c>
      <c r="D6486" s="57" t="s">
        <v>377</v>
      </c>
      <c r="E6486" s="62" t="str">
        <f t="shared" si="1"/>
        <v>Out of test</v>
      </c>
      <c r="F6486" s="53" t="str">
        <f t="shared" si="2"/>
        <v>Beijing_1</v>
      </c>
      <c r="G6486" s="53">
        <f t="shared" si="3"/>
        <v>0.2897707467</v>
      </c>
    </row>
    <row r="6487">
      <c r="A6487" s="61">
        <v>1.519515326E9</v>
      </c>
      <c r="B6487" s="61">
        <v>1.0</v>
      </c>
      <c r="C6487" s="61">
        <v>528.0</v>
      </c>
      <c r="D6487" s="57" t="s">
        <v>377</v>
      </c>
      <c r="E6487" s="62" t="str">
        <f t="shared" si="1"/>
        <v>Out of test</v>
      </c>
      <c r="F6487" s="53" t="str">
        <f t="shared" si="2"/>
        <v>Beijing_1</v>
      </c>
      <c r="G6487" s="53">
        <f t="shared" si="3"/>
        <v>0.1638171567</v>
      </c>
    </row>
    <row r="6488">
      <c r="A6488" s="61">
        <v>1.515073936E9</v>
      </c>
      <c r="B6488" s="61">
        <v>1.0</v>
      </c>
      <c r="C6488" s="61">
        <v>2552.0</v>
      </c>
      <c r="D6488" s="57" t="s">
        <v>377</v>
      </c>
      <c r="E6488" s="62" t="str">
        <f t="shared" si="1"/>
        <v>Out of test</v>
      </c>
      <c r="F6488" s="53" t="str">
        <f t="shared" si="2"/>
        <v>Beijing_1</v>
      </c>
      <c r="G6488" s="53">
        <f t="shared" si="3"/>
        <v>0.9988344311</v>
      </c>
    </row>
    <row r="6489">
      <c r="A6489" s="61">
        <v>1.514627494E9</v>
      </c>
      <c r="B6489" s="61">
        <v>1.0</v>
      </c>
      <c r="C6489" s="61">
        <v>3243.0</v>
      </c>
      <c r="D6489" s="57" t="s">
        <v>377</v>
      </c>
      <c r="E6489" s="62" t="str">
        <f t="shared" si="1"/>
        <v>Out of test</v>
      </c>
      <c r="F6489" s="53" t="str">
        <f t="shared" si="2"/>
        <v>Beijing_1</v>
      </c>
      <c r="G6489" s="53">
        <f t="shared" si="3"/>
        <v>0.939578855</v>
      </c>
    </row>
    <row r="6490">
      <c r="A6490" s="61">
        <v>1.515753668E9</v>
      </c>
      <c r="B6490" s="61">
        <v>1.0</v>
      </c>
      <c r="C6490" s="61">
        <v>2578.0</v>
      </c>
      <c r="D6490" s="57" t="s">
        <v>377</v>
      </c>
      <c r="E6490" s="62" t="str">
        <f t="shared" si="1"/>
        <v>Out of test</v>
      </c>
      <c r="F6490" s="53" t="str">
        <f t="shared" si="2"/>
        <v>Beijing_1</v>
      </c>
      <c r="G6490" s="53">
        <f t="shared" si="3"/>
        <v>0.3287401365</v>
      </c>
    </row>
    <row r="6491">
      <c r="A6491" s="61">
        <v>1.516149739E9</v>
      </c>
      <c r="B6491" s="61">
        <v>1.0</v>
      </c>
      <c r="C6491" s="61">
        <v>898.0</v>
      </c>
      <c r="D6491" s="57" t="s">
        <v>377</v>
      </c>
      <c r="E6491" s="62" t="str">
        <f t="shared" si="1"/>
        <v>Out of test</v>
      </c>
      <c r="F6491" s="53" t="str">
        <f t="shared" si="2"/>
        <v>Beijing_1</v>
      </c>
      <c r="G6491" s="53">
        <f t="shared" si="3"/>
        <v>0.9885674621</v>
      </c>
    </row>
    <row r="6492">
      <c r="A6492" s="61">
        <v>1.512509847E9</v>
      </c>
      <c r="B6492" s="61">
        <v>1.0</v>
      </c>
      <c r="C6492" s="61">
        <v>3036.0</v>
      </c>
      <c r="D6492" s="57" t="s">
        <v>377</v>
      </c>
      <c r="E6492" s="62" t="str">
        <f t="shared" si="1"/>
        <v>Out of test</v>
      </c>
      <c r="F6492" s="53" t="str">
        <f t="shared" si="2"/>
        <v>Beijing_1</v>
      </c>
      <c r="G6492" s="53">
        <f t="shared" si="3"/>
        <v>0.1006129739</v>
      </c>
    </row>
    <row r="6493">
      <c r="A6493" s="61">
        <v>1.511340317E9</v>
      </c>
      <c r="B6493" s="61">
        <v>1.0</v>
      </c>
      <c r="C6493" s="61">
        <v>3314.0</v>
      </c>
      <c r="D6493" s="57" t="s">
        <v>377</v>
      </c>
      <c r="E6493" s="62" t="str">
        <f t="shared" si="1"/>
        <v>Out of test</v>
      </c>
      <c r="F6493" s="53" t="str">
        <f t="shared" si="2"/>
        <v>Beijing_1</v>
      </c>
      <c r="G6493" s="53">
        <f t="shared" si="3"/>
        <v>0.8104358836</v>
      </c>
    </row>
    <row r="6494">
      <c r="A6494" s="61">
        <v>1.512121765E9</v>
      </c>
      <c r="B6494" s="61">
        <v>1.0</v>
      </c>
      <c r="C6494" s="61">
        <v>3149.0</v>
      </c>
      <c r="D6494" s="57" t="s">
        <v>377</v>
      </c>
      <c r="E6494" s="62" t="str">
        <f t="shared" si="1"/>
        <v>Out of test</v>
      </c>
      <c r="F6494" s="53" t="str">
        <f t="shared" si="2"/>
        <v>Beijing_1</v>
      </c>
      <c r="G6494" s="53">
        <f t="shared" si="3"/>
        <v>0.4802028261</v>
      </c>
    </row>
    <row r="6495">
      <c r="A6495" s="61">
        <v>1.514326237E9</v>
      </c>
      <c r="B6495" s="61">
        <v>1.0</v>
      </c>
      <c r="C6495" s="61">
        <v>2547.0</v>
      </c>
      <c r="D6495" s="57" t="s">
        <v>377</v>
      </c>
      <c r="E6495" s="62" t="str">
        <f t="shared" si="1"/>
        <v>Out of test</v>
      </c>
      <c r="F6495" s="53" t="str">
        <f t="shared" si="2"/>
        <v>Beijing_1</v>
      </c>
      <c r="G6495" s="53">
        <f t="shared" si="3"/>
        <v>0.3191975247</v>
      </c>
    </row>
    <row r="6496">
      <c r="A6496" s="61">
        <v>1.518002247E9</v>
      </c>
      <c r="B6496" s="61">
        <v>1.0</v>
      </c>
      <c r="C6496" s="61">
        <v>1871.0</v>
      </c>
      <c r="D6496" s="57" t="s">
        <v>377</v>
      </c>
      <c r="E6496" s="62" t="str">
        <f t="shared" si="1"/>
        <v>Out of test</v>
      </c>
      <c r="F6496" s="53" t="str">
        <f t="shared" si="2"/>
        <v>Beijing_1</v>
      </c>
      <c r="G6496" s="53">
        <f t="shared" si="3"/>
        <v>0.9505868113</v>
      </c>
    </row>
    <row r="6497">
      <c r="A6497" s="61">
        <v>1.514275407E9</v>
      </c>
      <c r="B6497" s="61">
        <v>1.0</v>
      </c>
      <c r="C6497" s="61">
        <v>2459.0</v>
      </c>
      <c r="D6497" s="57" t="s">
        <v>377</v>
      </c>
      <c r="E6497" s="62" t="str">
        <f t="shared" si="1"/>
        <v>Out of test</v>
      </c>
      <c r="F6497" s="53" t="str">
        <f t="shared" si="2"/>
        <v>Beijing_1</v>
      </c>
      <c r="G6497" s="53">
        <f t="shared" si="3"/>
        <v>0.7024145226</v>
      </c>
    </row>
    <row r="6498">
      <c r="A6498" s="61">
        <v>1.516625187E9</v>
      </c>
      <c r="B6498" s="61">
        <v>1.0</v>
      </c>
      <c r="C6498" s="61">
        <v>3307.0</v>
      </c>
      <c r="D6498" s="57" t="s">
        <v>377</v>
      </c>
      <c r="E6498" s="62" t="str">
        <f t="shared" si="1"/>
        <v>Out of test</v>
      </c>
      <c r="F6498" s="53" t="str">
        <f t="shared" si="2"/>
        <v>Beijing_1</v>
      </c>
      <c r="G6498" s="53">
        <f t="shared" si="3"/>
        <v>0.8284261242</v>
      </c>
    </row>
    <row r="6499">
      <c r="A6499" s="61">
        <v>1.517542765E9</v>
      </c>
      <c r="B6499" s="61">
        <v>1.0</v>
      </c>
      <c r="C6499" s="61">
        <v>2021.0</v>
      </c>
      <c r="D6499" s="57" t="s">
        <v>377</v>
      </c>
      <c r="E6499" s="62" t="str">
        <f t="shared" si="1"/>
        <v>Out of test</v>
      </c>
      <c r="F6499" s="53" t="str">
        <f t="shared" si="2"/>
        <v>Beijing_1</v>
      </c>
      <c r="G6499" s="53">
        <f t="shared" si="3"/>
        <v>0.071878007</v>
      </c>
    </row>
    <row r="6500">
      <c r="A6500" s="61">
        <v>1.514308113E9</v>
      </c>
      <c r="B6500" s="61">
        <v>1.0</v>
      </c>
      <c r="C6500" s="61">
        <v>2540.0</v>
      </c>
      <c r="D6500" s="57" t="s">
        <v>377</v>
      </c>
      <c r="E6500" s="62" t="str">
        <f t="shared" si="1"/>
        <v>Out of test</v>
      </c>
      <c r="F6500" s="53" t="str">
        <f t="shared" si="2"/>
        <v>Beijing_1</v>
      </c>
      <c r="G6500" s="53">
        <f t="shared" si="3"/>
        <v>0.07467689132</v>
      </c>
    </row>
    <row r="6501">
      <c r="A6501" s="61">
        <v>1.513006737E9</v>
      </c>
      <c r="B6501" s="61">
        <v>1.0</v>
      </c>
      <c r="C6501" s="61">
        <v>1819.0</v>
      </c>
      <c r="D6501" s="57" t="s">
        <v>377</v>
      </c>
      <c r="E6501" s="62" t="str">
        <f t="shared" si="1"/>
        <v>Out of test</v>
      </c>
      <c r="F6501" s="53" t="str">
        <f t="shared" si="2"/>
        <v>Beijing_1</v>
      </c>
      <c r="G6501" s="53">
        <f t="shared" si="3"/>
        <v>0.5530896271</v>
      </c>
    </row>
    <row r="6502">
      <c r="A6502" s="61">
        <v>1.513670106E9</v>
      </c>
      <c r="B6502" s="61">
        <v>1.0</v>
      </c>
      <c r="C6502" s="61">
        <v>2024.0</v>
      </c>
      <c r="D6502" s="57" t="s">
        <v>377</v>
      </c>
      <c r="E6502" s="62" t="str">
        <f t="shared" si="1"/>
        <v>Out of test</v>
      </c>
      <c r="F6502" s="53" t="str">
        <f t="shared" si="2"/>
        <v>Beijing_1</v>
      </c>
      <c r="G6502" s="53">
        <f t="shared" si="3"/>
        <v>0.9796837589</v>
      </c>
    </row>
    <row r="6503">
      <c r="A6503" s="61">
        <v>1.519241385E9</v>
      </c>
      <c r="B6503" s="61">
        <v>1.0</v>
      </c>
      <c r="C6503" s="61">
        <v>1076.0</v>
      </c>
      <c r="D6503" s="57" t="s">
        <v>377</v>
      </c>
      <c r="E6503" s="62" t="str">
        <f t="shared" si="1"/>
        <v>Out of test</v>
      </c>
      <c r="F6503" s="53" t="str">
        <f t="shared" si="2"/>
        <v>Beijing_1</v>
      </c>
      <c r="G6503" s="53">
        <f t="shared" si="3"/>
        <v>0.8233608344</v>
      </c>
    </row>
    <row r="6504">
      <c r="A6504" s="61">
        <v>1.517587406E9</v>
      </c>
      <c r="B6504" s="61">
        <v>1.0</v>
      </c>
      <c r="C6504" s="61">
        <v>207.0</v>
      </c>
      <c r="D6504" s="57" t="s">
        <v>377</v>
      </c>
      <c r="E6504" s="62" t="str">
        <f t="shared" si="1"/>
        <v>Out of test</v>
      </c>
      <c r="F6504" s="53" t="str">
        <f t="shared" si="2"/>
        <v>Beijing_1</v>
      </c>
      <c r="G6504" s="53">
        <f t="shared" si="3"/>
        <v>0.3833840057</v>
      </c>
    </row>
    <row r="6505">
      <c r="A6505" s="61">
        <v>1.514038557E9</v>
      </c>
      <c r="B6505" s="61">
        <v>1.0</v>
      </c>
      <c r="C6505" s="61">
        <v>3456.0</v>
      </c>
      <c r="D6505" s="57" t="s">
        <v>377</v>
      </c>
      <c r="E6505" s="62" t="str">
        <f t="shared" si="1"/>
        <v>Out of test</v>
      </c>
      <c r="F6505" s="53" t="str">
        <f t="shared" si="2"/>
        <v>Beijing_1</v>
      </c>
      <c r="G6505" s="53">
        <f t="shared" si="3"/>
        <v>0.437955303</v>
      </c>
    </row>
    <row r="6506">
      <c r="A6506" s="61">
        <v>1.519055913E9</v>
      </c>
      <c r="B6506" s="61">
        <v>1.0</v>
      </c>
      <c r="C6506" s="61">
        <v>2274.0</v>
      </c>
      <c r="D6506" s="57" t="s">
        <v>377</v>
      </c>
      <c r="E6506" s="62" t="str">
        <f t="shared" si="1"/>
        <v>Out of test</v>
      </c>
      <c r="F6506" s="53" t="str">
        <f t="shared" si="2"/>
        <v>Beijing_1</v>
      </c>
      <c r="G6506" s="53">
        <f t="shared" si="3"/>
        <v>0.4991140896</v>
      </c>
    </row>
    <row r="6507">
      <c r="A6507" s="61">
        <v>1.518107106E9</v>
      </c>
      <c r="B6507" s="61">
        <v>1.0</v>
      </c>
      <c r="C6507" s="61">
        <v>85.0</v>
      </c>
      <c r="D6507" s="57" t="s">
        <v>377</v>
      </c>
      <c r="E6507" s="62" t="str">
        <f t="shared" si="1"/>
        <v>Out of test</v>
      </c>
      <c r="F6507" s="53" t="str">
        <f t="shared" si="2"/>
        <v>Beijing_1</v>
      </c>
      <c r="G6507" s="53">
        <f t="shared" si="3"/>
        <v>0.9759184923</v>
      </c>
    </row>
    <row r="6508">
      <c r="A6508" s="61">
        <v>1.517203059E9</v>
      </c>
      <c r="B6508" s="61">
        <v>1.0</v>
      </c>
      <c r="C6508" s="61">
        <v>275.0</v>
      </c>
      <c r="D6508" s="57" t="s">
        <v>377</v>
      </c>
      <c r="E6508" s="62" t="str">
        <f t="shared" si="1"/>
        <v>Out of test</v>
      </c>
      <c r="F6508" s="53" t="str">
        <f t="shared" si="2"/>
        <v>Beijing_1</v>
      </c>
      <c r="G6508" s="53">
        <f t="shared" si="3"/>
        <v>0.1725611021</v>
      </c>
    </row>
    <row r="6509">
      <c r="A6509" s="61">
        <v>1.518046264E9</v>
      </c>
      <c r="B6509" s="61">
        <v>1.0</v>
      </c>
      <c r="C6509" s="61">
        <v>3736.0</v>
      </c>
      <c r="D6509" s="57" t="s">
        <v>377</v>
      </c>
      <c r="E6509" s="62" t="str">
        <f t="shared" si="1"/>
        <v>Out of test</v>
      </c>
      <c r="F6509" s="53" t="str">
        <f t="shared" si="2"/>
        <v>Beijing_1</v>
      </c>
      <c r="G6509" s="53">
        <f t="shared" si="3"/>
        <v>0.5657001421</v>
      </c>
    </row>
    <row r="6510">
      <c r="A6510" s="61">
        <v>1.516035639E9</v>
      </c>
      <c r="B6510" s="61">
        <v>1.0</v>
      </c>
      <c r="C6510" s="61">
        <v>1321.0</v>
      </c>
      <c r="D6510" s="57" t="s">
        <v>377</v>
      </c>
      <c r="E6510" s="62" t="str">
        <f t="shared" si="1"/>
        <v>Out of test</v>
      </c>
      <c r="F6510" s="53" t="str">
        <f t="shared" si="2"/>
        <v>Beijing_1</v>
      </c>
      <c r="G6510" s="53">
        <f t="shared" si="3"/>
        <v>0.7571825104</v>
      </c>
    </row>
    <row r="6511">
      <c r="A6511" s="61">
        <v>1.518592317E9</v>
      </c>
      <c r="B6511" s="61">
        <v>1.0</v>
      </c>
      <c r="C6511" s="61">
        <v>32.0</v>
      </c>
      <c r="D6511" s="57" t="s">
        <v>377</v>
      </c>
      <c r="E6511" s="62" t="str">
        <f t="shared" si="1"/>
        <v>Out of test</v>
      </c>
      <c r="F6511" s="53" t="str">
        <f t="shared" si="2"/>
        <v>Beijing_1</v>
      </c>
      <c r="G6511" s="53">
        <f t="shared" si="3"/>
        <v>0.5171367475</v>
      </c>
    </row>
    <row r="6512">
      <c r="A6512" s="61">
        <v>1.513219408E9</v>
      </c>
      <c r="B6512" s="61">
        <v>1.0</v>
      </c>
      <c r="C6512" s="61">
        <v>4068.0</v>
      </c>
      <c r="D6512" s="57" t="s">
        <v>377</v>
      </c>
      <c r="E6512" s="62" t="str">
        <f t="shared" si="1"/>
        <v>Out of test</v>
      </c>
      <c r="F6512" s="53" t="str">
        <f t="shared" si="2"/>
        <v>Beijing_1</v>
      </c>
      <c r="G6512" s="53">
        <f t="shared" si="3"/>
        <v>0.4084994407</v>
      </c>
    </row>
    <row r="6513">
      <c r="A6513" s="61">
        <v>1.517910547E9</v>
      </c>
      <c r="B6513" s="61">
        <v>1.0</v>
      </c>
      <c r="C6513" s="61">
        <v>999.0</v>
      </c>
      <c r="D6513" s="57" t="s">
        <v>377</v>
      </c>
      <c r="E6513" s="62" t="str">
        <f t="shared" si="1"/>
        <v>Out of test</v>
      </c>
      <c r="F6513" s="53" t="str">
        <f t="shared" si="2"/>
        <v>Beijing_1</v>
      </c>
      <c r="G6513" s="53">
        <f t="shared" si="3"/>
        <v>0.9707073776</v>
      </c>
    </row>
    <row r="6514">
      <c r="A6514" s="61">
        <v>1.513897224E9</v>
      </c>
      <c r="B6514" s="61">
        <v>1.0</v>
      </c>
      <c r="C6514" s="61">
        <v>1222.0</v>
      </c>
      <c r="D6514" s="57" t="s">
        <v>377</v>
      </c>
      <c r="E6514" s="62" t="str">
        <f t="shared" si="1"/>
        <v>Out of test</v>
      </c>
      <c r="F6514" s="53" t="str">
        <f t="shared" si="2"/>
        <v>Beijing_1</v>
      </c>
      <c r="G6514" s="53">
        <f t="shared" si="3"/>
        <v>0.8797482928</v>
      </c>
    </row>
    <row r="6515">
      <c r="A6515" s="61">
        <v>1.517613084E9</v>
      </c>
      <c r="B6515" s="61">
        <v>1.0</v>
      </c>
      <c r="C6515" s="61">
        <v>1540.0</v>
      </c>
      <c r="D6515" s="57" t="s">
        <v>377</v>
      </c>
      <c r="E6515" s="62" t="str">
        <f t="shared" si="1"/>
        <v>Out of test</v>
      </c>
      <c r="F6515" s="53" t="str">
        <f t="shared" si="2"/>
        <v>Beijing_1</v>
      </c>
      <c r="G6515" s="53">
        <f t="shared" si="3"/>
        <v>0.8852113656</v>
      </c>
    </row>
    <row r="6516">
      <c r="A6516" s="61">
        <v>1.511495984E9</v>
      </c>
      <c r="B6516" s="61">
        <v>1.0</v>
      </c>
      <c r="C6516" s="61">
        <v>552.0</v>
      </c>
      <c r="D6516" s="57" t="s">
        <v>377</v>
      </c>
      <c r="E6516" s="62" t="str">
        <f t="shared" si="1"/>
        <v>Out of test</v>
      </c>
      <c r="F6516" s="53" t="str">
        <f t="shared" si="2"/>
        <v>Beijing_1</v>
      </c>
      <c r="G6516" s="53">
        <f t="shared" si="3"/>
        <v>0.1812708106</v>
      </c>
    </row>
    <row r="6517">
      <c r="A6517" s="61">
        <v>1.515250787E9</v>
      </c>
      <c r="B6517" s="61">
        <v>1.0</v>
      </c>
      <c r="C6517" s="61">
        <v>1931.0</v>
      </c>
      <c r="D6517" s="57" t="s">
        <v>377</v>
      </c>
      <c r="E6517" s="62" t="str">
        <f t="shared" si="1"/>
        <v>Out of test</v>
      </c>
      <c r="F6517" s="53" t="str">
        <f t="shared" si="2"/>
        <v>Beijing_1</v>
      </c>
      <c r="G6517" s="53">
        <f t="shared" si="3"/>
        <v>0.6072777539</v>
      </c>
    </row>
    <row r="6518">
      <c r="A6518" s="61">
        <v>1.518562443E9</v>
      </c>
      <c r="B6518" s="61">
        <v>1.0</v>
      </c>
      <c r="C6518" s="61">
        <v>406.0</v>
      </c>
      <c r="D6518" s="57" t="s">
        <v>377</v>
      </c>
      <c r="E6518" s="62" t="str">
        <f t="shared" si="1"/>
        <v>Out of test</v>
      </c>
      <c r="F6518" s="53" t="str">
        <f t="shared" si="2"/>
        <v>Beijing_1</v>
      </c>
      <c r="G6518" s="53">
        <f t="shared" si="3"/>
        <v>0.2896809988</v>
      </c>
    </row>
    <row r="6519">
      <c r="A6519" s="61">
        <v>1.512745899E9</v>
      </c>
      <c r="B6519" s="61">
        <v>1.0</v>
      </c>
      <c r="C6519" s="61">
        <v>1720.0</v>
      </c>
      <c r="D6519" s="57" t="s">
        <v>377</v>
      </c>
      <c r="E6519" s="62" t="str">
        <f t="shared" si="1"/>
        <v>Out of test</v>
      </c>
      <c r="F6519" s="53" t="str">
        <f t="shared" si="2"/>
        <v>Beijing_1</v>
      </c>
      <c r="G6519" s="53">
        <f t="shared" si="3"/>
        <v>0.3146574577</v>
      </c>
    </row>
    <row r="6520">
      <c r="A6520" s="61">
        <v>1.514493804E9</v>
      </c>
      <c r="B6520" s="61">
        <v>1.0</v>
      </c>
      <c r="C6520" s="61">
        <v>785.0</v>
      </c>
      <c r="D6520" s="57" t="s">
        <v>377</v>
      </c>
      <c r="E6520" s="62" t="str">
        <f t="shared" si="1"/>
        <v>Out of test</v>
      </c>
      <c r="F6520" s="53" t="str">
        <f t="shared" si="2"/>
        <v>Beijing_1</v>
      </c>
      <c r="G6520" s="53">
        <f t="shared" si="3"/>
        <v>0.4573373398</v>
      </c>
    </row>
    <row r="6521">
      <c r="A6521" s="61">
        <v>1.511733053E9</v>
      </c>
      <c r="B6521" s="61">
        <v>1.0</v>
      </c>
      <c r="C6521" s="61">
        <v>1209.0</v>
      </c>
      <c r="D6521" s="57" t="s">
        <v>377</v>
      </c>
      <c r="E6521" s="62" t="str">
        <f t="shared" si="1"/>
        <v>Out of test</v>
      </c>
      <c r="F6521" s="53" t="str">
        <f t="shared" si="2"/>
        <v>Beijing_1</v>
      </c>
      <c r="G6521" s="53">
        <f t="shared" si="3"/>
        <v>0.9924565316</v>
      </c>
    </row>
    <row r="6522">
      <c r="A6522" s="61">
        <v>1.516232447E9</v>
      </c>
      <c r="B6522" s="61">
        <v>1.0</v>
      </c>
      <c r="C6522" s="61">
        <v>973.0</v>
      </c>
      <c r="D6522" s="57" t="s">
        <v>377</v>
      </c>
      <c r="E6522" s="62" t="str">
        <f t="shared" si="1"/>
        <v>Out of test</v>
      </c>
      <c r="F6522" s="53" t="str">
        <f t="shared" si="2"/>
        <v>Beijing_1</v>
      </c>
      <c r="G6522" s="53">
        <f t="shared" si="3"/>
        <v>0.2781679229</v>
      </c>
    </row>
    <row r="6523">
      <c r="A6523" s="61">
        <v>1.519771713E9</v>
      </c>
      <c r="B6523" s="61">
        <v>1.0</v>
      </c>
      <c r="C6523" s="61">
        <v>2937.0</v>
      </c>
      <c r="D6523" s="57" t="s">
        <v>377</v>
      </c>
      <c r="E6523" s="62" t="str">
        <f t="shared" si="1"/>
        <v>Out of test</v>
      </c>
      <c r="F6523" s="53" t="str">
        <f t="shared" si="2"/>
        <v>Beijing_1</v>
      </c>
      <c r="G6523" s="53">
        <f t="shared" si="3"/>
        <v>0.3078472911</v>
      </c>
    </row>
    <row r="6524">
      <c r="A6524" s="61">
        <v>1.516762145E9</v>
      </c>
      <c r="B6524" s="61">
        <v>1.0</v>
      </c>
      <c r="C6524" s="61">
        <v>3549.0</v>
      </c>
      <c r="D6524" s="57" t="s">
        <v>377</v>
      </c>
      <c r="E6524" s="62" t="str">
        <f t="shared" si="1"/>
        <v>Out of test</v>
      </c>
      <c r="F6524" s="53" t="str">
        <f t="shared" si="2"/>
        <v>Beijing_1</v>
      </c>
      <c r="G6524" s="53">
        <f t="shared" si="3"/>
        <v>0.1657614756</v>
      </c>
    </row>
    <row r="6525">
      <c r="A6525" s="61">
        <v>1.512159285E9</v>
      </c>
      <c r="B6525" s="61">
        <v>1.0</v>
      </c>
      <c r="C6525" s="61">
        <v>5173.0</v>
      </c>
      <c r="D6525" s="57" t="s">
        <v>377</v>
      </c>
      <c r="E6525" s="62" t="str">
        <f t="shared" si="1"/>
        <v>Out of test</v>
      </c>
      <c r="F6525" s="53" t="str">
        <f t="shared" si="2"/>
        <v>Beijing_1</v>
      </c>
      <c r="G6525" s="53">
        <f t="shared" si="3"/>
        <v>0.8929782454</v>
      </c>
    </row>
    <row r="6526">
      <c r="A6526" s="61">
        <v>1.512455449E9</v>
      </c>
      <c r="B6526" s="61">
        <v>1.0</v>
      </c>
      <c r="C6526" s="61">
        <v>23.0</v>
      </c>
      <c r="D6526" s="57" t="s">
        <v>377</v>
      </c>
      <c r="E6526" s="62" t="str">
        <f t="shared" si="1"/>
        <v>Out of test</v>
      </c>
      <c r="F6526" s="53" t="str">
        <f t="shared" si="2"/>
        <v>Beijing_1</v>
      </c>
      <c r="G6526" s="53">
        <f t="shared" si="3"/>
        <v>0.1502983498</v>
      </c>
    </row>
    <row r="6527">
      <c r="A6527" s="61">
        <v>1.516961408E9</v>
      </c>
      <c r="B6527" s="61">
        <v>1.0</v>
      </c>
      <c r="C6527" s="61">
        <v>2013.0</v>
      </c>
      <c r="D6527" s="57" t="s">
        <v>377</v>
      </c>
      <c r="E6527" s="62" t="str">
        <f t="shared" si="1"/>
        <v>Out of test</v>
      </c>
      <c r="F6527" s="53" t="str">
        <f t="shared" si="2"/>
        <v>Beijing_1</v>
      </c>
      <c r="G6527" s="53">
        <f t="shared" si="3"/>
        <v>0.5545512125</v>
      </c>
    </row>
    <row r="6528">
      <c r="A6528" s="61">
        <v>1.514527679E9</v>
      </c>
      <c r="B6528" s="61">
        <v>1.0</v>
      </c>
      <c r="C6528" s="61">
        <v>2810.0</v>
      </c>
      <c r="D6528" s="57" t="s">
        <v>377</v>
      </c>
      <c r="E6528" s="62" t="str">
        <f t="shared" si="1"/>
        <v>Out of test</v>
      </c>
      <c r="F6528" s="53" t="str">
        <f t="shared" si="2"/>
        <v>Beijing_1</v>
      </c>
      <c r="G6528" s="53">
        <f t="shared" si="3"/>
        <v>0.2119184517</v>
      </c>
    </row>
    <row r="6529">
      <c r="A6529" s="61">
        <v>1.513513495E9</v>
      </c>
      <c r="B6529" s="61">
        <v>1.0</v>
      </c>
      <c r="C6529" s="61">
        <v>342.0</v>
      </c>
      <c r="D6529" s="57" t="s">
        <v>377</v>
      </c>
      <c r="E6529" s="62" t="str">
        <f t="shared" si="1"/>
        <v>Out of test</v>
      </c>
      <c r="F6529" s="53" t="str">
        <f t="shared" si="2"/>
        <v>Beijing_1</v>
      </c>
      <c r="G6529" s="53">
        <f t="shared" si="3"/>
        <v>0.8067263466</v>
      </c>
    </row>
    <row r="6530">
      <c r="A6530" s="61">
        <v>1.513218274E9</v>
      </c>
      <c r="B6530" s="61">
        <v>1.0</v>
      </c>
      <c r="C6530" s="61">
        <v>2963.0</v>
      </c>
      <c r="D6530" s="57" t="s">
        <v>377</v>
      </c>
      <c r="E6530" s="62" t="str">
        <f t="shared" si="1"/>
        <v>Out of test</v>
      </c>
      <c r="F6530" s="53" t="str">
        <f t="shared" si="2"/>
        <v>Beijing_1</v>
      </c>
      <c r="G6530" s="53">
        <f t="shared" si="3"/>
        <v>0.7522061639</v>
      </c>
    </row>
    <row r="6531">
      <c r="A6531" s="61">
        <v>1.514321549E9</v>
      </c>
      <c r="B6531" s="61">
        <v>1.0</v>
      </c>
      <c r="C6531" s="61">
        <v>1866.0</v>
      </c>
      <c r="D6531" s="57" t="s">
        <v>377</v>
      </c>
      <c r="E6531" s="62" t="str">
        <f t="shared" si="1"/>
        <v>Out of test</v>
      </c>
      <c r="F6531" s="53" t="str">
        <f t="shared" si="2"/>
        <v>Beijing_1</v>
      </c>
      <c r="G6531" s="53">
        <f t="shared" si="3"/>
        <v>0.7046630822</v>
      </c>
    </row>
    <row r="6532">
      <c r="A6532" s="61">
        <v>1.513354087E9</v>
      </c>
      <c r="B6532" s="61">
        <v>1.0</v>
      </c>
      <c r="C6532" s="61">
        <v>2704.0</v>
      </c>
      <c r="D6532" s="57" t="s">
        <v>377</v>
      </c>
      <c r="E6532" s="62" t="str">
        <f t="shared" si="1"/>
        <v>Out of test</v>
      </c>
      <c r="F6532" s="53" t="str">
        <f t="shared" si="2"/>
        <v>Beijing_1</v>
      </c>
      <c r="G6532" s="53">
        <f t="shared" si="3"/>
        <v>0.2284345102</v>
      </c>
    </row>
    <row r="6533">
      <c r="A6533" s="61">
        <v>1.511616813E9</v>
      </c>
      <c r="B6533" s="61">
        <v>1.0</v>
      </c>
      <c r="C6533" s="61">
        <v>2855.0</v>
      </c>
      <c r="D6533" s="57" t="s">
        <v>377</v>
      </c>
      <c r="E6533" s="62" t="str">
        <f t="shared" si="1"/>
        <v>Out of test</v>
      </c>
      <c r="F6533" s="53" t="str">
        <f t="shared" si="2"/>
        <v>Beijing_1</v>
      </c>
      <c r="G6533" s="53">
        <f t="shared" si="3"/>
        <v>0.1502369027</v>
      </c>
    </row>
    <row r="6534">
      <c r="A6534" s="61">
        <v>1.513235264E9</v>
      </c>
      <c r="B6534" s="61">
        <v>1.0</v>
      </c>
      <c r="C6534" s="61">
        <v>3353.0</v>
      </c>
      <c r="D6534" s="57" t="s">
        <v>377</v>
      </c>
      <c r="E6534" s="62" t="str">
        <f t="shared" si="1"/>
        <v>Out of test</v>
      </c>
      <c r="F6534" s="53" t="str">
        <f t="shared" si="2"/>
        <v>Beijing_1</v>
      </c>
      <c r="G6534" s="53">
        <f t="shared" si="3"/>
        <v>0.6059977938</v>
      </c>
    </row>
    <row r="6535">
      <c r="A6535" s="61">
        <v>1.519037294E9</v>
      </c>
      <c r="B6535" s="61">
        <v>1.0</v>
      </c>
      <c r="C6535" s="61">
        <v>2935.0</v>
      </c>
      <c r="D6535" s="57" t="s">
        <v>377</v>
      </c>
      <c r="E6535" s="62" t="str">
        <f t="shared" si="1"/>
        <v>Out of test</v>
      </c>
      <c r="F6535" s="53" t="str">
        <f t="shared" si="2"/>
        <v>Beijing_1</v>
      </c>
      <c r="G6535" s="53">
        <f t="shared" si="3"/>
        <v>0.8885501999</v>
      </c>
    </row>
    <row r="6536">
      <c r="A6536" s="61">
        <v>1.512830004E9</v>
      </c>
      <c r="B6536" s="61">
        <v>1.0</v>
      </c>
      <c r="C6536" s="61">
        <v>442.0</v>
      </c>
      <c r="D6536" s="57" t="s">
        <v>377</v>
      </c>
      <c r="E6536" s="62" t="str">
        <f t="shared" si="1"/>
        <v>Out of test</v>
      </c>
      <c r="F6536" s="53" t="str">
        <f t="shared" si="2"/>
        <v>Beijing_1</v>
      </c>
      <c r="G6536" s="53">
        <f t="shared" si="3"/>
        <v>0.7451435744</v>
      </c>
    </row>
    <row r="6537">
      <c r="A6537" s="61">
        <v>1.518971938E9</v>
      </c>
      <c r="B6537" s="61">
        <v>1.0</v>
      </c>
      <c r="C6537" s="61">
        <v>1742.0</v>
      </c>
      <c r="D6537" s="57" t="s">
        <v>377</v>
      </c>
      <c r="E6537" s="62" t="str">
        <f t="shared" si="1"/>
        <v>Out of test</v>
      </c>
      <c r="F6537" s="53" t="str">
        <f t="shared" si="2"/>
        <v>Beijing_1</v>
      </c>
      <c r="G6537" s="53">
        <f t="shared" si="3"/>
        <v>0.1311587977</v>
      </c>
    </row>
    <row r="6538">
      <c r="A6538" s="61">
        <v>1.511432264E9</v>
      </c>
      <c r="B6538" s="61">
        <v>1.0</v>
      </c>
      <c r="C6538" s="61">
        <v>2647.0</v>
      </c>
      <c r="D6538" s="57" t="s">
        <v>377</v>
      </c>
      <c r="E6538" s="62" t="str">
        <f t="shared" si="1"/>
        <v>Out of test</v>
      </c>
      <c r="F6538" s="53" t="str">
        <f t="shared" si="2"/>
        <v>Beijing_1</v>
      </c>
      <c r="G6538" s="53">
        <f t="shared" si="3"/>
        <v>0.4538874179</v>
      </c>
    </row>
    <row r="6539">
      <c r="A6539" s="61">
        <v>1.514166459E9</v>
      </c>
      <c r="B6539" s="61">
        <v>1.0</v>
      </c>
      <c r="C6539" s="61">
        <v>2305.0</v>
      </c>
      <c r="D6539" s="57" t="s">
        <v>377</v>
      </c>
      <c r="E6539" s="62" t="str">
        <f t="shared" si="1"/>
        <v>Out of test</v>
      </c>
      <c r="F6539" s="53" t="str">
        <f t="shared" si="2"/>
        <v>Beijing_1</v>
      </c>
      <c r="G6539" s="53">
        <f t="shared" si="3"/>
        <v>0.7749750717</v>
      </c>
    </row>
    <row r="6540">
      <c r="A6540" s="61">
        <v>1.511864553E9</v>
      </c>
      <c r="B6540" s="61">
        <v>1.0</v>
      </c>
      <c r="C6540" s="61">
        <v>381.0</v>
      </c>
      <c r="D6540" s="57" t="s">
        <v>377</v>
      </c>
      <c r="E6540" s="62" t="str">
        <f t="shared" si="1"/>
        <v>Out of test</v>
      </c>
      <c r="F6540" s="53" t="str">
        <f t="shared" si="2"/>
        <v>Beijing_1</v>
      </c>
      <c r="G6540" s="53">
        <f t="shared" si="3"/>
        <v>0.9881765007</v>
      </c>
    </row>
    <row r="6541">
      <c r="A6541" s="61">
        <v>1.516146256E9</v>
      </c>
      <c r="B6541" s="61">
        <v>1.0</v>
      </c>
      <c r="C6541" s="61">
        <v>2579.0</v>
      </c>
      <c r="D6541" s="57" t="s">
        <v>377</v>
      </c>
      <c r="E6541" s="62" t="str">
        <f t="shared" si="1"/>
        <v>Out of test</v>
      </c>
      <c r="F6541" s="53" t="str">
        <f t="shared" si="2"/>
        <v>Beijing_1</v>
      </c>
      <c r="G6541" s="53">
        <f t="shared" si="3"/>
        <v>0.2582158032</v>
      </c>
    </row>
    <row r="6542">
      <c r="A6542" s="61">
        <v>1.518033983E9</v>
      </c>
      <c r="B6542" s="61">
        <v>1.0</v>
      </c>
      <c r="C6542" s="61">
        <v>3770.0</v>
      </c>
      <c r="D6542" s="57" t="s">
        <v>377</v>
      </c>
      <c r="E6542" s="62" t="str">
        <f t="shared" si="1"/>
        <v>Out of test</v>
      </c>
      <c r="F6542" s="53" t="str">
        <f t="shared" si="2"/>
        <v>Beijing_1</v>
      </c>
      <c r="G6542" s="53">
        <f t="shared" si="3"/>
        <v>0.7444070928</v>
      </c>
    </row>
    <row r="6543">
      <c r="A6543" s="61">
        <v>1.519535366E9</v>
      </c>
      <c r="B6543" s="61">
        <v>1.0</v>
      </c>
      <c r="C6543" s="61">
        <v>2427.0</v>
      </c>
      <c r="D6543" s="57" t="s">
        <v>377</v>
      </c>
      <c r="E6543" s="62" t="str">
        <f t="shared" si="1"/>
        <v>Out of test</v>
      </c>
      <c r="F6543" s="53" t="str">
        <f t="shared" si="2"/>
        <v>Beijing_1</v>
      </c>
      <c r="G6543" s="53">
        <f t="shared" si="3"/>
        <v>0.2582944244</v>
      </c>
    </row>
    <row r="6544">
      <c r="A6544" s="61">
        <v>1.514402569E9</v>
      </c>
      <c r="B6544" s="61">
        <v>1.0</v>
      </c>
      <c r="C6544" s="61">
        <v>507.0</v>
      </c>
      <c r="D6544" s="57" t="s">
        <v>377</v>
      </c>
      <c r="E6544" s="62" t="str">
        <f t="shared" si="1"/>
        <v>Out of test</v>
      </c>
      <c r="F6544" s="53" t="str">
        <f t="shared" si="2"/>
        <v>Beijing_1</v>
      </c>
      <c r="G6544" s="53">
        <f t="shared" si="3"/>
        <v>0.7028662095</v>
      </c>
    </row>
    <row r="6545">
      <c r="A6545" s="61">
        <v>1.519962224E9</v>
      </c>
      <c r="B6545" s="61">
        <v>1.0</v>
      </c>
      <c r="C6545" s="61">
        <v>1431.0</v>
      </c>
      <c r="D6545" s="57" t="s">
        <v>377</v>
      </c>
      <c r="E6545" s="62" t="str">
        <f t="shared" si="1"/>
        <v>Out of test</v>
      </c>
      <c r="F6545" s="53" t="str">
        <f t="shared" si="2"/>
        <v>Beijing_1</v>
      </c>
      <c r="G6545" s="53">
        <f t="shared" si="3"/>
        <v>0.3210983209</v>
      </c>
    </row>
    <row r="6546">
      <c r="A6546" s="61">
        <v>1.517915883E9</v>
      </c>
      <c r="B6546" s="61">
        <v>1.0</v>
      </c>
      <c r="C6546" s="61">
        <v>67.0</v>
      </c>
      <c r="D6546" s="57" t="s">
        <v>377</v>
      </c>
      <c r="E6546" s="62" t="str">
        <f t="shared" si="1"/>
        <v>Out of test</v>
      </c>
      <c r="F6546" s="53" t="str">
        <f t="shared" si="2"/>
        <v>Beijing_1</v>
      </c>
      <c r="G6546" s="53">
        <f t="shared" si="3"/>
        <v>0.4812541085</v>
      </c>
    </row>
    <row r="6547">
      <c r="A6547" s="61">
        <v>1.513919598E9</v>
      </c>
      <c r="B6547" s="61">
        <v>1.0</v>
      </c>
      <c r="C6547" s="61">
        <v>975.0</v>
      </c>
      <c r="D6547" s="57" t="s">
        <v>377</v>
      </c>
      <c r="E6547" s="62" t="str">
        <f t="shared" si="1"/>
        <v>Out of test</v>
      </c>
      <c r="F6547" s="53" t="str">
        <f t="shared" si="2"/>
        <v>Beijing_1</v>
      </c>
      <c r="G6547" s="53">
        <f t="shared" si="3"/>
        <v>0.5746486497</v>
      </c>
    </row>
    <row r="6548">
      <c r="A6548" s="61">
        <v>1.516582113E9</v>
      </c>
      <c r="B6548" s="61">
        <v>1.0</v>
      </c>
      <c r="C6548" s="61">
        <v>3768.0</v>
      </c>
      <c r="D6548" s="57" t="s">
        <v>377</v>
      </c>
      <c r="E6548" s="62" t="str">
        <f t="shared" si="1"/>
        <v>Out of test</v>
      </c>
      <c r="F6548" s="53" t="str">
        <f t="shared" si="2"/>
        <v>Beijing_1</v>
      </c>
      <c r="G6548" s="53">
        <f t="shared" si="3"/>
        <v>0.2359731472</v>
      </c>
    </row>
    <row r="6549">
      <c r="A6549" s="61">
        <v>1.512543708E9</v>
      </c>
      <c r="B6549" s="61">
        <v>1.0</v>
      </c>
      <c r="C6549" s="61">
        <v>3002.0</v>
      </c>
      <c r="D6549" s="57" t="s">
        <v>377</v>
      </c>
      <c r="E6549" s="62" t="str">
        <f t="shared" si="1"/>
        <v>Out of test</v>
      </c>
      <c r="F6549" s="53" t="str">
        <f t="shared" si="2"/>
        <v>Beijing_1</v>
      </c>
      <c r="G6549" s="53">
        <f t="shared" si="3"/>
        <v>0.458845369</v>
      </c>
    </row>
    <row r="6550">
      <c r="A6550" s="61">
        <v>1.519785618E9</v>
      </c>
      <c r="B6550" s="61">
        <v>1.0</v>
      </c>
      <c r="C6550" s="61">
        <v>58.0</v>
      </c>
      <c r="D6550" s="57" t="s">
        <v>377</v>
      </c>
      <c r="E6550" s="62" t="str">
        <f t="shared" si="1"/>
        <v>Out of test</v>
      </c>
      <c r="F6550" s="53" t="str">
        <f t="shared" si="2"/>
        <v>Beijing_1</v>
      </c>
      <c r="G6550" s="53">
        <f t="shared" si="3"/>
        <v>0.8992842364</v>
      </c>
    </row>
    <row r="6551">
      <c r="A6551" s="61">
        <v>1.514024004E9</v>
      </c>
      <c r="B6551" s="61">
        <v>1.0</v>
      </c>
      <c r="C6551" s="61">
        <v>2888.0</v>
      </c>
      <c r="D6551" s="57" t="s">
        <v>377</v>
      </c>
      <c r="E6551" s="62" t="str">
        <f t="shared" si="1"/>
        <v>Out of test</v>
      </c>
      <c r="F6551" s="53" t="str">
        <f t="shared" si="2"/>
        <v>Beijing_1</v>
      </c>
      <c r="G6551" s="53">
        <f t="shared" si="3"/>
        <v>0.7611124667</v>
      </c>
    </row>
    <row r="6552">
      <c r="A6552" s="61">
        <v>1.514437905E9</v>
      </c>
      <c r="B6552" s="61">
        <v>1.0</v>
      </c>
      <c r="C6552" s="61">
        <v>1173.0</v>
      </c>
      <c r="D6552" s="57" t="s">
        <v>377</v>
      </c>
      <c r="E6552" s="62" t="str">
        <f t="shared" si="1"/>
        <v>Out of test</v>
      </c>
      <c r="F6552" s="53" t="str">
        <f t="shared" si="2"/>
        <v>Beijing_1</v>
      </c>
      <c r="G6552" s="53">
        <f t="shared" si="3"/>
        <v>0.6098055234</v>
      </c>
    </row>
    <row r="6553">
      <c r="A6553" s="61">
        <v>1.516855029E9</v>
      </c>
      <c r="B6553" s="61">
        <v>1.0</v>
      </c>
      <c r="C6553" s="61">
        <v>2699.0</v>
      </c>
      <c r="D6553" s="57" t="s">
        <v>377</v>
      </c>
      <c r="E6553" s="62" t="str">
        <f t="shared" si="1"/>
        <v>Out of test</v>
      </c>
      <c r="F6553" s="53" t="str">
        <f t="shared" si="2"/>
        <v>Beijing_1</v>
      </c>
      <c r="G6553" s="53">
        <f t="shared" si="3"/>
        <v>0.6276610299</v>
      </c>
    </row>
    <row r="6554">
      <c r="A6554" s="61">
        <v>1.512089478E9</v>
      </c>
      <c r="B6554" s="61">
        <v>1.0</v>
      </c>
      <c r="C6554" s="61">
        <v>1888.0</v>
      </c>
      <c r="D6554" s="57" t="s">
        <v>377</v>
      </c>
      <c r="E6554" s="62" t="str">
        <f t="shared" si="1"/>
        <v>Out of test</v>
      </c>
      <c r="F6554" s="53" t="str">
        <f t="shared" si="2"/>
        <v>Beijing_1</v>
      </c>
      <c r="G6554" s="53">
        <f t="shared" si="3"/>
        <v>0.6323537956</v>
      </c>
    </row>
    <row r="6555">
      <c r="A6555" s="61">
        <v>1.513990943E9</v>
      </c>
      <c r="B6555" s="61">
        <v>1.0</v>
      </c>
      <c r="C6555" s="61">
        <v>2173.0</v>
      </c>
      <c r="D6555" s="57" t="s">
        <v>377</v>
      </c>
      <c r="E6555" s="62" t="str">
        <f t="shared" si="1"/>
        <v>Out of test</v>
      </c>
      <c r="F6555" s="53" t="str">
        <f t="shared" si="2"/>
        <v>Beijing_1</v>
      </c>
      <c r="G6555" s="53">
        <f t="shared" si="3"/>
        <v>0.8922857019</v>
      </c>
    </row>
    <row r="6556">
      <c r="A6556" s="61">
        <v>1.515762598E9</v>
      </c>
      <c r="B6556" s="61">
        <v>1.0</v>
      </c>
      <c r="C6556" s="61">
        <v>318.0</v>
      </c>
      <c r="D6556" s="57" t="s">
        <v>377</v>
      </c>
      <c r="E6556" s="62" t="str">
        <f t="shared" si="1"/>
        <v>Out of test</v>
      </c>
      <c r="F6556" s="53" t="str">
        <f t="shared" si="2"/>
        <v>Beijing_1</v>
      </c>
      <c r="G6556" s="53">
        <f t="shared" si="3"/>
        <v>0.4741289971</v>
      </c>
    </row>
    <row r="6557">
      <c r="A6557" s="61">
        <v>1.517690096E9</v>
      </c>
      <c r="B6557" s="61">
        <v>1.0</v>
      </c>
      <c r="C6557" s="61">
        <v>1609.0</v>
      </c>
      <c r="D6557" s="57" t="s">
        <v>377</v>
      </c>
      <c r="E6557" s="62" t="str">
        <f t="shared" si="1"/>
        <v>Out of test</v>
      </c>
      <c r="F6557" s="53" t="str">
        <f t="shared" si="2"/>
        <v>Beijing_1</v>
      </c>
      <c r="G6557" s="53">
        <f t="shared" si="3"/>
        <v>0.3777411057</v>
      </c>
    </row>
    <row r="6558">
      <c r="A6558" s="61">
        <v>1.516342885E9</v>
      </c>
      <c r="B6558" s="61">
        <v>1.0</v>
      </c>
      <c r="C6558" s="61">
        <v>1271.0</v>
      </c>
      <c r="D6558" s="57" t="s">
        <v>377</v>
      </c>
      <c r="E6558" s="62" t="str">
        <f t="shared" si="1"/>
        <v>Out of test</v>
      </c>
      <c r="F6558" s="53" t="str">
        <f t="shared" si="2"/>
        <v>Beijing_1</v>
      </c>
      <c r="G6558" s="53">
        <f t="shared" si="3"/>
        <v>0.3941592566</v>
      </c>
    </row>
    <row r="6559">
      <c r="A6559" s="61">
        <v>1.519828529E9</v>
      </c>
      <c r="B6559" s="61">
        <v>1.0</v>
      </c>
      <c r="C6559" s="61">
        <v>1096.0</v>
      </c>
      <c r="D6559" s="57" t="s">
        <v>377</v>
      </c>
      <c r="E6559" s="62" t="str">
        <f t="shared" si="1"/>
        <v>Out of test</v>
      </c>
      <c r="F6559" s="53" t="str">
        <f t="shared" si="2"/>
        <v>Beijing_1</v>
      </c>
      <c r="G6559" s="53">
        <f t="shared" si="3"/>
        <v>0.4555606555</v>
      </c>
    </row>
    <row r="6560">
      <c r="A6560" s="61">
        <v>1.518364904E9</v>
      </c>
      <c r="B6560" s="61">
        <v>1.0</v>
      </c>
      <c r="C6560" s="61">
        <v>2060.0</v>
      </c>
      <c r="D6560" s="57" t="s">
        <v>377</v>
      </c>
      <c r="E6560" s="62" t="str">
        <f t="shared" si="1"/>
        <v>Out of test</v>
      </c>
      <c r="F6560" s="53" t="str">
        <f t="shared" si="2"/>
        <v>Beijing_1</v>
      </c>
      <c r="G6560" s="53">
        <f t="shared" si="3"/>
        <v>0.6313309246</v>
      </c>
    </row>
    <row r="6561">
      <c r="A6561" s="61">
        <v>1.518598767E9</v>
      </c>
      <c r="B6561" s="61">
        <v>1.0</v>
      </c>
      <c r="C6561" s="61">
        <v>1774.0</v>
      </c>
      <c r="D6561" s="57" t="s">
        <v>377</v>
      </c>
      <c r="E6561" s="62" t="str">
        <f t="shared" si="1"/>
        <v>Out of test</v>
      </c>
      <c r="F6561" s="53" t="str">
        <f t="shared" si="2"/>
        <v>Beijing_1</v>
      </c>
      <c r="G6561" s="53">
        <f t="shared" si="3"/>
        <v>0.3535696936</v>
      </c>
    </row>
    <row r="6562">
      <c r="A6562" s="61">
        <v>1.516096729E9</v>
      </c>
      <c r="B6562" s="61">
        <v>1.0</v>
      </c>
      <c r="C6562" s="61">
        <v>153.0</v>
      </c>
      <c r="D6562" s="57" t="s">
        <v>377</v>
      </c>
      <c r="E6562" s="62" t="str">
        <f t="shared" si="1"/>
        <v>Out of test</v>
      </c>
      <c r="F6562" s="53" t="str">
        <f t="shared" si="2"/>
        <v>Beijing_1</v>
      </c>
      <c r="G6562" s="53">
        <f t="shared" si="3"/>
        <v>0.7059185835</v>
      </c>
    </row>
    <row r="6563">
      <c r="A6563" s="61">
        <v>1.516557673E9</v>
      </c>
      <c r="B6563" s="61">
        <v>1.0</v>
      </c>
      <c r="C6563" s="61">
        <v>2034.0</v>
      </c>
      <c r="D6563" s="57" t="s">
        <v>377</v>
      </c>
      <c r="E6563" s="62" t="str">
        <f t="shared" si="1"/>
        <v>Out of test</v>
      </c>
      <c r="F6563" s="53" t="str">
        <f t="shared" si="2"/>
        <v>Beijing_1</v>
      </c>
      <c r="G6563" s="53">
        <f t="shared" si="3"/>
        <v>0.5593106882</v>
      </c>
    </row>
    <row r="6564">
      <c r="A6564" s="61">
        <v>1.511553824E9</v>
      </c>
      <c r="B6564" s="61">
        <v>1.0</v>
      </c>
      <c r="C6564" s="61">
        <v>2231.0</v>
      </c>
      <c r="D6564" s="57" t="s">
        <v>377</v>
      </c>
      <c r="E6564" s="62" t="str">
        <f t="shared" si="1"/>
        <v>Out of test</v>
      </c>
      <c r="F6564" s="53" t="str">
        <f t="shared" si="2"/>
        <v>Beijing_1</v>
      </c>
      <c r="G6564" s="53">
        <f t="shared" si="3"/>
        <v>0.2961246451</v>
      </c>
    </row>
    <row r="6565">
      <c r="A6565" s="61">
        <v>1.516100076E9</v>
      </c>
      <c r="B6565" s="61">
        <v>1.0</v>
      </c>
      <c r="C6565" s="61">
        <v>1460.0</v>
      </c>
      <c r="D6565" s="57" t="s">
        <v>377</v>
      </c>
      <c r="E6565" s="62" t="str">
        <f t="shared" si="1"/>
        <v>Out of test</v>
      </c>
      <c r="F6565" s="53" t="str">
        <f t="shared" si="2"/>
        <v>Beijing_1</v>
      </c>
      <c r="G6565" s="53">
        <f t="shared" si="3"/>
        <v>0.3432774229</v>
      </c>
    </row>
    <row r="6566">
      <c r="A6566" s="61">
        <v>1.516388216E9</v>
      </c>
      <c r="B6566" s="61">
        <v>1.0</v>
      </c>
      <c r="C6566" s="61">
        <v>123.0</v>
      </c>
      <c r="D6566" s="57" t="s">
        <v>377</v>
      </c>
      <c r="E6566" s="62" t="str">
        <f t="shared" si="1"/>
        <v>Out of test</v>
      </c>
      <c r="F6566" s="53" t="str">
        <f t="shared" si="2"/>
        <v>Beijing_1</v>
      </c>
      <c r="G6566" s="53">
        <f t="shared" si="3"/>
        <v>0.8736835377</v>
      </c>
    </row>
    <row r="6567">
      <c r="A6567" s="61">
        <v>1.514429374E9</v>
      </c>
      <c r="B6567" s="61">
        <v>1.0</v>
      </c>
      <c r="C6567" s="61">
        <v>838.0</v>
      </c>
      <c r="D6567" s="57" t="s">
        <v>377</v>
      </c>
      <c r="E6567" s="62" t="str">
        <f t="shared" si="1"/>
        <v>Out of test</v>
      </c>
      <c r="F6567" s="53" t="str">
        <f t="shared" si="2"/>
        <v>Beijing_1</v>
      </c>
      <c r="G6567" s="53">
        <f t="shared" si="3"/>
        <v>0.4075017028</v>
      </c>
    </row>
    <row r="6568">
      <c r="A6568" s="61">
        <v>1.513287387E9</v>
      </c>
      <c r="B6568" s="61">
        <v>1.0</v>
      </c>
      <c r="C6568" s="61">
        <v>755.0</v>
      </c>
      <c r="D6568" s="57" t="s">
        <v>377</v>
      </c>
      <c r="E6568" s="62" t="str">
        <f t="shared" si="1"/>
        <v>Out of test</v>
      </c>
      <c r="F6568" s="53" t="str">
        <f t="shared" si="2"/>
        <v>Beijing_1</v>
      </c>
      <c r="G6568" s="53">
        <f t="shared" si="3"/>
        <v>0.3731494277</v>
      </c>
    </row>
    <row r="6569">
      <c r="A6569" s="61">
        <v>1.512907556E9</v>
      </c>
      <c r="B6569" s="61">
        <v>1.0</v>
      </c>
      <c r="C6569" s="61">
        <v>937.0</v>
      </c>
      <c r="D6569" s="57" t="s">
        <v>377</v>
      </c>
      <c r="E6569" s="62" t="str">
        <f t="shared" si="1"/>
        <v>Out of test</v>
      </c>
      <c r="F6569" s="53" t="str">
        <f t="shared" si="2"/>
        <v>Beijing_1</v>
      </c>
      <c r="G6569" s="53">
        <f t="shared" si="3"/>
        <v>0.02003635513</v>
      </c>
    </row>
    <row r="6570">
      <c r="A6570" s="61">
        <v>1.517600716E9</v>
      </c>
      <c r="B6570" s="61">
        <v>1.0</v>
      </c>
      <c r="C6570" s="61">
        <v>687.0</v>
      </c>
      <c r="D6570" s="57" t="s">
        <v>377</v>
      </c>
      <c r="E6570" s="62" t="str">
        <f t="shared" si="1"/>
        <v>Out of test</v>
      </c>
      <c r="F6570" s="53" t="str">
        <f t="shared" si="2"/>
        <v>Beijing_1</v>
      </c>
      <c r="G6570" s="53">
        <f t="shared" si="3"/>
        <v>0.2432673504</v>
      </c>
    </row>
    <row r="6571">
      <c r="A6571" s="61">
        <v>1.513150739E9</v>
      </c>
      <c r="B6571" s="61">
        <v>1.0</v>
      </c>
      <c r="C6571" s="61">
        <v>1579.0</v>
      </c>
      <c r="D6571" s="57" t="s">
        <v>377</v>
      </c>
      <c r="E6571" s="62" t="str">
        <f t="shared" si="1"/>
        <v>Out of test</v>
      </c>
      <c r="F6571" s="53" t="str">
        <f t="shared" si="2"/>
        <v>Beijing_1</v>
      </c>
      <c r="G6571" s="53">
        <f t="shared" si="3"/>
        <v>0.6197372335</v>
      </c>
    </row>
    <row r="6572">
      <c r="A6572" s="61">
        <v>1.511819509E9</v>
      </c>
      <c r="B6572" s="61">
        <v>1.0</v>
      </c>
      <c r="C6572" s="61">
        <v>277.0</v>
      </c>
      <c r="D6572" s="57" t="s">
        <v>377</v>
      </c>
      <c r="E6572" s="62" t="str">
        <f t="shared" si="1"/>
        <v>Out of test</v>
      </c>
      <c r="F6572" s="53" t="str">
        <f t="shared" si="2"/>
        <v>Beijing_1</v>
      </c>
      <c r="G6572" s="53">
        <f t="shared" si="3"/>
        <v>0.8141421943</v>
      </c>
    </row>
    <row r="6573">
      <c r="A6573" s="61">
        <v>1.518757708E9</v>
      </c>
      <c r="B6573" s="61">
        <v>1.0</v>
      </c>
      <c r="C6573" s="61">
        <v>4429.0</v>
      </c>
      <c r="D6573" s="57" t="s">
        <v>377</v>
      </c>
      <c r="E6573" s="62" t="str">
        <f t="shared" si="1"/>
        <v>Out of test</v>
      </c>
      <c r="F6573" s="53" t="str">
        <f t="shared" si="2"/>
        <v>Beijing_1</v>
      </c>
      <c r="G6573" s="53">
        <f t="shared" si="3"/>
        <v>0.7420992548</v>
      </c>
    </row>
    <row r="6574">
      <c r="A6574" s="61">
        <v>1.516535926E9</v>
      </c>
      <c r="B6574" s="61">
        <v>1.0</v>
      </c>
      <c r="C6574" s="61">
        <v>2440.0</v>
      </c>
      <c r="D6574" s="57" t="s">
        <v>377</v>
      </c>
      <c r="E6574" s="62" t="str">
        <f t="shared" si="1"/>
        <v>Out of test</v>
      </c>
      <c r="F6574" s="53" t="str">
        <f t="shared" si="2"/>
        <v>Beijing_1</v>
      </c>
      <c r="G6574" s="53">
        <f t="shared" si="3"/>
        <v>0.7422180715</v>
      </c>
    </row>
    <row r="6575">
      <c r="A6575" s="61">
        <v>1.518147186E9</v>
      </c>
      <c r="B6575" s="61">
        <v>1.0</v>
      </c>
      <c r="C6575" s="61">
        <v>1805.0</v>
      </c>
      <c r="D6575" s="57" t="s">
        <v>377</v>
      </c>
      <c r="E6575" s="62" t="str">
        <f t="shared" si="1"/>
        <v>Out of test</v>
      </c>
      <c r="F6575" s="53" t="str">
        <f t="shared" si="2"/>
        <v>Beijing_1</v>
      </c>
      <c r="G6575" s="53">
        <f t="shared" si="3"/>
        <v>0.5275042331</v>
      </c>
    </row>
    <row r="6576">
      <c r="A6576" s="61">
        <v>1.517577438E9</v>
      </c>
      <c r="B6576" s="61">
        <v>1.0</v>
      </c>
      <c r="C6576" s="61">
        <v>1221.0</v>
      </c>
      <c r="D6576" s="57" t="s">
        <v>377</v>
      </c>
      <c r="E6576" s="62" t="str">
        <f t="shared" si="1"/>
        <v>Out of test</v>
      </c>
      <c r="F6576" s="53" t="str">
        <f t="shared" si="2"/>
        <v>Beijing_1</v>
      </c>
      <c r="G6576" s="53">
        <f t="shared" si="3"/>
        <v>0.5509271516</v>
      </c>
    </row>
    <row r="6577">
      <c r="A6577" s="61">
        <v>1.514257087E9</v>
      </c>
      <c r="B6577" s="61">
        <v>1.0</v>
      </c>
      <c r="C6577" s="61">
        <v>1254.0</v>
      </c>
      <c r="D6577" s="57" t="s">
        <v>377</v>
      </c>
      <c r="E6577" s="62" t="str">
        <f t="shared" si="1"/>
        <v>Out of test</v>
      </c>
      <c r="F6577" s="53" t="str">
        <f t="shared" si="2"/>
        <v>Beijing_1</v>
      </c>
      <c r="G6577" s="53">
        <f t="shared" si="3"/>
        <v>0.9079734489</v>
      </c>
    </row>
    <row r="6578">
      <c r="A6578" s="61">
        <v>1.512748164E9</v>
      </c>
      <c r="B6578" s="61">
        <v>1.0</v>
      </c>
      <c r="C6578" s="61">
        <v>1287.0</v>
      </c>
      <c r="D6578" s="57" t="s">
        <v>377</v>
      </c>
      <c r="E6578" s="62" t="str">
        <f t="shared" si="1"/>
        <v>Out of test</v>
      </c>
      <c r="F6578" s="53" t="str">
        <f t="shared" si="2"/>
        <v>Beijing_1</v>
      </c>
      <c r="G6578" s="53">
        <f t="shared" si="3"/>
        <v>0.855962508</v>
      </c>
    </row>
    <row r="6579">
      <c r="A6579" s="61">
        <v>1.518641908E9</v>
      </c>
      <c r="B6579" s="61">
        <v>1.0</v>
      </c>
      <c r="C6579" s="61">
        <v>345.0</v>
      </c>
      <c r="D6579" s="57" t="s">
        <v>377</v>
      </c>
      <c r="E6579" s="62" t="str">
        <f t="shared" si="1"/>
        <v>Out of test</v>
      </c>
      <c r="F6579" s="53" t="str">
        <f t="shared" si="2"/>
        <v>Beijing_1</v>
      </c>
      <c r="G6579" s="53">
        <f t="shared" si="3"/>
        <v>0.5353958898</v>
      </c>
    </row>
    <row r="6580">
      <c r="A6580" s="61">
        <v>1.515880496E9</v>
      </c>
      <c r="B6580" s="61">
        <v>1.0</v>
      </c>
      <c r="C6580" s="61">
        <v>617.0</v>
      </c>
      <c r="D6580" s="57" t="s">
        <v>377</v>
      </c>
      <c r="E6580" s="62" t="str">
        <f t="shared" si="1"/>
        <v>Out of test</v>
      </c>
      <c r="F6580" s="53" t="str">
        <f t="shared" si="2"/>
        <v>Beijing_1</v>
      </c>
      <c r="G6580" s="53">
        <f t="shared" si="3"/>
        <v>0.5912904207</v>
      </c>
    </row>
    <row r="6581">
      <c r="A6581" s="61">
        <v>1.512048594E9</v>
      </c>
      <c r="B6581" s="61">
        <v>1.0</v>
      </c>
      <c r="C6581" s="61">
        <v>1429.0</v>
      </c>
      <c r="D6581" s="57" t="s">
        <v>377</v>
      </c>
      <c r="E6581" s="62" t="str">
        <f t="shared" si="1"/>
        <v>Out of test</v>
      </c>
      <c r="F6581" s="53" t="str">
        <f t="shared" si="2"/>
        <v>Beijing_1</v>
      </c>
      <c r="G6581" s="53">
        <f t="shared" si="3"/>
        <v>0.3993529817</v>
      </c>
    </row>
    <row r="6582">
      <c r="A6582" s="61">
        <v>1.516664329E9</v>
      </c>
      <c r="B6582" s="61">
        <v>1.0</v>
      </c>
      <c r="C6582" s="61">
        <v>4248.0</v>
      </c>
      <c r="D6582" s="57" t="s">
        <v>377</v>
      </c>
      <c r="E6582" s="62" t="str">
        <f t="shared" si="1"/>
        <v>Out of test</v>
      </c>
      <c r="F6582" s="53" t="str">
        <f t="shared" si="2"/>
        <v>Beijing_1</v>
      </c>
      <c r="G6582" s="53">
        <f t="shared" si="3"/>
        <v>0.4791915366</v>
      </c>
    </row>
    <row r="6583">
      <c r="A6583" s="61">
        <v>1.515262803E9</v>
      </c>
      <c r="B6583" s="61">
        <v>1.0</v>
      </c>
      <c r="C6583" s="61">
        <v>2099.0</v>
      </c>
      <c r="D6583" s="57" t="s">
        <v>377</v>
      </c>
      <c r="E6583" s="62" t="str">
        <f t="shared" si="1"/>
        <v>Out of test</v>
      </c>
      <c r="F6583" s="53" t="str">
        <f t="shared" si="2"/>
        <v>Beijing_1</v>
      </c>
      <c r="G6583" s="53">
        <f t="shared" si="3"/>
        <v>0.0003442811001</v>
      </c>
    </row>
    <row r="6584">
      <c r="A6584" s="61">
        <v>1.513661438E9</v>
      </c>
      <c r="B6584" s="61">
        <v>1.0</v>
      </c>
      <c r="C6584" s="61">
        <v>1746.0</v>
      </c>
      <c r="D6584" s="57" t="s">
        <v>377</v>
      </c>
      <c r="E6584" s="62" t="str">
        <f t="shared" si="1"/>
        <v>Out of test</v>
      </c>
      <c r="F6584" s="53" t="str">
        <f t="shared" si="2"/>
        <v>Beijing_1</v>
      </c>
      <c r="G6584" s="53">
        <f t="shared" si="3"/>
        <v>0.6118760519</v>
      </c>
    </row>
    <row r="6585">
      <c r="A6585" s="61">
        <v>1.513348103E9</v>
      </c>
      <c r="B6585" s="61">
        <v>1.0</v>
      </c>
      <c r="C6585" s="61">
        <v>3780.0</v>
      </c>
      <c r="D6585" s="57" t="s">
        <v>377</v>
      </c>
      <c r="E6585" s="62" t="str">
        <f t="shared" si="1"/>
        <v>Out of test</v>
      </c>
      <c r="F6585" s="53" t="str">
        <f t="shared" si="2"/>
        <v>Beijing_1</v>
      </c>
      <c r="G6585" s="53">
        <f t="shared" si="3"/>
        <v>0.5868147383</v>
      </c>
    </row>
    <row r="6586">
      <c r="A6586" s="61">
        <v>1.517465294E9</v>
      </c>
      <c r="B6586" s="61">
        <v>1.0</v>
      </c>
      <c r="C6586" s="61">
        <v>1065.0</v>
      </c>
      <c r="D6586" s="57" t="s">
        <v>377</v>
      </c>
      <c r="E6586" s="62" t="str">
        <f t="shared" si="1"/>
        <v>Out of test</v>
      </c>
      <c r="F6586" s="53" t="str">
        <f t="shared" si="2"/>
        <v>Beijing_1</v>
      </c>
      <c r="G6586" s="53">
        <f t="shared" si="3"/>
        <v>0.5337524652</v>
      </c>
    </row>
    <row r="6587">
      <c r="A6587" s="61">
        <v>1.516011949E9</v>
      </c>
      <c r="B6587" s="61">
        <v>1.0</v>
      </c>
      <c r="C6587" s="61">
        <v>276.0</v>
      </c>
      <c r="D6587" s="57" t="s">
        <v>377</v>
      </c>
      <c r="E6587" s="62" t="str">
        <f t="shared" si="1"/>
        <v>Out of test</v>
      </c>
      <c r="F6587" s="53" t="str">
        <f t="shared" si="2"/>
        <v>Beijing_1</v>
      </c>
      <c r="G6587" s="53">
        <f t="shared" si="3"/>
        <v>0.8524046959</v>
      </c>
    </row>
    <row r="6588">
      <c r="A6588" s="61">
        <v>1.513964085E9</v>
      </c>
      <c r="B6588" s="61">
        <v>1.0</v>
      </c>
      <c r="C6588" s="61">
        <v>586.0</v>
      </c>
      <c r="D6588" s="57" t="s">
        <v>377</v>
      </c>
      <c r="E6588" s="62" t="str">
        <f t="shared" si="1"/>
        <v>Out of test</v>
      </c>
      <c r="F6588" s="53" t="str">
        <f t="shared" si="2"/>
        <v>Beijing_1</v>
      </c>
      <c r="G6588" s="53">
        <f t="shared" si="3"/>
        <v>0.7855611157</v>
      </c>
    </row>
    <row r="6589">
      <c r="A6589" s="61">
        <v>1.513197585E9</v>
      </c>
      <c r="B6589" s="61">
        <v>1.0</v>
      </c>
      <c r="C6589" s="61">
        <v>3523.0</v>
      </c>
      <c r="D6589" s="57" t="s">
        <v>377</v>
      </c>
      <c r="E6589" s="62" t="str">
        <f t="shared" si="1"/>
        <v>Out of test</v>
      </c>
      <c r="F6589" s="53" t="str">
        <f t="shared" si="2"/>
        <v>Beijing_1</v>
      </c>
      <c r="G6589" s="53">
        <f t="shared" si="3"/>
        <v>0.2219177824</v>
      </c>
    </row>
    <row r="6590">
      <c r="A6590" s="61">
        <v>1.513543565E9</v>
      </c>
      <c r="B6590" s="61">
        <v>1.0</v>
      </c>
      <c r="C6590" s="61">
        <v>769.0</v>
      </c>
      <c r="D6590" s="57" t="s">
        <v>377</v>
      </c>
      <c r="E6590" s="62" t="str">
        <f t="shared" si="1"/>
        <v>Out of test</v>
      </c>
      <c r="F6590" s="53" t="str">
        <f t="shared" si="2"/>
        <v>Beijing_1</v>
      </c>
      <c r="G6590" s="53">
        <f t="shared" si="3"/>
        <v>0.8507597789</v>
      </c>
    </row>
    <row r="6591">
      <c r="A6591" s="61">
        <v>1.517980704E9</v>
      </c>
      <c r="B6591" s="61">
        <v>1.0</v>
      </c>
      <c r="C6591" s="61">
        <v>787.0</v>
      </c>
      <c r="D6591" s="57" t="s">
        <v>377</v>
      </c>
      <c r="E6591" s="62" t="str">
        <f t="shared" si="1"/>
        <v>Out of test</v>
      </c>
      <c r="F6591" s="53" t="str">
        <f t="shared" si="2"/>
        <v>Beijing_1</v>
      </c>
      <c r="G6591" s="53">
        <f t="shared" si="3"/>
        <v>0.357390166</v>
      </c>
    </row>
    <row r="6592">
      <c r="A6592" s="61">
        <v>1.519565723E9</v>
      </c>
      <c r="B6592" s="61">
        <v>1.0</v>
      </c>
      <c r="C6592" s="61">
        <v>909.0</v>
      </c>
      <c r="D6592" s="57" t="s">
        <v>377</v>
      </c>
      <c r="E6592" s="62" t="str">
        <f t="shared" si="1"/>
        <v>Out of test</v>
      </c>
      <c r="F6592" s="53" t="str">
        <f t="shared" si="2"/>
        <v>Beijing_1</v>
      </c>
      <c r="G6592" s="53">
        <f t="shared" si="3"/>
        <v>0.640337366</v>
      </c>
    </row>
    <row r="6593">
      <c r="A6593" s="61">
        <v>1.513378016E9</v>
      </c>
      <c r="B6593" s="61">
        <v>1.0</v>
      </c>
      <c r="C6593" s="61">
        <v>2475.0</v>
      </c>
      <c r="D6593" s="57" t="s">
        <v>377</v>
      </c>
      <c r="E6593" s="62" t="str">
        <f t="shared" si="1"/>
        <v>Out of test</v>
      </c>
      <c r="F6593" s="53" t="str">
        <f t="shared" si="2"/>
        <v>Beijing_1</v>
      </c>
      <c r="G6593" s="53">
        <f t="shared" si="3"/>
        <v>0.2942274734</v>
      </c>
    </row>
    <row r="6594">
      <c r="A6594" s="61">
        <v>1.514090556E9</v>
      </c>
      <c r="B6594" s="61">
        <v>1.0</v>
      </c>
      <c r="C6594" s="61">
        <v>2248.0</v>
      </c>
      <c r="D6594" s="57" t="s">
        <v>377</v>
      </c>
      <c r="E6594" s="62" t="str">
        <f t="shared" si="1"/>
        <v>Out of test</v>
      </c>
      <c r="F6594" s="53" t="str">
        <f t="shared" si="2"/>
        <v>Beijing_1</v>
      </c>
      <c r="G6594" s="53">
        <f t="shared" si="3"/>
        <v>0.577330784</v>
      </c>
    </row>
    <row r="6595">
      <c r="A6595" s="61">
        <v>1.519993527E9</v>
      </c>
      <c r="B6595" s="61">
        <v>1.0</v>
      </c>
      <c r="C6595" s="61">
        <v>1080.0</v>
      </c>
      <c r="D6595" s="57" t="s">
        <v>377</v>
      </c>
      <c r="E6595" s="62" t="str">
        <f t="shared" si="1"/>
        <v>Out of test</v>
      </c>
      <c r="F6595" s="53" t="str">
        <f t="shared" si="2"/>
        <v>Beijing_1</v>
      </c>
      <c r="G6595" s="53">
        <f t="shared" si="3"/>
        <v>0.004663617249</v>
      </c>
    </row>
    <row r="6596">
      <c r="A6596" s="61">
        <v>1.517260219E9</v>
      </c>
      <c r="B6596" s="61">
        <v>1.0</v>
      </c>
      <c r="C6596" s="61">
        <v>2944.0</v>
      </c>
      <c r="D6596" s="57" t="s">
        <v>377</v>
      </c>
      <c r="E6596" s="62" t="str">
        <f t="shared" si="1"/>
        <v>Out of test</v>
      </c>
      <c r="F6596" s="53" t="str">
        <f t="shared" si="2"/>
        <v>Beijing_1</v>
      </c>
      <c r="G6596" s="53">
        <f t="shared" si="3"/>
        <v>0.4625473084</v>
      </c>
    </row>
    <row r="6597">
      <c r="A6597" s="61">
        <v>1.513389634E9</v>
      </c>
      <c r="B6597" s="61">
        <v>1.0</v>
      </c>
      <c r="C6597" s="61">
        <v>1259.0</v>
      </c>
      <c r="D6597" s="57" t="s">
        <v>377</v>
      </c>
      <c r="E6597" s="62" t="str">
        <f t="shared" si="1"/>
        <v>Out of test</v>
      </c>
      <c r="F6597" s="53" t="str">
        <f t="shared" si="2"/>
        <v>Beijing_1</v>
      </c>
      <c r="G6597" s="53">
        <f t="shared" si="3"/>
        <v>0.5929188336</v>
      </c>
    </row>
    <row r="6598">
      <c r="A6598" s="61">
        <v>1.514122593E9</v>
      </c>
      <c r="B6598" s="61">
        <v>1.0</v>
      </c>
      <c r="C6598" s="61">
        <v>1999.0</v>
      </c>
      <c r="D6598" s="57" t="s">
        <v>377</v>
      </c>
      <c r="E6598" s="62" t="str">
        <f t="shared" si="1"/>
        <v>Out of test</v>
      </c>
      <c r="F6598" s="53" t="str">
        <f t="shared" si="2"/>
        <v>Beijing_1</v>
      </c>
      <c r="G6598" s="53">
        <f t="shared" si="3"/>
        <v>0.2872977276</v>
      </c>
    </row>
    <row r="6599">
      <c r="A6599" s="61">
        <v>1.519746284E9</v>
      </c>
      <c r="B6599" s="61">
        <v>1.0</v>
      </c>
      <c r="C6599" s="61">
        <v>2254.0</v>
      </c>
      <c r="D6599" s="57" t="s">
        <v>377</v>
      </c>
      <c r="E6599" s="62" t="str">
        <f t="shared" si="1"/>
        <v>Out of test</v>
      </c>
      <c r="F6599" s="53" t="str">
        <f t="shared" si="2"/>
        <v>Beijing_1</v>
      </c>
      <c r="G6599" s="53">
        <f t="shared" si="3"/>
        <v>0.4926518538</v>
      </c>
    </row>
    <row r="6600">
      <c r="A6600" s="61">
        <v>1.512455715E9</v>
      </c>
      <c r="B6600" s="61">
        <v>1.0</v>
      </c>
      <c r="C6600" s="61">
        <v>2109.0</v>
      </c>
      <c r="D6600" s="57" t="s">
        <v>377</v>
      </c>
      <c r="E6600" s="62" t="str">
        <f t="shared" si="1"/>
        <v>Out of test</v>
      </c>
      <c r="F6600" s="53" t="str">
        <f t="shared" si="2"/>
        <v>Beijing_1</v>
      </c>
      <c r="G6600" s="53">
        <f t="shared" si="3"/>
        <v>0.129392846</v>
      </c>
    </row>
    <row r="6601">
      <c r="A6601" s="61">
        <v>1.512900119E9</v>
      </c>
      <c r="B6601" s="61">
        <v>1.0</v>
      </c>
      <c r="C6601" s="61">
        <v>960.0</v>
      </c>
      <c r="D6601" s="57" t="s">
        <v>377</v>
      </c>
      <c r="E6601" s="62" t="str">
        <f t="shared" si="1"/>
        <v>Out of test</v>
      </c>
      <c r="F6601" s="53" t="str">
        <f t="shared" si="2"/>
        <v>Beijing_1</v>
      </c>
      <c r="G6601" s="53">
        <f t="shared" si="3"/>
        <v>0.2799968173</v>
      </c>
    </row>
    <row r="6602">
      <c r="A6602" s="61">
        <v>1.515716498E9</v>
      </c>
      <c r="B6602" s="61">
        <v>1.0</v>
      </c>
      <c r="C6602" s="61">
        <v>1047.0</v>
      </c>
      <c r="D6602" s="57" t="s">
        <v>377</v>
      </c>
      <c r="E6602" s="62" t="str">
        <f t="shared" si="1"/>
        <v>Out of test</v>
      </c>
      <c r="F6602" s="53" t="str">
        <f t="shared" si="2"/>
        <v>Beijing_1</v>
      </c>
      <c r="G6602" s="53">
        <f t="shared" si="3"/>
        <v>0.05044375934</v>
      </c>
    </row>
    <row r="6603">
      <c r="A6603" s="61">
        <v>1.517787467E9</v>
      </c>
      <c r="B6603" s="61">
        <v>1.0</v>
      </c>
      <c r="C6603" s="61">
        <v>2136.0</v>
      </c>
      <c r="D6603" s="57" t="s">
        <v>377</v>
      </c>
      <c r="E6603" s="62" t="str">
        <f t="shared" si="1"/>
        <v>Out of test</v>
      </c>
      <c r="F6603" s="53" t="str">
        <f t="shared" si="2"/>
        <v>Beijing_1</v>
      </c>
      <c r="G6603" s="53">
        <f t="shared" si="3"/>
        <v>0.1801542187</v>
      </c>
    </row>
    <row r="6604">
      <c r="A6604" s="61">
        <v>1.517893893E9</v>
      </c>
      <c r="B6604" s="61">
        <v>1.0</v>
      </c>
      <c r="C6604" s="61">
        <v>863.0</v>
      </c>
      <c r="D6604" s="57" t="s">
        <v>377</v>
      </c>
      <c r="E6604" s="62" t="str">
        <f t="shared" si="1"/>
        <v>Out of test</v>
      </c>
      <c r="F6604" s="53" t="str">
        <f t="shared" si="2"/>
        <v>Beijing_1</v>
      </c>
      <c r="G6604" s="53">
        <f t="shared" si="3"/>
        <v>0.2839552099</v>
      </c>
    </row>
    <row r="6605">
      <c r="A6605" s="61">
        <v>1.511826224E9</v>
      </c>
      <c r="B6605" s="61">
        <v>1.0</v>
      </c>
      <c r="C6605" s="61">
        <v>632.0</v>
      </c>
      <c r="D6605" s="57" t="s">
        <v>377</v>
      </c>
      <c r="E6605" s="62" t="str">
        <f t="shared" si="1"/>
        <v>Out of test</v>
      </c>
      <c r="F6605" s="53" t="str">
        <f t="shared" si="2"/>
        <v>Beijing_1</v>
      </c>
      <c r="G6605" s="53">
        <f t="shared" si="3"/>
        <v>0.2558033173</v>
      </c>
    </row>
    <row r="6606">
      <c r="A6606" s="61">
        <v>1.514267487E9</v>
      </c>
      <c r="B6606" s="61">
        <v>1.0</v>
      </c>
      <c r="C6606" s="61">
        <v>473.0</v>
      </c>
      <c r="D6606" s="57" t="s">
        <v>377</v>
      </c>
      <c r="E6606" s="62" t="str">
        <f t="shared" si="1"/>
        <v>Out of test</v>
      </c>
      <c r="F6606" s="53" t="str">
        <f t="shared" si="2"/>
        <v>Beijing_1</v>
      </c>
      <c r="G6606" s="53">
        <f t="shared" si="3"/>
        <v>0.9462551237</v>
      </c>
    </row>
    <row r="6607">
      <c r="A6607" s="61">
        <v>1.515817587E9</v>
      </c>
      <c r="B6607" s="61">
        <v>1.0</v>
      </c>
      <c r="C6607" s="61">
        <v>2070.0</v>
      </c>
      <c r="D6607" s="57" t="s">
        <v>377</v>
      </c>
      <c r="E6607" s="62" t="str">
        <f t="shared" si="1"/>
        <v>Out of test</v>
      </c>
      <c r="F6607" s="53" t="str">
        <f t="shared" si="2"/>
        <v>Beijing_1</v>
      </c>
      <c r="G6607" s="53">
        <f t="shared" si="3"/>
        <v>0.1732761334</v>
      </c>
    </row>
    <row r="6608">
      <c r="A6608" s="61">
        <v>1.514460655E9</v>
      </c>
      <c r="B6608" s="61">
        <v>1.0</v>
      </c>
      <c r="C6608" s="61">
        <v>2531.0</v>
      </c>
      <c r="D6608" s="57" t="s">
        <v>377</v>
      </c>
      <c r="E6608" s="62" t="str">
        <f t="shared" si="1"/>
        <v>Out of test</v>
      </c>
      <c r="F6608" s="53" t="str">
        <f t="shared" si="2"/>
        <v>Beijing_1</v>
      </c>
      <c r="G6608" s="53">
        <f t="shared" si="3"/>
        <v>0.4505349376</v>
      </c>
    </row>
    <row r="6609">
      <c r="A6609" s="61">
        <v>1.515371957E9</v>
      </c>
      <c r="B6609" s="61">
        <v>1.0</v>
      </c>
      <c r="C6609" s="61">
        <v>1174.0</v>
      </c>
      <c r="D6609" s="57" t="s">
        <v>377</v>
      </c>
      <c r="E6609" s="62" t="str">
        <f t="shared" si="1"/>
        <v>Out of test</v>
      </c>
      <c r="F6609" s="53" t="str">
        <f t="shared" si="2"/>
        <v>Beijing_1</v>
      </c>
      <c r="G6609" s="53">
        <f t="shared" si="3"/>
        <v>0.477364006</v>
      </c>
    </row>
    <row r="6610">
      <c r="A6610" s="61">
        <v>1.517618528E9</v>
      </c>
      <c r="B6610" s="61">
        <v>1.0</v>
      </c>
      <c r="C6610" s="61">
        <v>1579.0</v>
      </c>
      <c r="D6610" s="57" t="s">
        <v>377</v>
      </c>
      <c r="E6610" s="62" t="str">
        <f t="shared" si="1"/>
        <v>Out of test</v>
      </c>
      <c r="F6610" s="53" t="str">
        <f t="shared" si="2"/>
        <v>Beijing_1</v>
      </c>
      <c r="G6610" s="53">
        <f t="shared" si="3"/>
        <v>0.8958771343</v>
      </c>
    </row>
    <row r="6611">
      <c r="A6611" s="61">
        <v>1.513949228E9</v>
      </c>
      <c r="B6611" s="61">
        <v>1.0</v>
      </c>
      <c r="C6611" s="61">
        <v>446.0</v>
      </c>
      <c r="D6611" s="57" t="s">
        <v>377</v>
      </c>
      <c r="E6611" s="62" t="str">
        <f t="shared" si="1"/>
        <v>Out of test</v>
      </c>
      <c r="F6611" s="53" t="str">
        <f t="shared" si="2"/>
        <v>Beijing_1</v>
      </c>
      <c r="G6611" s="53">
        <f t="shared" si="3"/>
        <v>0.4258256128</v>
      </c>
    </row>
    <row r="6612">
      <c r="A6612" s="61">
        <v>1.518154904E9</v>
      </c>
      <c r="B6612" s="61">
        <v>1.0</v>
      </c>
      <c r="C6612" s="61">
        <v>1212.0</v>
      </c>
      <c r="D6612" s="57" t="s">
        <v>377</v>
      </c>
      <c r="E6612" s="62" t="str">
        <f t="shared" si="1"/>
        <v>Out of test</v>
      </c>
      <c r="F6612" s="53" t="str">
        <f t="shared" si="2"/>
        <v>Beijing_1</v>
      </c>
      <c r="G6612" s="53">
        <f t="shared" si="3"/>
        <v>0.02894076592</v>
      </c>
    </row>
    <row r="6613">
      <c r="A6613" s="61">
        <v>1.517107256E9</v>
      </c>
      <c r="B6613" s="61">
        <v>1.0</v>
      </c>
      <c r="C6613" s="61">
        <v>488.0</v>
      </c>
      <c r="D6613" s="57" t="s">
        <v>377</v>
      </c>
      <c r="E6613" s="62" t="str">
        <f t="shared" si="1"/>
        <v>Out of test</v>
      </c>
      <c r="F6613" s="53" t="str">
        <f t="shared" si="2"/>
        <v>Beijing_1</v>
      </c>
      <c r="G6613" s="53">
        <f t="shared" si="3"/>
        <v>0.6762609126</v>
      </c>
    </row>
    <row r="6614">
      <c r="A6614" s="61">
        <v>1.517173938E9</v>
      </c>
      <c r="B6614" s="61">
        <v>1.0</v>
      </c>
      <c r="C6614" s="61">
        <v>1841.0</v>
      </c>
      <c r="D6614" s="57" t="s">
        <v>377</v>
      </c>
      <c r="E6614" s="62" t="str">
        <f t="shared" si="1"/>
        <v>Out of test</v>
      </c>
      <c r="F6614" s="53" t="str">
        <f t="shared" si="2"/>
        <v>Beijing_1</v>
      </c>
      <c r="G6614" s="53">
        <f t="shared" si="3"/>
        <v>0.2299072652</v>
      </c>
    </row>
    <row r="6615">
      <c r="A6615" s="61">
        <v>1.518300693E9</v>
      </c>
      <c r="B6615" s="61">
        <v>1.0</v>
      </c>
      <c r="C6615" s="61">
        <v>3428.0</v>
      </c>
      <c r="D6615" s="57" t="s">
        <v>377</v>
      </c>
      <c r="E6615" s="62" t="str">
        <f t="shared" si="1"/>
        <v>Out of test</v>
      </c>
      <c r="F6615" s="53" t="str">
        <f t="shared" si="2"/>
        <v>Beijing_1</v>
      </c>
      <c r="G6615" s="53">
        <f t="shared" si="3"/>
        <v>0.845268846</v>
      </c>
    </row>
    <row r="6616">
      <c r="A6616" s="61">
        <v>1.516870997E9</v>
      </c>
      <c r="B6616" s="61">
        <v>1.0</v>
      </c>
      <c r="C6616" s="61">
        <v>157.0</v>
      </c>
      <c r="D6616" s="57" t="s">
        <v>377</v>
      </c>
      <c r="E6616" s="62" t="str">
        <f t="shared" si="1"/>
        <v>Out of test</v>
      </c>
      <c r="F6616" s="53" t="str">
        <f t="shared" si="2"/>
        <v>Beijing_1</v>
      </c>
      <c r="G6616" s="53">
        <f t="shared" si="3"/>
        <v>0.1034275395</v>
      </c>
    </row>
    <row r="6617">
      <c r="A6617" s="61">
        <v>1.517496549E9</v>
      </c>
      <c r="B6617" s="61">
        <v>1.0</v>
      </c>
      <c r="C6617" s="61">
        <v>3617.0</v>
      </c>
      <c r="D6617" s="57" t="s">
        <v>377</v>
      </c>
      <c r="E6617" s="62" t="str">
        <f t="shared" si="1"/>
        <v>Out of test</v>
      </c>
      <c r="F6617" s="53" t="str">
        <f t="shared" si="2"/>
        <v>Beijing_1</v>
      </c>
      <c r="G6617" s="53">
        <f t="shared" si="3"/>
        <v>0.115099179</v>
      </c>
    </row>
    <row r="6618">
      <c r="A6618" s="61">
        <v>1.512414895E9</v>
      </c>
      <c r="B6618" s="61">
        <v>1.0</v>
      </c>
      <c r="C6618" s="61">
        <v>1990.0</v>
      </c>
      <c r="D6618" s="57" t="s">
        <v>377</v>
      </c>
      <c r="E6618" s="62" t="str">
        <f t="shared" si="1"/>
        <v>Out of test</v>
      </c>
      <c r="F6618" s="53" t="str">
        <f t="shared" si="2"/>
        <v>Beijing_1</v>
      </c>
      <c r="G6618" s="53">
        <f t="shared" si="3"/>
        <v>0.1098535582</v>
      </c>
    </row>
    <row r="6619">
      <c r="A6619" s="61">
        <v>1.512731639E9</v>
      </c>
      <c r="B6619" s="61">
        <v>1.0</v>
      </c>
      <c r="C6619" s="61">
        <v>2088.0</v>
      </c>
      <c r="D6619" s="57" t="s">
        <v>377</v>
      </c>
      <c r="E6619" s="62" t="str">
        <f t="shared" si="1"/>
        <v>Out of test</v>
      </c>
      <c r="F6619" s="53" t="str">
        <f t="shared" si="2"/>
        <v>Beijing_1</v>
      </c>
      <c r="G6619" s="53">
        <f t="shared" si="3"/>
        <v>0.4168483438</v>
      </c>
    </row>
    <row r="6620">
      <c r="A6620" s="61">
        <v>1.515694334E9</v>
      </c>
      <c r="B6620" s="61">
        <v>1.0</v>
      </c>
      <c r="C6620" s="61">
        <v>1119.0</v>
      </c>
      <c r="D6620" s="57" t="s">
        <v>377</v>
      </c>
      <c r="E6620" s="62" t="str">
        <f t="shared" si="1"/>
        <v>Out of test</v>
      </c>
      <c r="F6620" s="53" t="str">
        <f t="shared" si="2"/>
        <v>Beijing_1</v>
      </c>
      <c r="G6620" s="53">
        <f t="shared" si="3"/>
        <v>0.6553021171</v>
      </c>
    </row>
    <row r="6621">
      <c r="A6621" s="61">
        <v>1.518816677E9</v>
      </c>
      <c r="B6621" s="61">
        <v>1.0</v>
      </c>
      <c r="C6621" s="61">
        <v>1712.0</v>
      </c>
      <c r="D6621" s="57" t="s">
        <v>377</v>
      </c>
      <c r="E6621" s="62" t="str">
        <f t="shared" si="1"/>
        <v>Out of test</v>
      </c>
      <c r="F6621" s="53" t="str">
        <f t="shared" si="2"/>
        <v>Beijing_1</v>
      </c>
      <c r="G6621" s="53">
        <f t="shared" si="3"/>
        <v>0.1202695454</v>
      </c>
    </row>
    <row r="6622">
      <c r="A6622" s="61">
        <v>1.513136554E9</v>
      </c>
      <c r="B6622" s="61">
        <v>1.0</v>
      </c>
      <c r="C6622" s="61">
        <v>3237.0</v>
      </c>
      <c r="D6622" s="57" t="s">
        <v>377</v>
      </c>
      <c r="E6622" s="62" t="str">
        <f t="shared" si="1"/>
        <v>Out of test</v>
      </c>
      <c r="F6622" s="53" t="str">
        <f t="shared" si="2"/>
        <v>Beijing_1</v>
      </c>
      <c r="G6622" s="53">
        <f t="shared" si="3"/>
        <v>0.7775320207</v>
      </c>
    </row>
    <row r="6623">
      <c r="A6623" s="61">
        <v>1.519272216E9</v>
      </c>
      <c r="B6623" s="61">
        <v>1.0</v>
      </c>
      <c r="C6623" s="61">
        <v>1645.0</v>
      </c>
      <c r="D6623" s="57" t="s">
        <v>377</v>
      </c>
      <c r="E6623" s="62" t="str">
        <f t="shared" si="1"/>
        <v>Out of test</v>
      </c>
      <c r="F6623" s="53" t="str">
        <f t="shared" si="2"/>
        <v>Beijing_1</v>
      </c>
      <c r="G6623" s="53">
        <f t="shared" si="3"/>
        <v>0.7852254995</v>
      </c>
    </row>
    <row r="6624">
      <c r="A6624" s="61">
        <v>1.514521149E9</v>
      </c>
      <c r="B6624" s="61">
        <v>1.0</v>
      </c>
      <c r="C6624" s="61">
        <v>4063.0</v>
      </c>
      <c r="D6624" s="57" t="s">
        <v>377</v>
      </c>
      <c r="E6624" s="62" t="str">
        <f t="shared" si="1"/>
        <v>Out of test</v>
      </c>
      <c r="F6624" s="53" t="str">
        <f t="shared" si="2"/>
        <v>Beijing_1</v>
      </c>
      <c r="G6624" s="53">
        <f t="shared" si="3"/>
        <v>0.07778813692</v>
      </c>
    </row>
    <row r="6625">
      <c r="A6625" s="61">
        <v>1.511414754E9</v>
      </c>
      <c r="B6625" s="61">
        <v>1.0</v>
      </c>
      <c r="C6625" s="61">
        <v>3240.0</v>
      </c>
      <c r="D6625" s="57" t="s">
        <v>377</v>
      </c>
      <c r="E6625" s="62" t="str">
        <f t="shared" si="1"/>
        <v>Out of test</v>
      </c>
      <c r="F6625" s="53" t="str">
        <f t="shared" si="2"/>
        <v>Beijing_1</v>
      </c>
      <c r="G6625" s="53">
        <f t="shared" si="3"/>
        <v>0.1335905628</v>
      </c>
    </row>
    <row r="6626">
      <c r="A6626" s="61">
        <v>1.513258066E9</v>
      </c>
      <c r="B6626" s="61">
        <v>1.0</v>
      </c>
      <c r="C6626" s="61">
        <v>970.0</v>
      </c>
      <c r="D6626" s="57" t="s">
        <v>377</v>
      </c>
      <c r="E6626" s="62" t="str">
        <f t="shared" si="1"/>
        <v>Out of test</v>
      </c>
      <c r="F6626" s="53" t="str">
        <f t="shared" si="2"/>
        <v>Beijing_1</v>
      </c>
      <c r="G6626" s="53">
        <f t="shared" si="3"/>
        <v>0.6193720555</v>
      </c>
    </row>
    <row r="6627">
      <c r="A6627" s="61">
        <v>1.518185005E9</v>
      </c>
      <c r="B6627" s="61">
        <v>1.0</v>
      </c>
      <c r="C6627" s="61">
        <v>2831.0</v>
      </c>
      <c r="D6627" s="57" t="s">
        <v>377</v>
      </c>
      <c r="E6627" s="62" t="str">
        <f t="shared" si="1"/>
        <v>Out of test</v>
      </c>
      <c r="F6627" s="53" t="str">
        <f t="shared" si="2"/>
        <v>Beijing_1</v>
      </c>
      <c r="G6627" s="53">
        <f t="shared" si="3"/>
        <v>0.5660168699</v>
      </c>
    </row>
    <row r="6628">
      <c r="A6628" s="61">
        <v>1.518627696E9</v>
      </c>
      <c r="B6628" s="61">
        <v>1.0</v>
      </c>
      <c r="C6628" s="61">
        <v>2959.0</v>
      </c>
      <c r="D6628" s="57" t="s">
        <v>377</v>
      </c>
      <c r="E6628" s="62" t="str">
        <f t="shared" si="1"/>
        <v>Out of test</v>
      </c>
      <c r="F6628" s="53" t="str">
        <f t="shared" si="2"/>
        <v>Beijing_1</v>
      </c>
      <c r="G6628" s="53">
        <f t="shared" si="3"/>
        <v>0.857559397</v>
      </c>
    </row>
    <row r="6629">
      <c r="A6629" s="61">
        <v>1.511480724E9</v>
      </c>
      <c r="B6629" s="61">
        <v>1.0</v>
      </c>
      <c r="C6629" s="61">
        <v>847.0</v>
      </c>
      <c r="D6629" s="57" t="s">
        <v>377</v>
      </c>
      <c r="E6629" s="62" t="str">
        <f t="shared" si="1"/>
        <v>Out of test</v>
      </c>
      <c r="F6629" s="53" t="str">
        <f t="shared" si="2"/>
        <v>Beijing_1</v>
      </c>
      <c r="G6629" s="53">
        <f t="shared" si="3"/>
        <v>0.9365479763</v>
      </c>
    </row>
    <row r="6630">
      <c r="A6630" s="61">
        <v>1.515069095E9</v>
      </c>
      <c r="B6630" s="61">
        <v>1.0</v>
      </c>
      <c r="C6630" s="61">
        <v>641.0</v>
      </c>
      <c r="D6630" s="57" t="s">
        <v>377</v>
      </c>
      <c r="E6630" s="62" t="str">
        <f t="shared" si="1"/>
        <v>Out of test</v>
      </c>
      <c r="F6630" s="53" t="str">
        <f t="shared" si="2"/>
        <v>Beijing_1</v>
      </c>
      <c r="G6630" s="53">
        <f t="shared" si="3"/>
        <v>0.201544353</v>
      </c>
    </row>
    <row r="6631">
      <c r="A6631" s="61">
        <v>1.519418193E9</v>
      </c>
      <c r="B6631" s="61">
        <v>1.0</v>
      </c>
      <c r="C6631" s="61">
        <v>3496.0</v>
      </c>
      <c r="D6631" s="57" t="s">
        <v>377</v>
      </c>
      <c r="E6631" s="62" t="str">
        <f t="shared" si="1"/>
        <v>Out of test</v>
      </c>
      <c r="F6631" s="53" t="str">
        <f t="shared" si="2"/>
        <v>Beijing_1</v>
      </c>
      <c r="G6631" s="53">
        <f t="shared" si="3"/>
        <v>0.8988512175</v>
      </c>
    </row>
    <row r="6632">
      <c r="A6632" s="61">
        <v>1.513496336E9</v>
      </c>
      <c r="B6632" s="61">
        <v>1.0</v>
      </c>
      <c r="C6632" s="61">
        <v>2043.0</v>
      </c>
      <c r="D6632" s="57" t="s">
        <v>377</v>
      </c>
      <c r="E6632" s="62" t="str">
        <f t="shared" si="1"/>
        <v>Out of test</v>
      </c>
      <c r="F6632" s="53" t="str">
        <f t="shared" si="2"/>
        <v>Beijing_1</v>
      </c>
      <c r="G6632" s="53">
        <f t="shared" si="3"/>
        <v>0.9094229051</v>
      </c>
    </row>
    <row r="6633">
      <c r="A6633" s="61">
        <v>1.515480765E9</v>
      </c>
      <c r="B6633" s="61">
        <v>1.0</v>
      </c>
      <c r="C6633" s="61">
        <v>956.0</v>
      </c>
      <c r="D6633" s="57" t="s">
        <v>377</v>
      </c>
      <c r="E6633" s="62" t="str">
        <f t="shared" si="1"/>
        <v>Out of test</v>
      </c>
      <c r="F6633" s="53" t="str">
        <f t="shared" si="2"/>
        <v>Beijing_1</v>
      </c>
      <c r="G6633" s="53">
        <f t="shared" si="3"/>
        <v>0.518230726</v>
      </c>
    </row>
    <row r="6634">
      <c r="A6634" s="61">
        <v>1.511968043E9</v>
      </c>
      <c r="B6634" s="61">
        <v>1.0</v>
      </c>
      <c r="C6634" s="61">
        <v>1020.0</v>
      </c>
      <c r="D6634" s="57" t="s">
        <v>377</v>
      </c>
      <c r="E6634" s="62" t="str">
        <f t="shared" si="1"/>
        <v>Out of test</v>
      </c>
      <c r="F6634" s="53" t="str">
        <f t="shared" si="2"/>
        <v>Beijing_1</v>
      </c>
      <c r="G6634" s="53">
        <f t="shared" si="3"/>
        <v>0.757020481</v>
      </c>
    </row>
    <row r="6635">
      <c r="A6635" s="61">
        <v>1.512219125E9</v>
      </c>
      <c r="B6635" s="61">
        <v>1.0</v>
      </c>
      <c r="C6635" s="61">
        <v>58.0</v>
      </c>
      <c r="D6635" s="57" t="s">
        <v>377</v>
      </c>
      <c r="E6635" s="62" t="str">
        <f t="shared" si="1"/>
        <v>Out of test</v>
      </c>
      <c r="F6635" s="53" t="str">
        <f t="shared" si="2"/>
        <v>Beijing_1</v>
      </c>
      <c r="G6635" s="53">
        <f t="shared" si="3"/>
        <v>0.3990825481</v>
      </c>
    </row>
    <row r="6636">
      <c r="A6636" s="61">
        <v>1.518336208E9</v>
      </c>
      <c r="B6636" s="61">
        <v>1.0</v>
      </c>
      <c r="C6636" s="61">
        <v>2890.0</v>
      </c>
      <c r="D6636" s="57" t="s">
        <v>377</v>
      </c>
      <c r="E6636" s="62" t="str">
        <f t="shared" si="1"/>
        <v>Out of test</v>
      </c>
      <c r="F6636" s="53" t="str">
        <f t="shared" si="2"/>
        <v>Beijing_1</v>
      </c>
      <c r="G6636" s="53">
        <f t="shared" si="3"/>
        <v>0.3289527864</v>
      </c>
    </row>
    <row r="6637">
      <c r="A6637" s="61">
        <v>1.514924973E9</v>
      </c>
      <c r="B6637" s="61">
        <v>1.0</v>
      </c>
      <c r="C6637" s="61">
        <v>2935.0</v>
      </c>
      <c r="D6637" s="57" t="s">
        <v>377</v>
      </c>
      <c r="E6637" s="62" t="str">
        <f t="shared" si="1"/>
        <v>Out of test</v>
      </c>
      <c r="F6637" s="53" t="str">
        <f t="shared" si="2"/>
        <v>Beijing_1</v>
      </c>
      <c r="G6637" s="53">
        <f t="shared" si="3"/>
        <v>0.7816964412</v>
      </c>
    </row>
    <row r="6638">
      <c r="A6638" s="61">
        <v>1.515069657E9</v>
      </c>
      <c r="B6638" s="61">
        <v>1.0</v>
      </c>
      <c r="C6638" s="61">
        <v>1708.0</v>
      </c>
      <c r="D6638" s="57" t="s">
        <v>377</v>
      </c>
      <c r="E6638" s="62" t="str">
        <f t="shared" si="1"/>
        <v>Out of test</v>
      </c>
      <c r="F6638" s="53" t="str">
        <f t="shared" si="2"/>
        <v>Beijing_1</v>
      </c>
      <c r="G6638" s="53">
        <f t="shared" si="3"/>
        <v>0.08711963979</v>
      </c>
    </row>
    <row r="6639">
      <c r="A6639" s="61">
        <v>1.515973073E9</v>
      </c>
      <c r="B6639" s="61">
        <v>1.0</v>
      </c>
      <c r="C6639" s="61">
        <v>330.0</v>
      </c>
      <c r="D6639" s="57" t="s">
        <v>377</v>
      </c>
      <c r="E6639" s="62" t="str">
        <f t="shared" si="1"/>
        <v>Out of test</v>
      </c>
      <c r="F6639" s="53" t="str">
        <f t="shared" si="2"/>
        <v>Beijing_1</v>
      </c>
      <c r="G6639" s="53">
        <f t="shared" si="3"/>
        <v>0.7170517798</v>
      </c>
    </row>
    <row r="6640">
      <c r="A6640" s="61">
        <v>1.511953067E9</v>
      </c>
      <c r="B6640" s="61">
        <v>1.0</v>
      </c>
      <c r="C6640" s="61">
        <v>1823.0</v>
      </c>
      <c r="D6640" s="57" t="s">
        <v>377</v>
      </c>
      <c r="E6640" s="62" t="str">
        <f t="shared" si="1"/>
        <v>Out of test</v>
      </c>
      <c r="F6640" s="53" t="str">
        <f t="shared" si="2"/>
        <v>Beijing_1</v>
      </c>
      <c r="G6640" s="53">
        <f t="shared" si="3"/>
        <v>0.2624457484</v>
      </c>
    </row>
    <row r="6641">
      <c r="A6641" s="61">
        <v>1.514109217E9</v>
      </c>
      <c r="B6641" s="61">
        <v>1.0</v>
      </c>
      <c r="C6641" s="61">
        <v>6283.0</v>
      </c>
      <c r="D6641" s="57" t="s">
        <v>377</v>
      </c>
      <c r="E6641" s="62" t="str">
        <f t="shared" si="1"/>
        <v>Out of test</v>
      </c>
      <c r="F6641" s="53" t="str">
        <f t="shared" si="2"/>
        <v>Beijing_1</v>
      </c>
      <c r="G6641" s="53">
        <f t="shared" si="3"/>
        <v>0.913381822</v>
      </c>
    </row>
    <row r="6642">
      <c r="A6642" s="61">
        <v>1.512847144E9</v>
      </c>
      <c r="B6642" s="61">
        <v>1.0</v>
      </c>
      <c r="C6642" s="61">
        <v>1839.0</v>
      </c>
      <c r="D6642" s="57" t="s">
        <v>377</v>
      </c>
      <c r="E6642" s="62" t="str">
        <f t="shared" si="1"/>
        <v>Out of test</v>
      </c>
      <c r="F6642" s="53" t="str">
        <f t="shared" si="2"/>
        <v>Beijing_1</v>
      </c>
      <c r="G6642" s="53">
        <f t="shared" si="3"/>
        <v>0.4777923408</v>
      </c>
    </row>
    <row r="6643">
      <c r="A6643" s="61">
        <v>1.519480249E9</v>
      </c>
      <c r="B6643" s="61">
        <v>1.0</v>
      </c>
      <c r="C6643" s="61">
        <v>541.0</v>
      </c>
      <c r="D6643" s="57" t="s">
        <v>377</v>
      </c>
      <c r="E6643" s="62" t="str">
        <f t="shared" si="1"/>
        <v>Out of test</v>
      </c>
      <c r="F6643" s="53" t="str">
        <f t="shared" si="2"/>
        <v>Beijing_1</v>
      </c>
      <c r="G6643" s="53">
        <f t="shared" si="3"/>
        <v>0.3717978238</v>
      </c>
    </row>
    <row r="6644">
      <c r="A6644" s="61">
        <v>1.516807056E9</v>
      </c>
      <c r="B6644" s="61">
        <v>1.0</v>
      </c>
      <c r="C6644" s="61">
        <v>3325.0</v>
      </c>
      <c r="D6644" s="57" t="s">
        <v>377</v>
      </c>
      <c r="E6644" s="62" t="str">
        <f t="shared" si="1"/>
        <v>Out of test</v>
      </c>
      <c r="F6644" s="53" t="str">
        <f t="shared" si="2"/>
        <v>Beijing_1</v>
      </c>
      <c r="G6644" s="53">
        <f t="shared" si="3"/>
        <v>0.1843905608</v>
      </c>
    </row>
    <row r="6645">
      <c r="A6645" s="61">
        <v>1.512647363E9</v>
      </c>
      <c r="B6645" s="61">
        <v>1.0</v>
      </c>
      <c r="C6645" s="61">
        <v>1064.0</v>
      </c>
      <c r="D6645" s="57" t="s">
        <v>377</v>
      </c>
      <c r="E6645" s="62" t="str">
        <f t="shared" si="1"/>
        <v>Out of test</v>
      </c>
      <c r="F6645" s="53" t="str">
        <f t="shared" si="2"/>
        <v>Beijing_1</v>
      </c>
      <c r="G6645" s="53">
        <f t="shared" si="3"/>
        <v>0.7763063787</v>
      </c>
    </row>
    <row r="6646">
      <c r="A6646" s="61">
        <v>1.518397637E9</v>
      </c>
      <c r="B6646" s="61">
        <v>1.0</v>
      </c>
      <c r="C6646" s="61">
        <v>1258.0</v>
      </c>
      <c r="D6646" s="57" t="s">
        <v>377</v>
      </c>
      <c r="E6646" s="62" t="str">
        <f t="shared" si="1"/>
        <v>Out of test</v>
      </c>
      <c r="F6646" s="53" t="str">
        <f t="shared" si="2"/>
        <v>Beijing_1</v>
      </c>
      <c r="G6646" s="53">
        <f t="shared" si="3"/>
        <v>0.02483693775</v>
      </c>
    </row>
    <row r="6647">
      <c r="A6647" s="61">
        <v>1.515765346E9</v>
      </c>
      <c r="B6647" s="61">
        <v>1.0</v>
      </c>
      <c r="C6647" s="61">
        <v>138.0</v>
      </c>
      <c r="D6647" s="57" t="s">
        <v>377</v>
      </c>
      <c r="E6647" s="62" t="str">
        <f t="shared" si="1"/>
        <v>Out of test</v>
      </c>
      <c r="F6647" s="53" t="str">
        <f t="shared" si="2"/>
        <v>Beijing_1</v>
      </c>
      <c r="G6647" s="53">
        <f t="shared" si="3"/>
        <v>0.3903764567</v>
      </c>
    </row>
    <row r="6648">
      <c r="A6648" s="61">
        <v>1.515317816E9</v>
      </c>
      <c r="B6648" s="61">
        <v>1.0</v>
      </c>
      <c r="C6648" s="61">
        <v>1142.0</v>
      </c>
      <c r="D6648" s="57" t="s">
        <v>377</v>
      </c>
      <c r="E6648" s="62" t="str">
        <f t="shared" si="1"/>
        <v>Out of test</v>
      </c>
      <c r="F6648" s="53" t="str">
        <f t="shared" si="2"/>
        <v>Beijing_1</v>
      </c>
      <c r="G6648" s="53">
        <f t="shared" si="3"/>
        <v>0.1197128348</v>
      </c>
    </row>
    <row r="6649">
      <c r="A6649" s="61">
        <v>1.511553949E9</v>
      </c>
      <c r="B6649" s="61">
        <v>1.0</v>
      </c>
      <c r="C6649" s="61">
        <v>2071.0</v>
      </c>
      <c r="D6649" s="57" t="s">
        <v>377</v>
      </c>
      <c r="E6649" s="62" t="str">
        <f t="shared" si="1"/>
        <v>Out of test</v>
      </c>
      <c r="F6649" s="53" t="str">
        <f t="shared" si="2"/>
        <v>Beijing_1</v>
      </c>
      <c r="G6649" s="53">
        <f t="shared" si="3"/>
        <v>0.1302003201</v>
      </c>
    </row>
    <row r="6650">
      <c r="A6650" s="61">
        <v>1.518344014E9</v>
      </c>
      <c r="B6650" s="61">
        <v>1.0</v>
      </c>
      <c r="C6650" s="61">
        <v>5360.0</v>
      </c>
      <c r="D6650" s="57" t="s">
        <v>377</v>
      </c>
      <c r="E6650" s="62" t="str">
        <f t="shared" si="1"/>
        <v>Out of test</v>
      </c>
      <c r="F6650" s="53" t="str">
        <f t="shared" si="2"/>
        <v>Beijing_1</v>
      </c>
      <c r="G6650" s="53">
        <f t="shared" si="3"/>
        <v>0.7124394833</v>
      </c>
    </row>
    <row r="6651">
      <c r="A6651" s="61">
        <v>1.514690106E9</v>
      </c>
      <c r="B6651" s="61">
        <v>1.0</v>
      </c>
      <c r="C6651" s="61">
        <v>628.0</v>
      </c>
      <c r="D6651" s="57" t="s">
        <v>377</v>
      </c>
      <c r="E6651" s="62" t="str">
        <f t="shared" si="1"/>
        <v>Out of test</v>
      </c>
      <c r="F6651" s="53" t="str">
        <f t="shared" si="2"/>
        <v>Beijing_1</v>
      </c>
      <c r="G6651" s="53">
        <f t="shared" si="3"/>
        <v>0.5544531629</v>
      </c>
    </row>
    <row r="6652">
      <c r="A6652" s="61">
        <v>1.518349625E9</v>
      </c>
      <c r="B6652" s="61">
        <v>1.0</v>
      </c>
      <c r="C6652" s="61">
        <v>3021.0</v>
      </c>
      <c r="D6652" s="57" t="s">
        <v>377</v>
      </c>
      <c r="E6652" s="62" t="str">
        <f t="shared" si="1"/>
        <v>Out of test</v>
      </c>
      <c r="F6652" s="53" t="str">
        <f t="shared" si="2"/>
        <v>Beijing_1</v>
      </c>
      <c r="G6652" s="53">
        <f t="shared" si="3"/>
        <v>0.2513778175</v>
      </c>
    </row>
    <row r="6653">
      <c r="A6653" s="61">
        <v>1.517468663E9</v>
      </c>
      <c r="B6653" s="61">
        <v>1.0</v>
      </c>
      <c r="C6653" s="61">
        <v>4155.0</v>
      </c>
      <c r="D6653" s="57" t="s">
        <v>377</v>
      </c>
      <c r="E6653" s="62" t="str">
        <f t="shared" si="1"/>
        <v>Out of test</v>
      </c>
      <c r="F6653" s="53" t="str">
        <f t="shared" si="2"/>
        <v>Beijing_1</v>
      </c>
      <c r="G6653" s="53">
        <f t="shared" si="3"/>
        <v>0.8303207943</v>
      </c>
    </row>
    <row r="6654">
      <c r="A6654" s="61">
        <v>1.518900486E9</v>
      </c>
      <c r="B6654" s="61">
        <v>1.0</v>
      </c>
      <c r="C6654" s="61">
        <v>3797.0</v>
      </c>
      <c r="D6654" s="57" t="s">
        <v>377</v>
      </c>
      <c r="E6654" s="62" t="str">
        <f t="shared" si="1"/>
        <v>Out of test</v>
      </c>
      <c r="F6654" s="53" t="str">
        <f t="shared" si="2"/>
        <v>Beijing_1</v>
      </c>
      <c r="G6654" s="53">
        <f t="shared" si="3"/>
        <v>0.6958736045</v>
      </c>
    </row>
    <row r="6655">
      <c r="A6655" s="61">
        <v>1.514273623E9</v>
      </c>
      <c r="B6655" s="61">
        <v>1.0</v>
      </c>
      <c r="C6655" s="61">
        <v>4533.0</v>
      </c>
      <c r="D6655" s="57" t="s">
        <v>377</v>
      </c>
      <c r="E6655" s="62" t="str">
        <f t="shared" si="1"/>
        <v>Out of test</v>
      </c>
      <c r="F6655" s="53" t="str">
        <f t="shared" si="2"/>
        <v>Beijing_1</v>
      </c>
      <c r="G6655" s="53">
        <f t="shared" si="3"/>
        <v>0.7325942536</v>
      </c>
    </row>
    <row r="6656">
      <c r="A6656" s="61">
        <v>1.515326223E9</v>
      </c>
      <c r="B6656" s="61">
        <v>1.0</v>
      </c>
      <c r="C6656" s="61">
        <v>3657.0</v>
      </c>
      <c r="D6656" s="57" t="s">
        <v>377</v>
      </c>
      <c r="E6656" s="62" t="str">
        <f t="shared" si="1"/>
        <v>Out of test</v>
      </c>
      <c r="F6656" s="53" t="str">
        <f t="shared" si="2"/>
        <v>Beijing_1</v>
      </c>
      <c r="G6656" s="53">
        <f t="shared" si="3"/>
        <v>0.9135035664</v>
      </c>
    </row>
    <row r="6657">
      <c r="A6657" s="61">
        <v>1.519369173E9</v>
      </c>
      <c r="B6657" s="61">
        <v>1.0</v>
      </c>
      <c r="C6657" s="61">
        <v>20.0</v>
      </c>
      <c r="D6657" s="57" t="s">
        <v>377</v>
      </c>
      <c r="E6657" s="62" t="str">
        <f t="shared" si="1"/>
        <v>Out of test</v>
      </c>
      <c r="F6657" s="53" t="str">
        <f t="shared" si="2"/>
        <v>Beijing_1</v>
      </c>
      <c r="G6657" s="53">
        <f t="shared" si="3"/>
        <v>0.4116030882</v>
      </c>
    </row>
    <row r="6658">
      <c r="A6658" s="61">
        <v>1.515230674E9</v>
      </c>
      <c r="B6658" s="61">
        <v>1.0</v>
      </c>
      <c r="C6658" s="61">
        <v>4976.0</v>
      </c>
      <c r="D6658" s="57" t="s">
        <v>377</v>
      </c>
      <c r="E6658" s="62" t="str">
        <f t="shared" si="1"/>
        <v>Out of test</v>
      </c>
      <c r="F6658" s="53" t="str">
        <f t="shared" si="2"/>
        <v>Beijing_1</v>
      </c>
      <c r="G6658" s="53">
        <f t="shared" si="3"/>
        <v>0.5018914062</v>
      </c>
    </row>
    <row r="6659">
      <c r="A6659" s="61">
        <v>1.513611703E9</v>
      </c>
      <c r="B6659" s="61">
        <v>1.0</v>
      </c>
      <c r="C6659" s="61">
        <v>5832.0</v>
      </c>
      <c r="D6659" s="57" t="s">
        <v>377</v>
      </c>
      <c r="E6659" s="62" t="str">
        <f t="shared" si="1"/>
        <v>Out of test</v>
      </c>
      <c r="F6659" s="53" t="str">
        <f t="shared" si="2"/>
        <v>Beijing_1</v>
      </c>
      <c r="G6659" s="53">
        <f t="shared" si="3"/>
        <v>0.8596878833</v>
      </c>
    </row>
    <row r="6660">
      <c r="A6660" s="61">
        <v>1.519343547E9</v>
      </c>
      <c r="B6660" s="61">
        <v>1.0</v>
      </c>
      <c r="C6660" s="61">
        <v>1332.0</v>
      </c>
      <c r="D6660" s="57" t="s">
        <v>377</v>
      </c>
      <c r="E6660" s="62" t="str">
        <f t="shared" si="1"/>
        <v>Out of test</v>
      </c>
      <c r="F6660" s="53" t="str">
        <f t="shared" si="2"/>
        <v>Beijing_1</v>
      </c>
      <c r="G6660" s="53">
        <f t="shared" si="3"/>
        <v>0.1859574928</v>
      </c>
    </row>
    <row r="6661">
      <c r="A6661" s="61">
        <v>1.519098817E9</v>
      </c>
      <c r="B6661" s="61">
        <v>1.0</v>
      </c>
      <c r="C6661" s="61">
        <v>846.0</v>
      </c>
      <c r="D6661" s="57" t="s">
        <v>377</v>
      </c>
      <c r="E6661" s="62" t="str">
        <f t="shared" si="1"/>
        <v>Out of test</v>
      </c>
      <c r="F6661" s="53" t="str">
        <f t="shared" si="2"/>
        <v>Beijing_1</v>
      </c>
      <c r="G6661" s="53">
        <f t="shared" si="3"/>
        <v>0.625926246</v>
      </c>
    </row>
    <row r="6662">
      <c r="A6662" s="61">
        <v>1.516006543E9</v>
      </c>
      <c r="B6662" s="61">
        <v>1.0</v>
      </c>
      <c r="C6662" s="61">
        <v>3156.0</v>
      </c>
      <c r="D6662" s="57" t="s">
        <v>377</v>
      </c>
      <c r="E6662" s="62" t="str">
        <f t="shared" si="1"/>
        <v>Out of test</v>
      </c>
      <c r="F6662" s="53" t="str">
        <f t="shared" si="2"/>
        <v>Beijing_1</v>
      </c>
      <c r="G6662" s="53">
        <f t="shared" si="3"/>
        <v>0.2792824595</v>
      </c>
    </row>
    <row r="6663">
      <c r="A6663" s="61">
        <v>1.518498883E9</v>
      </c>
      <c r="B6663" s="61">
        <v>1.0</v>
      </c>
      <c r="C6663" s="61">
        <v>2080.0</v>
      </c>
      <c r="D6663" s="57" t="s">
        <v>377</v>
      </c>
      <c r="E6663" s="62" t="str">
        <f t="shared" si="1"/>
        <v>Out of test</v>
      </c>
      <c r="F6663" s="53" t="str">
        <f t="shared" si="2"/>
        <v>Beijing_1</v>
      </c>
      <c r="G6663" s="53">
        <f t="shared" si="3"/>
        <v>0.6141847977</v>
      </c>
    </row>
    <row r="6664">
      <c r="A6664" s="61">
        <v>1.515162299E9</v>
      </c>
      <c r="B6664" s="61">
        <v>1.0</v>
      </c>
      <c r="C6664" s="61">
        <v>2055.0</v>
      </c>
      <c r="D6664" s="57" t="s">
        <v>377</v>
      </c>
      <c r="E6664" s="62" t="str">
        <f t="shared" si="1"/>
        <v>Out of test</v>
      </c>
      <c r="F6664" s="53" t="str">
        <f t="shared" si="2"/>
        <v>Beijing_1</v>
      </c>
      <c r="G6664" s="53">
        <f t="shared" si="3"/>
        <v>0.1784794967</v>
      </c>
    </row>
    <row r="6665">
      <c r="A6665" s="61">
        <v>1.513559646E9</v>
      </c>
      <c r="B6665" s="61">
        <v>1.0</v>
      </c>
      <c r="C6665" s="61">
        <v>2184.0</v>
      </c>
      <c r="D6665" s="57" t="s">
        <v>377</v>
      </c>
      <c r="E6665" s="62" t="str">
        <f t="shared" si="1"/>
        <v>Out of test</v>
      </c>
      <c r="F6665" s="53" t="str">
        <f t="shared" si="2"/>
        <v>Beijing_1</v>
      </c>
      <c r="G6665" s="53">
        <f t="shared" si="3"/>
        <v>0.5676557405</v>
      </c>
    </row>
    <row r="6666">
      <c r="A6666" s="61">
        <v>1.516546979E9</v>
      </c>
      <c r="B6666" s="61">
        <v>1.0</v>
      </c>
      <c r="C6666" s="61">
        <v>5703.0</v>
      </c>
      <c r="D6666" s="57" t="s">
        <v>377</v>
      </c>
      <c r="E6666" s="62" t="str">
        <f t="shared" si="1"/>
        <v>Out of test</v>
      </c>
      <c r="F6666" s="53" t="str">
        <f t="shared" si="2"/>
        <v>Beijing_1</v>
      </c>
      <c r="G6666" s="53">
        <f t="shared" si="3"/>
        <v>0.8072729599</v>
      </c>
    </row>
    <row r="6667">
      <c r="A6667" s="61">
        <v>1.516770559E9</v>
      </c>
      <c r="B6667" s="61">
        <v>1.0</v>
      </c>
      <c r="C6667" s="61">
        <v>1721.0</v>
      </c>
      <c r="D6667" s="57" t="s">
        <v>377</v>
      </c>
      <c r="E6667" s="62" t="str">
        <f t="shared" si="1"/>
        <v>Out of test</v>
      </c>
      <c r="F6667" s="53" t="str">
        <f t="shared" si="2"/>
        <v>Beijing_1</v>
      </c>
      <c r="G6667" s="53">
        <f t="shared" si="3"/>
        <v>0.7393563117</v>
      </c>
    </row>
    <row r="6668">
      <c r="A6668" s="61">
        <v>1.519448943E9</v>
      </c>
      <c r="B6668" s="61">
        <v>1.0</v>
      </c>
      <c r="C6668" s="61">
        <v>1951.0</v>
      </c>
      <c r="D6668" s="57" t="s">
        <v>377</v>
      </c>
      <c r="E6668" s="62" t="str">
        <f t="shared" si="1"/>
        <v>Out of test</v>
      </c>
      <c r="F6668" s="53" t="str">
        <f t="shared" si="2"/>
        <v>Beijing_1</v>
      </c>
      <c r="G6668" s="53">
        <f t="shared" si="3"/>
        <v>0.6206950195</v>
      </c>
    </row>
    <row r="6669">
      <c r="A6669" s="61">
        <v>1.511524465E9</v>
      </c>
      <c r="B6669" s="61">
        <v>1.0</v>
      </c>
      <c r="C6669" s="61">
        <v>1478.0</v>
      </c>
      <c r="D6669" s="57" t="s">
        <v>377</v>
      </c>
      <c r="E6669" s="62" t="str">
        <f t="shared" si="1"/>
        <v>Out of test</v>
      </c>
      <c r="F6669" s="53" t="str">
        <f t="shared" si="2"/>
        <v>Beijing_1</v>
      </c>
      <c r="G6669" s="53">
        <f t="shared" si="3"/>
        <v>0.9962579013</v>
      </c>
    </row>
    <row r="6670">
      <c r="A6670" s="61">
        <v>1.519702647E9</v>
      </c>
      <c r="B6670" s="61">
        <v>1.0</v>
      </c>
      <c r="C6670" s="61">
        <v>905.0</v>
      </c>
      <c r="D6670" s="57" t="s">
        <v>377</v>
      </c>
      <c r="E6670" s="62" t="str">
        <f t="shared" si="1"/>
        <v>Out of test</v>
      </c>
      <c r="F6670" s="53" t="str">
        <f t="shared" si="2"/>
        <v>Beijing_1</v>
      </c>
      <c r="G6670" s="53">
        <f t="shared" si="3"/>
        <v>0.7008825207</v>
      </c>
    </row>
    <row r="6671">
      <c r="A6671" s="61">
        <v>1.515436188E9</v>
      </c>
      <c r="B6671" s="61">
        <v>1.0</v>
      </c>
      <c r="C6671" s="61">
        <v>417.0</v>
      </c>
      <c r="D6671" s="57" t="s">
        <v>377</v>
      </c>
      <c r="E6671" s="62" t="str">
        <f t="shared" si="1"/>
        <v>Out of test</v>
      </c>
      <c r="F6671" s="53" t="str">
        <f t="shared" si="2"/>
        <v>Beijing_1</v>
      </c>
      <c r="G6671" s="53">
        <f t="shared" si="3"/>
        <v>0.2565248182</v>
      </c>
    </row>
    <row r="6672">
      <c r="A6672" s="61">
        <v>1.517912147E9</v>
      </c>
      <c r="B6672" s="61">
        <v>1.0</v>
      </c>
      <c r="C6672" s="61">
        <v>804.0</v>
      </c>
      <c r="D6672" s="57" t="s">
        <v>377</v>
      </c>
      <c r="E6672" s="62" t="str">
        <f t="shared" si="1"/>
        <v>Out of test</v>
      </c>
      <c r="F6672" s="53" t="str">
        <f t="shared" si="2"/>
        <v>Beijing_1</v>
      </c>
      <c r="G6672" s="53">
        <f t="shared" si="3"/>
        <v>0.5589522743</v>
      </c>
    </row>
    <row r="6673">
      <c r="A6673" s="61">
        <v>1.517012654E9</v>
      </c>
      <c r="B6673" s="61">
        <v>1.0</v>
      </c>
      <c r="C6673" s="61">
        <v>608.0</v>
      </c>
      <c r="D6673" s="57" t="s">
        <v>377</v>
      </c>
      <c r="E6673" s="62" t="str">
        <f t="shared" si="1"/>
        <v>Out of test</v>
      </c>
      <c r="F6673" s="53" t="str">
        <f t="shared" si="2"/>
        <v>Beijing_1</v>
      </c>
      <c r="G6673" s="53">
        <f t="shared" si="3"/>
        <v>0.3446646564</v>
      </c>
    </row>
    <row r="6674">
      <c r="A6674" s="61">
        <v>1.512806374E9</v>
      </c>
      <c r="B6674" s="61">
        <v>1.0</v>
      </c>
      <c r="C6674" s="61">
        <v>943.0</v>
      </c>
      <c r="D6674" s="57" t="s">
        <v>377</v>
      </c>
      <c r="E6674" s="62" t="str">
        <f t="shared" si="1"/>
        <v>Out of test</v>
      </c>
      <c r="F6674" s="53" t="str">
        <f t="shared" si="2"/>
        <v>Beijing_1</v>
      </c>
      <c r="G6674" s="53">
        <f t="shared" si="3"/>
        <v>0.1400512305</v>
      </c>
    </row>
    <row r="6675">
      <c r="A6675" s="61">
        <v>1.512621126E9</v>
      </c>
      <c r="B6675" s="61">
        <v>1.0</v>
      </c>
      <c r="C6675" s="61">
        <v>3188.0</v>
      </c>
      <c r="D6675" s="57" t="s">
        <v>377</v>
      </c>
      <c r="E6675" s="62" t="str">
        <f t="shared" si="1"/>
        <v>Out of test</v>
      </c>
      <c r="F6675" s="53" t="str">
        <f t="shared" si="2"/>
        <v>Beijing_1</v>
      </c>
      <c r="G6675" s="53">
        <f t="shared" si="3"/>
        <v>0.526230073</v>
      </c>
    </row>
    <row r="6676">
      <c r="A6676" s="61">
        <v>1.517166105E9</v>
      </c>
      <c r="B6676" s="61">
        <v>1.0</v>
      </c>
      <c r="C6676" s="61">
        <v>309.0</v>
      </c>
      <c r="D6676" s="57" t="s">
        <v>377</v>
      </c>
      <c r="E6676" s="62" t="str">
        <f t="shared" si="1"/>
        <v>Out of test</v>
      </c>
      <c r="F6676" s="53" t="str">
        <f t="shared" si="2"/>
        <v>Beijing_1</v>
      </c>
      <c r="G6676" s="53">
        <f t="shared" si="3"/>
        <v>0.8017373778</v>
      </c>
    </row>
    <row r="6677">
      <c r="A6677" s="61">
        <v>1.513838664E9</v>
      </c>
      <c r="B6677" s="61">
        <v>1.0</v>
      </c>
      <c r="C6677" s="61">
        <v>975.0</v>
      </c>
      <c r="D6677" s="57" t="s">
        <v>377</v>
      </c>
      <c r="E6677" s="62" t="str">
        <f t="shared" si="1"/>
        <v>Out of test</v>
      </c>
      <c r="F6677" s="53" t="str">
        <f t="shared" si="2"/>
        <v>Beijing_1</v>
      </c>
      <c r="G6677" s="53">
        <f t="shared" si="3"/>
        <v>0.688198793</v>
      </c>
    </row>
    <row r="6678">
      <c r="A6678" s="61">
        <v>1.511489555E9</v>
      </c>
      <c r="B6678" s="61">
        <v>1.0</v>
      </c>
      <c r="C6678" s="61">
        <v>1769.0</v>
      </c>
      <c r="D6678" s="57" t="s">
        <v>377</v>
      </c>
      <c r="E6678" s="62" t="str">
        <f t="shared" si="1"/>
        <v>Out of test</v>
      </c>
      <c r="F6678" s="53" t="str">
        <f t="shared" si="2"/>
        <v>Beijing_1</v>
      </c>
      <c r="G6678" s="53">
        <f t="shared" si="3"/>
        <v>0.4932950706</v>
      </c>
    </row>
    <row r="6679">
      <c r="A6679" s="61">
        <v>1.519558409E9</v>
      </c>
      <c r="B6679" s="61">
        <v>1.0</v>
      </c>
      <c r="C6679" s="61">
        <v>1105.0</v>
      </c>
      <c r="D6679" s="57" t="s">
        <v>377</v>
      </c>
      <c r="E6679" s="62" t="str">
        <f t="shared" si="1"/>
        <v>Out of test</v>
      </c>
      <c r="F6679" s="53" t="str">
        <f t="shared" si="2"/>
        <v>Beijing_1</v>
      </c>
      <c r="G6679" s="53">
        <f t="shared" si="3"/>
        <v>0.2275518632</v>
      </c>
    </row>
    <row r="6680">
      <c r="A6680" s="61">
        <v>1.511879228E9</v>
      </c>
      <c r="B6680" s="61">
        <v>1.0</v>
      </c>
      <c r="C6680" s="61">
        <v>2420.0</v>
      </c>
      <c r="D6680" s="57" t="s">
        <v>377</v>
      </c>
      <c r="E6680" s="62" t="str">
        <f t="shared" si="1"/>
        <v>Out of test</v>
      </c>
      <c r="F6680" s="53" t="str">
        <f t="shared" si="2"/>
        <v>Beijing_1</v>
      </c>
      <c r="G6680" s="53">
        <f t="shared" si="3"/>
        <v>0.2524919534</v>
      </c>
    </row>
    <row r="6681">
      <c r="A6681" s="61">
        <v>1.513600494E9</v>
      </c>
      <c r="B6681" s="61">
        <v>1.0</v>
      </c>
      <c r="C6681" s="61">
        <v>4071.0</v>
      </c>
      <c r="D6681" s="57" t="s">
        <v>377</v>
      </c>
      <c r="E6681" s="62" t="str">
        <f t="shared" si="1"/>
        <v>Out of test</v>
      </c>
      <c r="F6681" s="53" t="str">
        <f t="shared" si="2"/>
        <v>Beijing_1</v>
      </c>
      <c r="G6681" s="53">
        <f t="shared" si="3"/>
        <v>0.641253815</v>
      </c>
    </row>
    <row r="6682">
      <c r="A6682" s="61">
        <v>1.513212495E9</v>
      </c>
      <c r="B6682" s="61">
        <v>1.0</v>
      </c>
      <c r="C6682" s="61">
        <v>1494.0</v>
      </c>
      <c r="D6682" s="57" t="s">
        <v>377</v>
      </c>
      <c r="E6682" s="62" t="str">
        <f t="shared" si="1"/>
        <v>Out of test</v>
      </c>
      <c r="F6682" s="53" t="str">
        <f t="shared" si="2"/>
        <v>Beijing_1</v>
      </c>
      <c r="G6682" s="53">
        <f t="shared" si="3"/>
        <v>0.4068432114</v>
      </c>
    </row>
    <row r="6683">
      <c r="A6683" s="61">
        <v>1.511489299E9</v>
      </c>
      <c r="B6683" s="61">
        <v>1.0</v>
      </c>
      <c r="C6683" s="61">
        <v>986.0</v>
      </c>
      <c r="D6683" s="57" t="s">
        <v>377</v>
      </c>
      <c r="E6683" s="62" t="str">
        <f t="shared" si="1"/>
        <v>Out of test</v>
      </c>
      <c r="F6683" s="53" t="str">
        <f t="shared" si="2"/>
        <v>Beijing_1</v>
      </c>
      <c r="G6683" s="53">
        <f t="shared" si="3"/>
        <v>0.8463183778</v>
      </c>
    </row>
    <row r="6684">
      <c r="A6684" s="61">
        <v>1.516052795E9</v>
      </c>
      <c r="B6684" s="61">
        <v>1.0</v>
      </c>
      <c r="C6684" s="61">
        <v>835.0</v>
      </c>
      <c r="D6684" s="57" t="s">
        <v>377</v>
      </c>
      <c r="E6684" s="62" t="str">
        <f t="shared" si="1"/>
        <v>Out of test</v>
      </c>
      <c r="F6684" s="53" t="str">
        <f t="shared" si="2"/>
        <v>Beijing_1</v>
      </c>
      <c r="G6684" s="53">
        <f t="shared" si="3"/>
        <v>0.4219783286</v>
      </c>
    </row>
    <row r="6685">
      <c r="A6685" s="61">
        <v>1.519914215E9</v>
      </c>
      <c r="B6685" s="61">
        <v>1.0</v>
      </c>
      <c r="C6685" s="61">
        <v>995.0</v>
      </c>
      <c r="D6685" s="57" t="s">
        <v>377</v>
      </c>
      <c r="E6685" s="62" t="str">
        <f t="shared" si="1"/>
        <v>Out of test</v>
      </c>
      <c r="F6685" s="53" t="str">
        <f t="shared" si="2"/>
        <v>Beijing_1</v>
      </c>
      <c r="G6685" s="53">
        <f t="shared" si="3"/>
        <v>0.747554553</v>
      </c>
    </row>
    <row r="6686">
      <c r="A6686" s="61">
        <v>1.514577334E9</v>
      </c>
      <c r="B6686" s="61">
        <v>1.0</v>
      </c>
      <c r="C6686" s="61">
        <v>3148.0</v>
      </c>
      <c r="D6686" s="57" t="s">
        <v>377</v>
      </c>
      <c r="E6686" s="62" t="str">
        <f t="shared" si="1"/>
        <v>Out of test</v>
      </c>
      <c r="F6686" s="53" t="str">
        <f t="shared" si="2"/>
        <v>Beijing_1</v>
      </c>
      <c r="G6686" s="53">
        <f t="shared" si="3"/>
        <v>0.2866556637</v>
      </c>
    </row>
    <row r="6687">
      <c r="A6687" s="61">
        <v>1.518295183E9</v>
      </c>
      <c r="B6687" s="61">
        <v>1.0</v>
      </c>
      <c r="C6687" s="61">
        <v>968.0</v>
      </c>
      <c r="D6687" s="57" t="s">
        <v>377</v>
      </c>
      <c r="E6687" s="62" t="str">
        <f t="shared" si="1"/>
        <v>Out of test</v>
      </c>
      <c r="F6687" s="53" t="str">
        <f t="shared" si="2"/>
        <v>Beijing_1</v>
      </c>
      <c r="G6687" s="53">
        <f t="shared" si="3"/>
        <v>0.1896861828</v>
      </c>
    </row>
    <row r="6688">
      <c r="A6688" s="61">
        <v>1.514177575E9</v>
      </c>
      <c r="B6688" s="61">
        <v>1.0</v>
      </c>
      <c r="C6688" s="61">
        <v>1106.0</v>
      </c>
      <c r="D6688" s="57" t="s">
        <v>377</v>
      </c>
      <c r="E6688" s="62" t="str">
        <f t="shared" si="1"/>
        <v>Out of test</v>
      </c>
      <c r="F6688" s="53" t="str">
        <f t="shared" si="2"/>
        <v>Beijing_1</v>
      </c>
      <c r="G6688" s="53">
        <f t="shared" si="3"/>
        <v>0.2219067737</v>
      </c>
    </row>
    <row r="6689">
      <c r="A6689" s="61">
        <v>1.514694347E9</v>
      </c>
      <c r="B6689" s="61">
        <v>1.0</v>
      </c>
      <c r="C6689" s="61">
        <v>995.0</v>
      </c>
      <c r="D6689" s="57" t="s">
        <v>377</v>
      </c>
      <c r="E6689" s="62" t="str">
        <f t="shared" si="1"/>
        <v>Out of test</v>
      </c>
      <c r="F6689" s="53" t="str">
        <f t="shared" si="2"/>
        <v>Beijing_1</v>
      </c>
      <c r="G6689" s="53">
        <f t="shared" si="3"/>
        <v>0.4347077564</v>
      </c>
    </row>
    <row r="6690">
      <c r="A6690" s="61">
        <v>1.515087408E9</v>
      </c>
      <c r="B6690" s="61">
        <v>1.0</v>
      </c>
      <c r="C6690" s="61">
        <v>2559.0</v>
      </c>
      <c r="D6690" s="57" t="s">
        <v>377</v>
      </c>
      <c r="E6690" s="62" t="str">
        <f t="shared" si="1"/>
        <v>Out of test</v>
      </c>
      <c r="F6690" s="53" t="str">
        <f t="shared" si="2"/>
        <v>Beijing_1</v>
      </c>
      <c r="G6690" s="53">
        <f t="shared" si="3"/>
        <v>0.6134153366</v>
      </c>
    </row>
    <row r="6691">
      <c r="A6691" s="61">
        <v>1.517330167E9</v>
      </c>
      <c r="B6691" s="61">
        <v>1.0</v>
      </c>
      <c r="C6691" s="61">
        <v>447.0</v>
      </c>
      <c r="D6691" s="57" t="s">
        <v>377</v>
      </c>
      <c r="E6691" s="62" t="str">
        <f t="shared" si="1"/>
        <v>Out of test</v>
      </c>
      <c r="F6691" s="53" t="str">
        <f t="shared" si="2"/>
        <v>Beijing_1</v>
      </c>
      <c r="G6691" s="53">
        <f t="shared" si="3"/>
        <v>0.7775869573</v>
      </c>
    </row>
    <row r="6692">
      <c r="A6692" s="61">
        <v>1.511257209E9</v>
      </c>
      <c r="B6692" s="61">
        <v>1.0</v>
      </c>
      <c r="C6692" s="61">
        <v>3553.0</v>
      </c>
      <c r="D6692" s="57" t="s">
        <v>377</v>
      </c>
      <c r="E6692" s="62" t="str">
        <f t="shared" si="1"/>
        <v>Out of test</v>
      </c>
      <c r="F6692" s="53" t="str">
        <f t="shared" si="2"/>
        <v>Beijing_1</v>
      </c>
      <c r="G6692" s="53">
        <f t="shared" si="3"/>
        <v>0.6073608153</v>
      </c>
    </row>
    <row r="6693">
      <c r="A6693" s="61">
        <v>1.511445115E9</v>
      </c>
      <c r="B6693" s="61">
        <v>1.0</v>
      </c>
      <c r="C6693" s="61">
        <v>2071.0</v>
      </c>
      <c r="D6693" s="57" t="s">
        <v>377</v>
      </c>
      <c r="E6693" s="62" t="str">
        <f t="shared" si="1"/>
        <v>Out of test</v>
      </c>
      <c r="F6693" s="53" t="str">
        <f t="shared" si="2"/>
        <v>Beijing_1</v>
      </c>
      <c r="G6693" s="53">
        <f t="shared" si="3"/>
        <v>0.01488490723</v>
      </c>
    </row>
    <row r="6694">
      <c r="A6694" s="61">
        <v>1.515708009E9</v>
      </c>
      <c r="B6694" s="61">
        <v>1.0</v>
      </c>
      <c r="C6694" s="61">
        <v>2667.0</v>
      </c>
      <c r="D6694" s="57" t="s">
        <v>377</v>
      </c>
      <c r="E6694" s="62" t="str">
        <f t="shared" si="1"/>
        <v>Out of test</v>
      </c>
      <c r="F6694" s="53" t="str">
        <f t="shared" si="2"/>
        <v>Beijing_1</v>
      </c>
      <c r="G6694" s="53">
        <f t="shared" si="3"/>
        <v>0.1995339268</v>
      </c>
    </row>
    <row r="6695">
      <c r="A6695" s="61">
        <v>1.517395138E9</v>
      </c>
      <c r="B6695" s="61">
        <v>1.0</v>
      </c>
      <c r="C6695" s="61">
        <v>2074.0</v>
      </c>
      <c r="D6695" s="57" t="s">
        <v>377</v>
      </c>
      <c r="E6695" s="62" t="str">
        <f t="shared" si="1"/>
        <v>Out of test</v>
      </c>
      <c r="F6695" s="53" t="str">
        <f t="shared" si="2"/>
        <v>Beijing_1</v>
      </c>
      <c r="G6695" s="53">
        <f t="shared" si="3"/>
        <v>0.7007922926</v>
      </c>
    </row>
    <row r="6696">
      <c r="A6696" s="61">
        <v>1.519276109E9</v>
      </c>
      <c r="B6696" s="61">
        <v>1.0</v>
      </c>
      <c r="C6696" s="61">
        <v>304.0</v>
      </c>
      <c r="D6696" s="57" t="s">
        <v>377</v>
      </c>
      <c r="E6696" s="62" t="str">
        <f t="shared" si="1"/>
        <v>Out of test</v>
      </c>
      <c r="F6696" s="53" t="str">
        <f t="shared" si="2"/>
        <v>Beijing_1</v>
      </c>
      <c r="G6696" s="53">
        <f t="shared" si="3"/>
        <v>0.7576259501</v>
      </c>
    </row>
    <row r="6697">
      <c r="A6697" s="61">
        <v>1.511950336E9</v>
      </c>
      <c r="B6697" s="61">
        <v>1.0</v>
      </c>
      <c r="C6697" s="61">
        <v>532.0</v>
      </c>
      <c r="D6697" s="57" t="s">
        <v>377</v>
      </c>
      <c r="E6697" s="62" t="str">
        <f t="shared" si="1"/>
        <v>Out of test</v>
      </c>
      <c r="F6697" s="53" t="str">
        <f t="shared" si="2"/>
        <v>Beijing_1</v>
      </c>
      <c r="G6697" s="53">
        <f t="shared" si="3"/>
        <v>0.5308618796</v>
      </c>
    </row>
    <row r="6698">
      <c r="A6698" s="61">
        <v>1.513007975E9</v>
      </c>
      <c r="B6698" s="61">
        <v>1.0</v>
      </c>
      <c r="C6698" s="61">
        <v>479.0</v>
      </c>
      <c r="D6698" s="57" t="s">
        <v>377</v>
      </c>
      <c r="E6698" s="62" t="str">
        <f t="shared" si="1"/>
        <v>Out of test</v>
      </c>
      <c r="F6698" s="53" t="str">
        <f t="shared" si="2"/>
        <v>Beijing_1</v>
      </c>
      <c r="G6698" s="53">
        <f t="shared" si="3"/>
        <v>0.3224061056</v>
      </c>
    </row>
    <row r="6699">
      <c r="A6699" s="61">
        <v>1.515831287E9</v>
      </c>
      <c r="B6699" s="61">
        <v>1.0</v>
      </c>
      <c r="C6699" s="61">
        <v>1261.0</v>
      </c>
      <c r="D6699" s="57" t="s">
        <v>377</v>
      </c>
      <c r="E6699" s="62" t="str">
        <f t="shared" si="1"/>
        <v>Out of test</v>
      </c>
      <c r="F6699" s="53" t="str">
        <f t="shared" si="2"/>
        <v>Beijing_1</v>
      </c>
      <c r="G6699" s="53">
        <f t="shared" si="3"/>
        <v>0.6808574461</v>
      </c>
    </row>
    <row r="6700">
      <c r="A6700" s="61">
        <v>1.515329573E9</v>
      </c>
      <c r="B6700" s="61">
        <v>1.0</v>
      </c>
      <c r="C6700" s="61">
        <v>880.0</v>
      </c>
      <c r="D6700" s="57" t="s">
        <v>377</v>
      </c>
      <c r="E6700" s="62" t="str">
        <f t="shared" si="1"/>
        <v>Out of test</v>
      </c>
      <c r="F6700" s="53" t="str">
        <f t="shared" si="2"/>
        <v>Beijing_1</v>
      </c>
      <c r="G6700" s="53">
        <f t="shared" si="3"/>
        <v>0.2633477778</v>
      </c>
    </row>
    <row r="6701">
      <c r="A6701" s="61">
        <v>1.512471387E9</v>
      </c>
      <c r="B6701" s="61">
        <v>1.0</v>
      </c>
      <c r="C6701" s="61">
        <v>1402.0</v>
      </c>
      <c r="D6701" s="57" t="s">
        <v>377</v>
      </c>
      <c r="E6701" s="62" t="str">
        <f t="shared" si="1"/>
        <v>Out of test</v>
      </c>
      <c r="F6701" s="53" t="str">
        <f t="shared" si="2"/>
        <v>Beijing_1</v>
      </c>
      <c r="G6701" s="53">
        <f t="shared" si="3"/>
        <v>0.4702732032</v>
      </c>
    </row>
    <row r="6702">
      <c r="A6702" s="61">
        <v>1.512079923E9</v>
      </c>
      <c r="B6702" s="61">
        <v>1.0</v>
      </c>
      <c r="C6702" s="61">
        <v>3144.0</v>
      </c>
      <c r="D6702" s="57" t="s">
        <v>377</v>
      </c>
      <c r="E6702" s="62" t="str">
        <f t="shared" si="1"/>
        <v>Out of test</v>
      </c>
      <c r="F6702" s="53" t="str">
        <f t="shared" si="2"/>
        <v>Beijing_1</v>
      </c>
      <c r="G6702" s="53">
        <f t="shared" si="3"/>
        <v>0.6495919941</v>
      </c>
    </row>
    <row r="6703">
      <c r="A6703" s="61">
        <v>1.519964997E9</v>
      </c>
      <c r="B6703" s="61">
        <v>1.0</v>
      </c>
      <c r="C6703" s="61">
        <v>2043.0</v>
      </c>
      <c r="D6703" s="57" t="s">
        <v>377</v>
      </c>
      <c r="E6703" s="62" t="str">
        <f t="shared" si="1"/>
        <v>Out of test</v>
      </c>
      <c r="F6703" s="53" t="str">
        <f t="shared" si="2"/>
        <v>Beijing_1</v>
      </c>
      <c r="G6703" s="53">
        <f t="shared" si="3"/>
        <v>0.6189611866</v>
      </c>
    </row>
    <row r="6704">
      <c r="A6704" s="61">
        <v>1.519286077E9</v>
      </c>
      <c r="B6704" s="61">
        <v>1.0</v>
      </c>
      <c r="C6704" s="61">
        <v>2284.0</v>
      </c>
      <c r="D6704" s="57" t="s">
        <v>377</v>
      </c>
      <c r="E6704" s="62" t="str">
        <f t="shared" si="1"/>
        <v>Out of test</v>
      </c>
      <c r="F6704" s="53" t="str">
        <f t="shared" si="2"/>
        <v>Beijing_1</v>
      </c>
      <c r="G6704" s="53">
        <f t="shared" si="3"/>
        <v>0.2225163594</v>
      </c>
    </row>
    <row r="6705">
      <c r="A6705" s="61">
        <v>1.514868939E9</v>
      </c>
      <c r="B6705" s="61">
        <v>1.0</v>
      </c>
      <c r="C6705" s="61">
        <v>1493.0</v>
      </c>
      <c r="D6705" s="57" t="s">
        <v>377</v>
      </c>
      <c r="E6705" s="62" t="str">
        <f t="shared" si="1"/>
        <v>Out of test</v>
      </c>
      <c r="F6705" s="53" t="str">
        <f t="shared" si="2"/>
        <v>Beijing_1</v>
      </c>
      <c r="G6705" s="53">
        <f t="shared" si="3"/>
        <v>0.5008214709</v>
      </c>
    </row>
    <row r="6706">
      <c r="A6706" s="61">
        <v>1.515404364E9</v>
      </c>
      <c r="B6706" s="61">
        <v>1.0</v>
      </c>
      <c r="C6706" s="61">
        <v>1707.0</v>
      </c>
      <c r="D6706" s="57" t="s">
        <v>377</v>
      </c>
      <c r="E6706" s="62" t="str">
        <f t="shared" si="1"/>
        <v>Out of test</v>
      </c>
      <c r="F6706" s="53" t="str">
        <f t="shared" si="2"/>
        <v>Beijing_1</v>
      </c>
      <c r="G6706" s="53">
        <f t="shared" si="3"/>
        <v>0.009303193673</v>
      </c>
    </row>
    <row r="6707">
      <c r="A6707" s="61">
        <v>1.517311006E9</v>
      </c>
      <c r="B6707" s="61">
        <v>1.0</v>
      </c>
      <c r="C6707" s="61">
        <v>484.0</v>
      </c>
      <c r="D6707" s="57" t="s">
        <v>377</v>
      </c>
      <c r="E6707" s="62" t="str">
        <f t="shared" si="1"/>
        <v>Out of test</v>
      </c>
      <c r="F6707" s="53" t="str">
        <f t="shared" si="2"/>
        <v>Beijing_1</v>
      </c>
      <c r="G6707" s="53">
        <f t="shared" si="3"/>
        <v>0.8786678982</v>
      </c>
    </row>
    <row r="6708">
      <c r="A6708" s="61">
        <v>1.513410194E9</v>
      </c>
      <c r="B6708" s="61">
        <v>1.0</v>
      </c>
      <c r="C6708" s="61">
        <v>1279.0</v>
      </c>
      <c r="D6708" s="57" t="s">
        <v>377</v>
      </c>
      <c r="E6708" s="62" t="str">
        <f t="shared" si="1"/>
        <v>Out of test</v>
      </c>
      <c r="F6708" s="53" t="str">
        <f t="shared" si="2"/>
        <v>Beijing_1</v>
      </c>
      <c r="G6708" s="53">
        <f t="shared" si="3"/>
        <v>0.2385926697</v>
      </c>
    </row>
    <row r="6709">
      <c r="A6709" s="61">
        <v>1.519347106E9</v>
      </c>
      <c r="B6709" s="61">
        <v>1.0</v>
      </c>
      <c r="C6709" s="61">
        <v>2424.0</v>
      </c>
      <c r="D6709" s="57" t="s">
        <v>377</v>
      </c>
      <c r="E6709" s="62" t="str">
        <f t="shared" si="1"/>
        <v>Out of test</v>
      </c>
      <c r="F6709" s="53" t="str">
        <f t="shared" si="2"/>
        <v>Beijing_1</v>
      </c>
      <c r="G6709" s="53">
        <f t="shared" si="3"/>
        <v>0.4153150531</v>
      </c>
    </row>
    <row r="6710">
      <c r="A6710" s="61">
        <v>1.512614089E9</v>
      </c>
      <c r="B6710" s="61">
        <v>1.0</v>
      </c>
      <c r="C6710" s="61">
        <v>1298.0</v>
      </c>
      <c r="D6710" s="57" t="s">
        <v>377</v>
      </c>
      <c r="E6710" s="62" t="str">
        <f t="shared" si="1"/>
        <v>Out of test</v>
      </c>
      <c r="F6710" s="53" t="str">
        <f t="shared" si="2"/>
        <v>Beijing_1</v>
      </c>
      <c r="G6710" s="53">
        <f t="shared" si="3"/>
        <v>0.3535129007</v>
      </c>
    </row>
    <row r="6711">
      <c r="A6711" s="61">
        <v>1.514949113E9</v>
      </c>
      <c r="B6711" s="61">
        <v>1.0</v>
      </c>
      <c r="C6711" s="61">
        <v>2444.0</v>
      </c>
      <c r="D6711" s="57" t="s">
        <v>377</v>
      </c>
      <c r="E6711" s="62" t="str">
        <f t="shared" si="1"/>
        <v>Out of test</v>
      </c>
      <c r="F6711" s="53" t="str">
        <f t="shared" si="2"/>
        <v>Beijing_1</v>
      </c>
      <c r="G6711" s="53">
        <f t="shared" si="3"/>
        <v>0.9118947953</v>
      </c>
    </row>
    <row r="6712">
      <c r="A6712" s="61">
        <v>1.512251184E9</v>
      </c>
      <c r="B6712" s="61">
        <v>1.0</v>
      </c>
      <c r="C6712" s="61">
        <v>367.0</v>
      </c>
      <c r="D6712" s="57" t="s">
        <v>377</v>
      </c>
      <c r="E6712" s="62" t="str">
        <f t="shared" si="1"/>
        <v>Out of test</v>
      </c>
      <c r="F6712" s="53" t="str">
        <f t="shared" si="2"/>
        <v>Beijing_1</v>
      </c>
      <c r="G6712" s="53">
        <f t="shared" si="3"/>
        <v>0.06116482114</v>
      </c>
    </row>
    <row r="6713">
      <c r="A6713" s="61">
        <v>1.511690637E9</v>
      </c>
      <c r="B6713" s="61">
        <v>1.0</v>
      </c>
      <c r="C6713" s="61">
        <v>3082.0</v>
      </c>
      <c r="D6713" s="57" t="s">
        <v>377</v>
      </c>
      <c r="E6713" s="62" t="str">
        <f t="shared" si="1"/>
        <v>Out of test</v>
      </c>
      <c r="F6713" s="53" t="str">
        <f t="shared" si="2"/>
        <v>Beijing_1</v>
      </c>
      <c r="G6713" s="53">
        <f t="shared" si="3"/>
        <v>0.4177903966</v>
      </c>
    </row>
    <row r="6714">
      <c r="A6714" s="61">
        <v>1.512428514E9</v>
      </c>
      <c r="B6714" s="61">
        <v>1.0</v>
      </c>
      <c r="C6714" s="61">
        <v>3148.0</v>
      </c>
      <c r="D6714" s="57" t="s">
        <v>377</v>
      </c>
      <c r="E6714" s="62" t="str">
        <f t="shared" si="1"/>
        <v>Out of test</v>
      </c>
      <c r="F6714" s="53" t="str">
        <f t="shared" si="2"/>
        <v>Beijing_1</v>
      </c>
      <c r="G6714" s="53">
        <f t="shared" si="3"/>
        <v>0.7112060741</v>
      </c>
    </row>
    <row r="6715">
      <c r="A6715" s="61">
        <v>1.516268895E9</v>
      </c>
      <c r="B6715" s="61">
        <v>1.0</v>
      </c>
      <c r="C6715" s="61">
        <v>2118.0</v>
      </c>
      <c r="D6715" s="57" t="s">
        <v>377</v>
      </c>
      <c r="E6715" s="62" t="str">
        <f t="shared" si="1"/>
        <v>Out of test</v>
      </c>
      <c r="F6715" s="53" t="str">
        <f t="shared" si="2"/>
        <v>Beijing_1</v>
      </c>
      <c r="G6715" s="53">
        <f t="shared" si="3"/>
        <v>0.60787623</v>
      </c>
    </row>
    <row r="6716">
      <c r="A6716" s="61">
        <v>1.519907676E9</v>
      </c>
      <c r="B6716" s="61">
        <v>1.0</v>
      </c>
      <c r="C6716" s="61">
        <v>538.0</v>
      </c>
      <c r="D6716" s="57" t="s">
        <v>377</v>
      </c>
      <c r="E6716" s="62" t="str">
        <f t="shared" si="1"/>
        <v>Out of test</v>
      </c>
      <c r="F6716" s="53" t="str">
        <f t="shared" si="2"/>
        <v>Beijing_1</v>
      </c>
      <c r="G6716" s="53">
        <f t="shared" si="3"/>
        <v>0.01284096101</v>
      </c>
    </row>
    <row r="6717">
      <c r="A6717" s="61">
        <v>1.512156996E9</v>
      </c>
      <c r="B6717" s="61">
        <v>1.0</v>
      </c>
      <c r="C6717" s="61">
        <v>4503.0</v>
      </c>
      <c r="D6717" s="57" t="s">
        <v>377</v>
      </c>
      <c r="E6717" s="62" t="str">
        <f t="shared" si="1"/>
        <v>Out of test</v>
      </c>
      <c r="F6717" s="53" t="str">
        <f t="shared" si="2"/>
        <v>Beijing_1</v>
      </c>
      <c r="G6717" s="53">
        <f t="shared" si="3"/>
        <v>0.7306075798</v>
      </c>
    </row>
    <row r="6718">
      <c r="A6718" s="61">
        <v>1.519499265E9</v>
      </c>
      <c r="B6718" s="61">
        <v>1.0</v>
      </c>
      <c r="C6718" s="61">
        <v>1962.0</v>
      </c>
      <c r="D6718" s="57" t="s">
        <v>377</v>
      </c>
      <c r="E6718" s="62" t="str">
        <f t="shared" si="1"/>
        <v>Out of test</v>
      </c>
      <c r="F6718" s="53" t="str">
        <f t="shared" si="2"/>
        <v>Beijing_1</v>
      </c>
      <c r="G6718" s="53">
        <f t="shared" si="3"/>
        <v>0.5357304526</v>
      </c>
    </row>
    <row r="6719">
      <c r="A6719" s="61">
        <v>1.511839148E9</v>
      </c>
      <c r="B6719" s="61">
        <v>1.0</v>
      </c>
      <c r="C6719" s="61">
        <v>186.0</v>
      </c>
      <c r="D6719" s="57" t="s">
        <v>377</v>
      </c>
      <c r="E6719" s="62" t="str">
        <f t="shared" si="1"/>
        <v>Out of test</v>
      </c>
      <c r="F6719" s="53" t="str">
        <f t="shared" si="2"/>
        <v>Beijing_1</v>
      </c>
      <c r="G6719" s="53">
        <f t="shared" si="3"/>
        <v>0.9216735</v>
      </c>
    </row>
    <row r="6720">
      <c r="A6720" s="61">
        <v>1.514065929E9</v>
      </c>
      <c r="B6720" s="61">
        <v>1.0</v>
      </c>
      <c r="C6720" s="61">
        <v>1284.0</v>
      </c>
      <c r="D6720" s="57" t="s">
        <v>377</v>
      </c>
      <c r="E6720" s="62" t="str">
        <f t="shared" si="1"/>
        <v>Out of test</v>
      </c>
      <c r="F6720" s="53" t="str">
        <f t="shared" si="2"/>
        <v>Beijing_1</v>
      </c>
      <c r="G6720" s="53">
        <f t="shared" si="3"/>
        <v>0.4056565682</v>
      </c>
    </row>
    <row r="6721">
      <c r="A6721" s="61">
        <v>1.515091083E9</v>
      </c>
      <c r="B6721" s="61">
        <v>1.0</v>
      </c>
      <c r="C6721" s="61">
        <v>226.0</v>
      </c>
      <c r="D6721" s="57" t="s">
        <v>377</v>
      </c>
      <c r="E6721" s="62" t="str">
        <f t="shared" si="1"/>
        <v>Out of test</v>
      </c>
      <c r="F6721" s="53" t="str">
        <f t="shared" si="2"/>
        <v>Beijing_1</v>
      </c>
      <c r="G6721" s="53">
        <f t="shared" si="3"/>
        <v>0.2572911145</v>
      </c>
    </row>
    <row r="6722">
      <c r="A6722" s="61">
        <v>1.518283319E9</v>
      </c>
      <c r="B6722" s="61">
        <v>1.0</v>
      </c>
      <c r="C6722" s="61">
        <v>1522.0</v>
      </c>
      <c r="D6722" s="57" t="s">
        <v>377</v>
      </c>
      <c r="E6722" s="62" t="str">
        <f t="shared" si="1"/>
        <v>Out of test</v>
      </c>
      <c r="F6722" s="53" t="str">
        <f t="shared" si="2"/>
        <v>Beijing_1</v>
      </c>
      <c r="G6722" s="53">
        <f t="shared" si="3"/>
        <v>0.6129056757</v>
      </c>
    </row>
    <row r="6723">
      <c r="A6723" s="61">
        <v>1.515562059E9</v>
      </c>
      <c r="B6723" s="61">
        <v>1.0</v>
      </c>
      <c r="C6723" s="61">
        <v>2226.0</v>
      </c>
      <c r="D6723" s="57" t="s">
        <v>377</v>
      </c>
      <c r="E6723" s="62" t="str">
        <f t="shared" si="1"/>
        <v>Out of test</v>
      </c>
      <c r="F6723" s="53" t="str">
        <f t="shared" si="2"/>
        <v>Beijing_1</v>
      </c>
      <c r="G6723" s="53">
        <f t="shared" si="3"/>
        <v>0.9217874459</v>
      </c>
    </row>
    <row r="6724">
      <c r="A6724" s="61">
        <v>1.517278494E9</v>
      </c>
      <c r="B6724" s="61">
        <v>1.0</v>
      </c>
      <c r="C6724" s="61">
        <v>1516.0</v>
      </c>
      <c r="D6724" s="57" t="s">
        <v>377</v>
      </c>
      <c r="E6724" s="62" t="str">
        <f t="shared" si="1"/>
        <v>Out of test</v>
      </c>
      <c r="F6724" s="53" t="str">
        <f t="shared" si="2"/>
        <v>Beijing_1</v>
      </c>
      <c r="G6724" s="53">
        <f t="shared" si="3"/>
        <v>0.8660938799</v>
      </c>
    </row>
    <row r="6725">
      <c r="A6725" s="61">
        <v>1.515107665E9</v>
      </c>
      <c r="B6725" s="61">
        <v>1.0</v>
      </c>
      <c r="C6725" s="61">
        <v>1481.0</v>
      </c>
      <c r="D6725" s="57" t="s">
        <v>377</v>
      </c>
      <c r="E6725" s="62" t="str">
        <f t="shared" si="1"/>
        <v>Out of test</v>
      </c>
      <c r="F6725" s="53" t="str">
        <f t="shared" si="2"/>
        <v>Beijing_1</v>
      </c>
      <c r="G6725" s="53">
        <f t="shared" si="3"/>
        <v>0.6970203397</v>
      </c>
    </row>
    <row r="6726">
      <c r="A6726" s="61">
        <v>1.512429666E9</v>
      </c>
      <c r="B6726" s="61">
        <v>1.0</v>
      </c>
      <c r="C6726" s="61">
        <v>3769.0</v>
      </c>
      <c r="D6726" s="57" t="s">
        <v>377</v>
      </c>
      <c r="E6726" s="62" t="str">
        <f t="shared" si="1"/>
        <v>Out of test</v>
      </c>
      <c r="F6726" s="53" t="str">
        <f t="shared" si="2"/>
        <v>Beijing_1</v>
      </c>
      <c r="G6726" s="53">
        <f t="shared" si="3"/>
        <v>0.6154913841</v>
      </c>
    </row>
    <row r="6727">
      <c r="A6727" s="61">
        <v>1.514363739E9</v>
      </c>
      <c r="B6727" s="61">
        <v>1.0</v>
      </c>
      <c r="C6727" s="61">
        <v>995.0</v>
      </c>
      <c r="D6727" s="57" t="s">
        <v>377</v>
      </c>
      <c r="E6727" s="62" t="str">
        <f t="shared" si="1"/>
        <v>Out of test</v>
      </c>
      <c r="F6727" s="53" t="str">
        <f t="shared" si="2"/>
        <v>Beijing_1</v>
      </c>
      <c r="G6727" s="53">
        <f t="shared" si="3"/>
        <v>0.3856884281</v>
      </c>
    </row>
    <row r="6728">
      <c r="A6728" s="61">
        <v>1.519565105E9</v>
      </c>
      <c r="B6728" s="61">
        <v>1.0</v>
      </c>
      <c r="C6728" s="61">
        <v>1119.0</v>
      </c>
      <c r="D6728" s="57" t="s">
        <v>377</v>
      </c>
      <c r="E6728" s="62" t="str">
        <f t="shared" si="1"/>
        <v>Out of test</v>
      </c>
      <c r="F6728" s="53" t="str">
        <f t="shared" si="2"/>
        <v>Beijing_1</v>
      </c>
      <c r="G6728" s="53">
        <f t="shared" si="3"/>
        <v>0.8598819254</v>
      </c>
    </row>
    <row r="6729">
      <c r="A6729" s="61">
        <v>1.518542255E9</v>
      </c>
      <c r="B6729" s="61">
        <v>1.0</v>
      </c>
      <c r="C6729" s="61">
        <v>1309.0</v>
      </c>
      <c r="D6729" s="57" t="s">
        <v>377</v>
      </c>
      <c r="E6729" s="62" t="str">
        <f t="shared" si="1"/>
        <v>Out of test</v>
      </c>
      <c r="F6729" s="53" t="str">
        <f t="shared" si="2"/>
        <v>Beijing_1</v>
      </c>
      <c r="G6729" s="53">
        <f t="shared" si="3"/>
        <v>0.07405690174</v>
      </c>
    </row>
    <row r="6730">
      <c r="A6730" s="61">
        <v>1.514922137E9</v>
      </c>
      <c r="B6730" s="61">
        <v>1.0</v>
      </c>
      <c r="C6730" s="61">
        <v>388.0</v>
      </c>
      <c r="D6730" s="57" t="s">
        <v>377</v>
      </c>
      <c r="E6730" s="62" t="str">
        <f t="shared" si="1"/>
        <v>Out of test</v>
      </c>
      <c r="F6730" s="53" t="str">
        <f t="shared" si="2"/>
        <v>Beijing_1</v>
      </c>
      <c r="G6730" s="53">
        <f t="shared" si="3"/>
        <v>0.4648121527</v>
      </c>
    </row>
    <row r="6731">
      <c r="A6731" s="61">
        <v>1.516916838E9</v>
      </c>
      <c r="B6731" s="61">
        <v>1.0</v>
      </c>
      <c r="C6731" s="61">
        <v>2300.0</v>
      </c>
      <c r="D6731" s="57" t="s">
        <v>377</v>
      </c>
      <c r="E6731" s="62" t="str">
        <f t="shared" si="1"/>
        <v>Out of test</v>
      </c>
      <c r="F6731" s="53" t="str">
        <f t="shared" si="2"/>
        <v>Beijing_1</v>
      </c>
      <c r="G6731" s="53">
        <f t="shared" si="3"/>
        <v>0.4675860911</v>
      </c>
    </row>
    <row r="6732">
      <c r="A6732" s="61">
        <v>1.515333024E9</v>
      </c>
      <c r="B6732" s="61">
        <v>1.0</v>
      </c>
      <c r="C6732" s="61">
        <v>1370.0</v>
      </c>
      <c r="D6732" s="57" t="s">
        <v>377</v>
      </c>
      <c r="E6732" s="62" t="str">
        <f t="shared" si="1"/>
        <v>Out of test</v>
      </c>
      <c r="F6732" s="53" t="str">
        <f t="shared" si="2"/>
        <v>Beijing_1</v>
      </c>
      <c r="G6732" s="53">
        <f t="shared" si="3"/>
        <v>0.7360655185</v>
      </c>
    </row>
    <row r="6733">
      <c r="A6733" s="61">
        <v>1.517798978E9</v>
      </c>
      <c r="B6733" s="61">
        <v>1.0</v>
      </c>
      <c r="C6733" s="61">
        <v>149.0</v>
      </c>
      <c r="D6733" s="57" t="s">
        <v>377</v>
      </c>
      <c r="E6733" s="62" t="str">
        <f t="shared" si="1"/>
        <v>Out of test</v>
      </c>
      <c r="F6733" s="53" t="str">
        <f t="shared" si="2"/>
        <v>Beijing_1</v>
      </c>
      <c r="G6733" s="53">
        <f t="shared" si="3"/>
        <v>0.1190292853</v>
      </c>
    </row>
    <row r="6734">
      <c r="A6734" s="61">
        <v>1.519821208E9</v>
      </c>
      <c r="B6734" s="61">
        <v>1.0</v>
      </c>
      <c r="C6734" s="61">
        <v>1474.0</v>
      </c>
      <c r="D6734" s="57" t="s">
        <v>377</v>
      </c>
      <c r="E6734" s="62" t="str">
        <f t="shared" si="1"/>
        <v>Out of test</v>
      </c>
      <c r="F6734" s="53" t="str">
        <f t="shared" si="2"/>
        <v>Beijing_1</v>
      </c>
      <c r="G6734" s="53">
        <f t="shared" si="3"/>
        <v>0.891781419</v>
      </c>
    </row>
    <row r="6735">
      <c r="A6735" s="61">
        <v>1.512521965E9</v>
      </c>
      <c r="B6735" s="61">
        <v>1.0</v>
      </c>
      <c r="C6735" s="61">
        <v>1457.0</v>
      </c>
      <c r="D6735" s="57" t="s">
        <v>377</v>
      </c>
      <c r="E6735" s="62" t="str">
        <f t="shared" si="1"/>
        <v>Out of test</v>
      </c>
      <c r="F6735" s="53" t="str">
        <f t="shared" si="2"/>
        <v>Beijing_1</v>
      </c>
      <c r="G6735" s="53">
        <f t="shared" si="3"/>
        <v>0.764519435</v>
      </c>
    </row>
    <row r="6736">
      <c r="A6736" s="61">
        <v>1.519163965E9</v>
      </c>
      <c r="B6736" s="61">
        <v>1.0</v>
      </c>
      <c r="C6736" s="61">
        <v>3698.0</v>
      </c>
      <c r="D6736" s="57" t="s">
        <v>377</v>
      </c>
      <c r="E6736" s="62" t="str">
        <f t="shared" si="1"/>
        <v>Out of test</v>
      </c>
      <c r="F6736" s="53" t="str">
        <f t="shared" si="2"/>
        <v>Beijing_1</v>
      </c>
      <c r="G6736" s="53">
        <f t="shared" si="3"/>
        <v>0.2944019037</v>
      </c>
    </row>
    <row r="6737">
      <c r="A6737" s="61">
        <v>1.518148518E9</v>
      </c>
      <c r="B6737" s="61">
        <v>1.0</v>
      </c>
      <c r="C6737" s="61">
        <v>319.0</v>
      </c>
      <c r="D6737" s="57" t="s">
        <v>377</v>
      </c>
      <c r="E6737" s="62" t="str">
        <f t="shared" si="1"/>
        <v>Out of test</v>
      </c>
      <c r="F6737" s="53" t="str">
        <f t="shared" si="2"/>
        <v>Beijing_1</v>
      </c>
      <c r="G6737" s="53">
        <f t="shared" si="3"/>
        <v>0.3188777511</v>
      </c>
    </row>
    <row r="6738">
      <c r="A6738" s="61">
        <v>1.519965027E9</v>
      </c>
      <c r="B6738" s="61">
        <v>1.0</v>
      </c>
      <c r="C6738" s="61">
        <v>57.0</v>
      </c>
      <c r="D6738" s="57" t="s">
        <v>377</v>
      </c>
      <c r="E6738" s="62" t="str">
        <f t="shared" si="1"/>
        <v>Out of test</v>
      </c>
      <c r="F6738" s="53" t="str">
        <f t="shared" si="2"/>
        <v>Beijing_1</v>
      </c>
      <c r="G6738" s="53">
        <f t="shared" si="3"/>
        <v>0.9772619549</v>
      </c>
    </row>
    <row r="6739">
      <c r="A6739" s="61">
        <v>1.515173398E9</v>
      </c>
      <c r="B6739" s="61">
        <v>1.0</v>
      </c>
      <c r="C6739" s="61">
        <v>1798.0</v>
      </c>
      <c r="D6739" s="57" t="s">
        <v>377</v>
      </c>
      <c r="E6739" s="62" t="str">
        <f t="shared" si="1"/>
        <v>Out of test</v>
      </c>
      <c r="F6739" s="53" t="str">
        <f t="shared" si="2"/>
        <v>Beijing_1</v>
      </c>
      <c r="G6739" s="53">
        <f t="shared" si="3"/>
        <v>0.3148551078</v>
      </c>
    </row>
    <row r="6740">
      <c r="A6740" s="61">
        <v>1.515961079E9</v>
      </c>
      <c r="B6740" s="61">
        <v>1.0</v>
      </c>
      <c r="C6740" s="61">
        <v>2872.0</v>
      </c>
      <c r="D6740" s="57" t="s">
        <v>377</v>
      </c>
      <c r="E6740" s="62" t="str">
        <f t="shared" si="1"/>
        <v>Out of test</v>
      </c>
      <c r="F6740" s="53" t="str">
        <f t="shared" si="2"/>
        <v>Beijing_1</v>
      </c>
      <c r="G6740" s="53">
        <f t="shared" si="3"/>
        <v>0.2209647433</v>
      </c>
    </row>
    <row r="6741">
      <c r="A6741" s="61">
        <v>1.519422885E9</v>
      </c>
      <c r="B6741" s="61">
        <v>1.0</v>
      </c>
      <c r="C6741" s="61">
        <v>1380.0</v>
      </c>
      <c r="D6741" s="57" t="s">
        <v>377</v>
      </c>
      <c r="E6741" s="62" t="str">
        <f t="shared" si="1"/>
        <v>Out of test</v>
      </c>
      <c r="F6741" s="53" t="str">
        <f t="shared" si="2"/>
        <v>Beijing_1</v>
      </c>
      <c r="G6741" s="53">
        <f t="shared" si="3"/>
        <v>0.7383949078</v>
      </c>
    </row>
    <row r="6742">
      <c r="A6742" s="61">
        <v>1.513220076E9</v>
      </c>
      <c r="B6742" s="61">
        <v>1.0</v>
      </c>
      <c r="C6742" s="61">
        <v>632.0</v>
      </c>
      <c r="D6742" s="57" t="s">
        <v>377</v>
      </c>
      <c r="E6742" s="62" t="str">
        <f t="shared" si="1"/>
        <v>Out of test</v>
      </c>
      <c r="F6742" s="53" t="str">
        <f t="shared" si="2"/>
        <v>Beijing_1</v>
      </c>
      <c r="G6742" s="53">
        <f t="shared" si="3"/>
        <v>0.9956463626</v>
      </c>
    </row>
    <row r="6743">
      <c r="A6743" s="61">
        <v>1.514304153E9</v>
      </c>
      <c r="B6743" s="61">
        <v>1.0</v>
      </c>
      <c r="C6743" s="61">
        <v>1568.0</v>
      </c>
      <c r="D6743" s="57" t="s">
        <v>377</v>
      </c>
      <c r="E6743" s="62" t="str">
        <f t="shared" si="1"/>
        <v>Out of test</v>
      </c>
      <c r="F6743" s="53" t="str">
        <f t="shared" si="2"/>
        <v>Beijing_1</v>
      </c>
      <c r="G6743" s="53">
        <f t="shared" si="3"/>
        <v>0.677540104</v>
      </c>
    </row>
    <row r="6744">
      <c r="A6744" s="61">
        <v>1.517051134E9</v>
      </c>
      <c r="B6744" s="61">
        <v>1.0</v>
      </c>
      <c r="C6744" s="61">
        <v>96.0</v>
      </c>
      <c r="D6744" s="57" t="s">
        <v>377</v>
      </c>
      <c r="E6744" s="62" t="str">
        <f t="shared" si="1"/>
        <v>Out of test</v>
      </c>
      <c r="F6744" s="53" t="str">
        <f t="shared" si="2"/>
        <v>Beijing_1</v>
      </c>
      <c r="G6744" s="53">
        <f t="shared" si="3"/>
        <v>0.7339040794</v>
      </c>
    </row>
    <row r="6745">
      <c r="A6745" s="61">
        <v>1.513776008E9</v>
      </c>
      <c r="B6745" s="61">
        <v>1.0</v>
      </c>
      <c r="C6745" s="61">
        <v>1583.0</v>
      </c>
      <c r="D6745" s="57" t="s">
        <v>377</v>
      </c>
      <c r="E6745" s="62" t="str">
        <f t="shared" si="1"/>
        <v>Out of test</v>
      </c>
      <c r="F6745" s="53" t="str">
        <f t="shared" si="2"/>
        <v>Beijing_1</v>
      </c>
      <c r="G6745" s="53">
        <f t="shared" si="3"/>
        <v>0.9086811541</v>
      </c>
    </row>
    <row r="6746">
      <c r="A6746" s="61">
        <v>1.517043155E9</v>
      </c>
      <c r="B6746" s="61">
        <v>1.0</v>
      </c>
      <c r="C6746" s="61">
        <v>1722.0</v>
      </c>
      <c r="D6746" s="57" t="s">
        <v>377</v>
      </c>
      <c r="E6746" s="62" t="str">
        <f t="shared" si="1"/>
        <v>Out of test</v>
      </c>
      <c r="F6746" s="53" t="str">
        <f t="shared" si="2"/>
        <v>Beijing_1</v>
      </c>
      <c r="G6746" s="53">
        <f t="shared" si="3"/>
        <v>0.5857355966</v>
      </c>
    </row>
    <row r="6747">
      <c r="A6747" s="61">
        <v>1.517921225E9</v>
      </c>
      <c r="B6747" s="61">
        <v>1.0</v>
      </c>
      <c r="C6747" s="61">
        <v>572.0</v>
      </c>
      <c r="D6747" s="57" t="s">
        <v>377</v>
      </c>
      <c r="E6747" s="62" t="str">
        <f t="shared" si="1"/>
        <v>Out of test</v>
      </c>
      <c r="F6747" s="53" t="str">
        <f t="shared" si="2"/>
        <v>Beijing_1</v>
      </c>
      <c r="G6747" s="53">
        <f t="shared" si="3"/>
        <v>0.260962381</v>
      </c>
    </row>
    <row r="6748">
      <c r="A6748" s="61">
        <v>1.517303735E9</v>
      </c>
      <c r="B6748" s="61">
        <v>1.0</v>
      </c>
      <c r="C6748" s="61">
        <v>1308.0</v>
      </c>
      <c r="D6748" s="57" t="s">
        <v>377</v>
      </c>
      <c r="E6748" s="62" t="str">
        <f t="shared" si="1"/>
        <v>Out of test</v>
      </c>
      <c r="F6748" s="53" t="str">
        <f t="shared" si="2"/>
        <v>Beijing_1</v>
      </c>
      <c r="G6748" s="53">
        <f t="shared" si="3"/>
        <v>0.4346329974</v>
      </c>
    </row>
    <row r="6749">
      <c r="A6749" s="61">
        <v>1.512233469E9</v>
      </c>
      <c r="B6749" s="61">
        <v>1.0</v>
      </c>
      <c r="C6749" s="61">
        <v>497.0</v>
      </c>
      <c r="D6749" s="57" t="s">
        <v>377</v>
      </c>
      <c r="E6749" s="62" t="str">
        <f t="shared" si="1"/>
        <v>Out of test</v>
      </c>
      <c r="F6749" s="53" t="str">
        <f t="shared" si="2"/>
        <v>Beijing_1</v>
      </c>
      <c r="G6749" s="53">
        <f t="shared" si="3"/>
        <v>0.1764658541</v>
      </c>
    </row>
    <row r="6750">
      <c r="A6750" s="61">
        <v>1.511868158E9</v>
      </c>
      <c r="B6750" s="61">
        <v>1.0</v>
      </c>
      <c r="C6750" s="61">
        <v>3882.0</v>
      </c>
      <c r="D6750" s="57" t="s">
        <v>377</v>
      </c>
      <c r="E6750" s="62" t="str">
        <f t="shared" si="1"/>
        <v>Out of test</v>
      </c>
      <c r="F6750" s="53" t="str">
        <f t="shared" si="2"/>
        <v>Beijing_1</v>
      </c>
      <c r="G6750" s="53">
        <f t="shared" si="3"/>
        <v>0.1294393907</v>
      </c>
    </row>
    <row r="6751">
      <c r="A6751" s="61">
        <v>1.517775647E9</v>
      </c>
      <c r="B6751" s="61">
        <v>1.0</v>
      </c>
      <c r="C6751" s="61">
        <v>1287.0</v>
      </c>
      <c r="D6751" s="57" t="s">
        <v>377</v>
      </c>
      <c r="E6751" s="62" t="str">
        <f t="shared" si="1"/>
        <v>Out of test</v>
      </c>
      <c r="F6751" s="53" t="str">
        <f t="shared" si="2"/>
        <v>Beijing_1</v>
      </c>
      <c r="G6751" s="53">
        <f t="shared" si="3"/>
        <v>0.4970311391</v>
      </c>
    </row>
    <row r="6752">
      <c r="A6752" s="61">
        <v>1.519528016E9</v>
      </c>
      <c r="B6752" s="61">
        <v>1.0</v>
      </c>
      <c r="C6752" s="61">
        <v>125.0</v>
      </c>
      <c r="D6752" s="57" t="s">
        <v>377</v>
      </c>
      <c r="E6752" s="62" t="str">
        <f t="shared" si="1"/>
        <v>Out of test</v>
      </c>
      <c r="F6752" s="53" t="str">
        <f t="shared" si="2"/>
        <v>Beijing_1</v>
      </c>
      <c r="G6752" s="53">
        <f t="shared" si="3"/>
        <v>0.6692801447</v>
      </c>
    </row>
    <row r="6753">
      <c r="A6753" s="61">
        <v>1.519742666E9</v>
      </c>
      <c r="B6753" s="61">
        <v>1.0</v>
      </c>
      <c r="C6753" s="61">
        <v>4629.0</v>
      </c>
      <c r="D6753" s="57" t="s">
        <v>377</v>
      </c>
      <c r="E6753" s="62" t="str">
        <f t="shared" si="1"/>
        <v>Out of test</v>
      </c>
      <c r="F6753" s="53" t="str">
        <f t="shared" si="2"/>
        <v>Beijing_1</v>
      </c>
      <c r="G6753" s="53">
        <f t="shared" si="3"/>
        <v>0.9131289329</v>
      </c>
    </row>
    <row r="6754">
      <c r="A6754" s="61">
        <v>1.519135104E9</v>
      </c>
      <c r="B6754" s="61">
        <v>1.0</v>
      </c>
      <c r="C6754" s="61">
        <v>682.0</v>
      </c>
      <c r="D6754" s="57" t="s">
        <v>377</v>
      </c>
      <c r="E6754" s="62" t="str">
        <f t="shared" si="1"/>
        <v>Out of test</v>
      </c>
      <c r="F6754" s="53" t="str">
        <f t="shared" si="2"/>
        <v>Beijing_1</v>
      </c>
      <c r="G6754" s="53">
        <f t="shared" si="3"/>
        <v>0.2315174373</v>
      </c>
    </row>
    <row r="6755">
      <c r="A6755" s="61">
        <v>1.515888786E9</v>
      </c>
      <c r="B6755" s="61">
        <v>1.0</v>
      </c>
      <c r="C6755" s="61">
        <v>2019.0</v>
      </c>
      <c r="D6755" s="57" t="s">
        <v>377</v>
      </c>
      <c r="E6755" s="62" t="str">
        <f t="shared" si="1"/>
        <v>Out of test</v>
      </c>
      <c r="F6755" s="53" t="str">
        <f t="shared" si="2"/>
        <v>Beijing_1</v>
      </c>
      <c r="G6755" s="53">
        <f t="shared" si="3"/>
        <v>0.2890962055</v>
      </c>
    </row>
    <row r="6756">
      <c r="A6756" s="61">
        <v>1.513833133E9</v>
      </c>
      <c r="B6756" s="61">
        <v>1.0</v>
      </c>
      <c r="C6756" s="61">
        <v>2165.0</v>
      </c>
      <c r="D6756" s="57" t="s">
        <v>377</v>
      </c>
      <c r="E6756" s="62" t="str">
        <f t="shared" si="1"/>
        <v>Out of test</v>
      </c>
      <c r="F6756" s="53" t="str">
        <f t="shared" si="2"/>
        <v>Beijing_1</v>
      </c>
      <c r="G6756" s="53">
        <f t="shared" si="3"/>
        <v>0.6710693536</v>
      </c>
    </row>
    <row r="6757">
      <c r="A6757" s="61">
        <v>1.517334786E9</v>
      </c>
      <c r="B6757" s="61">
        <v>1.0</v>
      </c>
      <c r="C6757" s="61">
        <v>1915.0</v>
      </c>
      <c r="D6757" s="57" t="s">
        <v>377</v>
      </c>
      <c r="E6757" s="62" t="str">
        <f t="shared" si="1"/>
        <v>Out of test</v>
      </c>
      <c r="F6757" s="53" t="str">
        <f t="shared" si="2"/>
        <v>Beijing_1</v>
      </c>
      <c r="G6757" s="53">
        <f t="shared" si="3"/>
        <v>0.8933894663</v>
      </c>
    </row>
    <row r="6758">
      <c r="A6758" s="61">
        <v>1.512174795E9</v>
      </c>
      <c r="B6758" s="61">
        <v>1.0</v>
      </c>
      <c r="C6758" s="61">
        <v>3520.0</v>
      </c>
      <c r="D6758" s="57" t="s">
        <v>377</v>
      </c>
      <c r="E6758" s="62" t="str">
        <f t="shared" si="1"/>
        <v>Out of test</v>
      </c>
      <c r="F6758" s="53" t="str">
        <f t="shared" si="2"/>
        <v>Beijing_1</v>
      </c>
      <c r="G6758" s="53">
        <f t="shared" si="3"/>
        <v>0.3625258917</v>
      </c>
    </row>
    <row r="6759">
      <c r="A6759" s="61">
        <v>1.518269567E9</v>
      </c>
      <c r="B6759" s="61">
        <v>1.0</v>
      </c>
      <c r="C6759" s="61">
        <v>725.0</v>
      </c>
      <c r="D6759" s="57" t="s">
        <v>377</v>
      </c>
      <c r="E6759" s="62" t="str">
        <f t="shared" si="1"/>
        <v>Out of test</v>
      </c>
      <c r="F6759" s="53" t="str">
        <f t="shared" si="2"/>
        <v>Beijing_1</v>
      </c>
      <c r="G6759" s="53">
        <f t="shared" si="3"/>
        <v>0.4015833098</v>
      </c>
    </row>
    <row r="6760">
      <c r="A6760" s="61">
        <v>1.515540196E9</v>
      </c>
      <c r="B6760" s="61">
        <v>1.0</v>
      </c>
      <c r="C6760" s="61">
        <v>967.0</v>
      </c>
      <c r="D6760" s="57" t="s">
        <v>377</v>
      </c>
      <c r="E6760" s="62" t="str">
        <f t="shared" si="1"/>
        <v>Out of test</v>
      </c>
      <c r="F6760" s="53" t="str">
        <f t="shared" si="2"/>
        <v>Beijing_1</v>
      </c>
      <c r="G6760" s="53">
        <f t="shared" si="3"/>
        <v>0.3763563112</v>
      </c>
    </row>
    <row r="6761">
      <c r="A6761" s="61">
        <v>1.518494874E9</v>
      </c>
      <c r="B6761" s="61">
        <v>1.0</v>
      </c>
      <c r="C6761" s="61">
        <v>2461.0</v>
      </c>
      <c r="D6761" s="57" t="s">
        <v>377</v>
      </c>
      <c r="E6761" s="62" t="str">
        <f t="shared" si="1"/>
        <v>Out of test</v>
      </c>
      <c r="F6761" s="53" t="str">
        <f t="shared" si="2"/>
        <v>Beijing_1</v>
      </c>
      <c r="G6761" s="53">
        <f t="shared" si="3"/>
        <v>0.971011555</v>
      </c>
    </row>
    <row r="6762">
      <c r="A6762" s="61">
        <v>1.513519099E9</v>
      </c>
      <c r="B6762" s="61">
        <v>1.0</v>
      </c>
      <c r="C6762" s="61">
        <v>2267.0</v>
      </c>
      <c r="D6762" s="57" t="s">
        <v>377</v>
      </c>
      <c r="E6762" s="62" t="str">
        <f t="shared" si="1"/>
        <v>Out of test</v>
      </c>
      <c r="F6762" s="53" t="str">
        <f t="shared" si="2"/>
        <v>Beijing_1</v>
      </c>
      <c r="G6762" s="53">
        <f t="shared" si="3"/>
        <v>0.05232842033</v>
      </c>
    </row>
    <row r="6763">
      <c r="A6763" s="61">
        <v>1.519331406E9</v>
      </c>
      <c r="B6763" s="61">
        <v>1.0</v>
      </c>
      <c r="C6763" s="61">
        <v>1724.0</v>
      </c>
      <c r="D6763" s="57" t="s">
        <v>377</v>
      </c>
      <c r="E6763" s="62" t="str">
        <f t="shared" si="1"/>
        <v>Out of test</v>
      </c>
      <c r="F6763" s="53" t="str">
        <f t="shared" si="2"/>
        <v>Beijing_1</v>
      </c>
      <c r="G6763" s="53">
        <f t="shared" si="3"/>
        <v>0.1047309347</v>
      </c>
    </row>
    <row r="6764">
      <c r="A6764" s="61">
        <v>1.512711443E9</v>
      </c>
      <c r="B6764" s="61">
        <v>1.0</v>
      </c>
      <c r="C6764" s="61">
        <v>2555.0</v>
      </c>
      <c r="D6764" s="57" t="s">
        <v>377</v>
      </c>
      <c r="E6764" s="62" t="str">
        <f t="shared" si="1"/>
        <v>Out of test</v>
      </c>
      <c r="F6764" s="53" t="str">
        <f t="shared" si="2"/>
        <v>Beijing_1</v>
      </c>
      <c r="G6764" s="53">
        <f t="shared" si="3"/>
        <v>0.08537397288</v>
      </c>
    </row>
    <row r="6765">
      <c r="A6765" s="61">
        <v>1.519489036E9</v>
      </c>
      <c r="B6765" s="61">
        <v>1.0</v>
      </c>
      <c r="C6765" s="61">
        <v>2217.0</v>
      </c>
      <c r="D6765" s="57" t="s">
        <v>377</v>
      </c>
      <c r="E6765" s="62" t="str">
        <f t="shared" si="1"/>
        <v>Out of test</v>
      </c>
      <c r="F6765" s="53" t="str">
        <f t="shared" si="2"/>
        <v>Beijing_1</v>
      </c>
      <c r="G6765" s="53">
        <f t="shared" si="3"/>
        <v>0.9025099627</v>
      </c>
    </row>
    <row r="6766">
      <c r="A6766" s="61">
        <v>1.512943177E9</v>
      </c>
      <c r="B6766" s="61">
        <v>1.0</v>
      </c>
      <c r="C6766" s="61">
        <v>669.0</v>
      </c>
      <c r="D6766" s="57" t="s">
        <v>377</v>
      </c>
      <c r="E6766" s="62" t="str">
        <f t="shared" si="1"/>
        <v>Out of test</v>
      </c>
      <c r="F6766" s="53" t="str">
        <f t="shared" si="2"/>
        <v>Beijing_1</v>
      </c>
      <c r="G6766" s="53">
        <f t="shared" si="3"/>
        <v>0.5029770942</v>
      </c>
    </row>
    <row r="6767">
      <c r="A6767" s="61">
        <v>1.514146269E9</v>
      </c>
      <c r="B6767" s="61">
        <v>1.0</v>
      </c>
      <c r="C6767" s="61">
        <v>1364.0</v>
      </c>
      <c r="D6767" s="57" t="s">
        <v>377</v>
      </c>
      <c r="E6767" s="62" t="str">
        <f t="shared" si="1"/>
        <v>Out of test</v>
      </c>
      <c r="F6767" s="53" t="str">
        <f t="shared" si="2"/>
        <v>Beijing_1</v>
      </c>
      <c r="G6767" s="53">
        <f t="shared" si="3"/>
        <v>0.4395710032</v>
      </c>
    </row>
    <row r="6768">
      <c r="A6768" s="61">
        <v>1.518664734E9</v>
      </c>
      <c r="B6768" s="61">
        <v>1.0</v>
      </c>
      <c r="C6768" s="61">
        <v>4907.0</v>
      </c>
      <c r="D6768" s="57" t="s">
        <v>377</v>
      </c>
      <c r="E6768" s="62" t="str">
        <f t="shared" si="1"/>
        <v>Out of test</v>
      </c>
      <c r="F6768" s="53" t="str">
        <f t="shared" si="2"/>
        <v>Beijing_1</v>
      </c>
      <c r="G6768" s="53">
        <f t="shared" si="3"/>
        <v>0.07330763464</v>
      </c>
    </row>
    <row r="6769">
      <c r="A6769" s="61">
        <v>1.518746543E9</v>
      </c>
      <c r="B6769" s="61">
        <v>1.0</v>
      </c>
      <c r="C6769" s="61">
        <v>2843.0</v>
      </c>
      <c r="D6769" s="57" t="s">
        <v>377</v>
      </c>
      <c r="E6769" s="62" t="str">
        <f t="shared" si="1"/>
        <v>Out of test</v>
      </c>
      <c r="F6769" s="53" t="str">
        <f t="shared" si="2"/>
        <v>Beijing_1</v>
      </c>
      <c r="G6769" s="53">
        <f t="shared" si="3"/>
        <v>0.7997208616</v>
      </c>
    </row>
    <row r="6770">
      <c r="A6770" s="61">
        <v>1.511900423E9</v>
      </c>
      <c r="B6770" s="61">
        <v>1.0</v>
      </c>
      <c r="C6770" s="61">
        <v>3052.0</v>
      </c>
      <c r="D6770" s="57" t="s">
        <v>377</v>
      </c>
      <c r="E6770" s="62" t="str">
        <f t="shared" si="1"/>
        <v>Out of test</v>
      </c>
      <c r="F6770" s="53" t="str">
        <f t="shared" si="2"/>
        <v>Beijing_1</v>
      </c>
      <c r="G6770" s="53">
        <f t="shared" si="3"/>
        <v>0.1274632372</v>
      </c>
    </row>
    <row r="6771">
      <c r="A6771" s="61">
        <v>1.519325193E9</v>
      </c>
      <c r="B6771" s="61">
        <v>1.0</v>
      </c>
      <c r="C6771" s="61">
        <v>2461.0</v>
      </c>
      <c r="D6771" s="57" t="s">
        <v>377</v>
      </c>
      <c r="E6771" s="62" t="str">
        <f t="shared" si="1"/>
        <v>Out of test</v>
      </c>
      <c r="F6771" s="53" t="str">
        <f t="shared" si="2"/>
        <v>Beijing_1</v>
      </c>
      <c r="G6771" s="53">
        <f t="shared" si="3"/>
        <v>0.9263041111</v>
      </c>
    </row>
    <row r="6772">
      <c r="A6772" s="61">
        <v>1.512007125E9</v>
      </c>
      <c r="B6772" s="61">
        <v>1.0</v>
      </c>
      <c r="C6772" s="61">
        <v>3686.0</v>
      </c>
      <c r="D6772" s="57" t="s">
        <v>377</v>
      </c>
      <c r="E6772" s="62" t="str">
        <f t="shared" si="1"/>
        <v>Out of test</v>
      </c>
      <c r="F6772" s="53" t="str">
        <f t="shared" si="2"/>
        <v>Beijing_1</v>
      </c>
      <c r="G6772" s="53">
        <f t="shared" si="3"/>
        <v>0.8481413633</v>
      </c>
    </row>
    <row r="6773">
      <c r="A6773" s="61">
        <v>1.514060269E9</v>
      </c>
      <c r="B6773" s="61">
        <v>1.0</v>
      </c>
      <c r="C6773" s="61">
        <v>803.0</v>
      </c>
      <c r="D6773" s="57" t="s">
        <v>377</v>
      </c>
      <c r="E6773" s="62" t="str">
        <f t="shared" si="1"/>
        <v>Out of test</v>
      </c>
      <c r="F6773" s="53" t="str">
        <f t="shared" si="2"/>
        <v>Beijing_1</v>
      </c>
      <c r="G6773" s="53">
        <f t="shared" si="3"/>
        <v>0.2282362228</v>
      </c>
    </row>
    <row r="6774">
      <c r="A6774" s="61">
        <v>1.511784016E9</v>
      </c>
      <c r="B6774" s="61">
        <v>1.0</v>
      </c>
      <c r="C6774" s="61">
        <v>1582.0</v>
      </c>
      <c r="D6774" s="57" t="s">
        <v>377</v>
      </c>
      <c r="E6774" s="62" t="str">
        <f t="shared" si="1"/>
        <v>Out of test</v>
      </c>
      <c r="F6774" s="53" t="str">
        <f t="shared" si="2"/>
        <v>Beijing_1</v>
      </c>
      <c r="G6774" s="53">
        <f t="shared" si="3"/>
        <v>0.3147836673</v>
      </c>
    </row>
    <row r="6775">
      <c r="A6775" s="61">
        <v>1.519195778E9</v>
      </c>
      <c r="B6775" s="61">
        <v>1.0</v>
      </c>
      <c r="C6775" s="61">
        <v>2252.0</v>
      </c>
      <c r="D6775" s="57" t="s">
        <v>377</v>
      </c>
      <c r="E6775" s="62" t="str">
        <f t="shared" si="1"/>
        <v>Out of test</v>
      </c>
      <c r="F6775" s="53" t="str">
        <f t="shared" si="2"/>
        <v>Beijing_1</v>
      </c>
      <c r="G6775" s="53">
        <f t="shared" si="3"/>
        <v>0.4034781453</v>
      </c>
    </row>
    <row r="6776">
      <c r="A6776" s="61">
        <v>1.512992409E9</v>
      </c>
      <c r="B6776" s="61">
        <v>1.0</v>
      </c>
      <c r="C6776" s="61">
        <v>393.0</v>
      </c>
      <c r="D6776" s="57" t="s">
        <v>377</v>
      </c>
      <c r="E6776" s="62" t="str">
        <f t="shared" si="1"/>
        <v>Out of test</v>
      </c>
      <c r="F6776" s="53" t="str">
        <f t="shared" si="2"/>
        <v>Beijing_1</v>
      </c>
      <c r="G6776" s="53">
        <f t="shared" si="3"/>
        <v>0.9987879251</v>
      </c>
    </row>
    <row r="6777">
      <c r="A6777" s="61">
        <v>1.519014677E9</v>
      </c>
      <c r="B6777" s="61">
        <v>1.0</v>
      </c>
      <c r="C6777" s="61">
        <v>128.0</v>
      </c>
      <c r="D6777" s="57" t="s">
        <v>377</v>
      </c>
      <c r="E6777" s="62" t="str">
        <f t="shared" si="1"/>
        <v>Out of test</v>
      </c>
      <c r="F6777" s="53" t="str">
        <f t="shared" si="2"/>
        <v>Beijing_1</v>
      </c>
      <c r="G6777" s="53">
        <f t="shared" si="3"/>
        <v>0.4110828449</v>
      </c>
    </row>
    <row r="6778">
      <c r="A6778" s="61">
        <v>1.514898048E9</v>
      </c>
      <c r="B6778" s="61">
        <v>1.0</v>
      </c>
      <c r="C6778" s="61">
        <v>1468.0</v>
      </c>
      <c r="D6778" s="57" t="s">
        <v>377</v>
      </c>
      <c r="E6778" s="62" t="str">
        <f t="shared" si="1"/>
        <v>Out of test</v>
      </c>
      <c r="F6778" s="53" t="str">
        <f t="shared" si="2"/>
        <v>Beijing_1</v>
      </c>
      <c r="G6778" s="53">
        <f t="shared" si="3"/>
        <v>0.6719633629</v>
      </c>
    </row>
    <row r="6779">
      <c r="A6779" s="61">
        <v>1.514254245E9</v>
      </c>
      <c r="B6779" s="61">
        <v>1.0</v>
      </c>
      <c r="C6779" s="61">
        <v>970.0</v>
      </c>
      <c r="D6779" s="57" t="s">
        <v>377</v>
      </c>
      <c r="E6779" s="62" t="str">
        <f t="shared" si="1"/>
        <v>Out of test</v>
      </c>
      <c r="F6779" s="53" t="str">
        <f t="shared" si="2"/>
        <v>Beijing_1</v>
      </c>
      <c r="G6779" s="53">
        <f t="shared" si="3"/>
        <v>0.9558860652</v>
      </c>
    </row>
    <row r="6780">
      <c r="A6780" s="61">
        <v>1.514151635E9</v>
      </c>
      <c r="B6780" s="61">
        <v>1.0</v>
      </c>
      <c r="C6780" s="61">
        <v>2664.0</v>
      </c>
      <c r="D6780" s="57" t="s">
        <v>377</v>
      </c>
      <c r="E6780" s="62" t="str">
        <f t="shared" si="1"/>
        <v>Out of test</v>
      </c>
      <c r="F6780" s="53" t="str">
        <f t="shared" si="2"/>
        <v>Beijing_1</v>
      </c>
      <c r="G6780" s="53">
        <f t="shared" si="3"/>
        <v>0.4803344241</v>
      </c>
    </row>
    <row r="6781">
      <c r="A6781" s="61">
        <v>1.519142988E9</v>
      </c>
      <c r="B6781" s="61">
        <v>1.0</v>
      </c>
      <c r="C6781" s="61">
        <v>1081.0</v>
      </c>
      <c r="D6781" s="57" t="s">
        <v>377</v>
      </c>
      <c r="E6781" s="62" t="str">
        <f t="shared" si="1"/>
        <v>Out of test</v>
      </c>
      <c r="F6781" s="53" t="str">
        <f t="shared" si="2"/>
        <v>Beijing_1</v>
      </c>
      <c r="G6781" s="53">
        <f t="shared" si="3"/>
        <v>0.3456598439</v>
      </c>
    </row>
    <row r="6782">
      <c r="A6782" s="61">
        <v>1.519625053E9</v>
      </c>
      <c r="B6782" s="61">
        <v>1.0</v>
      </c>
      <c r="C6782" s="61">
        <v>5810.0</v>
      </c>
      <c r="D6782" s="57" t="s">
        <v>377</v>
      </c>
      <c r="E6782" s="62" t="str">
        <f t="shared" si="1"/>
        <v>Out of test</v>
      </c>
      <c r="F6782" s="53" t="str">
        <f t="shared" si="2"/>
        <v>Beijing_1</v>
      </c>
      <c r="G6782" s="53">
        <f t="shared" si="3"/>
        <v>0.1001206504</v>
      </c>
    </row>
    <row r="6783">
      <c r="A6783" s="61">
        <v>1.513769388E9</v>
      </c>
      <c r="B6783" s="61">
        <v>1.0</v>
      </c>
      <c r="C6783" s="61">
        <v>474.0</v>
      </c>
      <c r="D6783" s="57" t="s">
        <v>377</v>
      </c>
      <c r="E6783" s="62" t="str">
        <f t="shared" si="1"/>
        <v>Out of test</v>
      </c>
      <c r="F6783" s="53" t="str">
        <f t="shared" si="2"/>
        <v>Beijing_1</v>
      </c>
      <c r="G6783" s="53">
        <f t="shared" si="3"/>
        <v>0.5658571688</v>
      </c>
    </row>
    <row r="6784">
      <c r="A6784" s="61">
        <v>1.517833073E9</v>
      </c>
      <c r="B6784" s="61">
        <v>1.0</v>
      </c>
      <c r="C6784" s="61">
        <v>1129.0</v>
      </c>
      <c r="D6784" s="57" t="s">
        <v>377</v>
      </c>
      <c r="E6784" s="62" t="str">
        <f t="shared" si="1"/>
        <v>Out of test</v>
      </c>
      <c r="F6784" s="53" t="str">
        <f t="shared" si="2"/>
        <v>Beijing_1</v>
      </c>
      <c r="G6784" s="53">
        <f t="shared" si="3"/>
        <v>0.7428059907</v>
      </c>
    </row>
    <row r="6785">
      <c r="A6785" s="61">
        <v>1.519918968E9</v>
      </c>
      <c r="B6785" s="61">
        <v>1.0</v>
      </c>
      <c r="C6785" s="61">
        <v>2688.0</v>
      </c>
      <c r="D6785" s="57" t="s">
        <v>377</v>
      </c>
      <c r="E6785" s="62" t="str">
        <f t="shared" si="1"/>
        <v>Out of test</v>
      </c>
      <c r="F6785" s="53" t="str">
        <f t="shared" si="2"/>
        <v>Beijing_1</v>
      </c>
      <c r="G6785" s="53">
        <f t="shared" si="3"/>
        <v>0.8968315025</v>
      </c>
    </row>
    <row r="6786">
      <c r="A6786" s="61">
        <v>1.516770966E9</v>
      </c>
      <c r="B6786" s="61">
        <v>1.0</v>
      </c>
      <c r="C6786" s="61">
        <v>2958.0</v>
      </c>
      <c r="D6786" s="57" t="s">
        <v>377</v>
      </c>
      <c r="E6786" s="62" t="str">
        <f t="shared" si="1"/>
        <v>Out of test</v>
      </c>
      <c r="F6786" s="53" t="str">
        <f t="shared" si="2"/>
        <v>Beijing_1</v>
      </c>
      <c r="G6786" s="53">
        <f t="shared" si="3"/>
        <v>0.3243565747</v>
      </c>
    </row>
    <row r="6787">
      <c r="A6787" s="61">
        <v>1.511505128E9</v>
      </c>
      <c r="B6787" s="61">
        <v>1.0</v>
      </c>
      <c r="C6787" s="61">
        <v>876.0</v>
      </c>
      <c r="D6787" s="57" t="s">
        <v>377</v>
      </c>
      <c r="E6787" s="62" t="str">
        <f t="shared" si="1"/>
        <v>Out of test</v>
      </c>
      <c r="F6787" s="53" t="str">
        <f t="shared" si="2"/>
        <v>Beijing_1</v>
      </c>
      <c r="G6787" s="53">
        <f t="shared" si="3"/>
        <v>0.205623734</v>
      </c>
    </row>
    <row r="6788">
      <c r="A6788" s="61">
        <v>1.515228246E9</v>
      </c>
      <c r="B6788" s="61">
        <v>1.0</v>
      </c>
      <c r="C6788" s="61">
        <v>3754.0</v>
      </c>
      <c r="D6788" s="57" t="s">
        <v>377</v>
      </c>
      <c r="E6788" s="62" t="str">
        <f t="shared" si="1"/>
        <v>Out of test</v>
      </c>
      <c r="F6788" s="53" t="str">
        <f t="shared" si="2"/>
        <v>Beijing_1</v>
      </c>
      <c r="G6788" s="53">
        <f t="shared" si="3"/>
        <v>0.3256708852</v>
      </c>
    </row>
    <row r="6789">
      <c r="A6789" s="61">
        <v>1.516022365E9</v>
      </c>
      <c r="B6789" s="61">
        <v>1.0</v>
      </c>
      <c r="C6789" s="61">
        <v>4455.0</v>
      </c>
      <c r="D6789" s="57" t="s">
        <v>377</v>
      </c>
      <c r="E6789" s="62" t="str">
        <f t="shared" si="1"/>
        <v>Out of test</v>
      </c>
      <c r="F6789" s="53" t="str">
        <f t="shared" si="2"/>
        <v>Beijing_1</v>
      </c>
      <c r="G6789" s="53">
        <f t="shared" si="3"/>
        <v>0.09020494701</v>
      </c>
    </row>
    <row r="6790">
      <c r="A6790" s="61">
        <v>1.517443153E9</v>
      </c>
      <c r="B6790" s="61">
        <v>1.0</v>
      </c>
      <c r="C6790" s="61">
        <v>3672.0</v>
      </c>
      <c r="D6790" s="57" t="s">
        <v>377</v>
      </c>
      <c r="E6790" s="62" t="str">
        <f t="shared" si="1"/>
        <v>Out of test</v>
      </c>
      <c r="F6790" s="53" t="str">
        <f t="shared" si="2"/>
        <v>Beijing_1</v>
      </c>
      <c r="G6790" s="53">
        <f t="shared" si="3"/>
        <v>0.9161948781</v>
      </c>
    </row>
    <row r="6791">
      <c r="A6791" s="61">
        <v>1.519381916E9</v>
      </c>
      <c r="B6791" s="61">
        <v>1.0</v>
      </c>
      <c r="C6791" s="61">
        <v>580.0</v>
      </c>
      <c r="D6791" s="57" t="s">
        <v>377</v>
      </c>
      <c r="E6791" s="62" t="str">
        <f t="shared" si="1"/>
        <v>Out of test</v>
      </c>
      <c r="F6791" s="53" t="str">
        <f t="shared" si="2"/>
        <v>Beijing_1</v>
      </c>
      <c r="G6791" s="53">
        <f t="shared" si="3"/>
        <v>0.577702615</v>
      </c>
    </row>
    <row r="6792">
      <c r="A6792" s="61">
        <v>1.519227295E9</v>
      </c>
      <c r="B6792" s="61">
        <v>1.0</v>
      </c>
      <c r="C6792" s="61">
        <v>2503.0</v>
      </c>
      <c r="D6792" s="57" t="s">
        <v>377</v>
      </c>
      <c r="E6792" s="62" t="str">
        <f t="shared" si="1"/>
        <v>Out of test</v>
      </c>
      <c r="F6792" s="53" t="str">
        <f t="shared" si="2"/>
        <v>Beijing_1</v>
      </c>
      <c r="G6792" s="53">
        <f t="shared" si="3"/>
        <v>0.4123798273</v>
      </c>
    </row>
    <row r="6793">
      <c r="A6793" s="61">
        <v>1.511523083E9</v>
      </c>
      <c r="B6793" s="61">
        <v>1.0</v>
      </c>
      <c r="C6793" s="61">
        <v>3771.0</v>
      </c>
      <c r="D6793" s="57" t="s">
        <v>377</v>
      </c>
      <c r="E6793" s="62" t="str">
        <f t="shared" si="1"/>
        <v>Out of test</v>
      </c>
      <c r="F6793" s="53" t="str">
        <f t="shared" si="2"/>
        <v>Beijing_1</v>
      </c>
      <c r="G6793" s="53">
        <f t="shared" si="3"/>
        <v>0.8970049496</v>
      </c>
    </row>
    <row r="6794">
      <c r="A6794" s="61">
        <v>1.513701117E9</v>
      </c>
      <c r="B6794" s="61">
        <v>1.0</v>
      </c>
      <c r="C6794" s="61">
        <v>1052.0</v>
      </c>
      <c r="D6794" s="57" t="s">
        <v>377</v>
      </c>
      <c r="E6794" s="62" t="str">
        <f t="shared" si="1"/>
        <v>Out of test</v>
      </c>
      <c r="F6794" s="53" t="str">
        <f t="shared" si="2"/>
        <v>Beijing_1</v>
      </c>
      <c r="G6794" s="53">
        <f t="shared" si="3"/>
        <v>0.4224951057</v>
      </c>
    </row>
    <row r="6795">
      <c r="A6795" s="61">
        <v>1.514488054E9</v>
      </c>
      <c r="B6795" s="61">
        <v>1.0</v>
      </c>
      <c r="C6795" s="61">
        <v>3370.0</v>
      </c>
      <c r="D6795" s="57" t="s">
        <v>377</v>
      </c>
      <c r="E6795" s="62" t="str">
        <f t="shared" si="1"/>
        <v>Out of test</v>
      </c>
      <c r="F6795" s="53" t="str">
        <f t="shared" si="2"/>
        <v>Beijing_1</v>
      </c>
      <c r="G6795" s="53">
        <f t="shared" si="3"/>
        <v>0.6057394569</v>
      </c>
    </row>
    <row r="6796">
      <c r="A6796" s="61">
        <v>1.511378296E9</v>
      </c>
      <c r="B6796" s="61">
        <v>1.0</v>
      </c>
      <c r="C6796" s="61">
        <v>5044.0</v>
      </c>
      <c r="D6796" s="57" t="s">
        <v>377</v>
      </c>
      <c r="E6796" s="62" t="str">
        <f t="shared" si="1"/>
        <v>Out of test</v>
      </c>
      <c r="F6796" s="53" t="str">
        <f t="shared" si="2"/>
        <v>Beijing_1</v>
      </c>
      <c r="G6796" s="53">
        <f t="shared" si="3"/>
        <v>0.3675531633</v>
      </c>
    </row>
    <row r="6797">
      <c r="A6797" s="61">
        <v>1.516238368E9</v>
      </c>
      <c r="B6797" s="61">
        <v>1.0</v>
      </c>
      <c r="C6797" s="61">
        <v>854.0</v>
      </c>
      <c r="D6797" s="57" t="s">
        <v>377</v>
      </c>
      <c r="E6797" s="62" t="str">
        <f t="shared" si="1"/>
        <v>Out of test</v>
      </c>
      <c r="F6797" s="53" t="str">
        <f t="shared" si="2"/>
        <v>Beijing_1</v>
      </c>
      <c r="G6797" s="53">
        <f t="shared" si="3"/>
        <v>0.7755911068</v>
      </c>
    </row>
    <row r="6798">
      <c r="A6798" s="61">
        <v>1.519288443E9</v>
      </c>
      <c r="B6798" s="61">
        <v>1.0</v>
      </c>
      <c r="C6798" s="61">
        <v>5109.0</v>
      </c>
      <c r="D6798" s="57" t="s">
        <v>377</v>
      </c>
      <c r="E6798" s="62" t="str">
        <f t="shared" si="1"/>
        <v>Out of test</v>
      </c>
      <c r="F6798" s="53" t="str">
        <f t="shared" si="2"/>
        <v>Beijing_1</v>
      </c>
      <c r="G6798" s="53">
        <f t="shared" si="3"/>
        <v>0.9462061156</v>
      </c>
    </row>
    <row r="6799">
      <c r="A6799" s="61">
        <v>1.517879394E9</v>
      </c>
      <c r="B6799" s="61">
        <v>1.0</v>
      </c>
      <c r="C6799" s="61">
        <v>1086.0</v>
      </c>
      <c r="D6799" s="57" t="s">
        <v>377</v>
      </c>
      <c r="E6799" s="62" t="str">
        <f t="shared" si="1"/>
        <v>Out of test</v>
      </c>
      <c r="F6799" s="53" t="str">
        <f t="shared" si="2"/>
        <v>Beijing_1</v>
      </c>
      <c r="G6799" s="53">
        <f t="shared" si="3"/>
        <v>0.08002057772</v>
      </c>
    </row>
    <row r="6800">
      <c r="A6800" s="61">
        <v>1.516541604E9</v>
      </c>
      <c r="B6800" s="61">
        <v>1.0</v>
      </c>
      <c r="C6800" s="61">
        <v>271.0</v>
      </c>
      <c r="D6800" s="57" t="s">
        <v>377</v>
      </c>
      <c r="E6800" s="62" t="str">
        <f t="shared" si="1"/>
        <v>Out of test</v>
      </c>
      <c r="F6800" s="53" t="str">
        <f t="shared" si="2"/>
        <v>Beijing_1</v>
      </c>
      <c r="G6800" s="53">
        <f t="shared" si="3"/>
        <v>0.4639999421</v>
      </c>
    </row>
    <row r="6801">
      <c r="A6801" s="61">
        <v>1.517653304E9</v>
      </c>
      <c r="B6801" s="61">
        <v>1.0</v>
      </c>
      <c r="C6801" s="61">
        <v>3592.0</v>
      </c>
      <c r="D6801" s="57" t="s">
        <v>377</v>
      </c>
      <c r="E6801" s="62" t="str">
        <f t="shared" si="1"/>
        <v>Out of test</v>
      </c>
      <c r="F6801" s="53" t="str">
        <f t="shared" si="2"/>
        <v>Beijing_1</v>
      </c>
      <c r="G6801" s="53">
        <f t="shared" si="3"/>
        <v>0.1145453151</v>
      </c>
    </row>
    <row r="6802">
      <c r="A6802" s="61">
        <v>1.516233774E9</v>
      </c>
      <c r="B6802" s="61">
        <v>1.0</v>
      </c>
      <c r="C6802" s="61">
        <v>2930.0</v>
      </c>
      <c r="D6802" s="57" t="s">
        <v>377</v>
      </c>
      <c r="E6802" s="62" t="str">
        <f t="shared" si="1"/>
        <v>Out of test</v>
      </c>
      <c r="F6802" s="53" t="str">
        <f t="shared" si="2"/>
        <v>Beijing_1</v>
      </c>
      <c r="G6802" s="53">
        <f t="shared" si="3"/>
        <v>0.4120226824</v>
      </c>
    </row>
    <row r="6803">
      <c r="A6803" s="61">
        <v>1.513018315E9</v>
      </c>
      <c r="B6803" s="61">
        <v>1.0</v>
      </c>
      <c r="C6803" s="61">
        <v>3412.0</v>
      </c>
      <c r="D6803" s="57" t="s">
        <v>377</v>
      </c>
      <c r="E6803" s="62" t="str">
        <f t="shared" si="1"/>
        <v>Out of test</v>
      </c>
      <c r="F6803" s="53" t="str">
        <f t="shared" si="2"/>
        <v>Beijing_1</v>
      </c>
      <c r="G6803" s="53">
        <f t="shared" si="3"/>
        <v>0.5698661942</v>
      </c>
    </row>
    <row r="6804">
      <c r="A6804" s="61">
        <v>1.512996328E9</v>
      </c>
      <c r="B6804" s="61">
        <v>1.0</v>
      </c>
      <c r="C6804" s="61">
        <v>1257.0</v>
      </c>
      <c r="D6804" s="57" t="s">
        <v>377</v>
      </c>
      <c r="E6804" s="62" t="str">
        <f t="shared" si="1"/>
        <v>Out of test</v>
      </c>
      <c r="F6804" s="53" t="str">
        <f t="shared" si="2"/>
        <v>Beijing_1</v>
      </c>
      <c r="G6804" s="53">
        <f t="shared" si="3"/>
        <v>0.8475727631</v>
      </c>
    </row>
    <row r="6805">
      <c r="A6805" s="61">
        <v>1.514976595E9</v>
      </c>
      <c r="B6805" s="61">
        <v>1.0</v>
      </c>
      <c r="C6805" s="61">
        <v>1747.0</v>
      </c>
      <c r="D6805" s="57" t="s">
        <v>377</v>
      </c>
      <c r="E6805" s="62" t="str">
        <f t="shared" si="1"/>
        <v>Out of test</v>
      </c>
      <c r="F6805" s="53" t="str">
        <f t="shared" si="2"/>
        <v>Beijing_1</v>
      </c>
      <c r="G6805" s="53">
        <f t="shared" si="3"/>
        <v>0.5083903405</v>
      </c>
    </row>
    <row r="6806">
      <c r="A6806" s="61">
        <v>1.511665309E9</v>
      </c>
      <c r="B6806" s="61">
        <v>1.0</v>
      </c>
      <c r="C6806" s="61">
        <v>4365.0</v>
      </c>
      <c r="D6806" s="57" t="s">
        <v>377</v>
      </c>
      <c r="E6806" s="62" t="str">
        <f t="shared" si="1"/>
        <v>Out of test</v>
      </c>
      <c r="F6806" s="53" t="str">
        <f t="shared" si="2"/>
        <v>Beijing_1</v>
      </c>
      <c r="G6806" s="53">
        <f t="shared" si="3"/>
        <v>0.7939533312</v>
      </c>
    </row>
    <row r="6807">
      <c r="A6807" s="61">
        <v>1.517695203E9</v>
      </c>
      <c r="B6807" s="61">
        <v>1.0</v>
      </c>
      <c r="C6807" s="61">
        <v>1754.0</v>
      </c>
      <c r="D6807" s="57" t="s">
        <v>377</v>
      </c>
      <c r="E6807" s="62" t="str">
        <f t="shared" si="1"/>
        <v>Out of test</v>
      </c>
      <c r="F6807" s="53" t="str">
        <f t="shared" si="2"/>
        <v>Beijing_1</v>
      </c>
      <c r="G6807" s="53">
        <f t="shared" si="3"/>
        <v>0.829375108</v>
      </c>
    </row>
    <row r="6808">
      <c r="A6808" s="61">
        <v>1.517210963E9</v>
      </c>
      <c r="B6808" s="61">
        <v>1.0</v>
      </c>
      <c r="C6808" s="61">
        <v>724.0</v>
      </c>
      <c r="D6808" s="57" t="s">
        <v>377</v>
      </c>
      <c r="E6808" s="62" t="str">
        <f t="shared" si="1"/>
        <v>Out of test</v>
      </c>
      <c r="F6808" s="53" t="str">
        <f t="shared" si="2"/>
        <v>Beijing_1</v>
      </c>
      <c r="G6808" s="53">
        <f t="shared" si="3"/>
        <v>0.2849329388</v>
      </c>
    </row>
    <row r="6809">
      <c r="A6809" s="61">
        <v>1.512200127E9</v>
      </c>
      <c r="B6809" s="61">
        <v>1.0</v>
      </c>
      <c r="C6809" s="61">
        <v>3197.0</v>
      </c>
      <c r="D6809" s="57" t="s">
        <v>377</v>
      </c>
      <c r="E6809" s="62" t="str">
        <f t="shared" si="1"/>
        <v>Out of test</v>
      </c>
      <c r="F6809" s="53" t="str">
        <f t="shared" si="2"/>
        <v>Beijing_1</v>
      </c>
      <c r="G6809" s="53">
        <f t="shared" si="3"/>
        <v>0.489383239</v>
      </c>
    </row>
    <row r="6810">
      <c r="A6810" s="61">
        <v>1.519603507E9</v>
      </c>
      <c r="B6810" s="61">
        <v>1.0</v>
      </c>
      <c r="C6810" s="61">
        <v>1201.0</v>
      </c>
      <c r="D6810" s="57" t="s">
        <v>377</v>
      </c>
      <c r="E6810" s="62" t="str">
        <f t="shared" si="1"/>
        <v>Out of test</v>
      </c>
      <c r="F6810" s="53" t="str">
        <f t="shared" si="2"/>
        <v>Beijing_1</v>
      </c>
      <c r="G6810" s="53">
        <f t="shared" si="3"/>
        <v>0.7820026773</v>
      </c>
    </row>
    <row r="6811">
      <c r="A6811" s="61">
        <v>1.517425498E9</v>
      </c>
      <c r="B6811" s="61">
        <v>1.0</v>
      </c>
      <c r="C6811" s="61">
        <v>1411.0</v>
      </c>
      <c r="D6811" s="57" t="s">
        <v>377</v>
      </c>
      <c r="E6811" s="62" t="str">
        <f t="shared" si="1"/>
        <v>Out of test</v>
      </c>
      <c r="F6811" s="53" t="str">
        <f t="shared" si="2"/>
        <v>Beijing_1</v>
      </c>
      <c r="G6811" s="53">
        <f t="shared" si="3"/>
        <v>0.4435005744</v>
      </c>
    </row>
    <row r="6812">
      <c r="A6812" s="61">
        <v>1.514423649E9</v>
      </c>
      <c r="B6812" s="61">
        <v>1.0</v>
      </c>
      <c r="C6812" s="61">
        <v>1659.0</v>
      </c>
      <c r="D6812" s="57" t="s">
        <v>377</v>
      </c>
      <c r="E6812" s="62" t="str">
        <f t="shared" si="1"/>
        <v>Out of test</v>
      </c>
      <c r="F6812" s="53" t="str">
        <f t="shared" si="2"/>
        <v>Beijing_1</v>
      </c>
      <c r="G6812" s="53">
        <f t="shared" si="3"/>
        <v>0.3926208758</v>
      </c>
    </row>
    <row r="6813">
      <c r="A6813" s="61">
        <v>1.511819868E9</v>
      </c>
      <c r="B6813" s="61">
        <v>1.0</v>
      </c>
      <c r="C6813" s="61">
        <v>636.0</v>
      </c>
      <c r="D6813" s="57" t="s">
        <v>377</v>
      </c>
      <c r="E6813" s="62" t="str">
        <f t="shared" si="1"/>
        <v>Out of test</v>
      </c>
      <c r="F6813" s="53" t="str">
        <f t="shared" si="2"/>
        <v>Beijing_1</v>
      </c>
      <c r="G6813" s="53">
        <f t="shared" si="3"/>
        <v>0.9374597017</v>
      </c>
    </row>
    <row r="6814">
      <c r="A6814" s="61">
        <v>1.518444907E9</v>
      </c>
      <c r="B6814" s="61">
        <v>1.0</v>
      </c>
      <c r="C6814" s="61">
        <v>3737.0</v>
      </c>
      <c r="D6814" s="57" t="s">
        <v>377</v>
      </c>
      <c r="E6814" s="62" t="str">
        <f t="shared" si="1"/>
        <v>Out of test</v>
      </c>
      <c r="F6814" s="53" t="str">
        <f t="shared" si="2"/>
        <v>Beijing_1</v>
      </c>
      <c r="G6814" s="53">
        <f t="shared" si="3"/>
        <v>0.7216171493</v>
      </c>
    </row>
    <row r="6815">
      <c r="A6815" s="61">
        <v>1.513426326E9</v>
      </c>
      <c r="B6815" s="61">
        <v>1.0</v>
      </c>
      <c r="C6815" s="61">
        <v>2508.0</v>
      </c>
      <c r="D6815" s="57" t="s">
        <v>377</v>
      </c>
      <c r="E6815" s="62" t="str">
        <f t="shared" si="1"/>
        <v>Out of test</v>
      </c>
      <c r="F6815" s="53" t="str">
        <f t="shared" si="2"/>
        <v>Beijing_1</v>
      </c>
      <c r="G6815" s="53">
        <f t="shared" si="3"/>
        <v>0.3881930022</v>
      </c>
    </row>
    <row r="6816">
      <c r="A6816" s="61">
        <v>1.512999603E9</v>
      </c>
      <c r="B6816" s="61">
        <v>1.0</v>
      </c>
      <c r="C6816" s="61">
        <v>1139.0</v>
      </c>
      <c r="D6816" s="57" t="s">
        <v>377</v>
      </c>
      <c r="E6816" s="62" t="str">
        <f t="shared" si="1"/>
        <v>Out of test</v>
      </c>
      <c r="F6816" s="53" t="str">
        <f t="shared" si="2"/>
        <v>Beijing_1</v>
      </c>
      <c r="G6816" s="53">
        <f t="shared" si="3"/>
        <v>0.8553966041</v>
      </c>
    </row>
    <row r="6817">
      <c r="A6817" s="61">
        <v>1.516621939E9</v>
      </c>
      <c r="B6817" s="61">
        <v>1.0</v>
      </c>
      <c r="C6817" s="61">
        <v>1477.0</v>
      </c>
      <c r="D6817" s="57" t="s">
        <v>377</v>
      </c>
      <c r="E6817" s="62" t="str">
        <f t="shared" si="1"/>
        <v>Out of test</v>
      </c>
      <c r="F6817" s="53" t="str">
        <f t="shared" si="2"/>
        <v>Beijing_1</v>
      </c>
      <c r="G6817" s="53">
        <f t="shared" si="3"/>
        <v>0.8952888763</v>
      </c>
    </row>
    <row r="6818">
      <c r="A6818" s="61">
        <v>1.515507448E9</v>
      </c>
      <c r="B6818" s="61">
        <v>1.0</v>
      </c>
      <c r="C6818" s="61">
        <v>1943.0</v>
      </c>
      <c r="D6818" s="57" t="s">
        <v>377</v>
      </c>
      <c r="E6818" s="62" t="str">
        <f t="shared" si="1"/>
        <v>Out of test</v>
      </c>
      <c r="F6818" s="53" t="str">
        <f t="shared" si="2"/>
        <v>Beijing_1</v>
      </c>
      <c r="G6818" s="53">
        <f t="shared" si="3"/>
        <v>0.1722377989</v>
      </c>
    </row>
    <row r="6819">
      <c r="A6819" s="61">
        <v>1.516977894E9</v>
      </c>
      <c r="B6819" s="61">
        <v>1.0</v>
      </c>
      <c r="C6819" s="61">
        <v>235.0</v>
      </c>
      <c r="D6819" s="57" t="s">
        <v>377</v>
      </c>
      <c r="E6819" s="62" t="str">
        <f t="shared" si="1"/>
        <v>Out of test</v>
      </c>
      <c r="F6819" s="53" t="str">
        <f t="shared" si="2"/>
        <v>Beijing_1</v>
      </c>
      <c r="G6819" s="53">
        <f t="shared" si="3"/>
        <v>0.5113546864</v>
      </c>
    </row>
    <row r="6820">
      <c r="A6820" s="61">
        <v>1.518575418E9</v>
      </c>
      <c r="B6820" s="61">
        <v>1.0</v>
      </c>
      <c r="C6820" s="61">
        <v>709.0</v>
      </c>
      <c r="D6820" s="57" t="s">
        <v>377</v>
      </c>
      <c r="E6820" s="62" t="str">
        <f t="shared" si="1"/>
        <v>Out of test</v>
      </c>
      <c r="F6820" s="53" t="str">
        <f t="shared" si="2"/>
        <v>Beijing_1</v>
      </c>
      <c r="G6820" s="53">
        <f t="shared" si="3"/>
        <v>0.6076359678</v>
      </c>
    </row>
    <row r="6821">
      <c r="A6821" s="61">
        <v>1.514960275E9</v>
      </c>
      <c r="B6821" s="61">
        <v>1.0</v>
      </c>
      <c r="C6821" s="61">
        <v>1071.0</v>
      </c>
      <c r="D6821" s="57" t="s">
        <v>377</v>
      </c>
      <c r="E6821" s="62" t="str">
        <f t="shared" si="1"/>
        <v>Out of test</v>
      </c>
      <c r="F6821" s="53" t="str">
        <f t="shared" si="2"/>
        <v>Beijing_1</v>
      </c>
      <c r="G6821" s="53">
        <f t="shared" si="3"/>
        <v>0.9265305988</v>
      </c>
    </row>
    <row r="6822">
      <c r="A6822" s="61">
        <v>1.515226418E9</v>
      </c>
      <c r="B6822" s="61">
        <v>1.0</v>
      </c>
      <c r="C6822" s="61">
        <v>488.0</v>
      </c>
      <c r="D6822" s="57" t="s">
        <v>377</v>
      </c>
      <c r="E6822" s="62" t="str">
        <f t="shared" si="1"/>
        <v>Out of test</v>
      </c>
      <c r="F6822" s="53" t="str">
        <f t="shared" si="2"/>
        <v>Beijing_1</v>
      </c>
      <c r="G6822" s="53">
        <f t="shared" si="3"/>
        <v>0.1002498441</v>
      </c>
    </row>
    <row r="6823">
      <c r="A6823" s="61">
        <v>1.518682217E9</v>
      </c>
      <c r="B6823" s="61">
        <v>1.0</v>
      </c>
      <c r="C6823" s="61">
        <v>211.0</v>
      </c>
      <c r="D6823" s="57" t="s">
        <v>377</v>
      </c>
      <c r="E6823" s="62" t="str">
        <f t="shared" si="1"/>
        <v>Out of test</v>
      </c>
      <c r="F6823" s="53" t="str">
        <f t="shared" si="2"/>
        <v>Beijing_1</v>
      </c>
      <c r="G6823" s="53">
        <f t="shared" si="3"/>
        <v>0.6806081156</v>
      </c>
    </row>
    <row r="6824">
      <c r="A6824" s="61">
        <v>1.514606934E9</v>
      </c>
      <c r="B6824" s="61">
        <v>1.0</v>
      </c>
      <c r="C6824" s="61">
        <v>1328.0</v>
      </c>
      <c r="D6824" s="57" t="s">
        <v>377</v>
      </c>
      <c r="E6824" s="62" t="str">
        <f t="shared" si="1"/>
        <v>Out of test</v>
      </c>
      <c r="F6824" s="53" t="str">
        <f t="shared" si="2"/>
        <v>Beijing_1</v>
      </c>
      <c r="G6824" s="53">
        <f t="shared" si="3"/>
        <v>0.07363806342</v>
      </c>
    </row>
    <row r="6825">
      <c r="A6825" s="61">
        <v>1.516623999E9</v>
      </c>
      <c r="B6825" s="61">
        <v>1.0</v>
      </c>
      <c r="C6825" s="61">
        <v>855.0</v>
      </c>
      <c r="D6825" s="57" t="s">
        <v>377</v>
      </c>
      <c r="E6825" s="62" t="str">
        <f t="shared" si="1"/>
        <v>Out of test</v>
      </c>
      <c r="F6825" s="53" t="str">
        <f t="shared" si="2"/>
        <v>Beijing_1</v>
      </c>
      <c r="G6825" s="53">
        <f t="shared" si="3"/>
        <v>0.4727698302</v>
      </c>
    </row>
    <row r="6826">
      <c r="A6826" s="61">
        <v>1.513111357E9</v>
      </c>
      <c r="B6826" s="61">
        <v>1.0</v>
      </c>
      <c r="C6826" s="61">
        <v>1778.0</v>
      </c>
      <c r="D6826" s="57" t="s">
        <v>377</v>
      </c>
      <c r="E6826" s="62" t="str">
        <f t="shared" si="1"/>
        <v>Out of test</v>
      </c>
      <c r="F6826" s="53" t="str">
        <f t="shared" si="2"/>
        <v>Beijing_1</v>
      </c>
      <c r="G6826" s="53">
        <f t="shared" si="3"/>
        <v>0.5468131704</v>
      </c>
    </row>
    <row r="6827">
      <c r="A6827" s="61">
        <v>1.516111467E9</v>
      </c>
      <c r="B6827" s="61">
        <v>1.0</v>
      </c>
      <c r="C6827" s="61">
        <v>2183.0</v>
      </c>
      <c r="D6827" s="57" t="s">
        <v>377</v>
      </c>
      <c r="E6827" s="62" t="str">
        <f t="shared" si="1"/>
        <v>Out of test</v>
      </c>
      <c r="F6827" s="53" t="str">
        <f t="shared" si="2"/>
        <v>Beijing_1</v>
      </c>
      <c r="G6827" s="53">
        <f t="shared" si="3"/>
        <v>0.4893882383</v>
      </c>
    </row>
    <row r="6828">
      <c r="A6828" s="61">
        <v>1.515787404E9</v>
      </c>
      <c r="B6828" s="61">
        <v>1.0</v>
      </c>
      <c r="C6828" s="61">
        <v>1013.0</v>
      </c>
      <c r="D6828" s="57" t="s">
        <v>377</v>
      </c>
      <c r="E6828" s="62" t="str">
        <f t="shared" si="1"/>
        <v>Out of test</v>
      </c>
      <c r="F6828" s="53" t="str">
        <f t="shared" si="2"/>
        <v>Beijing_1</v>
      </c>
      <c r="G6828" s="53">
        <f t="shared" si="3"/>
        <v>0.3410200362</v>
      </c>
    </row>
    <row r="6829">
      <c r="A6829" s="61">
        <v>1.516473189E9</v>
      </c>
      <c r="B6829" s="61">
        <v>1.0</v>
      </c>
      <c r="C6829" s="61">
        <v>1530.0</v>
      </c>
      <c r="D6829" s="57" t="s">
        <v>377</v>
      </c>
      <c r="E6829" s="62" t="str">
        <f t="shared" si="1"/>
        <v>Out of test</v>
      </c>
      <c r="F6829" s="53" t="str">
        <f t="shared" si="2"/>
        <v>Beijing_1</v>
      </c>
      <c r="G6829" s="53">
        <f t="shared" si="3"/>
        <v>0.8882360666</v>
      </c>
    </row>
    <row r="6830">
      <c r="A6830" s="61">
        <v>1.516147968E9</v>
      </c>
      <c r="B6830" s="61">
        <v>1.0</v>
      </c>
      <c r="C6830" s="61">
        <v>1631.0</v>
      </c>
      <c r="D6830" s="57" t="s">
        <v>377</v>
      </c>
      <c r="E6830" s="62" t="str">
        <f t="shared" si="1"/>
        <v>Out of test</v>
      </c>
      <c r="F6830" s="53" t="str">
        <f t="shared" si="2"/>
        <v>Beijing_1</v>
      </c>
      <c r="G6830" s="53">
        <f t="shared" si="3"/>
        <v>0.5925041176</v>
      </c>
    </row>
    <row r="6831">
      <c r="A6831" s="61">
        <v>1.514980543E9</v>
      </c>
      <c r="B6831" s="61">
        <v>1.0</v>
      </c>
      <c r="C6831" s="61">
        <v>170.0</v>
      </c>
      <c r="D6831" s="57" t="s">
        <v>377</v>
      </c>
      <c r="E6831" s="62" t="str">
        <f t="shared" si="1"/>
        <v>Out of test</v>
      </c>
      <c r="F6831" s="53" t="str">
        <f t="shared" si="2"/>
        <v>Beijing_1</v>
      </c>
      <c r="G6831" s="53">
        <f t="shared" si="3"/>
        <v>0.9646264374</v>
      </c>
    </row>
    <row r="6832">
      <c r="A6832" s="61">
        <v>1.511544383E9</v>
      </c>
      <c r="B6832" s="61">
        <v>1.0</v>
      </c>
      <c r="C6832" s="61">
        <v>4603.0</v>
      </c>
      <c r="D6832" s="57" t="s">
        <v>377</v>
      </c>
      <c r="E6832" s="62" t="str">
        <f t="shared" si="1"/>
        <v>Out of test</v>
      </c>
      <c r="F6832" s="53" t="str">
        <f t="shared" si="2"/>
        <v>Beijing_1</v>
      </c>
      <c r="G6832" s="53">
        <f t="shared" si="3"/>
        <v>0.5759457316</v>
      </c>
    </row>
    <row r="6833">
      <c r="A6833" s="61">
        <v>1.516029293E9</v>
      </c>
      <c r="B6833" s="61">
        <v>1.0</v>
      </c>
      <c r="C6833" s="61">
        <v>2669.0</v>
      </c>
      <c r="D6833" s="57" t="s">
        <v>377</v>
      </c>
      <c r="E6833" s="62" t="str">
        <f t="shared" si="1"/>
        <v>Out of test</v>
      </c>
      <c r="F6833" s="53" t="str">
        <f t="shared" si="2"/>
        <v>Beijing_1</v>
      </c>
      <c r="G6833" s="53">
        <f t="shared" si="3"/>
        <v>0.9612980756</v>
      </c>
    </row>
    <row r="6834">
      <c r="A6834" s="61">
        <v>1.518420194E9</v>
      </c>
      <c r="B6834" s="61">
        <v>1.0</v>
      </c>
      <c r="C6834" s="61">
        <v>1751.0</v>
      </c>
      <c r="D6834" s="57" t="s">
        <v>377</v>
      </c>
      <c r="E6834" s="62" t="str">
        <f t="shared" si="1"/>
        <v>Out of test</v>
      </c>
      <c r="F6834" s="53" t="str">
        <f t="shared" si="2"/>
        <v>Beijing_1</v>
      </c>
      <c r="G6834" s="53">
        <f t="shared" si="3"/>
        <v>0.5783935524</v>
      </c>
    </row>
    <row r="6835">
      <c r="A6835" s="61">
        <v>1.516533394E9</v>
      </c>
      <c r="B6835" s="61">
        <v>1.0</v>
      </c>
      <c r="C6835" s="61">
        <v>399.0</v>
      </c>
      <c r="D6835" s="57" t="s">
        <v>377</v>
      </c>
      <c r="E6835" s="62" t="str">
        <f t="shared" si="1"/>
        <v>Out of test</v>
      </c>
      <c r="F6835" s="53" t="str">
        <f t="shared" si="2"/>
        <v>Beijing_1</v>
      </c>
      <c r="G6835" s="53">
        <f t="shared" si="3"/>
        <v>0.6773018432</v>
      </c>
    </row>
    <row r="6836">
      <c r="A6836" s="61">
        <v>1.519597837E9</v>
      </c>
      <c r="B6836" s="61">
        <v>1.0</v>
      </c>
      <c r="C6836" s="61">
        <v>1319.0</v>
      </c>
      <c r="D6836" s="57" t="s">
        <v>377</v>
      </c>
      <c r="E6836" s="62" t="str">
        <f t="shared" si="1"/>
        <v>Out of test</v>
      </c>
      <c r="F6836" s="53" t="str">
        <f t="shared" si="2"/>
        <v>Beijing_1</v>
      </c>
      <c r="G6836" s="53">
        <f t="shared" si="3"/>
        <v>0.0797543607</v>
      </c>
    </row>
    <row r="6837">
      <c r="A6837" s="61">
        <v>1.511635229E9</v>
      </c>
      <c r="B6837" s="61">
        <v>1.0</v>
      </c>
      <c r="C6837" s="61">
        <v>1563.0</v>
      </c>
      <c r="D6837" s="57" t="s">
        <v>377</v>
      </c>
      <c r="E6837" s="62" t="str">
        <f t="shared" si="1"/>
        <v>Out of test</v>
      </c>
      <c r="F6837" s="53" t="str">
        <f t="shared" si="2"/>
        <v>Beijing_1</v>
      </c>
      <c r="G6837" s="53">
        <f t="shared" si="3"/>
        <v>0.7678573383</v>
      </c>
    </row>
    <row r="6838">
      <c r="A6838" s="61">
        <v>1.519762947E9</v>
      </c>
      <c r="B6838" s="61">
        <v>1.0</v>
      </c>
      <c r="C6838" s="61">
        <v>2933.0</v>
      </c>
      <c r="D6838" s="57" t="s">
        <v>377</v>
      </c>
      <c r="E6838" s="62" t="str">
        <f t="shared" si="1"/>
        <v>Out of test</v>
      </c>
      <c r="F6838" s="53" t="str">
        <f t="shared" si="2"/>
        <v>Beijing_1</v>
      </c>
      <c r="G6838" s="53">
        <f t="shared" si="3"/>
        <v>0.8371318517</v>
      </c>
    </row>
    <row r="6839">
      <c r="A6839" s="61">
        <v>1.515635847E9</v>
      </c>
      <c r="B6839" s="61">
        <v>1.0</v>
      </c>
      <c r="C6839" s="61">
        <v>1920.0</v>
      </c>
      <c r="D6839" s="57" t="s">
        <v>377</v>
      </c>
      <c r="E6839" s="62" t="str">
        <f t="shared" si="1"/>
        <v>Out of test</v>
      </c>
      <c r="F6839" s="53" t="str">
        <f t="shared" si="2"/>
        <v>Beijing_1</v>
      </c>
      <c r="G6839" s="53">
        <f t="shared" si="3"/>
        <v>0.02139330025</v>
      </c>
    </row>
    <row r="6840">
      <c r="A6840" s="61">
        <v>1.516454946E9</v>
      </c>
      <c r="B6840" s="61">
        <v>1.0</v>
      </c>
      <c r="C6840" s="61">
        <v>3244.0</v>
      </c>
      <c r="D6840" s="57" t="s">
        <v>377</v>
      </c>
      <c r="E6840" s="62" t="str">
        <f t="shared" si="1"/>
        <v>Out of test</v>
      </c>
      <c r="F6840" s="53" t="str">
        <f t="shared" si="2"/>
        <v>Beijing_1</v>
      </c>
      <c r="G6840" s="53">
        <f t="shared" si="3"/>
        <v>0.1336268424</v>
      </c>
    </row>
    <row r="6841">
      <c r="A6841" s="61">
        <v>1.516601729E9</v>
      </c>
      <c r="B6841" s="61">
        <v>1.0</v>
      </c>
      <c r="C6841" s="61">
        <v>3431.0</v>
      </c>
      <c r="D6841" s="57" t="s">
        <v>377</v>
      </c>
      <c r="E6841" s="62" t="str">
        <f t="shared" si="1"/>
        <v>Out of test</v>
      </c>
      <c r="F6841" s="53" t="str">
        <f t="shared" si="2"/>
        <v>Beijing_1</v>
      </c>
      <c r="G6841" s="53">
        <f t="shared" si="3"/>
        <v>0.6441463931</v>
      </c>
    </row>
    <row r="6842">
      <c r="A6842" s="61">
        <v>1.515586357E9</v>
      </c>
      <c r="B6842" s="61">
        <v>1.0</v>
      </c>
      <c r="C6842" s="61">
        <v>2402.0</v>
      </c>
      <c r="D6842" s="57" t="s">
        <v>377</v>
      </c>
      <c r="E6842" s="62" t="str">
        <f t="shared" si="1"/>
        <v>Out of test</v>
      </c>
      <c r="F6842" s="53" t="str">
        <f t="shared" si="2"/>
        <v>Beijing_1</v>
      </c>
      <c r="G6842" s="53">
        <f t="shared" si="3"/>
        <v>0.6378065713</v>
      </c>
    </row>
    <row r="6843">
      <c r="A6843" s="61">
        <v>1.513677888E9</v>
      </c>
      <c r="B6843" s="61">
        <v>1.0</v>
      </c>
      <c r="C6843" s="61">
        <v>2179.0</v>
      </c>
      <c r="D6843" s="57" t="s">
        <v>377</v>
      </c>
      <c r="E6843" s="62" t="str">
        <f t="shared" si="1"/>
        <v>Out of test</v>
      </c>
      <c r="F6843" s="53" t="str">
        <f t="shared" si="2"/>
        <v>Beijing_1</v>
      </c>
      <c r="G6843" s="53">
        <f t="shared" si="3"/>
        <v>0.197273404</v>
      </c>
    </row>
    <row r="6844">
      <c r="A6844" s="61">
        <v>1.511423166E9</v>
      </c>
      <c r="B6844" s="61">
        <v>1.0</v>
      </c>
      <c r="C6844" s="61">
        <v>444.0</v>
      </c>
      <c r="D6844" s="57" t="s">
        <v>377</v>
      </c>
      <c r="E6844" s="62" t="str">
        <f t="shared" si="1"/>
        <v>Out of test</v>
      </c>
      <c r="F6844" s="53" t="str">
        <f t="shared" si="2"/>
        <v>Beijing_1</v>
      </c>
      <c r="G6844" s="53">
        <f t="shared" si="3"/>
        <v>0.1812463746</v>
      </c>
    </row>
    <row r="6845">
      <c r="A6845" s="61">
        <v>1.517173107E9</v>
      </c>
      <c r="B6845" s="61">
        <v>1.0</v>
      </c>
      <c r="C6845" s="61">
        <v>1359.0</v>
      </c>
      <c r="D6845" s="57" t="s">
        <v>377</v>
      </c>
      <c r="E6845" s="62" t="str">
        <f t="shared" si="1"/>
        <v>Out of test</v>
      </c>
      <c r="F6845" s="53" t="str">
        <f t="shared" si="2"/>
        <v>Beijing_1</v>
      </c>
      <c r="G6845" s="53">
        <f t="shared" si="3"/>
        <v>0.9150707324</v>
      </c>
    </row>
    <row r="6846">
      <c r="A6846" s="61">
        <v>1.517280399E9</v>
      </c>
      <c r="B6846" s="61">
        <v>1.0</v>
      </c>
      <c r="C6846" s="61">
        <v>2373.0</v>
      </c>
      <c r="D6846" s="57" t="s">
        <v>377</v>
      </c>
      <c r="E6846" s="62" t="str">
        <f t="shared" si="1"/>
        <v>Out of test</v>
      </c>
      <c r="F6846" s="53" t="str">
        <f t="shared" si="2"/>
        <v>Beijing_1</v>
      </c>
      <c r="G6846" s="53">
        <f t="shared" si="3"/>
        <v>0.6547842344</v>
      </c>
    </row>
    <row r="6847">
      <c r="A6847" s="61">
        <v>1.517360499E9</v>
      </c>
      <c r="B6847" s="61">
        <v>1.0</v>
      </c>
      <c r="C6847" s="61">
        <v>944.0</v>
      </c>
      <c r="D6847" s="57" t="s">
        <v>377</v>
      </c>
      <c r="E6847" s="62" t="str">
        <f t="shared" si="1"/>
        <v>Out of test</v>
      </c>
      <c r="F6847" s="53" t="str">
        <f t="shared" si="2"/>
        <v>Beijing_1</v>
      </c>
      <c r="G6847" s="53">
        <f t="shared" si="3"/>
        <v>0.612343774</v>
      </c>
    </row>
    <row r="6848">
      <c r="A6848" s="61">
        <v>1.518309525E9</v>
      </c>
      <c r="B6848" s="61">
        <v>1.0</v>
      </c>
      <c r="C6848" s="61">
        <v>3319.0</v>
      </c>
      <c r="D6848" s="57" t="s">
        <v>377</v>
      </c>
      <c r="E6848" s="62" t="str">
        <f t="shared" si="1"/>
        <v>Out of test</v>
      </c>
      <c r="F6848" s="53" t="str">
        <f t="shared" si="2"/>
        <v>Beijing_1</v>
      </c>
      <c r="G6848" s="53">
        <f t="shared" si="3"/>
        <v>0.9589814232</v>
      </c>
    </row>
    <row r="6849">
      <c r="A6849" s="61">
        <v>1.514927666E9</v>
      </c>
      <c r="B6849" s="61">
        <v>1.0</v>
      </c>
      <c r="C6849" s="61">
        <v>4159.0</v>
      </c>
      <c r="D6849" s="57" t="s">
        <v>377</v>
      </c>
      <c r="E6849" s="62" t="str">
        <f t="shared" si="1"/>
        <v>Out of test</v>
      </c>
      <c r="F6849" s="53" t="str">
        <f t="shared" si="2"/>
        <v>Beijing_1</v>
      </c>
      <c r="G6849" s="53">
        <f t="shared" si="3"/>
        <v>0.7691162632</v>
      </c>
    </row>
    <row r="6850">
      <c r="A6850" s="61">
        <v>1.518225224E9</v>
      </c>
      <c r="B6850" s="61">
        <v>1.0</v>
      </c>
      <c r="C6850" s="61">
        <v>2404.0</v>
      </c>
      <c r="D6850" s="57" t="s">
        <v>377</v>
      </c>
      <c r="E6850" s="62" t="str">
        <f t="shared" si="1"/>
        <v>Out of test</v>
      </c>
      <c r="F6850" s="53" t="str">
        <f t="shared" si="2"/>
        <v>Beijing_1</v>
      </c>
      <c r="G6850" s="53">
        <f t="shared" si="3"/>
        <v>0.03344244571</v>
      </c>
    </row>
    <row r="6851">
      <c r="A6851" s="61">
        <v>1.511355409E9</v>
      </c>
      <c r="B6851" s="61">
        <v>1.0</v>
      </c>
      <c r="C6851" s="61">
        <v>3520.0</v>
      </c>
      <c r="D6851" s="57" t="s">
        <v>377</v>
      </c>
      <c r="E6851" s="62" t="str">
        <f t="shared" si="1"/>
        <v>Out of test</v>
      </c>
      <c r="F6851" s="53" t="str">
        <f t="shared" si="2"/>
        <v>Beijing_1</v>
      </c>
      <c r="G6851" s="53">
        <f t="shared" si="3"/>
        <v>0.9947180363</v>
      </c>
    </row>
    <row r="6852">
      <c r="A6852" s="61">
        <v>1.516480825E9</v>
      </c>
      <c r="B6852" s="61">
        <v>1.0</v>
      </c>
      <c r="C6852" s="61">
        <v>876.0</v>
      </c>
      <c r="D6852" s="57" t="s">
        <v>377</v>
      </c>
      <c r="E6852" s="62" t="str">
        <f t="shared" si="1"/>
        <v>Out of test</v>
      </c>
      <c r="F6852" s="53" t="str">
        <f t="shared" si="2"/>
        <v>Beijing_1</v>
      </c>
      <c r="G6852" s="53">
        <f t="shared" si="3"/>
        <v>0.8989386279</v>
      </c>
    </row>
    <row r="6853">
      <c r="A6853" s="61">
        <v>1.512438188E9</v>
      </c>
      <c r="B6853" s="61">
        <v>1.0</v>
      </c>
      <c r="C6853" s="61">
        <v>2424.0</v>
      </c>
      <c r="D6853" s="57" t="s">
        <v>377</v>
      </c>
      <c r="E6853" s="62" t="str">
        <f t="shared" si="1"/>
        <v>Out of test</v>
      </c>
      <c r="F6853" s="53" t="str">
        <f t="shared" si="2"/>
        <v>Beijing_1</v>
      </c>
      <c r="G6853" s="53">
        <f t="shared" si="3"/>
        <v>0.3319766121</v>
      </c>
    </row>
    <row r="6854">
      <c r="A6854" s="61">
        <v>1.511932233E9</v>
      </c>
      <c r="B6854" s="61">
        <v>1.0</v>
      </c>
      <c r="C6854" s="61">
        <v>1570.0</v>
      </c>
      <c r="D6854" s="57" t="s">
        <v>377</v>
      </c>
      <c r="E6854" s="62" t="str">
        <f t="shared" si="1"/>
        <v>Out of test</v>
      </c>
      <c r="F6854" s="53" t="str">
        <f t="shared" si="2"/>
        <v>Beijing_1</v>
      </c>
      <c r="G6854" s="53">
        <f t="shared" si="3"/>
        <v>0.04464427814</v>
      </c>
    </row>
    <row r="6855">
      <c r="A6855" s="61">
        <v>1.511432354E9</v>
      </c>
      <c r="B6855" s="61">
        <v>1.0</v>
      </c>
      <c r="C6855" s="61">
        <v>1121.0</v>
      </c>
      <c r="D6855" s="57" t="s">
        <v>377</v>
      </c>
      <c r="E6855" s="62" t="str">
        <f t="shared" si="1"/>
        <v>Out of test</v>
      </c>
      <c r="F6855" s="53" t="str">
        <f t="shared" si="2"/>
        <v>Beijing_1</v>
      </c>
      <c r="G6855" s="53">
        <f t="shared" si="3"/>
        <v>0.5050177435</v>
      </c>
    </row>
    <row r="6856">
      <c r="A6856" s="61">
        <v>1.519332383E9</v>
      </c>
      <c r="B6856" s="61">
        <v>1.0</v>
      </c>
      <c r="C6856" s="61">
        <v>1696.0</v>
      </c>
      <c r="D6856" s="57" t="s">
        <v>377</v>
      </c>
      <c r="E6856" s="62" t="str">
        <f t="shared" si="1"/>
        <v>Out of test</v>
      </c>
      <c r="F6856" s="53" t="str">
        <f t="shared" si="2"/>
        <v>Beijing_1</v>
      </c>
      <c r="G6856" s="53">
        <f t="shared" si="3"/>
        <v>0.5023041198</v>
      </c>
    </row>
    <row r="6857">
      <c r="A6857" s="61">
        <v>1.516717596E9</v>
      </c>
      <c r="B6857" s="61">
        <v>1.0</v>
      </c>
      <c r="C6857" s="61">
        <v>3960.0</v>
      </c>
      <c r="D6857" s="57" t="s">
        <v>377</v>
      </c>
      <c r="E6857" s="62" t="str">
        <f t="shared" si="1"/>
        <v>Out of test</v>
      </c>
      <c r="F6857" s="53" t="str">
        <f t="shared" si="2"/>
        <v>Beijing_1</v>
      </c>
      <c r="G6857" s="53">
        <f t="shared" si="3"/>
        <v>0.5584378962</v>
      </c>
    </row>
    <row r="6858">
      <c r="A6858" s="61">
        <v>1.513616249E9</v>
      </c>
      <c r="B6858" s="61">
        <v>1.0</v>
      </c>
      <c r="C6858" s="61">
        <v>1248.0</v>
      </c>
      <c r="D6858" s="57" t="s">
        <v>377</v>
      </c>
      <c r="E6858" s="62" t="str">
        <f t="shared" si="1"/>
        <v>Out of test</v>
      </c>
      <c r="F6858" s="53" t="str">
        <f t="shared" si="2"/>
        <v>Beijing_1</v>
      </c>
      <c r="G6858" s="53">
        <f t="shared" si="3"/>
        <v>0.3950020958</v>
      </c>
    </row>
    <row r="6859">
      <c r="A6859" s="61">
        <v>1.519548004E9</v>
      </c>
      <c r="B6859" s="61">
        <v>1.0</v>
      </c>
      <c r="C6859" s="61">
        <v>4335.0</v>
      </c>
      <c r="D6859" s="57" t="s">
        <v>377</v>
      </c>
      <c r="E6859" s="62" t="str">
        <f t="shared" si="1"/>
        <v>Out of test</v>
      </c>
      <c r="F6859" s="53" t="str">
        <f t="shared" si="2"/>
        <v>Beijing_1</v>
      </c>
      <c r="G6859" s="53">
        <f t="shared" si="3"/>
        <v>0.5268533455</v>
      </c>
    </row>
    <row r="6860">
      <c r="A6860" s="61">
        <v>1.519087547E9</v>
      </c>
      <c r="B6860" s="61">
        <v>1.0</v>
      </c>
      <c r="C6860" s="61">
        <v>1914.0</v>
      </c>
      <c r="D6860" s="57" t="s">
        <v>377</v>
      </c>
      <c r="E6860" s="62" t="str">
        <f t="shared" si="1"/>
        <v>Out of test</v>
      </c>
      <c r="F6860" s="53" t="str">
        <f t="shared" si="2"/>
        <v>Beijing_1</v>
      </c>
      <c r="G6860" s="53">
        <f t="shared" si="3"/>
        <v>0.4087113678</v>
      </c>
    </row>
    <row r="6861">
      <c r="A6861" s="61">
        <v>1.514175049E9</v>
      </c>
      <c r="B6861" s="61">
        <v>1.0</v>
      </c>
      <c r="C6861" s="61">
        <v>2049.0</v>
      </c>
      <c r="D6861" s="57" t="s">
        <v>377</v>
      </c>
      <c r="E6861" s="62" t="str">
        <f t="shared" si="1"/>
        <v>Out of test</v>
      </c>
      <c r="F6861" s="53" t="str">
        <f t="shared" si="2"/>
        <v>Beijing_1</v>
      </c>
      <c r="G6861" s="53">
        <f t="shared" si="3"/>
        <v>0.03569094518</v>
      </c>
    </row>
    <row r="6862">
      <c r="A6862" s="61">
        <v>1.518277939E9</v>
      </c>
      <c r="B6862" s="61">
        <v>1.0</v>
      </c>
      <c r="C6862" s="61">
        <v>1773.0</v>
      </c>
      <c r="D6862" s="57" t="s">
        <v>377</v>
      </c>
      <c r="E6862" s="62" t="str">
        <f t="shared" si="1"/>
        <v>Out of test</v>
      </c>
      <c r="F6862" s="53" t="str">
        <f t="shared" si="2"/>
        <v>Beijing_1</v>
      </c>
      <c r="G6862" s="53">
        <f t="shared" si="3"/>
        <v>0.4914231375</v>
      </c>
    </row>
    <row r="6863">
      <c r="A6863" s="61">
        <v>1.515982899E9</v>
      </c>
      <c r="B6863" s="61">
        <v>1.0</v>
      </c>
      <c r="C6863" s="61">
        <v>1693.0</v>
      </c>
      <c r="D6863" s="57" t="s">
        <v>377</v>
      </c>
      <c r="E6863" s="62" t="str">
        <f t="shared" si="1"/>
        <v>Out of test</v>
      </c>
      <c r="F6863" s="53" t="str">
        <f t="shared" si="2"/>
        <v>Beijing_1</v>
      </c>
      <c r="G6863" s="53">
        <f t="shared" si="3"/>
        <v>0.6183206681</v>
      </c>
    </row>
    <row r="6864">
      <c r="A6864" s="61">
        <v>1.517174257E9</v>
      </c>
      <c r="B6864" s="61">
        <v>1.0</v>
      </c>
      <c r="C6864" s="61">
        <v>1580.0</v>
      </c>
      <c r="D6864" s="57" t="s">
        <v>377</v>
      </c>
      <c r="E6864" s="62" t="str">
        <f t="shared" si="1"/>
        <v>Out of test</v>
      </c>
      <c r="F6864" s="53" t="str">
        <f t="shared" si="2"/>
        <v>Beijing_1</v>
      </c>
      <c r="G6864" s="53">
        <f t="shared" si="3"/>
        <v>0.5719450882</v>
      </c>
    </row>
    <row r="6865">
      <c r="A6865" s="61">
        <v>1.518400538E9</v>
      </c>
      <c r="B6865" s="61">
        <v>1.0</v>
      </c>
      <c r="C6865" s="61">
        <v>1432.0</v>
      </c>
      <c r="D6865" s="57" t="s">
        <v>377</v>
      </c>
      <c r="E6865" s="62" t="str">
        <f t="shared" si="1"/>
        <v>Out of test</v>
      </c>
      <c r="F6865" s="53" t="str">
        <f t="shared" si="2"/>
        <v>Beijing_1</v>
      </c>
      <c r="G6865" s="53">
        <f t="shared" si="3"/>
        <v>0.1711239093</v>
      </c>
    </row>
    <row r="6866">
      <c r="A6866" s="61">
        <v>1.518319758E9</v>
      </c>
      <c r="B6866" s="61">
        <v>1.0</v>
      </c>
      <c r="C6866" s="61">
        <v>2269.0</v>
      </c>
      <c r="D6866" s="57" t="s">
        <v>377</v>
      </c>
      <c r="E6866" s="62" t="str">
        <f t="shared" si="1"/>
        <v>Out of test</v>
      </c>
      <c r="F6866" s="53" t="str">
        <f t="shared" si="2"/>
        <v>Beijing_1</v>
      </c>
      <c r="G6866" s="53">
        <f t="shared" si="3"/>
        <v>0.3461246574</v>
      </c>
    </row>
    <row r="6867">
      <c r="A6867" s="61">
        <v>1.512612593E9</v>
      </c>
      <c r="B6867" s="61">
        <v>1.0</v>
      </c>
      <c r="C6867" s="61">
        <v>172.0</v>
      </c>
      <c r="D6867" s="57" t="s">
        <v>377</v>
      </c>
      <c r="E6867" s="62" t="str">
        <f t="shared" si="1"/>
        <v>Out of test</v>
      </c>
      <c r="F6867" s="53" t="str">
        <f t="shared" si="2"/>
        <v>Beijing_1</v>
      </c>
      <c r="G6867" s="53">
        <f t="shared" si="3"/>
        <v>0.3148511312</v>
      </c>
    </row>
    <row r="6868">
      <c r="A6868" s="61">
        <v>1.515070585E9</v>
      </c>
      <c r="B6868" s="61">
        <v>1.0</v>
      </c>
      <c r="C6868" s="61">
        <v>3605.0</v>
      </c>
      <c r="D6868" s="57" t="s">
        <v>377</v>
      </c>
      <c r="E6868" s="62" t="str">
        <f t="shared" si="1"/>
        <v>Out of test</v>
      </c>
      <c r="F6868" s="53" t="str">
        <f t="shared" si="2"/>
        <v>Beijing_1</v>
      </c>
      <c r="G6868" s="53">
        <f t="shared" si="3"/>
        <v>0.293109553</v>
      </c>
    </row>
    <row r="6869">
      <c r="A6869" s="61">
        <v>1.519105023E9</v>
      </c>
      <c r="B6869" s="61">
        <v>1.0</v>
      </c>
      <c r="C6869" s="61">
        <v>7.0</v>
      </c>
      <c r="D6869" s="57" t="s">
        <v>377</v>
      </c>
      <c r="E6869" s="62" t="str">
        <f t="shared" si="1"/>
        <v>Out of test</v>
      </c>
      <c r="F6869" s="53" t="str">
        <f t="shared" si="2"/>
        <v>Beijing_1</v>
      </c>
      <c r="G6869" s="53">
        <f t="shared" si="3"/>
        <v>0.5237813504</v>
      </c>
    </row>
    <row r="6870">
      <c r="A6870" s="61">
        <v>1.517572845E9</v>
      </c>
      <c r="B6870" s="61">
        <v>1.0</v>
      </c>
      <c r="C6870" s="61">
        <v>4476.0</v>
      </c>
      <c r="D6870" s="57" t="s">
        <v>377</v>
      </c>
      <c r="E6870" s="62" t="str">
        <f t="shared" si="1"/>
        <v>Out of test</v>
      </c>
      <c r="F6870" s="53" t="str">
        <f t="shared" si="2"/>
        <v>Beijing_1</v>
      </c>
      <c r="G6870" s="53">
        <f t="shared" si="3"/>
        <v>0.3522516097</v>
      </c>
    </row>
    <row r="6871">
      <c r="A6871" s="61">
        <v>1.518750574E9</v>
      </c>
      <c r="B6871" s="61">
        <v>1.0</v>
      </c>
      <c r="C6871" s="61">
        <v>2665.0</v>
      </c>
      <c r="D6871" s="57" t="s">
        <v>377</v>
      </c>
      <c r="E6871" s="62" t="str">
        <f t="shared" si="1"/>
        <v>Out of test</v>
      </c>
      <c r="F6871" s="53" t="str">
        <f t="shared" si="2"/>
        <v>Beijing_1</v>
      </c>
      <c r="G6871" s="53">
        <f t="shared" si="3"/>
        <v>0.08801145522</v>
      </c>
    </row>
    <row r="6872">
      <c r="A6872" s="61">
        <v>1.512778125E9</v>
      </c>
      <c r="B6872" s="61">
        <v>1.0</v>
      </c>
      <c r="C6872" s="61">
        <v>3323.0</v>
      </c>
      <c r="D6872" s="57" t="s">
        <v>377</v>
      </c>
      <c r="E6872" s="62" t="str">
        <f t="shared" si="1"/>
        <v>Out of test</v>
      </c>
      <c r="F6872" s="53" t="str">
        <f t="shared" si="2"/>
        <v>Beijing_1</v>
      </c>
      <c r="G6872" s="53">
        <f t="shared" si="3"/>
        <v>0.8594613498</v>
      </c>
    </row>
    <row r="6873">
      <c r="A6873" s="61">
        <v>1.515476349E9</v>
      </c>
      <c r="B6873" s="61">
        <v>1.0</v>
      </c>
      <c r="C6873" s="61">
        <v>4688.0</v>
      </c>
      <c r="D6873" s="57" t="s">
        <v>377</v>
      </c>
      <c r="E6873" s="62" t="str">
        <f t="shared" si="1"/>
        <v>Out of test</v>
      </c>
      <c r="F6873" s="53" t="str">
        <f t="shared" si="2"/>
        <v>Beijing_1</v>
      </c>
      <c r="G6873" s="53">
        <f t="shared" si="3"/>
        <v>0.2310579434</v>
      </c>
    </row>
    <row r="6874">
      <c r="A6874" s="61">
        <v>1.519667128E9</v>
      </c>
      <c r="B6874" s="61">
        <v>1.0</v>
      </c>
      <c r="C6874" s="61">
        <v>2610.0</v>
      </c>
      <c r="D6874" s="57" t="s">
        <v>377</v>
      </c>
      <c r="E6874" s="62" t="str">
        <f t="shared" si="1"/>
        <v>Out of test</v>
      </c>
      <c r="F6874" s="53" t="str">
        <f t="shared" si="2"/>
        <v>Beijing_1</v>
      </c>
      <c r="G6874" s="53">
        <f t="shared" si="3"/>
        <v>0.8604254575</v>
      </c>
    </row>
    <row r="6875">
      <c r="A6875" s="61">
        <v>1.513032046E9</v>
      </c>
      <c r="B6875" s="61">
        <v>1.0</v>
      </c>
      <c r="C6875" s="61">
        <v>548.0</v>
      </c>
      <c r="D6875" s="57" t="s">
        <v>377</v>
      </c>
      <c r="E6875" s="62" t="str">
        <f t="shared" si="1"/>
        <v>Out of test</v>
      </c>
      <c r="F6875" s="53" t="str">
        <f t="shared" si="2"/>
        <v>Beijing_1</v>
      </c>
      <c r="G6875" s="53">
        <f t="shared" si="3"/>
        <v>0.7853567744</v>
      </c>
    </row>
    <row r="6876">
      <c r="A6876" s="61">
        <v>1.512481333E9</v>
      </c>
      <c r="B6876" s="61">
        <v>1.0</v>
      </c>
      <c r="C6876" s="61">
        <v>1515.0</v>
      </c>
      <c r="D6876" s="57" t="s">
        <v>377</v>
      </c>
      <c r="E6876" s="62" t="str">
        <f t="shared" si="1"/>
        <v>Out of test</v>
      </c>
      <c r="F6876" s="53" t="str">
        <f t="shared" si="2"/>
        <v>Beijing_1</v>
      </c>
      <c r="G6876" s="53">
        <f t="shared" si="3"/>
        <v>0.1904261478</v>
      </c>
    </row>
    <row r="6877">
      <c r="A6877" s="61">
        <v>1.511244994E9</v>
      </c>
      <c r="B6877" s="61">
        <v>1.0</v>
      </c>
      <c r="C6877" s="61">
        <v>2986.0</v>
      </c>
      <c r="D6877" s="57" t="s">
        <v>377</v>
      </c>
      <c r="E6877" s="62" t="str">
        <f t="shared" si="1"/>
        <v>Out of test</v>
      </c>
      <c r="F6877" s="53" t="str">
        <f t="shared" si="2"/>
        <v>Beijing_1</v>
      </c>
      <c r="G6877" s="53">
        <f t="shared" si="3"/>
        <v>0.5808286424</v>
      </c>
    </row>
    <row r="6878">
      <c r="A6878" s="61">
        <v>1.515003378E9</v>
      </c>
      <c r="B6878" s="61">
        <v>1.0</v>
      </c>
      <c r="C6878" s="61">
        <v>1515.0</v>
      </c>
      <c r="D6878" s="57" t="s">
        <v>377</v>
      </c>
      <c r="E6878" s="62" t="str">
        <f t="shared" si="1"/>
        <v>Out of test</v>
      </c>
      <c r="F6878" s="53" t="str">
        <f t="shared" si="2"/>
        <v>Beijing_1</v>
      </c>
      <c r="G6878" s="53">
        <f t="shared" si="3"/>
        <v>0.3429975927</v>
      </c>
    </row>
    <row r="6879">
      <c r="A6879" s="61">
        <v>1.512995953E9</v>
      </c>
      <c r="B6879" s="61">
        <v>1.0</v>
      </c>
      <c r="C6879" s="61">
        <v>2911.0</v>
      </c>
      <c r="D6879" s="57" t="s">
        <v>377</v>
      </c>
      <c r="E6879" s="62" t="str">
        <f t="shared" si="1"/>
        <v>Out of test</v>
      </c>
      <c r="F6879" s="53" t="str">
        <f t="shared" si="2"/>
        <v>Beijing_1</v>
      </c>
      <c r="G6879" s="53">
        <f t="shared" si="3"/>
        <v>0.3031986469</v>
      </c>
    </row>
    <row r="6880">
      <c r="A6880" s="61">
        <v>1.516617919E9</v>
      </c>
      <c r="B6880" s="61">
        <v>1.0</v>
      </c>
      <c r="C6880" s="61">
        <v>2285.0</v>
      </c>
      <c r="D6880" s="57" t="s">
        <v>377</v>
      </c>
      <c r="E6880" s="62" t="str">
        <f t="shared" si="1"/>
        <v>Out of test</v>
      </c>
      <c r="F6880" s="53" t="str">
        <f t="shared" si="2"/>
        <v>Beijing_1</v>
      </c>
      <c r="G6880" s="53">
        <f t="shared" si="3"/>
        <v>0.2018895214</v>
      </c>
    </row>
    <row r="6881">
      <c r="A6881" s="61">
        <v>1.514049404E9</v>
      </c>
      <c r="B6881" s="61">
        <v>1.0</v>
      </c>
      <c r="C6881" s="61">
        <v>487.0</v>
      </c>
      <c r="D6881" s="57" t="s">
        <v>377</v>
      </c>
      <c r="E6881" s="62" t="str">
        <f t="shared" si="1"/>
        <v>Out of test</v>
      </c>
      <c r="F6881" s="53" t="str">
        <f t="shared" si="2"/>
        <v>Beijing_1</v>
      </c>
      <c r="G6881" s="53">
        <f t="shared" si="3"/>
        <v>0.7840993217</v>
      </c>
    </row>
    <row r="6882">
      <c r="A6882" s="61">
        <v>1.511895534E9</v>
      </c>
      <c r="B6882" s="61">
        <v>1.0</v>
      </c>
      <c r="C6882" s="61">
        <v>2746.0</v>
      </c>
      <c r="D6882" s="57" t="s">
        <v>377</v>
      </c>
      <c r="E6882" s="62" t="str">
        <f t="shared" si="1"/>
        <v>Out of test</v>
      </c>
      <c r="F6882" s="53" t="str">
        <f t="shared" si="2"/>
        <v>Beijing_1</v>
      </c>
      <c r="G6882" s="53">
        <f t="shared" si="3"/>
        <v>0.9454761672</v>
      </c>
    </row>
    <row r="6883">
      <c r="A6883" s="61">
        <v>1.517831104E9</v>
      </c>
      <c r="B6883" s="61">
        <v>1.0</v>
      </c>
      <c r="C6883" s="61">
        <v>755.0</v>
      </c>
      <c r="D6883" s="57" t="s">
        <v>377</v>
      </c>
      <c r="E6883" s="62" t="str">
        <f t="shared" si="1"/>
        <v>Out of test</v>
      </c>
      <c r="F6883" s="53" t="str">
        <f t="shared" si="2"/>
        <v>Beijing_1</v>
      </c>
      <c r="G6883" s="53">
        <f t="shared" si="3"/>
        <v>0.07715743455</v>
      </c>
    </row>
    <row r="6884">
      <c r="A6884" s="61">
        <v>1.515412076E9</v>
      </c>
      <c r="B6884" s="61">
        <v>1.0</v>
      </c>
      <c r="C6884" s="61">
        <v>171.0</v>
      </c>
      <c r="D6884" s="57" t="s">
        <v>377</v>
      </c>
      <c r="E6884" s="62" t="str">
        <f t="shared" si="1"/>
        <v>Out of test</v>
      </c>
      <c r="F6884" s="53" t="str">
        <f t="shared" si="2"/>
        <v>Beijing_1</v>
      </c>
      <c r="G6884" s="53">
        <f t="shared" si="3"/>
        <v>0.5656723549</v>
      </c>
    </row>
    <row r="6885">
      <c r="A6885" s="61">
        <v>1.518294947E9</v>
      </c>
      <c r="B6885" s="61">
        <v>1.0</v>
      </c>
      <c r="C6885" s="61">
        <v>3394.0</v>
      </c>
      <c r="D6885" s="57" t="s">
        <v>377</v>
      </c>
      <c r="E6885" s="62" t="str">
        <f t="shared" si="1"/>
        <v>Out of test</v>
      </c>
      <c r="F6885" s="53" t="str">
        <f t="shared" si="2"/>
        <v>Beijing_1</v>
      </c>
      <c r="G6885" s="53">
        <f t="shared" si="3"/>
        <v>0.9143949189</v>
      </c>
    </row>
    <row r="6886">
      <c r="A6886" s="61">
        <v>1.514359048E9</v>
      </c>
      <c r="B6886" s="61">
        <v>1.0</v>
      </c>
      <c r="C6886" s="61">
        <v>6.0</v>
      </c>
      <c r="D6886" s="57" t="s">
        <v>377</v>
      </c>
      <c r="E6886" s="62" t="str">
        <f t="shared" si="1"/>
        <v>Out of test</v>
      </c>
      <c r="F6886" s="53" t="str">
        <f t="shared" si="2"/>
        <v>Beijing_1</v>
      </c>
      <c r="G6886" s="53">
        <f t="shared" si="3"/>
        <v>0.3935413371</v>
      </c>
    </row>
    <row r="6887">
      <c r="A6887" s="61">
        <v>1.515180257E9</v>
      </c>
      <c r="B6887" s="61">
        <v>1.0</v>
      </c>
      <c r="C6887" s="61">
        <v>1130.0</v>
      </c>
      <c r="D6887" s="57" t="s">
        <v>377</v>
      </c>
      <c r="E6887" s="62" t="str">
        <f t="shared" si="1"/>
        <v>Out of test</v>
      </c>
      <c r="F6887" s="53" t="str">
        <f t="shared" si="2"/>
        <v>Beijing_1</v>
      </c>
      <c r="G6887" s="53">
        <f t="shared" si="3"/>
        <v>0.2146260918</v>
      </c>
    </row>
    <row r="6888">
      <c r="A6888" s="61">
        <v>1.518285785E9</v>
      </c>
      <c r="B6888" s="61">
        <v>1.0</v>
      </c>
      <c r="C6888" s="61">
        <v>320.0</v>
      </c>
      <c r="D6888" s="57" t="s">
        <v>377</v>
      </c>
      <c r="E6888" s="62" t="str">
        <f t="shared" si="1"/>
        <v>Out of test</v>
      </c>
      <c r="F6888" s="53" t="str">
        <f t="shared" si="2"/>
        <v>Beijing_1</v>
      </c>
      <c r="G6888" s="53">
        <f t="shared" si="3"/>
        <v>0.163171504</v>
      </c>
    </row>
    <row r="6889">
      <c r="A6889" s="61">
        <v>1.513036956E9</v>
      </c>
      <c r="B6889" s="61">
        <v>1.0</v>
      </c>
      <c r="C6889" s="61">
        <v>2844.0</v>
      </c>
      <c r="D6889" s="57" t="s">
        <v>377</v>
      </c>
      <c r="E6889" s="62" t="str">
        <f t="shared" si="1"/>
        <v>Out of test</v>
      </c>
      <c r="F6889" s="53" t="str">
        <f t="shared" si="2"/>
        <v>Beijing_1</v>
      </c>
      <c r="G6889" s="53">
        <f t="shared" si="3"/>
        <v>0.7974850965</v>
      </c>
    </row>
    <row r="6890">
      <c r="A6890" s="61">
        <v>1.514134018E9</v>
      </c>
      <c r="B6890" s="61">
        <v>1.0</v>
      </c>
      <c r="C6890" s="61">
        <v>2509.0</v>
      </c>
      <c r="D6890" s="57" t="s">
        <v>377</v>
      </c>
      <c r="E6890" s="62" t="str">
        <f t="shared" si="1"/>
        <v>Out of test</v>
      </c>
      <c r="F6890" s="53" t="str">
        <f t="shared" si="2"/>
        <v>Beijing_1</v>
      </c>
      <c r="G6890" s="53">
        <f t="shared" si="3"/>
        <v>0.549257718</v>
      </c>
    </row>
    <row r="6891">
      <c r="A6891" s="61">
        <v>1.519349407E9</v>
      </c>
      <c r="B6891" s="61">
        <v>1.0</v>
      </c>
      <c r="C6891" s="61">
        <v>1401.0</v>
      </c>
      <c r="D6891" s="57" t="s">
        <v>377</v>
      </c>
      <c r="E6891" s="62" t="str">
        <f t="shared" si="1"/>
        <v>Out of test</v>
      </c>
      <c r="F6891" s="53" t="str">
        <f t="shared" si="2"/>
        <v>Beijing_1</v>
      </c>
      <c r="G6891" s="53">
        <f t="shared" si="3"/>
        <v>0.7387806018</v>
      </c>
    </row>
    <row r="6892">
      <c r="A6892" s="61">
        <v>1.512502154E9</v>
      </c>
      <c r="B6892" s="61">
        <v>1.0</v>
      </c>
      <c r="C6892" s="61">
        <v>2105.0</v>
      </c>
      <c r="D6892" s="57" t="s">
        <v>377</v>
      </c>
      <c r="E6892" s="62" t="str">
        <f t="shared" si="1"/>
        <v>Out of test</v>
      </c>
      <c r="F6892" s="53" t="str">
        <f t="shared" si="2"/>
        <v>Beijing_1</v>
      </c>
      <c r="G6892" s="53">
        <f t="shared" si="3"/>
        <v>0.8104665382</v>
      </c>
    </row>
    <row r="6893">
      <c r="A6893" s="61">
        <v>1.516884094E9</v>
      </c>
      <c r="B6893" s="61">
        <v>1.0</v>
      </c>
      <c r="C6893" s="61">
        <v>2212.0</v>
      </c>
      <c r="D6893" s="57" t="s">
        <v>377</v>
      </c>
      <c r="E6893" s="62" t="str">
        <f t="shared" si="1"/>
        <v>Out of test</v>
      </c>
      <c r="F6893" s="53" t="str">
        <f t="shared" si="2"/>
        <v>Beijing_1</v>
      </c>
      <c r="G6893" s="53">
        <f t="shared" si="3"/>
        <v>0.3586798201</v>
      </c>
    </row>
    <row r="6894">
      <c r="A6894" s="61">
        <v>1.511943937E9</v>
      </c>
      <c r="B6894" s="61">
        <v>1.0</v>
      </c>
      <c r="C6894" s="61">
        <v>548.0</v>
      </c>
      <c r="D6894" s="57" t="s">
        <v>377</v>
      </c>
      <c r="E6894" s="62" t="str">
        <f t="shared" si="1"/>
        <v>Out of test</v>
      </c>
      <c r="F6894" s="53" t="str">
        <f t="shared" si="2"/>
        <v>Beijing_1</v>
      </c>
      <c r="G6894" s="53">
        <f t="shared" si="3"/>
        <v>0.3915394387</v>
      </c>
    </row>
    <row r="6895">
      <c r="A6895" s="61">
        <v>1.517206123E9</v>
      </c>
      <c r="B6895" s="61">
        <v>1.0</v>
      </c>
      <c r="C6895" s="61">
        <v>1168.0</v>
      </c>
      <c r="D6895" s="57" t="s">
        <v>377</v>
      </c>
      <c r="E6895" s="62" t="str">
        <f t="shared" si="1"/>
        <v>Out of test</v>
      </c>
      <c r="F6895" s="53" t="str">
        <f t="shared" si="2"/>
        <v>Beijing_1</v>
      </c>
      <c r="G6895" s="53">
        <f t="shared" si="3"/>
        <v>0.4655295458</v>
      </c>
    </row>
    <row r="6896">
      <c r="A6896" s="61">
        <v>1.512028137E9</v>
      </c>
      <c r="B6896" s="61">
        <v>1.0</v>
      </c>
      <c r="C6896" s="61">
        <v>1920.0</v>
      </c>
      <c r="D6896" s="57" t="s">
        <v>377</v>
      </c>
      <c r="E6896" s="62" t="str">
        <f t="shared" si="1"/>
        <v>Out of test</v>
      </c>
      <c r="F6896" s="53" t="str">
        <f t="shared" si="2"/>
        <v>Beijing_1</v>
      </c>
      <c r="G6896" s="53">
        <f t="shared" si="3"/>
        <v>0.7667643008</v>
      </c>
    </row>
    <row r="6897">
      <c r="A6897" s="61">
        <v>1.516984418E9</v>
      </c>
      <c r="B6897" s="61">
        <v>1.0</v>
      </c>
      <c r="C6897" s="61">
        <v>334.0</v>
      </c>
      <c r="D6897" s="57" t="s">
        <v>377</v>
      </c>
      <c r="E6897" s="62" t="str">
        <f t="shared" si="1"/>
        <v>Out of test</v>
      </c>
      <c r="F6897" s="53" t="str">
        <f t="shared" si="2"/>
        <v>Beijing_1</v>
      </c>
      <c r="G6897" s="53">
        <f t="shared" si="3"/>
        <v>0.5648106952</v>
      </c>
    </row>
    <row r="6898">
      <c r="A6898" s="61">
        <v>1.514299904E9</v>
      </c>
      <c r="B6898" s="61">
        <v>1.0</v>
      </c>
      <c r="C6898" s="61">
        <v>500.0</v>
      </c>
      <c r="D6898" s="57" t="s">
        <v>377</v>
      </c>
      <c r="E6898" s="62" t="str">
        <f t="shared" si="1"/>
        <v>Out of test</v>
      </c>
      <c r="F6898" s="53" t="str">
        <f t="shared" si="2"/>
        <v>Beijing_1</v>
      </c>
      <c r="G6898" s="53">
        <f t="shared" si="3"/>
        <v>0.8336180194</v>
      </c>
    </row>
    <row r="6899">
      <c r="A6899" s="61">
        <v>1.512991767E9</v>
      </c>
      <c r="B6899" s="61">
        <v>1.0</v>
      </c>
      <c r="C6899" s="61">
        <v>3381.0</v>
      </c>
      <c r="D6899" s="57" t="s">
        <v>377</v>
      </c>
      <c r="E6899" s="62" t="str">
        <f t="shared" si="1"/>
        <v>Out of test</v>
      </c>
      <c r="F6899" s="53" t="str">
        <f t="shared" si="2"/>
        <v>Beijing_1</v>
      </c>
      <c r="G6899" s="53">
        <f t="shared" si="3"/>
        <v>0.4928038853</v>
      </c>
    </row>
    <row r="6900">
      <c r="A6900" s="61">
        <v>1.515315515E9</v>
      </c>
      <c r="B6900" s="61">
        <v>1.0</v>
      </c>
      <c r="C6900" s="61">
        <v>2840.0</v>
      </c>
      <c r="D6900" s="57" t="s">
        <v>377</v>
      </c>
      <c r="E6900" s="62" t="str">
        <f t="shared" si="1"/>
        <v>Out of test</v>
      </c>
      <c r="F6900" s="53" t="str">
        <f t="shared" si="2"/>
        <v>Beijing_1</v>
      </c>
      <c r="G6900" s="53">
        <f t="shared" si="3"/>
        <v>0.1288725589</v>
      </c>
    </row>
    <row r="6901">
      <c r="A6901" s="61">
        <v>1.513237727E9</v>
      </c>
      <c r="B6901" s="61">
        <v>1.0</v>
      </c>
      <c r="C6901" s="61">
        <v>3626.0</v>
      </c>
      <c r="D6901" s="57" t="s">
        <v>377</v>
      </c>
      <c r="E6901" s="62" t="str">
        <f t="shared" si="1"/>
        <v>Out of test</v>
      </c>
      <c r="F6901" s="53" t="str">
        <f t="shared" si="2"/>
        <v>Beijing_1</v>
      </c>
      <c r="G6901" s="53">
        <f t="shared" si="3"/>
        <v>0.6341459682</v>
      </c>
    </row>
    <row r="6902">
      <c r="A6902" s="61">
        <v>1.516223133E9</v>
      </c>
      <c r="B6902" s="61">
        <v>1.0</v>
      </c>
      <c r="C6902" s="61">
        <v>1043.0</v>
      </c>
      <c r="D6902" s="57" t="s">
        <v>377</v>
      </c>
      <c r="E6902" s="62" t="str">
        <f t="shared" si="1"/>
        <v>Out of test</v>
      </c>
      <c r="F6902" s="53" t="str">
        <f t="shared" si="2"/>
        <v>Beijing_1</v>
      </c>
      <c r="G6902" s="53">
        <f t="shared" si="3"/>
        <v>0.5842085824</v>
      </c>
    </row>
    <row r="6903">
      <c r="A6903" s="61">
        <v>1.519430866E9</v>
      </c>
      <c r="B6903" s="61">
        <v>1.0</v>
      </c>
      <c r="C6903" s="61">
        <v>594.0</v>
      </c>
      <c r="D6903" s="57" t="s">
        <v>377</v>
      </c>
      <c r="E6903" s="62" t="str">
        <f t="shared" si="1"/>
        <v>Out of test</v>
      </c>
      <c r="F6903" s="53" t="str">
        <f t="shared" si="2"/>
        <v>Beijing_1</v>
      </c>
      <c r="G6903" s="53">
        <f t="shared" si="3"/>
        <v>0.1458450699</v>
      </c>
    </row>
    <row r="6904">
      <c r="A6904" s="61">
        <v>1.512783963E9</v>
      </c>
      <c r="B6904" s="61">
        <v>1.0</v>
      </c>
      <c r="C6904" s="61">
        <v>1763.0</v>
      </c>
      <c r="D6904" s="57" t="s">
        <v>377</v>
      </c>
      <c r="E6904" s="62" t="str">
        <f t="shared" si="1"/>
        <v>Out of test</v>
      </c>
      <c r="F6904" s="53" t="str">
        <f t="shared" si="2"/>
        <v>Beijing_1</v>
      </c>
      <c r="G6904" s="53">
        <f t="shared" si="3"/>
        <v>0.4614649913</v>
      </c>
    </row>
    <row r="6905">
      <c r="A6905" s="61">
        <v>1.515259479E9</v>
      </c>
      <c r="B6905" s="61">
        <v>1.0</v>
      </c>
      <c r="C6905" s="61">
        <v>324.0</v>
      </c>
      <c r="D6905" s="57" t="s">
        <v>377</v>
      </c>
      <c r="E6905" s="62" t="str">
        <f t="shared" si="1"/>
        <v>Out of test</v>
      </c>
      <c r="F6905" s="53" t="str">
        <f t="shared" si="2"/>
        <v>Beijing_1</v>
      </c>
      <c r="G6905" s="53">
        <f t="shared" si="3"/>
        <v>0.6298705057</v>
      </c>
    </row>
    <row r="6906">
      <c r="A6906" s="61">
        <v>1.519431907E9</v>
      </c>
      <c r="B6906" s="61">
        <v>1.0</v>
      </c>
      <c r="C6906" s="61">
        <v>929.0</v>
      </c>
      <c r="D6906" s="57" t="s">
        <v>377</v>
      </c>
      <c r="E6906" s="62" t="str">
        <f t="shared" si="1"/>
        <v>Out of test</v>
      </c>
      <c r="F6906" s="53" t="str">
        <f t="shared" si="2"/>
        <v>Beijing_1</v>
      </c>
      <c r="G6906" s="53">
        <f t="shared" si="3"/>
        <v>0.2092650398</v>
      </c>
    </row>
    <row r="6907">
      <c r="A6907" s="61">
        <v>1.519264058E9</v>
      </c>
      <c r="B6907" s="61">
        <v>1.0</v>
      </c>
      <c r="C6907" s="61">
        <v>3616.0</v>
      </c>
      <c r="D6907" s="57" t="s">
        <v>377</v>
      </c>
      <c r="E6907" s="62" t="str">
        <f t="shared" si="1"/>
        <v>Out of test</v>
      </c>
      <c r="F6907" s="53" t="str">
        <f t="shared" si="2"/>
        <v>Beijing_1</v>
      </c>
      <c r="G6907" s="53">
        <f t="shared" si="3"/>
        <v>0.4926576654</v>
      </c>
    </row>
    <row r="6908">
      <c r="A6908" s="61">
        <v>1.517101548E9</v>
      </c>
      <c r="B6908" s="61">
        <v>1.0</v>
      </c>
      <c r="C6908" s="61">
        <v>3168.0</v>
      </c>
      <c r="D6908" s="57" t="s">
        <v>377</v>
      </c>
      <c r="E6908" s="62" t="str">
        <f t="shared" si="1"/>
        <v>Out of test</v>
      </c>
      <c r="F6908" s="53" t="str">
        <f t="shared" si="2"/>
        <v>Beijing_1</v>
      </c>
      <c r="G6908" s="53">
        <f t="shared" si="3"/>
        <v>0.9162194343</v>
      </c>
    </row>
    <row r="6909">
      <c r="A6909" s="61">
        <v>1.511672883E9</v>
      </c>
      <c r="B6909" s="61">
        <v>1.0</v>
      </c>
      <c r="C6909" s="61">
        <v>1196.0</v>
      </c>
      <c r="D6909" s="57" t="s">
        <v>377</v>
      </c>
      <c r="E6909" s="62" t="str">
        <f t="shared" si="1"/>
        <v>Out of test</v>
      </c>
      <c r="F6909" s="53" t="str">
        <f t="shared" si="2"/>
        <v>Beijing_1</v>
      </c>
      <c r="G6909" s="53">
        <f t="shared" si="3"/>
        <v>0.9013948357</v>
      </c>
    </row>
    <row r="6910">
      <c r="A6910" s="61">
        <v>1.517102286E9</v>
      </c>
      <c r="B6910" s="61">
        <v>1.0</v>
      </c>
      <c r="C6910" s="61">
        <v>822.0</v>
      </c>
      <c r="D6910" s="57" t="s">
        <v>377</v>
      </c>
      <c r="E6910" s="62" t="str">
        <f t="shared" si="1"/>
        <v>Out of test</v>
      </c>
      <c r="F6910" s="53" t="str">
        <f t="shared" si="2"/>
        <v>Beijing_1</v>
      </c>
      <c r="G6910" s="53">
        <f t="shared" si="3"/>
        <v>0.6576609578</v>
      </c>
    </row>
    <row r="6911">
      <c r="A6911" s="61">
        <v>1.515040054E9</v>
      </c>
      <c r="B6911" s="61">
        <v>1.0</v>
      </c>
      <c r="C6911" s="61">
        <v>4960.0</v>
      </c>
      <c r="D6911" s="57" t="s">
        <v>377</v>
      </c>
      <c r="E6911" s="62" t="str">
        <f t="shared" si="1"/>
        <v>Out of test</v>
      </c>
      <c r="F6911" s="53" t="str">
        <f t="shared" si="2"/>
        <v>Beijing_1</v>
      </c>
      <c r="G6911" s="53">
        <f t="shared" si="3"/>
        <v>0.220551062</v>
      </c>
    </row>
    <row r="6912">
      <c r="A6912" s="61">
        <v>1.516495904E9</v>
      </c>
      <c r="B6912" s="61">
        <v>1.0</v>
      </c>
      <c r="C6912" s="61">
        <v>856.0</v>
      </c>
      <c r="D6912" s="57" t="s">
        <v>377</v>
      </c>
      <c r="E6912" s="62" t="str">
        <f t="shared" si="1"/>
        <v>Out of test</v>
      </c>
      <c r="F6912" s="53" t="str">
        <f t="shared" si="2"/>
        <v>Beijing_1</v>
      </c>
      <c r="G6912" s="53">
        <f t="shared" si="3"/>
        <v>0.6524824856</v>
      </c>
    </row>
    <row r="6913">
      <c r="A6913" s="61">
        <v>1.513835519E9</v>
      </c>
      <c r="B6913" s="61">
        <v>1.0</v>
      </c>
      <c r="C6913" s="61">
        <v>504.0</v>
      </c>
      <c r="D6913" s="57" t="s">
        <v>377</v>
      </c>
      <c r="E6913" s="62" t="str">
        <f t="shared" si="1"/>
        <v>Out of test</v>
      </c>
      <c r="F6913" s="53" t="str">
        <f t="shared" si="2"/>
        <v>Beijing_1</v>
      </c>
      <c r="G6913" s="53">
        <f t="shared" si="3"/>
        <v>0.09263945733</v>
      </c>
    </row>
    <row r="6914">
      <c r="A6914" s="61">
        <v>1.512505083E9</v>
      </c>
      <c r="B6914" s="61">
        <v>1.0</v>
      </c>
      <c r="C6914" s="61">
        <v>1185.0</v>
      </c>
      <c r="D6914" s="57" t="s">
        <v>377</v>
      </c>
      <c r="E6914" s="62" t="str">
        <f t="shared" si="1"/>
        <v>Out of test</v>
      </c>
      <c r="F6914" s="53" t="str">
        <f t="shared" si="2"/>
        <v>Beijing_1</v>
      </c>
      <c r="G6914" s="53">
        <f t="shared" si="3"/>
        <v>0.7768268952</v>
      </c>
    </row>
    <row r="6915">
      <c r="A6915" s="61">
        <v>1.519384387E9</v>
      </c>
      <c r="B6915" s="61">
        <v>1.0</v>
      </c>
      <c r="C6915" s="61">
        <v>3342.0</v>
      </c>
      <c r="D6915" s="57" t="s">
        <v>377</v>
      </c>
      <c r="E6915" s="62" t="str">
        <f t="shared" si="1"/>
        <v>Out of test</v>
      </c>
      <c r="F6915" s="53" t="str">
        <f t="shared" si="2"/>
        <v>Beijing_1</v>
      </c>
      <c r="G6915" s="53">
        <f t="shared" si="3"/>
        <v>0.7477015129</v>
      </c>
    </row>
    <row r="6916">
      <c r="A6916" s="61">
        <v>1.513650207E9</v>
      </c>
      <c r="B6916" s="61">
        <v>1.0</v>
      </c>
      <c r="C6916" s="61">
        <v>837.0</v>
      </c>
      <c r="D6916" s="57" t="s">
        <v>377</v>
      </c>
      <c r="E6916" s="62" t="str">
        <f t="shared" si="1"/>
        <v>Out of test</v>
      </c>
      <c r="F6916" s="53" t="str">
        <f t="shared" si="2"/>
        <v>Beijing_1</v>
      </c>
      <c r="G6916" s="53">
        <f t="shared" si="3"/>
        <v>0.5879328422</v>
      </c>
    </row>
    <row r="6917">
      <c r="A6917" s="61">
        <v>1.518326537E9</v>
      </c>
      <c r="B6917" s="61">
        <v>1.0</v>
      </c>
      <c r="C6917" s="61">
        <v>3389.0</v>
      </c>
      <c r="D6917" s="57" t="s">
        <v>377</v>
      </c>
      <c r="E6917" s="62" t="str">
        <f t="shared" si="1"/>
        <v>Out of test</v>
      </c>
      <c r="F6917" s="53" t="str">
        <f t="shared" si="2"/>
        <v>Beijing_1</v>
      </c>
      <c r="G6917" s="53">
        <f t="shared" si="3"/>
        <v>0.5975745204</v>
      </c>
    </row>
    <row r="6918">
      <c r="A6918" s="61">
        <v>1.512895257E9</v>
      </c>
      <c r="B6918" s="61">
        <v>1.0</v>
      </c>
      <c r="C6918" s="61">
        <v>118.0</v>
      </c>
      <c r="D6918" s="57" t="s">
        <v>377</v>
      </c>
      <c r="E6918" s="62" t="str">
        <f t="shared" si="1"/>
        <v>Out of test</v>
      </c>
      <c r="F6918" s="53" t="str">
        <f t="shared" si="2"/>
        <v>Beijing_1</v>
      </c>
      <c r="G6918" s="53">
        <f t="shared" si="3"/>
        <v>0.7633218591</v>
      </c>
    </row>
    <row r="6919">
      <c r="A6919" s="61">
        <v>1.515449503E9</v>
      </c>
      <c r="B6919" s="61">
        <v>1.0</v>
      </c>
      <c r="C6919" s="61">
        <v>2080.0</v>
      </c>
      <c r="D6919" s="57" t="s">
        <v>377</v>
      </c>
      <c r="E6919" s="62" t="str">
        <f t="shared" si="1"/>
        <v>Out of test</v>
      </c>
      <c r="F6919" s="53" t="str">
        <f t="shared" si="2"/>
        <v>Beijing_1</v>
      </c>
      <c r="G6919" s="53">
        <f t="shared" si="3"/>
        <v>0.9329246508</v>
      </c>
    </row>
    <row r="6920">
      <c r="A6920" s="61">
        <v>1.511485654E9</v>
      </c>
      <c r="B6920" s="61">
        <v>1.0</v>
      </c>
      <c r="C6920" s="61">
        <v>1590.0</v>
      </c>
      <c r="D6920" s="57" t="s">
        <v>377</v>
      </c>
      <c r="E6920" s="62" t="str">
        <f t="shared" si="1"/>
        <v>Out of test</v>
      </c>
      <c r="F6920" s="53" t="str">
        <f t="shared" si="2"/>
        <v>Beijing_1</v>
      </c>
      <c r="G6920" s="53">
        <f t="shared" si="3"/>
        <v>0.3797869727</v>
      </c>
    </row>
    <row r="6921">
      <c r="A6921" s="61">
        <v>1.517634698E9</v>
      </c>
      <c r="B6921" s="61">
        <v>1.0</v>
      </c>
      <c r="C6921" s="61">
        <v>1253.0</v>
      </c>
      <c r="D6921" s="57" t="s">
        <v>377</v>
      </c>
      <c r="E6921" s="62" t="str">
        <f t="shared" si="1"/>
        <v>Out of test</v>
      </c>
      <c r="F6921" s="53" t="str">
        <f t="shared" si="2"/>
        <v>Beijing_1</v>
      </c>
      <c r="G6921" s="53">
        <f t="shared" si="3"/>
        <v>0.4106769721</v>
      </c>
    </row>
    <row r="6922">
      <c r="A6922" s="61">
        <v>1.516906567E9</v>
      </c>
      <c r="B6922" s="61">
        <v>1.0</v>
      </c>
      <c r="C6922" s="61">
        <v>885.0</v>
      </c>
      <c r="D6922" s="57" t="s">
        <v>377</v>
      </c>
      <c r="E6922" s="62" t="str">
        <f t="shared" si="1"/>
        <v>Out of test</v>
      </c>
      <c r="F6922" s="53" t="str">
        <f t="shared" si="2"/>
        <v>Beijing_1</v>
      </c>
      <c r="G6922" s="53">
        <f t="shared" si="3"/>
        <v>0.06851005035</v>
      </c>
    </row>
    <row r="6923">
      <c r="A6923" s="61">
        <v>1.513876483E9</v>
      </c>
      <c r="B6923" s="61">
        <v>1.0</v>
      </c>
      <c r="C6923" s="61">
        <v>2363.0</v>
      </c>
      <c r="D6923" s="57" t="s">
        <v>377</v>
      </c>
      <c r="E6923" s="62" t="str">
        <f t="shared" si="1"/>
        <v>Out of test</v>
      </c>
      <c r="F6923" s="53" t="str">
        <f t="shared" si="2"/>
        <v>Beijing_1</v>
      </c>
      <c r="G6923" s="53">
        <f t="shared" si="3"/>
        <v>0.6423558613</v>
      </c>
    </row>
    <row r="6924">
      <c r="A6924" s="61">
        <v>1.513153637E9</v>
      </c>
      <c r="B6924" s="61">
        <v>1.0</v>
      </c>
      <c r="C6924" s="61">
        <v>526.0</v>
      </c>
      <c r="D6924" s="57" t="s">
        <v>377</v>
      </c>
      <c r="E6924" s="62" t="str">
        <f t="shared" si="1"/>
        <v>Out of test</v>
      </c>
      <c r="F6924" s="53" t="str">
        <f t="shared" si="2"/>
        <v>Beijing_1</v>
      </c>
      <c r="G6924" s="53">
        <f t="shared" si="3"/>
        <v>0.06541038495</v>
      </c>
    </row>
    <row r="6925">
      <c r="A6925" s="61">
        <v>1.511656614E9</v>
      </c>
      <c r="B6925" s="61">
        <v>1.0</v>
      </c>
      <c r="C6925" s="61">
        <v>257.0</v>
      </c>
      <c r="D6925" s="57" t="s">
        <v>377</v>
      </c>
      <c r="E6925" s="62" t="str">
        <f t="shared" si="1"/>
        <v>Out of test</v>
      </c>
      <c r="F6925" s="53" t="str">
        <f t="shared" si="2"/>
        <v>Beijing_1</v>
      </c>
      <c r="G6925" s="53">
        <f t="shared" si="3"/>
        <v>0.2936002508</v>
      </c>
    </row>
    <row r="6926">
      <c r="A6926" s="61">
        <v>1.511518933E9</v>
      </c>
      <c r="B6926" s="61">
        <v>1.0</v>
      </c>
      <c r="C6926" s="61">
        <v>117.0</v>
      </c>
      <c r="D6926" s="57" t="s">
        <v>377</v>
      </c>
      <c r="E6926" s="62" t="str">
        <f t="shared" si="1"/>
        <v>Out of test</v>
      </c>
      <c r="F6926" s="53" t="str">
        <f t="shared" si="2"/>
        <v>Beijing_1</v>
      </c>
      <c r="G6926" s="53">
        <f t="shared" si="3"/>
        <v>0.0109612491</v>
      </c>
    </row>
    <row r="6927">
      <c r="A6927" s="61">
        <v>1.517360057E9</v>
      </c>
      <c r="B6927" s="61">
        <v>1.0</v>
      </c>
      <c r="C6927" s="61">
        <v>495.0</v>
      </c>
      <c r="D6927" s="57" t="s">
        <v>377</v>
      </c>
      <c r="E6927" s="62" t="str">
        <f t="shared" si="1"/>
        <v>Out of test</v>
      </c>
      <c r="F6927" s="53" t="str">
        <f t="shared" si="2"/>
        <v>Beijing_1</v>
      </c>
      <c r="G6927" s="53">
        <f t="shared" si="3"/>
        <v>0.7334938036</v>
      </c>
    </row>
    <row r="6928">
      <c r="A6928" s="61">
        <v>1.515517286E9</v>
      </c>
      <c r="B6928" s="61">
        <v>1.0</v>
      </c>
      <c r="C6928" s="61">
        <v>1669.0</v>
      </c>
      <c r="D6928" s="57" t="s">
        <v>377</v>
      </c>
      <c r="E6928" s="62" t="str">
        <f t="shared" si="1"/>
        <v>Out of test</v>
      </c>
      <c r="F6928" s="53" t="str">
        <f t="shared" si="2"/>
        <v>Beijing_1</v>
      </c>
      <c r="G6928" s="53">
        <f t="shared" si="3"/>
        <v>0.9757685039</v>
      </c>
    </row>
    <row r="6929">
      <c r="A6929" s="61">
        <v>1.517610874E9</v>
      </c>
      <c r="B6929" s="61">
        <v>1.0</v>
      </c>
      <c r="C6929" s="61">
        <v>174.0</v>
      </c>
      <c r="D6929" s="57" t="s">
        <v>377</v>
      </c>
      <c r="E6929" s="62" t="str">
        <f t="shared" si="1"/>
        <v>Out of test</v>
      </c>
      <c r="F6929" s="53" t="str">
        <f t="shared" si="2"/>
        <v>Beijing_1</v>
      </c>
      <c r="G6929" s="53">
        <f t="shared" si="3"/>
        <v>0.059234694</v>
      </c>
    </row>
    <row r="6930">
      <c r="A6930" s="61">
        <v>1.511831769E9</v>
      </c>
      <c r="B6930" s="61">
        <v>1.0</v>
      </c>
      <c r="C6930" s="61">
        <v>378.0</v>
      </c>
      <c r="D6930" s="57" t="s">
        <v>377</v>
      </c>
      <c r="E6930" s="62" t="str">
        <f t="shared" si="1"/>
        <v>Out of test</v>
      </c>
      <c r="F6930" s="53" t="str">
        <f t="shared" si="2"/>
        <v>Beijing_1</v>
      </c>
      <c r="G6930" s="53">
        <f t="shared" si="3"/>
        <v>0.2348868975</v>
      </c>
    </row>
    <row r="6931">
      <c r="A6931" s="61">
        <v>1.513122929E9</v>
      </c>
      <c r="B6931" s="61">
        <v>1.0</v>
      </c>
      <c r="C6931" s="61">
        <v>224.0</v>
      </c>
      <c r="D6931" s="57" t="s">
        <v>377</v>
      </c>
      <c r="E6931" s="62" t="str">
        <f t="shared" si="1"/>
        <v>Out of test</v>
      </c>
      <c r="F6931" s="53" t="str">
        <f t="shared" si="2"/>
        <v>Beijing_1</v>
      </c>
      <c r="G6931" s="53">
        <f t="shared" si="3"/>
        <v>0.7250701257</v>
      </c>
    </row>
    <row r="6932">
      <c r="A6932" s="61">
        <v>1.517347474E9</v>
      </c>
      <c r="B6932" s="61">
        <v>1.0</v>
      </c>
      <c r="C6932" s="61">
        <v>3843.0</v>
      </c>
      <c r="D6932" s="57" t="s">
        <v>377</v>
      </c>
      <c r="E6932" s="62" t="str">
        <f t="shared" si="1"/>
        <v>Out of test</v>
      </c>
      <c r="F6932" s="53" t="str">
        <f t="shared" si="2"/>
        <v>Beijing_1</v>
      </c>
      <c r="G6932" s="53">
        <f t="shared" si="3"/>
        <v>0.3759712951</v>
      </c>
    </row>
    <row r="6933">
      <c r="A6933" s="61">
        <v>1.512546645E9</v>
      </c>
      <c r="B6933" s="61">
        <v>1.0</v>
      </c>
      <c r="C6933" s="61">
        <v>3895.0</v>
      </c>
      <c r="D6933" s="57" t="s">
        <v>377</v>
      </c>
      <c r="E6933" s="62" t="str">
        <f t="shared" si="1"/>
        <v>Out of test</v>
      </c>
      <c r="F6933" s="53" t="str">
        <f t="shared" si="2"/>
        <v>Beijing_1</v>
      </c>
      <c r="G6933" s="53">
        <f t="shared" si="3"/>
        <v>0.5604693908</v>
      </c>
    </row>
    <row r="6934">
      <c r="A6934" s="61">
        <v>1.514243936E9</v>
      </c>
      <c r="B6934" s="61">
        <v>1.0</v>
      </c>
      <c r="C6934" s="61">
        <v>586.0</v>
      </c>
      <c r="D6934" s="57" t="s">
        <v>377</v>
      </c>
      <c r="E6934" s="62" t="str">
        <f t="shared" si="1"/>
        <v>Out of test</v>
      </c>
      <c r="F6934" s="53" t="str">
        <f t="shared" si="2"/>
        <v>Beijing_1</v>
      </c>
      <c r="G6934" s="53">
        <f t="shared" si="3"/>
        <v>0.1978702681</v>
      </c>
    </row>
    <row r="6935">
      <c r="A6935" s="61">
        <v>1.518019906E9</v>
      </c>
      <c r="B6935" s="61">
        <v>1.0</v>
      </c>
      <c r="C6935" s="61">
        <v>71.0</v>
      </c>
      <c r="D6935" s="57" t="s">
        <v>377</v>
      </c>
      <c r="E6935" s="62" t="str">
        <f t="shared" si="1"/>
        <v>Out of test</v>
      </c>
      <c r="F6935" s="53" t="str">
        <f t="shared" si="2"/>
        <v>Beijing_1</v>
      </c>
      <c r="G6935" s="53">
        <f t="shared" si="3"/>
        <v>0.5354666583</v>
      </c>
    </row>
    <row r="6936">
      <c r="A6936" s="61">
        <v>1.517986008E9</v>
      </c>
      <c r="B6936" s="61">
        <v>1.0</v>
      </c>
      <c r="C6936" s="61">
        <v>3193.0</v>
      </c>
      <c r="D6936" s="57" t="s">
        <v>377</v>
      </c>
      <c r="E6936" s="62" t="str">
        <f t="shared" si="1"/>
        <v>Out of test</v>
      </c>
      <c r="F6936" s="53" t="str">
        <f t="shared" si="2"/>
        <v>Beijing_1</v>
      </c>
      <c r="G6936" s="53">
        <f t="shared" si="3"/>
        <v>0.7842358978</v>
      </c>
    </row>
    <row r="6937">
      <c r="A6937" s="61">
        <v>1.513150846E9</v>
      </c>
      <c r="B6937" s="61">
        <v>1.0</v>
      </c>
      <c r="C6937" s="61">
        <v>297.0</v>
      </c>
      <c r="D6937" s="57" t="s">
        <v>377</v>
      </c>
      <c r="E6937" s="62" t="str">
        <f t="shared" si="1"/>
        <v>Out of test</v>
      </c>
      <c r="F6937" s="53" t="str">
        <f t="shared" si="2"/>
        <v>Beijing_1</v>
      </c>
      <c r="G6937" s="53">
        <f t="shared" si="3"/>
        <v>0.6633489164</v>
      </c>
    </row>
    <row r="6938">
      <c r="A6938" s="61">
        <v>1.513302973E9</v>
      </c>
      <c r="B6938" s="61">
        <v>1.0</v>
      </c>
      <c r="C6938" s="61">
        <v>838.0</v>
      </c>
      <c r="D6938" s="57" t="s">
        <v>377</v>
      </c>
      <c r="E6938" s="62" t="str">
        <f t="shared" si="1"/>
        <v>Out of test</v>
      </c>
      <c r="F6938" s="53" t="str">
        <f t="shared" si="2"/>
        <v>Beijing_1</v>
      </c>
      <c r="G6938" s="53">
        <f t="shared" si="3"/>
        <v>0.07134406414</v>
      </c>
    </row>
    <row r="6939">
      <c r="A6939" s="61">
        <v>1.518336289E9</v>
      </c>
      <c r="B6939" s="61">
        <v>1.0</v>
      </c>
      <c r="C6939" s="61">
        <v>1348.0</v>
      </c>
      <c r="D6939" s="57" t="s">
        <v>377</v>
      </c>
      <c r="E6939" s="62" t="str">
        <f t="shared" si="1"/>
        <v>Out of test</v>
      </c>
      <c r="F6939" s="53" t="str">
        <f t="shared" si="2"/>
        <v>Beijing_1</v>
      </c>
      <c r="G6939" s="53">
        <f t="shared" si="3"/>
        <v>0.1929084198</v>
      </c>
    </row>
    <row r="6940">
      <c r="A6940" s="61">
        <v>1.511304264E9</v>
      </c>
      <c r="B6940" s="61">
        <v>1.0</v>
      </c>
      <c r="C6940" s="61">
        <v>1556.0</v>
      </c>
      <c r="D6940" s="57" t="s">
        <v>377</v>
      </c>
      <c r="E6940" s="62" t="str">
        <f t="shared" si="1"/>
        <v>Out of test</v>
      </c>
      <c r="F6940" s="53" t="str">
        <f t="shared" si="2"/>
        <v>Beijing_1</v>
      </c>
      <c r="G6940" s="53">
        <f t="shared" si="3"/>
        <v>0.07391235459</v>
      </c>
    </row>
    <row r="6941">
      <c r="A6941" s="61">
        <v>1.512901064E9</v>
      </c>
      <c r="B6941" s="61">
        <v>1.0</v>
      </c>
      <c r="C6941" s="61">
        <v>1863.0</v>
      </c>
      <c r="D6941" s="57" t="s">
        <v>377</v>
      </c>
      <c r="E6941" s="62" t="str">
        <f t="shared" si="1"/>
        <v>Out of test</v>
      </c>
      <c r="F6941" s="53" t="str">
        <f t="shared" si="2"/>
        <v>Beijing_1</v>
      </c>
      <c r="G6941" s="53">
        <f t="shared" si="3"/>
        <v>0.08295175941</v>
      </c>
    </row>
    <row r="6942">
      <c r="A6942" s="61">
        <v>1.518638125E9</v>
      </c>
      <c r="B6942" s="61">
        <v>1.0</v>
      </c>
      <c r="C6942" s="61">
        <v>3971.0</v>
      </c>
      <c r="D6942" s="57" t="s">
        <v>377</v>
      </c>
      <c r="E6942" s="62" t="str">
        <f t="shared" si="1"/>
        <v>Out of test</v>
      </c>
      <c r="F6942" s="53" t="str">
        <f t="shared" si="2"/>
        <v>Beijing_1</v>
      </c>
      <c r="G6942" s="53">
        <f t="shared" si="3"/>
        <v>0.7937140279</v>
      </c>
    </row>
    <row r="6943">
      <c r="A6943" s="61">
        <v>1.513286404E9</v>
      </c>
      <c r="B6943" s="61">
        <v>1.0</v>
      </c>
      <c r="C6943" s="61">
        <v>3781.0</v>
      </c>
      <c r="D6943" s="57" t="s">
        <v>377</v>
      </c>
      <c r="E6943" s="62" t="str">
        <f t="shared" si="1"/>
        <v>Out of test</v>
      </c>
      <c r="F6943" s="53" t="str">
        <f t="shared" si="2"/>
        <v>Beijing_1</v>
      </c>
      <c r="G6943" s="53">
        <f t="shared" si="3"/>
        <v>0.3474191866</v>
      </c>
    </row>
    <row r="6944">
      <c r="A6944" s="61">
        <v>1.518482213E9</v>
      </c>
      <c r="B6944" s="61">
        <v>1.0</v>
      </c>
      <c r="C6944" s="61">
        <v>2616.0</v>
      </c>
      <c r="D6944" s="57" t="s">
        <v>377</v>
      </c>
      <c r="E6944" s="62" t="str">
        <f t="shared" si="1"/>
        <v>Out of test</v>
      </c>
      <c r="F6944" s="53" t="str">
        <f t="shared" si="2"/>
        <v>Beijing_1</v>
      </c>
      <c r="G6944" s="53">
        <f t="shared" si="3"/>
        <v>0.272787252</v>
      </c>
    </row>
    <row r="6945">
      <c r="A6945" s="61">
        <v>1.512404598E9</v>
      </c>
      <c r="B6945" s="61">
        <v>1.0</v>
      </c>
      <c r="C6945" s="61">
        <v>4224.0</v>
      </c>
      <c r="D6945" s="57" t="s">
        <v>377</v>
      </c>
      <c r="E6945" s="62" t="str">
        <f t="shared" si="1"/>
        <v>Out of test</v>
      </c>
      <c r="F6945" s="53" t="str">
        <f t="shared" si="2"/>
        <v>Beijing_1</v>
      </c>
      <c r="G6945" s="53">
        <f t="shared" si="3"/>
        <v>0.4651991233</v>
      </c>
    </row>
    <row r="6946">
      <c r="A6946" s="61">
        <v>1.513938175E9</v>
      </c>
      <c r="B6946" s="61">
        <v>1.0</v>
      </c>
      <c r="C6946" s="61">
        <v>3586.0</v>
      </c>
      <c r="D6946" s="57" t="s">
        <v>377</v>
      </c>
      <c r="E6946" s="62" t="str">
        <f t="shared" si="1"/>
        <v>Out of test</v>
      </c>
      <c r="F6946" s="53" t="str">
        <f t="shared" si="2"/>
        <v>Beijing_1</v>
      </c>
      <c r="G6946" s="53">
        <f t="shared" si="3"/>
        <v>0.5287225706</v>
      </c>
    </row>
    <row r="6947">
      <c r="A6947" s="61">
        <v>1.515214244E9</v>
      </c>
      <c r="B6947" s="61">
        <v>1.0</v>
      </c>
      <c r="C6947" s="61">
        <v>2997.0</v>
      </c>
      <c r="D6947" s="57" t="s">
        <v>377</v>
      </c>
      <c r="E6947" s="62" t="str">
        <f t="shared" si="1"/>
        <v>Out of test</v>
      </c>
      <c r="F6947" s="53" t="str">
        <f t="shared" si="2"/>
        <v>Beijing_1</v>
      </c>
      <c r="G6947" s="53">
        <f t="shared" si="3"/>
        <v>0.7475342501</v>
      </c>
    </row>
    <row r="6948">
      <c r="A6948" s="61">
        <v>1.514079317E9</v>
      </c>
      <c r="B6948" s="61">
        <v>1.0</v>
      </c>
      <c r="C6948" s="61">
        <v>319.0</v>
      </c>
      <c r="D6948" s="57" t="s">
        <v>377</v>
      </c>
      <c r="E6948" s="62" t="str">
        <f t="shared" si="1"/>
        <v>Out of test</v>
      </c>
      <c r="F6948" s="53" t="str">
        <f t="shared" si="2"/>
        <v>Beijing_1</v>
      </c>
      <c r="G6948" s="53">
        <f t="shared" si="3"/>
        <v>0.4397008347</v>
      </c>
    </row>
    <row r="6949">
      <c r="A6949" s="61">
        <v>1.515289946E9</v>
      </c>
      <c r="B6949" s="61">
        <v>1.0</v>
      </c>
      <c r="C6949" s="61">
        <v>305.0</v>
      </c>
      <c r="D6949" s="57" t="s">
        <v>377</v>
      </c>
      <c r="E6949" s="62" t="str">
        <f t="shared" si="1"/>
        <v>Out of test</v>
      </c>
      <c r="F6949" s="53" t="str">
        <f t="shared" si="2"/>
        <v>Beijing_1</v>
      </c>
      <c r="G6949" s="53">
        <f t="shared" si="3"/>
        <v>0.5089367437</v>
      </c>
    </row>
    <row r="6950">
      <c r="A6950" s="61">
        <v>1.511427337E9</v>
      </c>
      <c r="B6950" s="61">
        <v>1.0</v>
      </c>
      <c r="C6950" s="61">
        <v>3104.0</v>
      </c>
      <c r="D6950" s="57" t="s">
        <v>377</v>
      </c>
      <c r="E6950" s="62" t="str">
        <f t="shared" si="1"/>
        <v>Out of test</v>
      </c>
      <c r="F6950" s="53" t="str">
        <f t="shared" si="2"/>
        <v>Beijing_1</v>
      </c>
      <c r="G6950" s="53">
        <f t="shared" si="3"/>
        <v>0.4505919177</v>
      </c>
    </row>
    <row r="6951">
      <c r="A6951" s="61">
        <v>1.518505015E9</v>
      </c>
      <c r="B6951" s="61">
        <v>1.0</v>
      </c>
      <c r="C6951" s="61">
        <v>5453.0</v>
      </c>
      <c r="D6951" s="57" t="s">
        <v>377</v>
      </c>
      <c r="E6951" s="62" t="str">
        <f t="shared" si="1"/>
        <v>Out of test</v>
      </c>
      <c r="F6951" s="53" t="str">
        <f t="shared" si="2"/>
        <v>Beijing_1</v>
      </c>
      <c r="G6951" s="53">
        <f t="shared" si="3"/>
        <v>0.5840221082</v>
      </c>
    </row>
    <row r="6952">
      <c r="A6952" s="61">
        <v>1.515878104E9</v>
      </c>
      <c r="B6952" s="61">
        <v>1.0</v>
      </c>
      <c r="C6952" s="61">
        <v>1190.0</v>
      </c>
      <c r="D6952" s="57" t="s">
        <v>377</v>
      </c>
      <c r="E6952" s="62" t="str">
        <f t="shared" si="1"/>
        <v>Out of test</v>
      </c>
      <c r="F6952" s="53" t="str">
        <f t="shared" si="2"/>
        <v>Beijing_1</v>
      </c>
      <c r="G6952" s="53">
        <f t="shared" si="3"/>
        <v>0.1205832574</v>
      </c>
    </row>
    <row r="6953">
      <c r="A6953" s="61">
        <v>1.519737664E9</v>
      </c>
      <c r="B6953" s="61">
        <v>1.0</v>
      </c>
      <c r="C6953" s="61">
        <v>2064.0</v>
      </c>
      <c r="D6953" s="57" t="s">
        <v>377</v>
      </c>
      <c r="E6953" s="62" t="str">
        <f t="shared" si="1"/>
        <v>Out of test</v>
      </c>
      <c r="F6953" s="53" t="str">
        <f t="shared" si="2"/>
        <v>Beijing_1</v>
      </c>
      <c r="G6953" s="53">
        <f t="shared" si="3"/>
        <v>0.2400139733</v>
      </c>
    </row>
    <row r="6954">
      <c r="A6954" s="61">
        <v>1.517856538E9</v>
      </c>
      <c r="B6954" s="61">
        <v>1.0</v>
      </c>
      <c r="C6954" s="61">
        <v>1481.0</v>
      </c>
      <c r="D6954" s="57" t="s">
        <v>377</v>
      </c>
      <c r="E6954" s="62" t="str">
        <f t="shared" si="1"/>
        <v>Out of test</v>
      </c>
      <c r="F6954" s="53" t="str">
        <f t="shared" si="2"/>
        <v>Beijing_1</v>
      </c>
      <c r="G6954" s="53">
        <f t="shared" si="3"/>
        <v>0.6026810207</v>
      </c>
    </row>
    <row r="6955">
      <c r="A6955" s="61">
        <v>1.517832406E9</v>
      </c>
      <c r="B6955" s="61">
        <v>1.0</v>
      </c>
      <c r="C6955" s="61">
        <v>979.0</v>
      </c>
      <c r="D6955" s="57" t="s">
        <v>377</v>
      </c>
      <c r="E6955" s="62" t="str">
        <f t="shared" si="1"/>
        <v>Out of test</v>
      </c>
      <c r="F6955" s="53" t="str">
        <f t="shared" si="2"/>
        <v>Beijing_1</v>
      </c>
      <c r="G6955" s="53">
        <f t="shared" si="3"/>
        <v>0.7483754361</v>
      </c>
    </row>
    <row r="6956">
      <c r="A6956" s="61">
        <v>1.511647235E9</v>
      </c>
      <c r="B6956" s="61">
        <v>1.0</v>
      </c>
      <c r="C6956" s="61">
        <v>5483.0</v>
      </c>
      <c r="D6956" s="57" t="s">
        <v>377</v>
      </c>
      <c r="E6956" s="62" t="str">
        <f t="shared" si="1"/>
        <v>Out of test</v>
      </c>
      <c r="F6956" s="53" t="str">
        <f t="shared" si="2"/>
        <v>Beijing_1</v>
      </c>
      <c r="G6956" s="53">
        <f t="shared" si="3"/>
        <v>0.6643359404</v>
      </c>
    </row>
    <row r="6957">
      <c r="A6957" s="61">
        <v>1.512746189E9</v>
      </c>
      <c r="B6957" s="61">
        <v>1.0</v>
      </c>
      <c r="C6957" s="61">
        <v>1056.0</v>
      </c>
      <c r="D6957" s="57" t="s">
        <v>377</v>
      </c>
      <c r="E6957" s="62" t="str">
        <f t="shared" si="1"/>
        <v>Out of test</v>
      </c>
      <c r="F6957" s="53" t="str">
        <f t="shared" si="2"/>
        <v>Beijing_1</v>
      </c>
      <c r="G6957" s="53">
        <f t="shared" si="3"/>
        <v>0.772718402</v>
      </c>
    </row>
    <row r="6958">
      <c r="A6958" s="61">
        <v>1.514484586E9</v>
      </c>
      <c r="B6958" s="61">
        <v>1.0</v>
      </c>
      <c r="C6958" s="61">
        <v>1763.0</v>
      </c>
      <c r="D6958" s="57" t="s">
        <v>377</v>
      </c>
      <c r="E6958" s="62" t="str">
        <f t="shared" si="1"/>
        <v>Out of test</v>
      </c>
      <c r="F6958" s="53" t="str">
        <f t="shared" si="2"/>
        <v>Beijing_1</v>
      </c>
      <c r="G6958" s="53">
        <f t="shared" si="3"/>
        <v>0.5578366509</v>
      </c>
    </row>
    <row r="6959">
      <c r="A6959" s="61">
        <v>1.515868274E9</v>
      </c>
      <c r="B6959" s="61">
        <v>1.0</v>
      </c>
      <c r="C6959" s="61">
        <v>3676.0</v>
      </c>
      <c r="D6959" s="57" t="s">
        <v>377</v>
      </c>
      <c r="E6959" s="62" t="str">
        <f t="shared" si="1"/>
        <v>Out of test</v>
      </c>
      <c r="F6959" s="53" t="str">
        <f t="shared" si="2"/>
        <v>Beijing_1</v>
      </c>
      <c r="G6959" s="53">
        <f t="shared" si="3"/>
        <v>0.6055890069</v>
      </c>
    </row>
    <row r="6960">
      <c r="A6960" s="61">
        <v>1.516402056E9</v>
      </c>
      <c r="B6960" s="61">
        <v>1.0</v>
      </c>
      <c r="C6960" s="61">
        <v>3169.0</v>
      </c>
      <c r="D6960" s="57" t="s">
        <v>377</v>
      </c>
      <c r="E6960" s="62" t="str">
        <f t="shared" si="1"/>
        <v>Out of test</v>
      </c>
      <c r="F6960" s="53" t="str">
        <f t="shared" si="2"/>
        <v>Beijing_1</v>
      </c>
      <c r="G6960" s="53">
        <f t="shared" si="3"/>
        <v>0.1135545754</v>
      </c>
    </row>
    <row r="6961">
      <c r="A6961" s="61">
        <v>1.513289378E9</v>
      </c>
      <c r="B6961" s="61">
        <v>1.0</v>
      </c>
      <c r="C6961" s="61">
        <v>2087.0</v>
      </c>
      <c r="D6961" s="57" t="s">
        <v>377</v>
      </c>
      <c r="E6961" s="62" t="str">
        <f t="shared" si="1"/>
        <v>Out of test</v>
      </c>
      <c r="F6961" s="53" t="str">
        <f t="shared" si="2"/>
        <v>Beijing_1</v>
      </c>
      <c r="G6961" s="53">
        <f t="shared" si="3"/>
        <v>0.0238059261</v>
      </c>
    </row>
    <row r="6962">
      <c r="A6962" s="61">
        <v>1.512667044E9</v>
      </c>
      <c r="B6962" s="61">
        <v>1.0</v>
      </c>
      <c r="C6962" s="61">
        <v>1920.0</v>
      </c>
      <c r="D6962" s="57" t="s">
        <v>377</v>
      </c>
      <c r="E6962" s="62" t="str">
        <f t="shared" si="1"/>
        <v>Out of test</v>
      </c>
      <c r="F6962" s="53" t="str">
        <f t="shared" si="2"/>
        <v>Beijing_1</v>
      </c>
      <c r="G6962" s="53">
        <f t="shared" si="3"/>
        <v>0.7463133549</v>
      </c>
    </row>
    <row r="6963">
      <c r="A6963" s="61">
        <v>1.515117087E9</v>
      </c>
      <c r="B6963" s="61">
        <v>1.0</v>
      </c>
      <c r="C6963" s="61">
        <v>184.0</v>
      </c>
      <c r="D6963" s="57" t="s">
        <v>377</v>
      </c>
      <c r="E6963" s="62" t="str">
        <f t="shared" si="1"/>
        <v>Out of test</v>
      </c>
      <c r="F6963" s="53" t="str">
        <f t="shared" si="2"/>
        <v>Beijing_1</v>
      </c>
      <c r="G6963" s="53">
        <f t="shared" si="3"/>
        <v>0.8387503299</v>
      </c>
    </row>
    <row r="6964">
      <c r="A6964" s="61">
        <v>1.516734897E9</v>
      </c>
      <c r="B6964" s="61">
        <v>1.0</v>
      </c>
      <c r="C6964" s="61">
        <v>3367.0</v>
      </c>
      <c r="D6964" s="57" t="s">
        <v>377</v>
      </c>
      <c r="E6964" s="62" t="str">
        <f t="shared" si="1"/>
        <v>Out of test</v>
      </c>
      <c r="F6964" s="53" t="str">
        <f t="shared" si="2"/>
        <v>Beijing_1</v>
      </c>
      <c r="G6964" s="53">
        <f t="shared" si="3"/>
        <v>0.4759100185</v>
      </c>
    </row>
    <row r="6965">
      <c r="A6965" s="61">
        <v>1.514706769E9</v>
      </c>
      <c r="B6965" s="61">
        <v>1.0</v>
      </c>
      <c r="C6965" s="61">
        <v>1455.0</v>
      </c>
      <c r="D6965" s="57" t="s">
        <v>377</v>
      </c>
      <c r="E6965" s="62" t="str">
        <f t="shared" si="1"/>
        <v>Out of test</v>
      </c>
      <c r="F6965" s="53" t="str">
        <f t="shared" si="2"/>
        <v>Beijing_1</v>
      </c>
      <c r="G6965" s="53">
        <f t="shared" si="3"/>
        <v>0.8804999073</v>
      </c>
    </row>
    <row r="6966">
      <c r="A6966" s="61">
        <v>1.513270538E9</v>
      </c>
      <c r="B6966" s="61">
        <v>1.0</v>
      </c>
      <c r="C6966" s="61">
        <v>1819.0</v>
      </c>
      <c r="D6966" s="57" t="s">
        <v>377</v>
      </c>
      <c r="E6966" s="62" t="str">
        <f t="shared" si="1"/>
        <v>Out of test</v>
      </c>
      <c r="F6966" s="53" t="str">
        <f t="shared" si="2"/>
        <v>Beijing_1</v>
      </c>
      <c r="G6966" s="53">
        <f t="shared" si="3"/>
        <v>0.6110834063</v>
      </c>
    </row>
    <row r="6967">
      <c r="A6967" s="61">
        <v>1.511484556E9</v>
      </c>
      <c r="B6967" s="61">
        <v>1.0</v>
      </c>
      <c r="C6967" s="61">
        <v>1950.0</v>
      </c>
      <c r="D6967" s="57" t="s">
        <v>377</v>
      </c>
      <c r="E6967" s="62" t="str">
        <f t="shared" si="1"/>
        <v>Out of test</v>
      </c>
      <c r="F6967" s="53" t="str">
        <f t="shared" si="2"/>
        <v>Beijing_1</v>
      </c>
      <c r="G6967" s="53">
        <f t="shared" si="3"/>
        <v>0.2872262024</v>
      </c>
    </row>
    <row r="6968">
      <c r="A6968" s="61">
        <v>1.518868857E9</v>
      </c>
      <c r="B6968" s="61">
        <v>1.0</v>
      </c>
      <c r="C6968" s="61">
        <v>90.0</v>
      </c>
      <c r="D6968" s="57" t="s">
        <v>377</v>
      </c>
      <c r="E6968" s="62" t="str">
        <f t="shared" si="1"/>
        <v>Out of test</v>
      </c>
      <c r="F6968" s="53" t="str">
        <f t="shared" si="2"/>
        <v>Beijing_1</v>
      </c>
      <c r="G6968" s="53">
        <f t="shared" si="3"/>
        <v>0.9290746025</v>
      </c>
    </row>
    <row r="6969">
      <c r="A6969" s="61">
        <v>1.515748914E9</v>
      </c>
      <c r="B6969" s="61">
        <v>1.0</v>
      </c>
      <c r="C6969" s="61">
        <v>3145.0</v>
      </c>
      <c r="D6969" s="57" t="s">
        <v>377</v>
      </c>
      <c r="E6969" s="62" t="str">
        <f t="shared" si="1"/>
        <v>Out of test</v>
      </c>
      <c r="F6969" s="53" t="str">
        <f t="shared" si="2"/>
        <v>Beijing_1</v>
      </c>
      <c r="G6969" s="53">
        <f t="shared" si="3"/>
        <v>0.266215551</v>
      </c>
    </row>
    <row r="6970">
      <c r="A6970" s="61">
        <v>1.515738814E9</v>
      </c>
      <c r="B6970" s="61">
        <v>1.0</v>
      </c>
      <c r="C6970" s="61">
        <v>2482.0</v>
      </c>
      <c r="D6970" s="57" t="s">
        <v>377</v>
      </c>
      <c r="E6970" s="62" t="str">
        <f t="shared" si="1"/>
        <v>Out of test</v>
      </c>
      <c r="F6970" s="53" t="str">
        <f t="shared" si="2"/>
        <v>Beijing_1</v>
      </c>
      <c r="G6970" s="53">
        <f t="shared" si="3"/>
        <v>0.2005521764</v>
      </c>
    </row>
    <row r="6971">
      <c r="A6971" s="61">
        <v>1.515168187E9</v>
      </c>
      <c r="B6971" s="61">
        <v>1.0</v>
      </c>
      <c r="C6971" s="61">
        <v>2347.0</v>
      </c>
      <c r="D6971" s="57" t="s">
        <v>377</v>
      </c>
      <c r="E6971" s="62" t="str">
        <f t="shared" si="1"/>
        <v>Out of test</v>
      </c>
      <c r="F6971" s="53" t="str">
        <f t="shared" si="2"/>
        <v>Beijing_1</v>
      </c>
      <c r="G6971" s="53">
        <f t="shared" si="3"/>
        <v>0.4707368145</v>
      </c>
    </row>
    <row r="6972">
      <c r="A6972" s="61">
        <v>1.518769819E9</v>
      </c>
      <c r="B6972" s="61">
        <v>1.0</v>
      </c>
      <c r="C6972" s="61">
        <v>1447.0</v>
      </c>
      <c r="D6972" s="57" t="s">
        <v>377</v>
      </c>
      <c r="E6972" s="62" t="str">
        <f t="shared" si="1"/>
        <v>Out of test</v>
      </c>
      <c r="F6972" s="53" t="str">
        <f t="shared" si="2"/>
        <v>Beijing_1</v>
      </c>
      <c r="G6972" s="53">
        <f t="shared" si="3"/>
        <v>0.915400635</v>
      </c>
    </row>
    <row r="6973">
      <c r="A6973" s="61">
        <v>1.513996013E9</v>
      </c>
      <c r="B6973" s="61">
        <v>1.0</v>
      </c>
      <c r="C6973" s="61">
        <v>4095.0</v>
      </c>
      <c r="D6973" s="57" t="s">
        <v>377</v>
      </c>
      <c r="E6973" s="62" t="str">
        <f t="shared" si="1"/>
        <v>Out of test</v>
      </c>
      <c r="F6973" s="53" t="str">
        <f t="shared" si="2"/>
        <v>Beijing_1</v>
      </c>
      <c r="G6973" s="53">
        <f t="shared" si="3"/>
        <v>0.3963981633</v>
      </c>
    </row>
    <row r="6974">
      <c r="A6974" s="61">
        <v>1.515619687E9</v>
      </c>
      <c r="B6974" s="61">
        <v>1.0</v>
      </c>
      <c r="C6974" s="61">
        <v>891.0</v>
      </c>
      <c r="D6974" s="57" t="s">
        <v>377</v>
      </c>
      <c r="E6974" s="62" t="str">
        <f t="shared" si="1"/>
        <v>Out of test</v>
      </c>
      <c r="F6974" s="53" t="str">
        <f t="shared" si="2"/>
        <v>Beijing_1</v>
      </c>
      <c r="G6974" s="53">
        <f t="shared" si="3"/>
        <v>0.4151402542</v>
      </c>
    </row>
    <row r="6975">
      <c r="A6975" s="61">
        <v>1.513038115E9</v>
      </c>
      <c r="B6975" s="61">
        <v>1.0</v>
      </c>
      <c r="C6975" s="61">
        <v>1661.0</v>
      </c>
      <c r="D6975" s="57" t="s">
        <v>377</v>
      </c>
      <c r="E6975" s="62" t="str">
        <f t="shared" si="1"/>
        <v>Out of test</v>
      </c>
      <c r="F6975" s="53" t="str">
        <f t="shared" si="2"/>
        <v>Beijing_1</v>
      </c>
      <c r="G6975" s="53">
        <f t="shared" si="3"/>
        <v>0.6683660381</v>
      </c>
    </row>
    <row r="6976">
      <c r="A6976" s="61">
        <v>1.516798474E9</v>
      </c>
      <c r="B6976" s="61">
        <v>1.0</v>
      </c>
      <c r="C6976" s="61">
        <v>1404.0</v>
      </c>
      <c r="D6976" s="57" t="s">
        <v>377</v>
      </c>
      <c r="E6976" s="62" t="str">
        <f t="shared" si="1"/>
        <v>Out of test</v>
      </c>
      <c r="F6976" s="53" t="str">
        <f t="shared" si="2"/>
        <v>Beijing_1</v>
      </c>
      <c r="G6976" s="53">
        <f t="shared" si="3"/>
        <v>0.1421288284</v>
      </c>
    </row>
    <row r="6977">
      <c r="A6977" s="61">
        <v>1.514142196E9</v>
      </c>
      <c r="B6977" s="61">
        <v>1.0</v>
      </c>
      <c r="C6977" s="61">
        <v>2106.0</v>
      </c>
      <c r="D6977" s="57" t="s">
        <v>377</v>
      </c>
      <c r="E6977" s="62" t="str">
        <f t="shared" si="1"/>
        <v>Out of test</v>
      </c>
      <c r="F6977" s="53" t="str">
        <f t="shared" si="2"/>
        <v>Beijing_1</v>
      </c>
      <c r="G6977" s="53">
        <f t="shared" si="3"/>
        <v>0.2717471851</v>
      </c>
    </row>
    <row r="6978">
      <c r="A6978" s="61">
        <v>1.519826335E9</v>
      </c>
      <c r="B6978" s="61">
        <v>1.0</v>
      </c>
      <c r="C6978" s="61">
        <v>1717.0</v>
      </c>
      <c r="D6978" s="57" t="s">
        <v>377</v>
      </c>
      <c r="E6978" s="62" t="str">
        <f t="shared" si="1"/>
        <v>Out of test</v>
      </c>
      <c r="F6978" s="53" t="str">
        <f t="shared" si="2"/>
        <v>Beijing_1</v>
      </c>
      <c r="G6978" s="53">
        <f t="shared" si="3"/>
        <v>0.886888965</v>
      </c>
    </row>
    <row r="6979">
      <c r="A6979" s="61">
        <v>1.518661763E9</v>
      </c>
      <c r="B6979" s="61">
        <v>1.0</v>
      </c>
      <c r="C6979" s="61">
        <v>415.0</v>
      </c>
      <c r="D6979" s="57" t="s">
        <v>377</v>
      </c>
      <c r="E6979" s="62" t="str">
        <f t="shared" si="1"/>
        <v>Out of test</v>
      </c>
      <c r="F6979" s="53" t="str">
        <f t="shared" si="2"/>
        <v>Beijing_1</v>
      </c>
      <c r="G6979" s="53">
        <f t="shared" si="3"/>
        <v>0.004565192673</v>
      </c>
    </row>
    <row r="6980">
      <c r="A6980" s="61">
        <v>1.514638009E9</v>
      </c>
      <c r="B6980" s="61">
        <v>1.0</v>
      </c>
      <c r="C6980" s="61">
        <v>2407.0</v>
      </c>
      <c r="D6980" s="57" t="s">
        <v>377</v>
      </c>
      <c r="E6980" s="62" t="str">
        <f t="shared" si="1"/>
        <v>Out of test</v>
      </c>
      <c r="F6980" s="53" t="str">
        <f t="shared" si="2"/>
        <v>Beijing_1</v>
      </c>
      <c r="G6980" s="53">
        <f t="shared" si="3"/>
        <v>0.2187249073</v>
      </c>
    </row>
    <row r="6981">
      <c r="A6981" s="61">
        <v>1.513637028E9</v>
      </c>
      <c r="B6981" s="61">
        <v>1.0</v>
      </c>
      <c r="C6981" s="61">
        <v>1376.0</v>
      </c>
      <c r="D6981" s="57" t="s">
        <v>377</v>
      </c>
      <c r="E6981" s="62" t="str">
        <f t="shared" si="1"/>
        <v>Out of test</v>
      </c>
      <c r="F6981" s="53" t="str">
        <f t="shared" si="2"/>
        <v>Beijing_1</v>
      </c>
      <c r="G6981" s="53">
        <f t="shared" si="3"/>
        <v>0.1172305769</v>
      </c>
    </row>
    <row r="6982">
      <c r="A6982" s="61">
        <v>1.517499466E9</v>
      </c>
      <c r="B6982" s="61">
        <v>1.0</v>
      </c>
      <c r="C6982" s="61">
        <v>3984.0</v>
      </c>
      <c r="D6982" s="57" t="s">
        <v>377</v>
      </c>
      <c r="E6982" s="62" t="str">
        <f t="shared" si="1"/>
        <v>Out of test</v>
      </c>
      <c r="F6982" s="53" t="str">
        <f t="shared" si="2"/>
        <v>Beijing_1</v>
      </c>
      <c r="G6982" s="53">
        <f t="shared" si="3"/>
        <v>0.3901908418</v>
      </c>
    </row>
    <row r="6983">
      <c r="A6983" s="61">
        <v>1.515953175E9</v>
      </c>
      <c r="B6983" s="61">
        <v>1.0</v>
      </c>
      <c r="C6983" s="61">
        <v>254.0</v>
      </c>
      <c r="D6983" s="57" t="s">
        <v>377</v>
      </c>
      <c r="E6983" s="62" t="str">
        <f t="shared" si="1"/>
        <v>Out of test</v>
      </c>
      <c r="F6983" s="53" t="str">
        <f t="shared" si="2"/>
        <v>Beijing_1</v>
      </c>
      <c r="G6983" s="53">
        <f t="shared" si="3"/>
        <v>0.9834646973</v>
      </c>
    </row>
    <row r="6984">
      <c r="A6984" s="61">
        <v>1.519091665E9</v>
      </c>
      <c r="B6984" s="61">
        <v>1.0</v>
      </c>
      <c r="C6984" s="61">
        <v>509.0</v>
      </c>
      <c r="D6984" s="57" t="s">
        <v>377</v>
      </c>
      <c r="E6984" s="62" t="str">
        <f t="shared" si="1"/>
        <v>Out of test</v>
      </c>
      <c r="F6984" s="53" t="str">
        <f t="shared" si="2"/>
        <v>Beijing_1</v>
      </c>
      <c r="G6984" s="53">
        <f t="shared" si="3"/>
        <v>0.03501191314</v>
      </c>
    </row>
    <row r="6985">
      <c r="A6985" s="61">
        <v>1.518450477E9</v>
      </c>
      <c r="B6985" s="61">
        <v>1.0</v>
      </c>
      <c r="C6985" s="61">
        <v>2706.0</v>
      </c>
      <c r="D6985" s="57" t="s">
        <v>377</v>
      </c>
      <c r="E6985" s="62" t="str">
        <f t="shared" si="1"/>
        <v>Out of test</v>
      </c>
      <c r="F6985" s="53" t="str">
        <f t="shared" si="2"/>
        <v>Beijing_1</v>
      </c>
      <c r="G6985" s="53">
        <f t="shared" si="3"/>
        <v>0.04267674987</v>
      </c>
    </row>
    <row r="6986">
      <c r="A6986" s="61">
        <v>1.513018238E9</v>
      </c>
      <c r="B6986" s="61">
        <v>1.0</v>
      </c>
      <c r="C6986" s="61">
        <v>28.0</v>
      </c>
      <c r="D6986" s="57" t="s">
        <v>377</v>
      </c>
      <c r="E6986" s="62" t="str">
        <f t="shared" si="1"/>
        <v>Out of test</v>
      </c>
      <c r="F6986" s="53" t="str">
        <f t="shared" si="2"/>
        <v>Beijing_1</v>
      </c>
      <c r="G6986" s="53">
        <f t="shared" si="3"/>
        <v>0.7569424066</v>
      </c>
    </row>
    <row r="6987">
      <c r="A6987" s="61">
        <v>1.517664108E9</v>
      </c>
      <c r="B6987" s="61">
        <v>1.0</v>
      </c>
      <c r="C6987" s="61">
        <v>2105.0</v>
      </c>
      <c r="D6987" s="57" t="s">
        <v>377</v>
      </c>
      <c r="E6987" s="62" t="str">
        <f t="shared" si="1"/>
        <v>Out of test</v>
      </c>
      <c r="F6987" s="53" t="str">
        <f t="shared" si="2"/>
        <v>Beijing_1</v>
      </c>
      <c r="G6987" s="53">
        <f t="shared" si="3"/>
        <v>0.3083162434</v>
      </c>
    </row>
    <row r="6988">
      <c r="A6988" s="61">
        <v>1.515027064E9</v>
      </c>
      <c r="B6988" s="61">
        <v>1.0</v>
      </c>
      <c r="C6988" s="61">
        <v>637.0</v>
      </c>
      <c r="D6988" s="57" t="s">
        <v>377</v>
      </c>
      <c r="E6988" s="62" t="str">
        <f t="shared" si="1"/>
        <v>Out of test</v>
      </c>
      <c r="F6988" s="53" t="str">
        <f t="shared" si="2"/>
        <v>Beijing_1</v>
      </c>
      <c r="G6988" s="53">
        <f t="shared" si="3"/>
        <v>0.0120873665</v>
      </c>
    </row>
    <row r="6989">
      <c r="A6989" s="61">
        <v>1.511270616E9</v>
      </c>
      <c r="B6989" s="61">
        <v>1.0</v>
      </c>
      <c r="C6989" s="61">
        <v>3997.0</v>
      </c>
      <c r="D6989" s="57" t="s">
        <v>377</v>
      </c>
      <c r="E6989" s="62" t="str">
        <f t="shared" si="1"/>
        <v>Out of test</v>
      </c>
      <c r="F6989" s="53" t="str">
        <f t="shared" si="2"/>
        <v>Beijing_1</v>
      </c>
      <c r="G6989" s="53">
        <f t="shared" si="3"/>
        <v>0.6743644838</v>
      </c>
    </row>
    <row r="6990">
      <c r="A6990" s="61">
        <v>1.514528688E9</v>
      </c>
      <c r="B6990" s="61">
        <v>1.0</v>
      </c>
      <c r="C6990" s="61">
        <v>1014.0</v>
      </c>
      <c r="D6990" s="57" t="s">
        <v>377</v>
      </c>
      <c r="E6990" s="62" t="str">
        <f t="shared" si="1"/>
        <v>Out of test</v>
      </c>
      <c r="F6990" s="53" t="str">
        <f t="shared" si="2"/>
        <v>Beijing_1</v>
      </c>
      <c r="G6990" s="53">
        <f t="shared" si="3"/>
        <v>0.5008613561</v>
      </c>
    </row>
    <row r="6991">
      <c r="A6991" s="61">
        <v>1.518868819E9</v>
      </c>
      <c r="B6991" s="61">
        <v>1.0</v>
      </c>
      <c r="C6991" s="61">
        <v>2030.0</v>
      </c>
      <c r="D6991" s="57" t="s">
        <v>377</v>
      </c>
      <c r="E6991" s="62" t="str">
        <f t="shared" si="1"/>
        <v>Out of test</v>
      </c>
      <c r="F6991" s="53" t="str">
        <f t="shared" si="2"/>
        <v>Beijing_1</v>
      </c>
      <c r="G6991" s="53">
        <f t="shared" si="3"/>
        <v>0.6246458432</v>
      </c>
    </row>
    <row r="6992">
      <c r="A6992" s="61">
        <v>1.513242288E9</v>
      </c>
      <c r="B6992" s="61">
        <v>1.0</v>
      </c>
      <c r="C6992" s="61">
        <v>1490.0</v>
      </c>
      <c r="D6992" s="57" t="s">
        <v>377</v>
      </c>
      <c r="E6992" s="62" t="str">
        <f t="shared" si="1"/>
        <v>Out of test</v>
      </c>
      <c r="F6992" s="53" t="str">
        <f t="shared" si="2"/>
        <v>Beijing_1</v>
      </c>
      <c r="G6992" s="53">
        <f t="shared" si="3"/>
        <v>0.0425839046</v>
      </c>
    </row>
    <row r="6993">
      <c r="A6993" s="61">
        <v>1.517994909E9</v>
      </c>
      <c r="B6993" s="61">
        <v>1.0</v>
      </c>
      <c r="C6993" s="61">
        <v>107.0</v>
      </c>
      <c r="D6993" s="57" t="s">
        <v>377</v>
      </c>
      <c r="E6993" s="62" t="str">
        <f t="shared" si="1"/>
        <v>Out of test</v>
      </c>
      <c r="F6993" s="53" t="str">
        <f t="shared" si="2"/>
        <v>Beijing_1</v>
      </c>
      <c r="G6993" s="53">
        <f t="shared" si="3"/>
        <v>0.8869133734</v>
      </c>
    </row>
    <row r="6994">
      <c r="A6994" s="61">
        <v>1.516991739E9</v>
      </c>
      <c r="B6994" s="61">
        <v>1.0</v>
      </c>
      <c r="C6994" s="61">
        <v>3135.0</v>
      </c>
      <c r="D6994" s="57" t="s">
        <v>377</v>
      </c>
      <c r="E6994" s="62" t="str">
        <f t="shared" si="1"/>
        <v>Out of test</v>
      </c>
      <c r="F6994" s="53" t="str">
        <f t="shared" si="2"/>
        <v>Beijing_1</v>
      </c>
      <c r="G6994" s="53">
        <f t="shared" si="3"/>
        <v>0.7434062762</v>
      </c>
    </row>
    <row r="6995">
      <c r="A6995" s="61">
        <v>1.516007415E9</v>
      </c>
      <c r="B6995" s="61">
        <v>1.0</v>
      </c>
      <c r="C6995" s="61">
        <v>79.0</v>
      </c>
      <c r="D6995" s="57" t="s">
        <v>377</v>
      </c>
      <c r="E6995" s="62" t="str">
        <f t="shared" si="1"/>
        <v>Out of test</v>
      </c>
      <c r="F6995" s="53" t="str">
        <f t="shared" si="2"/>
        <v>Beijing_1</v>
      </c>
      <c r="G6995" s="53">
        <f t="shared" si="3"/>
        <v>0.03370571493</v>
      </c>
    </row>
    <row r="6996">
      <c r="A6996" s="61">
        <v>1.516431326E9</v>
      </c>
      <c r="B6996" s="61">
        <v>1.0</v>
      </c>
      <c r="C6996" s="61">
        <v>1177.0</v>
      </c>
      <c r="D6996" s="57" t="s">
        <v>377</v>
      </c>
      <c r="E6996" s="62" t="str">
        <f t="shared" si="1"/>
        <v>Out of test</v>
      </c>
      <c r="F6996" s="53" t="str">
        <f t="shared" si="2"/>
        <v>Beijing_1</v>
      </c>
      <c r="G6996" s="53">
        <f t="shared" si="3"/>
        <v>0.2776523282</v>
      </c>
    </row>
    <row r="6997">
      <c r="A6997" s="61">
        <v>1.515332669E9</v>
      </c>
      <c r="B6997" s="61">
        <v>1.0</v>
      </c>
      <c r="C6997" s="61">
        <v>182.0</v>
      </c>
      <c r="D6997" s="57" t="s">
        <v>377</v>
      </c>
      <c r="E6997" s="62" t="str">
        <f t="shared" si="1"/>
        <v>Out of test</v>
      </c>
      <c r="F6997" s="53" t="str">
        <f t="shared" si="2"/>
        <v>Beijing_1</v>
      </c>
      <c r="G6997" s="53">
        <f t="shared" si="3"/>
        <v>0.05091105434</v>
      </c>
    </row>
    <row r="6998">
      <c r="A6998" s="61">
        <v>1.513803216E9</v>
      </c>
      <c r="B6998" s="61">
        <v>1.0</v>
      </c>
      <c r="C6998" s="61">
        <v>1069.0</v>
      </c>
      <c r="D6998" s="57" t="s">
        <v>377</v>
      </c>
      <c r="E6998" s="62" t="str">
        <f t="shared" si="1"/>
        <v>Out of test</v>
      </c>
      <c r="F6998" s="53" t="str">
        <f t="shared" si="2"/>
        <v>Beijing_1</v>
      </c>
      <c r="G6998" s="53">
        <f t="shared" si="3"/>
        <v>0.5776818654</v>
      </c>
    </row>
    <row r="6999">
      <c r="A6999" s="61">
        <v>1.515998495E9</v>
      </c>
      <c r="B6999" s="61">
        <v>1.0</v>
      </c>
      <c r="C6999" s="61">
        <v>2886.0</v>
      </c>
      <c r="D6999" s="57" t="s">
        <v>377</v>
      </c>
      <c r="E6999" s="62" t="str">
        <f t="shared" si="1"/>
        <v>Out of test</v>
      </c>
      <c r="F6999" s="53" t="str">
        <f t="shared" si="2"/>
        <v>Beijing_1</v>
      </c>
      <c r="G6999" s="53">
        <f t="shared" si="3"/>
        <v>0.8370712934</v>
      </c>
    </row>
    <row r="7000">
      <c r="A7000" s="61">
        <v>1.519814667E9</v>
      </c>
      <c r="B7000" s="61">
        <v>1.0</v>
      </c>
      <c r="C7000" s="61">
        <v>2309.0</v>
      </c>
      <c r="D7000" s="57" t="s">
        <v>377</v>
      </c>
      <c r="E7000" s="62" t="str">
        <f t="shared" si="1"/>
        <v>Out of test</v>
      </c>
      <c r="F7000" s="53" t="str">
        <f t="shared" si="2"/>
        <v>Beijing_1</v>
      </c>
      <c r="G7000" s="53">
        <f t="shared" si="3"/>
        <v>0.9151169215</v>
      </c>
    </row>
    <row r="7001">
      <c r="A7001" s="61">
        <v>1.515644954E9</v>
      </c>
      <c r="B7001" s="61">
        <v>1.0</v>
      </c>
      <c r="C7001" s="61">
        <v>4605.0</v>
      </c>
      <c r="D7001" s="57" t="s">
        <v>377</v>
      </c>
      <c r="E7001" s="62" t="str">
        <f t="shared" si="1"/>
        <v>Out of test</v>
      </c>
      <c r="F7001" s="53" t="str">
        <f t="shared" si="2"/>
        <v>Beijing_1</v>
      </c>
      <c r="G7001" s="53">
        <f t="shared" si="3"/>
        <v>0.4040956316</v>
      </c>
    </row>
    <row r="7002">
      <c r="A7002" s="61">
        <v>1.519584244E9</v>
      </c>
      <c r="B7002" s="61">
        <v>1.0</v>
      </c>
      <c r="C7002" s="61">
        <v>2055.0</v>
      </c>
      <c r="D7002" s="57" t="s">
        <v>377</v>
      </c>
      <c r="E7002" s="62" t="str">
        <f t="shared" si="1"/>
        <v>Out of test</v>
      </c>
      <c r="F7002" s="53" t="str">
        <f t="shared" si="2"/>
        <v>Beijing_1</v>
      </c>
      <c r="G7002" s="53">
        <f t="shared" si="3"/>
        <v>0.7069076656</v>
      </c>
    </row>
    <row r="7003">
      <c r="A7003" s="61">
        <v>1.519126226E9</v>
      </c>
      <c r="B7003" s="61">
        <v>1.0</v>
      </c>
      <c r="C7003" s="61">
        <v>131.0</v>
      </c>
      <c r="D7003" s="57" t="s">
        <v>377</v>
      </c>
      <c r="E7003" s="62" t="str">
        <f t="shared" si="1"/>
        <v>Out of test</v>
      </c>
      <c r="F7003" s="53" t="str">
        <f t="shared" si="2"/>
        <v>Beijing_1</v>
      </c>
      <c r="G7003" s="53">
        <f t="shared" si="3"/>
        <v>0.9937365383</v>
      </c>
    </row>
    <row r="7004">
      <c r="A7004" s="61">
        <v>1.519685927E9</v>
      </c>
      <c r="B7004" s="61">
        <v>1.0</v>
      </c>
      <c r="C7004" s="61">
        <v>2517.0</v>
      </c>
      <c r="D7004" s="57" t="s">
        <v>377</v>
      </c>
      <c r="E7004" s="62" t="str">
        <f t="shared" si="1"/>
        <v>Out of test</v>
      </c>
      <c r="F7004" s="53" t="str">
        <f t="shared" si="2"/>
        <v>Beijing_1</v>
      </c>
      <c r="G7004" s="53">
        <f t="shared" si="3"/>
        <v>0.7965724703</v>
      </c>
    </row>
    <row r="7005">
      <c r="A7005" s="61">
        <v>1.512166968E9</v>
      </c>
      <c r="B7005" s="61">
        <v>1.0</v>
      </c>
      <c r="C7005" s="61">
        <v>700.0</v>
      </c>
      <c r="D7005" s="57" t="s">
        <v>377</v>
      </c>
      <c r="E7005" s="62" t="str">
        <f t="shared" si="1"/>
        <v>Out of test</v>
      </c>
      <c r="F7005" s="53" t="str">
        <f t="shared" si="2"/>
        <v>Beijing_1</v>
      </c>
      <c r="G7005" s="53">
        <f t="shared" si="3"/>
        <v>0.2525444823</v>
      </c>
    </row>
    <row r="7006">
      <c r="A7006" s="61">
        <v>1.513880884E9</v>
      </c>
      <c r="B7006" s="61">
        <v>1.0</v>
      </c>
      <c r="C7006" s="61">
        <v>2191.0</v>
      </c>
      <c r="D7006" s="57" t="s">
        <v>377</v>
      </c>
      <c r="E7006" s="62" t="str">
        <f t="shared" si="1"/>
        <v>Out of test</v>
      </c>
      <c r="F7006" s="53" t="str">
        <f t="shared" si="2"/>
        <v>Beijing_1</v>
      </c>
      <c r="G7006" s="53">
        <f t="shared" si="3"/>
        <v>0.05047454304</v>
      </c>
    </row>
    <row r="7007">
      <c r="A7007" s="61">
        <v>1.517041216E9</v>
      </c>
      <c r="B7007" s="61">
        <v>1.0</v>
      </c>
      <c r="C7007" s="61">
        <v>1592.0</v>
      </c>
      <c r="D7007" s="57" t="s">
        <v>377</v>
      </c>
      <c r="E7007" s="62" t="str">
        <f t="shared" si="1"/>
        <v>Out of test</v>
      </c>
      <c r="F7007" s="53" t="str">
        <f t="shared" si="2"/>
        <v>Beijing_1</v>
      </c>
      <c r="G7007" s="53">
        <f t="shared" si="3"/>
        <v>0.1978199693</v>
      </c>
    </row>
    <row r="7008">
      <c r="A7008" s="61">
        <v>1.519598629E9</v>
      </c>
      <c r="B7008" s="61">
        <v>1.0</v>
      </c>
      <c r="C7008" s="61">
        <v>569.0</v>
      </c>
      <c r="D7008" s="57" t="s">
        <v>377</v>
      </c>
      <c r="E7008" s="62" t="str">
        <f t="shared" si="1"/>
        <v>Out of test</v>
      </c>
      <c r="F7008" s="53" t="str">
        <f t="shared" si="2"/>
        <v>Beijing_1</v>
      </c>
      <c r="G7008" s="53">
        <f t="shared" si="3"/>
        <v>0.9307632269</v>
      </c>
    </row>
    <row r="7009">
      <c r="A7009" s="61">
        <v>1.515354915E9</v>
      </c>
      <c r="B7009" s="61">
        <v>1.0</v>
      </c>
      <c r="C7009" s="61">
        <v>2234.0</v>
      </c>
      <c r="D7009" s="57" t="s">
        <v>377</v>
      </c>
      <c r="E7009" s="62" t="str">
        <f t="shared" si="1"/>
        <v>Out of test</v>
      </c>
      <c r="F7009" s="53" t="str">
        <f t="shared" si="2"/>
        <v>Beijing_1</v>
      </c>
      <c r="G7009" s="53">
        <f t="shared" si="3"/>
        <v>0.7132041542</v>
      </c>
    </row>
    <row r="7010">
      <c r="A7010" s="61">
        <v>1.513580888E9</v>
      </c>
      <c r="B7010" s="61">
        <v>1.0</v>
      </c>
      <c r="C7010" s="61">
        <v>52.0</v>
      </c>
      <c r="D7010" s="57" t="s">
        <v>377</v>
      </c>
      <c r="E7010" s="62" t="str">
        <f t="shared" si="1"/>
        <v>Out of test</v>
      </c>
      <c r="F7010" s="53" t="str">
        <f t="shared" si="2"/>
        <v>Beijing_1</v>
      </c>
      <c r="G7010" s="53">
        <f t="shared" si="3"/>
        <v>0.0233074324</v>
      </c>
    </row>
    <row r="7011">
      <c r="A7011" s="61">
        <v>1.518995037E9</v>
      </c>
      <c r="B7011" s="61">
        <v>1.0</v>
      </c>
      <c r="C7011" s="61">
        <v>2427.0</v>
      </c>
      <c r="D7011" s="57" t="s">
        <v>377</v>
      </c>
      <c r="E7011" s="62" t="str">
        <f t="shared" si="1"/>
        <v>Out of test</v>
      </c>
      <c r="F7011" s="53" t="str">
        <f t="shared" si="2"/>
        <v>Beijing_1</v>
      </c>
      <c r="G7011" s="53">
        <f t="shared" si="3"/>
        <v>0.3179998445</v>
      </c>
    </row>
    <row r="7012">
      <c r="A7012" s="61">
        <v>1.512695915E9</v>
      </c>
      <c r="B7012" s="61">
        <v>1.0</v>
      </c>
      <c r="C7012" s="61">
        <v>994.0</v>
      </c>
      <c r="D7012" s="57" t="s">
        <v>377</v>
      </c>
      <c r="E7012" s="62" t="str">
        <f t="shared" si="1"/>
        <v>Out of test</v>
      </c>
      <c r="F7012" s="53" t="str">
        <f t="shared" si="2"/>
        <v>Beijing_1</v>
      </c>
      <c r="G7012" s="53">
        <f t="shared" si="3"/>
        <v>0.02640434985</v>
      </c>
    </row>
    <row r="7013">
      <c r="A7013" s="61">
        <v>1.517342537E9</v>
      </c>
      <c r="B7013" s="61">
        <v>1.0</v>
      </c>
      <c r="C7013" s="61">
        <v>1357.0</v>
      </c>
      <c r="D7013" s="57" t="s">
        <v>377</v>
      </c>
      <c r="E7013" s="62" t="str">
        <f t="shared" si="1"/>
        <v>Out of test</v>
      </c>
      <c r="F7013" s="53" t="str">
        <f t="shared" si="2"/>
        <v>Beijing_1</v>
      </c>
      <c r="G7013" s="53">
        <f t="shared" si="3"/>
        <v>0.620227993</v>
      </c>
    </row>
    <row r="7014">
      <c r="A7014" s="61">
        <v>1.517881837E9</v>
      </c>
      <c r="B7014" s="61">
        <v>1.0</v>
      </c>
      <c r="C7014" s="61">
        <v>585.0</v>
      </c>
      <c r="D7014" s="57" t="s">
        <v>377</v>
      </c>
      <c r="E7014" s="62" t="str">
        <f t="shared" si="1"/>
        <v>Out of test</v>
      </c>
      <c r="F7014" s="53" t="str">
        <f t="shared" si="2"/>
        <v>Beijing_1</v>
      </c>
      <c r="G7014" s="53">
        <f t="shared" si="3"/>
        <v>0.3631990012</v>
      </c>
    </row>
    <row r="7015">
      <c r="A7015" s="61">
        <v>1.514438617E9</v>
      </c>
      <c r="B7015" s="61">
        <v>1.0</v>
      </c>
      <c r="C7015" s="61">
        <v>1191.0</v>
      </c>
      <c r="D7015" s="57" t="s">
        <v>377</v>
      </c>
      <c r="E7015" s="62" t="str">
        <f t="shared" si="1"/>
        <v>Out of test</v>
      </c>
      <c r="F7015" s="53" t="str">
        <f t="shared" si="2"/>
        <v>Beijing_1</v>
      </c>
      <c r="G7015" s="53">
        <f t="shared" si="3"/>
        <v>0.1790564743</v>
      </c>
    </row>
    <row r="7016">
      <c r="A7016" s="61">
        <v>1.516814889E9</v>
      </c>
      <c r="B7016" s="61">
        <v>1.0</v>
      </c>
      <c r="C7016" s="61">
        <v>131.0</v>
      </c>
      <c r="D7016" s="57" t="s">
        <v>377</v>
      </c>
      <c r="E7016" s="62" t="str">
        <f t="shared" si="1"/>
        <v>Out of test</v>
      </c>
      <c r="F7016" s="53" t="str">
        <f t="shared" si="2"/>
        <v>Beijing_1</v>
      </c>
      <c r="G7016" s="53">
        <f t="shared" si="3"/>
        <v>0.7396761416</v>
      </c>
    </row>
    <row r="7017">
      <c r="A7017" s="61">
        <v>1.517402928E9</v>
      </c>
      <c r="B7017" s="61">
        <v>1.0</v>
      </c>
      <c r="C7017" s="61">
        <v>4060.0</v>
      </c>
      <c r="D7017" s="57" t="s">
        <v>377</v>
      </c>
      <c r="E7017" s="62" t="str">
        <f t="shared" si="1"/>
        <v>Out of test</v>
      </c>
      <c r="F7017" s="53" t="str">
        <f t="shared" si="2"/>
        <v>Beijing_1</v>
      </c>
      <c r="G7017" s="53">
        <f t="shared" si="3"/>
        <v>0.03497146112</v>
      </c>
    </row>
    <row r="7018">
      <c r="A7018" s="61">
        <v>1.511391434E9</v>
      </c>
      <c r="B7018" s="61">
        <v>1.0</v>
      </c>
      <c r="C7018" s="61">
        <v>3433.0</v>
      </c>
      <c r="D7018" s="57" t="s">
        <v>377</v>
      </c>
      <c r="E7018" s="62" t="str">
        <f t="shared" si="1"/>
        <v>Out of test</v>
      </c>
      <c r="F7018" s="53" t="str">
        <f t="shared" si="2"/>
        <v>Beijing_1</v>
      </c>
      <c r="G7018" s="53">
        <f t="shared" si="3"/>
        <v>0.7059735794</v>
      </c>
    </row>
    <row r="7019">
      <c r="A7019" s="61">
        <v>1.516346558E9</v>
      </c>
      <c r="B7019" s="61">
        <v>1.0</v>
      </c>
      <c r="C7019" s="61">
        <v>868.0</v>
      </c>
      <c r="D7019" s="57" t="s">
        <v>377</v>
      </c>
      <c r="E7019" s="62" t="str">
        <f t="shared" si="1"/>
        <v>Out of test</v>
      </c>
      <c r="F7019" s="53" t="str">
        <f t="shared" si="2"/>
        <v>Beijing_1</v>
      </c>
      <c r="G7019" s="53">
        <f t="shared" si="3"/>
        <v>0.3114062553</v>
      </c>
    </row>
    <row r="7020">
      <c r="A7020" s="61">
        <v>1.514616607E9</v>
      </c>
      <c r="B7020" s="61">
        <v>1.0</v>
      </c>
      <c r="C7020" s="61">
        <v>5463.0</v>
      </c>
      <c r="D7020" s="57" t="s">
        <v>377</v>
      </c>
      <c r="E7020" s="62" t="str">
        <f t="shared" si="1"/>
        <v>Out of test</v>
      </c>
      <c r="F7020" s="53" t="str">
        <f t="shared" si="2"/>
        <v>Beijing_1</v>
      </c>
      <c r="G7020" s="53">
        <f t="shared" si="3"/>
        <v>0.6199426257</v>
      </c>
    </row>
    <row r="7021">
      <c r="A7021" s="61">
        <v>1.517007417E9</v>
      </c>
      <c r="B7021" s="61">
        <v>1.0</v>
      </c>
      <c r="C7021" s="61">
        <v>2688.0</v>
      </c>
      <c r="D7021" s="57" t="s">
        <v>377</v>
      </c>
      <c r="E7021" s="62" t="str">
        <f t="shared" si="1"/>
        <v>Out of test</v>
      </c>
      <c r="F7021" s="53" t="str">
        <f t="shared" si="2"/>
        <v>Beijing_1</v>
      </c>
      <c r="G7021" s="53">
        <f t="shared" si="3"/>
        <v>0.5231279876</v>
      </c>
    </row>
    <row r="7022">
      <c r="A7022" s="61">
        <v>1.519262599E9</v>
      </c>
      <c r="B7022" s="61">
        <v>1.0</v>
      </c>
      <c r="C7022" s="61">
        <v>1007.0</v>
      </c>
      <c r="D7022" s="57" t="s">
        <v>377</v>
      </c>
      <c r="E7022" s="62" t="str">
        <f t="shared" si="1"/>
        <v>Out of test</v>
      </c>
      <c r="F7022" s="53" t="str">
        <f t="shared" si="2"/>
        <v>Beijing_1</v>
      </c>
      <c r="G7022" s="53">
        <f t="shared" si="3"/>
        <v>0.589786515</v>
      </c>
    </row>
    <row r="7023">
      <c r="A7023" s="61">
        <v>1.513500603E9</v>
      </c>
      <c r="B7023" s="61">
        <v>1.0</v>
      </c>
      <c r="C7023" s="61">
        <v>4483.0</v>
      </c>
      <c r="D7023" s="57" t="s">
        <v>377</v>
      </c>
      <c r="E7023" s="62" t="str">
        <f t="shared" si="1"/>
        <v>Out of test</v>
      </c>
      <c r="F7023" s="53" t="str">
        <f t="shared" si="2"/>
        <v>Beijing_1</v>
      </c>
      <c r="G7023" s="53">
        <f t="shared" si="3"/>
        <v>0.3462703559</v>
      </c>
    </row>
    <row r="7024">
      <c r="A7024" s="61">
        <v>1.513739314E9</v>
      </c>
      <c r="B7024" s="61">
        <v>1.0</v>
      </c>
      <c r="C7024" s="61">
        <v>1604.0</v>
      </c>
      <c r="D7024" s="57" t="s">
        <v>377</v>
      </c>
      <c r="E7024" s="62" t="str">
        <f t="shared" si="1"/>
        <v>Out of test</v>
      </c>
      <c r="F7024" s="53" t="str">
        <f t="shared" si="2"/>
        <v>Beijing_1</v>
      </c>
      <c r="G7024" s="53">
        <f t="shared" si="3"/>
        <v>0.6718152529</v>
      </c>
    </row>
    <row r="7025">
      <c r="A7025" s="61">
        <v>1.514315949E9</v>
      </c>
      <c r="B7025" s="61">
        <v>1.0</v>
      </c>
      <c r="C7025" s="61">
        <v>1926.0</v>
      </c>
      <c r="D7025" s="57" t="s">
        <v>377</v>
      </c>
      <c r="E7025" s="62" t="str">
        <f t="shared" si="1"/>
        <v>Out of test</v>
      </c>
      <c r="F7025" s="53" t="str">
        <f t="shared" si="2"/>
        <v>Beijing_1</v>
      </c>
      <c r="G7025" s="53">
        <f t="shared" si="3"/>
        <v>0.9923704386</v>
      </c>
    </row>
    <row r="7026">
      <c r="A7026" s="61">
        <v>1.514510013E9</v>
      </c>
      <c r="B7026" s="61">
        <v>1.0</v>
      </c>
      <c r="C7026" s="61">
        <v>422.0</v>
      </c>
      <c r="D7026" s="57" t="s">
        <v>377</v>
      </c>
      <c r="E7026" s="62" t="str">
        <f t="shared" si="1"/>
        <v>Out of test</v>
      </c>
      <c r="F7026" s="53" t="str">
        <f t="shared" si="2"/>
        <v>Beijing_1</v>
      </c>
      <c r="G7026" s="53">
        <f t="shared" si="3"/>
        <v>0.2075590909</v>
      </c>
    </row>
    <row r="7027">
      <c r="A7027" s="61">
        <v>1.515434396E9</v>
      </c>
      <c r="B7027" s="61">
        <v>1.0</v>
      </c>
      <c r="C7027" s="61">
        <v>2886.0</v>
      </c>
      <c r="D7027" s="57" t="s">
        <v>377</v>
      </c>
      <c r="E7027" s="62" t="str">
        <f t="shared" si="1"/>
        <v>Out of test</v>
      </c>
      <c r="F7027" s="53" t="str">
        <f t="shared" si="2"/>
        <v>Beijing_1</v>
      </c>
      <c r="G7027" s="53">
        <f t="shared" si="3"/>
        <v>0.192128658</v>
      </c>
    </row>
    <row r="7028">
      <c r="A7028" s="61">
        <v>1.513804447E9</v>
      </c>
      <c r="B7028" s="61">
        <v>1.0</v>
      </c>
      <c r="C7028" s="61">
        <v>1855.0</v>
      </c>
      <c r="D7028" s="57" t="s">
        <v>377</v>
      </c>
      <c r="E7028" s="62" t="str">
        <f t="shared" si="1"/>
        <v>Out of test</v>
      </c>
      <c r="F7028" s="53" t="str">
        <f t="shared" si="2"/>
        <v>Beijing_1</v>
      </c>
      <c r="G7028" s="53">
        <f t="shared" si="3"/>
        <v>0.04250388988</v>
      </c>
    </row>
    <row r="7029">
      <c r="A7029" s="61">
        <v>1.513214343E9</v>
      </c>
      <c r="B7029" s="61">
        <v>1.0</v>
      </c>
      <c r="C7029" s="61">
        <v>747.0</v>
      </c>
      <c r="D7029" s="57" t="s">
        <v>377</v>
      </c>
      <c r="E7029" s="62" t="str">
        <f t="shared" si="1"/>
        <v>Out of test</v>
      </c>
      <c r="F7029" s="53" t="str">
        <f t="shared" si="2"/>
        <v>Beijing_1</v>
      </c>
      <c r="G7029" s="53">
        <f t="shared" si="3"/>
        <v>0.4199970914</v>
      </c>
    </row>
    <row r="7030">
      <c r="A7030" s="61">
        <v>1.518175418E9</v>
      </c>
      <c r="B7030" s="61">
        <v>1.0</v>
      </c>
      <c r="C7030" s="61">
        <v>1578.0</v>
      </c>
      <c r="D7030" s="57" t="s">
        <v>377</v>
      </c>
      <c r="E7030" s="62" t="str">
        <f t="shared" si="1"/>
        <v>Out of test</v>
      </c>
      <c r="F7030" s="53" t="str">
        <f t="shared" si="2"/>
        <v>Beijing_1</v>
      </c>
      <c r="G7030" s="53">
        <f t="shared" si="3"/>
        <v>0.02049437034</v>
      </c>
    </row>
    <row r="7031">
      <c r="A7031" s="61">
        <v>1.514803514E9</v>
      </c>
      <c r="B7031" s="61">
        <v>1.0</v>
      </c>
      <c r="C7031" s="61">
        <v>1920.0</v>
      </c>
      <c r="D7031" s="57" t="s">
        <v>377</v>
      </c>
      <c r="E7031" s="62" t="str">
        <f t="shared" si="1"/>
        <v>Out of test</v>
      </c>
      <c r="F7031" s="53" t="str">
        <f t="shared" si="2"/>
        <v>Beijing_1</v>
      </c>
      <c r="G7031" s="53">
        <f t="shared" si="3"/>
        <v>0.9923675155</v>
      </c>
    </row>
    <row r="7032">
      <c r="A7032" s="61">
        <v>1.519900795E9</v>
      </c>
      <c r="B7032" s="61">
        <v>1.0</v>
      </c>
      <c r="C7032" s="61">
        <v>4345.0</v>
      </c>
      <c r="D7032" s="57" t="s">
        <v>377</v>
      </c>
      <c r="E7032" s="62" t="str">
        <f t="shared" si="1"/>
        <v>Out of test</v>
      </c>
      <c r="F7032" s="53" t="str">
        <f t="shared" si="2"/>
        <v>Beijing_1</v>
      </c>
      <c r="G7032" s="53">
        <f t="shared" si="3"/>
        <v>0.5904666895</v>
      </c>
    </row>
    <row r="7033">
      <c r="A7033" s="61">
        <v>1.518819037E9</v>
      </c>
      <c r="B7033" s="61">
        <v>1.0</v>
      </c>
      <c r="C7033" s="61">
        <v>1155.0</v>
      </c>
      <c r="D7033" s="57" t="s">
        <v>377</v>
      </c>
      <c r="E7033" s="62" t="str">
        <f t="shared" si="1"/>
        <v>Out of test</v>
      </c>
      <c r="F7033" s="53" t="str">
        <f t="shared" si="2"/>
        <v>Beijing_1</v>
      </c>
      <c r="G7033" s="53">
        <f t="shared" si="3"/>
        <v>0.2424625826</v>
      </c>
    </row>
    <row r="7034">
      <c r="A7034" s="61">
        <v>1.515136818E9</v>
      </c>
      <c r="B7034" s="61">
        <v>1.0</v>
      </c>
      <c r="C7034" s="61">
        <v>2730.0</v>
      </c>
      <c r="D7034" s="57" t="s">
        <v>377</v>
      </c>
      <c r="E7034" s="62" t="str">
        <f t="shared" si="1"/>
        <v>Out of test</v>
      </c>
      <c r="F7034" s="53" t="str">
        <f t="shared" si="2"/>
        <v>Beijing_1</v>
      </c>
      <c r="G7034" s="53">
        <f t="shared" si="3"/>
        <v>0.2958154192</v>
      </c>
    </row>
    <row r="7035">
      <c r="A7035" s="61">
        <v>1.512506124E9</v>
      </c>
      <c r="B7035" s="61">
        <v>1.0</v>
      </c>
      <c r="C7035" s="61">
        <v>1272.0</v>
      </c>
      <c r="D7035" s="57" t="s">
        <v>377</v>
      </c>
      <c r="E7035" s="62" t="str">
        <f t="shared" si="1"/>
        <v>Out of test</v>
      </c>
      <c r="F7035" s="53" t="str">
        <f t="shared" si="2"/>
        <v>Beijing_1</v>
      </c>
      <c r="G7035" s="53">
        <f t="shared" si="3"/>
        <v>0.1345374487</v>
      </c>
    </row>
    <row r="7036">
      <c r="A7036" s="61">
        <v>1.518851703E9</v>
      </c>
      <c r="B7036" s="61">
        <v>1.0</v>
      </c>
      <c r="C7036" s="61">
        <v>1412.0</v>
      </c>
      <c r="D7036" s="57" t="s">
        <v>377</v>
      </c>
      <c r="E7036" s="62" t="str">
        <f t="shared" si="1"/>
        <v>Out of test</v>
      </c>
      <c r="F7036" s="53" t="str">
        <f t="shared" si="2"/>
        <v>Beijing_1</v>
      </c>
      <c r="G7036" s="53">
        <f t="shared" si="3"/>
        <v>0.9946913297</v>
      </c>
    </row>
    <row r="7037">
      <c r="A7037" s="61">
        <v>1.512616824E9</v>
      </c>
      <c r="B7037" s="61">
        <v>1.0</v>
      </c>
      <c r="C7037" s="61">
        <v>2487.0</v>
      </c>
      <c r="D7037" s="57" t="s">
        <v>377</v>
      </c>
      <c r="E7037" s="62" t="str">
        <f t="shared" si="1"/>
        <v>Out of test</v>
      </c>
      <c r="F7037" s="53" t="str">
        <f t="shared" si="2"/>
        <v>Beijing_1</v>
      </c>
      <c r="G7037" s="53">
        <f t="shared" si="3"/>
        <v>0.5273081182</v>
      </c>
    </row>
    <row r="7038">
      <c r="A7038" s="61">
        <v>1.515581834E9</v>
      </c>
      <c r="B7038" s="61">
        <v>1.0</v>
      </c>
      <c r="C7038" s="61">
        <v>45.0</v>
      </c>
      <c r="D7038" s="57" t="s">
        <v>377</v>
      </c>
      <c r="E7038" s="62" t="str">
        <f t="shared" si="1"/>
        <v>Out of test</v>
      </c>
      <c r="F7038" s="53" t="str">
        <f t="shared" si="2"/>
        <v>Beijing_1</v>
      </c>
      <c r="G7038" s="53">
        <f t="shared" si="3"/>
        <v>0.7383112751</v>
      </c>
    </row>
    <row r="7039">
      <c r="A7039" s="61">
        <v>1.516292828E9</v>
      </c>
      <c r="B7039" s="61">
        <v>1.0</v>
      </c>
      <c r="C7039" s="61">
        <v>850.0</v>
      </c>
      <c r="D7039" s="57" t="s">
        <v>377</v>
      </c>
      <c r="E7039" s="62" t="str">
        <f t="shared" si="1"/>
        <v>Out of test</v>
      </c>
      <c r="F7039" s="53" t="str">
        <f t="shared" si="2"/>
        <v>Beijing_1</v>
      </c>
      <c r="G7039" s="53">
        <f t="shared" si="3"/>
        <v>0.2583948888</v>
      </c>
    </row>
    <row r="7040">
      <c r="A7040" s="61">
        <v>1.517153173E9</v>
      </c>
      <c r="B7040" s="61">
        <v>1.0</v>
      </c>
      <c r="C7040" s="61">
        <v>780.0</v>
      </c>
      <c r="D7040" s="57" t="s">
        <v>377</v>
      </c>
      <c r="E7040" s="62" t="str">
        <f t="shared" si="1"/>
        <v>Out of test</v>
      </c>
      <c r="F7040" s="53" t="str">
        <f t="shared" si="2"/>
        <v>Beijing_1</v>
      </c>
      <c r="G7040" s="53">
        <f t="shared" si="3"/>
        <v>0.6235101334</v>
      </c>
    </row>
    <row r="7041">
      <c r="A7041" s="61">
        <v>1.516294078E9</v>
      </c>
      <c r="B7041" s="61">
        <v>1.0</v>
      </c>
      <c r="C7041" s="61">
        <v>3488.0</v>
      </c>
      <c r="D7041" s="57" t="s">
        <v>377</v>
      </c>
      <c r="E7041" s="62" t="str">
        <f t="shared" si="1"/>
        <v>Out of test</v>
      </c>
      <c r="F7041" s="53" t="str">
        <f t="shared" si="2"/>
        <v>Beijing_1</v>
      </c>
      <c r="G7041" s="53">
        <f t="shared" si="3"/>
        <v>0.3028875899</v>
      </c>
    </row>
    <row r="7042">
      <c r="A7042" s="61">
        <v>1.511281185E9</v>
      </c>
      <c r="B7042" s="61">
        <v>1.0</v>
      </c>
      <c r="C7042" s="61">
        <v>2232.0</v>
      </c>
      <c r="D7042" s="57" t="s">
        <v>377</v>
      </c>
      <c r="E7042" s="62" t="str">
        <f t="shared" si="1"/>
        <v>Out of test</v>
      </c>
      <c r="F7042" s="53" t="str">
        <f t="shared" si="2"/>
        <v>Beijing_1</v>
      </c>
      <c r="G7042" s="53">
        <f t="shared" si="3"/>
        <v>0.6479729023</v>
      </c>
    </row>
    <row r="7043">
      <c r="A7043" s="61">
        <v>1.514059424E9</v>
      </c>
      <c r="B7043" s="61">
        <v>1.0</v>
      </c>
      <c r="C7043" s="61">
        <v>3696.0</v>
      </c>
      <c r="D7043" s="57" t="s">
        <v>377</v>
      </c>
      <c r="E7043" s="62" t="str">
        <f t="shared" si="1"/>
        <v>Out of test</v>
      </c>
      <c r="F7043" s="53" t="str">
        <f t="shared" si="2"/>
        <v>Beijing_1</v>
      </c>
      <c r="G7043" s="53">
        <f t="shared" si="3"/>
        <v>0.2929099393</v>
      </c>
    </row>
    <row r="7044">
      <c r="A7044" s="61">
        <v>1.512313968E9</v>
      </c>
      <c r="B7044" s="61">
        <v>1.0</v>
      </c>
      <c r="C7044" s="61">
        <v>999.0</v>
      </c>
      <c r="D7044" s="57" t="s">
        <v>377</v>
      </c>
      <c r="E7044" s="62" t="str">
        <f t="shared" si="1"/>
        <v>Out of test</v>
      </c>
      <c r="F7044" s="53" t="str">
        <f t="shared" si="2"/>
        <v>Beijing_1</v>
      </c>
      <c r="G7044" s="53">
        <f t="shared" si="3"/>
        <v>0.5976718481</v>
      </c>
    </row>
    <row r="7045">
      <c r="A7045" s="61">
        <v>1.515776623E9</v>
      </c>
      <c r="B7045" s="61">
        <v>1.0</v>
      </c>
      <c r="C7045" s="61">
        <v>1341.0</v>
      </c>
      <c r="D7045" s="57" t="s">
        <v>377</v>
      </c>
      <c r="E7045" s="62" t="str">
        <f t="shared" si="1"/>
        <v>Out of test</v>
      </c>
      <c r="F7045" s="53" t="str">
        <f t="shared" si="2"/>
        <v>Beijing_1</v>
      </c>
      <c r="G7045" s="53">
        <f t="shared" si="3"/>
        <v>0.582419292</v>
      </c>
    </row>
    <row r="7046">
      <c r="A7046" s="61">
        <v>1.513415394E9</v>
      </c>
      <c r="B7046" s="61">
        <v>1.0</v>
      </c>
      <c r="C7046" s="61">
        <v>3566.0</v>
      </c>
      <c r="D7046" s="57" t="s">
        <v>377</v>
      </c>
      <c r="E7046" s="62" t="str">
        <f t="shared" si="1"/>
        <v>Out of test</v>
      </c>
      <c r="F7046" s="53" t="str">
        <f t="shared" si="2"/>
        <v>Beijing_1</v>
      </c>
      <c r="G7046" s="53">
        <f t="shared" si="3"/>
        <v>0.454945476</v>
      </c>
    </row>
    <row r="7047">
      <c r="A7047" s="61">
        <v>1.513442309E9</v>
      </c>
      <c r="B7047" s="61">
        <v>1.0</v>
      </c>
      <c r="C7047" s="61">
        <v>1900.0</v>
      </c>
      <c r="D7047" s="57" t="s">
        <v>377</v>
      </c>
      <c r="E7047" s="62" t="str">
        <f t="shared" si="1"/>
        <v>Out of test</v>
      </c>
      <c r="F7047" s="53" t="str">
        <f t="shared" si="2"/>
        <v>Beijing_1</v>
      </c>
      <c r="G7047" s="53">
        <f t="shared" si="3"/>
        <v>0.04167968915</v>
      </c>
    </row>
    <row r="7048">
      <c r="A7048" s="61">
        <v>1.514293879E9</v>
      </c>
      <c r="B7048" s="61">
        <v>1.0</v>
      </c>
      <c r="C7048" s="61">
        <v>2852.0</v>
      </c>
      <c r="D7048" s="57" t="s">
        <v>377</v>
      </c>
      <c r="E7048" s="62" t="str">
        <f t="shared" si="1"/>
        <v>Out of test</v>
      </c>
      <c r="F7048" s="53" t="str">
        <f t="shared" si="2"/>
        <v>Beijing_1</v>
      </c>
      <c r="G7048" s="53">
        <f t="shared" si="3"/>
        <v>0.354463647</v>
      </c>
    </row>
    <row r="7049">
      <c r="A7049" s="61">
        <v>1.511563206E9</v>
      </c>
      <c r="B7049" s="61">
        <v>1.0</v>
      </c>
      <c r="C7049" s="61">
        <v>1161.0</v>
      </c>
      <c r="D7049" s="57" t="s">
        <v>377</v>
      </c>
      <c r="E7049" s="62" t="str">
        <f t="shared" si="1"/>
        <v>Out of test</v>
      </c>
      <c r="F7049" s="53" t="str">
        <f t="shared" si="2"/>
        <v>Beijing_1</v>
      </c>
      <c r="G7049" s="53">
        <f t="shared" si="3"/>
        <v>0.6862751183</v>
      </c>
    </row>
    <row r="7050">
      <c r="A7050" s="61">
        <v>1.517278609E9</v>
      </c>
      <c r="B7050" s="61">
        <v>1.0</v>
      </c>
      <c r="C7050" s="61">
        <v>2188.0</v>
      </c>
      <c r="D7050" s="57" t="s">
        <v>377</v>
      </c>
      <c r="E7050" s="62" t="str">
        <f t="shared" si="1"/>
        <v>Out of test</v>
      </c>
      <c r="F7050" s="53" t="str">
        <f t="shared" si="2"/>
        <v>Beijing_1</v>
      </c>
      <c r="G7050" s="53">
        <f t="shared" si="3"/>
        <v>0.05821928311</v>
      </c>
    </row>
    <row r="7051">
      <c r="A7051" s="61">
        <v>1.512832405E9</v>
      </c>
      <c r="B7051" s="61">
        <v>1.0</v>
      </c>
      <c r="C7051" s="61">
        <v>1679.0</v>
      </c>
      <c r="D7051" s="57" t="s">
        <v>377</v>
      </c>
      <c r="E7051" s="62" t="str">
        <f t="shared" si="1"/>
        <v>Out of test</v>
      </c>
      <c r="F7051" s="53" t="str">
        <f t="shared" si="2"/>
        <v>Beijing_1</v>
      </c>
      <c r="G7051" s="53">
        <f t="shared" si="3"/>
        <v>0.7316947877</v>
      </c>
    </row>
    <row r="7052">
      <c r="A7052" s="61">
        <v>1.513402803E9</v>
      </c>
      <c r="B7052" s="61">
        <v>1.0</v>
      </c>
      <c r="C7052" s="61">
        <v>3543.0</v>
      </c>
      <c r="D7052" s="57" t="s">
        <v>377</v>
      </c>
      <c r="E7052" s="62" t="str">
        <f t="shared" si="1"/>
        <v>Out of test</v>
      </c>
      <c r="F7052" s="53" t="str">
        <f t="shared" si="2"/>
        <v>Beijing_1</v>
      </c>
      <c r="G7052" s="53">
        <f t="shared" si="3"/>
        <v>0.5479963933</v>
      </c>
    </row>
    <row r="7053">
      <c r="A7053" s="61">
        <v>1.515006509E9</v>
      </c>
      <c r="B7053" s="61">
        <v>1.0</v>
      </c>
      <c r="C7053" s="61">
        <v>2798.0</v>
      </c>
      <c r="D7053" s="57" t="s">
        <v>377</v>
      </c>
      <c r="E7053" s="62" t="str">
        <f t="shared" si="1"/>
        <v>Out of test</v>
      </c>
      <c r="F7053" s="53" t="str">
        <f t="shared" si="2"/>
        <v>Beijing_1</v>
      </c>
      <c r="G7053" s="53">
        <f t="shared" si="3"/>
        <v>0.4400529988</v>
      </c>
    </row>
    <row r="7054">
      <c r="A7054" s="61">
        <v>1.518467405E9</v>
      </c>
      <c r="B7054" s="61">
        <v>1.0</v>
      </c>
      <c r="C7054" s="61">
        <v>3220.0</v>
      </c>
      <c r="D7054" s="57" t="s">
        <v>377</v>
      </c>
      <c r="E7054" s="62" t="str">
        <f t="shared" si="1"/>
        <v>Out of test</v>
      </c>
      <c r="F7054" s="53" t="str">
        <f t="shared" si="2"/>
        <v>Beijing_1</v>
      </c>
      <c r="G7054" s="53">
        <f t="shared" si="3"/>
        <v>0.1259266028</v>
      </c>
    </row>
    <row r="7055">
      <c r="A7055" s="61">
        <v>1.518597487E9</v>
      </c>
      <c r="B7055" s="61">
        <v>1.0</v>
      </c>
      <c r="C7055" s="61">
        <v>195.0</v>
      </c>
      <c r="D7055" s="57" t="s">
        <v>377</v>
      </c>
      <c r="E7055" s="62" t="str">
        <f t="shared" si="1"/>
        <v>Out of test</v>
      </c>
      <c r="F7055" s="53" t="str">
        <f t="shared" si="2"/>
        <v>Beijing_1</v>
      </c>
      <c r="G7055" s="53">
        <f t="shared" si="3"/>
        <v>0.242164375</v>
      </c>
    </row>
    <row r="7056">
      <c r="A7056" s="61">
        <v>1.512950486E9</v>
      </c>
      <c r="B7056" s="61">
        <v>1.0</v>
      </c>
      <c r="C7056" s="61">
        <v>3068.0</v>
      </c>
      <c r="D7056" s="57" t="s">
        <v>377</v>
      </c>
      <c r="E7056" s="62" t="str">
        <f t="shared" si="1"/>
        <v>Out of test</v>
      </c>
      <c r="F7056" s="53" t="str">
        <f t="shared" si="2"/>
        <v>Beijing_1</v>
      </c>
      <c r="G7056" s="53">
        <f t="shared" si="3"/>
        <v>0.3053375294</v>
      </c>
    </row>
    <row r="7057">
      <c r="A7057" s="61">
        <v>1.515416889E9</v>
      </c>
      <c r="B7057" s="61">
        <v>1.0</v>
      </c>
      <c r="C7057" s="61">
        <v>4087.0</v>
      </c>
      <c r="D7057" s="57" t="s">
        <v>377</v>
      </c>
      <c r="E7057" s="62" t="str">
        <f t="shared" si="1"/>
        <v>Out of test</v>
      </c>
      <c r="F7057" s="53" t="str">
        <f t="shared" si="2"/>
        <v>Beijing_1</v>
      </c>
      <c r="G7057" s="53">
        <f t="shared" si="3"/>
        <v>0.7058601403</v>
      </c>
    </row>
    <row r="7058">
      <c r="A7058" s="61">
        <v>1.516078885E9</v>
      </c>
      <c r="B7058" s="61">
        <v>1.0</v>
      </c>
      <c r="C7058" s="61">
        <v>1465.0</v>
      </c>
      <c r="D7058" s="57" t="s">
        <v>377</v>
      </c>
      <c r="E7058" s="62" t="str">
        <f t="shared" si="1"/>
        <v>Out of test</v>
      </c>
      <c r="F7058" s="53" t="str">
        <f t="shared" si="2"/>
        <v>Beijing_1</v>
      </c>
      <c r="G7058" s="53">
        <f t="shared" si="3"/>
        <v>0.4028075303</v>
      </c>
    </row>
    <row r="7059">
      <c r="A7059" s="61">
        <v>1.517420597E9</v>
      </c>
      <c r="B7059" s="61">
        <v>1.0</v>
      </c>
      <c r="C7059" s="61">
        <v>416.0</v>
      </c>
      <c r="D7059" s="57" t="s">
        <v>377</v>
      </c>
      <c r="E7059" s="62" t="str">
        <f t="shared" si="1"/>
        <v>Out of test</v>
      </c>
      <c r="F7059" s="53" t="str">
        <f t="shared" si="2"/>
        <v>Beijing_1</v>
      </c>
      <c r="G7059" s="53">
        <f t="shared" si="3"/>
        <v>0.4381128524</v>
      </c>
    </row>
    <row r="7060">
      <c r="A7060" s="61">
        <v>1.518514166E9</v>
      </c>
      <c r="B7060" s="61">
        <v>1.0</v>
      </c>
      <c r="C7060" s="61">
        <v>1347.0</v>
      </c>
      <c r="D7060" s="57" t="s">
        <v>377</v>
      </c>
      <c r="E7060" s="62" t="str">
        <f t="shared" si="1"/>
        <v>Out of test</v>
      </c>
      <c r="F7060" s="53" t="str">
        <f t="shared" si="2"/>
        <v>Beijing_1</v>
      </c>
      <c r="G7060" s="53">
        <f t="shared" si="3"/>
        <v>0.6989951924</v>
      </c>
    </row>
    <row r="7061">
      <c r="A7061" s="61">
        <v>1.513227634E9</v>
      </c>
      <c r="B7061" s="61">
        <v>1.0</v>
      </c>
      <c r="C7061" s="61">
        <v>5064.0</v>
      </c>
      <c r="D7061" s="57" t="s">
        <v>377</v>
      </c>
      <c r="E7061" s="62" t="str">
        <f t="shared" si="1"/>
        <v>Out of test</v>
      </c>
      <c r="F7061" s="53" t="str">
        <f t="shared" si="2"/>
        <v>Beijing_1</v>
      </c>
      <c r="G7061" s="53">
        <f t="shared" si="3"/>
        <v>0.4903681511</v>
      </c>
    </row>
    <row r="7062">
      <c r="A7062" s="61">
        <v>1.512487404E9</v>
      </c>
      <c r="B7062" s="61">
        <v>1.0</v>
      </c>
      <c r="C7062" s="61">
        <v>2657.0</v>
      </c>
      <c r="D7062" s="57" t="s">
        <v>377</v>
      </c>
      <c r="E7062" s="62" t="str">
        <f t="shared" si="1"/>
        <v>Out of test</v>
      </c>
      <c r="F7062" s="53" t="str">
        <f t="shared" si="2"/>
        <v>Beijing_1</v>
      </c>
      <c r="G7062" s="53">
        <f t="shared" si="3"/>
        <v>0.1143523978</v>
      </c>
    </row>
    <row r="7063">
      <c r="A7063" s="61">
        <v>1.515934504E9</v>
      </c>
      <c r="B7063" s="61">
        <v>1.0</v>
      </c>
      <c r="C7063" s="61">
        <v>2398.0</v>
      </c>
      <c r="D7063" s="57" t="s">
        <v>377</v>
      </c>
      <c r="E7063" s="62" t="str">
        <f t="shared" si="1"/>
        <v>Out of test</v>
      </c>
      <c r="F7063" s="53" t="str">
        <f t="shared" si="2"/>
        <v>Beijing_1</v>
      </c>
      <c r="G7063" s="53">
        <f t="shared" si="3"/>
        <v>0.1477188182</v>
      </c>
    </row>
    <row r="7064">
      <c r="A7064" s="61">
        <v>1.513357997E9</v>
      </c>
      <c r="B7064" s="61">
        <v>1.0</v>
      </c>
      <c r="C7064" s="61">
        <v>2117.0</v>
      </c>
      <c r="D7064" s="57" t="s">
        <v>377</v>
      </c>
      <c r="E7064" s="62" t="str">
        <f t="shared" si="1"/>
        <v>Out of test</v>
      </c>
      <c r="F7064" s="53" t="str">
        <f t="shared" si="2"/>
        <v>Beijing_1</v>
      </c>
      <c r="G7064" s="53">
        <f t="shared" si="3"/>
        <v>0.7933285726</v>
      </c>
    </row>
    <row r="7065">
      <c r="A7065" s="61">
        <v>1.518968016E9</v>
      </c>
      <c r="B7065" s="61">
        <v>1.0</v>
      </c>
      <c r="C7065" s="61">
        <v>3453.0</v>
      </c>
      <c r="D7065" s="57" t="s">
        <v>377</v>
      </c>
      <c r="E7065" s="62" t="str">
        <f t="shared" si="1"/>
        <v>Out of test</v>
      </c>
      <c r="F7065" s="53" t="str">
        <f t="shared" si="2"/>
        <v>Beijing_1</v>
      </c>
      <c r="G7065" s="53">
        <f t="shared" si="3"/>
        <v>0.5655833164</v>
      </c>
    </row>
    <row r="7066">
      <c r="A7066" s="61">
        <v>1.511806158E9</v>
      </c>
      <c r="B7066" s="61">
        <v>1.0</v>
      </c>
      <c r="C7066" s="61">
        <v>674.0</v>
      </c>
      <c r="D7066" s="57" t="s">
        <v>377</v>
      </c>
      <c r="E7066" s="62" t="str">
        <f t="shared" si="1"/>
        <v>Out of test</v>
      </c>
      <c r="F7066" s="53" t="str">
        <f t="shared" si="2"/>
        <v>Beijing_1</v>
      </c>
      <c r="G7066" s="53">
        <f t="shared" si="3"/>
        <v>0.7573245391</v>
      </c>
    </row>
    <row r="7067">
      <c r="A7067" s="61">
        <v>1.512545376E9</v>
      </c>
      <c r="B7067" s="61">
        <v>1.0</v>
      </c>
      <c r="C7067" s="61">
        <v>362.0</v>
      </c>
      <c r="D7067" s="57" t="s">
        <v>377</v>
      </c>
      <c r="E7067" s="62" t="str">
        <f t="shared" si="1"/>
        <v>Out of test</v>
      </c>
      <c r="F7067" s="53" t="str">
        <f t="shared" si="2"/>
        <v>Beijing_1</v>
      </c>
      <c r="G7067" s="53">
        <f t="shared" si="3"/>
        <v>0.8428758332</v>
      </c>
    </row>
    <row r="7068">
      <c r="A7068" s="61">
        <v>1.515890963E9</v>
      </c>
      <c r="B7068" s="61">
        <v>1.0</v>
      </c>
      <c r="C7068" s="61">
        <v>3996.0</v>
      </c>
      <c r="D7068" s="57" t="s">
        <v>377</v>
      </c>
      <c r="E7068" s="62" t="str">
        <f t="shared" si="1"/>
        <v>Out of test</v>
      </c>
      <c r="F7068" s="53" t="str">
        <f t="shared" si="2"/>
        <v>Beijing_1</v>
      </c>
      <c r="G7068" s="53">
        <f t="shared" si="3"/>
        <v>0.7757788124</v>
      </c>
    </row>
    <row r="7069">
      <c r="A7069" s="61">
        <v>1.517458236E9</v>
      </c>
      <c r="B7069" s="61">
        <v>1.0</v>
      </c>
      <c r="C7069" s="61">
        <v>22.0</v>
      </c>
      <c r="D7069" s="57" t="s">
        <v>377</v>
      </c>
      <c r="E7069" s="62" t="str">
        <f t="shared" si="1"/>
        <v>Out of test</v>
      </c>
      <c r="F7069" s="53" t="str">
        <f t="shared" si="2"/>
        <v>Beijing_1</v>
      </c>
      <c r="G7069" s="53">
        <f t="shared" si="3"/>
        <v>0.1369086959</v>
      </c>
    </row>
    <row r="7070">
      <c r="A7070" s="61">
        <v>1.518038398E9</v>
      </c>
      <c r="B7070" s="61">
        <v>1.0</v>
      </c>
      <c r="C7070" s="61">
        <v>2755.0</v>
      </c>
      <c r="D7070" s="57" t="s">
        <v>377</v>
      </c>
      <c r="E7070" s="62" t="str">
        <f t="shared" si="1"/>
        <v>Out of test</v>
      </c>
      <c r="F7070" s="53" t="str">
        <f t="shared" si="2"/>
        <v>Beijing_1</v>
      </c>
      <c r="G7070" s="53">
        <f t="shared" si="3"/>
        <v>0.9228118958</v>
      </c>
    </row>
    <row r="7071">
      <c r="A7071" s="61">
        <v>1.515583369E9</v>
      </c>
      <c r="B7071" s="61">
        <v>1.0</v>
      </c>
      <c r="C7071" s="61">
        <v>790.0</v>
      </c>
      <c r="D7071" s="57" t="s">
        <v>377</v>
      </c>
      <c r="E7071" s="62" t="str">
        <f t="shared" si="1"/>
        <v>Out of test</v>
      </c>
      <c r="F7071" s="53" t="str">
        <f t="shared" si="2"/>
        <v>Beijing_1</v>
      </c>
      <c r="G7071" s="53">
        <f t="shared" si="3"/>
        <v>0.00921060461</v>
      </c>
    </row>
    <row r="7072">
      <c r="A7072" s="61">
        <v>1.515491476E9</v>
      </c>
      <c r="B7072" s="61">
        <v>1.0</v>
      </c>
      <c r="C7072" s="61">
        <v>823.0</v>
      </c>
      <c r="D7072" s="57" t="s">
        <v>377</v>
      </c>
      <c r="E7072" s="62" t="str">
        <f t="shared" si="1"/>
        <v>Out of test</v>
      </c>
      <c r="F7072" s="53" t="str">
        <f t="shared" si="2"/>
        <v>Beijing_1</v>
      </c>
      <c r="G7072" s="53">
        <f t="shared" si="3"/>
        <v>0.4933858489</v>
      </c>
    </row>
    <row r="7073">
      <c r="A7073" s="61">
        <v>1.512650963E9</v>
      </c>
      <c r="B7073" s="61">
        <v>1.0</v>
      </c>
      <c r="C7073" s="61">
        <v>5078.0</v>
      </c>
      <c r="D7073" s="57" t="s">
        <v>377</v>
      </c>
      <c r="E7073" s="62" t="str">
        <f t="shared" si="1"/>
        <v>Out of test</v>
      </c>
      <c r="F7073" s="53" t="str">
        <f t="shared" si="2"/>
        <v>Beijing_1</v>
      </c>
      <c r="G7073" s="53">
        <f t="shared" si="3"/>
        <v>0.5979573704</v>
      </c>
    </row>
    <row r="7074">
      <c r="A7074" s="61">
        <v>1.514772717E9</v>
      </c>
      <c r="B7074" s="61">
        <v>1.0</v>
      </c>
      <c r="C7074" s="61">
        <v>3357.0</v>
      </c>
      <c r="D7074" s="57" t="s">
        <v>377</v>
      </c>
      <c r="E7074" s="62" t="str">
        <f t="shared" si="1"/>
        <v>Out of test</v>
      </c>
      <c r="F7074" s="53" t="str">
        <f t="shared" si="2"/>
        <v>Beijing_1</v>
      </c>
      <c r="G7074" s="53">
        <f t="shared" si="3"/>
        <v>0.3106514894</v>
      </c>
    </row>
    <row r="7075">
      <c r="A7075" s="61">
        <v>1.517927327E9</v>
      </c>
      <c r="B7075" s="61">
        <v>1.0</v>
      </c>
      <c r="C7075" s="61">
        <v>4618.0</v>
      </c>
      <c r="D7075" s="57" t="s">
        <v>377</v>
      </c>
      <c r="E7075" s="62" t="str">
        <f t="shared" si="1"/>
        <v>Out of test</v>
      </c>
      <c r="F7075" s="53" t="str">
        <f t="shared" si="2"/>
        <v>Beijing_1</v>
      </c>
      <c r="G7075" s="53">
        <f t="shared" si="3"/>
        <v>0.5248037778</v>
      </c>
    </row>
    <row r="7076">
      <c r="A7076" s="61">
        <v>1.515929486E9</v>
      </c>
      <c r="B7076" s="61">
        <v>1.0</v>
      </c>
      <c r="C7076" s="61">
        <v>3420.0</v>
      </c>
      <c r="D7076" s="57" t="s">
        <v>377</v>
      </c>
      <c r="E7076" s="62" t="str">
        <f t="shared" si="1"/>
        <v>Out of test</v>
      </c>
      <c r="F7076" s="53" t="str">
        <f t="shared" si="2"/>
        <v>Beijing_1</v>
      </c>
      <c r="G7076" s="53">
        <f t="shared" si="3"/>
        <v>0.1808764664</v>
      </c>
    </row>
    <row r="7077">
      <c r="A7077" s="61">
        <v>1.515142946E9</v>
      </c>
      <c r="B7077" s="61">
        <v>1.0</v>
      </c>
      <c r="C7077" s="61">
        <v>1170.0</v>
      </c>
      <c r="D7077" s="57" t="s">
        <v>377</v>
      </c>
      <c r="E7077" s="62" t="str">
        <f t="shared" si="1"/>
        <v>Out of test</v>
      </c>
      <c r="F7077" s="53" t="str">
        <f t="shared" si="2"/>
        <v>Beijing_1</v>
      </c>
      <c r="G7077" s="53">
        <f t="shared" si="3"/>
        <v>0.8227083578</v>
      </c>
    </row>
    <row r="7078">
      <c r="A7078" s="61">
        <v>1.512481198E9</v>
      </c>
      <c r="B7078" s="61">
        <v>1.0</v>
      </c>
      <c r="C7078" s="61">
        <v>255.0</v>
      </c>
      <c r="D7078" s="57" t="s">
        <v>377</v>
      </c>
      <c r="E7078" s="62" t="str">
        <f t="shared" si="1"/>
        <v>Out of test</v>
      </c>
      <c r="F7078" s="53" t="str">
        <f t="shared" si="2"/>
        <v>Beijing_1</v>
      </c>
      <c r="G7078" s="53">
        <f t="shared" si="3"/>
        <v>0.763016058</v>
      </c>
    </row>
    <row r="7079">
      <c r="A7079" s="61">
        <v>1.517663669E9</v>
      </c>
      <c r="B7079" s="61">
        <v>1.0</v>
      </c>
      <c r="C7079" s="61">
        <v>2377.0</v>
      </c>
      <c r="D7079" s="57" t="s">
        <v>377</v>
      </c>
      <c r="E7079" s="62" t="str">
        <f t="shared" si="1"/>
        <v>Out of test</v>
      </c>
      <c r="F7079" s="53" t="str">
        <f t="shared" si="2"/>
        <v>Beijing_1</v>
      </c>
      <c r="G7079" s="53">
        <f t="shared" si="3"/>
        <v>0.1061150405</v>
      </c>
    </row>
    <row r="7080">
      <c r="A7080" s="61">
        <v>1.514798234E9</v>
      </c>
      <c r="B7080" s="61">
        <v>1.0</v>
      </c>
      <c r="C7080" s="61">
        <v>4487.0</v>
      </c>
      <c r="D7080" s="57" t="s">
        <v>377</v>
      </c>
      <c r="E7080" s="62" t="str">
        <f t="shared" si="1"/>
        <v>Out of test</v>
      </c>
      <c r="F7080" s="53" t="str">
        <f t="shared" si="2"/>
        <v>Beijing_1</v>
      </c>
      <c r="G7080" s="53">
        <f t="shared" si="3"/>
        <v>0.2886793027</v>
      </c>
    </row>
    <row r="7081">
      <c r="A7081" s="61">
        <v>1.511914369E9</v>
      </c>
      <c r="B7081" s="61">
        <v>1.0</v>
      </c>
      <c r="C7081" s="61">
        <v>565.0</v>
      </c>
      <c r="D7081" s="57" t="s">
        <v>377</v>
      </c>
      <c r="E7081" s="62" t="str">
        <f t="shared" si="1"/>
        <v>Out of test</v>
      </c>
      <c r="F7081" s="53" t="str">
        <f t="shared" si="2"/>
        <v>Beijing_1</v>
      </c>
      <c r="G7081" s="53">
        <f t="shared" si="3"/>
        <v>0.7629808419</v>
      </c>
    </row>
    <row r="7082">
      <c r="A7082" s="61">
        <v>1.515981613E9</v>
      </c>
      <c r="B7082" s="61">
        <v>1.0</v>
      </c>
      <c r="C7082" s="61">
        <v>2848.0</v>
      </c>
      <c r="D7082" s="57" t="s">
        <v>377</v>
      </c>
      <c r="E7082" s="62" t="str">
        <f t="shared" si="1"/>
        <v>Out of test</v>
      </c>
      <c r="F7082" s="53" t="str">
        <f t="shared" si="2"/>
        <v>Beijing_1</v>
      </c>
      <c r="G7082" s="53">
        <f t="shared" si="3"/>
        <v>0.9701474908</v>
      </c>
    </row>
    <row r="7083">
      <c r="A7083" s="61">
        <v>1.518989235E9</v>
      </c>
      <c r="B7083" s="61">
        <v>1.0</v>
      </c>
      <c r="C7083" s="61">
        <v>240.0</v>
      </c>
      <c r="D7083" s="57" t="s">
        <v>377</v>
      </c>
      <c r="E7083" s="62" t="str">
        <f t="shared" si="1"/>
        <v>Out of test</v>
      </c>
      <c r="F7083" s="53" t="str">
        <f t="shared" si="2"/>
        <v>Beijing_1</v>
      </c>
      <c r="G7083" s="53">
        <f t="shared" si="3"/>
        <v>0.02512270343</v>
      </c>
    </row>
    <row r="7084">
      <c r="A7084" s="61">
        <v>1.519734707E9</v>
      </c>
      <c r="B7084" s="61">
        <v>1.0</v>
      </c>
      <c r="C7084" s="61">
        <v>1578.0</v>
      </c>
      <c r="D7084" s="57" t="s">
        <v>377</v>
      </c>
      <c r="E7084" s="62" t="str">
        <f t="shared" si="1"/>
        <v>Out of test</v>
      </c>
      <c r="F7084" s="53" t="str">
        <f t="shared" si="2"/>
        <v>Beijing_1</v>
      </c>
      <c r="G7084" s="53">
        <f t="shared" si="3"/>
        <v>0.09754282478</v>
      </c>
    </row>
    <row r="7085">
      <c r="A7085" s="61">
        <v>1.513162477E9</v>
      </c>
      <c r="B7085" s="61">
        <v>1.0</v>
      </c>
      <c r="C7085" s="61">
        <v>1327.0</v>
      </c>
      <c r="D7085" s="57" t="s">
        <v>377</v>
      </c>
      <c r="E7085" s="62" t="str">
        <f t="shared" si="1"/>
        <v>Out of test</v>
      </c>
      <c r="F7085" s="53" t="str">
        <f t="shared" si="2"/>
        <v>Beijing_1</v>
      </c>
      <c r="G7085" s="53">
        <f t="shared" si="3"/>
        <v>0.3428335745</v>
      </c>
    </row>
    <row r="7086">
      <c r="A7086" s="61">
        <v>1.514075935E9</v>
      </c>
      <c r="B7086" s="61">
        <v>1.0</v>
      </c>
      <c r="C7086" s="61">
        <v>3543.0</v>
      </c>
      <c r="D7086" s="57" t="s">
        <v>377</v>
      </c>
      <c r="E7086" s="62" t="str">
        <f t="shared" si="1"/>
        <v>Out of test</v>
      </c>
      <c r="F7086" s="53" t="str">
        <f t="shared" si="2"/>
        <v>Beijing_1</v>
      </c>
      <c r="G7086" s="53">
        <f t="shared" si="3"/>
        <v>0.4826671016</v>
      </c>
    </row>
    <row r="7087">
      <c r="A7087" s="61">
        <v>1.515436143E9</v>
      </c>
      <c r="B7087" s="61">
        <v>1.0</v>
      </c>
      <c r="C7087" s="61">
        <v>2672.0</v>
      </c>
      <c r="D7087" s="57" t="s">
        <v>377</v>
      </c>
      <c r="E7087" s="62" t="str">
        <f t="shared" si="1"/>
        <v>Out of test</v>
      </c>
      <c r="F7087" s="53" t="str">
        <f t="shared" si="2"/>
        <v>Beijing_1</v>
      </c>
      <c r="G7087" s="53">
        <f t="shared" si="3"/>
        <v>0.8534457735</v>
      </c>
    </row>
    <row r="7088">
      <c r="A7088" s="61">
        <v>1.512355285E9</v>
      </c>
      <c r="B7088" s="61">
        <v>1.0</v>
      </c>
      <c r="C7088" s="61">
        <v>904.0</v>
      </c>
      <c r="D7088" s="57" t="s">
        <v>377</v>
      </c>
      <c r="E7088" s="62" t="str">
        <f t="shared" si="1"/>
        <v>Out of test</v>
      </c>
      <c r="F7088" s="53" t="str">
        <f t="shared" si="2"/>
        <v>Beijing_1</v>
      </c>
      <c r="G7088" s="53">
        <f t="shared" si="3"/>
        <v>0.2410025994</v>
      </c>
    </row>
    <row r="7089">
      <c r="A7089" s="61">
        <v>1.517041069E9</v>
      </c>
      <c r="B7089" s="61">
        <v>1.0</v>
      </c>
      <c r="C7089" s="61">
        <v>1502.0</v>
      </c>
      <c r="D7089" s="57" t="s">
        <v>377</v>
      </c>
      <c r="E7089" s="62" t="str">
        <f t="shared" si="1"/>
        <v>Out of test</v>
      </c>
      <c r="F7089" s="53" t="str">
        <f t="shared" si="2"/>
        <v>Beijing_1</v>
      </c>
      <c r="G7089" s="53">
        <f t="shared" si="3"/>
        <v>0.7713804903</v>
      </c>
    </row>
    <row r="7090">
      <c r="A7090" s="61">
        <v>1.512220533E9</v>
      </c>
      <c r="B7090" s="61">
        <v>1.0</v>
      </c>
      <c r="C7090" s="61">
        <v>4833.0</v>
      </c>
      <c r="D7090" s="57" t="s">
        <v>377</v>
      </c>
      <c r="E7090" s="62" t="str">
        <f t="shared" si="1"/>
        <v>Out of test</v>
      </c>
      <c r="F7090" s="53" t="str">
        <f t="shared" si="2"/>
        <v>Beijing_1</v>
      </c>
      <c r="G7090" s="53">
        <f t="shared" si="3"/>
        <v>0.8025875967</v>
      </c>
    </row>
    <row r="7091">
      <c r="A7091" s="61">
        <v>1.515005643E9</v>
      </c>
      <c r="B7091" s="61">
        <v>1.0</v>
      </c>
      <c r="C7091" s="61">
        <v>2178.0</v>
      </c>
      <c r="D7091" s="57" t="s">
        <v>377</v>
      </c>
      <c r="E7091" s="62" t="str">
        <f t="shared" si="1"/>
        <v>Out of test</v>
      </c>
      <c r="F7091" s="53" t="str">
        <f t="shared" si="2"/>
        <v>Beijing_1</v>
      </c>
      <c r="G7091" s="53">
        <f t="shared" si="3"/>
        <v>0.9472237205</v>
      </c>
    </row>
    <row r="7092">
      <c r="A7092" s="61">
        <v>1.513809373E9</v>
      </c>
      <c r="B7092" s="61">
        <v>1.0</v>
      </c>
      <c r="C7092" s="61">
        <v>358.0</v>
      </c>
      <c r="D7092" s="57" t="s">
        <v>377</v>
      </c>
      <c r="E7092" s="62" t="str">
        <f t="shared" si="1"/>
        <v>Out of test</v>
      </c>
      <c r="F7092" s="53" t="str">
        <f t="shared" si="2"/>
        <v>Beijing_1</v>
      </c>
      <c r="G7092" s="53">
        <f t="shared" si="3"/>
        <v>0.3477644878</v>
      </c>
    </row>
    <row r="7093">
      <c r="A7093" s="61">
        <v>1.515188433E9</v>
      </c>
      <c r="B7093" s="61">
        <v>1.0</v>
      </c>
      <c r="C7093" s="61">
        <v>1946.0</v>
      </c>
      <c r="D7093" s="57" t="s">
        <v>377</v>
      </c>
      <c r="E7093" s="62" t="str">
        <f t="shared" si="1"/>
        <v>Out of test</v>
      </c>
      <c r="F7093" s="53" t="str">
        <f t="shared" si="2"/>
        <v>Beijing_1</v>
      </c>
      <c r="G7093" s="53">
        <f t="shared" si="3"/>
        <v>0.4316456765</v>
      </c>
    </row>
    <row r="7094">
      <c r="A7094" s="61">
        <v>1.511929483E9</v>
      </c>
      <c r="B7094" s="61">
        <v>1.0</v>
      </c>
      <c r="C7094" s="61">
        <v>457.0</v>
      </c>
      <c r="D7094" s="57" t="s">
        <v>377</v>
      </c>
      <c r="E7094" s="62" t="str">
        <f t="shared" si="1"/>
        <v>Out of test</v>
      </c>
      <c r="F7094" s="53" t="str">
        <f t="shared" si="2"/>
        <v>Beijing_1</v>
      </c>
      <c r="G7094" s="53">
        <f t="shared" si="3"/>
        <v>0.6190979407</v>
      </c>
    </row>
    <row r="7095">
      <c r="A7095" s="61">
        <v>1.518654526E9</v>
      </c>
      <c r="B7095" s="61">
        <v>1.0</v>
      </c>
      <c r="C7095" s="61">
        <v>2720.0</v>
      </c>
      <c r="D7095" s="57" t="s">
        <v>377</v>
      </c>
      <c r="E7095" s="62" t="str">
        <f t="shared" si="1"/>
        <v>Out of test</v>
      </c>
      <c r="F7095" s="53" t="str">
        <f t="shared" si="2"/>
        <v>Beijing_1</v>
      </c>
      <c r="G7095" s="53">
        <f t="shared" si="3"/>
        <v>0.7507877587</v>
      </c>
    </row>
    <row r="7096">
      <c r="A7096" s="61">
        <v>1.517561117E9</v>
      </c>
      <c r="B7096" s="61">
        <v>1.0</v>
      </c>
      <c r="C7096" s="61">
        <v>1863.0</v>
      </c>
      <c r="D7096" s="57" t="s">
        <v>377</v>
      </c>
      <c r="E7096" s="62" t="str">
        <f t="shared" si="1"/>
        <v>Out of test</v>
      </c>
      <c r="F7096" s="53" t="str">
        <f t="shared" si="2"/>
        <v>Beijing_1</v>
      </c>
      <c r="G7096" s="53">
        <f t="shared" si="3"/>
        <v>0.7631409752</v>
      </c>
    </row>
    <row r="7097">
      <c r="A7097" s="61">
        <v>1.514613963E9</v>
      </c>
      <c r="B7097" s="61">
        <v>1.0</v>
      </c>
      <c r="C7097" s="61">
        <v>1043.0</v>
      </c>
      <c r="D7097" s="57" t="s">
        <v>377</v>
      </c>
      <c r="E7097" s="62" t="str">
        <f t="shared" si="1"/>
        <v>Out of test</v>
      </c>
      <c r="F7097" s="53" t="str">
        <f t="shared" si="2"/>
        <v>Beijing_1</v>
      </c>
      <c r="G7097" s="53">
        <f t="shared" si="3"/>
        <v>0.4454635367</v>
      </c>
    </row>
    <row r="7098">
      <c r="A7098" s="61">
        <v>1.518001843E9</v>
      </c>
      <c r="B7098" s="61">
        <v>1.0</v>
      </c>
      <c r="C7098" s="61">
        <v>534.0</v>
      </c>
      <c r="D7098" s="57" t="s">
        <v>377</v>
      </c>
      <c r="E7098" s="62" t="str">
        <f t="shared" si="1"/>
        <v>Out of test</v>
      </c>
      <c r="F7098" s="53" t="str">
        <f t="shared" si="2"/>
        <v>Beijing_1</v>
      </c>
      <c r="G7098" s="53">
        <f t="shared" si="3"/>
        <v>0.7053863344</v>
      </c>
    </row>
    <row r="7099">
      <c r="A7099" s="61">
        <v>1.518318887E9</v>
      </c>
      <c r="B7099" s="61">
        <v>1.0</v>
      </c>
      <c r="C7099" s="61">
        <v>758.0</v>
      </c>
      <c r="D7099" s="57" t="s">
        <v>377</v>
      </c>
      <c r="E7099" s="62" t="str">
        <f t="shared" si="1"/>
        <v>Out of test</v>
      </c>
      <c r="F7099" s="53" t="str">
        <f t="shared" si="2"/>
        <v>Beijing_1</v>
      </c>
      <c r="G7099" s="53">
        <f t="shared" si="3"/>
        <v>0.767664794</v>
      </c>
    </row>
    <row r="7100">
      <c r="A7100" s="61">
        <v>1.519816399E9</v>
      </c>
      <c r="B7100" s="61">
        <v>1.0</v>
      </c>
      <c r="C7100" s="61">
        <v>3577.0</v>
      </c>
      <c r="D7100" s="57" t="s">
        <v>377</v>
      </c>
      <c r="E7100" s="62" t="str">
        <f t="shared" si="1"/>
        <v>Out of test</v>
      </c>
      <c r="F7100" s="53" t="str">
        <f t="shared" si="2"/>
        <v>Beijing_1</v>
      </c>
      <c r="G7100" s="53">
        <f t="shared" si="3"/>
        <v>0.7119973565</v>
      </c>
    </row>
    <row r="7101">
      <c r="A7101" s="61">
        <v>1.514881475E9</v>
      </c>
      <c r="B7101" s="61">
        <v>1.0</v>
      </c>
      <c r="C7101" s="61">
        <v>614.0</v>
      </c>
      <c r="D7101" s="57" t="s">
        <v>377</v>
      </c>
      <c r="E7101" s="62" t="str">
        <f t="shared" si="1"/>
        <v>Out of test</v>
      </c>
      <c r="F7101" s="53" t="str">
        <f t="shared" si="2"/>
        <v>Beijing_1</v>
      </c>
      <c r="G7101" s="53">
        <f t="shared" si="3"/>
        <v>0.863063531</v>
      </c>
    </row>
    <row r="7102">
      <c r="A7102" s="61">
        <v>1.518484505E9</v>
      </c>
      <c r="B7102" s="61">
        <v>1.0</v>
      </c>
      <c r="C7102" s="61">
        <v>2737.0</v>
      </c>
      <c r="D7102" s="57" t="s">
        <v>377</v>
      </c>
      <c r="E7102" s="62" t="str">
        <f t="shared" si="1"/>
        <v>Out of test</v>
      </c>
      <c r="F7102" s="53" t="str">
        <f t="shared" si="2"/>
        <v>Beijing_1</v>
      </c>
      <c r="G7102" s="53">
        <f t="shared" si="3"/>
        <v>0.5992129125</v>
      </c>
    </row>
    <row r="7103">
      <c r="A7103" s="61">
        <v>1.517133698E9</v>
      </c>
      <c r="B7103" s="61">
        <v>1.0</v>
      </c>
      <c r="C7103" s="61">
        <v>2810.0</v>
      </c>
      <c r="D7103" s="57" t="s">
        <v>377</v>
      </c>
      <c r="E7103" s="62" t="str">
        <f t="shared" si="1"/>
        <v>Out of test</v>
      </c>
      <c r="F7103" s="53" t="str">
        <f t="shared" si="2"/>
        <v>Beijing_1</v>
      </c>
      <c r="G7103" s="53">
        <f t="shared" si="3"/>
        <v>0.2242131122</v>
      </c>
    </row>
    <row r="7104">
      <c r="A7104" s="61">
        <v>1.514053317E9</v>
      </c>
      <c r="B7104" s="61">
        <v>1.0</v>
      </c>
      <c r="C7104" s="61">
        <v>3737.0</v>
      </c>
      <c r="D7104" s="57" t="s">
        <v>377</v>
      </c>
      <c r="E7104" s="62" t="str">
        <f t="shared" si="1"/>
        <v>Out of test</v>
      </c>
      <c r="F7104" s="53" t="str">
        <f t="shared" si="2"/>
        <v>Beijing_1</v>
      </c>
      <c r="G7104" s="53">
        <f t="shared" si="3"/>
        <v>0.3252360249</v>
      </c>
    </row>
    <row r="7105">
      <c r="A7105" s="61">
        <v>1.514495295E9</v>
      </c>
      <c r="B7105" s="61">
        <v>1.0</v>
      </c>
      <c r="C7105" s="61">
        <v>3191.0</v>
      </c>
      <c r="D7105" s="57" t="s">
        <v>377</v>
      </c>
      <c r="E7105" s="62" t="str">
        <f t="shared" si="1"/>
        <v>Out of test</v>
      </c>
      <c r="F7105" s="53" t="str">
        <f t="shared" si="2"/>
        <v>Beijing_1</v>
      </c>
      <c r="G7105" s="53">
        <f t="shared" si="3"/>
        <v>0.1808609228</v>
      </c>
    </row>
    <row r="7106">
      <c r="A7106" s="61">
        <v>1.511561206E9</v>
      </c>
      <c r="B7106" s="61">
        <v>1.0</v>
      </c>
      <c r="C7106" s="61">
        <v>2253.0</v>
      </c>
      <c r="D7106" s="57" t="s">
        <v>377</v>
      </c>
      <c r="E7106" s="62" t="str">
        <f t="shared" si="1"/>
        <v>Out of test</v>
      </c>
      <c r="F7106" s="53" t="str">
        <f t="shared" si="2"/>
        <v>Beijing_1</v>
      </c>
      <c r="G7106" s="53">
        <f t="shared" si="3"/>
        <v>0.9526384055</v>
      </c>
    </row>
    <row r="7107">
      <c r="A7107" s="61">
        <v>1.517755838E9</v>
      </c>
      <c r="B7107" s="61">
        <v>1.0</v>
      </c>
      <c r="C7107" s="61">
        <v>908.0</v>
      </c>
      <c r="D7107" s="57" t="s">
        <v>377</v>
      </c>
      <c r="E7107" s="62" t="str">
        <f t="shared" si="1"/>
        <v>Out of test</v>
      </c>
      <c r="F7107" s="53" t="str">
        <f t="shared" si="2"/>
        <v>Beijing_1</v>
      </c>
      <c r="G7107" s="53">
        <f t="shared" si="3"/>
        <v>0.03419653798</v>
      </c>
    </row>
    <row r="7108">
      <c r="A7108" s="61">
        <v>1.515171679E9</v>
      </c>
      <c r="B7108" s="61">
        <v>1.0</v>
      </c>
      <c r="C7108" s="61">
        <v>264.0</v>
      </c>
      <c r="D7108" s="57" t="s">
        <v>377</v>
      </c>
      <c r="E7108" s="62" t="str">
        <f t="shared" si="1"/>
        <v>Out of test</v>
      </c>
      <c r="F7108" s="53" t="str">
        <f t="shared" si="2"/>
        <v>Beijing_1</v>
      </c>
      <c r="G7108" s="53">
        <f t="shared" si="3"/>
        <v>0.6676663205</v>
      </c>
    </row>
    <row r="7109">
      <c r="A7109" s="61">
        <v>1.511334654E9</v>
      </c>
      <c r="B7109" s="61">
        <v>1.0</v>
      </c>
      <c r="C7109" s="61">
        <v>1395.0</v>
      </c>
      <c r="D7109" s="57" t="s">
        <v>377</v>
      </c>
      <c r="E7109" s="62" t="str">
        <f t="shared" si="1"/>
        <v>Out of test</v>
      </c>
      <c r="F7109" s="53" t="str">
        <f t="shared" si="2"/>
        <v>Beijing_1</v>
      </c>
      <c r="G7109" s="53">
        <f t="shared" si="3"/>
        <v>0.5521079636</v>
      </c>
    </row>
    <row r="7110">
      <c r="A7110" s="61">
        <v>1.513092116E9</v>
      </c>
      <c r="B7110" s="61">
        <v>1.0</v>
      </c>
      <c r="C7110" s="61">
        <v>4485.0</v>
      </c>
      <c r="D7110" s="57" t="s">
        <v>377</v>
      </c>
      <c r="E7110" s="62" t="str">
        <f t="shared" si="1"/>
        <v>Out of test</v>
      </c>
      <c r="F7110" s="53" t="str">
        <f t="shared" si="2"/>
        <v>Beijing_1</v>
      </c>
      <c r="G7110" s="53">
        <f t="shared" si="3"/>
        <v>0.3552608984</v>
      </c>
    </row>
    <row r="7111">
      <c r="A7111" s="61">
        <v>1.519915749E9</v>
      </c>
      <c r="B7111" s="61">
        <v>1.0</v>
      </c>
      <c r="C7111" s="61">
        <v>377.0</v>
      </c>
      <c r="D7111" s="57" t="s">
        <v>377</v>
      </c>
      <c r="E7111" s="62" t="str">
        <f t="shared" si="1"/>
        <v>Out of test</v>
      </c>
      <c r="F7111" s="53" t="str">
        <f t="shared" si="2"/>
        <v>Beijing_1</v>
      </c>
      <c r="G7111" s="53">
        <f t="shared" si="3"/>
        <v>0.6618619792</v>
      </c>
    </row>
    <row r="7112">
      <c r="A7112" s="61">
        <v>1.512011206E9</v>
      </c>
      <c r="B7112" s="61">
        <v>1.0</v>
      </c>
      <c r="C7112" s="61">
        <v>11.0</v>
      </c>
      <c r="D7112" s="57" t="s">
        <v>377</v>
      </c>
      <c r="E7112" s="62" t="str">
        <f t="shared" si="1"/>
        <v>Out of test</v>
      </c>
      <c r="F7112" s="53" t="str">
        <f t="shared" si="2"/>
        <v>Beijing_1</v>
      </c>
      <c r="G7112" s="53">
        <f t="shared" si="3"/>
        <v>0.2771781936</v>
      </c>
    </row>
    <row r="7113">
      <c r="A7113" s="61">
        <v>1.514103905E9</v>
      </c>
      <c r="B7113" s="61">
        <v>1.0</v>
      </c>
      <c r="C7113" s="61">
        <v>368.0</v>
      </c>
      <c r="D7113" s="57" t="s">
        <v>377</v>
      </c>
      <c r="E7113" s="62" t="str">
        <f t="shared" si="1"/>
        <v>Out of test</v>
      </c>
      <c r="F7113" s="53" t="str">
        <f t="shared" si="2"/>
        <v>Beijing_1</v>
      </c>
      <c r="G7113" s="53">
        <f t="shared" si="3"/>
        <v>0.622443242</v>
      </c>
    </row>
    <row r="7114">
      <c r="A7114" s="61">
        <v>1.512514783E9</v>
      </c>
      <c r="B7114" s="61">
        <v>1.0</v>
      </c>
      <c r="C7114" s="61">
        <v>661.0</v>
      </c>
      <c r="D7114" s="57" t="s">
        <v>377</v>
      </c>
      <c r="E7114" s="62" t="str">
        <f t="shared" si="1"/>
        <v>Out of test</v>
      </c>
      <c r="F7114" s="53" t="str">
        <f t="shared" si="2"/>
        <v>Beijing_1</v>
      </c>
      <c r="G7114" s="53">
        <f t="shared" si="3"/>
        <v>0.5105072794</v>
      </c>
    </row>
    <row r="7115">
      <c r="A7115" s="61">
        <v>1.515787307E9</v>
      </c>
      <c r="B7115" s="61">
        <v>1.0</v>
      </c>
      <c r="C7115" s="61">
        <v>2568.0</v>
      </c>
      <c r="D7115" s="57" t="s">
        <v>377</v>
      </c>
      <c r="E7115" s="62" t="str">
        <f t="shared" si="1"/>
        <v>Out of test</v>
      </c>
      <c r="F7115" s="53" t="str">
        <f t="shared" si="2"/>
        <v>Beijing_1</v>
      </c>
      <c r="G7115" s="53">
        <f t="shared" si="3"/>
        <v>0.8765929181</v>
      </c>
    </row>
    <row r="7116">
      <c r="A7116" s="61">
        <v>1.518757765E9</v>
      </c>
      <c r="B7116" s="61">
        <v>1.0</v>
      </c>
      <c r="C7116" s="61">
        <v>964.0</v>
      </c>
      <c r="D7116" s="57" t="s">
        <v>377</v>
      </c>
      <c r="E7116" s="62" t="str">
        <f t="shared" si="1"/>
        <v>Out of test</v>
      </c>
      <c r="F7116" s="53" t="str">
        <f t="shared" si="2"/>
        <v>Beijing_1</v>
      </c>
      <c r="G7116" s="53">
        <f t="shared" si="3"/>
        <v>0.7534584163</v>
      </c>
    </row>
    <row r="7117">
      <c r="A7117" s="61">
        <v>1.514540745E9</v>
      </c>
      <c r="B7117" s="61">
        <v>1.0</v>
      </c>
      <c r="C7117" s="61">
        <v>2231.0</v>
      </c>
      <c r="D7117" s="57" t="s">
        <v>377</v>
      </c>
      <c r="E7117" s="62" t="str">
        <f t="shared" si="1"/>
        <v>Out of test</v>
      </c>
      <c r="F7117" s="53" t="str">
        <f t="shared" si="2"/>
        <v>Beijing_1</v>
      </c>
      <c r="G7117" s="53">
        <f t="shared" si="3"/>
        <v>0.3960090193</v>
      </c>
    </row>
    <row r="7118">
      <c r="A7118" s="61">
        <v>1.515049828E9</v>
      </c>
      <c r="B7118" s="61">
        <v>1.0</v>
      </c>
      <c r="C7118" s="61">
        <v>1637.0</v>
      </c>
      <c r="D7118" s="57" t="s">
        <v>377</v>
      </c>
      <c r="E7118" s="62" t="str">
        <f t="shared" si="1"/>
        <v>Out of test</v>
      </c>
      <c r="F7118" s="53" t="str">
        <f t="shared" si="2"/>
        <v>Beijing_1</v>
      </c>
      <c r="G7118" s="53">
        <f t="shared" si="3"/>
        <v>0.8759723649</v>
      </c>
    </row>
    <row r="7119">
      <c r="A7119" s="61">
        <v>1.515001647E9</v>
      </c>
      <c r="B7119" s="61">
        <v>1.0</v>
      </c>
      <c r="C7119" s="61">
        <v>478.0</v>
      </c>
      <c r="D7119" s="57" t="s">
        <v>377</v>
      </c>
      <c r="E7119" s="62" t="str">
        <f t="shared" si="1"/>
        <v>Out of test</v>
      </c>
      <c r="F7119" s="53" t="str">
        <f t="shared" si="2"/>
        <v>Beijing_1</v>
      </c>
      <c r="G7119" s="53">
        <f t="shared" si="3"/>
        <v>0.1939687718</v>
      </c>
    </row>
    <row r="7120">
      <c r="A7120" s="61">
        <v>1.516972724E9</v>
      </c>
      <c r="B7120" s="61">
        <v>1.0</v>
      </c>
      <c r="C7120" s="61">
        <v>1927.0</v>
      </c>
      <c r="D7120" s="57" t="s">
        <v>377</v>
      </c>
      <c r="E7120" s="62" t="str">
        <f t="shared" si="1"/>
        <v>Out of test</v>
      </c>
      <c r="F7120" s="53" t="str">
        <f t="shared" si="2"/>
        <v>Beijing_1</v>
      </c>
      <c r="G7120" s="53">
        <f t="shared" si="3"/>
        <v>0.619058112</v>
      </c>
    </row>
    <row r="7121">
      <c r="A7121" s="61">
        <v>1.516049188E9</v>
      </c>
      <c r="B7121" s="61">
        <v>1.0</v>
      </c>
      <c r="C7121" s="61">
        <v>1402.0</v>
      </c>
      <c r="D7121" s="57" t="s">
        <v>377</v>
      </c>
      <c r="E7121" s="62" t="str">
        <f t="shared" si="1"/>
        <v>Out of test</v>
      </c>
      <c r="F7121" s="53" t="str">
        <f t="shared" si="2"/>
        <v>Beijing_1</v>
      </c>
      <c r="G7121" s="53">
        <f t="shared" si="3"/>
        <v>0.9176897998</v>
      </c>
    </row>
    <row r="7122">
      <c r="A7122" s="61">
        <v>1.515473354E9</v>
      </c>
      <c r="B7122" s="61">
        <v>1.0</v>
      </c>
      <c r="C7122" s="61">
        <v>1421.0</v>
      </c>
      <c r="D7122" s="57" t="s">
        <v>377</v>
      </c>
      <c r="E7122" s="62" t="str">
        <f t="shared" si="1"/>
        <v>Out of test</v>
      </c>
      <c r="F7122" s="53" t="str">
        <f t="shared" si="2"/>
        <v>Beijing_1</v>
      </c>
      <c r="G7122" s="53">
        <f t="shared" si="3"/>
        <v>0.2664931936</v>
      </c>
    </row>
    <row r="7123">
      <c r="A7123" s="61">
        <v>1.517130023E9</v>
      </c>
      <c r="B7123" s="61">
        <v>1.0</v>
      </c>
      <c r="C7123" s="61">
        <v>3961.0</v>
      </c>
      <c r="D7123" s="57" t="s">
        <v>377</v>
      </c>
      <c r="E7123" s="62" t="str">
        <f t="shared" si="1"/>
        <v>Out of test</v>
      </c>
      <c r="F7123" s="53" t="str">
        <f t="shared" si="2"/>
        <v>Beijing_1</v>
      </c>
      <c r="G7123" s="53">
        <f t="shared" si="3"/>
        <v>0.006068740866</v>
      </c>
    </row>
    <row r="7124">
      <c r="A7124" s="61">
        <v>1.513665176E9</v>
      </c>
      <c r="B7124" s="61">
        <v>1.0</v>
      </c>
      <c r="C7124" s="61">
        <v>4030.0</v>
      </c>
      <c r="D7124" s="57" t="s">
        <v>377</v>
      </c>
      <c r="E7124" s="62" t="str">
        <f t="shared" si="1"/>
        <v>Out of test</v>
      </c>
      <c r="F7124" s="53" t="str">
        <f t="shared" si="2"/>
        <v>Beijing_1</v>
      </c>
      <c r="G7124" s="53">
        <f t="shared" si="3"/>
        <v>0.01644049595</v>
      </c>
    </row>
    <row r="7125">
      <c r="A7125" s="61">
        <v>1.511876674E9</v>
      </c>
      <c r="B7125" s="61">
        <v>1.0</v>
      </c>
      <c r="C7125" s="61">
        <v>276.0</v>
      </c>
      <c r="D7125" s="57" t="s">
        <v>377</v>
      </c>
      <c r="E7125" s="62" t="str">
        <f t="shared" si="1"/>
        <v>Out of test</v>
      </c>
      <c r="F7125" s="53" t="str">
        <f t="shared" si="2"/>
        <v>Beijing_1</v>
      </c>
      <c r="G7125" s="53">
        <f t="shared" si="3"/>
        <v>0.8431576239</v>
      </c>
    </row>
    <row r="7126">
      <c r="A7126" s="61">
        <v>1.518529586E9</v>
      </c>
      <c r="B7126" s="61">
        <v>1.0</v>
      </c>
      <c r="C7126" s="61">
        <v>4473.0</v>
      </c>
      <c r="D7126" s="57" t="s">
        <v>377</v>
      </c>
      <c r="E7126" s="62" t="str">
        <f t="shared" si="1"/>
        <v>Out of test</v>
      </c>
      <c r="F7126" s="53" t="str">
        <f t="shared" si="2"/>
        <v>Beijing_1</v>
      </c>
      <c r="G7126" s="53">
        <f t="shared" si="3"/>
        <v>0.4625913218</v>
      </c>
    </row>
    <row r="7127">
      <c r="A7127" s="61">
        <v>1.511909385E9</v>
      </c>
      <c r="B7127" s="61">
        <v>1.0</v>
      </c>
      <c r="C7127" s="61">
        <v>1403.0</v>
      </c>
      <c r="D7127" s="57" t="s">
        <v>377</v>
      </c>
      <c r="E7127" s="62" t="str">
        <f t="shared" si="1"/>
        <v>Out of test</v>
      </c>
      <c r="F7127" s="53" t="str">
        <f t="shared" si="2"/>
        <v>Beijing_1</v>
      </c>
      <c r="G7127" s="53">
        <f t="shared" si="3"/>
        <v>0.01811577713</v>
      </c>
    </row>
    <row r="7128">
      <c r="A7128" s="61">
        <v>1.513721383E9</v>
      </c>
      <c r="B7128" s="61">
        <v>1.0</v>
      </c>
      <c r="C7128" s="61">
        <v>2577.0</v>
      </c>
      <c r="D7128" s="57" t="s">
        <v>377</v>
      </c>
      <c r="E7128" s="62" t="str">
        <f t="shared" si="1"/>
        <v>Out of test</v>
      </c>
      <c r="F7128" s="53" t="str">
        <f t="shared" si="2"/>
        <v>Beijing_1</v>
      </c>
      <c r="G7128" s="53">
        <f t="shared" si="3"/>
        <v>0.8017087268</v>
      </c>
    </row>
    <row r="7129">
      <c r="A7129" s="61">
        <v>1.515394488E9</v>
      </c>
      <c r="B7129" s="61">
        <v>1.0</v>
      </c>
      <c r="C7129" s="61">
        <v>643.0</v>
      </c>
      <c r="D7129" s="57" t="s">
        <v>377</v>
      </c>
      <c r="E7129" s="62" t="str">
        <f t="shared" si="1"/>
        <v>Out of test</v>
      </c>
      <c r="F7129" s="53" t="str">
        <f t="shared" si="2"/>
        <v>Beijing_1</v>
      </c>
      <c r="G7129" s="53">
        <f t="shared" si="3"/>
        <v>0.1607930462</v>
      </c>
    </row>
    <row r="7130">
      <c r="A7130" s="61">
        <v>1.519553685E9</v>
      </c>
      <c r="B7130" s="61">
        <v>1.0</v>
      </c>
      <c r="C7130" s="61">
        <v>4462.0</v>
      </c>
      <c r="D7130" s="57" t="s">
        <v>377</v>
      </c>
      <c r="E7130" s="62" t="str">
        <f t="shared" si="1"/>
        <v>Out of test</v>
      </c>
      <c r="F7130" s="53" t="str">
        <f t="shared" si="2"/>
        <v>Beijing_1</v>
      </c>
      <c r="G7130" s="53">
        <f t="shared" si="3"/>
        <v>0.5671120193</v>
      </c>
    </row>
    <row r="7131">
      <c r="A7131" s="61">
        <v>1.515440835E9</v>
      </c>
      <c r="B7131" s="61">
        <v>1.0</v>
      </c>
      <c r="C7131" s="61">
        <v>1647.0</v>
      </c>
      <c r="D7131" s="57" t="s">
        <v>377</v>
      </c>
      <c r="E7131" s="62" t="str">
        <f t="shared" si="1"/>
        <v>Out of test</v>
      </c>
      <c r="F7131" s="53" t="str">
        <f t="shared" si="2"/>
        <v>Beijing_1</v>
      </c>
      <c r="G7131" s="53">
        <f t="shared" si="3"/>
        <v>0.6290645455</v>
      </c>
    </row>
    <row r="7132">
      <c r="A7132" s="61">
        <v>1.513349554E9</v>
      </c>
      <c r="B7132" s="61">
        <v>1.0</v>
      </c>
      <c r="C7132" s="61">
        <v>1389.0</v>
      </c>
      <c r="D7132" s="57" t="s">
        <v>377</v>
      </c>
      <c r="E7132" s="62" t="str">
        <f t="shared" si="1"/>
        <v>Out of test</v>
      </c>
      <c r="F7132" s="53" t="str">
        <f t="shared" si="2"/>
        <v>Beijing_1</v>
      </c>
      <c r="G7132" s="53">
        <f t="shared" si="3"/>
        <v>0.2490331319</v>
      </c>
    </row>
    <row r="7133">
      <c r="A7133" s="61">
        <v>1.513125985E9</v>
      </c>
      <c r="B7133" s="61">
        <v>1.0</v>
      </c>
      <c r="C7133" s="61">
        <v>1610.0</v>
      </c>
      <c r="D7133" s="57" t="s">
        <v>377</v>
      </c>
      <c r="E7133" s="62" t="str">
        <f t="shared" si="1"/>
        <v>Out of test</v>
      </c>
      <c r="F7133" s="53" t="str">
        <f t="shared" si="2"/>
        <v>Beijing_1</v>
      </c>
      <c r="G7133" s="53">
        <f t="shared" si="3"/>
        <v>0.4281827595</v>
      </c>
    </row>
    <row r="7134">
      <c r="A7134" s="61">
        <v>1.517484559E9</v>
      </c>
      <c r="B7134" s="61">
        <v>1.0</v>
      </c>
      <c r="C7134" s="61">
        <v>2927.0</v>
      </c>
      <c r="D7134" s="57" t="s">
        <v>377</v>
      </c>
      <c r="E7134" s="62" t="str">
        <f t="shared" si="1"/>
        <v>Out of test</v>
      </c>
      <c r="F7134" s="53" t="str">
        <f t="shared" si="2"/>
        <v>Beijing_1</v>
      </c>
      <c r="G7134" s="53">
        <f t="shared" si="3"/>
        <v>0.7093335665</v>
      </c>
    </row>
    <row r="7135">
      <c r="A7135" s="61">
        <v>1.513052263E9</v>
      </c>
      <c r="B7135" s="61">
        <v>1.0</v>
      </c>
      <c r="C7135" s="61">
        <v>1350.0</v>
      </c>
      <c r="D7135" s="57" t="s">
        <v>377</v>
      </c>
      <c r="E7135" s="62" t="str">
        <f t="shared" si="1"/>
        <v>Out of test</v>
      </c>
      <c r="F7135" s="53" t="str">
        <f t="shared" si="2"/>
        <v>Beijing_1</v>
      </c>
      <c r="G7135" s="53">
        <f t="shared" si="3"/>
        <v>0.3204949304</v>
      </c>
    </row>
    <row r="7136">
      <c r="A7136" s="61">
        <v>1.513483498E9</v>
      </c>
      <c r="B7136" s="61">
        <v>1.0</v>
      </c>
      <c r="C7136" s="61">
        <v>560.0</v>
      </c>
      <c r="D7136" s="57" t="s">
        <v>377</v>
      </c>
      <c r="E7136" s="62" t="str">
        <f t="shared" si="1"/>
        <v>Out of test</v>
      </c>
      <c r="F7136" s="53" t="str">
        <f t="shared" si="2"/>
        <v>Beijing_1</v>
      </c>
      <c r="G7136" s="53">
        <f t="shared" si="3"/>
        <v>0.889368553</v>
      </c>
    </row>
    <row r="7137">
      <c r="A7137" s="61">
        <v>1.517659667E9</v>
      </c>
      <c r="B7137" s="61">
        <v>1.0</v>
      </c>
      <c r="C7137" s="61">
        <v>1596.0</v>
      </c>
      <c r="D7137" s="57" t="s">
        <v>377</v>
      </c>
      <c r="E7137" s="62" t="str">
        <f t="shared" si="1"/>
        <v>Out of test</v>
      </c>
      <c r="F7137" s="53" t="str">
        <f t="shared" si="2"/>
        <v>Beijing_1</v>
      </c>
      <c r="G7137" s="53">
        <f t="shared" si="3"/>
        <v>0.8907787254</v>
      </c>
    </row>
    <row r="7138">
      <c r="A7138" s="61">
        <v>1.513200899E9</v>
      </c>
      <c r="B7138" s="61">
        <v>1.0</v>
      </c>
      <c r="C7138" s="61">
        <v>4389.0</v>
      </c>
      <c r="D7138" s="57" t="s">
        <v>377</v>
      </c>
      <c r="E7138" s="62" t="str">
        <f t="shared" si="1"/>
        <v>Out of test</v>
      </c>
      <c r="F7138" s="53" t="str">
        <f t="shared" si="2"/>
        <v>Beijing_1</v>
      </c>
      <c r="G7138" s="53">
        <f t="shared" si="3"/>
        <v>0.7085157995</v>
      </c>
    </row>
    <row r="7139">
      <c r="A7139" s="61">
        <v>1.514872833E9</v>
      </c>
      <c r="B7139" s="61">
        <v>1.0</v>
      </c>
      <c r="C7139" s="61">
        <v>1880.0</v>
      </c>
      <c r="D7139" s="57" t="s">
        <v>377</v>
      </c>
      <c r="E7139" s="62" t="str">
        <f t="shared" si="1"/>
        <v>Out of test</v>
      </c>
      <c r="F7139" s="53" t="str">
        <f t="shared" si="2"/>
        <v>Beijing_1</v>
      </c>
      <c r="G7139" s="53">
        <f t="shared" si="3"/>
        <v>0.9511805149</v>
      </c>
    </row>
    <row r="7140">
      <c r="A7140" s="61">
        <v>1.512142604E9</v>
      </c>
      <c r="B7140" s="61">
        <v>1.0</v>
      </c>
      <c r="C7140" s="61">
        <v>509.0</v>
      </c>
      <c r="D7140" s="57" t="s">
        <v>377</v>
      </c>
      <c r="E7140" s="62" t="str">
        <f t="shared" si="1"/>
        <v>Out of test</v>
      </c>
      <c r="F7140" s="53" t="str">
        <f t="shared" si="2"/>
        <v>Beijing_1</v>
      </c>
      <c r="G7140" s="53">
        <f t="shared" si="3"/>
        <v>0.9728714786</v>
      </c>
    </row>
    <row r="7141">
      <c r="A7141" s="61">
        <v>1.518365418E9</v>
      </c>
      <c r="B7141" s="61">
        <v>1.0</v>
      </c>
      <c r="C7141" s="61">
        <v>12.0</v>
      </c>
      <c r="D7141" s="57" t="s">
        <v>377</v>
      </c>
      <c r="E7141" s="62" t="str">
        <f t="shared" si="1"/>
        <v>Out of test</v>
      </c>
      <c r="F7141" s="53" t="str">
        <f t="shared" si="2"/>
        <v>Beijing_1</v>
      </c>
      <c r="G7141" s="53">
        <f t="shared" si="3"/>
        <v>0.7614351401</v>
      </c>
    </row>
    <row r="7142">
      <c r="A7142" s="61">
        <v>1.516939297E9</v>
      </c>
      <c r="B7142" s="61">
        <v>1.0</v>
      </c>
      <c r="C7142" s="61">
        <v>1313.0</v>
      </c>
      <c r="D7142" s="57" t="s">
        <v>377</v>
      </c>
      <c r="E7142" s="62" t="str">
        <f t="shared" si="1"/>
        <v>Out of test</v>
      </c>
      <c r="F7142" s="53" t="str">
        <f t="shared" si="2"/>
        <v>Beijing_1</v>
      </c>
      <c r="G7142" s="53">
        <f t="shared" si="3"/>
        <v>0.4778024568</v>
      </c>
    </row>
    <row r="7143">
      <c r="A7143" s="61">
        <v>1.511865234E9</v>
      </c>
      <c r="B7143" s="61">
        <v>1.0</v>
      </c>
      <c r="C7143" s="61">
        <v>655.0</v>
      </c>
      <c r="D7143" s="57" t="s">
        <v>377</v>
      </c>
      <c r="E7143" s="62" t="str">
        <f t="shared" si="1"/>
        <v>Out of test</v>
      </c>
      <c r="F7143" s="53" t="str">
        <f t="shared" si="2"/>
        <v>Beijing_1</v>
      </c>
      <c r="G7143" s="53">
        <f t="shared" si="3"/>
        <v>0.09395909032</v>
      </c>
    </row>
    <row r="7144">
      <c r="A7144" s="61">
        <v>1.517628945E9</v>
      </c>
      <c r="B7144" s="61">
        <v>1.0</v>
      </c>
      <c r="C7144" s="61">
        <v>1241.0</v>
      </c>
      <c r="D7144" s="57" t="s">
        <v>377</v>
      </c>
      <c r="E7144" s="62" t="str">
        <f t="shared" si="1"/>
        <v>Out of test</v>
      </c>
      <c r="F7144" s="53" t="str">
        <f t="shared" si="2"/>
        <v>Beijing_1</v>
      </c>
      <c r="G7144" s="53">
        <f t="shared" si="3"/>
        <v>0.6664981409</v>
      </c>
    </row>
    <row r="7145">
      <c r="A7145" s="61">
        <v>1.514923364E9</v>
      </c>
      <c r="B7145" s="61">
        <v>1.0</v>
      </c>
      <c r="C7145" s="61">
        <v>875.0</v>
      </c>
      <c r="D7145" s="57" t="s">
        <v>377</v>
      </c>
      <c r="E7145" s="62" t="str">
        <f t="shared" si="1"/>
        <v>Out of test</v>
      </c>
      <c r="F7145" s="53" t="str">
        <f t="shared" si="2"/>
        <v>Beijing_1</v>
      </c>
      <c r="G7145" s="53">
        <f t="shared" si="3"/>
        <v>0.756923653</v>
      </c>
    </row>
    <row r="7146">
      <c r="A7146" s="61">
        <v>1.517794793E9</v>
      </c>
      <c r="B7146" s="61">
        <v>1.0</v>
      </c>
      <c r="C7146" s="61">
        <v>66.0</v>
      </c>
      <c r="D7146" s="57" t="s">
        <v>377</v>
      </c>
      <c r="E7146" s="62" t="str">
        <f t="shared" si="1"/>
        <v>Out of test</v>
      </c>
      <c r="F7146" s="53" t="str">
        <f t="shared" si="2"/>
        <v>Beijing_1</v>
      </c>
      <c r="G7146" s="53">
        <f t="shared" si="3"/>
        <v>0.2745864558</v>
      </c>
    </row>
    <row r="7147">
      <c r="A7147" s="61">
        <v>1.518309976E9</v>
      </c>
      <c r="B7147" s="61">
        <v>1.0</v>
      </c>
      <c r="C7147" s="61">
        <v>1173.0</v>
      </c>
      <c r="D7147" s="57" t="s">
        <v>377</v>
      </c>
      <c r="E7147" s="62" t="str">
        <f t="shared" si="1"/>
        <v>Out of test</v>
      </c>
      <c r="F7147" s="53" t="str">
        <f t="shared" si="2"/>
        <v>Beijing_1</v>
      </c>
      <c r="G7147" s="53">
        <f t="shared" si="3"/>
        <v>0.1970405061</v>
      </c>
    </row>
    <row r="7148">
      <c r="A7148" s="61">
        <v>1.519608813E9</v>
      </c>
      <c r="B7148" s="61">
        <v>1.0</v>
      </c>
      <c r="C7148" s="61">
        <v>1901.0</v>
      </c>
      <c r="D7148" s="57" t="s">
        <v>377</v>
      </c>
      <c r="E7148" s="62" t="str">
        <f t="shared" si="1"/>
        <v>Out of test</v>
      </c>
      <c r="F7148" s="53" t="str">
        <f t="shared" si="2"/>
        <v>Beijing_1</v>
      </c>
      <c r="G7148" s="53">
        <f t="shared" si="3"/>
        <v>0.3765847351</v>
      </c>
    </row>
    <row r="7149">
      <c r="A7149" s="61">
        <v>1.517183188E9</v>
      </c>
      <c r="B7149" s="61">
        <v>1.0</v>
      </c>
      <c r="C7149" s="61">
        <v>2104.0</v>
      </c>
      <c r="D7149" s="57" t="s">
        <v>377</v>
      </c>
      <c r="E7149" s="62" t="str">
        <f t="shared" si="1"/>
        <v>Out of test</v>
      </c>
      <c r="F7149" s="53" t="str">
        <f t="shared" si="2"/>
        <v>Beijing_1</v>
      </c>
      <c r="G7149" s="53">
        <f t="shared" si="3"/>
        <v>0.7111591804</v>
      </c>
    </row>
    <row r="7150">
      <c r="A7150" s="61">
        <v>1.516872357E9</v>
      </c>
      <c r="B7150" s="61">
        <v>1.0</v>
      </c>
      <c r="C7150" s="61">
        <v>19.0</v>
      </c>
      <c r="D7150" s="57" t="s">
        <v>377</v>
      </c>
      <c r="E7150" s="62" t="str">
        <f t="shared" si="1"/>
        <v>Out of test</v>
      </c>
      <c r="F7150" s="53" t="str">
        <f t="shared" si="2"/>
        <v>Beijing_1</v>
      </c>
      <c r="G7150" s="53">
        <f t="shared" si="3"/>
        <v>0.3848935452</v>
      </c>
    </row>
    <row r="7151">
      <c r="A7151" s="61">
        <v>1.519781485E9</v>
      </c>
      <c r="B7151" s="61">
        <v>1.0</v>
      </c>
      <c r="C7151" s="61">
        <v>936.0</v>
      </c>
      <c r="D7151" s="57" t="s">
        <v>377</v>
      </c>
      <c r="E7151" s="62" t="str">
        <f t="shared" si="1"/>
        <v>Out of test</v>
      </c>
      <c r="F7151" s="53" t="str">
        <f t="shared" si="2"/>
        <v>Beijing_1</v>
      </c>
      <c r="G7151" s="53">
        <f t="shared" si="3"/>
        <v>0.403644246</v>
      </c>
    </row>
    <row r="7152">
      <c r="A7152" s="61">
        <v>1.514887878E9</v>
      </c>
      <c r="B7152" s="61">
        <v>1.0</v>
      </c>
      <c r="C7152" s="61">
        <v>3100.0</v>
      </c>
      <c r="D7152" s="57" t="s">
        <v>377</v>
      </c>
      <c r="E7152" s="62" t="str">
        <f t="shared" si="1"/>
        <v>Out of test</v>
      </c>
      <c r="F7152" s="53" t="str">
        <f t="shared" si="2"/>
        <v>Beijing_1</v>
      </c>
      <c r="G7152" s="53">
        <f t="shared" si="3"/>
        <v>0.5207803312</v>
      </c>
    </row>
    <row r="7153">
      <c r="A7153" s="61">
        <v>1.512844489E9</v>
      </c>
      <c r="B7153" s="61">
        <v>1.0</v>
      </c>
      <c r="C7153" s="61">
        <v>1122.0</v>
      </c>
      <c r="D7153" s="57" t="s">
        <v>377</v>
      </c>
      <c r="E7153" s="62" t="str">
        <f t="shared" si="1"/>
        <v>Out of test</v>
      </c>
      <c r="F7153" s="53" t="str">
        <f t="shared" si="2"/>
        <v>Beijing_1</v>
      </c>
      <c r="G7153" s="53">
        <f t="shared" si="3"/>
        <v>0.7147519158</v>
      </c>
    </row>
    <row r="7154">
      <c r="A7154" s="61">
        <v>1.512564196E9</v>
      </c>
      <c r="B7154" s="61">
        <v>1.0</v>
      </c>
      <c r="C7154" s="61">
        <v>2851.0</v>
      </c>
      <c r="D7154" s="57" t="s">
        <v>377</v>
      </c>
      <c r="E7154" s="62" t="str">
        <f t="shared" si="1"/>
        <v>Out of test</v>
      </c>
      <c r="F7154" s="53" t="str">
        <f t="shared" si="2"/>
        <v>Beijing_1</v>
      </c>
      <c r="G7154" s="53">
        <f t="shared" si="3"/>
        <v>0.4670340875</v>
      </c>
    </row>
    <row r="7155">
      <c r="A7155" s="61">
        <v>1.519188549E9</v>
      </c>
      <c r="B7155" s="61">
        <v>1.0</v>
      </c>
      <c r="C7155" s="61">
        <v>960.0</v>
      </c>
      <c r="D7155" s="57" t="s">
        <v>377</v>
      </c>
      <c r="E7155" s="62" t="str">
        <f t="shared" si="1"/>
        <v>Out of test</v>
      </c>
      <c r="F7155" s="53" t="str">
        <f t="shared" si="2"/>
        <v>Beijing_1</v>
      </c>
      <c r="G7155" s="53">
        <f t="shared" si="3"/>
        <v>0.3218677201</v>
      </c>
    </row>
    <row r="7156">
      <c r="A7156" s="61">
        <v>1.512002198E9</v>
      </c>
      <c r="B7156" s="61">
        <v>1.0</v>
      </c>
      <c r="C7156" s="61">
        <v>927.0</v>
      </c>
      <c r="D7156" s="57" t="s">
        <v>377</v>
      </c>
      <c r="E7156" s="62" t="str">
        <f t="shared" si="1"/>
        <v>Out of test</v>
      </c>
      <c r="F7156" s="53" t="str">
        <f t="shared" si="2"/>
        <v>Beijing_1</v>
      </c>
      <c r="G7156" s="53">
        <f t="shared" si="3"/>
        <v>0.6645252921</v>
      </c>
    </row>
    <row r="7157">
      <c r="A7157" s="61">
        <v>1.519738826E9</v>
      </c>
      <c r="B7157" s="61">
        <v>1.0</v>
      </c>
      <c r="C7157" s="61">
        <v>2314.0</v>
      </c>
      <c r="D7157" s="57" t="s">
        <v>377</v>
      </c>
      <c r="E7157" s="62" t="str">
        <f t="shared" si="1"/>
        <v>Out of test</v>
      </c>
      <c r="F7157" s="53" t="str">
        <f t="shared" si="2"/>
        <v>Beijing_1</v>
      </c>
      <c r="G7157" s="53">
        <f t="shared" si="3"/>
        <v>0.7666339378</v>
      </c>
    </row>
    <row r="7158">
      <c r="A7158" s="61">
        <v>1.513990998E9</v>
      </c>
      <c r="B7158" s="61">
        <v>1.0</v>
      </c>
      <c r="C7158" s="61">
        <v>388.0</v>
      </c>
      <c r="D7158" s="57" t="s">
        <v>377</v>
      </c>
      <c r="E7158" s="62" t="str">
        <f t="shared" si="1"/>
        <v>Out of test</v>
      </c>
      <c r="F7158" s="53" t="str">
        <f t="shared" si="2"/>
        <v>Beijing_1</v>
      </c>
      <c r="G7158" s="53">
        <f t="shared" si="3"/>
        <v>0.5737190401</v>
      </c>
    </row>
    <row r="7159">
      <c r="A7159" s="61">
        <v>1.518635099E9</v>
      </c>
      <c r="B7159" s="61">
        <v>1.0</v>
      </c>
      <c r="C7159" s="61">
        <v>2981.0</v>
      </c>
      <c r="D7159" s="57" t="s">
        <v>377</v>
      </c>
      <c r="E7159" s="62" t="str">
        <f t="shared" si="1"/>
        <v>Out of test</v>
      </c>
      <c r="F7159" s="53" t="str">
        <f t="shared" si="2"/>
        <v>Beijing_1</v>
      </c>
      <c r="G7159" s="53">
        <f t="shared" si="3"/>
        <v>0.900943655</v>
      </c>
    </row>
    <row r="7160">
      <c r="A7160" s="61">
        <v>1.515774716E9</v>
      </c>
      <c r="B7160" s="61">
        <v>1.0</v>
      </c>
      <c r="C7160" s="61">
        <v>3118.0</v>
      </c>
      <c r="D7160" s="57" t="s">
        <v>377</v>
      </c>
      <c r="E7160" s="62" t="str">
        <f t="shared" si="1"/>
        <v>Out of test</v>
      </c>
      <c r="F7160" s="53" t="str">
        <f t="shared" si="2"/>
        <v>Beijing_1</v>
      </c>
      <c r="G7160" s="53">
        <f t="shared" si="3"/>
        <v>0.1843359811</v>
      </c>
    </row>
    <row r="7161">
      <c r="A7161" s="61">
        <v>1.516379156E9</v>
      </c>
      <c r="B7161" s="61">
        <v>1.0</v>
      </c>
      <c r="C7161" s="61">
        <v>3718.0</v>
      </c>
      <c r="D7161" s="57" t="s">
        <v>377</v>
      </c>
      <c r="E7161" s="62" t="str">
        <f t="shared" si="1"/>
        <v>Out of test</v>
      </c>
      <c r="F7161" s="53" t="str">
        <f t="shared" si="2"/>
        <v>Beijing_1</v>
      </c>
      <c r="G7161" s="53">
        <f t="shared" si="3"/>
        <v>0.3658910875</v>
      </c>
    </row>
    <row r="7162">
      <c r="A7162" s="61">
        <v>1.512531738E9</v>
      </c>
      <c r="B7162" s="61">
        <v>1.0</v>
      </c>
      <c r="C7162" s="61">
        <v>132.0</v>
      </c>
      <c r="D7162" s="57" t="s">
        <v>377</v>
      </c>
      <c r="E7162" s="62" t="str">
        <f t="shared" si="1"/>
        <v>Out of test</v>
      </c>
      <c r="F7162" s="53" t="str">
        <f t="shared" si="2"/>
        <v>Beijing_1</v>
      </c>
      <c r="G7162" s="53">
        <f t="shared" si="3"/>
        <v>0.8220305792</v>
      </c>
    </row>
    <row r="7163">
      <c r="A7163" s="61">
        <v>1.515829357E9</v>
      </c>
      <c r="B7163" s="61">
        <v>1.0</v>
      </c>
      <c r="C7163" s="61">
        <v>1023.0</v>
      </c>
      <c r="D7163" s="57" t="s">
        <v>377</v>
      </c>
      <c r="E7163" s="62" t="str">
        <f t="shared" si="1"/>
        <v>Out of test</v>
      </c>
      <c r="F7163" s="53" t="str">
        <f t="shared" si="2"/>
        <v>Beijing_1</v>
      </c>
      <c r="G7163" s="53">
        <f t="shared" si="3"/>
        <v>0.8405527024</v>
      </c>
    </row>
    <row r="7164">
      <c r="A7164" s="61">
        <v>1.511410789E9</v>
      </c>
      <c r="B7164" s="61">
        <v>1.0</v>
      </c>
      <c r="C7164" s="61">
        <v>1630.0</v>
      </c>
      <c r="D7164" s="57" t="s">
        <v>377</v>
      </c>
      <c r="E7164" s="62" t="str">
        <f t="shared" si="1"/>
        <v>Out of test</v>
      </c>
      <c r="F7164" s="53" t="str">
        <f t="shared" si="2"/>
        <v>Beijing_1</v>
      </c>
      <c r="G7164" s="53">
        <f t="shared" si="3"/>
        <v>0.5234788608</v>
      </c>
    </row>
    <row r="7165">
      <c r="A7165" s="61">
        <v>1.516605617E9</v>
      </c>
      <c r="B7165" s="61">
        <v>1.0</v>
      </c>
      <c r="C7165" s="61">
        <v>2300.0</v>
      </c>
      <c r="D7165" s="57" t="s">
        <v>377</v>
      </c>
      <c r="E7165" s="62" t="str">
        <f t="shared" si="1"/>
        <v>Out of test</v>
      </c>
      <c r="F7165" s="53" t="str">
        <f t="shared" si="2"/>
        <v>Beijing_1</v>
      </c>
      <c r="G7165" s="53">
        <f t="shared" si="3"/>
        <v>0.8205647384</v>
      </c>
    </row>
    <row r="7166">
      <c r="A7166" s="61">
        <v>1.514034033E9</v>
      </c>
      <c r="B7166" s="61">
        <v>1.0</v>
      </c>
      <c r="C7166" s="61">
        <v>454.0</v>
      </c>
      <c r="D7166" s="57" t="s">
        <v>377</v>
      </c>
      <c r="E7166" s="62" t="str">
        <f t="shared" si="1"/>
        <v>Out of test</v>
      </c>
      <c r="F7166" s="53" t="str">
        <f t="shared" si="2"/>
        <v>Beijing_1</v>
      </c>
      <c r="G7166" s="53">
        <f t="shared" si="3"/>
        <v>0.7870837181</v>
      </c>
    </row>
    <row r="7167">
      <c r="A7167" s="61">
        <v>1.515510566E9</v>
      </c>
      <c r="B7167" s="61">
        <v>1.0</v>
      </c>
      <c r="C7167" s="61">
        <v>1543.0</v>
      </c>
      <c r="D7167" s="57" t="s">
        <v>377</v>
      </c>
      <c r="E7167" s="62" t="str">
        <f t="shared" si="1"/>
        <v>Out of test</v>
      </c>
      <c r="F7167" s="53" t="str">
        <f t="shared" si="2"/>
        <v>Beijing_1</v>
      </c>
      <c r="G7167" s="53">
        <f t="shared" si="3"/>
        <v>0.6366153963</v>
      </c>
    </row>
    <row r="7168">
      <c r="A7168" s="61">
        <v>1.513377259E9</v>
      </c>
      <c r="B7168" s="61">
        <v>1.0</v>
      </c>
      <c r="C7168" s="61">
        <v>44.0</v>
      </c>
      <c r="D7168" s="57" t="s">
        <v>377</v>
      </c>
      <c r="E7168" s="62" t="str">
        <f t="shared" si="1"/>
        <v>Out of test</v>
      </c>
      <c r="F7168" s="53" t="str">
        <f t="shared" si="2"/>
        <v>Beijing_1</v>
      </c>
      <c r="G7168" s="53">
        <f t="shared" si="3"/>
        <v>0.6651862634</v>
      </c>
    </row>
    <row r="7169">
      <c r="A7169" s="61">
        <v>1.511647786E9</v>
      </c>
      <c r="B7169" s="61">
        <v>1.0</v>
      </c>
      <c r="C7169" s="61">
        <v>23.0</v>
      </c>
      <c r="D7169" s="57" t="s">
        <v>377</v>
      </c>
      <c r="E7169" s="62" t="str">
        <f t="shared" si="1"/>
        <v>Out of test</v>
      </c>
      <c r="F7169" s="53" t="str">
        <f t="shared" si="2"/>
        <v>Beijing_1</v>
      </c>
      <c r="G7169" s="53">
        <f t="shared" si="3"/>
        <v>0.3050694266</v>
      </c>
    </row>
    <row r="7170">
      <c r="A7170" s="61">
        <v>1.511911713E9</v>
      </c>
      <c r="B7170" s="61">
        <v>1.0</v>
      </c>
      <c r="C7170" s="61">
        <v>1030.0</v>
      </c>
      <c r="D7170" s="57" t="s">
        <v>377</v>
      </c>
      <c r="E7170" s="62" t="str">
        <f t="shared" si="1"/>
        <v>Out of test</v>
      </c>
      <c r="F7170" s="53" t="str">
        <f t="shared" si="2"/>
        <v>Beijing_1</v>
      </c>
      <c r="G7170" s="53">
        <f t="shared" si="3"/>
        <v>0.9579104537</v>
      </c>
    </row>
    <row r="7171">
      <c r="A7171" s="61">
        <v>1.512933204E9</v>
      </c>
      <c r="B7171" s="61">
        <v>1.0</v>
      </c>
      <c r="C7171" s="61">
        <v>204.0</v>
      </c>
      <c r="D7171" s="57" t="s">
        <v>377</v>
      </c>
      <c r="E7171" s="62" t="str">
        <f t="shared" si="1"/>
        <v>Out of test</v>
      </c>
      <c r="F7171" s="53" t="str">
        <f t="shared" si="2"/>
        <v>Beijing_1</v>
      </c>
      <c r="G7171" s="53">
        <f t="shared" si="3"/>
        <v>0.449995558</v>
      </c>
    </row>
    <row r="7172">
      <c r="A7172" s="61">
        <v>1.514102235E9</v>
      </c>
      <c r="B7172" s="61">
        <v>1.0</v>
      </c>
      <c r="C7172" s="61">
        <v>1606.0</v>
      </c>
      <c r="D7172" s="57" t="s">
        <v>377</v>
      </c>
      <c r="E7172" s="62" t="str">
        <f t="shared" si="1"/>
        <v>Out of test</v>
      </c>
      <c r="F7172" s="53" t="str">
        <f t="shared" si="2"/>
        <v>Beijing_1</v>
      </c>
      <c r="G7172" s="53">
        <f t="shared" si="3"/>
        <v>0.6643866716</v>
      </c>
    </row>
    <row r="7173">
      <c r="A7173" s="61">
        <v>1.518852299E9</v>
      </c>
      <c r="B7173" s="61">
        <v>1.0</v>
      </c>
      <c r="C7173" s="61">
        <v>1705.0</v>
      </c>
      <c r="D7173" s="57" t="s">
        <v>377</v>
      </c>
      <c r="E7173" s="62" t="str">
        <f t="shared" si="1"/>
        <v>Out of test</v>
      </c>
      <c r="F7173" s="53" t="str">
        <f t="shared" si="2"/>
        <v>Beijing_1</v>
      </c>
      <c r="G7173" s="53">
        <f t="shared" si="3"/>
        <v>0.8590064584</v>
      </c>
    </row>
    <row r="7174">
      <c r="A7174" s="61">
        <v>1.518951179E9</v>
      </c>
      <c r="B7174" s="61">
        <v>1.0</v>
      </c>
      <c r="C7174" s="61">
        <v>243.0</v>
      </c>
      <c r="D7174" s="57" t="s">
        <v>377</v>
      </c>
      <c r="E7174" s="62" t="str">
        <f t="shared" si="1"/>
        <v>Out of test</v>
      </c>
      <c r="F7174" s="53" t="str">
        <f t="shared" si="2"/>
        <v>Beijing_1</v>
      </c>
      <c r="G7174" s="53">
        <f t="shared" si="3"/>
        <v>0.01304321574</v>
      </c>
    </row>
    <row r="7175">
      <c r="A7175" s="61">
        <v>1.519611825E9</v>
      </c>
      <c r="B7175" s="61">
        <v>1.0</v>
      </c>
      <c r="C7175" s="61">
        <v>1444.0</v>
      </c>
      <c r="D7175" s="57" t="s">
        <v>377</v>
      </c>
      <c r="E7175" s="62" t="str">
        <f t="shared" si="1"/>
        <v>Out of test</v>
      </c>
      <c r="F7175" s="53" t="str">
        <f t="shared" si="2"/>
        <v>Beijing_1</v>
      </c>
      <c r="G7175" s="53">
        <f t="shared" si="3"/>
        <v>0.4738043592</v>
      </c>
    </row>
    <row r="7176">
      <c r="A7176" s="61">
        <v>1.511598183E9</v>
      </c>
      <c r="B7176" s="61">
        <v>1.0</v>
      </c>
      <c r="C7176" s="61">
        <v>734.0</v>
      </c>
      <c r="D7176" s="57" t="s">
        <v>377</v>
      </c>
      <c r="E7176" s="62" t="str">
        <f t="shared" si="1"/>
        <v>Out of test</v>
      </c>
      <c r="F7176" s="53" t="str">
        <f t="shared" si="2"/>
        <v>Beijing_1</v>
      </c>
      <c r="G7176" s="53">
        <f t="shared" si="3"/>
        <v>0.9509928266</v>
      </c>
    </row>
    <row r="7177">
      <c r="A7177" s="61">
        <v>1.515757495E9</v>
      </c>
      <c r="B7177" s="61">
        <v>1.0</v>
      </c>
      <c r="C7177" s="61">
        <v>1308.0</v>
      </c>
      <c r="D7177" s="57" t="s">
        <v>377</v>
      </c>
      <c r="E7177" s="62" t="str">
        <f t="shared" si="1"/>
        <v>Out of test</v>
      </c>
      <c r="F7177" s="53" t="str">
        <f t="shared" si="2"/>
        <v>Beijing_1</v>
      </c>
      <c r="G7177" s="53">
        <f t="shared" si="3"/>
        <v>0.5875355509</v>
      </c>
    </row>
    <row r="7178">
      <c r="A7178" s="61">
        <v>1.517212393E9</v>
      </c>
      <c r="B7178" s="61">
        <v>1.0</v>
      </c>
      <c r="C7178" s="61">
        <v>3006.0</v>
      </c>
      <c r="D7178" s="57" t="s">
        <v>377</v>
      </c>
      <c r="E7178" s="62" t="str">
        <f t="shared" si="1"/>
        <v>Out of test</v>
      </c>
      <c r="F7178" s="53" t="str">
        <f t="shared" si="2"/>
        <v>Beijing_1</v>
      </c>
      <c r="G7178" s="53">
        <f t="shared" si="3"/>
        <v>0.2484696326</v>
      </c>
    </row>
    <row r="7179">
      <c r="A7179" s="61">
        <v>1.513141403E9</v>
      </c>
      <c r="B7179" s="61">
        <v>1.0</v>
      </c>
      <c r="C7179" s="61">
        <v>3254.0</v>
      </c>
      <c r="D7179" s="57" t="s">
        <v>377</v>
      </c>
      <c r="E7179" s="62" t="str">
        <f t="shared" si="1"/>
        <v>Out of test</v>
      </c>
      <c r="F7179" s="53" t="str">
        <f t="shared" si="2"/>
        <v>Beijing_1</v>
      </c>
      <c r="G7179" s="53">
        <f t="shared" si="3"/>
        <v>0.3705031985</v>
      </c>
    </row>
    <row r="7180">
      <c r="A7180" s="61">
        <v>1.516174269E9</v>
      </c>
      <c r="B7180" s="61">
        <v>1.0</v>
      </c>
      <c r="C7180" s="61">
        <v>3966.0</v>
      </c>
      <c r="D7180" s="57" t="s">
        <v>377</v>
      </c>
      <c r="E7180" s="62" t="str">
        <f t="shared" si="1"/>
        <v>Out of test</v>
      </c>
      <c r="F7180" s="53" t="str">
        <f t="shared" si="2"/>
        <v>Beijing_1</v>
      </c>
      <c r="G7180" s="53">
        <f t="shared" si="3"/>
        <v>0.6461112719</v>
      </c>
    </row>
    <row r="7181">
      <c r="A7181" s="61">
        <v>1.519762764E9</v>
      </c>
      <c r="B7181" s="61">
        <v>1.0</v>
      </c>
      <c r="C7181" s="61">
        <v>1403.0</v>
      </c>
      <c r="D7181" s="57" t="s">
        <v>377</v>
      </c>
      <c r="E7181" s="62" t="str">
        <f t="shared" si="1"/>
        <v>Out of test</v>
      </c>
      <c r="F7181" s="53" t="str">
        <f t="shared" si="2"/>
        <v>Beijing_1</v>
      </c>
      <c r="G7181" s="53">
        <f t="shared" si="3"/>
        <v>0.2970997612</v>
      </c>
    </row>
    <row r="7182">
      <c r="A7182" s="61">
        <v>1.519622115E9</v>
      </c>
      <c r="B7182" s="61">
        <v>1.0</v>
      </c>
      <c r="C7182" s="61">
        <v>2123.0</v>
      </c>
      <c r="D7182" s="57" t="s">
        <v>377</v>
      </c>
      <c r="E7182" s="62" t="str">
        <f t="shared" si="1"/>
        <v>Out of test</v>
      </c>
      <c r="F7182" s="53" t="str">
        <f t="shared" si="2"/>
        <v>Beijing_1</v>
      </c>
      <c r="G7182" s="53">
        <f t="shared" si="3"/>
        <v>0.2220762128</v>
      </c>
    </row>
    <row r="7183">
      <c r="A7183" s="61">
        <v>1.517434859E9</v>
      </c>
      <c r="B7183" s="61">
        <v>1.0</v>
      </c>
      <c r="C7183" s="61">
        <v>822.0</v>
      </c>
      <c r="D7183" s="57" t="s">
        <v>377</v>
      </c>
      <c r="E7183" s="62" t="str">
        <f t="shared" si="1"/>
        <v>Out of test</v>
      </c>
      <c r="F7183" s="53" t="str">
        <f t="shared" si="2"/>
        <v>Beijing_1</v>
      </c>
      <c r="G7183" s="53">
        <f t="shared" si="3"/>
        <v>0.6517600841</v>
      </c>
    </row>
    <row r="7184">
      <c r="A7184" s="61">
        <v>1.513443385E9</v>
      </c>
      <c r="B7184" s="61">
        <v>1.0</v>
      </c>
      <c r="C7184" s="61">
        <v>272.0</v>
      </c>
      <c r="D7184" s="57" t="s">
        <v>377</v>
      </c>
      <c r="E7184" s="62" t="str">
        <f t="shared" si="1"/>
        <v>Out of test</v>
      </c>
      <c r="F7184" s="53" t="str">
        <f t="shared" si="2"/>
        <v>Beijing_1</v>
      </c>
      <c r="G7184" s="53">
        <f t="shared" si="3"/>
        <v>0.317106926</v>
      </c>
    </row>
    <row r="7185">
      <c r="A7185" s="61">
        <v>1.512787775E9</v>
      </c>
      <c r="B7185" s="61">
        <v>1.0</v>
      </c>
      <c r="C7185" s="61">
        <v>917.0</v>
      </c>
      <c r="D7185" s="57" t="s">
        <v>377</v>
      </c>
      <c r="E7185" s="62" t="str">
        <f t="shared" si="1"/>
        <v>Out of test</v>
      </c>
      <c r="F7185" s="53" t="str">
        <f t="shared" si="2"/>
        <v>Beijing_1</v>
      </c>
      <c r="G7185" s="53">
        <f t="shared" si="3"/>
        <v>0.6801816686</v>
      </c>
    </row>
    <row r="7186">
      <c r="A7186" s="61">
        <v>1.515238245E9</v>
      </c>
      <c r="B7186" s="61">
        <v>1.0</v>
      </c>
      <c r="C7186" s="61">
        <v>3739.0</v>
      </c>
      <c r="D7186" s="57" t="s">
        <v>377</v>
      </c>
      <c r="E7186" s="62" t="str">
        <f t="shared" si="1"/>
        <v>Out of test</v>
      </c>
      <c r="F7186" s="53" t="str">
        <f t="shared" si="2"/>
        <v>Beijing_1</v>
      </c>
      <c r="G7186" s="53">
        <f t="shared" si="3"/>
        <v>0.5663936347</v>
      </c>
    </row>
    <row r="7187">
      <c r="A7187" s="61">
        <v>1.512423266E9</v>
      </c>
      <c r="B7187" s="61">
        <v>1.0</v>
      </c>
      <c r="C7187" s="61">
        <v>1450.0</v>
      </c>
      <c r="D7187" s="57" t="s">
        <v>377</v>
      </c>
      <c r="E7187" s="62" t="str">
        <f t="shared" si="1"/>
        <v>Out of test</v>
      </c>
      <c r="F7187" s="53" t="str">
        <f t="shared" si="2"/>
        <v>Beijing_1</v>
      </c>
      <c r="G7187" s="53">
        <f t="shared" si="3"/>
        <v>0.5820230824</v>
      </c>
    </row>
    <row r="7188">
      <c r="A7188" s="61">
        <v>1.514357074E9</v>
      </c>
      <c r="B7188" s="61">
        <v>1.0</v>
      </c>
      <c r="C7188" s="61">
        <v>564.0</v>
      </c>
      <c r="D7188" s="57" t="s">
        <v>377</v>
      </c>
      <c r="E7188" s="62" t="str">
        <f t="shared" si="1"/>
        <v>Out of test</v>
      </c>
      <c r="F7188" s="53" t="str">
        <f t="shared" si="2"/>
        <v>Beijing_1</v>
      </c>
      <c r="G7188" s="53">
        <f t="shared" si="3"/>
        <v>0.4382770643</v>
      </c>
    </row>
    <row r="7189">
      <c r="A7189" s="61">
        <v>1.517583619E9</v>
      </c>
      <c r="B7189" s="61">
        <v>1.0</v>
      </c>
      <c r="C7189" s="61">
        <v>76.0</v>
      </c>
      <c r="D7189" s="57" t="s">
        <v>377</v>
      </c>
      <c r="E7189" s="62" t="str">
        <f t="shared" si="1"/>
        <v>Out of test</v>
      </c>
      <c r="F7189" s="53" t="str">
        <f t="shared" si="2"/>
        <v>Beijing_1</v>
      </c>
      <c r="G7189" s="53">
        <f t="shared" si="3"/>
        <v>0.9489016266</v>
      </c>
    </row>
    <row r="7190">
      <c r="A7190" s="61">
        <v>1.511315673E9</v>
      </c>
      <c r="B7190" s="61">
        <v>1.0</v>
      </c>
      <c r="C7190" s="61">
        <v>1857.0</v>
      </c>
      <c r="D7190" s="57" t="s">
        <v>377</v>
      </c>
      <c r="E7190" s="62" t="str">
        <f t="shared" si="1"/>
        <v>Out of test</v>
      </c>
      <c r="F7190" s="53" t="str">
        <f t="shared" si="2"/>
        <v>Beijing_1</v>
      </c>
      <c r="G7190" s="53">
        <f t="shared" si="3"/>
        <v>0.9654015471</v>
      </c>
    </row>
    <row r="7191">
      <c r="A7191" s="61">
        <v>1.512428085E9</v>
      </c>
      <c r="B7191" s="61">
        <v>1.0</v>
      </c>
      <c r="C7191" s="61">
        <v>1684.0</v>
      </c>
      <c r="D7191" s="57" t="s">
        <v>377</v>
      </c>
      <c r="E7191" s="62" t="str">
        <f t="shared" si="1"/>
        <v>Out of test</v>
      </c>
      <c r="F7191" s="53" t="str">
        <f t="shared" si="2"/>
        <v>Beijing_1</v>
      </c>
      <c r="G7191" s="53">
        <f t="shared" si="3"/>
        <v>0.3010316789</v>
      </c>
    </row>
    <row r="7192">
      <c r="A7192" s="61">
        <v>1.513222273E9</v>
      </c>
      <c r="B7192" s="61">
        <v>1.0</v>
      </c>
      <c r="C7192" s="61">
        <v>1670.0</v>
      </c>
      <c r="D7192" s="57" t="s">
        <v>377</v>
      </c>
      <c r="E7192" s="62" t="str">
        <f t="shared" si="1"/>
        <v>Out of test</v>
      </c>
      <c r="F7192" s="53" t="str">
        <f t="shared" si="2"/>
        <v>Beijing_1</v>
      </c>
      <c r="G7192" s="53">
        <f t="shared" si="3"/>
        <v>0.3209590293</v>
      </c>
    </row>
    <row r="7193">
      <c r="A7193" s="61">
        <v>1.519390915E9</v>
      </c>
      <c r="B7193" s="61">
        <v>1.0</v>
      </c>
      <c r="C7193" s="61">
        <v>1302.0</v>
      </c>
      <c r="D7193" s="57" t="s">
        <v>377</v>
      </c>
      <c r="E7193" s="62" t="str">
        <f t="shared" si="1"/>
        <v>Out of test</v>
      </c>
      <c r="F7193" s="53" t="str">
        <f t="shared" si="2"/>
        <v>Beijing_1</v>
      </c>
      <c r="G7193" s="53">
        <f t="shared" si="3"/>
        <v>0.5096516583</v>
      </c>
    </row>
    <row r="7194">
      <c r="A7194" s="61">
        <v>1.516994553E9</v>
      </c>
      <c r="B7194" s="61">
        <v>1.0</v>
      </c>
      <c r="C7194" s="61">
        <v>1893.0</v>
      </c>
      <c r="D7194" s="57" t="s">
        <v>377</v>
      </c>
      <c r="E7194" s="62" t="str">
        <f t="shared" si="1"/>
        <v>Out of test</v>
      </c>
      <c r="F7194" s="53" t="str">
        <f t="shared" si="2"/>
        <v>Beijing_1</v>
      </c>
      <c r="G7194" s="53">
        <f t="shared" si="3"/>
        <v>0.4913465656</v>
      </c>
    </row>
    <row r="7195">
      <c r="A7195" s="61">
        <v>1.518459689E9</v>
      </c>
      <c r="B7195" s="61">
        <v>1.0</v>
      </c>
      <c r="C7195" s="61">
        <v>3667.0</v>
      </c>
      <c r="D7195" s="57" t="s">
        <v>377</v>
      </c>
      <c r="E7195" s="62" t="str">
        <f t="shared" si="1"/>
        <v>Out of test</v>
      </c>
      <c r="F7195" s="53" t="str">
        <f t="shared" si="2"/>
        <v>Beijing_1</v>
      </c>
      <c r="G7195" s="53">
        <f t="shared" si="3"/>
        <v>0.3809945851</v>
      </c>
    </row>
    <row r="7196">
      <c r="A7196" s="61">
        <v>1.518672977E9</v>
      </c>
      <c r="B7196" s="61">
        <v>1.0</v>
      </c>
      <c r="C7196" s="61">
        <v>3896.0</v>
      </c>
      <c r="D7196" s="57" t="s">
        <v>377</v>
      </c>
      <c r="E7196" s="62" t="str">
        <f t="shared" si="1"/>
        <v>Out of test</v>
      </c>
      <c r="F7196" s="53" t="str">
        <f t="shared" si="2"/>
        <v>Beijing_1</v>
      </c>
      <c r="G7196" s="53">
        <f t="shared" si="3"/>
        <v>0.4302165691</v>
      </c>
    </row>
    <row r="7197">
      <c r="A7197" s="61">
        <v>1.511307505E9</v>
      </c>
      <c r="B7197" s="61">
        <v>1.0</v>
      </c>
      <c r="C7197" s="61">
        <v>4053.0</v>
      </c>
      <c r="D7197" s="57" t="s">
        <v>377</v>
      </c>
      <c r="E7197" s="62" t="str">
        <f t="shared" si="1"/>
        <v>Out of test</v>
      </c>
      <c r="F7197" s="53" t="str">
        <f t="shared" si="2"/>
        <v>Beijing_1</v>
      </c>
      <c r="G7197" s="53">
        <f t="shared" si="3"/>
        <v>0.8695913766</v>
      </c>
    </row>
    <row r="7198">
      <c r="A7198" s="61">
        <v>1.513648008E9</v>
      </c>
      <c r="B7198" s="61">
        <v>1.0</v>
      </c>
      <c r="C7198" s="61">
        <v>2596.0</v>
      </c>
      <c r="D7198" s="57" t="s">
        <v>377</v>
      </c>
      <c r="E7198" s="62" t="str">
        <f t="shared" si="1"/>
        <v>Out of test</v>
      </c>
      <c r="F7198" s="53" t="str">
        <f t="shared" si="2"/>
        <v>Beijing_1</v>
      </c>
      <c r="G7198" s="53">
        <f t="shared" si="3"/>
        <v>0.8539716759</v>
      </c>
    </row>
    <row r="7199">
      <c r="A7199" s="61">
        <v>1.515169728E9</v>
      </c>
      <c r="B7199" s="61">
        <v>1.0</v>
      </c>
      <c r="C7199" s="61">
        <v>3710.0</v>
      </c>
      <c r="D7199" s="57" t="s">
        <v>377</v>
      </c>
      <c r="E7199" s="62" t="str">
        <f t="shared" si="1"/>
        <v>Out of test</v>
      </c>
      <c r="F7199" s="53" t="str">
        <f t="shared" si="2"/>
        <v>Beijing_1</v>
      </c>
      <c r="G7199" s="53">
        <f t="shared" si="3"/>
        <v>0.9609210096</v>
      </c>
    </row>
    <row r="7200">
      <c r="A7200" s="61">
        <v>1.512190673E9</v>
      </c>
      <c r="B7200" s="61">
        <v>1.0</v>
      </c>
      <c r="C7200" s="61">
        <v>3670.0</v>
      </c>
      <c r="D7200" s="57" t="s">
        <v>377</v>
      </c>
      <c r="E7200" s="62" t="str">
        <f t="shared" si="1"/>
        <v>Out of test</v>
      </c>
      <c r="F7200" s="53" t="str">
        <f t="shared" si="2"/>
        <v>Beijing_1</v>
      </c>
      <c r="G7200" s="53">
        <f t="shared" si="3"/>
        <v>0.8148198363</v>
      </c>
    </row>
    <row r="7201">
      <c r="A7201" s="61">
        <v>1.513977083E9</v>
      </c>
      <c r="B7201" s="61">
        <v>1.0</v>
      </c>
      <c r="C7201" s="61">
        <v>140.0</v>
      </c>
      <c r="D7201" s="57" t="s">
        <v>377</v>
      </c>
      <c r="E7201" s="62" t="str">
        <f t="shared" si="1"/>
        <v>Out of test</v>
      </c>
      <c r="F7201" s="53" t="str">
        <f t="shared" si="2"/>
        <v>Beijing_1</v>
      </c>
      <c r="G7201" s="53">
        <f t="shared" si="3"/>
        <v>0.470715279</v>
      </c>
    </row>
    <row r="7202">
      <c r="A7202" s="61">
        <v>1.514166055E9</v>
      </c>
      <c r="B7202" s="61">
        <v>1.0</v>
      </c>
      <c r="C7202" s="61">
        <v>2536.0</v>
      </c>
      <c r="D7202" s="57" t="s">
        <v>377</v>
      </c>
      <c r="E7202" s="62" t="str">
        <f t="shared" si="1"/>
        <v>Out of test</v>
      </c>
      <c r="F7202" s="53" t="str">
        <f t="shared" si="2"/>
        <v>Beijing_1</v>
      </c>
      <c r="G7202" s="53">
        <f t="shared" si="3"/>
        <v>0.6272517501</v>
      </c>
    </row>
    <row r="7203">
      <c r="A7203" s="61">
        <v>1.517579515E9</v>
      </c>
      <c r="B7203" s="61">
        <v>1.0</v>
      </c>
      <c r="C7203" s="61">
        <v>2305.0</v>
      </c>
      <c r="D7203" s="57" t="s">
        <v>377</v>
      </c>
      <c r="E7203" s="62" t="str">
        <f t="shared" si="1"/>
        <v>Out of test</v>
      </c>
      <c r="F7203" s="53" t="str">
        <f t="shared" si="2"/>
        <v>Beijing_1</v>
      </c>
      <c r="G7203" s="53">
        <f t="shared" si="3"/>
        <v>0.9335992883</v>
      </c>
    </row>
    <row r="7204">
      <c r="A7204" s="61">
        <v>1.514948057E9</v>
      </c>
      <c r="B7204" s="61">
        <v>1.0</v>
      </c>
      <c r="C7204" s="61">
        <v>1134.0</v>
      </c>
      <c r="D7204" s="57" t="s">
        <v>377</v>
      </c>
      <c r="E7204" s="62" t="str">
        <f t="shared" si="1"/>
        <v>Out of test</v>
      </c>
      <c r="F7204" s="53" t="str">
        <f t="shared" si="2"/>
        <v>Beijing_1</v>
      </c>
      <c r="G7204" s="53">
        <f t="shared" si="3"/>
        <v>0.8430542309</v>
      </c>
    </row>
    <row r="7205">
      <c r="A7205" s="61">
        <v>1.512050983E9</v>
      </c>
      <c r="B7205" s="61">
        <v>1.0</v>
      </c>
      <c r="C7205" s="61">
        <v>461.0</v>
      </c>
      <c r="D7205" s="57" t="s">
        <v>377</v>
      </c>
      <c r="E7205" s="62" t="str">
        <f t="shared" si="1"/>
        <v>Out of test</v>
      </c>
      <c r="F7205" s="53" t="str">
        <f t="shared" si="2"/>
        <v>Beijing_1</v>
      </c>
      <c r="G7205" s="53">
        <f t="shared" si="3"/>
        <v>0.5583333467</v>
      </c>
    </row>
    <row r="7206">
      <c r="A7206" s="61">
        <v>1.513767943E9</v>
      </c>
      <c r="B7206" s="61">
        <v>1.0</v>
      </c>
      <c r="C7206" s="61">
        <v>3662.0</v>
      </c>
      <c r="D7206" s="57" t="s">
        <v>377</v>
      </c>
      <c r="E7206" s="62" t="str">
        <f t="shared" si="1"/>
        <v>Out of test</v>
      </c>
      <c r="F7206" s="53" t="str">
        <f t="shared" si="2"/>
        <v>Beijing_1</v>
      </c>
      <c r="G7206" s="53">
        <f t="shared" si="3"/>
        <v>0.1876735479</v>
      </c>
    </row>
    <row r="7207">
      <c r="A7207" s="61">
        <v>1.517883984E9</v>
      </c>
      <c r="B7207" s="61">
        <v>1.0</v>
      </c>
      <c r="C7207" s="61">
        <v>786.0</v>
      </c>
      <c r="D7207" s="57" t="s">
        <v>377</v>
      </c>
      <c r="E7207" s="62" t="str">
        <f t="shared" si="1"/>
        <v>Out of test</v>
      </c>
      <c r="F7207" s="53" t="str">
        <f t="shared" si="2"/>
        <v>Beijing_1</v>
      </c>
      <c r="G7207" s="53">
        <f t="shared" si="3"/>
        <v>0.3999754567</v>
      </c>
    </row>
    <row r="7208">
      <c r="A7208" s="61">
        <v>1.511799976E9</v>
      </c>
      <c r="B7208" s="61">
        <v>1.0</v>
      </c>
      <c r="C7208" s="61">
        <v>499.0</v>
      </c>
      <c r="D7208" s="57" t="s">
        <v>377</v>
      </c>
      <c r="E7208" s="62" t="str">
        <f t="shared" si="1"/>
        <v>Out of test</v>
      </c>
      <c r="F7208" s="53" t="str">
        <f t="shared" si="2"/>
        <v>Beijing_1</v>
      </c>
      <c r="G7208" s="53">
        <f t="shared" si="3"/>
        <v>0.5589643406</v>
      </c>
    </row>
    <row r="7209">
      <c r="A7209" s="61">
        <v>1.517867436E9</v>
      </c>
      <c r="B7209" s="61">
        <v>1.0</v>
      </c>
      <c r="C7209" s="61">
        <v>4240.0</v>
      </c>
      <c r="D7209" s="57" t="s">
        <v>377</v>
      </c>
      <c r="E7209" s="62" t="str">
        <f t="shared" si="1"/>
        <v>Out of test</v>
      </c>
      <c r="F7209" s="53" t="str">
        <f t="shared" si="2"/>
        <v>Beijing_1</v>
      </c>
      <c r="G7209" s="53">
        <f t="shared" si="3"/>
        <v>0.5081897809</v>
      </c>
    </row>
    <row r="7210">
      <c r="A7210" s="61">
        <v>1.517315473E9</v>
      </c>
      <c r="B7210" s="61">
        <v>1.0</v>
      </c>
      <c r="C7210" s="61">
        <v>73.0</v>
      </c>
      <c r="D7210" s="57" t="s">
        <v>377</v>
      </c>
      <c r="E7210" s="62" t="str">
        <f t="shared" si="1"/>
        <v>Out of test</v>
      </c>
      <c r="F7210" s="53" t="str">
        <f t="shared" si="2"/>
        <v>Beijing_1</v>
      </c>
      <c r="G7210" s="53">
        <f t="shared" si="3"/>
        <v>0.9232957424</v>
      </c>
    </row>
    <row r="7211">
      <c r="A7211" s="61">
        <v>1.512102823E9</v>
      </c>
      <c r="B7211" s="61">
        <v>1.0</v>
      </c>
      <c r="C7211" s="61">
        <v>3019.0</v>
      </c>
      <c r="D7211" s="57" t="s">
        <v>377</v>
      </c>
      <c r="E7211" s="62" t="str">
        <f t="shared" si="1"/>
        <v>Out of test</v>
      </c>
      <c r="F7211" s="53" t="str">
        <f t="shared" si="2"/>
        <v>Beijing_1</v>
      </c>
      <c r="G7211" s="53">
        <f t="shared" si="3"/>
        <v>0.7511915271</v>
      </c>
    </row>
    <row r="7212">
      <c r="A7212" s="61">
        <v>1.515357057E9</v>
      </c>
      <c r="B7212" s="61">
        <v>1.0</v>
      </c>
      <c r="C7212" s="61">
        <v>111.0</v>
      </c>
      <c r="D7212" s="57" t="s">
        <v>377</v>
      </c>
      <c r="E7212" s="62" t="str">
        <f t="shared" si="1"/>
        <v>Out of test</v>
      </c>
      <c r="F7212" s="53" t="str">
        <f t="shared" si="2"/>
        <v>Beijing_1</v>
      </c>
      <c r="G7212" s="53">
        <f t="shared" si="3"/>
        <v>0.751958328</v>
      </c>
    </row>
    <row r="7213">
      <c r="A7213" s="61">
        <v>1.518888917E9</v>
      </c>
      <c r="B7213" s="61">
        <v>1.0</v>
      </c>
      <c r="C7213" s="61">
        <v>1060.0</v>
      </c>
      <c r="D7213" s="57" t="s">
        <v>377</v>
      </c>
      <c r="E7213" s="62" t="str">
        <f t="shared" si="1"/>
        <v>Out of test</v>
      </c>
      <c r="F7213" s="53" t="str">
        <f t="shared" si="2"/>
        <v>Beijing_1</v>
      </c>
      <c r="G7213" s="53">
        <f t="shared" si="3"/>
        <v>0.2600776982</v>
      </c>
    </row>
    <row r="7214">
      <c r="A7214" s="61">
        <v>1.516413148E9</v>
      </c>
      <c r="B7214" s="61">
        <v>1.0</v>
      </c>
      <c r="C7214" s="61">
        <v>4503.0</v>
      </c>
      <c r="D7214" s="57" t="s">
        <v>377</v>
      </c>
      <c r="E7214" s="62" t="str">
        <f t="shared" si="1"/>
        <v>Out of test</v>
      </c>
      <c r="F7214" s="53" t="str">
        <f t="shared" si="2"/>
        <v>Beijing_1</v>
      </c>
      <c r="G7214" s="53">
        <f t="shared" si="3"/>
        <v>0.2542682909</v>
      </c>
    </row>
    <row r="7215">
      <c r="A7215" s="61">
        <v>1.511650647E9</v>
      </c>
      <c r="B7215" s="61">
        <v>1.0</v>
      </c>
      <c r="C7215" s="61">
        <v>2315.0</v>
      </c>
      <c r="D7215" s="57" t="s">
        <v>377</v>
      </c>
      <c r="E7215" s="62" t="str">
        <f t="shared" si="1"/>
        <v>Out of test</v>
      </c>
      <c r="F7215" s="53" t="str">
        <f t="shared" si="2"/>
        <v>Beijing_1</v>
      </c>
      <c r="G7215" s="53">
        <f t="shared" si="3"/>
        <v>0.290301428</v>
      </c>
    </row>
    <row r="7216">
      <c r="A7216" s="61">
        <v>1.512261284E9</v>
      </c>
      <c r="B7216" s="61">
        <v>1.0</v>
      </c>
      <c r="C7216" s="61">
        <v>503.0</v>
      </c>
      <c r="D7216" s="57" t="s">
        <v>377</v>
      </c>
      <c r="E7216" s="62" t="str">
        <f t="shared" si="1"/>
        <v>Out of test</v>
      </c>
      <c r="F7216" s="53" t="str">
        <f t="shared" si="2"/>
        <v>Beijing_1</v>
      </c>
      <c r="G7216" s="53">
        <f t="shared" si="3"/>
        <v>0.2672697642</v>
      </c>
    </row>
    <row r="7217">
      <c r="A7217" s="61">
        <v>1.518280918E9</v>
      </c>
      <c r="B7217" s="61">
        <v>1.0</v>
      </c>
      <c r="C7217" s="61">
        <v>1404.0</v>
      </c>
      <c r="D7217" s="57" t="s">
        <v>377</v>
      </c>
      <c r="E7217" s="62" t="str">
        <f t="shared" si="1"/>
        <v>Out of test</v>
      </c>
      <c r="F7217" s="53" t="str">
        <f t="shared" si="2"/>
        <v>Beijing_1</v>
      </c>
      <c r="G7217" s="53">
        <f t="shared" si="3"/>
        <v>0.6356900711</v>
      </c>
    </row>
    <row r="7218">
      <c r="A7218" s="61">
        <v>1.513791336E9</v>
      </c>
      <c r="B7218" s="61">
        <v>1.0</v>
      </c>
      <c r="C7218" s="61">
        <v>756.0</v>
      </c>
      <c r="D7218" s="57" t="s">
        <v>377</v>
      </c>
      <c r="E7218" s="62" t="str">
        <f t="shared" si="1"/>
        <v>Out of test</v>
      </c>
      <c r="F7218" s="53" t="str">
        <f t="shared" si="2"/>
        <v>Beijing_1</v>
      </c>
      <c r="G7218" s="53">
        <f t="shared" si="3"/>
        <v>0.1431866169</v>
      </c>
    </row>
    <row r="7219">
      <c r="A7219" s="61">
        <v>1.515314615E9</v>
      </c>
      <c r="B7219" s="61">
        <v>1.0</v>
      </c>
      <c r="C7219" s="61">
        <v>3140.0</v>
      </c>
      <c r="D7219" s="57" t="s">
        <v>377</v>
      </c>
      <c r="E7219" s="62" t="str">
        <f t="shared" si="1"/>
        <v>Out of test</v>
      </c>
      <c r="F7219" s="53" t="str">
        <f t="shared" si="2"/>
        <v>Beijing_1</v>
      </c>
      <c r="G7219" s="53">
        <f t="shared" si="3"/>
        <v>0.2636902381</v>
      </c>
    </row>
    <row r="7220">
      <c r="A7220" s="61">
        <v>1.514343634E9</v>
      </c>
      <c r="B7220" s="61">
        <v>1.0</v>
      </c>
      <c r="C7220" s="61">
        <v>413.0</v>
      </c>
      <c r="D7220" s="57" t="s">
        <v>377</v>
      </c>
      <c r="E7220" s="62" t="str">
        <f t="shared" si="1"/>
        <v>Out of test</v>
      </c>
      <c r="F7220" s="53" t="str">
        <f t="shared" si="2"/>
        <v>Beijing_1</v>
      </c>
      <c r="G7220" s="53">
        <f t="shared" si="3"/>
        <v>0.1755929184</v>
      </c>
    </row>
    <row r="7221">
      <c r="A7221" s="61">
        <v>1.515892883E9</v>
      </c>
      <c r="B7221" s="61">
        <v>1.0</v>
      </c>
      <c r="C7221" s="61">
        <v>5951.0</v>
      </c>
      <c r="D7221" s="57" t="s">
        <v>377</v>
      </c>
      <c r="E7221" s="62" t="str">
        <f t="shared" si="1"/>
        <v>Out of test</v>
      </c>
      <c r="F7221" s="53" t="str">
        <f t="shared" si="2"/>
        <v>Beijing_1</v>
      </c>
      <c r="G7221" s="53">
        <f t="shared" si="3"/>
        <v>0.3545803493</v>
      </c>
    </row>
    <row r="7222">
      <c r="A7222" s="61">
        <v>1.517640535E9</v>
      </c>
      <c r="B7222" s="61">
        <v>1.0</v>
      </c>
      <c r="C7222" s="61">
        <v>2018.0</v>
      </c>
      <c r="D7222" s="57" t="s">
        <v>377</v>
      </c>
      <c r="E7222" s="62" t="str">
        <f t="shared" si="1"/>
        <v>Out of test</v>
      </c>
      <c r="F7222" s="53" t="str">
        <f t="shared" si="2"/>
        <v>Beijing_1</v>
      </c>
      <c r="G7222" s="53">
        <f t="shared" si="3"/>
        <v>0.06760108574</v>
      </c>
    </row>
    <row r="7223">
      <c r="A7223" s="61">
        <v>1.518458535E9</v>
      </c>
      <c r="B7223" s="61">
        <v>1.0</v>
      </c>
      <c r="C7223" s="61">
        <v>1808.0</v>
      </c>
      <c r="D7223" s="57" t="s">
        <v>377</v>
      </c>
      <c r="E7223" s="62" t="str">
        <f t="shared" si="1"/>
        <v>Out of test</v>
      </c>
      <c r="F7223" s="53" t="str">
        <f t="shared" si="2"/>
        <v>Beijing_1</v>
      </c>
      <c r="G7223" s="53">
        <f t="shared" si="3"/>
        <v>0.536479987</v>
      </c>
    </row>
    <row r="7224">
      <c r="A7224" s="61">
        <v>1.512771866E9</v>
      </c>
      <c r="B7224" s="61">
        <v>1.0</v>
      </c>
      <c r="C7224" s="61">
        <v>2516.0</v>
      </c>
      <c r="D7224" s="57" t="s">
        <v>377</v>
      </c>
      <c r="E7224" s="62" t="str">
        <f t="shared" si="1"/>
        <v>Out of test</v>
      </c>
      <c r="F7224" s="53" t="str">
        <f t="shared" si="2"/>
        <v>Beijing_1</v>
      </c>
      <c r="G7224" s="53">
        <f t="shared" si="3"/>
        <v>0.1672790282</v>
      </c>
    </row>
    <row r="7225">
      <c r="A7225" s="61">
        <v>1.518224098E9</v>
      </c>
      <c r="B7225" s="61">
        <v>1.0</v>
      </c>
      <c r="C7225" s="61">
        <v>3302.0</v>
      </c>
      <c r="D7225" s="57" t="s">
        <v>377</v>
      </c>
      <c r="E7225" s="62" t="str">
        <f t="shared" si="1"/>
        <v>Out of test</v>
      </c>
      <c r="F7225" s="53" t="str">
        <f t="shared" si="2"/>
        <v>Beijing_1</v>
      </c>
      <c r="G7225" s="53">
        <f t="shared" si="3"/>
        <v>0.5044887704</v>
      </c>
    </row>
    <row r="7226">
      <c r="A7226" s="61">
        <v>1.515549217E9</v>
      </c>
      <c r="B7226" s="61">
        <v>1.0</v>
      </c>
      <c r="C7226" s="61">
        <v>621.0</v>
      </c>
      <c r="D7226" s="57" t="s">
        <v>377</v>
      </c>
      <c r="E7226" s="62" t="str">
        <f t="shared" si="1"/>
        <v>Out of test</v>
      </c>
      <c r="F7226" s="53" t="str">
        <f t="shared" si="2"/>
        <v>Beijing_1</v>
      </c>
      <c r="G7226" s="53">
        <f t="shared" si="3"/>
        <v>0.8771978651</v>
      </c>
    </row>
    <row r="7227">
      <c r="A7227" s="61">
        <v>1.513170127E9</v>
      </c>
      <c r="B7227" s="61">
        <v>1.0</v>
      </c>
      <c r="C7227" s="61">
        <v>2960.0</v>
      </c>
      <c r="D7227" s="57" t="s">
        <v>377</v>
      </c>
      <c r="E7227" s="62" t="str">
        <f t="shared" si="1"/>
        <v>Out of test</v>
      </c>
      <c r="F7227" s="53" t="str">
        <f t="shared" si="2"/>
        <v>Beijing_1</v>
      </c>
      <c r="G7227" s="53">
        <f t="shared" si="3"/>
        <v>0.9167135888</v>
      </c>
    </row>
    <row r="7228">
      <c r="A7228" s="61">
        <v>1.516264257E9</v>
      </c>
      <c r="B7228" s="61">
        <v>1.0</v>
      </c>
      <c r="C7228" s="61">
        <v>3843.0</v>
      </c>
      <c r="D7228" s="57" t="s">
        <v>377</v>
      </c>
      <c r="E7228" s="62" t="str">
        <f t="shared" si="1"/>
        <v>Out of test</v>
      </c>
      <c r="F7228" s="53" t="str">
        <f t="shared" si="2"/>
        <v>Beijing_1</v>
      </c>
      <c r="G7228" s="53">
        <f t="shared" si="3"/>
        <v>0.9398004593</v>
      </c>
    </row>
    <row r="7229">
      <c r="A7229" s="61">
        <v>1.515551795E9</v>
      </c>
      <c r="B7229" s="61">
        <v>1.0</v>
      </c>
      <c r="C7229" s="61">
        <v>2872.0</v>
      </c>
      <c r="D7229" s="57" t="s">
        <v>377</v>
      </c>
      <c r="E7229" s="62" t="str">
        <f t="shared" si="1"/>
        <v>Out of test</v>
      </c>
      <c r="F7229" s="53" t="str">
        <f t="shared" si="2"/>
        <v>Beijing_1</v>
      </c>
      <c r="G7229" s="53">
        <f t="shared" si="3"/>
        <v>0.07092339386</v>
      </c>
    </row>
    <row r="7230">
      <c r="A7230" s="61">
        <v>1.511928254E9</v>
      </c>
      <c r="B7230" s="61">
        <v>1.0</v>
      </c>
      <c r="C7230" s="61">
        <v>2789.0</v>
      </c>
      <c r="D7230" s="57" t="s">
        <v>377</v>
      </c>
      <c r="E7230" s="62" t="str">
        <f t="shared" si="1"/>
        <v>Out of test</v>
      </c>
      <c r="F7230" s="53" t="str">
        <f t="shared" si="2"/>
        <v>Beijing_1</v>
      </c>
      <c r="G7230" s="53">
        <f t="shared" si="3"/>
        <v>0.5646119848</v>
      </c>
    </row>
    <row r="7231">
      <c r="A7231" s="61">
        <v>1.514994813E9</v>
      </c>
      <c r="B7231" s="61">
        <v>1.0</v>
      </c>
      <c r="C7231" s="61">
        <v>245.0</v>
      </c>
      <c r="D7231" s="57" t="s">
        <v>377</v>
      </c>
      <c r="E7231" s="62" t="str">
        <f t="shared" si="1"/>
        <v>Out of test</v>
      </c>
      <c r="F7231" s="53" t="str">
        <f t="shared" si="2"/>
        <v>Beijing_1</v>
      </c>
      <c r="G7231" s="53">
        <f t="shared" si="3"/>
        <v>0.3098656896</v>
      </c>
    </row>
    <row r="7232">
      <c r="A7232" s="61">
        <v>1.517604353E9</v>
      </c>
      <c r="B7232" s="61">
        <v>1.0</v>
      </c>
      <c r="C7232" s="61">
        <v>598.0</v>
      </c>
      <c r="D7232" s="57" t="s">
        <v>377</v>
      </c>
      <c r="E7232" s="62" t="str">
        <f t="shared" si="1"/>
        <v>Out of test</v>
      </c>
      <c r="F7232" s="53" t="str">
        <f t="shared" si="2"/>
        <v>Beijing_1</v>
      </c>
      <c r="G7232" s="53">
        <f t="shared" si="3"/>
        <v>0.4067605379</v>
      </c>
    </row>
    <row r="7233">
      <c r="A7233" s="61">
        <v>1.513322849E9</v>
      </c>
      <c r="B7233" s="61">
        <v>1.0</v>
      </c>
      <c r="C7233" s="61">
        <v>840.0</v>
      </c>
      <c r="D7233" s="57" t="s">
        <v>377</v>
      </c>
      <c r="E7233" s="62" t="str">
        <f t="shared" si="1"/>
        <v>Out of test</v>
      </c>
      <c r="F7233" s="53" t="str">
        <f t="shared" si="2"/>
        <v>Beijing_1</v>
      </c>
      <c r="G7233" s="53">
        <f t="shared" si="3"/>
        <v>0.8857674004</v>
      </c>
    </row>
    <row r="7234">
      <c r="A7234" s="61">
        <v>1.512151315E9</v>
      </c>
      <c r="B7234" s="61">
        <v>1.0</v>
      </c>
      <c r="C7234" s="61">
        <v>1621.0</v>
      </c>
      <c r="D7234" s="57" t="s">
        <v>377</v>
      </c>
      <c r="E7234" s="62" t="str">
        <f t="shared" si="1"/>
        <v>Out of test</v>
      </c>
      <c r="F7234" s="53" t="str">
        <f t="shared" si="2"/>
        <v>Beijing_1</v>
      </c>
      <c r="G7234" s="53">
        <f t="shared" si="3"/>
        <v>0.7415293443</v>
      </c>
    </row>
    <row r="7235">
      <c r="A7235" s="61">
        <v>1.518527983E9</v>
      </c>
      <c r="B7235" s="61">
        <v>1.0</v>
      </c>
      <c r="C7235" s="61">
        <v>3135.0</v>
      </c>
      <c r="D7235" s="57" t="s">
        <v>377</v>
      </c>
      <c r="E7235" s="62" t="str">
        <f t="shared" si="1"/>
        <v>Out of test</v>
      </c>
      <c r="F7235" s="53" t="str">
        <f t="shared" si="2"/>
        <v>Beijing_1</v>
      </c>
      <c r="G7235" s="53">
        <f t="shared" si="3"/>
        <v>0.4682374835</v>
      </c>
    </row>
    <row r="7236">
      <c r="A7236" s="61">
        <v>1.516097504E9</v>
      </c>
      <c r="B7236" s="61">
        <v>1.0</v>
      </c>
      <c r="C7236" s="61">
        <v>2390.0</v>
      </c>
      <c r="D7236" s="57" t="s">
        <v>377</v>
      </c>
      <c r="E7236" s="62" t="str">
        <f t="shared" si="1"/>
        <v>Out of test</v>
      </c>
      <c r="F7236" s="53" t="str">
        <f t="shared" si="2"/>
        <v>Beijing_1</v>
      </c>
      <c r="G7236" s="53">
        <f t="shared" si="3"/>
        <v>0.2725468211</v>
      </c>
    </row>
    <row r="7237">
      <c r="A7237" s="61">
        <v>1.513221304E9</v>
      </c>
      <c r="B7237" s="61">
        <v>1.0</v>
      </c>
      <c r="C7237" s="61">
        <v>2187.0</v>
      </c>
      <c r="D7237" s="57" t="s">
        <v>377</v>
      </c>
      <c r="E7237" s="62" t="str">
        <f t="shared" si="1"/>
        <v>Out of test</v>
      </c>
      <c r="F7237" s="53" t="str">
        <f t="shared" si="2"/>
        <v>Beijing_1</v>
      </c>
      <c r="G7237" s="53">
        <f t="shared" si="3"/>
        <v>0.01581737988</v>
      </c>
    </row>
    <row r="7238">
      <c r="A7238" s="61">
        <v>1.515167088E9</v>
      </c>
      <c r="B7238" s="61">
        <v>1.0</v>
      </c>
      <c r="C7238" s="61">
        <v>550.0</v>
      </c>
      <c r="D7238" s="57" t="s">
        <v>377</v>
      </c>
      <c r="E7238" s="62" t="str">
        <f t="shared" si="1"/>
        <v>Out of test</v>
      </c>
      <c r="F7238" s="53" t="str">
        <f t="shared" si="2"/>
        <v>Beijing_1</v>
      </c>
      <c r="G7238" s="53">
        <f t="shared" si="3"/>
        <v>0.5306794828</v>
      </c>
    </row>
    <row r="7239">
      <c r="A7239" s="61">
        <v>1.518201426E9</v>
      </c>
      <c r="B7239" s="61">
        <v>1.0</v>
      </c>
      <c r="C7239" s="61">
        <v>2139.0</v>
      </c>
      <c r="D7239" s="57" t="s">
        <v>377</v>
      </c>
      <c r="E7239" s="62" t="str">
        <f t="shared" si="1"/>
        <v>Out of test</v>
      </c>
      <c r="F7239" s="53" t="str">
        <f t="shared" si="2"/>
        <v>Beijing_1</v>
      </c>
      <c r="G7239" s="53">
        <f t="shared" si="3"/>
        <v>0.08905011659</v>
      </c>
    </row>
    <row r="7240">
      <c r="A7240" s="61">
        <v>1.512612093E9</v>
      </c>
      <c r="B7240" s="61">
        <v>1.0</v>
      </c>
      <c r="C7240" s="61">
        <v>592.0</v>
      </c>
      <c r="D7240" s="57" t="s">
        <v>377</v>
      </c>
      <c r="E7240" s="62" t="str">
        <f t="shared" si="1"/>
        <v>Out of test</v>
      </c>
      <c r="F7240" s="53" t="str">
        <f t="shared" si="2"/>
        <v>Beijing_1</v>
      </c>
      <c r="G7240" s="53">
        <f t="shared" si="3"/>
        <v>0.8887961191</v>
      </c>
    </row>
    <row r="7241">
      <c r="A7241" s="61">
        <v>1.512713577E9</v>
      </c>
      <c r="B7241" s="61">
        <v>1.0</v>
      </c>
      <c r="C7241" s="61">
        <v>4604.0</v>
      </c>
      <c r="D7241" s="57" t="s">
        <v>377</v>
      </c>
      <c r="E7241" s="62" t="str">
        <f t="shared" si="1"/>
        <v>Out of test</v>
      </c>
      <c r="F7241" s="53" t="str">
        <f t="shared" si="2"/>
        <v>Beijing_1</v>
      </c>
      <c r="G7241" s="53">
        <f t="shared" si="3"/>
        <v>0.1795398631</v>
      </c>
    </row>
    <row r="7242">
      <c r="A7242" s="61">
        <v>1.519719608E9</v>
      </c>
      <c r="B7242" s="61">
        <v>1.0</v>
      </c>
      <c r="C7242" s="61">
        <v>2683.0</v>
      </c>
      <c r="D7242" s="57" t="s">
        <v>377</v>
      </c>
      <c r="E7242" s="62" t="str">
        <f t="shared" si="1"/>
        <v>Out of test</v>
      </c>
      <c r="F7242" s="53" t="str">
        <f t="shared" si="2"/>
        <v>Beijing_1</v>
      </c>
      <c r="G7242" s="53">
        <f t="shared" si="3"/>
        <v>0.659516136</v>
      </c>
    </row>
    <row r="7243">
      <c r="A7243" s="61">
        <v>1.519832733E9</v>
      </c>
      <c r="B7243" s="61">
        <v>1.0</v>
      </c>
      <c r="C7243" s="61">
        <v>2195.0</v>
      </c>
      <c r="D7243" s="57" t="s">
        <v>377</v>
      </c>
      <c r="E7243" s="62" t="str">
        <f t="shared" si="1"/>
        <v>Out of test</v>
      </c>
      <c r="F7243" s="53" t="str">
        <f t="shared" si="2"/>
        <v>Beijing_1</v>
      </c>
      <c r="G7243" s="53">
        <f t="shared" si="3"/>
        <v>0.4105592697</v>
      </c>
    </row>
    <row r="7244">
      <c r="A7244" s="61">
        <v>1.513489257E9</v>
      </c>
      <c r="B7244" s="61">
        <v>1.0</v>
      </c>
      <c r="C7244" s="61">
        <v>1425.0</v>
      </c>
      <c r="D7244" s="57" t="s">
        <v>377</v>
      </c>
      <c r="E7244" s="62" t="str">
        <f t="shared" si="1"/>
        <v>Out of test</v>
      </c>
      <c r="F7244" s="53" t="str">
        <f t="shared" si="2"/>
        <v>Beijing_1</v>
      </c>
      <c r="G7244" s="53">
        <f t="shared" si="3"/>
        <v>0.3371597268</v>
      </c>
    </row>
    <row r="7245">
      <c r="A7245" s="61">
        <v>1.517660908E9</v>
      </c>
      <c r="B7245" s="61">
        <v>1.0</v>
      </c>
      <c r="C7245" s="61">
        <v>2160.0</v>
      </c>
      <c r="D7245" s="57" t="s">
        <v>377</v>
      </c>
      <c r="E7245" s="62" t="str">
        <f t="shared" si="1"/>
        <v>Out of test</v>
      </c>
      <c r="F7245" s="53" t="str">
        <f t="shared" si="2"/>
        <v>Beijing_1</v>
      </c>
      <c r="G7245" s="53">
        <f t="shared" si="3"/>
        <v>0.2539663625</v>
      </c>
    </row>
    <row r="7246">
      <c r="A7246" s="61">
        <v>1.517281348E9</v>
      </c>
      <c r="B7246" s="61">
        <v>1.0</v>
      </c>
      <c r="C7246" s="61">
        <v>579.0</v>
      </c>
      <c r="D7246" s="57" t="s">
        <v>377</v>
      </c>
      <c r="E7246" s="62" t="str">
        <f t="shared" si="1"/>
        <v>Out of test</v>
      </c>
      <c r="F7246" s="53" t="str">
        <f t="shared" si="2"/>
        <v>Beijing_1</v>
      </c>
      <c r="G7246" s="53">
        <f t="shared" si="3"/>
        <v>0.7728278901</v>
      </c>
    </row>
    <row r="7247">
      <c r="A7247" s="61">
        <v>1.518616193E9</v>
      </c>
      <c r="B7247" s="61">
        <v>1.0</v>
      </c>
      <c r="C7247" s="61">
        <v>4903.0</v>
      </c>
      <c r="D7247" s="57" t="s">
        <v>377</v>
      </c>
      <c r="E7247" s="62" t="str">
        <f t="shared" si="1"/>
        <v>Out of test</v>
      </c>
      <c r="F7247" s="53" t="str">
        <f t="shared" si="2"/>
        <v>Beijing_1</v>
      </c>
      <c r="G7247" s="53">
        <f t="shared" si="3"/>
        <v>0.2572710963</v>
      </c>
    </row>
    <row r="7248">
      <c r="A7248" s="61">
        <v>1.512037287E9</v>
      </c>
      <c r="B7248" s="61">
        <v>1.0</v>
      </c>
      <c r="C7248" s="61">
        <v>1169.0</v>
      </c>
      <c r="D7248" s="57" t="s">
        <v>377</v>
      </c>
      <c r="E7248" s="62" t="str">
        <f t="shared" si="1"/>
        <v>Out of test</v>
      </c>
      <c r="F7248" s="53" t="str">
        <f t="shared" si="2"/>
        <v>Beijing_1</v>
      </c>
      <c r="G7248" s="53">
        <f t="shared" si="3"/>
        <v>0.3674277701</v>
      </c>
    </row>
    <row r="7249">
      <c r="A7249" s="61">
        <v>1.516805826E9</v>
      </c>
      <c r="B7249" s="61">
        <v>1.0</v>
      </c>
      <c r="C7249" s="61">
        <v>840.0</v>
      </c>
      <c r="D7249" s="57" t="s">
        <v>377</v>
      </c>
      <c r="E7249" s="62" t="str">
        <f t="shared" si="1"/>
        <v>Out of test</v>
      </c>
      <c r="F7249" s="53" t="str">
        <f t="shared" si="2"/>
        <v>Beijing_1</v>
      </c>
      <c r="G7249" s="53">
        <f t="shared" si="3"/>
        <v>0.3135296691</v>
      </c>
    </row>
    <row r="7250">
      <c r="A7250" s="61">
        <v>1.519598614E9</v>
      </c>
      <c r="B7250" s="61">
        <v>1.0</v>
      </c>
      <c r="C7250" s="61">
        <v>2538.0</v>
      </c>
      <c r="D7250" s="57" t="s">
        <v>377</v>
      </c>
      <c r="E7250" s="62" t="str">
        <f t="shared" si="1"/>
        <v>Out of test</v>
      </c>
      <c r="F7250" s="53" t="str">
        <f t="shared" si="2"/>
        <v>Beijing_1</v>
      </c>
      <c r="G7250" s="53">
        <f t="shared" si="3"/>
        <v>0.3692170647</v>
      </c>
    </row>
    <row r="7251">
      <c r="A7251" s="61">
        <v>1.518912334E9</v>
      </c>
      <c r="B7251" s="61">
        <v>1.0</v>
      </c>
      <c r="C7251" s="61">
        <v>1934.0</v>
      </c>
      <c r="D7251" s="57" t="s">
        <v>377</v>
      </c>
      <c r="E7251" s="62" t="str">
        <f t="shared" si="1"/>
        <v>Out of test</v>
      </c>
      <c r="F7251" s="53" t="str">
        <f t="shared" si="2"/>
        <v>Beijing_1</v>
      </c>
      <c r="G7251" s="53">
        <f t="shared" si="3"/>
        <v>0.6933478514</v>
      </c>
    </row>
    <row r="7252">
      <c r="A7252" s="61">
        <v>1.513228604E9</v>
      </c>
      <c r="B7252" s="61">
        <v>1.0</v>
      </c>
      <c r="C7252" s="61">
        <v>4183.0</v>
      </c>
      <c r="D7252" s="57" t="s">
        <v>377</v>
      </c>
      <c r="E7252" s="62" t="str">
        <f t="shared" si="1"/>
        <v>Out of test</v>
      </c>
      <c r="F7252" s="53" t="str">
        <f t="shared" si="2"/>
        <v>Beijing_1</v>
      </c>
      <c r="G7252" s="53">
        <f t="shared" si="3"/>
        <v>0.1608917919</v>
      </c>
    </row>
    <row r="7253">
      <c r="A7253" s="61">
        <v>1.518157239E9</v>
      </c>
      <c r="B7253" s="61">
        <v>1.0</v>
      </c>
      <c r="C7253" s="61">
        <v>1964.0</v>
      </c>
      <c r="D7253" s="57" t="s">
        <v>377</v>
      </c>
      <c r="E7253" s="62" t="str">
        <f t="shared" si="1"/>
        <v>Out of test</v>
      </c>
      <c r="F7253" s="53" t="str">
        <f t="shared" si="2"/>
        <v>Beijing_1</v>
      </c>
      <c r="G7253" s="53">
        <f t="shared" si="3"/>
        <v>0.9287774839</v>
      </c>
    </row>
    <row r="7254">
      <c r="A7254" s="61">
        <v>1.518097899E9</v>
      </c>
      <c r="B7254" s="61">
        <v>1.0</v>
      </c>
      <c r="C7254" s="61">
        <v>3131.0</v>
      </c>
      <c r="D7254" s="57" t="s">
        <v>377</v>
      </c>
      <c r="E7254" s="62" t="str">
        <f t="shared" si="1"/>
        <v>Out of test</v>
      </c>
      <c r="F7254" s="53" t="str">
        <f t="shared" si="2"/>
        <v>Beijing_1</v>
      </c>
      <c r="G7254" s="53">
        <f t="shared" si="3"/>
        <v>0.3103294743</v>
      </c>
    </row>
    <row r="7255">
      <c r="A7255" s="61">
        <v>1.518720149E9</v>
      </c>
      <c r="B7255" s="61">
        <v>1.0</v>
      </c>
      <c r="C7255" s="61">
        <v>3907.0</v>
      </c>
      <c r="D7255" s="57" t="s">
        <v>377</v>
      </c>
      <c r="E7255" s="62" t="str">
        <f t="shared" si="1"/>
        <v>Out of test</v>
      </c>
      <c r="F7255" s="53" t="str">
        <f t="shared" si="2"/>
        <v>Beijing_1</v>
      </c>
      <c r="G7255" s="53">
        <f t="shared" si="3"/>
        <v>0.05754894874</v>
      </c>
    </row>
    <row r="7256">
      <c r="A7256" s="61">
        <v>1.515652914E9</v>
      </c>
      <c r="B7256" s="61">
        <v>1.0</v>
      </c>
      <c r="C7256" s="61">
        <v>2791.0</v>
      </c>
      <c r="D7256" s="57" t="s">
        <v>377</v>
      </c>
      <c r="E7256" s="62" t="str">
        <f t="shared" si="1"/>
        <v>Out of test</v>
      </c>
      <c r="F7256" s="53" t="str">
        <f t="shared" si="2"/>
        <v>Beijing_1</v>
      </c>
      <c r="G7256" s="53">
        <f t="shared" si="3"/>
        <v>0.88589491</v>
      </c>
    </row>
    <row r="7257">
      <c r="A7257" s="61">
        <v>1.515607203E9</v>
      </c>
      <c r="B7257" s="61">
        <v>1.0</v>
      </c>
      <c r="C7257" s="61">
        <v>3052.0</v>
      </c>
      <c r="D7257" s="57" t="s">
        <v>377</v>
      </c>
      <c r="E7257" s="62" t="str">
        <f t="shared" si="1"/>
        <v>Out of test</v>
      </c>
      <c r="F7257" s="53" t="str">
        <f t="shared" si="2"/>
        <v>Beijing_1</v>
      </c>
      <c r="G7257" s="53">
        <f t="shared" si="3"/>
        <v>0.6452818316</v>
      </c>
    </row>
    <row r="7258">
      <c r="A7258" s="61">
        <v>1.516959129E9</v>
      </c>
      <c r="B7258" s="61">
        <v>1.0</v>
      </c>
      <c r="C7258" s="61">
        <v>190.0</v>
      </c>
      <c r="D7258" s="57" t="s">
        <v>377</v>
      </c>
      <c r="E7258" s="62" t="str">
        <f t="shared" si="1"/>
        <v>Out of test</v>
      </c>
      <c r="F7258" s="53" t="str">
        <f t="shared" si="2"/>
        <v>Beijing_1</v>
      </c>
      <c r="G7258" s="53">
        <f t="shared" si="3"/>
        <v>0.5519136508</v>
      </c>
    </row>
    <row r="7259">
      <c r="A7259" s="61">
        <v>1.512941283E9</v>
      </c>
      <c r="B7259" s="61">
        <v>1.0</v>
      </c>
      <c r="C7259" s="61">
        <v>2619.0</v>
      </c>
      <c r="D7259" s="57" t="s">
        <v>377</v>
      </c>
      <c r="E7259" s="62" t="str">
        <f t="shared" si="1"/>
        <v>Out of test</v>
      </c>
      <c r="F7259" s="53" t="str">
        <f t="shared" si="2"/>
        <v>Beijing_1</v>
      </c>
      <c r="G7259" s="53">
        <f t="shared" si="3"/>
        <v>0.1735614378</v>
      </c>
    </row>
    <row r="7260">
      <c r="A7260" s="61">
        <v>1.512663267E9</v>
      </c>
      <c r="B7260" s="61">
        <v>1.0</v>
      </c>
      <c r="C7260" s="61">
        <v>951.0</v>
      </c>
      <c r="D7260" s="57" t="s">
        <v>377</v>
      </c>
      <c r="E7260" s="62" t="str">
        <f t="shared" si="1"/>
        <v>Out of test</v>
      </c>
      <c r="F7260" s="53" t="str">
        <f t="shared" si="2"/>
        <v>Beijing_1</v>
      </c>
      <c r="G7260" s="53">
        <f t="shared" si="3"/>
        <v>0.6658396689</v>
      </c>
    </row>
    <row r="7261">
      <c r="A7261" s="61">
        <v>1.516197939E9</v>
      </c>
      <c r="B7261" s="61">
        <v>1.0</v>
      </c>
      <c r="C7261" s="61">
        <v>2227.0</v>
      </c>
      <c r="D7261" s="57" t="s">
        <v>377</v>
      </c>
      <c r="E7261" s="62" t="str">
        <f t="shared" si="1"/>
        <v>Out of test</v>
      </c>
      <c r="F7261" s="53" t="str">
        <f t="shared" si="2"/>
        <v>Beijing_1</v>
      </c>
      <c r="G7261" s="53">
        <f t="shared" si="3"/>
        <v>0.6616957186</v>
      </c>
    </row>
    <row r="7262">
      <c r="A7262" s="61">
        <v>1.515795659E9</v>
      </c>
      <c r="B7262" s="61">
        <v>1.0</v>
      </c>
      <c r="C7262" s="61">
        <v>4498.0</v>
      </c>
      <c r="D7262" s="57" t="s">
        <v>377</v>
      </c>
      <c r="E7262" s="62" t="str">
        <f t="shared" si="1"/>
        <v>Out of test</v>
      </c>
      <c r="F7262" s="53" t="str">
        <f t="shared" si="2"/>
        <v>Beijing_1</v>
      </c>
      <c r="G7262" s="53">
        <f t="shared" si="3"/>
        <v>0.6022331729</v>
      </c>
    </row>
    <row r="7263">
      <c r="A7263" s="61">
        <v>1.513124183E9</v>
      </c>
      <c r="B7263" s="61">
        <v>1.0</v>
      </c>
      <c r="C7263" s="61">
        <v>452.0</v>
      </c>
      <c r="D7263" s="57" t="s">
        <v>377</v>
      </c>
      <c r="E7263" s="62" t="str">
        <f t="shared" si="1"/>
        <v>Out of test</v>
      </c>
      <c r="F7263" s="53" t="str">
        <f t="shared" si="2"/>
        <v>Beijing_1</v>
      </c>
      <c r="G7263" s="53">
        <f t="shared" si="3"/>
        <v>0.956331142</v>
      </c>
    </row>
    <row r="7264">
      <c r="A7264" s="61">
        <v>1.514074578E9</v>
      </c>
      <c r="B7264" s="61">
        <v>1.0</v>
      </c>
      <c r="C7264" s="61">
        <v>3369.0</v>
      </c>
      <c r="D7264" s="57" t="s">
        <v>377</v>
      </c>
      <c r="E7264" s="62" t="str">
        <f t="shared" si="1"/>
        <v>Out of test</v>
      </c>
      <c r="F7264" s="53" t="str">
        <f t="shared" si="2"/>
        <v>Beijing_1</v>
      </c>
      <c r="G7264" s="53">
        <f t="shared" si="3"/>
        <v>0.8894931244</v>
      </c>
    </row>
    <row r="7265">
      <c r="A7265" s="61">
        <v>1.511589979E9</v>
      </c>
      <c r="B7265" s="61">
        <v>1.0</v>
      </c>
      <c r="C7265" s="61">
        <v>2166.0</v>
      </c>
      <c r="D7265" s="57" t="s">
        <v>377</v>
      </c>
      <c r="E7265" s="62" t="str">
        <f t="shared" si="1"/>
        <v>Out of test</v>
      </c>
      <c r="F7265" s="53" t="str">
        <f t="shared" si="2"/>
        <v>Beijing_1</v>
      </c>
      <c r="G7265" s="53">
        <f t="shared" si="3"/>
        <v>0.7307911115</v>
      </c>
    </row>
    <row r="7266">
      <c r="A7266" s="61">
        <v>1.517836094E9</v>
      </c>
      <c r="B7266" s="61">
        <v>1.0</v>
      </c>
      <c r="C7266" s="61">
        <v>2400.0</v>
      </c>
      <c r="D7266" s="57" t="s">
        <v>377</v>
      </c>
      <c r="E7266" s="62" t="str">
        <f t="shared" si="1"/>
        <v>Out of test</v>
      </c>
      <c r="F7266" s="53" t="str">
        <f t="shared" si="2"/>
        <v>Beijing_1</v>
      </c>
      <c r="G7266" s="53">
        <f t="shared" si="3"/>
        <v>0.2260510653</v>
      </c>
    </row>
    <row r="7267">
      <c r="A7267" s="61">
        <v>1.516438087E9</v>
      </c>
      <c r="B7267" s="61">
        <v>1.0</v>
      </c>
      <c r="C7267" s="61">
        <v>401.0</v>
      </c>
      <c r="D7267" s="57" t="s">
        <v>377</v>
      </c>
      <c r="E7267" s="62" t="str">
        <f t="shared" si="1"/>
        <v>Out of test</v>
      </c>
      <c r="F7267" s="53" t="str">
        <f t="shared" si="2"/>
        <v>Beijing_1</v>
      </c>
      <c r="G7267" s="53">
        <f t="shared" si="3"/>
        <v>0.4680143031</v>
      </c>
    </row>
    <row r="7268">
      <c r="A7268" s="61">
        <v>1.513788925E9</v>
      </c>
      <c r="B7268" s="61">
        <v>1.0</v>
      </c>
      <c r="C7268" s="61">
        <v>1649.0</v>
      </c>
      <c r="D7268" s="57" t="s">
        <v>377</v>
      </c>
      <c r="E7268" s="62" t="str">
        <f t="shared" si="1"/>
        <v>Out of test</v>
      </c>
      <c r="F7268" s="53" t="str">
        <f t="shared" si="2"/>
        <v>Beijing_1</v>
      </c>
      <c r="G7268" s="53">
        <f t="shared" si="3"/>
        <v>0.7592502815</v>
      </c>
    </row>
    <row r="7269">
      <c r="A7269" s="61">
        <v>1.516886499E9</v>
      </c>
      <c r="B7269" s="61">
        <v>1.0</v>
      </c>
      <c r="C7269" s="61">
        <v>1868.0</v>
      </c>
      <c r="D7269" s="57" t="s">
        <v>377</v>
      </c>
      <c r="E7269" s="62" t="str">
        <f t="shared" si="1"/>
        <v>Out of test</v>
      </c>
      <c r="F7269" s="53" t="str">
        <f t="shared" si="2"/>
        <v>Beijing_1</v>
      </c>
      <c r="G7269" s="53">
        <f t="shared" si="3"/>
        <v>0.2184456338</v>
      </c>
    </row>
    <row r="7270">
      <c r="A7270" s="61">
        <v>1.516484373E9</v>
      </c>
      <c r="B7270" s="61">
        <v>1.0</v>
      </c>
      <c r="C7270" s="61">
        <v>1527.0</v>
      </c>
      <c r="D7270" s="57" t="s">
        <v>377</v>
      </c>
      <c r="E7270" s="62" t="str">
        <f t="shared" si="1"/>
        <v>Out of test</v>
      </c>
      <c r="F7270" s="53" t="str">
        <f t="shared" si="2"/>
        <v>Beijing_1</v>
      </c>
      <c r="G7270" s="53">
        <f t="shared" si="3"/>
        <v>0.08135061118</v>
      </c>
    </row>
    <row r="7271">
      <c r="A7271" s="61">
        <v>1.517407963E9</v>
      </c>
      <c r="B7271" s="61">
        <v>1.0</v>
      </c>
      <c r="C7271" s="61">
        <v>2060.0</v>
      </c>
      <c r="D7271" s="57" t="s">
        <v>377</v>
      </c>
      <c r="E7271" s="62" t="str">
        <f t="shared" si="1"/>
        <v>Out of test</v>
      </c>
      <c r="F7271" s="53" t="str">
        <f t="shared" si="2"/>
        <v>Beijing_1</v>
      </c>
      <c r="G7271" s="53">
        <f t="shared" si="3"/>
        <v>0.7164264288</v>
      </c>
    </row>
    <row r="7272">
      <c r="A7272" s="61">
        <v>1.517752079E9</v>
      </c>
      <c r="B7272" s="61">
        <v>1.0</v>
      </c>
      <c r="C7272" s="61">
        <v>2057.0</v>
      </c>
      <c r="D7272" s="57" t="s">
        <v>377</v>
      </c>
      <c r="E7272" s="62" t="str">
        <f t="shared" si="1"/>
        <v>Out of test</v>
      </c>
      <c r="F7272" s="53" t="str">
        <f t="shared" si="2"/>
        <v>Beijing_1</v>
      </c>
      <c r="G7272" s="53">
        <f t="shared" si="3"/>
        <v>0.5950857819</v>
      </c>
    </row>
    <row r="7273">
      <c r="A7273" s="61">
        <v>1.511654424E9</v>
      </c>
      <c r="B7273" s="61">
        <v>1.0</v>
      </c>
      <c r="C7273" s="61">
        <v>283.0</v>
      </c>
      <c r="D7273" s="57" t="s">
        <v>377</v>
      </c>
      <c r="E7273" s="62" t="str">
        <f t="shared" si="1"/>
        <v>Out of test</v>
      </c>
      <c r="F7273" s="53" t="str">
        <f t="shared" si="2"/>
        <v>Beijing_1</v>
      </c>
      <c r="G7273" s="53">
        <f t="shared" si="3"/>
        <v>0.07292739105</v>
      </c>
    </row>
    <row r="7274">
      <c r="A7274" s="61">
        <v>1.519582684E9</v>
      </c>
      <c r="B7274" s="61">
        <v>1.0</v>
      </c>
      <c r="C7274" s="61">
        <v>4106.0</v>
      </c>
      <c r="D7274" s="57" t="s">
        <v>377</v>
      </c>
      <c r="E7274" s="62" t="str">
        <f t="shared" si="1"/>
        <v>Out of test</v>
      </c>
      <c r="F7274" s="53" t="str">
        <f t="shared" si="2"/>
        <v>Beijing_1</v>
      </c>
      <c r="G7274" s="53">
        <f t="shared" si="3"/>
        <v>0.3011521787</v>
      </c>
    </row>
    <row r="7275">
      <c r="A7275" s="61">
        <v>1.519654803E9</v>
      </c>
      <c r="B7275" s="61">
        <v>1.0</v>
      </c>
      <c r="C7275" s="61">
        <v>1991.0</v>
      </c>
      <c r="D7275" s="57" t="s">
        <v>377</v>
      </c>
      <c r="E7275" s="62" t="str">
        <f t="shared" si="1"/>
        <v>Out of test</v>
      </c>
      <c r="F7275" s="53" t="str">
        <f t="shared" si="2"/>
        <v>Beijing_1</v>
      </c>
      <c r="G7275" s="53">
        <f t="shared" si="3"/>
        <v>0.1343737206</v>
      </c>
    </row>
    <row r="7276">
      <c r="A7276" s="61">
        <v>1.512234325E9</v>
      </c>
      <c r="B7276" s="61">
        <v>1.0</v>
      </c>
      <c r="C7276" s="61">
        <v>2070.0</v>
      </c>
      <c r="D7276" s="57" t="s">
        <v>377</v>
      </c>
      <c r="E7276" s="62" t="str">
        <f t="shared" si="1"/>
        <v>Out of test</v>
      </c>
      <c r="F7276" s="53" t="str">
        <f t="shared" si="2"/>
        <v>Beijing_1</v>
      </c>
      <c r="G7276" s="53">
        <f t="shared" si="3"/>
        <v>0.6902456177</v>
      </c>
    </row>
    <row r="7277">
      <c r="A7277" s="61">
        <v>1.512082524E9</v>
      </c>
      <c r="B7277" s="61">
        <v>1.0</v>
      </c>
      <c r="C7277" s="61">
        <v>4629.0</v>
      </c>
      <c r="D7277" s="57" t="s">
        <v>377</v>
      </c>
      <c r="E7277" s="62" t="str">
        <f t="shared" si="1"/>
        <v>Out of test</v>
      </c>
      <c r="F7277" s="53" t="str">
        <f t="shared" si="2"/>
        <v>Beijing_1</v>
      </c>
      <c r="G7277" s="53">
        <f t="shared" si="3"/>
        <v>0.1804609894</v>
      </c>
    </row>
    <row r="7278">
      <c r="A7278" s="61">
        <v>1.519451563E9</v>
      </c>
      <c r="B7278" s="61">
        <v>1.0</v>
      </c>
      <c r="C7278" s="61">
        <v>2685.0</v>
      </c>
      <c r="D7278" s="57" t="s">
        <v>377</v>
      </c>
      <c r="E7278" s="62" t="str">
        <f t="shared" si="1"/>
        <v>Out of test</v>
      </c>
      <c r="F7278" s="53" t="str">
        <f t="shared" si="2"/>
        <v>Beijing_1</v>
      </c>
      <c r="G7278" s="53">
        <f t="shared" si="3"/>
        <v>0.514230983</v>
      </c>
    </row>
    <row r="7279">
      <c r="A7279" s="61">
        <v>1.518592159E9</v>
      </c>
      <c r="B7279" s="61">
        <v>1.0</v>
      </c>
      <c r="C7279" s="61">
        <v>3459.0</v>
      </c>
      <c r="D7279" s="57" t="s">
        <v>377</v>
      </c>
      <c r="E7279" s="62" t="str">
        <f t="shared" si="1"/>
        <v>Out of test</v>
      </c>
      <c r="F7279" s="53" t="str">
        <f t="shared" si="2"/>
        <v>Beijing_1</v>
      </c>
      <c r="G7279" s="53">
        <f t="shared" si="3"/>
        <v>0.7300097886</v>
      </c>
    </row>
    <row r="7280">
      <c r="A7280" s="61">
        <v>1.515638806E9</v>
      </c>
      <c r="B7280" s="61">
        <v>1.0</v>
      </c>
      <c r="C7280" s="61">
        <v>885.0</v>
      </c>
      <c r="D7280" s="57" t="s">
        <v>377</v>
      </c>
      <c r="E7280" s="62" t="str">
        <f t="shared" si="1"/>
        <v>Out of test</v>
      </c>
      <c r="F7280" s="53" t="str">
        <f t="shared" si="2"/>
        <v>Beijing_1</v>
      </c>
      <c r="G7280" s="53">
        <f t="shared" si="3"/>
        <v>0.4492996804</v>
      </c>
    </row>
    <row r="7281">
      <c r="A7281" s="61">
        <v>1.512132983E9</v>
      </c>
      <c r="B7281" s="61">
        <v>1.0</v>
      </c>
      <c r="C7281" s="61">
        <v>2983.0</v>
      </c>
      <c r="D7281" s="57" t="s">
        <v>377</v>
      </c>
      <c r="E7281" s="62" t="str">
        <f t="shared" si="1"/>
        <v>Out of test</v>
      </c>
      <c r="F7281" s="53" t="str">
        <f t="shared" si="2"/>
        <v>Beijing_1</v>
      </c>
      <c r="G7281" s="53">
        <f t="shared" si="3"/>
        <v>0.2129398527</v>
      </c>
    </row>
    <row r="7282">
      <c r="A7282" s="61">
        <v>1.514800603E9</v>
      </c>
      <c r="B7282" s="61">
        <v>1.0</v>
      </c>
      <c r="C7282" s="61">
        <v>1354.0</v>
      </c>
      <c r="D7282" s="57" t="s">
        <v>377</v>
      </c>
      <c r="E7282" s="62" t="str">
        <f t="shared" si="1"/>
        <v>Out of test</v>
      </c>
      <c r="F7282" s="53" t="str">
        <f t="shared" si="2"/>
        <v>Beijing_1</v>
      </c>
      <c r="G7282" s="53">
        <f t="shared" si="3"/>
        <v>0.4362360407</v>
      </c>
    </row>
    <row r="7283">
      <c r="A7283" s="61">
        <v>1.512583818E9</v>
      </c>
      <c r="B7283" s="61">
        <v>1.0</v>
      </c>
      <c r="C7283" s="61">
        <v>1189.0</v>
      </c>
      <c r="D7283" s="57" t="s">
        <v>377</v>
      </c>
      <c r="E7283" s="62" t="str">
        <f t="shared" si="1"/>
        <v>Out of test</v>
      </c>
      <c r="F7283" s="53" t="str">
        <f t="shared" si="2"/>
        <v>Beijing_1</v>
      </c>
      <c r="G7283" s="53">
        <f t="shared" si="3"/>
        <v>0.3563681862</v>
      </c>
    </row>
    <row r="7284">
      <c r="A7284" s="61">
        <v>1.514452409E9</v>
      </c>
      <c r="B7284" s="61">
        <v>1.0</v>
      </c>
      <c r="C7284" s="61">
        <v>48.0</v>
      </c>
      <c r="D7284" s="57" t="s">
        <v>377</v>
      </c>
      <c r="E7284" s="62" t="str">
        <f t="shared" si="1"/>
        <v>Out of test</v>
      </c>
      <c r="F7284" s="53" t="str">
        <f t="shared" si="2"/>
        <v>Beijing_1</v>
      </c>
      <c r="G7284" s="53">
        <f t="shared" si="3"/>
        <v>0.1299971181</v>
      </c>
    </row>
    <row r="7285">
      <c r="A7285" s="61">
        <v>1.511997876E9</v>
      </c>
      <c r="B7285" s="61">
        <v>1.0</v>
      </c>
      <c r="C7285" s="61">
        <v>3346.0</v>
      </c>
      <c r="D7285" s="57" t="s">
        <v>377</v>
      </c>
      <c r="E7285" s="62" t="str">
        <f t="shared" si="1"/>
        <v>Out of test</v>
      </c>
      <c r="F7285" s="53" t="str">
        <f t="shared" si="2"/>
        <v>Beijing_1</v>
      </c>
      <c r="G7285" s="53">
        <f t="shared" si="3"/>
        <v>0.6097835873</v>
      </c>
    </row>
    <row r="7286">
      <c r="A7286" s="61">
        <v>1.518468356E9</v>
      </c>
      <c r="B7286" s="61">
        <v>1.0</v>
      </c>
      <c r="C7286" s="61">
        <v>1729.0</v>
      </c>
      <c r="D7286" s="57" t="s">
        <v>377</v>
      </c>
      <c r="E7286" s="62" t="str">
        <f t="shared" si="1"/>
        <v>Out of test</v>
      </c>
      <c r="F7286" s="53" t="str">
        <f t="shared" si="2"/>
        <v>Beijing_1</v>
      </c>
      <c r="G7286" s="53">
        <f t="shared" si="3"/>
        <v>0.9566559227</v>
      </c>
    </row>
    <row r="7287">
      <c r="A7287" s="61">
        <v>1.517880517E9</v>
      </c>
      <c r="B7287" s="61">
        <v>1.0</v>
      </c>
      <c r="C7287" s="61">
        <v>4457.0</v>
      </c>
      <c r="D7287" s="57" t="s">
        <v>377</v>
      </c>
      <c r="E7287" s="62" t="str">
        <f t="shared" si="1"/>
        <v>Out of test</v>
      </c>
      <c r="F7287" s="53" t="str">
        <f t="shared" si="2"/>
        <v>Beijing_1</v>
      </c>
      <c r="G7287" s="53">
        <f t="shared" si="3"/>
        <v>0.4124794445</v>
      </c>
    </row>
    <row r="7288">
      <c r="A7288" s="61">
        <v>1.515343717E9</v>
      </c>
      <c r="B7288" s="61">
        <v>1.0</v>
      </c>
      <c r="C7288" s="61">
        <v>416.0</v>
      </c>
      <c r="D7288" s="57" t="s">
        <v>377</v>
      </c>
      <c r="E7288" s="62" t="str">
        <f t="shared" si="1"/>
        <v>Out of test</v>
      </c>
      <c r="F7288" s="53" t="str">
        <f t="shared" si="2"/>
        <v>Beijing_1</v>
      </c>
      <c r="G7288" s="53">
        <f t="shared" si="3"/>
        <v>0.7574361628</v>
      </c>
    </row>
    <row r="7289">
      <c r="A7289" s="61">
        <v>1.511929269E9</v>
      </c>
      <c r="B7289" s="61">
        <v>1.0</v>
      </c>
      <c r="C7289" s="61">
        <v>707.0</v>
      </c>
      <c r="D7289" s="57" t="s">
        <v>377</v>
      </c>
      <c r="E7289" s="62" t="str">
        <f t="shared" si="1"/>
        <v>Out of test</v>
      </c>
      <c r="F7289" s="53" t="str">
        <f t="shared" si="2"/>
        <v>Beijing_1</v>
      </c>
      <c r="G7289" s="53">
        <f t="shared" si="3"/>
        <v>0.7783208974</v>
      </c>
    </row>
    <row r="7290">
      <c r="A7290" s="61">
        <v>1.518090557E9</v>
      </c>
      <c r="B7290" s="61">
        <v>1.0</v>
      </c>
      <c r="C7290" s="61">
        <v>2410.0</v>
      </c>
      <c r="D7290" s="57" t="s">
        <v>377</v>
      </c>
      <c r="E7290" s="62" t="str">
        <f t="shared" si="1"/>
        <v>Out of test</v>
      </c>
      <c r="F7290" s="53" t="str">
        <f t="shared" si="2"/>
        <v>Beijing_1</v>
      </c>
      <c r="G7290" s="53">
        <f t="shared" si="3"/>
        <v>0.5972720102</v>
      </c>
    </row>
    <row r="7291">
      <c r="A7291" s="61">
        <v>1.512941206E9</v>
      </c>
      <c r="B7291" s="61">
        <v>1.0</v>
      </c>
      <c r="C7291" s="61">
        <v>80.0</v>
      </c>
      <c r="D7291" s="57" t="s">
        <v>377</v>
      </c>
      <c r="E7291" s="62" t="str">
        <f t="shared" si="1"/>
        <v>Out of test</v>
      </c>
      <c r="F7291" s="53" t="str">
        <f t="shared" si="2"/>
        <v>Beijing_1</v>
      </c>
      <c r="G7291" s="53">
        <f t="shared" si="3"/>
        <v>0.5589885168</v>
      </c>
    </row>
    <row r="7292">
      <c r="A7292" s="61">
        <v>1.519587059E9</v>
      </c>
      <c r="B7292" s="61">
        <v>1.0</v>
      </c>
      <c r="C7292" s="61">
        <v>1432.0</v>
      </c>
      <c r="D7292" s="57" t="s">
        <v>377</v>
      </c>
      <c r="E7292" s="62" t="str">
        <f t="shared" si="1"/>
        <v>Out of test</v>
      </c>
      <c r="F7292" s="53" t="str">
        <f t="shared" si="2"/>
        <v>Beijing_1</v>
      </c>
      <c r="G7292" s="53">
        <f t="shared" si="3"/>
        <v>0.6823811213</v>
      </c>
    </row>
    <row r="7293">
      <c r="A7293" s="61">
        <v>1.512979548E9</v>
      </c>
      <c r="B7293" s="61">
        <v>1.0</v>
      </c>
      <c r="C7293" s="61">
        <v>2107.0</v>
      </c>
      <c r="D7293" s="57" t="s">
        <v>377</v>
      </c>
      <c r="E7293" s="62" t="str">
        <f t="shared" si="1"/>
        <v>Out of test</v>
      </c>
      <c r="F7293" s="53" t="str">
        <f t="shared" si="2"/>
        <v>Beijing_1</v>
      </c>
      <c r="G7293" s="53">
        <f t="shared" si="3"/>
        <v>0.9457126653</v>
      </c>
    </row>
    <row r="7294">
      <c r="A7294" s="61">
        <v>1.513979309E9</v>
      </c>
      <c r="B7294" s="61">
        <v>1.0</v>
      </c>
      <c r="C7294" s="61">
        <v>2413.0</v>
      </c>
      <c r="D7294" s="57" t="s">
        <v>377</v>
      </c>
      <c r="E7294" s="62" t="str">
        <f t="shared" si="1"/>
        <v>Out of test</v>
      </c>
      <c r="F7294" s="53" t="str">
        <f t="shared" si="2"/>
        <v>Beijing_1</v>
      </c>
      <c r="G7294" s="53">
        <f t="shared" si="3"/>
        <v>0.3241856959</v>
      </c>
    </row>
    <row r="7295">
      <c r="A7295" s="61">
        <v>1.515034114E9</v>
      </c>
      <c r="B7295" s="61">
        <v>1.0</v>
      </c>
      <c r="C7295" s="61">
        <v>2280.0</v>
      </c>
      <c r="D7295" s="57" t="s">
        <v>377</v>
      </c>
      <c r="E7295" s="62" t="str">
        <f t="shared" si="1"/>
        <v>Out of test</v>
      </c>
      <c r="F7295" s="53" t="str">
        <f t="shared" si="2"/>
        <v>Beijing_1</v>
      </c>
      <c r="G7295" s="53">
        <f t="shared" si="3"/>
        <v>0.7079471535</v>
      </c>
    </row>
    <row r="7296">
      <c r="A7296" s="61">
        <v>1.511297624E9</v>
      </c>
      <c r="B7296" s="61">
        <v>1.0</v>
      </c>
      <c r="C7296" s="61">
        <v>2333.0</v>
      </c>
      <c r="D7296" s="57" t="s">
        <v>377</v>
      </c>
      <c r="E7296" s="62" t="str">
        <f t="shared" si="1"/>
        <v>Out of test</v>
      </c>
      <c r="F7296" s="53" t="str">
        <f t="shared" si="2"/>
        <v>Beijing_1</v>
      </c>
      <c r="G7296" s="53">
        <f t="shared" si="3"/>
        <v>0.8151285854</v>
      </c>
    </row>
    <row r="7297">
      <c r="A7297" s="61">
        <v>1.519438104E9</v>
      </c>
      <c r="B7297" s="61">
        <v>1.0</v>
      </c>
      <c r="C7297" s="61">
        <v>3308.0</v>
      </c>
      <c r="D7297" s="57" t="s">
        <v>377</v>
      </c>
      <c r="E7297" s="62" t="str">
        <f t="shared" si="1"/>
        <v>Out of test</v>
      </c>
      <c r="F7297" s="53" t="str">
        <f t="shared" si="2"/>
        <v>Beijing_1</v>
      </c>
      <c r="G7297" s="53">
        <f t="shared" si="3"/>
        <v>0.3503112184</v>
      </c>
    </row>
    <row r="7298">
      <c r="A7298" s="61">
        <v>1.512277213E9</v>
      </c>
      <c r="B7298" s="61">
        <v>1.0</v>
      </c>
      <c r="C7298" s="61">
        <v>335.0</v>
      </c>
      <c r="D7298" s="57" t="s">
        <v>377</v>
      </c>
      <c r="E7298" s="62" t="str">
        <f t="shared" si="1"/>
        <v>Out of test</v>
      </c>
      <c r="F7298" s="53" t="str">
        <f t="shared" si="2"/>
        <v>Beijing_1</v>
      </c>
      <c r="G7298" s="53">
        <f t="shared" si="3"/>
        <v>0.9582007156</v>
      </c>
    </row>
    <row r="7299">
      <c r="A7299" s="61">
        <v>1.516631817E9</v>
      </c>
      <c r="B7299" s="61">
        <v>1.0</v>
      </c>
      <c r="C7299" s="61">
        <v>1033.0</v>
      </c>
      <c r="D7299" s="57" t="s">
        <v>377</v>
      </c>
      <c r="E7299" s="62" t="str">
        <f t="shared" si="1"/>
        <v>Out of test</v>
      </c>
      <c r="F7299" s="53" t="str">
        <f t="shared" si="2"/>
        <v>Beijing_1</v>
      </c>
      <c r="G7299" s="53">
        <f t="shared" si="3"/>
        <v>0.6294626655</v>
      </c>
    </row>
    <row r="7300">
      <c r="A7300" s="61">
        <v>1.518355179E9</v>
      </c>
      <c r="B7300" s="61">
        <v>1.0</v>
      </c>
      <c r="C7300" s="61">
        <v>1102.0</v>
      </c>
      <c r="D7300" s="57" t="s">
        <v>377</v>
      </c>
      <c r="E7300" s="62" t="str">
        <f t="shared" si="1"/>
        <v>Out of test</v>
      </c>
      <c r="F7300" s="53" t="str">
        <f t="shared" si="2"/>
        <v>Beijing_1</v>
      </c>
      <c r="G7300" s="53">
        <f t="shared" si="3"/>
        <v>0.7821463956</v>
      </c>
    </row>
    <row r="7301">
      <c r="A7301" s="61">
        <v>1.519507036E9</v>
      </c>
      <c r="B7301" s="61">
        <v>1.0</v>
      </c>
      <c r="C7301" s="61">
        <v>1599.0</v>
      </c>
      <c r="D7301" s="57" t="s">
        <v>377</v>
      </c>
      <c r="E7301" s="62" t="str">
        <f t="shared" si="1"/>
        <v>Out of test</v>
      </c>
      <c r="F7301" s="53" t="str">
        <f t="shared" si="2"/>
        <v>Beijing_1</v>
      </c>
      <c r="G7301" s="53">
        <f t="shared" si="3"/>
        <v>0.6214859678</v>
      </c>
    </row>
    <row r="7302">
      <c r="A7302" s="61">
        <v>1.518831375E9</v>
      </c>
      <c r="B7302" s="61">
        <v>1.0</v>
      </c>
      <c r="C7302" s="61">
        <v>1512.0</v>
      </c>
      <c r="D7302" s="57" t="s">
        <v>377</v>
      </c>
      <c r="E7302" s="62" t="str">
        <f t="shared" si="1"/>
        <v>Out of test</v>
      </c>
      <c r="F7302" s="53" t="str">
        <f t="shared" si="2"/>
        <v>Beijing_1</v>
      </c>
      <c r="G7302" s="53">
        <f t="shared" si="3"/>
        <v>0.8472877698</v>
      </c>
    </row>
    <row r="7303">
      <c r="A7303" s="61">
        <v>1.517551027E9</v>
      </c>
      <c r="B7303" s="61">
        <v>1.0</v>
      </c>
      <c r="C7303" s="61">
        <v>1455.0</v>
      </c>
      <c r="D7303" s="57" t="s">
        <v>377</v>
      </c>
      <c r="E7303" s="62" t="str">
        <f t="shared" si="1"/>
        <v>Out of test</v>
      </c>
      <c r="F7303" s="53" t="str">
        <f t="shared" si="2"/>
        <v>Beijing_1</v>
      </c>
      <c r="G7303" s="53">
        <f t="shared" si="3"/>
        <v>0.007143075372</v>
      </c>
    </row>
    <row r="7304">
      <c r="A7304" s="61">
        <v>1.511680564E9</v>
      </c>
      <c r="B7304" s="61">
        <v>1.0</v>
      </c>
      <c r="C7304" s="61">
        <v>1240.0</v>
      </c>
      <c r="D7304" s="57" t="s">
        <v>377</v>
      </c>
      <c r="E7304" s="62" t="str">
        <f t="shared" si="1"/>
        <v>Out of test</v>
      </c>
      <c r="F7304" s="53" t="str">
        <f t="shared" si="2"/>
        <v>Beijing_1</v>
      </c>
      <c r="G7304" s="53">
        <f t="shared" si="3"/>
        <v>0.1247778698</v>
      </c>
    </row>
    <row r="7305">
      <c r="A7305" s="61">
        <v>1.519770926E9</v>
      </c>
      <c r="B7305" s="61">
        <v>1.0</v>
      </c>
      <c r="C7305" s="61">
        <v>3467.0</v>
      </c>
      <c r="D7305" s="57" t="s">
        <v>377</v>
      </c>
      <c r="E7305" s="62" t="str">
        <f t="shared" si="1"/>
        <v>Out of test</v>
      </c>
      <c r="F7305" s="53" t="str">
        <f t="shared" si="2"/>
        <v>Beijing_1</v>
      </c>
      <c r="G7305" s="53">
        <f t="shared" si="3"/>
        <v>0.2643272555</v>
      </c>
    </row>
    <row r="7306">
      <c r="A7306" s="61">
        <v>1.518488947E9</v>
      </c>
      <c r="B7306" s="61">
        <v>1.0</v>
      </c>
      <c r="C7306" s="61">
        <v>3723.0</v>
      </c>
      <c r="D7306" s="57" t="s">
        <v>377</v>
      </c>
      <c r="E7306" s="62" t="str">
        <f t="shared" si="1"/>
        <v>Out of test</v>
      </c>
      <c r="F7306" s="53" t="str">
        <f t="shared" si="2"/>
        <v>Beijing_1</v>
      </c>
      <c r="G7306" s="53">
        <f t="shared" si="3"/>
        <v>0.04005319198</v>
      </c>
    </row>
    <row r="7307">
      <c r="A7307" s="61">
        <v>1.515912728E9</v>
      </c>
      <c r="B7307" s="61">
        <v>1.0</v>
      </c>
      <c r="C7307" s="61">
        <v>2679.0</v>
      </c>
      <c r="D7307" s="57" t="s">
        <v>377</v>
      </c>
      <c r="E7307" s="62" t="str">
        <f t="shared" si="1"/>
        <v>Out of test</v>
      </c>
      <c r="F7307" s="53" t="str">
        <f t="shared" si="2"/>
        <v>Beijing_1</v>
      </c>
      <c r="G7307" s="53">
        <f t="shared" si="3"/>
        <v>0.6697859354</v>
      </c>
    </row>
    <row r="7308">
      <c r="A7308" s="61">
        <v>1.519180718E9</v>
      </c>
      <c r="B7308" s="61">
        <v>1.0</v>
      </c>
      <c r="C7308" s="61">
        <v>3531.0</v>
      </c>
      <c r="D7308" s="57" t="s">
        <v>377</v>
      </c>
      <c r="E7308" s="62" t="str">
        <f t="shared" si="1"/>
        <v>Out of test</v>
      </c>
      <c r="F7308" s="53" t="str">
        <f t="shared" si="2"/>
        <v>Beijing_1</v>
      </c>
      <c r="G7308" s="53">
        <f t="shared" si="3"/>
        <v>0.1876253895</v>
      </c>
    </row>
    <row r="7309">
      <c r="A7309" s="61">
        <v>1.513572966E9</v>
      </c>
      <c r="B7309" s="61">
        <v>1.0</v>
      </c>
      <c r="C7309" s="61">
        <v>355.0</v>
      </c>
      <c r="D7309" s="57" t="s">
        <v>377</v>
      </c>
      <c r="E7309" s="62" t="str">
        <f t="shared" si="1"/>
        <v>Out of test</v>
      </c>
      <c r="F7309" s="53" t="str">
        <f t="shared" si="2"/>
        <v>Beijing_1</v>
      </c>
      <c r="G7309" s="53">
        <f t="shared" si="3"/>
        <v>0.1392738574</v>
      </c>
    </row>
    <row r="7310">
      <c r="A7310" s="61">
        <v>1.512192283E9</v>
      </c>
      <c r="B7310" s="61">
        <v>1.0</v>
      </c>
      <c r="C7310" s="61">
        <v>4619.0</v>
      </c>
      <c r="D7310" s="57" t="s">
        <v>377</v>
      </c>
      <c r="E7310" s="62" t="str">
        <f t="shared" si="1"/>
        <v>Out of test</v>
      </c>
      <c r="F7310" s="53" t="str">
        <f t="shared" si="2"/>
        <v>Beijing_1</v>
      </c>
      <c r="G7310" s="53">
        <f t="shared" si="3"/>
        <v>0.9305793655</v>
      </c>
    </row>
    <row r="7311">
      <c r="A7311" s="61">
        <v>1.514357038E9</v>
      </c>
      <c r="B7311" s="61">
        <v>1.0</v>
      </c>
      <c r="C7311" s="61">
        <v>1100.0</v>
      </c>
      <c r="D7311" s="57" t="s">
        <v>377</v>
      </c>
      <c r="E7311" s="62" t="str">
        <f t="shared" si="1"/>
        <v>Out of test</v>
      </c>
      <c r="F7311" s="53" t="str">
        <f t="shared" si="2"/>
        <v>Beijing_1</v>
      </c>
      <c r="G7311" s="53">
        <f t="shared" si="3"/>
        <v>0.02851639754</v>
      </c>
    </row>
    <row r="7312">
      <c r="A7312" s="61">
        <v>1.515725424E9</v>
      </c>
      <c r="B7312" s="61">
        <v>1.0</v>
      </c>
      <c r="C7312" s="61">
        <v>494.0</v>
      </c>
      <c r="D7312" s="57" t="s">
        <v>377</v>
      </c>
      <c r="E7312" s="62" t="str">
        <f t="shared" si="1"/>
        <v>Out of test</v>
      </c>
      <c r="F7312" s="53" t="str">
        <f t="shared" si="2"/>
        <v>Beijing_1</v>
      </c>
      <c r="G7312" s="53">
        <f t="shared" si="3"/>
        <v>0.5287969541</v>
      </c>
    </row>
    <row r="7313">
      <c r="A7313" s="61">
        <v>1.513221229E9</v>
      </c>
      <c r="B7313" s="61">
        <v>1.0</v>
      </c>
      <c r="C7313" s="61">
        <v>692.0</v>
      </c>
      <c r="D7313" s="57" t="s">
        <v>377</v>
      </c>
      <c r="E7313" s="62" t="str">
        <f t="shared" si="1"/>
        <v>Out of test</v>
      </c>
      <c r="F7313" s="53" t="str">
        <f t="shared" si="2"/>
        <v>Beijing_1</v>
      </c>
      <c r="G7313" s="53">
        <f t="shared" si="3"/>
        <v>0.706592214</v>
      </c>
    </row>
    <row r="7314">
      <c r="A7314" s="61">
        <v>1.512977155E9</v>
      </c>
      <c r="B7314" s="61">
        <v>1.0</v>
      </c>
      <c r="C7314" s="61">
        <v>1308.0</v>
      </c>
      <c r="D7314" s="57" t="s">
        <v>377</v>
      </c>
      <c r="E7314" s="62" t="str">
        <f t="shared" si="1"/>
        <v>Out of test</v>
      </c>
      <c r="F7314" s="53" t="str">
        <f t="shared" si="2"/>
        <v>Beijing_1</v>
      </c>
      <c r="G7314" s="53">
        <f t="shared" si="3"/>
        <v>0.2326995155</v>
      </c>
    </row>
    <row r="7315">
      <c r="A7315" s="61">
        <v>1.516139324E9</v>
      </c>
      <c r="B7315" s="61">
        <v>1.0</v>
      </c>
      <c r="C7315" s="61">
        <v>37.0</v>
      </c>
      <c r="D7315" s="57" t="s">
        <v>377</v>
      </c>
      <c r="E7315" s="62" t="str">
        <f t="shared" si="1"/>
        <v>Out of test</v>
      </c>
      <c r="F7315" s="53" t="str">
        <f t="shared" si="2"/>
        <v>Beijing_1</v>
      </c>
      <c r="G7315" s="53">
        <f t="shared" si="3"/>
        <v>0.456587411</v>
      </c>
    </row>
    <row r="7316">
      <c r="A7316" s="61">
        <v>1.517759696E9</v>
      </c>
      <c r="B7316" s="61">
        <v>1.0</v>
      </c>
      <c r="C7316" s="61">
        <v>30.0</v>
      </c>
      <c r="D7316" s="57" t="s">
        <v>377</v>
      </c>
      <c r="E7316" s="62" t="str">
        <f t="shared" si="1"/>
        <v>Out of test</v>
      </c>
      <c r="F7316" s="53" t="str">
        <f t="shared" si="2"/>
        <v>Beijing_1</v>
      </c>
      <c r="G7316" s="53">
        <f t="shared" si="3"/>
        <v>0.5250197765</v>
      </c>
    </row>
    <row r="7317">
      <c r="A7317" s="61">
        <v>1.512678438E9</v>
      </c>
      <c r="B7317" s="61">
        <v>1.0</v>
      </c>
      <c r="C7317" s="61">
        <v>4154.0</v>
      </c>
      <c r="D7317" s="57" t="s">
        <v>377</v>
      </c>
      <c r="E7317" s="62" t="str">
        <f t="shared" si="1"/>
        <v>Out of test</v>
      </c>
      <c r="F7317" s="53" t="str">
        <f t="shared" si="2"/>
        <v>Beijing_1</v>
      </c>
      <c r="G7317" s="53">
        <f t="shared" si="3"/>
        <v>0.5917676505</v>
      </c>
    </row>
    <row r="7318">
      <c r="A7318" s="61">
        <v>1.514659559E9</v>
      </c>
      <c r="B7318" s="61">
        <v>1.0</v>
      </c>
      <c r="C7318" s="61">
        <v>3621.0</v>
      </c>
      <c r="D7318" s="57" t="s">
        <v>377</v>
      </c>
      <c r="E7318" s="62" t="str">
        <f t="shared" si="1"/>
        <v>Out of test</v>
      </c>
      <c r="F7318" s="53" t="str">
        <f t="shared" si="2"/>
        <v>Beijing_1</v>
      </c>
      <c r="G7318" s="53">
        <f t="shared" si="3"/>
        <v>0.1857149134</v>
      </c>
    </row>
    <row r="7319">
      <c r="A7319" s="61">
        <v>1.515080045E9</v>
      </c>
      <c r="B7319" s="61">
        <v>1.0</v>
      </c>
      <c r="C7319" s="61">
        <v>813.0</v>
      </c>
      <c r="D7319" s="57" t="s">
        <v>377</v>
      </c>
      <c r="E7319" s="62" t="str">
        <f t="shared" si="1"/>
        <v>Out of test</v>
      </c>
      <c r="F7319" s="53" t="str">
        <f t="shared" si="2"/>
        <v>Beijing_1</v>
      </c>
      <c r="G7319" s="53">
        <f t="shared" si="3"/>
        <v>0.4633131037</v>
      </c>
    </row>
    <row r="7320">
      <c r="A7320" s="61">
        <v>1.518175408E9</v>
      </c>
      <c r="B7320" s="61">
        <v>1.0</v>
      </c>
      <c r="C7320" s="61">
        <v>1559.0</v>
      </c>
      <c r="D7320" s="57" t="s">
        <v>377</v>
      </c>
      <c r="E7320" s="62" t="str">
        <f t="shared" si="1"/>
        <v>Out of test</v>
      </c>
      <c r="F7320" s="53" t="str">
        <f t="shared" si="2"/>
        <v>Beijing_1</v>
      </c>
      <c r="G7320" s="53">
        <f t="shared" si="3"/>
        <v>0.3416955988</v>
      </c>
    </row>
    <row r="7321">
      <c r="A7321" s="61">
        <v>1.511553139E9</v>
      </c>
      <c r="B7321" s="61">
        <v>1.0</v>
      </c>
      <c r="C7321" s="61">
        <v>3134.0</v>
      </c>
      <c r="D7321" s="57" t="s">
        <v>377</v>
      </c>
      <c r="E7321" s="62" t="str">
        <f t="shared" si="1"/>
        <v>Out of test</v>
      </c>
      <c r="F7321" s="53" t="str">
        <f t="shared" si="2"/>
        <v>Beijing_1</v>
      </c>
      <c r="G7321" s="53">
        <f t="shared" si="3"/>
        <v>0.7202520305</v>
      </c>
    </row>
    <row r="7322">
      <c r="A7322" s="61">
        <v>1.513490486E9</v>
      </c>
      <c r="B7322" s="61">
        <v>1.0</v>
      </c>
      <c r="C7322" s="61">
        <v>1879.0</v>
      </c>
      <c r="D7322" s="57" t="s">
        <v>377</v>
      </c>
      <c r="E7322" s="62" t="str">
        <f t="shared" si="1"/>
        <v>Out of test</v>
      </c>
      <c r="F7322" s="53" t="str">
        <f t="shared" si="2"/>
        <v>Beijing_1</v>
      </c>
      <c r="G7322" s="53">
        <f t="shared" si="3"/>
        <v>0.09375790347</v>
      </c>
    </row>
    <row r="7323">
      <c r="A7323" s="61">
        <v>1.513040759E9</v>
      </c>
      <c r="B7323" s="61">
        <v>1.0</v>
      </c>
      <c r="C7323" s="61">
        <v>5193.0</v>
      </c>
      <c r="D7323" s="57" t="s">
        <v>377</v>
      </c>
      <c r="E7323" s="62" t="str">
        <f t="shared" si="1"/>
        <v>Out of test</v>
      </c>
      <c r="F7323" s="53" t="str">
        <f t="shared" si="2"/>
        <v>Beijing_1</v>
      </c>
      <c r="G7323" s="53">
        <f t="shared" si="3"/>
        <v>0.03411420709</v>
      </c>
    </row>
    <row r="7324">
      <c r="A7324" s="61">
        <v>1.518038755E9</v>
      </c>
      <c r="B7324" s="61">
        <v>1.0</v>
      </c>
      <c r="C7324" s="61">
        <v>4673.0</v>
      </c>
      <c r="D7324" s="57" t="s">
        <v>377</v>
      </c>
      <c r="E7324" s="62" t="str">
        <f t="shared" si="1"/>
        <v>Out of test</v>
      </c>
      <c r="F7324" s="53" t="str">
        <f t="shared" si="2"/>
        <v>Beijing_1</v>
      </c>
      <c r="G7324" s="53">
        <f t="shared" si="3"/>
        <v>0.5912923214</v>
      </c>
    </row>
    <row r="7325">
      <c r="A7325" s="61">
        <v>1.515176783E9</v>
      </c>
      <c r="B7325" s="61">
        <v>1.0</v>
      </c>
      <c r="C7325" s="61">
        <v>3069.0</v>
      </c>
      <c r="D7325" s="57" t="s">
        <v>377</v>
      </c>
      <c r="E7325" s="62" t="str">
        <f t="shared" si="1"/>
        <v>Out of test</v>
      </c>
      <c r="F7325" s="53" t="str">
        <f t="shared" si="2"/>
        <v>Beijing_1</v>
      </c>
      <c r="G7325" s="53">
        <f t="shared" si="3"/>
        <v>0.8686433691</v>
      </c>
    </row>
    <row r="7326">
      <c r="A7326" s="61">
        <v>1.519293178E9</v>
      </c>
      <c r="B7326" s="61">
        <v>1.0</v>
      </c>
      <c r="C7326" s="61">
        <v>1295.0</v>
      </c>
      <c r="D7326" s="57" t="s">
        <v>377</v>
      </c>
      <c r="E7326" s="62" t="str">
        <f t="shared" si="1"/>
        <v>Out of test</v>
      </c>
      <c r="F7326" s="53" t="str">
        <f t="shared" si="2"/>
        <v>Beijing_1</v>
      </c>
      <c r="G7326" s="53">
        <f t="shared" si="3"/>
        <v>0.6574496178</v>
      </c>
    </row>
    <row r="7327">
      <c r="A7327" s="61">
        <v>1.515252575E9</v>
      </c>
      <c r="B7327" s="61">
        <v>1.0</v>
      </c>
      <c r="C7327" s="61">
        <v>184.0</v>
      </c>
      <c r="D7327" s="57" t="s">
        <v>377</v>
      </c>
      <c r="E7327" s="62" t="str">
        <f t="shared" si="1"/>
        <v>Out of test</v>
      </c>
      <c r="F7327" s="53" t="str">
        <f t="shared" si="2"/>
        <v>Beijing_1</v>
      </c>
      <c r="G7327" s="53">
        <f t="shared" si="3"/>
        <v>0.4354118908</v>
      </c>
    </row>
    <row r="7328">
      <c r="A7328" s="61">
        <v>1.516372659E9</v>
      </c>
      <c r="B7328" s="61">
        <v>1.0</v>
      </c>
      <c r="C7328" s="61">
        <v>119.0</v>
      </c>
      <c r="D7328" s="57" t="s">
        <v>377</v>
      </c>
      <c r="E7328" s="62" t="str">
        <f t="shared" si="1"/>
        <v>Out of test</v>
      </c>
      <c r="F7328" s="53" t="str">
        <f t="shared" si="2"/>
        <v>Beijing_1</v>
      </c>
      <c r="G7328" s="53">
        <f t="shared" si="3"/>
        <v>0.8130369657</v>
      </c>
    </row>
    <row r="7329">
      <c r="A7329" s="61">
        <v>1.518837993E9</v>
      </c>
      <c r="B7329" s="61">
        <v>1.0</v>
      </c>
      <c r="C7329" s="61">
        <v>3363.0</v>
      </c>
      <c r="D7329" s="57" t="s">
        <v>377</v>
      </c>
      <c r="E7329" s="62" t="str">
        <f t="shared" si="1"/>
        <v>Out of test</v>
      </c>
      <c r="F7329" s="53" t="str">
        <f t="shared" si="2"/>
        <v>Beijing_1</v>
      </c>
      <c r="G7329" s="53">
        <f t="shared" si="3"/>
        <v>0.9842573583</v>
      </c>
    </row>
    <row r="7330">
      <c r="A7330" s="61">
        <v>1.516605599E9</v>
      </c>
      <c r="B7330" s="61">
        <v>1.0</v>
      </c>
      <c r="C7330" s="61">
        <v>2801.0</v>
      </c>
      <c r="D7330" s="57" t="s">
        <v>377</v>
      </c>
      <c r="E7330" s="62" t="str">
        <f t="shared" si="1"/>
        <v>Out of test</v>
      </c>
      <c r="F7330" s="53" t="str">
        <f t="shared" si="2"/>
        <v>Beijing_1</v>
      </c>
      <c r="G7330" s="53">
        <f t="shared" si="3"/>
        <v>0.06919582961</v>
      </c>
    </row>
    <row r="7331">
      <c r="A7331" s="61">
        <v>1.518840299E9</v>
      </c>
      <c r="B7331" s="61">
        <v>1.0</v>
      </c>
      <c r="C7331" s="61">
        <v>1777.0</v>
      </c>
      <c r="D7331" s="57" t="s">
        <v>377</v>
      </c>
      <c r="E7331" s="62" t="str">
        <f t="shared" si="1"/>
        <v>Out of test</v>
      </c>
      <c r="F7331" s="53" t="str">
        <f t="shared" si="2"/>
        <v>Beijing_1</v>
      </c>
      <c r="G7331" s="53">
        <f t="shared" si="3"/>
        <v>0.1161145701</v>
      </c>
    </row>
    <row r="7332">
      <c r="A7332" s="61">
        <v>1.512940988E9</v>
      </c>
      <c r="B7332" s="61">
        <v>1.0</v>
      </c>
      <c r="C7332" s="61">
        <v>1808.0</v>
      </c>
      <c r="D7332" s="57" t="s">
        <v>377</v>
      </c>
      <c r="E7332" s="62" t="str">
        <f t="shared" si="1"/>
        <v>Out of test</v>
      </c>
      <c r="F7332" s="53" t="str">
        <f t="shared" si="2"/>
        <v>Beijing_1</v>
      </c>
      <c r="G7332" s="53">
        <f t="shared" si="3"/>
        <v>0.3726957994</v>
      </c>
    </row>
    <row r="7333">
      <c r="A7333" s="61">
        <v>1.513508673E9</v>
      </c>
      <c r="B7333" s="61">
        <v>1.0</v>
      </c>
      <c r="C7333" s="61">
        <v>3320.0</v>
      </c>
      <c r="D7333" s="57" t="s">
        <v>377</v>
      </c>
      <c r="E7333" s="62" t="str">
        <f t="shared" si="1"/>
        <v>Out of test</v>
      </c>
      <c r="F7333" s="53" t="str">
        <f t="shared" si="2"/>
        <v>Beijing_1</v>
      </c>
      <c r="G7333" s="53">
        <f t="shared" si="3"/>
        <v>0.03618235602</v>
      </c>
    </row>
    <row r="7334">
      <c r="A7334" s="61">
        <v>1.515804738E9</v>
      </c>
      <c r="B7334" s="61">
        <v>1.0</v>
      </c>
      <c r="C7334" s="61">
        <v>1270.0</v>
      </c>
      <c r="D7334" s="57" t="s">
        <v>377</v>
      </c>
      <c r="E7334" s="62" t="str">
        <f t="shared" si="1"/>
        <v>Out of test</v>
      </c>
      <c r="F7334" s="53" t="str">
        <f t="shared" si="2"/>
        <v>Beijing_1</v>
      </c>
      <c r="G7334" s="53">
        <f t="shared" si="3"/>
        <v>0.5124109383</v>
      </c>
    </row>
    <row r="7335">
      <c r="A7335" s="61">
        <v>1.519827498E9</v>
      </c>
      <c r="B7335" s="61">
        <v>1.0</v>
      </c>
      <c r="C7335" s="61">
        <v>2231.0</v>
      </c>
      <c r="D7335" s="57" t="s">
        <v>377</v>
      </c>
      <c r="E7335" s="62" t="str">
        <f t="shared" si="1"/>
        <v>Out of test</v>
      </c>
      <c r="F7335" s="53" t="str">
        <f t="shared" si="2"/>
        <v>Beijing_1</v>
      </c>
      <c r="G7335" s="53">
        <f t="shared" si="3"/>
        <v>0.07669976439</v>
      </c>
    </row>
    <row r="7336">
      <c r="A7336" s="61">
        <v>1.517525616E9</v>
      </c>
      <c r="B7336" s="61">
        <v>1.0</v>
      </c>
      <c r="C7336" s="61">
        <v>1599.0</v>
      </c>
      <c r="D7336" s="57" t="s">
        <v>377</v>
      </c>
      <c r="E7336" s="62" t="str">
        <f t="shared" si="1"/>
        <v>Out of test</v>
      </c>
      <c r="F7336" s="53" t="str">
        <f t="shared" si="2"/>
        <v>Beijing_1</v>
      </c>
      <c r="G7336" s="53">
        <f t="shared" si="3"/>
        <v>0.5032967044</v>
      </c>
    </row>
    <row r="7337">
      <c r="A7337" s="61">
        <v>1.511269945E9</v>
      </c>
      <c r="B7337" s="61">
        <v>1.0</v>
      </c>
      <c r="C7337" s="61">
        <v>3.0</v>
      </c>
      <c r="D7337" s="57" t="s">
        <v>377</v>
      </c>
      <c r="E7337" s="62" t="str">
        <f t="shared" si="1"/>
        <v>Out of test</v>
      </c>
      <c r="F7337" s="53" t="str">
        <f t="shared" si="2"/>
        <v>Beijing_1</v>
      </c>
      <c r="G7337" s="53">
        <f t="shared" si="3"/>
        <v>0.4782929615</v>
      </c>
    </row>
    <row r="7338">
      <c r="A7338" s="61">
        <v>1.511791263E9</v>
      </c>
      <c r="B7338" s="61">
        <v>1.0</v>
      </c>
      <c r="C7338" s="61">
        <v>1234.0</v>
      </c>
      <c r="D7338" s="57" t="s">
        <v>377</v>
      </c>
      <c r="E7338" s="62" t="str">
        <f t="shared" si="1"/>
        <v>Out of test</v>
      </c>
      <c r="F7338" s="53" t="str">
        <f t="shared" si="2"/>
        <v>Beijing_1</v>
      </c>
      <c r="G7338" s="53">
        <f t="shared" si="3"/>
        <v>0.5301542059</v>
      </c>
    </row>
    <row r="7339">
      <c r="A7339" s="61">
        <v>1.518844583E9</v>
      </c>
      <c r="B7339" s="61">
        <v>1.0</v>
      </c>
      <c r="C7339" s="61">
        <v>462.0</v>
      </c>
      <c r="D7339" s="57" t="s">
        <v>377</v>
      </c>
      <c r="E7339" s="62" t="str">
        <f t="shared" si="1"/>
        <v>Out of test</v>
      </c>
      <c r="F7339" s="53" t="str">
        <f t="shared" si="2"/>
        <v>Beijing_1</v>
      </c>
      <c r="G7339" s="53">
        <f t="shared" si="3"/>
        <v>0.2224011574</v>
      </c>
    </row>
    <row r="7340">
      <c r="A7340" s="61">
        <v>1.513738328E9</v>
      </c>
      <c r="B7340" s="61">
        <v>1.0</v>
      </c>
      <c r="C7340" s="61">
        <v>2724.0</v>
      </c>
      <c r="D7340" s="57" t="s">
        <v>377</v>
      </c>
      <c r="E7340" s="62" t="str">
        <f t="shared" si="1"/>
        <v>Out of test</v>
      </c>
      <c r="F7340" s="53" t="str">
        <f t="shared" si="2"/>
        <v>Beijing_1</v>
      </c>
      <c r="G7340" s="53">
        <f t="shared" si="3"/>
        <v>0.9859704076</v>
      </c>
    </row>
    <row r="7341">
      <c r="A7341" s="61">
        <v>1.516298756E9</v>
      </c>
      <c r="B7341" s="61">
        <v>1.0</v>
      </c>
      <c r="C7341" s="61">
        <v>1220.0</v>
      </c>
      <c r="D7341" s="57" t="s">
        <v>377</v>
      </c>
      <c r="E7341" s="62" t="str">
        <f t="shared" si="1"/>
        <v>Out of test</v>
      </c>
      <c r="F7341" s="53" t="str">
        <f t="shared" si="2"/>
        <v>Beijing_1</v>
      </c>
      <c r="G7341" s="53">
        <f t="shared" si="3"/>
        <v>0.6283297697</v>
      </c>
    </row>
    <row r="7342">
      <c r="A7342" s="61">
        <v>1.517331027E9</v>
      </c>
      <c r="B7342" s="61">
        <v>1.0</v>
      </c>
      <c r="C7342" s="61">
        <v>1729.0</v>
      </c>
      <c r="D7342" s="57" t="s">
        <v>377</v>
      </c>
      <c r="E7342" s="62" t="str">
        <f t="shared" si="1"/>
        <v>Out of test</v>
      </c>
      <c r="F7342" s="53" t="str">
        <f t="shared" si="2"/>
        <v>Beijing_1</v>
      </c>
      <c r="G7342" s="53">
        <f t="shared" si="3"/>
        <v>0.7101084281</v>
      </c>
    </row>
    <row r="7343">
      <c r="A7343" s="61">
        <v>1.511267998E9</v>
      </c>
      <c r="B7343" s="61">
        <v>1.0</v>
      </c>
      <c r="C7343" s="61">
        <v>2472.0</v>
      </c>
      <c r="D7343" s="57" t="s">
        <v>377</v>
      </c>
      <c r="E7343" s="62" t="str">
        <f t="shared" si="1"/>
        <v>Out of test</v>
      </c>
      <c r="F7343" s="53" t="str">
        <f t="shared" si="2"/>
        <v>Beijing_1</v>
      </c>
      <c r="G7343" s="53">
        <f t="shared" si="3"/>
        <v>0.7687684734</v>
      </c>
    </row>
    <row r="7344">
      <c r="A7344" s="61">
        <v>1.513586925E9</v>
      </c>
      <c r="B7344" s="61">
        <v>1.0</v>
      </c>
      <c r="C7344" s="61">
        <v>1259.0</v>
      </c>
      <c r="D7344" s="57" t="s">
        <v>377</v>
      </c>
      <c r="E7344" s="62" t="str">
        <f t="shared" si="1"/>
        <v>Out of test</v>
      </c>
      <c r="F7344" s="53" t="str">
        <f t="shared" si="2"/>
        <v>Beijing_1</v>
      </c>
      <c r="G7344" s="53">
        <f t="shared" si="3"/>
        <v>0.4046564173</v>
      </c>
    </row>
    <row r="7345">
      <c r="A7345" s="61">
        <v>1.514125238E9</v>
      </c>
      <c r="B7345" s="61">
        <v>1.0</v>
      </c>
      <c r="C7345" s="61">
        <v>2121.0</v>
      </c>
      <c r="D7345" s="57" t="s">
        <v>377</v>
      </c>
      <c r="E7345" s="62" t="str">
        <f t="shared" si="1"/>
        <v>Out of test</v>
      </c>
      <c r="F7345" s="53" t="str">
        <f t="shared" si="2"/>
        <v>Beijing_1</v>
      </c>
      <c r="G7345" s="53">
        <f t="shared" si="3"/>
        <v>0.3970357466</v>
      </c>
    </row>
    <row r="7346">
      <c r="A7346" s="61">
        <v>1.512722643E9</v>
      </c>
      <c r="B7346" s="61">
        <v>1.0</v>
      </c>
      <c r="C7346" s="61">
        <v>65.0</v>
      </c>
      <c r="D7346" s="57" t="s">
        <v>377</v>
      </c>
      <c r="E7346" s="62" t="str">
        <f t="shared" si="1"/>
        <v>Out of test</v>
      </c>
      <c r="F7346" s="53" t="str">
        <f t="shared" si="2"/>
        <v>Beijing_1</v>
      </c>
      <c r="G7346" s="53">
        <f t="shared" si="3"/>
        <v>0.2705260838</v>
      </c>
    </row>
    <row r="7347">
      <c r="A7347" s="61">
        <v>1.512667034E9</v>
      </c>
      <c r="B7347" s="61">
        <v>1.0</v>
      </c>
      <c r="C7347" s="61">
        <v>183.0</v>
      </c>
      <c r="D7347" s="57" t="s">
        <v>377</v>
      </c>
      <c r="E7347" s="62" t="str">
        <f t="shared" si="1"/>
        <v>Out of test</v>
      </c>
      <c r="F7347" s="53" t="str">
        <f t="shared" si="2"/>
        <v>Beijing_1</v>
      </c>
      <c r="G7347" s="53">
        <f t="shared" si="3"/>
        <v>0.7258758928</v>
      </c>
    </row>
    <row r="7348">
      <c r="A7348" s="61">
        <v>1.514303289E9</v>
      </c>
      <c r="B7348" s="61">
        <v>1.0</v>
      </c>
      <c r="C7348" s="61">
        <v>2965.0</v>
      </c>
      <c r="D7348" s="57" t="s">
        <v>377</v>
      </c>
      <c r="E7348" s="62" t="str">
        <f t="shared" si="1"/>
        <v>Out of test</v>
      </c>
      <c r="F7348" s="53" t="str">
        <f t="shared" si="2"/>
        <v>Beijing_1</v>
      </c>
      <c r="G7348" s="53">
        <f t="shared" si="3"/>
        <v>0.9992407945</v>
      </c>
    </row>
    <row r="7349">
      <c r="A7349" s="61">
        <v>1.518181373E9</v>
      </c>
      <c r="B7349" s="61">
        <v>1.0</v>
      </c>
      <c r="C7349" s="61">
        <v>3231.0</v>
      </c>
      <c r="D7349" s="57" t="s">
        <v>377</v>
      </c>
      <c r="E7349" s="62" t="str">
        <f t="shared" si="1"/>
        <v>Out of test</v>
      </c>
      <c r="F7349" s="53" t="str">
        <f t="shared" si="2"/>
        <v>Beijing_1</v>
      </c>
      <c r="G7349" s="53">
        <f t="shared" si="3"/>
        <v>0.8374724607</v>
      </c>
    </row>
    <row r="7350">
      <c r="A7350" s="61">
        <v>1.516445713E9</v>
      </c>
      <c r="B7350" s="61">
        <v>1.0</v>
      </c>
      <c r="C7350" s="61">
        <v>2762.0</v>
      </c>
      <c r="D7350" s="57" t="s">
        <v>377</v>
      </c>
      <c r="E7350" s="62" t="str">
        <f t="shared" si="1"/>
        <v>Out of test</v>
      </c>
      <c r="F7350" s="53" t="str">
        <f t="shared" si="2"/>
        <v>Beijing_1</v>
      </c>
      <c r="G7350" s="53">
        <f t="shared" si="3"/>
        <v>0.4257138615</v>
      </c>
    </row>
    <row r="7351">
      <c r="A7351" s="61">
        <v>1.513245164E9</v>
      </c>
      <c r="B7351" s="61">
        <v>1.0</v>
      </c>
      <c r="C7351" s="61">
        <v>2089.0</v>
      </c>
      <c r="D7351" s="57" t="s">
        <v>377</v>
      </c>
      <c r="E7351" s="62" t="str">
        <f t="shared" si="1"/>
        <v>Out of test</v>
      </c>
      <c r="F7351" s="53" t="str">
        <f t="shared" si="2"/>
        <v>Beijing_1</v>
      </c>
      <c r="G7351" s="53">
        <f t="shared" si="3"/>
        <v>0.8517127556</v>
      </c>
    </row>
    <row r="7352">
      <c r="A7352" s="61">
        <v>1.514840015E9</v>
      </c>
      <c r="B7352" s="61">
        <v>1.0</v>
      </c>
      <c r="C7352" s="61">
        <v>1126.0</v>
      </c>
      <c r="D7352" s="57" t="s">
        <v>377</v>
      </c>
      <c r="E7352" s="62" t="str">
        <f t="shared" si="1"/>
        <v>Out of test</v>
      </c>
      <c r="F7352" s="53" t="str">
        <f t="shared" si="2"/>
        <v>Beijing_1</v>
      </c>
      <c r="G7352" s="53">
        <f t="shared" si="3"/>
        <v>0.8887622464</v>
      </c>
    </row>
    <row r="7353">
      <c r="A7353" s="61">
        <v>1.518008467E9</v>
      </c>
      <c r="B7353" s="61">
        <v>1.0</v>
      </c>
      <c r="C7353" s="61">
        <v>1823.0</v>
      </c>
      <c r="D7353" s="57" t="s">
        <v>377</v>
      </c>
      <c r="E7353" s="62" t="str">
        <f t="shared" si="1"/>
        <v>Out of test</v>
      </c>
      <c r="F7353" s="53" t="str">
        <f t="shared" si="2"/>
        <v>Beijing_1</v>
      </c>
      <c r="G7353" s="53">
        <f t="shared" si="3"/>
        <v>0.9270225752</v>
      </c>
    </row>
    <row r="7354">
      <c r="A7354" s="61">
        <v>1.514585698E9</v>
      </c>
      <c r="B7354" s="61">
        <v>1.0</v>
      </c>
      <c r="C7354" s="61">
        <v>1895.0</v>
      </c>
      <c r="D7354" s="57" t="s">
        <v>377</v>
      </c>
      <c r="E7354" s="62" t="str">
        <f t="shared" si="1"/>
        <v>Out of test</v>
      </c>
      <c r="F7354" s="53" t="str">
        <f t="shared" si="2"/>
        <v>Beijing_1</v>
      </c>
      <c r="G7354" s="53">
        <f t="shared" si="3"/>
        <v>0.8598208881</v>
      </c>
    </row>
    <row r="7355">
      <c r="A7355" s="61">
        <v>1.519553708E9</v>
      </c>
      <c r="B7355" s="61">
        <v>1.0</v>
      </c>
      <c r="C7355" s="61">
        <v>1978.0</v>
      </c>
      <c r="D7355" s="57" t="s">
        <v>377</v>
      </c>
      <c r="E7355" s="62" t="str">
        <f t="shared" si="1"/>
        <v>Out of test</v>
      </c>
      <c r="F7355" s="53" t="str">
        <f t="shared" si="2"/>
        <v>Beijing_1</v>
      </c>
      <c r="G7355" s="53">
        <f t="shared" si="3"/>
        <v>0.2357971661</v>
      </c>
    </row>
    <row r="7356">
      <c r="A7356" s="61">
        <v>1.519970807E9</v>
      </c>
      <c r="B7356" s="61">
        <v>1.0</v>
      </c>
      <c r="C7356" s="61">
        <v>309.0</v>
      </c>
      <c r="D7356" s="57" t="s">
        <v>377</v>
      </c>
      <c r="E7356" s="62" t="str">
        <f t="shared" si="1"/>
        <v>Out of test</v>
      </c>
      <c r="F7356" s="53" t="str">
        <f t="shared" si="2"/>
        <v>Beijing_1</v>
      </c>
      <c r="G7356" s="53">
        <f t="shared" si="3"/>
        <v>0.8396441842</v>
      </c>
    </row>
    <row r="7357">
      <c r="A7357" s="61">
        <v>1.513661275E9</v>
      </c>
      <c r="B7357" s="61">
        <v>1.0</v>
      </c>
      <c r="C7357" s="61">
        <v>855.0</v>
      </c>
      <c r="D7357" s="57" t="s">
        <v>377</v>
      </c>
      <c r="E7357" s="62" t="str">
        <f t="shared" si="1"/>
        <v>Out of test</v>
      </c>
      <c r="F7357" s="53" t="str">
        <f t="shared" si="2"/>
        <v>Beijing_1</v>
      </c>
      <c r="G7357" s="53">
        <f t="shared" si="3"/>
        <v>0.8432170606</v>
      </c>
    </row>
    <row r="7358">
      <c r="A7358" s="61">
        <v>1.511669647E9</v>
      </c>
      <c r="B7358" s="61">
        <v>1.0</v>
      </c>
      <c r="C7358" s="61">
        <v>2961.0</v>
      </c>
      <c r="D7358" s="57" t="s">
        <v>377</v>
      </c>
      <c r="E7358" s="62" t="str">
        <f t="shared" si="1"/>
        <v>Out of test</v>
      </c>
      <c r="F7358" s="53" t="str">
        <f t="shared" si="2"/>
        <v>Beijing_1</v>
      </c>
      <c r="G7358" s="53">
        <f t="shared" si="3"/>
        <v>0.2441425323</v>
      </c>
    </row>
    <row r="7359">
      <c r="A7359" s="61">
        <v>1.513046513E9</v>
      </c>
      <c r="B7359" s="61">
        <v>1.0</v>
      </c>
      <c r="C7359" s="61">
        <v>1969.0</v>
      </c>
      <c r="D7359" s="57" t="s">
        <v>377</v>
      </c>
      <c r="E7359" s="62" t="str">
        <f t="shared" si="1"/>
        <v>Out of test</v>
      </c>
      <c r="F7359" s="53" t="str">
        <f t="shared" si="2"/>
        <v>Beijing_1</v>
      </c>
      <c r="G7359" s="53">
        <f t="shared" si="3"/>
        <v>0.8508122184</v>
      </c>
    </row>
    <row r="7360">
      <c r="A7360" s="61">
        <v>1.512343698E9</v>
      </c>
      <c r="B7360" s="61">
        <v>1.0</v>
      </c>
      <c r="C7360" s="61">
        <v>2435.0</v>
      </c>
      <c r="D7360" s="57" t="s">
        <v>377</v>
      </c>
      <c r="E7360" s="62" t="str">
        <f t="shared" si="1"/>
        <v>Out of test</v>
      </c>
      <c r="F7360" s="53" t="str">
        <f t="shared" si="2"/>
        <v>Beijing_1</v>
      </c>
      <c r="G7360" s="53">
        <f t="shared" si="3"/>
        <v>0.8134801913</v>
      </c>
    </row>
    <row r="7361">
      <c r="A7361" s="61">
        <v>1.519593858E9</v>
      </c>
      <c r="B7361" s="61">
        <v>1.0</v>
      </c>
      <c r="C7361" s="61">
        <v>1055.0</v>
      </c>
      <c r="D7361" s="57" t="s">
        <v>377</v>
      </c>
      <c r="E7361" s="62" t="str">
        <f t="shared" si="1"/>
        <v>Out of test</v>
      </c>
      <c r="F7361" s="53" t="str">
        <f t="shared" si="2"/>
        <v>Beijing_1</v>
      </c>
      <c r="G7361" s="53">
        <f t="shared" si="3"/>
        <v>0.7494092745</v>
      </c>
    </row>
    <row r="7362">
      <c r="A7362" s="61">
        <v>1.511690749E9</v>
      </c>
      <c r="B7362" s="61">
        <v>1.0</v>
      </c>
      <c r="C7362" s="61">
        <v>3156.0</v>
      </c>
      <c r="D7362" s="57" t="s">
        <v>377</v>
      </c>
      <c r="E7362" s="62" t="str">
        <f t="shared" si="1"/>
        <v>Out of test</v>
      </c>
      <c r="F7362" s="53" t="str">
        <f t="shared" si="2"/>
        <v>Beijing_1</v>
      </c>
      <c r="G7362" s="53">
        <f t="shared" si="3"/>
        <v>0.4958455553</v>
      </c>
    </row>
    <row r="7363">
      <c r="A7363" s="61">
        <v>1.516863997E9</v>
      </c>
      <c r="B7363" s="61">
        <v>1.0</v>
      </c>
      <c r="C7363" s="61">
        <v>3648.0</v>
      </c>
      <c r="D7363" s="57" t="s">
        <v>377</v>
      </c>
      <c r="E7363" s="62" t="str">
        <f t="shared" si="1"/>
        <v>Out of test</v>
      </c>
      <c r="F7363" s="53" t="str">
        <f t="shared" si="2"/>
        <v>Beijing_1</v>
      </c>
      <c r="G7363" s="53">
        <f t="shared" si="3"/>
        <v>0.9930713036</v>
      </c>
    </row>
    <row r="7364">
      <c r="A7364" s="61">
        <v>1.513338469E9</v>
      </c>
      <c r="B7364" s="61">
        <v>1.0</v>
      </c>
      <c r="C7364" s="61">
        <v>1613.0</v>
      </c>
      <c r="D7364" s="57" t="s">
        <v>377</v>
      </c>
      <c r="E7364" s="62" t="str">
        <f t="shared" si="1"/>
        <v>Out of test</v>
      </c>
      <c r="F7364" s="53" t="str">
        <f t="shared" si="2"/>
        <v>Beijing_1</v>
      </c>
      <c r="G7364" s="53">
        <f t="shared" si="3"/>
        <v>0.2447206548</v>
      </c>
    </row>
    <row r="7365">
      <c r="A7365" s="61">
        <v>1.512543287E9</v>
      </c>
      <c r="B7365" s="61">
        <v>1.0</v>
      </c>
      <c r="C7365" s="61">
        <v>3673.0</v>
      </c>
      <c r="D7365" s="57" t="s">
        <v>377</v>
      </c>
      <c r="E7365" s="62" t="str">
        <f t="shared" si="1"/>
        <v>Out of test</v>
      </c>
      <c r="F7365" s="53" t="str">
        <f t="shared" si="2"/>
        <v>Beijing_1</v>
      </c>
      <c r="G7365" s="53">
        <f t="shared" si="3"/>
        <v>0.7674501775</v>
      </c>
    </row>
    <row r="7366">
      <c r="A7366" s="61">
        <v>1.517404578E9</v>
      </c>
      <c r="B7366" s="61">
        <v>1.0</v>
      </c>
      <c r="C7366" s="61">
        <v>3627.0</v>
      </c>
      <c r="D7366" s="57" t="s">
        <v>377</v>
      </c>
      <c r="E7366" s="62" t="str">
        <f t="shared" si="1"/>
        <v>Out of test</v>
      </c>
      <c r="F7366" s="53" t="str">
        <f t="shared" si="2"/>
        <v>Beijing_1</v>
      </c>
      <c r="G7366" s="53">
        <f t="shared" si="3"/>
        <v>0.3949670212</v>
      </c>
    </row>
    <row r="7367">
      <c r="A7367" s="61">
        <v>1.513583448E9</v>
      </c>
      <c r="B7367" s="61">
        <v>1.0</v>
      </c>
      <c r="C7367" s="61">
        <v>692.0</v>
      </c>
      <c r="D7367" s="57" t="s">
        <v>377</v>
      </c>
      <c r="E7367" s="62" t="str">
        <f t="shared" si="1"/>
        <v>Out of test</v>
      </c>
      <c r="F7367" s="53" t="str">
        <f t="shared" si="2"/>
        <v>Beijing_1</v>
      </c>
      <c r="G7367" s="53">
        <f t="shared" si="3"/>
        <v>0.5218774742</v>
      </c>
    </row>
    <row r="7368">
      <c r="A7368" s="61">
        <v>1.518285245E9</v>
      </c>
      <c r="B7368" s="61">
        <v>1.0</v>
      </c>
      <c r="C7368" s="61">
        <v>501.0</v>
      </c>
      <c r="D7368" s="57" t="s">
        <v>377</v>
      </c>
      <c r="E7368" s="62" t="str">
        <f t="shared" si="1"/>
        <v>Out of test</v>
      </c>
      <c r="F7368" s="53" t="str">
        <f t="shared" si="2"/>
        <v>Beijing_1</v>
      </c>
      <c r="G7368" s="53">
        <f t="shared" si="3"/>
        <v>0.3706791924</v>
      </c>
    </row>
    <row r="7369">
      <c r="A7369" s="61">
        <v>1.518687425E9</v>
      </c>
      <c r="B7369" s="61">
        <v>1.0</v>
      </c>
      <c r="C7369" s="61">
        <v>1189.0</v>
      </c>
      <c r="D7369" s="57" t="s">
        <v>377</v>
      </c>
      <c r="E7369" s="62" t="str">
        <f t="shared" si="1"/>
        <v>Out of test</v>
      </c>
      <c r="F7369" s="53" t="str">
        <f t="shared" si="2"/>
        <v>Beijing_1</v>
      </c>
      <c r="G7369" s="53">
        <f t="shared" si="3"/>
        <v>0.3819020529</v>
      </c>
    </row>
    <row r="7370">
      <c r="A7370" s="61">
        <v>1.512437457E9</v>
      </c>
      <c r="B7370" s="61">
        <v>1.0</v>
      </c>
      <c r="C7370" s="61">
        <v>2692.0</v>
      </c>
      <c r="D7370" s="57" t="s">
        <v>377</v>
      </c>
      <c r="E7370" s="62" t="str">
        <f t="shared" si="1"/>
        <v>Out of test</v>
      </c>
      <c r="F7370" s="53" t="str">
        <f t="shared" si="2"/>
        <v>Beijing_1</v>
      </c>
      <c r="G7370" s="53">
        <f t="shared" si="3"/>
        <v>0.2517337747</v>
      </c>
    </row>
    <row r="7371">
      <c r="A7371" s="61">
        <v>1.516504873E9</v>
      </c>
      <c r="B7371" s="61">
        <v>1.0</v>
      </c>
      <c r="C7371" s="61">
        <v>1313.0</v>
      </c>
      <c r="D7371" s="57" t="s">
        <v>377</v>
      </c>
      <c r="E7371" s="62" t="str">
        <f t="shared" si="1"/>
        <v>Out of test</v>
      </c>
      <c r="F7371" s="53" t="str">
        <f t="shared" si="2"/>
        <v>Beijing_1</v>
      </c>
      <c r="G7371" s="53">
        <f t="shared" si="3"/>
        <v>0.2033490698</v>
      </c>
    </row>
    <row r="7372">
      <c r="A7372" s="61">
        <v>1.519576934E9</v>
      </c>
      <c r="B7372" s="61">
        <v>1.0</v>
      </c>
      <c r="C7372" s="61">
        <v>701.0</v>
      </c>
      <c r="D7372" s="57" t="s">
        <v>377</v>
      </c>
      <c r="E7372" s="62" t="str">
        <f t="shared" si="1"/>
        <v>Out of test</v>
      </c>
      <c r="F7372" s="53" t="str">
        <f t="shared" si="2"/>
        <v>Beijing_1</v>
      </c>
      <c r="G7372" s="53">
        <f t="shared" si="3"/>
        <v>0.9645968149</v>
      </c>
    </row>
    <row r="7373">
      <c r="A7373" s="61">
        <v>1.514115124E9</v>
      </c>
      <c r="B7373" s="61">
        <v>1.0</v>
      </c>
      <c r="C7373" s="61">
        <v>1136.0</v>
      </c>
      <c r="D7373" s="57" t="s">
        <v>377</v>
      </c>
      <c r="E7373" s="62" t="str">
        <f t="shared" si="1"/>
        <v>Out of test</v>
      </c>
      <c r="F7373" s="53" t="str">
        <f t="shared" si="2"/>
        <v>Beijing_1</v>
      </c>
      <c r="G7373" s="53">
        <f t="shared" si="3"/>
        <v>0.9939612406</v>
      </c>
    </row>
    <row r="7374">
      <c r="A7374" s="61">
        <v>1.515924215E9</v>
      </c>
      <c r="B7374" s="61">
        <v>1.0</v>
      </c>
      <c r="C7374" s="61">
        <v>3971.0</v>
      </c>
      <c r="D7374" s="57" t="s">
        <v>377</v>
      </c>
      <c r="E7374" s="62" t="str">
        <f t="shared" si="1"/>
        <v>Out of test</v>
      </c>
      <c r="F7374" s="53" t="str">
        <f t="shared" si="2"/>
        <v>Beijing_1</v>
      </c>
      <c r="G7374" s="53">
        <f t="shared" si="3"/>
        <v>0.5476948711</v>
      </c>
    </row>
    <row r="7375">
      <c r="A7375" s="61">
        <v>1.518085189E9</v>
      </c>
      <c r="B7375" s="61">
        <v>1.0</v>
      </c>
      <c r="C7375" s="61">
        <v>4478.0</v>
      </c>
      <c r="D7375" s="57" t="s">
        <v>377</v>
      </c>
      <c r="E7375" s="62" t="str">
        <f t="shared" si="1"/>
        <v>Out of test</v>
      </c>
      <c r="F7375" s="53" t="str">
        <f t="shared" si="2"/>
        <v>Beijing_1</v>
      </c>
      <c r="G7375" s="53">
        <f t="shared" si="3"/>
        <v>0.2660422898</v>
      </c>
    </row>
    <row r="7376">
      <c r="A7376" s="61">
        <v>1.518791535E9</v>
      </c>
      <c r="B7376" s="61">
        <v>1.0</v>
      </c>
      <c r="C7376" s="61">
        <v>44.0</v>
      </c>
      <c r="D7376" s="57" t="s">
        <v>377</v>
      </c>
      <c r="E7376" s="62" t="str">
        <f t="shared" si="1"/>
        <v>Out of test</v>
      </c>
      <c r="F7376" s="53" t="str">
        <f t="shared" si="2"/>
        <v>Beijing_1</v>
      </c>
      <c r="G7376" s="53">
        <f t="shared" si="3"/>
        <v>0.5070732693</v>
      </c>
    </row>
    <row r="7377">
      <c r="A7377" s="61">
        <v>1.512024238E9</v>
      </c>
      <c r="B7377" s="61">
        <v>1.0</v>
      </c>
      <c r="C7377" s="61">
        <v>482.0</v>
      </c>
      <c r="D7377" s="57" t="s">
        <v>377</v>
      </c>
      <c r="E7377" s="62" t="str">
        <f t="shared" si="1"/>
        <v>Out of test</v>
      </c>
      <c r="F7377" s="53" t="str">
        <f t="shared" si="2"/>
        <v>Beijing_1</v>
      </c>
      <c r="G7377" s="53">
        <f t="shared" si="3"/>
        <v>0.7231422853</v>
      </c>
    </row>
    <row r="7378">
      <c r="A7378" s="61">
        <v>1.511841356E9</v>
      </c>
      <c r="B7378" s="61">
        <v>1.0</v>
      </c>
      <c r="C7378" s="61">
        <v>92.0</v>
      </c>
      <c r="D7378" s="57" t="s">
        <v>377</v>
      </c>
      <c r="E7378" s="62" t="str">
        <f t="shared" si="1"/>
        <v>Out of test</v>
      </c>
      <c r="F7378" s="53" t="str">
        <f t="shared" si="2"/>
        <v>Beijing_1</v>
      </c>
      <c r="G7378" s="53">
        <f t="shared" si="3"/>
        <v>0.8618548774</v>
      </c>
    </row>
    <row r="7379">
      <c r="A7379" s="61">
        <v>1.518329584E9</v>
      </c>
      <c r="B7379" s="61">
        <v>1.0</v>
      </c>
      <c r="C7379" s="61">
        <v>3834.0</v>
      </c>
      <c r="D7379" s="57" t="s">
        <v>377</v>
      </c>
      <c r="E7379" s="62" t="str">
        <f t="shared" si="1"/>
        <v>Out of test</v>
      </c>
      <c r="F7379" s="53" t="str">
        <f t="shared" si="2"/>
        <v>Beijing_1</v>
      </c>
      <c r="G7379" s="53">
        <f t="shared" si="3"/>
        <v>0.4837085093</v>
      </c>
    </row>
    <row r="7380">
      <c r="A7380" s="61">
        <v>1.511536464E9</v>
      </c>
      <c r="B7380" s="61">
        <v>1.0</v>
      </c>
      <c r="C7380" s="61">
        <v>2116.0</v>
      </c>
      <c r="D7380" s="57" t="s">
        <v>377</v>
      </c>
      <c r="E7380" s="62" t="str">
        <f t="shared" si="1"/>
        <v>Out of test</v>
      </c>
      <c r="F7380" s="53" t="str">
        <f t="shared" si="2"/>
        <v>Beijing_1</v>
      </c>
      <c r="G7380" s="53">
        <f t="shared" si="3"/>
        <v>0.1719942306</v>
      </c>
    </row>
    <row r="7381">
      <c r="A7381" s="61">
        <v>1.518907016E9</v>
      </c>
      <c r="B7381" s="61">
        <v>1.0</v>
      </c>
      <c r="C7381" s="61">
        <v>519.0</v>
      </c>
      <c r="D7381" s="57" t="s">
        <v>377</v>
      </c>
      <c r="E7381" s="62" t="str">
        <f t="shared" si="1"/>
        <v>Out of test</v>
      </c>
      <c r="F7381" s="53" t="str">
        <f t="shared" si="2"/>
        <v>Beijing_1</v>
      </c>
      <c r="G7381" s="53">
        <f t="shared" si="3"/>
        <v>0.8409098347</v>
      </c>
    </row>
    <row r="7382">
      <c r="A7382" s="61">
        <v>1.514172938E9</v>
      </c>
      <c r="B7382" s="61">
        <v>1.0</v>
      </c>
      <c r="C7382" s="61">
        <v>4462.0</v>
      </c>
      <c r="D7382" s="57" t="s">
        <v>377</v>
      </c>
      <c r="E7382" s="62" t="str">
        <f t="shared" si="1"/>
        <v>Out of test</v>
      </c>
      <c r="F7382" s="53" t="str">
        <f t="shared" si="2"/>
        <v>Beijing_1</v>
      </c>
      <c r="G7382" s="53">
        <f t="shared" si="3"/>
        <v>0.9369411216</v>
      </c>
    </row>
    <row r="7383">
      <c r="A7383" s="61">
        <v>1.518157474E9</v>
      </c>
      <c r="B7383" s="61">
        <v>1.0</v>
      </c>
      <c r="C7383" s="61">
        <v>3295.0</v>
      </c>
      <c r="D7383" s="57" t="s">
        <v>377</v>
      </c>
      <c r="E7383" s="62" t="str">
        <f t="shared" si="1"/>
        <v>Out of test</v>
      </c>
      <c r="F7383" s="53" t="str">
        <f t="shared" si="2"/>
        <v>Beijing_1</v>
      </c>
      <c r="G7383" s="53">
        <f t="shared" si="3"/>
        <v>0.7147826006</v>
      </c>
    </row>
    <row r="7384">
      <c r="A7384" s="61">
        <v>1.519280923E9</v>
      </c>
      <c r="B7384" s="61">
        <v>1.0</v>
      </c>
      <c r="C7384" s="61">
        <v>2770.0</v>
      </c>
      <c r="D7384" s="57" t="s">
        <v>377</v>
      </c>
      <c r="E7384" s="62" t="str">
        <f t="shared" si="1"/>
        <v>Out of test</v>
      </c>
      <c r="F7384" s="53" t="str">
        <f t="shared" si="2"/>
        <v>Beijing_1</v>
      </c>
      <c r="G7384" s="53">
        <f t="shared" si="3"/>
        <v>0.0001540515778</v>
      </c>
    </row>
    <row r="7385">
      <c r="A7385" s="61">
        <v>1.512734043E9</v>
      </c>
      <c r="B7385" s="61">
        <v>1.0</v>
      </c>
      <c r="C7385" s="61">
        <v>3459.0</v>
      </c>
      <c r="D7385" s="57" t="s">
        <v>377</v>
      </c>
      <c r="E7385" s="62" t="str">
        <f t="shared" si="1"/>
        <v>Out of test</v>
      </c>
      <c r="F7385" s="53" t="str">
        <f t="shared" si="2"/>
        <v>Beijing_1</v>
      </c>
      <c r="G7385" s="53">
        <f t="shared" si="3"/>
        <v>0.4128264944</v>
      </c>
    </row>
    <row r="7386">
      <c r="A7386" s="61">
        <v>1.514448669E9</v>
      </c>
      <c r="B7386" s="61">
        <v>1.0</v>
      </c>
      <c r="C7386" s="61">
        <v>1148.0</v>
      </c>
      <c r="D7386" s="57" t="s">
        <v>377</v>
      </c>
      <c r="E7386" s="62" t="str">
        <f t="shared" si="1"/>
        <v>Out of test</v>
      </c>
      <c r="F7386" s="53" t="str">
        <f t="shared" si="2"/>
        <v>Beijing_1</v>
      </c>
      <c r="G7386" s="53">
        <f t="shared" si="3"/>
        <v>0.4411329961</v>
      </c>
    </row>
    <row r="7387">
      <c r="A7387" s="61">
        <v>1.515433635E9</v>
      </c>
      <c r="B7387" s="61">
        <v>1.0</v>
      </c>
      <c r="C7387" s="61">
        <v>2474.0</v>
      </c>
      <c r="D7387" s="57" t="s">
        <v>377</v>
      </c>
      <c r="E7387" s="62" t="str">
        <f t="shared" si="1"/>
        <v>Out of test</v>
      </c>
      <c r="F7387" s="53" t="str">
        <f t="shared" si="2"/>
        <v>Beijing_1</v>
      </c>
      <c r="G7387" s="53">
        <f t="shared" si="3"/>
        <v>0.8487056406</v>
      </c>
    </row>
    <row r="7388">
      <c r="A7388" s="61">
        <v>1.515647117E9</v>
      </c>
      <c r="B7388" s="61">
        <v>1.0</v>
      </c>
      <c r="C7388" s="61">
        <v>2137.0</v>
      </c>
      <c r="D7388" s="57" t="s">
        <v>377</v>
      </c>
      <c r="E7388" s="62" t="str">
        <f t="shared" si="1"/>
        <v>Out of test</v>
      </c>
      <c r="F7388" s="53" t="str">
        <f t="shared" si="2"/>
        <v>Beijing_1</v>
      </c>
      <c r="G7388" s="53">
        <f t="shared" si="3"/>
        <v>0.2870938524</v>
      </c>
    </row>
    <row r="7389">
      <c r="A7389" s="61">
        <v>1.518918508E9</v>
      </c>
      <c r="B7389" s="61">
        <v>1.0</v>
      </c>
      <c r="C7389" s="61">
        <v>1336.0</v>
      </c>
      <c r="D7389" s="57" t="s">
        <v>377</v>
      </c>
      <c r="E7389" s="62" t="str">
        <f t="shared" si="1"/>
        <v>Out of test</v>
      </c>
      <c r="F7389" s="53" t="str">
        <f t="shared" si="2"/>
        <v>Beijing_1</v>
      </c>
      <c r="G7389" s="53">
        <f t="shared" si="3"/>
        <v>0.8244183583</v>
      </c>
    </row>
    <row r="7390">
      <c r="A7390" s="61">
        <v>1.516797378E9</v>
      </c>
      <c r="B7390" s="61">
        <v>1.0</v>
      </c>
      <c r="C7390" s="61">
        <v>2192.0</v>
      </c>
      <c r="D7390" s="57" t="s">
        <v>377</v>
      </c>
      <c r="E7390" s="62" t="str">
        <f t="shared" si="1"/>
        <v>Out of test</v>
      </c>
      <c r="F7390" s="53" t="str">
        <f t="shared" si="2"/>
        <v>Beijing_1</v>
      </c>
      <c r="G7390" s="53">
        <f t="shared" si="3"/>
        <v>0.8370273105</v>
      </c>
    </row>
    <row r="7391">
      <c r="A7391" s="61">
        <v>1.517850709E9</v>
      </c>
      <c r="B7391" s="61">
        <v>1.0</v>
      </c>
      <c r="C7391" s="61">
        <v>366.0</v>
      </c>
      <c r="D7391" s="57" t="s">
        <v>377</v>
      </c>
      <c r="E7391" s="62" t="str">
        <f t="shared" si="1"/>
        <v>Out of test</v>
      </c>
      <c r="F7391" s="53" t="str">
        <f t="shared" si="2"/>
        <v>Beijing_1</v>
      </c>
      <c r="G7391" s="53">
        <f t="shared" si="3"/>
        <v>0.5359440194</v>
      </c>
    </row>
    <row r="7392">
      <c r="A7392" s="61">
        <v>1.516465799E9</v>
      </c>
      <c r="B7392" s="61">
        <v>1.0</v>
      </c>
      <c r="C7392" s="61">
        <v>3851.0</v>
      </c>
      <c r="D7392" s="57" t="s">
        <v>377</v>
      </c>
      <c r="E7392" s="62" t="str">
        <f t="shared" si="1"/>
        <v>Out of test</v>
      </c>
      <c r="F7392" s="53" t="str">
        <f t="shared" si="2"/>
        <v>Beijing_1</v>
      </c>
      <c r="G7392" s="53">
        <f t="shared" si="3"/>
        <v>0.5212448681</v>
      </c>
    </row>
    <row r="7393">
      <c r="A7393" s="61">
        <v>1.517755005E9</v>
      </c>
      <c r="B7393" s="61">
        <v>1.0</v>
      </c>
      <c r="C7393" s="61">
        <v>1316.0</v>
      </c>
      <c r="D7393" s="57" t="s">
        <v>377</v>
      </c>
      <c r="E7393" s="62" t="str">
        <f t="shared" si="1"/>
        <v>Out of test</v>
      </c>
      <c r="F7393" s="53" t="str">
        <f t="shared" si="2"/>
        <v>Beijing_1</v>
      </c>
      <c r="G7393" s="53">
        <f t="shared" si="3"/>
        <v>0.8708422139</v>
      </c>
    </row>
    <row r="7394">
      <c r="A7394" s="61">
        <v>1.512198915E9</v>
      </c>
      <c r="B7394" s="61">
        <v>1.0</v>
      </c>
      <c r="C7394" s="61">
        <v>4422.0</v>
      </c>
      <c r="D7394" s="57" t="s">
        <v>377</v>
      </c>
      <c r="E7394" s="62" t="str">
        <f t="shared" si="1"/>
        <v>Out of test</v>
      </c>
      <c r="F7394" s="53" t="str">
        <f t="shared" si="2"/>
        <v>Beijing_1</v>
      </c>
      <c r="G7394" s="53">
        <f t="shared" si="3"/>
        <v>0.7823084057</v>
      </c>
    </row>
    <row r="7395">
      <c r="A7395" s="61">
        <v>1.517401449E9</v>
      </c>
      <c r="B7395" s="61">
        <v>1.0</v>
      </c>
      <c r="C7395" s="61">
        <v>824.0</v>
      </c>
      <c r="D7395" s="57" t="s">
        <v>377</v>
      </c>
      <c r="E7395" s="62" t="str">
        <f t="shared" si="1"/>
        <v>Out of test</v>
      </c>
      <c r="F7395" s="53" t="str">
        <f t="shared" si="2"/>
        <v>Beijing_1</v>
      </c>
      <c r="G7395" s="53">
        <f t="shared" si="3"/>
        <v>0.9115739327</v>
      </c>
    </row>
    <row r="7396">
      <c r="A7396" s="61">
        <v>1.513961085E9</v>
      </c>
      <c r="B7396" s="61">
        <v>1.0</v>
      </c>
      <c r="C7396" s="61">
        <v>1485.0</v>
      </c>
      <c r="D7396" s="57" t="s">
        <v>377</v>
      </c>
      <c r="E7396" s="62" t="str">
        <f t="shared" si="1"/>
        <v>Out of test</v>
      </c>
      <c r="F7396" s="53" t="str">
        <f t="shared" si="2"/>
        <v>Beijing_1</v>
      </c>
      <c r="G7396" s="53">
        <f t="shared" si="3"/>
        <v>0.1742876092</v>
      </c>
    </row>
    <row r="7397">
      <c r="A7397" s="61">
        <v>1.512252634E9</v>
      </c>
      <c r="B7397" s="61">
        <v>1.0</v>
      </c>
      <c r="C7397" s="61">
        <v>2058.0</v>
      </c>
      <c r="D7397" s="57" t="s">
        <v>377</v>
      </c>
      <c r="E7397" s="62" t="str">
        <f t="shared" si="1"/>
        <v>Out of test</v>
      </c>
      <c r="F7397" s="53" t="str">
        <f t="shared" si="2"/>
        <v>Beijing_1</v>
      </c>
      <c r="G7397" s="53">
        <f t="shared" si="3"/>
        <v>0.00157152555</v>
      </c>
    </row>
    <row r="7398">
      <c r="A7398" s="61">
        <v>1.513760519E9</v>
      </c>
      <c r="B7398" s="61">
        <v>1.0</v>
      </c>
      <c r="C7398" s="61">
        <v>77.0</v>
      </c>
      <c r="D7398" s="57" t="s">
        <v>377</v>
      </c>
      <c r="E7398" s="62" t="str">
        <f t="shared" si="1"/>
        <v>Out of test</v>
      </c>
      <c r="F7398" s="53" t="str">
        <f t="shared" si="2"/>
        <v>Beijing_1</v>
      </c>
      <c r="G7398" s="53">
        <f t="shared" si="3"/>
        <v>0.655537707</v>
      </c>
    </row>
    <row r="7399">
      <c r="A7399" s="61">
        <v>1.516249276E9</v>
      </c>
      <c r="B7399" s="61">
        <v>1.0</v>
      </c>
      <c r="C7399" s="61">
        <v>1263.0</v>
      </c>
      <c r="D7399" s="57" t="s">
        <v>377</v>
      </c>
      <c r="E7399" s="62" t="str">
        <f t="shared" si="1"/>
        <v>Out of test</v>
      </c>
      <c r="F7399" s="53" t="str">
        <f t="shared" si="2"/>
        <v>Beijing_1</v>
      </c>
      <c r="G7399" s="53">
        <f t="shared" si="3"/>
        <v>0.7615587603</v>
      </c>
    </row>
    <row r="7400">
      <c r="A7400" s="61">
        <v>1.518510126E9</v>
      </c>
      <c r="B7400" s="61">
        <v>1.0</v>
      </c>
      <c r="C7400" s="61">
        <v>875.0</v>
      </c>
      <c r="D7400" s="57" t="s">
        <v>377</v>
      </c>
      <c r="E7400" s="62" t="str">
        <f t="shared" si="1"/>
        <v>Out of test</v>
      </c>
      <c r="F7400" s="53" t="str">
        <f t="shared" si="2"/>
        <v>Beijing_1</v>
      </c>
      <c r="G7400" s="53">
        <f t="shared" si="3"/>
        <v>0.2677075888</v>
      </c>
    </row>
    <row r="7401">
      <c r="A7401" s="61">
        <v>1.519485258E9</v>
      </c>
      <c r="B7401" s="61">
        <v>1.0</v>
      </c>
      <c r="C7401" s="61">
        <v>3524.0</v>
      </c>
      <c r="D7401" s="57" t="s">
        <v>377</v>
      </c>
      <c r="E7401" s="62" t="str">
        <f t="shared" si="1"/>
        <v>Out of test</v>
      </c>
      <c r="F7401" s="53" t="str">
        <f t="shared" si="2"/>
        <v>Beijing_1</v>
      </c>
      <c r="G7401" s="53">
        <f t="shared" si="3"/>
        <v>0.1287012578</v>
      </c>
    </row>
    <row r="7402">
      <c r="A7402" s="61">
        <v>1.513279176E9</v>
      </c>
      <c r="B7402" s="61">
        <v>1.0</v>
      </c>
      <c r="C7402" s="61">
        <v>1166.0</v>
      </c>
      <c r="D7402" s="57" t="s">
        <v>377</v>
      </c>
      <c r="E7402" s="62" t="str">
        <f t="shared" si="1"/>
        <v>Out of test</v>
      </c>
      <c r="F7402" s="53" t="str">
        <f t="shared" si="2"/>
        <v>Beijing_1</v>
      </c>
      <c r="G7402" s="53">
        <f t="shared" si="3"/>
        <v>0.1256718259</v>
      </c>
    </row>
    <row r="7403">
      <c r="A7403" s="61">
        <v>1.518010865E9</v>
      </c>
      <c r="B7403" s="61">
        <v>1.0</v>
      </c>
      <c r="C7403" s="61">
        <v>2793.0</v>
      </c>
      <c r="D7403" s="57" t="s">
        <v>377</v>
      </c>
      <c r="E7403" s="62" t="str">
        <f t="shared" si="1"/>
        <v>Out of test</v>
      </c>
      <c r="F7403" s="53" t="str">
        <f t="shared" si="2"/>
        <v>Beijing_1</v>
      </c>
      <c r="G7403" s="53">
        <f t="shared" si="3"/>
        <v>0.2263540663</v>
      </c>
    </row>
    <row r="7404">
      <c r="A7404" s="61">
        <v>1.516394459E9</v>
      </c>
      <c r="B7404" s="61">
        <v>1.0</v>
      </c>
      <c r="C7404" s="61">
        <v>231.0</v>
      </c>
      <c r="D7404" s="57" t="s">
        <v>377</v>
      </c>
      <c r="E7404" s="62" t="str">
        <f t="shared" si="1"/>
        <v>Out of test</v>
      </c>
      <c r="F7404" s="53" t="str">
        <f t="shared" si="2"/>
        <v>Beijing_1</v>
      </c>
      <c r="G7404" s="53">
        <f t="shared" si="3"/>
        <v>0.9178484109</v>
      </c>
    </row>
    <row r="7405">
      <c r="A7405" s="61">
        <v>1.515613719E9</v>
      </c>
      <c r="B7405" s="61">
        <v>1.0</v>
      </c>
      <c r="C7405" s="61">
        <v>3646.0</v>
      </c>
      <c r="D7405" s="57" t="s">
        <v>377</v>
      </c>
      <c r="E7405" s="62" t="str">
        <f t="shared" si="1"/>
        <v>Out of test</v>
      </c>
      <c r="F7405" s="53" t="str">
        <f t="shared" si="2"/>
        <v>Beijing_1</v>
      </c>
      <c r="G7405" s="53">
        <f t="shared" si="3"/>
        <v>0.1311037913</v>
      </c>
    </row>
    <row r="7406">
      <c r="A7406" s="61">
        <v>1.519111743E9</v>
      </c>
      <c r="B7406" s="61">
        <v>1.0</v>
      </c>
      <c r="C7406" s="61">
        <v>2.0</v>
      </c>
      <c r="D7406" s="57" t="s">
        <v>377</v>
      </c>
      <c r="E7406" s="62" t="str">
        <f t="shared" si="1"/>
        <v>Out of test</v>
      </c>
      <c r="F7406" s="53" t="str">
        <f t="shared" si="2"/>
        <v>Beijing_1</v>
      </c>
      <c r="G7406" s="53">
        <f t="shared" si="3"/>
        <v>0.1653646478</v>
      </c>
    </row>
    <row r="7407">
      <c r="A7407" s="61">
        <v>1.512848597E9</v>
      </c>
      <c r="B7407" s="61">
        <v>1.0</v>
      </c>
      <c r="C7407" s="61">
        <v>2125.0</v>
      </c>
      <c r="D7407" s="57" t="s">
        <v>377</v>
      </c>
      <c r="E7407" s="62" t="str">
        <f t="shared" si="1"/>
        <v>Out of test</v>
      </c>
      <c r="F7407" s="53" t="str">
        <f t="shared" si="2"/>
        <v>Beijing_1</v>
      </c>
      <c r="G7407" s="53">
        <f t="shared" si="3"/>
        <v>0.1882333761</v>
      </c>
    </row>
    <row r="7408">
      <c r="A7408" s="61">
        <v>1.518989647E9</v>
      </c>
      <c r="B7408" s="61">
        <v>1.0</v>
      </c>
      <c r="C7408" s="61">
        <v>1735.0</v>
      </c>
      <c r="D7408" s="57" t="s">
        <v>377</v>
      </c>
      <c r="E7408" s="62" t="str">
        <f t="shared" si="1"/>
        <v>Out of test</v>
      </c>
      <c r="F7408" s="53" t="str">
        <f t="shared" si="2"/>
        <v>Beijing_1</v>
      </c>
      <c r="G7408" s="53">
        <f t="shared" si="3"/>
        <v>0.9963337647</v>
      </c>
    </row>
    <row r="7409">
      <c r="A7409" s="61">
        <v>1.511657866E9</v>
      </c>
      <c r="B7409" s="61">
        <v>1.0</v>
      </c>
      <c r="C7409" s="61">
        <v>3370.0</v>
      </c>
      <c r="D7409" s="57" t="s">
        <v>377</v>
      </c>
      <c r="E7409" s="62" t="str">
        <f t="shared" si="1"/>
        <v>Out of test</v>
      </c>
      <c r="F7409" s="53" t="str">
        <f t="shared" si="2"/>
        <v>Beijing_1</v>
      </c>
      <c r="G7409" s="53">
        <f t="shared" si="3"/>
        <v>0.8165517429</v>
      </c>
    </row>
    <row r="7410">
      <c r="A7410" s="61">
        <v>1.515983968E9</v>
      </c>
      <c r="B7410" s="61">
        <v>1.0</v>
      </c>
      <c r="C7410" s="61">
        <v>2003.0</v>
      </c>
      <c r="D7410" s="57" t="s">
        <v>377</v>
      </c>
      <c r="E7410" s="62" t="str">
        <f t="shared" si="1"/>
        <v>Out of test</v>
      </c>
      <c r="F7410" s="53" t="str">
        <f t="shared" si="2"/>
        <v>Beijing_1</v>
      </c>
      <c r="G7410" s="53">
        <f t="shared" si="3"/>
        <v>0.5458032889</v>
      </c>
    </row>
    <row r="7411">
      <c r="A7411" s="61">
        <v>1.519139853E9</v>
      </c>
      <c r="B7411" s="61">
        <v>1.0</v>
      </c>
      <c r="C7411" s="61">
        <v>1703.0</v>
      </c>
      <c r="D7411" s="57" t="s">
        <v>377</v>
      </c>
      <c r="E7411" s="62" t="str">
        <f t="shared" si="1"/>
        <v>Out of test</v>
      </c>
      <c r="F7411" s="53" t="str">
        <f t="shared" si="2"/>
        <v>Beijing_1</v>
      </c>
      <c r="G7411" s="53">
        <f t="shared" si="3"/>
        <v>0.9467349952</v>
      </c>
    </row>
    <row r="7412">
      <c r="A7412" s="61">
        <v>1.519962994E9</v>
      </c>
      <c r="B7412" s="61">
        <v>1.0</v>
      </c>
      <c r="C7412" s="61">
        <v>573.0</v>
      </c>
      <c r="D7412" s="57" t="s">
        <v>377</v>
      </c>
      <c r="E7412" s="62" t="str">
        <f t="shared" si="1"/>
        <v>Out of test</v>
      </c>
      <c r="F7412" s="53" t="str">
        <f t="shared" si="2"/>
        <v>Beijing_1</v>
      </c>
      <c r="G7412" s="53">
        <f t="shared" si="3"/>
        <v>0.6335499729</v>
      </c>
    </row>
    <row r="7413">
      <c r="A7413" s="61">
        <v>1.517145496E9</v>
      </c>
      <c r="B7413" s="61">
        <v>1.0</v>
      </c>
      <c r="C7413" s="61">
        <v>170.0</v>
      </c>
      <c r="D7413" s="57" t="s">
        <v>377</v>
      </c>
      <c r="E7413" s="62" t="str">
        <f t="shared" si="1"/>
        <v>Out of test</v>
      </c>
      <c r="F7413" s="53" t="str">
        <f t="shared" si="2"/>
        <v>Beijing_1</v>
      </c>
      <c r="G7413" s="53">
        <f t="shared" si="3"/>
        <v>0.640055989</v>
      </c>
    </row>
    <row r="7414">
      <c r="A7414" s="61">
        <v>1.517334263E9</v>
      </c>
      <c r="B7414" s="61">
        <v>1.0</v>
      </c>
      <c r="C7414" s="61">
        <v>1912.0</v>
      </c>
      <c r="D7414" s="57" t="s">
        <v>377</v>
      </c>
      <c r="E7414" s="62" t="str">
        <f t="shared" si="1"/>
        <v>Out of test</v>
      </c>
      <c r="F7414" s="53" t="str">
        <f t="shared" si="2"/>
        <v>Beijing_1</v>
      </c>
      <c r="G7414" s="53">
        <f t="shared" si="3"/>
        <v>0.6447736563</v>
      </c>
    </row>
    <row r="7415">
      <c r="A7415" s="61">
        <v>1.518707745E9</v>
      </c>
      <c r="B7415" s="61">
        <v>1.0</v>
      </c>
      <c r="C7415" s="61">
        <v>437.0</v>
      </c>
      <c r="D7415" s="57" t="s">
        <v>377</v>
      </c>
      <c r="E7415" s="62" t="str">
        <f t="shared" si="1"/>
        <v>Out of test</v>
      </c>
      <c r="F7415" s="53" t="str">
        <f t="shared" si="2"/>
        <v>Beijing_1</v>
      </c>
      <c r="G7415" s="53">
        <f t="shared" si="3"/>
        <v>0.6508886237</v>
      </c>
    </row>
    <row r="7416">
      <c r="A7416" s="61">
        <v>1.515634179E9</v>
      </c>
      <c r="B7416" s="61">
        <v>1.0</v>
      </c>
      <c r="C7416" s="61">
        <v>1436.0</v>
      </c>
      <c r="D7416" s="57" t="s">
        <v>377</v>
      </c>
      <c r="E7416" s="62" t="str">
        <f t="shared" si="1"/>
        <v>Out of test</v>
      </c>
      <c r="F7416" s="53" t="str">
        <f t="shared" si="2"/>
        <v>Beijing_1</v>
      </c>
      <c r="G7416" s="53">
        <f t="shared" si="3"/>
        <v>0.5399508369</v>
      </c>
    </row>
    <row r="7417">
      <c r="A7417" s="61">
        <v>1.512243846E9</v>
      </c>
      <c r="B7417" s="61">
        <v>1.0</v>
      </c>
      <c r="C7417" s="61">
        <v>3324.0</v>
      </c>
      <c r="D7417" s="57" t="s">
        <v>377</v>
      </c>
      <c r="E7417" s="62" t="str">
        <f t="shared" si="1"/>
        <v>Out of test</v>
      </c>
      <c r="F7417" s="53" t="str">
        <f t="shared" si="2"/>
        <v>Beijing_1</v>
      </c>
      <c r="G7417" s="53">
        <f t="shared" si="3"/>
        <v>0.9190496807</v>
      </c>
    </row>
    <row r="7418">
      <c r="A7418" s="61">
        <v>1.514510713E9</v>
      </c>
      <c r="B7418" s="61">
        <v>1.0</v>
      </c>
      <c r="C7418" s="61">
        <v>624.0</v>
      </c>
      <c r="D7418" s="57" t="s">
        <v>377</v>
      </c>
      <c r="E7418" s="62" t="str">
        <f t="shared" si="1"/>
        <v>Out of test</v>
      </c>
      <c r="F7418" s="53" t="str">
        <f t="shared" si="2"/>
        <v>Beijing_1</v>
      </c>
      <c r="G7418" s="53">
        <f t="shared" si="3"/>
        <v>0.349846495</v>
      </c>
    </row>
    <row r="7419">
      <c r="A7419" s="61">
        <v>1.513777856E9</v>
      </c>
      <c r="B7419" s="61">
        <v>1.0</v>
      </c>
      <c r="C7419" s="61">
        <v>3247.0</v>
      </c>
      <c r="D7419" s="57" t="s">
        <v>377</v>
      </c>
      <c r="E7419" s="62" t="str">
        <f t="shared" si="1"/>
        <v>Out of test</v>
      </c>
      <c r="F7419" s="53" t="str">
        <f t="shared" si="2"/>
        <v>Beijing_1</v>
      </c>
      <c r="G7419" s="53">
        <f t="shared" si="3"/>
        <v>0.2273878289</v>
      </c>
    </row>
    <row r="7420">
      <c r="A7420" s="61">
        <v>1.517588985E9</v>
      </c>
      <c r="B7420" s="61">
        <v>1.0</v>
      </c>
      <c r="C7420" s="61">
        <v>1169.0</v>
      </c>
      <c r="D7420" s="57" t="s">
        <v>377</v>
      </c>
      <c r="E7420" s="62" t="str">
        <f t="shared" si="1"/>
        <v>Out of test</v>
      </c>
      <c r="F7420" s="53" t="str">
        <f t="shared" si="2"/>
        <v>Beijing_1</v>
      </c>
      <c r="G7420" s="53">
        <f t="shared" si="3"/>
        <v>0.02326747321</v>
      </c>
    </row>
    <row r="7421">
      <c r="A7421" s="61">
        <v>1.519381429E9</v>
      </c>
      <c r="B7421" s="61">
        <v>1.0</v>
      </c>
      <c r="C7421" s="61">
        <v>617.0</v>
      </c>
      <c r="D7421" s="57" t="s">
        <v>377</v>
      </c>
      <c r="E7421" s="62" t="str">
        <f t="shared" si="1"/>
        <v>Out of test</v>
      </c>
      <c r="F7421" s="53" t="str">
        <f t="shared" si="2"/>
        <v>Beijing_1</v>
      </c>
      <c r="G7421" s="53">
        <f t="shared" si="3"/>
        <v>0.6346825958</v>
      </c>
    </row>
    <row r="7422">
      <c r="A7422" s="61">
        <v>1.514636575E9</v>
      </c>
      <c r="B7422" s="61">
        <v>1.0</v>
      </c>
      <c r="C7422" s="61">
        <v>498.0</v>
      </c>
      <c r="D7422" s="57" t="s">
        <v>377</v>
      </c>
      <c r="E7422" s="62" t="str">
        <f t="shared" si="1"/>
        <v>Out of test</v>
      </c>
      <c r="F7422" s="53" t="str">
        <f t="shared" si="2"/>
        <v>Beijing_1</v>
      </c>
      <c r="G7422" s="53">
        <f t="shared" si="3"/>
        <v>0.9450199107</v>
      </c>
    </row>
    <row r="7423">
      <c r="A7423" s="61">
        <v>1.514522037E9</v>
      </c>
      <c r="B7423" s="61">
        <v>1.0</v>
      </c>
      <c r="C7423" s="61">
        <v>642.0</v>
      </c>
      <c r="D7423" s="57" t="s">
        <v>377</v>
      </c>
      <c r="E7423" s="62" t="str">
        <f t="shared" si="1"/>
        <v>Out of test</v>
      </c>
      <c r="F7423" s="53" t="str">
        <f t="shared" si="2"/>
        <v>Beijing_1</v>
      </c>
      <c r="G7423" s="53">
        <f t="shared" si="3"/>
        <v>0.2206325359</v>
      </c>
    </row>
    <row r="7424">
      <c r="A7424" s="61">
        <v>1.519277983E9</v>
      </c>
      <c r="B7424" s="61">
        <v>1.0</v>
      </c>
      <c r="C7424" s="61">
        <v>3089.0</v>
      </c>
      <c r="D7424" s="57" t="s">
        <v>377</v>
      </c>
      <c r="E7424" s="62" t="str">
        <f t="shared" si="1"/>
        <v>Out of test</v>
      </c>
      <c r="F7424" s="53" t="str">
        <f t="shared" si="2"/>
        <v>Beijing_1</v>
      </c>
      <c r="G7424" s="53">
        <f t="shared" si="3"/>
        <v>0.1392751007</v>
      </c>
    </row>
    <row r="7425">
      <c r="A7425" s="61">
        <v>1.517481075E9</v>
      </c>
      <c r="B7425" s="61">
        <v>1.0</v>
      </c>
      <c r="C7425" s="61">
        <v>767.0</v>
      </c>
      <c r="D7425" s="57" t="s">
        <v>377</v>
      </c>
      <c r="E7425" s="62" t="str">
        <f t="shared" si="1"/>
        <v>Out of test</v>
      </c>
      <c r="F7425" s="53" t="str">
        <f t="shared" si="2"/>
        <v>Beijing_1</v>
      </c>
      <c r="G7425" s="53">
        <f t="shared" si="3"/>
        <v>0.1633720758</v>
      </c>
    </row>
    <row r="7426">
      <c r="A7426" s="61">
        <v>1.512639638E9</v>
      </c>
      <c r="B7426" s="61">
        <v>1.0</v>
      </c>
      <c r="C7426" s="61">
        <v>1138.0</v>
      </c>
      <c r="D7426" s="57" t="s">
        <v>377</v>
      </c>
      <c r="E7426" s="62" t="str">
        <f t="shared" si="1"/>
        <v>Out of test</v>
      </c>
      <c r="F7426" s="53" t="str">
        <f t="shared" si="2"/>
        <v>Beijing_1</v>
      </c>
      <c r="G7426" s="53">
        <f t="shared" si="3"/>
        <v>0.1318501479</v>
      </c>
    </row>
    <row r="7427">
      <c r="A7427" s="61">
        <v>1.513190575E9</v>
      </c>
      <c r="B7427" s="61">
        <v>1.0</v>
      </c>
      <c r="C7427" s="61">
        <v>1009.0</v>
      </c>
      <c r="D7427" s="57" t="s">
        <v>377</v>
      </c>
      <c r="E7427" s="62" t="str">
        <f t="shared" si="1"/>
        <v>Out of test</v>
      </c>
      <c r="F7427" s="53" t="str">
        <f t="shared" si="2"/>
        <v>Beijing_1</v>
      </c>
      <c r="G7427" s="53">
        <f t="shared" si="3"/>
        <v>0.04357347307</v>
      </c>
    </row>
    <row r="7428">
      <c r="A7428" s="61">
        <v>1.515162464E9</v>
      </c>
      <c r="B7428" s="61">
        <v>1.0</v>
      </c>
      <c r="C7428" s="61">
        <v>612.0</v>
      </c>
      <c r="D7428" s="57" t="s">
        <v>377</v>
      </c>
      <c r="E7428" s="62" t="str">
        <f t="shared" si="1"/>
        <v>Out of test</v>
      </c>
      <c r="F7428" s="53" t="str">
        <f t="shared" si="2"/>
        <v>Beijing_1</v>
      </c>
      <c r="G7428" s="53">
        <f t="shared" si="3"/>
        <v>0.6295904917</v>
      </c>
    </row>
    <row r="7429">
      <c r="A7429" s="61">
        <v>1.517086574E9</v>
      </c>
      <c r="B7429" s="61">
        <v>1.0</v>
      </c>
      <c r="C7429" s="61">
        <v>2410.0</v>
      </c>
      <c r="D7429" s="57" t="s">
        <v>377</v>
      </c>
      <c r="E7429" s="62" t="str">
        <f t="shared" si="1"/>
        <v>Out of test</v>
      </c>
      <c r="F7429" s="53" t="str">
        <f t="shared" si="2"/>
        <v>Beijing_1</v>
      </c>
      <c r="G7429" s="53">
        <f t="shared" si="3"/>
        <v>0.4438905943</v>
      </c>
    </row>
    <row r="7430">
      <c r="A7430" s="61">
        <v>1.515100383E9</v>
      </c>
      <c r="B7430" s="61">
        <v>1.0</v>
      </c>
      <c r="C7430" s="61">
        <v>706.0</v>
      </c>
      <c r="D7430" s="57" t="s">
        <v>377</v>
      </c>
      <c r="E7430" s="62" t="str">
        <f t="shared" si="1"/>
        <v>Out of test</v>
      </c>
      <c r="F7430" s="53" t="str">
        <f t="shared" si="2"/>
        <v>Beijing_1</v>
      </c>
      <c r="G7430" s="53">
        <f t="shared" si="3"/>
        <v>0.7550471981</v>
      </c>
    </row>
    <row r="7431">
      <c r="A7431" s="61">
        <v>1.517738775E9</v>
      </c>
      <c r="B7431" s="61">
        <v>1.0</v>
      </c>
      <c r="C7431" s="61">
        <v>3136.0</v>
      </c>
      <c r="D7431" s="57" t="s">
        <v>377</v>
      </c>
      <c r="E7431" s="62" t="str">
        <f t="shared" si="1"/>
        <v>Out of test</v>
      </c>
      <c r="F7431" s="53" t="str">
        <f t="shared" si="2"/>
        <v>Beijing_1</v>
      </c>
      <c r="G7431" s="53">
        <f t="shared" si="3"/>
        <v>0.6275480968</v>
      </c>
    </row>
    <row r="7432">
      <c r="A7432" s="61">
        <v>1.515462745E9</v>
      </c>
      <c r="B7432" s="61">
        <v>1.0</v>
      </c>
      <c r="C7432" s="61">
        <v>1269.0</v>
      </c>
      <c r="D7432" s="57" t="s">
        <v>377</v>
      </c>
      <c r="E7432" s="62" t="str">
        <f t="shared" si="1"/>
        <v>Out of test</v>
      </c>
      <c r="F7432" s="53" t="str">
        <f t="shared" si="2"/>
        <v>Beijing_1</v>
      </c>
      <c r="G7432" s="53">
        <f t="shared" si="3"/>
        <v>0.1720424273</v>
      </c>
    </row>
    <row r="7433">
      <c r="A7433" s="61">
        <v>1.515083614E9</v>
      </c>
      <c r="B7433" s="61">
        <v>1.0</v>
      </c>
      <c r="C7433" s="61">
        <v>1590.0</v>
      </c>
      <c r="D7433" s="57" t="s">
        <v>377</v>
      </c>
      <c r="E7433" s="62" t="str">
        <f t="shared" si="1"/>
        <v>Out of test</v>
      </c>
      <c r="F7433" s="53" t="str">
        <f t="shared" si="2"/>
        <v>Beijing_1</v>
      </c>
      <c r="G7433" s="53">
        <f t="shared" si="3"/>
        <v>0.1526519511</v>
      </c>
    </row>
    <row r="7434">
      <c r="A7434" s="61">
        <v>1.517931056E9</v>
      </c>
      <c r="B7434" s="61">
        <v>1.0</v>
      </c>
      <c r="C7434" s="61">
        <v>2668.0</v>
      </c>
      <c r="D7434" s="57" t="s">
        <v>377</v>
      </c>
      <c r="E7434" s="62" t="str">
        <f t="shared" si="1"/>
        <v>Out of test</v>
      </c>
      <c r="F7434" s="53" t="str">
        <f t="shared" si="2"/>
        <v>Beijing_1</v>
      </c>
      <c r="G7434" s="53">
        <f t="shared" si="3"/>
        <v>0.3777074235</v>
      </c>
    </row>
    <row r="7435">
      <c r="A7435" s="61">
        <v>1.512585393E9</v>
      </c>
      <c r="B7435" s="61">
        <v>1.0</v>
      </c>
      <c r="C7435" s="61">
        <v>894.0</v>
      </c>
      <c r="D7435" s="57" t="s">
        <v>377</v>
      </c>
      <c r="E7435" s="62" t="str">
        <f t="shared" si="1"/>
        <v>Out of test</v>
      </c>
      <c r="F7435" s="53" t="str">
        <f t="shared" si="2"/>
        <v>Beijing_1</v>
      </c>
      <c r="G7435" s="53">
        <f t="shared" si="3"/>
        <v>0.354805674</v>
      </c>
    </row>
    <row r="7436">
      <c r="A7436" s="61">
        <v>1.511288546E9</v>
      </c>
      <c r="B7436" s="61">
        <v>1.0</v>
      </c>
      <c r="C7436" s="61">
        <v>74.0</v>
      </c>
      <c r="D7436" s="57" t="s">
        <v>377</v>
      </c>
      <c r="E7436" s="62" t="str">
        <f t="shared" si="1"/>
        <v>Out of test</v>
      </c>
      <c r="F7436" s="53" t="str">
        <f t="shared" si="2"/>
        <v>Beijing_1</v>
      </c>
      <c r="G7436" s="53">
        <f t="shared" si="3"/>
        <v>0.9974794153</v>
      </c>
    </row>
    <row r="7437">
      <c r="A7437" s="61">
        <v>1.514428183E9</v>
      </c>
      <c r="B7437" s="61">
        <v>1.0</v>
      </c>
      <c r="C7437" s="61">
        <v>3161.0</v>
      </c>
      <c r="D7437" s="57" t="s">
        <v>377</v>
      </c>
      <c r="E7437" s="62" t="str">
        <f t="shared" si="1"/>
        <v>Out of test</v>
      </c>
      <c r="F7437" s="53" t="str">
        <f t="shared" si="2"/>
        <v>Beijing_1</v>
      </c>
      <c r="G7437" s="53">
        <f t="shared" si="3"/>
        <v>0.4334913667</v>
      </c>
    </row>
    <row r="7438">
      <c r="A7438" s="61">
        <v>1.516891146E9</v>
      </c>
      <c r="B7438" s="61">
        <v>1.0</v>
      </c>
      <c r="C7438" s="61">
        <v>2692.0</v>
      </c>
      <c r="D7438" s="57" t="s">
        <v>377</v>
      </c>
      <c r="E7438" s="62" t="str">
        <f t="shared" si="1"/>
        <v>Out of test</v>
      </c>
      <c r="F7438" s="53" t="str">
        <f t="shared" si="2"/>
        <v>Beijing_1</v>
      </c>
      <c r="G7438" s="53">
        <f t="shared" si="3"/>
        <v>0.5828007314</v>
      </c>
    </row>
    <row r="7439">
      <c r="A7439" s="61">
        <v>1.513316883E9</v>
      </c>
      <c r="B7439" s="61">
        <v>1.0</v>
      </c>
      <c r="C7439" s="61">
        <v>863.0</v>
      </c>
      <c r="D7439" s="57" t="s">
        <v>377</v>
      </c>
      <c r="E7439" s="62" t="str">
        <f t="shared" si="1"/>
        <v>Out of test</v>
      </c>
      <c r="F7439" s="53" t="str">
        <f t="shared" si="2"/>
        <v>Beijing_1</v>
      </c>
      <c r="G7439" s="53">
        <f t="shared" si="3"/>
        <v>0.4591767543</v>
      </c>
    </row>
    <row r="7440">
      <c r="A7440" s="61">
        <v>1.517366604E9</v>
      </c>
      <c r="B7440" s="61">
        <v>1.0</v>
      </c>
      <c r="C7440" s="61">
        <v>4635.0</v>
      </c>
      <c r="D7440" s="57" t="s">
        <v>377</v>
      </c>
      <c r="E7440" s="62" t="str">
        <f t="shared" si="1"/>
        <v>Out of test</v>
      </c>
      <c r="F7440" s="53" t="str">
        <f t="shared" si="2"/>
        <v>Beijing_1</v>
      </c>
      <c r="G7440" s="53">
        <f t="shared" si="3"/>
        <v>0.111448108</v>
      </c>
    </row>
    <row r="7441">
      <c r="A7441" s="61">
        <v>1.511753498E9</v>
      </c>
      <c r="B7441" s="61">
        <v>1.0</v>
      </c>
      <c r="C7441" s="61">
        <v>16.0</v>
      </c>
      <c r="D7441" s="57" t="s">
        <v>377</v>
      </c>
      <c r="E7441" s="62" t="str">
        <f t="shared" si="1"/>
        <v>Out of test</v>
      </c>
      <c r="F7441" s="53" t="str">
        <f t="shared" si="2"/>
        <v>Beijing_1</v>
      </c>
      <c r="G7441" s="53">
        <f t="shared" si="3"/>
        <v>0.6081174384</v>
      </c>
    </row>
    <row r="7442">
      <c r="A7442" s="61">
        <v>1.519541639E9</v>
      </c>
      <c r="B7442" s="61">
        <v>1.0</v>
      </c>
      <c r="C7442" s="61">
        <v>3511.0</v>
      </c>
      <c r="D7442" s="57" t="s">
        <v>377</v>
      </c>
      <c r="E7442" s="62" t="str">
        <f t="shared" si="1"/>
        <v>Out of test</v>
      </c>
      <c r="F7442" s="53" t="str">
        <f t="shared" si="2"/>
        <v>Beijing_1</v>
      </c>
      <c r="G7442" s="53">
        <f t="shared" si="3"/>
        <v>0.7652248325</v>
      </c>
    </row>
    <row r="7443">
      <c r="A7443" s="61">
        <v>1.516444933E9</v>
      </c>
      <c r="B7443" s="61">
        <v>1.0</v>
      </c>
      <c r="C7443" s="61">
        <v>2474.0</v>
      </c>
      <c r="D7443" s="57" t="s">
        <v>377</v>
      </c>
      <c r="E7443" s="62" t="str">
        <f t="shared" si="1"/>
        <v>Out of test</v>
      </c>
      <c r="F7443" s="53" t="str">
        <f t="shared" si="2"/>
        <v>Beijing_1</v>
      </c>
      <c r="G7443" s="53">
        <f t="shared" si="3"/>
        <v>0.7883502317</v>
      </c>
    </row>
    <row r="7444">
      <c r="A7444" s="61">
        <v>1.512271454E9</v>
      </c>
      <c r="B7444" s="61">
        <v>1.0</v>
      </c>
      <c r="C7444" s="61">
        <v>4161.0</v>
      </c>
      <c r="D7444" s="57" t="s">
        <v>377</v>
      </c>
      <c r="E7444" s="62" t="str">
        <f t="shared" si="1"/>
        <v>Out of test</v>
      </c>
      <c r="F7444" s="53" t="str">
        <f t="shared" si="2"/>
        <v>Beijing_1</v>
      </c>
      <c r="G7444" s="53">
        <f t="shared" si="3"/>
        <v>0.199996526</v>
      </c>
    </row>
    <row r="7445">
      <c r="A7445" s="61">
        <v>1.515368314E9</v>
      </c>
      <c r="B7445" s="61">
        <v>1.0</v>
      </c>
      <c r="C7445" s="61">
        <v>1119.0</v>
      </c>
      <c r="D7445" s="57" t="s">
        <v>377</v>
      </c>
      <c r="E7445" s="62" t="str">
        <f t="shared" si="1"/>
        <v>Out of test</v>
      </c>
      <c r="F7445" s="53" t="str">
        <f t="shared" si="2"/>
        <v>Beijing_1</v>
      </c>
      <c r="G7445" s="53">
        <f t="shared" si="3"/>
        <v>0.07954685386</v>
      </c>
    </row>
    <row r="7446">
      <c r="A7446" s="61">
        <v>1.517488223E9</v>
      </c>
      <c r="B7446" s="61">
        <v>1.0</v>
      </c>
      <c r="C7446" s="61">
        <v>679.0</v>
      </c>
      <c r="D7446" s="57" t="s">
        <v>377</v>
      </c>
      <c r="E7446" s="62" t="str">
        <f t="shared" si="1"/>
        <v>Out of test</v>
      </c>
      <c r="F7446" s="53" t="str">
        <f t="shared" si="2"/>
        <v>Beijing_1</v>
      </c>
      <c r="G7446" s="53">
        <f t="shared" si="3"/>
        <v>0.2226849006</v>
      </c>
    </row>
    <row r="7447">
      <c r="A7447" s="61">
        <v>1.513775139E9</v>
      </c>
      <c r="B7447" s="61">
        <v>1.0</v>
      </c>
      <c r="C7447" s="61">
        <v>4083.0</v>
      </c>
      <c r="D7447" s="57" t="s">
        <v>377</v>
      </c>
      <c r="E7447" s="62" t="str">
        <f t="shared" si="1"/>
        <v>Out of test</v>
      </c>
      <c r="F7447" s="53" t="str">
        <f t="shared" si="2"/>
        <v>Beijing_1</v>
      </c>
      <c r="G7447" s="53">
        <f t="shared" si="3"/>
        <v>0.9354788773</v>
      </c>
    </row>
    <row r="7448">
      <c r="A7448" s="61">
        <v>1.515786476E9</v>
      </c>
      <c r="B7448" s="61">
        <v>1.0</v>
      </c>
      <c r="C7448" s="61">
        <v>128.0</v>
      </c>
      <c r="D7448" s="57" t="s">
        <v>377</v>
      </c>
      <c r="E7448" s="62" t="str">
        <f t="shared" si="1"/>
        <v>Out of test</v>
      </c>
      <c r="F7448" s="53" t="str">
        <f t="shared" si="2"/>
        <v>Beijing_1</v>
      </c>
      <c r="G7448" s="53">
        <f t="shared" si="3"/>
        <v>0.7959270103</v>
      </c>
    </row>
    <row r="7449">
      <c r="A7449" s="61">
        <v>1.516870564E9</v>
      </c>
      <c r="B7449" s="61">
        <v>1.0</v>
      </c>
      <c r="C7449" s="61">
        <v>1019.0</v>
      </c>
      <c r="D7449" s="57" t="s">
        <v>377</v>
      </c>
      <c r="E7449" s="62" t="str">
        <f t="shared" si="1"/>
        <v>Out of test</v>
      </c>
      <c r="F7449" s="53" t="str">
        <f t="shared" si="2"/>
        <v>Beijing_1</v>
      </c>
      <c r="G7449" s="53">
        <f t="shared" si="3"/>
        <v>0.3332153015</v>
      </c>
    </row>
    <row r="7450">
      <c r="A7450" s="61">
        <v>1.518444844E9</v>
      </c>
      <c r="B7450" s="61">
        <v>1.0</v>
      </c>
      <c r="C7450" s="61">
        <v>1121.0</v>
      </c>
      <c r="D7450" s="57" t="s">
        <v>377</v>
      </c>
      <c r="E7450" s="62" t="str">
        <f t="shared" si="1"/>
        <v>Out of test</v>
      </c>
      <c r="F7450" s="53" t="str">
        <f t="shared" si="2"/>
        <v>Beijing_1</v>
      </c>
      <c r="G7450" s="53">
        <f t="shared" si="3"/>
        <v>0.5538516983</v>
      </c>
    </row>
    <row r="7451">
      <c r="A7451" s="61">
        <v>1.512671846E9</v>
      </c>
      <c r="B7451" s="61">
        <v>1.0</v>
      </c>
      <c r="C7451" s="61">
        <v>279.0</v>
      </c>
      <c r="D7451" s="57" t="s">
        <v>377</v>
      </c>
      <c r="E7451" s="62" t="str">
        <f t="shared" si="1"/>
        <v>Out of test</v>
      </c>
      <c r="F7451" s="53" t="str">
        <f t="shared" si="2"/>
        <v>Beijing_1</v>
      </c>
      <c r="G7451" s="53">
        <f t="shared" si="3"/>
        <v>0.268342082</v>
      </c>
    </row>
    <row r="7452">
      <c r="A7452" s="61">
        <v>1.519747737E9</v>
      </c>
      <c r="B7452" s="61">
        <v>1.0</v>
      </c>
      <c r="C7452" s="61">
        <v>2177.0</v>
      </c>
      <c r="D7452" s="57" t="s">
        <v>377</v>
      </c>
      <c r="E7452" s="62" t="str">
        <f t="shared" si="1"/>
        <v>Out of test</v>
      </c>
      <c r="F7452" s="53" t="str">
        <f t="shared" si="2"/>
        <v>Beijing_1</v>
      </c>
      <c r="G7452" s="53">
        <f t="shared" si="3"/>
        <v>0.4351430084</v>
      </c>
    </row>
    <row r="7453">
      <c r="A7453" s="61">
        <v>1.518478865E9</v>
      </c>
      <c r="B7453" s="61">
        <v>1.0</v>
      </c>
      <c r="C7453" s="61">
        <v>1266.0</v>
      </c>
      <c r="D7453" s="57" t="s">
        <v>377</v>
      </c>
      <c r="E7453" s="62" t="str">
        <f t="shared" si="1"/>
        <v>Out of test</v>
      </c>
      <c r="F7453" s="53" t="str">
        <f t="shared" si="2"/>
        <v>Beijing_1</v>
      </c>
      <c r="G7453" s="53">
        <f t="shared" si="3"/>
        <v>0.539091137</v>
      </c>
    </row>
    <row r="7454">
      <c r="A7454" s="61">
        <v>1.515107895E9</v>
      </c>
      <c r="B7454" s="61">
        <v>1.0</v>
      </c>
      <c r="C7454" s="61">
        <v>1418.0</v>
      </c>
      <c r="D7454" s="57" t="s">
        <v>377</v>
      </c>
      <c r="E7454" s="62" t="str">
        <f t="shared" si="1"/>
        <v>Out of test</v>
      </c>
      <c r="F7454" s="53" t="str">
        <f t="shared" si="2"/>
        <v>Beijing_1</v>
      </c>
      <c r="G7454" s="53">
        <f t="shared" si="3"/>
        <v>0.7286972379</v>
      </c>
    </row>
    <row r="7455">
      <c r="A7455" s="61">
        <v>1.518086185E9</v>
      </c>
      <c r="B7455" s="61">
        <v>1.0</v>
      </c>
      <c r="C7455" s="61">
        <v>1932.0</v>
      </c>
      <c r="D7455" s="57" t="s">
        <v>377</v>
      </c>
      <c r="E7455" s="62" t="str">
        <f t="shared" si="1"/>
        <v>Out of test</v>
      </c>
      <c r="F7455" s="53" t="str">
        <f t="shared" si="2"/>
        <v>Beijing_1</v>
      </c>
      <c r="G7455" s="53">
        <f t="shared" si="3"/>
        <v>0.3110525779</v>
      </c>
    </row>
    <row r="7456">
      <c r="A7456" s="61">
        <v>1.512117329E9</v>
      </c>
      <c r="B7456" s="61">
        <v>1.0</v>
      </c>
      <c r="C7456" s="61">
        <v>2963.0</v>
      </c>
      <c r="D7456" s="57" t="s">
        <v>377</v>
      </c>
      <c r="E7456" s="62" t="str">
        <f t="shared" si="1"/>
        <v>Out of test</v>
      </c>
      <c r="F7456" s="53" t="str">
        <f t="shared" si="2"/>
        <v>Beijing_1</v>
      </c>
      <c r="G7456" s="53">
        <f t="shared" si="3"/>
        <v>0.3423053436</v>
      </c>
    </row>
    <row r="7457">
      <c r="A7457" s="61">
        <v>1.518313424E9</v>
      </c>
      <c r="B7457" s="61">
        <v>1.0</v>
      </c>
      <c r="C7457" s="61">
        <v>1122.0</v>
      </c>
      <c r="D7457" s="57" t="s">
        <v>377</v>
      </c>
      <c r="E7457" s="62" t="str">
        <f t="shared" si="1"/>
        <v>Out of test</v>
      </c>
      <c r="F7457" s="53" t="str">
        <f t="shared" si="2"/>
        <v>Beijing_1</v>
      </c>
      <c r="G7457" s="53">
        <f t="shared" si="3"/>
        <v>0.7630008911</v>
      </c>
    </row>
    <row r="7458">
      <c r="A7458" s="61">
        <v>1.514973559E9</v>
      </c>
      <c r="B7458" s="61">
        <v>1.0</v>
      </c>
      <c r="C7458" s="61">
        <v>360.0</v>
      </c>
      <c r="D7458" s="57" t="s">
        <v>377</v>
      </c>
      <c r="E7458" s="62" t="str">
        <f t="shared" si="1"/>
        <v>Out of test</v>
      </c>
      <c r="F7458" s="53" t="str">
        <f t="shared" si="2"/>
        <v>Beijing_1</v>
      </c>
      <c r="G7458" s="53">
        <f t="shared" si="3"/>
        <v>0.7086015321</v>
      </c>
    </row>
    <row r="7459">
      <c r="A7459" s="61">
        <v>1.518292403E9</v>
      </c>
      <c r="B7459" s="61">
        <v>1.0</v>
      </c>
      <c r="C7459" s="61">
        <v>1609.0</v>
      </c>
      <c r="D7459" s="57" t="s">
        <v>377</v>
      </c>
      <c r="E7459" s="62" t="str">
        <f t="shared" si="1"/>
        <v>Out of test</v>
      </c>
      <c r="F7459" s="53" t="str">
        <f t="shared" si="2"/>
        <v>Beijing_1</v>
      </c>
      <c r="G7459" s="53">
        <f t="shared" si="3"/>
        <v>0.2663012116</v>
      </c>
    </row>
    <row r="7460">
      <c r="A7460" s="61">
        <v>1.513720364E9</v>
      </c>
      <c r="B7460" s="61">
        <v>1.0</v>
      </c>
      <c r="C7460" s="61">
        <v>2761.0</v>
      </c>
      <c r="D7460" s="57" t="s">
        <v>377</v>
      </c>
      <c r="E7460" s="62" t="str">
        <f t="shared" si="1"/>
        <v>Out of test</v>
      </c>
      <c r="F7460" s="53" t="str">
        <f t="shared" si="2"/>
        <v>Beijing_1</v>
      </c>
      <c r="G7460" s="53">
        <f t="shared" si="3"/>
        <v>0.6508331614</v>
      </c>
    </row>
    <row r="7461">
      <c r="A7461" s="61">
        <v>1.515920033E9</v>
      </c>
      <c r="B7461" s="61">
        <v>1.0</v>
      </c>
      <c r="C7461" s="61">
        <v>3115.0</v>
      </c>
      <c r="D7461" s="57" t="s">
        <v>377</v>
      </c>
      <c r="E7461" s="62" t="str">
        <f t="shared" si="1"/>
        <v>Out of test</v>
      </c>
      <c r="F7461" s="53" t="str">
        <f t="shared" si="2"/>
        <v>Beijing_1</v>
      </c>
      <c r="G7461" s="53">
        <f t="shared" si="3"/>
        <v>0.2065088613</v>
      </c>
    </row>
    <row r="7462">
      <c r="A7462" s="61">
        <v>1.519935315E9</v>
      </c>
      <c r="B7462" s="61">
        <v>1.0</v>
      </c>
      <c r="C7462" s="61">
        <v>245.0</v>
      </c>
      <c r="D7462" s="57" t="s">
        <v>377</v>
      </c>
      <c r="E7462" s="62" t="str">
        <f t="shared" si="1"/>
        <v>Out of test</v>
      </c>
      <c r="F7462" s="53" t="str">
        <f t="shared" si="2"/>
        <v>Beijing_1</v>
      </c>
      <c r="G7462" s="53">
        <f t="shared" si="3"/>
        <v>0.1627700927</v>
      </c>
    </row>
    <row r="7463">
      <c r="A7463" s="61">
        <v>1.514259147E9</v>
      </c>
      <c r="B7463" s="61">
        <v>1.0</v>
      </c>
      <c r="C7463" s="61">
        <v>476.0</v>
      </c>
      <c r="D7463" s="57" t="s">
        <v>377</v>
      </c>
      <c r="E7463" s="62" t="str">
        <f t="shared" si="1"/>
        <v>Out of test</v>
      </c>
      <c r="F7463" s="53" t="str">
        <f t="shared" si="2"/>
        <v>Beijing_1</v>
      </c>
      <c r="G7463" s="53">
        <f t="shared" si="3"/>
        <v>0.2053921604</v>
      </c>
    </row>
    <row r="7464">
      <c r="A7464" s="61">
        <v>1.514325504E9</v>
      </c>
      <c r="B7464" s="61">
        <v>1.0</v>
      </c>
      <c r="C7464" s="61">
        <v>2284.0</v>
      </c>
      <c r="D7464" s="57" t="s">
        <v>377</v>
      </c>
      <c r="E7464" s="62" t="str">
        <f t="shared" si="1"/>
        <v>Out of test</v>
      </c>
      <c r="F7464" s="53" t="str">
        <f t="shared" si="2"/>
        <v>Beijing_1</v>
      </c>
      <c r="G7464" s="53">
        <f t="shared" si="3"/>
        <v>0.2843551722</v>
      </c>
    </row>
    <row r="7465">
      <c r="A7465" s="61">
        <v>1.519679796E9</v>
      </c>
      <c r="B7465" s="61">
        <v>1.0</v>
      </c>
      <c r="C7465" s="61">
        <v>110.0</v>
      </c>
      <c r="D7465" s="57" t="s">
        <v>377</v>
      </c>
      <c r="E7465" s="62" t="str">
        <f t="shared" si="1"/>
        <v>Out of test</v>
      </c>
      <c r="F7465" s="53" t="str">
        <f t="shared" si="2"/>
        <v>Beijing_1</v>
      </c>
      <c r="G7465" s="53">
        <f t="shared" si="3"/>
        <v>0.2120753815</v>
      </c>
    </row>
    <row r="7466">
      <c r="A7466" s="61">
        <v>1.517382754E9</v>
      </c>
      <c r="B7466" s="61">
        <v>1.0</v>
      </c>
      <c r="C7466" s="61">
        <v>757.0</v>
      </c>
      <c r="D7466" s="57" t="s">
        <v>377</v>
      </c>
      <c r="E7466" s="62" t="str">
        <f t="shared" si="1"/>
        <v>Out of test</v>
      </c>
      <c r="F7466" s="53" t="str">
        <f t="shared" si="2"/>
        <v>Beijing_1</v>
      </c>
      <c r="G7466" s="53">
        <f t="shared" si="3"/>
        <v>0.6526966248</v>
      </c>
    </row>
    <row r="7467">
      <c r="A7467" s="61">
        <v>1.512121046E9</v>
      </c>
      <c r="B7467" s="61">
        <v>1.0</v>
      </c>
      <c r="C7467" s="61">
        <v>1259.0</v>
      </c>
      <c r="D7467" s="57" t="s">
        <v>377</v>
      </c>
      <c r="E7467" s="62" t="str">
        <f t="shared" si="1"/>
        <v>Out of test</v>
      </c>
      <c r="F7467" s="53" t="str">
        <f t="shared" si="2"/>
        <v>Beijing_1</v>
      </c>
      <c r="G7467" s="53">
        <f t="shared" si="3"/>
        <v>0.598828742</v>
      </c>
    </row>
    <row r="7468">
      <c r="A7468" s="61">
        <v>1.519663824E9</v>
      </c>
      <c r="B7468" s="61">
        <v>1.0</v>
      </c>
      <c r="C7468" s="61">
        <v>1505.0</v>
      </c>
      <c r="D7468" s="57" t="s">
        <v>377</v>
      </c>
      <c r="E7468" s="62" t="str">
        <f t="shared" si="1"/>
        <v>Out of test</v>
      </c>
      <c r="F7468" s="53" t="str">
        <f t="shared" si="2"/>
        <v>Beijing_1</v>
      </c>
      <c r="G7468" s="53">
        <f t="shared" si="3"/>
        <v>0.4050372951</v>
      </c>
    </row>
    <row r="7469">
      <c r="A7469" s="61">
        <v>1.512278088E9</v>
      </c>
      <c r="B7469" s="61">
        <v>1.0</v>
      </c>
      <c r="C7469" s="61">
        <v>2897.0</v>
      </c>
      <c r="D7469" s="57" t="s">
        <v>377</v>
      </c>
      <c r="E7469" s="62" t="str">
        <f t="shared" si="1"/>
        <v>Out of test</v>
      </c>
      <c r="F7469" s="53" t="str">
        <f t="shared" si="2"/>
        <v>Beijing_1</v>
      </c>
      <c r="G7469" s="53">
        <f t="shared" si="3"/>
        <v>0.9938516091</v>
      </c>
    </row>
    <row r="7470">
      <c r="A7470" s="61">
        <v>1.511353393E9</v>
      </c>
      <c r="B7470" s="61">
        <v>1.0</v>
      </c>
      <c r="C7470" s="61">
        <v>1097.0</v>
      </c>
      <c r="D7470" s="57" t="s">
        <v>377</v>
      </c>
      <c r="E7470" s="62" t="str">
        <f t="shared" si="1"/>
        <v>Out of test</v>
      </c>
      <c r="F7470" s="53" t="str">
        <f t="shared" si="2"/>
        <v>Beijing_1</v>
      </c>
      <c r="G7470" s="53">
        <f t="shared" si="3"/>
        <v>0.6378509017</v>
      </c>
    </row>
    <row r="7471">
      <c r="A7471" s="61">
        <v>1.512672163E9</v>
      </c>
      <c r="B7471" s="61">
        <v>1.0</v>
      </c>
      <c r="C7471" s="61">
        <v>2967.0</v>
      </c>
      <c r="D7471" s="57" t="s">
        <v>377</v>
      </c>
      <c r="E7471" s="62" t="str">
        <f t="shared" si="1"/>
        <v>Out of test</v>
      </c>
      <c r="F7471" s="53" t="str">
        <f t="shared" si="2"/>
        <v>Beijing_1</v>
      </c>
      <c r="G7471" s="53">
        <f t="shared" si="3"/>
        <v>0.4119671801</v>
      </c>
    </row>
    <row r="7472">
      <c r="A7472" s="61">
        <v>1.517225257E9</v>
      </c>
      <c r="B7472" s="61">
        <v>1.0</v>
      </c>
      <c r="C7472" s="61">
        <v>553.0</v>
      </c>
      <c r="D7472" s="57" t="s">
        <v>377</v>
      </c>
      <c r="E7472" s="62" t="str">
        <f t="shared" si="1"/>
        <v>Out of test</v>
      </c>
      <c r="F7472" s="53" t="str">
        <f t="shared" si="2"/>
        <v>Beijing_1</v>
      </c>
      <c r="G7472" s="53">
        <f t="shared" si="3"/>
        <v>0.7687831284</v>
      </c>
    </row>
    <row r="7473">
      <c r="A7473" s="61">
        <v>1.511267929E9</v>
      </c>
      <c r="B7473" s="61">
        <v>1.0</v>
      </c>
      <c r="C7473" s="61">
        <v>1957.0</v>
      </c>
      <c r="D7473" s="57" t="s">
        <v>377</v>
      </c>
      <c r="E7473" s="62" t="str">
        <f t="shared" si="1"/>
        <v>Out of test</v>
      </c>
      <c r="F7473" s="53" t="str">
        <f t="shared" si="2"/>
        <v>Beijing_1</v>
      </c>
      <c r="G7473" s="53">
        <f t="shared" si="3"/>
        <v>0.1843514149</v>
      </c>
    </row>
    <row r="7474">
      <c r="A7474" s="61">
        <v>1.513373805E9</v>
      </c>
      <c r="B7474" s="61">
        <v>1.0</v>
      </c>
      <c r="C7474" s="61">
        <v>3284.0</v>
      </c>
      <c r="D7474" s="57" t="s">
        <v>377</v>
      </c>
      <c r="E7474" s="62" t="str">
        <f t="shared" si="1"/>
        <v>Out of test</v>
      </c>
      <c r="F7474" s="53" t="str">
        <f t="shared" si="2"/>
        <v>Beijing_1</v>
      </c>
      <c r="G7474" s="53">
        <f t="shared" si="3"/>
        <v>0.7934669945</v>
      </c>
    </row>
    <row r="7475">
      <c r="A7475" s="61">
        <v>1.519365767E9</v>
      </c>
      <c r="B7475" s="61">
        <v>1.0</v>
      </c>
      <c r="C7475" s="61">
        <v>948.0</v>
      </c>
      <c r="D7475" s="57" t="s">
        <v>377</v>
      </c>
      <c r="E7475" s="62" t="str">
        <f t="shared" si="1"/>
        <v>Out of test</v>
      </c>
      <c r="F7475" s="53" t="str">
        <f t="shared" si="2"/>
        <v>Beijing_1</v>
      </c>
      <c r="G7475" s="53">
        <f t="shared" si="3"/>
        <v>0.9482645259</v>
      </c>
    </row>
    <row r="7476">
      <c r="A7476" s="61">
        <v>1.516324808E9</v>
      </c>
      <c r="B7476" s="61">
        <v>1.0</v>
      </c>
      <c r="C7476" s="61">
        <v>405.0</v>
      </c>
      <c r="D7476" s="57" t="s">
        <v>377</v>
      </c>
      <c r="E7476" s="62" t="str">
        <f t="shared" si="1"/>
        <v>Out of test</v>
      </c>
      <c r="F7476" s="53" t="str">
        <f t="shared" si="2"/>
        <v>Beijing_1</v>
      </c>
      <c r="G7476" s="53">
        <f t="shared" si="3"/>
        <v>0.4181238609</v>
      </c>
    </row>
    <row r="7477">
      <c r="A7477" s="61">
        <v>1.519427237E9</v>
      </c>
      <c r="B7477" s="61">
        <v>1.0</v>
      </c>
      <c r="C7477" s="61">
        <v>2857.0</v>
      </c>
      <c r="D7477" s="57" t="s">
        <v>377</v>
      </c>
      <c r="E7477" s="62" t="str">
        <f t="shared" si="1"/>
        <v>Out of test</v>
      </c>
      <c r="F7477" s="53" t="str">
        <f t="shared" si="2"/>
        <v>Beijing_1</v>
      </c>
      <c r="G7477" s="53">
        <f t="shared" si="3"/>
        <v>0.3233733475</v>
      </c>
    </row>
    <row r="7478">
      <c r="A7478" s="61">
        <v>1.513750895E9</v>
      </c>
      <c r="B7478" s="61">
        <v>1.0</v>
      </c>
      <c r="C7478" s="61">
        <v>2600.0</v>
      </c>
      <c r="D7478" s="57" t="s">
        <v>377</v>
      </c>
      <c r="E7478" s="62" t="str">
        <f t="shared" si="1"/>
        <v>Out of test</v>
      </c>
      <c r="F7478" s="53" t="str">
        <f t="shared" si="2"/>
        <v>Beijing_1</v>
      </c>
      <c r="G7478" s="53">
        <f t="shared" si="3"/>
        <v>0.4252525278</v>
      </c>
    </row>
    <row r="7479">
      <c r="A7479" s="61">
        <v>1.519486287E9</v>
      </c>
      <c r="B7479" s="61">
        <v>1.0</v>
      </c>
      <c r="C7479" s="61">
        <v>2676.0</v>
      </c>
      <c r="D7479" s="57" t="s">
        <v>377</v>
      </c>
      <c r="E7479" s="62" t="str">
        <f t="shared" si="1"/>
        <v>Out of test</v>
      </c>
      <c r="F7479" s="53" t="str">
        <f t="shared" si="2"/>
        <v>Beijing_1</v>
      </c>
      <c r="G7479" s="53">
        <f t="shared" si="3"/>
        <v>0.9869037538</v>
      </c>
    </row>
    <row r="7480">
      <c r="A7480" s="61">
        <v>1.516358866E9</v>
      </c>
      <c r="B7480" s="61">
        <v>1.0</v>
      </c>
      <c r="C7480" s="61">
        <v>2553.0</v>
      </c>
      <c r="D7480" s="57" t="s">
        <v>377</v>
      </c>
      <c r="E7480" s="62" t="str">
        <f t="shared" si="1"/>
        <v>Out of test</v>
      </c>
      <c r="F7480" s="53" t="str">
        <f t="shared" si="2"/>
        <v>Beijing_1</v>
      </c>
      <c r="G7480" s="53">
        <f t="shared" si="3"/>
        <v>0.8906843529</v>
      </c>
    </row>
    <row r="7481">
      <c r="A7481" s="61">
        <v>1.517791446E9</v>
      </c>
      <c r="B7481" s="61">
        <v>1.0</v>
      </c>
      <c r="C7481" s="61">
        <v>3142.0</v>
      </c>
      <c r="D7481" s="57" t="s">
        <v>377</v>
      </c>
      <c r="E7481" s="62" t="str">
        <f t="shared" si="1"/>
        <v>Out of test</v>
      </c>
      <c r="F7481" s="53" t="str">
        <f t="shared" si="2"/>
        <v>Beijing_1</v>
      </c>
      <c r="G7481" s="53">
        <f t="shared" si="3"/>
        <v>0.3579289834</v>
      </c>
    </row>
    <row r="7482">
      <c r="A7482" s="61">
        <v>1.513449317E9</v>
      </c>
      <c r="B7482" s="61">
        <v>1.0</v>
      </c>
      <c r="C7482" s="61">
        <v>3278.0</v>
      </c>
      <c r="D7482" s="57" t="s">
        <v>377</v>
      </c>
      <c r="E7482" s="62" t="str">
        <f t="shared" si="1"/>
        <v>Out of test</v>
      </c>
      <c r="F7482" s="53" t="str">
        <f t="shared" si="2"/>
        <v>Beijing_1</v>
      </c>
      <c r="G7482" s="53">
        <f t="shared" si="3"/>
        <v>0.2160348383</v>
      </c>
    </row>
    <row r="7483">
      <c r="A7483" s="61">
        <v>1.516273634E9</v>
      </c>
      <c r="B7483" s="61">
        <v>1.0</v>
      </c>
      <c r="C7483" s="61">
        <v>2051.0</v>
      </c>
      <c r="D7483" s="57" t="s">
        <v>377</v>
      </c>
      <c r="E7483" s="62" t="str">
        <f t="shared" si="1"/>
        <v>Out of test</v>
      </c>
      <c r="F7483" s="53" t="str">
        <f t="shared" si="2"/>
        <v>Beijing_1</v>
      </c>
      <c r="G7483" s="53">
        <f t="shared" si="3"/>
        <v>0.5320873624</v>
      </c>
    </row>
    <row r="7484">
      <c r="A7484" s="61">
        <v>1.515326677E9</v>
      </c>
      <c r="B7484" s="61">
        <v>1.0</v>
      </c>
      <c r="C7484" s="61">
        <v>3978.0</v>
      </c>
      <c r="D7484" s="57" t="s">
        <v>377</v>
      </c>
      <c r="E7484" s="62" t="str">
        <f t="shared" si="1"/>
        <v>Out of test</v>
      </c>
      <c r="F7484" s="53" t="str">
        <f t="shared" si="2"/>
        <v>Beijing_1</v>
      </c>
      <c r="G7484" s="53">
        <f t="shared" si="3"/>
        <v>0.524433093</v>
      </c>
    </row>
    <row r="7485">
      <c r="A7485" s="61">
        <v>1.519959938E9</v>
      </c>
      <c r="B7485" s="61">
        <v>1.0</v>
      </c>
      <c r="C7485" s="61">
        <v>2385.0</v>
      </c>
      <c r="D7485" s="57" t="s">
        <v>377</v>
      </c>
      <c r="E7485" s="62" t="str">
        <f t="shared" si="1"/>
        <v>Out of test</v>
      </c>
      <c r="F7485" s="53" t="str">
        <f t="shared" si="2"/>
        <v>Beijing_1</v>
      </c>
      <c r="G7485" s="53">
        <f t="shared" si="3"/>
        <v>0.07056666513</v>
      </c>
    </row>
    <row r="7486">
      <c r="A7486" s="61">
        <v>1.519383118E9</v>
      </c>
      <c r="B7486" s="61">
        <v>1.0</v>
      </c>
      <c r="C7486" s="61">
        <v>2233.0</v>
      </c>
      <c r="D7486" s="57" t="s">
        <v>377</v>
      </c>
      <c r="E7486" s="62" t="str">
        <f t="shared" si="1"/>
        <v>Out of test</v>
      </c>
      <c r="F7486" s="53" t="str">
        <f t="shared" si="2"/>
        <v>Beijing_1</v>
      </c>
      <c r="G7486" s="53">
        <f t="shared" si="3"/>
        <v>0.1458049167</v>
      </c>
    </row>
    <row r="7487">
      <c r="A7487" s="61">
        <v>1.512067233E9</v>
      </c>
      <c r="B7487" s="61">
        <v>1.0</v>
      </c>
      <c r="C7487" s="61">
        <v>1805.0</v>
      </c>
      <c r="D7487" s="57" t="s">
        <v>377</v>
      </c>
      <c r="E7487" s="62" t="str">
        <f t="shared" si="1"/>
        <v>Out of test</v>
      </c>
      <c r="F7487" s="53" t="str">
        <f t="shared" si="2"/>
        <v>Beijing_1</v>
      </c>
      <c r="G7487" s="53">
        <f t="shared" si="3"/>
        <v>0.6680489904</v>
      </c>
    </row>
    <row r="7488">
      <c r="A7488" s="61">
        <v>1.513370045E9</v>
      </c>
      <c r="B7488" s="61">
        <v>1.0</v>
      </c>
      <c r="C7488" s="61">
        <v>756.0</v>
      </c>
      <c r="D7488" s="57" t="s">
        <v>377</v>
      </c>
      <c r="E7488" s="62" t="str">
        <f t="shared" si="1"/>
        <v>Out of test</v>
      </c>
      <c r="F7488" s="53" t="str">
        <f t="shared" si="2"/>
        <v>Beijing_1</v>
      </c>
      <c r="G7488" s="53">
        <f t="shared" si="3"/>
        <v>0.5004931378</v>
      </c>
    </row>
    <row r="7489">
      <c r="A7489" s="61">
        <v>1.512353149E9</v>
      </c>
      <c r="B7489" s="61">
        <v>1.0</v>
      </c>
      <c r="C7489" s="61">
        <v>2865.0</v>
      </c>
      <c r="D7489" s="57" t="s">
        <v>377</v>
      </c>
      <c r="E7489" s="62" t="str">
        <f t="shared" si="1"/>
        <v>Out of test</v>
      </c>
      <c r="F7489" s="53" t="str">
        <f t="shared" si="2"/>
        <v>Beijing_1</v>
      </c>
      <c r="G7489" s="53">
        <f t="shared" si="3"/>
        <v>0.108362083</v>
      </c>
    </row>
    <row r="7490">
      <c r="A7490" s="61">
        <v>1.513709728E9</v>
      </c>
      <c r="B7490" s="61">
        <v>1.0</v>
      </c>
      <c r="C7490" s="61">
        <v>582.0</v>
      </c>
      <c r="D7490" s="57" t="s">
        <v>377</v>
      </c>
      <c r="E7490" s="62" t="str">
        <f t="shared" si="1"/>
        <v>Out of test</v>
      </c>
      <c r="F7490" s="53" t="str">
        <f t="shared" si="2"/>
        <v>Beijing_1</v>
      </c>
      <c r="G7490" s="53">
        <f t="shared" si="3"/>
        <v>0.1893161581</v>
      </c>
    </row>
    <row r="7491">
      <c r="A7491" s="61">
        <v>1.518284553E9</v>
      </c>
      <c r="B7491" s="61">
        <v>1.0</v>
      </c>
      <c r="C7491" s="61">
        <v>311.0</v>
      </c>
      <c r="D7491" s="57" t="s">
        <v>377</v>
      </c>
      <c r="E7491" s="62" t="str">
        <f t="shared" si="1"/>
        <v>Out of test</v>
      </c>
      <c r="F7491" s="53" t="str">
        <f t="shared" si="2"/>
        <v>Beijing_1</v>
      </c>
      <c r="G7491" s="53">
        <f t="shared" si="3"/>
        <v>0.5968390761</v>
      </c>
    </row>
    <row r="7492">
      <c r="A7492" s="61">
        <v>1.519907858E9</v>
      </c>
      <c r="B7492" s="61">
        <v>1.0</v>
      </c>
      <c r="C7492" s="61">
        <v>3122.0</v>
      </c>
      <c r="D7492" s="57" t="s">
        <v>377</v>
      </c>
      <c r="E7492" s="62" t="str">
        <f t="shared" si="1"/>
        <v>Out of test</v>
      </c>
      <c r="F7492" s="53" t="str">
        <f t="shared" si="2"/>
        <v>Beijing_1</v>
      </c>
      <c r="G7492" s="53">
        <f t="shared" si="3"/>
        <v>0.9801124038</v>
      </c>
    </row>
    <row r="7493">
      <c r="A7493" s="61">
        <v>1.518803367E9</v>
      </c>
      <c r="B7493" s="61">
        <v>1.0</v>
      </c>
      <c r="C7493" s="61">
        <v>1664.0</v>
      </c>
      <c r="D7493" s="57" t="s">
        <v>377</v>
      </c>
      <c r="E7493" s="62" t="str">
        <f t="shared" si="1"/>
        <v>Out of test</v>
      </c>
      <c r="F7493" s="53" t="str">
        <f t="shared" si="2"/>
        <v>Beijing_1</v>
      </c>
      <c r="G7493" s="53">
        <f t="shared" si="3"/>
        <v>0.9459805419</v>
      </c>
    </row>
    <row r="7494">
      <c r="A7494" s="61">
        <v>1.513280413E9</v>
      </c>
      <c r="B7494" s="61">
        <v>1.0</v>
      </c>
      <c r="C7494" s="61">
        <v>2411.0</v>
      </c>
      <c r="D7494" s="57" t="s">
        <v>377</v>
      </c>
      <c r="E7494" s="62" t="str">
        <f t="shared" si="1"/>
        <v>Out of test</v>
      </c>
      <c r="F7494" s="53" t="str">
        <f t="shared" si="2"/>
        <v>Beijing_1</v>
      </c>
      <c r="G7494" s="53">
        <f t="shared" si="3"/>
        <v>0.3143391963</v>
      </c>
    </row>
    <row r="7495">
      <c r="A7495" s="61">
        <v>1.515191397E9</v>
      </c>
      <c r="B7495" s="61">
        <v>1.0</v>
      </c>
      <c r="C7495" s="61">
        <v>2558.0</v>
      </c>
      <c r="D7495" s="57" t="s">
        <v>377</v>
      </c>
      <c r="E7495" s="62" t="str">
        <f t="shared" si="1"/>
        <v>Out of test</v>
      </c>
      <c r="F7495" s="53" t="str">
        <f t="shared" si="2"/>
        <v>Beijing_1</v>
      </c>
      <c r="G7495" s="53">
        <f t="shared" si="3"/>
        <v>0.9252001647</v>
      </c>
    </row>
    <row r="7496">
      <c r="A7496" s="61">
        <v>1.517379049E9</v>
      </c>
      <c r="B7496" s="61">
        <v>1.0</v>
      </c>
      <c r="C7496" s="61">
        <v>2662.0</v>
      </c>
      <c r="D7496" s="57" t="s">
        <v>377</v>
      </c>
      <c r="E7496" s="62" t="str">
        <f t="shared" si="1"/>
        <v>Out of test</v>
      </c>
      <c r="F7496" s="53" t="str">
        <f t="shared" si="2"/>
        <v>Beijing_1</v>
      </c>
      <c r="G7496" s="53">
        <f t="shared" si="3"/>
        <v>0.06446120108</v>
      </c>
    </row>
    <row r="7497">
      <c r="A7497" s="61">
        <v>1.516131449E9</v>
      </c>
      <c r="B7497" s="61">
        <v>1.0</v>
      </c>
      <c r="C7497" s="61">
        <v>655.0</v>
      </c>
      <c r="D7497" s="57" t="s">
        <v>377</v>
      </c>
      <c r="E7497" s="62" t="str">
        <f t="shared" si="1"/>
        <v>Out of test</v>
      </c>
      <c r="F7497" s="53" t="str">
        <f t="shared" si="2"/>
        <v>Beijing_1</v>
      </c>
      <c r="G7497" s="53">
        <f t="shared" si="3"/>
        <v>0.6835979621</v>
      </c>
    </row>
    <row r="7498">
      <c r="A7498" s="61">
        <v>1.511249015E9</v>
      </c>
      <c r="B7498" s="61">
        <v>1.0</v>
      </c>
      <c r="C7498" s="61">
        <v>279.0</v>
      </c>
      <c r="D7498" s="57" t="s">
        <v>377</v>
      </c>
      <c r="E7498" s="62" t="str">
        <f t="shared" si="1"/>
        <v>Out of test</v>
      </c>
      <c r="F7498" s="53" t="str">
        <f t="shared" si="2"/>
        <v>Beijing_1</v>
      </c>
      <c r="G7498" s="53">
        <f t="shared" si="3"/>
        <v>0.3788702806</v>
      </c>
    </row>
    <row r="7499">
      <c r="A7499" s="61">
        <v>1.514879665E9</v>
      </c>
      <c r="B7499" s="61">
        <v>1.0</v>
      </c>
      <c r="C7499" s="61">
        <v>383.0</v>
      </c>
      <c r="D7499" s="57" t="s">
        <v>377</v>
      </c>
      <c r="E7499" s="62" t="str">
        <f t="shared" si="1"/>
        <v>Out of test</v>
      </c>
      <c r="F7499" s="53" t="str">
        <f t="shared" si="2"/>
        <v>Beijing_1</v>
      </c>
      <c r="G7499" s="53">
        <f t="shared" si="3"/>
        <v>0.6623538574</v>
      </c>
    </row>
    <row r="7500">
      <c r="A7500" s="61">
        <v>1.514520896E9</v>
      </c>
      <c r="B7500" s="61">
        <v>1.0</v>
      </c>
      <c r="C7500" s="61">
        <v>2184.0</v>
      </c>
      <c r="D7500" s="57" t="s">
        <v>377</v>
      </c>
      <c r="E7500" s="62" t="str">
        <f t="shared" si="1"/>
        <v>Out of test</v>
      </c>
      <c r="F7500" s="53" t="str">
        <f t="shared" si="2"/>
        <v>Beijing_1</v>
      </c>
      <c r="G7500" s="53">
        <f t="shared" si="3"/>
        <v>0.3342455206</v>
      </c>
    </row>
    <row r="7501">
      <c r="A7501" s="61">
        <v>1.512252259E9</v>
      </c>
      <c r="B7501" s="61">
        <v>1.0</v>
      </c>
      <c r="C7501" s="61">
        <v>888.0</v>
      </c>
      <c r="D7501" s="57" t="s">
        <v>377</v>
      </c>
      <c r="E7501" s="62" t="str">
        <f t="shared" si="1"/>
        <v>Out of test</v>
      </c>
      <c r="F7501" s="53" t="str">
        <f t="shared" si="2"/>
        <v>Beijing_1</v>
      </c>
      <c r="G7501" s="53">
        <f t="shared" si="3"/>
        <v>0.05410110366</v>
      </c>
    </row>
    <row r="7502">
      <c r="A7502" s="61">
        <v>1.513935965E9</v>
      </c>
      <c r="B7502" s="61">
        <v>1.0</v>
      </c>
      <c r="C7502" s="61">
        <v>2632.0</v>
      </c>
      <c r="D7502" s="57" t="s">
        <v>377</v>
      </c>
      <c r="E7502" s="62" t="str">
        <f t="shared" si="1"/>
        <v>Out of test</v>
      </c>
      <c r="F7502" s="53" t="str">
        <f t="shared" si="2"/>
        <v>Beijing_1</v>
      </c>
      <c r="G7502" s="53">
        <f t="shared" si="3"/>
        <v>0.7570355945</v>
      </c>
    </row>
    <row r="7503">
      <c r="A7503" s="61">
        <v>1.514762816E9</v>
      </c>
      <c r="B7503" s="61">
        <v>1.0</v>
      </c>
      <c r="C7503" s="61">
        <v>672.0</v>
      </c>
      <c r="D7503" s="57" t="s">
        <v>377</v>
      </c>
      <c r="E7503" s="62" t="str">
        <f t="shared" si="1"/>
        <v>Out of test</v>
      </c>
      <c r="F7503" s="53" t="str">
        <f t="shared" si="2"/>
        <v>Beijing_1</v>
      </c>
      <c r="G7503" s="53">
        <f t="shared" si="3"/>
        <v>0.1922795673</v>
      </c>
    </row>
    <row r="7504">
      <c r="A7504" s="61">
        <v>1.518270903E9</v>
      </c>
      <c r="B7504" s="61">
        <v>1.0</v>
      </c>
      <c r="C7504" s="61">
        <v>4606.0</v>
      </c>
      <c r="D7504" s="57" t="s">
        <v>377</v>
      </c>
      <c r="E7504" s="62" t="str">
        <f t="shared" si="1"/>
        <v>Out of test</v>
      </c>
      <c r="F7504" s="53" t="str">
        <f t="shared" si="2"/>
        <v>Beijing_1</v>
      </c>
      <c r="G7504" s="53">
        <f t="shared" si="3"/>
        <v>0.4106952857</v>
      </c>
    </row>
    <row r="7505">
      <c r="A7505" s="61">
        <v>1.514224039E9</v>
      </c>
      <c r="B7505" s="61">
        <v>1.0</v>
      </c>
      <c r="C7505" s="61">
        <v>1911.0</v>
      </c>
      <c r="D7505" s="57" t="s">
        <v>377</v>
      </c>
      <c r="E7505" s="62" t="str">
        <f t="shared" si="1"/>
        <v>Out of test</v>
      </c>
      <c r="F7505" s="53" t="str">
        <f t="shared" si="2"/>
        <v>Beijing_1</v>
      </c>
      <c r="G7505" s="53">
        <f t="shared" si="3"/>
        <v>0.3938697464</v>
      </c>
    </row>
    <row r="7506">
      <c r="A7506" s="61">
        <v>1.515620565E9</v>
      </c>
      <c r="B7506" s="61">
        <v>1.0</v>
      </c>
      <c r="C7506" s="61">
        <v>701.0</v>
      </c>
      <c r="D7506" s="57" t="s">
        <v>377</v>
      </c>
      <c r="E7506" s="62" t="str">
        <f t="shared" si="1"/>
        <v>Out of test</v>
      </c>
      <c r="F7506" s="53" t="str">
        <f t="shared" si="2"/>
        <v>Beijing_1</v>
      </c>
      <c r="G7506" s="53">
        <f t="shared" si="3"/>
        <v>0.9111289373</v>
      </c>
    </row>
    <row r="7507">
      <c r="A7507" s="61">
        <v>1.517487575E9</v>
      </c>
      <c r="B7507" s="61">
        <v>1.0</v>
      </c>
      <c r="C7507" s="61">
        <v>1153.0</v>
      </c>
      <c r="D7507" s="57" t="s">
        <v>377</v>
      </c>
      <c r="E7507" s="62" t="str">
        <f t="shared" si="1"/>
        <v>Out of test</v>
      </c>
      <c r="F7507" s="53" t="str">
        <f t="shared" si="2"/>
        <v>Beijing_1</v>
      </c>
      <c r="G7507" s="53">
        <f t="shared" si="3"/>
        <v>0.6920740272</v>
      </c>
    </row>
    <row r="7508">
      <c r="A7508" s="61">
        <v>1.516492393E9</v>
      </c>
      <c r="B7508" s="61">
        <v>1.0</v>
      </c>
      <c r="C7508" s="61">
        <v>200.0</v>
      </c>
      <c r="D7508" s="57" t="s">
        <v>377</v>
      </c>
      <c r="E7508" s="62" t="str">
        <f t="shared" si="1"/>
        <v>Out of test</v>
      </c>
      <c r="F7508" s="53" t="str">
        <f t="shared" si="2"/>
        <v>Beijing_1</v>
      </c>
      <c r="G7508" s="53">
        <f t="shared" si="3"/>
        <v>0.3203061948</v>
      </c>
    </row>
    <row r="7509">
      <c r="A7509" s="61">
        <v>1.514026948E9</v>
      </c>
      <c r="B7509" s="61">
        <v>1.0</v>
      </c>
      <c r="C7509" s="61">
        <v>1423.0</v>
      </c>
      <c r="D7509" s="57" t="s">
        <v>377</v>
      </c>
      <c r="E7509" s="62" t="str">
        <f t="shared" si="1"/>
        <v>Out of test</v>
      </c>
      <c r="F7509" s="53" t="str">
        <f t="shared" si="2"/>
        <v>Beijing_1</v>
      </c>
      <c r="G7509" s="53">
        <f t="shared" si="3"/>
        <v>0.6175767273</v>
      </c>
    </row>
    <row r="7510">
      <c r="A7510" s="61">
        <v>1.515022407E9</v>
      </c>
      <c r="B7510" s="61">
        <v>1.0</v>
      </c>
      <c r="C7510" s="61">
        <v>900.0</v>
      </c>
      <c r="D7510" s="57" t="s">
        <v>377</v>
      </c>
      <c r="E7510" s="62" t="str">
        <f t="shared" si="1"/>
        <v>Out of test</v>
      </c>
      <c r="F7510" s="53" t="str">
        <f t="shared" si="2"/>
        <v>Beijing_1</v>
      </c>
      <c r="G7510" s="53">
        <f t="shared" si="3"/>
        <v>0.6711663958</v>
      </c>
    </row>
    <row r="7511">
      <c r="A7511" s="61">
        <v>1.514022103E9</v>
      </c>
      <c r="B7511" s="61">
        <v>1.0</v>
      </c>
      <c r="C7511" s="61">
        <v>2131.0</v>
      </c>
      <c r="D7511" s="57" t="s">
        <v>377</v>
      </c>
      <c r="E7511" s="62" t="str">
        <f t="shared" si="1"/>
        <v>Out of test</v>
      </c>
      <c r="F7511" s="53" t="str">
        <f t="shared" si="2"/>
        <v>Beijing_1</v>
      </c>
      <c r="G7511" s="53">
        <f t="shared" si="3"/>
        <v>0.08223634957</v>
      </c>
    </row>
    <row r="7512">
      <c r="A7512" s="61">
        <v>1.514922819E9</v>
      </c>
      <c r="B7512" s="61">
        <v>1.0</v>
      </c>
      <c r="C7512" s="61">
        <v>2650.0</v>
      </c>
      <c r="D7512" s="57" t="s">
        <v>377</v>
      </c>
      <c r="E7512" s="62" t="str">
        <f t="shared" si="1"/>
        <v>Out of test</v>
      </c>
      <c r="F7512" s="53" t="str">
        <f t="shared" si="2"/>
        <v>Beijing_1</v>
      </c>
      <c r="G7512" s="53">
        <f t="shared" si="3"/>
        <v>0.4427849737</v>
      </c>
    </row>
    <row r="7513">
      <c r="A7513" s="61">
        <v>1.516889535E9</v>
      </c>
      <c r="B7513" s="61">
        <v>1.0</v>
      </c>
      <c r="C7513" s="61">
        <v>113.0</v>
      </c>
      <c r="D7513" s="57" t="s">
        <v>377</v>
      </c>
      <c r="E7513" s="62" t="str">
        <f t="shared" si="1"/>
        <v>Out of test</v>
      </c>
      <c r="F7513" s="53" t="str">
        <f t="shared" si="2"/>
        <v>Beijing_1</v>
      </c>
      <c r="G7513" s="53">
        <f t="shared" si="3"/>
        <v>0.4298242985</v>
      </c>
    </row>
    <row r="7514">
      <c r="A7514" s="61">
        <v>1.514012963E9</v>
      </c>
      <c r="B7514" s="61">
        <v>1.0</v>
      </c>
      <c r="C7514" s="61">
        <v>1502.0</v>
      </c>
      <c r="D7514" s="57" t="s">
        <v>377</v>
      </c>
      <c r="E7514" s="62" t="str">
        <f t="shared" si="1"/>
        <v>Out of test</v>
      </c>
      <c r="F7514" s="53" t="str">
        <f t="shared" si="2"/>
        <v>Beijing_1</v>
      </c>
      <c r="G7514" s="53">
        <f t="shared" si="3"/>
        <v>0.6835358246</v>
      </c>
    </row>
    <row r="7515">
      <c r="A7515" s="61">
        <v>1.517171075E9</v>
      </c>
      <c r="B7515" s="61">
        <v>1.0</v>
      </c>
      <c r="C7515" s="61">
        <v>2057.0</v>
      </c>
      <c r="D7515" s="57" t="s">
        <v>377</v>
      </c>
      <c r="E7515" s="62" t="str">
        <f t="shared" si="1"/>
        <v>Out of test</v>
      </c>
      <c r="F7515" s="53" t="str">
        <f t="shared" si="2"/>
        <v>Beijing_1</v>
      </c>
      <c r="G7515" s="53">
        <f t="shared" si="3"/>
        <v>0.6152334679</v>
      </c>
    </row>
    <row r="7516">
      <c r="A7516" s="61">
        <v>1.511624887E9</v>
      </c>
      <c r="B7516" s="61">
        <v>1.0</v>
      </c>
      <c r="C7516" s="61">
        <v>1433.0</v>
      </c>
      <c r="D7516" s="57" t="s">
        <v>377</v>
      </c>
      <c r="E7516" s="62" t="str">
        <f t="shared" si="1"/>
        <v>Out of test</v>
      </c>
      <c r="F7516" s="53" t="str">
        <f t="shared" si="2"/>
        <v>Beijing_1</v>
      </c>
      <c r="G7516" s="53">
        <f t="shared" si="3"/>
        <v>0.474967838</v>
      </c>
    </row>
    <row r="7517">
      <c r="A7517" s="61">
        <v>1.517739263E9</v>
      </c>
      <c r="B7517" s="61">
        <v>1.0</v>
      </c>
      <c r="C7517" s="61">
        <v>2020.0</v>
      </c>
      <c r="D7517" s="57" t="s">
        <v>377</v>
      </c>
      <c r="E7517" s="62" t="str">
        <f t="shared" si="1"/>
        <v>Out of test</v>
      </c>
      <c r="F7517" s="53" t="str">
        <f t="shared" si="2"/>
        <v>Beijing_1</v>
      </c>
      <c r="G7517" s="53">
        <f t="shared" si="3"/>
        <v>0.105068551</v>
      </c>
    </row>
    <row r="7518">
      <c r="A7518" s="61">
        <v>1.517960143E9</v>
      </c>
      <c r="B7518" s="61">
        <v>1.0</v>
      </c>
      <c r="C7518" s="61">
        <v>1833.0</v>
      </c>
      <c r="D7518" s="57" t="s">
        <v>377</v>
      </c>
      <c r="E7518" s="62" t="str">
        <f t="shared" si="1"/>
        <v>Out of test</v>
      </c>
      <c r="F7518" s="53" t="str">
        <f t="shared" si="2"/>
        <v>Beijing_1</v>
      </c>
      <c r="G7518" s="53">
        <f t="shared" si="3"/>
        <v>0.3467651423</v>
      </c>
    </row>
    <row r="7519">
      <c r="A7519" s="61">
        <v>1.513474645E9</v>
      </c>
      <c r="B7519" s="61">
        <v>1.0</v>
      </c>
      <c r="C7519" s="61">
        <v>2157.0</v>
      </c>
      <c r="D7519" s="57" t="s">
        <v>377</v>
      </c>
      <c r="E7519" s="62" t="str">
        <f t="shared" si="1"/>
        <v>Out of test</v>
      </c>
      <c r="F7519" s="53" t="str">
        <f t="shared" si="2"/>
        <v>Beijing_1</v>
      </c>
      <c r="G7519" s="53">
        <f t="shared" si="3"/>
        <v>0.6354568252</v>
      </c>
    </row>
    <row r="7520">
      <c r="A7520" s="61">
        <v>1.517613964E9</v>
      </c>
      <c r="B7520" s="61">
        <v>1.0</v>
      </c>
      <c r="C7520" s="61">
        <v>1310.0</v>
      </c>
      <c r="D7520" s="57" t="s">
        <v>377</v>
      </c>
      <c r="E7520" s="62" t="str">
        <f t="shared" si="1"/>
        <v>Out of test</v>
      </c>
      <c r="F7520" s="53" t="str">
        <f t="shared" si="2"/>
        <v>Beijing_1</v>
      </c>
      <c r="G7520" s="53">
        <f t="shared" si="3"/>
        <v>0.1530519841</v>
      </c>
    </row>
    <row r="7521">
      <c r="A7521" s="61">
        <v>1.513317058E9</v>
      </c>
      <c r="B7521" s="61">
        <v>1.0</v>
      </c>
      <c r="C7521" s="61">
        <v>2001.0</v>
      </c>
      <c r="D7521" s="57" t="s">
        <v>377</v>
      </c>
      <c r="E7521" s="62" t="str">
        <f t="shared" si="1"/>
        <v>Out of test</v>
      </c>
      <c r="F7521" s="53" t="str">
        <f t="shared" si="2"/>
        <v>Beijing_1</v>
      </c>
      <c r="G7521" s="53">
        <f t="shared" si="3"/>
        <v>0.17216573</v>
      </c>
    </row>
    <row r="7522">
      <c r="A7522" s="61">
        <v>1.518564789E9</v>
      </c>
      <c r="B7522" s="61">
        <v>1.0</v>
      </c>
      <c r="C7522" s="61">
        <v>770.0</v>
      </c>
      <c r="D7522" s="57" t="s">
        <v>377</v>
      </c>
      <c r="E7522" s="62" t="str">
        <f t="shared" si="1"/>
        <v>Out of test</v>
      </c>
      <c r="F7522" s="53" t="str">
        <f t="shared" si="2"/>
        <v>Beijing_1</v>
      </c>
      <c r="G7522" s="53">
        <f t="shared" si="3"/>
        <v>0.5651282566</v>
      </c>
    </row>
    <row r="7523">
      <c r="A7523" s="61">
        <v>1.513691595E9</v>
      </c>
      <c r="B7523" s="61">
        <v>1.0</v>
      </c>
      <c r="C7523" s="61">
        <v>1006.0</v>
      </c>
      <c r="D7523" s="57" t="s">
        <v>377</v>
      </c>
      <c r="E7523" s="62" t="str">
        <f t="shared" si="1"/>
        <v>Out of test</v>
      </c>
      <c r="F7523" s="53" t="str">
        <f t="shared" si="2"/>
        <v>Beijing_1</v>
      </c>
      <c r="G7523" s="53">
        <f t="shared" si="3"/>
        <v>0.8766899347</v>
      </c>
    </row>
    <row r="7524">
      <c r="A7524" s="61">
        <v>1.517751026E9</v>
      </c>
      <c r="B7524" s="61">
        <v>1.0</v>
      </c>
      <c r="C7524" s="61">
        <v>3266.0</v>
      </c>
      <c r="D7524" s="57" t="s">
        <v>377</v>
      </c>
      <c r="E7524" s="62" t="str">
        <f t="shared" si="1"/>
        <v>Out of test</v>
      </c>
      <c r="F7524" s="53" t="str">
        <f t="shared" si="2"/>
        <v>Beijing_1</v>
      </c>
      <c r="G7524" s="53">
        <f t="shared" si="3"/>
        <v>0.4413005932</v>
      </c>
    </row>
    <row r="7525">
      <c r="A7525" s="61">
        <v>1.512426196E9</v>
      </c>
      <c r="B7525" s="61">
        <v>1.0</v>
      </c>
      <c r="C7525" s="61">
        <v>2384.0</v>
      </c>
      <c r="D7525" s="57" t="s">
        <v>377</v>
      </c>
      <c r="E7525" s="62" t="str">
        <f t="shared" si="1"/>
        <v>Out of test</v>
      </c>
      <c r="F7525" s="53" t="str">
        <f t="shared" si="2"/>
        <v>Beijing_1</v>
      </c>
      <c r="G7525" s="53">
        <f t="shared" si="3"/>
        <v>0.2510077485</v>
      </c>
    </row>
    <row r="7526">
      <c r="A7526" s="61">
        <v>1.516757166E9</v>
      </c>
      <c r="B7526" s="61">
        <v>1.0</v>
      </c>
      <c r="C7526" s="61">
        <v>1309.0</v>
      </c>
      <c r="D7526" s="57" t="s">
        <v>377</v>
      </c>
      <c r="E7526" s="62" t="str">
        <f t="shared" si="1"/>
        <v>Out of test</v>
      </c>
      <c r="F7526" s="53" t="str">
        <f t="shared" si="2"/>
        <v>Beijing_1</v>
      </c>
      <c r="G7526" s="53">
        <f t="shared" si="3"/>
        <v>0.8197532472</v>
      </c>
    </row>
    <row r="7527">
      <c r="A7527" s="61">
        <v>1.514686153E9</v>
      </c>
      <c r="B7527" s="61">
        <v>1.0</v>
      </c>
      <c r="C7527" s="61">
        <v>1651.0</v>
      </c>
      <c r="D7527" s="57" t="s">
        <v>377</v>
      </c>
      <c r="E7527" s="62" t="str">
        <f t="shared" si="1"/>
        <v>Out of test</v>
      </c>
      <c r="F7527" s="53" t="str">
        <f t="shared" si="2"/>
        <v>Beijing_1</v>
      </c>
      <c r="G7527" s="53">
        <f t="shared" si="3"/>
        <v>0.9024641965</v>
      </c>
    </row>
    <row r="7528">
      <c r="A7528" s="61">
        <v>1.516351424E9</v>
      </c>
      <c r="B7528" s="61">
        <v>1.0</v>
      </c>
      <c r="C7528" s="61">
        <v>747.0</v>
      </c>
      <c r="D7528" s="57" t="s">
        <v>377</v>
      </c>
      <c r="E7528" s="62" t="str">
        <f t="shared" si="1"/>
        <v>Out of test</v>
      </c>
      <c r="F7528" s="53" t="str">
        <f t="shared" si="2"/>
        <v>Beijing_1</v>
      </c>
      <c r="G7528" s="53">
        <f t="shared" si="3"/>
        <v>0.5174524636</v>
      </c>
    </row>
    <row r="7529">
      <c r="A7529" s="61">
        <v>1.519165787E9</v>
      </c>
      <c r="B7529" s="61">
        <v>1.0</v>
      </c>
      <c r="C7529" s="61">
        <v>4261.0</v>
      </c>
      <c r="D7529" s="57" t="s">
        <v>377</v>
      </c>
      <c r="E7529" s="62" t="str">
        <f t="shared" si="1"/>
        <v>Out of test</v>
      </c>
      <c r="F7529" s="53" t="str">
        <f t="shared" si="2"/>
        <v>Beijing_1</v>
      </c>
      <c r="G7529" s="53">
        <f t="shared" si="3"/>
        <v>0.1060966699</v>
      </c>
    </row>
    <row r="7530">
      <c r="A7530" s="61">
        <v>1.518137503E9</v>
      </c>
      <c r="B7530" s="61">
        <v>1.0</v>
      </c>
      <c r="C7530" s="61">
        <v>896.0</v>
      </c>
      <c r="D7530" s="57" t="s">
        <v>377</v>
      </c>
      <c r="E7530" s="62" t="str">
        <f t="shared" si="1"/>
        <v>Out of test</v>
      </c>
      <c r="F7530" s="53" t="str">
        <f t="shared" si="2"/>
        <v>Beijing_1</v>
      </c>
      <c r="G7530" s="53">
        <f t="shared" si="3"/>
        <v>0.3820918102</v>
      </c>
    </row>
    <row r="7531">
      <c r="A7531" s="61">
        <v>1.517382548E9</v>
      </c>
      <c r="B7531" s="61">
        <v>1.0</v>
      </c>
      <c r="C7531" s="61">
        <v>494.0</v>
      </c>
      <c r="D7531" s="57" t="s">
        <v>377</v>
      </c>
      <c r="E7531" s="62" t="str">
        <f t="shared" si="1"/>
        <v>Out of test</v>
      </c>
      <c r="F7531" s="53" t="str">
        <f t="shared" si="2"/>
        <v>Beijing_1</v>
      </c>
      <c r="G7531" s="53">
        <f t="shared" si="3"/>
        <v>0.9401875858</v>
      </c>
    </row>
    <row r="7532">
      <c r="A7532" s="61">
        <v>1.514341384E9</v>
      </c>
      <c r="B7532" s="61">
        <v>1.0</v>
      </c>
      <c r="C7532" s="61">
        <v>1190.0</v>
      </c>
      <c r="D7532" s="57" t="s">
        <v>377</v>
      </c>
      <c r="E7532" s="62" t="str">
        <f t="shared" si="1"/>
        <v>Out of test</v>
      </c>
      <c r="F7532" s="53" t="str">
        <f t="shared" si="2"/>
        <v>Beijing_1</v>
      </c>
      <c r="G7532" s="53">
        <f t="shared" si="3"/>
        <v>0.1633865339</v>
      </c>
    </row>
    <row r="7533">
      <c r="A7533" s="61">
        <v>1.518838599E9</v>
      </c>
      <c r="B7533" s="61">
        <v>1.0</v>
      </c>
      <c r="C7533" s="61">
        <v>2492.0</v>
      </c>
      <c r="D7533" s="57" t="s">
        <v>377</v>
      </c>
      <c r="E7533" s="62" t="str">
        <f t="shared" si="1"/>
        <v>Out of test</v>
      </c>
      <c r="F7533" s="53" t="str">
        <f t="shared" si="2"/>
        <v>Beijing_1</v>
      </c>
      <c r="G7533" s="53">
        <f t="shared" si="3"/>
        <v>0.7055407785</v>
      </c>
    </row>
    <row r="7534">
      <c r="A7534" s="61">
        <v>1.513088669E9</v>
      </c>
      <c r="B7534" s="61">
        <v>1.0</v>
      </c>
      <c r="C7534" s="61">
        <v>1569.0</v>
      </c>
      <c r="D7534" s="57" t="s">
        <v>377</v>
      </c>
      <c r="E7534" s="62" t="str">
        <f t="shared" si="1"/>
        <v>Out of test</v>
      </c>
      <c r="F7534" s="53" t="str">
        <f t="shared" si="2"/>
        <v>Beijing_1</v>
      </c>
      <c r="G7534" s="53">
        <f t="shared" si="3"/>
        <v>0.9760556653</v>
      </c>
    </row>
    <row r="7535">
      <c r="A7535" s="61">
        <v>1.519772658E9</v>
      </c>
      <c r="B7535" s="61">
        <v>1.0</v>
      </c>
      <c r="C7535" s="61">
        <v>937.0</v>
      </c>
      <c r="D7535" s="57" t="s">
        <v>377</v>
      </c>
      <c r="E7535" s="62" t="str">
        <f t="shared" si="1"/>
        <v>Out of test</v>
      </c>
      <c r="F7535" s="53" t="str">
        <f t="shared" si="2"/>
        <v>Beijing_1</v>
      </c>
      <c r="G7535" s="53">
        <f t="shared" si="3"/>
        <v>0.4116892506</v>
      </c>
    </row>
    <row r="7536">
      <c r="A7536" s="61">
        <v>1.519736564E9</v>
      </c>
      <c r="B7536" s="61">
        <v>1.0</v>
      </c>
      <c r="C7536" s="61">
        <v>1554.0</v>
      </c>
      <c r="D7536" s="57" t="s">
        <v>377</v>
      </c>
      <c r="E7536" s="62" t="str">
        <f t="shared" si="1"/>
        <v>Out of test</v>
      </c>
      <c r="F7536" s="53" t="str">
        <f t="shared" si="2"/>
        <v>Beijing_1</v>
      </c>
      <c r="G7536" s="53">
        <f t="shared" si="3"/>
        <v>0.1041633526</v>
      </c>
    </row>
    <row r="7537">
      <c r="A7537" s="61">
        <v>1.518945998E9</v>
      </c>
      <c r="B7537" s="61">
        <v>1.0</v>
      </c>
      <c r="C7537" s="61">
        <v>1937.0</v>
      </c>
      <c r="D7537" s="57" t="s">
        <v>377</v>
      </c>
      <c r="E7537" s="62" t="str">
        <f t="shared" si="1"/>
        <v>Out of test</v>
      </c>
      <c r="F7537" s="53" t="str">
        <f t="shared" si="2"/>
        <v>Beijing_1</v>
      </c>
      <c r="G7537" s="53">
        <f t="shared" si="3"/>
        <v>0.7038378779</v>
      </c>
    </row>
    <row r="7538">
      <c r="A7538" s="61">
        <v>1.516840846E9</v>
      </c>
      <c r="B7538" s="61">
        <v>1.0</v>
      </c>
      <c r="C7538" s="61">
        <v>474.0</v>
      </c>
      <c r="D7538" s="57" t="s">
        <v>377</v>
      </c>
      <c r="E7538" s="62" t="str">
        <f t="shared" si="1"/>
        <v>Out of test</v>
      </c>
      <c r="F7538" s="53" t="str">
        <f t="shared" si="2"/>
        <v>Beijing_1</v>
      </c>
      <c r="G7538" s="53">
        <f t="shared" si="3"/>
        <v>0.8328194023</v>
      </c>
    </row>
    <row r="7539">
      <c r="A7539" s="61">
        <v>1.515207654E9</v>
      </c>
      <c r="B7539" s="61">
        <v>1.0</v>
      </c>
      <c r="C7539" s="61">
        <v>1547.0</v>
      </c>
      <c r="D7539" s="57" t="s">
        <v>377</v>
      </c>
      <c r="E7539" s="62" t="str">
        <f t="shared" si="1"/>
        <v>Out of test</v>
      </c>
      <c r="F7539" s="53" t="str">
        <f t="shared" si="2"/>
        <v>Beijing_1</v>
      </c>
      <c r="G7539" s="53">
        <f t="shared" si="3"/>
        <v>0.9208308796</v>
      </c>
    </row>
    <row r="7540">
      <c r="A7540" s="61">
        <v>1.514687049E9</v>
      </c>
      <c r="B7540" s="61">
        <v>1.0</v>
      </c>
      <c r="C7540" s="61">
        <v>506.0</v>
      </c>
      <c r="D7540" s="57" t="s">
        <v>377</v>
      </c>
      <c r="E7540" s="62" t="str">
        <f t="shared" si="1"/>
        <v>Out of test</v>
      </c>
      <c r="F7540" s="53" t="str">
        <f t="shared" si="2"/>
        <v>Beijing_1</v>
      </c>
      <c r="G7540" s="53">
        <f t="shared" si="3"/>
        <v>0.4293847891</v>
      </c>
    </row>
    <row r="7541">
      <c r="A7541" s="61">
        <v>1.517907508E9</v>
      </c>
      <c r="B7541" s="61">
        <v>1.0</v>
      </c>
      <c r="C7541" s="61">
        <v>1621.0</v>
      </c>
      <c r="D7541" s="57" t="s">
        <v>377</v>
      </c>
      <c r="E7541" s="62" t="str">
        <f t="shared" si="1"/>
        <v>Out of test</v>
      </c>
      <c r="F7541" s="53" t="str">
        <f t="shared" si="2"/>
        <v>Beijing_1</v>
      </c>
      <c r="G7541" s="53">
        <f t="shared" si="3"/>
        <v>0.302943886</v>
      </c>
    </row>
    <row r="7542">
      <c r="A7542" s="61">
        <v>1.511810803E9</v>
      </c>
      <c r="B7542" s="61">
        <v>1.0</v>
      </c>
      <c r="C7542" s="61">
        <v>2478.0</v>
      </c>
      <c r="D7542" s="57" t="s">
        <v>377</v>
      </c>
      <c r="E7542" s="62" t="str">
        <f t="shared" si="1"/>
        <v>Out of test</v>
      </c>
      <c r="F7542" s="53" t="str">
        <f t="shared" si="2"/>
        <v>Beijing_1</v>
      </c>
      <c r="G7542" s="53">
        <f t="shared" si="3"/>
        <v>0.876236171</v>
      </c>
    </row>
    <row r="7543">
      <c r="A7543" s="61">
        <v>1.512399015E9</v>
      </c>
      <c r="B7543" s="61">
        <v>1.0</v>
      </c>
      <c r="C7543" s="61">
        <v>2476.0</v>
      </c>
      <c r="D7543" s="57" t="s">
        <v>377</v>
      </c>
      <c r="E7543" s="62" t="str">
        <f t="shared" si="1"/>
        <v>Out of test</v>
      </c>
      <c r="F7543" s="53" t="str">
        <f t="shared" si="2"/>
        <v>Beijing_1</v>
      </c>
      <c r="G7543" s="53">
        <f t="shared" si="3"/>
        <v>0.3230927751</v>
      </c>
    </row>
    <row r="7544">
      <c r="A7544" s="61">
        <v>1.511477399E9</v>
      </c>
      <c r="B7544" s="61">
        <v>1.0</v>
      </c>
      <c r="C7544" s="61">
        <v>2368.0</v>
      </c>
      <c r="D7544" s="57" t="s">
        <v>377</v>
      </c>
      <c r="E7544" s="62" t="str">
        <f t="shared" si="1"/>
        <v>Out of test</v>
      </c>
      <c r="F7544" s="53" t="str">
        <f t="shared" si="2"/>
        <v>Beijing_1</v>
      </c>
      <c r="G7544" s="53">
        <f t="shared" si="3"/>
        <v>0.4778839405</v>
      </c>
    </row>
    <row r="7545">
      <c r="A7545" s="61">
        <v>1.515312516E9</v>
      </c>
      <c r="B7545" s="61">
        <v>1.0</v>
      </c>
      <c r="C7545" s="61">
        <v>659.0</v>
      </c>
      <c r="D7545" s="57" t="s">
        <v>377</v>
      </c>
      <c r="E7545" s="62" t="str">
        <f t="shared" si="1"/>
        <v>Out of test</v>
      </c>
      <c r="F7545" s="53" t="str">
        <f t="shared" si="2"/>
        <v>Beijing_1</v>
      </c>
      <c r="G7545" s="53">
        <f t="shared" si="3"/>
        <v>0.8885079565</v>
      </c>
    </row>
    <row r="7546">
      <c r="A7546" s="61">
        <v>1.514015087E9</v>
      </c>
      <c r="B7546" s="61">
        <v>1.0</v>
      </c>
      <c r="C7546" s="61">
        <v>2660.0</v>
      </c>
      <c r="D7546" s="57" t="s">
        <v>377</v>
      </c>
      <c r="E7546" s="62" t="str">
        <f t="shared" si="1"/>
        <v>Out of test</v>
      </c>
      <c r="F7546" s="53" t="str">
        <f t="shared" si="2"/>
        <v>Beijing_1</v>
      </c>
      <c r="G7546" s="53">
        <f t="shared" si="3"/>
        <v>0.7270060792</v>
      </c>
    </row>
    <row r="7547">
      <c r="A7547" s="61">
        <v>1.517737449E9</v>
      </c>
      <c r="B7547" s="61">
        <v>1.0</v>
      </c>
      <c r="C7547" s="61">
        <v>3369.0</v>
      </c>
      <c r="D7547" s="57" t="s">
        <v>377</v>
      </c>
      <c r="E7547" s="62" t="str">
        <f t="shared" si="1"/>
        <v>Out of test</v>
      </c>
      <c r="F7547" s="53" t="str">
        <f t="shared" si="2"/>
        <v>Beijing_1</v>
      </c>
      <c r="G7547" s="53">
        <f t="shared" si="3"/>
        <v>0.7725513339</v>
      </c>
    </row>
    <row r="7548">
      <c r="A7548" s="61">
        <v>1.519569154E9</v>
      </c>
      <c r="B7548" s="61">
        <v>1.0</v>
      </c>
      <c r="C7548" s="61">
        <v>546.0</v>
      </c>
      <c r="D7548" s="57" t="s">
        <v>377</v>
      </c>
      <c r="E7548" s="62" t="str">
        <f t="shared" si="1"/>
        <v>Out of test</v>
      </c>
      <c r="F7548" s="53" t="str">
        <f t="shared" si="2"/>
        <v>Beijing_1</v>
      </c>
      <c r="G7548" s="53">
        <f t="shared" si="3"/>
        <v>0.470077622</v>
      </c>
    </row>
    <row r="7549">
      <c r="A7549" s="61">
        <v>1.516241168E9</v>
      </c>
      <c r="B7549" s="61">
        <v>1.0</v>
      </c>
      <c r="C7549" s="61">
        <v>1834.0</v>
      </c>
      <c r="D7549" s="57" t="s">
        <v>377</v>
      </c>
      <c r="E7549" s="62" t="str">
        <f t="shared" si="1"/>
        <v>Out of test</v>
      </c>
      <c r="F7549" s="53" t="str">
        <f t="shared" si="2"/>
        <v>Beijing_1</v>
      </c>
      <c r="G7549" s="53">
        <f t="shared" si="3"/>
        <v>0.1867881045</v>
      </c>
    </row>
    <row r="7550">
      <c r="A7550" s="61">
        <v>1.519400535E9</v>
      </c>
      <c r="B7550" s="61">
        <v>1.0</v>
      </c>
      <c r="C7550" s="61">
        <v>307.0</v>
      </c>
      <c r="D7550" s="57" t="s">
        <v>377</v>
      </c>
      <c r="E7550" s="62" t="str">
        <f t="shared" si="1"/>
        <v>Out of test</v>
      </c>
      <c r="F7550" s="53" t="str">
        <f t="shared" si="2"/>
        <v>Beijing_1</v>
      </c>
      <c r="G7550" s="53">
        <f t="shared" si="3"/>
        <v>0.3201844023</v>
      </c>
    </row>
    <row r="7551">
      <c r="A7551" s="61">
        <v>1.515892068E9</v>
      </c>
      <c r="B7551" s="61">
        <v>1.0</v>
      </c>
      <c r="C7551" s="61">
        <v>2263.0</v>
      </c>
      <c r="D7551" s="57" t="s">
        <v>377</v>
      </c>
      <c r="E7551" s="62" t="str">
        <f t="shared" si="1"/>
        <v>Out of test</v>
      </c>
      <c r="F7551" s="53" t="str">
        <f t="shared" si="2"/>
        <v>Beijing_1</v>
      </c>
      <c r="G7551" s="53">
        <f t="shared" si="3"/>
        <v>0.3184217108</v>
      </c>
    </row>
    <row r="7552">
      <c r="A7552" s="61">
        <v>1.518833234E9</v>
      </c>
      <c r="B7552" s="61">
        <v>1.0</v>
      </c>
      <c r="C7552" s="61">
        <v>1046.0</v>
      </c>
      <c r="D7552" s="57" t="s">
        <v>377</v>
      </c>
      <c r="E7552" s="62" t="str">
        <f t="shared" si="1"/>
        <v>Out of test</v>
      </c>
      <c r="F7552" s="53" t="str">
        <f t="shared" si="2"/>
        <v>Beijing_1</v>
      </c>
      <c r="G7552" s="53">
        <f t="shared" si="3"/>
        <v>0.7318841022</v>
      </c>
    </row>
    <row r="7553">
      <c r="A7553" s="61">
        <v>1.519132007E9</v>
      </c>
      <c r="B7553" s="61">
        <v>1.0</v>
      </c>
      <c r="C7553" s="61">
        <v>1761.0</v>
      </c>
      <c r="D7553" s="57" t="s">
        <v>377</v>
      </c>
      <c r="E7553" s="62" t="str">
        <f t="shared" si="1"/>
        <v>Out of test</v>
      </c>
      <c r="F7553" s="53" t="str">
        <f t="shared" si="2"/>
        <v>Beijing_1</v>
      </c>
      <c r="G7553" s="53">
        <f t="shared" si="3"/>
        <v>0.9426439084</v>
      </c>
    </row>
    <row r="7554">
      <c r="A7554" s="61">
        <v>1.519195415E9</v>
      </c>
      <c r="B7554" s="61">
        <v>1.0</v>
      </c>
      <c r="C7554" s="61">
        <v>196.0</v>
      </c>
      <c r="D7554" s="57" t="s">
        <v>377</v>
      </c>
      <c r="E7554" s="62" t="str">
        <f t="shared" si="1"/>
        <v>Out of test</v>
      </c>
      <c r="F7554" s="53" t="str">
        <f t="shared" si="2"/>
        <v>Beijing_1</v>
      </c>
      <c r="G7554" s="53">
        <f t="shared" si="3"/>
        <v>0.1933105485</v>
      </c>
    </row>
    <row r="7555">
      <c r="A7555" s="61">
        <v>1.513377358E9</v>
      </c>
      <c r="B7555" s="61">
        <v>1.0</v>
      </c>
      <c r="C7555" s="61">
        <v>4122.0</v>
      </c>
      <c r="D7555" s="57" t="s">
        <v>377</v>
      </c>
      <c r="E7555" s="62" t="str">
        <f t="shared" si="1"/>
        <v>Out of test</v>
      </c>
      <c r="F7555" s="53" t="str">
        <f t="shared" si="2"/>
        <v>Beijing_1</v>
      </c>
      <c r="G7555" s="53">
        <f t="shared" si="3"/>
        <v>0.7063478989</v>
      </c>
    </row>
    <row r="7556">
      <c r="A7556" s="61">
        <v>1.513544144E9</v>
      </c>
      <c r="B7556" s="61">
        <v>1.0</v>
      </c>
      <c r="C7556" s="61">
        <v>1120.0</v>
      </c>
      <c r="D7556" s="57" t="s">
        <v>377</v>
      </c>
      <c r="E7556" s="62" t="str">
        <f t="shared" si="1"/>
        <v>Out of test</v>
      </c>
      <c r="F7556" s="53" t="str">
        <f t="shared" si="2"/>
        <v>Beijing_1</v>
      </c>
      <c r="G7556" s="53">
        <f t="shared" si="3"/>
        <v>0.5699286268</v>
      </c>
    </row>
    <row r="7557">
      <c r="A7557" s="61">
        <v>1.511992848E9</v>
      </c>
      <c r="B7557" s="61">
        <v>1.0</v>
      </c>
      <c r="C7557" s="61">
        <v>2988.0</v>
      </c>
      <c r="D7557" s="57" t="s">
        <v>377</v>
      </c>
      <c r="E7557" s="62" t="str">
        <f t="shared" si="1"/>
        <v>Out of test</v>
      </c>
      <c r="F7557" s="53" t="str">
        <f t="shared" si="2"/>
        <v>Beijing_1</v>
      </c>
      <c r="G7557" s="53">
        <f t="shared" si="3"/>
        <v>0.2801359528</v>
      </c>
    </row>
    <row r="7558">
      <c r="A7558" s="61">
        <v>1.514856438E9</v>
      </c>
      <c r="B7558" s="61">
        <v>1.0</v>
      </c>
      <c r="C7558" s="61">
        <v>390.0</v>
      </c>
      <c r="D7558" s="57" t="s">
        <v>377</v>
      </c>
      <c r="E7558" s="62" t="str">
        <f t="shared" si="1"/>
        <v>Out of test</v>
      </c>
      <c r="F7558" s="53" t="str">
        <f t="shared" si="2"/>
        <v>Beijing_1</v>
      </c>
      <c r="G7558" s="53">
        <f t="shared" si="3"/>
        <v>0.9213848695</v>
      </c>
    </row>
    <row r="7559">
      <c r="A7559" s="61">
        <v>1.513124408E9</v>
      </c>
      <c r="B7559" s="61">
        <v>1.0</v>
      </c>
      <c r="C7559" s="61">
        <v>377.0</v>
      </c>
      <c r="D7559" s="57" t="s">
        <v>377</v>
      </c>
      <c r="E7559" s="62" t="str">
        <f t="shared" si="1"/>
        <v>Out of test</v>
      </c>
      <c r="F7559" s="53" t="str">
        <f t="shared" si="2"/>
        <v>Beijing_1</v>
      </c>
      <c r="G7559" s="53">
        <f t="shared" si="3"/>
        <v>0.5288794679</v>
      </c>
    </row>
    <row r="7560">
      <c r="A7560" s="61">
        <v>1.513831139E9</v>
      </c>
      <c r="B7560" s="61">
        <v>1.0</v>
      </c>
      <c r="C7560" s="61">
        <v>3312.0</v>
      </c>
      <c r="D7560" s="57" t="s">
        <v>377</v>
      </c>
      <c r="E7560" s="62" t="str">
        <f t="shared" si="1"/>
        <v>Out of test</v>
      </c>
      <c r="F7560" s="53" t="str">
        <f t="shared" si="2"/>
        <v>Beijing_1</v>
      </c>
      <c r="G7560" s="53">
        <f t="shared" si="3"/>
        <v>0.7298304273</v>
      </c>
    </row>
    <row r="7561">
      <c r="A7561" s="61">
        <v>1.519690634E9</v>
      </c>
      <c r="B7561" s="61">
        <v>1.0</v>
      </c>
      <c r="C7561" s="61">
        <v>494.0</v>
      </c>
      <c r="D7561" s="57" t="s">
        <v>377</v>
      </c>
      <c r="E7561" s="62" t="str">
        <f t="shared" si="1"/>
        <v>Out of test</v>
      </c>
      <c r="F7561" s="53" t="str">
        <f t="shared" si="2"/>
        <v>Beijing_1</v>
      </c>
      <c r="G7561" s="53">
        <f t="shared" si="3"/>
        <v>0.9746442986</v>
      </c>
    </row>
    <row r="7562">
      <c r="A7562" s="61">
        <v>1.512201905E9</v>
      </c>
      <c r="B7562" s="61">
        <v>1.0</v>
      </c>
      <c r="C7562" s="61">
        <v>178.0</v>
      </c>
      <c r="D7562" s="57" t="s">
        <v>377</v>
      </c>
      <c r="E7562" s="62" t="str">
        <f t="shared" si="1"/>
        <v>Out of test</v>
      </c>
      <c r="F7562" s="53" t="str">
        <f t="shared" si="2"/>
        <v>Beijing_1</v>
      </c>
      <c r="G7562" s="53">
        <f t="shared" si="3"/>
        <v>0.750115069</v>
      </c>
    </row>
    <row r="7563">
      <c r="A7563" s="61">
        <v>1.512607909E9</v>
      </c>
      <c r="B7563" s="61">
        <v>1.0</v>
      </c>
      <c r="C7563" s="61">
        <v>3315.0</v>
      </c>
      <c r="D7563" s="57" t="s">
        <v>377</v>
      </c>
      <c r="E7563" s="62" t="str">
        <f t="shared" si="1"/>
        <v>Out of test</v>
      </c>
      <c r="F7563" s="53" t="str">
        <f t="shared" si="2"/>
        <v>Beijing_1</v>
      </c>
      <c r="G7563" s="53">
        <f t="shared" si="3"/>
        <v>0.7650828348</v>
      </c>
    </row>
    <row r="7564">
      <c r="A7564" s="61">
        <v>1.517477857E9</v>
      </c>
      <c r="B7564" s="61">
        <v>1.0</v>
      </c>
      <c r="C7564" s="61">
        <v>3205.0</v>
      </c>
      <c r="D7564" s="57" t="s">
        <v>377</v>
      </c>
      <c r="E7564" s="62" t="str">
        <f t="shared" si="1"/>
        <v>Out of test</v>
      </c>
      <c r="F7564" s="53" t="str">
        <f t="shared" si="2"/>
        <v>Beijing_1</v>
      </c>
      <c r="G7564" s="53">
        <f t="shared" si="3"/>
        <v>0.8976843636</v>
      </c>
    </row>
    <row r="7565">
      <c r="A7565" s="61">
        <v>1.513834069E9</v>
      </c>
      <c r="B7565" s="61">
        <v>1.0</v>
      </c>
      <c r="C7565" s="61">
        <v>3308.0</v>
      </c>
      <c r="D7565" s="57" t="s">
        <v>377</v>
      </c>
      <c r="E7565" s="62" t="str">
        <f t="shared" si="1"/>
        <v>Out of test</v>
      </c>
      <c r="F7565" s="53" t="str">
        <f t="shared" si="2"/>
        <v>Beijing_1</v>
      </c>
      <c r="G7565" s="53">
        <f t="shared" si="3"/>
        <v>0.8390511729</v>
      </c>
    </row>
    <row r="7566">
      <c r="A7566" s="61">
        <v>1.516968006E9</v>
      </c>
      <c r="B7566" s="61">
        <v>1.0</v>
      </c>
      <c r="C7566" s="61">
        <v>1702.0</v>
      </c>
      <c r="D7566" s="57" t="s">
        <v>377</v>
      </c>
      <c r="E7566" s="62" t="str">
        <f t="shared" si="1"/>
        <v>Out of test</v>
      </c>
      <c r="F7566" s="53" t="str">
        <f t="shared" si="2"/>
        <v>Beijing_1</v>
      </c>
      <c r="G7566" s="53">
        <f t="shared" si="3"/>
        <v>0.2103002316</v>
      </c>
    </row>
    <row r="7567">
      <c r="A7567" s="61">
        <v>1.517228239E9</v>
      </c>
      <c r="B7567" s="61">
        <v>1.0</v>
      </c>
      <c r="C7567" s="61">
        <v>278.0</v>
      </c>
      <c r="D7567" s="57" t="s">
        <v>377</v>
      </c>
      <c r="E7567" s="62" t="str">
        <f t="shared" si="1"/>
        <v>Out of test</v>
      </c>
      <c r="F7567" s="53" t="str">
        <f t="shared" si="2"/>
        <v>Beijing_1</v>
      </c>
      <c r="G7567" s="53">
        <f t="shared" si="3"/>
        <v>0.05099225289</v>
      </c>
    </row>
    <row r="7568">
      <c r="A7568" s="61">
        <v>1.519079393E9</v>
      </c>
      <c r="B7568" s="61">
        <v>1.0</v>
      </c>
      <c r="C7568" s="61">
        <v>1026.0</v>
      </c>
      <c r="D7568" s="57" t="s">
        <v>377</v>
      </c>
      <c r="E7568" s="62" t="str">
        <f t="shared" si="1"/>
        <v>Out of test</v>
      </c>
      <c r="F7568" s="53" t="str">
        <f t="shared" si="2"/>
        <v>Beijing_1</v>
      </c>
      <c r="G7568" s="53">
        <f t="shared" si="3"/>
        <v>0.8894212496</v>
      </c>
    </row>
    <row r="7569">
      <c r="A7569" s="61">
        <v>1.512430256E9</v>
      </c>
      <c r="B7569" s="61">
        <v>1.0</v>
      </c>
      <c r="C7569" s="61">
        <v>1683.0</v>
      </c>
      <c r="D7569" s="57" t="s">
        <v>377</v>
      </c>
      <c r="E7569" s="62" t="str">
        <f t="shared" si="1"/>
        <v>Out of test</v>
      </c>
      <c r="F7569" s="53" t="str">
        <f t="shared" si="2"/>
        <v>Beijing_1</v>
      </c>
      <c r="G7569" s="53">
        <f t="shared" si="3"/>
        <v>0.3064158794</v>
      </c>
    </row>
    <row r="7570">
      <c r="A7570" s="61">
        <v>1.518513159E9</v>
      </c>
      <c r="B7570" s="61">
        <v>1.0</v>
      </c>
      <c r="C7570" s="61">
        <v>1756.0</v>
      </c>
      <c r="D7570" s="57" t="s">
        <v>377</v>
      </c>
      <c r="E7570" s="62" t="str">
        <f t="shared" si="1"/>
        <v>Out of test</v>
      </c>
      <c r="F7570" s="53" t="str">
        <f t="shared" si="2"/>
        <v>Beijing_1</v>
      </c>
      <c r="G7570" s="53">
        <f t="shared" si="3"/>
        <v>0.3839145409</v>
      </c>
    </row>
    <row r="7571">
      <c r="A7571" s="61">
        <v>1.511972625E9</v>
      </c>
      <c r="B7571" s="61">
        <v>1.0</v>
      </c>
      <c r="C7571" s="61">
        <v>2421.0</v>
      </c>
      <c r="D7571" s="57" t="s">
        <v>377</v>
      </c>
      <c r="E7571" s="62" t="str">
        <f t="shared" si="1"/>
        <v>Out of test</v>
      </c>
      <c r="F7571" s="53" t="str">
        <f t="shared" si="2"/>
        <v>Beijing_1</v>
      </c>
      <c r="G7571" s="53">
        <f t="shared" si="3"/>
        <v>0.7306137204</v>
      </c>
    </row>
    <row r="7572">
      <c r="A7572" s="61">
        <v>1.514041785E9</v>
      </c>
      <c r="B7572" s="61">
        <v>1.0</v>
      </c>
      <c r="C7572" s="61">
        <v>3948.0</v>
      </c>
      <c r="D7572" s="57" t="s">
        <v>377</v>
      </c>
      <c r="E7572" s="62" t="str">
        <f t="shared" si="1"/>
        <v>Out of test</v>
      </c>
      <c r="F7572" s="53" t="str">
        <f t="shared" si="2"/>
        <v>Beijing_1</v>
      </c>
      <c r="G7572" s="53">
        <f t="shared" si="3"/>
        <v>0.01355085534</v>
      </c>
    </row>
    <row r="7573">
      <c r="A7573" s="61">
        <v>1.517473907E9</v>
      </c>
      <c r="B7573" s="61">
        <v>1.0</v>
      </c>
      <c r="C7573" s="61">
        <v>1167.0</v>
      </c>
      <c r="D7573" s="57" t="s">
        <v>377</v>
      </c>
      <c r="E7573" s="62" t="str">
        <f t="shared" si="1"/>
        <v>Out of test</v>
      </c>
      <c r="F7573" s="53" t="str">
        <f t="shared" si="2"/>
        <v>Beijing_1</v>
      </c>
      <c r="G7573" s="53">
        <f t="shared" si="3"/>
        <v>0.07770266613</v>
      </c>
    </row>
    <row r="7574">
      <c r="A7574" s="61">
        <v>1.516964707E9</v>
      </c>
      <c r="B7574" s="61">
        <v>1.0</v>
      </c>
      <c r="C7574" s="61">
        <v>53.0</v>
      </c>
      <c r="D7574" s="57" t="s">
        <v>377</v>
      </c>
      <c r="E7574" s="62" t="str">
        <f t="shared" si="1"/>
        <v>Out of test</v>
      </c>
      <c r="F7574" s="53" t="str">
        <f t="shared" si="2"/>
        <v>Beijing_1</v>
      </c>
      <c r="G7574" s="53">
        <f t="shared" si="3"/>
        <v>0.5363993128</v>
      </c>
    </row>
    <row r="7575">
      <c r="A7575" s="61">
        <v>1.514972886E9</v>
      </c>
      <c r="B7575" s="61">
        <v>1.0</v>
      </c>
      <c r="C7575" s="61">
        <v>1142.0</v>
      </c>
      <c r="D7575" s="57" t="s">
        <v>377</v>
      </c>
      <c r="E7575" s="62" t="str">
        <f t="shared" si="1"/>
        <v>Out of test</v>
      </c>
      <c r="F7575" s="53" t="str">
        <f t="shared" si="2"/>
        <v>Beijing_1</v>
      </c>
      <c r="G7575" s="53">
        <f t="shared" si="3"/>
        <v>0.8514524672</v>
      </c>
    </row>
    <row r="7576">
      <c r="A7576" s="61">
        <v>1.512437013E9</v>
      </c>
      <c r="B7576" s="61">
        <v>1.0</v>
      </c>
      <c r="C7576" s="61">
        <v>821.0</v>
      </c>
      <c r="D7576" s="57" t="s">
        <v>377</v>
      </c>
      <c r="E7576" s="62" t="str">
        <f t="shared" si="1"/>
        <v>Out of test</v>
      </c>
      <c r="F7576" s="53" t="str">
        <f t="shared" si="2"/>
        <v>Beijing_1</v>
      </c>
      <c r="G7576" s="53">
        <f t="shared" si="3"/>
        <v>0.5898622127</v>
      </c>
    </row>
    <row r="7577">
      <c r="A7577" s="61">
        <v>1.512137937E9</v>
      </c>
      <c r="B7577" s="61">
        <v>1.0</v>
      </c>
      <c r="C7577" s="61">
        <v>4359.0</v>
      </c>
      <c r="D7577" s="57" t="s">
        <v>377</v>
      </c>
      <c r="E7577" s="62" t="str">
        <f t="shared" si="1"/>
        <v>Out of test</v>
      </c>
      <c r="F7577" s="53" t="str">
        <f t="shared" si="2"/>
        <v>Beijing_1</v>
      </c>
      <c r="G7577" s="53">
        <f t="shared" si="3"/>
        <v>0.3955051643</v>
      </c>
    </row>
    <row r="7578">
      <c r="A7578" s="61">
        <v>1.513001069E9</v>
      </c>
      <c r="B7578" s="61">
        <v>1.0</v>
      </c>
      <c r="C7578" s="61">
        <v>1726.0</v>
      </c>
      <c r="D7578" s="57" t="s">
        <v>377</v>
      </c>
      <c r="E7578" s="62" t="str">
        <f t="shared" si="1"/>
        <v>Out of test</v>
      </c>
      <c r="F7578" s="53" t="str">
        <f t="shared" si="2"/>
        <v>Beijing_1</v>
      </c>
      <c r="G7578" s="53">
        <f t="shared" si="3"/>
        <v>0.02986633223</v>
      </c>
    </row>
    <row r="7579">
      <c r="A7579" s="61">
        <v>1.515608615E9</v>
      </c>
      <c r="B7579" s="61">
        <v>1.0</v>
      </c>
      <c r="C7579" s="61">
        <v>609.0</v>
      </c>
      <c r="D7579" s="57" t="s">
        <v>377</v>
      </c>
      <c r="E7579" s="62" t="str">
        <f t="shared" si="1"/>
        <v>Out of test</v>
      </c>
      <c r="F7579" s="53" t="str">
        <f t="shared" si="2"/>
        <v>Beijing_1</v>
      </c>
      <c r="G7579" s="53">
        <f t="shared" si="3"/>
        <v>0.789043384</v>
      </c>
    </row>
    <row r="7580">
      <c r="A7580" s="61">
        <v>1.516050117E9</v>
      </c>
      <c r="B7580" s="61">
        <v>1.0</v>
      </c>
      <c r="C7580" s="61">
        <v>6256.0</v>
      </c>
      <c r="D7580" s="57" t="s">
        <v>377</v>
      </c>
      <c r="E7580" s="62" t="str">
        <f t="shared" si="1"/>
        <v>Out of test</v>
      </c>
      <c r="F7580" s="53" t="str">
        <f t="shared" si="2"/>
        <v>Beijing_1</v>
      </c>
      <c r="G7580" s="53">
        <f t="shared" si="3"/>
        <v>0.7599759011</v>
      </c>
    </row>
    <row r="7581">
      <c r="A7581" s="61">
        <v>1.513719433E9</v>
      </c>
      <c r="B7581" s="61">
        <v>1.0</v>
      </c>
      <c r="C7581" s="61">
        <v>1087.0</v>
      </c>
      <c r="D7581" s="57" t="s">
        <v>377</v>
      </c>
      <c r="E7581" s="62" t="str">
        <f t="shared" si="1"/>
        <v>Out of test</v>
      </c>
      <c r="F7581" s="53" t="str">
        <f t="shared" si="2"/>
        <v>Beijing_1</v>
      </c>
      <c r="G7581" s="53">
        <f t="shared" si="3"/>
        <v>0.1033439053</v>
      </c>
    </row>
    <row r="7582">
      <c r="A7582" s="61">
        <v>1.516235167E9</v>
      </c>
      <c r="B7582" s="61">
        <v>1.0</v>
      </c>
      <c r="C7582" s="61">
        <v>783.0</v>
      </c>
      <c r="D7582" s="57" t="s">
        <v>377</v>
      </c>
      <c r="E7582" s="62" t="str">
        <f t="shared" si="1"/>
        <v>Out of test</v>
      </c>
      <c r="F7582" s="53" t="str">
        <f t="shared" si="2"/>
        <v>Beijing_1</v>
      </c>
      <c r="G7582" s="53">
        <f t="shared" si="3"/>
        <v>0.7883614093</v>
      </c>
    </row>
    <row r="7583">
      <c r="A7583" s="61">
        <v>1.516521439E9</v>
      </c>
      <c r="B7583" s="61">
        <v>1.0</v>
      </c>
      <c r="C7583" s="61">
        <v>1114.0</v>
      </c>
      <c r="D7583" s="57" t="s">
        <v>377</v>
      </c>
      <c r="E7583" s="62" t="str">
        <f t="shared" si="1"/>
        <v>Out of test</v>
      </c>
      <c r="F7583" s="53" t="str">
        <f t="shared" si="2"/>
        <v>Beijing_1</v>
      </c>
      <c r="G7583" s="53">
        <f t="shared" si="3"/>
        <v>0.1117202258</v>
      </c>
    </row>
    <row r="7584">
      <c r="A7584" s="61">
        <v>1.514148753E9</v>
      </c>
      <c r="B7584" s="61">
        <v>1.0</v>
      </c>
      <c r="C7584" s="61">
        <v>2631.0</v>
      </c>
      <c r="D7584" s="57" t="s">
        <v>377</v>
      </c>
      <c r="E7584" s="62" t="str">
        <f t="shared" si="1"/>
        <v>Out of test</v>
      </c>
      <c r="F7584" s="53" t="str">
        <f t="shared" si="2"/>
        <v>Beijing_1</v>
      </c>
      <c r="G7584" s="53">
        <f t="shared" si="3"/>
        <v>0.5352133268</v>
      </c>
    </row>
    <row r="7585">
      <c r="A7585" s="61">
        <v>1.518521225E9</v>
      </c>
      <c r="B7585" s="61">
        <v>1.0</v>
      </c>
      <c r="C7585" s="61">
        <v>3653.0</v>
      </c>
      <c r="D7585" s="57" t="s">
        <v>377</v>
      </c>
      <c r="E7585" s="62" t="str">
        <f t="shared" si="1"/>
        <v>Out of test</v>
      </c>
      <c r="F7585" s="53" t="str">
        <f t="shared" si="2"/>
        <v>Beijing_1</v>
      </c>
      <c r="G7585" s="53">
        <f t="shared" si="3"/>
        <v>0.1549960229</v>
      </c>
    </row>
    <row r="7586">
      <c r="A7586" s="61">
        <v>1.514004045E9</v>
      </c>
      <c r="B7586" s="61">
        <v>1.0</v>
      </c>
      <c r="C7586" s="61">
        <v>372.0</v>
      </c>
      <c r="D7586" s="57" t="s">
        <v>377</v>
      </c>
      <c r="E7586" s="62" t="str">
        <f t="shared" si="1"/>
        <v>Out of test</v>
      </c>
      <c r="F7586" s="53" t="str">
        <f t="shared" si="2"/>
        <v>Beijing_1</v>
      </c>
      <c r="G7586" s="53">
        <f t="shared" si="3"/>
        <v>0.09903198875</v>
      </c>
    </row>
    <row r="7587">
      <c r="A7587" s="61">
        <v>1.513156369E9</v>
      </c>
      <c r="B7587" s="61">
        <v>1.0</v>
      </c>
      <c r="C7587" s="61">
        <v>1739.0</v>
      </c>
      <c r="D7587" s="57" t="s">
        <v>377</v>
      </c>
      <c r="E7587" s="62" t="str">
        <f t="shared" si="1"/>
        <v>Out of test</v>
      </c>
      <c r="F7587" s="53" t="str">
        <f t="shared" si="2"/>
        <v>Beijing_1</v>
      </c>
      <c r="G7587" s="53">
        <f t="shared" si="3"/>
        <v>0.6298686306</v>
      </c>
    </row>
    <row r="7588">
      <c r="A7588" s="61">
        <v>1.516922393E9</v>
      </c>
      <c r="B7588" s="61">
        <v>1.0</v>
      </c>
      <c r="C7588" s="61">
        <v>1611.0</v>
      </c>
      <c r="D7588" s="57" t="s">
        <v>377</v>
      </c>
      <c r="E7588" s="62" t="str">
        <f t="shared" si="1"/>
        <v>Out of test</v>
      </c>
      <c r="F7588" s="53" t="str">
        <f t="shared" si="2"/>
        <v>Beijing_1</v>
      </c>
      <c r="G7588" s="53">
        <f t="shared" si="3"/>
        <v>0.4930686388</v>
      </c>
    </row>
    <row r="7589">
      <c r="A7589" s="61">
        <v>1.516465688E9</v>
      </c>
      <c r="B7589" s="61">
        <v>1.0</v>
      </c>
      <c r="C7589" s="61">
        <v>306.0</v>
      </c>
      <c r="D7589" s="57" t="s">
        <v>377</v>
      </c>
      <c r="E7589" s="62" t="str">
        <f t="shared" si="1"/>
        <v>Out of test</v>
      </c>
      <c r="F7589" s="53" t="str">
        <f t="shared" si="2"/>
        <v>Beijing_1</v>
      </c>
      <c r="G7589" s="53">
        <f t="shared" si="3"/>
        <v>0.6494492126</v>
      </c>
    </row>
    <row r="7590">
      <c r="A7590" s="61">
        <v>1.518127044E9</v>
      </c>
      <c r="B7590" s="61">
        <v>1.0</v>
      </c>
      <c r="C7590" s="61">
        <v>363.0</v>
      </c>
      <c r="D7590" s="57" t="s">
        <v>377</v>
      </c>
      <c r="E7590" s="62" t="str">
        <f t="shared" si="1"/>
        <v>Out of test</v>
      </c>
      <c r="F7590" s="53" t="str">
        <f t="shared" si="2"/>
        <v>Beijing_1</v>
      </c>
      <c r="G7590" s="53">
        <f t="shared" si="3"/>
        <v>0.2019882466</v>
      </c>
    </row>
    <row r="7591">
      <c r="A7591" s="61">
        <v>1.518222178E9</v>
      </c>
      <c r="B7591" s="61">
        <v>1.0</v>
      </c>
      <c r="C7591" s="61">
        <v>1726.0</v>
      </c>
      <c r="D7591" s="57" t="s">
        <v>377</v>
      </c>
      <c r="E7591" s="62" t="str">
        <f t="shared" si="1"/>
        <v>Out of test</v>
      </c>
      <c r="F7591" s="53" t="str">
        <f t="shared" si="2"/>
        <v>Beijing_1</v>
      </c>
      <c r="G7591" s="53">
        <f t="shared" si="3"/>
        <v>0.3131646303</v>
      </c>
    </row>
    <row r="7592">
      <c r="A7592" s="61">
        <v>1.511479864E9</v>
      </c>
      <c r="B7592" s="61">
        <v>1.0</v>
      </c>
      <c r="C7592" s="61">
        <v>2380.0</v>
      </c>
      <c r="D7592" s="57" t="s">
        <v>377</v>
      </c>
      <c r="E7592" s="62" t="str">
        <f t="shared" si="1"/>
        <v>Out of test</v>
      </c>
      <c r="F7592" s="53" t="str">
        <f t="shared" si="2"/>
        <v>Beijing_1</v>
      </c>
      <c r="G7592" s="53">
        <f t="shared" si="3"/>
        <v>0.6556387439</v>
      </c>
    </row>
    <row r="7593">
      <c r="A7593" s="61">
        <v>1.512891776E9</v>
      </c>
      <c r="B7593" s="61">
        <v>1.0</v>
      </c>
      <c r="C7593" s="61">
        <v>982.0</v>
      </c>
      <c r="D7593" s="57" t="s">
        <v>377</v>
      </c>
      <c r="E7593" s="62" t="str">
        <f t="shared" si="1"/>
        <v>Out of test</v>
      </c>
      <c r="F7593" s="53" t="str">
        <f t="shared" si="2"/>
        <v>Beijing_1</v>
      </c>
      <c r="G7593" s="53">
        <f t="shared" si="3"/>
        <v>0.7844548053</v>
      </c>
    </row>
    <row r="7594">
      <c r="A7594" s="61">
        <v>1.517679927E9</v>
      </c>
      <c r="B7594" s="61">
        <v>1.0</v>
      </c>
      <c r="C7594" s="61">
        <v>3052.0</v>
      </c>
      <c r="D7594" s="57" t="s">
        <v>377</v>
      </c>
      <c r="E7594" s="62" t="str">
        <f t="shared" si="1"/>
        <v>Out of test</v>
      </c>
      <c r="F7594" s="53" t="str">
        <f t="shared" si="2"/>
        <v>Beijing_1</v>
      </c>
      <c r="G7594" s="53">
        <f t="shared" si="3"/>
        <v>0.9468421301</v>
      </c>
    </row>
    <row r="7595">
      <c r="A7595" s="61">
        <v>1.513816603E9</v>
      </c>
      <c r="B7595" s="61">
        <v>1.0</v>
      </c>
      <c r="C7595" s="61">
        <v>355.0</v>
      </c>
      <c r="D7595" s="57" t="s">
        <v>377</v>
      </c>
      <c r="E7595" s="62" t="str">
        <f t="shared" si="1"/>
        <v>Out of test</v>
      </c>
      <c r="F7595" s="53" t="str">
        <f t="shared" si="2"/>
        <v>Beijing_1</v>
      </c>
      <c r="G7595" s="53">
        <f t="shared" si="3"/>
        <v>0.9048091176</v>
      </c>
    </row>
    <row r="7596">
      <c r="A7596" s="61">
        <v>1.515925533E9</v>
      </c>
      <c r="B7596" s="61">
        <v>1.0</v>
      </c>
      <c r="C7596" s="61">
        <v>696.0</v>
      </c>
      <c r="D7596" s="57" t="s">
        <v>377</v>
      </c>
      <c r="E7596" s="62" t="str">
        <f t="shared" si="1"/>
        <v>Out of test</v>
      </c>
      <c r="F7596" s="53" t="str">
        <f t="shared" si="2"/>
        <v>Beijing_1</v>
      </c>
      <c r="G7596" s="53">
        <f t="shared" si="3"/>
        <v>0.8616875561</v>
      </c>
    </row>
    <row r="7597">
      <c r="A7597" s="61">
        <v>1.514315428E9</v>
      </c>
      <c r="B7597" s="61">
        <v>1.0</v>
      </c>
      <c r="C7597" s="61">
        <v>667.0</v>
      </c>
      <c r="D7597" s="57" t="s">
        <v>377</v>
      </c>
      <c r="E7597" s="62" t="str">
        <f t="shared" si="1"/>
        <v>Out of test</v>
      </c>
      <c r="F7597" s="53" t="str">
        <f t="shared" si="2"/>
        <v>Beijing_1</v>
      </c>
      <c r="G7597" s="53">
        <f t="shared" si="3"/>
        <v>0.3452877552</v>
      </c>
    </row>
    <row r="7598">
      <c r="A7598" s="61">
        <v>1.513221183E9</v>
      </c>
      <c r="B7598" s="61">
        <v>1.0</v>
      </c>
      <c r="C7598" s="61">
        <v>2699.0</v>
      </c>
      <c r="D7598" s="57" t="s">
        <v>377</v>
      </c>
      <c r="E7598" s="62" t="str">
        <f t="shared" si="1"/>
        <v>Out of test</v>
      </c>
      <c r="F7598" s="53" t="str">
        <f t="shared" si="2"/>
        <v>Beijing_1</v>
      </c>
      <c r="G7598" s="53">
        <f t="shared" si="3"/>
        <v>0.7753545484</v>
      </c>
    </row>
    <row r="7599">
      <c r="A7599" s="61">
        <v>1.519056525E9</v>
      </c>
      <c r="B7599" s="61">
        <v>1.0</v>
      </c>
      <c r="C7599" s="61">
        <v>1544.0</v>
      </c>
      <c r="D7599" s="57" t="s">
        <v>377</v>
      </c>
      <c r="E7599" s="62" t="str">
        <f t="shared" si="1"/>
        <v>Out of test</v>
      </c>
      <c r="F7599" s="53" t="str">
        <f t="shared" si="2"/>
        <v>Beijing_1</v>
      </c>
      <c r="G7599" s="53">
        <f t="shared" si="3"/>
        <v>0.6135257057</v>
      </c>
    </row>
    <row r="7600">
      <c r="A7600" s="61">
        <v>1.514638426E9</v>
      </c>
      <c r="B7600" s="61">
        <v>1.0</v>
      </c>
      <c r="C7600" s="61">
        <v>3474.0</v>
      </c>
      <c r="D7600" s="57" t="s">
        <v>377</v>
      </c>
      <c r="E7600" s="62" t="str">
        <f t="shared" si="1"/>
        <v>Out of test</v>
      </c>
      <c r="F7600" s="53" t="str">
        <f t="shared" si="2"/>
        <v>Beijing_1</v>
      </c>
      <c r="G7600" s="53">
        <f t="shared" si="3"/>
        <v>0.3785908389</v>
      </c>
    </row>
    <row r="7601">
      <c r="A7601" s="61">
        <v>1.519660177E9</v>
      </c>
      <c r="B7601" s="61">
        <v>1.0</v>
      </c>
      <c r="C7601" s="61">
        <v>253.0</v>
      </c>
      <c r="D7601" s="57" t="s">
        <v>377</v>
      </c>
      <c r="E7601" s="62" t="str">
        <f t="shared" si="1"/>
        <v>Out of test</v>
      </c>
      <c r="F7601" s="53" t="str">
        <f t="shared" si="2"/>
        <v>Beijing_1</v>
      </c>
      <c r="G7601" s="53">
        <f t="shared" si="3"/>
        <v>0.4752038089</v>
      </c>
    </row>
    <row r="7602">
      <c r="A7602" s="61">
        <v>1.514814998E9</v>
      </c>
      <c r="B7602" s="61">
        <v>1.0</v>
      </c>
      <c r="C7602" s="61">
        <v>817.0</v>
      </c>
      <c r="D7602" s="57" t="s">
        <v>377</v>
      </c>
      <c r="E7602" s="62" t="str">
        <f t="shared" si="1"/>
        <v>Out of test</v>
      </c>
      <c r="F7602" s="53" t="str">
        <f t="shared" si="2"/>
        <v>Beijing_1</v>
      </c>
      <c r="G7602" s="53">
        <f t="shared" si="3"/>
        <v>0.4273155855</v>
      </c>
    </row>
    <row r="7603">
      <c r="A7603" s="61">
        <v>1.512071123E9</v>
      </c>
      <c r="B7603" s="61">
        <v>1.0</v>
      </c>
      <c r="C7603" s="61">
        <v>1802.0</v>
      </c>
      <c r="D7603" s="57" t="s">
        <v>377</v>
      </c>
      <c r="E7603" s="62" t="str">
        <f t="shared" si="1"/>
        <v>Out of test</v>
      </c>
      <c r="F7603" s="53" t="str">
        <f t="shared" si="2"/>
        <v>Beijing_1</v>
      </c>
      <c r="G7603" s="53">
        <f t="shared" si="3"/>
        <v>0.22209781</v>
      </c>
    </row>
    <row r="7604">
      <c r="A7604" s="61">
        <v>1.512890379E9</v>
      </c>
      <c r="B7604" s="61">
        <v>1.0</v>
      </c>
      <c r="C7604" s="61">
        <v>360.0</v>
      </c>
      <c r="D7604" s="57" t="s">
        <v>377</v>
      </c>
      <c r="E7604" s="62" t="str">
        <f t="shared" si="1"/>
        <v>Out of test</v>
      </c>
      <c r="F7604" s="53" t="str">
        <f t="shared" si="2"/>
        <v>Beijing_1</v>
      </c>
      <c r="G7604" s="53">
        <f t="shared" si="3"/>
        <v>0.5912282417</v>
      </c>
    </row>
    <row r="7605">
      <c r="A7605" s="61">
        <v>1.512348794E9</v>
      </c>
      <c r="B7605" s="61">
        <v>1.0</v>
      </c>
      <c r="C7605" s="61">
        <v>2988.0</v>
      </c>
      <c r="D7605" s="57" t="s">
        <v>377</v>
      </c>
      <c r="E7605" s="62" t="str">
        <f t="shared" si="1"/>
        <v>Out of test</v>
      </c>
      <c r="F7605" s="53" t="str">
        <f t="shared" si="2"/>
        <v>Beijing_1</v>
      </c>
      <c r="G7605" s="53">
        <f t="shared" si="3"/>
        <v>0.5102171482</v>
      </c>
    </row>
    <row r="7606">
      <c r="A7606" s="61">
        <v>1.517478094E9</v>
      </c>
      <c r="B7606" s="61">
        <v>1.0</v>
      </c>
      <c r="C7606" s="61">
        <v>3124.0</v>
      </c>
      <c r="D7606" s="57" t="s">
        <v>377</v>
      </c>
      <c r="E7606" s="62" t="str">
        <f t="shared" si="1"/>
        <v>Out of test</v>
      </c>
      <c r="F7606" s="53" t="str">
        <f t="shared" si="2"/>
        <v>Beijing_1</v>
      </c>
      <c r="G7606" s="53">
        <f t="shared" si="3"/>
        <v>0.06072871872</v>
      </c>
    </row>
    <row r="7607">
      <c r="A7607" s="61">
        <v>1.518360355E9</v>
      </c>
      <c r="B7607" s="61">
        <v>1.0</v>
      </c>
      <c r="C7607" s="61">
        <v>3545.0</v>
      </c>
      <c r="D7607" s="57" t="s">
        <v>377</v>
      </c>
      <c r="E7607" s="62" t="str">
        <f t="shared" si="1"/>
        <v>Out of test</v>
      </c>
      <c r="F7607" s="53" t="str">
        <f t="shared" si="2"/>
        <v>Beijing_1</v>
      </c>
      <c r="G7607" s="53">
        <f t="shared" si="3"/>
        <v>0.3154784165</v>
      </c>
    </row>
    <row r="7608">
      <c r="A7608" s="61">
        <v>1.515951196E9</v>
      </c>
      <c r="B7608" s="61">
        <v>1.0</v>
      </c>
      <c r="C7608" s="61">
        <v>3824.0</v>
      </c>
      <c r="D7608" s="57" t="s">
        <v>377</v>
      </c>
      <c r="E7608" s="62" t="str">
        <f t="shared" si="1"/>
        <v>Out of test</v>
      </c>
      <c r="F7608" s="53" t="str">
        <f t="shared" si="2"/>
        <v>Beijing_1</v>
      </c>
      <c r="G7608" s="53">
        <f t="shared" si="3"/>
        <v>0.3519594732</v>
      </c>
    </row>
    <row r="7609">
      <c r="A7609" s="61">
        <v>1.511795317E9</v>
      </c>
      <c r="B7609" s="61">
        <v>1.0</v>
      </c>
      <c r="C7609" s="61">
        <v>2806.0</v>
      </c>
      <c r="D7609" s="57" t="s">
        <v>377</v>
      </c>
      <c r="E7609" s="62" t="str">
        <f t="shared" si="1"/>
        <v>Out of test</v>
      </c>
      <c r="F7609" s="53" t="str">
        <f t="shared" si="2"/>
        <v>Beijing_1</v>
      </c>
      <c r="G7609" s="53">
        <f t="shared" si="3"/>
        <v>0.603204915</v>
      </c>
    </row>
    <row r="7610">
      <c r="A7610" s="61">
        <v>1.517815949E9</v>
      </c>
      <c r="B7610" s="61">
        <v>1.0</v>
      </c>
      <c r="C7610" s="61">
        <v>278.0</v>
      </c>
      <c r="D7610" s="57" t="s">
        <v>377</v>
      </c>
      <c r="E7610" s="62" t="str">
        <f t="shared" si="1"/>
        <v>Out of test</v>
      </c>
      <c r="F7610" s="53" t="str">
        <f t="shared" si="2"/>
        <v>Beijing_1</v>
      </c>
      <c r="G7610" s="53">
        <f t="shared" si="3"/>
        <v>0.9275644355</v>
      </c>
    </row>
    <row r="7611">
      <c r="A7611" s="61">
        <v>1.511637175E9</v>
      </c>
      <c r="B7611" s="61">
        <v>1.0</v>
      </c>
      <c r="C7611" s="61">
        <v>3895.0</v>
      </c>
      <c r="D7611" s="57" t="s">
        <v>377</v>
      </c>
      <c r="E7611" s="62" t="str">
        <f t="shared" si="1"/>
        <v>Out of test</v>
      </c>
      <c r="F7611" s="53" t="str">
        <f t="shared" si="2"/>
        <v>Beijing_1</v>
      </c>
      <c r="G7611" s="53">
        <f t="shared" si="3"/>
        <v>0.1020138393</v>
      </c>
    </row>
    <row r="7612">
      <c r="A7612" s="61">
        <v>1.517504305E9</v>
      </c>
      <c r="B7612" s="61">
        <v>1.0</v>
      </c>
      <c r="C7612" s="61">
        <v>789.0</v>
      </c>
      <c r="D7612" s="57" t="s">
        <v>377</v>
      </c>
      <c r="E7612" s="62" t="str">
        <f t="shared" si="1"/>
        <v>Out of test</v>
      </c>
      <c r="F7612" s="53" t="str">
        <f t="shared" si="2"/>
        <v>Beijing_1</v>
      </c>
      <c r="G7612" s="53">
        <f t="shared" si="3"/>
        <v>0.9791420383</v>
      </c>
    </row>
    <row r="7613">
      <c r="A7613" s="61">
        <v>1.512097428E9</v>
      </c>
      <c r="B7613" s="61">
        <v>1.0</v>
      </c>
      <c r="C7613" s="61">
        <v>1931.0</v>
      </c>
      <c r="D7613" s="57" t="s">
        <v>377</v>
      </c>
      <c r="E7613" s="62" t="str">
        <f t="shared" si="1"/>
        <v>Out of test</v>
      </c>
      <c r="F7613" s="53" t="str">
        <f t="shared" si="2"/>
        <v>Beijing_1</v>
      </c>
      <c r="G7613" s="53">
        <f t="shared" si="3"/>
        <v>0.7109771665</v>
      </c>
    </row>
    <row r="7614">
      <c r="A7614" s="61">
        <v>1.512557339E9</v>
      </c>
      <c r="B7614" s="61">
        <v>1.0</v>
      </c>
      <c r="C7614" s="61">
        <v>1582.0</v>
      </c>
      <c r="D7614" s="57" t="s">
        <v>377</v>
      </c>
      <c r="E7614" s="62" t="str">
        <f t="shared" si="1"/>
        <v>Out of test</v>
      </c>
      <c r="F7614" s="53" t="str">
        <f t="shared" si="2"/>
        <v>Beijing_1</v>
      </c>
      <c r="G7614" s="53">
        <f t="shared" si="3"/>
        <v>0.3527948448</v>
      </c>
    </row>
    <row r="7615">
      <c r="A7615" s="61">
        <v>1.519533799E9</v>
      </c>
      <c r="B7615" s="61">
        <v>1.0</v>
      </c>
      <c r="C7615" s="61">
        <v>5972.0</v>
      </c>
      <c r="D7615" s="57" t="s">
        <v>377</v>
      </c>
      <c r="E7615" s="62" t="str">
        <f t="shared" si="1"/>
        <v>Out of test</v>
      </c>
      <c r="F7615" s="53" t="str">
        <f t="shared" si="2"/>
        <v>Beijing_1</v>
      </c>
      <c r="G7615" s="53">
        <f t="shared" si="3"/>
        <v>0.4780800969</v>
      </c>
    </row>
    <row r="7616">
      <c r="A7616" s="61">
        <v>1.517630416E9</v>
      </c>
      <c r="B7616" s="61">
        <v>1.0</v>
      </c>
      <c r="C7616" s="61">
        <v>661.0</v>
      </c>
      <c r="D7616" s="57" t="s">
        <v>377</v>
      </c>
      <c r="E7616" s="62" t="str">
        <f t="shared" si="1"/>
        <v>Out of test</v>
      </c>
      <c r="F7616" s="53" t="str">
        <f t="shared" si="2"/>
        <v>Beijing_1</v>
      </c>
      <c r="G7616" s="53">
        <f t="shared" si="3"/>
        <v>0.9512178438</v>
      </c>
    </row>
    <row r="7617">
      <c r="A7617" s="61">
        <v>1.513905703E9</v>
      </c>
      <c r="B7617" s="61">
        <v>1.0</v>
      </c>
      <c r="C7617" s="61">
        <v>326.0</v>
      </c>
      <c r="D7617" s="57" t="s">
        <v>377</v>
      </c>
      <c r="E7617" s="62" t="str">
        <f t="shared" si="1"/>
        <v>Out of test</v>
      </c>
      <c r="F7617" s="53" t="str">
        <f t="shared" si="2"/>
        <v>Beijing_1</v>
      </c>
      <c r="G7617" s="53">
        <f t="shared" si="3"/>
        <v>0.272834141</v>
      </c>
    </row>
    <row r="7618">
      <c r="A7618" s="61">
        <v>1.515923688E9</v>
      </c>
      <c r="B7618" s="61">
        <v>1.0</v>
      </c>
      <c r="C7618" s="61">
        <v>1700.0</v>
      </c>
      <c r="D7618" s="57" t="s">
        <v>377</v>
      </c>
      <c r="E7618" s="62" t="str">
        <f t="shared" si="1"/>
        <v>Out of test</v>
      </c>
      <c r="F7618" s="53" t="str">
        <f t="shared" si="2"/>
        <v>Beijing_1</v>
      </c>
      <c r="G7618" s="53">
        <f t="shared" si="3"/>
        <v>0.5271156329</v>
      </c>
    </row>
    <row r="7619">
      <c r="A7619" s="61">
        <v>1.516807637E9</v>
      </c>
      <c r="B7619" s="61">
        <v>1.0</v>
      </c>
      <c r="C7619" s="61">
        <v>997.0</v>
      </c>
      <c r="D7619" s="57" t="s">
        <v>377</v>
      </c>
      <c r="E7619" s="62" t="str">
        <f t="shared" si="1"/>
        <v>Out of test</v>
      </c>
      <c r="F7619" s="53" t="str">
        <f t="shared" si="2"/>
        <v>Beijing_1</v>
      </c>
      <c r="G7619" s="53">
        <f t="shared" si="3"/>
        <v>0.5694396227</v>
      </c>
    </row>
    <row r="7620">
      <c r="A7620" s="61">
        <v>1.514927507E9</v>
      </c>
      <c r="B7620" s="61">
        <v>1.0</v>
      </c>
      <c r="C7620" s="61">
        <v>914.0</v>
      </c>
      <c r="D7620" s="57" t="s">
        <v>377</v>
      </c>
      <c r="E7620" s="62" t="str">
        <f t="shared" si="1"/>
        <v>Out of test</v>
      </c>
      <c r="F7620" s="53" t="str">
        <f t="shared" si="2"/>
        <v>Beijing_1</v>
      </c>
      <c r="G7620" s="53">
        <f t="shared" si="3"/>
        <v>0.05921694221</v>
      </c>
    </row>
    <row r="7621">
      <c r="A7621" s="61">
        <v>1.518013499E9</v>
      </c>
      <c r="B7621" s="61">
        <v>1.0</v>
      </c>
      <c r="C7621" s="61">
        <v>178.0</v>
      </c>
      <c r="D7621" s="57" t="s">
        <v>377</v>
      </c>
      <c r="E7621" s="62" t="str">
        <f t="shared" si="1"/>
        <v>Out of test</v>
      </c>
      <c r="F7621" s="53" t="str">
        <f t="shared" si="2"/>
        <v>Beijing_1</v>
      </c>
      <c r="G7621" s="53">
        <f t="shared" si="3"/>
        <v>0.5702654767</v>
      </c>
    </row>
    <row r="7622">
      <c r="A7622" s="61">
        <v>1.515975998E9</v>
      </c>
      <c r="B7622" s="61">
        <v>1.0</v>
      </c>
      <c r="C7622" s="61">
        <v>722.0</v>
      </c>
      <c r="D7622" s="57" t="s">
        <v>377</v>
      </c>
      <c r="E7622" s="62" t="str">
        <f t="shared" si="1"/>
        <v>Out of test</v>
      </c>
      <c r="F7622" s="53" t="str">
        <f t="shared" si="2"/>
        <v>Beijing_1</v>
      </c>
      <c r="G7622" s="53">
        <f t="shared" si="3"/>
        <v>0.542707022</v>
      </c>
    </row>
    <row r="7623">
      <c r="A7623" s="61">
        <v>1.515387555E9</v>
      </c>
      <c r="B7623" s="61">
        <v>1.0</v>
      </c>
      <c r="C7623" s="61">
        <v>1052.0</v>
      </c>
      <c r="D7623" s="57" t="s">
        <v>377</v>
      </c>
      <c r="E7623" s="62" t="str">
        <f t="shared" si="1"/>
        <v>Out of test</v>
      </c>
      <c r="F7623" s="53" t="str">
        <f t="shared" si="2"/>
        <v>Beijing_1</v>
      </c>
      <c r="G7623" s="53">
        <f t="shared" si="3"/>
        <v>0.9718821829</v>
      </c>
    </row>
    <row r="7624">
      <c r="A7624" s="61">
        <v>1.513241775E9</v>
      </c>
      <c r="B7624" s="61">
        <v>1.0</v>
      </c>
      <c r="C7624" s="61">
        <v>3623.0</v>
      </c>
      <c r="D7624" s="57" t="s">
        <v>377</v>
      </c>
      <c r="E7624" s="62" t="str">
        <f t="shared" si="1"/>
        <v>Out of test</v>
      </c>
      <c r="F7624" s="53" t="str">
        <f t="shared" si="2"/>
        <v>Beijing_1</v>
      </c>
      <c r="G7624" s="53">
        <f t="shared" si="3"/>
        <v>0.1525962473</v>
      </c>
    </row>
    <row r="7625">
      <c r="A7625" s="61">
        <v>1.511728054E9</v>
      </c>
      <c r="B7625" s="61">
        <v>1.0</v>
      </c>
      <c r="C7625" s="61">
        <v>1332.0</v>
      </c>
      <c r="D7625" s="57" t="s">
        <v>377</v>
      </c>
      <c r="E7625" s="62" t="str">
        <f t="shared" si="1"/>
        <v>Out of test</v>
      </c>
      <c r="F7625" s="53" t="str">
        <f t="shared" si="2"/>
        <v>Beijing_1</v>
      </c>
      <c r="G7625" s="53">
        <f t="shared" si="3"/>
        <v>0.3248285719</v>
      </c>
    </row>
    <row r="7626">
      <c r="A7626" s="61">
        <v>1.512916329E9</v>
      </c>
      <c r="B7626" s="61">
        <v>1.0</v>
      </c>
      <c r="C7626" s="61">
        <v>541.0</v>
      </c>
      <c r="D7626" s="57" t="s">
        <v>377</v>
      </c>
      <c r="E7626" s="62" t="str">
        <f t="shared" si="1"/>
        <v>Out of test</v>
      </c>
      <c r="F7626" s="53" t="str">
        <f t="shared" si="2"/>
        <v>Beijing_1</v>
      </c>
      <c r="G7626" s="53">
        <f t="shared" si="3"/>
        <v>0.1765810707</v>
      </c>
    </row>
    <row r="7627">
      <c r="A7627" s="61">
        <v>1.519124385E9</v>
      </c>
      <c r="B7627" s="61">
        <v>1.0</v>
      </c>
      <c r="C7627" s="61">
        <v>1822.0</v>
      </c>
      <c r="D7627" s="57" t="s">
        <v>377</v>
      </c>
      <c r="E7627" s="62" t="str">
        <f t="shared" si="1"/>
        <v>Out of test</v>
      </c>
      <c r="F7627" s="53" t="str">
        <f t="shared" si="2"/>
        <v>Beijing_1</v>
      </c>
      <c r="G7627" s="53">
        <f t="shared" si="3"/>
        <v>0.3092229531</v>
      </c>
    </row>
    <row r="7628">
      <c r="A7628" s="61">
        <v>1.518443707E9</v>
      </c>
      <c r="B7628" s="61">
        <v>1.0</v>
      </c>
      <c r="C7628" s="61">
        <v>553.0</v>
      </c>
      <c r="D7628" s="57" t="s">
        <v>377</v>
      </c>
      <c r="E7628" s="62" t="str">
        <f t="shared" si="1"/>
        <v>Out of test</v>
      </c>
      <c r="F7628" s="53" t="str">
        <f t="shared" si="2"/>
        <v>Beijing_1</v>
      </c>
      <c r="G7628" s="53">
        <f t="shared" si="3"/>
        <v>0.6416520063</v>
      </c>
    </row>
    <row r="7629">
      <c r="A7629" s="61">
        <v>1.514772245E9</v>
      </c>
      <c r="B7629" s="61">
        <v>1.0</v>
      </c>
      <c r="C7629" s="61">
        <v>365.0</v>
      </c>
      <c r="D7629" s="57" t="s">
        <v>377</v>
      </c>
      <c r="E7629" s="62" t="str">
        <f t="shared" si="1"/>
        <v>Out of test</v>
      </c>
      <c r="F7629" s="53" t="str">
        <f t="shared" si="2"/>
        <v>Beijing_1</v>
      </c>
      <c r="G7629" s="53">
        <f t="shared" si="3"/>
        <v>0.5648762731</v>
      </c>
    </row>
    <row r="7630">
      <c r="A7630" s="61">
        <v>1.517321299E9</v>
      </c>
      <c r="B7630" s="61">
        <v>1.0</v>
      </c>
      <c r="C7630" s="61">
        <v>4122.0</v>
      </c>
      <c r="D7630" s="57" t="s">
        <v>377</v>
      </c>
      <c r="E7630" s="62" t="str">
        <f t="shared" si="1"/>
        <v>Out of test</v>
      </c>
      <c r="F7630" s="53" t="str">
        <f t="shared" si="2"/>
        <v>Beijing_1</v>
      </c>
      <c r="G7630" s="53">
        <f t="shared" si="3"/>
        <v>0.157507664</v>
      </c>
    </row>
    <row r="7631">
      <c r="A7631" s="61">
        <v>1.511536349E9</v>
      </c>
      <c r="B7631" s="61">
        <v>1.0</v>
      </c>
      <c r="C7631" s="61">
        <v>2171.0</v>
      </c>
      <c r="D7631" s="57" t="s">
        <v>377</v>
      </c>
      <c r="E7631" s="62" t="str">
        <f t="shared" si="1"/>
        <v>Out of test</v>
      </c>
      <c r="F7631" s="53" t="str">
        <f t="shared" si="2"/>
        <v>Beijing_1</v>
      </c>
      <c r="G7631" s="53">
        <f t="shared" si="3"/>
        <v>0.528488049</v>
      </c>
    </row>
    <row r="7632">
      <c r="A7632" s="61">
        <v>1.517145134E9</v>
      </c>
      <c r="B7632" s="61">
        <v>1.0</v>
      </c>
      <c r="C7632" s="61">
        <v>1658.0</v>
      </c>
      <c r="D7632" s="57" t="s">
        <v>377</v>
      </c>
      <c r="E7632" s="62" t="str">
        <f t="shared" si="1"/>
        <v>Out of test</v>
      </c>
      <c r="F7632" s="53" t="str">
        <f t="shared" si="2"/>
        <v>Beijing_1</v>
      </c>
      <c r="G7632" s="53">
        <f t="shared" si="3"/>
        <v>0.604314841</v>
      </c>
    </row>
    <row r="7633">
      <c r="A7633" s="61">
        <v>1.519389859E9</v>
      </c>
      <c r="B7633" s="61">
        <v>1.0</v>
      </c>
      <c r="C7633" s="61">
        <v>6.0</v>
      </c>
      <c r="D7633" s="57" t="s">
        <v>377</v>
      </c>
      <c r="E7633" s="62" t="str">
        <f t="shared" si="1"/>
        <v>Out of test</v>
      </c>
      <c r="F7633" s="53" t="str">
        <f t="shared" si="2"/>
        <v>Beijing_1</v>
      </c>
      <c r="G7633" s="53">
        <f t="shared" si="3"/>
        <v>0.1716870038</v>
      </c>
    </row>
    <row r="7634">
      <c r="A7634" s="61">
        <v>1.514674858E9</v>
      </c>
      <c r="B7634" s="61">
        <v>1.0</v>
      </c>
      <c r="C7634" s="61">
        <v>1487.0</v>
      </c>
      <c r="D7634" s="57" t="s">
        <v>377</v>
      </c>
      <c r="E7634" s="62" t="str">
        <f t="shared" si="1"/>
        <v>Out of test</v>
      </c>
      <c r="F7634" s="53" t="str">
        <f t="shared" si="2"/>
        <v>Beijing_1</v>
      </c>
      <c r="G7634" s="53">
        <f t="shared" si="3"/>
        <v>0.04020683784</v>
      </c>
    </row>
    <row r="7635">
      <c r="A7635" s="61">
        <v>1.519389288E9</v>
      </c>
      <c r="B7635" s="61">
        <v>1.0</v>
      </c>
      <c r="C7635" s="61">
        <v>741.0</v>
      </c>
      <c r="D7635" s="57" t="s">
        <v>377</v>
      </c>
      <c r="E7635" s="62" t="str">
        <f t="shared" si="1"/>
        <v>Out of test</v>
      </c>
      <c r="F7635" s="53" t="str">
        <f t="shared" si="2"/>
        <v>Beijing_1</v>
      </c>
      <c r="G7635" s="53">
        <f t="shared" si="3"/>
        <v>0.5601254783</v>
      </c>
    </row>
    <row r="7636">
      <c r="A7636" s="61">
        <v>1.513852257E9</v>
      </c>
      <c r="B7636" s="61">
        <v>1.0</v>
      </c>
      <c r="C7636" s="61">
        <v>4476.0</v>
      </c>
      <c r="D7636" s="57" t="s">
        <v>377</v>
      </c>
      <c r="E7636" s="62" t="str">
        <f t="shared" si="1"/>
        <v>Out of test</v>
      </c>
      <c r="F7636" s="53" t="str">
        <f t="shared" si="2"/>
        <v>Beijing_1</v>
      </c>
      <c r="G7636" s="53">
        <f t="shared" si="3"/>
        <v>0.6859563315</v>
      </c>
    </row>
    <row r="7637">
      <c r="A7637" s="61">
        <v>1.517828475E9</v>
      </c>
      <c r="B7637" s="61">
        <v>1.0</v>
      </c>
      <c r="C7637" s="61">
        <v>963.0</v>
      </c>
      <c r="D7637" s="57" t="s">
        <v>377</v>
      </c>
      <c r="E7637" s="62" t="str">
        <f t="shared" si="1"/>
        <v>Out of test</v>
      </c>
      <c r="F7637" s="53" t="str">
        <f t="shared" si="2"/>
        <v>Beijing_1</v>
      </c>
      <c r="G7637" s="53">
        <f t="shared" si="3"/>
        <v>0.8016830177</v>
      </c>
    </row>
    <row r="7638">
      <c r="A7638" s="61">
        <v>1.513115477E9</v>
      </c>
      <c r="B7638" s="61">
        <v>1.0</v>
      </c>
      <c r="C7638" s="61">
        <v>2741.0</v>
      </c>
      <c r="D7638" s="57" t="s">
        <v>377</v>
      </c>
      <c r="E7638" s="62" t="str">
        <f t="shared" si="1"/>
        <v>Out of test</v>
      </c>
      <c r="F7638" s="53" t="str">
        <f t="shared" si="2"/>
        <v>Beijing_1</v>
      </c>
      <c r="G7638" s="53">
        <f t="shared" si="3"/>
        <v>0.3544407319</v>
      </c>
    </row>
    <row r="7639">
      <c r="A7639" s="61">
        <v>1.514545137E9</v>
      </c>
      <c r="B7639" s="61">
        <v>1.0</v>
      </c>
      <c r="C7639" s="61">
        <v>690.0</v>
      </c>
      <c r="D7639" s="57" t="s">
        <v>377</v>
      </c>
      <c r="E7639" s="62" t="str">
        <f t="shared" si="1"/>
        <v>Out of test</v>
      </c>
      <c r="F7639" s="53" t="str">
        <f t="shared" si="2"/>
        <v>Beijing_1</v>
      </c>
      <c r="G7639" s="53">
        <f t="shared" si="3"/>
        <v>0.5853376367</v>
      </c>
    </row>
    <row r="7640">
      <c r="A7640" s="61">
        <v>1.515373897E9</v>
      </c>
      <c r="B7640" s="61">
        <v>1.0</v>
      </c>
      <c r="C7640" s="61">
        <v>2644.0</v>
      </c>
      <c r="D7640" s="57" t="s">
        <v>377</v>
      </c>
      <c r="E7640" s="62" t="str">
        <f t="shared" si="1"/>
        <v>Out of test</v>
      </c>
      <c r="F7640" s="53" t="str">
        <f t="shared" si="2"/>
        <v>Beijing_1</v>
      </c>
      <c r="G7640" s="53">
        <f t="shared" si="3"/>
        <v>0.9779068154</v>
      </c>
    </row>
    <row r="7641">
      <c r="A7641" s="61">
        <v>1.516426636E9</v>
      </c>
      <c r="B7641" s="61">
        <v>1.0</v>
      </c>
      <c r="C7641" s="61">
        <v>3055.0</v>
      </c>
      <c r="D7641" s="57" t="s">
        <v>377</v>
      </c>
      <c r="E7641" s="62" t="str">
        <f t="shared" si="1"/>
        <v>Out of test</v>
      </c>
      <c r="F7641" s="53" t="str">
        <f t="shared" si="2"/>
        <v>Beijing_1</v>
      </c>
      <c r="G7641" s="53">
        <f t="shared" si="3"/>
        <v>0.07380535485</v>
      </c>
    </row>
    <row r="7642">
      <c r="A7642" s="61">
        <v>1.514237266E9</v>
      </c>
      <c r="B7642" s="61">
        <v>1.0</v>
      </c>
      <c r="C7642" s="61">
        <v>762.0</v>
      </c>
      <c r="D7642" s="57" t="s">
        <v>377</v>
      </c>
      <c r="E7642" s="62" t="str">
        <f t="shared" si="1"/>
        <v>Out of test</v>
      </c>
      <c r="F7642" s="53" t="str">
        <f t="shared" si="2"/>
        <v>Beijing_1</v>
      </c>
      <c r="G7642" s="53">
        <f t="shared" si="3"/>
        <v>0.3968332096</v>
      </c>
    </row>
    <row r="7643">
      <c r="A7643" s="61">
        <v>1.516040907E9</v>
      </c>
      <c r="B7643" s="61">
        <v>1.0</v>
      </c>
      <c r="C7643" s="61">
        <v>1035.0</v>
      </c>
      <c r="D7643" s="57" t="s">
        <v>377</v>
      </c>
      <c r="E7643" s="62" t="str">
        <f t="shared" si="1"/>
        <v>Out of test</v>
      </c>
      <c r="F7643" s="53" t="str">
        <f t="shared" si="2"/>
        <v>Beijing_1</v>
      </c>
      <c r="G7643" s="53">
        <f t="shared" si="3"/>
        <v>0.1731390024</v>
      </c>
    </row>
    <row r="7644">
      <c r="A7644" s="61">
        <v>1.513129678E9</v>
      </c>
      <c r="B7644" s="61">
        <v>1.0</v>
      </c>
      <c r="C7644" s="61">
        <v>1788.0</v>
      </c>
      <c r="D7644" s="57" t="s">
        <v>377</v>
      </c>
      <c r="E7644" s="62" t="str">
        <f t="shared" si="1"/>
        <v>Out of test</v>
      </c>
      <c r="F7644" s="53" t="str">
        <f t="shared" si="2"/>
        <v>Beijing_1</v>
      </c>
      <c r="G7644" s="53">
        <f t="shared" si="3"/>
        <v>0.7137040757</v>
      </c>
    </row>
    <row r="7645">
      <c r="A7645" s="61">
        <v>1.519307696E9</v>
      </c>
      <c r="B7645" s="61">
        <v>1.0</v>
      </c>
      <c r="C7645" s="61">
        <v>114.0</v>
      </c>
      <c r="D7645" s="57" t="s">
        <v>377</v>
      </c>
      <c r="E7645" s="62" t="str">
        <f t="shared" si="1"/>
        <v>Out of test</v>
      </c>
      <c r="F7645" s="53" t="str">
        <f t="shared" si="2"/>
        <v>Beijing_1</v>
      </c>
      <c r="G7645" s="53">
        <f t="shared" si="3"/>
        <v>0.009746953062</v>
      </c>
    </row>
    <row r="7646">
      <c r="A7646" s="61">
        <v>1.515750007E9</v>
      </c>
      <c r="B7646" s="61">
        <v>1.0</v>
      </c>
      <c r="C7646" s="61">
        <v>2914.0</v>
      </c>
      <c r="D7646" s="57" t="s">
        <v>377</v>
      </c>
      <c r="E7646" s="62" t="str">
        <f t="shared" si="1"/>
        <v>Out of test</v>
      </c>
      <c r="F7646" s="53" t="str">
        <f t="shared" si="2"/>
        <v>Beijing_1</v>
      </c>
      <c r="G7646" s="53">
        <f t="shared" si="3"/>
        <v>0.8896911805</v>
      </c>
    </row>
    <row r="7647">
      <c r="A7647" s="61">
        <v>1.518643015E9</v>
      </c>
      <c r="B7647" s="61">
        <v>1.0</v>
      </c>
      <c r="C7647" s="61">
        <v>3833.0</v>
      </c>
      <c r="D7647" s="57" t="s">
        <v>377</v>
      </c>
      <c r="E7647" s="62" t="str">
        <f t="shared" si="1"/>
        <v>Out of test</v>
      </c>
      <c r="F7647" s="53" t="str">
        <f t="shared" si="2"/>
        <v>Beijing_1</v>
      </c>
      <c r="G7647" s="53">
        <f t="shared" si="3"/>
        <v>0.9765005655</v>
      </c>
    </row>
    <row r="7648">
      <c r="A7648" s="61">
        <v>1.517119276E9</v>
      </c>
      <c r="B7648" s="61">
        <v>1.0</v>
      </c>
      <c r="C7648" s="61">
        <v>88.0</v>
      </c>
      <c r="D7648" s="57" t="s">
        <v>377</v>
      </c>
      <c r="E7648" s="62" t="str">
        <f t="shared" si="1"/>
        <v>Out of test</v>
      </c>
      <c r="F7648" s="53" t="str">
        <f t="shared" si="2"/>
        <v>Beijing_1</v>
      </c>
      <c r="G7648" s="53">
        <f t="shared" si="3"/>
        <v>0.9316630196</v>
      </c>
    </row>
    <row r="7649">
      <c r="A7649" s="61">
        <v>1.515110097E9</v>
      </c>
      <c r="B7649" s="61">
        <v>1.0</v>
      </c>
      <c r="C7649" s="61">
        <v>3632.0</v>
      </c>
      <c r="D7649" s="57" t="s">
        <v>377</v>
      </c>
      <c r="E7649" s="62" t="str">
        <f t="shared" si="1"/>
        <v>Out of test</v>
      </c>
      <c r="F7649" s="53" t="str">
        <f t="shared" si="2"/>
        <v>Beijing_1</v>
      </c>
      <c r="G7649" s="53">
        <f t="shared" si="3"/>
        <v>0.7196282125</v>
      </c>
    </row>
    <row r="7650">
      <c r="A7650" s="61">
        <v>1.515593866E9</v>
      </c>
      <c r="B7650" s="61">
        <v>1.0</v>
      </c>
      <c r="C7650" s="61">
        <v>4310.0</v>
      </c>
      <c r="D7650" s="57" t="s">
        <v>377</v>
      </c>
      <c r="E7650" s="62" t="str">
        <f t="shared" si="1"/>
        <v>Out of test</v>
      </c>
      <c r="F7650" s="53" t="str">
        <f t="shared" si="2"/>
        <v>Beijing_1</v>
      </c>
      <c r="G7650" s="53">
        <f t="shared" si="3"/>
        <v>0.7437964333</v>
      </c>
    </row>
    <row r="7651">
      <c r="A7651" s="61">
        <v>1.512161146E9</v>
      </c>
      <c r="B7651" s="61">
        <v>1.0</v>
      </c>
      <c r="C7651" s="61">
        <v>2186.0</v>
      </c>
      <c r="D7651" s="57" t="s">
        <v>377</v>
      </c>
      <c r="E7651" s="62" t="str">
        <f t="shared" si="1"/>
        <v>Out of test</v>
      </c>
      <c r="F7651" s="53" t="str">
        <f t="shared" si="2"/>
        <v>Beijing_1</v>
      </c>
      <c r="G7651" s="53">
        <f t="shared" si="3"/>
        <v>0.5099506175</v>
      </c>
    </row>
    <row r="7652">
      <c r="A7652" s="61">
        <v>1.516645374E9</v>
      </c>
      <c r="B7652" s="61">
        <v>1.0</v>
      </c>
      <c r="C7652" s="61">
        <v>888.0</v>
      </c>
      <c r="D7652" s="57" t="s">
        <v>377</v>
      </c>
      <c r="E7652" s="62" t="str">
        <f t="shared" si="1"/>
        <v>Out of test</v>
      </c>
      <c r="F7652" s="53" t="str">
        <f t="shared" si="2"/>
        <v>Beijing_1</v>
      </c>
      <c r="G7652" s="53">
        <f t="shared" si="3"/>
        <v>0.2181767201</v>
      </c>
    </row>
    <row r="7653">
      <c r="A7653" s="61">
        <v>1.514247607E9</v>
      </c>
      <c r="B7653" s="61">
        <v>1.0</v>
      </c>
      <c r="C7653" s="61">
        <v>1560.0</v>
      </c>
      <c r="D7653" s="57" t="s">
        <v>377</v>
      </c>
      <c r="E7653" s="62" t="str">
        <f t="shared" si="1"/>
        <v>Out of test</v>
      </c>
      <c r="F7653" s="53" t="str">
        <f t="shared" si="2"/>
        <v>Beijing_1</v>
      </c>
      <c r="G7653" s="53">
        <f t="shared" si="3"/>
        <v>0.2368319836</v>
      </c>
    </row>
    <row r="7654">
      <c r="A7654" s="61">
        <v>1.518270466E9</v>
      </c>
      <c r="B7654" s="61">
        <v>1.0</v>
      </c>
      <c r="C7654" s="61">
        <v>2504.0</v>
      </c>
      <c r="D7654" s="57" t="s">
        <v>377</v>
      </c>
      <c r="E7654" s="62" t="str">
        <f t="shared" si="1"/>
        <v>Out of test</v>
      </c>
      <c r="F7654" s="53" t="str">
        <f t="shared" si="2"/>
        <v>Beijing_1</v>
      </c>
      <c r="G7654" s="53">
        <f t="shared" si="3"/>
        <v>0.3310821144</v>
      </c>
    </row>
    <row r="7655">
      <c r="A7655" s="61">
        <v>1.511246318E9</v>
      </c>
      <c r="B7655" s="61">
        <v>1.0</v>
      </c>
      <c r="C7655" s="61">
        <v>408.0</v>
      </c>
      <c r="D7655" s="57" t="s">
        <v>377</v>
      </c>
      <c r="E7655" s="62" t="str">
        <f t="shared" si="1"/>
        <v>Out of test</v>
      </c>
      <c r="F7655" s="53" t="str">
        <f t="shared" si="2"/>
        <v>Beijing_1</v>
      </c>
      <c r="G7655" s="53">
        <f t="shared" si="3"/>
        <v>0.7702586753</v>
      </c>
    </row>
    <row r="7656">
      <c r="A7656" s="61">
        <v>1.511780559E9</v>
      </c>
      <c r="B7656" s="61">
        <v>1.0</v>
      </c>
      <c r="C7656" s="61">
        <v>483.0</v>
      </c>
      <c r="D7656" s="57" t="s">
        <v>377</v>
      </c>
      <c r="E7656" s="62" t="str">
        <f t="shared" si="1"/>
        <v>Out of test</v>
      </c>
      <c r="F7656" s="53" t="str">
        <f t="shared" si="2"/>
        <v>Beijing_1</v>
      </c>
      <c r="G7656" s="53">
        <f t="shared" si="3"/>
        <v>0.2682295821</v>
      </c>
    </row>
    <row r="7657">
      <c r="A7657" s="61">
        <v>1.512365867E9</v>
      </c>
      <c r="B7657" s="61">
        <v>1.0</v>
      </c>
      <c r="C7657" s="61">
        <v>811.0</v>
      </c>
      <c r="D7657" s="57" t="s">
        <v>377</v>
      </c>
      <c r="E7657" s="62" t="str">
        <f t="shared" si="1"/>
        <v>Out of test</v>
      </c>
      <c r="F7657" s="53" t="str">
        <f t="shared" si="2"/>
        <v>Beijing_1</v>
      </c>
      <c r="G7657" s="53">
        <f t="shared" si="3"/>
        <v>0.2230977735</v>
      </c>
    </row>
    <row r="7658">
      <c r="A7658" s="61">
        <v>1.513353179E9</v>
      </c>
      <c r="B7658" s="61">
        <v>1.0</v>
      </c>
      <c r="C7658" s="61">
        <v>2935.0</v>
      </c>
      <c r="D7658" s="57" t="s">
        <v>377</v>
      </c>
      <c r="E7658" s="62" t="str">
        <f t="shared" si="1"/>
        <v>Out of test</v>
      </c>
      <c r="F7658" s="53" t="str">
        <f t="shared" si="2"/>
        <v>Beijing_1</v>
      </c>
      <c r="G7658" s="53">
        <f t="shared" si="3"/>
        <v>0.9983038952</v>
      </c>
    </row>
    <row r="7659">
      <c r="A7659" s="61">
        <v>1.513873285E9</v>
      </c>
      <c r="B7659" s="61">
        <v>1.0</v>
      </c>
      <c r="C7659" s="61">
        <v>1967.0</v>
      </c>
      <c r="D7659" s="57" t="s">
        <v>377</v>
      </c>
      <c r="E7659" s="62" t="str">
        <f t="shared" si="1"/>
        <v>Out of test</v>
      </c>
      <c r="F7659" s="53" t="str">
        <f t="shared" si="2"/>
        <v>Beijing_1</v>
      </c>
      <c r="G7659" s="53">
        <f t="shared" si="3"/>
        <v>0.1073380325</v>
      </c>
    </row>
    <row r="7660">
      <c r="A7660" s="61">
        <v>1.517581469E9</v>
      </c>
      <c r="B7660" s="61">
        <v>1.0</v>
      </c>
      <c r="C7660" s="61">
        <v>2008.0</v>
      </c>
      <c r="D7660" s="57" t="s">
        <v>377</v>
      </c>
      <c r="E7660" s="62" t="str">
        <f t="shared" si="1"/>
        <v>Out of test</v>
      </c>
      <c r="F7660" s="53" t="str">
        <f t="shared" si="2"/>
        <v>Beijing_1</v>
      </c>
      <c r="G7660" s="53">
        <f t="shared" si="3"/>
        <v>0.2779237022</v>
      </c>
    </row>
    <row r="7661">
      <c r="A7661" s="61">
        <v>1.516396663E9</v>
      </c>
      <c r="B7661" s="61">
        <v>1.0</v>
      </c>
      <c r="C7661" s="61">
        <v>3138.0</v>
      </c>
      <c r="D7661" s="57" t="s">
        <v>377</v>
      </c>
      <c r="E7661" s="62" t="str">
        <f t="shared" si="1"/>
        <v>Out of test</v>
      </c>
      <c r="F7661" s="53" t="str">
        <f t="shared" si="2"/>
        <v>Beijing_1</v>
      </c>
      <c r="G7661" s="53">
        <f t="shared" si="3"/>
        <v>0.9886079593</v>
      </c>
    </row>
    <row r="7662">
      <c r="A7662" s="61">
        <v>1.512310504E9</v>
      </c>
      <c r="B7662" s="61">
        <v>1.0</v>
      </c>
      <c r="C7662" s="61">
        <v>2067.0</v>
      </c>
      <c r="D7662" s="57" t="s">
        <v>377</v>
      </c>
      <c r="E7662" s="62" t="str">
        <f t="shared" si="1"/>
        <v>Out of test</v>
      </c>
      <c r="F7662" s="53" t="str">
        <f t="shared" si="2"/>
        <v>Beijing_1</v>
      </c>
      <c r="G7662" s="53">
        <f t="shared" si="3"/>
        <v>0.03426042239</v>
      </c>
    </row>
    <row r="7663">
      <c r="A7663" s="61">
        <v>1.513617894E9</v>
      </c>
      <c r="B7663" s="61">
        <v>1.0</v>
      </c>
      <c r="C7663" s="61">
        <v>122.0</v>
      </c>
      <c r="D7663" s="57" t="s">
        <v>377</v>
      </c>
      <c r="E7663" s="62" t="str">
        <f t="shared" si="1"/>
        <v>Out of test</v>
      </c>
      <c r="F7663" s="53" t="str">
        <f t="shared" si="2"/>
        <v>Beijing_1</v>
      </c>
      <c r="G7663" s="53">
        <f t="shared" si="3"/>
        <v>0.8042594139</v>
      </c>
    </row>
    <row r="7664">
      <c r="A7664" s="61">
        <v>1.514998259E9</v>
      </c>
      <c r="B7664" s="61">
        <v>1.0</v>
      </c>
      <c r="C7664" s="61">
        <v>1181.0</v>
      </c>
      <c r="D7664" s="57" t="s">
        <v>377</v>
      </c>
      <c r="E7664" s="62" t="str">
        <f t="shared" si="1"/>
        <v>Out of test</v>
      </c>
      <c r="F7664" s="53" t="str">
        <f t="shared" si="2"/>
        <v>Beijing_1</v>
      </c>
      <c r="G7664" s="53">
        <f t="shared" si="3"/>
        <v>0.1183895173</v>
      </c>
    </row>
    <row r="7665">
      <c r="A7665" s="61">
        <v>1.517590789E9</v>
      </c>
      <c r="B7665" s="61">
        <v>1.0</v>
      </c>
      <c r="C7665" s="61">
        <v>2712.0</v>
      </c>
      <c r="D7665" s="57" t="s">
        <v>377</v>
      </c>
      <c r="E7665" s="62" t="str">
        <f t="shared" si="1"/>
        <v>Out of test</v>
      </c>
      <c r="F7665" s="53" t="str">
        <f t="shared" si="2"/>
        <v>Beijing_1</v>
      </c>
      <c r="G7665" s="53">
        <f t="shared" si="3"/>
        <v>0.9016814209</v>
      </c>
    </row>
    <row r="7666">
      <c r="A7666" s="61">
        <v>1.511415443E9</v>
      </c>
      <c r="B7666" s="61">
        <v>1.0</v>
      </c>
      <c r="C7666" s="61">
        <v>3861.0</v>
      </c>
      <c r="D7666" s="57" t="s">
        <v>377</v>
      </c>
      <c r="E7666" s="62" t="str">
        <f t="shared" si="1"/>
        <v>Out of test</v>
      </c>
      <c r="F7666" s="53" t="str">
        <f t="shared" si="2"/>
        <v>Beijing_1</v>
      </c>
      <c r="G7666" s="53">
        <f t="shared" si="3"/>
        <v>0.9408133919</v>
      </c>
    </row>
    <row r="7667">
      <c r="A7667" s="61">
        <v>1.519218816E9</v>
      </c>
      <c r="B7667" s="61">
        <v>1.0</v>
      </c>
      <c r="C7667" s="61">
        <v>1297.0</v>
      </c>
      <c r="D7667" s="57" t="s">
        <v>377</v>
      </c>
      <c r="E7667" s="62" t="str">
        <f t="shared" si="1"/>
        <v>Out of test</v>
      </c>
      <c r="F7667" s="53" t="str">
        <f t="shared" si="2"/>
        <v>Beijing_1</v>
      </c>
      <c r="G7667" s="53">
        <f t="shared" si="3"/>
        <v>0.2832763963</v>
      </c>
    </row>
    <row r="7668">
      <c r="A7668" s="61">
        <v>1.512836864E9</v>
      </c>
      <c r="B7668" s="61">
        <v>1.0</v>
      </c>
      <c r="C7668" s="61">
        <v>2304.0</v>
      </c>
      <c r="D7668" s="57" t="s">
        <v>377</v>
      </c>
      <c r="E7668" s="62" t="str">
        <f t="shared" si="1"/>
        <v>Out of test</v>
      </c>
      <c r="F7668" s="53" t="str">
        <f t="shared" si="2"/>
        <v>Beijing_1</v>
      </c>
      <c r="G7668" s="53">
        <f t="shared" si="3"/>
        <v>0.8312728266</v>
      </c>
    </row>
    <row r="7669">
      <c r="A7669" s="61">
        <v>1.516094186E9</v>
      </c>
      <c r="B7669" s="61">
        <v>1.0</v>
      </c>
      <c r="C7669" s="61">
        <v>3035.0</v>
      </c>
      <c r="D7669" s="57" t="s">
        <v>377</v>
      </c>
      <c r="E7669" s="62" t="str">
        <f t="shared" si="1"/>
        <v>Out of test</v>
      </c>
      <c r="F7669" s="53" t="str">
        <f t="shared" si="2"/>
        <v>Beijing_1</v>
      </c>
      <c r="G7669" s="53">
        <f t="shared" si="3"/>
        <v>0.7988228459</v>
      </c>
    </row>
    <row r="7670">
      <c r="A7670" s="61">
        <v>1.517465738E9</v>
      </c>
      <c r="B7670" s="61">
        <v>1.0</v>
      </c>
      <c r="C7670" s="61">
        <v>763.0</v>
      </c>
      <c r="D7670" s="57" t="s">
        <v>377</v>
      </c>
      <c r="E7670" s="62" t="str">
        <f t="shared" si="1"/>
        <v>Out of test</v>
      </c>
      <c r="F7670" s="53" t="str">
        <f t="shared" si="2"/>
        <v>Beijing_1</v>
      </c>
      <c r="G7670" s="53">
        <f t="shared" si="3"/>
        <v>0.6519027639</v>
      </c>
    </row>
    <row r="7671">
      <c r="A7671" s="61">
        <v>1.519859158E9</v>
      </c>
      <c r="B7671" s="61">
        <v>1.0</v>
      </c>
      <c r="C7671" s="61">
        <v>1034.0</v>
      </c>
      <c r="D7671" s="57" t="s">
        <v>377</v>
      </c>
      <c r="E7671" s="62" t="str">
        <f t="shared" si="1"/>
        <v>Out of test</v>
      </c>
      <c r="F7671" s="53" t="str">
        <f t="shared" si="2"/>
        <v>Beijing_1</v>
      </c>
      <c r="G7671" s="53">
        <f t="shared" si="3"/>
        <v>0.7190213244</v>
      </c>
    </row>
    <row r="7672">
      <c r="A7672" s="61">
        <v>1.516493919E9</v>
      </c>
      <c r="B7672" s="61">
        <v>1.0</v>
      </c>
      <c r="C7672" s="61">
        <v>2002.0</v>
      </c>
      <c r="D7672" s="57" t="s">
        <v>377</v>
      </c>
      <c r="E7672" s="62" t="str">
        <f t="shared" si="1"/>
        <v>Out of test</v>
      </c>
      <c r="F7672" s="53" t="str">
        <f t="shared" si="2"/>
        <v>Beijing_1</v>
      </c>
      <c r="G7672" s="53">
        <f t="shared" si="3"/>
        <v>0.2330596719</v>
      </c>
    </row>
    <row r="7673">
      <c r="A7673" s="61">
        <v>1.512655146E9</v>
      </c>
      <c r="B7673" s="61">
        <v>1.0</v>
      </c>
      <c r="C7673" s="61">
        <v>4180.0</v>
      </c>
      <c r="D7673" s="57" t="s">
        <v>377</v>
      </c>
      <c r="E7673" s="62" t="str">
        <f t="shared" si="1"/>
        <v>Out of test</v>
      </c>
      <c r="F7673" s="53" t="str">
        <f t="shared" si="2"/>
        <v>Beijing_1</v>
      </c>
      <c r="G7673" s="53">
        <f t="shared" si="3"/>
        <v>0.4482589902</v>
      </c>
    </row>
    <row r="7674">
      <c r="A7674" s="61">
        <v>1.512010984E9</v>
      </c>
      <c r="B7674" s="61">
        <v>1.0</v>
      </c>
      <c r="C7674" s="61">
        <v>4607.0</v>
      </c>
      <c r="D7674" s="57" t="s">
        <v>377</v>
      </c>
      <c r="E7674" s="62" t="str">
        <f t="shared" si="1"/>
        <v>Out of test</v>
      </c>
      <c r="F7674" s="53" t="str">
        <f t="shared" si="2"/>
        <v>Beijing_1</v>
      </c>
      <c r="G7674" s="53">
        <f t="shared" si="3"/>
        <v>0.2949481904</v>
      </c>
    </row>
    <row r="7675">
      <c r="A7675" s="61">
        <v>1.512884016E9</v>
      </c>
      <c r="B7675" s="61">
        <v>1.0</v>
      </c>
      <c r="C7675" s="61">
        <v>335.0</v>
      </c>
      <c r="D7675" s="57" t="s">
        <v>377</v>
      </c>
      <c r="E7675" s="62" t="str">
        <f t="shared" si="1"/>
        <v>Out of test</v>
      </c>
      <c r="F7675" s="53" t="str">
        <f t="shared" si="2"/>
        <v>Beijing_1</v>
      </c>
      <c r="G7675" s="53">
        <f t="shared" si="3"/>
        <v>0.1105375889</v>
      </c>
    </row>
    <row r="7676">
      <c r="A7676" s="61">
        <v>1.514021464E9</v>
      </c>
      <c r="B7676" s="61">
        <v>1.0</v>
      </c>
      <c r="C7676" s="61">
        <v>2868.0</v>
      </c>
      <c r="D7676" s="57" t="s">
        <v>377</v>
      </c>
      <c r="E7676" s="62" t="str">
        <f t="shared" si="1"/>
        <v>Out of test</v>
      </c>
      <c r="F7676" s="53" t="str">
        <f t="shared" si="2"/>
        <v>Beijing_1</v>
      </c>
      <c r="G7676" s="53">
        <f t="shared" si="3"/>
        <v>0.3188216309</v>
      </c>
    </row>
    <row r="7677">
      <c r="A7677" s="61">
        <v>1.515044744E9</v>
      </c>
      <c r="B7677" s="61">
        <v>1.0</v>
      </c>
      <c r="C7677" s="61">
        <v>2384.0</v>
      </c>
      <c r="D7677" s="57" t="s">
        <v>377</v>
      </c>
      <c r="E7677" s="62" t="str">
        <f t="shared" si="1"/>
        <v>Out of test</v>
      </c>
      <c r="F7677" s="53" t="str">
        <f t="shared" si="2"/>
        <v>Beijing_1</v>
      </c>
      <c r="G7677" s="53">
        <f t="shared" si="3"/>
        <v>0.4687255387</v>
      </c>
    </row>
    <row r="7678">
      <c r="A7678" s="61">
        <v>1.512735935E9</v>
      </c>
      <c r="B7678" s="61">
        <v>1.0</v>
      </c>
      <c r="C7678" s="61">
        <v>165.0</v>
      </c>
      <c r="D7678" s="57" t="s">
        <v>377</v>
      </c>
      <c r="E7678" s="62" t="str">
        <f t="shared" si="1"/>
        <v>Out of test</v>
      </c>
      <c r="F7678" s="53" t="str">
        <f t="shared" si="2"/>
        <v>Beijing_1</v>
      </c>
      <c r="G7678" s="53">
        <f t="shared" si="3"/>
        <v>0.1954725037</v>
      </c>
    </row>
    <row r="7679">
      <c r="A7679" s="61">
        <v>1.514207878E9</v>
      </c>
      <c r="B7679" s="61">
        <v>1.0</v>
      </c>
      <c r="C7679" s="61">
        <v>397.0</v>
      </c>
      <c r="D7679" s="57" t="s">
        <v>377</v>
      </c>
      <c r="E7679" s="62" t="str">
        <f t="shared" si="1"/>
        <v>Out of test</v>
      </c>
      <c r="F7679" s="53" t="str">
        <f t="shared" si="2"/>
        <v>Beijing_1</v>
      </c>
      <c r="G7679" s="53">
        <f t="shared" si="3"/>
        <v>0.5405727268</v>
      </c>
    </row>
    <row r="7680">
      <c r="A7680" s="61">
        <v>1.515474366E9</v>
      </c>
      <c r="B7680" s="61">
        <v>1.0</v>
      </c>
      <c r="C7680" s="61">
        <v>646.0</v>
      </c>
      <c r="D7680" s="57" t="s">
        <v>377</v>
      </c>
      <c r="E7680" s="62" t="str">
        <f t="shared" si="1"/>
        <v>Out of test</v>
      </c>
      <c r="F7680" s="53" t="str">
        <f t="shared" si="2"/>
        <v>Beijing_1</v>
      </c>
      <c r="G7680" s="53">
        <f t="shared" si="3"/>
        <v>0.7155342188</v>
      </c>
    </row>
    <row r="7681">
      <c r="A7681" s="61">
        <v>1.519225698E9</v>
      </c>
      <c r="B7681" s="61">
        <v>1.0</v>
      </c>
      <c r="C7681" s="61">
        <v>436.0</v>
      </c>
      <c r="D7681" s="57" t="s">
        <v>377</v>
      </c>
      <c r="E7681" s="62" t="str">
        <f t="shared" si="1"/>
        <v>Out of test</v>
      </c>
      <c r="F7681" s="53" t="str">
        <f t="shared" si="2"/>
        <v>Beijing_1</v>
      </c>
      <c r="G7681" s="53">
        <f t="shared" si="3"/>
        <v>0.3601514404</v>
      </c>
    </row>
    <row r="7682">
      <c r="A7682" s="61">
        <v>1.513999703E9</v>
      </c>
      <c r="B7682" s="61">
        <v>1.0</v>
      </c>
      <c r="C7682" s="61">
        <v>1904.0</v>
      </c>
      <c r="D7682" s="57" t="s">
        <v>377</v>
      </c>
      <c r="E7682" s="62" t="str">
        <f t="shared" si="1"/>
        <v>Out of test</v>
      </c>
      <c r="F7682" s="53" t="str">
        <f t="shared" si="2"/>
        <v>Beijing_1</v>
      </c>
      <c r="G7682" s="53">
        <f t="shared" si="3"/>
        <v>0.0884790388</v>
      </c>
    </row>
    <row r="7683">
      <c r="A7683" s="61">
        <v>1.514674453E9</v>
      </c>
      <c r="B7683" s="61">
        <v>1.0</v>
      </c>
      <c r="C7683" s="61">
        <v>3030.0</v>
      </c>
      <c r="D7683" s="57" t="s">
        <v>377</v>
      </c>
      <c r="E7683" s="62" t="str">
        <f t="shared" si="1"/>
        <v>Out of test</v>
      </c>
      <c r="F7683" s="53" t="str">
        <f t="shared" si="2"/>
        <v>Beijing_1</v>
      </c>
      <c r="G7683" s="53">
        <f t="shared" si="3"/>
        <v>0.4335637613</v>
      </c>
    </row>
    <row r="7684">
      <c r="A7684" s="61">
        <v>1.514710619E9</v>
      </c>
      <c r="B7684" s="61">
        <v>1.0</v>
      </c>
      <c r="C7684" s="61">
        <v>692.0</v>
      </c>
      <c r="D7684" s="57" t="s">
        <v>377</v>
      </c>
      <c r="E7684" s="62" t="str">
        <f t="shared" si="1"/>
        <v>Out of test</v>
      </c>
      <c r="F7684" s="53" t="str">
        <f t="shared" si="2"/>
        <v>Beijing_1</v>
      </c>
      <c r="G7684" s="53">
        <f t="shared" si="3"/>
        <v>0.6509408562</v>
      </c>
    </row>
    <row r="7685">
      <c r="A7685" s="61">
        <v>1.519458628E9</v>
      </c>
      <c r="B7685" s="61">
        <v>1.0</v>
      </c>
      <c r="C7685" s="61">
        <v>3765.0</v>
      </c>
      <c r="D7685" s="57" t="s">
        <v>377</v>
      </c>
      <c r="E7685" s="62" t="str">
        <f t="shared" si="1"/>
        <v>Out of test</v>
      </c>
      <c r="F7685" s="53" t="str">
        <f t="shared" si="2"/>
        <v>Beijing_1</v>
      </c>
      <c r="G7685" s="53">
        <f t="shared" si="3"/>
        <v>0.4640204398</v>
      </c>
    </row>
    <row r="7686">
      <c r="A7686" s="61">
        <v>1.518519686E9</v>
      </c>
      <c r="B7686" s="61">
        <v>1.0</v>
      </c>
      <c r="C7686" s="61">
        <v>766.0</v>
      </c>
      <c r="D7686" s="57" t="s">
        <v>377</v>
      </c>
      <c r="E7686" s="62" t="str">
        <f t="shared" si="1"/>
        <v>Out of test</v>
      </c>
      <c r="F7686" s="53" t="str">
        <f t="shared" si="2"/>
        <v>Beijing_1</v>
      </c>
      <c r="G7686" s="53">
        <f t="shared" si="3"/>
        <v>0.9190594468</v>
      </c>
    </row>
    <row r="7687">
      <c r="A7687" s="61">
        <v>1.518694498E9</v>
      </c>
      <c r="B7687" s="61">
        <v>1.0</v>
      </c>
      <c r="C7687" s="61">
        <v>3103.0</v>
      </c>
      <c r="D7687" s="57" t="s">
        <v>377</v>
      </c>
      <c r="E7687" s="62" t="str">
        <f t="shared" si="1"/>
        <v>Out of test</v>
      </c>
      <c r="F7687" s="53" t="str">
        <f t="shared" si="2"/>
        <v>Beijing_1</v>
      </c>
      <c r="G7687" s="53">
        <f t="shared" si="3"/>
        <v>0.1130050483</v>
      </c>
    </row>
    <row r="7688">
      <c r="A7688" s="61">
        <v>1.514892375E9</v>
      </c>
      <c r="B7688" s="61">
        <v>1.0</v>
      </c>
      <c r="C7688" s="61">
        <v>1367.0</v>
      </c>
      <c r="D7688" s="57" t="s">
        <v>377</v>
      </c>
      <c r="E7688" s="62" t="str">
        <f t="shared" si="1"/>
        <v>Out of test</v>
      </c>
      <c r="F7688" s="53" t="str">
        <f t="shared" si="2"/>
        <v>Beijing_1</v>
      </c>
      <c r="G7688" s="53">
        <f t="shared" si="3"/>
        <v>0.77600612</v>
      </c>
    </row>
    <row r="7689">
      <c r="A7689" s="61">
        <v>1.514962686E9</v>
      </c>
      <c r="B7689" s="61">
        <v>1.0</v>
      </c>
      <c r="C7689" s="61">
        <v>2919.0</v>
      </c>
      <c r="D7689" s="57" t="s">
        <v>377</v>
      </c>
      <c r="E7689" s="62" t="str">
        <f t="shared" si="1"/>
        <v>Out of test</v>
      </c>
      <c r="F7689" s="53" t="str">
        <f t="shared" si="2"/>
        <v>Beijing_1</v>
      </c>
      <c r="G7689" s="53">
        <f t="shared" si="3"/>
        <v>0.7385716474</v>
      </c>
    </row>
    <row r="7690">
      <c r="A7690" s="61">
        <v>1.513623396E9</v>
      </c>
      <c r="B7690" s="61">
        <v>1.0</v>
      </c>
      <c r="C7690" s="61">
        <v>0.0</v>
      </c>
      <c r="D7690" s="57" t="s">
        <v>377</v>
      </c>
      <c r="E7690" s="62" t="str">
        <f t="shared" si="1"/>
        <v>Out of test</v>
      </c>
      <c r="F7690" s="53" t="str">
        <f t="shared" si="2"/>
        <v>Beijing_1</v>
      </c>
      <c r="G7690" s="53">
        <f t="shared" si="3"/>
        <v>0.1899041944</v>
      </c>
    </row>
    <row r="7691">
      <c r="A7691" s="61">
        <v>1.514591906E9</v>
      </c>
      <c r="B7691" s="61">
        <v>1.0</v>
      </c>
      <c r="C7691" s="61">
        <v>97.0</v>
      </c>
      <c r="D7691" s="57" t="s">
        <v>377</v>
      </c>
      <c r="E7691" s="62" t="str">
        <f t="shared" si="1"/>
        <v>Out of test</v>
      </c>
      <c r="F7691" s="53" t="str">
        <f t="shared" si="2"/>
        <v>Beijing_1</v>
      </c>
      <c r="G7691" s="53">
        <f t="shared" si="3"/>
        <v>0.8543956874</v>
      </c>
    </row>
    <row r="7692">
      <c r="A7692" s="61">
        <v>1.517766126E9</v>
      </c>
      <c r="B7692" s="61">
        <v>1.0</v>
      </c>
      <c r="C7692" s="61">
        <v>6089.0</v>
      </c>
      <c r="D7692" s="57" t="s">
        <v>377</v>
      </c>
      <c r="E7692" s="62" t="str">
        <f t="shared" si="1"/>
        <v>Out of test</v>
      </c>
      <c r="F7692" s="53" t="str">
        <f t="shared" si="2"/>
        <v>Beijing_1</v>
      </c>
      <c r="G7692" s="53">
        <f t="shared" si="3"/>
        <v>0.707321504</v>
      </c>
    </row>
    <row r="7693">
      <c r="A7693" s="61">
        <v>1.517092008E9</v>
      </c>
      <c r="B7693" s="61">
        <v>1.0</v>
      </c>
      <c r="C7693" s="61">
        <v>1036.0</v>
      </c>
      <c r="D7693" s="57" t="s">
        <v>377</v>
      </c>
      <c r="E7693" s="62" t="str">
        <f t="shared" si="1"/>
        <v>Out of test</v>
      </c>
      <c r="F7693" s="53" t="str">
        <f t="shared" si="2"/>
        <v>Beijing_1</v>
      </c>
      <c r="G7693" s="53">
        <f t="shared" si="3"/>
        <v>0.2076349944</v>
      </c>
    </row>
    <row r="7694">
      <c r="A7694" s="61">
        <v>1.512933173E9</v>
      </c>
      <c r="B7694" s="61">
        <v>1.0</v>
      </c>
      <c r="C7694" s="61">
        <v>4417.0</v>
      </c>
      <c r="D7694" s="57" t="s">
        <v>377</v>
      </c>
      <c r="E7694" s="62" t="str">
        <f t="shared" si="1"/>
        <v>Out of test</v>
      </c>
      <c r="F7694" s="53" t="str">
        <f t="shared" si="2"/>
        <v>Beijing_1</v>
      </c>
      <c r="G7694" s="53">
        <f t="shared" si="3"/>
        <v>0.5448331116</v>
      </c>
    </row>
    <row r="7695">
      <c r="A7695" s="61">
        <v>1.516187416E9</v>
      </c>
      <c r="B7695" s="61">
        <v>1.0</v>
      </c>
      <c r="C7695" s="61">
        <v>574.0</v>
      </c>
      <c r="D7695" s="57" t="s">
        <v>377</v>
      </c>
      <c r="E7695" s="62" t="str">
        <f t="shared" si="1"/>
        <v>Out of test</v>
      </c>
      <c r="F7695" s="53" t="str">
        <f t="shared" si="2"/>
        <v>Beijing_1</v>
      </c>
      <c r="G7695" s="53">
        <f t="shared" si="3"/>
        <v>0.9317219198</v>
      </c>
    </row>
    <row r="7696">
      <c r="A7696" s="61">
        <v>1.514382499E9</v>
      </c>
      <c r="B7696" s="61">
        <v>1.0</v>
      </c>
      <c r="C7696" s="61">
        <v>2691.0</v>
      </c>
      <c r="D7696" s="57" t="s">
        <v>377</v>
      </c>
      <c r="E7696" s="62" t="str">
        <f t="shared" si="1"/>
        <v>Out of test</v>
      </c>
      <c r="F7696" s="53" t="str">
        <f t="shared" si="2"/>
        <v>Beijing_1</v>
      </c>
      <c r="G7696" s="53">
        <f t="shared" si="3"/>
        <v>0.3403975341</v>
      </c>
    </row>
    <row r="7697">
      <c r="A7697" s="61">
        <v>1.519075914E9</v>
      </c>
      <c r="B7697" s="61">
        <v>1.0</v>
      </c>
      <c r="C7697" s="61">
        <v>4205.0</v>
      </c>
      <c r="D7697" s="57" t="s">
        <v>377</v>
      </c>
      <c r="E7697" s="62" t="str">
        <f t="shared" si="1"/>
        <v>Out of test</v>
      </c>
      <c r="F7697" s="53" t="str">
        <f t="shared" si="2"/>
        <v>Beijing_1</v>
      </c>
      <c r="G7697" s="53">
        <f t="shared" si="3"/>
        <v>0.8217788762</v>
      </c>
    </row>
    <row r="7698">
      <c r="A7698" s="61">
        <v>1.517564796E9</v>
      </c>
      <c r="B7698" s="61">
        <v>1.0</v>
      </c>
      <c r="C7698" s="61">
        <v>2710.0</v>
      </c>
      <c r="D7698" s="57" t="s">
        <v>377</v>
      </c>
      <c r="E7698" s="62" t="str">
        <f t="shared" si="1"/>
        <v>Out of test</v>
      </c>
      <c r="F7698" s="53" t="str">
        <f t="shared" si="2"/>
        <v>Beijing_1</v>
      </c>
      <c r="G7698" s="53">
        <f t="shared" si="3"/>
        <v>0.165158891</v>
      </c>
    </row>
    <row r="7699">
      <c r="A7699" s="61">
        <v>1.516595957E9</v>
      </c>
      <c r="B7699" s="61">
        <v>1.0</v>
      </c>
      <c r="C7699" s="61">
        <v>1822.0</v>
      </c>
      <c r="D7699" s="57" t="s">
        <v>377</v>
      </c>
      <c r="E7699" s="62" t="str">
        <f t="shared" si="1"/>
        <v>Out of test</v>
      </c>
      <c r="F7699" s="53" t="str">
        <f t="shared" si="2"/>
        <v>Beijing_1</v>
      </c>
      <c r="G7699" s="53">
        <f t="shared" si="3"/>
        <v>0.8634378663</v>
      </c>
    </row>
    <row r="7700">
      <c r="A7700" s="61">
        <v>1.513357949E9</v>
      </c>
      <c r="B7700" s="61">
        <v>1.0</v>
      </c>
      <c r="C7700" s="61">
        <v>6159.0</v>
      </c>
      <c r="D7700" s="57" t="s">
        <v>377</v>
      </c>
      <c r="E7700" s="62" t="str">
        <f t="shared" si="1"/>
        <v>Out of test</v>
      </c>
      <c r="F7700" s="53" t="str">
        <f t="shared" si="2"/>
        <v>Beijing_1</v>
      </c>
      <c r="G7700" s="53">
        <f t="shared" si="3"/>
        <v>0.8255965639</v>
      </c>
    </row>
    <row r="7701">
      <c r="A7701" s="61">
        <v>1.511731963E9</v>
      </c>
      <c r="B7701" s="61">
        <v>1.0</v>
      </c>
      <c r="C7701" s="61">
        <v>3048.0</v>
      </c>
      <c r="D7701" s="57" t="s">
        <v>377</v>
      </c>
      <c r="E7701" s="62" t="str">
        <f t="shared" si="1"/>
        <v>Out of test</v>
      </c>
      <c r="F7701" s="53" t="str">
        <f t="shared" si="2"/>
        <v>Beijing_1</v>
      </c>
      <c r="G7701" s="53">
        <f t="shared" si="3"/>
        <v>0.2565813593</v>
      </c>
    </row>
    <row r="7702">
      <c r="A7702" s="61">
        <v>1.514395175E9</v>
      </c>
      <c r="B7702" s="61">
        <v>1.0</v>
      </c>
      <c r="C7702" s="61">
        <v>2021.0</v>
      </c>
      <c r="D7702" s="57" t="s">
        <v>377</v>
      </c>
      <c r="E7702" s="62" t="str">
        <f t="shared" si="1"/>
        <v>Out of test</v>
      </c>
      <c r="F7702" s="53" t="str">
        <f t="shared" si="2"/>
        <v>Beijing_1</v>
      </c>
      <c r="G7702" s="53">
        <f t="shared" si="3"/>
        <v>0.5996412199</v>
      </c>
    </row>
    <row r="7703">
      <c r="A7703" s="61">
        <v>1.516491584E9</v>
      </c>
      <c r="B7703" s="61">
        <v>1.0</v>
      </c>
      <c r="C7703" s="61">
        <v>2365.0</v>
      </c>
      <c r="D7703" s="57" t="s">
        <v>377</v>
      </c>
      <c r="E7703" s="62" t="str">
        <f t="shared" si="1"/>
        <v>Out of test</v>
      </c>
      <c r="F7703" s="53" t="str">
        <f t="shared" si="2"/>
        <v>Beijing_1</v>
      </c>
      <c r="G7703" s="53">
        <f t="shared" si="3"/>
        <v>0.1781652621</v>
      </c>
    </row>
    <row r="7704">
      <c r="A7704" s="61">
        <v>1.511511153E9</v>
      </c>
      <c r="B7704" s="61">
        <v>1.0</v>
      </c>
      <c r="C7704" s="61">
        <v>628.0</v>
      </c>
      <c r="D7704" s="57" t="s">
        <v>377</v>
      </c>
      <c r="E7704" s="62" t="str">
        <f t="shared" si="1"/>
        <v>Out of test</v>
      </c>
      <c r="F7704" s="53" t="str">
        <f t="shared" si="2"/>
        <v>Beijing_1</v>
      </c>
      <c r="G7704" s="53">
        <f t="shared" si="3"/>
        <v>0.5955305536</v>
      </c>
    </row>
    <row r="7705">
      <c r="A7705" s="61">
        <v>1.515363825E9</v>
      </c>
      <c r="B7705" s="61">
        <v>1.0</v>
      </c>
      <c r="C7705" s="61">
        <v>1953.0</v>
      </c>
      <c r="D7705" s="57" t="s">
        <v>377</v>
      </c>
      <c r="E7705" s="62" t="str">
        <f t="shared" si="1"/>
        <v>Out of test</v>
      </c>
      <c r="F7705" s="53" t="str">
        <f t="shared" si="2"/>
        <v>Beijing_1</v>
      </c>
      <c r="G7705" s="53">
        <f t="shared" si="3"/>
        <v>0.8652181218</v>
      </c>
    </row>
    <row r="7706">
      <c r="A7706" s="61">
        <v>1.515603586E9</v>
      </c>
      <c r="B7706" s="61">
        <v>1.0</v>
      </c>
      <c r="C7706" s="61">
        <v>4494.0</v>
      </c>
      <c r="D7706" s="57" t="s">
        <v>377</v>
      </c>
      <c r="E7706" s="62" t="str">
        <f t="shared" si="1"/>
        <v>Out of test</v>
      </c>
      <c r="F7706" s="53" t="str">
        <f t="shared" si="2"/>
        <v>Beijing_1</v>
      </c>
      <c r="G7706" s="53">
        <f t="shared" si="3"/>
        <v>0.8489855287</v>
      </c>
    </row>
    <row r="7707">
      <c r="A7707" s="61">
        <v>1.511728947E9</v>
      </c>
      <c r="B7707" s="61">
        <v>1.0</v>
      </c>
      <c r="C7707" s="61">
        <v>3432.0</v>
      </c>
      <c r="D7707" s="57" t="s">
        <v>377</v>
      </c>
      <c r="E7707" s="62" t="str">
        <f t="shared" si="1"/>
        <v>Out of test</v>
      </c>
      <c r="F7707" s="53" t="str">
        <f t="shared" si="2"/>
        <v>Beijing_1</v>
      </c>
      <c r="G7707" s="53">
        <f t="shared" si="3"/>
        <v>0.5408411081</v>
      </c>
    </row>
    <row r="7708">
      <c r="A7708" s="61">
        <v>1.516636074E9</v>
      </c>
      <c r="B7708" s="61">
        <v>1.0</v>
      </c>
      <c r="C7708" s="61">
        <v>351.0</v>
      </c>
      <c r="D7708" s="57" t="s">
        <v>377</v>
      </c>
      <c r="E7708" s="62" t="str">
        <f t="shared" si="1"/>
        <v>Out of test</v>
      </c>
      <c r="F7708" s="53" t="str">
        <f t="shared" si="2"/>
        <v>Beijing_1</v>
      </c>
      <c r="G7708" s="53">
        <f t="shared" si="3"/>
        <v>0.9860686474</v>
      </c>
    </row>
    <row r="7709">
      <c r="A7709" s="61">
        <v>1.513318424E9</v>
      </c>
      <c r="B7709" s="61">
        <v>1.0</v>
      </c>
      <c r="C7709" s="61">
        <v>2891.0</v>
      </c>
      <c r="D7709" s="57" t="s">
        <v>377</v>
      </c>
      <c r="E7709" s="62" t="str">
        <f t="shared" si="1"/>
        <v>Out of test</v>
      </c>
      <c r="F7709" s="53" t="str">
        <f t="shared" si="2"/>
        <v>Beijing_1</v>
      </c>
      <c r="G7709" s="53">
        <f t="shared" si="3"/>
        <v>0.6011937805</v>
      </c>
    </row>
    <row r="7710">
      <c r="A7710" s="61">
        <v>1.511987737E9</v>
      </c>
      <c r="B7710" s="61">
        <v>1.0</v>
      </c>
      <c r="C7710" s="61">
        <v>3595.0</v>
      </c>
      <c r="D7710" s="57" t="s">
        <v>377</v>
      </c>
      <c r="E7710" s="62" t="str">
        <f t="shared" si="1"/>
        <v>Out of test</v>
      </c>
      <c r="F7710" s="53" t="str">
        <f t="shared" si="2"/>
        <v>Beijing_1</v>
      </c>
      <c r="G7710" s="53">
        <f t="shared" si="3"/>
        <v>0.8822842867</v>
      </c>
    </row>
    <row r="7711">
      <c r="A7711" s="61">
        <v>1.518220929E9</v>
      </c>
      <c r="B7711" s="61">
        <v>1.0</v>
      </c>
      <c r="C7711" s="61">
        <v>835.0</v>
      </c>
      <c r="D7711" s="57" t="s">
        <v>377</v>
      </c>
      <c r="E7711" s="62" t="str">
        <f t="shared" si="1"/>
        <v>Out of test</v>
      </c>
      <c r="F7711" s="53" t="str">
        <f t="shared" si="2"/>
        <v>Beijing_1</v>
      </c>
      <c r="G7711" s="53">
        <f t="shared" si="3"/>
        <v>0.006799799587</v>
      </c>
    </row>
    <row r="7712">
      <c r="A7712" s="61">
        <v>1.514649238E9</v>
      </c>
      <c r="B7712" s="61">
        <v>1.0</v>
      </c>
      <c r="C7712" s="61">
        <v>1223.0</v>
      </c>
      <c r="D7712" s="57" t="s">
        <v>377</v>
      </c>
      <c r="E7712" s="62" t="str">
        <f t="shared" si="1"/>
        <v>Out of test</v>
      </c>
      <c r="F7712" s="53" t="str">
        <f t="shared" si="2"/>
        <v>Beijing_1</v>
      </c>
      <c r="G7712" s="53">
        <f t="shared" si="3"/>
        <v>0.8026696418</v>
      </c>
    </row>
    <row r="7713">
      <c r="A7713" s="61">
        <v>1.515028396E9</v>
      </c>
      <c r="B7713" s="61">
        <v>1.0</v>
      </c>
      <c r="C7713" s="61">
        <v>2061.0</v>
      </c>
      <c r="D7713" s="57" t="s">
        <v>377</v>
      </c>
      <c r="E7713" s="62" t="str">
        <f t="shared" si="1"/>
        <v>Out of test</v>
      </c>
      <c r="F7713" s="53" t="str">
        <f t="shared" si="2"/>
        <v>Beijing_1</v>
      </c>
      <c r="G7713" s="53">
        <f t="shared" si="3"/>
        <v>0.2319256873</v>
      </c>
    </row>
    <row r="7714">
      <c r="A7714" s="61">
        <v>1.518711998E9</v>
      </c>
      <c r="B7714" s="61">
        <v>1.0</v>
      </c>
      <c r="C7714" s="61">
        <v>2697.0</v>
      </c>
      <c r="D7714" s="57" t="s">
        <v>377</v>
      </c>
      <c r="E7714" s="62" t="str">
        <f t="shared" si="1"/>
        <v>Out of test</v>
      </c>
      <c r="F7714" s="53" t="str">
        <f t="shared" si="2"/>
        <v>Beijing_1</v>
      </c>
      <c r="G7714" s="53">
        <f t="shared" si="3"/>
        <v>0.2754956279</v>
      </c>
    </row>
    <row r="7715">
      <c r="A7715" s="61">
        <v>1.519237809E9</v>
      </c>
      <c r="B7715" s="61">
        <v>1.0</v>
      </c>
      <c r="C7715" s="61">
        <v>1874.0</v>
      </c>
      <c r="D7715" s="57" t="s">
        <v>377</v>
      </c>
      <c r="E7715" s="62" t="str">
        <f t="shared" si="1"/>
        <v>Out of test</v>
      </c>
      <c r="F7715" s="53" t="str">
        <f t="shared" si="2"/>
        <v>Beijing_1</v>
      </c>
      <c r="G7715" s="53">
        <f t="shared" si="3"/>
        <v>0.5042840743</v>
      </c>
    </row>
    <row r="7716">
      <c r="A7716" s="61">
        <v>1.519384044E9</v>
      </c>
      <c r="B7716" s="61">
        <v>1.0</v>
      </c>
      <c r="C7716" s="61">
        <v>2100.0</v>
      </c>
      <c r="D7716" s="57" t="s">
        <v>377</v>
      </c>
      <c r="E7716" s="62" t="str">
        <f t="shared" si="1"/>
        <v>Out of test</v>
      </c>
      <c r="F7716" s="53" t="str">
        <f t="shared" si="2"/>
        <v>Beijing_1</v>
      </c>
      <c r="G7716" s="53">
        <f t="shared" si="3"/>
        <v>0.6495748421</v>
      </c>
    </row>
    <row r="7717">
      <c r="A7717" s="61">
        <v>1.519988315E9</v>
      </c>
      <c r="B7717" s="61">
        <v>1.0</v>
      </c>
      <c r="C7717" s="61">
        <v>1535.0</v>
      </c>
      <c r="D7717" s="57" t="s">
        <v>377</v>
      </c>
      <c r="E7717" s="62" t="str">
        <f t="shared" si="1"/>
        <v>Out of test</v>
      </c>
      <c r="F7717" s="53" t="str">
        <f t="shared" si="2"/>
        <v>Beijing_1</v>
      </c>
      <c r="G7717" s="53">
        <f t="shared" si="3"/>
        <v>0.5750224702</v>
      </c>
    </row>
    <row r="7718">
      <c r="A7718" s="61">
        <v>1.518175501E9</v>
      </c>
      <c r="B7718" s="61">
        <v>0.0</v>
      </c>
      <c r="C7718" s="61">
        <v>2313.0</v>
      </c>
      <c r="D7718" s="57" t="s">
        <v>378</v>
      </c>
      <c r="E7718" s="62" t="str">
        <f t="shared" si="1"/>
        <v>Out of test</v>
      </c>
      <c r="F7718" s="53" t="str">
        <f t="shared" si="2"/>
        <v>Guangzhou_0</v>
      </c>
      <c r="G7718" s="53">
        <f t="shared" si="3"/>
        <v>0.3309978441</v>
      </c>
    </row>
    <row r="7719">
      <c r="A7719" s="61">
        <v>1.511441402E9</v>
      </c>
      <c r="B7719" s="61">
        <v>0.0</v>
      </c>
      <c r="C7719" s="61">
        <v>4468.0</v>
      </c>
      <c r="D7719" s="57" t="s">
        <v>378</v>
      </c>
      <c r="E7719" s="62" t="str">
        <f t="shared" si="1"/>
        <v>Out of test</v>
      </c>
      <c r="F7719" s="53" t="str">
        <f t="shared" si="2"/>
        <v>Guangzhou_0</v>
      </c>
      <c r="G7719" s="53">
        <f t="shared" si="3"/>
        <v>0.3851370085</v>
      </c>
    </row>
    <row r="7720">
      <c r="A7720" s="61">
        <v>1.514301702E9</v>
      </c>
      <c r="B7720" s="61">
        <v>0.0</v>
      </c>
      <c r="C7720" s="61">
        <v>2659.0</v>
      </c>
      <c r="D7720" s="57" t="s">
        <v>378</v>
      </c>
      <c r="E7720" s="62" t="str">
        <f t="shared" si="1"/>
        <v>Out of test</v>
      </c>
      <c r="F7720" s="53" t="str">
        <f t="shared" si="2"/>
        <v>Guangzhou_0</v>
      </c>
      <c r="G7720" s="53">
        <f t="shared" si="3"/>
        <v>0.9614667751</v>
      </c>
    </row>
    <row r="7721">
      <c r="A7721" s="61">
        <v>1.515372051E9</v>
      </c>
      <c r="B7721" s="61">
        <v>0.0</v>
      </c>
      <c r="C7721" s="61">
        <v>4643.0</v>
      </c>
      <c r="D7721" s="57" t="s">
        <v>378</v>
      </c>
      <c r="E7721" s="62" t="str">
        <f t="shared" si="1"/>
        <v>Out of test</v>
      </c>
      <c r="F7721" s="53" t="str">
        <f t="shared" si="2"/>
        <v>Guangzhou_0</v>
      </c>
      <c r="G7721" s="53">
        <f t="shared" si="3"/>
        <v>0.8064818539</v>
      </c>
    </row>
    <row r="7722">
      <c r="A7722" s="61">
        <v>1.516997371E9</v>
      </c>
      <c r="B7722" s="61">
        <v>0.0</v>
      </c>
      <c r="C7722" s="61">
        <v>488.0</v>
      </c>
      <c r="D7722" s="57" t="s">
        <v>378</v>
      </c>
      <c r="E7722" s="62" t="str">
        <f t="shared" si="1"/>
        <v>Out of test</v>
      </c>
      <c r="F7722" s="53" t="str">
        <f t="shared" si="2"/>
        <v>Guangzhou_0</v>
      </c>
      <c r="G7722" s="53">
        <f t="shared" si="3"/>
        <v>0.8624550468</v>
      </c>
    </row>
    <row r="7723">
      <c r="A7723" s="61">
        <v>1.516228021E9</v>
      </c>
      <c r="B7723" s="61">
        <v>0.0</v>
      </c>
      <c r="C7723" s="61">
        <v>513.0</v>
      </c>
      <c r="D7723" s="57" t="s">
        <v>378</v>
      </c>
      <c r="E7723" s="62" t="str">
        <f t="shared" si="1"/>
        <v>Out of test</v>
      </c>
      <c r="F7723" s="53" t="str">
        <f t="shared" si="2"/>
        <v>Guangzhou_0</v>
      </c>
      <c r="G7723" s="53">
        <f t="shared" si="3"/>
        <v>0.02893506304</v>
      </c>
    </row>
    <row r="7724">
      <c r="A7724" s="61">
        <v>1.516588501E9</v>
      </c>
      <c r="B7724" s="61">
        <v>0.0</v>
      </c>
      <c r="C7724" s="61">
        <v>1975.0</v>
      </c>
      <c r="D7724" s="57" t="s">
        <v>378</v>
      </c>
      <c r="E7724" s="62" t="str">
        <f t="shared" si="1"/>
        <v>Out of test</v>
      </c>
      <c r="F7724" s="53" t="str">
        <f t="shared" si="2"/>
        <v>Guangzhou_0</v>
      </c>
      <c r="G7724" s="53">
        <f t="shared" si="3"/>
        <v>0.4555201197</v>
      </c>
    </row>
    <row r="7725">
      <c r="A7725" s="61">
        <v>1.511799582E9</v>
      </c>
      <c r="B7725" s="61">
        <v>0.0</v>
      </c>
      <c r="C7725" s="61">
        <v>2462.0</v>
      </c>
      <c r="D7725" s="57" t="s">
        <v>378</v>
      </c>
      <c r="E7725" s="62" t="str">
        <f t="shared" si="1"/>
        <v>Out of test</v>
      </c>
      <c r="F7725" s="53" t="str">
        <f t="shared" si="2"/>
        <v>Guangzhou_0</v>
      </c>
      <c r="G7725" s="53">
        <f t="shared" si="3"/>
        <v>0.1136656747</v>
      </c>
    </row>
    <row r="7726">
      <c r="A7726" s="61">
        <v>1.512480271E9</v>
      </c>
      <c r="B7726" s="61">
        <v>0.0</v>
      </c>
      <c r="C7726" s="61">
        <v>2867.0</v>
      </c>
      <c r="D7726" s="57" t="s">
        <v>378</v>
      </c>
      <c r="E7726" s="62" t="str">
        <f t="shared" si="1"/>
        <v>Out of test</v>
      </c>
      <c r="F7726" s="53" t="str">
        <f t="shared" si="2"/>
        <v>Guangzhou_0</v>
      </c>
      <c r="G7726" s="53">
        <f t="shared" si="3"/>
        <v>0.8106733986</v>
      </c>
    </row>
    <row r="7727">
      <c r="A7727" s="61">
        <v>1.51218397E9</v>
      </c>
      <c r="B7727" s="61">
        <v>0.0</v>
      </c>
      <c r="C7727" s="61">
        <v>2345.0</v>
      </c>
      <c r="D7727" s="57" t="s">
        <v>378</v>
      </c>
      <c r="E7727" s="62" t="str">
        <f t="shared" si="1"/>
        <v>Out of test</v>
      </c>
      <c r="F7727" s="53" t="str">
        <f t="shared" si="2"/>
        <v>Guangzhou_0</v>
      </c>
      <c r="G7727" s="53">
        <f t="shared" si="3"/>
        <v>0.03757996017</v>
      </c>
    </row>
    <row r="7728">
      <c r="A7728" s="61">
        <v>1.512552102E9</v>
      </c>
      <c r="B7728" s="61">
        <v>0.0</v>
      </c>
      <c r="C7728" s="61">
        <v>4645.0</v>
      </c>
      <c r="D7728" s="57" t="s">
        <v>378</v>
      </c>
      <c r="E7728" s="62" t="str">
        <f t="shared" si="1"/>
        <v>Out of test</v>
      </c>
      <c r="F7728" s="53" t="str">
        <f t="shared" si="2"/>
        <v>Guangzhou_0</v>
      </c>
      <c r="G7728" s="53">
        <f t="shared" si="3"/>
        <v>0.156340802</v>
      </c>
    </row>
    <row r="7729">
      <c r="A7729" s="61">
        <v>1.511476692E9</v>
      </c>
      <c r="B7729" s="61">
        <v>0.0</v>
      </c>
      <c r="C7729" s="61">
        <v>1145.0</v>
      </c>
      <c r="D7729" s="57" t="s">
        <v>378</v>
      </c>
      <c r="E7729" s="62" t="str">
        <f t="shared" si="1"/>
        <v>Out of test</v>
      </c>
      <c r="F7729" s="53" t="str">
        <f t="shared" si="2"/>
        <v>Guangzhou_0</v>
      </c>
      <c r="G7729" s="53">
        <f t="shared" si="3"/>
        <v>0.0957924519</v>
      </c>
    </row>
    <row r="7730">
      <c r="A7730" s="61">
        <v>1.51997839E9</v>
      </c>
      <c r="B7730" s="61">
        <v>0.0</v>
      </c>
      <c r="C7730" s="61">
        <v>1037.0</v>
      </c>
      <c r="D7730" s="57" t="s">
        <v>378</v>
      </c>
      <c r="E7730" s="62" t="str">
        <f t="shared" si="1"/>
        <v>Out of test</v>
      </c>
      <c r="F7730" s="53" t="str">
        <f t="shared" si="2"/>
        <v>Guangzhou_0</v>
      </c>
      <c r="G7730" s="53">
        <f t="shared" si="3"/>
        <v>0.993823497</v>
      </c>
    </row>
    <row r="7731">
      <c r="A7731" s="61">
        <v>1.512783151E9</v>
      </c>
      <c r="B7731" s="61">
        <v>0.0</v>
      </c>
      <c r="C7731" s="61">
        <v>2503.0</v>
      </c>
      <c r="D7731" s="57" t="s">
        <v>378</v>
      </c>
      <c r="E7731" s="62" t="str">
        <f t="shared" si="1"/>
        <v>Out of test</v>
      </c>
      <c r="F7731" s="53" t="str">
        <f t="shared" si="2"/>
        <v>Guangzhou_0</v>
      </c>
      <c r="G7731" s="53">
        <f t="shared" si="3"/>
        <v>0.5153751449</v>
      </c>
    </row>
    <row r="7732">
      <c r="A7732" s="61">
        <v>1.512423001E9</v>
      </c>
      <c r="B7732" s="61">
        <v>0.0</v>
      </c>
      <c r="C7732" s="61">
        <v>918.0</v>
      </c>
      <c r="D7732" s="57" t="s">
        <v>378</v>
      </c>
      <c r="E7732" s="62" t="str">
        <f t="shared" si="1"/>
        <v>Out of test</v>
      </c>
      <c r="F7732" s="53" t="str">
        <f t="shared" si="2"/>
        <v>Guangzhou_0</v>
      </c>
      <c r="G7732" s="53">
        <f t="shared" si="3"/>
        <v>0.2371103211</v>
      </c>
    </row>
    <row r="7733">
      <c r="A7733" s="61">
        <v>1.51697255E9</v>
      </c>
      <c r="B7733" s="61">
        <v>0.0</v>
      </c>
      <c r="C7733" s="61">
        <v>1228.0</v>
      </c>
      <c r="D7733" s="57" t="s">
        <v>378</v>
      </c>
      <c r="E7733" s="62" t="str">
        <f t="shared" si="1"/>
        <v>Out of test</v>
      </c>
      <c r="F7733" s="53" t="str">
        <f t="shared" si="2"/>
        <v>Guangzhou_0</v>
      </c>
      <c r="G7733" s="53">
        <f t="shared" si="3"/>
        <v>0.3508208481</v>
      </c>
    </row>
    <row r="7734">
      <c r="A7734" s="61">
        <v>1.51494259E9</v>
      </c>
      <c r="B7734" s="61">
        <v>0.0</v>
      </c>
      <c r="C7734" s="61">
        <v>324.0</v>
      </c>
      <c r="D7734" s="57" t="s">
        <v>378</v>
      </c>
      <c r="E7734" s="62" t="str">
        <f t="shared" si="1"/>
        <v>Out of test</v>
      </c>
      <c r="F7734" s="53" t="str">
        <f t="shared" si="2"/>
        <v>Guangzhou_0</v>
      </c>
      <c r="G7734" s="53">
        <f t="shared" si="3"/>
        <v>0.5893493381</v>
      </c>
    </row>
    <row r="7735">
      <c r="A7735" s="61">
        <v>1.5150073E9</v>
      </c>
      <c r="B7735" s="61">
        <v>0.0</v>
      </c>
      <c r="C7735" s="61">
        <v>1894.0</v>
      </c>
      <c r="D7735" s="57" t="s">
        <v>378</v>
      </c>
      <c r="E7735" s="62" t="str">
        <f t="shared" si="1"/>
        <v>Out of test</v>
      </c>
      <c r="F7735" s="53" t="str">
        <f t="shared" si="2"/>
        <v>Guangzhou_0</v>
      </c>
      <c r="G7735" s="53">
        <f t="shared" si="3"/>
        <v>0.2938701191</v>
      </c>
    </row>
    <row r="7736">
      <c r="A7736" s="61">
        <v>1.519013171E9</v>
      </c>
      <c r="B7736" s="61">
        <v>0.0</v>
      </c>
      <c r="C7736" s="61">
        <v>1204.0</v>
      </c>
      <c r="D7736" s="57" t="s">
        <v>378</v>
      </c>
      <c r="E7736" s="62" t="str">
        <f t="shared" si="1"/>
        <v>Out of test</v>
      </c>
      <c r="F7736" s="53" t="str">
        <f t="shared" si="2"/>
        <v>Guangzhou_0</v>
      </c>
      <c r="G7736" s="53">
        <f t="shared" si="3"/>
        <v>0.6673219413</v>
      </c>
    </row>
    <row r="7737">
      <c r="A7737" s="61">
        <v>1.51890513E9</v>
      </c>
      <c r="B7737" s="61">
        <v>0.0</v>
      </c>
      <c r="C7737" s="61">
        <v>1513.0</v>
      </c>
      <c r="D7737" s="57" t="s">
        <v>378</v>
      </c>
      <c r="E7737" s="62" t="str">
        <f t="shared" si="1"/>
        <v>Out of test</v>
      </c>
      <c r="F7737" s="53" t="str">
        <f t="shared" si="2"/>
        <v>Guangzhou_0</v>
      </c>
      <c r="G7737" s="53">
        <f t="shared" si="3"/>
        <v>0.629980074</v>
      </c>
    </row>
    <row r="7738">
      <c r="A7738" s="61">
        <v>1.518332352E9</v>
      </c>
      <c r="B7738" s="61">
        <v>0.0</v>
      </c>
      <c r="C7738" s="61">
        <v>3169.0</v>
      </c>
      <c r="D7738" s="57" t="s">
        <v>378</v>
      </c>
      <c r="E7738" s="62" t="str">
        <f t="shared" si="1"/>
        <v>Out of test</v>
      </c>
      <c r="F7738" s="53" t="str">
        <f t="shared" si="2"/>
        <v>Guangzhou_0</v>
      </c>
      <c r="G7738" s="53">
        <f t="shared" si="3"/>
        <v>0.3950797294</v>
      </c>
    </row>
    <row r="7739">
      <c r="A7739" s="61">
        <v>1.515224991E9</v>
      </c>
      <c r="B7739" s="61">
        <v>0.0</v>
      </c>
      <c r="C7739" s="61">
        <v>1613.0</v>
      </c>
      <c r="D7739" s="57" t="s">
        <v>378</v>
      </c>
      <c r="E7739" s="62" t="str">
        <f t="shared" si="1"/>
        <v>Out of test</v>
      </c>
      <c r="F7739" s="53" t="str">
        <f t="shared" si="2"/>
        <v>Guangzhou_0</v>
      </c>
      <c r="G7739" s="53">
        <f t="shared" si="3"/>
        <v>0.7312639937</v>
      </c>
    </row>
    <row r="7740">
      <c r="A7740" s="61">
        <v>1.51473022E9</v>
      </c>
      <c r="B7740" s="61">
        <v>0.0</v>
      </c>
      <c r="C7740" s="61">
        <v>3689.0</v>
      </c>
      <c r="D7740" s="57" t="s">
        <v>378</v>
      </c>
      <c r="E7740" s="62" t="str">
        <f t="shared" si="1"/>
        <v>Out of test</v>
      </c>
      <c r="F7740" s="53" t="str">
        <f t="shared" si="2"/>
        <v>Guangzhou_0</v>
      </c>
      <c r="G7740" s="53">
        <f t="shared" si="3"/>
        <v>0.06081617874</v>
      </c>
    </row>
    <row r="7741">
      <c r="A7741" s="61">
        <v>1.515664531E9</v>
      </c>
      <c r="B7741" s="61">
        <v>0.0</v>
      </c>
      <c r="C7741" s="61">
        <v>65.0</v>
      </c>
      <c r="D7741" s="57" t="s">
        <v>378</v>
      </c>
      <c r="E7741" s="62" t="str">
        <f t="shared" si="1"/>
        <v>Out of test</v>
      </c>
      <c r="F7741" s="53" t="str">
        <f t="shared" si="2"/>
        <v>Guangzhou_0</v>
      </c>
      <c r="G7741" s="53">
        <f t="shared" si="3"/>
        <v>0.7898363189</v>
      </c>
    </row>
    <row r="7742">
      <c r="A7742" s="61">
        <v>1.519168152E9</v>
      </c>
      <c r="B7742" s="61">
        <v>0.0</v>
      </c>
      <c r="C7742" s="61">
        <v>3207.0</v>
      </c>
      <c r="D7742" s="57" t="s">
        <v>378</v>
      </c>
      <c r="E7742" s="62" t="str">
        <f t="shared" si="1"/>
        <v>Out of test</v>
      </c>
      <c r="F7742" s="53" t="str">
        <f t="shared" si="2"/>
        <v>Guangzhou_0</v>
      </c>
      <c r="G7742" s="53">
        <f t="shared" si="3"/>
        <v>0.5235032943</v>
      </c>
    </row>
    <row r="7743">
      <c r="A7743" s="61">
        <v>1.512483522E9</v>
      </c>
      <c r="B7743" s="61">
        <v>0.0</v>
      </c>
      <c r="C7743" s="61">
        <v>200.0</v>
      </c>
      <c r="D7743" s="57" t="s">
        <v>378</v>
      </c>
      <c r="E7743" s="62" t="str">
        <f t="shared" si="1"/>
        <v>Out of test</v>
      </c>
      <c r="F7743" s="53" t="str">
        <f t="shared" si="2"/>
        <v>Guangzhou_0</v>
      </c>
      <c r="G7743" s="53">
        <f t="shared" si="3"/>
        <v>0.8929174581</v>
      </c>
    </row>
    <row r="7744">
      <c r="A7744" s="61">
        <v>1.51166725E9</v>
      </c>
      <c r="B7744" s="61">
        <v>0.0</v>
      </c>
      <c r="C7744" s="61">
        <v>1899.0</v>
      </c>
      <c r="D7744" s="57" t="s">
        <v>378</v>
      </c>
      <c r="E7744" s="62" t="str">
        <f t="shared" si="1"/>
        <v>Out of test</v>
      </c>
      <c r="F7744" s="53" t="str">
        <f t="shared" si="2"/>
        <v>Guangzhou_0</v>
      </c>
      <c r="G7744" s="53">
        <f t="shared" si="3"/>
        <v>0.1773930898</v>
      </c>
    </row>
    <row r="7745">
      <c r="A7745" s="61">
        <v>1.517309082E9</v>
      </c>
      <c r="B7745" s="61">
        <v>0.0</v>
      </c>
      <c r="C7745" s="61">
        <v>989.0</v>
      </c>
      <c r="D7745" s="57" t="s">
        <v>378</v>
      </c>
      <c r="E7745" s="62" t="str">
        <f t="shared" si="1"/>
        <v>Out of test</v>
      </c>
      <c r="F7745" s="53" t="str">
        <f t="shared" si="2"/>
        <v>Guangzhou_0</v>
      </c>
      <c r="G7745" s="53">
        <f t="shared" si="3"/>
        <v>0.5266665557</v>
      </c>
    </row>
    <row r="7746">
      <c r="A7746" s="61">
        <v>1.512197341E9</v>
      </c>
      <c r="B7746" s="61">
        <v>0.0</v>
      </c>
      <c r="C7746" s="61">
        <v>3569.0</v>
      </c>
      <c r="D7746" s="57" t="s">
        <v>378</v>
      </c>
      <c r="E7746" s="62" t="str">
        <f t="shared" si="1"/>
        <v>Out of test</v>
      </c>
      <c r="F7746" s="53" t="str">
        <f t="shared" si="2"/>
        <v>Guangzhou_0</v>
      </c>
      <c r="G7746" s="53">
        <f t="shared" si="3"/>
        <v>0.9458637309</v>
      </c>
    </row>
    <row r="7747">
      <c r="A7747" s="61">
        <v>1.51739589E9</v>
      </c>
      <c r="B7747" s="61">
        <v>0.0</v>
      </c>
      <c r="C7747" s="61">
        <v>474.0</v>
      </c>
      <c r="D7747" s="57" t="s">
        <v>378</v>
      </c>
      <c r="E7747" s="62" t="str">
        <f t="shared" si="1"/>
        <v>Out of test</v>
      </c>
      <c r="F7747" s="53" t="str">
        <f t="shared" si="2"/>
        <v>Guangzhou_0</v>
      </c>
      <c r="G7747" s="53">
        <f t="shared" si="3"/>
        <v>0.5025296726</v>
      </c>
    </row>
    <row r="7748">
      <c r="A7748" s="61">
        <v>1.51159713E9</v>
      </c>
      <c r="B7748" s="61">
        <v>0.0</v>
      </c>
      <c r="C7748" s="61">
        <v>1868.0</v>
      </c>
      <c r="D7748" s="57" t="s">
        <v>378</v>
      </c>
      <c r="E7748" s="62" t="str">
        <f t="shared" si="1"/>
        <v>Out of test</v>
      </c>
      <c r="F7748" s="53" t="str">
        <f t="shared" si="2"/>
        <v>Guangzhou_0</v>
      </c>
      <c r="G7748" s="53">
        <f t="shared" si="3"/>
        <v>0.247099466</v>
      </c>
    </row>
    <row r="7749">
      <c r="A7749" s="61">
        <v>1.519079832E9</v>
      </c>
      <c r="B7749" s="61">
        <v>0.0</v>
      </c>
      <c r="C7749" s="61">
        <v>616.0</v>
      </c>
      <c r="D7749" s="57" t="s">
        <v>378</v>
      </c>
      <c r="E7749" s="62" t="str">
        <f t="shared" si="1"/>
        <v>Out of test</v>
      </c>
      <c r="F7749" s="53" t="str">
        <f t="shared" si="2"/>
        <v>Guangzhou_0</v>
      </c>
      <c r="G7749" s="53">
        <f t="shared" si="3"/>
        <v>0.5390448193</v>
      </c>
    </row>
    <row r="7750">
      <c r="A7750" s="61">
        <v>1.519893782E9</v>
      </c>
      <c r="B7750" s="61">
        <v>0.0</v>
      </c>
      <c r="C7750" s="61">
        <v>3193.0</v>
      </c>
      <c r="D7750" s="57" t="s">
        <v>378</v>
      </c>
      <c r="E7750" s="62" t="str">
        <f t="shared" si="1"/>
        <v>Out of test</v>
      </c>
      <c r="F7750" s="53" t="str">
        <f t="shared" si="2"/>
        <v>Guangzhou_0</v>
      </c>
      <c r="G7750" s="53">
        <f t="shared" si="3"/>
        <v>0.2216768437</v>
      </c>
    </row>
    <row r="7751">
      <c r="A7751" s="61">
        <v>1.51880747E9</v>
      </c>
      <c r="B7751" s="61">
        <v>0.0</v>
      </c>
      <c r="C7751" s="61">
        <v>1744.0</v>
      </c>
      <c r="D7751" s="57" t="s">
        <v>378</v>
      </c>
      <c r="E7751" s="62" t="str">
        <f t="shared" si="1"/>
        <v>Out of test</v>
      </c>
      <c r="F7751" s="53" t="str">
        <f t="shared" si="2"/>
        <v>Guangzhou_0</v>
      </c>
      <c r="G7751" s="53">
        <f t="shared" si="3"/>
        <v>0.0427952719</v>
      </c>
    </row>
    <row r="7752">
      <c r="A7752" s="61">
        <v>1.51393376E9</v>
      </c>
      <c r="B7752" s="61">
        <v>0.0</v>
      </c>
      <c r="C7752" s="61">
        <v>4214.0</v>
      </c>
      <c r="D7752" s="57" t="s">
        <v>378</v>
      </c>
      <c r="E7752" s="62" t="str">
        <f t="shared" si="1"/>
        <v>Out of test</v>
      </c>
      <c r="F7752" s="53" t="str">
        <f t="shared" si="2"/>
        <v>Guangzhou_0</v>
      </c>
      <c r="G7752" s="53">
        <f t="shared" si="3"/>
        <v>0.658358763</v>
      </c>
    </row>
    <row r="7753">
      <c r="A7753" s="61">
        <v>1.518505831E9</v>
      </c>
      <c r="B7753" s="61">
        <v>0.0</v>
      </c>
      <c r="C7753" s="61">
        <v>953.0</v>
      </c>
      <c r="D7753" s="57" t="s">
        <v>378</v>
      </c>
      <c r="E7753" s="62" t="str">
        <f t="shared" si="1"/>
        <v>Out of test</v>
      </c>
      <c r="F7753" s="53" t="str">
        <f t="shared" si="2"/>
        <v>Guangzhou_0</v>
      </c>
      <c r="G7753" s="53">
        <f t="shared" si="3"/>
        <v>0.3319277231</v>
      </c>
    </row>
    <row r="7754">
      <c r="A7754" s="61">
        <v>1.519783121E9</v>
      </c>
      <c r="B7754" s="61">
        <v>0.0</v>
      </c>
      <c r="C7754" s="61">
        <v>1779.0</v>
      </c>
      <c r="D7754" s="57" t="s">
        <v>378</v>
      </c>
      <c r="E7754" s="62" t="str">
        <f t="shared" si="1"/>
        <v>Out of test</v>
      </c>
      <c r="F7754" s="53" t="str">
        <f t="shared" si="2"/>
        <v>Guangzhou_0</v>
      </c>
      <c r="G7754" s="53">
        <f t="shared" si="3"/>
        <v>0.8244668638</v>
      </c>
    </row>
    <row r="7755">
      <c r="A7755" s="61">
        <v>1.518302401E9</v>
      </c>
      <c r="B7755" s="61">
        <v>0.0</v>
      </c>
      <c r="C7755" s="61">
        <v>941.0</v>
      </c>
      <c r="D7755" s="57" t="s">
        <v>378</v>
      </c>
      <c r="E7755" s="62" t="str">
        <f t="shared" si="1"/>
        <v>Out of test</v>
      </c>
      <c r="F7755" s="53" t="str">
        <f t="shared" si="2"/>
        <v>Guangzhou_0</v>
      </c>
      <c r="G7755" s="53">
        <f t="shared" si="3"/>
        <v>0.7798635789</v>
      </c>
    </row>
    <row r="7756">
      <c r="A7756" s="61">
        <v>1.51744828E9</v>
      </c>
      <c r="B7756" s="61">
        <v>0.0</v>
      </c>
      <c r="C7756" s="61">
        <v>851.0</v>
      </c>
      <c r="D7756" s="57" t="s">
        <v>378</v>
      </c>
      <c r="E7756" s="62" t="str">
        <f t="shared" si="1"/>
        <v>Out of test</v>
      </c>
      <c r="F7756" s="53" t="str">
        <f t="shared" si="2"/>
        <v>Guangzhou_0</v>
      </c>
      <c r="G7756" s="53">
        <f t="shared" si="3"/>
        <v>0.5794327272</v>
      </c>
    </row>
    <row r="7757">
      <c r="A7757" s="61">
        <v>1.514061872E9</v>
      </c>
      <c r="B7757" s="61">
        <v>0.0</v>
      </c>
      <c r="C7757" s="61">
        <v>2251.0</v>
      </c>
      <c r="D7757" s="57" t="s">
        <v>378</v>
      </c>
      <c r="E7757" s="62" t="str">
        <f t="shared" si="1"/>
        <v>Out of test</v>
      </c>
      <c r="F7757" s="53" t="str">
        <f t="shared" si="2"/>
        <v>Guangzhou_0</v>
      </c>
      <c r="G7757" s="53">
        <f t="shared" si="3"/>
        <v>0.3491598528</v>
      </c>
    </row>
    <row r="7758">
      <c r="A7758" s="61">
        <v>1.51327356E9</v>
      </c>
      <c r="B7758" s="61">
        <v>0.0</v>
      </c>
      <c r="C7758" s="61">
        <v>1692.0</v>
      </c>
      <c r="D7758" s="57" t="s">
        <v>378</v>
      </c>
      <c r="E7758" s="62" t="str">
        <f t="shared" si="1"/>
        <v>Out of test</v>
      </c>
      <c r="F7758" s="53" t="str">
        <f t="shared" si="2"/>
        <v>Guangzhou_0</v>
      </c>
      <c r="G7758" s="53">
        <f t="shared" si="3"/>
        <v>0.7059640006</v>
      </c>
    </row>
    <row r="7759">
      <c r="A7759" s="61">
        <v>1.51507468E9</v>
      </c>
      <c r="B7759" s="61">
        <v>0.0</v>
      </c>
      <c r="C7759" s="61">
        <v>985.0</v>
      </c>
      <c r="D7759" s="57" t="s">
        <v>378</v>
      </c>
      <c r="E7759" s="62" t="str">
        <f t="shared" si="1"/>
        <v>Out of test</v>
      </c>
      <c r="F7759" s="53" t="str">
        <f t="shared" si="2"/>
        <v>Guangzhou_0</v>
      </c>
      <c r="G7759" s="53">
        <f t="shared" si="3"/>
        <v>0.2876805817</v>
      </c>
    </row>
    <row r="7760">
      <c r="A7760" s="61">
        <v>1.51731327E9</v>
      </c>
      <c r="B7760" s="61">
        <v>0.0</v>
      </c>
      <c r="C7760" s="61">
        <v>2589.0</v>
      </c>
      <c r="D7760" s="57" t="s">
        <v>378</v>
      </c>
      <c r="E7760" s="62" t="str">
        <f t="shared" si="1"/>
        <v>Out of test</v>
      </c>
      <c r="F7760" s="53" t="str">
        <f t="shared" si="2"/>
        <v>Guangzhou_0</v>
      </c>
      <c r="G7760" s="53">
        <f t="shared" si="3"/>
        <v>0.7672732577</v>
      </c>
    </row>
    <row r="7761">
      <c r="A7761" s="61">
        <v>1.513737792E9</v>
      </c>
      <c r="B7761" s="61">
        <v>0.0</v>
      </c>
      <c r="C7761" s="61">
        <v>1347.0</v>
      </c>
      <c r="D7761" s="57" t="s">
        <v>378</v>
      </c>
      <c r="E7761" s="62" t="str">
        <f t="shared" si="1"/>
        <v>Out of test</v>
      </c>
      <c r="F7761" s="53" t="str">
        <f t="shared" si="2"/>
        <v>Guangzhou_0</v>
      </c>
      <c r="G7761" s="53">
        <f t="shared" si="3"/>
        <v>0.5012017731</v>
      </c>
    </row>
    <row r="7762">
      <c r="A7762" s="61">
        <v>1.5128219E9</v>
      </c>
      <c r="B7762" s="61">
        <v>0.0</v>
      </c>
      <c r="C7762" s="61">
        <v>1626.0</v>
      </c>
      <c r="D7762" s="57" t="s">
        <v>378</v>
      </c>
      <c r="E7762" s="62" t="str">
        <f t="shared" si="1"/>
        <v>Out of test</v>
      </c>
      <c r="F7762" s="53" t="str">
        <f t="shared" si="2"/>
        <v>Guangzhou_0</v>
      </c>
      <c r="G7762" s="53">
        <f t="shared" si="3"/>
        <v>0.1287015351</v>
      </c>
    </row>
    <row r="7763">
      <c r="A7763" s="61">
        <v>1.512924642E9</v>
      </c>
      <c r="B7763" s="61">
        <v>0.0</v>
      </c>
      <c r="C7763" s="61">
        <v>423.0</v>
      </c>
      <c r="D7763" s="57" t="s">
        <v>378</v>
      </c>
      <c r="E7763" s="62" t="str">
        <f t="shared" si="1"/>
        <v>Out of test</v>
      </c>
      <c r="F7763" s="53" t="str">
        <f t="shared" si="2"/>
        <v>Guangzhou_0</v>
      </c>
      <c r="G7763" s="53">
        <f t="shared" si="3"/>
        <v>0.2563017858</v>
      </c>
    </row>
    <row r="7764">
      <c r="A7764" s="61">
        <v>1.515608871E9</v>
      </c>
      <c r="B7764" s="61">
        <v>0.0</v>
      </c>
      <c r="C7764" s="61">
        <v>1031.0</v>
      </c>
      <c r="D7764" s="57" t="s">
        <v>378</v>
      </c>
      <c r="E7764" s="62" t="str">
        <f t="shared" si="1"/>
        <v>Out of test</v>
      </c>
      <c r="F7764" s="53" t="str">
        <f t="shared" si="2"/>
        <v>Guangzhou_0</v>
      </c>
      <c r="G7764" s="53">
        <f t="shared" si="3"/>
        <v>0.1586436406</v>
      </c>
    </row>
    <row r="7765">
      <c r="A7765" s="61">
        <v>1.519199541E9</v>
      </c>
      <c r="B7765" s="61">
        <v>0.0</v>
      </c>
      <c r="C7765" s="61">
        <v>1053.0</v>
      </c>
      <c r="D7765" s="57" t="s">
        <v>378</v>
      </c>
      <c r="E7765" s="62" t="str">
        <f t="shared" si="1"/>
        <v>Out of test</v>
      </c>
      <c r="F7765" s="53" t="str">
        <f t="shared" si="2"/>
        <v>Guangzhou_0</v>
      </c>
      <c r="G7765" s="53">
        <f t="shared" si="3"/>
        <v>0.4410163828</v>
      </c>
    </row>
    <row r="7766">
      <c r="A7766" s="61">
        <v>1.519537252E9</v>
      </c>
      <c r="B7766" s="61">
        <v>0.0</v>
      </c>
      <c r="C7766" s="61">
        <v>3708.0</v>
      </c>
      <c r="D7766" s="57" t="s">
        <v>378</v>
      </c>
      <c r="E7766" s="62" t="str">
        <f t="shared" si="1"/>
        <v>Out of test</v>
      </c>
      <c r="F7766" s="53" t="str">
        <f t="shared" si="2"/>
        <v>Guangzhou_0</v>
      </c>
      <c r="G7766" s="53">
        <f t="shared" si="3"/>
        <v>0.3408948535</v>
      </c>
    </row>
    <row r="7767">
      <c r="A7767" s="61">
        <v>1.512360011E9</v>
      </c>
      <c r="B7767" s="61">
        <v>0.0</v>
      </c>
      <c r="C7767" s="61">
        <v>1570.0</v>
      </c>
      <c r="D7767" s="57" t="s">
        <v>378</v>
      </c>
      <c r="E7767" s="62" t="str">
        <f t="shared" si="1"/>
        <v>Out of test</v>
      </c>
      <c r="F7767" s="53" t="str">
        <f t="shared" si="2"/>
        <v>Guangzhou_0</v>
      </c>
      <c r="G7767" s="53">
        <f t="shared" si="3"/>
        <v>0.9825217275</v>
      </c>
    </row>
    <row r="7768">
      <c r="A7768" s="61">
        <v>1.519729591E9</v>
      </c>
      <c r="B7768" s="61">
        <v>0.0</v>
      </c>
      <c r="C7768" s="61">
        <v>4272.0</v>
      </c>
      <c r="D7768" s="57" t="s">
        <v>378</v>
      </c>
      <c r="E7768" s="62" t="str">
        <f t="shared" si="1"/>
        <v>Out of test</v>
      </c>
      <c r="F7768" s="53" t="str">
        <f t="shared" si="2"/>
        <v>Guangzhou_0</v>
      </c>
      <c r="G7768" s="53">
        <f t="shared" si="3"/>
        <v>0.8354590321</v>
      </c>
    </row>
    <row r="7769">
      <c r="A7769" s="61">
        <v>1.514693942E9</v>
      </c>
      <c r="B7769" s="61">
        <v>0.0</v>
      </c>
      <c r="C7769" s="61">
        <v>1991.0</v>
      </c>
      <c r="D7769" s="57" t="s">
        <v>378</v>
      </c>
      <c r="E7769" s="62" t="str">
        <f t="shared" si="1"/>
        <v>Out of test</v>
      </c>
      <c r="F7769" s="53" t="str">
        <f t="shared" si="2"/>
        <v>Guangzhou_0</v>
      </c>
      <c r="G7769" s="53">
        <f t="shared" si="3"/>
        <v>0.1334325618</v>
      </c>
    </row>
    <row r="7770">
      <c r="A7770" s="61">
        <v>1.519246622E9</v>
      </c>
      <c r="B7770" s="61">
        <v>0.0</v>
      </c>
      <c r="C7770" s="61">
        <v>1293.0</v>
      </c>
      <c r="D7770" s="57" t="s">
        <v>378</v>
      </c>
      <c r="E7770" s="62" t="str">
        <f t="shared" si="1"/>
        <v>Out of test</v>
      </c>
      <c r="F7770" s="53" t="str">
        <f t="shared" si="2"/>
        <v>Guangzhou_0</v>
      </c>
      <c r="G7770" s="53">
        <f t="shared" si="3"/>
        <v>0.3676814834</v>
      </c>
    </row>
    <row r="7771">
      <c r="A7771" s="61">
        <v>1.514905162E9</v>
      </c>
      <c r="B7771" s="61">
        <v>0.0</v>
      </c>
      <c r="C7771" s="61">
        <v>688.0</v>
      </c>
      <c r="D7771" s="57" t="s">
        <v>378</v>
      </c>
      <c r="E7771" s="62" t="str">
        <f t="shared" si="1"/>
        <v>Out of test</v>
      </c>
      <c r="F7771" s="53" t="str">
        <f t="shared" si="2"/>
        <v>Guangzhou_0</v>
      </c>
      <c r="G7771" s="53">
        <f t="shared" si="3"/>
        <v>0.9616741107</v>
      </c>
    </row>
    <row r="7772">
      <c r="A7772" s="61">
        <v>1.519855451E9</v>
      </c>
      <c r="B7772" s="61">
        <v>0.0</v>
      </c>
      <c r="C7772" s="61">
        <v>336.0</v>
      </c>
      <c r="D7772" s="57" t="s">
        <v>378</v>
      </c>
      <c r="E7772" s="62" t="str">
        <f t="shared" si="1"/>
        <v>Out of test</v>
      </c>
      <c r="F7772" s="53" t="str">
        <f t="shared" si="2"/>
        <v>Guangzhou_0</v>
      </c>
      <c r="G7772" s="53">
        <f t="shared" si="3"/>
        <v>0.6096152954</v>
      </c>
    </row>
    <row r="7773">
      <c r="A7773" s="61">
        <v>1.5127245E9</v>
      </c>
      <c r="B7773" s="61">
        <v>0.0</v>
      </c>
      <c r="C7773" s="61">
        <v>1777.0</v>
      </c>
      <c r="D7773" s="57" t="s">
        <v>378</v>
      </c>
      <c r="E7773" s="62" t="str">
        <f t="shared" si="1"/>
        <v>Out of test</v>
      </c>
      <c r="F7773" s="53" t="str">
        <f t="shared" si="2"/>
        <v>Guangzhou_0</v>
      </c>
      <c r="G7773" s="53">
        <f t="shared" si="3"/>
        <v>0.3619369901</v>
      </c>
    </row>
    <row r="7774">
      <c r="A7774" s="61">
        <v>1.516673331E9</v>
      </c>
      <c r="B7774" s="61">
        <v>0.0</v>
      </c>
      <c r="C7774" s="61">
        <v>1434.0</v>
      </c>
      <c r="D7774" s="57" t="s">
        <v>378</v>
      </c>
      <c r="E7774" s="62" t="str">
        <f t="shared" si="1"/>
        <v>Out of test</v>
      </c>
      <c r="F7774" s="53" t="str">
        <f t="shared" si="2"/>
        <v>Guangzhou_0</v>
      </c>
      <c r="G7774" s="53">
        <f t="shared" si="3"/>
        <v>0.04924528587</v>
      </c>
    </row>
    <row r="7775">
      <c r="A7775" s="61">
        <v>1.519670102E9</v>
      </c>
      <c r="B7775" s="61">
        <v>0.0</v>
      </c>
      <c r="C7775" s="61">
        <v>2116.0</v>
      </c>
      <c r="D7775" s="57" t="s">
        <v>378</v>
      </c>
      <c r="E7775" s="62" t="str">
        <f t="shared" si="1"/>
        <v>Out of test</v>
      </c>
      <c r="F7775" s="53" t="str">
        <f t="shared" si="2"/>
        <v>Guangzhou_0</v>
      </c>
      <c r="G7775" s="53">
        <f t="shared" si="3"/>
        <v>0.4262141386</v>
      </c>
    </row>
    <row r="7776">
      <c r="A7776" s="61">
        <v>1.516014572E9</v>
      </c>
      <c r="B7776" s="61">
        <v>0.0</v>
      </c>
      <c r="C7776" s="61">
        <v>249.0</v>
      </c>
      <c r="D7776" s="57" t="s">
        <v>378</v>
      </c>
      <c r="E7776" s="62" t="str">
        <f t="shared" si="1"/>
        <v>Out of test</v>
      </c>
      <c r="F7776" s="53" t="str">
        <f t="shared" si="2"/>
        <v>Guangzhou_0</v>
      </c>
      <c r="G7776" s="53">
        <f t="shared" si="3"/>
        <v>0.7821468394</v>
      </c>
    </row>
    <row r="7777">
      <c r="A7777" s="61">
        <v>1.516998782E9</v>
      </c>
      <c r="B7777" s="61">
        <v>0.0</v>
      </c>
      <c r="C7777" s="61">
        <v>3199.0</v>
      </c>
      <c r="D7777" s="57" t="s">
        <v>378</v>
      </c>
      <c r="E7777" s="62" t="str">
        <f t="shared" si="1"/>
        <v>Out of test</v>
      </c>
      <c r="F7777" s="53" t="str">
        <f t="shared" si="2"/>
        <v>Guangzhou_0</v>
      </c>
      <c r="G7777" s="53">
        <f t="shared" si="3"/>
        <v>0.821728965</v>
      </c>
    </row>
    <row r="7778">
      <c r="A7778" s="61">
        <v>1.519972362E9</v>
      </c>
      <c r="B7778" s="61">
        <v>0.0</v>
      </c>
      <c r="C7778" s="61">
        <v>1047.0</v>
      </c>
      <c r="D7778" s="57" t="s">
        <v>378</v>
      </c>
      <c r="E7778" s="62" t="str">
        <f t="shared" si="1"/>
        <v>Out of test</v>
      </c>
      <c r="F7778" s="53" t="str">
        <f t="shared" si="2"/>
        <v>Guangzhou_0</v>
      </c>
      <c r="G7778" s="53">
        <f t="shared" si="3"/>
        <v>0.4690439811</v>
      </c>
    </row>
    <row r="7779">
      <c r="A7779" s="61">
        <v>1.517582141E9</v>
      </c>
      <c r="B7779" s="61">
        <v>0.0</v>
      </c>
      <c r="C7779" s="61">
        <v>2057.0</v>
      </c>
      <c r="D7779" s="57" t="s">
        <v>378</v>
      </c>
      <c r="E7779" s="62" t="str">
        <f t="shared" si="1"/>
        <v>Out of test</v>
      </c>
      <c r="F7779" s="53" t="str">
        <f t="shared" si="2"/>
        <v>Guangzhou_0</v>
      </c>
      <c r="G7779" s="53">
        <f t="shared" si="3"/>
        <v>0.5097020967</v>
      </c>
    </row>
    <row r="7780">
      <c r="A7780" s="61">
        <v>1.516517351E9</v>
      </c>
      <c r="B7780" s="61">
        <v>0.0</v>
      </c>
      <c r="C7780" s="61">
        <v>2116.0</v>
      </c>
      <c r="D7780" s="57" t="s">
        <v>378</v>
      </c>
      <c r="E7780" s="62" t="str">
        <f t="shared" si="1"/>
        <v>Out of test</v>
      </c>
      <c r="F7780" s="53" t="str">
        <f t="shared" si="2"/>
        <v>Guangzhou_0</v>
      </c>
      <c r="G7780" s="53">
        <f t="shared" si="3"/>
        <v>0.5973737129</v>
      </c>
    </row>
    <row r="7781">
      <c r="A7781" s="61">
        <v>1.51739828E9</v>
      </c>
      <c r="B7781" s="61">
        <v>0.0</v>
      </c>
      <c r="C7781" s="61">
        <v>1017.0</v>
      </c>
      <c r="D7781" s="57" t="s">
        <v>378</v>
      </c>
      <c r="E7781" s="62" t="str">
        <f t="shared" si="1"/>
        <v>Out of test</v>
      </c>
      <c r="F7781" s="53" t="str">
        <f t="shared" si="2"/>
        <v>Guangzhou_0</v>
      </c>
      <c r="G7781" s="53">
        <f t="shared" si="3"/>
        <v>0.3590047492</v>
      </c>
    </row>
    <row r="7782">
      <c r="A7782" s="61">
        <v>1.511418002E9</v>
      </c>
      <c r="B7782" s="61">
        <v>0.0</v>
      </c>
      <c r="C7782" s="61">
        <v>2031.0</v>
      </c>
      <c r="D7782" s="57" t="s">
        <v>378</v>
      </c>
      <c r="E7782" s="62" t="str">
        <f t="shared" si="1"/>
        <v>Out of test</v>
      </c>
      <c r="F7782" s="53" t="str">
        <f t="shared" si="2"/>
        <v>Guangzhou_0</v>
      </c>
      <c r="G7782" s="53">
        <f t="shared" si="3"/>
        <v>0.08430443694</v>
      </c>
    </row>
    <row r="7783">
      <c r="A7783" s="61">
        <v>1.511872871E9</v>
      </c>
      <c r="B7783" s="61">
        <v>0.0</v>
      </c>
      <c r="C7783" s="61">
        <v>284.0</v>
      </c>
      <c r="D7783" s="57" t="s">
        <v>378</v>
      </c>
      <c r="E7783" s="62" t="str">
        <f t="shared" si="1"/>
        <v>Out of test</v>
      </c>
      <c r="F7783" s="53" t="str">
        <f t="shared" si="2"/>
        <v>Guangzhou_0</v>
      </c>
      <c r="G7783" s="53">
        <f t="shared" si="3"/>
        <v>0.9540658864</v>
      </c>
    </row>
    <row r="7784">
      <c r="A7784" s="61">
        <v>1.512976552E9</v>
      </c>
      <c r="B7784" s="61">
        <v>0.0</v>
      </c>
      <c r="C7784" s="61">
        <v>3016.0</v>
      </c>
      <c r="D7784" s="57" t="s">
        <v>378</v>
      </c>
      <c r="E7784" s="62" t="str">
        <f t="shared" si="1"/>
        <v>Out of test</v>
      </c>
      <c r="F7784" s="53" t="str">
        <f t="shared" si="2"/>
        <v>Guangzhou_0</v>
      </c>
      <c r="G7784" s="53">
        <f t="shared" si="3"/>
        <v>0.5347684386</v>
      </c>
    </row>
    <row r="7785">
      <c r="A7785" s="61">
        <v>1.512742682E9</v>
      </c>
      <c r="B7785" s="61">
        <v>0.0</v>
      </c>
      <c r="C7785" s="61">
        <v>2727.0</v>
      </c>
      <c r="D7785" s="57" t="s">
        <v>378</v>
      </c>
      <c r="E7785" s="62" t="str">
        <f t="shared" si="1"/>
        <v>Out of test</v>
      </c>
      <c r="F7785" s="53" t="str">
        <f t="shared" si="2"/>
        <v>Guangzhou_0</v>
      </c>
      <c r="G7785" s="53">
        <f t="shared" si="3"/>
        <v>0.7338216232</v>
      </c>
    </row>
    <row r="7786">
      <c r="A7786" s="61">
        <v>1.51335422E9</v>
      </c>
      <c r="B7786" s="61">
        <v>0.0</v>
      </c>
      <c r="C7786" s="61">
        <v>1782.0</v>
      </c>
      <c r="D7786" s="57" t="s">
        <v>378</v>
      </c>
      <c r="E7786" s="62" t="str">
        <f t="shared" si="1"/>
        <v>Out of test</v>
      </c>
      <c r="F7786" s="53" t="str">
        <f t="shared" si="2"/>
        <v>Guangzhou_0</v>
      </c>
      <c r="G7786" s="53">
        <f t="shared" si="3"/>
        <v>0.1961450901</v>
      </c>
    </row>
    <row r="7787">
      <c r="A7787" s="61">
        <v>1.512872041E9</v>
      </c>
      <c r="B7787" s="61">
        <v>0.0</v>
      </c>
      <c r="C7787" s="61">
        <v>2929.0</v>
      </c>
      <c r="D7787" s="57" t="s">
        <v>378</v>
      </c>
      <c r="E7787" s="62" t="str">
        <f t="shared" si="1"/>
        <v>Out of test</v>
      </c>
      <c r="F7787" s="53" t="str">
        <f t="shared" si="2"/>
        <v>Guangzhou_0</v>
      </c>
      <c r="G7787" s="53">
        <f t="shared" si="3"/>
        <v>0.9235270803</v>
      </c>
    </row>
    <row r="7788">
      <c r="A7788" s="61">
        <v>1.516604441E9</v>
      </c>
      <c r="B7788" s="61">
        <v>0.0</v>
      </c>
      <c r="C7788" s="61">
        <v>1322.0</v>
      </c>
      <c r="D7788" s="57" t="s">
        <v>378</v>
      </c>
      <c r="E7788" s="62" t="str">
        <f t="shared" si="1"/>
        <v>Out of test</v>
      </c>
      <c r="F7788" s="53" t="str">
        <f t="shared" si="2"/>
        <v>Guangzhou_0</v>
      </c>
      <c r="G7788" s="53">
        <f t="shared" si="3"/>
        <v>0.8595939281</v>
      </c>
    </row>
    <row r="7789">
      <c r="A7789" s="61">
        <v>1.51332659E9</v>
      </c>
      <c r="B7789" s="61">
        <v>0.0</v>
      </c>
      <c r="C7789" s="61">
        <v>953.0</v>
      </c>
      <c r="D7789" s="57" t="s">
        <v>378</v>
      </c>
      <c r="E7789" s="62" t="str">
        <f t="shared" si="1"/>
        <v>Out of test</v>
      </c>
      <c r="F7789" s="53" t="str">
        <f t="shared" si="2"/>
        <v>Guangzhou_0</v>
      </c>
      <c r="G7789" s="53">
        <f t="shared" si="3"/>
        <v>0.007524157836</v>
      </c>
    </row>
    <row r="7790">
      <c r="A7790" s="61">
        <v>1.513506001E9</v>
      </c>
      <c r="B7790" s="61">
        <v>0.0</v>
      </c>
      <c r="C7790" s="61">
        <v>219.0</v>
      </c>
      <c r="D7790" s="57" t="s">
        <v>378</v>
      </c>
      <c r="E7790" s="62" t="str">
        <f t="shared" si="1"/>
        <v>Out of test</v>
      </c>
      <c r="F7790" s="53" t="str">
        <f t="shared" si="2"/>
        <v>Guangzhou_0</v>
      </c>
      <c r="G7790" s="53">
        <f t="shared" si="3"/>
        <v>0.8781307165</v>
      </c>
    </row>
    <row r="7791">
      <c r="A7791" s="61">
        <v>1.517723342E9</v>
      </c>
      <c r="B7791" s="61">
        <v>0.0</v>
      </c>
      <c r="C7791" s="61">
        <v>3331.0</v>
      </c>
      <c r="D7791" s="57" t="s">
        <v>378</v>
      </c>
      <c r="E7791" s="62" t="str">
        <f t="shared" si="1"/>
        <v>Out of test</v>
      </c>
      <c r="F7791" s="53" t="str">
        <f t="shared" si="2"/>
        <v>Guangzhou_0</v>
      </c>
      <c r="G7791" s="53">
        <f t="shared" si="3"/>
        <v>0.5403337177</v>
      </c>
    </row>
    <row r="7792">
      <c r="A7792" s="61">
        <v>1.513130871E9</v>
      </c>
      <c r="B7792" s="61">
        <v>0.0</v>
      </c>
      <c r="C7792" s="61">
        <v>722.0</v>
      </c>
      <c r="D7792" s="57" t="s">
        <v>378</v>
      </c>
      <c r="E7792" s="62" t="str">
        <f t="shared" si="1"/>
        <v>Out of test</v>
      </c>
      <c r="F7792" s="53" t="str">
        <f t="shared" si="2"/>
        <v>Guangzhou_0</v>
      </c>
      <c r="G7792" s="53">
        <f t="shared" si="3"/>
        <v>0.7879336512</v>
      </c>
    </row>
    <row r="7793">
      <c r="A7793" s="61">
        <v>1.51357273E9</v>
      </c>
      <c r="B7793" s="61">
        <v>0.0</v>
      </c>
      <c r="C7793" s="61">
        <v>1433.0</v>
      </c>
      <c r="D7793" s="57" t="s">
        <v>378</v>
      </c>
      <c r="E7793" s="62" t="str">
        <f t="shared" si="1"/>
        <v>Out of test</v>
      </c>
      <c r="F7793" s="53" t="str">
        <f t="shared" si="2"/>
        <v>Guangzhou_0</v>
      </c>
      <c r="G7793" s="53">
        <f t="shared" si="3"/>
        <v>0.2855982587</v>
      </c>
    </row>
    <row r="7794">
      <c r="A7794" s="61">
        <v>1.515232911E9</v>
      </c>
      <c r="B7794" s="61">
        <v>0.0</v>
      </c>
      <c r="C7794" s="61">
        <v>2114.0</v>
      </c>
      <c r="D7794" s="57" t="s">
        <v>378</v>
      </c>
      <c r="E7794" s="62" t="str">
        <f t="shared" si="1"/>
        <v>Out of test</v>
      </c>
      <c r="F7794" s="53" t="str">
        <f t="shared" si="2"/>
        <v>Guangzhou_0</v>
      </c>
      <c r="G7794" s="53">
        <f t="shared" si="3"/>
        <v>0.1197594263</v>
      </c>
    </row>
    <row r="7795">
      <c r="A7795" s="61">
        <v>1.512073121E9</v>
      </c>
      <c r="B7795" s="61">
        <v>0.0</v>
      </c>
      <c r="C7795" s="61">
        <v>4029.0</v>
      </c>
      <c r="D7795" s="57" t="s">
        <v>378</v>
      </c>
      <c r="E7795" s="62" t="str">
        <f t="shared" si="1"/>
        <v>Out of test</v>
      </c>
      <c r="F7795" s="53" t="str">
        <f t="shared" si="2"/>
        <v>Guangzhou_0</v>
      </c>
      <c r="G7795" s="53">
        <f t="shared" si="3"/>
        <v>0.2154498961</v>
      </c>
    </row>
    <row r="7796">
      <c r="A7796" s="61">
        <v>1.514052722E9</v>
      </c>
      <c r="B7796" s="61">
        <v>0.0</v>
      </c>
      <c r="C7796" s="61">
        <v>2807.0</v>
      </c>
      <c r="D7796" s="57" t="s">
        <v>378</v>
      </c>
      <c r="E7796" s="62" t="str">
        <f t="shared" si="1"/>
        <v>Out of test</v>
      </c>
      <c r="F7796" s="53" t="str">
        <f t="shared" si="2"/>
        <v>Guangzhou_0</v>
      </c>
      <c r="G7796" s="53">
        <f t="shared" si="3"/>
        <v>0.2125556425</v>
      </c>
    </row>
    <row r="7797">
      <c r="A7797" s="61">
        <v>1.513005281E9</v>
      </c>
      <c r="B7797" s="61">
        <v>0.0</v>
      </c>
      <c r="C7797" s="61">
        <v>2634.0</v>
      </c>
      <c r="D7797" s="57" t="s">
        <v>378</v>
      </c>
      <c r="E7797" s="62" t="str">
        <f t="shared" si="1"/>
        <v>Out of test</v>
      </c>
      <c r="F7797" s="53" t="str">
        <f t="shared" si="2"/>
        <v>Guangzhou_0</v>
      </c>
      <c r="G7797" s="53">
        <f t="shared" si="3"/>
        <v>0.0829512303</v>
      </c>
    </row>
    <row r="7798">
      <c r="A7798" s="61">
        <v>1.517057542E9</v>
      </c>
      <c r="B7798" s="61">
        <v>0.0</v>
      </c>
      <c r="C7798" s="61">
        <v>1253.0</v>
      </c>
      <c r="D7798" s="57" t="s">
        <v>378</v>
      </c>
      <c r="E7798" s="62" t="str">
        <f t="shared" si="1"/>
        <v>Out of test</v>
      </c>
      <c r="F7798" s="53" t="str">
        <f t="shared" si="2"/>
        <v>Guangzhou_0</v>
      </c>
      <c r="G7798" s="53">
        <f t="shared" si="3"/>
        <v>0.7353279642</v>
      </c>
    </row>
    <row r="7799">
      <c r="A7799" s="61">
        <v>1.517256941E9</v>
      </c>
      <c r="B7799" s="61">
        <v>0.0</v>
      </c>
      <c r="C7799" s="61">
        <v>2288.0</v>
      </c>
      <c r="D7799" s="57" t="s">
        <v>378</v>
      </c>
      <c r="E7799" s="62" t="str">
        <f t="shared" si="1"/>
        <v>Out of test</v>
      </c>
      <c r="F7799" s="53" t="str">
        <f t="shared" si="2"/>
        <v>Guangzhou_0</v>
      </c>
      <c r="G7799" s="53">
        <f t="shared" si="3"/>
        <v>0.7116114211</v>
      </c>
    </row>
    <row r="7800">
      <c r="A7800" s="61">
        <v>1.513286012E9</v>
      </c>
      <c r="B7800" s="61">
        <v>0.0</v>
      </c>
      <c r="C7800" s="61">
        <v>2088.0</v>
      </c>
      <c r="D7800" s="57" t="s">
        <v>378</v>
      </c>
      <c r="E7800" s="62" t="str">
        <f t="shared" si="1"/>
        <v>Out of test</v>
      </c>
      <c r="F7800" s="53" t="str">
        <f t="shared" si="2"/>
        <v>Guangzhou_0</v>
      </c>
      <c r="G7800" s="53">
        <f t="shared" si="3"/>
        <v>0.1831225493</v>
      </c>
    </row>
    <row r="7801">
      <c r="A7801" s="61">
        <v>1.518768921E9</v>
      </c>
      <c r="B7801" s="61">
        <v>0.0</v>
      </c>
      <c r="C7801" s="61">
        <v>811.0</v>
      </c>
      <c r="D7801" s="57" t="s">
        <v>378</v>
      </c>
      <c r="E7801" s="62" t="str">
        <f t="shared" si="1"/>
        <v>Out of test</v>
      </c>
      <c r="F7801" s="53" t="str">
        <f t="shared" si="2"/>
        <v>Guangzhou_0</v>
      </c>
      <c r="G7801" s="53">
        <f t="shared" si="3"/>
        <v>0.02099891287</v>
      </c>
    </row>
    <row r="7802">
      <c r="A7802" s="61">
        <v>1.519065052E9</v>
      </c>
      <c r="B7802" s="61">
        <v>0.0</v>
      </c>
      <c r="C7802" s="61">
        <v>2501.0</v>
      </c>
      <c r="D7802" s="57" t="s">
        <v>378</v>
      </c>
      <c r="E7802" s="62" t="str">
        <f t="shared" si="1"/>
        <v>Out of test</v>
      </c>
      <c r="F7802" s="53" t="str">
        <f t="shared" si="2"/>
        <v>Guangzhou_0</v>
      </c>
      <c r="G7802" s="53">
        <f t="shared" si="3"/>
        <v>0.538815519</v>
      </c>
    </row>
    <row r="7803">
      <c r="A7803" s="61">
        <v>1.512702042E9</v>
      </c>
      <c r="B7803" s="61">
        <v>0.0</v>
      </c>
      <c r="C7803" s="61">
        <v>294.0</v>
      </c>
      <c r="D7803" s="57" t="s">
        <v>378</v>
      </c>
      <c r="E7803" s="62" t="str">
        <f t="shared" si="1"/>
        <v>Out of test</v>
      </c>
      <c r="F7803" s="53" t="str">
        <f t="shared" si="2"/>
        <v>Guangzhou_0</v>
      </c>
      <c r="G7803" s="53">
        <f t="shared" si="3"/>
        <v>0.1466629684</v>
      </c>
    </row>
    <row r="7804">
      <c r="A7804" s="61">
        <v>1.514177262E9</v>
      </c>
      <c r="B7804" s="61">
        <v>0.0</v>
      </c>
      <c r="C7804" s="61">
        <v>2412.0</v>
      </c>
      <c r="D7804" s="57" t="s">
        <v>378</v>
      </c>
      <c r="E7804" s="62" t="str">
        <f t="shared" si="1"/>
        <v>Out of test</v>
      </c>
      <c r="F7804" s="53" t="str">
        <f t="shared" si="2"/>
        <v>Guangzhou_0</v>
      </c>
      <c r="G7804" s="53">
        <f t="shared" si="3"/>
        <v>0.2375797873</v>
      </c>
    </row>
    <row r="7805">
      <c r="A7805" s="61">
        <v>1.51822093E9</v>
      </c>
      <c r="B7805" s="61">
        <v>0.0</v>
      </c>
      <c r="C7805" s="61">
        <v>3182.0</v>
      </c>
      <c r="D7805" s="57" t="s">
        <v>378</v>
      </c>
      <c r="E7805" s="62" t="str">
        <f t="shared" si="1"/>
        <v>Out of test</v>
      </c>
      <c r="F7805" s="53" t="str">
        <f t="shared" si="2"/>
        <v>Guangzhou_0</v>
      </c>
      <c r="G7805" s="53">
        <f t="shared" si="3"/>
        <v>0.9145740633</v>
      </c>
    </row>
    <row r="7806">
      <c r="A7806" s="61">
        <v>1.512962451E9</v>
      </c>
      <c r="B7806" s="61">
        <v>0.0</v>
      </c>
      <c r="C7806" s="61">
        <v>1331.0</v>
      </c>
      <c r="D7806" s="57" t="s">
        <v>378</v>
      </c>
      <c r="E7806" s="62" t="str">
        <f t="shared" si="1"/>
        <v>Out of test</v>
      </c>
      <c r="F7806" s="53" t="str">
        <f t="shared" si="2"/>
        <v>Guangzhou_0</v>
      </c>
      <c r="G7806" s="53">
        <f t="shared" si="3"/>
        <v>0.3918728855</v>
      </c>
    </row>
    <row r="7807">
      <c r="A7807" s="61">
        <v>1.51879484E9</v>
      </c>
      <c r="B7807" s="61">
        <v>0.0</v>
      </c>
      <c r="C7807" s="61">
        <v>3677.0</v>
      </c>
      <c r="D7807" s="57" t="s">
        <v>378</v>
      </c>
      <c r="E7807" s="62" t="str">
        <f t="shared" si="1"/>
        <v>Out of test</v>
      </c>
      <c r="F7807" s="53" t="str">
        <f t="shared" si="2"/>
        <v>Guangzhou_0</v>
      </c>
      <c r="G7807" s="53">
        <f t="shared" si="3"/>
        <v>0.8218513646</v>
      </c>
    </row>
    <row r="7808">
      <c r="A7808" s="61">
        <v>1.516531121E9</v>
      </c>
      <c r="B7808" s="61">
        <v>0.0</v>
      </c>
      <c r="C7808" s="61">
        <v>762.0</v>
      </c>
      <c r="D7808" s="57" t="s">
        <v>378</v>
      </c>
      <c r="E7808" s="62" t="str">
        <f t="shared" si="1"/>
        <v>Out of test</v>
      </c>
      <c r="F7808" s="53" t="str">
        <f t="shared" si="2"/>
        <v>Guangzhou_0</v>
      </c>
      <c r="G7808" s="53">
        <f t="shared" si="3"/>
        <v>0.241124371</v>
      </c>
    </row>
    <row r="7809">
      <c r="A7809" s="61">
        <v>1.51888508E9</v>
      </c>
      <c r="B7809" s="61">
        <v>0.0</v>
      </c>
      <c r="C7809" s="61">
        <v>3709.0</v>
      </c>
      <c r="D7809" s="57" t="s">
        <v>378</v>
      </c>
      <c r="E7809" s="62" t="str">
        <f t="shared" si="1"/>
        <v>Out of test</v>
      </c>
      <c r="F7809" s="53" t="str">
        <f t="shared" si="2"/>
        <v>Guangzhou_0</v>
      </c>
      <c r="G7809" s="53">
        <f t="shared" si="3"/>
        <v>0.5615522551</v>
      </c>
    </row>
    <row r="7810">
      <c r="A7810" s="61">
        <v>1.513192671E9</v>
      </c>
      <c r="B7810" s="61">
        <v>0.0</v>
      </c>
      <c r="C7810" s="61">
        <v>17.0</v>
      </c>
      <c r="D7810" s="57" t="s">
        <v>378</v>
      </c>
      <c r="E7810" s="62" t="str">
        <f t="shared" si="1"/>
        <v>Out of test</v>
      </c>
      <c r="F7810" s="53" t="str">
        <f t="shared" si="2"/>
        <v>Guangzhou_0</v>
      </c>
      <c r="G7810" s="53">
        <f t="shared" si="3"/>
        <v>0.9946980038</v>
      </c>
    </row>
    <row r="7811">
      <c r="A7811" s="61">
        <v>1.516603532E9</v>
      </c>
      <c r="B7811" s="61">
        <v>0.0</v>
      </c>
      <c r="C7811" s="61">
        <v>2036.0</v>
      </c>
      <c r="D7811" s="57" t="s">
        <v>378</v>
      </c>
      <c r="E7811" s="62" t="str">
        <f t="shared" si="1"/>
        <v>Out of test</v>
      </c>
      <c r="F7811" s="53" t="str">
        <f t="shared" si="2"/>
        <v>Guangzhou_0</v>
      </c>
      <c r="G7811" s="53">
        <f t="shared" si="3"/>
        <v>0.8427566149</v>
      </c>
    </row>
    <row r="7812">
      <c r="A7812" s="61">
        <v>1.519946512E9</v>
      </c>
      <c r="B7812" s="61">
        <v>0.0</v>
      </c>
      <c r="C7812" s="61">
        <v>79.0</v>
      </c>
      <c r="D7812" s="57" t="s">
        <v>378</v>
      </c>
      <c r="E7812" s="62" t="str">
        <f t="shared" si="1"/>
        <v>Out of test</v>
      </c>
      <c r="F7812" s="53" t="str">
        <f t="shared" si="2"/>
        <v>Guangzhou_0</v>
      </c>
      <c r="G7812" s="53">
        <f t="shared" si="3"/>
        <v>0.60497752</v>
      </c>
    </row>
    <row r="7813">
      <c r="A7813" s="61">
        <v>1.51376251E9</v>
      </c>
      <c r="B7813" s="61">
        <v>0.0</v>
      </c>
      <c r="C7813" s="61">
        <v>809.0</v>
      </c>
      <c r="D7813" s="57" t="s">
        <v>378</v>
      </c>
      <c r="E7813" s="62" t="str">
        <f t="shared" si="1"/>
        <v>Out of test</v>
      </c>
      <c r="F7813" s="53" t="str">
        <f t="shared" si="2"/>
        <v>Guangzhou_0</v>
      </c>
      <c r="G7813" s="53">
        <f t="shared" si="3"/>
        <v>0.7092252925</v>
      </c>
    </row>
    <row r="7814">
      <c r="A7814" s="61">
        <v>1.517514412E9</v>
      </c>
      <c r="B7814" s="61">
        <v>0.0</v>
      </c>
      <c r="C7814" s="61">
        <v>2560.0</v>
      </c>
      <c r="D7814" s="57" t="s">
        <v>378</v>
      </c>
      <c r="E7814" s="62" t="str">
        <f t="shared" si="1"/>
        <v>Out of test</v>
      </c>
      <c r="F7814" s="53" t="str">
        <f t="shared" si="2"/>
        <v>Guangzhou_0</v>
      </c>
      <c r="G7814" s="53">
        <f t="shared" si="3"/>
        <v>0.7085249169</v>
      </c>
    </row>
    <row r="7815">
      <c r="A7815" s="61">
        <v>1.513698072E9</v>
      </c>
      <c r="B7815" s="61">
        <v>0.0</v>
      </c>
      <c r="C7815" s="61">
        <v>41.0</v>
      </c>
      <c r="D7815" s="57" t="s">
        <v>378</v>
      </c>
      <c r="E7815" s="62" t="str">
        <f t="shared" si="1"/>
        <v>Out of test</v>
      </c>
      <c r="F7815" s="53" t="str">
        <f t="shared" si="2"/>
        <v>Guangzhou_0</v>
      </c>
      <c r="G7815" s="53">
        <f t="shared" si="3"/>
        <v>0.9898005425</v>
      </c>
    </row>
    <row r="7816">
      <c r="A7816" s="61">
        <v>1.5118718E9</v>
      </c>
      <c r="B7816" s="61">
        <v>0.0</v>
      </c>
      <c r="C7816" s="61">
        <v>3941.0</v>
      </c>
      <c r="D7816" s="57" t="s">
        <v>378</v>
      </c>
      <c r="E7816" s="62" t="str">
        <f t="shared" si="1"/>
        <v>Out of test</v>
      </c>
      <c r="F7816" s="53" t="str">
        <f t="shared" si="2"/>
        <v>Guangzhou_0</v>
      </c>
      <c r="G7816" s="53">
        <f t="shared" si="3"/>
        <v>0.6292541376</v>
      </c>
    </row>
    <row r="7817">
      <c r="A7817" s="61">
        <v>1.51727498E9</v>
      </c>
      <c r="B7817" s="61">
        <v>0.0</v>
      </c>
      <c r="C7817" s="61">
        <v>4881.0</v>
      </c>
      <c r="D7817" s="57" t="s">
        <v>378</v>
      </c>
      <c r="E7817" s="62" t="str">
        <f t="shared" si="1"/>
        <v>Out of test</v>
      </c>
      <c r="F7817" s="53" t="str">
        <f t="shared" si="2"/>
        <v>Guangzhou_0</v>
      </c>
      <c r="G7817" s="53">
        <f t="shared" si="3"/>
        <v>0.7388342593</v>
      </c>
    </row>
    <row r="7818">
      <c r="A7818" s="61">
        <v>1.517826082E9</v>
      </c>
      <c r="B7818" s="61">
        <v>0.0</v>
      </c>
      <c r="C7818" s="61">
        <v>3371.0</v>
      </c>
      <c r="D7818" s="57" t="s">
        <v>378</v>
      </c>
      <c r="E7818" s="62" t="str">
        <f t="shared" si="1"/>
        <v>Out of test</v>
      </c>
      <c r="F7818" s="53" t="str">
        <f t="shared" si="2"/>
        <v>Guangzhou_0</v>
      </c>
      <c r="G7818" s="53">
        <f t="shared" si="3"/>
        <v>0.2736481304</v>
      </c>
    </row>
    <row r="7819">
      <c r="A7819" s="61">
        <v>1.518455791E9</v>
      </c>
      <c r="B7819" s="61">
        <v>0.0</v>
      </c>
      <c r="C7819" s="61">
        <v>3449.0</v>
      </c>
      <c r="D7819" s="57" t="s">
        <v>378</v>
      </c>
      <c r="E7819" s="62" t="str">
        <f t="shared" si="1"/>
        <v>Out of test</v>
      </c>
      <c r="F7819" s="53" t="str">
        <f t="shared" si="2"/>
        <v>Guangzhou_0</v>
      </c>
      <c r="G7819" s="53">
        <f t="shared" si="3"/>
        <v>0.1907803206</v>
      </c>
    </row>
    <row r="7820">
      <c r="A7820" s="61">
        <v>1.512679682E9</v>
      </c>
      <c r="B7820" s="61">
        <v>0.0</v>
      </c>
      <c r="C7820" s="61">
        <v>2790.0</v>
      </c>
      <c r="D7820" s="57" t="s">
        <v>378</v>
      </c>
      <c r="E7820" s="62" t="str">
        <f t="shared" si="1"/>
        <v>Out of test</v>
      </c>
      <c r="F7820" s="53" t="str">
        <f t="shared" si="2"/>
        <v>Guangzhou_0</v>
      </c>
      <c r="G7820" s="53">
        <f t="shared" si="3"/>
        <v>0.242542496</v>
      </c>
    </row>
    <row r="7821">
      <c r="A7821" s="61">
        <v>1.512650872E9</v>
      </c>
      <c r="B7821" s="61">
        <v>0.0</v>
      </c>
      <c r="C7821" s="61">
        <v>1182.0</v>
      </c>
      <c r="D7821" s="57" t="s">
        <v>378</v>
      </c>
      <c r="E7821" s="62" t="str">
        <f t="shared" si="1"/>
        <v>Out of test</v>
      </c>
      <c r="F7821" s="53" t="str">
        <f t="shared" si="2"/>
        <v>Guangzhou_0</v>
      </c>
      <c r="G7821" s="53">
        <f t="shared" si="3"/>
        <v>0.583307339</v>
      </c>
    </row>
    <row r="7822">
      <c r="A7822" s="61">
        <v>1.519636501E9</v>
      </c>
      <c r="B7822" s="61">
        <v>0.0</v>
      </c>
      <c r="C7822" s="61">
        <v>1950.0</v>
      </c>
      <c r="D7822" s="57" t="s">
        <v>378</v>
      </c>
      <c r="E7822" s="62" t="str">
        <f t="shared" si="1"/>
        <v>Out of test</v>
      </c>
      <c r="F7822" s="53" t="str">
        <f t="shared" si="2"/>
        <v>Guangzhou_0</v>
      </c>
      <c r="G7822" s="53">
        <f t="shared" si="3"/>
        <v>0.01834997155</v>
      </c>
    </row>
    <row r="7823">
      <c r="A7823" s="61">
        <v>1.51623606E9</v>
      </c>
      <c r="B7823" s="61">
        <v>0.0</v>
      </c>
      <c r="C7823" s="61">
        <v>912.0</v>
      </c>
      <c r="D7823" s="57" t="s">
        <v>378</v>
      </c>
      <c r="E7823" s="62" t="str">
        <f t="shared" si="1"/>
        <v>Out of test</v>
      </c>
      <c r="F7823" s="53" t="str">
        <f t="shared" si="2"/>
        <v>Guangzhou_0</v>
      </c>
      <c r="G7823" s="53">
        <f t="shared" si="3"/>
        <v>0.2496325153</v>
      </c>
    </row>
    <row r="7824">
      <c r="A7824" s="61">
        <v>1.515272711E9</v>
      </c>
      <c r="B7824" s="61">
        <v>0.0</v>
      </c>
      <c r="C7824" s="61">
        <v>2923.0</v>
      </c>
      <c r="D7824" s="57" t="s">
        <v>378</v>
      </c>
      <c r="E7824" s="62" t="str">
        <f t="shared" si="1"/>
        <v>Out of test</v>
      </c>
      <c r="F7824" s="53" t="str">
        <f t="shared" si="2"/>
        <v>Guangzhou_0</v>
      </c>
      <c r="G7824" s="53">
        <f t="shared" si="3"/>
        <v>0.5953784549</v>
      </c>
    </row>
    <row r="7825">
      <c r="A7825" s="61">
        <v>1.51150068E9</v>
      </c>
      <c r="B7825" s="61">
        <v>0.0</v>
      </c>
      <c r="C7825" s="61">
        <v>2466.0</v>
      </c>
      <c r="D7825" s="57" t="s">
        <v>378</v>
      </c>
      <c r="E7825" s="62" t="str">
        <f t="shared" si="1"/>
        <v>Out of test</v>
      </c>
      <c r="F7825" s="53" t="str">
        <f t="shared" si="2"/>
        <v>Guangzhou_0</v>
      </c>
      <c r="G7825" s="53">
        <f t="shared" si="3"/>
        <v>0.2731305395</v>
      </c>
    </row>
    <row r="7826">
      <c r="A7826" s="61">
        <v>1.51225036E9</v>
      </c>
      <c r="B7826" s="61">
        <v>0.0</v>
      </c>
      <c r="C7826" s="61">
        <v>1417.0</v>
      </c>
      <c r="D7826" s="57" t="s">
        <v>378</v>
      </c>
      <c r="E7826" s="62" t="str">
        <f t="shared" si="1"/>
        <v>Out of test</v>
      </c>
      <c r="F7826" s="53" t="str">
        <f t="shared" si="2"/>
        <v>Guangzhou_0</v>
      </c>
      <c r="G7826" s="53">
        <f t="shared" si="3"/>
        <v>0.04179345885</v>
      </c>
    </row>
    <row r="7827">
      <c r="A7827" s="61">
        <v>1.51552431E9</v>
      </c>
      <c r="B7827" s="61">
        <v>0.0</v>
      </c>
      <c r="C7827" s="61">
        <v>193.0</v>
      </c>
      <c r="D7827" s="57" t="s">
        <v>378</v>
      </c>
      <c r="E7827" s="62" t="str">
        <f t="shared" si="1"/>
        <v>Out of test</v>
      </c>
      <c r="F7827" s="53" t="str">
        <f t="shared" si="2"/>
        <v>Guangzhou_0</v>
      </c>
      <c r="G7827" s="53">
        <f t="shared" si="3"/>
        <v>0.1936405007</v>
      </c>
    </row>
    <row r="7828">
      <c r="A7828" s="61">
        <v>1.514115381E9</v>
      </c>
      <c r="B7828" s="61">
        <v>0.0</v>
      </c>
      <c r="C7828" s="61">
        <v>597.0</v>
      </c>
      <c r="D7828" s="57" t="s">
        <v>378</v>
      </c>
      <c r="E7828" s="62" t="str">
        <f t="shared" si="1"/>
        <v>Out of test</v>
      </c>
      <c r="F7828" s="53" t="str">
        <f t="shared" si="2"/>
        <v>Guangzhou_0</v>
      </c>
      <c r="G7828" s="53">
        <f t="shared" si="3"/>
        <v>0.8056177969</v>
      </c>
    </row>
    <row r="7829">
      <c r="A7829" s="61">
        <v>1.515912232E9</v>
      </c>
      <c r="B7829" s="61">
        <v>0.0</v>
      </c>
      <c r="C7829" s="61">
        <v>701.0</v>
      </c>
      <c r="D7829" s="57" t="s">
        <v>378</v>
      </c>
      <c r="E7829" s="62" t="str">
        <f t="shared" si="1"/>
        <v>Out of test</v>
      </c>
      <c r="F7829" s="53" t="str">
        <f t="shared" si="2"/>
        <v>Guangzhou_0</v>
      </c>
      <c r="G7829" s="53">
        <f t="shared" si="3"/>
        <v>0.2914120036</v>
      </c>
    </row>
    <row r="7830">
      <c r="A7830" s="61">
        <v>1.516054981E9</v>
      </c>
      <c r="B7830" s="61">
        <v>0.0</v>
      </c>
      <c r="C7830" s="61">
        <v>758.0</v>
      </c>
      <c r="D7830" s="57" t="s">
        <v>378</v>
      </c>
      <c r="E7830" s="62" t="str">
        <f t="shared" si="1"/>
        <v>Out of test</v>
      </c>
      <c r="F7830" s="53" t="str">
        <f t="shared" si="2"/>
        <v>Guangzhou_0</v>
      </c>
      <c r="G7830" s="53">
        <f t="shared" si="3"/>
        <v>0.8978890774</v>
      </c>
    </row>
    <row r="7831">
      <c r="A7831" s="61">
        <v>1.51633101E9</v>
      </c>
      <c r="B7831" s="61">
        <v>0.0</v>
      </c>
      <c r="C7831" s="61">
        <v>107.0</v>
      </c>
      <c r="D7831" s="57" t="s">
        <v>378</v>
      </c>
      <c r="E7831" s="62" t="str">
        <f t="shared" si="1"/>
        <v>Out of test</v>
      </c>
      <c r="F7831" s="53" t="str">
        <f t="shared" si="2"/>
        <v>Guangzhou_0</v>
      </c>
      <c r="G7831" s="53">
        <f t="shared" si="3"/>
        <v>0.7155563931</v>
      </c>
    </row>
    <row r="7832">
      <c r="A7832" s="61">
        <v>1.51245494E9</v>
      </c>
      <c r="B7832" s="61">
        <v>0.0</v>
      </c>
      <c r="C7832" s="61">
        <v>2377.0</v>
      </c>
      <c r="D7832" s="57" t="s">
        <v>378</v>
      </c>
      <c r="E7832" s="62" t="str">
        <f t="shared" si="1"/>
        <v>Out of test</v>
      </c>
      <c r="F7832" s="53" t="str">
        <f t="shared" si="2"/>
        <v>Guangzhou_0</v>
      </c>
      <c r="G7832" s="53">
        <f t="shared" si="3"/>
        <v>0.650781615</v>
      </c>
    </row>
    <row r="7833">
      <c r="A7833" s="61">
        <v>1.516336831E9</v>
      </c>
      <c r="B7833" s="61">
        <v>0.0</v>
      </c>
      <c r="C7833" s="61">
        <v>2795.0</v>
      </c>
      <c r="D7833" s="57" t="s">
        <v>378</v>
      </c>
      <c r="E7833" s="62" t="str">
        <f t="shared" si="1"/>
        <v>Out of test</v>
      </c>
      <c r="F7833" s="53" t="str">
        <f t="shared" si="2"/>
        <v>Guangzhou_0</v>
      </c>
      <c r="G7833" s="53">
        <f t="shared" si="3"/>
        <v>0.6115835014</v>
      </c>
    </row>
    <row r="7834">
      <c r="A7834" s="61">
        <v>1.511781431E9</v>
      </c>
      <c r="B7834" s="61">
        <v>0.0</v>
      </c>
      <c r="C7834" s="61">
        <v>39.0</v>
      </c>
      <c r="D7834" s="57" t="s">
        <v>378</v>
      </c>
      <c r="E7834" s="62" t="str">
        <f t="shared" si="1"/>
        <v>Out of test</v>
      </c>
      <c r="F7834" s="53" t="str">
        <f t="shared" si="2"/>
        <v>Guangzhou_0</v>
      </c>
      <c r="G7834" s="53">
        <f t="shared" si="3"/>
        <v>0.5073383222</v>
      </c>
    </row>
    <row r="7835">
      <c r="A7835" s="61">
        <v>1.514660621E9</v>
      </c>
      <c r="B7835" s="61">
        <v>0.0</v>
      </c>
      <c r="C7835" s="61">
        <v>2530.0</v>
      </c>
      <c r="D7835" s="57" t="s">
        <v>378</v>
      </c>
      <c r="E7835" s="62" t="str">
        <f t="shared" si="1"/>
        <v>Out of test</v>
      </c>
      <c r="F7835" s="53" t="str">
        <f t="shared" si="2"/>
        <v>Guangzhou_0</v>
      </c>
      <c r="G7835" s="53">
        <f t="shared" si="3"/>
        <v>0.7076160558</v>
      </c>
    </row>
    <row r="7836">
      <c r="A7836" s="61">
        <v>1.512302261E9</v>
      </c>
      <c r="B7836" s="61">
        <v>0.0</v>
      </c>
      <c r="C7836" s="61">
        <v>937.0</v>
      </c>
      <c r="D7836" s="57" t="s">
        <v>378</v>
      </c>
      <c r="E7836" s="62" t="str">
        <f t="shared" si="1"/>
        <v>Out of test</v>
      </c>
      <c r="F7836" s="53" t="str">
        <f t="shared" si="2"/>
        <v>Guangzhou_0</v>
      </c>
      <c r="G7836" s="53">
        <f t="shared" si="3"/>
        <v>0.1557691077</v>
      </c>
    </row>
    <row r="7837">
      <c r="A7837" s="61">
        <v>1.516105401E9</v>
      </c>
      <c r="B7837" s="61">
        <v>0.0</v>
      </c>
      <c r="C7837" s="61">
        <v>3975.0</v>
      </c>
      <c r="D7837" s="57" t="s">
        <v>378</v>
      </c>
      <c r="E7837" s="62" t="str">
        <f t="shared" si="1"/>
        <v>Out of test</v>
      </c>
      <c r="F7837" s="53" t="str">
        <f t="shared" si="2"/>
        <v>Guangzhou_0</v>
      </c>
      <c r="G7837" s="53">
        <f t="shared" si="3"/>
        <v>0.8898155707</v>
      </c>
    </row>
    <row r="7838">
      <c r="A7838" s="61">
        <v>1.516854622E9</v>
      </c>
      <c r="B7838" s="61">
        <v>0.0</v>
      </c>
      <c r="C7838" s="61">
        <v>11.0</v>
      </c>
      <c r="D7838" s="57" t="s">
        <v>378</v>
      </c>
      <c r="E7838" s="62" t="str">
        <f t="shared" si="1"/>
        <v>Out of test</v>
      </c>
      <c r="F7838" s="53" t="str">
        <f t="shared" si="2"/>
        <v>Guangzhou_0</v>
      </c>
      <c r="G7838" s="53">
        <f t="shared" si="3"/>
        <v>0.3815033963</v>
      </c>
    </row>
    <row r="7839">
      <c r="A7839" s="61">
        <v>1.516209391E9</v>
      </c>
      <c r="B7839" s="61">
        <v>0.0</v>
      </c>
      <c r="C7839" s="61">
        <v>3567.0</v>
      </c>
      <c r="D7839" s="57" t="s">
        <v>378</v>
      </c>
      <c r="E7839" s="62" t="str">
        <f t="shared" si="1"/>
        <v>Out of test</v>
      </c>
      <c r="F7839" s="53" t="str">
        <f t="shared" si="2"/>
        <v>Guangzhou_0</v>
      </c>
      <c r="G7839" s="53">
        <f t="shared" si="3"/>
        <v>0.8111840453</v>
      </c>
    </row>
    <row r="7840">
      <c r="A7840" s="61">
        <v>1.513156812E9</v>
      </c>
      <c r="B7840" s="61">
        <v>0.0</v>
      </c>
      <c r="C7840" s="61">
        <v>1879.0</v>
      </c>
      <c r="D7840" s="57" t="s">
        <v>378</v>
      </c>
      <c r="E7840" s="62" t="str">
        <f t="shared" si="1"/>
        <v>Out of test</v>
      </c>
      <c r="F7840" s="53" t="str">
        <f t="shared" si="2"/>
        <v>Guangzhou_0</v>
      </c>
      <c r="G7840" s="53">
        <f t="shared" si="3"/>
        <v>0.8339032804</v>
      </c>
    </row>
    <row r="7841">
      <c r="A7841" s="61">
        <v>1.514401531E9</v>
      </c>
      <c r="B7841" s="61">
        <v>0.0</v>
      </c>
      <c r="C7841" s="61">
        <v>937.0</v>
      </c>
      <c r="D7841" s="57" t="s">
        <v>378</v>
      </c>
      <c r="E7841" s="62" t="str">
        <f t="shared" si="1"/>
        <v>Out of test</v>
      </c>
      <c r="F7841" s="53" t="str">
        <f t="shared" si="2"/>
        <v>Guangzhou_0</v>
      </c>
      <c r="G7841" s="53">
        <f t="shared" si="3"/>
        <v>0.7891055917</v>
      </c>
    </row>
    <row r="7842">
      <c r="A7842" s="61">
        <v>1.511284042E9</v>
      </c>
      <c r="B7842" s="61">
        <v>0.0</v>
      </c>
      <c r="C7842" s="61">
        <v>364.0</v>
      </c>
      <c r="D7842" s="57" t="s">
        <v>378</v>
      </c>
      <c r="E7842" s="62" t="str">
        <f t="shared" si="1"/>
        <v>Out of test</v>
      </c>
      <c r="F7842" s="53" t="str">
        <f t="shared" si="2"/>
        <v>Guangzhou_0</v>
      </c>
      <c r="G7842" s="53">
        <f t="shared" si="3"/>
        <v>0.7544462052</v>
      </c>
    </row>
    <row r="7843">
      <c r="A7843" s="61">
        <v>1.518128381E9</v>
      </c>
      <c r="B7843" s="61">
        <v>0.0</v>
      </c>
      <c r="C7843" s="61">
        <v>2894.0</v>
      </c>
      <c r="D7843" s="57" t="s">
        <v>378</v>
      </c>
      <c r="E7843" s="62" t="str">
        <f t="shared" si="1"/>
        <v>Out of test</v>
      </c>
      <c r="F7843" s="53" t="str">
        <f t="shared" si="2"/>
        <v>Guangzhou_0</v>
      </c>
      <c r="G7843" s="53">
        <f t="shared" si="3"/>
        <v>0.2387725898</v>
      </c>
    </row>
    <row r="7844">
      <c r="A7844" s="61">
        <v>1.515012631E9</v>
      </c>
      <c r="B7844" s="61">
        <v>0.0</v>
      </c>
      <c r="C7844" s="61">
        <v>898.0</v>
      </c>
      <c r="D7844" s="57" t="s">
        <v>378</v>
      </c>
      <c r="E7844" s="62" t="str">
        <f t="shared" si="1"/>
        <v>Out of test</v>
      </c>
      <c r="F7844" s="53" t="str">
        <f t="shared" si="2"/>
        <v>Guangzhou_0</v>
      </c>
      <c r="G7844" s="53">
        <f t="shared" si="3"/>
        <v>0.8050946697</v>
      </c>
    </row>
    <row r="7845">
      <c r="A7845" s="61">
        <v>1.514312591E9</v>
      </c>
      <c r="B7845" s="61">
        <v>0.0</v>
      </c>
      <c r="C7845" s="61">
        <v>203.0</v>
      </c>
      <c r="D7845" s="57" t="s">
        <v>378</v>
      </c>
      <c r="E7845" s="62" t="str">
        <f t="shared" si="1"/>
        <v>Out of test</v>
      </c>
      <c r="F7845" s="53" t="str">
        <f t="shared" si="2"/>
        <v>Guangzhou_0</v>
      </c>
      <c r="G7845" s="53">
        <f t="shared" si="3"/>
        <v>0.8231305842</v>
      </c>
    </row>
    <row r="7846">
      <c r="A7846" s="61">
        <v>1.51978489E9</v>
      </c>
      <c r="B7846" s="61">
        <v>0.0</v>
      </c>
      <c r="C7846" s="61">
        <v>1126.0</v>
      </c>
      <c r="D7846" s="57" t="s">
        <v>378</v>
      </c>
      <c r="E7846" s="62" t="str">
        <f t="shared" si="1"/>
        <v>Out of test</v>
      </c>
      <c r="F7846" s="53" t="str">
        <f t="shared" si="2"/>
        <v>Guangzhou_0</v>
      </c>
      <c r="G7846" s="53">
        <f t="shared" si="3"/>
        <v>0.888426761</v>
      </c>
    </row>
    <row r="7847">
      <c r="A7847" s="61">
        <v>1.516585131E9</v>
      </c>
      <c r="B7847" s="61">
        <v>0.0</v>
      </c>
      <c r="C7847" s="61">
        <v>1806.0</v>
      </c>
      <c r="D7847" s="57" t="s">
        <v>378</v>
      </c>
      <c r="E7847" s="62" t="str">
        <f t="shared" si="1"/>
        <v>Out of test</v>
      </c>
      <c r="F7847" s="53" t="str">
        <f t="shared" si="2"/>
        <v>Guangzhou_0</v>
      </c>
      <c r="G7847" s="53">
        <f t="shared" si="3"/>
        <v>0.8644369331</v>
      </c>
    </row>
    <row r="7848">
      <c r="A7848" s="61">
        <v>1.51218049E9</v>
      </c>
      <c r="B7848" s="61">
        <v>0.0</v>
      </c>
      <c r="C7848" s="61">
        <v>2552.0</v>
      </c>
      <c r="D7848" s="57" t="s">
        <v>378</v>
      </c>
      <c r="E7848" s="62" t="str">
        <f t="shared" si="1"/>
        <v>Out of test</v>
      </c>
      <c r="F7848" s="53" t="str">
        <f t="shared" si="2"/>
        <v>Guangzhou_0</v>
      </c>
      <c r="G7848" s="53">
        <f t="shared" si="3"/>
        <v>0.1369789173</v>
      </c>
    </row>
    <row r="7849">
      <c r="A7849" s="61">
        <v>1.513541202E9</v>
      </c>
      <c r="B7849" s="61">
        <v>0.0</v>
      </c>
      <c r="C7849" s="61">
        <v>1383.0</v>
      </c>
      <c r="D7849" s="57" t="s">
        <v>378</v>
      </c>
      <c r="E7849" s="62" t="str">
        <f t="shared" si="1"/>
        <v>Out of test</v>
      </c>
      <c r="F7849" s="53" t="str">
        <f t="shared" si="2"/>
        <v>Guangzhou_0</v>
      </c>
      <c r="G7849" s="53">
        <f t="shared" si="3"/>
        <v>0.4253399598</v>
      </c>
    </row>
    <row r="7850">
      <c r="A7850" s="61">
        <v>1.512723692E9</v>
      </c>
      <c r="B7850" s="61">
        <v>0.0</v>
      </c>
      <c r="C7850" s="61">
        <v>1233.0</v>
      </c>
      <c r="D7850" s="57" t="s">
        <v>378</v>
      </c>
      <c r="E7850" s="62" t="str">
        <f t="shared" si="1"/>
        <v>Out of test</v>
      </c>
      <c r="F7850" s="53" t="str">
        <f t="shared" si="2"/>
        <v>Guangzhou_0</v>
      </c>
      <c r="G7850" s="53">
        <f t="shared" si="3"/>
        <v>0.6433451171</v>
      </c>
    </row>
    <row r="7851">
      <c r="A7851" s="61">
        <v>1.512270342E9</v>
      </c>
      <c r="B7851" s="61">
        <v>0.0</v>
      </c>
      <c r="C7851" s="61">
        <v>27.0</v>
      </c>
      <c r="D7851" s="57" t="s">
        <v>378</v>
      </c>
      <c r="E7851" s="62" t="str">
        <f t="shared" si="1"/>
        <v>Out of test</v>
      </c>
      <c r="F7851" s="53" t="str">
        <f t="shared" si="2"/>
        <v>Guangzhou_0</v>
      </c>
      <c r="G7851" s="53">
        <f t="shared" si="3"/>
        <v>0.7240570907</v>
      </c>
    </row>
    <row r="7852">
      <c r="A7852" s="61">
        <v>1.51266355E9</v>
      </c>
      <c r="B7852" s="61">
        <v>0.0</v>
      </c>
      <c r="C7852" s="61">
        <v>2148.0</v>
      </c>
      <c r="D7852" s="57" t="s">
        <v>378</v>
      </c>
      <c r="E7852" s="62" t="str">
        <f t="shared" si="1"/>
        <v>Out of test</v>
      </c>
      <c r="F7852" s="53" t="str">
        <f t="shared" si="2"/>
        <v>Guangzhou_0</v>
      </c>
      <c r="G7852" s="53">
        <f t="shared" si="3"/>
        <v>0.5332041445</v>
      </c>
    </row>
    <row r="7853">
      <c r="A7853" s="61">
        <v>1.517084162E9</v>
      </c>
      <c r="B7853" s="61">
        <v>0.0</v>
      </c>
      <c r="C7853" s="61">
        <v>80.0</v>
      </c>
      <c r="D7853" s="57" t="s">
        <v>378</v>
      </c>
      <c r="E7853" s="62" t="str">
        <f t="shared" si="1"/>
        <v>Out of test</v>
      </c>
      <c r="F7853" s="53" t="str">
        <f t="shared" si="2"/>
        <v>Guangzhou_0</v>
      </c>
      <c r="G7853" s="53">
        <f t="shared" si="3"/>
        <v>0.1723955676</v>
      </c>
    </row>
    <row r="7854">
      <c r="A7854" s="61">
        <v>1.51633602E9</v>
      </c>
      <c r="B7854" s="61">
        <v>0.0</v>
      </c>
      <c r="C7854" s="61">
        <v>3746.0</v>
      </c>
      <c r="D7854" s="57" t="s">
        <v>378</v>
      </c>
      <c r="E7854" s="62" t="str">
        <f t="shared" si="1"/>
        <v>Out of test</v>
      </c>
      <c r="F7854" s="53" t="str">
        <f t="shared" si="2"/>
        <v>Guangzhou_0</v>
      </c>
      <c r="G7854" s="53">
        <f t="shared" si="3"/>
        <v>0.3820568564</v>
      </c>
    </row>
    <row r="7855">
      <c r="A7855" s="61">
        <v>1.518176472E9</v>
      </c>
      <c r="B7855" s="61">
        <v>0.0</v>
      </c>
      <c r="C7855" s="61">
        <v>2001.0</v>
      </c>
      <c r="D7855" s="57" t="s">
        <v>378</v>
      </c>
      <c r="E7855" s="62" t="str">
        <f t="shared" si="1"/>
        <v>Out of test</v>
      </c>
      <c r="F7855" s="53" t="str">
        <f t="shared" si="2"/>
        <v>Guangzhou_0</v>
      </c>
      <c r="G7855" s="53">
        <f t="shared" si="3"/>
        <v>0.6187737254</v>
      </c>
    </row>
    <row r="7856">
      <c r="A7856" s="61">
        <v>1.514093172E9</v>
      </c>
      <c r="B7856" s="61">
        <v>0.0</v>
      </c>
      <c r="C7856" s="61">
        <v>911.0</v>
      </c>
      <c r="D7856" s="57" t="s">
        <v>378</v>
      </c>
      <c r="E7856" s="62" t="str">
        <f t="shared" si="1"/>
        <v>Out of test</v>
      </c>
      <c r="F7856" s="53" t="str">
        <f t="shared" si="2"/>
        <v>Guangzhou_0</v>
      </c>
      <c r="G7856" s="53">
        <f t="shared" si="3"/>
        <v>0.9276145531</v>
      </c>
    </row>
    <row r="7857">
      <c r="A7857" s="61">
        <v>1.51233126E9</v>
      </c>
      <c r="B7857" s="61">
        <v>0.0</v>
      </c>
      <c r="C7857" s="61">
        <v>2268.0</v>
      </c>
      <c r="D7857" s="57" t="s">
        <v>378</v>
      </c>
      <c r="E7857" s="62" t="str">
        <f t="shared" si="1"/>
        <v>Out of test</v>
      </c>
      <c r="F7857" s="53" t="str">
        <f t="shared" si="2"/>
        <v>Guangzhou_0</v>
      </c>
      <c r="G7857" s="53">
        <f t="shared" si="3"/>
        <v>0.2209497018</v>
      </c>
    </row>
    <row r="7858">
      <c r="A7858" s="61">
        <v>1.516418582E9</v>
      </c>
      <c r="B7858" s="61">
        <v>0.0</v>
      </c>
      <c r="C7858" s="61">
        <v>607.0</v>
      </c>
      <c r="D7858" s="57" t="s">
        <v>378</v>
      </c>
      <c r="E7858" s="62" t="str">
        <f t="shared" si="1"/>
        <v>Out of test</v>
      </c>
      <c r="F7858" s="53" t="str">
        <f t="shared" si="2"/>
        <v>Guangzhou_0</v>
      </c>
      <c r="G7858" s="53">
        <f t="shared" si="3"/>
        <v>0.4211875936</v>
      </c>
    </row>
    <row r="7859">
      <c r="A7859" s="61">
        <v>1.518035722E9</v>
      </c>
      <c r="B7859" s="61">
        <v>0.0</v>
      </c>
      <c r="C7859" s="61">
        <v>1048.0</v>
      </c>
      <c r="D7859" s="57" t="s">
        <v>378</v>
      </c>
      <c r="E7859" s="62" t="str">
        <f t="shared" si="1"/>
        <v>Out of test</v>
      </c>
      <c r="F7859" s="53" t="str">
        <f t="shared" si="2"/>
        <v>Guangzhou_0</v>
      </c>
      <c r="G7859" s="53">
        <f t="shared" si="3"/>
        <v>0.4728538511</v>
      </c>
    </row>
    <row r="7860">
      <c r="A7860" s="61">
        <v>1.51482101E9</v>
      </c>
      <c r="B7860" s="61">
        <v>0.0</v>
      </c>
      <c r="C7860" s="61">
        <v>3181.0</v>
      </c>
      <c r="D7860" s="57" t="s">
        <v>378</v>
      </c>
      <c r="E7860" s="62" t="str">
        <f t="shared" si="1"/>
        <v>Out of test</v>
      </c>
      <c r="F7860" s="53" t="str">
        <f t="shared" si="2"/>
        <v>Guangzhou_0</v>
      </c>
      <c r="G7860" s="53">
        <f t="shared" si="3"/>
        <v>0.6338968333</v>
      </c>
    </row>
    <row r="7861">
      <c r="A7861" s="61">
        <v>1.51388953E9</v>
      </c>
      <c r="B7861" s="61">
        <v>0.0</v>
      </c>
      <c r="C7861" s="61">
        <v>1133.0</v>
      </c>
      <c r="D7861" s="57" t="s">
        <v>378</v>
      </c>
      <c r="E7861" s="62" t="str">
        <f t="shared" si="1"/>
        <v>Out of test</v>
      </c>
      <c r="F7861" s="53" t="str">
        <f t="shared" si="2"/>
        <v>Guangzhou_0</v>
      </c>
      <c r="G7861" s="53">
        <f t="shared" si="3"/>
        <v>0.05288420406</v>
      </c>
    </row>
    <row r="7862">
      <c r="A7862" s="61">
        <v>1.51869665E9</v>
      </c>
      <c r="B7862" s="61">
        <v>0.0</v>
      </c>
      <c r="C7862" s="61">
        <v>1882.0</v>
      </c>
      <c r="D7862" s="57" t="s">
        <v>378</v>
      </c>
      <c r="E7862" s="62" t="str">
        <f t="shared" si="1"/>
        <v>Out of test</v>
      </c>
      <c r="F7862" s="53" t="str">
        <f t="shared" si="2"/>
        <v>Guangzhou_0</v>
      </c>
      <c r="G7862" s="53">
        <f t="shared" si="3"/>
        <v>0.5310165894</v>
      </c>
    </row>
    <row r="7863">
      <c r="A7863" s="61">
        <v>1.519041491E9</v>
      </c>
      <c r="B7863" s="61">
        <v>0.0</v>
      </c>
      <c r="C7863" s="61">
        <v>2624.0</v>
      </c>
      <c r="D7863" s="57" t="s">
        <v>378</v>
      </c>
      <c r="E7863" s="62" t="str">
        <f t="shared" si="1"/>
        <v>Out of test</v>
      </c>
      <c r="F7863" s="53" t="str">
        <f t="shared" si="2"/>
        <v>Guangzhou_0</v>
      </c>
      <c r="G7863" s="53">
        <f t="shared" si="3"/>
        <v>0.4615198932</v>
      </c>
    </row>
    <row r="7864">
      <c r="A7864" s="61">
        <v>1.519388302E9</v>
      </c>
      <c r="B7864" s="61">
        <v>0.0</v>
      </c>
      <c r="C7864" s="61">
        <v>4900.0</v>
      </c>
      <c r="D7864" s="57" t="s">
        <v>378</v>
      </c>
      <c r="E7864" s="62" t="str">
        <f t="shared" si="1"/>
        <v>Out of test</v>
      </c>
      <c r="F7864" s="53" t="str">
        <f t="shared" si="2"/>
        <v>Guangzhou_0</v>
      </c>
      <c r="G7864" s="53">
        <f t="shared" si="3"/>
        <v>0.4473264785</v>
      </c>
    </row>
    <row r="7865">
      <c r="A7865" s="61">
        <v>1.518526271E9</v>
      </c>
      <c r="B7865" s="61">
        <v>0.0</v>
      </c>
      <c r="C7865" s="61">
        <v>1489.0</v>
      </c>
      <c r="D7865" s="57" t="s">
        <v>378</v>
      </c>
      <c r="E7865" s="62" t="str">
        <f t="shared" si="1"/>
        <v>Out of test</v>
      </c>
      <c r="F7865" s="53" t="str">
        <f t="shared" si="2"/>
        <v>Guangzhou_0</v>
      </c>
      <c r="G7865" s="53">
        <f t="shared" si="3"/>
        <v>0.5665169925</v>
      </c>
    </row>
    <row r="7866">
      <c r="A7866" s="61">
        <v>1.516970221E9</v>
      </c>
      <c r="B7866" s="61">
        <v>0.0</v>
      </c>
      <c r="C7866" s="61">
        <v>1347.0</v>
      </c>
      <c r="D7866" s="57" t="s">
        <v>378</v>
      </c>
      <c r="E7866" s="62" t="str">
        <f t="shared" si="1"/>
        <v>Out of test</v>
      </c>
      <c r="F7866" s="53" t="str">
        <f t="shared" si="2"/>
        <v>Guangzhou_0</v>
      </c>
      <c r="G7866" s="53">
        <f t="shared" si="3"/>
        <v>0.4381960846</v>
      </c>
    </row>
    <row r="7867">
      <c r="A7867" s="61">
        <v>1.511823072E9</v>
      </c>
      <c r="B7867" s="61">
        <v>0.0</v>
      </c>
      <c r="C7867" s="61">
        <v>2674.0</v>
      </c>
      <c r="D7867" s="57" t="s">
        <v>378</v>
      </c>
      <c r="E7867" s="62" t="str">
        <f t="shared" si="1"/>
        <v>Out of test</v>
      </c>
      <c r="F7867" s="53" t="str">
        <f t="shared" si="2"/>
        <v>Guangzhou_0</v>
      </c>
      <c r="G7867" s="53">
        <f t="shared" si="3"/>
        <v>0.6947831069</v>
      </c>
    </row>
    <row r="7868">
      <c r="A7868" s="61">
        <v>1.517100372E9</v>
      </c>
      <c r="B7868" s="61">
        <v>0.0</v>
      </c>
      <c r="C7868" s="61">
        <v>114.0</v>
      </c>
      <c r="D7868" s="57" t="s">
        <v>378</v>
      </c>
      <c r="E7868" s="62" t="str">
        <f t="shared" si="1"/>
        <v>Out of test</v>
      </c>
      <c r="F7868" s="53" t="str">
        <f t="shared" si="2"/>
        <v>Guangzhou_0</v>
      </c>
      <c r="G7868" s="53">
        <f t="shared" si="3"/>
        <v>0.4985710085</v>
      </c>
    </row>
    <row r="7869">
      <c r="A7869" s="61">
        <v>1.512845362E9</v>
      </c>
      <c r="B7869" s="61">
        <v>0.0</v>
      </c>
      <c r="C7869" s="61">
        <v>1345.0</v>
      </c>
      <c r="D7869" s="57" t="s">
        <v>378</v>
      </c>
      <c r="E7869" s="62" t="str">
        <f t="shared" si="1"/>
        <v>Out of test</v>
      </c>
      <c r="F7869" s="53" t="str">
        <f t="shared" si="2"/>
        <v>Guangzhou_0</v>
      </c>
      <c r="G7869" s="53">
        <f t="shared" si="3"/>
        <v>0.3999147017</v>
      </c>
    </row>
    <row r="7870">
      <c r="A7870" s="61">
        <v>1.517443102E9</v>
      </c>
      <c r="B7870" s="61">
        <v>0.0</v>
      </c>
      <c r="C7870" s="61">
        <v>1354.0</v>
      </c>
      <c r="D7870" s="57" t="s">
        <v>378</v>
      </c>
      <c r="E7870" s="62" t="str">
        <f t="shared" si="1"/>
        <v>Out of test</v>
      </c>
      <c r="F7870" s="53" t="str">
        <f t="shared" si="2"/>
        <v>Guangzhou_0</v>
      </c>
      <c r="G7870" s="53">
        <f t="shared" si="3"/>
        <v>0.891516603</v>
      </c>
    </row>
    <row r="7871">
      <c r="A7871" s="61">
        <v>1.51627345E9</v>
      </c>
      <c r="B7871" s="61">
        <v>0.0</v>
      </c>
      <c r="C7871" s="61">
        <v>3430.0</v>
      </c>
      <c r="D7871" s="57" t="s">
        <v>378</v>
      </c>
      <c r="E7871" s="62" t="str">
        <f t="shared" si="1"/>
        <v>Out of test</v>
      </c>
      <c r="F7871" s="53" t="str">
        <f t="shared" si="2"/>
        <v>Guangzhou_0</v>
      </c>
      <c r="G7871" s="53">
        <f t="shared" si="3"/>
        <v>0.4200807934</v>
      </c>
    </row>
    <row r="7872">
      <c r="A7872" s="61">
        <v>1.515558E9</v>
      </c>
      <c r="B7872" s="61">
        <v>0.0</v>
      </c>
      <c r="C7872" s="61">
        <v>3239.0</v>
      </c>
      <c r="D7872" s="57" t="s">
        <v>378</v>
      </c>
      <c r="E7872" s="62" t="str">
        <f t="shared" si="1"/>
        <v>Out of test</v>
      </c>
      <c r="F7872" s="53" t="str">
        <f t="shared" si="2"/>
        <v>Guangzhou_0</v>
      </c>
      <c r="G7872" s="53">
        <f t="shared" si="3"/>
        <v>0.7190779696</v>
      </c>
    </row>
    <row r="7873">
      <c r="A7873" s="61">
        <v>1.517645391E9</v>
      </c>
      <c r="B7873" s="61">
        <v>0.0</v>
      </c>
      <c r="C7873" s="61">
        <v>710.0</v>
      </c>
      <c r="D7873" s="57" t="s">
        <v>378</v>
      </c>
      <c r="E7873" s="62" t="str">
        <f t="shared" si="1"/>
        <v>Out of test</v>
      </c>
      <c r="F7873" s="53" t="str">
        <f t="shared" si="2"/>
        <v>Guangzhou_0</v>
      </c>
      <c r="G7873" s="53">
        <f t="shared" si="3"/>
        <v>0.1273333006</v>
      </c>
    </row>
    <row r="7874">
      <c r="A7874" s="61">
        <v>1.514609871E9</v>
      </c>
      <c r="B7874" s="61">
        <v>0.0</v>
      </c>
      <c r="C7874" s="61">
        <v>2378.0</v>
      </c>
      <c r="D7874" s="57" t="s">
        <v>378</v>
      </c>
      <c r="E7874" s="62" t="str">
        <f t="shared" si="1"/>
        <v>Out of test</v>
      </c>
      <c r="F7874" s="53" t="str">
        <f t="shared" si="2"/>
        <v>Guangzhou_0</v>
      </c>
      <c r="G7874" s="53">
        <f t="shared" si="3"/>
        <v>0.6136255195</v>
      </c>
    </row>
    <row r="7875">
      <c r="A7875" s="61">
        <v>1.512310722E9</v>
      </c>
      <c r="B7875" s="61">
        <v>0.0</v>
      </c>
      <c r="C7875" s="61">
        <v>4.0</v>
      </c>
      <c r="D7875" s="57" t="s">
        <v>378</v>
      </c>
      <c r="E7875" s="62" t="str">
        <f t="shared" si="1"/>
        <v>Out of test</v>
      </c>
      <c r="F7875" s="53" t="str">
        <f t="shared" si="2"/>
        <v>Guangzhou_0</v>
      </c>
      <c r="G7875" s="53">
        <f t="shared" si="3"/>
        <v>0.2895236991</v>
      </c>
    </row>
    <row r="7876">
      <c r="A7876" s="61">
        <v>1.516197102E9</v>
      </c>
      <c r="B7876" s="61">
        <v>0.0</v>
      </c>
      <c r="C7876" s="61">
        <v>990.0</v>
      </c>
      <c r="D7876" s="57" t="s">
        <v>378</v>
      </c>
      <c r="E7876" s="62" t="str">
        <f t="shared" si="1"/>
        <v>Out of test</v>
      </c>
      <c r="F7876" s="53" t="str">
        <f t="shared" si="2"/>
        <v>Guangzhou_0</v>
      </c>
      <c r="G7876" s="53">
        <f t="shared" si="3"/>
        <v>0.4933954629</v>
      </c>
    </row>
    <row r="7877">
      <c r="A7877" s="61">
        <v>1.51544208E9</v>
      </c>
      <c r="B7877" s="61">
        <v>0.0</v>
      </c>
      <c r="C7877" s="61">
        <v>1566.0</v>
      </c>
      <c r="D7877" s="57" t="s">
        <v>378</v>
      </c>
      <c r="E7877" s="62" t="str">
        <f t="shared" si="1"/>
        <v>Out of test</v>
      </c>
      <c r="F7877" s="53" t="str">
        <f t="shared" si="2"/>
        <v>Guangzhou_0</v>
      </c>
      <c r="G7877" s="53">
        <f t="shared" si="3"/>
        <v>0.6309411809</v>
      </c>
    </row>
    <row r="7878">
      <c r="A7878" s="61">
        <v>1.51948431E9</v>
      </c>
      <c r="B7878" s="61">
        <v>0.0</v>
      </c>
      <c r="C7878" s="61">
        <v>1420.0</v>
      </c>
      <c r="D7878" s="57" t="s">
        <v>378</v>
      </c>
      <c r="E7878" s="62" t="str">
        <f t="shared" si="1"/>
        <v>Out of test</v>
      </c>
      <c r="F7878" s="53" t="str">
        <f t="shared" si="2"/>
        <v>Guangzhou_0</v>
      </c>
      <c r="G7878" s="53">
        <f t="shared" si="3"/>
        <v>0.3805503081</v>
      </c>
    </row>
    <row r="7879">
      <c r="A7879" s="61">
        <v>1.519192911E9</v>
      </c>
      <c r="B7879" s="61">
        <v>0.0</v>
      </c>
      <c r="C7879" s="61">
        <v>2025.0</v>
      </c>
      <c r="D7879" s="57" t="s">
        <v>378</v>
      </c>
      <c r="E7879" s="62" t="str">
        <f t="shared" si="1"/>
        <v>Out of test</v>
      </c>
      <c r="F7879" s="53" t="str">
        <f t="shared" si="2"/>
        <v>Guangzhou_0</v>
      </c>
      <c r="G7879" s="53">
        <f t="shared" si="3"/>
        <v>0.2268190268</v>
      </c>
    </row>
    <row r="7880">
      <c r="A7880" s="61">
        <v>1.516154502E9</v>
      </c>
      <c r="B7880" s="61">
        <v>0.0</v>
      </c>
      <c r="C7880" s="61">
        <v>3239.0</v>
      </c>
      <c r="D7880" s="57" t="s">
        <v>378</v>
      </c>
      <c r="E7880" s="62" t="str">
        <f t="shared" si="1"/>
        <v>Out of test</v>
      </c>
      <c r="F7880" s="53" t="str">
        <f t="shared" si="2"/>
        <v>Guangzhou_0</v>
      </c>
      <c r="G7880" s="53">
        <f t="shared" si="3"/>
        <v>0.4458434798</v>
      </c>
    </row>
    <row r="7881">
      <c r="A7881" s="61">
        <v>1.519322551E9</v>
      </c>
      <c r="B7881" s="61">
        <v>0.0</v>
      </c>
      <c r="C7881" s="61">
        <v>251.0</v>
      </c>
      <c r="D7881" s="57" t="s">
        <v>378</v>
      </c>
      <c r="E7881" s="62" t="str">
        <f t="shared" si="1"/>
        <v>Out of test</v>
      </c>
      <c r="F7881" s="53" t="str">
        <f t="shared" si="2"/>
        <v>Guangzhou_0</v>
      </c>
      <c r="G7881" s="53">
        <f t="shared" si="3"/>
        <v>0.5173620275</v>
      </c>
    </row>
    <row r="7882">
      <c r="A7882" s="61">
        <v>1.51429597E9</v>
      </c>
      <c r="B7882" s="61">
        <v>0.0</v>
      </c>
      <c r="C7882" s="61">
        <v>1083.0</v>
      </c>
      <c r="D7882" s="57" t="s">
        <v>378</v>
      </c>
      <c r="E7882" s="62" t="str">
        <f t="shared" si="1"/>
        <v>Out of test</v>
      </c>
      <c r="F7882" s="53" t="str">
        <f t="shared" si="2"/>
        <v>Guangzhou_0</v>
      </c>
      <c r="G7882" s="53">
        <f t="shared" si="3"/>
        <v>0.546073651</v>
      </c>
    </row>
    <row r="7883">
      <c r="A7883" s="61">
        <v>1.51520305E9</v>
      </c>
      <c r="B7883" s="61">
        <v>0.0</v>
      </c>
      <c r="C7883" s="61">
        <v>2161.0</v>
      </c>
      <c r="D7883" s="57" t="s">
        <v>378</v>
      </c>
      <c r="E7883" s="62" t="str">
        <f t="shared" si="1"/>
        <v>Out of test</v>
      </c>
      <c r="F7883" s="53" t="str">
        <f t="shared" si="2"/>
        <v>Guangzhou_0</v>
      </c>
      <c r="G7883" s="53">
        <f t="shared" si="3"/>
        <v>0.8244406943</v>
      </c>
    </row>
    <row r="7884">
      <c r="A7884" s="61">
        <v>1.514045901E9</v>
      </c>
      <c r="B7884" s="61">
        <v>0.0</v>
      </c>
      <c r="C7884" s="61">
        <v>3222.0</v>
      </c>
      <c r="D7884" s="57" t="s">
        <v>378</v>
      </c>
      <c r="E7884" s="62" t="str">
        <f t="shared" si="1"/>
        <v>Out of test</v>
      </c>
      <c r="F7884" s="53" t="str">
        <f t="shared" si="2"/>
        <v>Guangzhou_0</v>
      </c>
      <c r="G7884" s="53">
        <f t="shared" si="3"/>
        <v>0.3372744763</v>
      </c>
    </row>
    <row r="7885">
      <c r="A7885" s="61">
        <v>1.5159123E9</v>
      </c>
      <c r="B7885" s="61">
        <v>0.0</v>
      </c>
      <c r="C7885" s="61">
        <v>2869.0</v>
      </c>
      <c r="D7885" s="57" t="s">
        <v>378</v>
      </c>
      <c r="E7885" s="62" t="str">
        <f t="shared" si="1"/>
        <v>Out of test</v>
      </c>
      <c r="F7885" s="53" t="str">
        <f t="shared" si="2"/>
        <v>Guangzhou_0</v>
      </c>
      <c r="G7885" s="53">
        <f t="shared" si="3"/>
        <v>0.9222077883</v>
      </c>
    </row>
    <row r="7886">
      <c r="A7886" s="61">
        <v>1.514578751E9</v>
      </c>
      <c r="B7886" s="61">
        <v>0.0</v>
      </c>
      <c r="C7886" s="61">
        <v>1438.0</v>
      </c>
      <c r="D7886" s="57" t="s">
        <v>378</v>
      </c>
      <c r="E7886" s="62" t="str">
        <f t="shared" si="1"/>
        <v>Out of test</v>
      </c>
      <c r="F7886" s="53" t="str">
        <f t="shared" si="2"/>
        <v>Guangzhou_0</v>
      </c>
      <c r="G7886" s="53">
        <f t="shared" si="3"/>
        <v>0.5594528426</v>
      </c>
    </row>
    <row r="7887">
      <c r="A7887" s="61">
        <v>1.51841682E9</v>
      </c>
      <c r="B7887" s="61">
        <v>0.0</v>
      </c>
      <c r="C7887" s="61">
        <v>707.0</v>
      </c>
      <c r="D7887" s="57" t="s">
        <v>378</v>
      </c>
      <c r="E7887" s="62" t="str">
        <f t="shared" si="1"/>
        <v>Out of test</v>
      </c>
      <c r="F7887" s="53" t="str">
        <f t="shared" si="2"/>
        <v>Guangzhou_0</v>
      </c>
      <c r="G7887" s="53">
        <f t="shared" si="3"/>
        <v>0.003377887733</v>
      </c>
    </row>
    <row r="7888">
      <c r="A7888" s="61">
        <v>1.514888551E9</v>
      </c>
      <c r="B7888" s="61">
        <v>0.0</v>
      </c>
      <c r="C7888" s="61">
        <v>1037.0</v>
      </c>
      <c r="D7888" s="57" t="s">
        <v>378</v>
      </c>
      <c r="E7888" s="62" t="str">
        <f t="shared" si="1"/>
        <v>Out of test</v>
      </c>
      <c r="F7888" s="53" t="str">
        <f t="shared" si="2"/>
        <v>Guangzhou_0</v>
      </c>
      <c r="G7888" s="53">
        <f t="shared" si="3"/>
        <v>0.732232129</v>
      </c>
    </row>
    <row r="7889">
      <c r="A7889" s="61">
        <v>1.51277228E9</v>
      </c>
      <c r="B7889" s="61">
        <v>0.0</v>
      </c>
      <c r="C7889" s="61">
        <v>4136.0</v>
      </c>
      <c r="D7889" s="57" t="s">
        <v>378</v>
      </c>
      <c r="E7889" s="62" t="str">
        <f t="shared" si="1"/>
        <v>Out of test</v>
      </c>
      <c r="F7889" s="53" t="str">
        <f t="shared" si="2"/>
        <v>Guangzhou_0</v>
      </c>
      <c r="G7889" s="53">
        <f t="shared" si="3"/>
        <v>0.4256545786</v>
      </c>
    </row>
    <row r="7890">
      <c r="A7890" s="61">
        <v>1.513032322E9</v>
      </c>
      <c r="B7890" s="61">
        <v>0.0</v>
      </c>
      <c r="C7890" s="61">
        <v>411.0</v>
      </c>
      <c r="D7890" s="57" t="s">
        <v>378</v>
      </c>
      <c r="E7890" s="62" t="str">
        <f t="shared" si="1"/>
        <v>Out of test</v>
      </c>
      <c r="F7890" s="53" t="str">
        <f t="shared" si="2"/>
        <v>Guangzhou_0</v>
      </c>
      <c r="G7890" s="53">
        <f t="shared" si="3"/>
        <v>0.4126712134</v>
      </c>
    </row>
    <row r="7891">
      <c r="A7891" s="61">
        <v>1.516516542E9</v>
      </c>
      <c r="B7891" s="61">
        <v>0.0</v>
      </c>
      <c r="C7891" s="61">
        <v>2546.0</v>
      </c>
      <c r="D7891" s="57" t="s">
        <v>378</v>
      </c>
      <c r="E7891" s="62" t="str">
        <f t="shared" si="1"/>
        <v>Out of test</v>
      </c>
      <c r="F7891" s="53" t="str">
        <f t="shared" si="2"/>
        <v>Guangzhou_0</v>
      </c>
      <c r="G7891" s="53">
        <f t="shared" si="3"/>
        <v>0.8757996784</v>
      </c>
    </row>
    <row r="7892">
      <c r="A7892" s="61">
        <v>1.51945709E9</v>
      </c>
      <c r="B7892" s="61">
        <v>0.0</v>
      </c>
      <c r="C7892" s="61">
        <v>1275.0</v>
      </c>
      <c r="D7892" s="57" t="s">
        <v>378</v>
      </c>
      <c r="E7892" s="62" t="str">
        <f t="shared" si="1"/>
        <v>Out of test</v>
      </c>
      <c r="F7892" s="53" t="str">
        <f t="shared" si="2"/>
        <v>Guangzhou_0</v>
      </c>
      <c r="G7892" s="53">
        <f t="shared" si="3"/>
        <v>0.4376374311</v>
      </c>
    </row>
    <row r="7893">
      <c r="A7893" s="61">
        <v>1.511962842E9</v>
      </c>
      <c r="B7893" s="61">
        <v>0.0</v>
      </c>
      <c r="C7893" s="61">
        <v>2678.0</v>
      </c>
      <c r="D7893" s="57" t="s">
        <v>378</v>
      </c>
      <c r="E7893" s="62" t="str">
        <f t="shared" si="1"/>
        <v>Out of test</v>
      </c>
      <c r="F7893" s="53" t="str">
        <f t="shared" si="2"/>
        <v>Guangzhou_0</v>
      </c>
      <c r="G7893" s="53">
        <f t="shared" si="3"/>
        <v>0.08824728989</v>
      </c>
    </row>
    <row r="7894">
      <c r="A7894" s="61">
        <v>1.512680401E9</v>
      </c>
      <c r="B7894" s="61">
        <v>0.0</v>
      </c>
      <c r="C7894" s="61">
        <v>603.0</v>
      </c>
      <c r="D7894" s="57" t="s">
        <v>378</v>
      </c>
      <c r="E7894" s="62" t="str">
        <f t="shared" si="1"/>
        <v>Out of test</v>
      </c>
      <c r="F7894" s="53" t="str">
        <f t="shared" si="2"/>
        <v>Guangzhou_0</v>
      </c>
      <c r="G7894" s="53">
        <f t="shared" si="3"/>
        <v>0.4973548323</v>
      </c>
    </row>
    <row r="7895">
      <c r="A7895" s="61">
        <v>1.519568532E9</v>
      </c>
      <c r="B7895" s="61">
        <v>0.0</v>
      </c>
      <c r="C7895" s="61">
        <v>245.0</v>
      </c>
      <c r="D7895" s="57" t="s">
        <v>378</v>
      </c>
      <c r="E7895" s="62" t="str">
        <f t="shared" si="1"/>
        <v>Out of test</v>
      </c>
      <c r="F7895" s="53" t="str">
        <f t="shared" si="2"/>
        <v>Guangzhou_0</v>
      </c>
      <c r="G7895" s="53">
        <f t="shared" si="3"/>
        <v>0.3652316374</v>
      </c>
    </row>
    <row r="7896">
      <c r="A7896" s="61">
        <v>1.51645436E9</v>
      </c>
      <c r="B7896" s="61">
        <v>0.0</v>
      </c>
      <c r="C7896" s="61">
        <v>2793.0</v>
      </c>
      <c r="D7896" s="57" t="s">
        <v>378</v>
      </c>
      <c r="E7896" s="62" t="str">
        <f t="shared" si="1"/>
        <v>Out of test</v>
      </c>
      <c r="F7896" s="53" t="str">
        <f t="shared" si="2"/>
        <v>Guangzhou_0</v>
      </c>
      <c r="G7896" s="53">
        <f t="shared" si="3"/>
        <v>0.7112014258</v>
      </c>
    </row>
    <row r="7897">
      <c r="A7897" s="61">
        <v>1.514431592E9</v>
      </c>
      <c r="B7897" s="61">
        <v>0.0</v>
      </c>
      <c r="C7897" s="61">
        <v>242.0</v>
      </c>
      <c r="D7897" s="57" t="s">
        <v>378</v>
      </c>
      <c r="E7897" s="62" t="str">
        <f t="shared" si="1"/>
        <v>Out of test</v>
      </c>
      <c r="F7897" s="53" t="str">
        <f t="shared" si="2"/>
        <v>Guangzhou_0</v>
      </c>
      <c r="G7897" s="53">
        <f t="shared" si="3"/>
        <v>0.808501635</v>
      </c>
    </row>
    <row r="7898">
      <c r="A7898" s="61">
        <v>1.519525931E9</v>
      </c>
      <c r="B7898" s="61">
        <v>0.0</v>
      </c>
      <c r="C7898" s="61">
        <v>2887.0</v>
      </c>
      <c r="D7898" s="57" t="s">
        <v>378</v>
      </c>
      <c r="E7898" s="62" t="str">
        <f t="shared" si="1"/>
        <v>Out of test</v>
      </c>
      <c r="F7898" s="53" t="str">
        <f t="shared" si="2"/>
        <v>Guangzhou_0</v>
      </c>
      <c r="G7898" s="53">
        <f t="shared" si="3"/>
        <v>0.05168238653</v>
      </c>
    </row>
    <row r="7899">
      <c r="A7899" s="61">
        <v>1.51927062E9</v>
      </c>
      <c r="B7899" s="61">
        <v>0.0</v>
      </c>
      <c r="C7899" s="61">
        <v>357.0</v>
      </c>
      <c r="D7899" s="57" t="s">
        <v>378</v>
      </c>
      <c r="E7899" s="62" t="str">
        <f t="shared" si="1"/>
        <v>Out of test</v>
      </c>
      <c r="F7899" s="53" t="str">
        <f t="shared" si="2"/>
        <v>Guangzhou_0</v>
      </c>
      <c r="G7899" s="53">
        <f t="shared" si="3"/>
        <v>0.1593485477</v>
      </c>
    </row>
    <row r="7900">
      <c r="A7900" s="61">
        <v>1.515318842E9</v>
      </c>
      <c r="B7900" s="61">
        <v>0.0</v>
      </c>
      <c r="C7900" s="61">
        <v>3116.0</v>
      </c>
      <c r="D7900" s="57" t="s">
        <v>378</v>
      </c>
      <c r="E7900" s="62" t="str">
        <f t="shared" si="1"/>
        <v>Out of test</v>
      </c>
      <c r="F7900" s="53" t="str">
        <f t="shared" si="2"/>
        <v>Guangzhou_0</v>
      </c>
      <c r="G7900" s="53">
        <f t="shared" si="3"/>
        <v>0.8910845516</v>
      </c>
    </row>
    <row r="7901">
      <c r="A7901" s="61">
        <v>1.51842194E9</v>
      </c>
      <c r="B7901" s="61">
        <v>0.0</v>
      </c>
      <c r="C7901" s="61">
        <v>4777.0</v>
      </c>
      <c r="D7901" s="57" t="s">
        <v>378</v>
      </c>
      <c r="E7901" s="62" t="str">
        <f t="shared" si="1"/>
        <v>Out of test</v>
      </c>
      <c r="F7901" s="53" t="str">
        <f t="shared" si="2"/>
        <v>Guangzhou_0</v>
      </c>
      <c r="G7901" s="53">
        <f t="shared" si="3"/>
        <v>0.3025049762</v>
      </c>
    </row>
    <row r="7902">
      <c r="A7902" s="61">
        <v>1.512599002E9</v>
      </c>
      <c r="B7902" s="61">
        <v>0.0</v>
      </c>
      <c r="C7902" s="61">
        <v>515.0</v>
      </c>
      <c r="D7902" s="57" t="s">
        <v>378</v>
      </c>
      <c r="E7902" s="62" t="str">
        <f t="shared" si="1"/>
        <v>Out of test</v>
      </c>
      <c r="F7902" s="53" t="str">
        <f t="shared" si="2"/>
        <v>Guangzhou_0</v>
      </c>
      <c r="G7902" s="53">
        <f t="shared" si="3"/>
        <v>0.234062579</v>
      </c>
    </row>
    <row r="7903">
      <c r="A7903" s="61">
        <v>1.51438247E9</v>
      </c>
      <c r="B7903" s="61">
        <v>0.0</v>
      </c>
      <c r="C7903" s="61">
        <v>2593.0</v>
      </c>
      <c r="D7903" s="57" t="s">
        <v>378</v>
      </c>
      <c r="E7903" s="62" t="str">
        <f t="shared" si="1"/>
        <v>Out of test</v>
      </c>
      <c r="F7903" s="53" t="str">
        <f t="shared" si="2"/>
        <v>Guangzhou_0</v>
      </c>
      <c r="G7903" s="53">
        <f t="shared" si="3"/>
        <v>0.9972442014</v>
      </c>
    </row>
    <row r="7904">
      <c r="A7904" s="61">
        <v>1.51370681E9</v>
      </c>
      <c r="B7904" s="61">
        <v>0.0</v>
      </c>
      <c r="C7904" s="61">
        <v>2103.0</v>
      </c>
      <c r="D7904" s="57" t="s">
        <v>378</v>
      </c>
      <c r="E7904" s="62" t="str">
        <f t="shared" si="1"/>
        <v>Out of test</v>
      </c>
      <c r="F7904" s="53" t="str">
        <f t="shared" si="2"/>
        <v>Guangzhou_0</v>
      </c>
      <c r="G7904" s="53">
        <f t="shared" si="3"/>
        <v>0.4078926108</v>
      </c>
    </row>
    <row r="7905">
      <c r="A7905" s="61">
        <v>1.512755141E9</v>
      </c>
      <c r="B7905" s="61">
        <v>0.0</v>
      </c>
      <c r="C7905" s="61">
        <v>1408.0</v>
      </c>
      <c r="D7905" s="57" t="s">
        <v>378</v>
      </c>
      <c r="E7905" s="62" t="str">
        <f t="shared" si="1"/>
        <v>Out of test</v>
      </c>
      <c r="F7905" s="53" t="str">
        <f t="shared" si="2"/>
        <v>Guangzhou_0</v>
      </c>
      <c r="G7905" s="53">
        <f t="shared" si="3"/>
        <v>0.01060016154</v>
      </c>
    </row>
    <row r="7906">
      <c r="A7906" s="61">
        <v>1.51301702E9</v>
      </c>
      <c r="B7906" s="61">
        <v>0.0</v>
      </c>
      <c r="C7906" s="61">
        <v>1396.0</v>
      </c>
      <c r="D7906" s="57" t="s">
        <v>378</v>
      </c>
      <c r="E7906" s="62" t="str">
        <f t="shared" si="1"/>
        <v>Out of test</v>
      </c>
      <c r="F7906" s="53" t="str">
        <f t="shared" si="2"/>
        <v>Guangzhou_0</v>
      </c>
      <c r="G7906" s="53">
        <f t="shared" si="3"/>
        <v>0.8730473097</v>
      </c>
    </row>
    <row r="7907">
      <c r="A7907" s="61">
        <v>1.516978762E9</v>
      </c>
      <c r="B7907" s="61">
        <v>0.0</v>
      </c>
      <c r="C7907" s="61">
        <v>2326.0</v>
      </c>
      <c r="D7907" s="57" t="s">
        <v>378</v>
      </c>
      <c r="E7907" s="62" t="str">
        <f t="shared" si="1"/>
        <v>Out of test</v>
      </c>
      <c r="F7907" s="53" t="str">
        <f t="shared" si="2"/>
        <v>Guangzhou_0</v>
      </c>
      <c r="G7907" s="53">
        <f t="shared" si="3"/>
        <v>0.1260483544</v>
      </c>
    </row>
    <row r="7908">
      <c r="A7908" s="61">
        <v>1.51274845E9</v>
      </c>
      <c r="B7908" s="61">
        <v>0.0</v>
      </c>
      <c r="C7908" s="61">
        <v>3456.0</v>
      </c>
      <c r="D7908" s="57" t="s">
        <v>378</v>
      </c>
      <c r="E7908" s="62" t="str">
        <f t="shared" si="1"/>
        <v>Out of test</v>
      </c>
      <c r="F7908" s="53" t="str">
        <f t="shared" si="2"/>
        <v>Guangzhou_0</v>
      </c>
      <c r="G7908" s="53">
        <f t="shared" si="3"/>
        <v>0.1059196941</v>
      </c>
    </row>
    <row r="7909">
      <c r="A7909" s="61">
        <v>1.514667401E9</v>
      </c>
      <c r="B7909" s="61">
        <v>0.0</v>
      </c>
      <c r="C7909" s="61">
        <v>1547.0</v>
      </c>
      <c r="D7909" s="57" t="s">
        <v>378</v>
      </c>
      <c r="E7909" s="62" t="str">
        <f t="shared" si="1"/>
        <v>Out of test</v>
      </c>
      <c r="F7909" s="53" t="str">
        <f t="shared" si="2"/>
        <v>Guangzhou_0</v>
      </c>
      <c r="G7909" s="53">
        <f t="shared" si="3"/>
        <v>0.1473693856</v>
      </c>
    </row>
    <row r="7910">
      <c r="A7910" s="61">
        <v>1.519095731E9</v>
      </c>
      <c r="B7910" s="61">
        <v>0.0</v>
      </c>
      <c r="C7910" s="61">
        <v>1090.0</v>
      </c>
      <c r="D7910" s="57" t="s">
        <v>378</v>
      </c>
      <c r="E7910" s="62" t="str">
        <f t="shared" si="1"/>
        <v>Out of test</v>
      </c>
      <c r="F7910" s="53" t="str">
        <f t="shared" si="2"/>
        <v>Guangzhou_0</v>
      </c>
      <c r="G7910" s="53">
        <f t="shared" si="3"/>
        <v>0.1118957078</v>
      </c>
    </row>
    <row r="7911">
      <c r="A7911" s="61">
        <v>1.518469192E9</v>
      </c>
      <c r="B7911" s="61">
        <v>0.0</v>
      </c>
      <c r="C7911" s="61">
        <v>2186.0</v>
      </c>
      <c r="D7911" s="57" t="s">
        <v>378</v>
      </c>
      <c r="E7911" s="62" t="str">
        <f t="shared" si="1"/>
        <v>Out of test</v>
      </c>
      <c r="F7911" s="53" t="str">
        <f t="shared" si="2"/>
        <v>Guangzhou_0</v>
      </c>
      <c r="G7911" s="53">
        <f t="shared" si="3"/>
        <v>0.001017375457</v>
      </c>
    </row>
    <row r="7912">
      <c r="A7912" s="61">
        <v>1.519908251E9</v>
      </c>
      <c r="B7912" s="61">
        <v>0.0</v>
      </c>
      <c r="C7912" s="61">
        <v>1297.0</v>
      </c>
      <c r="D7912" s="57" t="s">
        <v>378</v>
      </c>
      <c r="E7912" s="62" t="str">
        <f t="shared" si="1"/>
        <v>Out of test</v>
      </c>
      <c r="F7912" s="53" t="str">
        <f t="shared" si="2"/>
        <v>Guangzhou_0</v>
      </c>
      <c r="G7912" s="53">
        <f t="shared" si="3"/>
        <v>0.4226188607</v>
      </c>
    </row>
    <row r="7913">
      <c r="A7913" s="61">
        <v>1.516159452E9</v>
      </c>
      <c r="B7913" s="61">
        <v>0.0</v>
      </c>
      <c r="C7913" s="61">
        <v>3741.0</v>
      </c>
      <c r="D7913" s="57" t="s">
        <v>378</v>
      </c>
      <c r="E7913" s="62" t="str">
        <f t="shared" si="1"/>
        <v>Out of test</v>
      </c>
      <c r="F7913" s="53" t="str">
        <f t="shared" si="2"/>
        <v>Guangzhou_0</v>
      </c>
      <c r="G7913" s="53">
        <f t="shared" si="3"/>
        <v>0.9285180331</v>
      </c>
    </row>
    <row r="7914">
      <c r="A7914" s="61">
        <v>1.519200271E9</v>
      </c>
      <c r="B7914" s="61">
        <v>0.0</v>
      </c>
      <c r="C7914" s="61">
        <v>266.0</v>
      </c>
      <c r="D7914" s="57" t="s">
        <v>378</v>
      </c>
      <c r="E7914" s="62" t="str">
        <f t="shared" si="1"/>
        <v>Out of test</v>
      </c>
      <c r="F7914" s="53" t="str">
        <f t="shared" si="2"/>
        <v>Guangzhou_0</v>
      </c>
      <c r="G7914" s="53">
        <f t="shared" si="3"/>
        <v>0.4913977697</v>
      </c>
    </row>
    <row r="7915">
      <c r="A7915" s="61">
        <v>1.51377786E9</v>
      </c>
      <c r="B7915" s="61">
        <v>0.0</v>
      </c>
      <c r="C7915" s="61">
        <v>368.0</v>
      </c>
      <c r="D7915" s="57" t="s">
        <v>378</v>
      </c>
      <c r="E7915" s="62" t="str">
        <f t="shared" si="1"/>
        <v>Out of test</v>
      </c>
      <c r="F7915" s="53" t="str">
        <f t="shared" si="2"/>
        <v>Guangzhou_0</v>
      </c>
      <c r="G7915" s="53">
        <f t="shared" si="3"/>
        <v>0.9487341733</v>
      </c>
    </row>
    <row r="7916">
      <c r="A7916" s="61">
        <v>1.514747182E9</v>
      </c>
      <c r="B7916" s="61">
        <v>0.0</v>
      </c>
      <c r="C7916" s="61">
        <v>2274.0</v>
      </c>
      <c r="D7916" s="57" t="s">
        <v>378</v>
      </c>
      <c r="E7916" s="62" t="str">
        <f t="shared" si="1"/>
        <v>Out of test</v>
      </c>
      <c r="F7916" s="53" t="str">
        <f t="shared" si="2"/>
        <v>Guangzhou_0</v>
      </c>
      <c r="G7916" s="53">
        <f t="shared" si="3"/>
        <v>0.2536016395</v>
      </c>
    </row>
    <row r="7917">
      <c r="A7917" s="61">
        <v>1.514860552E9</v>
      </c>
      <c r="B7917" s="61">
        <v>0.0</v>
      </c>
      <c r="C7917" s="61">
        <v>3136.0</v>
      </c>
      <c r="D7917" s="57" t="s">
        <v>378</v>
      </c>
      <c r="E7917" s="62" t="str">
        <f t="shared" si="1"/>
        <v>Out of test</v>
      </c>
      <c r="F7917" s="53" t="str">
        <f t="shared" si="2"/>
        <v>Guangzhou_0</v>
      </c>
      <c r="G7917" s="53">
        <f t="shared" si="3"/>
        <v>0.7318909989</v>
      </c>
    </row>
    <row r="7918">
      <c r="A7918" s="61">
        <v>1.518920902E9</v>
      </c>
      <c r="B7918" s="61">
        <v>0.0</v>
      </c>
      <c r="C7918" s="61">
        <v>201.0</v>
      </c>
      <c r="D7918" s="57" t="s">
        <v>378</v>
      </c>
      <c r="E7918" s="62" t="str">
        <f t="shared" si="1"/>
        <v>Out of test</v>
      </c>
      <c r="F7918" s="53" t="str">
        <f t="shared" si="2"/>
        <v>Guangzhou_0</v>
      </c>
      <c r="G7918" s="53">
        <f t="shared" si="3"/>
        <v>0.4960135468</v>
      </c>
    </row>
    <row r="7919">
      <c r="A7919" s="61">
        <v>1.515142201E9</v>
      </c>
      <c r="B7919" s="61">
        <v>0.0</v>
      </c>
      <c r="C7919" s="61">
        <v>656.0</v>
      </c>
      <c r="D7919" s="57" t="s">
        <v>378</v>
      </c>
      <c r="E7919" s="62" t="str">
        <f t="shared" si="1"/>
        <v>Out of test</v>
      </c>
      <c r="F7919" s="53" t="str">
        <f t="shared" si="2"/>
        <v>Guangzhou_0</v>
      </c>
      <c r="G7919" s="53">
        <f t="shared" si="3"/>
        <v>0.5648097886</v>
      </c>
    </row>
    <row r="7920">
      <c r="A7920" s="61">
        <v>1.51589159E9</v>
      </c>
      <c r="B7920" s="61">
        <v>0.0</v>
      </c>
      <c r="C7920" s="61">
        <v>2788.0</v>
      </c>
      <c r="D7920" s="57" t="s">
        <v>378</v>
      </c>
      <c r="E7920" s="62" t="str">
        <f t="shared" si="1"/>
        <v>Out of test</v>
      </c>
      <c r="F7920" s="53" t="str">
        <f t="shared" si="2"/>
        <v>Guangzhou_0</v>
      </c>
      <c r="G7920" s="53">
        <f t="shared" si="3"/>
        <v>0.2650374662</v>
      </c>
    </row>
    <row r="7921">
      <c r="A7921" s="61">
        <v>1.51768334E9</v>
      </c>
      <c r="B7921" s="61">
        <v>0.0</v>
      </c>
      <c r="C7921" s="61">
        <v>705.0</v>
      </c>
      <c r="D7921" s="57" t="s">
        <v>378</v>
      </c>
      <c r="E7921" s="62" t="str">
        <f t="shared" si="1"/>
        <v>Out of test</v>
      </c>
      <c r="F7921" s="53" t="str">
        <f t="shared" si="2"/>
        <v>Guangzhou_0</v>
      </c>
      <c r="G7921" s="53">
        <f t="shared" si="3"/>
        <v>0.5797371795</v>
      </c>
    </row>
    <row r="7922">
      <c r="A7922" s="61">
        <v>1.512722151E9</v>
      </c>
      <c r="B7922" s="61">
        <v>0.0</v>
      </c>
      <c r="C7922" s="61">
        <v>1177.0</v>
      </c>
      <c r="D7922" s="57" t="s">
        <v>378</v>
      </c>
      <c r="E7922" s="62" t="str">
        <f t="shared" si="1"/>
        <v>Out of test</v>
      </c>
      <c r="F7922" s="53" t="str">
        <f t="shared" si="2"/>
        <v>Guangzhou_0</v>
      </c>
      <c r="G7922" s="53">
        <f t="shared" si="3"/>
        <v>0.2260771296</v>
      </c>
    </row>
    <row r="7923">
      <c r="A7923" s="61">
        <v>1.514792691E9</v>
      </c>
      <c r="B7923" s="61">
        <v>0.0</v>
      </c>
      <c r="C7923" s="61">
        <v>3377.0</v>
      </c>
      <c r="D7923" s="57" t="s">
        <v>378</v>
      </c>
      <c r="E7923" s="62" t="str">
        <f t="shared" si="1"/>
        <v>Out of test</v>
      </c>
      <c r="F7923" s="53" t="str">
        <f t="shared" si="2"/>
        <v>Guangzhou_0</v>
      </c>
      <c r="G7923" s="53">
        <f t="shared" si="3"/>
        <v>0.07548758348</v>
      </c>
    </row>
    <row r="7924">
      <c r="A7924" s="61">
        <v>1.515099001E9</v>
      </c>
      <c r="B7924" s="61">
        <v>0.0</v>
      </c>
      <c r="C7924" s="61">
        <v>2291.0</v>
      </c>
      <c r="D7924" s="57" t="s">
        <v>378</v>
      </c>
      <c r="E7924" s="62" t="str">
        <f t="shared" si="1"/>
        <v>Out of test</v>
      </c>
      <c r="F7924" s="53" t="str">
        <f t="shared" si="2"/>
        <v>Guangzhou_0</v>
      </c>
      <c r="G7924" s="53">
        <f t="shared" si="3"/>
        <v>0.006145091837</v>
      </c>
    </row>
    <row r="7925">
      <c r="A7925" s="61">
        <v>1.519836491E9</v>
      </c>
      <c r="B7925" s="61">
        <v>0.0</v>
      </c>
      <c r="C7925" s="61">
        <v>3467.0</v>
      </c>
      <c r="D7925" s="57" t="s">
        <v>378</v>
      </c>
      <c r="E7925" s="62" t="str">
        <f t="shared" si="1"/>
        <v>Out of test</v>
      </c>
      <c r="F7925" s="53" t="str">
        <f t="shared" si="2"/>
        <v>Guangzhou_0</v>
      </c>
      <c r="G7925" s="53">
        <f t="shared" si="3"/>
        <v>0.8654701955</v>
      </c>
    </row>
    <row r="7926">
      <c r="A7926" s="61">
        <v>1.51424743E9</v>
      </c>
      <c r="B7926" s="61">
        <v>0.0</v>
      </c>
      <c r="C7926" s="61">
        <v>1245.0</v>
      </c>
      <c r="D7926" s="57" t="s">
        <v>378</v>
      </c>
      <c r="E7926" s="62" t="str">
        <f t="shared" si="1"/>
        <v>Out of test</v>
      </c>
      <c r="F7926" s="53" t="str">
        <f t="shared" si="2"/>
        <v>Guangzhou_0</v>
      </c>
      <c r="G7926" s="53">
        <f t="shared" si="3"/>
        <v>0.652761668</v>
      </c>
    </row>
    <row r="7927">
      <c r="A7927" s="61">
        <v>1.514402262E9</v>
      </c>
      <c r="B7927" s="61">
        <v>0.0</v>
      </c>
      <c r="C7927" s="61">
        <v>2979.0</v>
      </c>
      <c r="D7927" s="57" t="s">
        <v>378</v>
      </c>
      <c r="E7927" s="62" t="str">
        <f t="shared" si="1"/>
        <v>Out of test</v>
      </c>
      <c r="F7927" s="53" t="str">
        <f t="shared" si="2"/>
        <v>Guangzhou_0</v>
      </c>
      <c r="G7927" s="53">
        <f t="shared" si="3"/>
        <v>0.7568081172</v>
      </c>
    </row>
    <row r="7928">
      <c r="A7928" s="61">
        <v>1.517554612E9</v>
      </c>
      <c r="B7928" s="61">
        <v>0.0</v>
      </c>
      <c r="C7928" s="61">
        <v>2675.0</v>
      </c>
      <c r="D7928" s="57" t="s">
        <v>378</v>
      </c>
      <c r="E7928" s="62" t="str">
        <f t="shared" si="1"/>
        <v>Out of test</v>
      </c>
      <c r="F7928" s="53" t="str">
        <f t="shared" si="2"/>
        <v>Guangzhou_0</v>
      </c>
      <c r="G7928" s="53">
        <f t="shared" si="3"/>
        <v>0.421537486</v>
      </c>
    </row>
    <row r="7929">
      <c r="A7929" s="61">
        <v>1.519685502E9</v>
      </c>
      <c r="B7929" s="61">
        <v>0.0</v>
      </c>
      <c r="C7929" s="61">
        <v>680.0</v>
      </c>
      <c r="D7929" s="57" t="s">
        <v>378</v>
      </c>
      <c r="E7929" s="62" t="str">
        <f t="shared" si="1"/>
        <v>Out of test</v>
      </c>
      <c r="F7929" s="53" t="str">
        <f t="shared" si="2"/>
        <v>Guangzhou_0</v>
      </c>
      <c r="G7929" s="53">
        <f t="shared" si="3"/>
        <v>0.6905566317</v>
      </c>
    </row>
    <row r="7930">
      <c r="A7930" s="61">
        <v>1.513103881E9</v>
      </c>
      <c r="B7930" s="61">
        <v>0.0</v>
      </c>
      <c r="C7930" s="61">
        <v>4099.0</v>
      </c>
      <c r="D7930" s="57" t="s">
        <v>378</v>
      </c>
      <c r="E7930" s="62" t="str">
        <f t="shared" si="1"/>
        <v>Out of test</v>
      </c>
      <c r="F7930" s="53" t="str">
        <f t="shared" si="2"/>
        <v>Guangzhou_0</v>
      </c>
      <c r="G7930" s="53">
        <f t="shared" si="3"/>
        <v>0.8626960929</v>
      </c>
    </row>
    <row r="7931">
      <c r="A7931" s="61">
        <v>1.51621843E9</v>
      </c>
      <c r="B7931" s="61">
        <v>0.0</v>
      </c>
      <c r="C7931" s="61">
        <v>1708.0</v>
      </c>
      <c r="D7931" s="57" t="s">
        <v>378</v>
      </c>
      <c r="E7931" s="62" t="str">
        <f t="shared" si="1"/>
        <v>Out of test</v>
      </c>
      <c r="F7931" s="53" t="str">
        <f t="shared" si="2"/>
        <v>Guangzhou_0</v>
      </c>
      <c r="G7931" s="53">
        <f t="shared" si="3"/>
        <v>0.7755016196</v>
      </c>
    </row>
    <row r="7932">
      <c r="A7932" s="61">
        <v>1.519415872E9</v>
      </c>
      <c r="B7932" s="61">
        <v>0.0</v>
      </c>
      <c r="C7932" s="61">
        <v>2669.0</v>
      </c>
      <c r="D7932" s="57" t="s">
        <v>378</v>
      </c>
      <c r="E7932" s="62" t="str">
        <f t="shared" si="1"/>
        <v>Out of test</v>
      </c>
      <c r="F7932" s="53" t="str">
        <f t="shared" si="2"/>
        <v>Guangzhou_0</v>
      </c>
      <c r="G7932" s="53">
        <f t="shared" si="3"/>
        <v>0.2665027664</v>
      </c>
    </row>
    <row r="7933">
      <c r="A7933" s="61">
        <v>1.514198751E9</v>
      </c>
      <c r="B7933" s="61">
        <v>0.0</v>
      </c>
      <c r="C7933" s="61">
        <v>1069.0</v>
      </c>
      <c r="D7933" s="57" t="s">
        <v>378</v>
      </c>
      <c r="E7933" s="62" t="str">
        <f t="shared" si="1"/>
        <v>Out of test</v>
      </c>
      <c r="F7933" s="53" t="str">
        <f t="shared" si="2"/>
        <v>Guangzhou_0</v>
      </c>
      <c r="G7933" s="53">
        <f t="shared" si="3"/>
        <v>0.5257956609</v>
      </c>
    </row>
    <row r="7934">
      <c r="A7934" s="61">
        <v>1.51781358E9</v>
      </c>
      <c r="B7934" s="61">
        <v>0.0</v>
      </c>
      <c r="C7934" s="61">
        <v>1454.0</v>
      </c>
      <c r="D7934" s="57" t="s">
        <v>378</v>
      </c>
      <c r="E7934" s="62" t="str">
        <f t="shared" si="1"/>
        <v>Out of test</v>
      </c>
      <c r="F7934" s="53" t="str">
        <f t="shared" si="2"/>
        <v>Guangzhou_0</v>
      </c>
      <c r="G7934" s="53">
        <f t="shared" si="3"/>
        <v>0.8055695117</v>
      </c>
    </row>
    <row r="7935">
      <c r="A7935" s="61">
        <v>1.51782845E9</v>
      </c>
      <c r="B7935" s="61">
        <v>0.0</v>
      </c>
      <c r="C7935" s="61">
        <v>163.0</v>
      </c>
      <c r="D7935" s="57" t="s">
        <v>378</v>
      </c>
      <c r="E7935" s="62" t="str">
        <f t="shared" si="1"/>
        <v>Out of test</v>
      </c>
      <c r="F7935" s="53" t="str">
        <f t="shared" si="2"/>
        <v>Guangzhou_0</v>
      </c>
      <c r="G7935" s="53">
        <f t="shared" si="3"/>
        <v>0.4925312564</v>
      </c>
    </row>
    <row r="7936">
      <c r="A7936" s="61">
        <v>1.514049611E9</v>
      </c>
      <c r="B7936" s="61">
        <v>0.0</v>
      </c>
      <c r="C7936" s="61">
        <v>1809.0</v>
      </c>
      <c r="D7936" s="57" t="s">
        <v>378</v>
      </c>
      <c r="E7936" s="62" t="str">
        <f t="shared" si="1"/>
        <v>Out of test</v>
      </c>
      <c r="F7936" s="53" t="str">
        <f t="shared" si="2"/>
        <v>Guangzhou_0</v>
      </c>
      <c r="G7936" s="53">
        <f t="shared" si="3"/>
        <v>0.4878738302</v>
      </c>
    </row>
    <row r="7937">
      <c r="A7937" s="61">
        <v>1.513040931E9</v>
      </c>
      <c r="B7937" s="61">
        <v>0.0</v>
      </c>
      <c r="C7937" s="61">
        <v>2888.0</v>
      </c>
      <c r="D7937" s="57" t="s">
        <v>378</v>
      </c>
      <c r="E7937" s="62" t="str">
        <f t="shared" si="1"/>
        <v>Out of test</v>
      </c>
      <c r="F7937" s="53" t="str">
        <f t="shared" si="2"/>
        <v>Guangzhou_0</v>
      </c>
      <c r="G7937" s="53">
        <f t="shared" si="3"/>
        <v>0.1661366307</v>
      </c>
    </row>
    <row r="7938">
      <c r="A7938" s="61">
        <v>1.5167233E9</v>
      </c>
      <c r="B7938" s="61">
        <v>0.0</v>
      </c>
      <c r="C7938" s="61">
        <v>2334.0</v>
      </c>
      <c r="D7938" s="57" t="s">
        <v>378</v>
      </c>
      <c r="E7938" s="62" t="str">
        <f t="shared" si="1"/>
        <v>Out of test</v>
      </c>
      <c r="F7938" s="53" t="str">
        <f t="shared" si="2"/>
        <v>Guangzhou_0</v>
      </c>
      <c r="G7938" s="53">
        <f t="shared" si="3"/>
        <v>0.3207552116</v>
      </c>
    </row>
    <row r="7939">
      <c r="A7939" s="61">
        <v>1.511880241E9</v>
      </c>
      <c r="B7939" s="61">
        <v>0.0</v>
      </c>
      <c r="C7939" s="61">
        <v>4450.0</v>
      </c>
      <c r="D7939" s="57" t="s">
        <v>378</v>
      </c>
      <c r="E7939" s="62" t="str">
        <f t="shared" si="1"/>
        <v>Out of test</v>
      </c>
      <c r="F7939" s="53" t="str">
        <f t="shared" si="2"/>
        <v>Guangzhou_0</v>
      </c>
      <c r="G7939" s="53">
        <f t="shared" si="3"/>
        <v>0.3532198851</v>
      </c>
    </row>
    <row r="7940">
      <c r="A7940" s="61">
        <v>1.511614061E9</v>
      </c>
      <c r="B7940" s="61">
        <v>0.0</v>
      </c>
      <c r="C7940" s="61">
        <v>1698.0</v>
      </c>
      <c r="D7940" s="57" t="s">
        <v>378</v>
      </c>
      <c r="E7940" s="62" t="str">
        <f t="shared" si="1"/>
        <v>Out of test</v>
      </c>
      <c r="F7940" s="53" t="str">
        <f t="shared" si="2"/>
        <v>Guangzhou_0</v>
      </c>
      <c r="G7940" s="53">
        <f t="shared" si="3"/>
        <v>0.8489593171</v>
      </c>
    </row>
    <row r="7941">
      <c r="A7941" s="61">
        <v>1.51567715E9</v>
      </c>
      <c r="B7941" s="61">
        <v>0.0</v>
      </c>
      <c r="C7941" s="61">
        <v>4817.0</v>
      </c>
      <c r="D7941" s="57" t="s">
        <v>378</v>
      </c>
      <c r="E7941" s="62" t="str">
        <f t="shared" si="1"/>
        <v>Out of test</v>
      </c>
      <c r="F7941" s="53" t="str">
        <f t="shared" si="2"/>
        <v>Guangzhou_0</v>
      </c>
      <c r="G7941" s="53">
        <f t="shared" si="3"/>
        <v>0.1093145295</v>
      </c>
    </row>
    <row r="7942">
      <c r="A7942" s="61">
        <v>1.515734871E9</v>
      </c>
      <c r="B7942" s="61">
        <v>0.0</v>
      </c>
      <c r="C7942" s="61">
        <v>1667.0</v>
      </c>
      <c r="D7942" s="57" t="s">
        <v>378</v>
      </c>
      <c r="E7942" s="62" t="str">
        <f t="shared" si="1"/>
        <v>Out of test</v>
      </c>
      <c r="F7942" s="53" t="str">
        <f t="shared" si="2"/>
        <v>Guangzhou_0</v>
      </c>
      <c r="G7942" s="53">
        <f t="shared" si="3"/>
        <v>0.6379305901</v>
      </c>
    </row>
    <row r="7943">
      <c r="A7943" s="61">
        <v>1.513202092E9</v>
      </c>
      <c r="B7943" s="61">
        <v>0.0</v>
      </c>
      <c r="C7943" s="61">
        <v>433.0</v>
      </c>
      <c r="D7943" s="57" t="s">
        <v>378</v>
      </c>
      <c r="E7943" s="62" t="str">
        <f t="shared" si="1"/>
        <v>Out of test</v>
      </c>
      <c r="F7943" s="53" t="str">
        <f t="shared" si="2"/>
        <v>Guangzhou_0</v>
      </c>
      <c r="G7943" s="53">
        <f t="shared" si="3"/>
        <v>0.9771494104</v>
      </c>
    </row>
    <row r="7944">
      <c r="A7944" s="61">
        <v>1.513820392E9</v>
      </c>
      <c r="B7944" s="61">
        <v>0.0</v>
      </c>
      <c r="C7944" s="61">
        <v>2297.0</v>
      </c>
      <c r="D7944" s="57" t="s">
        <v>378</v>
      </c>
      <c r="E7944" s="62" t="str">
        <f t="shared" si="1"/>
        <v>Out of test</v>
      </c>
      <c r="F7944" s="53" t="str">
        <f t="shared" si="2"/>
        <v>Guangzhou_0</v>
      </c>
      <c r="G7944" s="53">
        <f t="shared" si="3"/>
        <v>0.94907933</v>
      </c>
    </row>
    <row r="7945">
      <c r="A7945" s="61">
        <v>1.513657622E9</v>
      </c>
      <c r="B7945" s="61">
        <v>0.0</v>
      </c>
      <c r="C7945" s="61">
        <v>155.0</v>
      </c>
      <c r="D7945" s="57" t="s">
        <v>378</v>
      </c>
      <c r="E7945" s="62" t="str">
        <f t="shared" si="1"/>
        <v>Out of test</v>
      </c>
      <c r="F7945" s="53" t="str">
        <f t="shared" si="2"/>
        <v>Guangzhou_0</v>
      </c>
      <c r="G7945" s="53">
        <f t="shared" si="3"/>
        <v>0.5559651144</v>
      </c>
    </row>
    <row r="7946">
      <c r="A7946" s="61">
        <v>1.51478679E9</v>
      </c>
      <c r="B7946" s="61">
        <v>0.0</v>
      </c>
      <c r="C7946" s="61">
        <v>467.0</v>
      </c>
      <c r="D7946" s="57" t="s">
        <v>378</v>
      </c>
      <c r="E7946" s="62" t="str">
        <f t="shared" si="1"/>
        <v>Out of test</v>
      </c>
      <c r="F7946" s="53" t="str">
        <f t="shared" si="2"/>
        <v>Guangzhou_0</v>
      </c>
      <c r="G7946" s="53">
        <f t="shared" si="3"/>
        <v>0.1218656215</v>
      </c>
    </row>
    <row r="7947">
      <c r="A7947" s="61">
        <v>1.516789622E9</v>
      </c>
      <c r="B7947" s="61">
        <v>0.0</v>
      </c>
      <c r="C7947" s="61">
        <v>1681.0</v>
      </c>
      <c r="D7947" s="57" t="s">
        <v>378</v>
      </c>
      <c r="E7947" s="62" t="str">
        <f t="shared" si="1"/>
        <v>Out of test</v>
      </c>
      <c r="F7947" s="53" t="str">
        <f t="shared" si="2"/>
        <v>Guangzhou_0</v>
      </c>
      <c r="G7947" s="53">
        <f t="shared" si="3"/>
        <v>0.9565306274</v>
      </c>
    </row>
    <row r="7948">
      <c r="A7948" s="61">
        <v>1.517286292E9</v>
      </c>
      <c r="B7948" s="61">
        <v>0.0</v>
      </c>
      <c r="C7948" s="61">
        <v>1041.0</v>
      </c>
      <c r="D7948" s="57" t="s">
        <v>378</v>
      </c>
      <c r="E7948" s="62" t="str">
        <f t="shared" si="1"/>
        <v>Out of test</v>
      </c>
      <c r="F7948" s="53" t="str">
        <f t="shared" si="2"/>
        <v>Guangzhou_0</v>
      </c>
      <c r="G7948" s="53">
        <f t="shared" si="3"/>
        <v>0.3165692399</v>
      </c>
    </row>
    <row r="7949">
      <c r="A7949" s="61">
        <v>1.513388912E9</v>
      </c>
      <c r="B7949" s="61">
        <v>0.0</v>
      </c>
      <c r="C7949" s="61">
        <v>1334.0</v>
      </c>
      <c r="D7949" s="57" t="s">
        <v>378</v>
      </c>
      <c r="E7949" s="62" t="str">
        <f t="shared" si="1"/>
        <v>Out of test</v>
      </c>
      <c r="F7949" s="53" t="str">
        <f t="shared" si="2"/>
        <v>Guangzhou_0</v>
      </c>
      <c r="G7949" s="53">
        <f t="shared" si="3"/>
        <v>0.2025155491</v>
      </c>
    </row>
    <row r="7950">
      <c r="A7950" s="61">
        <v>1.51913584E9</v>
      </c>
      <c r="B7950" s="61">
        <v>0.0</v>
      </c>
      <c r="C7950" s="61">
        <v>898.0</v>
      </c>
      <c r="D7950" s="57" t="s">
        <v>378</v>
      </c>
      <c r="E7950" s="62" t="str">
        <f t="shared" si="1"/>
        <v>Out of test</v>
      </c>
      <c r="F7950" s="53" t="str">
        <f t="shared" si="2"/>
        <v>Guangzhou_0</v>
      </c>
      <c r="G7950" s="53">
        <f t="shared" si="3"/>
        <v>0.762996662</v>
      </c>
    </row>
    <row r="7951">
      <c r="A7951" s="61">
        <v>1.519630282E9</v>
      </c>
      <c r="B7951" s="61">
        <v>0.0</v>
      </c>
      <c r="C7951" s="61">
        <v>311.0</v>
      </c>
      <c r="D7951" s="57" t="s">
        <v>378</v>
      </c>
      <c r="E7951" s="62" t="str">
        <f t="shared" si="1"/>
        <v>Out of test</v>
      </c>
      <c r="F7951" s="53" t="str">
        <f t="shared" si="2"/>
        <v>Guangzhou_0</v>
      </c>
      <c r="G7951" s="53">
        <f t="shared" si="3"/>
        <v>0.1734986532</v>
      </c>
    </row>
    <row r="7952">
      <c r="A7952" s="61">
        <v>1.51371313E9</v>
      </c>
      <c r="B7952" s="61">
        <v>0.0</v>
      </c>
      <c r="C7952" s="61">
        <v>3171.0</v>
      </c>
      <c r="D7952" s="57" t="s">
        <v>378</v>
      </c>
      <c r="E7952" s="62" t="str">
        <f t="shared" si="1"/>
        <v>Out of test</v>
      </c>
      <c r="F7952" s="53" t="str">
        <f t="shared" si="2"/>
        <v>Guangzhou_0</v>
      </c>
      <c r="G7952" s="53">
        <f t="shared" si="3"/>
        <v>0.4386857687</v>
      </c>
    </row>
    <row r="7953">
      <c r="A7953" s="61">
        <v>1.518128491E9</v>
      </c>
      <c r="B7953" s="61">
        <v>0.0</v>
      </c>
      <c r="C7953" s="61">
        <v>1510.0</v>
      </c>
      <c r="D7953" s="57" t="s">
        <v>378</v>
      </c>
      <c r="E7953" s="62" t="str">
        <f t="shared" si="1"/>
        <v>Out of test</v>
      </c>
      <c r="F7953" s="53" t="str">
        <f t="shared" si="2"/>
        <v>Guangzhou_0</v>
      </c>
      <c r="G7953" s="53">
        <f t="shared" si="3"/>
        <v>0.8780278556</v>
      </c>
    </row>
    <row r="7954">
      <c r="A7954" s="61">
        <v>1.51352346E9</v>
      </c>
      <c r="B7954" s="61">
        <v>0.0</v>
      </c>
      <c r="C7954" s="61">
        <v>2273.0</v>
      </c>
      <c r="D7954" s="57" t="s">
        <v>378</v>
      </c>
      <c r="E7954" s="62" t="str">
        <f t="shared" si="1"/>
        <v>Out of test</v>
      </c>
      <c r="F7954" s="53" t="str">
        <f t="shared" si="2"/>
        <v>Guangzhou_0</v>
      </c>
      <c r="G7954" s="53">
        <f t="shared" si="3"/>
        <v>0.8030991602</v>
      </c>
    </row>
    <row r="7955">
      <c r="A7955" s="61">
        <v>1.513309162E9</v>
      </c>
      <c r="B7955" s="61">
        <v>0.0</v>
      </c>
      <c r="C7955" s="61">
        <v>1829.0</v>
      </c>
      <c r="D7955" s="57" t="s">
        <v>378</v>
      </c>
      <c r="E7955" s="62" t="str">
        <f t="shared" si="1"/>
        <v>Out of test</v>
      </c>
      <c r="F7955" s="53" t="str">
        <f t="shared" si="2"/>
        <v>Guangzhou_0</v>
      </c>
      <c r="G7955" s="53">
        <f t="shared" si="3"/>
        <v>0.1547972828</v>
      </c>
    </row>
    <row r="7956">
      <c r="A7956" s="61">
        <v>1.516490782E9</v>
      </c>
      <c r="B7956" s="61">
        <v>0.0</v>
      </c>
      <c r="C7956" s="61">
        <v>2925.0</v>
      </c>
      <c r="D7956" s="57" t="s">
        <v>378</v>
      </c>
      <c r="E7956" s="62" t="str">
        <f t="shared" si="1"/>
        <v>Out of test</v>
      </c>
      <c r="F7956" s="53" t="str">
        <f t="shared" si="2"/>
        <v>Guangzhou_0</v>
      </c>
      <c r="G7956" s="53">
        <f t="shared" si="3"/>
        <v>0.4326690156</v>
      </c>
    </row>
    <row r="7957">
      <c r="A7957" s="61">
        <v>1.512751391E9</v>
      </c>
      <c r="B7957" s="61">
        <v>0.0</v>
      </c>
      <c r="C7957" s="61">
        <v>1120.0</v>
      </c>
      <c r="D7957" s="57" t="s">
        <v>378</v>
      </c>
      <c r="E7957" s="62" t="str">
        <f t="shared" si="1"/>
        <v>Out of test</v>
      </c>
      <c r="F7957" s="53" t="str">
        <f t="shared" si="2"/>
        <v>Guangzhou_0</v>
      </c>
      <c r="G7957" s="53">
        <f t="shared" si="3"/>
        <v>0.862306497</v>
      </c>
    </row>
    <row r="7958">
      <c r="A7958" s="61">
        <v>1.51985343E9</v>
      </c>
      <c r="B7958" s="61">
        <v>0.0</v>
      </c>
      <c r="C7958" s="61">
        <v>2488.0</v>
      </c>
      <c r="D7958" s="57" t="s">
        <v>378</v>
      </c>
      <c r="E7958" s="62" t="str">
        <f t="shared" si="1"/>
        <v>Out of test</v>
      </c>
      <c r="F7958" s="53" t="str">
        <f t="shared" si="2"/>
        <v>Guangzhou_0</v>
      </c>
      <c r="G7958" s="53">
        <f t="shared" si="3"/>
        <v>0.9293165322</v>
      </c>
    </row>
    <row r="7959">
      <c r="A7959" s="61">
        <v>1.512739431E9</v>
      </c>
      <c r="B7959" s="61">
        <v>0.0</v>
      </c>
      <c r="C7959" s="61">
        <v>92.0</v>
      </c>
      <c r="D7959" s="57" t="s">
        <v>378</v>
      </c>
      <c r="E7959" s="62" t="str">
        <f t="shared" si="1"/>
        <v>Out of test</v>
      </c>
      <c r="F7959" s="53" t="str">
        <f t="shared" si="2"/>
        <v>Guangzhou_0</v>
      </c>
      <c r="G7959" s="53">
        <f t="shared" si="3"/>
        <v>0.09657283819</v>
      </c>
    </row>
    <row r="7960">
      <c r="A7960" s="61">
        <v>1.51247674E9</v>
      </c>
      <c r="B7960" s="61">
        <v>0.0</v>
      </c>
      <c r="C7960" s="61">
        <v>844.0</v>
      </c>
      <c r="D7960" s="57" t="s">
        <v>378</v>
      </c>
      <c r="E7960" s="62" t="str">
        <f t="shared" si="1"/>
        <v>Out of test</v>
      </c>
      <c r="F7960" s="53" t="str">
        <f t="shared" si="2"/>
        <v>Guangzhou_0</v>
      </c>
      <c r="G7960" s="53">
        <f t="shared" si="3"/>
        <v>0.5592853331</v>
      </c>
    </row>
    <row r="7961">
      <c r="A7961" s="61">
        <v>1.518195262E9</v>
      </c>
      <c r="B7961" s="61">
        <v>0.0</v>
      </c>
      <c r="C7961" s="61">
        <v>886.0</v>
      </c>
      <c r="D7961" s="57" t="s">
        <v>378</v>
      </c>
      <c r="E7961" s="62" t="str">
        <f t="shared" si="1"/>
        <v>Out of test</v>
      </c>
      <c r="F7961" s="53" t="str">
        <f t="shared" si="2"/>
        <v>Guangzhou_0</v>
      </c>
      <c r="G7961" s="53">
        <f t="shared" si="3"/>
        <v>0.4149634252</v>
      </c>
    </row>
    <row r="7962">
      <c r="A7962" s="61">
        <v>1.518441401E9</v>
      </c>
      <c r="B7962" s="61">
        <v>0.0</v>
      </c>
      <c r="C7962" s="61">
        <v>1026.0</v>
      </c>
      <c r="D7962" s="57" t="s">
        <v>378</v>
      </c>
      <c r="E7962" s="62" t="str">
        <f t="shared" si="1"/>
        <v>Out of test</v>
      </c>
      <c r="F7962" s="53" t="str">
        <f t="shared" si="2"/>
        <v>Guangzhou_0</v>
      </c>
      <c r="G7962" s="53">
        <f t="shared" si="3"/>
        <v>0.6699990884</v>
      </c>
    </row>
    <row r="7963">
      <c r="A7963" s="61">
        <v>1.514430021E9</v>
      </c>
      <c r="B7963" s="61">
        <v>0.0</v>
      </c>
      <c r="C7963" s="61">
        <v>3959.0</v>
      </c>
      <c r="D7963" s="57" t="s">
        <v>378</v>
      </c>
      <c r="E7963" s="62" t="str">
        <f t="shared" si="1"/>
        <v>Out of test</v>
      </c>
      <c r="F7963" s="53" t="str">
        <f t="shared" si="2"/>
        <v>Guangzhou_0</v>
      </c>
      <c r="G7963" s="53">
        <f t="shared" si="3"/>
        <v>0.7125068497</v>
      </c>
    </row>
    <row r="7964">
      <c r="A7964" s="61">
        <v>1.51713101E9</v>
      </c>
      <c r="B7964" s="61">
        <v>0.0</v>
      </c>
      <c r="C7964" s="61">
        <v>836.0</v>
      </c>
      <c r="D7964" s="57" t="s">
        <v>378</v>
      </c>
      <c r="E7964" s="62" t="str">
        <f t="shared" si="1"/>
        <v>Out of test</v>
      </c>
      <c r="F7964" s="53" t="str">
        <f t="shared" si="2"/>
        <v>Guangzhou_0</v>
      </c>
      <c r="G7964" s="53">
        <f t="shared" si="3"/>
        <v>0.9334955192</v>
      </c>
    </row>
    <row r="7965">
      <c r="A7965" s="61">
        <v>1.518699231E9</v>
      </c>
      <c r="B7965" s="61">
        <v>0.0</v>
      </c>
      <c r="C7965" s="61">
        <v>384.0</v>
      </c>
      <c r="D7965" s="57" t="s">
        <v>378</v>
      </c>
      <c r="E7965" s="62" t="str">
        <f t="shared" si="1"/>
        <v>Out of test</v>
      </c>
      <c r="F7965" s="53" t="str">
        <f t="shared" si="2"/>
        <v>Guangzhou_0</v>
      </c>
      <c r="G7965" s="53">
        <f t="shared" si="3"/>
        <v>0.64376704</v>
      </c>
    </row>
    <row r="7966">
      <c r="A7966" s="61">
        <v>1.51178846E9</v>
      </c>
      <c r="B7966" s="61">
        <v>0.0</v>
      </c>
      <c r="C7966" s="61">
        <v>658.0</v>
      </c>
      <c r="D7966" s="57" t="s">
        <v>378</v>
      </c>
      <c r="E7966" s="62" t="str">
        <f t="shared" si="1"/>
        <v>Out of test</v>
      </c>
      <c r="F7966" s="53" t="str">
        <f t="shared" si="2"/>
        <v>Guangzhou_0</v>
      </c>
      <c r="G7966" s="53">
        <f t="shared" si="3"/>
        <v>0.9822514864</v>
      </c>
    </row>
    <row r="7967">
      <c r="A7967" s="61">
        <v>1.51816534E9</v>
      </c>
      <c r="B7967" s="61">
        <v>0.0</v>
      </c>
      <c r="C7967" s="61">
        <v>953.0</v>
      </c>
      <c r="D7967" s="57" t="s">
        <v>378</v>
      </c>
      <c r="E7967" s="62" t="str">
        <f t="shared" si="1"/>
        <v>Out of test</v>
      </c>
      <c r="F7967" s="53" t="str">
        <f t="shared" si="2"/>
        <v>Guangzhou_0</v>
      </c>
      <c r="G7967" s="53">
        <f t="shared" si="3"/>
        <v>0.985273564</v>
      </c>
    </row>
    <row r="7968">
      <c r="A7968" s="61">
        <v>1.517195821E9</v>
      </c>
      <c r="B7968" s="61">
        <v>0.0</v>
      </c>
      <c r="C7968" s="61">
        <v>796.0</v>
      </c>
      <c r="D7968" s="57" t="s">
        <v>378</v>
      </c>
      <c r="E7968" s="62" t="str">
        <f t="shared" si="1"/>
        <v>Out of test</v>
      </c>
      <c r="F7968" s="53" t="str">
        <f t="shared" si="2"/>
        <v>Guangzhou_0</v>
      </c>
      <c r="G7968" s="53">
        <f t="shared" si="3"/>
        <v>0.5964635595</v>
      </c>
    </row>
    <row r="7969">
      <c r="A7969" s="61">
        <v>1.513692481E9</v>
      </c>
      <c r="B7969" s="61">
        <v>0.0</v>
      </c>
      <c r="C7969" s="61">
        <v>192.0</v>
      </c>
      <c r="D7969" s="57" t="s">
        <v>378</v>
      </c>
      <c r="E7969" s="62" t="str">
        <f t="shared" si="1"/>
        <v>Out of test</v>
      </c>
      <c r="F7969" s="53" t="str">
        <f t="shared" si="2"/>
        <v>Guangzhou_0</v>
      </c>
      <c r="G7969" s="53">
        <f t="shared" si="3"/>
        <v>0.3454843059</v>
      </c>
    </row>
    <row r="7970">
      <c r="A7970" s="61">
        <v>1.51680463E9</v>
      </c>
      <c r="B7970" s="61">
        <v>0.0</v>
      </c>
      <c r="C7970" s="61">
        <v>576.0</v>
      </c>
      <c r="D7970" s="57" t="s">
        <v>378</v>
      </c>
      <c r="E7970" s="62" t="str">
        <f t="shared" si="1"/>
        <v>Out of test</v>
      </c>
      <c r="F7970" s="53" t="str">
        <f t="shared" si="2"/>
        <v>Guangzhou_0</v>
      </c>
      <c r="G7970" s="53">
        <f t="shared" si="3"/>
        <v>0.5337827434</v>
      </c>
    </row>
    <row r="7971">
      <c r="A7971" s="61">
        <v>1.513434222E9</v>
      </c>
      <c r="B7971" s="61">
        <v>0.0</v>
      </c>
      <c r="C7971" s="61">
        <v>3363.0</v>
      </c>
      <c r="D7971" s="57" t="s">
        <v>378</v>
      </c>
      <c r="E7971" s="62" t="str">
        <f t="shared" si="1"/>
        <v>Out of test</v>
      </c>
      <c r="F7971" s="53" t="str">
        <f t="shared" si="2"/>
        <v>Guangzhou_0</v>
      </c>
      <c r="G7971" s="53">
        <f t="shared" si="3"/>
        <v>0.2343170239</v>
      </c>
    </row>
    <row r="7972">
      <c r="A7972" s="61">
        <v>1.511283752E9</v>
      </c>
      <c r="B7972" s="61">
        <v>0.0</v>
      </c>
      <c r="C7972" s="61">
        <v>4057.0</v>
      </c>
      <c r="D7972" s="57" t="s">
        <v>378</v>
      </c>
      <c r="E7972" s="62" t="str">
        <f t="shared" si="1"/>
        <v>Out of test</v>
      </c>
      <c r="F7972" s="53" t="str">
        <f t="shared" si="2"/>
        <v>Guangzhou_0</v>
      </c>
      <c r="G7972" s="53">
        <f t="shared" si="3"/>
        <v>0.5789413828</v>
      </c>
    </row>
    <row r="7973">
      <c r="A7973" s="61">
        <v>1.51656204E9</v>
      </c>
      <c r="B7973" s="61">
        <v>0.0</v>
      </c>
      <c r="C7973" s="61">
        <v>165.0</v>
      </c>
      <c r="D7973" s="57" t="s">
        <v>378</v>
      </c>
      <c r="E7973" s="62" t="str">
        <f t="shared" si="1"/>
        <v>Out of test</v>
      </c>
      <c r="F7973" s="53" t="str">
        <f t="shared" si="2"/>
        <v>Guangzhou_0</v>
      </c>
      <c r="G7973" s="53">
        <f t="shared" si="3"/>
        <v>0.8635582743</v>
      </c>
    </row>
    <row r="7974">
      <c r="A7974" s="61">
        <v>1.512627271E9</v>
      </c>
      <c r="B7974" s="61">
        <v>0.0</v>
      </c>
      <c r="C7974" s="61">
        <v>1412.0</v>
      </c>
      <c r="D7974" s="57" t="s">
        <v>378</v>
      </c>
      <c r="E7974" s="62" t="str">
        <f t="shared" si="1"/>
        <v>Out of test</v>
      </c>
      <c r="F7974" s="53" t="str">
        <f t="shared" si="2"/>
        <v>Guangzhou_0</v>
      </c>
      <c r="G7974" s="53">
        <f t="shared" si="3"/>
        <v>0.8505980815</v>
      </c>
    </row>
    <row r="7975">
      <c r="A7975" s="61">
        <v>1.51139281E9</v>
      </c>
      <c r="B7975" s="61">
        <v>0.0</v>
      </c>
      <c r="C7975" s="61">
        <v>3132.0</v>
      </c>
      <c r="D7975" s="57" t="s">
        <v>378</v>
      </c>
      <c r="E7975" s="62" t="str">
        <f t="shared" si="1"/>
        <v>Out of test</v>
      </c>
      <c r="F7975" s="53" t="str">
        <f t="shared" si="2"/>
        <v>Guangzhou_0</v>
      </c>
      <c r="G7975" s="53">
        <f t="shared" si="3"/>
        <v>0.6521998462</v>
      </c>
    </row>
    <row r="7976">
      <c r="A7976" s="61">
        <v>1.518551142E9</v>
      </c>
      <c r="B7976" s="61">
        <v>0.0</v>
      </c>
      <c r="C7976" s="61">
        <v>1564.0</v>
      </c>
      <c r="D7976" s="57" t="s">
        <v>378</v>
      </c>
      <c r="E7976" s="62" t="str">
        <f t="shared" si="1"/>
        <v>Out of test</v>
      </c>
      <c r="F7976" s="53" t="str">
        <f t="shared" si="2"/>
        <v>Guangzhou_0</v>
      </c>
      <c r="G7976" s="53">
        <f t="shared" si="3"/>
        <v>0.7081351482</v>
      </c>
    </row>
    <row r="7977">
      <c r="A7977" s="61">
        <v>1.519090011E9</v>
      </c>
      <c r="B7977" s="61">
        <v>0.0</v>
      </c>
      <c r="C7977" s="61">
        <v>1395.0</v>
      </c>
      <c r="D7977" s="57" t="s">
        <v>378</v>
      </c>
      <c r="E7977" s="62" t="str">
        <f t="shared" si="1"/>
        <v>Out of test</v>
      </c>
      <c r="F7977" s="53" t="str">
        <f t="shared" si="2"/>
        <v>Guangzhou_0</v>
      </c>
      <c r="G7977" s="53">
        <f t="shared" si="3"/>
        <v>0.3243453224</v>
      </c>
    </row>
    <row r="7978">
      <c r="A7978" s="61">
        <v>1.515361092E9</v>
      </c>
      <c r="B7978" s="61">
        <v>0.0</v>
      </c>
      <c r="C7978" s="61">
        <v>1972.0</v>
      </c>
      <c r="D7978" s="57" t="s">
        <v>378</v>
      </c>
      <c r="E7978" s="62" t="str">
        <f t="shared" si="1"/>
        <v>Out of test</v>
      </c>
      <c r="F7978" s="53" t="str">
        <f t="shared" si="2"/>
        <v>Guangzhou_0</v>
      </c>
      <c r="G7978" s="53">
        <f t="shared" si="3"/>
        <v>0.3272673221</v>
      </c>
    </row>
    <row r="7979">
      <c r="A7979" s="61">
        <v>1.518804291E9</v>
      </c>
      <c r="B7979" s="61">
        <v>0.0</v>
      </c>
      <c r="C7979" s="61">
        <v>2833.0</v>
      </c>
      <c r="D7979" s="57" t="s">
        <v>378</v>
      </c>
      <c r="E7979" s="62" t="str">
        <f t="shared" si="1"/>
        <v>Out of test</v>
      </c>
      <c r="F7979" s="53" t="str">
        <f t="shared" si="2"/>
        <v>Guangzhou_0</v>
      </c>
      <c r="G7979" s="53">
        <f t="shared" si="3"/>
        <v>0.607283536</v>
      </c>
    </row>
    <row r="7980">
      <c r="A7980" s="61">
        <v>1.51959909E9</v>
      </c>
      <c r="B7980" s="61">
        <v>0.0</v>
      </c>
      <c r="C7980" s="61">
        <v>1127.0</v>
      </c>
      <c r="D7980" s="57" t="s">
        <v>378</v>
      </c>
      <c r="E7980" s="62" t="str">
        <f t="shared" si="1"/>
        <v>Out of test</v>
      </c>
      <c r="F7980" s="53" t="str">
        <f t="shared" si="2"/>
        <v>Guangzhou_0</v>
      </c>
      <c r="G7980" s="53">
        <f t="shared" si="3"/>
        <v>0.6884791676</v>
      </c>
    </row>
    <row r="7981">
      <c r="A7981" s="61">
        <v>1.514350371E9</v>
      </c>
      <c r="B7981" s="61">
        <v>0.0</v>
      </c>
      <c r="C7981" s="61">
        <v>152.0</v>
      </c>
      <c r="D7981" s="57" t="s">
        <v>378</v>
      </c>
      <c r="E7981" s="62" t="str">
        <f t="shared" si="1"/>
        <v>Out of test</v>
      </c>
      <c r="F7981" s="53" t="str">
        <f t="shared" si="2"/>
        <v>Guangzhou_0</v>
      </c>
      <c r="G7981" s="53">
        <f t="shared" si="3"/>
        <v>0.8372704724</v>
      </c>
    </row>
    <row r="7982">
      <c r="A7982" s="61">
        <v>1.515825011E9</v>
      </c>
      <c r="B7982" s="61">
        <v>0.0</v>
      </c>
      <c r="C7982" s="61">
        <v>1522.0</v>
      </c>
      <c r="D7982" s="57" t="s">
        <v>378</v>
      </c>
      <c r="E7982" s="62" t="str">
        <f t="shared" si="1"/>
        <v>Out of test</v>
      </c>
      <c r="F7982" s="53" t="str">
        <f t="shared" si="2"/>
        <v>Guangzhou_0</v>
      </c>
      <c r="G7982" s="53">
        <f t="shared" si="3"/>
        <v>0.07794966889</v>
      </c>
    </row>
    <row r="7983">
      <c r="A7983" s="61">
        <v>1.513653831E9</v>
      </c>
      <c r="B7983" s="61">
        <v>0.0</v>
      </c>
      <c r="C7983" s="61">
        <v>289.0</v>
      </c>
      <c r="D7983" s="57" t="s">
        <v>378</v>
      </c>
      <c r="E7983" s="62" t="str">
        <f t="shared" si="1"/>
        <v>Out of test</v>
      </c>
      <c r="F7983" s="53" t="str">
        <f t="shared" si="2"/>
        <v>Guangzhou_0</v>
      </c>
      <c r="G7983" s="53">
        <f t="shared" si="3"/>
        <v>0.5622585062</v>
      </c>
    </row>
    <row r="7984">
      <c r="A7984" s="61">
        <v>1.51725277E9</v>
      </c>
      <c r="B7984" s="61">
        <v>0.0</v>
      </c>
      <c r="C7984" s="61">
        <v>2157.0</v>
      </c>
      <c r="D7984" s="57" t="s">
        <v>378</v>
      </c>
      <c r="E7984" s="62" t="str">
        <f t="shared" si="1"/>
        <v>Out of test</v>
      </c>
      <c r="F7984" s="53" t="str">
        <f t="shared" si="2"/>
        <v>Guangzhou_0</v>
      </c>
      <c r="G7984" s="53">
        <f t="shared" si="3"/>
        <v>0.4213139395</v>
      </c>
    </row>
    <row r="7985">
      <c r="A7985" s="61">
        <v>1.519717101E9</v>
      </c>
      <c r="B7985" s="61">
        <v>0.0</v>
      </c>
      <c r="C7985" s="61">
        <v>115.0</v>
      </c>
      <c r="D7985" s="57" t="s">
        <v>378</v>
      </c>
      <c r="E7985" s="62" t="str">
        <f t="shared" si="1"/>
        <v>Out of test</v>
      </c>
      <c r="F7985" s="53" t="str">
        <f t="shared" si="2"/>
        <v>Guangzhou_0</v>
      </c>
      <c r="G7985" s="53">
        <f t="shared" si="3"/>
        <v>0.3741406917</v>
      </c>
    </row>
    <row r="7986">
      <c r="A7986" s="61">
        <v>1.518983781E9</v>
      </c>
      <c r="B7986" s="61">
        <v>0.0</v>
      </c>
      <c r="C7986" s="61">
        <v>815.0</v>
      </c>
      <c r="D7986" s="57" t="s">
        <v>378</v>
      </c>
      <c r="E7986" s="62" t="str">
        <f t="shared" si="1"/>
        <v>Out of test</v>
      </c>
      <c r="F7986" s="53" t="str">
        <f t="shared" si="2"/>
        <v>Guangzhou_0</v>
      </c>
      <c r="G7986" s="53">
        <f t="shared" si="3"/>
        <v>0.7440500987</v>
      </c>
    </row>
    <row r="7987">
      <c r="A7987" s="61">
        <v>1.519154241E9</v>
      </c>
      <c r="B7987" s="61">
        <v>0.0</v>
      </c>
      <c r="C7987" s="61">
        <v>3929.0</v>
      </c>
      <c r="D7987" s="57" t="s">
        <v>378</v>
      </c>
      <c r="E7987" s="62" t="str">
        <f t="shared" si="1"/>
        <v>Out of test</v>
      </c>
      <c r="F7987" s="53" t="str">
        <f t="shared" si="2"/>
        <v>Guangzhou_0</v>
      </c>
      <c r="G7987" s="53">
        <f t="shared" si="3"/>
        <v>0.4160489763</v>
      </c>
    </row>
    <row r="7988">
      <c r="A7988" s="61">
        <v>1.512773211E9</v>
      </c>
      <c r="B7988" s="61">
        <v>0.0</v>
      </c>
      <c r="C7988" s="61">
        <v>2658.0</v>
      </c>
      <c r="D7988" s="57" t="s">
        <v>378</v>
      </c>
      <c r="E7988" s="62" t="str">
        <f t="shared" si="1"/>
        <v>Out of test</v>
      </c>
      <c r="F7988" s="53" t="str">
        <f t="shared" si="2"/>
        <v>Guangzhou_0</v>
      </c>
      <c r="G7988" s="53">
        <f t="shared" si="3"/>
        <v>0.6192847874</v>
      </c>
    </row>
    <row r="7989">
      <c r="A7989" s="61">
        <v>1.51781394E9</v>
      </c>
      <c r="B7989" s="61">
        <v>0.0</v>
      </c>
      <c r="C7989" s="61">
        <v>34.0</v>
      </c>
      <c r="D7989" s="57" t="s">
        <v>378</v>
      </c>
      <c r="E7989" s="62" t="str">
        <f t="shared" si="1"/>
        <v>Out of test</v>
      </c>
      <c r="F7989" s="53" t="str">
        <f t="shared" si="2"/>
        <v>Guangzhou_0</v>
      </c>
      <c r="G7989" s="53">
        <f t="shared" si="3"/>
        <v>0.07898980494</v>
      </c>
    </row>
    <row r="7990">
      <c r="A7990" s="61">
        <v>1.517948142E9</v>
      </c>
      <c r="B7990" s="61">
        <v>0.0</v>
      </c>
      <c r="C7990" s="61">
        <v>494.0</v>
      </c>
      <c r="D7990" s="57" t="s">
        <v>378</v>
      </c>
      <c r="E7990" s="62" t="str">
        <f t="shared" si="1"/>
        <v>Out of test</v>
      </c>
      <c r="F7990" s="53" t="str">
        <f t="shared" si="2"/>
        <v>Guangzhou_0</v>
      </c>
      <c r="G7990" s="53">
        <f t="shared" si="3"/>
        <v>0.66832805</v>
      </c>
    </row>
    <row r="7991">
      <c r="A7991" s="61">
        <v>1.51343924E9</v>
      </c>
      <c r="B7991" s="61">
        <v>0.0</v>
      </c>
      <c r="C7991" s="61">
        <v>811.0</v>
      </c>
      <c r="D7991" s="57" t="s">
        <v>378</v>
      </c>
      <c r="E7991" s="62" t="str">
        <f t="shared" si="1"/>
        <v>Out of test</v>
      </c>
      <c r="F7991" s="53" t="str">
        <f t="shared" si="2"/>
        <v>Guangzhou_0</v>
      </c>
      <c r="G7991" s="53">
        <f t="shared" si="3"/>
        <v>0.4408766957</v>
      </c>
    </row>
    <row r="7992">
      <c r="A7992" s="61">
        <v>1.517874651E9</v>
      </c>
      <c r="B7992" s="61">
        <v>0.0</v>
      </c>
      <c r="C7992" s="61">
        <v>50.0</v>
      </c>
      <c r="D7992" s="57" t="s">
        <v>378</v>
      </c>
      <c r="E7992" s="62" t="str">
        <f t="shared" si="1"/>
        <v>Out of test</v>
      </c>
      <c r="F7992" s="53" t="str">
        <f t="shared" si="2"/>
        <v>Guangzhou_0</v>
      </c>
      <c r="G7992" s="53">
        <f t="shared" si="3"/>
        <v>0.5183480743</v>
      </c>
    </row>
    <row r="7993">
      <c r="A7993" s="61">
        <v>1.5192127E9</v>
      </c>
      <c r="B7993" s="61">
        <v>0.0</v>
      </c>
      <c r="C7993" s="61">
        <v>2318.0</v>
      </c>
      <c r="D7993" s="57" t="s">
        <v>378</v>
      </c>
      <c r="E7993" s="62" t="str">
        <f t="shared" si="1"/>
        <v>Out of test</v>
      </c>
      <c r="F7993" s="53" t="str">
        <f t="shared" si="2"/>
        <v>Guangzhou_0</v>
      </c>
      <c r="G7993" s="53">
        <f t="shared" si="3"/>
        <v>0.7022109863</v>
      </c>
    </row>
    <row r="7994">
      <c r="A7994" s="61">
        <v>1.517083051E9</v>
      </c>
      <c r="B7994" s="61">
        <v>0.0</v>
      </c>
      <c r="C7994" s="61">
        <v>2125.0</v>
      </c>
      <c r="D7994" s="57" t="s">
        <v>378</v>
      </c>
      <c r="E7994" s="62" t="str">
        <f t="shared" si="1"/>
        <v>Out of test</v>
      </c>
      <c r="F7994" s="53" t="str">
        <f t="shared" si="2"/>
        <v>Guangzhou_0</v>
      </c>
      <c r="G7994" s="53">
        <f t="shared" si="3"/>
        <v>0.2954741958</v>
      </c>
    </row>
    <row r="7995">
      <c r="A7995" s="61">
        <v>1.517154822E9</v>
      </c>
      <c r="B7995" s="61">
        <v>0.0</v>
      </c>
      <c r="C7995" s="61">
        <v>784.0</v>
      </c>
      <c r="D7995" s="57" t="s">
        <v>378</v>
      </c>
      <c r="E7995" s="62" t="str">
        <f t="shared" si="1"/>
        <v>Out of test</v>
      </c>
      <c r="F7995" s="53" t="str">
        <f t="shared" si="2"/>
        <v>Guangzhou_0</v>
      </c>
      <c r="G7995" s="53">
        <f t="shared" si="3"/>
        <v>0.7567742853</v>
      </c>
    </row>
    <row r="7996">
      <c r="A7996" s="61">
        <v>1.517056841E9</v>
      </c>
      <c r="B7996" s="61">
        <v>0.0</v>
      </c>
      <c r="C7996" s="61">
        <v>1904.0</v>
      </c>
      <c r="D7996" s="57" t="s">
        <v>378</v>
      </c>
      <c r="E7996" s="62" t="str">
        <f t="shared" si="1"/>
        <v>Out of test</v>
      </c>
      <c r="F7996" s="53" t="str">
        <f t="shared" si="2"/>
        <v>Guangzhou_0</v>
      </c>
      <c r="G7996" s="53">
        <f t="shared" si="3"/>
        <v>0.8935923427</v>
      </c>
    </row>
    <row r="7997">
      <c r="A7997" s="61">
        <v>1.51319241E9</v>
      </c>
      <c r="B7997" s="61">
        <v>0.0</v>
      </c>
      <c r="C7997" s="61">
        <v>770.0</v>
      </c>
      <c r="D7997" s="57" t="s">
        <v>378</v>
      </c>
      <c r="E7997" s="62" t="str">
        <f t="shared" si="1"/>
        <v>Out of test</v>
      </c>
      <c r="F7997" s="53" t="str">
        <f t="shared" si="2"/>
        <v>Guangzhou_0</v>
      </c>
      <c r="G7997" s="53">
        <f t="shared" si="3"/>
        <v>0.7013657194</v>
      </c>
    </row>
    <row r="7998">
      <c r="A7998" s="61">
        <v>1.516764322E9</v>
      </c>
      <c r="B7998" s="61">
        <v>0.0</v>
      </c>
      <c r="C7998" s="61">
        <v>1066.0</v>
      </c>
      <c r="D7998" s="57" t="s">
        <v>378</v>
      </c>
      <c r="E7998" s="62" t="str">
        <f t="shared" si="1"/>
        <v>Out of test</v>
      </c>
      <c r="F7998" s="53" t="str">
        <f t="shared" si="2"/>
        <v>Guangzhou_0</v>
      </c>
      <c r="G7998" s="53">
        <f t="shared" si="3"/>
        <v>0.2656163644</v>
      </c>
    </row>
    <row r="7999">
      <c r="A7999" s="61">
        <v>1.51473437E9</v>
      </c>
      <c r="B7999" s="61">
        <v>0.0</v>
      </c>
      <c r="C7999" s="61">
        <v>926.0</v>
      </c>
      <c r="D7999" s="57" t="s">
        <v>378</v>
      </c>
      <c r="E7999" s="62" t="str">
        <f t="shared" si="1"/>
        <v>Out of test</v>
      </c>
      <c r="F7999" s="53" t="str">
        <f t="shared" si="2"/>
        <v>Guangzhou_0</v>
      </c>
      <c r="G7999" s="53">
        <f t="shared" si="3"/>
        <v>0.4625976215</v>
      </c>
    </row>
    <row r="8000">
      <c r="A8000" s="61">
        <v>1.517089562E9</v>
      </c>
      <c r="B8000" s="61">
        <v>0.0</v>
      </c>
      <c r="C8000" s="61">
        <v>657.0</v>
      </c>
      <c r="D8000" s="57" t="s">
        <v>378</v>
      </c>
      <c r="E8000" s="62" t="str">
        <f t="shared" si="1"/>
        <v>Out of test</v>
      </c>
      <c r="F8000" s="53" t="str">
        <f t="shared" si="2"/>
        <v>Guangzhou_0</v>
      </c>
      <c r="G8000" s="53">
        <f t="shared" si="3"/>
        <v>0.6446518763</v>
      </c>
    </row>
    <row r="8001">
      <c r="A8001" s="61">
        <v>1.512845112E9</v>
      </c>
      <c r="B8001" s="61">
        <v>0.0</v>
      </c>
      <c r="C8001" s="61">
        <v>519.0</v>
      </c>
      <c r="D8001" s="57" t="s">
        <v>378</v>
      </c>
      <c r="E8001" s="62" t="str">
        <f t="shared" si="1"/>
        <v>Out of test</v>
      </c>
      <c r="F8001" s="53" t="str">
        <f t="shared" si="2"/>
        <v>Guangzhou_0</v>
      </c>
      <c r="G8001" s="53">
        <f t="shared" si="3"/>
        <v>0.3059411414</v>
      </c>
    </row>
    <row r="8002">
      <c r="A8002" s="61">
        <v>1.51571766E9</v>
      </c>
      <c r="B8002" s="61">
        <v>0.0</v>
      </c>
      <c r="C8002" s="61">
        <v>1193.0</v>
      </c>
      <c r="D8002" s="57" t="s">
        <v>378</v>
      </c>
      <c r="E8002" s="62" t="str">
        <f t="shared" si="1"/>
        <v>Out of test</v>
      </c>
      <c r="F8002" s="53" t="str">
        <f t="shared" si="2"/>
        <v>Guangzhou_0</v>
      </c>
      <c r="G8002" s="53">
        <f t="shared" si="3"/>
        <v>0.4299113669</v>
      </c>
    </row>
    <row r="8003">
      <c r="A8003" s="61">
        <v>1.51183123E9</v>
      </c>
      <c r="B8003" s="61">
        <v>0.0</v>
      </c>
      <c r="C8003" s="61">
        <v>2013.0</v>
      </c>
      <c r="D8003" s="57" t="s">
        <v>378</v>
      </c>
      <c r="E8003" s="62" t="str">
        <f t="shared" si="1"/>
        <v>Out of test</v>
      </c>
      <c r="F8003" s="53" t="str">
        <f t="shared" si="2"/>
        <v>Guangzhou_0</v>
      </c>
      <c r="G8003" s="53">
        <f t="shared" si="3"/>
        <v>0.1255940236</v>
      </c>
    </row>
    <row r="8004">
      <c r="A8004" s="61">
        <v>1.515893052E9</v>
      </c>
      <c r="B8004" s="61">
        <v>0.0</v>
      </c>
      <c r="C8004" s="61">
        <v>4949.0</v>
      </c>
      <c r="D8004" s="57" t="s">
        <v>378</v>
      </c>
      <c r="E8004" s="62" t="str">
        <f t="shared" si="1"/>
        <v>Out of test</v>
      </c>
      <c r="F8004" s="53" t="str">
        <f t="shared" si="2"/>
        <v>Guangzhou_0</v>
      </c>
      <c r="G8004" s="53">
        <f t="shared" si="3"/>
        <v>0.9323107871</v>
      </c>
    </row>
    <row r="8005">
      <c r="A8005" s="61">
        <v>1.51827654E9</v>
      </c>
      <c r="B8005" s="61">
        <v>0.0</v>
      </c>
      <c r="C8005" s="61">
        <v>1699.0</v>
      </c>
      <c r="D8005" s="57" t="s">
        <v>378</v>
      </c>
      <c r="E8005" s="62" t="str">
        <f t="shared" si="1"/>
        <v>Out of test</v>
      </c>
      <c r="F8005" s="53" t="str">
        <f t="shared" si="2"/>
        <v>Guangzhou_0</v>
      </c>
      <c r="G8005" s="53">
        <f t="shared" si="3"/>
        <v>0.5044600062</v>
      </c>
    </row>
    <row r="8006">
      <c r="A8006" s="61">
        <v>1.515774202E9</v>
      </c>
      <c r="B8006" s="61">
        <v>0.0</v>
      </c>
      <c r="C8006" s="61">
        <v>2556.0</v>
      </c>
      <c r="D8006" s="57" t="s">
        <v>378</v>
      </c>
      <c r="E8006" s="62" t="str">
        <f t="shared" si="1"/>
        <v>Out of test</v>
      </c>
      <c r="F8006" s="53" t="str">
        <f t="shared" si="2"/>
        <v>Guangzhou_0</v>
      </c>
      <c r="G8006" s="53">
        <f t="shared" si="3"/>
        <v>0.9363243634</v>
      </c>
    </row>
    <row r="8007">
      <c r="A8007" s="61">
        <v>1.515831922E9</v>
      </c>
      <c r="B8007" s="61">
        <v>0.0</v>
      </c>
      <c r="C8007" s="61">
        <v>3594.0</v>
      </c>
      <c r="D8007" s="57" t="s">
        <v>378</v>
      </c>
      <c r="E8007" s="62" t="str">
        <f t="shared" si="1"/>
        <v>Out of test</v>
      </c>
      <c r="F8007" s="53" t="str">
        <f t="shared" si="2"/>
        <v>Guangzhou_0</v>
      </c>
      <c r="G8007" s="53">
        <f t="shared" si="3"/>
        <v>0.3208408504</v>
      </c>
    </row>
    <row r="8008">
      <c r="A8008" s="61">
        <v>1.517981182E9</v>
      </c>
      <c r="B8008" s="61">
        <v>0.0</v>
      </c>
      <c r="C8008" s="61">
        <v>1928.0</v>
      </c>
      <c r="D8008" s="57" t="s">
        <v>378</v>
      </c>
      <c r="E8008" s="62" t="str">
        <f t="shared" si="1"/>
        <v>Out of test</v>
      </c>
      <c r="F8008" s="53" t="str">
        <f t="shared" si="2"/>
        <v>Guangzhou_0</v>
      </c>
      <c r="G8008" s="53">
        <f t="shared" si="3"/>
        <v>0.2199654443</v>
      </c>
    </row>
    <row r="8009">
      <c r="A8009" s="61">
        <v>1.51749199E9</v>
      </c>
      <c r="B8009" s="61">
        <v>0.0</v>
      </c>
      <c r="C8009" s="61">
        <v>2795.0</v>
      </c>
      <c r="D8009" s="57" t="s">
        <v>378</v>
      </c>
      <c r="E8009" s="62" t="str">
        <f t="shared" si="1"/>
        <v>Out of test</v>
      </c>
      <c r="F8009" s="53" t="str">
        <f t="shared" si="2"/>
        <v>Guangzhou_0</v>
      </c>
      <c r="G8009" s="53">
        <f t="shared" si="3"/>
        <v>0.4797309118</v>
      </c>
    </row>
    <row r="8010">
      <c r="A8010" s="61">
        <v>1.51858699E9</v>
      </c>
      <c r="B8010" s="61">
        <v>0.0</v>
      </c>
      <c r="C8010" s="61">
        <v>1348.0</v>
      </c>
      <c r="D8010" s="57" t="s">
        <v>378</v>
      </c>
      <c r="E8010" s="62" t="str">
        <f t="shared" si="1"/>
        <v>Out of test</v>
      </c>
      <c r="F8010" s="53" t="str">
        <f t="shared" si="2"/>
        <v>Guangzhou_0</v>
      </c>
      <c r="G8010" s="53">
        <f t="shared" si="3"/>
        <v>0.6088927996</v>
      </c>
    </row>
    <row r="8011">
      <c r="A8011" s="61">
        <v>1.518611822E9</v>
      </c>
      <c r="B8011" s="61">
        <v>0.0</v>
      </c>
      <c r="C8011" s="61">
        <v>4310.0</v>
      </c>
      <c r="D8011" s="57" t="s">
        <v>378</v>
      </c>
      <c r="E8011" s="62" t="str">
        <f t="shared" si="1"/>
        <v>Out of test</v>
      </c>
      <c r="F8011" s="53" t="str">
        <f t="shared" si="2"/>
        <v>Guangzhou_0</v>
      </c>
      <c r="G8011" s="53">
        <f t="shared" si="3"/>
        <v>0.3073771</v>
      </c>
    </row>
    <row r="8012">
      <c r="A8012" s="61">
        <v>1.511712871E9</v>
      </c>
      <c r="B8012" s="61">
        <v>0.0</v>
      </c>
      <c r="C8012" s="61">
        <v>367.0</v>
      </c>
      <c r="D8012" s="57" t="s">
        <v>378</v>
      </c>
      <c r="E8012" s="62" t="str">
        <f t="shared" si="1"/>
        <v>Out of test</v>
      </c>
      <c r="F8012" s="53" t="str">
        <f t="shared" si="2"/>
        <v>Guangzhou_0</v>
      </c>
      <c r="G8012" s="53">
        <f t="shared" si="3"/>
        <v>0.6019342945</v>
      </c>
    </row>
    <row r="8013">
      <c r="A8013" s="61">
        <v>1.51606092E9</v>
      </c>
      <c r="B8013" s="61">
        <v>0.0</v>
      </c>
      <c r="C8013" s="61">
        <v>2646.0</v>
      </c>
      <c r="D8013" s="57" t="s">
        <v>378</v>
      </c>
      <c r="E8013" s="62" t="str">
        <f t="shared" si="1"/>
        <v>Out of test</v>
      </c>
      <c r="F8013" s="53" t="str">
        <f t="shared" si="2"/>
        <v>Guangzhou_0</v>
      </c>
      <c r="G8013" s="53">
        <f t="shared" si="3"/>
        <v>0.4916588076</v>
      </c>
    </row>
    <row r="8014">
      <c r="A8014" s="61">
        <v>1.512042702E9</v>
      </c>
      <c r="B8014" s="61">
        <v>0.0</v>
      </c>
      <c r="C8014" s="61">
        <v>1168.0</v>
      </c>
      <c r="D8014" s="57" t="s">
        <v>378</v>
      </c>
      <c r="E8014" s="62" t="str">
        <f t="shared" si="1"/>
        <v>Out of test</v>
      </c>
      <c r="F8014" s="53" t="str">
        <f t="shared" si="2"/>
        <v>Guangzhou_0</v>
      </c>
      <c r="G8014" s="53">
        <f t="shared" si="3"/>
        <v>0.07521768613</v>
      </c>
    </row>
    <row r="8015">
      <c r="A8015" s="61">
        <v>1.513358682E9</v>
      </c>
      <c r="B8015" s="61">
        <v>0.0</v>
      </c>
      <c r="C8015" s="61">
        <v>191.0</v>
      </c>
      <c r="D8015" s="57" t="s">
        <v>378</v>
      </c>
      <c r="E8015" s="62" t="str">
        <f t="shared" si="1"/>
        <v>Out of test</v>
      </c>
      <c r="F8015" s="53" t="str">
        <f t="shared" si="2"/>
        <v>Guangzhou_0</v>
      </c>
      <c r="G8015" s="53">
        <f t="shared" si="3"/>
        <v>0.7296084907</v>
      </c>
    </row>
    <row r="8016">
      <c r="A8016" s="61">
        <v>1.51708189E9</v>
      </c>
      <c r="B8016" s="61">
        <v>0.0</v>
      </c>
      <c r="C8016" s="61">
        <v>2169.0</v>
      </c>
      <c r="D8016" s="57" t="s">
        <v>378</v>
      </c>
      <c r="E8016" s="62" t="str">
        <f t="shared" si="1"/>
        <v>Out of test</v>
      </c>
      <c r="F8016" s="53" t="str">
        <f t="shared" si="2"/>
        <v>Guangzhou_0</v>
      </c>
      <c r="G8016" s="53">
        <f t="shared" si="3"/>
        <v>0.4851734087</v>
      </c>
    </row>
    <row r="8017">
      <c r="A8017" s="61">
        <v>1.516464861E9</v>
      </c>
      <c r="B8017" s="61">
        <v>0.0</v>
      </c>
      <c r="C8017" s="61">
        <v>2025.0</v>
      </c>
      <c r="D8017" s="57" t="s">
        <v>378</v>
      </c>
      <c r="E8017" s="62" t="str">
        <f t="shared" si="1"/>
        <v>Out of test</v>
      </c>
      <c r="F8017" s="53" t="str">
        <f t="shared" si="2"/>
        <v>Guangzhou_0</v>
      </c>
      <c r="G8017" s="53">
        <f t="shared" si="3"/>
        <v>0.5869188279</v>
      </c>
    </row>
    <row r="8018">
      <c r="A8018" s="61">
        <v>1.51827533E9</v>
      </c>
      <c r="B8018" s="61">
        <v>0.0</v>
      </c>
      <c r="C8018" s="61">
        <v>2331.0</v>
      </c>
      <c r="D8018" s="57" t="s">
        <v>378</v>
      </c>
      <c r="E8018" s="62" t="str">
        <f t="shared" si="1"/>
        <v>Out of test</v>
      </c>
      <c r="F8018" s="53" t="str">
        <f t="shared" si="2"/>
        <v>Guangzhou_0</v>
      </c>
      <c r="G8018" s="53">
        <f t="shared" si="3"/>
        <v>0.4846194791</v>
      </c>
    </row>
    <row r="8019">
      <c r="A8019" s="61">
        <v>1.519746531E9</v>
      </c>
      <c r="B8019" s="61">
        <v>0.0</v>
      </c>
      <c r="C8019" s="61">
        <v>2088.0</v>
      </c>
      <c r="D8019" s="57" t="s">
        <v>378</v>
      </c>
      <c r="E8019" s="62" t="str">
        <f t="shared" si="1"/>
        <v>Out of test</v>
      </c>
      <c r="F8019" s="53" t="str">
        <f t="shared" si="2"/>
        <v>Guangzhou_0</v>
      </c>
      <c r="G8019" s="53">
        <f t="shared" si="3"/>
        <v>0.4405736898</v>
      </c>
    </row>
    <row r="8020">
      <c r="A8020" s="61">
        <v>1.515970141E9</v>
      </c>
      <c r="B8020" s="61">
        <v>0.0</v>
      </c>
      <c r="C8020" s="61">
        <v>668.0</v>
      </c>
      <c r="D8020" s="57" t="s">
        <v>378</v>
      </c>
      <c r="E8020" s="62" t="str">
        <f t="shared" si="1"/>
        <v>Out of test</v>
      </c>
      <c r="F8020" s="53" t="str">
        <f t="shared" si="2"/>
        <v>Guangzhou_0</v>
      </c>
      <c r="G8020" s="53">
        <f t="shared" si="3"/>
        <v>0.03177727584</v>
      </c>
    </row>
    <row r="8021">
      <c r="A8021" s="61">
        <v>1.515339351E9</v>
      </c>
      <c r="B8021" s="61">
        <v>0.0</v>
      </c>
      <c r="C8021" s="61">
        <v>7367.0</v>
      </c>
      <c r="D8021" s="57" t="s">
        <v>378</v>
      </c>
      <c r="E8021" s="62" t="str">
        <f t="shared" si="1"/>
        <v>Out of test</v>
      </c>
      <c r="F8021" s="53" t="str">
        <f t="shared" si="2"/>
        <v>Guangzhou_0</v>
      </c>
      <c r="G8021" s="53">
        <f t="shared" si="3"/>
        <v>0.8009290416</v>
      </c>
    </row>
    <row r="8022">
      <c r="A8022" s="61">
        <v>1.518912691E9</v>
      </c>
      <c r="B8022" s="61">
        <v>0.0</v>
      </c>
      <c r="C8022" s="61">
        <v>183.0</v>
      </c>
      <c r="D8022" s="57" t="s">
        <v>378</v>
      </c>
      <c r="E8022" s="62" t="str">
        <f t="shared" si="1"/>
        <v>Out of test</v>
      </c>
      <c r="F8022" s="53" t="str">
        <f t="shared" si="2"/>
        <v>Guangzhou_0</v>
      </c>
      <c r="G8022" s="53">
        <f t="shared" si="3"/>
        <v>0.2033420283</v>
      </c>
    </row>
    <row r="8023">
      <c r="A8023" s="61">
        <v>1.51915165E9</v>
      </c>
      <c r="B8023" s="61">
        <v>0.0</v>
      </c>
      <c r="C8023" s="61">
        <v>1798.0</v>
      </c>
      <c r="D8023" s="57" t="s">
        <v>378</v>
      </c>
      <c r="E8023" s="62" t="str">
        <f t="shared" si="1"/>
        <v>Out of test</v>
      </c>
      <c r="F8023" s="53" t="str">
        <f t="shared" si="2"/>
        <v>Guangzhou_0</v>
      </c>
      <c r="G8023" s="53">
        <f t="shared" si="3"/>
        <v>0.1579182956</v>
      </c>
    </row>
    <row r="8024">
      <c r="A8024" s="61">
        <v>1.516930851E9</v>
      </c>
      <c r="B8024" s="61">
        <v>0.0</v>
      </c>
      <c r="C8024" s="61">
        <v>13.0</v>
      </c>
      <c r="D8024" s="57" t="s">
        <v>378</v>
      </c>
      <c r="E8024" s="62" t="str">
        <f t="shared" si="1"/>
        <v>Out of test</v>
      </c>
      <c r="F8024" s="53" t="str">
        <f t="shared" si="2"/>
        <v>Guangzhou_0</v>
      </c>
      <c r="G8024" s="53">
        <f t="shared" si="3"/>
        <v>0.7667140405</v>
      </c>
    </row>
    <row r="8025">
      <c r="A8025" s="61">
        <v>1.519126012E9</v>
      </c>
      <c r="B8025" s="61">
        <v>0.0</v>
      </c>
      <c r="C8025" s="61">
        <v>2177.0</v>
      </c>
      <c r="D8025" s="57" t="s">
        <v>378</v>
      </c>
      <c r="E8025" s="62" t="str">
        <f t="shared" si="1"/>
        <v>Out of test</v>
      </c>
      <c r="F8025" s="53" t="str">
        <f t="shared" si="2"/>
        <v>Guangzhou_0</v>
      </c>
      <c r="G8025" s="53">
        <f t="shared" si="3"/>
        <v>0.7099411367</v>
      </c>
    </row>
    <row r="8026">
      <c r="A8026" s="61">
        <v>1.518143772E9</v>
      </c>
      <c r="B8026" s="61">
        <v>0.0</v>
      </c>
      <c r="C8026" s="61">
        <v>279.0</v>
      </c>
      <c r="D8026" s="57" t="s">
        <v>378</v>
      </c>
      <c r="E8026" s="62" t="str">
        <f t="shared" si="1"/>
        <v>Out of test</v>
      </c>
      <c r="F8026" s="53" t="str">
        <f t="shared" si="2"/>
        <v>Guangzhou_0</v>
      </c>
      <c r="G8026" s="53">
        <f t="shared" si="3"/>
        <v>0.5733829185</v>
      </c>
    </row>
    <row r="8027">
      <c r="A8027" s="61">
        <v>1.51310897E9</v>
      </c>
      <c r="B8027" s="61">
        <v>0.0</v>
      </c>
      <c r="C8027" s="61">
        <v>2.0</v>
      </c>
      <c r="D8027" s="57" t="s">
        <v>378</v>
      </c>
      <c r="E8027" s="62" t="str">
        <f t="shared" si="1"/>
        <v>Out of test</v>
      </c>
      <c r="F8027" s="53" t="str">
        <f t="shared" si="2"/>
        <v>Guangzhou_0</v>
      </c>
      <c r="G8027" s="53">
        <f t="shared" si="3"/>
        <v>0.6839298073</v>
      </c>
    </row>
    <row r="8028">
      <c r="A8028" s="61">
        <v>1.51941888E9</v>
      </c>
      <c r="B8028" s="61">
        <v>0.0</v>
      </c>
      <c r="C8028" s="61">
        <v>543.0</v>
      </c>
      <c r="D8028" s="57" t="s">
        <v>378</v>
      </c>
      <c r="E8028" s="62" t="str">
        <f t="shared" si="1"/>
        <v>Out of test</v>
      </c>
      <c r="F8028" s="53" t="str">
        <f t="shared" si="2"/>
        <v>Guangzhou_0</v>
      </c>
      <c r="G8028" s="53">
        <f t="shared" si="3"/>
        <v>0.408565253</v>
      </c>
    </row>
    <row r="8029">
      <c r="A8029" s="61">
        <v>1.516513791E9</v>
      </c>
      <c r="B8029" s="61">
        <v>0.0</v>
      </c>
      <c r="C8029" s="61">
        <v>604.0</v>
      </c>
      <c r="D8029" s="57" t="s">
        <v>378</v>
      </c>
      <c r="E8029" s="62" t="str">
        <f t="shared" si="1"/>
        <v>Out of test</v>
      </c>
      <c r="F8029" s="53" t="str">
        <f t="shared" si="2"/>
        <v>Guangzhou_0</v>
      </c>
      <c r="G8029" s="53">
        <f t="shared" si="3"/>
        <v>0.2897000094</v>
      </c>
    </row>
    <row r="8030">
      <c r="A8030" s="61">
        <v>1.513709651E9</v>
      </c>
      <c r="B8030" s="61">
        <v>0.0</v>
      </c>
      <c r="C8030" s="61">
        <v>2401.0</v>
      </c>
      <c r="D8030" s="57" t="s">
        <v>378</v>
      </c>
      <c r="E8030" s="62" t="str">
        <f t="shared" si="1"/>
        <v>Out of test</v>
      </c>
      <c r="F8030" s="53" t="str">
        <f t="shared" si="2"/>
        <v>Guangzhou_0</v>
      </c>
      <c r="G8030" s="53">
        <f t="shared" si="3"/>
        <v>0.6779734996</v>
      </c>
    </row>
    <row r="8031">
      <c r="A8031" s="61">
        <v>1.51661353E9</v>
      </c>
      <c r="B8031" s="61">
        <v>0.0</v>
      </c>
      <c r="C8031" s="61">
        <v>3089.0</v>
      </c>
      <c r="D8031" s="57" t="s">
        <v>378</v>
      </c>
      <c r="E8031" s="62" t="str">
        <f t="shared" si="1"/>
        <v>Out of test</v>
      </c>
      <c r="F8031" s="53" t="str">
        <f t="shared" si="2"/>
        <v>Guangzhou_0</v>
      </c>
      <c r="G8031" s="53">
        <f t="shared" si="3"/>
        <v>0.8477452581</v>
      </c>
    </row>
    <row r="8032">
      <c r="A8032" s="61">
        <v>1.514181582E9</v>
      </c>
      <c r="B8032" s="61">
        <v>0.0</v>
      </c>
      <c r="C8032" s="61">
        <v>1330.0</v>
      </c>
      <c r="D8032" s="57" t="s">
        <v>378</v>
      </c>
      <c r="E8032" s="62" t="str">
        <f t="shared" si="1"/>
        <v>Out of test</v>
      </c>
      <c r="F8032" s="53" t="str">
        <f t="shared" si="2"/>
        <v>Guangzhou_0</v>
      </c>
      <c r="G8032" s="53">
        <f t="shared" si="3"/>
        <v>0.2906098189</v>
      </c>
    </row>
    <row r="8033">
      <c r="A8033" s="61">
        <v>1.51896131E9</v>
      </c>
      <c r="B8033" s="61">
        <v>0.0</v>
      </c>
      <c r="C8033" s="61">
        <v>199.0</v>
      </c>
      <c r="D8033" s="57" t="s">
        <v>378</v>
      </c>
      <c r="E8033" s="62" t="str">
        <f t="shared" si="1"/>
        <v>Out of test</v>
      </c>
      <c r="F8033" s="53" t="str">
        <f t="shared" si="2"/>
        <v>Guangzhou_0</v>
      </c>
      <c r="G8033" s="53">
        <f t="shared" si="3"/>
        <v>0.04200675698</v>
      </c>
    </row>
    <row r="8034">
      <c r="A8034" s="61">
        <v>1.512548122E9</v>
      </c>
      <c r="B8034" s="61">
        <v>0.0</v>
      </c>
      <c r="C8034" s="61">
        <v>288.0</v>
      </c>
      <c r="D8034" s="57" t="s">
        <v>378</v>
      </c>
      <c r="E8034" s="62" t="str">
        <f t="shared" si="1"/>
        <v>Out of test</v>
      </c>
      <c r="F8034" s="53" t="str">
        <f t="shared" si="2"/>
        <v>Guangzhou_0</v>
      </c>
      <c r="G8034" s="53">
        <f t="shared" si="3"/>
        <v>0.06942814859</v>
      </c>
    </row>
    <row r="8035">
      <c r="A8035" s="61">
        <v>1.51316689E9</v>
      </c>
      <c r="B8035" s="61">
        <v>0.0</v>
      </c>
      <c r="C8035" s="61">
        <v>1426.0</v>
      </c>
      <c r="D8035" s="57" t="s">
        <v>378</v>
      </c>
      <c r="E8035" s="62" t="str">
        <f t="shared" si="1"/>
        <v>Out of test</v>
      </c>
      <c r="F8035" s="53" t="str">
        <f t="shared" si="2"/>
        <v>Guangzhou_0</v>
      </c>
      <c r="G8035" s="53">
        <f t="shared" si="3"/>
        <v>0.1608511355</v>
      </c>
    </row>
    <row r="8036">
      <c r="A8036" s="61">
        <v>1.518712842E9</v>
      </c>
      <c r="B8036" s="61">
        <v>0.0</v>
      </c>
      <c r="C8036" s="61">
        <v>57.0</v>
      </c>
      <c r="D8036" s="57" t="s">
        <v>378</v>
      </c>
      <c r="E8036" s="62" t="str">
        <f t="shared" si="1"/>
        <v>Out of test</v>
      </c>
      <c r="F8036" s="53" t="str">
        <f t="shared" si="2"/>
        <v>Guangzhou_0</v>
      </c>
      <c r="G8036" s="53">
        <f t="shared" si="3"/>
        <v>0.7054130374</v>
      </c>
    </row>
    <row r="8037">
      <c r="A8037" s="61">
        <v>1.514014542E9</v>
      </c>
      <c r="B8037" s="61">
        <v>0.0</v>
      </c>
      <c r="C8037" s="61">
        <v>3060.0</v>
      </c>
      <c r="D8037" s="57" t="s">
        <v>378</v>
      </c>
      <c r="E8037" s="62" t="str">
        <f t="shared" si="1"/>
        <v>Out of test</v>
      </c>
      <c r="F8037" s="53" t="str">
        <f t="shared" si="2"/>
        <v>Guangzhou_0</v>
      </c>
      <c r="G8037" s="53">
        <f t="shared" si="3"/>
        <v>0.2616520259</v>
      </c>
    </row>
    <row r="8038">
      <c r="A8038" s="61">
        <v>1.513410221E9</v>
      </c>
      <c r="B8038" s="61">
        <v>0.0</v>
      </c>
      <c r="C8038" s="61">
        <v>915.0</v>
      </c>
      <c r="D8038" s="57" t="s">
        <v>378</v>
      </c>
      <c r="E8038" s="62" t="str">
        <f t="shared" si="1"/>
        <v>Out of test</v>
      </c>
      <c r="F8038" s="53" t="str">
        <f t="shared" si="2"/>
        <v>Guangzhou_0</v>
      </c>
      <c r="G8038" s="53">
        <f t="shared" si="3"/>
        <v>0.5840266806</v>
      </c>
    </row>
    <row r="8039">
      <c r="A8039" s="61">
        <v>1.518135931E9</v>
      </c>
      <c r="B8039" s="61">
        <v>0.0</v>
      </c>
      <c r="C8039" s="61">
        <v>3828.0</v>
      </c>
      <c r="D8039" s="57" t="s">
        <v>378</v>
      </c>
      <c r="E8039" s="62" t="str">
        <f t="shared" si="1"/>
        <v>Out of test</v>
      </c>
      <c r="F8039" s="53" t="str">
        <f t="shared" si="2"/>
        <v>Guangzhou_0</v>
      </c>
      <c r="G8039" s="53">
        <f t="shared" si="3"/>
        <v>0.4162524847</v>
      </c>
    </row>
    <row r="8040">
      <c r="A8040" s="61">
        <v>1.51299327E9</v>
      </c>
      <c r="B8040" s="61">
        <v>0.0</v>
      </c>
      <c r="C8040" s="61">
        <v>2290.0</v>
      </c>
      <c r="D8040" s="57" t="s">
        <v>378</v>
      </c>
      <c r="E8040" s="62" t="str">
        <f t="shared" si="1"/>
        <v>Out of test</v>
      </c>
      <c r="F8040" s="53" t="str">
        <f t="shared" si="2"/>
        <v>Guangzhou_0</v>
      </c>
      <c r="G8040" s="53">
        <f t="shared" si="3"/>
        <v>0.1281509647</v>
      </c>
    </row>
    <row r="8041">
      <c r="A8041" s="61">
        <v>1.513041571E9</v>
      </c>
      <c r="B8041" s="61">
        <v>0.0</v>
      </c>
      <c r="C8041" s="61">
        <v>1199.0</v>
      </c>
      <c r="D8041" s="57" t="s">
        <v>378</v>
      </c>
      <c r="E8041" s="62" t="str">
        <f t="shared" si="1"/>
        <v>Out of test</v>
      </c>
      <c r="F8041" s="53" t="str">
        <f t="shared" si="2"/>
        <v>Guangzhou_0</v>
      </c>
      <c r="G8041" s="53">
        <f t="shared" si="3"/>
        <v>0.1335696213</v>
      </c>
    </row>
    <row r="8042">
      <c r="A8042" s="61">
        <v>1.51698184E9</v>
      </c>
      <c r="B8042" s="61">
        <v>0.0</v>
      </c>
      <c r="C8042" s="61">
        <v>430.0</v>
      </c>
      <c r="D8042" s="57" t="s">
        <v>378</v>
      </c>
      <c r="E8042" s="62" t="str">
        <f t="shared" si="1"/>
        <v>Out of test</v>
      </c>
      <c r="F8042" s="53" t="str">
        <f t="shared" si="2"/>
        <v>Guangzhou_0</v>
      </c>
      <c r="G8042" s="53">
        <f t="shared" si="3"/>
        <v>0.6937895993</v>
      </c>
    </row>
    <row r="8043">
      <c r="A8043" s="61">
        <v>1.519191131E9</v>
      </c>
      <c r="B8043" s="61">
        <v>0.0</v>
      </c>
      <c r="C8043" s="61">
        <v>2387.0</v>
      </c>
      <c r="D8043" s="57" t="s">
        <v>378</v>
      </c>
      <c r="E8043" s="62" t="str">
        <f t="shared" si="1"/>
        <v>Out of test</v>
      </c>
      <c r="F8043" s="53" t="str">
        <f t="shared" si="2"/>
        <v>Guangzhou_0</v>
      </c>
      <c r="G8043" s="53">
        <f t="shared" si="3"/>
        <v>0.1071965121</v>
      </c>
    </row>
    <row r="8044">
      <c r="A8044" s="61">
        <v>1.517364791E9</v>
      </c>
      <c r="B8044" s="61">
        <v>0.0</v>
      </c>
      <c r="C8044" s="61">
        <v>2945.0</v>
      </c>
      <c r="D8044" s="57" t="s">
        <v>378</v>
      </c>
      <c r="E8044" s="62" t="str">
        <f t="shared" si="1"/>
        <v>Out of test</v>
      </c>
      <c r="F8044" s="53" t="str">
        <f t="shared" si="2"/>
        <v>Guangzhou_0</v>
      </c>
      <c r="G8044" s="53">
        <f t="shared" si="3"/>
        <v>0.552221427</v>
      </c>
    </row>
    <row r="8045">
      <c r="A8045" s="61">
        <v>1.517733452E9</v>
      </c>
      <c r="B8045" s="61">
        <v>0.0</v>
      </c>
      <c r="C8045" s="61">
        <v>3623.0</v>
      </c>
      <c r="D8045" s="57" t="s">
        <v>378</v>
      </c>
      <c r="E8045" s="62" t="str">
        <f t="shared" si="1"/>
        <v>Out of test</v>
      </c>
      <c r="F8045" s="53" t="str">
        <f t="shared" si="2"/>
        <v>Guangzhou_0</v>
      </c>
      <c r="G8045" s="53">
        <f t="shared" si="3"/>
        <v>0.07369292332</v>
      </c>
    </row>
    <row r="8046">
      <c r="A8046" s="61">
        <v>1.516022151E9</v>
      </c>
      <c r="B8046" s="61">
        <v>0.0</v>
      </c>
      <c r="C8046" s="61">
        <v>2901.0</v>
      </c>
      <c r="D8046" s="57" t="s">
        <v>378</v>
      </c>
      <c r="E8046" s="62" t="str">
        <f t="shared" si="1"/>
        <v>Out of test</v>
      </c>
      <c r="F8046" s="53" t="str">
        <f t="shared" si="2"/>
        <v>Guangzhou_0</v>
      </c>
      <c r="G8046" s="53">
        <f t="shared" si="3"/>
        <v>0.326451323</v>
      </c>
    </row>
    <row r="8047">
      <c r="A8047" s="61">
        <v>1.515160801E9</v>
      </c>
      <c r="B8047" s="61">
        <v>0.0</v>
      </c>
      <c r="C8047" s="61">
        <v>2027.0</v>
      </c>
      <c r="D8047" s="57" t="s">
        <v>378</v>
      </c>
      <c r="E8047" s="62" t="str">
        <f t="shared" si="1"/>
        <v>Out of test</v>
      </c>
      <c r="F8047" s="53" t="str">
        <f t="shared" si="2"/>
        <v>Guangzhou_0</v>
      </c>
      <c r="G8047" s="53">
        <f t="shared" si="3"/>
        <v>0.5930931325</v>
      </c>
    </row>
    <row r="8048">
      <c r="A8048" s="61">
        <v>1.517869731E9</v>
      </c>
      <c r="B8048" s="61">
        <v>0.0</v>
      </c>
      <c r="C8048" s="61">
        <v>688.0</v>
      </c>
      <c r="D8048" s="57" t="s">
        <v>378</v>
      </c>
      <c r="E8048" s="62" t="str">
        <f t="shared" si="1"/>
        <v>Out of test</v>
      </c>
      <c r="F8048" s="53" t="str">
        <f t="shared" si="2"/>
        <v>Guangzhou_0</v>
      </c>
      <c r="G8048" s="53">
        <f t="shared" si="3"/>
        <v>0.1052629935</v>
      </c>
    </row>
    <row r="8049">
      <c r="A8049" s="61">
        <v>1.515710601E9</v>
      </c>
      <c r="B8049" s="61">
        <v>0.0</v>
      </c>
      <c r="C8049" s="61">
        <v>1892.0</v>
      </c>
      <c r="D8049" s="57" t="s">
        <v>378</v>
      </c>
      <c r="E8049" s="62" t="str">
        <f t="shared" si="1"/>
        <v>Out of test</v>
      </c>
      <c r="F8049" s="53" t="str">
        <f t="shared" si="2"/>
        <v>Guangzhou_0</v>
      </c>
      <c r="G8049" s="53">
        <f t="shared" si="3"/>
        <v>0.3568797546</v>
      </c>
    </row>
    <row r="8050">
      <c r="A8050" s="61">
        <v>1.51302303E9</v>
      </c>
      <c r="B8050" s="61">
        <v>0.0</v>
      </c>
      <c r="C8050" s="61">
        <v>1002.0</v>
      </c>
      <c r="D8050" s="57" t="s">
        <v>378</v>
      </c>
      <c r="E8050" s="62" t="str">
        <f t="shared" si="1"/>
        <v>Out of test</v>
      </c>
      <c r="F8050" s="53" t="str">
        <f t="shared" si="2"/>
        <v>Guangzhou_0</v>
      </c>
      <c r="G8050" s="53">
        <f t="shared" si="3"/>
        <v>0.7226313431</v>
      </c>
    </row>
    <row r="8051">
      <c r="A8051" s="61">
        <v>1.517945081E9</v>
      </c>
      <c r="B8051" s="61">
        <v>0.0</v>
      </c>
      <c r="C8051" s="61">
        <v>4618.0</v>
      </c>
      <c r="D8051" s="57" t="s">
        <v>378</v>
      </c>
      <c r="E8051" s="62" t="str">
        <f t="shared" si="1"/>
        <v>Out of test</v>
      </c>
      <c r="F8051" s="53" t="str">
        <f t="shared" si="2"/>
        <v>Guangzhou_0</v>
      </c>
      <c r="G8051" s="53">
        <f t="shared" si="3"/>
        <v>0.3982833976</v>
      </c>
    </row>
    <row r="8052">
      <c r="A8052" s="61">
        <v>1.515129191E9</v>
      </c>
      <c r="B8052" s="61">
        <v>0.0</v>
      </c>
      <c r="C8052" s="61">
        <v>2038.0</v>
      </c>
      <c r="D8052" s="57" t="s">
        <v>378</v>
      </c>
      <c r="E8052" s="62" t="str">
        <f t="shared" si="1"/>
        <v>Out of test</v>
      </c>
      <c r="F8052" s="53" t="str">
        <f t="shared" si="2"/>
        <v>Guangzhou_0</v>
      </c>
      <c r="G8052" s="53">
        <f t="shared" si="3"/>
        <v>0.7045233864</v>
      </c>
    </row>
    <row r="8053">
      <c r="A8053" s="61">
        <v>1.514504301E9</v>
      </c>
      <c r="B8053" s="61">
        <v>0.0</v>
      </c>
      <c r="C8053" s="61">
        <v>953.0</v>
      </c>
      <c r="D8053" s="57" t="s">
        <v>378</v>
      </c>
      <c r="E8053" s="62" t="str">
        <f t="shared" si="1"/>
        <v>Out of test</v>
      </c>
      <c r="F8053" s="53" t="str">
        <f t="shared" si="2"/>
        <v>Guangzhou_0</v>
      </c>
      <c r="G8053" s="53">
        <f t="shared" si="3"/>
        <v>0.6114037813</v>
      </c>
    </row>
    <row r="8054">
      <c r="A8054" s="61">
        <v>1.518243901E9</v>
      </c>
      <c r="B8054" s="61">
        <v>0.0</v>
      </c>
      <c r="C8054" s="61">
        <v>12.0</v>
      </c>
      <c r="D8054" s="57" t="s">
        <v>378</v>
      </c>
      <c r="E8054" s="62" t="str">
        <f t="shared" si="1"/>
        <v>Out of test</v>
      </c>
      <c r="F8054" s="53" t="str">
        <f t="shared" si="2"/>
        <v>Guangzhou_0</v>
      </c>
      <c r="G8054" s="53">
        <f t="shared" si="3"/>
        <v>0.6931490934</v>
      </c>
    </row>
    <row r="8055">
      <c r="A8055" s="61">
        <v>1.516656122E9</v>
      </c>
      <c r="B8055" s="61">
        <v>0.0</v>
      </c>
      <c r="C8055" s="61">
        <v>1324.0</v>
      </c>
      <c r="D8055" s="57" t="s">
        <v>378</v>
      </c>
      <c r="E8055" s="62" t="str">
        <f t="shared" si="1"/>
        <v>Out of test</v>
      </c>
      <c r="F8055" s="53" t="str">
        <f t="shared" si="2"/>
        <v>Guangzhou_0</v>
      </c>
      <c r="G8055" s="53">
        <f t="shared" si="3"/>
        <v>0.8935642333</v>
      </c>
    </row>
    <row r="8056">
      <c r="A8056" s="61">
        <v>1.512503032E9</v>
      </c>
      <c r="B8056" s="61">
        <v>0.0</v>
      </c>
      <c r="C8056" s="61">
        <v>1999.0</v>
      </c>
      <c r="D8056" s="57" t="s">
        <v>378</v>
      </c>
      <c r="E8056" s="62" t="str">
        <f t="shared" si="1"/>
        <v>Out of test</v>
      </c>
      <c r="F8056" s="53" t="str">
        <f t="shared" si="2"/>
        <v>Guangzhou_0</v>
      </c>
      <c r="G8056" s="53">
        <f t="shared" si="3"/>
        <v>0.7575895813</v>
      </c>
    </row>
    <row r="8057">
      <c r="A8057" s="61">
        <v>1.518346692E9</v>
      </c>
      <c r="B8057" s="61">
        <v>0.0</v>
      </c>
      <c r="C8057" s="61">
        <v>1536.0</v>
      </c>
      <c r="D8057" s="57" t="s">
        <v>378</v>
      </c>
      <c r="E8057" s="62" t="str">
        <f t="shared" si="1"/>
        <v>Out of test</v>
      </c>
      <c r="F8057" s="53" t="str">
        <f t="shared" si="2"/>
        <v>Guangzhou_0</v>
      </c>
      <c r="G8057" s="53">
        <f t="shared" si="3"/>
        <v>0.2018939196</v>
      </c>
    </row>
    <row r="8058">
      <c r="A8058" s="61">
        <v>1.511296772E9</v>
      </c>
      <c r="B8058" s="61">
        <v>0.0</v>
      </c>
      <c r="C8058" s="61">
        <v>1941.0</v>
      </c>
      <c r="D8058" s="57" t="s">
        <v>378</v>
      </c>
      <c r="E8058" s="62" t="str">
        <f t="shared" si="1"/>
        <v>Out of test</v>
      </c>
      <c r="F8058" s="53" t="str">
        <f t="shared" si="2"/>
        <v>Guangzhou_0</v>
      </c>
      <c r="G8058" s="53">
        <f t="shared" si="3"/>
        <v>0.5896232323</v>
      </c>
    </row>
    <row r="8059">
      <c r="A8059" s="61">
        <v>1.5121512E9</v>
      </c>
      <c r="B8059" s="61">
        <v>0.0</v>
      </c>
      <c r="C8059" s="61">
        <v>1743.0</v>
      </c>
      <c r="D8059" s="57" t="s">
        <v>378</v>
      </c>
      <c r="E8059" s="62" t="str">
        <f t="shared" si="1"/>
        <v>Out of test</v>
      </c>
      <c r="F8059" s="53" t="str">
        <f t="shared" si="2"/>
        <v>Guangzhou_0</v>
      </c>
      <c r="G8059" s="53">
        <f t="shared" si="3"/>
        <v>0.8808855222</v>
      </c>
    </row>
    <row r="8060">
      <c r="A8060" s="61">
        <v>1.51290654E9</v>
      </c>
      <c r="B8060" s="61">
        <v>0.0</v>
      </c>
      <c r="C8060" s="61">
        <v>2458.0</v>
      </c>
      <c r="D8060" s="57" t="s">
        <v>378</v>
      </c>
      <c r="E8060" s="62" t="str">
        <f t="shared" si="1"/>
        <v>Out of test</v>
      </c>
      <c r="F8060" s="53" t="str">
        <f t="shared" si="2"/>
        <v>Guangzhou_0</v>
      </c>
      <c r="G8060" s="53">
        <f t="shared" si="3"/>
        <v>0.8178114819</v>
      </c>
    </row>
    <row r="8061">
      <c r="A8061" s="61">
        <v>1.519075082E9</v>
      </c>
      <c r="B8061" s="61">
        <v>0.0</v>
      </c>
      <c r="C8061" s="61">
        <v>2236.0</v>
      </c>
      <c r="D8061" s="57" t="s">
        <v>378</v>
      </c>
      <c r="E8061" s="62" t="str">
        <f t="shared" si="1"/>
        <v>Out of test</v>
      </c>
      <c r="F8061" s="53" t="str">
        <f t="shared" si="2"/>
        <v>Guangzhou_0</v>
      </c>
      <c r="G8061" s="53">
        <f t="shared" si="3"/>
        <v>0.8712351317</v>
      </c>
    </row>
    <row r="8062">
      <c r="A8062" s="61">
        <v>1.518457561E9</v>
      </c>
      <c r="B8062" s="61">
        <v>0.0</v>
      </c>
      <c r="C8062" s="61">
        <v>893.0</v>
      </c>
      <c r="D8062" s="57" t="s">
        <v>378</v>
      </c>
      <c r="E8062" s="62" t="str">
        <f t="shared" si="1"/>
        <v>Out of test</v>
      </c>
      <c r="F8062" s="53" t="str">
        <f t="shared" si="2"/>
        <v>Guangzhou_0</v>
      </c>
      <c r="G8062" s="53">
        <f t="shared" si="3"/>
        <v>0.407941654</v>
      </c>
    </row>
    <row r="8063">
      <c r="A8063" s="61">
        <v>1.517720092E9</v>
      </c>
      <c r="B8063" s="61">
        <v>0.0</v>
      </c>
      <c r="C8063" s="61">
        <v>2653.0</v>
      </c>
      <c r="D8063" s="57" t="s">
        <v>378</v>
      </c>
      <c r="E8063" s="62" t="str">
        <f t="shared" si="1"/>
        <v>Out of test</v>
      </c>
      <c r="F8063" s="53" t="str">
        <f t="shared" si="2"/>
        <v>Guangzhou_0</v>
      </c>
      <c r="G8063" s="53">
        <f t="shared" si="3"/>
        <v>0.2783938706</v>
      </c>
    </row>
    <row r="8064">
      <c r="A8064" s="61">
        <v>1.519073281E9</v>
      </c>
      <c r="B8064" s="61">
        <v>0.0</v>
      </c>
      <c r="C8064" s="61">
        <v>5243.0</v>
      </c>
      <c r="D8064" s="57" t="s">
        <v>378</v>
      </c>
      <c r="E8064" s="62" t="str">
        <f t="shared" si="1"/>
        <v>Out of test</v>
      </c>
      <c r="F8064" s="53" t="str">
        <f t="shared" si="2"/>
        <v>Guangzhou_0</v>
      </c>
      <c r="G8064" s="53">
        <f t="shared" si="3"/>
        <v>0.6633221295</v>
      </c>
    </row>
    <row r="8065">
      <c r="A8065" s="61">
        <v>1.51810988E9</v>
      </c>
      <c r="B8065" s="61">
        <v>0.0</v>
      </c>
      <c r="C8065" s="61">
        <v>1464.0</v>
      </c>
      <c r="D8065" s="57" t="s">
        <v>378</v>
      </c>
      <c r="E8065" s="62" t="str">
        <f t="shared" si="1"/>
        <v>Out of test</v>
      </c>
      <c r="F8065" s="53" t="str">
        <f t="shared" si="2"/>
        <v>Guangzhou_0</v>
      </c>
      <c r="G8065" s="53">
        <f t="shared" si="3"/>
        <v>0.2668277794</v>
      </c>
    </row>
    <row r="8066">
      <c r="A8066" s="61">
        <v>1.51668208E9</v>
      </c>
      <c r="B8066" s="61">
        <v>0.0</v>
      </c>
      <c r="C8066" s="61">
        <v>601.0</v>
      </c>
      <c r="D8066" s="57" t="s">
        <v>378</v>
      </c>
      <c r="E8066" s="62" t="str">
        <f t="shared" si="1"/>
        <v>Out of test</v>
      </c>
      <c r="F8066" s="53" t="str">
        <f t="shared" si="2"/>
        <v>Guangzhou_0</v>
      </c>
      <c r="G8066" s="53">
        <f t="shared" si="3"/>
        <v>0.7068836491</v>
      </c>
    </row>
    <row r="8067">
      <c r="A8067" s="61">
        <v>1.51741436E9</v>
      </c>
      <c r="B8067" s="61">
        <v>0.0</v>
      </c>
      <c r="C8067" s="61">
        <v>4702.0</v>
      </c>
      <c r="D8067" s="57" t="s">
        <v>378</v>
      </c>
      <c r="E8067" s="62" t="str">
        <f t="shared" si="1"/>
        <v>Out of test</v>
      </c>
      <c r="F8067" s="53" t="str">
        <f t="shared" si="2"/>
        <v>Guangzhou_0</v>
      </c>
      <c r="G8067" s="53">
        <f t="shared" si="3"/>
        <v>0.186004793</v>
      </c>
    </row>
    <row r="8068">
      <c r="A8068" s="61">
        <v>1.518461101E9</v>
      </c>
      <c r="B8068" s="61">
        <v>0.0</v>
      </c>
      <c r="C8068" s="61">
        <v>5227.0</v>
      </c>
      <c r="D8068" s="57" t="s">
        <v>378</v>
      </c>
      <c r="E8068" s="62" t="str">
        <f t="shared" si="1"/>
        <v>Out of test</v>
      </c>
      <c r="F8068" s="53" t="str">
        <f t="shared" si="2"/>
        <v>Guangzhou_0</v>
      </c>
      <c r="G8068" s="53">
        <f t="shared" si="3"/>
        <v>0.4843771861</v>
      </c>
    </row>
    <row r="8069">
      <c r="A8069" s="61">
        <v>1.514156852E9</v>
      </c>
      <c r="B8069" s="61">
        <v>0.0</v>
      </c>
      <c r="C8069" s="61">
        <v>1250.0</v>
      </c>
      <c r="D8069" s="57" t="s">
        <v>378</v>
      </c>
      <c r="E8069" s="62" t="str">
        <f t="shared" si="1"/>
        <v>Out of test</v>
      </c>
      <c r="F8069" s="53" t="str">
        <f t="shared" si="2"/>
        <v>Guangzhou_0</v>
      </c>
      <c r="G8069" s="53">
        <f t="shared" si="3"/>
        <v>0.1377349805</v>
      </c>
    </row>
    <row r="8070">
      <c r="A8070" s="61">
        <v>1.517352971E9</v>
      </c>
      <c r="B8070" s="61">
        <v>0.0</v>
      </c>
      <c r="C8070" s="61">
        <v>3327.0</v>
      </c>
      <c r="D8070" s="57" t="s">
        <v>378</v>
      </c>
      <c r="E8070" s="62" t="str">
        <f t="shared" si="1"/>
        <v>Out of test</v>
      </c>
      <c r="F8070" s="53" t="str">
        <f t="shared" si="2"/>
        <v>Guangzhou_0</v>
      </c>
      <c r="G8070" s="53">
        <f t="shared" si="3"/>
        <v>0.4431211007</v>
      </c>
    </row>
    <row r="8071">
      <c r="A8071" s="61">
        <v>1.51139313E9</v>
      </c>
      <c r="B8071" s="61">
        <v>0.0</v>
      </c>
      <c r="C8071" s="61">
        <v>1699.0</v>
      </c>
      <c r="D8071" s="57" t="s">
        <v>378</v>
      </c>
      <c r="E8071" s="62" t="str">
        <f t="shared" si="1"/>
        <v>Out of test</v>
      </c>
      <c r="F8071" s="53" t="str">
        <f t="shared" si="2"/>
        <v>Guangzhou_0</v>
      </c>
      <c r="G8071" s="53">
        <f t="shared" si="3"/>
        <v>0.1009429716</v>
      </c>
    </row>
    <row r="8072">
      <c r="A8072" s="61">
        <v>1.512014572E9</v>
      </c>
      <c r="B8072" s="61">
        <v>0.0</v>
      </c>
      <c r="C8072" s="61">
        <v>2386.0</v>
      </c>
      <c r="D8072" s="57" t="s">
        <v>378</v>
      </c>
      <c r="E8072" s="62" t="str">
        <f t="shared" si="1"/>
        <v>Out of test</v>
      </c>
      <c r="F8072" s="53" t="str">
        <f t="shared" si="2"/>
        <v>Guangzhou_0</v>
      </c>
      <c r="G8072" s="53">
        <f t="shared" si="3"/>
        <v>0.7358068992</v>
      </c>
    </row>
    <row r="8073">
      <c r="A8073" s="61">
        <v>1.518032512E9</v>
      </c>
      <c r="B8073" s="61">
        <v>0.0</v>
      </c>
      <c r="C8073" s="61">
        <v>3163.0</v>
      </c>
      <c r="D8073" s="57" t="s">
        <v>378</v>
      </c>
      <c r="E8073" s="62" t="str">
        <f t="shared" si="1"/>
        <v>Out of test</v>
      </c>
      <c r="F8073" s="53" t="str">
        <f t="shared" si="2"/>
        <v>Guangzhou_0</v>
      </c>
      <c r="G8073" s="53">
        <f t="shared" si="3"/>
        <v>0.05663007534</v>
      </c>
    </row>
    <row r="8074">
      <c r="A8074" s="61">
        <v>1.514191432E9</v>
      </c>
      <c r="B8074" s="61">
        <v>0.0</v>
      </c>
      <c r="C8074" s="61">
        <v>1904.0</v>
      </c>
      <c r="D8074" s="57" t="s">
        <v>378</v>
      </c>
      <c r="E8074" s="62" t="str">
        <f t="shared" si="1"/>
        <v>Out of test</v>
      </c>
      <c r="F8074" s="53" t="str">
        <f t="shared" si="2"/>
        <v>Guangzhou_0</v>
      </c>
      <c r="G8074" s="53">
        <f t="shared" si="3"/>
        <v>0.3990206171</v>
      </c>
    </row>
    <row r="8075">
      <c r="A8075" s="61">
        <v>1.512314161E9</v>
      </c>
      <c r="B8075" s="61">
        <v>0.0</v>
      </c>
      <c r="C8075" s="61">
        <v>2398.0</v>
      </c>
      <c r="D8075" s="57" t="s">
        <v>378</v>
      </c>
      <c r="E8075" s="62" t="str">
        <f t="shared" si="1"/>
        <v>Out of test</v>
      </c>
      <c r="F8075" s="53" t="str">
        <f t="shared" si="2"/>
        <v>Guangzhou_0</v>
      </c>
      <c r="G8075" s="53">
        <f t="shared" si="3"/>
        <v>0.9481982906</v>
      </c>
    </row>
    <row r="8076">
      <c r="A8076" s="61">
        <v>1.51805395E9</v>
      </c>
      <c r="B8076" s="61">
        <v>0.0</v>
      </c>
      <c r="C8076" s="61">
        <v>821.0</v>
      </c>
      <c r="D8076" s="57" t="s">
        <v>378</v>
      </c>
      <c r="E8076" s="62" t="str">
        <f t="shared" si="1"/>
        <v>Out of test</v>
      </c>
      <c r="F8076" s="53" t="str">
        <f t="shared" si="2"/>
        <v>Guangzhou_0</v>
      </c>
      <c r="G8076" s="53">
        <f t="shared" si="3"/>
        <v>0.7396940104</v>
      </c>
    </row>
    <row r="8077">
      <c r="A8077" s="61">
        <v>1.511260111E9</v>
      </c>
      <c r="B8077" s="61">
        <v>0.0</v>
      </c>
      <c r="C8077" s="61">
        <v>947.0</v>
      </c>
      <c r="D8077" s="57" t="s">
        <v>378</v>
      </c>
      <c r="E8077" s="62" t="str">
        <f t="shared" si="1"/>
        <v>Out of test</v>
      </c>
      <c r="F8077" s="53" t="str">
        <f t="shared" si="2"/>
        <v>Guangzhou_0</v>
      </c>
      <c r="G8077" s="53">
        <f t="shared" si="3"/>
        <v>0.4940897717</v>
      </c>
    </row>
    <row r="8078">
      <c r="A8078" s="61">
        <v>1.511649482E9</v>
      </c>
      <c r="B8078" s="61">
        <v>0.0</v>
      </c>
      <c r="C8078" s="61">
        <v>4424.0</v>
      </c>
      <c r="D8078" s="57" t="s">
        <v>378</v>
      </c>
      <c r="E8078" s="62" t="str">
        <f t="shared" si="1"/>
        <v>Out of test</v>
      </c>
      <c r="F8078" s="53" t="str">
        <f t="shared" si="2"/>
        <v>Guangzhou_0</v>
      </c>
      <c r="G8078" s="53">
        <f t="shared" si="3"/>
        <v>0.6111143878</v>
      </c>
    </row>
    <row r="8079">
      <c r="A8079" s="61">
        <v>1.515151821E9</v>
      </c>
      <c r="B8079" s="61">
        <v>0.0</v>
      </c>
      <c r="C8079" s="61">
        <v>1605.0</v>
      </c>
      <c r="D8079" s="57" t="s">
        <v>378</v>
      </c>
      <c r="E8079" s="62" t="str">
        <f t="shared" si="1"/>
        <v>Out of test</v>
      </c>
      <c r="F8079" s="53" t="str">
        <f t="shared" si="2"/>
        <v>Guangzhou_0</v>
      </c>
      <c r="G8079" s="53">
        <f t="shared" si="3"/>
        <v>0.8926027706</v>
      </c>
    </row>
    <row r="8080">
      <c r="A8080" s="61">
        <v>1.513377892E9</v>
      </c>
      <c r="B8080" s="61">
        <v>0.0</v>
      </c>
      <c r="C8080" s="61">
        <v>2116.0</v>
      </c>
      <c r="D8080" s="57" t="s">
        <v>378</v>
      </c>
      <c r="E8080" s="62" t="str">
        <f t="shared" si="1"/>
        <v>Out of test</v>
      </c>
      <c r="F8080" s="53" t="str">
        <f t="shared" si="2"/>
        <v>Guangzhou_0</v>
      </c>
      <c r="G8080" s="53">
        <f t="shared" si="3"/>
        <v>0.3079615851</v>
      </c>
    </row>
    <row r="8081">
      <c r="A8081" s="61">
        <v>1.511690971E9</v>
      </c>
      <c r="B8081" s="61">
        <v>0.0</v>
      </c>
      <c r="C8081" s="61">
        <v>367.0</v>
      </c>
      <c r="D8081" s="57" t="s">
        <v>378</v>
      </c>
      <c r="E8081" s="62" t="str">
        <f t="shared" si="1"/>
        <v>Out of test</v>
      </c>
      <c r="F8081" s="53" t="str">
        <f t="shared" si="2"/>
        <v>Guangzhou_0</v>
      </c>
      <c r="G8081" s="53">
        <f t="shared" si="3"/>
        <v>0.9526605678</v>
      </c>
    </row>
    <row r="8082">
      <c r="A8082" s="61">
        <v>1.51490638E9</v>
      </c>
      <c r="B8082" s="61">
        <v>0.0</v>
      </c>
      <c r="C8082" s="61">
        <v>554.0</v>
      </c>
      <c r="D8082" s="57" t="s">
        <v>378</v>
      </c>
      <c r="E8082" s="62" t="str">
        <f t="shared" si="1"/>
        <v>Out of test</v>
      </c>
      <c r="F8082" s="53" t="str">
        <f t="shared" si="2"/>
        <v>Guangzhou_0</v>
      </c>
      <c r="G8082" s="53">
        <f t="shared" si="3"/>
        <v>0.09480217642</v>
      </c>
    </row>
    <row r="8083">
      <c r="A8083" s="61">
        <v>1.51201645E9</v>
      </c>
      <c r="B8083" s="61">
        <v>0.0</v>
      </c>
      <c r="C8083" s="61">
        <v>612.0</v>
      </c>
      <c r="D8083" s="57" t="s">
        <v>378</v>
      </c>
      <c r="E8083" s="62" t="str">
        <f t="shared" si="1"/>
        <v>Out of test</v>
      </c>
      <c r="F8083" s="53" t="str">
        <f t="shared" si="2"/>
        <v>Guangzhou_0</v>
      </c>
      <c r="G8083" s="53">
        <f t="shared" si="3"/>
        <v>0.60724161</v>
      </c>
    </row>
    <row r="8084">
      <c r="A8084" s="61">
        <v>1.513490232E9</v>
      </c>
      <c r="B8084" s="61">
        <v>0.0</v>
      </c>
      <c r="C8084" s="61">
        <v>2024.0</v>
      </c>
      <c r="D8084" s="57" t="s">
        <v>378</v>
      </c>
      <c r="E8084" s="62" t="str">
        <f t="shared" si="1"/>
        <v>Out of test</v>
      </c>
      <c r="F8084" s="53" t="str">
        <f t="shared" si="2"/>
        <v>Guangzhou_0</v>
      </c>
      <c r="G8084" s="53">
        <f t="shared" si="3"/>
        <v>0.4953749825</v>
      </c>
    </row>
    <row r="8085">
      <c r="A8085" s="61">
        <v>1.517845572E9</v>
      </c>
      <c r="B8085" s="61">
        <v>0.0</v>
      </c>
      <c r="C8085" s="61">
        <v>419.0</v>
      </c>
      <c r="D8085" s="57" t="s">
        <v>378</v>
      </c>
      <c r="E8085" s="62" t="str">
        <f t="shared" si="1"/>
        <v>Out of test</v>
      </c>
      <c r="F8085" s="53" t="str">
        <f t="shared" si="2"/>
        <v>Guangzhou_0</v>
      </c>
      <c r="G8085" s="53">
        <f t="shared" si="3"/>
        <v>0.6542595207</v>
      </c>
    </row>
    <row r="8086">
      <c r="A8086" s="61">
        <v>1.515718602E9</v>
      </c>
      <c r="B8086" s="61">
        <v>0.0</v>
      </c>
      <c r="C8086" s="61">
        <v>2153.0</v>
      </c>
      <c r="D8086" s="57" t="s">
        <v>378</v>
      </c>
      <c r="E8086" s="62" t="str">
        <f t="shared" si="1"/>
        <v>Out of test</v>
      </c>
      <c r="F8086" s="53" t="str">
        <f t="shared" si="2"/>
        <v>Guangzhou_0</v>
      </c>
      <c r="G8086" s="53">
        <f t="shared" si="3"/>
        <v>0.2047926462</v>
      </c>
    </row>
    <row r="8087">
      <c r="A8087" s="61">
        <v>1.51541262E9</v>
      </c>
      <c r="B8087" s="61">
        <v>0.0</v>
      </c>
      <c r="C8087" s="61">
        <v>3612.0</v>
      </c>
      <c r="D8087" s="57" t="s">
        <v>378</v>
      </c>
      <c r="E8087" s="62" t="str">
        <f t="shared" si="1"/>
        <v>Out of test</v>
      </c>
      <c r="F8087" s="53" t="str">
        <f t="shared" si="2"/>
        <v>Guangzhou_0</v>
      </c>
      <c r="G8087" s="53">
        <f t="shared" si="3"/>
        <v>0.7871693772</v>
      </c>
    </row>
    <row r="8088">
      <c r="A8088" s="61">
        <v>1.51957481E9</v>
      </c>
      <c r="B8088" s="61">
        <v>0.0</v>
      </c>
      <c r="C8088" s="61">
        <v>1058.0</v>
      </c>
      <c r="D8088" s="57" t="s">
        <v>378</v>
      </c>
      <c r="E8088" s="62" t="str">
        <f t="shared" si="1"/>
        <v>Out of test</v>
      </c>
      <c r="F8088" s="53" t="str">
        <f t="shared" si="2"/>
        <v>Guangzhou_0</v>
      </c>
      <c r="G8088" s="53">
        <f t="shared" si="3"/>
        <v>0.09053196785</v>
      </c>
    </row>
    <row r="8089">
      <c r="A8089" s="61">
        <v>1.516438882E9</v>
      </c>
      <c r="B8089" s="61">
        <v>0.0</v>
      </c>
      <c r="C8089" s="61">
        <v>852.0</v>
      </c>
      <c r="D8089" s="57" t="s">
        <v>378</v>
      </c>
      <c r="E8089" s="62" t="str">
        <f t="shared" si="1"/>
        <v>Out of test</v>
      </c>
      <c r="F8089" s="53" t="str">
        <f t="shared" si="2"/>
        <v>Guangzhou_0</v>
      </c>
      <c r="G8089" s="53">
        <f t="shared" si="3"/>
        <v>0.9668528402</v>
      </c>
    </row>
    <row r="8090">
      <c r="A8090" s="61">
        <v>1.514661301E9</v>
      </c>
      <c r="B8090" s="61">
        <v>0.0</v>
      </c>
      <c r="C8090" s="61">
        <v>4383.0</v>
      </c>
      <c r="D8090" s="57" t="s">
        <v>378</v>
      </c>
      <c r="E8090" s="62" t="str">
        <f t="shared" si="1"/>
        <v>Out of test</v>
      </c>
      <c r="F8090" s="53" t="str">
        <f t="shared" si="2"/>
        <v>Guangzhou_0</v>
      </c>
      <c r="G8090" s="53">
        <f t="shared" si="3"/>
        <v>0.1709874543</v>
      </c>
    </row>
    <row r="8091">
      <c r="A8091" s="61">
        <v>1.51526647E9</v>
      </c>
      <c r="B8091" s="61">
        <v>0.0</v>
      </c>
      <c r="C8091" s="61">
        <v>2663.0</v>
      </c>
      <c r="D8091" s="57" t="s">
        <v>378</v>
      </c>
      <c r="E8091" s="62" t="str">
        <f t="shared" si="1"/>
        <v>Out of test</v>
      </c>
      <c r="F8091" s="53" t="str">
        <f t="shared" si="2"/>
        <v>Guangzhou_0</v>
      </c>
      <c r="G8091" s="53">
        <f t="shared" si="3"/>
        <v>0.2179099186</v>
      </c>
    </row>
    <row r="8092">
      <c r="A8092" s="61">
        <v>1.514973521E9</v>
      </c>
      <c r="B8092" s="61">
        <v>0.0</v>
      </c>
      <c r="C8092" s="61">
        <v>1068.0</v>
      </c>
      <c r="D8092" s="57" t="s">
        <v>378</v>
      </c>
      <c r="E8092" s="62" t="str">
        <f t="shared" si="1"/>
        <v>Out of test</v>
      </c>
      <c r="F8092" s="53" t="str">
        <f t="shared" si="2"/>
        <v>Guangzhou_0</v>
      </c>
      <c r="G8092" s="53">
        <f t="shared" si="3"/>
        <v>0.6057363914</v>
      </c>
    </row>
    <row r="8093">
      <c r="A8093" s="61">
        <v>1.516099742E9</v>
      </c>
      <c r="B8093" s="61">
        <v>0.0</v>
      </c>
      <c r="C8093" s="61">
        <v>1203.0</v>
      </c>
      <c r="D8093" s="57" t="s">
        <v>378</v>
      </c>
      <c r="E8093" s="62" t="str">
        <f t="shared" si="1"/>
        <v>Out of test</v>
      </c>
      <c r="F8093" s="53" t="str">
        <f t="shared" si="2"/>
        <v>Guangzhou_0</v>
      </c>
      <c r="G8093" s="53">
        <f t="shared" si="3"/>
        <v>0.3549886094</v>
      </c>
    </row>
    <row r="8094">
      <c r="A8094" s="61">
        <v>1.515058252E9</v>
      </c>
      <c r="B8094" s="61">
        <v>0.0</v>
      </c>
      <c r="C8094" s="61">
        <v>1137.0</v>
      </c>
      <c r="D8094" s="57" t="s">
        <v>378</v>
      </c>
      <c r="E8094" s="62" t="str">
        <f t="shared" si="1"/>
        <v>Out of test</v>
      </c>
      <c r="F8094" s="53" t="str">
        <f t="shared" si="2"/>
        <v>Guangzhou_0</v>
      </c>
      <c r="G8094" s="53">
        <f t="shared" si="3"/>
        <v>0.7059566918</v>
      </c>
    </row>
    <row r="8095">
      <c r="A8095" s="61">
        <v>1.511296002E9</v>
      </c>
      <c r="B8095" s="61">
        <v>0.0</v>
      </c>
      <c r="C8095" s="61">
        <v>2486.0</v>
      </c>
      <c r="D8095" s="57" t="s">
        <v>378</v>
      </c>
      <c r="E8095" s="62" t="str">
        <f t="shared" si="1"/>
        <v>Out of test</v>
      </c>
      <c r="F8095" s="53" t="str">
        <f t="shared" si="2"/>
        <v>Guangzhou_0</v>
      </c>
      <c r="G8095" s="53">
        <f t="shared" si="3"/>
        <v>0.6349767223</v>
      </c>
    </row>
    <row r="8096">
      <c r="A8096" s="61">
        <v>1.51334664E9</v>
      </c>
      <c r="B8096" s="61">
        <v>0.0</v>
      </c>
      <c r="C8096" s="61">
        <v>807.0</v>
      </c>
      <c r="D8096" s="57" t="s">
        <v>378</v>
      </c>
      <c r="E8096" s="62" t="str">
        <f t="shared" si="1"/>
        <v>Out of test</v>
      </c>
      <c r="F8096" s="53" t="str">
        <f t="shared" si="2"/>
        <v>Guangzhou_0</v>
      </c>
      <c r="G8096" s="53">
        <f t="shared" si="3"/>
        <v>0.3362201208</v>
      </c>
    </row>
    <row r="8097">
      <c r="A8097" s="61">
        <v>1.5125216E9</v>
      </c>
      <c r="B8097" s="61">
        <v>0.0</v>
      </c>
      <c r="C8097" s="61">
        <v>962.0</v>
      </c>
      <c r="D8097" s="57" t="s">
        <v>378</v>
      </c>
      <c r="E8097" s="62" t="str">
        <f t="shared" si="1"/>
        <v>Out of test</v>
      </c>
      <c r="F8097" s="53" t="str">
        <f t="shared" si="2"/>
        <v>Guangzhou_0</v>
      </c>
      <c r="G8097" s="53">
        <f t="shared" si="3"/>
        <v>0.1436432181</v>
      </c>
    </row>
    <row r="8098">
      <c r="A8098" s="61">
        <v>1.519027252E9</v>
      </c>
      <c r="B8098" s="61">
        <v>0.0</v>
      </c>
      <c r="C8098" s="61">
        <v>1992.0</v>
      </c>
      <c r="D8098" s="57" t="s">
        <v>378</v>
      </c>
      <c r="E8098" s="62" t="str">
        <f t="shared" si="1"/>
        <v>Out of test</v>
      </c>
      <c r="F8098" s="53" t="str">
        <f t="shared" si="2"/>
        <v>Guangzhou_0</v>
      </c>
      <c r="G8098" s="53">
        <f t="shared" si="3"/>
        <v>0.09284963742</v>
      </c>
    </row>
    <row r="8099">
      <c r="A8099" s="61">
        <v>1.519143541E9</v>
      </c>
      <c r="B8099" s="61">
        <v>0.0</v>
      </c>
      <c r="C8099" s="61">
        <v>1243.0</v>
      </c>
      <c r="D8099" s="57" t="s">
        <v>378</v>
      </c>
      <c r="E8099" s="62" t="str">
        <f t="shared" si="1"/>
        <v>Out of test</v>
      </c>
      <c r="F8099" s="53" t="str">
        <f t="shared" si="2"/>
        <v>Guangzhou_0</v>
      </c>
      <c r="G8099" s="53">
        <f t="shared" si="3"/>
        <v>0.9436580527</v>
      </c>
    </row>
    <row r="8100">
      <c r="A8100" s="61">
        <v>1.516727022E9</v>
      </c>
      <c r="B8100" s="61">
        <v>0.0</v>
      </c>
      <c r="C8100" s="61">
        <v>556.0</v>
      </c>
      <c r="D8100" s="57" t="s">
        <v>378</v>
      </c>
      <c r="E8100" s="62" t="str">
        <f t="shared" si="1"/>
        <v>Out of test</v>
      </c>
      <c r="F8100" s="53" t="str">
        <f t="shared" si="2"/>
        <v>Guangzhou_0</v>
      </c>
      <c r="G8100" s="53">
        <f t="shared" si="3"/>
        <v>0.5249985457</v>
      </c>
    </row>
    <row r="8101">
      <c r="A8101" s="61">
        <v>1.51275057E9</v>
      </c>
      <c r="B8101" s="61">
        <v>0.0</v>
      </c>
      <c r="C8101" s="61">
        <v>790.0</v>
      </c>
      <c r="D8101" s="57" t="s">
        <v>378</v>
      </c>
      <c r="E8101" s="62" t="str">
        <f t="shared" si="1"/>
        <v>Out of test</v>
      </c>
      <c r="F8101" s="53" t="str">
        <f t="shared" si="2"/>
        <v>Guangzhou_0</v>
      </c>
      <c r="G8101" s="53">
        <f t="shared" si="3"/>
        <v>0.7959731052</v>
      </c>
    </row>
    <row r="8102">
      <c r="A8102" s="61">
        <v>1.518743882E9</v>
      </c>
      <c r="B8102" s="61">
        <v>0.0</v>
      </c>
      <c r="C8102" s="61">
        <v>2090.0</v>
      </c>
      <c r="D8102" s="57" t="s">
        <v>378</v>
      </c>
      <c r="E8102" s="62" t="str">
        <f t="shared" si="1"/>
        <v>Out of test</v>
      </c>
      <c r="F8102" s="53" t="str">
        <f t="shared" si="2"/>
        <v>Guangzhou_0</v>
      </c>
      <c r="G8102" s="53">
        <f t="shared" si="3"/>
        <v>0.831530247</v>
      </c>
    </row>
    <row r="8103">
      <c r="A8103" s="61">
        <v>1.51596037E9</v>
      </c>
      <c r="B8103" s="61">
        <v>0.0</v>
      </c>
      <c r="C8103" s="61">
        <v>836.0</v>
      </c>
      <c r="D8103" s="57" t="s">
        <v>378</v>
      </c>
      <c r="E8103" s="62" t="str">
        <f t="shared" si="1"/>
        <v>Out of test</v>
      </c>
      <c r="F8103" s="53" t="str">
        <f t="shared" si="2"/>
        <v>Guangzhou_0</v>
      </c>
      <c r="G8103" s="53">
        <f t="shared" si="3"/>
        <v>0.1075689789</v>
      </c>
    </row>
    <row r="8104">
      <c r="A8104" s="61">
        <v>1.516340311E9</v>
      </c>
      <c r="B8104" s="61">
        <v>0.0</v>
      </c>
      <c r="C8104" s="61">
        <v>3159.0</v>
      </c>
      <c r="D8104" s="57" t="s">
        <v>378</v>
      </c>
      <c r="E8104" s="62" t="str">
        <f t="shared" si="1"/>
        <v>Out of test</v>
      </c>
      <c r="F8104" s="53" t="str">
        <f t="shared" si="2"/>
        <v>Guangzhou_0</v>
      </c>
      <c r="G8104" s="53">
        <f t="shared" si="3"/>
        <v>0.7917157264</v>
      </c>
    </row>
    <row r="8105">
      <c r="A8105" s="61">
        <v>1.519132902E9</v>
      </c>
      <c r="B8105" s="61">
        <v>0.0</v>
      </c>
      <c r="C8105" s="61">
        <v>2967.0</v>
      </c>
      <c r="D8105" s="57" t="s">
        <v>378</v>
      </c>
      <c r="E8105" s="62" t="str">
        <f t="shared" si="1"/>
        <v>Out of test</v>
      </c>
      <c r="F8105" s="53" t="str">
        <f t="shared" si="2"/>
        <v>Guangzhou_0</v>
      </c>
      <c r="G8105" s="53">
        <f t="shared" si="3"/>
        <v>0.7229470121</v>
      </c>
    </row>
    <row r="8106">
      <c r="A8106" s="61">
        <v>1.51928489E9</v>
      </c>
      <c r="B8106" s="61">
        <v>0.0</v>
      </c>
      <c r="C8106" s="61">
        <v>2087.0</v>
      </c>
      <c r="D8106" s="57" t="s">
        <v>378</v>
      </c>
      <c r="E8106" s="62" t="str">
        <f t="shared" si="1"/>
        <v>Out of test</v>
      </c>
      <c r="F8106" s="53" t="str">
        <f t="shared" si="2"/>
        <v>Guangzhou_0</v>
      </c>
      <c r="G8106" s="53">
        <f t="shared" si="3"/>
        <v>0.7459220004</v>
      </c>
    </row>
    <row r="8107">
      <c r="A8107" s="61">
        <v>1.5181404E9</v>
      </c>
      <c r="B8107" s="61">
        <v>0.0</v>
      </c>
      <c r="C8107" s="61">
        <v>3118.0</v>
      </c>
      <c r="D8107" s="57" t="s">
        <v>378</v>
      </c>
      <c r="E8107" s="62" t="str">
        <f t="shared" si="1"/>
        <v>Out of test</v>
      </c>
      <c r="F8107" s="53" t="str">
        <f t="shared" si="2"/>
        <v>Guangzhou_0</v>
      </c>
      <c r="G8107" s="53">
        <f t="shared" si="3"/>
        <v>0.1599805722</v>
      </c>
    </row>
    <row r="8108">
      <c r="A8108" s="61">
        <v>1.513151321E9</v>
      </c>
      <c r="B8108" s="61">
        <v>0.0</v>
      </c>
      <c r="C8108" s="61">
        <v>230.0</v>
      </c>
      <c r="D8108" s="57" t="s">
        <v>378</v>
      </c>
      <c r="E8108" s="62" t="str">
        <f t="shared" si="1"/>
        <v>Out of test</v>
      </c>
      <c r="F8108" s="53" t="str">
        <f t="shared" si="2"/>
        <v>Guangzhou_0</v>
      </c>
      <c r="G8108" s="53">
        <f t="shared" si="3"/>
        <v>0.7621549856</v>
      </c>
    </row>
    <row r="8109">
      <c r="A8109" s="61">
        <v>1.511711481E9</v>
      </c>
      <c r="B8109" s="61">
        <v>0.0</v>
      </c>
      <c r="C8109" s="61">
        <v>878.0</v>
      </c>
      <c r="D8109" s="57" t="s">
        <v>378</v>
      </c>
      <c r="E8109" s="62" t="str">
        <f t="shared" si="1"/>
        <v>Out of test</v>
      </c>
      <c r="F8109" s="53" t="str">
        <f t="shared" si="2"/>
        <v>Guangzhou_0</v>
      </c>
      <c r="G8109" s="53">
        <f t="shared" si="3"/>
        <v>0.8664662507</v>
      </c>
    </row>
    <row r="8110">
      <c r="A8110" s="61">
        <v>1.5167393E9</v>
      </c>
      <c r="B8110" s="61">
        <v>0.0</v>
      </c>
      <c r="C8110" s="61">
        <v>489.0</v>
      </c>
      <c r="D8110" s="57" t="s">
        <v>378</v>
      </c>
      <c r="E8110" s="62" t="str">
        <f t="shared" si="1"/>
        <v>Out of test</v>
      </c>
      <c r="F8110" s="53" t="str">
        <f t="shared" si="2"/>
        <v>Guangzhou_0</v>
      </c>
      <c r="G8110" s="53">
        <f t="shared" si="3"/>
        <v>0.4369918374</v>
      </c>
    </row>
    <row r="8111">
      <c r="A8111" s="61">
        <v>1.519037802E9</v>
      </c>
      <c r="B8111" s="61">
        <v>0.0</v>
      </c>
      <c r="C8111" s="61">
        <v>2238.0</v>
      </c>
      <c r="D8111" s="57" t="s">
        <v>378</v>
      </c>
      <c r="E8111" s="62" t="str">
        <f t="shared" si="1"/>
        <v>Out of test</v>
      </c>
      <c r="F8111" s="53" t="str">
        <f t="shared" si="2"/>
        <v>Guangzhou_0</v>
      </c>
      <c r="G8111" s="53">
        <f t="shared" si="3"/>
        <v>0.343693709</v>
      </c>
    </row>
    <row r="8112">
      <c r="A8112" s="61">
        <v>1.512031672E9</v>
      </c>
      <c r="B8112" s="61">
        <v>0.0</v>
      </c>
      <c r="C8112" s="61">
        <v>854.0</v>
      </c>
      <c r="D8112" s="57" t="s">
        <v>378</v>
      </c>
      <c r="E8112" s="62" t="str">
        <f t="shared" si="1"/>
        <v>Out of test</v>
      </c>
      <c r="F8112" s="53" t="str">
        <f t="shared" si="2"/>
        <v>Guangzhou_0</v>
      </c>
      <c r="G8112" s="53">
        <f t="shared" si="3"/>
        <v>0.2696611653</v>
      </c>
    </row>
    <row r="8113">
      <c r="A8113" s="61">
        <v>1.516107221E9</v>
      </c>
      <c r="B8113" s="61">
        <v>0.0</v>
      </c>
      <c r="C8113" s="61">
        <v>5037.0</v>
      </c>
      <c r="D8113" s="57" t="s">
        <v>378</v>
      </c>
      <c r="E8113" s="62" t="str">
        <f t="shared" si="1"/>
        <v>Out of test</v>
      </c>
      <c r="F8113" s="53" t="str">
        <f t="shared" si="2"/>
        <v>Guangzhou_0</v>
      </c>
      <c r="G8113" s="53">
        <f t="shared" si="3"/>
        <v>0.4274634049</v>
      </c>
    </row>
    <row r="8114">
      <c r="A8114" s="61">
        <v>1.513729641E9</v>
      </c>
      <c r="B8114" s="61">
        <v>0.0</v>
      </c>
      <c r="C8114" s="61">
        <v>310.0</v>
      </c>
      <c r="D8114" s="57" t="s">
        <v>378</v>
      </c>
      <c r="E8114" s="62" t="str">
        <f t="shared" si="1"/>
        <v>Out of test</v>
      </c>
      <c r="F8114" s="53" t="str">
        <f t="shared" si="2"/>
        <v>Guangzhou_0</v>
      </c>
      <c r="G8114" s="53">
        <f t="shared" si="3"/>
        <v>0.1034985648</v>
      </c>
    </row>
    <row r="8115">
      <c r="A8115" s="61">
        <v>1.51799026E9</v>
      </c>
      <c r="B8115" s="61">
        <v>0.0</v>
      </c>
      <c r="C8115" s="61">
        <v>2288.0</v>
      </c>
      <c r="D8115" s="57" t="s">
        <v>378</v>
      </c>
      <c r="E8115" s="62" t="str">
        <f t="shared" si="1"/>
        <v>Out of test</v>
      </c>
      <c r="F8115" s="53" t="str">
        <f t="shared" si="2"/>
        <v>Guangzhou_0</v>
      </c>
      <c r="G8115" s="53">
        <f t="shared" si="3"/>
        <v>0.3432334589</v>
      </c>
    </row>
    <row r="8116">
      <c r="A8116" s="61">
        <v>1.519788361E9</v>
      </c>
      <c r="B8116" s="61">
        <v>0.0</v>
      </c>
      <c r="C8116" s="61">
        <v>1458.0</v>
      </c>
      <c r="D8116" s="57" t="s">
        <v>378</v>
      </c>
      <c r="E8116" s="62" t="str">
        <f t="shared" si="1"/>
        <v>Out of test</v>
      </c>
      <c r="F8116" s="53" t="str">
        <f t="shared" si="2"/>
        <v>Guangzhou_0</v>
      </c>
      <c r="G8116" s="53">
        <f t="shared" si="3"/>
        <v>0.5905415421</v>
      </c>
    </row>
    <row r="8117">
      <c r="A8117" s="61">
        <v>1.519261081E9</v>
      </c>
      <c r="B8117" s="61">
        <v>0.0</v>
      </c>
      <c r="C8117" s="61">
        <v>2788.0</v>
      </c>
      <c r="D8117" s="57" t="s">
        <v>378</v>
      </c>
      <c r="E8117" s="62" t="str">
        <f t="shared" si="1"/>
        <v>Out of test</v>
      </c>
      <c r="F8117" s="53" t="str">
        <f t="shared" si="2"/>
        <v>Guangzhou_0</v>
      </c>
      <c r="G8117" s="53">
        <f t="shared" si="3"/>
        <v>0.146603071</v>
      </c>
    </row>
    <row r="8118">
      <c r="A8118" s="61">
        <v>1.51896983E9</v>
      </c>
      <c r="B8118" s="61">
        <v>0.0</v>
      </c>
      <c r="C8118" s="61">
        <v>2805.0</v>
      </c>
      <c r="D8118" s="57" t="s">
        <v>378</v>
      </c>
      <c r="E8118" s="62" t="str">
        <f t="shared" si="1"/>
        <v>Out of test</v>
      </c>
      <c r="F8118" s="53" t="str">
        <f t="shared" si="2"/>
        <v>Guangzhou_0</v>
      </c>
      <c r="G8118" s="53">
        <f t="shared" si="3"/>
        <v>0.04657658229</v>
      </c>
    </row>
    <row r="8119">
      <c r="A8119" s="61">
        <v>1.515495752E9</v>
      </c>
      <c r="B8119" s="61">
        <v>0.0</v>
      </c>
      <c r="C8119" s="61">
        <v>1099.0</v>
      </c>
      <c r="D8119" s="57" t="s">
        <v>378</v>
      </c>
      <c r="E8119" s="62" t="str">
        <f t="shared" si="1"/>
        <v>Out of test</v>
      </c>
      <c r="F8119" s="53" t="str">
        <f t="shared" si="2"/>
        <v>Guangzhou_0</v>
      </c>
      <c r="G8119" s="53">
        <f t="shared" si="3"/>
        <v>0.9373972594</v>
      </c>
    </row>
    <row r="8120">
      <c r="A8120" s="61">
        <v>1.515536031E9</v>
      </c>
      <c r="B8120" s="61">
        <v>0.0</v>
      </c>
      <c r="C8120" s="61">
        <v>3204.0</v>
      </c>
      <c r="D8120" s="57" t="s">
        <v>378</v>
      </c>
      <c r="E8120" s="62" t="str">
        <f t="shared" si="1"/>
        <v>Out of test</v>
      </c>
      <c r="F8120" s="53" t="str">
        <f t="shared" si="2"/>
        <v>Guangzhou_0</v>
      </c>
      <c r="G8120" s="53">
        <f t="shared" si="3"/>
        <v>0.9225820611</v>
      </c>
    </row>
    <row r="8121">
      <c r="A8121" s="61">
        <v>1.51457428E9</v>
      </c>
      <c r="B8121" s="61">
        <v>0.0</v>
      </c>
      <c r="C8121" s="61">
        <v>714.0</v>
      </c>
      <c r="D8121" s="57" t="s">
        <v>378</v>
      </c>
      <c r="E8121" s="62" t="str">
        <f t="shared" si="1"/>
        <v>Out of test</v>
      </c>
      <c r="F8121" s="53" t="str">
        <f t="shared" si="2"/>
        <v>Guangzhou_0</v>
      </c>
      <c r="G8121" s="53">
        <f t="shared" si="3"/>
        <v>0.4875901847</v>
      </c>
    </row>
    <row r="8122">
      <c r="A8122" s="61">
        <v>1.517890291E9</v>
      </c>
      <c r="B8122" s="61">
        <v>0.0</v>
      </c>
      <c r="C8122" s="61">
        <v>1422.0</v>
      </c>
      <c r="D8122" s="57" t="s">
        <v>378</v>
      </c>
      <c r="E8122" s="62" t="str">
        <f t="shared" si="1"/>
        <v>Out of test</v>
      </c>
      <c r="F8122" s="53" t="str">
        <f t="shared" si="2"/>
        <v>Guangzhou_0</v>
      </c>
      <c r="G8122" s="53">
        <f t="shared" si="3"/>
        <v>0.6244200425</v>
      </c>
    </row>
    <row r="8123">
      <c r="A8123" s="61">
        <v>1.51795015E9</v>
      </c>
      <c r="B8123" s="61">
        <v>0.0</v>
      </c>
      <c r="C8123" s="61">
        <v>1049.0</v>
      </c>
      <c r="D8123" s="57" t="s">
        <v>378</v>
      </c>
      <c r="E8123" s="62" t="str">
        <f t="shared" si="1"/>
        <v>Out of test</v>
      </c>
      <c r="F8123" s="53" t="str">
        <f t="shared" si="2"/>
        <v>Guangzhou_0</v>
      </c>
      <c r="G8123" s="53">
        <f t="shared" si="3"/>
        <v>0.1706983555</v>
      </c>
    </row>
    <row r="8124">
      <c r="A8124" s="61">
        <v>1.51833144E9</v>
      </c>
      <c r="B8124" s="61">
        <v>0.0</v>
      </c>
      <c r="C8124" s="61">
        <v>4034.0</v>
      </c>
      <c r="D8124" s="57" t="s">
        <v>378</v>
      </c>
      <c r="E8124" s="62" t="str">
        <f t="shared" si="1"/>
        <v>Out of test</v>
      </c>
      <c r="F8124" s="53" t="str">
        <f t="shared" si="2"/>
        <v>Guangzhou_0</v>
      </c>
      <c r="G8124" s="53">
        <f t="shared" si="3"/>
        <v>0.7191362723</v>
      </c>
    </row>
    <row r="8125">
      <c r="A8125" s="61">
        <v>1.513532252E9</v>
      </c>
      <c r="B8125" s="61">
        <v>0.0</v>
      </c>
      <c r="C8125" s="61">
        <v>86.0</v>
      </c>
      <c r="D8125" s="57" t="s">
        <v>378</v>
      </c>
      <c r="E8125" s="62" t="str">
        <f t="shared" si="1"/>
        <v>Out of test</v>
      </c>
      <c r="F8125" s="53" t="str">
        <f t="shared" si="2"/>
        <v>Guangzhou_0</v>
      </c>
      <c r="G8125" s="53">
        <f t="shared" si="3"/>
        <v>0.921725542</v>
      </c>
    </row>
    <row r="8126">
      <c r="A8126" s="61">
        <v>1.51734141E9</v>
      </c>
      <c r="B8126" s="61">
        <v>0.0</v>
      </c>
      <c r="C8126" s="61">
        <v>3031.0</v>
      </c>
      <c r="D8126" s="57" t="s">
        <v>378</v>
      </c>
      <c r="E8126" s="62" t="str">
        <f t="shared" si="1"/>
        <v>Out of test</v>
      </c>
      <c r="F8126" s="53" t="str">
        <f t="shared" si="2"/>
        <v>Guangzhou_0</v>
      </c>
      <c r="G8126" s="53">
        <f t="shared" si="3"/>
        <v>0.02977953223</v>
      </c>
    </row>
    <row r="8127">
      <c r="A8127" s="61">
        <v>1.517374132E9</v>
      </c>
      <c r="B8127" s="61">
        <v>0.0</v>
      </c>
      <c r="C8127" s="61">
        <v>1678.0</v>
      </c>
      <c r="D8127" s="57" t="s">
        <v>378</v>
      </c>
      <c r="E8127" s="62" t="str">
        <f t="shared" si="1"/>
        <v>Out of test</v>
      </c>
      <c r="F8127" s="53" t="str">
        <f t="shared" si="2"/>
        <v>Guangzhou_0</v>
      </c>
      <c r="G8127" s="53">
        <f t="shared" si="3"/>
        <v>0.3190033051</v>
      </c>
    </row>
    <row r="8128">
      <c r="A8128" s="61">
        <v>1.51126988E9</v>
      </c>
      <c r="B8128" s="61">
        <v>0.0</v>
      </c>
      <c r="C8128" s="61">
        <v>1759.0</v>
      </c>
      <c r="D8128" s="57" t="s">
        <v>378</v>
      </c>
      <c r="E8128" s="62" t="str">
        <f t="shared" si="1"/>
        <v>Out of test</v>
      </c>
      <c r="F8128" s="53" t="str">
        <f t="shared" si="2"/>
        <v>Guangzhou_0</v>
      </c>
      <c r="G8128" s="53">
        <f t="shared" si="3"/>
        <v>0.5508145315</v>
      </c>
    </row>
    <row r="8129">
      <c r="A8129" s="61">
        <v>1.516062871E9</v>
      </c>
      <c r="B8129" s="61">
        <v>0.0</v>
      </c>
      <c r="C8129" s="61">
        <v>337.0</v>
      </c>
      <c r="D8129" s="57" t="s">
        <v>378</v>
      </c>
      <c r="E8129" s="62" t="str">
        <f t="shared" si="1"/>
        <v>Out of test</v>
      </c>
      <c r="F8129" s="53" t="str">
        <f t="shared" si="2"/>
        <v>Guangzhou_0</v>
      </c>
      <c r="G8129" s="53">
        <f t="shared" si="3"/>
        <v>0.2672296061</v>
      </c>
    </row>
    <row r="8130">
      <c r="A8130" s="61">
        <v>1.51576403E9</v>
      </c>
      <c r="B8130" s="61">
        <v>0.0</v>
      </c>
      <c r="C8130" s="61">
        <v>1925.0</v>
      </c>
      <c r="D8130" s="57" t="s">
        <v>378</v>
      </c>
      <c r="E8130" s="62" t="str">
        <f t="shared" si="1"/>
        <v>Out of test</v>
      </c>
      <c r="F8130" s="53" t="str">
        <f t="shared" si="2"/>
        <v>Guangzhou_0</v>
      </c>
      <c r="G8130" s="53">
        <f t="shared" si="3"/>
        <v>0.02567698698</v>
      </c>
    </row>
    <row r="8131">
      <c r="A8131" s="61">
        <v>1.514626981E9</v>
      </c>
      <c r="B8131" s="61">
        <v>0.0</v>
      </c>
      <c r="C8131" s="61">
        <v>330.0</v>
      </c>
      <c r="D8131" s="57" t="s">
        <v>378</v>
      </c>
      <c r="E8131" s="62" t="str">
        <f t="shared" si="1"/>
        <v>Out of test</v>
      </c>
      <c r="F8131" s="53" t="str">
        <f t="shared" si="2"/>
        <v>Guangzhou_0</v>
      </c>
      <c r="G8131" s="53">
        <f t="shared" si="3"/>
        <v>0.5076707707</v>
      </c>
    </row>
    <row r="8132">
      <c r="A8132" s="61">
        <v>1.517346662E9</v>
      </c>
      <c r="B8132" s="61">
        <v>0.0</v>
      </c>
      <c r="C8132" s="61">
        <v>1016.0</v>
      </c>
      <c r="D8132" s="57" t="s">
        <v>378</v>
      </c>
      <c r="E8132" s="62" t="str">
        <f t="shared" si="1"/>
        <v>Out of test</v>
      </c>
      <c r="F8132" s="53" t="str">
        <f t="shared" si="2"/>
        <v>Guangzhou_0</v>
      </c>
      <c r="G8132" s="53">
        <f t="shared" si="3"/>
        <v>0.8826215401</v>
      </c>
    </row>
    <row r="8133">
      <c r="A8133" s="61">
        <v>1.51528106E9</v>
      </c>
      <c r="B8133" s="61">
        <v>0.0</v>
      </c>
      <c r="C8133" s="61">
        <v>500.0</v>
      </c>
      <c r="D8133" s="57" t="s">
        <v>378</v>
      </c>
      <c r="E8133" s="62" t="str">
        <f t="shared" si="1"/>
        <v>Out of test</v>
      </c>
      <c r="F8133" s="53" t="str">
        <f t="shared" si="2"/>
        <v>Guangzhou_0</v>
      </c>
      <c r="G8133" s="53">
        <f t="shared" si="3"/>
        <v>0.6979895284</v>
      </c>
    </row>
    <row r="8134">
      <c r="A8134" s="61">
        <v>1.518469041E9</v>
      </c>
      <c r="B8134" s="61">
        <v>0.0</v>
      </c>
      <c r="C8134" s="61">
        <v>3826.0</v>
      </c>
      <c r="D8134" s="57" t="s">
        <v>378</v>
      </c>
      <c r="E8134" s="62" t="str">
        <f t="shared" si="1"/>
        <v>Out of test</v>
      </c>
      <c r="F8134" s="53" t="str">
        <f t="shared" si="2"/>
        <v>Guangzhou_0</v>
      </c>
      <c r="G8134" s="53">
        <f t="shared" si="3"/>
        <v>0.693691274</v>
      </c>
    </row>
    <row r="8135">
      <c r="A8135" s="61">
        <v>1.512453181E9</v>
      </c>
      <c r="B8135" s="61">
        <v>0.0</v>
      </c>
      <c r="C8135" s="61">
        <v>143.0</v>
      </c>
      <c r="D8135" s="57" t="s">
        <v>378</v>
      </c>
      <c r="E8135" s="62" t="str">
        <f t="shared" si="1"/>
        <v>Out of test</v>
      </c>
      <c r="F8135" s="53" t="str">
        <f t="shared" si="2"/>
        <v>Guangzhou_0</v>
      </c>
      <c r="G8135" s="53">
        <f t="shared" si="3"/>
        <v>0.8297559383</v>
      </c>
    </row>
    <row r="8136">
      <c r="A8136" s="61">
        <v>1.519374101E9</v>
      </c>
      <c r="B8136" s="61">
        <v>0.0</v>
      </c>
      <c r="C8136" s="61">
        <v>397.0</v>
      </c>
      <c r="D8136" s="57" t="s">
        <v>378</v>
      </c>
      <c r="E8136" s="62" t="str">
        <f t="shared" si="1"/>
        <v>Out of test</v>
      </c>
      <c r="F8136" s="53" t="str">
        <f t="shared" si="2"/>
        <v>Guangzhou_0</v>
      </c>
      <c r="G8136" s="53">
        <f t="shared" si="3"/>
        <v>0.5264600176</v>
      </c>
    </row>
    <row r="8137">
      <c r="A8137" s="61">
        <v>1.5122037E9</v>
      </c>
      <c r="B8137" s="61">
        <v>0.0</v>
      </c>
      <c r="C8137" s="61">
        <v>781.0</v>
      </c>
      <c r="D8137" s="57" t="s">
        <v>378</v>
      </c>
      <c r="E8137" s="62" t="str">
        <f t="shared" si="1"/>
        <v>Out of test</v>
      </c>
      <c r="F8137" s="53" t="str">
        <f t="shared" si="2"/>
        <v>Guangzhou_0</v>
      </c>
      <c r="G8137" s="53">
        <f t="shared" si="3"/>
        <v>0.6037666334</v>
      </c>
    </row>
    <row r="8138">
      <c r="A8138" s="61">
        <v>1.514608991E9</v>
      </c>
      <c r="B8138" s="61">
        <v>0.0</v>
      </c>
      <c r="C8138" s="61">
        <v>3043.0</v>
      </c>
      <c r="D8138" s="57" t="s">
        <v>378</v>
      </c>
      <c r="E8138" s="62" t="str">
        <f t="shared" si="1"/>
        <v>Out of test</v>
      </c>
      <c r="F8138" s="53" t="str">
        <f t="shared" si="2"/>
        <v>Guangzhou_0</v>
      </c>
      <c r="G8138" s="53">
        <f t="shared" si="3"/>
        <v>0.324360979</v>
      </c>
    </row>
    <row r="8139">
      <c r="A8139" s="61">
        <v>1.516262941E9</v>
      </c>
      <c r="B8139" s="61">
        <v>0.0</v>
      </c>
      <c r="C8139" s="61">
        <v>715.0</v>
      </c>
      <c r="D8139" s="57" t="s">
        <v>378</v>
      </c>
      <c r="E8139" s="62" t="str">
        <f t="shared" si="1"/>
        <v>Out of test</v>
      </c>
      <c r="F8139" s="53" t="str">
        <f t="shared" si="2"/>
        <v>Guangzhou_0</v>
      </c>
      <c r="G8139" s="53">
        <f t="shared" si="3"/>
        <v>0.2073534238</v>
      </c>
    </row>
    <row r="8140">
      <c r="A8140" s="61">
        <v>1.515105552E9</v>
      </c>
      <c r="B8140" s="61">
        <v>0.0</v>
      </c>
      <c r="C8140" s="61">
        <v>3144.0</v>
      </c>
      <c r="D8140" s="57" t="s">
        <v>378</v>
      </c>
      <c r="E8140" s="62" t="str">
        <f t="shared" si="1"/>
        <v>Out of test</v>
      </c>
      <c r="F8140" s="53" t="str">
        <f t="shared" si="2"/>
        <v>Guangzhou_0</v>
      </c>
      <c r="G8140" s="53">
        <f t="shared" si="3"/>
        <v>0.5572396349</v>
      </c>
    </row>
    <row r="8141">
      <c r="A8141" s="61">
        <v>1.51348072E9</v>
      </c>
      <c r="B8141" s="61">
        <v>0.0</v>
      </c>
      <c r="C8141" s="61">
        <v>3571.0</v>
      </c>
      <c r="D8141" s="57" t="s">
        <v>378</v>
      </c>
      <c r="E8141" s="62" t="str">
        <f t="shared" si="1"/>
        <v>Out of test</v>
      </c>
      <c r="F8141" s="53" t="str">
        <f t="shared" si="2"/>
        <v>Guangzhou_0</v>
      </c>
      <c r="G8141" s="53">
        <f t="shared" si="3"/>
        <v>0.9575344805</v>
      </c>
    </row>
    <row r="8142">
      <c r="A8142" s="61">
        <v>1.516820922E9</v>
      </c>
      <c r="B8142" s="61">
        <v>0.0</v>
      </c>
      <c r="C8142" s="61">
        <v>3379.0</v>
      </c>
      <c r="D8142" s="57" t="s">
        <v>378</v>
      </c>
      <c r="E8142" s="62" t="str">
        <f t="shared" si="1"/>
        <v>Out of test</v>
      </c>
      <c r="F8142" s="53" t="str">
        <f t="shared" si="2"/>
        <v>Guangzhou_0</v>
      </c>
      <c r="G8142" s="53">
        <f t="shared" si="3"/>
        <v>0.8106974338</v>
      </c>
    </row>
    <row r="8143">
      <c r="A8143" s="61">
        <v>1.515246982E9</v>
      </c>
      <c r="B8143" s="61">
        <v>0.0</v>
      </c>
      <c r="C8143" s="61">
        <v>272.0</v>
      </c>
      <c r="D8143" s="57" t="s">
        <v>378</v>
      </c>
      <c r="E8143" s="62" t="str">
        <f t="shared" si="1"/>
        <v>Out of test</v>
      </c>
      <c r="F8143" s="53" t="str">
        <f t="shared" si="2"/>
        <v>Guangzhou_0</v>
      </c>
      <c r="G8143" s="53">
        <f t="shared" si="3"/>
        <v>0.04090867058</v>
      </c>
    </row>
    <row r="8144">
      <c r="A8144" s="61">
        <v>1.513999922E9</v>
      </c>
      <c r="B8144" s="61">
        <v>0.0</v>
      </c>
      <c r="C8144" s="61">
        <v>444.0</v>
      </c>
      <c r="D8144" s="57" t="s">
        <v>378</v>
      </c>
      <c r="E8144" s="62" t="str">
        <f t="shared" si="1"/>
        <v>Out of test</v>
      </c>
      <c r="F8144" s="53" t="str">
        <f t="shared" si="2"/>
        <v>Guangzhou_0</v>
      </c>
      <c r="G8144" s="53">
        <f t="shared" si="3"/>
        <v>0.165399381</v>
      </c>
    </row>
    <row r="8145">
      <c r="A8145" s="61">
        <v>1.51140052E9</v>
      </c>
      <c r="B8145" s="61">
        <v>0.0</v>
      </c>
      <c r="C8145" s="61">
        <v>1722.0</v>
      </c>
      <c r="D8145" s="57" t="s">
        <v>378</v>
      </c>
      <c r="E8145" s="62" t="str">
        <f t="shared" si="1"/>
        <v>Out of test</v>
      </c>
      <c r="F8145" s="53" t="str">
        <f t="shared" si="2"/>
        <v>Guangzhou_0</v>
      </c>
      <c r="G8145" s="53">
        <f t="shared" si="3"/>
        <v>0.2255006629</v>
      </c>
    </row>
    <row r="8146">
      <c r="A8146" s="61">
        <v>1.519713131E9</v>
      </c>
      <c r="B8146" s="61">
        <v>0.0</v>
      </c>
      <c r="C8146" s="61">
        <v>195.0</v>
      </c>
      <c r="D8146" s="57" t="s">
        <v>378</v>
      </c>
      <c r="E8146" s="62" t="str">
        <f t="shared" si="1"/>
        <v>Out of test</v>
      </c>
      <c r="F8146" s="53" t="str">
        <f t="shared" si="2"/>
        <v>Guangzhou_0</v>
      </c>
      <c r="G8146" s="53">
        <f t="shared" si="3"/>
        <v>0.2934951372</v>
      </c>
    </row>
    <row r="8147">
      <c r="A8147" s="61">
        <v>1.517986762E9</v>
      </c>
      <c r="B8147" s="61">
        <v>0.0</v>
      </c>
      <c r="C8147" s="61">
        <v>4248.0</v>
      </c>
      <c r="D8147" s="57" t="s">
        <v>378</v>
      </c>
      <c r="E8147" s="62" t="str">
        <f t="shared" si="1"/>
        <v>Out of test</v>
      </c>
      <c r="F8147" s="53" t="str">
        <f t="shared" si="2"/>
        <v>Guangzhou_0</v>
      </c>
      <c r="G8147" s="53">
        <f t="shared" si="3"/>
        <v>0.8993361444</v>
      </c>
    </row>
    <row r="8148">
      <c r="A8148" s="61">
        <v>1.51403014E9</v>
      </c>
      <c r="B8148" s="61">
        <v>0.0</v>
      </c>
      <c r="C8148" s="61">
        <v>2893.0</v>
      </c>
      <c r="D8148" s="57" t="s">
        <v>378</v>
      </c>
      <c r="E8148" s="62" t="str">
        <f t="shared" si="1"/>
        <v>Out of test</v>
      </c>
      <c r="F8148" s="53" t="str">
        <f t="shared" si="2"/>
        <v>Guangzhou_0</v>
      </c>
      <c r="G8148" s="53">
        <f t="shared" si="3"/>
        <v>0.2594731009</v>
      </c>
    </row>
    <row r="8149">
      <c r="A8149" s="61">
        <v>1.51764038E9</v>
      </c>
      <c r="B8149" s="61">
        <v>0.0</v>
      </c>
      <c r="C8149" s="61">
        <v>1876.0</v>
      </c>
      <c r="D8149" s="57" t="s">
        <v>378</v>
      </c>
      <c r="E8149" s="62" t="str">
        <f t="shared" si="1"/>
        <v>Out of test</v>
      </c>
      <c r="F8149" s="53" t="str">
        <f t="shared" si="2"/>
        <v>Guangzhou_0</v>
      </c>
      <c r="G8149" s="53">
        <f t="shared" si="3"/>
        <v>0.141497746</v>
      </c>
    </row>
    <row r="8150">
      <c r="A8150" s="61">
        <v>1.518390192E9</v>
      </c>
      <c r="B8150" s="61">
        <v>0.0</v>
      </c>
      <c r="C8150" s="61">
        <v>3281.0</v>
      </c>
      <c r="D8150" s="57" t="s">
        <v>378</v>
      </c>
      <c r="E8150" s="62" t="str">
        <f t="shared" si="1"/>
        <v>Out of test</v>
      </c>
      <c r="F8150" s="53" t="str">
        <f t="shared" si="2"/>
        <v>Guangzhou_0</v>
      </c>
      <c r="G8150" s="53">
        <f t="shared" si="3"/>
        <v>0.3510731346</v>
      </c>
    </row>
    <row r="8151">
      <c r="A8151" s="61">
        <v>1.51731019E9</v>
      </c>
      <c r="B8151" s="61">
        <v>0.0</v>
      </c>
      <c r="C8151" s="61">
        <v>4735.0</v>
      </c>
      <c r="D8151" s="57" t="s">
        <v>378</v>
      </c>
      <c r="E8151" s="62" t="str">
        <f t="shared" si="1"/>
        <v>Out of test</v>
      </c>
      <c r="F8151" s="53" t="str">
        <f t="shared" si="2"/>
        <v>Guangzhou_0</v>
      </c>
      <c r="G8151" s="53">
        <f t="shared" si="3"/>
        <v>0.1180403812</v>
      </c>
    </row>
    <row r="8152">
      <c r="A8152" s="61">
        <v>1.514949412E9</v>
      </c>
      <c r="B8152" s="61">
        <v>0.0</v>
      </c>
      <c r="C8152" s="61">
        <v>3413.0</v>
      </c>
      <c r="D8152" s="57" t="s">
        <v>378</v>
      </c>
      <c r="E8152" s="62" t="str">
        <f t="shared" si="1"/>
        <v>Out of test</v>
      </c>
      <c r="F8152" s="53" t="str">
        <f t="shared" si="2"/>
        <v>Guangzhou_0</v>
      </c>
      <c r="G8152" s="53">
        <f t="shared" si="3"/>
        <v>0.6293973113</v>
      </c>
    </row>
    <row r="8153">
      <c r="A8153" s="61">
        <v>1.512075942E9</v>
      </c>
      <c r="B8153" s="61">
        <v>0.0</v>
      </c>
      <c r="C8153" s="61">
        <v>6153.0</v>
      </c>
      <c r="D8153" s="57" t="s">
        <v>378</v>
      </c>
      <c r="E8153" s="62" t="str">
        <f t="shared" si="1"/>
        <v>Out of test</v>
      </c>
      <c r="F8153" s="53" t="str">
        <f t="shared" si="2"/>
        <v>Guangzhou_0</v>
      </c>
      <c r="G8153" s="53">
        <f t="shared" si="3"/>
        <v>0.859812402</v>
      </c>
    </row>
    <row r="8154">
      <c r="A8154" s="61">
        <v>1.512193951E9</v>
      </c>
      <c r="B8154" s="61">
        <v>0.0</v>
      </c>
      <c r="C8154" s="61">
        <v>2746.0</v>
      </c>
      <c r="D8154" s="57" t="s">
        <v>378</v>
      </c>
      <c r="E8154" s="62" t="str">
        <f t="shared" si="1"/>
        <v>Out of test</v>
      </c>
      <c r="F8154" s="53" t="str">
        <f t="shared" si="2"/>
        <v>Guangzhou_0</v>
      </c>
      <c r="G8154" s="53">
        <f t="shared" si="3"/>
        <v>0.7262753827</v>
      </c>
    </row>
    <row r="8155">
      <c r="A8155" s="61">
        <v>1.51353184E9</v>
      </c>
      <c r="B8155" s="61">
        <v>0.0</v>
      </c>
      <c r="C8155" s="61">
        <v>1944.0</v>
      </c>
      <c r="D8155" s="57" t="s">
        <v>378</v>
      </c>
      <c r="E8155" s="62" t="str">
        <f t="shared" si="1"/>
        <v>Out of test</v>
      </c>
      <c r="F8155" s="53" t="str">
        <f t="shared" si="2"/>
        <v>Guangzhou_0</v>
      </c>
      <c r="G8155" s="53">
        <f t="shared" si="3"/>
        <v>0.1924432569</v>
      </c>
    </row>
    <row r="8156">
      <c r="A8156" s="61">
        <v>1.51600453E9</v>
      </c>
      <c r="B8156" s="61">
        <v>0.0</v>
      </c>
      <c r="C8156" s="61">
        <v>345.0</v>
      </c>
      <c r="D8156" s="57" t="s">
        <v>378</v>
      </c>
      <c r="E8156" s="62" t="str">
        <f t="shared" si="1"/>
        <v>Out of test</v>
      </c>
      <c r="F8156" s="53" t="str">
        <f t="shared" si="2"/>
        <v>Guangzhou_0</v>
      </c>
      <c r="G8156" s="53">
        <f t="shared" si="3"/>
        <v>0.1345810582</v>
      </c>
    </row>
    <row r="8157">
      <c r="A8157" s="61">
        <v>1.518754602E9</v>
      </c>
      <c r="B8157" s="61">
        <v>0.0</v>
      </c>
      <c r="C8157" s="61">
        <v>2259.0</v>
      </c>
      <c r="D8157" s="57" t="s">
        <v>378</v>
      </c>
      <c r="E8157" s="62" t="str">
        <f t="shared" si="1"/>
        <v>Out of test</v>
      </c>
      <c r="F8157" s="53" t="str">
        <f t="shared" si="2"/>
        <v>Guangzhou_0</v>
      </c>
      <c r="G8157" s="53">
        <f t="shared" si="3"/>
        <v>0.09915397208</v>
      </c>
    </row>
    <row r="8158">
      <c r="A8158" s="61">
        <v>1.51954611E9</v>
      </c>
      <c r="B8158" s="61">
        <v>0.0</v>
      </c>
      <c r="C8158" s="61">
        <v>3113.0</v>
      </c>
      <c r="D8158" s="57" t="s">
        <v>378</v>
      </c>
      <c r="E8158" s="62" t="str">
        <f t="shared" si="1"/>
        <v>Out of test</v>
      </c>
      <c r="F8158" s="53" t="str">
        <f t="shared" si="2"/>
        <v>Guangzhou_0</v>
      </c>
      <c r="G8158" s="53">
        <f t="shared" si="3"/>
        <v>0.4400038363</v>
      </c>
    </row>
    <row r="8159">
      <c r="A8159" s="61">
        <v>1.513142592E9</v>
      </c>
      <c r="B8159" s="61">
        <v>0.0</v>
      </c>
      <c r="C8159" s="61">
        <v>1350.0</v>
      </c>
      <c r="D8159" s="57" t="s">
        <v>378</v>
      </c>
      <c r="E8159" s="62" t="str">
        <f t="shared" si="1"/>
        <v>Out of test</v>
      </c>
      <c r="F8159" s="53" t="str">
        <f t="shared" si="2"/>
        <v>Guangzhou_0</v>
      </c>
      <c r="G8159" s="53">
        <f t="shared" si="3"/>
        <v>0.2813796012</v>
      </c>
    </row>
    <row r="8160">
      <c r="A8160" s="61">
        <v>1.519724942E9</v>
      </c>
      <c r="B8160" s="61">
        <v>0.0</v>
      </c>
      <c r="C8160" s="61">
        <v>2239.0</v>
      </c>
      <c r="D8160" s="57" t="s">
        <v>378</v>
      </c>
      <c r="E8160" s="62" t="str">
        <f t="shared" si="1"/>
        <v>Out of test</v>
      </c>
      <c r="F8160" s="53" t="str">
        <f t="shared" si="2"/>
        <v>Guangzhou_0</v>
      </c>
      <c r="G8160" s="53">
        <f t="shared" si="3"/>
        <v>0.6903282511</v>
      </c>
    </row>
    <row r="8161">
      <c r="A8161" s="61">
        <v>1.51787398E9</v>
      </c>
      <c r="B8161" s="61">
        <v>0.0</v>
      </c>
      <c r="C8161" s="61">
        <v>2989.0</v>
      </c>
      <c r="D8161" s="57" t="s">
        <v>378</v>
      </c>
      <c r="E8161" s="62" t="str">
        <f t="shared" si="1"/>
        <v>Out of test</v>
      </c>
      <c r="F8161" s="53" t="str">
        <f t="shared" si="2"/>
        <v>Guangzhou_0</v>
      </c>
      <c r="G8161" s="53">
        <f t="shared" si="3"/>
        <v>0.8953465168</v>
      </c>
    </row>
    <row r="8162">
      <c r="A8162" s="61">
        <v>1.515429802E9</v>
      </c>
      <c r="B8162" s="61">
        <v>0.0</v>
      </c>
      <c r="C8162" s="61">
        <v>1424.0</v>
      </c>
      <c r="D8162" s="57" t="s">
        <v>378</v>
      </c>
      <c r="E8162" s="62" t="str">
        <f t="shared" si="1"/>
        <v>Out of test</v>
      </c>
      <c r="F8162" s="53" t="str">
        <f t="shared" si="2"/>
        <v>Guangzhou_0</v>
      </c>
      <c r="G8162" s="53">
        <f t="shared" si="3"/>
        <v>0.1532535168</v>
      </c>
    </row>
    <row r="8163">
      <c r="A8163" s="61">
        <v>1.511582281E9</v>
      </c>
      <c r="B8163" s="61">
        <v>0.0</v>
      </c>
      <c r="C8163" s="61">
        <v>1800.0</v>
      </c>
      <c r="D8163" s="57" t="s">
        <v>378</v>
      </c>
      <c r="E8163" s="62" t="str">
        <f t="shared" si="1"/>
        <v>Out of test</v>
      </c>
      <c r="F8163" s="53" t="str">
        <f t="shared" si="2"/>
        <v>Guangzhou_0</v>
      </c>
      <c r="G8163" s="53">
        <f t="shared" si="3"/>
        <v>0.9677300066</v>
      </c>
    </row>
    <row r="8164">
      <c r="A8164" s="61">
        <v>1.512581771E9</v>
      </c>
      <c r="B8164" s="61">
        <v>0.0</v>
      </c>
      <c r="C8164" s="61">
        <v>3155.0</v>
      </c>
      <c r="D8164" s="57" t="s">
        <v>378</v>
      </c>
      <c r="E8164" s="62" t="str">
        <f t="shared" si="1"/>
        <v>Out of test</v>
      </c>
      <c r="F8164" s="53" t="str">
        <f t="shared" si="2"/>
        <v>Guangzhou_0</v>
      </c>
      <c r="G8164" s="53">
        <f t="shared" si="3"/>
        <v>0.7920224716</v>
      </c>
    </row>
    <row r="8165">
      <c r="A8165" s="61">
        <v>1.511887872E9</v>
      </c>
      <c r="B8165" s="61">
        <v>0.0</v>
      </c>
      <c r="C8165" s="61">
        <v>1106.0</v>
      </c>
      <c r="D8165" s="57" t="s">
        <v>378</v>
      </c>
      <c r="E8165" s="62" t="str">
        <f t="shared" si="1"/>
        <v>Out of test</v>
      </c>
      <c r="F8165" s="53" t="str">
        <f t="shared" si="2"/>
        <v>Guangzhou_0</v>
      </c>
      <c r="G8165" s="53">
        <f t="shared" si="3"/>
        <v>0.4914616403</v>
      </c>
    </row>
    <row r="8166">
      <c r="A8166" s="61">
        <v>1.51861127E9</v>
      </c>
      <c r="B8166" s="61">
        <v>0.0</v>
      </c>
      <c r="C8166" s="61">
        <v>378.0</v>
      </c>
      <c r="D8166" s="57" t="s">
        <v>378</v>
      </c>
      <c r="E8166" s="62" t="str">
        <f t="shared" si="1"/>
        <v>Out of test</v>
      </c>
      <c r="F8166" s="53" t="str">
        <f t="shared" si="2"/>
        <v>Guangzhou_0</v>
      </c>
      <c r="G8166" s="53">
        <f t="shared" si="3"/>
        <v>0.8085634884</v>
      </c>
    </row>
    <row r="8167">
      <c r="A8167" s="61">
        <v>1.519087091E9</v>
      </c>
      <c r="B8167" s="61">
        <v>0.0</v>
      </c>
      <c r="C8167" s="61">
        <v>433.0</v>
      </c>
      <c r="D8167" s="57" t="s">
        <v>378</v>
      </c>
      <c r="E8167" s="62" t="str">
        <f t="shared" si="1"/>
        <v>Out of test</v>
      </c>
      <c r="F8167" s="53" t="str">
        <f t="shared" si="2"/>
        <v>Guangzhou_0</v>
      </c>
      <c r="G8167" s="53">
        <f t="shared" si="3"/>
        <v>0.6629184124</v>
      </c>
    </row>
    <row r="8168">
      <c r="A8168" s="61">
        <v>1.513131221E9</v>
      </c>
      <c r="B8168" s="61">
        <v>0.0</v>
      </c>
      <c r="C8168" s="61">
        <v>2141.0</v>
      </c>
      <c r="D8168" s="57" t="s">
        <v>378</v>
      </c>
      <c r="E8168" s="62" t="str">
        <f t="shared" si="1"/>
        <v>Out of test</v>
      </c>
      <c r="F8168" s="53" t="str">
        <f t="shared" si="2"/>
        <v>Guangzhou_0</v>
      </c>
      <c r="G8168" s="53">
        <f t="shared" si="3"/>
        <v>0.9385551705</v>
      </c>
    </row>
    <row r="8169">
      <c r="A8169" s="61">
        <v>1.51434502E9</v>
      </c>
      <c r="B8169" s="61">
        <v>0.0</v>
      </c>
      <c r="C8169" s="61">
        <v>358.0</v>
      </c>
      <c r="D8169" s="57" t="s">
        <v>378</v>
      </c>
      <c r="E8169" s="62" t="str">
        <f t="shared" si="1"/>
        <v>Out of test</v>
      </c>
      <c r="F8169" s="53" t="str">
        <f t="shared" si="2"/>
        <v>Guangzhou_0</v>
      </c>
      <c r="G8169" s="53">
        <f t="shared" si="3"/>
        <v>0.7114918697</v>
      </c>
    </row>
    <row r="8170">
      <c r="A8170" s="61">
        <v>1.513502711E9</v>
      </c>
      <c r="B8170" s="61">
        <v>0.0</v>
      </c>
      <c r="C8170" s="61">
        <v>974.0</v>
      </c>
      <c r="D8170" s="57" t="s">
        <v>378</v>
      </c>
      <c r="E8170" s="62" t="str">
        <f t="shared" si="1"/>
        <v>Out of test</v>
      </c>
      <c r="F8170" s="53" t="str">
        <f t="shared" si="2"/>
        <v>Guangzhou_0</v>
      </c>
      <c r="G8170" s="53">
        <f t="shared" si="3"/>
        <v>0.9069935651</v>
      </c>
    </row>
    <row r="8171">
      <c r="A8171" s="61">
        <v>1.513976981E9</v>
      </c>
      <c r="B8171" s="61">
        <v>0.0</v>
      </c>
      <c r="C8171" s="61">
        <v>238.0</v>
      </c>
      <c r="D8171" s="57" t="s">
        <v>378</v>
      </c>
      <c r="E8171" s="62" t="str">
        <f t="shared" si="1"/>
        <v>Out of test</v>
      </c>
      <c r="F8171" s="53" t="str">
        <f t="shared" si="2"/>
        <v>Guangzhou_0</v>
      </c>
      <c r="G8171" s="53">
        <f t="shared" si="3"/>
        <v>0.6874092167</v>
      </c>
    </row>
    <row r="8172">
      <c r="A8172" s="61">
        <v>1.516659501E9</v>
      </c>
      <c r="B8172" s="61">
        <v>0.0</v>
      </c>
      <c r="C8172" s="61">
        <v>2466.0</v>
      </c>
      <c r="D8172" s="57" t="s">
        <v>378</v>
      </c>
      <c r="E8172" s="62" t="str">
        <f t="shared" si="1"/>
        <v>Out of test</v>
      </c>
      <c r="F8172" s="53" t="str">
        <f t="shared" si="2"/>
        <v>Guangzhou_0</v>
      </c>
      <c r="G8172" s="53">
        <f t="shared" si="3"/>
        <v>0.5947983115</v>
      </c>
    </row>
    <row r="8173">
      <c r="A8173" s="61">
        <v>1.518901771E9</v>
      </c>
      <c r="B8173" s="61">
        <v>0.0</v>
      </c>
      <c r="C8173" s="61">
        <v>2700.0</v>
      </c>
      <c r="D8173" s="57" t="s">
        <v>378</v>
      </c>
      <c r="E8173" s="62" t="str">
        <f t="shared" si="1"/>
        <v>Out of test</v>
      </c>
      <c r="F8173" s="53" t="str">
        <f t="shared" si="2"/>
        <v>Guangzhou_0</v>
      </c>
      <c r="G8173" s="53">
        <f t="shared" si="3"/>
        <v>0.8872972023</v>
      </c>
    </row>
    <row r="8174">
      <c r="A8174" s="61">
        <v>1.519461231E9</v>
      </c>
      <c r="B8174" s="61">
        <v>0.0</v>
      </c>
      <c r="C8174" s="61">
        <v>2321.0</v>
      </c>
      <c r="D8174" s="57" t="s">
        <v>378</v>
      </c>
      <c r="E8174" s="62" t="str">
        <f t="shared" si="1"/>
        <v>Out of test</v>
      </c>
      <c r="F8174" s="53" t="str">
        <f t="shared" si="2"/>
        <v>Guangzhou_0</v>
      </c>
      <c r="G8174" s="53">
        <f t="shared" si="3"/>
        <v>0.2581817012</v>
      </c>
    </row>
    <row r="8175">
      <c r="A8175" s="61">
        <v>1.513543421E9</v>
      </c>
      <c r="B8175" s="61">
        <v>0.0</v>
      </c>
      <c r="C8175" s="61">
        <v>3006.0</v>
      </c>
      <c r="D8175" s="57" t="s">
        <v>378</v>
      </c>
      <c r="E8175" s="62" t="str">
        <f t="shared" si="1"/>
        <v>Out of test</v>
      </c>
      <c r="F8175" s="53" t="str">
        <f t="shared" si="2"/>
        <v>Guangzhou_0</v>
      </c>
      <c r="G8175" s="53">
        <f t="shared" si="3"/>
        <v>0.1110970006</v>
      </c>
    </row>
    <row r="8176">
      <c r="A8176" s="61">
        <v>1.516897432E9</v>
      </c>
      <c r="B8176" s="61">
        <v>0.0</v>
      </c>
      <c r="C8176" s="61">
        <v>1067.0</v>
      </c>
      <c r="D8176" s="57" t="s">
        <v>378</v>
      </c>
      <c r="E8176" s="62" t="str">
        <f t="shared" si="1"/>
        <v>Out of test</v>
      </c>
      <c r="F8176" s="53" t="str">
        <f t="shared" si="2"/>
        <v>Guangzhou_0</v>
      </c>
      <c r="G8176" s="53">
        <f t="shared" si="3"/>
        <v>0.2674925391</v>
      </c>
    </row>
    <row r="8177">
      <c r="A8177" s="61">
        <v>1.518794292E9</v>
      </c>
      <c r="B8177" s="61">
        <v>0.0</v>
      </c>
      <c r="C8177" s="61">
        <v>245.0</v>
      </c>
      <c r="D8177" s="57" t="s">
        <v>378</v>
      </c>
      <c r="E8177" s="62" t="str">
        <f t="shared" si="1"/>
        <v>Out of test</v>
      </c>
      <c r="F8177" s="53" t="str">
        <f t="shared" si="2"/>
        <v>Guangzhou_0</v>
      </c>
      <c r="G8177" s="53">
        <f t="shared" si="3"/>
        <v>0.03844030818</v>
      </c>
    </row>
    <row r="8178">
      <c r="A8178" s="61">
        <v>1.514690842E9</v>
      </c>
      <c r="B8178" s="61">
        <v>0.0</v>
      </c>
      <c r="C8178" s="61">
        <v>1711.0</v>
      </c>
      <c r="D8178" s="57" t="s">
        <v>378</v>
      </c>
      <c r="E8178" s="62" t="str">
        <f t="shared" si="1"/>
        <v>Out of test</v>
      </c>
      <c r="F8178" s="53" t="str">
        <f t="shared" si="2"/>
        <v>Guangzhou_0</v>
      </c>
      <c r="G8178" s="53">
        <f t="shared" si="3"/>
        <v>0.6787322892</v>
      </c>
    </row>
    <row r="8179">
      <c r="A8179" s="61">
        <v>1.51296717E9</v>
      </c>
      <c r="B8179" s="61">
        <v>0.0</v>
      </c>
      <c r="C8179" s="61">
        <v>1229.0</v>
      </c>
      <c r="D8179" s="57" t="s">
        <v>378</v>
      </c>
      <c r="E8179" s="62" t="str">
        <f t="shared" si="1"/>
        <v>Out of test</v>
      </c>
      <c r="F8179" s="53" t="str">
        <f t="shared" si="2"/>
        <v>Guangzhou_0</v>
      </c>
      <c r="G8179" s="53">
        <f t="shared" si="3"/>
        <v>0.8954891908</v>
      </c>
    </row>
    <row r="8180">
      <c r="A8180" s="61">
        <v>1.515308442E9</v>
      </c>
      <c r="B8180" s="61">
        <v>0.0</v>
      </c>
      <c r="C8180" s="61">
        <v>1381.0</v>
      </c>
      <c r="D8180" s="57" t="s">
        <v>378</v>
      </c>
      <c r="E8180" s="62" t="str">
        <f t="shared" si="1"/>
        <v>Out of test</v>
      </c>
      <c r="F8180" s="53" t="str">
        <f t="shared" si="2"/>
        <v>Guangzhou_0</v>
      </c>
      <c r="G8180" s="53">
        <f t="shared" si="3"/>
        <v>0.8597430207</v>
      </c>
    </row>
    <row r="8181">
      <c r="A8181" s="61">
        <v>1.517993612E9</v>
      </c>
      <c r="B8181" s="61">
        <v>0.0</v>
      </c>
      <c r="C8181" s="61">
        <v>1626.0</v>
      </c>
      <c r="D8181" s="57" t="s">
        <v>378</v>
      </c>
      <c r="E8181" s="62" t="str">
        <f t="shared" si="1"/>
        <v>Out of test</v>
      </c>
      <c r="F8181" s="53" t="str">
        <f t="shared" si="2"/>
        <v>Guangzhou_0</v>
      </c>
      <c r="G8181" s="53">
        <f t="shared" si="3"/>
        <v>0.5406587624</v>
      </c>
    </row>
    <row r="8182">
      <c r="A8182" s="61">
        <v>1.511637762E9</v>
      </c>
      <c r="B8182" s="61">
        <v>0.0</v>
      </c>
      <c r="C8182" s="61">
        <v>4294.0</v>
      </c>
      <c r="D8182" s="57" t="s">
        <v>378</v>
      </c>
      <c r="E8182" s="62" t="str">
        <f t="shared" si="1"/>
        <v>Out of test</v>
      </c>
      <c r="F8182" s="53" t="str">
        <f t="shared" si="2"/>
        <v>Guangzhou_0</v>
      </c>
      <c r="G8182" s="53">
        <f t="shared" si="3"/>
        <v>0.9081307355</v>
      </c>
    </row>
    <row r="8183">
      <c r="A8183" s="61">
        <v>1.51820646E9</v>
      </c>
      <c r="B8183" s="61">
        <v>0.0</v>
      </c>
      <c r="C8183" s="61">
        <v>2168.0</v>
      </c>
      <c r="D8183" s="57" t="s">
        <v>378</v>
      </c>
      <c r="E8183" s="62" t="str">
        <f t="shared" si="1"/>
        <v>Out of test</v>
      </c>
      <c r="F8183" s="53" t="str">
        <f t="shared" si="2"/>
        <v>Guangzhou_0</v>
      </c>
      <c r="G8183" s="53">
        <f t="shared" si="3"/>
        <v>0.7438403883</v>
      </c>
    </row>
    <row r="8184">
      <c r="A8184" s="61">
        <v>1.51643717E9</v>
      </c>
      <c r="B8184" s="61">
        <v>0.0</v>
      </c>
      <c r="C8184" s="61">
        <v>314.0</v>
      </c>
      <c r="D8184" s="57" t="s">
        <v>378</v>
      </c>
      <c r="E8184" s="62" t="str">
        <f t="shared" si="1"/>
        <v>Out of test</v>
      </c>
      <c r="F8184" s="53" t="str">
        <f t="shared" si="2"/>
        <v>Guangzhou_0</v>
      </c>
      <c r="G8184" s="53">
        <f t="shared" si="3"/>
        <v>0.7163843593</v>
      </c>
    </row>
    <row r="8185">
      <c r="A8185" s="61">
        <v>1.51585093E9</v>
      </c>
      <c r="B8185" s="61">
        <v>0.0</v>
      </c>
      <c r="C8185" s="61">
        <v>2422.0</v>
      </c>
      <c r="D8185" s="57" t="s">
        <v>378</v>
      </c>
      <c r="E8185" s="62" t="str">
        <f t="shared" si="1"/>
        <v>Out of test</v>
      </c>
      <c r="F8185" s="53" t="str">
        <f t="shared" si="2"/>
        <v>Guangzhou_0</v>
      </c>
      <c r="G8185" s="53">
        <f t="shared" si="3"/>
        <v>0.9611053105</v>
      </c>
    </row>
    <row r="8186">
      <c r="A8186" s="61">
        <v>1.515302571E9</v>
      </c>
      <c r="B8186" s="61">
        <v>0.0</v>
      </c>
      <c r="C8186" s="61">
        <v>4376.0</v>
      </c>
      <c r="D8186" s="57" t="s">
        <v>378</v>
      </c>
      <c r="E8186" s="62" t="str">
        <f t="shared" si="1"/>
        <v>Out of test</v>
      </c>
      <c r="F8186" s="53" t="str">
        <f t="shared" si="2"/>
        <v>Guangzhou_0</v>
      </c>
      <c r="G8186" s="53">
        <f t="shared" si="3"/>
        <v>0.9615755949</v>
      </c>
    </row>
    <row r="8187">
      <c r="A8187" s="61">
        <v>1.514650711E9</v>
      </c>
      <c r="B8187" s="61">
        <v>0.0</v>
      </c>
      <c r="C8187" s="61">
        <v>2650.0</v>
      </c>
      <c r="D8187" s="57" t="s">
        <v>378</v>
      </c>
      <c r="E8187" s="62" t="str">
        <f t="shared" si="1"/>
        <v>Out of test</v>
      </c>
      <c r="F8187" s="53" t="str">
        <f t="shared" si="2"/>
        <v>Guangzhou_0</v>
      </c>
      <c r="G8187" s="53">
        <f t="shared" si="3"/>
        <v>0.3359044582</v>
      </c>
    </row>
    <row r="8188">
      <c r="A8188" s="61">
        <v>1.518139081E9</v>
      </c>
      <c r="B8188" s="61">
        <v>0.0</v>
      </c>
      <c r="C8188" s="61">
        <v>1171.0</v>
      </c>
      <c r="D8188" s="57" t="s">
        <v>378</v>
      </c>
      <c r="E8188" s="62" t="str">
        <f t="shared" si="1"/>
        <v>Out of test</v>
      </c>
      <c r="F8188" s="53" t="str">
        <f t="shared" si="2"/>
        <v>Guangzhou_0</v>
      </c>
      <c r="G8188" s="53">
        <f t="shared" si="3"/>
        <v>0.6757972358</v>
      </c>
    </row>
    <row r="8189">
      <c r="A8189" s="61">
        <v>1.515437902E9</v>
      </c>
      <c r="B8189" s="61">
        <v>0.0</v>
      </c>
      <c r="C8189" s="61">
        <v>3416.0</v>
      </c>
      <c r="D8189" s="57" t="s">
        <v>378</v>
      </c>
      <c r="E8189" s="62" t="str">
        <f t="shared" si="1"/>
        <v>Out of test</v>
      </c>
      <c r="F8189" s="53" t="str">
        <f t="shared" si="2"/>
        <v>Guangzhou_0</v>
      </c>
      <c r="G8189" s="53">
        <f t="shared" si="3"/>
        <v>0.08712007864</v>
      </c>
    </row>
    <row r="8190">
      <c r="A8190" s="61">
        <v>1.516453521E9</v>
      </c>
      <c r="B8190" s="61">
        <v>0.0</v>
      </c>
      <c r="C8190" s="61">
        <v>1490.0</v>
      </c>
      <c r="D8190" s="57" t="s">
        <v>378</v>
      </c>
      <c r="E8190" s="62" t="str">
        <f t="shared" si="1"/>
        <v>Out of test</v>
      </c>
      <c r="F8190" s="53" t="str">
        <f t="shared" si="2"/>
        <v>Guangzhou_0</v>
      </c>
      <c r="G8190" s="53">
        <f t="shared" si="3"/>
        <v>0.245563907</v>
      </c>
    </row>
    <row r="8191">
      <c r="A8191" s="61">
        <v>1.51610547E9</v>
      </c>
      <c r="B8191" s="61">
        <v>0.0</v>
      </c>
      <c r="C8191" s="61">
        <v>1909.0</v>
      </c>
      <c r="D8191" s="57" t="s">
        <v>378</v>
      </c>
      <c r="E8191" s="62" t="str">
        <f t="shared" si="1"/>
        <v>Out of test</v>
      </c>
      <c r="F8191" s="53" t="str">
        <f t="shared" si="2"/>
        <v>Guangzhou_0</v>
      </c>
      <c r="G8191" s="53">
        <f t="shared" si="3"/>
        <v>0.3007284381</v>
      </c>
    </row>
    <row r="8192">
      <c r="A8192" s="61">
        <v>1.515742421E9</v>
      </c>
      <c r="B8192" s="61">
        <v>0.0</v>
      </c>
      <c r="C8192" s="61">
        <v>1777.0</v>
      </c>
      <c r="D8192" s="57" t="s">
        <v>378</v>
      </c>
      <c r="E8192" s="62" t="str">
        <f t="shared" si="1"/>
        <v>Out of test</v>
      </c>
      <c r="F8192" s="53" t="str">
        <f t="shared" si="2"/>
        <v>Guangzhou_0</v>
      </c>
      <c r="G8192" s="53">
        <f t="shared" si="3"/>
        <v>0.00332913814</v>
      </c>
    </row>
    <row r="8193">
      <c r="A8193" s="61">
        <v>1.519048991E9</v>
      </c>
      <c r="B8193" s="61">
        <v>0.0</v>
      </c>
      <c r="C8193" s="61">
        <v>20.0</v>
      </c>
      <c r="D8193" s="57" t="s">
        <v>378</v>
      </c>
      <c r="E8193" s="62" t="str">
        <f t="shared" si="1"/>
        <v>Out of test</v>
      </c>
      <c r="F8193" s="53" t="str">
        <f t="shared" si="2"/>
        <v>Guangzhou_0</v>
      </c>
      <c r="G8193" s="53">
        <f t="shared" si="3"/>
        <v>0.4301816826</v>
      </c>
    </row>
    <row r="8194">
      <c r="A8194" s="61">
        <v>1.518430672E9</v>
      </c>
      <c r="B8194" s="61">
        <v>0.0</v>
      </c>
      <c r="C8194" s="61">
        <v>1900.0</v>
      </c>
      <c r="D8194" s="57" t="s">
        <v>378</v>
      </c>
      <c r="E8194" s="62" t="str">
        <f t="shared" si="1"/>
        <v>Out of test</v>
      </c>
      <c r="F8194" s="53" t="str">
        <f t="shared" si="2"/>
        <v>Guangzhou_0</v>
      </c>
      <c r="G8194" s="53">
        <f t="shared" si="3"/>
        <v>0.02476170145</v>
      </c>
    </row>
    <row r="8195">
      <c r="A8195" s="61">
        <v>1.512475101E9</v>
      </c>
      <c r="B8195" s="61">
        <v>0.0</v>
      </c>
      <c r="C8195" s="61">
        <v>1435.0</v>
      </c>
      <c r="D8195" s="57" t="s">
        <v>378</v>
      </c>
      <c r="E8195" s="62" t="str">
        <f t="shared" si="1"/>
        <v>Out of test</v>
      </c>
      <c r="F8195" s="53" t="str">
        <f t="shared" si="2"/>
        <v>Guangzhou_0</v>
      </c>
      <c r="G8195" s="53">
        <f t="shared" si="3"/>
        <v>0.3639203557</v>
      </c>
    </row>
    <row r="8196">
      <c r="A8196" s="61">
        <v>1.513989582E9</v>
      </c>
      <c r="B8196" s="61">
        <v>0.0</v>
      </c>
      <c r="C8196" s="61">
        <v>1838.0</v>
      </c>
      <c r="D8196" s="57" t="s">
        <v>378</v>
      </c>
      <c r="E8196" s="62" t="str">
        <f t="shared" si="1"/>
        <v>Out of test</v>
      </c>
      <c r="F8196" s="53" t="str">
        <f t="shared" si="2"/>
        <v>Guangzhou_0</v>
      </c>
      <c r="G8196" s="53">
        <f t="shared" si="3"/>
        <v>0.2972924397</v>
      </c>
    </row>
    <row r="8197">
      <c r="A8197" s="61">
        <v>1.518865012E9</v>
      </c>
      <c r="B8197" s="61">
        <v>0.0</v>
      </c>
      <c r="C8197" s="61">
        <v>492.0</v>
      </c>
      <c r="D8197" s="57" t="s">
        <v>378</v>
      </c>
      <c r="E8197" s="62" t="str">
        <f t="shared" si="1"/>
        <v>Out of test</v>
      </c>
      <c r="F8197" s="53" t="str">
        <f t="shared" si="2"/>
        <v>Guangzhou_0</v>
      </c>
      <c r="G8197" s="53">
        <f t="shared" si="3"/>
        <v>0.6478163311</v>
      </c>
    </row>
    <row r="8198">
      <c r="A8198" s="61">
        <v>1.513326031E9</v>
      </c>
      <c r="B8198" s="61">
        <v>0.0</v>
      </c>
      <c r="C8198" s="61">
        <v>1207.0</v>
      </c>
      <c r="D8198" s="57" t="s">
        <v>378</v>
      </c>
      <c r="E8198" s="62" t="str">
        <f t="shared" si="1"/>
        <v>Out of test</v>
      </c>
      <c r="F8198" s="53" t="str">
        <f t="shared" si="2"/>
        <v>Guangzhou_0</v>
      </c>
      <c r="G8198" s="53">
        <f t="shared" si="3"/>
        <v>0.2476363323</v>
      </c>
    </row>
    <row r="8199">
      <c r="A8199" s="61">
        <v>1.519068422E9</v>
      </c>
      <c r="B8199" s="61">
        <v>0.0</v>
      </c>
      <c r="C8199" s="61">
        <v>3447.0</v>
      </c>
      <c r="D8199" s="57" t="s">
        <v>378</v>
      </c>
      <c r="E8199" s="62" t="str">
        <f t="shared" si="1"/>
        <v>Out of test</v>
      </c>
      <c r="F8199" s="53" t="str">
        <f t="shared" si="2"/>
        <v>Guangzhou_0</v>
      </c>
      <c r="G8199" s="53">
        <f t="shared" si="3"/>
        <v>0.5950803461</v>
      </c>
    </row>
    <row r="8200">
      <c r="A8200" s="61">
        <v>1.518090642E9</v>
      </c>
      <c r="B8200" s="61">
        <v>0.0</v>
      </c>
      <c r="C8200" s="61">
        <v>3162.0</v>
      </c>
      <c r="D8200" s="57" t="s">
        <v>378</v>
      </c>
      <c r="E8200" s="62" t="str">
        <f t="shared" si="1"/>
        <v>Out of test</v>
      </c>
      <c r="F8200" s="53" t="str">
        <f t="shared" si="2"/>
        <v>Guangzhou_0</v>
      </c>
      <c r="G8200" s="53">
        <f t="shared" si="3"/>
        <v>0.3305823693</v>
      </c>
    </row>
    <row r="8201">
      <c r="A8201" s="61">
        <v>1.516694091E9</v>
      </c>
      <c r="B8201" s="61">
        <v>0.0</v>
      </c>
      <c r="C8201" s="61">
        <v>777.0</v>
      </c>
      <c r="D8201" s="57" t="s">
        <v>378</v>
      </c>
      <c r="E8201" s="62" t="str">
        <f t="shared" si="1"/>
        <v>Out of test</v>
      </c>
      <c r="F8201" s="53" t="str">
        <f t="shared" si="2"/>
        <v>Guangzhou_0</v>
      </c>
      <c r="G8201" s="53">
        <f t="shared" si="3"/>
        <v>0.3936277975</v>
      </c>
    </row>
    <row r="8202">
      <c r="A8202" s="61">
        <v>1.51147393E9</v>
      </c>
      <c r="B8202" s="61">
        <v>0.0</v>
      </c>
      <c r="C8202" s="61">
        <v>4847.0</v>
      </c>
      <c r="D8202" s="57" t="s">
        <v>378</v>
      </c>
      <c r="E8202" s="62" t="str">
        <f t="shared" si="1"/>
        <v>Out of test</v>
      </c>
      <c r="F8202" s="53" t="str">
        <f t="shared" si="2"/>
        <v>Guangzhou_0</v>
      </c>
      <c r="G8202" s="53">
        <f t="shared" si="3"/>
        <v>0.3135224505</v>
      </c>
    </row>
    <row r="8203">
      <c r="A8203" s="61">
        <v>1.51440175E9</v>
      </c>
      <c r="B8203" s="61">
        <v>0.0</v>
      </c>
      <c r="C8203" s="61">
        <v>738.0</v>
      </c>
      <c r="D8203" s="57" t="s">
        <v>378</v>
      </c>
      <c r="E8203" s="62" t="str">
        <f t="shared" si="1"/>
        <v>Out of test</v>
      </c>
      <c r="F8203" s="53" t="str">
        <f t="shared" si="2"/>
        <v>Guangzhou_0</v>
      </c>
      <c r="G8203" s="53">
        <f t="shared" si="3"/>
        <v>0.5765928716</v>
      </c>
    </row>
    <row r="8204">
      <c r="A8204" s="61">
        <v>1.513868611E9</v>
      </c>
      <c r="B8204" s="61">
        <v>0.0</v>
      </c>
      <c r="C8204" s="61">
        <v>841.0</v>
      </c>
      <c r="D8204" s="57" t="s">
        <v>378</v>
      </c>
      <c r="E8204" s="62" t="str">
        <f t="shared" si="1"/>
        <v>Out of test</v>
      </c>
      <c r="F8204" s="53" t="str">
        <f t="shared" si="2"/>
        <v>Guangzhou_0</v>
      </c>
      <c r="G8204" s="53">
        <f t="shared" si="3"/>
        <v>0.3192793232</v>
      </c>
    </row>
    <row r="8205">
      <c r="A8205" s="61">
        <v>1.51482509E9</v>
      </c>
      <c r="B8205" s="61">
        <v>0.0</v>
      </c>
      <c r="C8205" s="61">
        <v>346.0</v>
      </c>
      <c r="D8205" s="57" t="s">
        <v>378</v>
      </c>
      <c r="E8205" s="62" t="str">
        <f t="shared" si="1"/>
        <v>Out of test</v>
      </c>
      <c r="F8205" s="53" t="str">
        <f t="shared" si="2"/>
        <v>Guangzhou_0</v>
      </c>
      <c r="G8205" s="53">
        <f t="shared" si="3"/>
        <v>0.07924297323</v>
      </c>
    </row>
    <row r="8206">
      <c r="A8206" s="61">
        <v>1.514068222E9</v>
      </c>
      <c r="B8206" s="61">
        <v>0.0</v>
      </c>
      <c r="C8206" s="61">
        <v>702.0</v>
      </c>
      <c r="D8206" s="57" t="s">
        <v>378</v>
      </c>
      <c r="E8206" s="62" t="str">
        <f t="shared" si="1"/>
        <v>Out of test</v>
      </c>
      <c r="F8206" s="53" t="str">
        <f t="shared" si="2"/>
        <v>Guangzhou_0</v>
      </c>
      <c r="G8206" s="53">
        <f t="shared" si="3"/>
        <v>0.09523967863</v>
      </c>
    </row>
    <row r="8207">
      <c r="A8207" s="61">
        <v>1.513879531E9</v>
      </c>
      <c r="B8207" s="61">
        <v>0.0</v>
      </c>
      <c r="C8207" s="61">
        <v>1308.0</v>
      </c>
      <c r="D8207" s="57" t="s">
        <v>378</v>
      </c>
      <c r="E8207" s="62" t="str">
        <f t="shared" si="1"/>
        <v>Out of test</v>
      </c>
      <c r="F8207" s="53" t="str">
        <f t="shared" si="2"/>
        <v>Guangzhou_0</v>
      </c>
      <c r="G8207" s="53">
        <f t="shared" si="3"/>
        <v>0.6167350684</v>
      </c>
    </row>
    <row r="8208">
      <c r="A8208" s="61">
        <v>1.515391772E9</v>
      </c>
      <c r="B8208" s="61">
        <v>0.0</v>
      </c>
      <c r="C8208" s="61">
        <v>2995.0</v>
      </c>
      <c r="D8208" s="57" t="s">
        <v>378</v>
      </c>
      <c r="E8208" s="62" t="str">
        <f t="shared" si="1"/>
        <v>Out of test</v>
      </c>
      <c r="F8208" s="53" t="str">
        <f t="shared" si="2"/>
        <v>Guangzhou_0</v>
      </c>
      <c r="G8208" s="53">
        <f t="shared" si="3"/>
        <v>0.2941683371</v>
      </c>
    </row>
    <row r="8209">
      <c r="A8209" s="61">
        <v>1.518840301E9</v>
      </c>
      <c r="B8209" s="61">
        <v>0.0</v>
      </c>
      <c r="C8209" s="61">
        <v>1291.0</v>
      </c>
      <c r="D8209" s="57" t="s">
        <v>378</v>
      </c>
      <c r="E8209" s="62" t="str">
        <f t="shared" si="1"/>
        <v>Out of test</v>
      </c>
      <c r="F8209" s="53" t="str">
        <f t="shared" si="2"/>
        <v>Guangzhou_0</v>
      </c>
      <c r="G8209" s="53">
        <f t="shared" si="3"/>
        <v>0.911851265</v>
      </c>
    </row>
    <row r="8210">
      <c r="A8210" s="61">
        <v>1.51239572E9</v>
      </c>
      <c r="B8210" s="61">
        <v>0.0</v>
      </c>
      <c r="C8210" s="61">
        <v>1883.0</v>
      </c>
      <c r="D8210" s="57" t="s">
        <v>378</v>
      </c>
      <c r="E8210" s="62" t="str">
        <f t="shared" si="1"/>
        <v>Out of test</v>
      </c>
      <c r="F8210" s="53" t="str">
        <f t="shared" si="2"/>
        <v>Guangzhou_0</v>
      </c>
      <c r="G8210" s="53">
        <f t="shared" si="3"/>
        <v>0.4190740292</v>
      </c>
    </row>
    <row r="8211">
      <c r="A8211" s="61">
        <v>1.518711022E9</v>
      </c>
      <c r="B8211" s="61">
        <v>0.0</v>
      </c>
      <c r="C8211" s="61">
        <v>615.0</v>
      </c>
      <c r="D8211" s="57" t="s">
        <v>378</v>
      </c>
      <c r="E8211" s="62" t="str">
        <f t="shared" si="1"/>
        <v>Out of test</v>
      </c>
      <c r="F8211" s="53" t="str">
        <f t="shared" si="2"/>
        <v>Guangzhou_0</v>
      </c>
      <c r="G8211" s="53">
        <f t="shared" si="3"/>
        <v>0.838064752</v>
      </c>
    </row>
    <row r="8212">
      <c r="A8212" s="61">
        <v>1.517493291E9</v>
      </c>
      <c r="B8212" s="61">
        <v>0.0</v>
      </c>
      <c r="C8212" s="61">
        <v>2658.0</v>
      </c>
      <c r="D8212" s="57" t="s">
        <v>378</v>
      </c>
      <c r="E8212" s="62" t="str">
        <f t="shared" si="1"/>
        <v>Out of test</v>
      </c>
      <c r="F8212" s="53" t="str">
        <f t="shared" si="2"/>
        <v>Guangzhou_0</v>
      </c>
      <c r="G8212" s="53">
        <f t="shared" si="3"/>
        <v>0.09193076149</v>
      </c>
    </row>
    <row r="8213">
      <c r="A8213" s="61">
        <v>1.515898462E9</v>
      </c>
      <c r="B8213" s="61">
        <v>0.0</v>
      </c>
      <c r="C8213" s="61">
        <v>1276.0</v>
      </c>
      <c r="D8213" s="57" t="s">
        <v>378</v>
      </c>
      <c r="E8213" s="62" t="str">
        <f t="shared" si="1"/>
        <v>Out of test</v>
      </c>
      <c r="F8213" s="53" t="str">
        <f t="shared" si="2"/>
        <v>Guangzhou_0</v>
      </c>
      <c r="G8213" s="53">
        <f t="shared" si="3"/>
        <v>0.3571486137</v>
      </c>
    </row>
    <row r="8214">
      <c r="A8214" s="61">
        <v>1.514590362E9</v>
      </c>
      <c r="B8214" s="61">
        <v>0.0</v>
      </c>
      <c r="C8214" s="61">
        <v>3909.0</v>
      </c>
      <c r="D8214" s="57" t="s">
        <v>378</v>
      </c>
      <c r="E8214" s="62" t="str">
        <f t="shared" si="1"/>
        <v>Out of test</v>
      </c>
      <c r="F8214" s="53" t="str">
        <f t="shared" si="2"/>
        <v>Guangzhou_0</v>
      </c>
      <c r="G8214" s="53">
        <f t="shared" si="3"/>
        <v>0.2478817475</v>
      </c>
    </row>
    <row r="8215">
      <c r="A8215" s="61">
        <v>1.514351761E9</v>
      </c>
      <c r="B8215" s="61">
        <v>0.0</v>
      </c>
      <c r="C8215" s="61">
        <v>26.0</v>
      </c>
      <c r="D8215" s="57" t="s">
        <v>378</v>
      </c>
      <c r="E8215" s="62" t="str">
        <f t="shared" si="1"/>
        <v>Out of test</v>
      </c>
      <c r="F8215" s="53" t="str">
        <f t="shared" si="2"/>
        <v>Guangzhou_0</v>
      </c>
      <c r="G8215" s="53">
        <f t="shared" si="3"/>
        <v>0.0863085922</v>
      </c>
    </row>
    <row r="8216">
      <c r="A8216" s="61">
        <v>1.513730642E9</v>
      </c>
      <c r="B8216" s="61">
        <v>0.0</v>
      </c>
      <c r="C8216" s="61">
        <v>1749.0</v>
      </c>
      <c r="D8216" s="57" t="s">
        <v>378</v>
      </c>
      <c r="E8216" s="62" t="str">
        <f t="shared" si="1"/>
        <v>Out of test</v>
      </c>
      <c r="F8216" s="53" t="str">
        <f t="shared" si="2"/>
        <v>Guangzhou_0</v>
      </c>
      <c r="G8216" s="53">
        <f t="shared" si="3"/>
        <v>0.9798320437</v>
      </c>
    </row>
    <row r="8217">
      <c r="A8217" s="61">
        <v>1.51508987E9</v>
      </c>
      <c r="B8217" s="61">
        <v>0.0</v>
      </c>
      <c r="C8217" s="61">
        <v>4749.0</v>
      </c>
      <c r="D8217" s="57" t="s">
        <v>378</v>
      </c>
      <c r="E8217" s="62" t="str">
        <f t="shared" si="1"/>
        <v>Out of test</v>
      </c>
      <c r="F8217" s="53" t="str">
        <f t="shared" si="2"/>
        <v>Guangzhou_0</v>
      </c>
      <c r="G8217" s="53">
        <f t="shared" si="3"/>
        <v>0.869879488</v>
      </c>
    </row>
    <row r="8218">
      <c r="A8218" s="61">
        <v>1.51847283E9</v>
      </c>
      <c r="B8218" s="61">
        <v>0.0</v>
      </c>
      <c r="C8218" s="61">
        <v>370.0</v>
      </c>
      <c r="D8218" s="57" t="s">
        <v>378</v>
      </c>
      <c r="E8218" s="62" t="str">
        <f t="shared" si="1"/>
        <v>Out of test</v>
      </c>
      <c r="F8218" s="53" t="str">
        <f t="shared" si="2"/>
        <v>Guangzhou_0</v>
      </c>
      <c r="G8218" s="53">
        <f t="shared" si="3"/>
        <v>0.0132684182</v>
      </c>
    </row>
    <row r="8219">
      <c r="A8219" s="61">
        <v>1.51186954E9</v>
      </c>
      <c r="B8219" s="61">
        <v>0.0</v>
      </c>
      <c r="C8219" s="61">
        <v>2413.0</v>
      </c>
      <c r="D8219" s="57" t="s">
        <v>378</v>
      </c>
      <c r="E8219" s="62" t="str">
        <f t="shared" si="1"/>
        <v>Out of test</v>
      </c>
      <c r="F8219" s="53" t="str">
        <f t="shared" si="2"/>
        <v>Guangzhou_0</v>
      </c>
      <c r="G8219" s="53">
        <f t="shared" si="3"/>
        <v>0.1254795122</v>
      </c>
    </row>
    <row r="8220">
      <c r="A8220" s="61">
        <v>1.515237602E9</v>
      </c>
      <c r="B8220" s="61">
        <v>0.0</v>
      </c>
      <c r="C8220" s="61">
        <v>1058.0</v>
      </c>
      <c r="D8220" s="57" t="s">
        <v>378</v>
      </c>
      <c r="E8220" s="62" t="str">
        <f t="shared" si="1"/>
        <v>Out of test</v>
      </c>
      <c r="F8220" s="53" t="str">
        <f t="shared" si="2"/>
        <v>Guangzhou_0</v>
      </c>
      <c r="G8220" s="53">
        <f t="shared" si="3"/>
        <v>0.08105062526</v>
      </c>
    </row>
    <row r="8221">
      <c r="A8221" s="61">
        <v>1.51780181E9</v>
      </c>
      <c r="B8221" s="61">
        <v>0.0</v>
      </c>
      <c r="C8221" s="61">
        <v>2706.0</v>
      </c>
      <c r="D8221" s="57" t="s">
        <v>378</v>
      </c>
      <c r="E8221" s="62" t="str">
        <f t="shared" si="1"/>
        <v>Out of test</v>
      </c>
      <c r="F8221" s="53" t="str">
        <f t="shared" si="2"/>
        <v>Guangzhou_0</v>
      </c>
      <c r="G8221" s="53">
        <f t="shared" si="3"/>
        <v>0.332803641</v>
      </c>
    </row>
    <row r="8222">
      <c r="A8222" s="61">
        <v>1.512571472E9</v>
      </c>
      <c r="B8222" s="61">
        <v>0.0</v>
      </c>
      <c r="C8222" s="61">
        <v>2052.0</v>
      </c>
      <c r="D8222" s="57" t="s">
        <v>378</v>
      </c>
      <c r="E8222" s="62" t="str">
        <f t="shared" si="1"/>
        <v>Out of test</v>
      </c>
      <c r="F8222" s="53" t="str">
        <f t="shared" si="2"/>
        <v>Guangzhou_0</v>
      </c>
      <c r="G8222" s="53">
        <f t="shared" si="3"/>
        <v>0.899242429</v>
      </c>
    </row>
    <row r="8223">
      <c r="A8223" s="61">
        <v>1.518665881E9</v>
      </c>
      <c r="B8223" s="61">
        <v>0.0</v>
      </c>
      <c r="C8223" s="61">
        <v>1331.0</v>
      </c>
      <c r="D8223" s="57" t="s">
        <v>378</v>
      </c>
      <c r="E8223" s="62" t="str">
        <f t="shared" si="1"/>
        <v>Out of test</v>
      </c>
      <c r="F8223" s="53" t="str">
        <f t="shared" si="2"/>
        <v>Guangzhou_0</v>
      </c>
      <c r="G8223" s="53">
        <f t="shared" si="3"/>
        <v>0.511709772</v>
      </c>
    </row>
    <row r="8224">
      <c r="A8224" s="61">
        <v>1.516402832E9</v>
      </c>
      <c r="B8224" s="61">
        <v>0.0</v>
      </c>
      <c r="C8224" s="61">
        <v>1928.0</v>
      </c>
      <c r="D8224" s="57" t="s">
        <v>378</v>
      </c>
      <c r="E8224" s="62" t="str">
        <f t="shared" si="1"/>
        <v>Out of test</v>
      </c>
      <c r="F8224" s="53" t="str">
        <f t="shared" si="2"/>
        <v>Guangzhou_0</v>
      </c>
      <c r="G8224" s="53">
        <f t="shared" si="3"/>
        <v>0.5773629313</v>
      </c>
    </row>
    <row r="8225">
      <c r="A8225" s="61">
        <v>1.515975992E9</v>
      </c>
      <c r="B8225" s="61">
        <v>0.0</v>
      </c>
      <c r="C8225" s="61">
        <v>2383.0</v>
      </c>
      <c r="D8225" s="57" t="s">
        <v>378</v>
      </c>
      <c r="E8225" s="62" t="str">
        <f t="shared" si="1"/>
        <v>Out of test</v>
      </c>
      <c r="F8225" s="53" t="str">
        <f t="shared" si="2"/>
        <v>Guangzhou_0</v>
      </c>
      <c r="G8225" s="53">
        <f t="shared" si="3"/>
        <v>0.1497964748</v>
      </c>
    </row>
    <row r="8226">
      <c r="A8226" s="61">
        <v>1.513860412E9</v>
      </c>
      <c r="B8226" s="61">
        <v>0.0</v>
      </c>
      <c r="C8226" s="61">
        <v>26.0</v>
      </c>
      <c r="D8226" s="57" t="s">
        <v>378</v>
      </c>
      <c r="E8226" s="62" t="str">
        <f t="shared" si="1"/>
        <v>Out of test</v>
      </c>
      <c r="F8226" s="53" t="str">
        <f t="shared" si="2"/>
        <v>Guangzhou_0</v>
      </c>
      <c r="G8226" s="53">
        <f t="shared" si="3"/>
        <v>0.3924365344</v>
      </c>
    </row>
    <row r="8227">
      <c r="A8227" s="61">
        <v>1.515082792E9</v>
      </c>
      <c r="B8227" s="61">
        <v>0.0</v>
      </c>
      <c r="C8227" s="61">
        <v>4051.0</v>
      </c>
      <c r="D8227" s="57" t="s">
        <v>378</v>
      </c>
      <c r="E8227" s="62" t="str">
        <f t="shared" si="1"/>
        <v>Out of test</v>
      </c>
      <c r="F8227" s="53" t="str">
        <f t="shared" si="2"/>
        <v>Guangzhou_0</v>
      </c>
      <c r="G8227" s="53">
        <f t="shared" si="3"/>
        <v>0.8712941522</v>
      </c>
    </row>
    <row r="8228">
      <c r="A8228" s="61">
        <v>1.511941191E9</v>
      </c>
      <c r="B8228" s="61">
        <v>0.0</v>
      </c>
      <c r="C8228" s="61">
        <v>1287.0</v>
      </c>
      <c r="D8228" s="57" t="s">
        <v>378</v>
      </c>
      <c r="E8228" s="62" t="str">
        <f t="shared" si="1"/>
        <v>Out of test</v>
      </c>
      <c r="F8228" s="53" t="str">
        <f t="shared" si="2"/>
        <v>Guangzhou_0</v>
      </c>
      <c r="G8228" s="53">
        <f t="shared" si="3"/>
        <v>0.1317199959</v>
      </c>
    </row>
    <row r="8229">
      <c r="A8229" s="61">
        <v>1.51497065E9</v>
      </c>
      <c r="B8229" s="61">
        <v>0.0</v>
      </c>
      <c r="C8229" s="61">
        <v>2165.0</v>
      </c>
      <c r="D8229" s="57" t="s">
        <v>378</v>
      </c>
      <c r="E8229" s="62" t="str">
        <f t="shared" si="1"/>
        <v>Out of test</v>
      </c>
      <c r="F8229" s="53" t="str">
        <f t="shared" si="2"/>
        <v>Guangzhou_0</v>
      </c>
      <c r="G8229" s="53">
        <f t="shared" si="3"/>
        <v>0.3499254416</v>
      </c>
    </row>
    <row r="8230">
      <c r="A8230" s="61">
        <v>1.514492672E9</v>
      </c>
      <c r="B8230" s="61">
        <v>0.0</v>
      </c>
      <c r="C8230" s="61">
        <v>687.0</v>
      </c>
      <c r="D8230" s="57" t="s">
        <v>378</v>
      </c>
      <c r="E8230" s="62" t="str">
        <f t="shared" si="1"/>
        <v>Out of test</v>
      </c>
      <c r="F8230" s="53" t="str">
        <f t="shared" si="2"/>
        <v>Guangzhou_0</v>
      </c>
      <c r="G8230" s="53">
        <f t="shared" si="3"/>
        <v>0.08293704156</v>
      </c>
    </row>
    <row r="8231">
      <c r="A8231" s="61">
        <v>1.519282301E9</v>
      </c>
      <c r="B8231" s="61">
        <v>0.0</v>
      </c>
      <c r="C8231" s="61">
        <v>4076.0</v>
      </c>
      <c r="D8231" s="57" t="s">
        <v>378</v>
      </c>
      <c r="E8231" s="62" t="str">
        <f t="shared" si="1"/>
        <v>Out of test</v>
      </c>
      <c r="F8231" s="53" t="str">
        <f t="shared" si="2"/>
        <v>Guangzhou_0</v>
      </c>
      <c r="G8231" s="53">
        <f t="shared" si="3"/>
        <v>0.04769542575</v>
      </c>
    </row>
    <row r="8232">
      <c r="A8232" s="61">
        <v>1.511838422E9</v>
      </c>
      <c r="B8232" s="61">
        <v>0.0</v>
      </c>
      <c r="C8232" s="61">
        <v>3016.0</v>
      </c>
      <c r="D8232" s="57" t="s">
        <v>378</v>
      </c>
      <c r="E8232" s="62" t="str">
        <f t="shared" si="1"/>
        <v>Out of test</v>
      </c>
      <c r="F8232" s="53" t="str">
        <f t="shared" si="2"/>
        <v>Guangzhou_0</v>
      </c>
      <c r="G8232" s="53">
        <f t="shared" si="3"/>
        <v>0.09532128135</v>
      </c>
    </row>
    <row r="8233">
      <c r="A8233" s="61">
        <v>1.518818141E9</v>
      </c>
      <c r="B8233" s="61">
        <v>0.0</v>
      </c>
      <c r="C8233" s="61">
        <v>3177.0</v>
      </c>
      <c r="D8233" s="57" t="s">
        <v>378</v>
      </c>
      <c r="E8233" s="62" t="str">
        <f t="shared" si="1"/>
        <v>Out of test</v>
      </c>
      <c r="F8233" s="53" t="str">
        <f t="shared" si="2"/>
        <v>Guangzhou_0</v>
      </c>
      <c r="G8233" s="53">
        <f t="shared" si="3"/>
        <v>0.3767268663</v>
      </c>
    </row>
    <row r="8234">
      <c r="A8234" s="61">
        <v>1.5175061E9</v>
      </c>
      <c r="B8234" s="61">
        <v>0.0</v>
      </c>
      <c r="C8234" s="61">
        <v>1802.0</v>
      </c>
      <c r="D8234" s="57" t="s">
        <v>378</v>
      </c>
      <c r="E8234" s="62" t="str">
        <f t="shared" si="1"/>
        <v>Out of test</v>
      </c>
      <c r="F8234" s="53" t="str">
        <f t="shared" si="2"/>
        <v>Guangzhou_0</v>
      </c>
      <c r="G8234" s="53">
        <f t="shared" si="3"/>
        <v>0.5249548187</v>
      </c>
    </row>
    <row r="8235">
      <c r="A8235" s="61">
        <v>1.517918012E9</v>
      </c>
      <c r="B8235" s="61">
        <v>0.0</v>
      </c>
      <c r="C8235" s="61">
        <v>1796.0</v>
      </c>
      <c r="D8235" s="57" t="s">
        <v>378</v>
      </c>
      <c r="E8235" s="62" t="str">
        <f t="shared" si="1"/>
        <v>Out of test</v>
      </c>
      <c r="F8235" s="53" t="str">
        <f t="shared" si="2"/>
        <v>Guangzhou_0</v>
      </c>
      <c r="G8235" s="53">
        <f t="shared" si="3"/>
        <v>0.727772151</v>
      </c>
    </row>
    <row r="8236">
      <c r="A8236" s="61">
        <v>1.513763422E9</v>
      </c>
      <c r="B8236" s="61">
        <v>0.0</v>
      </c>
      <c r="C8236" s="61">
        <v>1921.0</v>
      </c>
      <c r="D8236" s="57" t="s">
        <v>378</v>
      </c>
      <c r="E8236" s="62" t="str">
        <f t="shared" si="1"/>
        <v>Out of test</v>
      </c>
      <c r="F8236" s="53" t="str">
        <f t="shared" si="2"/>
        <v>Guangzhou_0</v>
      </c>
      <c r="G8236" s="53">
        <f t="shared" si="3"/>
        <v>0.8421117436</v>
      </c>
    </row>
    <row r="8237">
      <c r="A8237" s="61">
        <v>1.515208081E9</v>
      </c>
      <c r="B8237" s="61">
        <v>0.0</v>
      </c>
      <c r="C8237" s="61">
        <v>114.0</v>
      </c>
      <c r="D8237" s="57" t="s">
        <v>378</v>
      </c>
      <c r="E8237" s="62" t="str">
        <f t="shared" si="1"/>
        <v>Out of test</v>
      </c>
      <c r="F8237" s="53" t="str">
        <f t="shared" si="2"/>
        <v>Guangzhou_0</v>
      </c>
      <c r="G8237" s="53">
        <f t="shared" si="3"/>
        <v>0.4605415427</v>
      </c>
    </row>
    <row r="8238">
      <c r="A8238" s="61">
        <v>1.51540673E9</v>
      </c>
      <c r="B8238" s="61">
        <v>0.0</v>
      </c>
      <c r="C8238" s="61">
        <v>2088.0</v>
      </c>
      <c r="D8238" s="57" t="s">
        <v>378</v>
      </c>
      <c r="E8238" s="62" t="str">
        <f t="shared" si="1"/>
        <v>Out of test</v>
      </c>
      <c r="F8238" s="53" t="str">
        <f t="shared" si="2"/>
        <v>Guangzhou_0</v>
      </c>
      <c r="G8238" s="53">
        <f t="shared" si="3"/>
        <v>0.9480186767</v>
      </c>
    </row>
    <row r="8239">
      <c r="A8239" s="61">
        <v>1.515704882E9</v>
      </c>
      <c r="B8239" s="61">
        <v>0.0</v>
      </c>
      <c r="C8239" s="61">
        <v>1455.0</v>
      </c>
      <c r="D8239" s="57" t="s">
        <v>378</v>
      </c>
      <c r="E8239" s="62" t="str">
        <f t="shared" si="1"/>
        <v>Out of test</v>
      </c>
      <c r="F8239" s="53" t="str">
        <f t="shared" si="2"/>
        <v>Guangzhou_0</v>
      </c>
      <c r="G8239" s="53">
        <f t="shared" si="3"/>
        <v>0.709246508</v>
      </c>
    </row>
    <row r="8240">
      <c r="A8240" s="61">
        <v>1.51211263E9</v>
      </c>
      <c r="B8240" s="61">
        <v>0.0</v>
      </c>
      <c r="C8240" s="61">
        <v>561.0</v>
      </c>
      <c r="D8240" s="57" t="s">
        <v>378</v>
      </c>
      <c r="E8240" s="62" t="str">
        <f t="shared" si="1"/>
        <v>Out of test</v>
      </c>
      <c r="F8240" s="53" t="str">
        <f t="shared" si="2"/>
        <v>Guangzhou_0</v>
      </c>
      <c r="G8240" s="53">
        <f t="shared" si="3"/>
        <v>0.00819870166</v>
      </c>
    </row>
    <row r="8241">
      <c r="A8241" s="61">
        <v>1.517515912E9</v>
      </c>
      <c r="B8241" s="61">
        <v>0.0</v>
      </c>
      <c r="C8241" s="61">
        <v>531.0</v>
      </c>
      <c r="D8241" s="57" t="s">
        <v>378</v>
      </c>
      <c r="E8241" s="62" t="str">
        <f t="shared" si="1"/>
        <v>Out of test</v>
      </c>
      <c r="F8241" s="53" t="str">
        <f t="shared" si="2"/>
        <v>Guangzhou_0</v>
      </c>
      <c r="G8241" s="53">
        <f t="shared" si="3"/>
        <v>0.6016486293</v>
      </c>
    </row>
    <row r="8242">
      <c r="A8242" s="61">
        <v>1.518597521E9</v>
      </c>
      <c r="B8242" s="61">
        <v>0.0</v>
      </c>
      <c r="C8242" s="61">
        <v>4484.0</v>
      </c>
      <c r="D8242" s="57" t="s">
        <v>378</v>
      </c>
      <c r="E8242" s="62" t="str">
        <f t="shared" si="1"/>
        <v>Out of test</v>
      </c>
      <c r="F8242" s="53" t="str">
        <f t="shared" si="2"/>
        <v>Guangzhou_0</v>
      </c>
      <c r="G8242" s="53">
        <f t="shared" si="3"/>
        <v>0.7470658283</v>
      </c>
    </row>
    <row r="8243">
      <c r="A8243" s="61">
        <v>1.515791601E9</v>
      </c>
      <c r="B8243" s="61">
        <v>0.0</v>
      </c>
      <c r="C8243" s="61">
        <v>3120.0</v>
      </c>
      <c r="D8243" s="57" t="s">
        <v>378</v>
      </c>
      <c r="E8243" s="62" t="str">
        <f t="shared" si="1"/>
        <v>Out of test</v>
      </c>
      <c r="F8243" s="53" t="str">
        <f t="shared" si="2"/>
        <v>Guangzhou_0</v>
      </c>
      <c r="G8243" s="53">
        <f t="shared" si="3"/>
        <v>0.9294379797</v>
      </c>
    </row>
    <row r="8244">
      <c r="A8244" s="61">
        <v>1.51286638E9</v>
      </c>
      <c r="B8244" s="61">
        <v>0.0</v>
      </c>
      <c r="C8244" s="61">
        <v>391.0</v>
      </c>
      <c r="D8244" s="57" t="s">
        <v>378</v>
      </c>
      <c r="E8244" s="62" t="str">
        <f t="shared" si="1"/>
        <v>Out of test</v>
      </c>
      <c r="F8244" s="53" t="str">
        <f t="shared" si="2"/>
        <v>Guangzhou_0</v>
      </c>
      <c r="G8244" s="53">
        <f t="shared" si="3"/>
        <v>0.5045047464</v>
      </c>
    </row>
    <row r="8245">
      <c r="A8245" s="61">
        <v>1.513715171E9</v>
      </c>
      <c r="B8245" s="61">
        <v>0.0</v>
      </c>
      <c r="C8245" s="61">
        <v>1896.0</v>
      </c>
      <c r="D8245" s="57" t="s">
        <v>378</v>
      </c>
      <c r="E8245" s="62" t="str">
        <f t="shared" si="1"/>
        <v>Out of test</v>
      </c>
      <c r="F8245" s="53" t="str">
        <f t="shared" si="2"/>
        <v>Guangzhou_0</v>
      </c>
      <c r="G8245" s="53">
        <f t="shared" si="3"/>
        <v>0.2280721946</v>
      </c>
    </row>
    <row r="8246">
      <c r="A8246" s="61">
        <v>1.513267462E9</v>
      </c>
      <c r="B8246" s="61">
        <v>0.0</v>
      </c>
      <c r="C8246" s="61">
        <v>1409.0</v>
      </c>
      <c r="D8246" s="57" t="s">
        <v>378</v>
      </c>
      <c r="E8246" s="62" t="str">
        <f t="shared" si="1"/>
        <v>Out of test</v>
      </c>
      <c r="F8246" s="53" t="str">
        <f t="shared" si="2"/>
        <v>Guangzhou_0</v>
      </c>
      <c r="G8246" s="53">
        <f t="shared" si="3"/>
        <v>0.9737503033</v>
      </c>
    </row>
    <row r="8247">
      <c r="A8247" s="61">
        <v>1.51670461E9</v>
      </c>
      <c r="B8247" s="61">
        <v>0.0</v>
      </c>
      <c r="C8247" s="61">
        <v>903.0</v>
      </c>
      <c r="D8247" s="57" t="s">
        <v>378</v>
      </c>
      <c r="E8247" s="62" t="str">
        <f t="shared" si="1"/>
        <v>Out of test</v>
      </c>
      <c r="F8247" s="53" t="str">
        <f t="shared" si="2"/>
        <v>Guangzhou_0</v>
      </c>
      <c r="G8247" s="53">
        <f t="shared" si="3"/>
        <v>0.7395461377</v>
      </c>
    </row>
    <row r="8248">
      <c r="A8248" s="61">
        <v>1.51662618E9</v>
      </c>
      <c r="B8248" s="61">
        <v>0.0</v>
      </c>
      <c r="C8248" s="61">
        <v>620.0</v>
      </c>
      <c r="D8248" s="57" t="s">
        <v>378</v>
      </c>
      <c r="E8248" s="62" t="str">
        <f t="shared" si="1"/>
        <v>Out of test</v>
      </c>
      <c r="F8248" s="53" t="str">
        <f t="shared" si="2"/>
        <v>Guangzhou_0</v>
      </c>
      <c r="G8248" s="53">
        <f t="shared" si="3"/>
        <v>0.9180440837</v>
      </c>
    </row>
    <row r="8249">
      <c r="A8249" s="61">
        <v>1.516339092E9</v>
      </c>
      <c r="B8249" s="61">
        <v>0.0</v>
      </c>
      <c r="C8249" s="61">
        <v>2520.0</v>
      </c>
      <c r="D8249" s="57" t="s">
        <v>378</v>
      </c>
      <c r="E8249" s="62" t="str">
        <f t="shared" si="1"/>
        <v>Out of test</v>
      </c>
      <c r="F8249" s="53" t="str">
        <f t="shared" si="2"/>
        <v>Guangzhou_0</v>
      </c>
      <c r="G8249" s="53">
        <f t="shared" si="3"/>
        <v>0.5343155751</v>
      </c>
    </row>
    <row r="8250">
      <c r="A8250" s="61">
        <v>1.517513351E9</v>
      </c>
      <c r="B8250" s="61">
        <v>0.0</v>
      </c>
      <c r="C8250" s="61">
        <v>1936.0</v>
      </c>
      <c r="D8250" s="57" t="s">
        <v>378</v>
      </c>
      <c r="E8250" s="62" t="str">
        <f t="shared" si="1"/>
        <v>Out of test</v>
      </c>
      <c r="F8250" s="53" t="str">
        <f t="shared" si="2"/>
        <v>Guangzhou_0</v>
      </c>
      <c r="G8250" s="53">
        <f t="shared" si="3"/>
        <v>0.5014849196</v>
      </c>
    </row>
    <row r="8251">
      <c r="A8251" s="61">
        <v>1.512061072E9</v>
      </c>
      <c r="B8251" s="61">
        <v>0.0</v>
      </c>
      <c r="C8251" s="61">
        <v>3129.0</v>
      </c>
      <c r="D8251" s="57" t="s">
        <v>378</v>
      </c>
      <c r="E8251" s="62" t="str">
        <f t="shared" si="1"/>
        <v>Out of test</v>
      </c>
      <c r="F8251" s="53" t="str">
        <f t="shared" si="2"/>
        <v>Guangzhou_0</v>
      </c>
      <c r="G8251" s="53">
        <f t="shared" si="3"/>
        <v>0.6792740438</v>
      </c>
    </row>
    <row r="8252">
      <c r="A8252" s="61">
        <v>1.51881893E9</v>
      </c>
      <c r="B8252" s="61">
        <v>0.0</v>
      </c>
      <c r="C8252" s="61">
        <v>2380.0</v>
      </c>
      <c r="D8252" s="57" t="s">
        <v>378</v>
      </c>
      <c r="E8252" s="62" t="str">
        <f t="shared" si="1"/>
        <v>Out of test</v>
      </c>
      <c r="F8252" s="53" t="str">
        <f t="shared" si="2"/>
        <v>Guangzhou_0</v>
      </c>
      <c r="G8252" s="53">
        <f t="shared" si="3"/>
        <v>0.3205292242</v>
      </c>
    </row>
    <row r="8253">
      <c r="A8253" s="61">
        <v>1.51677495E9</v>
      </c>
      <c r="B8253" s="61">
        <v>0.0</v>
      </c>
      <c r="C8253" s="61">
        <v>851.0</v>
      </c>
      <c r="D8253" s="57" t="s">
        <v>378</v>
      </c>
      <c r="E8253" s="62" t="str">
        <f t="shared" si="1"/>
        <v>Out of test</v>
      </c>
      <c r="F8253" s="53" t="str">
        <f t="shared" si="2"/>
        <v>Guangzhou_0</v>
      </c>
      <c r="G8253" s="53">
        <f t="shared" si="3"/>
        <v>0.3559132239</v>
      </c>
    </row>
    <row r="8254">
      <c r="A8254" s="61">
        <v>1.516355492E9</v>
      </c>
      <c r="B8254" s="61">
        <v>0.0</v>
      </c>
      <c r="C8254" s="61">
        <v>650.0</v>
      </c>
      <c r="D8254" s="57" t="s">
        <v>378</v>
      </c>
      <c r="E8254" s="62" t="str">
        <f t="shared" si="1"/>
        <v>Out of test</v>
      </c>
      <c r="F8254" s="53" t="str">
        <f t="shared" si="2"/>
        <v>Guangzhou_0</v>
      </c>
      <c r="G8254" s="53">
        <f t="shared" si="3"/>
        <v>0.1431783309</v>
      </c>
    </row>
    <row r="8255">
      <c r="A8255" s="61">
        <v>1.518410442E9</v>
      </c>
      <c r="B8255" s="61">
        <v>0.0</v>
      </c>
      <c r="C8255" s="61">
        <v>3690.0</v>
      </c>
      <c r="D8255" s="57" t="s">
        <v>378</v>
      </c>
      <c r="E8255" s="62" t="str">
        <f t="shared" si="1"/>
        <v>Out of test</v>
      </c>
      <c r="F8255" s="53" t="str">
        <f t="shared" si="2"/>
        <v>Guangzhou_0</v>
      </c>
      <c r="G8255" s="53">
        <f t="shared" si="3"/>
        <v>0.1833410061</v>
      </c>
    </row>
    <row r="8256">
      <c r="A8256" s="61">
        <v>1.519379E9</v>
      </c>
      <c r="B8256" s="61">
        <v>0.0</v>
      </c>
      <c r="C8256" s="61">
        <v>81.0</v>
      </c>
      <c r="D8256" s="57" t="s">
        <v>378</v>
      </c>
      <c r="E8256" s="62" t="str">
        <f t="shared" si="1"/>
        <v>Out of test</v>
      </c>
      <c r="F8256" s="53" t="str">
        <f t="shared" si="2"/>
        <v>Guangzhou_0</v>
      </c>
      <c r="G8256" s="53">
        <f t="shared" si="3"/>
        <v>0.5625859707</v>
      </c>
    </row>
    <row r="8257">
      <c r="A8257" s="61">
        <v>1.511841911E9</v>
      </c>
      <c r="B8257" s="61">
        <v>0.0</v>
      </c>
      <c r="C8257" s="61">
        <v>1812.0</v>
      </c>
      <c r="D8257" s="57" t="s">
        <v>378</v>
      </c>
      <c r="E8257" s="62" t="str">
        <f t="shared" si="1"/>
        <v>Out of test</v>
      </c>
      <c r="F8257" s="53" t="str">
        <f t="shared" si="2"/>
        <v>Guangzhou_0</v>
      </c>
      <c r="G8257" s="53">
        <f t="shared" si="3"/>
        <v>0.1895711187</v>
      </c>
    </row>
    <row r="8258">
      <c r="A8258" s="61">
        <v>1.519806641E9</v>
      </c>
      <c r="B8258" s="61">
        <v>0.0</v>
      </c>
      <c r="C8258" s="61">
        <v>2740.0</v>
      </c>
      <c r="D8258" s="57" t="s">
        <v>378</v>
      </c>
      <c r="E8258" s="62" t="str">
        <f t="shared" si="1"/>
        <v>Out of test</v>
      </c>
      <c r="F8258" s="53" t="str">
        <f t="shared" si="2"/>
        <v>Guangzhou_0</v>
      </c>
      <c r="G8258" s="53">
        <f t="shared" si="3"/>
        <v>0.7633234095</v>
      </c>
    </row>
    <row r="8259">
      <c r="A8259" s="61">
        <v>1.51795048E9</v>
      </c>
      <c r="B8259" s="61">
        <v>0.0</v>
      </c>
      <c r="C8259" s="61">
        <v>60.0</v>
      </c>
      <c r="D8259" s="57" t="s">
        <v>378</v>
      </c>
      <c r="E8259" s="62" t="str">
        <f t="shared" si="1"/>
        <v>Out of test</v>
      </c>
      <c r="F8259" s="53" t="str">
        <f t="shared" si="2"/>
        <v>Guangzhou_0</v>
      </c>
      <c r="G8259" s="53">
        <f t="shared" si="3"/>
        <v>0.2344418539</v>
      </c>
    </row>
    <row r="8260">
      <c r="A8260" s="61">
        <v>1.517674582E9</v>
      </c>
      <c r="B8260" s="61">
        <v>0.0</v>
      </c>
      <c r="C8260" s="61">
        <v>1782.0</v>
      </c>
      <c r="D8260" s="57" t="s">
        <v>378</v>
      </c>
      <c r="E8260" s="62" t="str">
        <f t="shared" si="1"/>
        <v>Out of test</v>
      </c>
      <c r="F8260" s="53" t="str">
        <f t="shared" si="2"/>
        <v>Guangzhou_0</v>
      </c>
      <c r="G8260" s="53">
        <f t="shared" si="3"/>
        <v>0.8476741597</v>
      </c>
    </row>
    <row r="8261">
      <c r="A8261" s="61">
        <v>1.512649882E9</v>
      </c>
      <c r="B8261" s="61">
        <v>0.0</v>
      </c>
      <c r="C8261" s="61">
        <v>2270.0</v>
      </c>
      <c r="D8261" s="57" t="s">
        <v>378</v>
      </c>
      <c r="E8261" s="62" t="str">
        <f t="shared" si="1"/>
        <v>Out of test</v>
      </c>
      <c r="F8261" s="53" t="str">
        <f t="shared" si="2"/>
        <v>Guangzhou_0</v>
      </c>
      <c r="G8261" s="53">
        <f t="shared" si="3"/>
        <v>0.6298008294</v>
      </c>
    </row>
    <row r="8262">
      <c r="A8262" s="61">
        <v>1.51188459E9</v>
      </c>
      <c r="B8262" s="61">
        <v>0.0</v>
      </c>
      <c r="C8262" s="61">
        <v>976.0</v>
      </c>
      <c r="D8262" s="57" t="s">
        <v>378</v>
      </c>
      <c r="E8262" s="62" t="str">
        <f t="shared" si="1"/>
        <v>Out of test</v>
      </c>
      <c r="F8262" s="53" t="str">
        <f t="shared" si="2"/>
        <v>Guangzhou_0</v>
      </c>
      <c r="G8262" s="53">
        <f t="shared" si="3"/>
        <v>0.3450386208</v>
      </c>
    </row>
    <row r="8263">
      <c r="A8263" s="61">
        <v>1.511493302E9</v>
      </c>
      <c r="B8263" s="61">
        <v>0.0</v>
      </c>
      <c r="C8263" s="61">
        <v>1120.0</v>
      </c>
      <c r="D8263" s="57" t="s">
        <v>378</v>
      </c>
      <c r="E8263" s="62" t="str">
        <f t="shared" si="1"/>
        <v>Out of test</v>
      </c>
      <c r="F8263" s="53" t="str">
        <f t="shared" si="2"/>
        <v>Guangzhou_0</v>
      </c>
      <c r="G8263" s="53">
        <f t="shared" si="3"/>
        <v>0.9664673235</v>
      </c>
    </row>
    <row r="8264">
      <c r="A8264" s="61">
        <v>1.518611242E9</v>
      </c>
      <c r="B8264" s="61">
        <v>0.0</v>
      </c>
      <c r="C8264" s="61">
        <v>2877.0</v>
      </c>
      <c r="D8264" s="57" t="s">
        <v>378</v>
      </c>
      <c r="E8264" s="62" t="str">
        <f t="shared" si="1"/>
        <v>Out of test</v>
      </c>
      <c r="F8264" s="53" t="str">
        <f t="shared" si="2"/>
        <v>Guangzhou_0</v>
      </c>
      <c r="G8264" s="53">
        <f t="shared" si="3"/>
        <v>0.7518828608</v>
      </c>
    </row>
    <row r="8265">
      <c r="A8265" s="61">
        <v>1.517585082E9</v>
      </c>
      <c r="B8265" s="61">
        <v>0.0</v>
      </c>
      <c r="C8265" s="61">
        <v>485.0</v>
      </c>
      <c r="D8265" s="57" t="s">
        <v>378</v>
      </c>
      <c r="E8265" s="62" t="str">
        <f t="shared" si="1"/>
        <v>Out of test</v>
      </c>
      <c r="F8265" s="53" t="str">
        <f t="shared" si="2"/>
        <v>Guangzhou_0</v>
      </c>
      <c r="G8265" s="53">
        <f t="shared" si="3"/>
        <v>0.06033423473</v>
      </c>
    </row>
    <row r="8266">
      <c r="A8266" s="61">
        <v>1.5150254E9</v>
      </c>
      <c r="B8266" s="61">
        <v>0.0</v>
      </c>
      <c r="C8266" s="61">
        <v>2728.0</v>
      </c>
      <c r="D8266" s="57" t="s">
        <v>378</v>
      </c>
      <c r="E8266" s="62" t="str">
        <f t="shared" si="1"/>
        <v>Out of test</v>
      </c>
      <c r="F8266" s="53" t="str">
        <f t="shared" si="2"/>
        <v>Guangzhou_0</v>
      </c>
      <c r="G8266" s="53">
        <f t="shared" si="3"/>
        <v>0.0478601306</v>
      </c>
    </row>
    <row r="8267">
      <c r="A8267" s="61">
        <v>1.511534272E9</v>
      </c>
      <c r="B8267" s="61">
        <v>0.0</v>
      </c>
      <c r="C8267" s="61">
        <v>2257.0</v>
      </c>
      <c r="D8267" s="57" t="s">
        <v>378</v>
      </c>
      <c r="E8267" s="62" t="str">
        <f t="shared" si="1"/>
        <v>Out of test</v>
      </c>
      <c r="F8267" s="53" t="str">
        <f t="shared" si="2"/>
        <v>Guangzhou_0</v>
      </c>
      <c r="G8267" s="53">
        <f t="shared" si="3"/>
        <v>0.6173080753</v>
      </c>
    </row>
    <row r="8268">
      <c r="A8268" s="61">
        <v>1.513549861E9</v>
      </c>
      <c r="B8268" s="61">
        <v>0.0</v>
      </c>
      <c r="C8268" s="61">
        <v>2054.0</v>
      </c>
      <c r="D8268" s="57" t="s">
        <v>378</v>
      </c>
      <c r="E8268" s="62" t="str">
        <f t="shared" si="1"/>
        <v>Out of test</v>
      </c>
      <c r="F8268" s="53" t="str">
        <f t="shared" si="2"/>
        <v>Guangzhou_0</v>
      </c>
      <c r="G8268" s="53">
        <f t="shared" si="3"/>
        <v>0.8840881687</v>
      </c>
    </row>
    <row r="8269">
      <c r="A8269" s="61">
        <v>1.51601905E9</v>
      </c>
      <c r="B8269" s="61">
        <v>0.0</v>
      </c>
      <c r="C8269" s="61">
        <v>238.0</v>
      </c>
      <c r="D8269" s="57" t="s">
        <v>378</v>
      </c>
      <c r="E8269" s="62" t="str">
        <f t="shared" si="1"/>
        <v>Out of test</v>
      </c>
      <c r="F8269" s="53" t="str">
        <f t="shared" si="2"/>
        <v>Guangzhou_0</v>
      </c>
      <c r="G8269" s="53">
        <f t="shared" si="3"/>
        <v>0.9122391589</v>
      </c>
    </row>
    <row r="8270">
      <c r="A8270" s="61">
        <v>1.515102712E9</v>
      </c>
      <c r="B8270" s="61">
        <v>0.0</v>
      </c>
      <c r="C8270" s="61">
        <v>671.0</v>
      </c>
      <c r="D8270" s="57" t="s">
        <v>378</v>
      </c>
      <c r="E8270" s="62" t="str">
        <f t="shared" si="1"/>
        <v>Out of test</v>
      </c>
      <c r="F8270" s="53" t="str">
        <f t="shared" si="2"/>
        <v>Guangzhou_0</v>
      </c>
      <c r="G8270" s="53">
        <f t="shared" si="3"/>
        <v>0.5235262014</v>
      </c>
    </row>
    <row r="8271">
      <c r="A8271" s="61">
        <v>1.514317021E9</v>
      </c>
      <c r="B8271" s="61">
        <v>0.0</v>
      </c>
      <c r="C8271" s="61">
        <v>2591.0</v>
      </c>
      <c r="D8271" s="57" t="s">
        <v>378</v>
      </c>
      <c r="E8271" s="62" t="str">
        <f t="shared" si="1"/>
        <v>Out of test</v>
      </c>
      <c r="F8271" s="53" t="str">
        <f t="shared" si="2"/>
        <v>Guangzhou_0</v>
      </c>
      <c r="G8271" s="53">
        <f t="shared" si="3"/>
        <v>0.03232259776</v>
      </c>
    </row>
    <row r="8272">
      <c r="A8272" s="61">
        <v>1.513196801E9</v>
      </c>
      <c r="B8272" s="61">
        <v>0.0</v>
      </c>
      <c r="C8272" s="61">
        <v>821.0</v>
      </c>
      <c r="D8272" s="57" t="s">
        <v>378</v>
      </c>
      <c r="E8272" s="62" t="str">
        <f t="shared" si="1"/>
        <v>Out of test</v>
      </c>
      <c r="F8272" s="53" t="str">
        <f t="shared" si="2"/>
        <v>Guangzhou_0</v>
      </c>
      <c r="G8272" s="53">
        <f t="shared" si="3"/>
        <v>0.06553257148</v>
      </c>
    </row>
    <row r="8273">
      <c r="A8273" s="61">
        <v>1.519855721E9</v>
      </c>
      <c r="B8273" s="61">
        <v>0.0</v>
      </c>
      <c r="C8273" s="61">
        <v>2469.0</v>
      </c>
      <c r="D8273" s="57" t="s">
        <v>378</v>
      </c>
      <c r="E8273" s="62" t="str">
        <f t="shared" si="1"/>
        <v>Out of test</v>
      </c>
      <c r="F8273" s="53" t="str">
        <f t="shared" si="2"/>
        <v>Guangzhou_0</v>
      </c>
      <c r="G8273" s="53">
        <f t="shared" si="3"/>
        <v>0.1805390642</v>
      </c>
    </row>
    <row r="8274">
      <c r="A8274" s="61">
        <v>1.514972002E9</v>
      </c>
      <c r="B8274" s="61">
        <v>0.0</v>
      </c>
      <c r="C8274" s="61">
        <v>3519.0</v>
      </c>
      <c r="D8274" s="57" t="s">
        <v>378</v>
      </c>
      <c r="E8274" s="62" t="str">
        <f t="shared" si="1"/>
        <v>Out of test</v>
      </c>
      <c r="F8274" s="53" t="str">
        <f t="shared" si="2"/>
        <v>Guangzhou_0</v>
      </c>
      <c r="G8274" s="53">
        <f t="shared" si="3"/>
        <v>0.144692385</v>
      </c>
    </row>
    <row r="8275">
      <c r="A8275" s="61">
        <v>1.51492142E9</v>
      </c>
      <c r="B8275" s="61">
        <v>0.0</v>
      </c>
      <c r="C8275" s="61">
        <v>1927.0</v>
      </c>
      <c r="D8275" s="57" t="s">
        <v>378</v>
      </c>
      <c r="E8275" s="62" t="str">
        <f t="shared" si="1"/>
        <v>Out of test</v>
      </c>
      <c r="F8275" s="53" t="str">
        <f t="shared" si="2"/>
        <v>Guangzhou_0</v>
      </c>
      <c r="G8275" s="53">
        <f t="shared" si="3"/>
        <v>0.1275572461</v>
      </c>
    </row>
    <row r="8276">
      <c r="A8276" s="61">
        <v>1.517032341E9</v>
      </c>
      <c r="B8276" s="61">
        <v>0.0</v>
      </c>
      <c r="C8276" s="61">
        <v>1496.0</v>
      </c>
      <c r="D8276" s="57" t="s">
        <v>378</v>
      </c>
      <c r="E8276" s="62" t="str">
        <f t="shared" si="1"/>
        <v>Out of test</v>
      </c>
      <c r="F8276" s="53" t="str">
        <f t="shared" si="2"/>
        <v>Guangzhou_0</v>
      </c>
      <c r="G8276" s="53">
        <f t="shared" si="3"/>
        <v>0.248705171</v>
      </c>
    </row>
    <row r="8277">
      <c r="A8277" s="61">
        <v>1.51877821E9</v>
      </c>
      <c r="B8277" s="61">
        <v>0.0</v>
      </c>
      <c r="C8277" s="61">
        <v>3216.0</v>
      </c>
      <c r="D8277" s="57" t="s">
        <v>378</v>
      </c>
      <c r="E8277" s="62" t="str">
        <f t="shared" si="1"/>
        <v>Out of test</v>
      </c>
      <c r="F8277" s="53" t="str">
        <f t="shared" si="2"/>
        <v>Guangzhou_0</v>
      </c>
      <c r="G8277" s="53">
        <f t="shared" si="3"/>
        <v>0.1772722873</v>
      </c>
    </row>
    <row r="8278">
      <c r="A8278" s="61">
        <v>1.518403272E9</v>
      </c>
      <c r="B8278" s="61">
        <v>0.0</v>
      </c>
      <c r="C8278" s="61">
        <v>2797.0</v>
      </c>
      <c r="D8278" s="57" t="s">
        <v>378</v>
      </c>
      <c r="E8278" s="62" t="str">
        <f t="shared" si="1"/>
        <v>Out of test</v>
      </c>
      <c r="F8278" s="53" t="str">
        <f t="shared" si="2"/>
        <v>Guangzhou_0</v>
      </c>
      <c r="G8278" s="53">
        <f t="shared" si="3"/>
        <v>0.3454601479</v>
      </c>
    </row>
    <row r="8279">
      <c r="A8279" s="61">
        <v>1.51507374E9</v>
      </c>
      <c r="B8279" s="61">
        <v>0.0</v>
      </c>
      <c r="C8279" s="61">
        <v>1545.0</v>
      </c>
      <c r="D8279" s="57" t="s">
        <v>378</v>
      </c>
      <c r="E8279" s="62" t="str">
        <f t="shared" si="1"/>
        <v>Out of test</v>
      </c>
      <c r="F8279" s="53" t="str">
        <f t="shared" si="2"/>
        <v>Guangzhou_0</v>
      </c>
      <c r="G8279" s="53">
        <f t="shared" si="3"/>
        <v>0.336064353</v>
      </c>
    </row>
    <row r="8280">
      <c r="A8280" s="61">
        <v>1.51474567E9</v>
      </c>
      <c r="B8280" s="61">
        <v>0.0</v>
      </c>
      <c r="C8280" s="61">
        <v>3232.0</v>
      </c>
      <c r="D8280" s="57" t="s">
        <v>378</v>
      </c>
      <c r="E8280" s="62" t="str">
        <f t="shared" si="1"/>
        <v>Out of test</v>
      </c>
      <c r="F8280" s="53" t="str">
        <f t="shared" si="2"/>
        <v>Guangzhou_0</v>
      </c>
      <c r="G8280" s="53">
        <f t="shared" si="3"/>
        <v>0.3924719302</v>
      </c>
    </row>
    <row r="8281">
      <c r="A8281" s="61">
        <v>1.519594022E9</v>
      </c>
      <c r="B8281" s="61">
        <v>0.0</v>
      </c>
      <c r="C8281" s="61">
        <v>934.0</v>
      </c>
      <c r="D8281" s="57" t="s">
        <v>378</v>
      </c>
      <c r="E8281" s="62" t="str">
        <f t="shared" si="1"/>
        <v>Out of test</v>
      </c>
      <c r="F8281" s="53" t="str">
        <f t="shared" si="2"/>
        <v>Guangzhou_0</v>
      </c>
      <c r="G8281" s="53">
        <f t="shared" si="3"/>
        <v>0.691309583</v>
      </c>
    </row>
    <row r="8282">
      <c r="A8282" s="61">
        <v>1.516034931E9</v>
      </c>
      <c r="B8282" s="61">
        <v>0.0</v>
      </c>
      <c r="C8282" s="61">
        <v>389.0</v>
      </c>
      <c r="D8282" s="57" t="s">
        <v>378</v>
      </c>
      <c r="E8282" s="62" t="str">
        <f t="shared" si="1"/>
        <v>Out of test</v>
      </c>
      <c r="F8282" s="53" t="str">
        <f t="shared" si="2"/>
        <v>Guangzhou_0</v>
      </c>
      <c r="G8282" s="53">
        <f t="shared" si="3"/>
        <v>0.972797401</v>
      </c>
    </row>
    <row r="8283">
      <c r="A8283" s="61">
        <v>1.516197651E9</v>
      </c>
      <c r="B8283" s="61">
        <v>0.0</v>
      </c>
      <c r="C8283" s="61">
        <v>895.0</v>
      </c>
      <c r="D8283" s="57" t="s">
        <v>378</v>
      </c>
      <c r="E8283" s="62" t="str">
        <f t="shared" si="1"/>
        <v>Out of test</v>
      </c>
      <c r="F8283" s="53" t="str">
        <f t="shared" si="2"/>
        <v>Guangzhou_0</v>
      </c>
      <c r="G8283" s="53">
        <f t="shared" si="3"/>
        <v>0.08117201777</v>
      </c>
    </row>
    <row r="8284">
      <c r="A8284" s="61">
        <v>1.517627152E9</v>
      </c>
      <c r="B8284" s="61">
        <v>0.0</v>
      </c>
      <c r="C8284" s="61">
        <v>4047.0</v>
      </c>
      <c r="D8284" s="57" t="s">
        <v>378</v>
      </c>
      <c r="E8284" s="62" t="str">
        <f t="shared" si="1"/>
        <v>Out of test</v>
      </c>
      <c r="F8284" s="53" t="str">
        <f t="shared" si="2"/>
        <v>Guangzhou_0</v>
      </c>
      <c r="G8284" s="53">
        <f t="shared" si="3"/>
        <v>0.1637259804</v>
      </c>
    </row>
    <row r="8285">
      <c r="A8285" s="61">
        <v>1.518336401E9</v>
      </c>
      <c r="B8285" s="61">
        <v>0.0</v>
      </c>
      <c r="C8285" s="61">
        <v>2385.0</v>
      </c>
      <c r="D8285" s="57" t="s">
        <v>378</v>
      </c>
      <c r="E8285" s="62" t="str">
        <f t="shared" si="1"/>
        <v>Out of test</v>
      </c>
      <c r="F8285" s="53" t="str">
        <f t="shared" si="2"/>
        <v>Guangzhou_0</v>
      </c>
      <c r="G8285" s="53">
        <f t="shared" si="3"/>
        <v>0.8238815902</v>
      </c>
    </row>
    <row r="8286">
      <c r="A8286" s="61">
        <v>1.519896761E9</v>
      </c>
      <c r="B8286" s="61">
        <v>0.0</v>
      </c>
      <c r="C8286" s="61">
        <v>1350.0</v>
      </c>
      <c r="D8286" s="57" t="s">
        <v>378</v>
      </c>
      <c r="E8286" s="62" t="str">
        <f t="shared" si="1"/>
        <v>Out of test</v>
      </c>
      <c r="F8286" s="53" t="str">
        <f t="shared" si="2"/>
        <v>Guangzhou_0</v>
      </c>
      <c r="G8286" s="53">
        <f t="shared" si="3"/>
        <v>0.404374652</v>
      </c>
    </row>
    <row r="8287">
      <c r="A8287" s="61">
        <v>1.51428332E9</v>
      </c>
      <c r="B8287" s="61">
        <v>0.0</v>
      </c>
      <c r="C8287" s="61">
        <v>2948.0</v>
      </c>
      <c r="D8287" s="57" t="s">
        <v>378</v>
      </c>
      <c r="E8287" s="62" t="str">
        <f t="shared" si="1"/>
        <v>Out of test</v>
      </c>
      <c r="F8287" s="53" t="str">
        <f t="shared" si="2"/>
        <v>Guangzhou_0</v>
      </c>
      <c r="G8287" s="53">
        <f t="shared" si="3"/>
        <v>0.7473173411</v>
      </c>
    </row>
    <row r="8288">
      <c r="A8288" s="61">
        <v>1.518258382E9</v>
      </c>
      <c r="B8288" s="61">
        <v>0.0</v>
      </c>
      <c r="C8288" s="61">
        <v>978.0</v>
      </c>
      <c r="D8288" s="57" t="s">
        <v>378</v>
      </c>
      <c r="E8288" s="62" t="str">
        <f t="shared" si="1"/>
        <v>Out of test</v>
      </c>
      <c r="F8288" s="53" t="str">
        <f t="shared" si="2"/>
        <v>Guangzhou_0</v>
      </c>
      <c r="G8288" s="53">
        <f t="shared" si="3"/>
        <v>0.6453979976</v>
      </c>
    </row>
    <row r="8289">
      <c r="A8289" s="61">
        <v>1.516919081E9</v>
      </c>
      <c r="B8289" s="61">
        <v>0.0</v>
      </c>
      <c r="C8289" s="61">
        <v>857.0</v>
      </c>
      <c r="D8289" s="57" t="s">
        <v>378</v>
      </c>
      <c r="E8289" s="62" t="str">
        <f t="shared" si="1"/>
        <v>Out of test</v>
      </c>
      <c r="F8289" s="53" t="str">
        <f t="shared" si="2"/>
        <v>Guangzhou_0</v>
      </c>
      <c r="G8289" s="53">
        <f t="shared" si="3"/>
        <v>0.7736500319</v>
      </c>
    </row>
    <row r="8290">
      <c r="A8290" s="61">
        <v>1.516060321E9</v>
      </c>
      <c r="B8290" s="61">
        <v>0.0</v>
      </c>
      <c r="C8290" s="61">
        <v>4260.0</v>
      </c>
      <c r="D8290" s="57" t="s">
        <v>378</v>
      </c>
      <c r="E8290" s="62" t="str">
        <f t="shared" si="1"/>
        <v>Out of test</v>
      </c>
      <c r="F8290" s="53" t="str">
        <f t="shared" si="2"/>
        <v>Guangzhou_0</v>
      </c>
      <c r="G8290" s="53">
        <f t="shared" si="3"/>
        <v>0.2010357381</v>
      </c>
    </row>
    <row r="8291">
      <c r="A8291" s="61">
        <v>1.511551401E9</v>
      </c>
      <c r="B8291" s="61">
        <v>0.0</v>
      </c>
      <c r="C8291" s="61">
        <v>1131.0</v>
      </c>
      <c r="D8291" s="57" t="s">
        <v>378</v>
      </c>
      <c r="E8291" s="62" t="str">
        <f t="shared" si="1"/>
        <v>Out of test</v>
      </c>
      <c r="F8291" s="53" t="str">
        <f t="shared" si="2"/>
        <v>Guangzhou_0</v>
      </c>
      <c r="G8291" s="53">
        <f t="shared" si="3"/>
        <v>0.4520623864</v>
      </c>
    </row>
    <row r="8292">
      <c r="A8292" s="61">
        <v>1.51458208E9</v>
      </c>
      <c r="B8292" s="61">
        <v>0.0</v>
      </c>
      <c r="C8292" s="61">
        <v>1734.0</v>
      </c>
      <c r="D8292" s="57" t="s">
        <v>378</v>
      </c>
      <c r="E8292" s="62" t="str">
        <f t="shared" si="1"/>
        <v>Out of test</v>
      </c>
      <c r="F8292" s="53" t="str">
        <f t="shared" si="2"/>
        <v>Guangzhou_0</v>
      </c>
      <c r="G8292" s="53">
        <f t="shared" si="3"/>
        <v>0.1964870063</v>
      </c>
    </row>
    <row r="8293">
      <c r="A8293" s="61">
        <v>1.51912576E9</v>
      </c>
      <c r="B8293" s="61">
        <v>0.0</v>
      </c>
      <c r="C8293" s="61">
        <v>2071.0</v>
      </c>
      <c r="D8293" s="57" t="s">
        <v>378</v>
      </c>
      <c r="E8293" s="62" t="str">
        <f t="shared" si="1"/>
        <v>Out of test</v>
      </c>
      <c r="F8293" s="53" t="str">
        <f t="shared" si="2"/>
        <v>Guangzhou_0</v>
      </c>
      <c r="G8293" s="53">
        <f t="shared" si="3"/>
        <v>0.7562899615</v>
      </c>
    </row>
    <row r="8294">
      <c r="A8294" s="61">
        <v>1.518757972E9</v>
      </c>
      <c r="B8294" s="61">
        <v>0.0</v>
      </c>
      <c r="C8294" s="61">
        <v>2497.0</v>
      </c>
      <c r="D8294" s="57" t="s">
        <v>378</v>
      </c>
      <c r="E8294" s="62" t="str">
        <f t="shared" si="1"/>
        <v>Out of test</v>
      </c>
      <c r="F8294" s="53" t="str">
        <f t="shared" si="2"/>
        <v>Guangzhou_0</v>
      </c>
      <c r="G8294" s="53">
        <f t="shared" si="3"/>
        <v>0.231067525</v>
      </c>
    </row>
    <row r="8295">
      <c r="A8295" s="61">
        <v>1.517397282E9</v>
      </c>
      <c r="B8295" s="61">
        <v>0.0</v>
      </c>
      <c r="C8295" s="61">
        <v>3167.0</v>
      </c>
      <c r="D8295" s="57" t="s">
        <v>378</v>
      </c>
      <c r="E8295" s="62" t="str">
        <f t="shared" si="1"/>
        <v>Out of test</v>
      </c>
      <c r="F8295" s="53" t="str">
        <f t="shared" si="2"/>
        <v>Guangzhou_0</v>
      </c>
      <c r="G8295" s="53">
        <f t="shared" si="3"/>
        <v>0.1621701085</v>
      </c>
    </row>
    <row r="8296">
      <c r="A8296" s="61">
        <v>1.517537751E9</v>
      </c>
      <c r="B8296" s="61">
        <v>0.0</v>
      </c>
      <c r="C8296" s="61">
        <v>160.0</v>
      </c>
      <c r="D8296" s="57" t="s">
        <v>378</v>
      </c>
      <c r="E8296" s="62" t="str">
        <f t="shared" si="1"/>
        <v>Out of test</v>
      </c>
      <c r="F8296" s="53" t="str">
        <f t="shared" si="2"/>
        <v>Guangzhou_0</v>
      </c>
      <c r="G8296" s="53">
        <f t="shared" si="3"/>
        <v>0.2318422759</v>
      </c>
    </row>
    <row r="8297">
      <c r="A8297" s="61">
        <v>1.51942962E9</v>
      </c>
      <c r="B8297" s="61">
        <v>0.0</v>
      </c>
      <c r="C8297" s="61">
        <v>1593.0</v>
      </c>
      <c r="D8297" s="57" t="s">
        <v>378</v>
      </c>
      <c r="E8297" s="62" t="str">
        <f t="shared" si="1"/>
        <v>Out of test</v>
      </c>
      <c r="F8297" s="53" t="str">
        <f t="shared" si="2"/>
        <v>Guangzhou_0</v>
      </c>
      <c r="G8297" s="53">
        <f t="shared" si="3"/>
        <v>0.06093301975</v>
      </c>
    </row>
    <row r="8298">
      <c r="A8298" s="61">
        <v>1.518299591E9</v>
      </c>
      <c r="B8298" s="61">
        <v>0.0</v>
      </c>
      <c r="C8298" s="61">
        <v>2935.0</v>
      </c>
      <c r="D8298" s="57" t="s">
        <v>378</v>
      </c>
      <c r="E8298" s="62" t="str">
        <f t="shared" si="1"/>
        <v>Out of test</v>
      </c>
      <c r="F8298" s="53" t="str">
        <f t="shared" si="2"/>
        <v>Guangzhou_0</v>
      </c>
      <c r="G8298" s="53">
        <f t="shared" si="3"/>
        <v>0.5286279436</v>
      </c>
    </row>
    <row r="8299">
      <c r="A8299" s="61">
        <v>1.517278682E9</v>
      </c>
      <c r="B8299" s="61">
        <v>0.0</v>
      </c>
      <c r="C8299" s="61">
        <v>2039.0</v>
      </c>
      <c r="D8299" s="57" t="s">
        <v>378</v>
      </c>
      <c r="E8299" s="62" t="str">
        <f t="shared" si="1"/>
        <v>Out of test</v>
      </c>
      <c r="F8299" s="53" t="str">
        <f t="shared" si="2"/>
        <v>Guangzhou_0</v>
      </c>
      <c r="G8299" s="53">
        <f t="shared" si="3"/>
        <v>0.3421251335</v>
      </c>
    </row>
    <row r="8300">
      <c r="A8300" s="61">
        <v>1.513562121E9</v>
      </c>
      <c r="B8300" s="61">
        <v>0.0</v>
      </c>
      <c r="C8300" s="61">
        <v>4210.0</v>
      </c>
      <c r="D8300" s="57" t="s">
        <v>378</v>
      </c>
      <c r="E8300" s="62" t="str">
        <f t="shared" si="1"/>
        <v>Out of test</v>
      </c>
      <c r="F8300" s="53" t="str">
        <f t="shared" si="2"/>
        <v>Guangzhou_0</v>
      </c>
      <c r="G8300" s="53">
        <f t="shared" si="3"/>
        <v>0.9677475662</v>
      </c>
    </row>
    <row r="8301">
      <c r="A8301" s="61">
        <v>1.518771322E9</v>
      </c>
      <c r="B8301" s="61">
        <v>0.0</v>
      </c>
      <c r="C8301" s="61">
        <v>2068.0</v>
      </c>
      <c r="D8301" s="57" t="s">
        <v>378</v>
      </c>
      <c r="E8301" s="62" t="str">
        <f t="shared" si="1"/>
        <v>Out of test</v>
      </c>
      <c r="F8301" s="53" t="str">
        <f t="shared" si="2"/>
        <v>Guangzhou_0</v>
      </c>
      <c r="G8301" s="53">
        <f t="shared" si="3"/>
        <v>0.9694538933</v>
      </c>
    </row>
    <row r="8302">
      <c r="A8302" s="61">
        <v>1.51197492E9</v>
      </c>
      <c r="B8302" s="61">
        <v>0.0</v>
      </c>
      <c r="C8302" s="61">
        <v>1206.0</v>
      </c>
      <c r="D8302" s="57" t="s">
        <v>378</v>
      </c>
      <c r="E8302" s="62" t="str">
        <f t="shared" si="1"/>
        <v>Out of test</v>
      </c>
      <c r="F8302" s="53" t="str">
        <f t="shared" si="2"/>
        <v>Guangzhou_0</v>
      </c>
      <c r="G8302" s="53">
        <f t="shared" si="3"/>
        <v>0.6301376734</v>
      </c>
    </row>
    <row r="8303">
      <c r="A8303" s="61">
        <v>1.514799282E9</v>
      </c>
      <c r="B8303" s="61">
        <v>0.0</v>
      </c>
      <c r="C8303" s="61">
        <v>1577.0</v>
      </c>
      <c r="D8303" s="57" t="s">
        <v>378</v>
      </c>
      <c r="E8303" s="62" t="str">
        <f t="shared" si="1"/>
        <v>Out of test</v>
      </c>
      <c r="F8303" s="53" t="str">
        <f t="shared" si="2"/>
        <v>Guangzhou_0</v>
      </c>
      <c r="G8303" s="53">
        <f t="shared" si="3"/>
        <v>0.3752424787</v>
      </c>
    </row>
    <row r="8304">
      <c r="A8304" s="61">
        <v>1.51759877E9</v>
      </c>
      <c r="B8304" s="61">
        <v>0.0</v>
      </c>
      <c r="C8304" s="61">
        <v>2355.0</v>
      </c>
      <c r="D8304" s="57" t="s">
        <v>378</v>
      </c>
      <c r="E8304" s="62" t="str">
        <f t="shared" si="1"/>
        <v>Out of test</v>
      </c>
      <c r="F8304" s="53" t="str">
        <f t="shared" si="2"/>
        <v>Guangzhou_0</v>
      </c>
      <c r="G8304" s="53">
        <f t="shared" si="3"/>
        <v>0.113928758</v>
      </c>
    </row>
    <row r="8305">
      <c r="A8305" s="61">
        <v>1.518941472E9</v>
      </c>
      <c r="B8305" s="61">
        <v>0.0</v>
      </c>
      <c r="C8305" s="61">
        <v>589.0</v>
      </c>
      <c r="D8305" s="57" t="s">
        <v>378</v>
      </c>
      <c r="E8305" s="62" t="str">
        <f t="shared" si="1"/>
        <v>Out of test</v>
      </c>
      <c r="F8305" s="53" t="str">
        <f t="shared" si="2"/>
        <v>Guangzhou_0</v>
      </c>
      <c r="G8305" s="53">
        <f t="shared" si="3"/>
        <v>0.894466081</v>
      </c>
    </row>
    <row r="8306">
      <c r="A8306" s="61">
        <v>1.51200048E9</v>
      </c>
      <c r="B8306" s="61">
        <v>0.0</v>
      </c>
      <c r="C8306" s="61">
        <v>834.0</v>
      </c>
      <c r="D8306" s="57" t="s">
        <v>378</v>
      </c>
      <c r="E8306" s="62" t="str">
        <f t="shared" si="1"/>
        <v>Out of test</v>
      </c>
      <c r="F8306" s="53" t="str">
        <f t="shared" si="2"/>
        <v>Guangzhou_0</v>
      </c>
      <c r="G8306" s="53">
        <f t="shared" si="3"/>
        <v>0.7701354225</v>
      </c>
    </row>
    <row r="8307">
      <c r="A8307" s="61">
        <v>1.513371362E9</v>
      </c>
      <c r="B8307" s="61">
        <v>0.0</v>
      </c>
      <c r="C8307" s="61">
        <v>191.0</v>
      </c>
      <c r="D8307" s="57" t="s">
        <v>378</v>
      </c>
      <c r="E8307" s="62" t="str">
        <f t="shared" si="1"/>
        <v>Out of test</v>
      </c>
      <c r="F8307" s="53" t="str">
        <f t="shared" si="2"/>
        <v>Guangzhou_0</v>
      </c>
      <c r="G8307" s="53">
        <f t="shared" si="3"/>
        <v>0.4555145649</v>
      </c>
    </row>
    <row r="8308">
      <c r="A8308" s="61">
        <v>1.518715872E9</v>
      </c>
      <c r="B8308" s="61">
        <v>0.0</v>
      </c>
      <c r="C8308" s="61">
        <v>306.0</v>
      </c>
      <c r="D8308" s="57" t="s">
        <v>378</v>
      </c>
      <c r="E8308" s="62" t="str">
        <f t="shared" si="1"/>
        <v>Out of test</v>
      </c>
      <c r="F8308" s="53" t="str">
        <f t="shared" si="2"/>
        <v>Guangzhou_0</v>
      </c>
      <c r="G8308" s="53">
        <f t="shared" si="3"/>
        <v>0.08342680172</v>
      </c>
    </row>
    <row r="8309">
      <c r="A8309" s="61">
        <v>1.51925302E9</v>
      </c>
      <c r="B8309" s="61">
        <v>0.0</v>
      </c>
      <c r="C8309" s="61">
        <v>2713.0</v>
      </c>
      <c r="D8309" s="57" t="s">
        <v>378</v>
      </c>
      <c r="E8309" s="62" t="str">
        <f t="shared" si="1"/>
        <v>Out of test</v>
      </c>
      <c r="F8309" s="53" t="str">
        <f t="shared" si="2"/>
        <v>Guangzhou_0</v>
      </c>
      <c r="G8309" s="53">
        <f t="shared" si="3"/>
        <v>0.6280247824</v>
      </c>
    </row>
    <row r="8310">
      <c r="A8310" s="61">
        <v>1.51315704E9</v>
      </c>
      <c r="B8310" s="61">
        <v>0.0</v>
      </c>
      <c r="C8310" s="61">
        <v>822.0</v>
      </c>
      <c r="D8310" s="57" t="s">
        <v>378</v>
      </c>
      <c r="E8310" s="62" t="str">
        <f t="shared" si="1"/>
        <v>Out of test</v>
      </c>
      <c r="F8310" s="53" t="str">
        <f t="shared" si="2"/>
        <v>Guangzhou_0</v>
      </c>
      <c r="G8310" s="53">
        <f t="shared" si="3"/>
        <v>0.1120424414</v>
      </c>
    </row>
    <row r="8311">
      <c r="A8311" s="61">
        <v>1.517344341E9</v>
      </c>
      <c r="B8311" s="61">
        <v>0.0</v>
      </c>
      <c r="C8311" s="61">
        <v>1894.0</v>
      </c>
      <c r="D8311" s="57" t="s">
        <v>378</v>
      </c>
      <c r="E8311" s="62" t="str">
        <f t="shared" si="1"/>
        <v>Out of test</v>
      </c>
      <c r="F8311" s="53" t="str">
        <f t="shared" si="2"/>
        <v>Guangzhou_0</v>
      </c>
      <c r="G8311" s="53">
        <f t="shared" si="3"/>
        <v>0.512605059</v>
      </c>
    </row>
    <row r="8312">
      <c r="A8312" s="61">
        <v>1.51736466E9</v>
      </c>
      <c r="B8312" s="61">
        <v>0.0</v>
      </c>
      <c r="C8312" s="61">
        <v>3296.0</v>
      </c>
      <c r="D8312" s="57" t="s">
        <v>378</v>
      </c>
      <c r="E8312" s="62" t="str">
        <f t="shared" si="1"/>
        <v>Out of test</v>
      </c>
      <c r="F8312" s="53" t="str">
        <f t="shared" si="2"/>
        <v>Guangzhou_0</v>
      </c>
      <c r="G8312" s="53">
        <f t="shared" si="3"/>
        <v>0.5388475898</v>
      </c>
    </row>
    <row r="8313">
      <c r="A8313" s="61">
        <v>1.519475891E9</v>
      </c>
      <c r="B8313" s="61">
        <v>0.0</v>
      </c>
      <c r="C8313" s="61">
        <v>812.0</v>
      </c>
      <c r="D8313" s="57" t="s">
        <v>378</v>
      </c>
      <c r="E8313" s="62" t="str">
        <f t="shared" si="1"/>
        <v>Out of test</v>
      </c>
      <c r="F8313" s="53" t="str">
        <f t="shared" si="2"/>
        <v>Guangzhou_0</v>
      </c>
      <c r="G8313" s="53">
        <f t="shared" si="3"/>
        <v>0.03541814475</v>
      </c>
    </row>
    <row r="8314">
      <c r="A8314" s="61">
        <v>1.517433061E9</v>
      </c>
      <c r="B8314" s="61">
        <v>0.0</v>
      </c>
      <c r="C8314" s="61">
        <v>2365.0</v>
      </c>
      <c r="D8314" s="57" t="s">
        <v>378</v>
      </c>
      <c r="E8314" s="62" t="str">
        <f t="shared" si="1"/>
        <v>Out of test</v>
      </c>
      <c r="F8314" s="53" t="str">
        <f t="shared" si="2"/>
        <v>Guangzhou_0</v>
      </c>
      <c r="G8314" s="53">
        <f t="shared" si="3"/>
        <v>0.139477146</v>
      </c>
    </row>
    <row r="8315">
      <c r="A8315" s="61">
        <v>1.513289722E9</v>
      </c>
      <c r="B8315" s="61">
        <v>0.0</v>
      </c>
      <c r="C8315" s="61">
        <v>1129.0</v>
      </c>
      <c r="D8315" s="57" t="s">
        <v>378</v>
      </c>
      <c r="E8315" s="62" t="str">
        <f t="shared" si="1"/>
        <v>Out of test</v>
      </c>
      <c r="F8315" s="53" t="str">
        <f t="shared" si="2"/>
        <v>Guangzhou_0</v>
      </c>
      <c r="G8315" s="53">
        <f t="shared" si="3"/>
        <v>0.00290602695</v>
      </c>
    </row>
    <row r="8316">
      <c r="A8316" s="61">
        <v>1.51829914E9</v>
      </c>
      <c r="B8316" s="61">
        <v>0.0</v>
      </c>
      <c r="C8316" s="61">
        <v>453.0</v>
      </c>
      <c r="D8316" s="57" t="s">
        <v>378</v>
      </c>
      <c r="E8316" s="62" t="str">
        <f t="shared" si="1"/>
        <v>Out of test</v>
      </c>
      <c r="F8316" s="53" t="str">
        <f t="shared" si="2"/>
        <v>Guangzhou_0</v>
      </c>
      <c r="G8316" s="53">
        <f t="shared" si="3"/>
        <v>0.9968215686</v>
      </c>
    </row>
    <row r="8317">
      <c r="A8317" s="61">
        <v>1.513454522E9</v>
      </c>
      <c r="B8317" s="61">
        <v>0.0</v>
      </c>
      <c r="C8317" s="61">
        <v>354.0</v>
      </c>
      <c r="D8317" s="57" t="s">
        <v>378</v>
      </c>
      <c r="E8317" s="62" t="str">
        <f t="shared" si="1"/>
        <v>Out of test</v>
      </c>
      <c r="F8317" s="53" t="str">
        <f t="shared" si="2"/>
        <v>Guangzhou_0</v>
      </c>
      <c r="G8317" s="53">
        <f t="shared" si="3"/>
        <v>0.8770609373</v>
      </c>
    </row>
    <row r="8318">
      <c r="A8318" s="61">
        <v>1.519320891E9</v>
      </c>
      <c r="B8318" s="61">
        <v>0.0</v>
      </c>
      <c r="C8318" s="61">
        <v>4065.0</v>
      </c>
      <c r="D8318" s="57" t="s">
        <v>378</v>
      </c>
      <c r="E8318" s="62" t="str">
        <f t="shared" si="1"/>
        <v>Out of test</v>
      </c>
      <c r="F8318" s="53" t="str">
        <f t="shared" si="2"/>
        <v>Guangzhou_0</v>
      </c>
      <c r="G8318" s="53">
        <f t="shared" si="3"/>
        <v>0.4402061585</v>
      </c>
    </row>
    <row r="8319">
      <c r="A8319" s="61">
        <v>1.519300831E9</v>
      </c>
      <c r="B8319" s="61">
        <v>0.0</v>
      </c>
      <c r="C8319" s="61">
        <v>960.0</v>
      </c>
      <c r="D8319" s="57" t="s">
        <v>378</v>
      </c>
      <c r="E8319" s="62" t="str">
        <f t="shared" si="1"/>
        <v>Out of test</v>
      </c>
      <c r="F8319" s="53" t="str">
        <f t="shared" si="2"/>
        <v>Guangzhou_0</v>
      </c>
      <c r="G8319" s="53">
        <f t="shared" si="3"/>
        <v>0.07633201086</v>
      </c>
    </row>
    <row r="8320">
      <c r="A8320" s="61">
        <v>1.516067791E9</v>
      </c>
      <c r="B8320" s="61">
        <v>0.0</v>
      </c>
      <c r="C8320" s="61">
        <v>1418.0</v>
      </c>
      <c r="D8320" s="57" t="s">
        <v>378</v>
      </c>
      <c r="E8320" s="62" t="str">
        <f t="shared" si="1"/>
        <v>Out of test</v>
      </c>
      <c r="F8320" s="53" t="str">
        <f t="shared" si="2"/>
        <v>Guangzhou_0</v>
      </c>
      <c r="G8320" s="53">
        <f t="shared" si="3"/>
        <v>0.7720750615</v>
      </c>
    </row>
    <row r="8321">
      <c r="A8321" s="61">
        <v>1.519183862E9</v>
      </c>
      <c r="B8321" s="61">
        <v>0.0</v>
      </c>
      <c r="C8321" s="61">
        <v>1175.0</v>
      </c>
      <c r="D8321" s="57" t="s">
        <v>378</v>
      </c>
      <c r="E8321" s="62" t="str">
        <f t="shared" si="1"/>
        <v>Out of test</v>
      </c>
      <c r="F8321" s="53" t="str">
        <f t="shared" si="2"/>
        <v>Guangzhou_0</v>
      </c>
      <c r="G8321" s="53">
        <f t="shared" si="3"/>
        <v>0.6963871067</v>
      </c>
    </row>
    <row r="8322">
      <c r="A8322" s="61">
        <v>1.516869E9</v>
      </c>
      <c r="B8322" s="61">
        <v>0.0</v>
      </c>
      <c r="C8322" s="61">
        <v>596.0</v>
      </c>
      <c r="D8322" s="57" t="s">
        <v>378</v>
      </c>
      <c r="E8322" s="62" t="str">
        <f t="shared" si="1"/>
        <v>Out of test</v>
      </c>
      <c r="F8322" s="53" t="str">
        <f t="shared" si="2"/>
        <v>Guangzhou_0</v>
      </c>
      <c r="G8322" s="53">
        <f t="shared" si="3"/>
        <v>0.377513032</v>
      </c>
    </row>
    <row r="8323">
      <c r="A8323" s="61">
        <v>1.517410632E9</v>
      </c>
      <c r="B8323" s="61">
        <v>0.0</v>
      </c>
      <c r="C8323" s="61">
        <v>2608.0</v>
      </c>
      <c r="D8323" s="57" t="s">
        <v>378</v>
      </c>
      <c r="E8323" s="62" t="str">
        <f t="shared" si="1"/>
        <v>Out of test</v>
      </c>
      <c r="F8323" s="53" t="str">
        <f t="shared" si="2"/>
        <v>Guangzhou_0</v>
      </c>
      <c r="G8323" s="53">
        <f t="shared" si="3"/>
        <v>0.7115334013</v>
      </c>
    </row>
    <row r="8324">
      <c r="A8324" s="61">
        <v>1.519208611E9</v>
      </c>
      <c r="B8324" s="61">
        <v>0.0</v>
      </c>
      <c r="C8324" s="61">
        <v>3011.0</v>
      </c>
      <c r="D8324" s="57" t="s">
        <v>378</v>
      </c>
      <c r="E8324" s="62" t="str">
        <f t="shared" si="1"/>
        <v>Out of test</v>
      </c>
      <c r="F8324" s="53" t="str">
        <f t="shared" si="2"/>
        <v>Guangzhou_0</v>
      </c>
      <c r="G8324" s="53">
        <f t="shared" si="3"/>
        <v>0.7583366449</v>
      </c>
    </row>
    <row r="8325">
      <c r="A8325" s="61">
        <v>1.518634972E9</v>
      </c>
      <c r="B8325" s="61">
        <v>0.0</v>
      </c>
      <c r="C8325" s="61">
        <v>482.0</v>
      </c>
      <c r="D8325" s="57" t="s">
        <v>378</v>
      </c>
      <c r="E8325" s="62" t="str">
        <f t="shared" si="1"/>
        <v>Out of test</v>
      </c>
      <c r="F8325" s="53" t="str">
        <f t="shared" si="2"/>
        <v>Guangzhou_0</v>
      </c>
      <c r="G8325" s="53">
        <f t="shared" si="3"/>
        <v>0.872771063</v>
      </c>
    </row>
    <row r="8326">
      <c r="A8326" s="61">
        <v>1.514769742E9</v>
      </c>
      <c r="B8326" s="61">
        <v>0.0</v>
      </c>
      <c r="C8326" s="61">
        <v>948.0</v>
      </c>
      <c r="D8326" s="57" t="s">
        <v>378</v>
      </c>
      <c r="E8326" s="62" t="str">
        <f t="shared" si="1"/>
        <v>Out of test</v>
      </c>
      <c r="F8326" s="53" t="str">
        <f t="shared" si="2"/>
        <v>Guangzhou_0</v>
      </c>
      <c r="G8326" s="53">
        <f t="shared" si="3"/>
        <v>0.5627115073</v>
      </c>
    </row>
    <row r="8327">
      <c r="A8327" s="61">
        <v>1.518317992E9</v>
      </c>
      <c r="B8327" s="61">
        <v>0.0</v>
      </c>
      <c r="C8327" s="61">
        <v>651.0</v>
      </c>
      <c r="D8327" s="57" t="s">
        <v>378</v>
      </c>
      <c r="E8327" s="62" t="str">
        <f t="shared" si="1"/>
        <v>Out of test</v>
      </c>
      <c r="F8327" s="53" t="str">
        <f t="shared" si="2"/>
        <v>Guangzhou_0</v>
      </c>
      <c r="G8327" s="53">
        <f t="shared" si="3"/>
        <v>0.9014684687</v>
      </c>
    </row>
    <row r="8328">
      <c r="A8328" s="61">
        <v>1.51803618E9</v>
      </c>
      <c r="B8328" s="61">
        <v>0.0</v>
      </c>
      <c r="C8328" s="61">
        <v>2184.0</v>
      </c>
      <c r="D8328" s="57" t="s">
        <v>378</v>
      </c>
      <c r="E8328" s="62" t="str">
        <f t="shared" si="1"/>
        <v>Out of test</v>
      </c>
      <c r="F8328" s="53" t="str">
        <f t="shared" si="2"/>
        <v>Guangzhou_0</v>
      </c>
      <c r="G8328" s="53">
        <f t="shared" si="3"/>
        <v>0.4153715867</v>
      </c>
    </row>
    <row r="8329">
      <c r="A8329" s="61">
        <v>1.51424968E9</v>
      </c>
      <c r="B8329" s="61">
        <v>0.0</v>
      </c>
      <c r="C8329" s="61">
        <v>2125.0</v>
      </c>
      <c r="D8329" s="57" t="s">
        <v>378</v>
      </c>
      <c r="E8329" s="62" t="str">
        <f t="shared" si="1"/>
        <v>Out of test</v>
      </c>
      <c r="F8329" s="53" t="str">
        <f t="shared" si="2"/>
        <v>Guangzhou_0</v>
      </c>
      <c r="G8329" s="53">
        <f t="shared" si="3"/>
        <v>0.005889744172</v>
      </c>
    </row>
    <row r="8330">
      <c r="A8330" s="61">
        <v>1.513367382E9</v>
      </c>
      <c r="B8330" s="61">
        <v>0.0</v>
      </c>
      <c r="C8330" s="61">
        <v>2619.0</v>
      </c>
      <c r="D8330" s="57" t="s">
        <v>378</v>
      </c>
      <c r="E8330" s="62" t="str">
        <f t="shared" si="1"/>
        <v>Out of test</v>
      </c>
      <c r="F8330" s="53" t="str">
        <f t="shared" si="2"/>
        <v>Guangzhou_0</v>
      </c>
      <c r="G8330" s="53">
        <f t="shared" si="3"/>
        <v>0.6177257197</v>
      </c>
    </row>
    <row r="8331">
      <c r="A8331" s="61">
        <v>1.512740941E9</v>
      </c>
      <c r="B8331" s="61">
        <v>0.0</v>
      </c>
      <c r="C8331" s="61">
        <v>2937.0</v>
      </c>
      <c r="D8331" s="57" t="s">
        <v>378</v>
      </c>
      <c r="E8331" s="62" t="str">
        <f t="shared" si="1"/>
        <v>Out of test</v>
      </c>
      <c r="F8331" s="53" t="str">
        <f t="shared" si="2"/>
        <v>Guangzhou_0</v>
      </c>
      <c r="G8331" s="53">
        <f t="shared" si="3"/>
        <v>0.8667816469</v>
      </c>
    </row>
    <row r="8332">
      <c r="A8332" s="61">
        <v>1.518296971E9</v>
      </c>
      <c r="B8332" s="61">
        <v>0.0</v>
      </c>
      <c r="C8332" s="61">
        <v>422.0</v>
      </c>
      <c r="D8332" s="57" t="s">
        <v>378</v>
      </c>
      <c r="E8332" s="62" t="str">
        <f t="shared" si="1"/>
        <v>Out of test</v>
      </c>
      <c r="F8332" s="53" t="str">
        <f t="shared" si="2"/>
        <v>Guangzhou_0</v>
      </c>
      <c r="G8332" s="53">
        <f t="shared" si="3"/>
        <v>0.8597580837</v>
      </c>
    </row>
    <row r="8333">
      <c r="A8333" s="61">
        <v>1.513720822E9</v>
      </c>
      <c r="B8333" s="61">
        <v>0.0</v>
      </c>
      <c r="C8333" s="61">
        <v>2991.0</v>
      </c>
      <c r="D8333" s="57" t="s">
        <v>378</v>
      </c>
      <c r="E8333" s="62" t="str">
        <f t="shared" si="1"/>
        <v>Out of test</v>
      </c>
      <c r="F8333" s="53" t="str">
        <f t="shared" si="2"/>
        <v>Guangzhou_0</v>
      </c>
      <c r="G8333" s="53">
        <f t="shared" si="3"/>
        <v>0.7715709099</v>
      </c>
    </row>
    <row r="8334">
      <c r="A8334" s="61">
        <v>1.51503046E9</v>
      </c>
      <c r="B8334" s="61">
        <v>0.0</v>
      </c>
      <c r="C8334" s="61">
        <v>383.0</v>
      </c>
      <c r="D8334" s="57" t="s">
        <v>378</v>
      </c>
      <c r="E8334" s="62" t="str">
        <f t="shared" si="1"/>
        <v>Out of test</v>
      </c>
      <c r="F8334" s="53" t="str">
        <f t="shared" si="2"/>
        <v>Guangzhou_0</v>
      </c>
      <c r="G8334" s="53">
        <f t="shared" si="3"/>
        <v>0.4481043145</v>
      </c>
    </row>
    <row r="8335">
      <c r="A8335" s="61">
        <v>1.51186971E9</v>
      </c>
      <c r="B8335" s="61">
        <v>0.0</v>
      </c>
      <c r="C8335" s="61">
        <v>2677.0</v>
      </c>
      <c r="D8335" s="57" t="s">
        <v>378</v>
      </c>
      <c r="E8335" s="62" t="str">
        <f t="shared" si="1"/>
        <v>Out of test</v>
      </c>
      <c r="F8335" s="53" t="str">
        <f t="shared" si="2"/>
        <v>Guangzhou_0</v>
      </c>
      <c r="G8335" s="53">
        <f t="shared" si="3"/>
        <v>0.5761936008</v>
      </c>
    </row>
    <row r="8336">
      <c r="A8336" s="61">
        <v>1.515033151E9</v>
      </c>
      <c r="B8336" s="61">
        <v>0.0</v>
      </c>
      <c r="C8336" s="61">
        <v>951.0</v>
      </c>
      <c r="D8336" s="57" t="s">
        <v>378</v>
      </c>
      <c r="E8336" s="62" t="str">
        <f t="shared" si="1"/>
        <v>Out of test</v>
      </c>
      <c r="F8336" s="53" t="str">
        <f t="shared" si="2"/>
        <v>Guangzhou_0</v>
      </c>
      <c r="G8336" s="53">
        <f t="shared" si="3"/>
        <v>0.1415887059</v>
      </c>
    </row>
    <row r="8337">
      <c r="A8337" s="61">
        <v>1.51411549E9</v>
      </c>
      <c r="B8337" s="61">
        <v>0.0</v>
      </c>
      <c r="C8337" s="61">
        <v>1509.0</v>
      </c>
      <c r="D8337" s="57" t="s">
        <v>378</v>
      </c>
      <c r="E8337" s="62" t="str">
        <f t="shared" si="1"/>
        <v>Out of test</v>
      </c>
      <c r="F8337" s="53" t="str">
        <f t="shared" si="2"/>
        <v>Guangzhou_0</v>
      </c>
      <c r="G8337" s="53">
        <f t="shared" si="3"/>
        <v>0.269055323</v>
      </c>
    </row>
    <row r="8338">
      <c r="A8338" s="61">
        <v>1.515806101E9</v>
      </c>
      <c r="B8338" s="61">
        <v>0.0</v>
      </c>
      <c r="C8338" s="61">
        <v>715.0</v>
      </c>
      <c r="D8338" s="57" t="s">
        <v>378</v>
      </c>
      <c r="E8338" s="62" t="str">
        <f t="shared" si="1"/>
        <v>Out of test</v>
      </c>
      <c r="F8338" s="53" t="str">
        <f t="shared" si="2"/>
        <v>Guangzhou_0</v>
      </c>
      <c r="G8338" s="53">
        <f t="shared" si="3"/>
        <v>0.1345315653</v>
      </c>
    </row>
    <row r="8339">
      <c r="A8339" s="61">
        <v>1.515481972E9</v>
      </c>
      <c r="B8339" s="61">
        <v>0.0</v>
      </c>
      <c r="C8339" s="61">
        <v>3029.0</v>
      </c>
      <c r="D8339" s="57" t="s">
        <v>378</v>
      </c>
      <c r="E8339" s="62" t="str">
        <f t="shared" si="1"/>
        <v>Out of test</v>
      </c>
      <c r="F8339" s="53" t="str">
        <f t="shared" si="2"/>
        <v>Guangzhou_0</v>
      </c>
      <c r="G8339" s="53">
        <f t="shared" si="3"/>
        <v>0.5611157913</v>
      </c>
    </row>
    <row r="8340">
      <c r="A8340" s="61">
        <v>1.51621003E9</v>
      </c>
      <c r="B8340" s="61">
        <v>0.0</v>
      </c>
      <c r="C8340" s="61">
        <v>1384.0</v>
      </c>
      <c r="D8340" s="57" t="s">
        <v>378</v>
      </c>
      <c r="E8340" s="62" t="str">
        <f t="shared" si="1"/>
        <v>Out of test</v>
      </c>
      <c r="F8340" s="53" t="str">
        <f t="shared" si="2"/>
        <v>Guangzhou_0</v>
      </c>
      <c r="G8340" s="53">
        <f t="shared" si="3"/>
        <v>0.6301017472</v>
      </c>
    </row>
    <row r="8341">
      <c r="A8341" s="61">
        <v>1.51571022E9</v>
      </c>
      <c r="B8341" s="61">
        <v>0.0</v>
      </c>
      <c r="C8341" s="61">
        <v>2454.0</v>
      </c>
      <c r="D8341" s="57" t="s">
        <v>378</v>
      </c>
      <c r="E8341" s="62" t="str">
        <f t="shared" si="1"/>
        <v>Out of test</v>
      </c>
      <c r="F8341" s="53" t="str">
        <f t="shared" si="2"/>
        <v>Guangzhou_0</v>
      </c>
      <c r="G8341" s="53">
        <f t="shared" si="3"/>
        <v>0.6657340383</v>
      </c>
    </row>
    <row r="8342">
      <c r="A8342" s="61">
        <v>1.51193599E9</v>
      </c>
      <c r="B8342" s="61">
        <v>0.0</v>
      </c>
      <c r="C8342" s="61">
        <v>735.0</v>
      </c>
      <c r="D8342" s="57" t="s">
        <v>378</v>
      </c>
      <c r="E8342" s="62" t="str">
        <f t="shared" si="1"/>
        <v>Out of test</v>
      </c>
      <c r="F8342" s="53" t="str">
        <f t="shared" si="2"/>
        <v>Guangzhou_0</v>
      </c>
      <c r="G8342" s="53">
        <f t="shared" si="3"/>
        <v>0.5948435048</v>
      </c>
    </row>
    <row r="8343">
      <c r="A8343" s="61">
        <v>1.518756622E9</v>
      </c>
      <c r="B8343" s="61">
        <v>0.0</v>
      </c>
      <c r="C8343" s="61">
        <v>1738.0</v>
      </c>
      <c r="D8343" s="57" t="s">
        <v>378</v>
      </c>
      <c r="E8343" s="62" t="str">
        <f t="shared" si="1"/>
        <v>Out of test</v>
      </c>
      <c r="F8343" s="53" t="str">
        <f t="shared" si="2"/>
        <v>Guangzhou_0</v>
      </c>
      <c r="G8343" s="53">
        <f t="shared" si="3"/>
        <v>0.1259609118</v>
      </c>
    </row>
    <row r="8344">
      <c r="A8344" s="61">
        <v>1.516848311E9</v>
      </c>
      <c r="B8344" s="61">
        <v>0.0</v>
      </c>
      <c r="C8344" s="61">
        <v>1258.0</v>
      </c>
      <c r="D8344" s="57" t="s">
        <v>378</v>
      </c>
      <c r="E8344" s="62" t="str">
        <f t="shared" si="1"/>
        <v>Out of test</v>
      </c>
      <c r="F8344" s="53" t="str">
        <f t="shared" si="2"/>
        <v>Guangzhou_0</v>
      </c>
      <c r="G8344" s="53">
        <f t="shared" si="3"/>
        <v>0.9283164538</v>
      </c>
    </row>
    <row r="8345">
      <c r="A8345" s="61">
        <v>1.51648872E9</v>
      </c>
      <c r="B8345" s="61">
        <v>0.0</v>
      </c>
      <c r="C8345" s="61">
        <v>115.0</v>
      </c>
      <c r="D8345" s="57" t="s">
        <v>378</v>
      </c>
      <c r="E8345" s="62" t="str">
        <f t="shared" si="1"/>
        <v>Out of test</v>
      </c>
      <c r="F8345" s="53" t="str">
        <f t="shared" si="2"/>
        <v>Guangzhou_0</v>
      </c>
      <c r="G8345" s="53">
        <f t="shared" si="3"/>
        <v>0.6378039499</v>
      </c>
    </row>
    <row r="8346">
      <c r="A8346" s="61">
        <v>1.51426083E9</v>
      </c>
      <c r="B8346" s="61">
        <v>0.0</v>
      </c>
      <c r="C8346" s="61">
        <v>2636.0</v>
      </c>
      <c r="D8346" s="57" t="s">
        <v>378</v>
      </c>
      <c r="E8346" s="62" t="str">
        <f t="shared" si="1"/>
        <v>Out of test</v>
      </c>
      <c r="F8346" s="53" t="str">
        <f t="shared" si="2"/>
        <v>Guangzhou_0</v>
      </c>
      <c r="G8346" s="53">
        <f t="shared" si="3"/>
        <v>0.3687522445</v>
      </c>
    </row>
    <row r="8347">
      <c r="A8347" s="61">
        <v>1.5118011E9</v>
      </c>
      <c r="B8347" s="61">
        <v>0.0</v>
      </c>
      <c r="C8347" s="61">
        <v>912.0</v>
      </c>
      <c r="D8347" s="57" t="s">
        <v>378</v>
      </c>
      <c r="E8347" s="62" t="str">
        <f t="shared" si="1"/>
        <v>Out of test</v>
      </c>
      <c r="F8347" s="53" t="str">
        <f t="shared" si="2"/>
        <v>Guangzhou_0</v>
      </c>
      <c r="G8347" s="53">
        <f t="shared" si="3"/>
        <v>0.5761276869</v>
      </c>
    </row>
    <row r="8348">
      <c r="A8348" s="61">
        <v>1.513695082E9</v>
      </c>
      <c r="B8348" s="61">
        <v>0.0</v>
      </c>
      <c r="C8348" s="61">
        <v>2606.0</v>
      </c>
      <c r="D8348" s="57" t="s">
        <v>378</v>
      </c>
      <c r="E8348" s="62" t="str">
        <f t="shared" si="1"/>
        <v>Out of test</v>
      </c>
      <c r="F8348" s="53" t="str">
        <f t="shared" si="2"/>
        <v>Guangzhou_0</v>
      </c>
      <c r="G8348" s="53">
        <f t="shared" si="3"/>
        <v>0.8900673347</v>
      </c>
    </row>
    <row r="8349">
      <c r="A8349" s="61">
        <v>1.513207921E9</v>
      </c>
      <c r="B8349" s="61">
        <v>0.0</v>
      </c>
      <c r="C8349" s="61">
        <v>3214.0</v>
      </c>
      <c r="D8349" s="57" t="s">
        <v>378</v>
      </c>
      <c r="E8349" s="62" t="str">
        <f t="shared" si="1"/>
        <v>Out of test</v>
      </c>
      <c r="F8349" s="53" t="str">
        <f t="shared" si="2"/>
        <v>Guangzhou_0</v>
      </c>
      <c r="G8349" s="53">
        <f t="shared" si="3"/>
        <v>0.7039182433</v>
      </c>
    </row>
    <row r="8350">
      <c r="A8350" s="61">
        <v>1.518260181E9</v>
      </c>
      <c r="B8350" s="61">
        <v>0.0</v>
      </c>
      <c r="C8350" s="61">
        <v>1557.0</v>
      </c>
      <c r="D8350" s="57" t="s">
        <v>378</v>
      </c>
      <c r="E8350" s="62" t="str">
        <f t="shared" si="1"/>
        <v>Out of test</v>
      </c>
      <c r="F8350" s="53" t="str">
        <f t="shared" si="2"/>
        <v>Guangzhou_0</v>
      </c>
      <c r="G8350" s="53">
        <f t="shared" si="3"/>
        <v>0.2339274112</v>
      </c>
    </row>
    <row r="8351">
      <c r="A8351" s="61">
        <v>1.51944106E9</v>
      </c>
      <c r="B8351" s="61">
        <v>0.0</v>
      </c>
      <c r="C8351" s="61">
        <v>985.0</v>
      </c>
      <c r="D8351" s="57" t="s">
        <v>378</v>
      </c>
      <c r="E8351" s="62" t="str">
        <f t="shared" si="1"/>
        <v>Out of test</v>
      </c>
      <c r="F8351" s="53" t="str">
        <f t="shared" si="2"/>
        <v>Guangzhou_0</v>
      </c>
      <c r="G8351" s="53">
        <f t="shared" si="3"/>
        <v>0.01239668573</v>
      </c>
    </row>
    <row r="8352">
      <c r="A8352" s="61">
        <v>1.517842272E9</v>
      </c>
      <c r="B8352" s="61">
        <v>0.0</v>
      </c>
      <c r="C8352" s="61">
        <v>1347.0</v>
      </c>
      <c r="D8352" s="57" t="s">
        <v>378</v>
      </c>
      <c r="E8352" s="62" t="str">
        <f t="shared" si="1"/>
        <v>Out of test</v>
      </c>
      <c r="F8352" s="53" t="str">
        <f t="shared" si="2"/>
        <v>Guangzhou_0</v>
      </c>
      <c r="G8352" s="53">
        <f t="shared" si="3"/>
        <v>0.1224022379</v>
      </c>
    </row>
    <row r="8353">
      <c r="A8353" s="61">
        <v>1.511573132E9</v>
      </c>
      <c r="B8353" s="61">
        <v>0.0</v>
      </c>
      <c r="C8353" s="61">
        <v>2257.0</v>
      </c>
      <c r="D8353" s="57" t="s">
        <v>378</v>
      </c>
      <c r="E8353" s="62" t="str">
        <f t="shared" si="1"/>
        <v>Out of test</v>
      </c>
      <c r="F8353" s="53" t="str">
        <f t="shared" si="2"/>
        <v>Guangzhou_0</v>
      </c>
      <c r="G8353" s="53">
        <f t="shared" si="3"/>
        <v>0.05379110046</v>
      </c>
    </row>
    <row r="8354">
      <c r="A8354" s="61">
        <v>1.514748202E9</v>
      </c>
      <c r="B8354" s="61">
        <v>0.0</v>
      </c>
      <c r="C8354" s="61">
        <v>1684.0</v>
      </c>
      <c r="D8354" s="57" t="s">
        <v>378</v>
      </c>
      <c r="E8354" s="62" t="str">
        <f t="shared" si="1"/>
        <v>Out of test</v>
      </c>
      <c r="F8354" s="53" t="str">
        <f t="shared" si="2"/>
        <v>Guangzhou_0</v>
      </c>
      <c r="G8354" s="53">
        <f t="shared" si="3"/>
        <v>0.8747784833</v>
      </c>
    </row>
    <row r="8355">
      <c r="A8355" s="61">
        <v>1.512964611E9</v>
      </c>
      <c r="B8355" s="61">
        <v>0.0</v>
      </c>
      <c r="C8355" s="61">
        <v>37.0</v>
      </c>
      <c r="D8355" s="57" t="s">
        <v>378</v>
      </c>
      <c r="E8355" s="62" t="str">
        <f t="shared" si="1"/>
        <v>Out of test</v>
      </c>
      <c r="F8355" s="53" t="str">
        <f t="shared" si="2"/>
        <v>Guangzhou_0</v>
      </c>
      <c r="G8355" s="53">
        <f t="shared" si="3"/>
        <v>0.5734815981</v>
      </c>
    </row>
    <row r="8356">
      <c r="A8356" s="61">
        <v>1.511753451E9</v>
      </c>
      <c r="B8356" s="61">
        <v>0.0</v>
      </c>
      <c r="C8356" s="61">
        <v>2906.0</v>
      </c>
      <c r="D8356" s="57" t="s">
        <v>378</v>
      </c>
      <c r="E8356" s="62" t="str">
        <f t="shared" si="1"/>
        <v>Out of test</v>
      </c>
      <c r="F8356" s="53" t="str">
        <f t="shared" si="2"/>
        <v>Guangzhou_0</v>
      </c>
      <c r="G8356" s="53">
        <f t="shared" si="3"/>
        <v>0.8221299486</v>
      </c>
    </row>
    <row r="8357">
      <c r="A8357" s="61">
        <v>1.51236019E9</v>
      </c>
      <c r="B8357" s="61">
        <v>0.0</v>
      </c>
      <c r="C8357" s="61">
        <v>1044.0</v>
      </c>
      <c r="D8357" s="57" t="s">
        <v>378</v>
      </c>
      <c r="E8357" s="62" t="str">
        <f t="shared" si="1"/>
        <v>Out of test</v>
      </c>
      <c r="F8357" s="53" t="str">
        <f t="shared" si="2"/>
        <v>Guangzhou_0</v>
      </c>
      <c r="G8357" s="53">
        <f t="shared" si="3"/>
        <v>0.884848418</v>
      </c>
    </row>
    <row r="8358">
      <c r="A8358" s="61">
        <v>1.513697541E9</v>
      </c>
      <c r="B8358" s="61">
        <v>0.0</v>
      </c>
      <c r="C8358" s="61">
        <v>1838.0</v>
      </c>
      <c r="D8358" s="57" t="s">
        <v>378</v>
      </c>
      <c r="E8358" s="62" t="str">
        <f t="shared" si="1"/>
        <v>Out of test</v>
      </c>
      <c r="F8358" s="53" t="str">
        <f t="shared" si="2"/>
        <v>Guangzhou_0</v>
      </c>
      <c r="G8358" s="53">
        <f t="shared" si="3"/>
        <v>0.4942275021</v>
      </c>
    </row>
    <row r="8359">
      <c r="A8359" s="61">
        <v>1.519963622E9</v>
      </c>
      <c r="B8359" s="61">
        <v>0.0</v>
      </c>
      <c r="C8359" s="61">
        <v>2296.0</v>
      </c>
      <c r="D8359" s="57" t="s">
        <v>378</v>
      </c>
      <c r="E8359" s="62" t="str">
        <f t="shared" si="1"/>
        <v>Out of test</v>
      </c>
      <c r="F8359" s="53" t="str">
        <f t="shared" si="2"/>
        <v>Guangzhou_0</v>
      </c>
      <c r="G8359" s="53">
        <f t="shared" si="3"/>
        <v>0.7477380555</v>
      </c>
    </row>
    <row r="8360">
      <c r="A8360" s="61">
        <v>1.518066571E9</v>
      </c>
      <c r="B8360" s="61">
        <v>0.0</v>
      </c>
      <c r="C8360" s="61">
        <v>2324.0</v>
      </c>
      <c r="D8360" s="57" t="s">
        <v>378</v>
      </c>
      <c r="E8360" s="62" t="str">
        <f t="shared" si="1"/>
        <v>Out of test</v>
      </c>
      <c r="F8360" s="53" t="str">
        <f t="shared" si="2"/>
        <v>Guangzhou_0</v>
      </c>
      <c r="G8360" s="53">
        <f t="shared" si="3"/>
        <v>0.9173726789</v>
      </c>
    </row>
    <row r="8361">
      <c r="A8361" s="61">
        <v>1.51965156E9</v>
      </c>
      <c r="B8361" s="61">
        <v>0.0</v>
      </c>
      <c r="C8361" s="61">
        <v>3344.0</v>
      </c>
      <c r="D8361" s="57" t="s">
        <v>378</v>
      </c>
      <c r="E8361" s="62" t="str">
        <f t="shared" si="1"/>
        <v>Out of test</v>
      </c>
      <c r="F8361" s="53" t="str">
        <f t="shared" si="2"/>
        <v>Guangzhou_0</v>
      </c>
      <c r="G8361" s="53">
        <f t="shared" si="3"/>
        <v>0.5773995788</v>
      </c>
    </row>
    <row r="8362">
      <c r="A8362" s="61">
        <v>1.51869906E9</v>
      </c>
      <c r="B8362" s="61">
        <v>0.0</v>
      </c>
      <c r="C8362" s="61">
        <v>1748.0</v>
      </c>
      <c r="D8362" s="57" t="s">
        <v>378</v>
      </c>
      <c r="E8362" s="62" t="str">
        <f t="shared" si="1"/>
        <v>Out of test</v>
      </c>
      <c r="F8362" s="53" t="str">
        <f t="shared" si="2"/>
        <v>Guangzhou_0</v>
      </c>
      <c r="G8362" s="53">
        <f t="shared" si="3"/>
        <v>0.08395668248</v>
      </c>
    </row>
    <row r="8363">
      <c r="A8363" s="61">
        <v>1.513426091E9</v>
      </c>
      <c r="B8363" s="61">
        <v>0.0</v>
      </c>
      <c r="C8363" s="61">
        <v>3389.0</v>
      </c>
      <c r="D8363" s="57" t="s">
        <v>378</v>
      </c>
      <c r="E8363" s="62" t="str">
        <f t="shared" si="1"/>
        <v>Out of test</v>
      </c>
      <c r="F8363" s="53" t="str">
        <f t="shared" si="2"/>
        <v>Guangzhou_0</v>
      </c>
      <c r="G8363" s="53">
        <f t="shared" si="3"/>
        <v>0.5205400618</v>
      </c>
    </row>
    <row r="8364">
      <c r="A8364" s="61">
        <v>1.518702602E9</v>
      </c>
      <c r="B8364" s="61">
        <v>0.0</v>
      </c>
      <c r="C8364" s="61">
        <v>2503.0</v>
      </c>
      <c r="D8364" s="57" t="s">
        <v>378</v>
      </c>
      <c r="E8364" s="62" t="str">
        <f t="shared" si="1"/>
        <v>Out of test</v>
      </c>
      <c r="F8364" s="53" t="str">
        <f t="shared" si="2"/>
        <v>Guangzhou_0</v>
      </c>
      <c r="G8364" s="53">
        <f t="shared" si="3"/>
        <v>0.2632998908</v>
      </c>
    </row>
    <row r="8365">
      <c r="A8365" s="61">
        <v>1.513450092E9</v>
      </c>
      <c r="B8365" s="61">
        <v>0.0</v>
      </c>
      <c r="C8365" s="61">
        <v>1308.0</v>
      </c>
      <c r="D8365" s="57" t="s">
        <v>378</v>
      </c>
      <c r="E8365" s="62" t="str">
        <f t="shared" si="1"/>
        <v>Out of test</v>
      </c>
      <c r="F8365" s="53" t="str">
        <f t="shared" si="2"/>
        <v>Guangzhou_0</v>
      </c>
      <c r="G8365" s="53">
        <f t="shared" si="3"/>
        <v>0.2624378266</v>
      </c>
    </row>
    <row r="8366">
      <c r="A8366" s="61">
        <v>1.512770102E9</v>
      </c>
      <c r="B8366" s="61">
        <v>0.0</v>
      </c>
      <c r="C8366" s="61">
        <v>595.0</v>
      </c>
      <c r="D8366" s="57" t="s">
        <v>378</v>
      </c>
      <c r="E8366" s="62" t="str">
        <f t="shared" si="1"/>
        <v>Out of test</v>
      </c>
      <c r="F8366" s="53" t="str">
        <f t="shared" si="2"/>
        <v>Guangzhou_0</v>
      </c>
      <c r="G8366" s="53">
        <f t="shared" si="3"/>
        <v>0.05006085981</v>
      </c>
    </row>
    <row r="8367">
      <c r="A8367" s="61">
        <v>1.515145482E9</v>
      </c>
      <c r="B8367" s="61">
        <v>0.0</v>
      </c>
      <c r="C8367" s="61">
        <v>175.0</v>
      </c>
      <c r="D8367" s="57" t="s">
        <v>378</v>
      </c>
      <c r="E8367" s="62" t="str">
        <f t="shared" si="1"/>
        <v>Out of test</v>
      </c>
      <c r="F8367" s="53" t="str">
        <f t="shared" si="2"/>
        <v>Guangzhou_0</v>
      </c>
      <c r="G8367" s="53">
        <f t="shared" si="3"/>
        <v>0.6755918895</v>
      </c>
    </row>
    <row r="8368">
      <c r="A8368" s="61">
        <v>1.51221966E9</v>
      </c>
      <c r="B8368" s="61">
        <v>0.0</v>
      </c>
      <c r="C8368" s="61">
        <v>793.0</v>
      </c>
      <c r="D8368" s="57" t="s">
        <v>378</v>
      </c>
      <c r="E8368" s="62" t="str">
        <f t="shared" si="1"/>
        <v>Out of test</v>
      </c>
      <c r="F8368" s="53" t="str">
        <f t="shared" si="2"/>
        <v>Guangzhou_0</v>
      </c>
      <c r="G8368" s="53">
        <f t="shared" si="3"/>
        <v>0.07578936144</v>
      </c>
    </row>
    <row r="8369">
      <c r="A8369" s="61">
        <v>1.515181641E9</v>
      </c>
      <c r="B8369" s="61">
        <v>0.0</v>
      </c>
      <c r="C8369" s="61">
        <v>2072.0</v>
      </c>
      <c r="D8369" s="57" t="s">
        <v>378</v>
      </c>
      <c r="E8369" s="62" t="str">
        <f t="shared" si="1"/>
        <v>Out of test</v>
      </c>
      <c r="F8369" s="53" t="str">
        <f t="shared" si="2"/>
        <v>Guangzhou_0</v>
      </c>
      <c r="G8369" s="53">
        <f t="shared" si="3"/>
        <v>0.4660599432</v>
      </c>
    </row>
    <row r="8370">
      <c r="A8370" s="61">
        <v>1.512557211E9</v>
      </c>
      <c r="B8370" s="61">
        <v>0.0</v>
      </c>
      <c r="C8370" s="61">
        <v>1565.0</v>
      </c>
      <c r="D8370" s="57" t="s">
        <v>378</v>
      </c>
      <c r="E8370" s="62" t="str">
        <f t="shared" si="1"/>
        <v>Out of test</v>
      </c>
      <c r="F8370" s="53" t="str">
        <f t="shared" si="2"/>
        <v>Guangzhou_0</v>
      </c>
      <c r="G8370" s="53">
        <f t="shared" si="3"/>
        <v>0.02873006972</v>
      </c>
    </row>
    <row r="8371">
      <c r="A8371" s="61">
        <v>1.51374393E9</v>
      </c>
      <c r="B8371" s="61">
        <v>0.0</v>
      </c>
      <c r="C8371" s="61">
        <v>3148.0</v>
      </c>
      <c r="D8371" s="57" t="s">
        <v>378</v>
      </c>
      <c r="E8371" s="62" t="str">
        <f t="shared" si="1"/>
        <v>Out of test</v>
      </c>
      <c r="F8371" s="53" t="str">
        <f t="shared" si="2"/>
        <v>Guangzhou_0</v>
      </c>
      <c r="G8371" s="53">
        <f t="shared" si="3"/>
        <v>0.5264510503</v>
      </c>
    </row>
    <row r="8372">
      <c r="A8372" s="61">
        <v>1.516356521E9</v>
      </c>
      <c r="B8372" s="61">
        <v>0.0</v>
      </c>
      <c r="C8372" s="61">
        <v>1857.0</v>
      </c>
      <c r="D8372" s="57" t="s">
        <v>378</v>
      </c>
      <c r="E8372" s="62" t="str">
        <f t="shared" si="1"/>
        <v>Out of test</v>
      </c>
      <c r="F8372" s="53" t="str">
        <f t="shared" si="2"/>
        <v>Guangzhou_0</v>
      </c>
      <c r="G8372" s="53">
        <f t="shared" si="3"/>
        <v>0.8775823688</v>
      </c>
    </row>
    <row r="8373">
      <c r="A8373" s="61">
        <v>1.51278826E9</v>
      </c>
      <c r="B8373" s="61">
        <v>0.0</v>
      </c>
      <c r="C8373" s="61">
        <v>1800.0</v>
      </c>
      <c r="D8373" s="57" t="s">
        <v>378</v>
      </c>
      <c r="E8373" s="62" t="str">
        <f t="shared" si="1"/>
        <v>Out of test</v>
      </c>
      <c r="F8373" s="53" t="str">
        <f t="shared" si="2"/>
        <v>Guangzhou_0</v>
      </c>
      <c r="G8373" s="53">
        <f t="shared" si="3"/>
        <v>0.5506281996</v>
      </c>
    </row>
    <row r="8374">
      <c r="A8374" s="61">
        <v>1.511924111E9</v>
      </c>
      <c r="B8374" s="61">
        <v>0.0</v>
      </c>
      <c r="C8374" s="61">
        <v>3588.0</v>
      </c>
      <c r="D8374" s="57" t="s">
        <v>378</v>
      </c>
      <c r="E8374" s="62" t="str">
        <f t="shared" si="1"/>
        <v>Out of test</v>
      </c>
      <c r="F8374" s="53" t="str">
        <f t="shared" si="2"/>
        <v>Guangzhou_0</v>
      </c>
      <c r="G8374" s="53">
        <f t="shared" si="3"/>
        <v>0.02053273391</v>
      </c>
    </row>
    <row r="8375">
      <c r="A8375" s="61">
        <v>1.517292962E9</v>
      </c>
      <c r="B8375" s="61">
        <v>0.0</v>
      </c>
      <c r="C8375" s="61">
        <v>2201.0</v>
      </c>
      <c r="D8375" s="57" t="s">
        <v>378</v>
      </c>
      <c r="E8375" s="62" t="str">
        <f t="shared" si="1"/>
        <v>Out of test</v>
      </c>
      <c r="F8375" s="53" t="str">
        <f t="shared" si="2"/>
        <v>Guangzhou_0</v>
      </c>
      <c r="G8375" s="53">
        <f t="shared" si="3"/>
        <v>0.7187956748</v>
      </c>
    </row>
    <row r="8376">
      <c r="A8376" s="61">
        <v>1.513399921E9</v>
      </c>
      <c r="B8376" s="61">
        <v>0.0</v>
      </c>
      <c r="C8376" s="61">
        <v>91.0</v>
      </c>
      <c r="D8376" s="57" t="s">
        <v>378</v>
      </c>
      <c r="E8376" s="62" t="str">
        <f t="shared" si="1"/>
        <v>Out of test</v>
      </c>
      <c r="F8376" s="53" t="str">
        <f t="shared" si="2"/>
        <v>Guangzhou_0</v>
      </c>
      <c r="G8376" s="53">
        <f t="shared" si="3"/>
        <v>0.9785700555</v>
      </c>
    </row>
    <row r="8377">
      <c r="A8377" s="61">
        <v>1.519818931E9</v>
      </c>
      <c r="B8377" s="61">
        <v>0.0</v>
      </c>
      <c r="C8377" s="61">
        <v>1327.0</v>
      </c>
      <c r="D8377" s="57" t="s">
        <v>378</v>
      </c>
      <c r="E8377" s="62" t="str">
        <f t="shared" si="1"/>
        <v>Out of test</v>
      </c>
      <c r="F8377" s="53" t="str">
        <f t="shared" si="2"/>
        <v>Guangzhou_0</v>
      </c>
      <c r="G8377" s="53">
        <f t="shared" si="3"/>
        <v>0.6151809286</v>
      </c>
    </row>
    <row r="8378">
      <c r="A8378" s="61">
        <v>1.51881418E9</v>
      </c>
      <c r="B8378" s="61">
        <v>0.0</v>
      </c>
      <c r="C8378" s="61">
        <v>64.0</v>
      </c>
      <c r="D8378" s="57" t="s">
        <v>378</v>
      </c>
      <c r="E8378" s="62" t="str">
        <f t="shared" si="1"/>
        <v>Out of test</v>
      </c>
      <c r="F8378" s="53" t="str">
        <f t="shared" si="2"/>
        <v>Guangzhou_0</v>
      </c>
      <c r="G8378" s="53">
        <f t="shared" si="3"/>
        <v>0.4220654514</v>
      </c>
    </row>
    <row r="8379">
      <c r="A8379" s="61">
        <v>1.519725201E9</v>
      </c>
      <c r="B8379" s="61">
        <v>0.0</v>
      </c>
      <c r="C8379" s="61">
        <v>1089.0</v>
      </c>
      <c r="D8379" s="57" t="s">
        <v>378</v>
      </c>
      <c r="E8379" s="62" t="str">
        <f t="shared" si="1"/>
        <v>Out of test</v>
      </c>
      <c r="F8379" s="53" t="str">
        <f t="shared" si="2"/>
        <v>Guangzhou_0</v>
      </c>
      <c r="G8379" s="53">
        <f t="shared" si="3"/>
        <v>0.5144778564</v>
      </c>
    </row>
    <row r="8380">
      <c r="A8380" s="61">
        <v>1.51619404E9</v>
      </c>
      <c r="B8380" s="61">
        <v>0.0</v>
      </c>
      <c r="C8380" s="61">
        <v>1066.0</v>
      </c>
      <c r="D8380" s="57" t="s">
        <v>378</v>
      </c>
      <c r="E8380" s="62" t="str">
        <f t="shared" si="1"/>
        <v>Out of test</v>
      </c>
      <c r="F8380" s="53" t="str">
        <f t="shared" si="2"/>
        <v>Guangzhou_0</v>
      </c>
      <c r="G8380" s="53">
        <f t="shared" si="3"/>
        <v>0.9151679459</v>
      </c>
    </row>
    <row r="8381">
      <c r="A8381" s="61">
        <v>1.512719211E9</v>
      </c>
      <c r="B8381" s="61">
        <v>0.0</v>
      </c>
      <c r="C8381" s="61">
        <v>3106.0</v>
      </c>
      <c r="D8381" s="57" t="s">
        <v>378</v>
      </c>
      <c r="E8381" s="62" t="str">
        <f t="shared" si="1"/>
        <v>Out of test</v>
      </c>
      <c r="F8381" s="53" t="str">
        <f t="shared" si="2"/>
        <v>Guangzhou_0</v>
      </c>
      <c r="G8381" s="53">
        <f t="shared" si="3"/>
        <v>0.3662305705</v>
      </c>
    </row>
    <row r="8382">
      <c r="A8382" s="61">
        <v>1.516168662E9</v>
      </c>
      <c r="B8382" s="61">
        <v>0.0</v>
      </c>
      <c r="C8382" s="61">
        <v>5456.0</v>
      </c>
      <c r="D8382" s="57" t="s">
        <v>378</v>
      </c>
      <c r="E8382" s="62" t="str">
        <f t="shared" si="1"/>
        <v>Out of test</v>
      </c>
      <c r="F8382" s="53" t="str">
        <f t="shared" si="2"/>
        <v>Guangzhou_0</v>
      </c>
      <c r="G8382" s="53">
        <f t="shared" si="3"/>
        <v>0.1401803749</v>
      </c>
    </row>
    <row r="8383">
      <c r="A8383" s="61">
        <v>1.51841276E9</v>
      </c>
      <c r="B8383" s="61">
        <v>0.0</v>
      </c>
      <c r="C8383" s="61">
        <v>550.0</v>
      </c>
      <c r="D8383" s="57" t="s">
        <v>378</v>
      </c>
      <c r="E8383" s="62" t="str">
        <f t="shared" si="1"/>
        <v>Out of test</v>
      </c>
      <c r="F8383" s="53" t="str">
        <f t="shared" si="2"/>
        <v>Guangzhou_0</v>
      </c>
      <c r="G8383" s="53">
        <f t="shared" si="3"/>
        <v>0.1451617006</v>
      </c>
    </row>
    <row r="8384">
      <c r="A8384" s="61">
        <v>1.517235221E9</v>
      </c>
      <c r="B8384" s="61">
        <v>0.0</v>
      </c>
      <c r="C8384" s="61">
        <v>4153.0</v>
      </c>
      <c r="D8384" s="57" t="s">
        <v>378</v>
      </c>
      <c r="E8384" s="62" t="str">
        <f t="shared" si="1"/>
        <v>Out of test</v>
      </c>
      <c r="F8384" s="53" t="str">
        <f t="shared" si="2"/>
        <v>Guangzhou_0</v>
      </c>
      <c r="G8384" s="53">
        <f t="shared" si="3"/>
        <v>0.3333065134</v>
      </c>
    </row>
    <row r="8385">
      <c r="A8385" s="61">
        <v>1.512257452E9</v>
      </c>
      <c r="B8385" s="61">
        <v>0.0</v>
      </c>
      <c r="C8385" s="61">
        <v>1590.0</v>
      </c>
      <c r="D8385" s="57" t="s">
        <v>378</v>
      </c>
      <c r="E8385" s="62" t="str">
        <f t="shared" si="1"/>
        <v>Out of test</v>
      </c>
      <c r="F8385" s="53" t="str">
        <f t="shared" si="2"/>
        <v>Guangzhou_0</v>
      </c>
      <c r="G8385" s="53">
        <f t="shared" si="3"/>
        <v>0.2249708659</v>
      </c>
    </row>
    <row r="8386">
      <c r="A8386" s="61">
        <v>1.517026522E9</v>
      </c>
      <c r="B8386" s="61">
        <v>0.0</v>
      </c>
      <c r="C8386" s="61">
        <v>524.0</v>
      </c>
      <c r="D8386" s="57" t="s">
        <v>378</v>
      </c>
      <c r="E8386" s="62" t="str">
        <f t="shared" si="1"/>
        <v>Out of test</v>
      </c>
      <c r="F8386" s="53" t="str">
        <f t="shared" si="2"/>
        <v>Guangzhou_0</v>
      </c>
      <c r="G8386" s="53">
        <f t="shared" si="3"/>
        <v>0.7366968909</v>
      </c>
    </row>
    <row r="8387">
      <c r="A8387" s="61">
        <v>1.515239241E9</v>
      </c>
      <c r="B8387" s="61">
        <v>0.0</v>
      </c>
      <c r="C8387" s="61">
        <v>5.0</v>
      </c>
      <c r="D8387" s="57" t="s">
        <v>378</v>
      </c>
      <c r="E8387" s="62" t="str">
        <f t="shared" si="1"/>
        <v>Out of test</v>
      </c>
      <c r="F8387" s="53" t="str">
        <f t="shared" si="2"/>
        <v>Guangzhou_0</v>
      </c>
      <c r="G8387" s="53">
        <f t="shared" si="3"/>
        <v>0.4063530346</v>
      </c>
    </row>
    <row r="8388">
      <c r="A8388" s="61">
        <v>1.51237232E9</v>
      </c>
      <c r="B8388" s="61">
        <v>0.0</v>
      </c>
      <c r="C8388" s="61">
        <v>1429.0</v>
      </c>
      <c r="D8388" s="57" t="s">
        <v>378</v>
      </c>
      <c r="E8388" s="62" t="str">
        <f t="shared" si="1"/>
        <v>Out of test</v>
      </c>
      <c r="F8388" s="53" t="str">
        <f t="shared" si="2"/>
        <v>Guangzhou_0</v>
      </c>
      <c r="G8388" s="53">
        <f t="shared" si="3"/>
        <v>0.5153854207</v>
      </c>
    </row>
    <row r="8389">
      <c r="A8389" s="61">
        <v>1.517376932E9</v>
      </c>
      <c r="B8389" s="61">
        <v>0.0</v>
      </c>
      <c r="C8389" s="61">
        <v>3283.0</v>
      </c>
      <c r="D8389" s="57" t="s">
        <v>378</v>
      </c>
      <c r="E8389" s="62" t="str">
        <f t="shared" si="1"/>
        <v>Out of test</v>
      </c>
      <c r="F8389" s="53" t="str">
        <f t="shared" si="2"/>
        <v>Guangzhou_0</v>
      </c>
      <c r="G8389" s="53">
        <f t="shared" si="3"/>
        <v>0.5980477797</v>
      </c>
    </row>
    <row r="8390">
      <c r="A8390" s="61">
        <v>1.5138524E9</v>
      </c>
      <c r="B8390" s="61">
        <v>0.0</v>
      </c>
      <c r="C8390" s="61">
        <v>2465.0</v>
      </c>
      <c r="D8390" s="57" t="s">
        <v>378</v>
      </c>
      <c r="E8390" s="62" t="str">
        <f t="shared" si="1"/>
        <v>Out of test</v>
      </c>
      <c r="F8390" s="53" t="str">
        <f t="shared" si="2"/>
        <v>Guangzhou_0</v>
      </c>
      <c r="G8390" s="53">
        <f t="shared" si="3"/>
        <v>0.4704493012</v>
      </c>
    </row>
    <row r="8391">
      <c r="A8391" s="61">
        <v>1.512526011E9</v>
      </c>
      <c r="B8391" s="61">
        <v>0.0</v>
      </c>
      <c r="C8391" s="61">
        <v>3692.0</v>
      </c>
      <c r="D8391" s="57" t="s">
        <v>378</v>
      </c>
      <c r="E8391" s="62" t="str">
        <f t="shared" si="1"/>
        <v>Out of test</v>
      </c>
      <c r="F8391" s="53" t="str">
        <f t="shared" si="2"/>
        <v>Guangzhou_0</v>
      </c>
      <c r="G8391" s="53">
        <f t="shared" si="3"/>
        <v>0.6518858466</v>
      </c>
    </row>
    <row r="8392">
      <c r="A8392" s="61">
        <v>1.51143278E9</v>
      </c>
      <c r="B8392" s="61">
        <v>0.0</v>
      </c>
      <c r="C8392" s="61">
        <v>254.0</v>
      </c>
      <c r="D8392" s="57" t="s">
        <v>378</v>
      </c>
      <c r="E8392" s="62" t="str">
        <f t="shared" si="1"/>
        <v>Out of test</v>
      </c>
      <c r="F8392" s="53" t="str">
        <f t="shared" si="2"/>
        <v>Guangzhou_0</v>
      </c>
      <c r="G8392" s="53">
        <f t="shared" si="3"/>
        <v>0.1236099644</v>
      </c>
    </row>
    <row r="8393">
      <c r="A8393" s="61">
        <v>1.51489812E9</v>
      </c>
      <c r="B8393" s="61">
        <v>0.0</v>
      </c>
      <c r="C8393" s="61">
        <v>1733.0</v>
      </c>
      <c r="D8393" s="57" t="s">
        <v>378</v>
      </c>
      <c r="E8393" s="62" t="str">
        <f t="shared" si="1"/>
        <v>Out of test</v>
      </c>
      <c r="F8393" s="53" t="str">
        <f t="shared" si="2"/>
        <v>Guangzhou_0</v>
      </c>
      <c r="G8393" s="53">
        <f t="shared" si="3"/>
        <v>0.8064315888</v>
      </c>
    </row>
    <row r="8394">
      <c r="A8394" s="61">
        <v>1.517786611E9</v>
      </c>
      <c r="B8394" s="61">
        <v>0.0</v>
      </c>
      <c r="C8394" s="61">
        <v>1888.0</v>
      </c>
      <c r="D8394" s="57" t="s">
        <v>378</v>
      </c>
      <c r="E8394" s="62" t="str">
        <f t="shared" si="1"/>
        <v>Out of test</v>
      </c>
      <c r="F8394" s="53" t="str">
        <f t="shared" si="2"/>
        <v>Guangzhou_0</v>
      </c>
      <c r="G8394" s="53">
        <f t="shared" si="3"/>
        <v>0.1787175276</v>
      </c>
    </row>
    <row r="8395">
      <c r="A8395" s="61">
        <v>1.515237361E9</v>
      </c>
      <c r="B8395" s="61">
        <v>0.0</v>
      </c>
      <c r="C8395" s="61">
        <v>853.0</v>
      </c>
      <c r="D8395" s="57" t="s">
        <v>378</v>
      </c>
      <c r="E8395" s="62" t="str">
        <f t="shared" si="1"/>
        <v>Out of test</v>
      </c>
      <c r="F8395" s="53" t="str">
        <f t="shared" si="2"/>
        <v>Guangzhou_0</v>
      </c>
      <c r="G8395" s="53">
        <f t="shared" si="3"/>
        <v>0.744437291</v>
      </c>
    </row>
    <row r="8396">
      <c r="A8396" s="61">
        <v>1.512090112E9</v>
      </c>
      <c r="B8396" s="61">
        <v>0.0</v>
      </c>
      <c r="C8396" s="61">
        <v>1631.0</v>
      </c>
      <c r="D8396" s="57" t="s">
        <v>378</v>
      </c>
      <c r="E8396" s="62" t="str">
        <f t="shared" si="1"/>
        <v>Out of test</v>
      </c>
      <c r="F8396" s="53" t="str">
        <f t="shared" si="2"/>
        <v>Guangzhou_0</v>
      </c>
      <c r="G8396" s="53">
        <f t="shared" si="3"/>
        <v>0.7604479347</v>
      </c>
    </row>
    <row r="8397">
      <c r="A8397" s="61">
        <v>1.51382122E9</v>
      </c>
      <c r="B8397" s="61">
        <v>0.0</v>
      </c>
      <c r="C8397" s="61">
        <v>1921.0</v>
      </c>
      <c r="D8397" s="57" t="s">
        <v>378</v>
      </c>
      <c r="E8397" s="62" t="str">
        <f t="shared" si="1"/>
        <v>Out of test</v>
      </c>
      <c r="F8397" s="53" t="str">
        <f t="shared" si="2"/>
        <v>Guangzhou_0</v>
      </c>
      <c r="G8397" s="53">
        <f t="shared" si="3"/>
        <v>0.6405600068</v>
      </c>
    </row>
    <row r="8398">
      <c r="A8398" s="61">
        <v>1.512482851E9</v>
      </c>
      <c r="B8398" s="61">
        <v>0.0</v>
      </c>
      <c r="C8398" s="61">
        <v>3586.0</v>
      </c>
      <c r="D8398" s="57" t="s">
        <v>378</v>
      </c>
      <c r="E8398" s="62" t="str">
        <f t="shared" si="1"/>
        <v>Out of test</v>
      </c>
      <c r="F8398" s="53" t="str">
        <f t="shared" si="2"/>
        <v>Guangzhou_0</v>
      </c>
      <c r="G8398" s="53">
        <f t="shared" si="3"/>
        <v>0.1715334815</v>
      </c>
    </row>
    <row r="8399">
      <c r="A8399" s="61">
        <v>1.51792187E9</v>
      </c>
      <c r="B8399" s="61">
        <v>0.0</v>
      </c>
      <c r="C8399" s="61">
        <v>1670.0</v>
      </c>
      <c r="D8399" s="57" t="s">
        <v>378</v>
      </c>
      <c r="E8399" s="62" t="str">
        <f t="shared" si="1"/>
        <v>Out of test</v>
      </c>
      <c r="F8399" s="53" t="str">
        <f t="shared" si="2"/>
        <v>Guangzhou_0</v>
      </c>
      <c r="G8399" s="53">
        <f t="shared" si="3"/>
        <v>0.3194021991</v>
      </c>
    </row>
    <row r="8400">
      <c r="A8400" s="61">
        <v>1.518138E9</v>
      </c>
      <c r="B8400" s="61">
        <v>0.0</v>
      </c>
      <c r="C8400" s="61">
        <v>3069.0</v>
      </c>
      <c r="D8400" s="57" t="s">
        <v>378</v>
      </c>
      <c r="E8400" s="62" t="str">
        <f t="shared" si="1"/>
        <v>Out of test</v>
      </c>
      <c r="F8400" s="53" t="str">
        <f t="shared" si="2"/>
        <v>Guangzhou_0</v>
      </c>
      <c r="G8400" s="53">
        <f t="shared" si="3"/>
        <v>0.6315158807</v>
      </c>
    </row>
    <row r="8401">
      <c r="A8401" s="61">
        <v>1.511306001E9</v>
      </c>
      <c r="B8401" s="61">
        <v>0.0</v>
      </c>
      <c r="C8401" s="61">
        <v>2803.0</v>
      </c>
      <c r="D8401" s="57" t="s">
        <v>378</v>
      </c>
      <c r="E8401" s="62" t="str">
        <f t="shared" si="1"/>
        <v>Out of test</v>
      </c>
      <c r="F8401" s="53" t="str">
        <f t="shared" si="2"/>
        <v>Guangzhou_0</v>
      </c>
      <c r="G8401" s="53">
        <f t="shared" si="3"/>
        <v>0.8898058508</v>
      </c>
    </row>
    <row r="8402">
      <c r="A8402" s="61">
        <v>1.51921731E9</v>
      </c>
      <c r="B8402" s="61">
        <v>0.0</v>
      </c>
      <c r="C8402" s="61">
        <v>1488.0</v>
      </c>
      <c r="D8402" s="57" t="s">
        <v>378</v>
      </c>
      <c r="E8402" s="62" t="str">
        <f t="shared" si="1"/>
        <v>Out of test</v>
      </c>
      <c r="F8402" s="53" t="str">
        <f t="shared" si="2"/>
        <v>Guangzhou_0</v>
      </c>
      <c r="G8402" s="53">
        <f t="shared" si="3"/>
        <v>0.7000507224</v>
      </c>
    </row>
    <row r="8403">
      <c r="A8403" s="61">
        <v>1.515248821E9</v>
      </c>
      <c r="B8403" s="61">
        <v>0.0</v>
      </c>
      <c r="C8403" s="61">
        <v>3287.0</v>
      </c>
      <c r="D8403" s="57" t="s">
        <v>378</v>
      </c>
      <c r="E8403" s="62" t="str">
        <f t="shared" si="1"/>
        <v>Out of test</v>
      </c>
      <c r="F8403" s="53" t="str">
        <f t="shared" si="2"/>
        <v>Guangzhou_0</v>
      </c>
      <c r="G8403" s="53">
        <f t="shared" si="3"/>
        <v>0.9274649447</v>
      </c>
    </row>
    <row r="8404">
      <c r="A8404" s="61">
        <v>1.515559931E9</v>
      </c>
      <c r="B8404" s="61">
        <v>0.0</v>
      </c>
      <c r="C8404" s="61">
        <v>3364.0</v>
      </c>
      <c r="D8404" s="57" t="s">
        <v>378</v>
      </c>
      <c r="E8404" s="62" t="str">
        <f t="shared" si="1"/>
        <v>Out of test</v>
      </c>
      <c r="F8404" s="53" t="str">
        <f t="shared" si="2"/>
        <v>Guangzhou_0</v>
      </c>
      <c r="G8404" s="53">
        <f t="shared" si="3"/>
        <v>0.9370239999</v>
      </c>
    </row>
    <row r="8405">
      <c r="A8405" s="61">
        <v>1.512925401E9</v>
      </c>
      <c r="B8405" s="61">
        <v>0.0</v>
      </c>
      <c r="C8405" s="61">
        <v>2172.0</v>
      </c>
      <c r="D8405" s="57" t="s">
        <v>378</v>
      </c>
      <c r="E8405" s="62" t="str">
        <f t="shared" si="1"/>
        <v>Out of test</v>
      </c>
      <c r="F8405" s="53" t="str">
        <f t="shared" si="2"/>
        <v>Guangzhou_0</v>
      </c>
      <c r="G8405" s="53">
        <f t="shared" si="3"/>
        <v>0.4804544143</v>
      </c>
    </row>
    <row r="8406">
      <c r="A8406" s="61">
        <v>1.513835132E9</v>
      </c>
      <c r="B8406" s="61">
        <v>0.0</v>
      </c>
      <c r="C8406" s="61">
        <v>1569.0</v>
      </c>
      <c r="D8406" s="57" t="s">
        <v>378</v>
      </c>
      <c r="E8406" s="62" t="str">
        <f t="shared" si="1"/>
        <v>Out of test</v>
      </c>
      <c r="F8406" s="53" t="str">
        <f t="shared" si="2"/>
        <v>Guangzhou_0</v>
      </c>
      <c r="G8406" s="53">
        <f t="shared" si="3"/>
        <v>0.1041103826</v>
      </c>
    </row>
    <row r="8407">
      <c r="A8407" s="61">
        <v>1.519829141E9</v>
      </c>
      <c r="B8407" s="61">
        <v>0.0</v>
      </c>
      <c r="C8407" s="61">
        <v>2679.0</v>
      </c>
      <c r="D8407" s="57" t="s">
        <v>378</v>
      </c>
      <c r="E8407" s="62" t="str">
        <f t="shared" si="1"/>
        <v>Out of test</v>
      </c>
      <c r="F8407" s="53" t="str">
        <f t="shared" si="2"/>
        <v>Guangzhou_0</v>
      </c>
      <c r="G8407" s="53">
        <f t="shared" si="3"/>
        <v>0.2354645537</v>
      </c>
    </row>
    <row r="8408">
      <c r="A8408" s="61">
        <v>1.51540099E9</v>
      </c>
      <c r="B8408" s="61">
        <v>0.0</v>
      </c>
      <c r="C8408" s="61">
        <v>1110.0</v>
      </c>
      <c r="D8408" s="57" t="s">
        <v>378</v>
      </c>
      <c r="E8408" s="62" t="str">
        <f t="shared" si="1"/>
        <v>Out of test</v>
      </c>
      <c r="F8408" s="53" t="str">
        <f t="shared" si="2"/>
        <v>Guangzhou_0</v>
      </c>
      <c r="G8408" s="53">
        <f t="shared" si="3"/>
        <v>0.6149789207</v>
      </c>
    </row>
    <row r="8409">
      <c r="A8409" s="61">
        <v>1.5162192E9</v>
      </c>
      <c r="B8409" s="61">
        <v>0.0</v>
      </c>
      <c r="C8409" s="61">
        <v>1946.0</v>
      </c>
      <c r="D8409" s="57" t="s">
        <v>378</v>
      </c>
      <c r="E8409" s="62" t="str">
        <f t="shared" si="1"/>
        <v>Out of test</v>
      </c>
      <c r="F8409" s="53" t="str">
        <f t="shared" si="2"/>
        <v>Guangzhou_0</v>
      </c>
      <c r="G8409" s="53">
        <f t="shared" si="3"/>
        <v>0.04875966386</v>
      </c>
    </row>
    <row r="8410">
      <c r="A8410" s="61">
        <v>1.512265462E9</v>
      </c>
      <c r="B8410" s="61">
        <v>0.0</v>
      </c>
      <c r="C8410" s="61">
        <v>2007.0</v>
      </c>
      <c r="D8410" s="57" t="s">
        <v>378</v>
      </c>
      <c r="E8410" s="62" t="str">
        <f t="shared" si="1"/>
        <v>Out of test</v>
      </c>
      <c r="F8410" s="53" t="str">
        <f t="shared" si="2"/>
        <v>Guangzhou_0</v>
      </c>
      <c r="G8410" s="53">
        <f t="shared" si="3"/>
        <v>0.4443319439</v>
      </c>
    </row>
    <row r="8411">
      <c r="A8411" s="61">
        <v>1.51929969E9</v>
      </c>
      <c r="B8411" s="61">
        <v>0.0</v>
      </c>
      <c r="C8411" s="61">
        <v>1100.0</v>
      </c>
      <c r="D8411" s="57" t="s">
        <v>378</v>
      </c>
      <c r="E8411" s="62" t="str">
        <f t="shared" si="1"/>
        <v>Out of test</v>
      </c>
      <c r="F8411" s="53" t="str">
        <f t="shared" si="2"/>
        <v>Guangzhou_0</v>
      </c>
      <c r="G8411" s="53">
        <f t="shared" si="3"/>
        <v>0.4856570548</v>
      </c>
    </row>
    <row r="8412">
      <c r="A8412" s="61">
        <v>1.515311722E9</v>
      </c>
      <c r="B8412" s="61">
        <v>0.0</v>
      </c>
      <c r="C8412" s="61">
        <v>4156.0</v>
      </c>
      <c r="D8412" s="57" t="s">
        <v>378</v>
      </c>
      <c r="E8412" s="62" t="str">
        <f t="shared" si="1"/>
        <v>Out of test</v>
      </c>
      <c r="F8412" s="53" t="str">
        <f t="shared" si="2"/>
        <v>Guangzhou_0</v>
      </c>
      <c r="G8412" s="53">
        <f t="shared" si="3"/>
        <v>0.7126643421</v>
      </c>
    </row>
    <row r="8413">
      <c r="A8413" s="61">
        <v>1.518909571E9</v>
      </c>
      <c r="B8413" s="61">
        <v>0.0</v>
      </c>
      <c r="C8413" s="61">
        <v>846.0</v>
      </c>
      <c r="D8413" s="57" t="s">
        <v>378</v>
      </c>
      <c r="E8413" s="62" t="str">
        <f t="shared" si="1"/>
        <v>Out of test</v>
      </c>
      <c r="F8413" s="53" t="str">
        <f t="shared" si="2"/>
        <v>Guangzhou_0</v>
      </c>
      <c r="G8413" s="53">
        <f t="shared" si="3"/>
        <v>0.8742804035</v>
      </c>
    </row>
    <row r="8414">
      <c r="A8414" s="61">
        <v>1.519808232E9</v>
      </c>
      <c r="B8414" s="61">
        <v>0.0</v>
      </c>
      <c r="C8414" s="61">
        <v>1151.0</v>
      </c>
      <c r="D8414" s="57" t="s">
        <v>378</v>
      </c>
      <c r="E8414" s="62" t="str">
        <f t="shared" si="1"/>
        <v>Out of test</v>
      </c>
      <c r="F8414" s="53" t="str">
        <f t="shared" si="2"/>
        <v>Guangzhou_0</v>
      </c>
      <c r="G8414" s="53">
        <f t="shared" si="3"/>
        <v>0.2805023291</v>
      </c>
    </row>
    <row r="8415">
      <c r="A8415" s="61">
        <v>1.512287041E9</v>
      </c>
      <c r="B8415" s="61">
        <v>0.0</v>
      </c>
      <c r="C8415" s="61">
        <v>2393.0</v>
      </c>
      <c r="D8415" s="57" t="s">
        <v>378</v>
      </c>
      <c r="E8415" s="62" t="str">
        <f t="shared" si="1"/>
        <v>Out of test</v>
      </c>
      <c r="F8415" s="53" t="str">
        <f t="shared" si="2"/>
        <v>Guangzhou_0</v>
      </c>
      <c r="G8415" s="53">
        <f t="shared" si="3"/>
        <v>0.8402364059</v>
      </c>
    </row>
    <row r="8416">
      <c r="A8416" s="61">
        <v>1.51460726E9</v>
      </c>
      <c r="B8416" s="61">
        <v>0.0</v>
      </c>
      <c r="C8416" s="61">
        <v>3495.0</v>
      </c>
      <c r="D8416" s="57" t="s">
        <v>378</v>
      </c>
      <c r="E8416" s="62" t="str">
        <f t="shared" si="1"/>
        <v>Out of test</v>
      </c>
      <c r="F8416" s="53" t="str">
        <f t="shared" si="2"/>
        <v>Guangzhou_0</v>
      </c>
      <c r="G8416" s="53">
        <f t="shared" si="3"/>
        <v>0.9724895108</v>
      </c>
    </row>
    <row r="8417">
      <c r="A8417" s="61">
        <v>1.51660591E9</v>
      </c>
      <c r="B8417" s="61">
        <v>0.0</v>
      </c>
      <c r="C8417" s="61">
        <v>1126.0</v>
      </c>
      <c r="D8417" s="57" t="s">
        <v>378</v>
      </c>
      <c r="E8417" s="62" t="str">
        <f t="shared" si="1"/>
        <v>Out of test</v>
      </c>
      <c r="F8417" s="53" t="str">
        <f t="shared" si="2"/>
        <v>Guangzhou_0</v>
      </c>
      <c r="G8417" s="53">
        <f t="shared" si="3"/>
        <v>0.1035807041</v>
      </c>
    </row>
    <row r="8418">
      <c r="A8418" s="61">
        <v>1.51836617E9</v>
      </c>
      <c r="B8418" s="61">
        <v>0.0</v>
      </c>
      <c r="C8418" s="61">
        <v>236.0</v>
      </c>
      <c r="D8418" s="57" t="s">
        <v>378</v>
      </c>
      <c r="E8418" s="62" t="str">
        <f t="shared" si="1"/>
        <v>Out of test</v>
      </c>
      <c r="F8418" s="53" t="str">
        <f t="shared" si="2"/>
        <v>Guangzhou_0</v>
      </c>
      <c r="G8418" s="53">
        <f t="shared" si="3"/>
        <v>0.2707324711</v>
      </c>
    </row>
    <row r="8419">
      <c r="A8419" s="61">
        <v>1.51864692E9</v>
      </c>
      <c r="B8419" s="61">
        <v>0.0</v>
      </c>
      <c r="C8419" s="61">
        <v>1158.0</v>
      </c>
      <c r="D8419" s="57" t="s">
        <v>378</v>
      </c>
      <c r="E8419" s="62" t="str">
        <f t="shared" si="1"/>
        <v>Out of test</v>
      </c>
      <c r="F8419" s="53" t="str">
        <f t="shared" si="2"/>
        <v>Guangzhou_0</v>
      </c>
      <c r="G8419" s="53">
        <f t="shared" si="3"/>
        <v>0.0709834561</v>
      </c>
    </row>
    <row r="8420">
      <c r="A8420" s="61">
        <v>1.514509511E9</v>
      </c>
      <c r="B8420" s="61">
        <v>0.0</v>
      </c>
      <c r="C8420" s="61">
        <v>2180.0</v>
      </c>
      <c r="D8420" s="57" t="s">
        <v>378</v>
      </c>
      <c r="E8420" s="62" t="str">
        <f t="shared" si="1"/>
        <v>Out of test</v>
      </c>
      <c r="F8420" s="53" t="str">
        <f t="shared" si="2"/>
        <v>Guangzhou_0</v>
      </c>
      <c r="G8420" s="53">
        <f t="shared" si="3"/>
        <v>0.1841159616</v>
      </c>
    </row>
    <row r="8421">
      <c r="A8421" s="61">
        <v>1.51358102E9</v>
      </c>
      <c r="B8421" s="61">
        <v>0.0</v>
      </c>
      <c r="C8421" s="61">
        <v>1547.0</v>
      </c>
      <c r="D8421" s="57" t="s">
        <v>378</v>
      </c>
      <c r="E8421" s="62" t="str">
        <f t="shared" si="1"/>
        <v>Out of test</v>
      </c>
      <c r="F8421" s="53" t="str">
        <f t="shared" si="2"/>
        <v>Guangzhou_0</v>
      </c>
      <c r="G8421" s="53">
        <f t="shared" si="3"/>
        <v>0.1055116343</v>
      </c>
    </row>
    <row r="8422">
      <c r="A8422" s="61">
        <v>1.51398729E9</v>
      </c>
      <c r="B8422" s="61">
        <v>0.0</v>
      </c>
      <c r="C8422" s="61">
        <v>1037.0</v>
      </c>
      <c r="D8422" s="57" t="s">
        <v>378</v>
      </c>
      <c r="E8422" s="62" t="str">
        <f t="shared" si="1"/>
        <v>Out of test</v>
      </c>
      <c r="F8422" s="53" t="str">
        <f t="shared" si="2"/>
        <v>Guangzhou_0</v>
      </c>
      <c r="G8422" s="53">
        <f t="shared" si="3"/>
        <v>0.434795504</v>
      </c>
    </row>
    <row r="8423">
      <c r="A8423" s="61">
        <v>1.517044212E9</v>
      </c>
      <c r="B8423" s="61">
        <v>0.0</v>
      </c>
      <c r="C8423" s="61">
        <v>2084.0</v>
      </c>
      <c r="D8423" s="57" t="s">
        <v>378</v>
      </c>
      <c r="E8423" s="62" t="str">
        <f t="shared" si="1"/>
        <v>Out of test</v>
      </c>
      <c r="F8423" s="53" t="str">
        <f t="shared" si="2"/>
        <v>Guangzhou_0</v>
      </c>
      <c r="G8423" s="53">
        <f t="shared" si="3"/>
        <v>0.293170364</v>
      </c>
    </row>
    <row r="8424">
      <c r="A8424" s="61">
        <v>1.518739361E9</v>
      </c>
      <c r="B8424" s="61">
        <v>0.0</v>
      </c>
      <c r="C8424" s="61">
        <v>703.0</v>
      </c>
      <c r="D8424" s="57" t="s">
        <v>378</v>
      </c>
      <c r="E8424" s="62" t="str">
        <f t="shared" si="1"/>
        <v>Out of test</v>
      </c>
      <c r="F8424" s="53" t="str">
        <f t="shared" si="2"/>
        <v>Guangzhou_0</v>
      </c>
      <c r="G8424" s="53">
        <f t="shared" si="3"/>
        <v>0.476843293</v>
      </c>
    </row>
    <row r="8425">
      <c r="A8425" s="61">
        <v>1.518347532E9</v>
      </c>
      <c r="B8425" s="61">
        <v>0.0</v>
      </c>
      <c r="C8425" s="61">
        <v>1854.0</v>
      </c>
      <c r="D8425" s="57" t="s">
        <v>378</v>
      </c>
      <c r="E8425" s="62" t="str">
        <f t="shared" si="1"/>
        <v>Out of test</v>
      </c>
      <c r="F8425" s="53" t="str">
        <f t="shared" si="2"/>
        <v>Guangzhou_0</v>
      </c>
      <c r="G8425" s="53">
        <f t="shared" si="3"/>
        <v>0.6166741467</v>
      </c>
    </row>
    <row r="8426">
      <c r="A8426" s="61">
        <v>1.51225341E9</v>
      </c>
      <c r="B8426" s="61">
        <v>0.0</v>
      </c>
      <c r="C8426" s="61">
        <v>1472.0</v>
      </c>
      <c r="D8426" s="57" t="s">
        <v>378</v>
      </c>
      <c r="E8426" s="62" t="str">
        <f t="shared" si="1"/>
        <v>Out of test</v>
      </c>
      <c r="F8426" s="53" t="str">
        <f t="shared" si="2"/>
        <v>Guangzhou_0</v>
      </c>
      <c r="G8426" s="53">
        <f t="shared" si="3"/>
        <v>0.250256347</v>
      </c>
    </row>
    <row r="8427">
      <c r="A8427" s="61">
        <v>1.51449734E9</v>
      </c>
      <c r="B8427" s="61">
        <v>0.0</v>
      </c>
      <c r="C8427" s="61">
        <v>865.0</v>
      </c>
      <c r="D8427" s="57" t="s">
        <v>378</v>
      </c>
      <c r="E8427" s="62" t="str">
        <f t="shared" si="1"/>
        <v>Out of test</v>
      </c>
      <c r="F8427" s="53" t="str">
        <f t="shared" si="2"/>
        <v>Guangzhou_0</v>
      </c>
      <c r="G8427" s="53">
        <f t="shared" si="3"/>
        <v>0.08835495422</v>
      </c>
    </row>
    <row r="8428">
      <c r="A8428" s="61">
        <v>1.519840192E9</v>
      </c>
      <c r="B8428" s="61">
        <v>0.0</v>
      </c>
      <c r="C8428" s="61">
        <v>335.0</v>
      </c>
      <c r="D8428" s="57" t="s">
        <v>378</v>
      </c>
      <c r="E8428" s="62" t="str">
        <f t="shared" si="1"/>
        <v>Out of test</v>
      </c>
      <c r="F8428" s="53" t="str">
        <f t="shared" si="2"/>
        <v>Guangzhou_0</v>
      </c>
      <c r="G8428" s="53">
        <f t="shared" si="3"/>
        <v>0.004554790236</v>
      </c>
    </row>
    <row r="8429">
      <c r="A8429" s="61">
        <v>1.51322095E9</v>
      </c>
      <c r="B8429" s="61">
        <v>0.0</v>
      </c>
      <c r="C8429" s="61">
        <v>1427.0</v>
      </c>
      <c r="D8429" s="57" t="s">
        <v>378</v>
      </c>
      <c r="E8429" s="62" t="str">
        <f t="shared" si="1"/>
        <v>Out of test</v>
      </c>
      <c r="F8429" s="53" t="str">
        <f t="shared" si="2"/>
        <v>Guangzhou_0</v>
      </c>
      <c r="G8429" s="53">
        <f t="shared" si="3"/>
        <v>0.05929586943</v>
      </c>
    </row>
    <row r="8430">
      <c r="A8430" s="61">
        <v>1.517824222E9</v>
      </c>
      <c r="B8430" s="61">
        <v>0.0</v>
      </c>
      <c r="C8430" s="61">
        <v>156.0</v>
      </c>
      <c r="D8430" s="57" t="s">
        <v>378</v>
      </c>
      <c r="E8430" s="62" t="str">
        <f t="shared" si="1"/>
        <v>Out of test</v>
      </c>
      <c r="F8430" s="53" t="str">
        <f t="shared" si="2"/>
        <v>Guangzhou_0</v>
      </c>
      <c r="G8430" s="53">
        <f t="shared" si="3"/>
        <v>0.2314475526</v>
      </c>
    </row>
    <row r="8431">
      <c r="A8431" s="61">
        <v>1.512740461E9</v>
      </c>
      <c r="B8431" s="61">
        <v>0.0</v>
      </c>
      <c r="C8431" s="61">
        <v>2372.0</v>
      </c>
      <c r="D8431" s="57" t="s">
        <v>378</v>
      </c>
      <c r="E8431" s="62" t="str">
        <f t="shared" si="1"/>
        <v>Out of test</v>
      </c>
      <c r="F8431" s="53" t="str">
        <f t="shared" si="2"/>
        <v>Guangzhou_0</v>
      </c>
      <c r="G8431" s="53">
        <f t="shared" si="3"/>
        <v>0.4124584872</v>
      </c>
    </row>
    <row r="8432">
      <c r="A8432" s="61">
        <v>1.514480442E9</v>
      </c>
      <c r="B8432" s="61">
        <v>0.0</v>
      </c>
      <c r="C8432" s="61">
        <v>6180.0</v>
      </c>
      <c r="D8432" s="57" t="s">
        <v>378</v>
      </c>
      <c r="E8432" s="62" t="str">
        <f t="shared" si="1"/>
        <v>Out of test</v>
      </c>
      <c r="F8432" s="53" t="str">
        <f t="shared" si="2"/>
        <v>Guangzhou_0</v>
      </c>
      <c r="G8432" s="53">
        <f t="shared" si="3"/>
        <v>0.4100946247</v>
      </c>
    </row>
    <row r="8433">
      <c r="A8433" s="61">
        <v>1.514490571E9</v>
      </c>
      <c r="B8433" s="61">
        <v>0.0</v>
      </c>
      <c r="C8433" s="61">
        <v>921.0</v>
      </c>
      <c r="D8433" s="57" t="s">
        <v>378</v>
      </c>
      <c r="E8433" s="62" t="str">
        <f t="shared" si="1"/>
        <v>Out of test</v>
      </c>
      <c r="F8433" s="53" t="str">
        <f t="shared" si="2"/>
        <v>Guangzhou_0</v>
      </c>
      <c r="G8433" s="53">
        <f t="shared" si="3"/>
        <v>0.04363705201</v>
      </c>
    </row>
    <row r="8434">
      <c r="A8434" s="61">
        <v>1.512331042E9</v>
      </c>
      <c r="B8434" s="61">
        <v>0.0</v>
      </c>
      <c r="C8434" s="61">
        <v>3766.0</v>
      </c>
      <c r="D8434" s="57" t="s">
        <v>378</v>
      </c>
      <c r="E8434" s="62" t="str">
        <f t="shared" si="1"/>
        <v>Out of test</v>
      </c>
      <c r="F8434" s="53" t="str">
        <f t="shared" si="2"/>
        <v>Guangzhou_0</v>
      </c>
      <c r="G8434" s="53">
        <f t="shared" si="3"/>
        <v>0.2790415933</v>
      </c>
    </row>
    <row r="8435">
      <c r="A8435" s="61">
        <v>1.51348456E9</v>
      </c>
      <c r="B8435" s="61">
        <v>0.0</v>
      </c>
      <c r="C8435" s="61">
        <v>2977.0</v>
      </c>
      <c r="D8435" s="57" t="s">
        <v>378</v>
      </c>
      <c r="E8435" s="62" t="str">
        <f t="shared" si="1"/>
        <v>Out of test</v>
      </c>
      <c r="F8435" s="53" t="str">
        <f t="shared" si="2"/>
        <v>Guangzhou_0</v>
      </c>
      <c r="G8435" s="53">
        <f t="shared" si="3"/>
        <v>0.1435269159</v>
      </c>
    </row>
    <row r="8436">
      <c r="A8436" s="61">
        <v>1.515265041E9</v>
      </c>
      <c r="B8436" s="61">
        <v>0.0</v>
      </c>
      <c r="C8436" s="61">
        <v>484.0</v>
      </c>
      <c r="D8436" s="57" t="s">
        <v>378</v>
      </c>
      <c r="E8436" s="62" t="str">
        <f t="shared" si="1"/>
        <v>Out of test</v>
      </c>
      <c r="F8436" s="53" t="str">
        <f t="shared" si="2"/>
        <v>Guangzhou_0</v>
      </c>
      <c r="G8436" s="53">
        <f t="shared" si="3"/>
        <v>0.04676781888</v>
      </c>
    </row>
    <row r="8437">
      <c r="A8437" s="61">
        <v>1.5197147E9</v>
      </c>
      <c r="B8437" s="61">
        <v>0.0</v>
      </c>
      <c r="C8437" s="61">
        <v>4625.0</v>
      </c>
      <c r="D8437" s="57" t="s">
        <v>378</v>
      </c>
      <c r="E8437" s="62" t="str">
        <f t="shared" si="1"/>
        <v>Out of test</v>
      </c>
      <c r="F8437" s="53" t="str">
        <f t="shared" si="2"/>
        <v>Guangzhou_0</v>
      </c>
      <c r="G8437" s="53">
        <f t="shared" si="3"/>
        <v>0.6031742491</v>
      </c>
    </row>
    <row r="8438">
      <c r="A8438" s="61">
        <v>1.514659542E9</v>
      </c>
      <c r="B8438" s="61">
        <v>0.0</v>
      </c>
      <c r="C8438" s="61">
        <v>5346.0</v>
      </c>
      <c r="D8438" s="57" t="s">
        <v>378</v>
      </c>
      <c r="E8438" s="62" t="str">
        <f t="shared" si="1"/>
        <v>Out of test</v>
      </c>
      <c r="F8438" s="53" t="str">
        <f t="shared" si="2"/>
        <v>Guangzhou_0</v>
      </c>
      <c r="G8438" s="53">
        <f t="shared" si="3"/>
        <v>0.8819152905</v>
      </c>
    </row>
    <row r="8439">
      <c r="A8439" s="61">
        <v>1.513325722E9</v>
      </c>
      <c r="B8439" s="61">
        <v>0.0</v>
      </c>
      <c r="C8439" s="61">
        <v>2458.0</v>
      </c>
      <c r="D8439" s="57" t="s">
        <v>378</v>
      </c>
      <c r="E8439" s="62" t="str">
        <f t="shared" si="1"/>
        <v>Out of test</v>
      </c>
      <c r="F8439" s="53" t="str">
        <f t="shared" si="2"/>
        <v>Guangzhou_0</v>
      </c>
      <c r="G8439" s="53">
        <f t="shared" si="3"/>
        <v>0.9878345055</v>
      </c>
    </row>
    <row r="8440">
      <c r="A8440" s="61">
        <v>1.51525253E9</v>
      </c>
      <c r="B8440" s="61">
        <v>0.0</v>
      </c>
      <c r="C8440" s="61">
        <v>1136.0</v>
      </c>
      <c r="D8440" s="57" t="s">
        <v>378</v>
      </c>
      <c r="E8440" s="62" t="str">
        <f t="shared" si="1"/>
        <v>Out of test</v>
      </c>
      <c r="F8440" s="53" t="str">
        <f t="shared" si="2"/>
        <v>Guangzhou_0</v>
      </c>
      <c r="G8440" s="53">
        <f t="shared" si="3"/>
        <v>0.1817253778</v>
      </c>
    </row>
    <row r="8441">
      <c r="A8441" s="61">
        <v>1.51573109E9</v>
      </c>
      <c r="B8441" s="61">
        <v>0.0</v>
      </c>
      <c r="C8441" s="61">
        <v>1115.0</v>
      </c>
      <c r="D8441" s="57" t="s">
        <v>378</v>
      </c>
      <c r="E8441" s="62" t="str">
        <f t="shared" si="1"/>
        <v>Out of test</v>
      </c>
      <c r="F8441" s="53" t="str">
        <f t="shared" si="2"/>
        <v>Guangzhou_0</v>
      </c>
      <c r="G8441" s="53">
        <f t="shared" si="3"/>
        <v>0.1531926279</v>
      </c>
    </row>
    <row r="8442">
      <c r="A8442" s="61">
        <v>1.518021642E9</v>
      </c>
      <c r="B8442" s="61">
        <v>0.0</v>
      </c>
      <c r="C8442" s="61">
        <v>2262.0</v>
      </c>
      <c r="D8442" s="57" t="s">
        <v>378</v>
      </c>
      <c r="E8442" s="62" t="str">
        <f t="shared" si="1"/>
        <v>Out of test</v>
      </c>
      <c r="F8442" s="53" t="str">
        <f t="shared" si="2"/>
        <v>Guangzhou_0</v>
      </c>
      <c r="G8442" s="53">
        <f t="shared" si="3"/>
        <v>0.2031971283</v>
      </c>
    </row>
    <row r="8443">
      <c r="A8443" s="61">
        <v>1.515262711E9</v>
      </c>
      <c r="B8443" s="61">
        <v>0.0</v>
      </c>
      <c r="C8443" s="61">
        <v>881.0</v>
      </c>
      <c r="D8443" s="57" t="s">
        <v>378</v>
      </c>
      <c r="E8443" s="62" t="str">
        <f t="shared" si="1"/>
        <v>Out of test</v>
      </c>
      <c r="F8443" s="53" t="str">
        <f t="shared" si="2"/>
        <v>Guangzhou_0</v>
      </c>
      <c r="G8443" s="53">
        <f t="shared" si="3"/>
        <v>0.7334956603</v>
      </c>
    </row>
    <row r="8444">
      <c r="A8444" s="61">
        <v>1.51858995E9</v>
      </c>
      <c r="B8444" s="61">
        <v>0.0</v>
      </c>
      <c r="C8444" s="61">
        <v>560.0</v>
      </c>
      <c r="D8444" s="57" t="s">
        <v>378</v>
      </c>
      <c r="E8444" s="62" t="str">
        <f t="shared" si="1"/>
        <v>Out of test</v>
      </c>
      <c r="F8444" s="53" t="str">
        <f t="shared" si="2"/>
        <v>Guangzhou_0</v>
      </c>
      <c r="G8444" s="53">
        <f t="shared" si="3"/>
        <v>0.3093164386</v>
      </c>
    </row>
    <row r="8445">
      <c r="A8445" s="61">
        <v>1.517268112E9</v>
      </c>
      <c r="B8445" s="61">
        <v>0.0</v>
      </c>
      <c r="C8445" s="61">
        <v>2972.0</v>
      </c>
      <c r="D8445" s="57" t="s">
        <v>378</v>
      </c>
      <c r="E8445" s="62" t="str">
        <f t="shared" si="1"/>
        <v>Out of test</v>
      </c>
      <c r="F8445" s="53" t="str">
        <f t="shared" si="2"/>
        <v>Guangzhou_0</v>
      </c>
      <c r="G8445" s="53">
        <f t="shared" si="3"/>
        <v>0.5120509161</v>
      </c>
    </row>
    <row r="8446">
      <c r="A8446" s="61">
        <v>1.512434792E9</v>
      </c>
      <c r="B8446" s="61">
        <v>0.0</v>
      </c>
      <c r="C8446" s="61">
        <v>1659.0</v>
      </c>
      <c r="D8446" s="57" t="s">
        <v>378</v>
      </c>
      <c r="E8446" s="62" t="str">
        <f t="shared" si="1"/>
        <v>Out of test</v>
      </c>
      <c r="F8446" s="53" t="str">
        <f t="shared" si="2"/>
        <v>Guangzhou_0</v>
      </c>
      <c r="G8446" s="53">
        <f t="shared" si="3"/>
        <v>0.1888336787</v>
      </c>
    </row>
    <row r="8447">
      <c r="A8447" s="61">
        <v>1.514649821E9</v>
      </c>
      <c r="B8447" s="61">
        <v>0.0</v>
      </c>
      <c r="C8447" s="61">
        <v>5158.0</v>
      </c>
      <c r="D8447" s="57" t="s">
        <v>378</v>
      </c>
      <c r="E8447" s="62" t="str">
        <f t="shared" si="1"/>
        <v>Out of test</v>
      </c>
      <c r="F8447" s="53" t="str">
        <f t="shared" si="2"/>
        <v>Guangzhou_0</v>
      </c>
      <c r="G8447" s="53">
        <f t="shared" si="3"/>
        <v>0.5175094926</v>
      </c>
    </row>
    <row r="8448">
      <c r="A8448" s="61">
        <v>1.511352081E9</v>
      </c>
      <c r="B8448" s="61">
        <v>0.0</v>
      </c>
      <c r="C8448" s="61">
        <v>3953.0</v>
      </c>
      <c r="D8448" s="57" t="s">
        <v>378</v>
      </c>
      <c r="E8448" s="62" t="str">
        <f t="shared" si="1"/>
        <v>Out of test</v>
      </c>
      <c r="F8448" s="53" t="str">
        <f t="shared" si="2"/>
        <v>Guangzhou_0</v>
      </c>
      <c r="G8448" s="53">
        <f t="shared" si="3"/>
        <v>0.2620603964</v>
      </c>
    </row>
    <row r="8449">
      <c r="A8449" s="61">
        <v>1.514985781E9</v>
      </c>
      <c r="B8449" s="61">
        <v>0.0</v>
      </c>
      <c r="C8449" s="61">
        <v>607.0</v>
      </c>
      <c r="D8449" s="57" t="s">
        <v>378</v>
      </c>
      <c r="E8449" s="62" t="str">
        <f t="shared" si="1"/>
        <v>Out of test</v>
      </c>
      <c r="F8449" s="53" t="str">
        <f t="shared" si="2"/>
        <v>Guangzhou_0</v>
      </c>
      <c r="G8449" s="53">
        <f t="shared" si="3"/>
        <v>0.579265662</v>
      </c>
    </row>
    <row r="8450">
      <c r="A8450" s="61">
        <v>1.51458958E9</v>
      </c>
      <c r="B8450" s="61">
        <v>0.0</v>
      </c>
      <c r="C8450" s="61">
        <v>2705.0</v>
      </c>
      <c r="D8450" s="57" t="s">
        <v>378</v>
      </c>
      <c r="E8450" s="62" t="str">
        <f t="shared" si="1"/>
        <v>Out of test</v>
      </c>
      <c r="F8450" s="53" t="str">
        <f t="shared" si="2"/>
        <v>Guangzhou_0</v>
      </c>
      <c r="G8450" s="53">
        <f t="shared" si="3"/>
        <v>0.09970661286</v>
      </c>
    </row>
    <row r="8451">
      <c r="A8451" s="61">
        <v>1.518170542E9</v>
      </c>
      <c r="B8451" s="61">
        <v>0.0</v>
      </c>
      <c r="C8451" s="61">
        <v>849.0</v>
      </c>
      <c r="D8451" s="57" t="s">
        <v>378</v>
      </c>
      <c r="E8451" s="62" t="str">
        <f t="shared" si="1"/>
        <v>Out of test</v>
      </c>
      <c r="F8451" s="53" t="str">
        <f t="shared" si="2"/>
        <v>Guangzhou_0</v>
      </c>
      <c r="G8451" s="53">
        <f t="shared" si="3"/>
        <v>0.8551686135</v>
      </c>
    </row>
    <row r="8452">
      <c r="A8452" s="61">
        <v>1.51703471E9</v>
      </c>
      <c r="B8452" s="61">
        <v>0.0</v>
      </c>
      <c r="C8452" s="61">
        <v>282.0</v>
      </c>
      <c r="D8452" s="57" t="s">
        <v>378</v>
      </c>
      <c r="E8452" s="62" t="str">
        <f t="shared" si="1"/>
        <v>Out of test</v>
      </c>
      <c r="F8452" s="53" t="str">
        <f t="shared" si="2"/>
        <v>Guangzhou_0</v>
      </c>
      <c r="G8452" s="53">
        <f t="shared" si="3"/>
        <v>0.02271171317</v>
      </c>
    </row>
    <row r="8453">
      <c r="A8453" s="61">
        <v>1.51430508E9</v>
      </c>
      <c r="B8453" s="61">
        <v>0.0</v>
      </c>
      <c r="C8453" s="61">
        <v>2751.0</v>
      </c>
      <c r="D8453" s="57" t="s">
        <v>378</v>
      </c>
      <c r="E8453" s="62" t="str">
        <f t="shared" si="1"/>
        <v>Out of test</v>
      </c>
      <c r="F8453" s="53" t="str">
        <f t="shared" si="2"/>
        <v>Guangzhou_0</v>
      </c>
      <c r="G8453" s="53">
        <f t="shared" si="3"/>
        <v>0.4256944243</v>
      </c>
    </row>
    <row r="8454">
      <c r="A8454" s="61">
        <v>1.51872988E9</v>
      </c>
      <c r="B8454" s="61">
        <v>0.0</v>
      </c>
      <c r="C8454" s="61">
        <v>1057.0</v>
      </c>
      <c r="D8454" s="57" t="s">
        <v>378</v>
      </c>
      <c r="E8454" s="62" t="str">
        <f t="shared" si="1"/>
        <v>Out of test</v>
      </c>
      <c r="F8454" s="53" t="str">
        <f t="shared" si="2"/>
        <v>Guangzhou_0</v>
      </c>
      <c r="G8454" s="53">
        <f t="shared" si="3"/>
        <v>0.2872772463</v>
      </c>
    </row>
    <row r="8455">
      <c r="A8455" s="61">
        <v>1.511968621E9</v>
      </c>
      <c r="B8455" s="61">
        <v>0.0</v>
      </c>
      <c r="C8455" s="61">
        <v>977.0</v>
      </c>
      <c r="D8455" s="57" t="s">
        <v>378</v>
      </c>
      <c r="E8455" s="62" t="str">
        <f t="shared" si="1"/>
        <v>Out of test</v>
      </c>
      <c r="F8455" s="53" t="str">
        <f t="shared" si="2"/>
        <v>Guangzhou_0</v>
      </c>
      <c r="G8455" s="53">
        <f t="shared" si="3"/>
        <v>0.6700220597</v>
      </c>
    </row>
    <row r="8456">
      <c r="A8456" s="61">
        <v>1.51334279E9</v>
      </c>
      <c r="B8456" s="61">
        <v>0.0</v>
      </c>
      <c r="C8456" s="61">
        <v>1415.0</v>
      </c>
      <c r="D8456" s="57" t="s">
        <v>378</v>
      </c>
      <c r="E8456" s="62" t="str">
        <f t="shared" si="1"/>
        <v>Out of test</v>
      </c>
      <c r="F8456" s="53" t="str">
        <f t="shared" si="2"/>
        <v>Guangzhou_0</v>
      </c>
      <c r="G8456" s="53">
        <f t="shared" si="3"/>
        <v>0.01296067496</v>
      </c>
    </row>
    <row r="8457">
      <c r="A8457" s="61">
        <v>1.515482792E9</v>
      </c>
      <c r="B8457" s="61">
        <v>0.0</v>
      </c>
      <c r="C8457" s="61">
        <v>3371.0</v>
      </c>
      <c r="D8457" s="57" t="s">
        <v>378</v>
      </c>
      <c r="E8457" s="62" t="str">
        <f t="shared" si="1"/>
        <v>Out of test</v>
      </c>
      <c r="F8457" s="53" t="str">
        <f t="shared" si="2"/>
        <v>Guangzhou_0</v>
      </c>
      <c r="G8457" s="53">
        <f t="shared" si="3"/>
        <v>0.6184802015</v>
      </c>
    </row>
    <row r="8458">
      <c r="A8458" s="61">
        <v>1.517892502E9</v>
      </c>
      <c r="B8458" s="61">
        <v>0.0</v>
      </c>
      <c r="C8458" s="61">
        <v>3566.0</v>
      </c>
      <c r="D8458" s="57" t="s">
        <v>378</v>
      </c>
      <c r="E8458" s="62" t="str">
        <f t="shared" si="1"/>
        <v>Out of test</v>
      </c>
      <c r="F8458" s="53" t="str">
        <f t="shared" si="2"/>
        <v>Guangzhou_0</v>
      </c>
      <c r="G8458" s="53">
        <f t="shared" si="3"/>
        <v>0.6079304067</v>
      </c>
    </row>
    <row r="8459">
      <c r="A8459" s="61">
        <v>1.513821632E9</v>
      </c>
      <c r="B8459" s="61">
        <v>0.0</v>
      </c>
      <c r="C8459" s="61">
        <v>424.0</v>
      </c>
      <c r="D8459" s="57" t="s">
        <v>378</v>
      </c>
      <c r="E8459" s="62" t="str">
        <f t="shared" si="1"/>
        <v>Out of test</v>
      </c>
      <c r="F8459" s="53" t="str">
        <f t="shared" si="2"/>
        <v>Guangzhou_0</v>
      </c>
      <c r="G8459" s="53">
        <f t="shared" si="3"/>
        <v>0.4580898016</v>
      </c>
    </row>
    <row r="8460">
      <c r="A8460" s="61">
        <v>1.513572061E9</v>
      </c>
      <c r="B8460" s="61">
        <v>0.0</v>
      </c>
      <c r="C8460" s="61">
        <v>1647.0</v>
      </c>
      <c r="D8460" s="57" t="s">
        <v>378</v>
      </c>
      <c r="E8460" s="62" t="str">
        <f t="shared" si="1"/>
        <v>Out of test</v>
      </c>
      <c r="F8460" s="53" t="str">
        <f t="shared" si="2"/>
        <v>Guangzhou_0</v>
      </c>
      <c r="G8460" s="53">
        <f t="shared" si="3"/>
        <v>0.1626334528</v>
      </c>
    </row>
    <row r="8461">
      <c r="A8461" s="61">
        <v>1.513314461E9</v>
      </c>
      <c r="B8461" s="61">
        <v>0.0</v>
      </c>
      <c r="C8461" s="61">
        <v>2473.0</v>
      </c>
      <c r="D8461" s="57" t="s">
        <v>378</v>
      </c>
      <c r="E8461" s="62" t="str">
        <f t="shared" si="1"/>
        <v>Out of test</v>
      </c>
      <c r="F8461" s="53" t="str">
        <f t="shared" si="2"/>
        <v>Guangzhou_0</v>
      </c>
      <c r="G8461" s="53">
        <f t="shared" si="3"/>
        <v>0.5770521871</v>
      </c>
    </row>
    <row r="8462">
      <c r="A8462" s="61">
        <v>1.515422742E9</v>
      </c>
      <c r="B8462" s="61">
        <v>0.0</v>
      </c>
      <c r="C8462" s="61">
        <v>2889.0</v>
      </c>
      <c r="D8462" s="57" t="s">
        <v>378</v>
      </c>
      <c r="E8462" s="62" t="str">
        <f t="shared" si="1"/>
        <v>Out of test</v>
      </c>
      <c r="F8462" s="53" t="str">
        <f t="shared" si="2"/>
        <v>Guangzhou_0</v>
      </c>
      <c r="G8462" s="53">
        <f t="shared" si="3"/>
        <v>0.6026354447</v>
      </c>
    </row>
    <row r="8463">
      <c r="A8463" s="61">
        <v>1.51546669E9</v>
      </c>
      <c r="B8463" s="61">
        <v>0.0</v>
      </c>
      <c r="C8463" s="61">
        <v>1929.0</v>
      </c>
      <c r="D8463" s="57" t="s">
        <v>378</v>
      </c>
      <c r="E8463" s="62" t="str">
        <f t="shared" si="1"/>
        <v>Out of test</v>
      </c>
      <c r="F8463" s="53" t="str">
        <f t="shared" si="2"/>
        <v>Guangzhou_0</v>
      </c>
      <c r="G8463" s="53">
        <f t="shared" si="3"/>
        <v>0.02178423074</v>
      </c>
    </row>
    <row r="8464">
      <c r="A8464" s="61">
        <v>1.516670592E9</v>
      </c>
      <c r="B8464" s="61">
        <v>0.0</v>
      </c>
      <c r="C8464" s="61">
        <v>4073.0</v>
      </c>
      <c r="D8464" s="57" t="s">
        <v>378</v>
      </c>
      <c r="E8464" s="62" t="str">
        <f t="shared" si="1"/>
        <v>Out of test</v>
      </c>
      <c r="F8464" s="53" t="str">
        <f t="shared" si="2"/>
        <v>Guangzhou_0</v>
      </c>
      <c r="G8464" s="53">
        <f t="shared" si="3"/>
        <v>0.2478257706</v>
      </c>
    </row>
    <row r="8465">
      <c r="A8465" s="61">
        <v>1.51569644E9</v>
      </c>
      <c r="B8465" s="61">
        <v>0.0</v>
      </c>
      <c r="C8465" s="61">
        <v>3432.0</v>
      </c>
      <c r="D8465" s="57" t="s">
        <v>378</v>
      </c>
      <c r="E8465" s="62" t="str">
        <f t="shared" si="1"/>
        <v>Out of test</v>
      </c>
      <c r="F8465" s="53" t="str">
        <f t="shared" si="2"/>
        <v>Guangzhou_0</v>
      </c>
      <c r="G8465" s="53">
        <f t="shared" si="3"/>
        <v>0.6363609782</v>
      </c>
    </row>
    <row r="8466">
      <c r="A8466" s="61">
        <v>1.51350651E9</v>
      </c>
      <c r="B8466" s="61">
        <v>0.0</v>
      </c>
      <c r="C8466" s="61">
        <v>1639.0</v>
      </c>
      <c r="D8466" s="57" t="s">
        <v>378</v>
      </c>
      <c r="E8466" s="62" t="str">
        <f t="shared" si="1"/>
        <v>Out of test</v>
      </c>
      <c r="F8466" s="53" t="str">
        <f t="shared" si="2"/>
        <v>Guangzhou_0</v>
      </c>
      <c r="G8466" s="53">
        <f t="shared" si="3"/>
        <v>0.456236897</v>
      </c>
    </row>
    <row r="8467">
      <c r="A8467" s="61">
        <v>1.517588942E9</v>
      </c>
      <c r="B8467" s="61">
        <v>0.0</v>
      </c>
      <c r="C8467" s="61">
        <v>1062.0</v>
      </c>
      <c r="D8467" s="57" t="s">
        <v>378</v>
      </c>
      <c r="E8467" s="62" t="str">
        <f t="shared" si="1"/>
        <v>Out of test</v>
      </c>
      <c r="F8467" s="53" t="str">
        <f t="shared" si="2"/>
        <v>Guangzhou_0</v>
      </c>
      <c r="G8467" s="53">
        <f t="shared" si="3"/>
        <v>0.9170015934</v>
      </c>
    </row>
    <row r="8468">
      <c r="A8468" s="61">
        <v>1.517718031E9</v>
      </c>
      <c r="B8468" s="61">
        <v>0.0</v>
      </c>
      <c r="C8468" s="61">
        <v>2074.0</v>
      </c>
      <c r="D8468" s="57" t="s">
        <v>378</v>
      </c>
      <c r="E8468" s="62" t="str">
        <f t="shared" si="1"/>
        <v>Out of test</v>
      </c>
      <c r="F8468" s="53" t="str">
        <f t="shared" si="2"/>
        <v>Guangzhou_0</v>
      </c>
      <c r="G8468" s="53">
        <f t="shared" si="3"/>
        <v>0.8272236358</v>
      </c>
    </row>
    <row r="8469">
      <c r="A8469" s="61">
        <v>1.511496322E9</v>
      </c>
      <c r="B8469" s="61">
        <v>0.0</v>
      </c>
      <c r="C8469" s="61">
        <v>4957.0</v>
      </c>
      <c r="D8469" s="57" t="s">
        <v>378</v>
      </c>
      <c r="E8469" s="62" t="str">
        <f t="shared" si="1"/>
        <v>Out of test</v>
      </c>
      <c r="F8469" s="53" t="str">
        <f t="shared" si="2"/>
        <v>Guangzhou_0</v>
      </c>
      <c r="G8469" s="53">
        <f t="shared" si="3"/>
        <v>0.2796589893</v>
      </c>
    </row>
    <row r="8470">
      <c r="A8470" s="61">
        <v>1.513547292E9</v>
      </c>
      <c r="B8470" s="61">
        <v>0.0</v>
      </c>
      <c r="C8470" s="61">
        <v>436.0</v>
      </c>
      <c r="D8470" s="57" t="s">
        <v>378</v>
      </c>
      <c r="E8470" s="62" t="str">
        <f t="shared" si="1"/>
        <v>Out of test</v>
      </c>
      <c r="F8470" s="53" t="str">
        <f t="shared" si="2"/>
        <v>Guangzhou_0</v>
      </c>
      <c r="G8470" s="53">
        <f t="shared" si="3"/>
        <v>0.7946328378</v>
      </c>
    </row>
    <row r="8471">
      <c r="A8471" s="61">
        <v>1.519452241E9</v>
      </c>
      <c r="B8471" s="61">
        <v>0.0</v>
      </c>
      <c r="C8471" s="61">
        <v>1079.0</v>
      </c>
      <c r="D8471" s="57" t="s">
        <v>378</v>
      </c>
      <c r="E8471" s="62" t="str">
        <f t="shared" si="1"/>
        <v>Out of test</v>
      </c>
      <c r="F8471" s="53" t="str">
        <f t="shared" si="2"/>
        <v>Guangzhou_0</v>
      </c>
      <c r="G8471" s="53">
        <f t="shared" si="3"/>
        <v>0.871104537</v>
      </c>
    </row>
    <row r="8472">
      <c r="A8472" s="61">
        <v>1.518124882E9</v>
      </c>
      <c r="B8472" s="61">
        <v>0.0</v>
      </c>
      <c r="C8472" s="61">
        <v>3705.0</v>
      </c>
      <c r="D8472" s="57" t="s">
        <v>378</v>
      </c>
      <c r="E8472" s="62" t="str">
        <f t="shared" si="1"/>
        <v>Out of test</v>
      </c>
      <c r="F8472" s="53" t="str">
        <f t="shared" si="2"/>
        <v>Guangzhou_0</v>
      </c>
      <c r="G8472" s="53">
        <f t="shared" si="3"/>
        <v>0.6029363708</v>
      </c>
    </row>
    <row r="8473">
      <c r="A8473" s="61">
        <v>1.516904242E9</v>
      </c>
      <c r="B8473" s="61">
        <v>0.0</v>
      </c>
      <c r="C8473" s="61">
        <v>714.0</v>
      </c>
      <c r="D8473" s="57" t="s">
        <v>378</v>
      </c>
      <c r="E8473" s="62" t="str">
        <f t="shared" si="1"/>
        <v>Out of test</v>
      </c>
      <c r="F8473" s="53" t="str">
        <f t="shared" si="2"/>
        <v>Guangzhou_0</v>
      </c>
      <c r="G8473" s="53">
        <f t="shared" si="3"/>
        <v>0.6955195868</v>
      </c>
    </row>
    <row r="8474">
      <c r="A8474" s="61">
        <v>1.513119511E9</v>
      </c>
      <c r="B8474" s="61">
        <v>0.0</v>
      </c>
      <c r="C8474" s="61">
        <v>2691.0</v>
      </c>
      <c r="D8474" s="57" t="s">
        <v>378</v>
      </c>
      <c r="E8474" s="62" t="str">
        <f t="shared" si="1"/>
        <v>Out of test</v>
      </c>
      <c r="F8474" s="53" t="str">
        <f t="shared" si="2"/>
        <v>Guangzhou_0</v>
      </c>
      <c r="G8474" s="53">
        <f t="shared" si="3"/>
        <v>0.5782945538</v>
      </c>
    </row>
    <row r="8475">
      <c r="A8475" s="61">
        <v>1.51408834E9</v>
      </c>
      <c r="B8475" s="61">
        <v>0.0</v>
      </c>
      <c r="C8475" s="61">
        <v>456.0</v>
      </c>
      <c r="D8475" s="57" t="s">
        <v>378</v>
      </c>
      <c r="E8475" s="62" t="str">
        <f t="shared" si="1"/>
        <v>Out of test</v>
      </c>
      <c r="F8475" s="53" t="str">
        <f t="shared" si="2"/>
        <v>Guangzhou_0</v>
      </c>
      <c r="G8475" s="53">
        <f t="shared" si="3"/>
        <v>0.9500243049</v>
      </c>
    </row>
    <row r="8476">
      <c r="A8476" s="61">
        <v>1.51545131E9</v>
      </c>
      <c r="B8476" s="61">
        <v>0.0</v>
      </c>
      <c r="C8476" s="61">
        <v>492.0</v>
      </c>
      <c r="D8476" s="57" t="s">
        <v>378</v>
      </c>
      <c r="E8476" s="62" t="str">
        <f t="shared" si="1"/>
        <v>Out of test</v>
      </c>
      <c r="F8476" s="53" t="str">
        <f t="shared" si="2"/>
        <v>Guangzhou_0</v>
      </c>
      <c r="G8476" s="53">
        <f t="shared" si="3"/>
        <v>0.1854860103</v>
      </c>
    </row>
    <row r="8477">
      <c r="A8477" s="61">
        <v>1.513102711E9</v>
      </c>
      <c r="B8477" s="61">
        <v>0.0</v>
      </c>
      <c r="C8477" s="61">
        <v>12.0</v>
      </c>
      <c r="D8477" s="57" t="s">
        <v>378</v>
      </c>
      <c r="E8477" s="62" t="str">
        <f t="shared" si="1"/>
        <v>Out of test</v>
      </c>
      <c r="F8477" s="53" t="str">
        <f t="shared" si="2"/>
        <v>Guangzhou_0</v>
      </c>
      <c r="G8477" s="53">
        <f t="shared" si="3"/>
        <v>0.4124213317</v>
      </c>
    </row>
    <row r="8478">
      <c r="A8478" s="61">
        <v>1.514694161E9</v>
      </c>
      <c r="B8478" s="61">
        <v>0.0</v>
      </c>
      <c r="C8478" s="61">
        <v>7.0</v>
      </c>
      <c r="D8478" s="57" t="s">
        <v>378</v>
      </c>
      <c r="E8478" s="62" t="str">
        <f t="shared" si="1"/>
        <v>Out of test</v>
      </c>
      <c r="F8478" s="53" t="str">
        <f t="shared" si="2"/>
        <v>Guangzhou_0</v>
      </c>
      <c r="G8478" s="53">
        <f t="shared" si="3"/>
        <v>0.7070257083</v>
      </c>
    </row>
    <row r="8479">
      <c r="A8479" s="61">
        <v>1.51716211E9</v>
      </c>
      <c r="B8479" s="61">
        <v>0.0</v>
      </c>
      <c r="C8479" s="61">
        <v>2289.0</v>
      </c>
      <c r="D8479" s="57" t="s">
        <v>378</v>
      </c>
      <c r="E8479" s="62" t="str">
        <f t="shared" si="1"/>
        <v>Out of test</v>
      </c>
      <c r="F8479" s="53" t="str">
        <f t="shared" si="2"/>
        <v>Guangzhou_0</v>
      </c>
      <c r="G8479" s="53">
        <f t="shared" si="3"/>
        <v>0.1794693211</v>
      </c>
    </row>
    <row r="8480">
      <c r="A8480" s="61">
        <v>1.517890932E9</v>
      </c>
      <c r="B8480" s="61">
        <v>0.0</v>
      </c>
      <c r="C8480" s="61">
        <v>827.0</v>
      </c>
      <c r="D8480" s="57" t="s">
        <v>378</v>
      </c>
      <c r="E8480" s="62" t="str">
        <f t="shared" si="1"/>
        <v>Out of test</v>
      </c>
      <c r="F8480" s="53" t="str">
        <f t="shared" si="2"/>
        <v>Guangzhou_0</v>
      </c>
      <c r="G8480" s="53">
        <f t="shared" si="3"/>
        <v>0.05216862748</v>
      </c>
    </row>
    <row r="8481">
      <c r="A8481" s="61">
        <v>1.515007501E9</v>
      </c>
      <c r="B8481" s="61">
        <v>0.0</v>
      </c>
      <c r="C8481" s="61">
        <v>519.0</v>
      </c>
      <c r="D8481" s="57" t="s">
        <v>378</v>
      </c>
      <c r="E8481" s="62" t="str">
        <f t="shared" si="1"/>
        <v>Out of test</v>
      </c>
      <c r="F8481" s="53" t="str">
        <f t="shared" si="2"/>
        <v>Guangzhou_0</v>
      </c>
      <c r="G8481" s="53">
        <f t="shared" si="3"/>
        <v>0.2691068777</v>
      </c>
    </row>
    <row r="8482">
      <c r="A8482" s="61">
        <v>1.518033891E9</v>
      </c>
      <c r="B8482" s="61">
        <v>0.0</v>
      </c>
      <c r="C8482" s="61">
        <v>649.0</v>
      </c>
      <c r="D8482" s="57" t="s">
        <v>378</v>
      </c>
      <c r="E8482" s="62" t="str">
        <f t="shared" si="1"/>
        <v>Out of test</v>
      </c>
      <c r="F8482" s="53" t="str">
        <f t="shared" si="2"/>
        <v>Guangzhou_0</v>
      </c>
      <c r="G8482" s="53">
        <f t="shared" si="3"/>
        <v>0.4635557409</v>
      </c>
    </row>
    <row r="8483">
      <c r="A8483" s="61">
        <v>1.515889522E9</v>
      </c>
      <c r="B8483" s="61">
        <v>0.0</v>
      </c>
      <c r="C8483" s="61">
        <v>257.0</v>
      </c>
      <c r="D8483" s="57" t="s">
        <v>378</v>
      </c>
      <c r="E8483" s="62" t="str">
        <f t="shared" si="1"/>
        <v>Out of test</v>
      </c>
      <c r="F8483" s="53" t="str">
        <f t="shared" si="2"/>
        <v>Guangzhou_0</v>
      </c>
      <c r="G8483" s="53">
        <f t="shared" si="3"/>
        <v>0.6582345402</v>
      </c>
    </row>
    <row r="8484">
      <c r="A8484" s="61">
        <v>1.513441772E9</v>
      </c>
      <c r="B8484" s="61">
        <v>0.0</v>
      </c>
      <c r="C8484" s="61">
        <v>1341.0</v>
      </c>
      <c r="D8484" s="57" t="s">
        <v>378</v>
      </c>
      <c r="E8484" s="62" t="str">
        <f t="shared" si="1"/>
        <v>Out of test</v>
      </c>
      <c r="F8484" s="53" t="str">
        <f t="shared" si="2"/>
        <v>Guangzhou_0</v>
      </c>
      <c r="G8484" s="53">
        <f t="shared" si="3"/>
        <v>0.9538228625</v>
      </c>
    </row>
    <row r="8485">
      <c r="A8485" s="61">
        <v>1.514231382E9</v>
      </c>
      <c r="B8485" s="61">
        <v>0.0</v>
      </c>
      <c r="C8485" s="61">
        <v>3747.0</v>
      </c>
      <c r="D8485" s="57" t="s">
        <v>378</v>
      </c>
      <c r="E8485" s="62" t="str">
        <f t="shared" si="1"/>
        <v>Out of test</v>
      </c>
      <c r="F8485" s="53" t="str">
        <f t="shared" si="2"/>
        <v>Guangzhou_0</v>
      </c>
      <c r="G8485" s="53">
        <f t="shared" si="3"/>
        <v>0.3900580734</v>
      </c>
    </row>
    <row r="8486">
      <c r="A8486" s="61">
        <v>1.518163312E9</v>
      </c>
      <c r="B8486" s="61">
        <v>0.0</v>
      </c>
      <c r="C8486" s="61">
        <v>337.0</v>
      </c>
      <c r="D8486" s="57" t="s">
        <v>378</v>
      </c>
      <c r="E8486" s="62" t="str">
        <f t="shared" si="1"/>
        <v>Out of test</v>
      </c>
      <c r="F8486" s="53" t="str">
        <f t="shared" si="2"/>
        <v>Guangzhou_0</v>
      </c>
      <c r="G8486" s="53">
        <f t="shared" si="3"/>
        <v>0.5925060079</v>
      </c>
    </row>
    <row r="8487">
      <c r="A8487" s="61">
        <v>1.515463621E9</v>
      </c>
      <c r="B8487" s="61">
        <v>0.0</v>
      </c>
      <c r="C8487" s="61">
        <v>2706.0</v>
      </c>
      <c r="D8487" s="57" t="s">
        <v>378</v>
      </c>
      <c r="E8487" s="62" t="str">
        <f t="shared" si="1"/>
        <v>Out of test</v>
      </c>
      <c r="F8487" s="53" t="str">
        <f t="shared" si="2"/>
        <v>Guangzhou_0</v>
      </c>
      <c r="G8487" s="53">
        <f t="shared" si="3"/>
        <v>0.9408635854</v>
      </c>
    </row>
    <row r="8488">
      <c r="A8488" s="61">
        <v>1.513482812E9</v>
      </c>
      <c r="B8488" s="61">
        <v>0.0</v>
      </c>
      <c r="C8488" s="61">
        <v>692.0</v>
      </c>
      <c r="D8488" s="57" t="s">
        <v>378</v>
      </c>
      <c r="E8488" s="62" t="str">
        <f t="shared" si="1"/>
        <v>Out of test</v>
      </c>
      <c r="F8488" s="53" t="str">
        <f t="shared" si="2"/>
        <v>Guangzhou_0</v>
      </c>
      <c r="G8488" s="53">
        <f t="shared" si="3"/>
        <v>0.1471111554</v>
      </c>
    </row>
    <row r="8489">
      <c r="A8489" s="61">
        <v>1.514199772E9</v>
      </c>
      <c r="B8489" s="61">
        <v>0.0</v>
      </c>
      <c r="C8489" s="61">
        <v>1869.0</v>
      </c>
      <c r="D8489" s="57" t="s">
        <v>378</v>
      </c>
      <c r="E8489" s="62" t="str">
        <f t="shared" si="1"/>
        <v>Out of test</v>
      </c>
      <c r="F8489" s="53" t="str">
        <f t="shared" si="2"/>
        <v>Guangzhou_0</v>
      </c>
      <c r="G8489" s="53">
        <f t="shared" si="3"/>
        <v>0.1528126102</v>
      </c>
    </row>
    <row r="8490">
      <c r="A8490" s="61">
        <v>1.51643159E9</v>
      </c>
      <c r="B8490" s="61">
        <v>0.0</v>
      </c>
      <c r="C8490" s="61">
        <v>267.0</v>
      </c>
      <c r="D8490" s="57" t="s">
        <v>378</v>
      </c>
      <c r="E8490" s="62" t="str">
        <f t="shared" si="1"/>
        <v>Out of test</v>
      </c>
      <c r="F8490" s="53" t="str">
        <f t="shared" si="2"/>
        <v>Guangzhou_0</v>
      </c>
      <c r="G8490" s="53">
        <f t="shared" si="3"/>
        <v>0.6364638696</v>
      </c>
    </row>
    <row r="8491">
      <c r="A8491" s="61">
        <v>1.516634881E9</v>
      </c>
      <c r="B8491" s="61">
        <v>0.0</v>
      </c>
      <c r="C8491" s="61">
        <v>180.0</v>
      </c>
      <c r="D8491" s="57" t="s">
        <v>378</v>
      </c>
      <c r="E8491" s="62" t="str">
        <f t="shared" si="1"/>
        <v>Out of test</v>
      </c>
      <c r="F8491" s="53" t="str">
        <f t="shared" si="2"/>
        <v>Guangzhou_0</v>
      </c>
      <c r="G8491" s="53">
        <f t="shared" si="3"/>
        <v>0.6124239171</v>
      </c>
    </row>
    <row r="8492">
      <c r="A8492" s="61">
        <v>1.513115112E9</v>
      </c>
      <c r="B8492" s="61">
        <v>0.0</v>
      </c>
      <c r="C8492" s="61">
        <v>1466.0</v>
      </c>
      <c r="D8492" s="57" t="s">
        <v>378</v>
      </c>
      <c r="E8492" s="62" t="str">
        <f t="shared" si="1"/>
        <v>Out of test</v>
      </c>
      <c r="F8492" s="53" t="str">
        <f t="shared" si="2"/>
        <v>Guangzhou_0</v>
      </c>
      <c r="G8492" s="53">
        <f t="shared" si="3"/>
        <v>0.6077401803</v>
      </c>
    </row>
    <row r="8493">
      <c r="A8493" s="61">
        <v>1.512073831E9</v>
      </c>
      <c r="B8493" s="61">
        <v>0.0</v>
      </c>
      <c r="C8493" s="61">
        <v>1643.0</v>
      </c>
      <c r="D8493" s="57" t="s">
        <v>378</v>
      </c>
      <c r="E8493" s="62" t="str">
        <f t="shared" si="1"/>
        <v>Out of test</v>
      </c>
      <c r="F8493" s="53" t="str">
        <f t="shared" si="2"/>
        <v>Guangzhou_0</v>
      </c>
      <c r="G8493" s="53">
        <f t="shared" si="3"/>
        <v>0.3574794187</v>
      </c>
    </row>
    <row r="8494">
      <c r="A8494" s="61">
        <v>1.51351159E9</v>
      </c>
      <c r="B8494" s="61">
        <v>0.0</v>
      </c>
      <c r="C8494" s="61">
        <v>1863.0</v>
      </c>
      <c r="D8494" s="57" t="s">
        <v>378</v>
      </c>
      <c r="E8494" s="62" t="str">
        <f t="shared" si="1"/>
        <v>Out of test</v>
      </c>
      <c r="F8494" s="53" t="str">
        <f t="shared" si="2"/>
        <v>Guangzhou_0</v>
      </c>
      <c r="G8494" s="53">
        <f t="shared" si="3"/>
        <v>0.1323443435</v>
      </c>
    </row>
    <row r="8495">
      <c r="A8495" s="61">
        <v>1.518031151E9</v>
      </c>
      <c r="B8495" s="61">
        <v>0.0</v>
      </c>
      <c r="C8495" s="61">
        <v>2041.0</v>
      </c>
      <c r="D8495" s="57" t="s">
        <v>378</v>
      </c>
      <c r="E8495" s="62" t="str">
        <f t="shared" si="1"/>
        <v>Out of test</v>
      </c>
      <c r="F8495" s="53" t="str">
        <f t="shared" si="2"/>
        <v>Guangzhou_0</v>
      </c>
      <c r="G8495" s="53">
        <f t="shared" si="3"/>
        <v>0.5299126819</v>
      </c>
    </row>
    <row r="8496">
      <c r="A8496" s="61">
        <v>1.515837751E9</v>
      </c>
      <c r="B8496" s="61">
        <v>0.0</v>
      </c>
      <c r="C8496" s="61">
        <v>2210.0</v>
      </c>
      <c r="D8496" s="57" t="s">
        <v>378</v>
      </c>
      <c r="E8496" s="62" t="str">
        <f t="shared" si="1"/>
        <v>Out of test</v>
      </c>
      <c r="F8496" s="53" t="str">
        <f t="shared" si="2"/>
        <v>Guangzhou_0</v>
      </c>
      <c r="G8496" s="53">
        <f t="shared" si="3"/>
        <v>0.8146162397</v>
      </c>
    </row>
    <row r="8497">
      <c r="A8497" s="61">
        <v>1.513142471E9</v>
      </c>
      <c r="B8497" s="61">
        <v>0.0</v>
      </c>
      <c r="C8497" s="61">
        <v>1561.0</v>
      </c>
      <c r="D8497" s="57" t="s">
        <v>378</v>
      </c>
      <c r="E8497" s="62" t="str">
        <f t="shared" si="1"/>
        <v>Out of test</v>
      </c>
      <c r="F8497" s="53" t="str">
        <f t="shared" si="2"/>
        <v>Guangzhou_0</v>
      </c>
      <c r="G8497" s="53">
        <f t="shared" si="3"/>
        <v>0.9386937745</v>
      </c>
    </row>
    <row r="8498">
      <c r="A8498" s="61">
        <v>1.51350169E9</v>
      </c>
      <c r="B8498" s="61">
        <v>0.0</v>
      </c>
      <c r="C8498" s="61">
        <v>1326.0</v>
      </c>
      <c r="D8498" s="57" t="s">
        <v>378</v>
      </c>
      <c r="E8498" s="62" t="str">
        <f t="shared" si="1"/>
        <v>Out of test</v>
      </c>
      <c r="F8498" s="53" t="str">
        <f t="shared" si="2"/>
        <v>Guangzhou_0</v>
      </c>
      <c r="G8498" s="53">
        <f t="shared" si="3"/>
        <v>0.4089147238</v>
      </c>
    </row>
    <row r="8499">
      <c r="A8499" s="61">
        <v>1.512560282E9</v>
      </c>
      <c r="B8499" s="61">
        <v>0.0</v>
      </c>
      <c r="C8499" s="61">
        <v>1900.0</v>
      </c>
      <c r="D8499" s="57" t="s">
        <v>378</v>
      </c>
      <c r="E8499" s="62" t="str">
        <f t="shared" si="1"/>
        <v>Out of test</v>
      </c>
      <c r="F8499" s="53" t="str">
        <f t="shared" si="2"/>
        <v>Guangzhou_0</v>
      </c>
      <c r="G8499" s="53">
        <f t="shared" si="3"/>
        <v>0.1628190143</v>
      </c>
    </row>
    <row r="8500">
      <c r="A8500" s="61">
        <v>1.516041782E9</v>
      </c>
      <c r="B8500" s="61">
        <v>0.0</v>
      </c>
      <c r="C8500" s="61">
        <v>480.0</v>
      </c>
      <c r="D8500" s="57" t="s">
        <v>378</v>
      </c>
      <c r="E8500" s="62" t="str">
        <f t="shared" si="1"/>
        <v>Out of test</v>
      </c>
      <c r="F8500" s="53" t="str">
        <f t="shared" si="2"/>
        <v>Guangzhou_0</v>
      </c>
      <c r="G8500" s="53">
        <f t="shared" si="3"/>
        <v>0.7857526831</v>
      </c>
    </row>
    <row r="8501">
      <c r="A8501" s="61">
        <v>1.519795241E9</v>
      </c>
      <c r="B8501" s="61">
        <v>0.0</v>
      </c>
      <c r="C8501" s="61">
        <v>5404.0</v>
      </c>
      <c r="D8501" s="57" t="s">
        <v>378</v>
      </c>
      <c r="E8501" s="62" t="str">
        <f t="shared" si="1"/>
        <v>Out of test</v>
      </c>
      <c r="F8501" s="53" t="str">
        <f t="shared" si="2"/>
        <v>Guangzhou_0</v>
      </c>
      <c r="G8501" s="53">
        <f t="shared" si="3"/>
        <v>0.5963849415</v>
      </c>
    </row>
    <row r="8502">
      <c r="A8502" s="61">
        <v>1.512270151E9</v>
      </c>
      <c r="B8502" s="61">
        <v>0.0</v>
      </c>
      <c r="C8502" s="61">
        <v>4779.0</v>
      </c>
      <c r="D8502" s="57" t="s">
        <v>378</v>
      </c>
      <c r="E8502" s="62" t="str">
        <f t="shared" si="1"/>
        <v>Out of test</v>
      </c>
      <c r="F8502" s="53" t="str">
        <f t="shared" si="2"/>
        <v>Guangzhou_0</v>
      </c>
      <c r="G8502" s="53">
        <f t="shared" si="3"/>
        <v>0.02030266505</v>
      </c>
    </row>
    <row r="8503">
      <c r="A8503" s="61">
        <v>1.512345382E9</v>
      </c>
      <c r="B8503" s="61">
        <v>0.0</v>
      </c>
      <c r="C8503" s="61">
        <v>223.0</v>
      </c>
      <c r="D8503" s="57" t="s">
        <v>378</v>
      </c>
      <c r="E8503" s="62" t="str">
        <f t="shared" si="1"/>
        <v>Out of test</v>
      </c>
      <c r="F8503" s="53" t="str">
        <f t="shared" si="2"/>
        <v>Guangzhou_0</v>
      </c>
      <c r="G8503" s="53">
        <f t="shared" si="3"/>
        <v>0.8296260507</v>
      </c>
    </row>
    <row r="8504">
      <c r="A8504" s="61">
        <v>1.51590202E9</v>
      </c>
      <c r="B8504" s="61">
        <v>0.0</v>
      </c>
      <c r="C8504" s="61">
        <v>1891.0</v>
      </c>
      <c r="D8504" s="57" t="s">
        <v>378</v>
      </c>
      <c r="E8504" s="62" t="str">
        <f t="shared" si="1"/>
        <v>Out of test</v>
      </c>
      <c r="F8504" s="53" t="str">
        <f t="shared" si="2"/>
        <v>Guangzhou_0</v>
      </c>
      <c r="G8504" s="53">
        <f t="shared" si="3"/>
        <v>0.7938162621</v>
      </c>
    </row>
    <row r="8505">
      <c r="A8505" s="61">
        <v>1.518972082E9</v>
      </c>
      <c r="B8505" s="61">
        <v>0.0</v>
      </c>
      <c r="C8505" s="61">
        <v>2727.0</v>
      </c>
      <c r="D8505" s="57" t="s">
        <v>378</v>
      </c>
      <c r="E8505" s="62" t="str">
        <f t="shared" si="1"/>
        <v>Out of test</v>
      </c>
      <c r="F8505" s="53" t="str">
        <f t="shared" si="2"/>
        <v>Guangzhou_0</v>
      </c>
      <c r="G8505" s="53">
        <f t="shared" si="3"/>
        <v>0.6641127998</v>
      </c>
    </row>
    <row r="8506">
      <c r="A8506" s="61">
        <v>1.51767916E9</v>
      </c>
      <c r="B8506" s="61">
        <v>0.0</v>
      </c>
      <c r="C8506" s="61">
        <v>1811.0</v>
      </c>
      <c r="D8506" s="57" t="s">
        <v>378</v>
      </c>
      <c r="E8506" s="62" t="str">
        <f t="shared" si="1"/>
        <v>Out of test</v>
      </c>
      <c r="F8506" s="53" t="str">
        <f t="shared" si="2"/>
        <v>Guangzhou_0</v>
      </c>
      <c r="G8506" s="53">
        <f t="shared" si="3"/>
        <v>0.3005035626</v>
      </c>
    </row>
    <row r="8507">
      <c r="A8507" s="61">
        <v>1.512441331E9</v>
      </c>
      <c r="B8507" s="61">
        <v>0.0</v>
      </c>
      <c r="C8507" s="61">
        <v>698.0</v>
      </c>
      <c r="D8507" s="57" t="s">
        <v>378</v>
      </c>
      <c r="E8507" s="62" t="str">
        <f t="shared" si="1"/>
        <v>Out of test</v>
      </c>
      <c r="F8507" s="53" t="str">
        <f t="shared" si="2"/>
        <v>Guangzhou_0</v>
      </c>
      <c r="G8507" s="53">
        <f t="shared" si="3"/>
        <v>0.3975441244</v>
      </c>
    </row>
    <row r="8508">
      <c r="A8508" s="61">
        <v>1.513876071E9</v>
      </c>
      <c r="B8508" s="61">
        <v>0.0</v>
      </c>
      <c r="C8508" s="61">
        <v>25.0</v>
      </c>
      <c r="D8508" s="57" t="s">
        <v>378</v>
      </c>
      <c r="E8508" s="62" t="str">
        <f t="shared" si="1"/>
        <v>Out of test</v>
      </c>
      <c r="F8508" s="53" t="str">
        <f t="shared" si="2"/>
        <v>Guangzhou_0</v>
      </c>
      <c r="G8508" s="53">
        <f t="shared" si="3"/>
        <v>0.5925194908</v>
      </c>
    </row>
    <row r="8509">
      <c r="A8509" s="61">
        <v>1.513712722E9</v>
      </c>
      <c r="B8509" s="61">
        <v>0.0</v>
      </c>
      <c r="C8509" s="61">
        <v>529.0</v>
      </c>
      <c r="D8509" s="57" t="s">
        <v>378</v>
      </c>
      <c r="E8509" s="62" t="str">
        <f t="shared" si="1"/>
        <v>Out of test</v>
      </c>
      <c r="F8509" s="53" t="str">
        <f t="shared" si="2"/>
        <v>Guangzhou_0</v>
      </c>
      <c r="G8509" s="53">
        <f t="shared" si="3"/>
        <v>0.3823622121</v>
      </c>
    </row>
    <row r="8510">
      <c r="A8510" s="61">
        <v>1.517126411E9</v>
      </c>
      <c r="B8510" s="61">
        <v>0.0</v>
      </c>
      <c r="C8510" s="61">
        <v>571.0</v>
      </c>
      <c r="D8510" s="57" t="s">
        <v>378</v>
      </c>
      <c r="E8510" s="62" t="str">
        <f t="shared" si="1"/>
        <v>Out of test</v>
      </c>
      <c r="F8510" s="53" t="str">
        <f t="shared" si="2"/>
        <v>Guangzhou_0</v>
      </c>
      <c r="G8510" s="53">
        <f t="shared" si="3"/>
        <v>0.1303484747</v>
      </c>
    </row>
    <row r="8511">
      <c r="A8511" s="61">
        <v>1.518863262E9</v>
      </c>
      <c r="B8511" s="61">
        <v>0.0</v>
      </c>
      <c r="C8511" s="61">
        <v>434.0</v>
      </c>
      <c r="D8511" s="57" t="s">
        <v>378</v>
      </c>
      <c r="E8511" s="62" t="str">
        <f t="shared" si="1"/>
        <v>Out of test</v>
      </c>
      <c r="F8511" s="53" t="str">
        <f t="shared" si="2"/>
        <v>Guangzhou_0</v>
      </c>
      <c r="G8511" s="53">
        <f t="shared" si="3"/>
        <v>0.189524134</v>
      </c>
    </row>
    <row r="8512">
      <c r="A8512" s="61">
        <v>1.5166036E9</v>
      </c>
      <c r="B8512" s="61">
        <v>0.0</v>
      </c>
      <c r="C8512" s="61">
        <v>2559.0</v>
      </c>
      <c r="D8512" s="57" t="s">
        <v>378</v>
      </c>
      <c r="E8512" s="62" t="str">
        <f t="shared" si="1"/>
        <v>Out of test</v>
      </c>
      <c r="F8512" s="53" t="str">
        <f t="shared" si="2"/>
        <v>Guangzhou_0</v>
      </c>
      <c r="G8512" s="53">
        <f t="shared" si="3"/>
        <v>0.04463682248</v>
      </c>
    </row>
    <row r="8513">
      <c r="A8513" s="61">
        <v>1.513257101E9</v>
      </c>
      <c r="B8513" s="61">
        <v>0.0</v>
      </c>
      <c r="C8513" s="61">
        <v>3908.0</v>
      </c>
      <c r="D8513" s="57" t="s">
        <v>378</v>
      </c>
      <c r="E8513" s="62" t="str">
        <f t="shared" si="1"/>
        <v>Out of test</v>
      </c>
      <c r="F8513" s="53" t="str">
        <f t="shared" si="2"/>
        <v>Guangzhou_0</v>
      </c>
      <c r="G8513" s="53">
        <f t="shared" si="3"/>
        <v>0.4990668409</v>
      </c>
    </row>
    <row r="8514">
      <c r="A8514" s="61">
        <v>1.51321926E9</v>
      </c>
      <c r="B8514" s="61">
        <v>0.0</v>
      </c>
      <c r="C8514" s="61">
        <v>2546.0</v>
      </c>
      <c r="D8514" s="57" t="s">
        <v>378</v>
      </c>
      <c r="E8514" s="62" t="str">
        <f t="shared" si="1"/>
        <v>Out of test</v>
      </c>
      <c r="F8514" s="53" t="str">
        <f t="shared" si="2"/>
        <v>Guangzhou_0</v>
      </c>
      <c r="G8514" s="53">
        <f t="shared" si="3"/>
        <v>0.7710891224</v>
      </c>
    </row>
    <row r="8515">
      <c r="A8515" s="61">
        <v>1.51291093E9</v>
      </c>
      <c r="B8515" s="61">
        <v>0.0</v>
      </c>
      <c r="C8515" s="61">
        <v>1791.0</v>
      </c>
      <c r="D8515" s="57" t="s">
        <v>378</v>
      </c>
      <c r="E8515" s="62" t="str">
        <f t="shared" si="1"/>
        <v>Out of test</v>
      </c>
      <c r="F8515" s="53" t="str">
        <f t="shared" si="2"/>
        <v>Guangzhou_0</v>
      </c>
      <c r="G8515" s="53">
        <f t="shared" si="3"/>
        <v>0.4256078776</v>
      </c>
    </row>
    <row r="8516">
      <c r="A8516" s="61">
        <v>1.511890062E9</v>
      </c>
      <c r="B8516" s="61">
        <v>0.0</v>
      </c>
      <c r="C8516" s="61">
        <v>135.0</v>
      </c>
      <c r="D8516" s="57" t="s">
        <v>378</v>
      </c>
      <c r="E8516" s="62" t="str">
        <f t="shared" si="1"/>
        <v>Out of test</v>
      </c>
      <c r="F8516" s="53" t="str">
        <f t="shared" si="2"/>
        <v>Guangzhou_0</v>
      </c>
      <c r="G8516" s="53">
        <f t="shared" si="3"/>
        <v>0.7582423896</v>
      </c>
    </row>
    <row r="8517">
      <c r="A8517" s="61">
        <v>1.5149932E9</v>
      </c>
      <c r="B8517" s="61">
        <v>0.0</v>
      </c>
      <c r="C8517" s="61">
        <v>2755.0</v>
      </c>
      <c r="D8517" s="57" t="s">
        <v>378</v>
      </c>
      <c r="E8517" s="62" t="str">
        <f t="shared" si="1"/>
        <v>Out of test</v>
      </c>
      <c r="F8517" s="53" t="str">
        <f t="shared" si="2"/>
        <v>Guangzhou_0</v>
      </c>
      <c r="G8517" s="53">
        <f t="shared" si="3"/>
        <v>0.7807670833</v>
      </c>
    </row>
    <row r="8518">
      <c r="A8518" s="61">
        <v>1.512701E9</v>
      </c>
      <c r="B8518" s="61">
        <v>0.0</v>
      </c>
      <c r="C8518" s="61">
        <v>728.0</v>
      </c>
      <c r="D8518" s="57" t="s">
        <v>378</v>
      </c>
      <c r="E8518" s="62" t="str">
        <f t="shared" si="1"/>
        <v>Out of test</v>
      </c>
      <c r="F8518" s="53" t="str">
        <f t="shared" si="2"/>
        <v>Guangzhou_0</v>
      </c>
      <c r="G8518" s="53">
        <f t="shared" si="3"/>
        <v>0.5377015436</v>
      </c>
    </row>
    <row r="8519">
      <c r="A8519" s="61">
        <v>1.513131311E9</v>
      </c>
      <c r="B8519" s="61">
        <v>0.0</v>
      </c>
      <c r="C8519" s="61">
        <v>823.0</v>
      </c>
      <c r="D8519" s="57" t="s">
        <v>378</v>
      </c>
      <c r="E8519" s="62" t="str">
        <f t="shared" si="1"/>
        <v>Out of test</v>
      </c>
      <c r="F8519" s="53" t="str">
        <f t="shared" si="2"/>
        <v>Guangzhou_0</v>
      </c>
      <c r="G8519" s="53">
        <f t="shared" si="3"/>
        <v>0.5149301559</v>
      </c>
    </row>
    <row r="8520">
      <c r="A8520" s="61">
        <v>1.517974181E9</v>
      </c>
      <c r="B8520" s="61">
        <v>0.0</v>
      </c>
      <c r="C8520" s="61">
        <v>76.0</v>
      </c>
      <c r="D8520" s="57" t="s">
        <v>378</v>
      </c>
      <c r="E8520" s="62" t="str">
        <f t="shared" si="1"/>
        <v>Out of test</v>
      </c>
      <c r="F8520" s="53" t="str">
        <f t="shared" si="2"/>
        <v>Guangzhou_0</v>
      </c>
      <c r="G8520" s="53">
        <f t="shared" si="3"/>
        <v>0.7098376338</v>
      </c>
    </row>
    <row r="8521">
      <c r="A8521" s="61">
        <v>1.515254581E9</v>
      </c>
      <c r="B8521" s="61">
        <v>0.0</v>
      </c>
      <c r="C8521" s="61">
        <v>711.0</v>
      </c>
      <c r="D8521" s="57" t="s">
        <v>378</v>
      </c>
      <c r="E8521" s="62" t="str">
        <f t="shared" si="1"/>
        <v>Out of test</v>
      </c>
      <c r="F8521" s="53" t="str">
        <f t="shared" si="2"/>
        <v>Guangzhou_0</v>
      </c>
      <c r="G8521" s="53">
        <f t="shared" si="3"/>
        <v>0.5851893985</v>
      </c>
    </row>
    <row r="8522">
      <c r="A8522" s="61">
        <v>1.517661521E9</v>
      </c>
      <c r="B8522" s="61">
        <v>0.0</v>
      </c>
      <c r="C8522" s="61">
        <v>690.0</v>
      </c>
      <c r="D8522" s="57" t="s">
        <v>378</v>
      </c>
      <c r="E8522" s="62" t="str">
        <f t="shared" si="1"/>
        <v>Out of test</v>
      </c>
      <c r="F8522" s="53" t="str">
        <f t="shared" si="2"/>
        <v>Guangzhou_0</v>
      </c>
      <c r="G8522" s="53">
        <f t="shared" si="3"/>
        <v>0.1602057898</v>
      </c>
    </row>
    <row r="8523">
      <c r="A8523" s="61">
        <v>1.51157922E9</v>
      </c>
      <c r="B8523" s="61">
        <v>0.0</v>
      </c>
      <c r="C8523" s="61">
        <v>294.0</v>
      </c>
      <c r="D8523" s="57" t="s">
        <v>378</v>
      </c>
      <c r="E8523" s="62" t="str">
        <f t="shared" si="1"/>
        <v>Out of test</v>
      </c>
      <c r="F8523" s="53" t="str">
        <f t="shared" si="2"/>
        <v>Guangzhou_0</v>
      </c>
      <c r="G8523" s="53">
        <f t="shared" si="3"/>
        <v>0.910195104</v>
      </c>
    </row>
    <row r="8524">
      <c r="A8524" s="61">
        <v>1.51188509E9</v>
      </c>
      <c r="B8524" s="61">
        <v>0.0</v>
      </c>
      <c r="C8524" s="61">
        <v>1550.0</v>
      </c>
      <c r="D8524" s="57" t="s">
        <v>378</v>
      </c>
      <c r="E8524" s="62" t="str">
        <f t="shared" si="1"/>
        <v>Out of test</v>
      </c>
      <c r="F8524" s="53" t="str">
        <f t="shared" si="2"/>
        <v>Guangzhou_0</v>
      </c>
      <c r="G8524" s="53">
        <f t="shared" si="3"/>
        <v>0.8613572942</v>
      </c>
    </row>
    <row r="8525">
      <c r="A8525" s="61">
        <v>1.51328933E9</v>
      </c>
      <c r="B8525" s="61">
        <v>0.0</v>
      </c>
      <c r="C8525" s="61">
        <v>1611.0</v>
      </c>
      <c r="D8525" s="57" t="s">
        <v>378</v>
      </c>
      <c r="E8525" s="62" t="str">
        <f t="shared" si="1"/>
        <v>Out of test</v>
      </c>
      <c r="F8525" s="53" t="str">
        <f t="shared" si="2"/>
        <v>Guangzhou_0</v>
      </c>
      <c r="G8525" s="53">
        <f t="shared" si="3"/>
        <v>0.1196670451</v>
      </c>
    </row>
    <row r="8526">
      <c r="A8526" s="61">
        <v>1.514227412E9</v>
      </c>
      <c r="B8526" s="61">
        <v>0.0</v>
      </c>
      <c r="C8526" s="61">
        <v>940.0</v>
      </c>
      <c r="D8526" s="57" t="s">
        <v>378</v>
      </c>
      <c r="E8526" s="62" t="str">
        <f t="shared" si="1"/>
        <v>Out of test</v>
      </c>
      <c r="F8526" s="53" t="str">
        <f t="shared" si="2"/>
        <v>Guangzhou_0</v>
      </c>
      <c r="G8526" s="53">
        <f t="shared" si="3"/>
        <v>0.9127440839</v>
      </c>
    </row>
    <row r="8527">
      <c r="A8527" s="61">
        <v>1.513758401E9</v>
      </c>
      <c r="B8527" s="61">
        <v>0.0</v>
      </c>
      <c r="C8527" s="61">
        <v>1136.0</v>
      </c>
      <c r="D8527" s="57" t="s">
        <v>378</v>
      </c>
      <c r="E8527" s="62" t="str">
        <f t="shared" si="1"/>
        <v>Out of test</v>
      </c>
      <c r="F8527" s="53" t="str">
        <f t="shared" si="2"/>
        <v>Guangzhou_0</v>
      </c>
      <c r="G8527" s="53">
        <f t="shared" si="3"/>
        <v>0.03820726217</v>
      </c>
    </row>
    <row r="8528">
      <c r="A8528" s="61">
        <v>1.51211548E9</v>
      </c>
      <c r="B8528" s="61">
        <v>0.0</v>
      </c>
      <c r="C8528" s="61">
        <v>296.0</v>
      </c>
      <c r="D8528" s="57" t="s">
        <v>378</v>
      </c>
      <c r="E8528" s="62" t="str">
        <f t="shared" si="1"/>
        <v>Out of test</v>
      </c>
      <c r="F8528" s="53" t="str">
        <f t="shared" si="2"/>
        <v>Guangzhou_0</v>
      </c>
      <c r="G8528" s="53">
        <f t="shared" si="3"/>
        <v>0.4626124953</v>
      </c>
    </row>
    <row r="8529">
      <c r="A8529" s="61">
        <v>1.517393121E9</v>
      </c>
      <c r="B8529" s="61">
        <v>0.0</v>
      </c>
      <c r="C8529" s="61">
        <v>2716.0</v>
      </c>
      <c r="D8529" s="57" t="s">
        <v>378</v>
      </c>
      <c r="E8529" s="62" t="str">
        <f t="shared" si="1"/>
        <v>Out of test</v>
      </c>
      <c r="F8529" s="53" t="str">
        <f t="shared" si="2"/>
        <v>Guangzhou_0</v>
      </c>
      <c r="G8529" s="53">
        <f t="shared" si="3"/>
        <v>0.389705606</v>
      </c>
    </row>
    <row r="8530">
      <c r="A8530" s="61">
        <v>1.518724361E9</v>
      </c>
      <c r="B8530" s="61">
        <v>0.0</v>
      </c>
      <c r="C8530" s="61">
        <v>2342.0</v>
      </c>
      <c r="D8530" s="57" t="s">
        <v>378</v>
      </c>
      <c r="E8530" s="62" t="str">
        <f t="shared" si="1"/>
        <v>Out of test</v>
      </c>
      <c r="F8530" s="53" t="str">
        <f t="shared" si="2"/>
        <v>Guangzhou_0</v>
      </c>
      <c r="G8530" s="53">
        <f t="shared" si="3"/>
        <v>0.9778549225</v>
      </c>
    </row>
    <row r="8531">
      <c r="A8531" s="61">
        <v>1.516324711E9</v>
      </c>
      <c r="B8531" s="61">
        <v>0.0</v>
      </c>
      <c r="C8531" s="61">
        <v>2129.0</v>
      </c>
      <c r="D8531" s="57" t="s">
        <v>378</v>
      </c>
      <c r="E8531" s="62" t="str">
        <f t="shared" si="1"/>
        <v>Out of test</v>
      </c>
      <c r="F8531" s="53" t="str">
        <f t="shared" si="2"/>
        <v>Guangzhou_0</v>
      </c>
      <c r="G8531" s="53">
        <f t="shared" si="3"/>
        <v>0.0280450251</v>
      </c>
    </row>
    <row r="8532">
      <c r="A8532" s="61">
        <v>1.514330891E9</v>
      </c>
      <c r="B8532" s="61">
        <v>0.0</v>
      </c>
      <c r="C8532" s="61">
        <v>1444.0</v>
      </c>
      <c r="D8532" s="57" t="s">
        <v>378</v>
      </c>
      <c r="E8532" s="62" t="str">
        <f t="shared" si="1"/>
        <v>Out of test</v>
      </c>
      <c r="F8532" s="53" t="str">
        <f t="shared" si="2"/>
        <v>Guangzhou_0</v>
      </c>
      <c r="G8532" s="53">
        <f t="shared" si="3"/>
        <v>0.07155046957</v>
      </c>
    </row>
    <row r="8533">
      <c r="A8533" s="61">
        <v>1.51863858E9</v>
      </c>
      <c r="B8533" s="61">
        <v>0.0</v>
      </c>
      <c r="C8533" s="61">
        <v>5825.0</v>
      </c>
      <c r="D8533" s="57" t="s">
        <v>378</v>
      </c>
      <c r="E8533" s="62" t="str">
        <f t="shared" si="1"/>
        <v>Out of test</v>
      </c>
      <c r="F8533" s="53" t="str">
        <f t="shared" si="2"/>
        <v>Guangzhou_0</v>
      </c>
      <c r="G8533" s="53">
        <f t="shared" si="3"/>
        <v>0.1281286667</v>
      </c>
    </row>
    <row r="8534">
      <c r="A8534" s="61">
        <v>1.51721518E9</v>
      </c>
      <c r="B8534" s="61">
        <v>0.0</v>
      </c>
      <c r="C8534" s="61">
        <v>897.0</v>
      </c>
      <c r="D8534" s="57" t="s">
        <v>378</v>
      </c>
      <c r="E8534" s="62" t="str">
        <f t="shared" si="1"/>
        <v>Out of test</v>
      </c>
      <c r="F8534" s="53" t="str">
        <f t="shared" si="2"/>
        <v>Guangzhou_0</v>
      </c>
      <c r="G8534" s="53">
        <f t="shared" si="3"/>
        <v>0.05732642713</v>
      </c>
    </row>
    <row r="8535">
      <c r="A8535" s="61">
        <v>1.517867762E9</v>
      </c>
      <c r="B8535" s="61">
        <v>0.0</v>
      </c>
      <c r="C8535" s="61">
        <v>1432.0</v>
      </c>
      <c r="D8535" s="57" t="s">
        <v>378</v>
      </c>
      <c r="E8535" s="62" t="str">
        <f t="shared" si="1"/>
        <v>Out of test</v>
      </c>
      <c r="F8535" s="53" t="str">
        <f t="shared" si="2"/>
        <v>Guangzhou_0</v>
      </c>
      <c r="G8535" s="53">
        <f t="shared" si="3"/>
        <v>0.5727230908</v>
      </c>
    </row>
    <row r="8536">
      <c r="A8536" s="61">
        <v>1.519298452E9</v>
      </c>
      <c r="B8536" s="61">
        <v>0.0</v>
      </c>
      <c r="C8536" s="61">
        <v>1101.0</v>
      </c>
      <c r="D8536" s="57" t="s">
        <v>378</v>
      </c>
      <c r="E8536" s="62" t="str">
        <f t="shared" si="1"/>
        <v>Out of test</v>
      </c>
      <c r="F8536" s="53" t="str">
        <f t="shared" si="2"/>
        <v>Guangzhou_0</v>
      </c>
      <c r="G8536" s="53">
        <f t="shared" si="3"/>
        <v>0.3217796381</v>
      </c>
    </row>
    <row r="8537">
      <c r="A8537" s="61">
        <v>1.519587632E9</v>
      </c>
      <c r="B8537" s="61">
        <v>0.0</v>
      </c>
      <c r="C8537" s="61">
        <v>728.0</v>
      </c>
      <c r="D8537" s="57" t="s">
        <v>378</v>
      </c>
      <c r="E8537" s="62" t="str">
        <f t="shared" si="1"/>
        <v>Out of test</v>
      </c>
      <c r="F8537" s="53" t="str">
        <f t="shared" si="2"/>
        <v>Guangzhou_0</v>
      </c>
      <c r="G8537" s="53">
        <f t="shared" si="3"/>
        <v>0.1876224162</v>
      </c>
    </row>
    <row r="8538">
      <c r="A8538" s="61">
        <v>1.518210521E9</v>
      </c>
      <c r="B8538" s="61">
        <v>0.0</v>
      </c>
      <c r="C8538" s="61">
        <v>309.0</v>
      </c>
      <c r="D8538" s="57" t="s">
        <v>378</v>
      </c>
      <c r="E8538" s="62" t="str">
        <f t="shared" si="1"/>
        <v>Out of test</v>
      </c>
      <c r="F8538" s="53" t="str">
        <f t="shared" si="2"/>
        <v>Guangzhou_0</v>
      </c>
      <c r="G8538" s="53">
        <f t="shared" si="3"/>
        <v>0.9412072411</v>
      </c>
    </row>
    <row r="8539">
      <c r="A8539" s="61">
        <v>1.517833182E9</v>
      </c>
      <c r="B8539" s="61">
        <v>0.0</v>
      </c>
      <c r="C8539" s="61">
        <v>2543.0</v>
      </c>
      <c r="D8539" s="57" t="s">
        <v>378</v>
      </c>
      <c r="E8539" s="62" t="str">
        <f t="shared" si="1"/>
        <v>Out of test</v>
      </c>
      <c r="F8539" s="53" t="str">
        <f t="shared" si="2"/>
        <v>Guangzhou_0</v>
      </c>
      <c r="G8539" s="53">
        <f t="shared" si="3"/>
        <v>0.2806971614</v>
      </c>
    </row>
    <row r="8540">
      <c r="A8540" s="61">
        <v>1.515889371E9</v>
      </c>
      <c r="B8540" s="61">
        <v>0.0</v>
      </c>
      <c r="C8540" s="61">
        <v>2563.0</v>
      </c>
      <c r="D8540" s="57" t="s">
        <v>378</v>
      </c>
      <c r="E8540" s="62" t="str">
        <f t="shared" si="1"/>
        <v>Out of test</v>
      </c>
      <c r="F8540" s="53" t="str">
        <f t="shared" si="2"/>
        <v>Guangzhou_0</v>
      </c>
      <c r="G8540" s="53">
        <f t="shared" si="3"/>
        <v>0.1201307607</v>
      </c>
    </row>
    <row r="8541">
      <c r="A8541" s="61">
        <v>1.514342982E9</v>
      </c>
      <c r="B8541" s="61">
        <v>0.0</v>
      </c>
      <c r="C8541" s="61">
        <v>599.0</v>
      </c>
      <c r="D8541" s="57" t="s">
        <v>378</v>
      </c>
      <c r="E8541" s="62" t="str">
        <f t="shared" si="1"/>
        <v>Out of test</v>
      </c>
      <c r="F8541" s="53" t="str">
        <f t="shared" si="2"/>
        <v>Guangzhou_0</v>
      </c>
      <c r="G8541" s="53">
        <f t="shared" si="3"/>
        <v>0.9781307361</v>
      </c>
    </row>
    <row r="8542">
      <c r="A8542" s="61">
        <v>1.515471152E9</v>
      </c>
      <c r="B8542" s="61">
        <v>0.0</v>
      </c>
      <c r="C8542" s="61">
        <v>569.0</v>
      </c>
      <c r="D8542" s="57" t="s">
        <v>378</v>
      </c>
      <c r="E8542" s="62" t="str">
        <f t="shared" si="1"/>
        <v>Out of test</v>
      </c>
      <c r="F8542" s="53" t="str">
        <f t="shared" si="2"/>
        <v>Guangzhou_0</v>
      </c>
      <c r="G8542" s="53">
        <f t="shared" si="3"/>
        <v>0.6029985838</v>
      </c>
    </row>
    <row r="8543">
      <c r="A8543" s="61">
        <v>1.517984581E9</v>
      </c>
      <c r="B8543" s="61">
        <v>0.0</v>
      </c>
      <c r="C8543" s="61">
        <v>196.0</v>
      </c>
      <c r="D8543" s="57" t="s">
        <v>378</v>
      </c>
      <c r="E8543" s="62" t="str">
        <f t="shared" si="1"/>
        <v>Out of test</v>
      </c>
      <c r="F8543" s="53" t="str">
        <f t="shared" si="2"/>
        <v>Guangzhou_0</v>
      </c>
      <c r="G8543" s="53">
        <f t="shared" si="3"/>
        <v>0.3003225267</v>
      </c>
    </row>
    <row r="8544">
      <c r="A8544" s="61">
        <v>1.51160786E9</v>
      </c>
      <c r="B8544" s="61">
        <v>0.0</v>
      </c>
      <c r="C8544" s="61">
        <v>3489.0</v>
      </c>
      <c r="D8544" s="57" t="s">
        <v>378</v>
      </c>
      <c r="E8544" s="62" t="str">
        <f t="shared" si="1"/>
        <v>Out of test</v>
      </c>
      <c r="F8544" s="53" t="str">
        <f t="shared" si="2"/>
        <v>Guangzhou_0</v>
      </c>
      <c r="G8544" s="53">
        <f t="shared" si="3"/>
        <v>0.2665935009</v>
      </c>
    </row>
    <row r="8545">
      <c r="A8545" s="61">
        <v>1.512793211E9</v>
      </c>
      <c r="B8545" s="61">
        <v>0.0</v>
      </c>
      <c r="C8545" s="61">
        <v>232.0</v>
      </c>
      <c r="D8545" s="57" t="s">
        <v>378</v>
      </c>
      <c r="E8545" s="62" t="str">
        <f t="shared" si="1"/>
        <v>Out of test</v>
      </c>
      <c r="F8545" s="53" t="str">
        <f t="shared" si="2"/>
        <v>Guangzhou_0</v>
      </c>
      <c r="G8545" s="53">
        <f t="shared" si="3"/>
        <v>0.5354347308</v>
      </c>
    </row>
    <row r="8546">
      <c r="A8546" s="61">
        <v>1.518363442E9</v>
      </c>
      <c r="B8546" s="61">
        <v>0.0</v>
      </c>
      <c r="C8546" s="61">
        <v>3633.0</v>
      </c>
      <c r="D8546" s="57" t="s">
        <v>378</v>
      </c>
      <c r="E8546" s="62" t="str">
        <f t="shared" si="1"/>
        <v>Out of test</v>
      </c>
      <c r="F8546" s="53" t="str">
        <f t="shared" si="2"/>
        <v>Guangzhou_0</v>
      </c>
      <c r="G8546" s="53">
        <f t="shared" si="3"/>
        <v>0.4017466638</v>
      </c>
    </row>
    <row r="8547">
      <c r="A8547" s="61">
        <v>1.51213199E9</v>
      </c>
      <c r="B8547" s="61">
        <v>0.0</v>
      </c>
      <c r="C8547" s="61">
        <v>710.0</v>
      </c>
      <c r="D8547" s="57" t="s">
        <v>378</v>
      </c>
      <c r="E8547" s="62" t="str">
        <f t="shared" si="1"/>
        <v>Out of test</v>
      </c>
      <c r="F8547" s="53" t="str">
        <f t="shared" si="2"/>
        <v>Guangzhou_0</v>
      </c>
      <c r="G8547" s="53">
        <f t="shared" si="3"/>
        <v>0.8333862486</v>
      </c>
    </row>
    <row r="8548">
      <c r="A8548" s="61">
        <v>1.5196636E9</v>
      </c>
      <c r="B8548" s="61">
        <v>0.0</v>
      </c>
      <c r="C8548" s="61">
        <v>2197.0</v>
      </c>
      <c r="D8548" s="57" t="s">
        <v>378</v>
      </c>
      <c r="E8548" s="62" t="str">
        <f t="shared" si="1"/>
        <v>Out of test</v>
      </c>
      <c r="F8548" s="53" t="str">
        <f t="shared" si="2"/>
        <v>Guangzhou_0</v>
      </c>
      <c r="G8548" s="53">
        <f t="shared" si="3"/>
        <v>0.454789013</v>
      </c>
    </row>
    <row r="8549">
      <c r="A8549" s="61">
        <v>1.514141802E9</v>
      </c>
      <c r="B8549" s="61">
        <v>0.0</v>
      </c>
      <c r="C8549" s="61">
        <v>3007.0</v>
      </c>
      <c r="D8549" s="57" t="s">
        <v>378</v>
      </c>
      <c r="E8549" s="62" t="str">
        <f t="shared" si="1"/>
        <v>Out of test</v>
      </c>
      <c r="F8549" s="53" t="str">
        <f t="shared" si="2"/>
        <v>Guangzhou_0</v>
      </c>
      <c r="G8549" s="53">
        <f t="shared" si="3"/>
        <v>0.7183839763</v>
      </c>
    </row>
    <row r="8550">
      <c r="A8550" s="61">
        <v>1.51491424E9</v>
      </c>
      <c r="B8550" s="61">
        <v>0.0</v>
      </c>
      <c r="C8550" s="61">
        <v>406.0</v>
      </c>
      <c r="D8550" s="57" t="s">
        <v>378</v>
      </c>
      <c r="E8550" s="62" t="str">
        <f t="shared" si="1"/>
        <v>Out of test</v>
      </c>
      <c r="F8550" s="53" t="str">
        <f t="shared" si="2"/>
        <v>Guangzhou_0</v>
      </c>
      <c r="G8550" s="53">
        <f t="shared" si="3"/>
        <v>0.1406994892</v>
      </c>
    </row>
    <row r="8551">
      <c r="A8551" s="61">
        <v>1.516468031E9</v>
      </c>
      <c r="B8551" s="61">
        <v>0.0</v>
      </c>
      <c r="C8551" s="61">
        <v>4547.0</v>
      </c>
      <c r="D8551" s="57" t="s">
        <v>378</v>
      </c>
      <c r="E8551" s="62" t="str">
        <f t="shared" si="1"/>
        <v>Out of test</v>
      </c>
      <c r="F8551" s="53" t="str">
        <f t="shared" si="2"/>
        <v>Guangzhou_0</v>
      </c>
      <c r="G8551" s="53">
        <f t="shared" si="3"/>
        <v>0.3930897816</v>
      </c>
    </row>
    <row r="8552">
      <c r="A8552" s="61">
        <v>1.51417148E9</v>
      </c>
      <c r="B8552" s="61">
        <v>0.0</v>
      </c>
      <c r="C8552" s="61">
        <v>2817.0</v>
      </c>
      <c r="D8552" s="57" t="s">
        <v>378</v>
      </c>
      <c r="E8552" s="62" t="str">
        <f t="shared" si="1"/>
        <v>Out of test</v>
      </c>
      <c r="F8552" s="53" t="str">
        <f t="shared" si="2"/>
        <v>Guangzhou_0</v>
      </c>
      <c r="G8552" s="53">
        <f t="shared" si="3"/>
        <v>0.2332096119</v>
      </c>
    </row>
    <row r="8553">
      <c r="A8553" s="61">
        <v>1.518555091E9</v>
      </c>
      <c r="B8553" s="61">
        <v>0.0</v>
      </c>
      <c r="C8553" s="61">
        <v>131.0</v>
      </c>
      <c r="D8553" s="57" t="s">
        <v>378</v>
      </c>
      <c r="E8553" s="62" t="str">
        <f t="shared" si="1"/>
        <v>Out of test</v>
      </c>
      <c r="F8553" s="53" t="str">
        <f t="shared" si="2"/>
        <v>Guangzhou_0</v>
      </c>
      <c r="G8553" s="53">
        <f t="shared" si="3"/>
        <v>0.8496291448</v>
      </c>
    </row>
    <row r="8554">
      <c r="A8554" s="61">
        <v>1.517092971E9</v>
      </c>
      <c r="B8554" s="61">
        <v>0.0</v>
      </c>
      <c r="C8554" s="61">
        <v>1230.0</v>
      </c>
      <c r="D8554" s="57" t="s">
        <v>378</v>
      </c>
      <c r="E8554" s="62" t="str">
        <f t="shared" si="1"/>
        <v>Out of test</v>
      </c>
      <c r="F8554" s="53" t="str">
        <f t="shared" si="2"/>
        <v>Guangzhou_0</v>
      </c>
      <c r="G8554" s="53">
        <f t="shared" si="3"/>
        <v>0.05738772286</v>
      </c>
    </row>
    <row r="8555">
      <c r="A8555" s="61">
        <v>1.515506252E9</v>
      </c>
      <c r="B8555" s="61">
        <v>0.0</v>
      </c>
      <c r="C8555" s="61">
        <v>4534.0</v>
      </c>
      <c r="D8555" s="57" t="s">
        <v>378</v>
      </c>
      <c r="E8555" s="62" t="str">
        <f t="shared" si="1"/>
        <v>Out of test</v>
      </c>
      <c r="F8555" s="53" t="str">
        <f t="shared" si="2"/>
        <v>Guangzhou_0</v>
      </c>
      <c r="G8555" s="53">
        <f t="shared" si="3"/>
        <v>0.307367186</v>
      </c>
    </row>
    <row r="8556">
      <c r="A8556" s="61">
        <v>1.511688142E9</v>
      </c>
      <c r="B8556" s="61">
        <v>0.0</v>
      </c>
      <c r="C8556" s="61">
        <v>3253.0</v>
      </c>
      <c r="D8556" s="57" t="s">
        <v>378</v>
      </c>
      <c r="E8556" s="62" t="str">
        <f t="shared" si="1"/>
        <v>Out of test</v>
      </c>
      <c r="F8556" s="53" t="str">
        <f t="shared" si="2"/>
        <v>Guangzhou_0</v>
      </c>
      <c r="G8556" s="53">
        <f t="shared" si="3"/>
        <v>0.7857759243</v>
      </c>
    </row>
    <row r="8557">
      <c r="A8557" s="61">
        <v>1.516360511E9</v>
      </c>
      <c r="B8557" s="61">
        <v>0.0</v>
      </c>
      <c r="C8557" s="61">
        <v>2057.0</v>
      </c>
      <c r="D8557" s="57" t="s">
        <v>378</v>
      </c>
      <c r="E8557" s="62" t="str">
        <f t="shared" si="1"/>
        <v>Out of test</v>
      </c>
      <c r="F8557" s="53" t="str">
        <f t="shared" si="2"/>
        <v>Guangzhou_0</v>
      </c>
      <c r="G8557" s="53">
        <f t="shared" si="3"/>
        <v>0.8383388344</v>
      </c>
    </row>
    <row r="8558">
      <c r="A8558" s="61">
        <v>1.51375926E9</v>
      </c>
      <c r="B8558" s="61">
        <v>0.0</v>
      </c>
      <c r="C8558" s="61">
        <v>819.0</v>
      </c>
      <c r="D8558" s="57" t="s">
        <v>378</v>
      </c>
      <c r="E8558" s="62" t="str">
        <f t="shared" si="1"/>
        <v>Out of test</v>
      </c>
      <c r="F8558" s="53" t="str">
        <f t="shared" si="2"/>
        <v>Guangzhou_0</v>
      </c>
      <c r="G8558" s="53">
        <f t="shared" si="3"/>
        <v>0.3014349581</v>
      </c>
    </row>
    <row r="8559">
      <c r="A8559" s="61">
        <v>1.51319297E9</v>
      </c>
      <c r="B8559" s="61">
        <v>0.0</v>
      </c>
      <c r="C8559" s="61">
        <v>1011.0</v>
      </c>
      <c r="D8559" s="57" t="s">
        <v>378</v>
      </c>
      <c r="E8559" s="62" t="str">
        <f t="shared" si="1"/>
        <v>Out of test</v>
      </c>
      <c r="F8559" s="53" t="str">
        <f t="shared" si="2"/>
        <v>Guangzhou_0</v>
      </c>
      <c r="G8559" s="53">
        <f t="shared" si="3"/>
        <v>0.02018172162</v>
      </c>
    </row>
    <row r="8560">
      <c r="A8560" s="61">
        <v>1.51647821E9</v>
      </c>
      <c r="B8560" s="61">
        <v>0.0</v>
      </c>
      <c r="C8560" s="61">
        <v>1375.0</v>
      </c>
      <c r="D8560" s="57" t="s">
        <v>378</v>
      </c>
      <c r="E8560" s="62" t="str">
        <f t="shared" si="1"/>
        <v>Out of test</v>
      </c>
      <c r="F8560" s="53" t="str">
        <f t="shared" si="2"/>
        <v>Guangzhou_0</v>
      </c>
      <c r="G8560" s="53">
        <f t="shared" si="3"/>
        <v>0.3248333885</v>
      </c>
    </row>
    <row r="8561">
      <c r="A8561" s="61">
        <v>1.5188864E9</v>
      </c>
      <c r="B8561" s="61">
        <v>0.0</v>
      </c>
      <c r="C8561" s="61">
        <v>519.0</v>
      </c>
      <c r="D8561" s="57" t="s">
        <v>378</v>
      </c>
      <c r="E8561" s="62" t="str">
        <f t="shared" si="1"/>
        <v>Out of test</v>
      </c>
      <c r="F8561" s="53" t="str">
        <f t="shared" si="2"/>
        <v>Guangzhou_0</v>
      </c>
      <c r="G8561" s="53">
        <f t="shared" si="3"/>
        <v>0.4532660276</v>
      </c>
    </row>
    <row r="8562">
      <c r="A8562" s="61">
        <v>1.512700331E9</v>
      </c>
      <c r="B8562" s="61">
        <v>0.0</v>
      </c>
      <c r="C8562" s="61">
        <v>2736.0</v>
      </c>
      <c r="D8562" s="57" t="s">
        <v>378</v>
      </c>
      <c r="E8562" s="62" t="str">
        <f t="shared" si="1"/>
        <v>Out of test</v>
      </c>
      <c r="F8562" s="53" t="str">
        <f t="shared" si="2"/>
        <v>Guangzhou_0</v>
      </c>
      <c r="G8562" s="53">
        <f t="shared" si="3"/>
        <v>0.0940969288</v>
      </c>
    </row>
    <row r="8563">
      <c r="A8563" s="61">
        <v>1.519647161E9</v>
      </c>
      <c r="B8563" s="61">
        <v>0.0</v>
      </c>
      <c r="C8563" s="61">
        <v>3336.0</v>
      </c>
      <c r="D8563" s="57" t="s">
        <v>378</v>
      </c>
      <c r="E8563" s="62" t="str">
        <f t="shared" si="1"/>
        <v>Out of test</v>
      </c>
      <c r="F8563" s="53" t="str">
        <f t="shared" si="2"/>
        <v>Guangzhou_0</v>
      </c>
      <c r="G8563" s="53">
        <f t="shared" si="3"/>
        <v>0.2014515381</v>
      </c>
    </row>
    <row r="8564">
      <c r="A8564" s="61">
        <v>1.513501781E9</v>
      </c>
      <c r="B8564" s="61">
        <v>0.0</v>
      </c>
      <c r="C8564" s="61">
        <v>183.0</v>
      </c>
      <c r="D8564" s="57" t="s">
        <v>378</v>
      </c>
      <c r="E8564" s="62" t="str">
        <f t="shared" si="1"/>
        <v>Out of test</v>
      </c>
      <c r="F8564" s="53" t="str">
        <f t="shared" si="2"/>
        <v>Guangzhou_0</v>
      </c>
      <c r="G8564" s="53">
        <f t="shared" si="3"/>
        <v>0.4805295635</v>
      </c>
    </row>
    <row r="8565">
      <c r="A8565" s="61">
        <v>1.51243351E9</v>
      </c>
      <c r="B8565" s="61">
        <v>0.0</v>
      </c>
      <c r="C8565" s="61">
        <v>1753.0</v>
      </c>
      <c r="D8565" s="57" t="s">
        <v>378</v>
      </c>
      <c r="E8565" s="62" t="str">
        <f t="shared" si="1"/>
        <v>Out of test</v>
      </c>
      <c r="F8565" s="53" t="str">
        <f t="shared" si="2"/>
        <v>Guangzhou_0</v>
      </c>
      <c r="G8565" s="53">
        <f t="shared" si="3"/>
        <v>0.9506624248</v>
      </c>
    </row>
    <row r="8566">
      <c r="A8566" s="61">
        <v>1.515110811E9</v>
      </c>
      <c r="B8566" s="61">
        <v>0.0</v>
      </c>
      <c r="C8566" s="61">
        <v>913.0</v>
      </c>
      <c r="D8566" s="57" t="s">
        <v>378</v>
      </c>
      <c r="E8566" s="62" t="str">
        <f t="shared" si="1"/>
        <v>Out of test</v>
      </c>
      <c r="F8566" s="53" t="str">
        <f t="shared" si="2"/>
        <v>Guangzhou_0</v>
      </c>
      <c r="G8566" s="53">
        <f t="shared" si="3"/>
        <v>0.5574758037</v>
      </c>
    </row>
    <row r="8567">
      <c r="A8567" s="61">
        <v>1.51363643E9</v>
      </c>
      <c r="B8567" s="61">
        <v>0.0</v>
      </c>
      <c r="C8567" s="61">
        <v>3658.0</v>
      </c>
      <c r="D8567" s="57" t="s">
        <v>378</v>
      </c>
      <c r="E8567" s="62" t="str">
        <f t="shared" si="1"/>
        <v>Out of test</v>
      </c>
      <c r="F8567" s="53" t="str">
        <f t="shared" si="2"/>
        <v>Guangzhou_0</v>
      </c>
      <c r="G8567" s="53">
        <f t="shared" si="3"/>
        <v>0.5405127865</v>
      </c>
    </row>
    <row r="8568">
      <c r="A8568" s="61">
        <v>1.511713661E9</v>
      </c>
      <c r="B8568" s="61">
        <v>0.0</v>
      </c>
      <c r="C8568" s="61">
        <v>695.0</v>
      </c>
      <c r="D8568" s="57" t="s">
        <v>378</v>
      </c>
      <c r="E8568" s="62" t="str">
        <f t="shared" si="1"/>
        <v>Out of test</v>
      </c>
      <c r="F8568" s="53" t="str">
        <f t="shared" si="2"/>
        <v>Guangzhou_0</v>
      </c>
      <c r="G8568" s="53">
        <f t="shared" si="3"/>
        <v>0.3175841338</v>
      </c>
    </row>
    <row r="8569">
      <c r="A8569" s="61">
        <v>1.51536621E9</v>
      </c>
      <c r="B8569" s="61">
        <v>0.0</v>
      </c>
      <c r="C8569" s="61">
        <v>3049.0</v>
      </c>
      <c r="D8569" s="57" t="s">
        <v>378</v>
      </c>
      <c r="E8569" s="62" t="str">
        <f t="shared" si="1"/>
        <v>Out of test</v>
      </c>
      <c r="F8569" s="53" t="str">
        <f t="shared" si="2"/>
        <v>Guangzhou_0</v>
      </c>
      <c r="G8569" s="53">
        <f t="shared" si="3"/>
        <v>0.703921742</v>
      </c>
    </row>
    <row r="8570">
      <c r="A8570" s="61">
        <v>1.518014662E9</v>
      </c>
      <c r="B8570" s="61">
        <v>0.0</v>
      </c>
      <c r="C8570" s="61">
        <v>3099.0</v>
      </c>
      <c r="D8570" s="57" t="s">
        <v>378</v>
      </c>
      <c r="E8570" s="62" t="str">
        <f t="shared" si="1"/>
        <v>Out of test</v>
      </c>
      <c r="F8570" s="53" t="str">
        <f t="shared" si="2"/>
        <v>Guangzhou_0</v>
      </c>
      <c r="G8570" s="53">
        <f t="shared" si="3"/>
        <v>0.1515501519</v>
      </c>
    </row>
    <row r="8571">
      <c r="A8571" s="61">
        <v>1.5178084E9</v>
      </c>
      <c r="B8571" s="61">
        <v>0.0</v>
      </c>
      <c r="C8571" s="61">
        <v>3098.0</v>
      </c>
      <c r="D8571" s="57" t="s">
        <v>378</v>
      </c>
      <c r="E8571" s="62" t="str">
        <f t="shared" si="1"/>
        <v>Out of test</v>
      </c>
      <c r="F8571" s="53" t="str">
        <f t="shared" si="2"/>
        <v>Guangzhou_0</v>
      </c>
      <c r="G8571" s="53">
        <f t="shared" si="3"/>
        <v>0.3685365777</v>
      </c>
    </row>
    <row r="8572">
      <c r="A8572" s="61">
        <v>1.512184052E9</v>
      </c>
      <c r="B8572" s="61">
        <v>0.0</v>
      </c>
      <c r="C8572" s="61">
        <v>2333.0</v>
      </c>
      <c r="D8572" s="57" t="s">
        <v>378</v>
      </c>
      <c r="E8572" s="62" t="str">
        <f t="shared" si="1"/>
        <v>Out of test</v>
      </c>
      <c r="F8572" s="53" t="str">
        <f t="shared" si="2"/>
        <v>Guangzhou_0</v>
      </c>
      <c r="G8572" s="53">
        <f t="shared" si="3"/>
        <v>0.5137839832</v>
      </c>
    </row>
    <row r="8573">
      <c r="A8573" s="61">
        <v>1.514815842E9</v>
      </c>
      <c r="B8573" s="61">
        <v>0.0</v>
      </c>
      <c r="C8573" s="61">
        <v>2369.0</v>
      </c>
      <c r="D8573" s="57" t="s">
        <v>378</v>
      </c>
      <c r="E8573" s="62" t="str">
        <f t="shared" si="1"/>
        <v>Out of test</v>
      </c>
      <c r="F8573" s="53" t="str">
        <f t="shared" si="2"/>
        <v>Guangzhou_0</v>
      </c>
      <c r="G8573" s="53">
        <f t="shared" si="3"/>
        <v>0.8304660859</v>
      </c>
    </row>
    <row r="8574">
      <c r="A8574" s="61">
        <v>1.51345615E9</v>
      </c>
      <c r="B8574" s="61">
        <v>0.0</v>
      </c>
      <c r="C8574" s="61">
        <v>2492.0</v>
      </c>
      <c r="D8574" s="57" t="s">
        <v>378</v>
      </c>
      <c r="E8574" s="62" t="str">
        <f t="shared" si="1"/>
        <v>Out of test</v>
      </c>
      <c r="F8574" s="53" t="str">
        <f t="shared" si="2"/>
        <v>Guangzhou_0</v>
      </c>
      <c r="G8574" s="53">
        <f t="shared" si="3"/>
        <v>0.7636069414</v>
      </c>
    </row>
    <row r="8575">
      <c r="A8575" s="61">
        <v>1.51934271E9</v>
      </c>
      <c r="B8575" s="61">
        <v>0.0</v>
      </c>
      <c r="C8575" s="61">
        <v>1416.0</v>
      </c>
      <c r="D8575" s="57" t="s">
        <v>378</v>
      </c>
      <c r="E8575" s="62" t="str">
        <f t="shared" si="1"/>
        <v>Out of test</v>
      </c>
      <c r="F8575" s="53" t="str">
        <f t="shared" si="2"/>
        <v>Guangzhou_0</v>
      </c>
      <c r="G8575" s="53">
        <f t="shared" si="3"/>
        <v>0.9320735639</v>
      </c>
    </row>
    <row r="8576">
      <c r="A8576" s="61">
        <v>1.51656328E9</v>
      </c>
      <c r="B8576" s="61">
        <v>0.0</v>
      </c>
      <c r="C8576" s="61">
        <v>2824.0</v>
      </c>
      <c r="D8576" s="57" t="s">
        <v>378</v>
      </c>
      <c r="E8576" s="62" t="str">
        <f t="shared" si="1"/>
        <v>Out of test</v>
      </c>
      <c r="F8576" s="53" t="str">
        <f t="shared" si="2"/>
        <v>Guangzhou_0</v>
      </c>
      <c r="G8576" s="53">
        <f t="shared" si="3"/>
        <v>0.7941059311</v>
      </c>
    </row>
    <row r="8577">
      <c r="A8577" s="61">
        <v>1.5122211E9</v>
      </c>
      <c r="B8577" s="61">
        <v>0.0</v>
      </c>
      <c r="C8577" s="61">
        <v>252.0</v>
      </c>
      <c r="D8577" s="57" t="s">
        <v>378</v>
      </c>
      <c r="E8577" s="62" t="str">
        <f t="shared" si="1"/>
        <v>Out of test</v>
      </c>
      <c r="F8577" s="53" t="str">
        <f t="shared" si="2"/>
        <v>Guangzhou_0</v>
      </c>
      <c r="G8577" s="53">
        <f t="shared" si="3"/>
        <v>0.06627175842</v>
      </c>
    </row>
    <row r="8578">
      <c r="A8578" s="61">
        <v>1.514674871E9</v>
      </c>
      <c r="B8578" s="61">
        <v>0.0</v>
      </c>
      <c r="C8578" s="61">
        <v>467.0</v>
      </c>
      <c r="D8578" s="57" t="s">
        <v>378</v>
      </c>
      <c r="E8578" s="62" t="str">
        <f t="shared" si="1"/>
        <v>Out of test</v>
      </c>
      <c r="F8578" s="53" t="str">
        <f t="shared" si="2"/>
        <v>Guangzhou_0</v>
      </c>
      <c r="G8578" s="53">
        <f t="shared" si="3"/>
        <v>0.7573567393</v>
      </c>
    </row>
    <row r="8579">
      <c r="A8579" s="61">
        <v>1.51163539E9</v>
      </c>
      <c r="B8579" s="61">
        <v>0.0</v>
      </c>
      <c r="C8579" s="61">
        <v>1171.0</v>
      </c>
      <c r="D8579" s="57" t="s">
        <v>378</v>
      </c>
      <c r="E8579" s="62" t="str">
        <f t="shared" si="1"/>
        <v>Out of test</v>
      </c>
      <c r="F8579" s="53" t="str">
        <f t="shared" si="2"/>
        <v>Guangzhou_0</v>
      </c>
      <c r="G8579" s="53">
        <f t="shared" si="3"/>
        <v>0.2229084422</v>
      </c>
    </row>
    <row r="8580">
      <c r="A8580" s="61">
        <v>1.51427382E9</v>
      </c>
      <c r="B8580" s="61">
        <v>0.0</v>
      </c>
      <c r="C8580" s="61">
        <v>3871.0</v>
      </c>
      <c r="D8580" s="57" t="s">
        <v>378</v>
      </c>
      <c r="E8580" s="62" t="str">
        <f t="shared" si="1"/>
        <v>Out of test</v>
      </c>
      <c r="F8580" s="53" t="str">
        <f t="shared" si="2"/>
        <v>Guangzhou_0</v>
      </c>
      <c r="G8580" s="53">
        <f t="shared" si="3"/>
        <v>0.9301899146</v>
      </c>
    </row>
    <row r="8581">
      <c r="A8581" s="61">
        <v>1.516932142E9</v>
      </c>
      <c r="B8581" s="61">
        <v>0.0</v>
      </c>
      <c r="C8581" s="61">
        <v>1949.0</v>
      </c>
      <c r="D8581" s="57" t="s">
        <v>378</v>
      </c>
      <c r="E8581" s="62" t="str">
        <f t="shared" si="1"/>
        <v>Out of test</v>
      </c>
      <c r="F8581" s="53" t="str">
        <f t="shared" si="2"/>
        <v>Guangzhou_0</v>
      </c>
      <c r="G8581" s="53">
        <f t="shared" si="3"/>
        <v>0.2995645488</v>
      </c>
    </row>
    <row r="8582">
      <c r="A8582" s="61">
        <v>1.511317512E9</v>
      </c>
      <c r="B8582" s="61">
        <v>0.0</v>
      </c>
      <c r="C8582" s="61">
        <v>1700.0</v>
      </c>
      <c r="D8582" s="57" t="s">
        <v>378</v>
      </c>
      <c r="E8582" s="62" t="str">
        <f t="shared" si="1"/>
        <v>Out of test</v>
      </c>
      <c r="F8582" s="53" t="str">
        <f t="shared" si="2"/>
        <v>Guangzhou_0</v>
      </c>
      <c r="G8582" s="53">
        <f t="shared" si="3"/>
        <v>0.7079593446</v>
      </c>
    </row>
    <row r="8583">
      <c r="A8583" s="61">
        <v>1.514261222E9</v>
      </c>
      <c r="B8583" s="61">
        <v>0.0</v>
      </c>
      <c r="C8583" s="61">
        <v>1166.0</v>
      </c>
      <c r="D8583" s="57" t="s">
        <v>378</v>
      </c>
      <c r="E8583" s="62" t="str">
        <f t="shared" si="1"/>
        <v>Out of test</v>
      </c>
      <c r="F8583" s="53" t="str">
        <f t="shared" si="2"/>
        <v>Guangzhou_0</v>
      </c>
      <c r="G8583" s="53">
        <f t="shared" si="3"/>
        <v>0.7586636694</v>
      </c>
    </row>
    <row r="8584">
      <c r="A8584" s="61">
        <v>1.515956101E9</v>
      </c>
      <c r="B8584" s="61">
        <v>0.0</v>
      </c>
      <c r="C8584" s="61">
        <v>955.0</v>
      </c>
      <c r="D8584" s="57" t="s">
        <v>378</v>
      </c>
      <c r="E8584" s="62" t="str">
        <f t="shared" si="1"/>
        <v>Out of test</v>
      </c>
      <c r="F8584" s="53" t="str">
        <f t="shared" si="2"/>
        <v>Guangzhou_0</v>
      </c>
      <c r="G8584" s="53">
        <f t="shared" si="3"/>
        <v>0.4869560802</v>
      </c>
    </row>
    <row r="8585">
      <c r="A8585" s="61">
        <v>1.514953012E9</v>
      </c>
      <c r="B8585" s="61">
        <v>0.0</v>
      </c>
      <c r="C8585" s="61">
        <v>2798.0</v>
      </c>
      <c r="D8585" s="57" t="s">
        <v>378</v>
      </c>
      <c r="E8585" s="62" t="str">
        <f t="shared" si="1"/>
        <v>Out of test</v>
      </c>
      <c r="F8585" s="53" t="str">
        <f t="shared" si="2"/>
        <v>Guangzhou_0</v>
      </c>
      <c r="G8585" s="53">
        <f t="shared" si="3"/>
        <v>0.2425962486</v>
      </c>
    </row>
    <row r="8586">
      <c r="A8586" s="61">
        <v>1.518780871E9</v>
      </c>
      <c r="B8586" s="61">
        <v>0.0</v>
      </c>
      <c r="C8586" s="61">
        <v>1455.0</v>
      </c>
      <c r="D8586" s="57" t="s">
        <v>378</v>
      </c>
      <c r="E8586" s="62" t="str">
        <f t="shared" si="1"/>
        <v>Out of test</v>
      </c>
      <c r="F8586" s="53" t="str">
        <f t="shared" si="2"/>
        <v>Guangzhou_0</v>
      </c>
      <c r="G8586" s="53">
        <f t="shared" si="3"/>
        <v>0.1243816982</v>
      </c>
    </row>
    <row r="8587">
      <c r="A8587" s="61">
        <v>1.512782181E9</v>
      </c>
      <c r="B8587" s="61">
        <v>0.0</v>
      </c>
      <c r="C8587" s="61">
        <v>2383.0</v>
      </c>
      <c r="D8587" s="57" t="s">
        <v>378</v>
      </c>
      <c r="E8587" s="62" t="str">
        <f t="shared" si="1"/>
        <v>Out of test</v>
      </c>
      <c r="F8587" s="53" t="str">
        <f t="shared" si="2"/>
        <v>Guangzhou_0</v>
      </c>
      <c r="G8587" s="53">
        <f t="shared" si="3"/>
        <v>0.6041002657</v>
      </c>
    </row>
    <row r="8588">
      <c r="A8588" s="61">
        <v>1.51870224E9</v>
      </c>
      <c r="B8588" s="61">
        <v>0.0</v>
      </c>
      <c r="C8588" s="61">
        <v>120.0</v>
      </c>
      <c r="D8588" s="57" t="s">
        <v>378</v>
      </c>
      <c r="E8588" s="62" t="str">
        <f t="shared" si="1"/>
        <v>Out of test</v>
      </c>
      <c r="F8588" s="53" t="str">
        <f t="shared" si="2"/>
        <v>Guangzhou_0</v>
      </c>
      <c r="G8588" s="53">
        <f t="shared" si="3"/>
        <v>0.02647893634</v>
      </c>
    </row>
    <row r="8589">
      <c r="A8589" s="61">
        <v>1.5153123E9</v>
      </c>
      <c r="B8589" s="61">
        <v>0.0</v>
      </c>
      <c r="C8589" s="61">
        <v>2095.0</v>
      </c>
      <c r="D8589" s="57" t="s">
        <v>378</v>
      </c>
      <c r="E8589" s="62" t="str">
        <f t="shared" si="1"/>
        <v>Out of test</v>
      </c>
      <c r="F8589" s="53" t="str">
        <f t="shared" si="2"/>
        <v>Guangzhou_0</v>
      </c>
      <c r="G8589" s="53">
        <f t="shared" si="3"/>
        <v>0.6940481703</v>
      </c>
    </row>
    <row r="8590">
      <c r="A8590" s="61">
        <v>1.511931832E9</v>
      </c>
      <c r="B8590" s="61">
        <v>0.0</v>
      </c>
      <c r="C8590" s="61">
        <v>2245.0</v>
      </c>
      <c r="D8590" s="57" t="s">
        <v>378</v>
      </c>
      <c r="E8590" s="62" t="str">
        <f t="shared" si="1"/>
        <v>Out of test</v>
      </c>
      <c r="F8590" s="53" t="str">
        <f t="shared" si="2"/>
        <v>Guangzhou_0</v>
      </c>
      <c r="G8590" s="53">
        <f t="shared" si="3"/>
        <v>0.1919555136</v>
      </c>
    </row>
    <row r="8591">
      <c r="A8591" s="61">
        <v>1.512343212E9</v>
      </c>
      <c r="B8591" s="61">
        <v>0.0</v>
      </c>
      <c r="C8591" s="61">
        <v>1695.0</v>
      </c>
      <c r="D8591" s="57" t="s">
        <v>378</v>
      </c>
      <c r="E8591" s="62" t="str">
        <f t="shared" si="1"/>
        <v>Out of test</v>
      </c>
      <c r="F8591" s="53" t="str">
        <f t="shared" si="2"/>
        <v>Guangzhou_0</v>
      </c>
      <c r="G8591" s="53">
        <f t="shared" si="3"/>
        <v>0.2248205997</v>
      </c>
    </row>
    <row r="8592">
      <c r="A8592" s="61">
        <v>1.517650092E9</v>
      </c>
      <c r="B8592" s="61">
        <v>0.0</v>
      </c>
      <c r="C8592" s="61">
        <v>857.0</v>
      </c>
      <c r="D8592" s="57" t="s">
        <v>378</v>
      </c>
      <c r="E8592" s="62" t="str">
        <f t="shared" si="1"/>
        <v>Out of test</v>
      </c>
      <c r="F8592" s="53" t="str">
        <f t="shared" si="2"/>
        <v>Guangzhou_0</v>
      </c>
      <c r="G8592" s="53">
        <f t="shared" si="3"/>
        <v>0.663802829</v>
      </c>
    </row>
    <row r="8593">
      <c r="A8593" s="61">
        <v>1.515969412E9</v>
      </c>
      <c r="B8593" s="61">
        <v>0.0</v>
      </c>
      <c r="C8593" s="61">
        <v>778.0</v>
      </c>
      <c r="D8593" s="57" t="s">
        <v>378</v>
      </c>
      <c r="E8593" s="62" t="str">
        <f t="shared" si="1"/>
        <v>Out of test</v>
      </c>
      <c r="F8593" s="53" t="str">
        <f t="shared" si="2"/>
        <v>Guangzhou_0</v>
      </c>
      <c r="G8593" s="53">
        <f t="shared" si="3"/>
        <v>0.7244892239</v>
      </c>
    </row>
    <row r="8594">
      <c r="A8594" s="61">
        <v>1.51396635E9</v>
      </c>
      <c r="B8594" s="61">
        <v>0.0</v>
      </c>
      <c r="C8594" s="61">
        <v>1888.0</v>
      </c>
      <c r="D8594" s="57" t="s">
        <v>378</v>
      </c>
      <c r="E8594" s="62" t="str">
        <f t="shared" si="1"/>
        <v>Out of test</v>
      </c>
      <c r="F8594" s="53" t="str">
        <f t="shared" si="2"/>
        <v>Guangzhou_0</v>
      </c>
      <c r="G8594" s="53">
        <f t="shared" si="3"/>
        <v>0.4556974918</v>
      </c>
    </row>
    <row r="8595">
      <c r="A8595" s="61">
        <v>1.517901042E9</v>
      </c>
      <c r="B8595" s="61">
        <v>0.0</v>
      </c>
      <c r="C8595" s="61">
        <v>698.0</v>
      </c>
      <c r="D8595" s="57" t="s">
        <v>378</v>
      </c>
      <c r="E8595" s="62" t="str">
        <f t="shared" si="1"/>
        <v>Out of test</v>
      </c>
      <c r="F8595" s="53" t="str">
        <f t="shared" si="2"/>
        <v>Guangzhou_0</v>
      </c>
      <c r="G8595" s="53">
        <f t="shared" si="3"/>
        <v>0.4730868512</v>
      </c>
    </row>
    <row r="8596">
      <c r="A8596" s="61">
        <v>1.51596208E9</v>
      </c>
      <c r="B8596" s="61">
        <v>0.0</v>
      </c>
      <c r="C8596" s="61">
        <v>4262.0</v>
      </c>
      <c r="D8596" s="57" t="s">
        <v>378</v>
      </c>
      <c r="E8596" s="62" t="str">
        <f t="shared" si="1"/>
        <v>Out of test</v>
      </c>
      <c r="F8596" s="53" t="str">
        <f t="shared" si="2"/>
        <v>Guangzhou_0</v>
      </c>
      <c r="G8596" s="53">
        <f t="shared" si="3"/>
        <v>0.7102024542</v>
      </c>
    </row>
    <row r="8597">
      <c r="A8597" s="61">
        <v>1.516796412E9</v>
      </c>
      <c r="B8597" s="61">
        <v>0.0</v>
      </c>
      <c r="C8597" s="61">
        <v>1419.0</v>
      </c>
      <c r="D8597" s="57" t="s">
        <v>378</v>
      </c>
      <c r="E8597" s="62" t="str">
        <f t="shared" si="1"/>
        <v>Out of test</v>
      </c>
      <c r="F8597" s="53" t="str">
        <f t="shared" si="2"/>
        <v>Guangzhou_0</v>
      </c>
      <c r="G8597" s="53">
        <f t="shared" si="3"/>
        <v>0.9034494147</v>
      </c>
    </row>
    <row r="8598">
      <c r="A8598" s="61">
        <v>1.51159045E9</v>
      </c>
      <c r="B8598" s="61">
        <v>0.0</v>
      </c>
      <c r="C8598" s="61">
        <v>471.0</v>
      </c>
      <c r="D8598" s="57" t="s">
        <v>378</v>
      </c>
      <c r="E8598" s="62" t="str">
        <f t="shared" si="1"/>
        <v>Out of test</v>
      </c>
      <c r="F8598" s="53" t="str">
        <f t="shared" si="2"/>
        <v>Guangzhou_0</v>
      </c>
      <c r="G8598" s="53">
        <f t="shared" si="3"/>
        <v>0.4089000963</v>
      </c>
    </row>
    <row r="8599">
      <c r="A8599" s="61">
        <v>1.516307122E9</v>
      </c>
      <c r="B8599" s="61">
        <v>0.0</v>
      </c>
      <c r="C8599" s="61">
        <v>1333.0</v>
      </c>
      <c r="D8599" s="57" t="s">
        <v>378</v>
      </c>
      <c r="E8599" s="62" t="str">
        <f t="shared" si="1"/>
        <v>Out of test</v>
      </c>
      <c r="F8599" s="53" t="str">
        <f t="shared" si="2"/>
        <v>Guangzhou_0</v>
      </c>
      <c r="G8599" s="53">
        <f t="shared" si="3"/>
        <v>0.1197255006</v>
      </c>
    </row>
    <row r="8600">
      <c r="A8600" s="61">
        <v>1.511490611E9</v>
      </c>
      <c r="B8600" s="61">
        <v>0.0</v>
      </c>
      <c r="C8600" s="61">
        <v>172.0</v>
      </c>
      <c r="D8600" s="57" t="s">
        <v>378</v>
      </c>
      <c r="E8600" s="62" t="str">
        <f t="shared" si="1"/>
        <v>Out of test</v>
      </c>
      <c r="F8600" s="53" t="str">
        <f t="shared" si="2"/>
        <v>Guangzhou_0</v>
      </c>
      <c r="G8600" s="53">
        <f t="shared" si="3"/>
        <v>0.6364632764</v>
      </c>
    </row>
    <row r="8601">
      <c r="A8601" s="61">
        <v>1.518324962E9</v>
      </c>
      <c r="B8601" s="61">
        <v>0.0</v>
      </c>
      <c r="C8601" s="61">
        <v>1705.0</v>
      </c>
      <c r="D8601" s="57" t="s">
        <v>378</v>
      </c>
      <c r="E8601" s="62" t="str">
        <f t="shared" si="1"/>
        <v>Out of test</v>
      </c>
      <c r="F8601" s="53" t="str">
        <f t="shared" si="2"/>
        <v>Guangzhou_0</v>
      </c>
      <c r="G8601" s="53">
        <f t="shared" si="3"/>
        <v>0.3790526145</v>
      </c>
    </row>
    <row r="8602">
      <c r="A8602" s="61">
        <v>1.51372211E9</v>
      </c>
      <c r="B8602" s="61">
        <v>0.0</v>
      </c>
      <c r="C8602" s="61">
        <v>1411.0</v>
      </c>
      <c r="D8602" s="57" t="s">
        <v>378</v>
      </c>
      <c r="E8602" s="62" t="str">
        <f t="shared" si="1"/>
        <v>Out of test</v>
      </c>
      <c r="F8602" s="53" t="str">
        <f t="shared" si="2"/>
        <v>Guangzhou_0</v>
      </c>
      <c r="G8602" s="53">
        <f t="shared" si="3"/>
        <v>0.1516962331</v>
      </c>
    </row>
    <row r="8603">
      <c r="A8603" s="61">
        <v>1.51976174E9</v>
      </c>
      <c r="B8603" s="61">
        <v>0.0</v>
      </c>
      <c r="C8603" s="61">
        <v>2708.0</v>
      </c>
      <c r="D8603" s="57" t="s">
        <v>378</v>
      </c>
      <c r="E8603" s="62" t="str">
        <f t="shared" si="1"/>
        <v>Out of test</v>
      </c>
      <c r="F8603" s="53" t="str">
        <f t="shared" si="2"/>
        <v>Guangzhou_0</v>
      </c>
      <c r="G8603" s="53">
        <f t="shared" si="3"/>
        <v>0.8665970349</v>
      </c>
    </row>
    <row r="8604">
      <c r="A8604" s="61">
        <v>1.51416227E9</v>
      </c>
      <c r="B8604" s="61">
        <v>0.0</v>
      </c>
      <c r="C8604" s="61">
        <v>39.0</v>
      </c>
      <c r="D8604" s="57" t="s">
        <v>378</v>
      </c>
      <c r="E8604" s="62" t="str">
        <f t="shared" si="1"/>
        <v>Out of test</v>
      </c>
      <c r="F8604" s="53" t="str">
        <f t="shared" si="2"/>
        <v>Guangzhou_0</v>
      </c>
      <c r="G8604" s="53">
        <f t="shared" si="3"/>
        <v>0.7420764146</v>
      </c>
    </row>
    <row r="8605">
      <c r="A8605" s="61">
        <v>1.51333651E9</v>
      </c>
      <c r="B8605" s="61">
        <v>0.0</v>
      </c>
      <c r="C8605" s="61">
        <v>2722.0</v>
      </c>
      <c r="D8605" s="57" t="s">
        <v>378</v>
      </c>
      <c r="E8605" s="62" t="str">
        <f t="shared" si="1"/>
        <v>Out of test</v>
      </c>
      <c r="F8605" s="53" t="str">
        <f t="shared" si="2"/>
        <v>Guangzhou_0</v>
      </c>
      <c r="G8605" s="53">
        <f t="shared" si="3"/>
        <v>0.2197847021</v>
      </c>
    </row>
    <row r="8606">
      <c r="A8606" s="61">
        <v>1.51228221E9</v>
      </c>
      <c r="B8606" s="61">
        <v>0.0</v>
      </c>
      <c r="C8606" s="61">
        <v>2297.0</v>
      </c>
      <c r="D8606" s="57" t="s">
        <v>378</v>
      </c>
      <c r="E8606" s="62" t="str">
        <f t="shared" si="1"/>
        <v>Out of test</v>
      </c>
      <c r="F8606" s="53" t="str">
        <f t="shared" si="2"/>
        <v>Guangzhou_0</v>
      </c>
      <c r="G8606" s="53">
        <f t="shared" si="3"/>
        <v>0.6407466717</v>
      </c>
    </row>
    <row r="8607">
      <c r="A8607" s="61">
        <v>1.514121971E9</v>
      </c>
      <c r="B8607" s="61">
        <v>0.0</v>
      </c>
      <c r="C8607" s="61">
        <v>3031.0</v>
      </c>
      <c r="D8607" s="57" t="s">
        <v>378</v>
      </c>
      <c r="E8607" s="62" t="str">
        <f t="shared" si="1"/>
        <v>Out of test</v>
      </c>
      <c r="F8607" s="53" t="str">
        <f t="shared" si="2"/>
        <v>Guangzhou_0</v>
      </c>
      <c r="G8607" s="53">
        <f t="shared" si="3"/>
        <v>0.7008673163</v>
      </c>
    </row>
    <row r="8608">
      <c r="A8608" s="61">
        <v>1.51208797E9</v>
      </c>
      <c r="B8608" s="61">
        <v>0.0</v>
      </c>
      <c r="C8608" s="61">
        <v>1980.0</v>
      </c>
      <c r="D8608" s="57" t="s">
        <v>378</v>
      </c>
      <c r="E8608" s="62" t="str">
        <f t="shared" si="1"/>
        <v>Out of test</v>
      </c>
      <c r="F8608" s="53" t="str">
        <f t="shared" si="2"/>
        <v>Guangzhou_0</v>
      </c>
      <c r="G8608" s="53">
        <f t="shared" si="3"/>
        <v>0.7258129822</v>
      </c>
    </row>
    <row r="8609">
      <c r="A8609" s="61">
        <v>1.51476677E9</v>
      </c>
      <c r="B8609" s="61">
        <v>0.0</v>
      </c>
      <c r="C8609" s="61">
        <v>345.0</v>
      </c>
      <c r="D8609" s="57" t="s">
        <v>378</v>
      </c>
      <c r="E8609" s="62" t="str">
        <f t="shared" si="1"/>
        <v>Out of test</v>
      </c>
      <c r="F8609" s="53" t="str">
        <f t="shared" si="2"/>
        <v>Guangzhou_0</v>
      </c>
      <c r="G8609" s="53">
        <f t="shared" si="3"/>
        <v>0.9328564373</v>
      </c>
    </row>
    <row r="8610">
      <c r="A8610" s="61">
        <v>1.513248692E9</v>
      </c>
      <c r="B8610" s="61">
        <v>0.0</v>
      </c>
      <c r="C8610" s="61">
        <v>932.0</v>
      </c>
      <c r="D8610" s="57" t="s">
        <v>378</v>
      </c>
      <c r="E8610" s="62" t="str">
        <f t="shared" si="1"/>
        <v>Out of test</v>
      </c>
      <c r="F8610" s="53" t="str">
        <f t="shared" si="2"/>
        <v>Guangzhou_0</v>
      </c>
      <c r="G8610" s="53">
        <f t="shared" si="3"/>
        <v>0.5638939504</v>
      </c>
    </row>
    <row r="8611">
      <c r="A8611" s="61">
        <v>1.517097351E9</v>
      </c>
      <c r="B8611" s="61">
        <v>0.0</v>
      </c>
      <c r="C8611" s="61">
        <v>712.0</v>
      </c>
      <c r="D8611" s="57" t="s">
        <v>378</v>
      </c>
      <c r="E8611" s="62" t="str">
        <f t="shared" si="1"/>
        <v>Out of test</v>
      </c>
      <c r="F8611" s="53" t="str">
        <f t="shared" si="2"/>
        <v>Guangzhou_0</v>
      </c>
      <c r="G8611" s="53">
        <f t="shared" si="3"/>
        <v>0.7853248686</v>
      </c>
    </row>
    <row r="8612">
      <c r="A8612" s="61">
        <v>1.51843909E9</v>
      </c>
      <c r="B8612" s="61">
        <v>0.0</v>
      </c>
      <c r="C8612" s="61">
        <v>455.0</v>
      </c>
      <c r="D8612" s="57" t="s">
        <v>378</v>
      </c>
      <c r="E8612" s="62" t="str">
        <f t="shared" si="1"/>
        <v>Out of test</v>
      </c>
      <c r="F8612" s="53" t="str">
        <f t="shared" si="2"/>
        <v>Guangzhou_0</v>
      </c>
      <c r="G8612" s="53">
        <f t="shared" si="3"/>
        <v>0.8189635289</v>
      </c>
    </row>
    <row r="8613">
      <c r="A8613" s="61">
        <v>1.516072491E9</v>
      </c>
      <c r="B8613" s="61">
        <v>0.0</v>
      </c>
      <c r="C8613" s="61">
        <v>863.0</v>
      </c>
      <c r="D8613" s="57" t="s">
        <v>378</v>
      </c>
      <c r="E8613" s="62" t="str">
        <f t="shared" si="1"/>
        <v>Out of test</v>
      </c>
      <c r="F8613" s="53" t="str">
        <f t="shared" si="2"/>
        <v>Guangzhou_0</v>
      </c>
      <c r="G8613" s="53">
        <f t="shared" si="3"/>
        <v>0.4847531872</v>
      </c>
    </row>
    <row r="8614">
      <c r="A8614" s="61">
        <v>1.51228285E9</v>
      </c>
      <c r="B8614" s="61">
        <v>0.0</v>
      </c>
      <c r="C8614" s="61">
        <v>2339.0</v>
      </c>
      <c r="D8614" s="57" t="s">
        <v>378</v>
      </c>
      <c r="E8614" s="62" t="str">
        <f t="shared" si="1"/>
        <v>Out of test</v>
      </c>
      <c r="F8614" s="53" t="str">
        <f t="shared" si="2"/>
        <v>Guangzhou_0</v>
      </c>
      <c r="G8614" s="53">
        <f t="shared" si="3"/>
        <v>0.5425722809</v>
      </c>
    </row>
    <row r="8615">
      <c r="A8615" s="61">
        <v>1.512229132E9</v>
      </c>
      <c r="B8615" s="61">
        <v>0.0</v>
      </c>
      <c r="C8615" s="61">
        <v>1704.0</v>
      </c>
      <c r="D8615" s="57" t="s">
        <v>378</v>
      </c>
      <c r="E8615" s="62" t="str">
        <f t="shared" si="1"/>
        <v>Out of test</v>
      </c>
      <c r="F8615" s="53" t="str">
        <f t="shared" si="2"/>
        <v>Guangzhou_0</v>
      </c>
      <c r="G8615" s="53">
        <f t="shared" si="3"/>
        <v>0.8182465069</v>
      </c>
    </row>
    <row r="8616">
      <c r="A8616" s="61">
        <v>1.518521351E9</v>
      </c>
      <c r="B8616" s="61">
        <v>0.0</v>
      </c>
      <c r="C8616" s="61">
        <v>79.0</v>
      </c>
      <c r="D8616" s="57" t="s">
        <v>378</v>
      </c>
      <c r="E8616" s="62" t="str">
        <f t="shared" si="1"/>
        <v>Out of test</v>
      </c>
      <c r="F8616" s="53" t="str">
        <f t="shared" si="2"/>
        <v>Guangzhou_0</v>
      </c>
      <c r="G8616" s="53">
        <f t="shared" si="3"/>
        <v>0.2645982584</v>
      </c>
    </row>
    <row r="8617">
      <c r="A8617" s="61">
        <v>1.518105162E9</v>
      </c>
      <c r="B8617" s="61">
        <v>0.0</v>
      </c>
      <c r="C8617" s="61">
        <v>166.0</v>
      </c>
      <c r="D8617" s="57" t="s">
        <v>378</v>
      </c>
      <c r="E8617" s="62" t="str">
        <f t="shared" si="1"/>
        <v>Out of test</v>
      </c>
      <c r="F8617" s="53" t="str">
        <f t="shared" si="2"/>
        <v>Guangzhou_0</v>
      </c>
      <c r="G8617" s="53">
        <f t="shared" si="3"/>
        <v>0.4669462327</v>
      </c>
    </row>
    <row r="8618">
      <c r="A8618" s="61">
        <v>1.513237382E9</v>
      </c>
      <c r="B8618" s="61">
        <v>0.0</v>
      </c>
      <c r="C8618" s="61">
        <v>1860.0</v>
      </c>
      <c r="D8618" s="57" t="s">
        <v>378</v>
      </c>
      <c r="E8618" s="62" t="str">
        <f t="shared" si="1"/>
        <v>Out of test</v>
      </c>
      <c r="F8618" s="53" t="str">
        <f t="shared" si="2"/>
        <v>Guangzhou_0</v>
      </c>
      <c r="G8618" s="53">
        <f t="shared" si="3"/>
        <v>0.1899579713</v>
      </c>
    </row>
    <row r="8619">
      <c r="A8619" s="61">
        <v>1.514181082E9</v>
      </c>
      <c r="B8619" s="61">
        <v>0.0</v>
      </c>
      <c r="C8619" s="61">
        <v>795.0</v>
      </c>
      <c r="D8619" s="57" t="s">
        <v>378</v>
      </c>
      <c r="E8619" s="62" t="str">
        <f t="shared" si="1"/>
        <v>Out of test</v>
      </c>
      <c r="F8619" s="53" t="str">
        <f t="shared" si="2"/>
        <v>Guangzhou_0</v>
      </c>
      <c r="G8619" s="53">
        <f t="shared" si="3"/>
        <v>0.9418211076</v>
      </c>
    </row>
    <row r="8620">
      <c r="A8620" s="61">
        <v>1.511308501E9</v>
      </c>
      <c r="B8620" s="61">
        <v>0.0</v>
      </c>
      <c r="C8620" s="61">
        <v>611.0</v>
      </c>
      <c r="D8620" s="57" t="s">
        <v>378</v>
      </c>
      <c r="E8620" s="62" t="str">
        <f t="shared" si="1"/>
        <v>Out of test</v>
      </c>
      <c r="F8620" s="53" t="str">
        <f t="shared" si="2"/>
        <v>Guangzhou_0</v>
      </c>
      <c r="G8620" s="53">
        <f t="shared" si="3"/>
        <v>0.7045236994</v>
      </c>
    </row>
    <row r="8621">
      <c r="A8621" s="61">
        <v>1.51699689E9</v>
      </c>
      <c r="B8621" s="61">
        <v>0.0</v>
      </c>
      <c r="C8621" s="61">
        <v>228.0</v>
      </c>
      <c r="D8621" s="57" t="s">
        <v>378</v>
      </c>
      <c r="E8621" s="62" t="str">
        <f t="shared" si="1"/>
        <v>Out of test</v>
      </c>
      <c r="F8621" s="53" t="str">
        <f t="shared" si="2"/>
        <v>Guangzhou_0</v>
      </c>
      <c r="G8621" s="53">
        <f t="shared" si="3"/>
        <v>0.2733733843</v>
      </c>
    </row>
    <row r="8622">
      <c r="A8622" s="61">
        <v>1.51317317E9</v>
      </c>
      <c r="B8622" s="61">
        <v>0.0</v>
      </c>
      <c r="C8622" s="61">
        <v>1550.0</v>
      </c>
      <c r="D8622" s="57" t="s">
        <v>378</v>
      </c>
      <c r="E8622" s="62" t="str">
        <f t="shared" si="1"/>
        <v>Out of test</v>
      </c>
      <c r="F8622" s="53" t="str">
        <f t="shared" si="2"/>
        <v>Guangzhou_0</v>
      </c>
      <c r="G8622" s="53">
        <f t="shared" si="3"/>
        <v>0.5342903982</v>
      </c>
    </row>
    <row r="8623">
      <c r="A8623" s="61">
        <v>1.5157201E9</v>
      </c>
      <c r="B8623" s="61">
        <v>0.0</v>
      </c>
      <c r="C8623" s="61">
        <v>1924.0</v>
      </c>
      <c r="D8623" s="57" t="s">
        <v>378</v>
      </c>
      <c r="E8623" s="62" t="str">
        <f t="shared" si="1"/>
        <v>Out of test</v>
      </c>
      <c r="F8623" s="53" t="str">
        <f t="shared" si="2"/>
        <v>Guangzhou_0</v>
      </c>
      <c r="G8623" s="53">
        <f t="shared" si="3"/>
        <v>0.8298994961</v>
      </c>
    </row>
    <row r="8624">
      <c r="A8624" s="61">
        <v>1.51794837E9</v>
      </c>
      <c r="B8624" s="61">
        <v>0.0</v>
      </c>
      <c r="C8624" s="61">
        <v>358.0</v>
      </c>
      <c r="D8624" s="57" t="s">
        <v>378</v>
      </c>
      <c r="E8624" s="62" t="str">
        <f t="shared" si="1"/>
        <v>Out of test</v>
      </c>
      <c r="F8624" s="53" t="str">
        <f t="shared" si="2"/>
        <v>Guangzhou_0</v>
      </c>
      <c r="G8624" s="53">
        <f t="shared" si="3"/>
        <v>0.4701827734</v>
      </c>
    </row>
    <row r="8625">
      <c r="A8625" s="61">
        <v>1.5184627E9</v>
      </c>
      <c r="B8625" s="61">
        <v>0.0</v>
      </c>
      <c r="C8625" s="61">
        <v>3065.0</v>
      </c>
      <c r="D8625" s="57" t="s">
        <v>378</v>
      </c>
      <c r="E8625" s="62" t="str">
        <f t="shared" si="1"/>
        <v>Out of test</v>
      </c>
      <c r="F8625" s="53" t="str">
        <f t="shared" si="2"/>
        <v>Guangzhou_0</v>
      </c>
      <c r="G8625" s="53">
        <f t="shared" si="3"/>
        <v>0.2861793118</v>
      </c>
    </row>
    <row r="8626">
      <c r="A8626" s="61">
        <v>1.516118722E9</v>
      </c>
      <c r="B8626" s="61">
        <v>0.0</v>
      </c>
      <c r="C8626" s="61">
        <v>2951.0</v>
      </c>
      <c r="D8626" s="57" t="s">
        <v>378</v>
      </c>
      <c r="E8626" s="62" t="str">
        <f t="shared" si="1"/>
        <v>Out of test</v>
      </c>
      <c r="F8626" s="53" t="str">
        <f t="shared" si="2"/>
        <v>Guangzhou_0</v>
      </c>
      <c r="G8626" s="53">
        <f t="shared" si="3"/>
        <v>0.4544885692</v>
      </c>
    </row>
    <row r="8627">
      <c r="A8627" s="61">
        <v>1.517607322E9</v>
      </c>
      <c r="B8627" s="61">
        <v>0.0</v>
      </c>
      <c r="C8627" s="61">
        <v>625.0</v>
      </c>
      <c r="D8627" s="57" t="s">
        <v>378</v>
      </c>
      <c r="E8627" s="62" t="str">
        <f t="shared" si="1"/>
        <v>Out of test</v>
      </c>
      <c r="F8627" s="53" t="str">
        <f t="shared" si="2"/>
        <v>Guangzhou_0</v>
      </c>
      <c r="G8627" s="53">
        <f t="shared" si="3"/>
        <v>0.5438460164</v>
      </c>
    </row>
    <row r="8628">
      <c r="A8628" s="61">
        <v>1.519608311E9</v>
      </c>
      <c r="B8628" s="61">
        <v>0.0</v>
      </c>
      <c r="C8628" s="61">
        <v>3048.0</v>
      </c>
      <c r="D8628" s="57" t="s">
        <v>378</v>
      </c>
      <c r="E8628" s="62" t="str">
        <f t="shared" si="1"/>
        <v>Out of test</v>
      </c>
      <c r="F8628" s="53" t="str">
        <f t="shared" si="2"/>
        <v>Guangzhou_0</v>
      </c>
      <c r="G8628" s="53">
        <f t="shared" si="3"/>
        <v>0.8645642827</v>
      </c>
    </row>
    <row r="8629">
      <c r="A8629" s="61">
        <v>1.516585521E9</v>
      </c>
      <c r="B8629" s="61">
        <v>0.0</v>
      </c>
      <c r="C8629" s="61">
        <v>505.0</v>
      </c>
      <c r="D8629" s="57" t="s">
        <v>378</v>
      </c>
      <c r="E8629" s="62" t="str">
        <f t="shared" si="1"/>
        <v>Out of test</v>
      </c>
      <c r="F8629" s="53" t="str">
        <f t="shared" si="2"/>
        <v>Guangzhou_0</v>
      </c>
      <c r="G8629" s="53">
        <f t="shared" si="3"/>
        <v>0.102339048</v>
      </c>
    </row>
    <row r="8630">
      <c r="A8630" s="61">
        <v>1.51870047E9</v>
      </c>
      <c r="B8630" s="61">
        <v>0.0</v>
      </c>
      <c r="C8630" s="61">
        <v>2308.0</v>
      </c>
      <c r="D8630" s="57" t="s">
        <v>378</v>
      </c>
      <c r="E8630" s="62" t="str">
        <f t="shared" si="1"/>
        <v>Out of test</v>
      </c>
      <c r="F8630" s="53" t="str">
        <f t="shared" si="2"/>
        <v>Guangzhou_0</v>
      </c>
      <c r="G8630" s="53">
        <f t="shared" si="3"/>
        <v>0.06913417216</v>
      </c>
    </row>
    <row r="8631">
      <c r="A8631" s="61">
        <v>1.513806161E9</v>
      </c>
      <c r="B8631" s="61">
        <v>0.0</v>
      </c>
      <c r="C8631" s="61">
        <v>264.0</v>
      </c>
      <c r="D8631" s="57" t="s">
        <v>378</v>
      </c>
      <c r="E8631" s="62" t="str">
        <f t="shared" si="1"/>
        <v>Out of test</v>
      </c>
      <c r="F8631" s="53" t="str">
        <f t="shared" si="2"/>
        <v>Guangzhou_0</v>
      </c>
      <c r="G8631" s="53">
        <f t="shared" si="3"/>
        <v>0.1095252212</v>
      </c>
    </row>
    <row r="8632">
      <c r="A8632" s="61">
        <v>1.516571332E9</v>
      </c>
      <c r="B8632" s="61">
        <v>0.0</v>
      </c>
      <c r="C8632" s="61">
        <v>3233.0</v>
      </c>
      <c r="D8632" s="57" t="s">
        <v>378</v>
      </c>
      <c r="E8632" s="62" t="str">
        <f t="shared" si="1"/>
        <v>Out of test</v>
      </c>
      <c r="F8632" s="53" t="str">
        <f t="shared" si="2"/>
        <v>Guangzhou_0</v>
      </c>
      <c r="G8632" s="53">
        <f t="shared" si="3"/>
        <v>0.2692592574</v>
      </c>
    </row>
    <row r="8633">
      <c r="A8633" s="61">
        <v>1.51693915E9</v>
      </c>
      <c r="B8633" s="61">
        <v>0.0</v>
      </c>
      <c r="C8633" s="61">
        <v>1402.0</v>
      </c>
      <c r="D8633" s="57" t="s">
        <v>378</v>
      </c>
      <c r="E8633" s="62" t="str">
        <f t="shared" si="1"/>
        <v>Out of test</v>
      </c>
      <c r="F8633" s="53" t="str">
        <f t="shared" si="2"/>
        <v>Guangzhou_0</v>
      </c>
      <c r="G8633" s="53">
        <f t="shared" si="3"/>
        <v>0.7761706016</v>
      </c>
    </row>
    <row r="8634">
      <c r="A8634" s="61">
        <v>1.51700273E9</v>
      </c>
      <c r="B8634" s="61">
        <v>0.0</v>
      </c>
      <c r="C8634" s="61">
        <v>2488.0</v>
      </c>
      <c r="D8634" s="57" t="s">
        <v>378</v>
      </c>
      <c r="E8634" s="62" t="str">
        <f t="shared" si="1"/>
        <v>Out of test</v>
      </c>
      <c r="F8634" s="53" t="str">
        <f t="shared" si="2"/>
        <v>Guangzhou_0</v>
      </c>
      <c r="G8634" s="53">
        <f t="shared" si="3"/>
        <v>0.4700864778</v>
      </c>
    </row>
    <row r="8635">
      <c r="A8635" s="61">
        <v>1.514920132E9</v>
      </c>
      <c r="B8635" s="61">
        <v>0.0</v>
      </c>
      <c r="C8635" s="61">
        <v>1828.0</v>
      </c>
      <c r="D8635" s="57" t="s">
        <v>378</v>
      </c>
      <c r="E8635" s="62" t="str">
        <f t="shared" si="1"/>
        <v>Out of test</v>
      </c>
      <c r="F8635" s="53" t="str">
        <f t="shared" si="2"/>
        <v>Guangzhou_0</v>
      </c>
      <c r="G8635" s="53">
        <f t="shared" si="3"/>
        <v>0.5389649593</v>
      </c>
    </row>
    <row r="8636">
      <c r="A8636" s="61">
        <v>1.511634031E9</v>
      </c>
      <c r="B8636" s="61">
        <v>0.0</v>
      </c>
      <c r="C8636" s="61">
        <v>3651.0</v>
      </c>
      <c r="D8636" s="57" t="s">
        <v>378</v>
      </c>
      <c r="E8636" s="62" t="str">
        <f t="shared" si="1"/>
        <v>Out of test</v>
      </c>
      <c r="F8636" s="53" t="str">
        <f t="shared" si="2"/>
        <v>Guangzhou_0</v>
      </c>
      <c r="G8636" s="53">
        <f t="shared" si="3"/>
        <v>0.3141211886</v>
      </c>
    </row>
    <row r="8637">
      <c r="A8637" s="61">
        <v>1.514926532E9</v>
      </c>
      <c r="B8637" s="61">
        <v>0.0</v>
      </c>
      <c r="C8637" s="61">
        <v>1979.0</v>
      </c>
      <c r="D8637" s="57" t="s">
        <v>378</v>
      </c>
      <c r="E8637" s="62" t="str">
        <f t="shared" si="1"/>
        <v>Out of test</v>
      </c>
      <c r="F8637" s="53" t="str">
        <f t="shared" si="2"/>
        <v>Guangzhou_0</v>
      </c>
      <c r="G8637" s="53">
        <f t="shared" si="3"/>
        <v>0.9013756188</v>
      </c>
    </row>
    <row r="8638">
      <c r="A8638" s="61">
        <v>1.512531111E9</v>
      </c>
      <c r="B8638" s="61">
        <v>0.0</v>
      </c>
      <c r="C8638" s="61">
        <v>2132.0</v>
      </c>
      <c r="D8638" s="57" t="s">
        <v>378</v>
      </c>
      <c r="E8638" s="62" t="str">
        <f t="shared" si="1"/>
        <v>Out of test</v>
      </c>
      <c r="F8638" s="53" t="str">
        <f t="shared" si="2"/>
        <v>Guangzhou_0</v>
      </c>
      <c r="G8638" s="53">
        <f t="shared" si="3"/>
        <v>0.7984408754</v>
      </c>
    </row>
    <row r="8639">
      <c r="A8639" s="61">
        <v>1.51411917E9</v>
      </c>
      <c r="B8639" s="61">
        <v>0.0</v>
      </c>
      <c r="C8639" s="61">
        <v>2417.0</v>
      </c>
      <c r="D8639" s="57" t="s">
        <v>378</v>
      </c>
      <c r="E8639" s="62" t="str">
        <f t="shared" si="1"/>
        <v>Out of test</v>
      </c>
      <c r="F8639" s="53" t="str">
        <f t="shared" si="2"/>
        <v>Guangzhou_0</v>
      </c>
      <c r="G8639" s="53">
        <f t="shared" si="3"/>
        <v>0.1969949702</v>
      </c>
    </row>
    <row r="8640">
      <c r="A8640" s="61">
        <v>1.518141681E9</v>
      </c>
      <c r="B8640" s="61">
        <v>0.0</v>
      </c>
      <c r="C8640" s="61">
        <v>121.0</v>
      </c>
      <c r="D8640" s="57" t="s">
        <v>378</v>
      </c>
      <c r="E8640" s="62" t="str">
        <f t="shared" si="1"/>
        <v>Out of test</v>
      </c>
      <c r="F8640" s="53" t="str">
        <f t="shared" si="2"/>
        <v>Guangzhou_0</v>
      </c>
      <c r="G8640" s="53">
        <f t="shared" si="3"/>
        <v>0.4065578451</v>
      </c>
    </row>
    <row r="8641">
      <c r="A8641" s="61">
        <v>1.51808223E9</v>
      </c>
      <c r="B8641" s="61">
        <v>0.0</v>
      </c>
      <c r="C8641" s="61">
        <v>369.0</v>
      </c>
      <c r="D8641" s="57" t="s">
        <v>378</v>
      </c>
      <c r="E8641" s="62" t="str">
        <f t="shared" si="1"/>
        <v>Out of test</v>
      </c>
      <c r="F8641" s="53" t="str">
        <f t="shared" si="2"/>
        <v>Guangzhou_0</v>
      </c>
      <c r="G8641" s="53">
        <f t="shared" si="3"/>
        <v>0.1111298739</v>
      </c>
    </row>
    <row r="8642">
      <c r="A8642" s="61">
        <v>1.51585942E9</v>
      </c>
      <c r="B8642" s="61">
        <v>0.0</v>
      </c>
      <c r="C8642" s="61">
        <v>3576.0</v>
      </c>
      <c r="D8642" s="57" t="s">
        <v>378</v>
      </c>
      <c r="E8642" s="62" t="str">
        <f t="shared" si="1"/>
        <v>Out of test</v>
      </c>
      <c r="F8642" s="53" t="str">
        <f t="shared" si="2"/>
        <v>Guangzhou_0</v>
      </c>
      <c r="G8642" s="53">
        <f t="shared" si="3"/>
        <v>0.4232370519</v>
      </c>
    </row>
    <row r="8643">
      <c r="A8643" s="61">
        <v>1.51315915E9</v>
      </c>
      <c r="B8643" s="61">
        <v>0.0</v>
      </c>
      <c r="C8643" s="61">
        <v>3619.0</v>
      </c>
      <c r="D8643" s="57" t="s">
        <v>378</v>
      </c>
      <c r="E8643" s="62" t="str">
        <f t="shared" si="1"/>
        <v>Out of test</v>
      </c>
      <c r="F8643" s="53" t="str">
        <f t="shared" si="2"/>
        <v>Guangzhou_0</v>
      </c>
      <c r="G8643" s="53">
        <f t="shared" si="3"/>
        <v>0.9961677512</v>
      </c>
    </row>
    <row r="8644">
      <c r="A8644" s="61">
        <v>1.51415574E9</v>
      </c>
      <c r="B8644" s="61">
        <v>0.0</v>
      </c>
      <c r="C8644" s="61">
        <v>2188.0</v>
      </c>
      <c r="D8644" s="57" t="s">
        <v>378</v>
      </c>
      <c r="E8644" s="62" t="str">
        <f t="shared" si="1"/>
        <v>Out of test</v>
      </c>
      <c r="F8644" s="53" t="str">
        <f t="shared" si="2"/>
        <v>Guangzhou_0</v>
      </c>
      <c r="G8644" s="53">
        <f t="shared" si="3"/>
        <v>0.6333024397</v>
      </c>
    </row>
    <row r="8645">
      <c r="A8645" s="61">
        <v>1.514745342E9</v>
      </c>
      <c r="B8645" s="61">
        <v>0.0</v>
      </c>
      <c r="C8645" s="61">
        <v>489.0</v>
      </c>
      <c r="D8645" s="57" t="s">
        <v>378</v>
      </c>
      <c r="E8645" s="62" t="str">
        <f t="shared" si="1"/>
        <v>Out of test</v>
      </c>
      <c r="F8645" s="53" t="str">
        <f t="shared" si="2"/>
        <v>Guangzhou_0</v>
      </c>
      <c r="G8645" s="53">
        <f t="shared" si="3"/>
        <v>0.2358782331</v>
      </c>
    </row>
    <row r="8646">
      <c r="A8646" s="61">
        <v>1.51433198E9</v>
      </c>
      <c r="B8646" s="61">
        <v>0.0</v>
      </c>
      <c r="C8646" s="61">
        <v>746.0</v>
      </c>
      <c r="D8646" s="57" t="s">
        <v>378</v>
      </c>
      <c r="E8646" s="62" t="str">
        <f t="shared" si="1"/>
        <v>Out of test</v>
      </c>
      <c r="F8646" s="53" t="str">
        <f t="shared" si="2"/>
        <v>Guangzhou_0</v>
      </c>
      <c r="G8646" s="53">
        <f t="shared" si="3"/>
        <v>0.9022688183</v>
      </c>
    </row>
    <row r="8647">
      <c r="A8647" s="61">
        <v>1.514218222E9</v>
      </c>
      <c r="B8647" s="61">
        <v>0.0</v>
      </c>
      <c r="C8647" s="61">
        <v>4659.0</v>
      </c>
      <c r="D8647" s="57" t="s">
        <v>378</v>
      </c>
      <c r="E8647" s="62" t="str">
        <f t="shared" si="1"/>
        <v>Out of test</v>
      </c>
      <c r="F8647" s="53" t="str">
        <f t="shared" si="2"/>
        <v>Guangzhou_0</v>
      </c>
      <c r="G8647" s="53">
        <f t="shared" si="3"/>
        <v>0.8925266923</v>
      </c>
    </row>
    <row r="8648">
      <c r="A8648" s="61">
        <v>1.51826689E9</v>
      </c>
      <c r="B8648" s="61">
        <v>0.0</v>
      </c>
      <c r="C8648" s="61">
        <v>2163.0</v>
      </c>
      <c r="D8648" s="57" t="s">
        <v>378</v>
      </c>
      <c r="E8648" s="62" t="str">
        <f t="shared" si="1"/>
        <v>Out of test</v>
      </c>
      <c r="F8648" s="53" t="str">
        <f t="shared" si="2"/>
        <v>Guangzhou_0</v>
      </c>
      <c r="G8648" s="53">
        <f t="shared" si="3"/>
        <v>0.4195824741</v>
      </c>
    </row>
    <row r="8649">
      <c r="A8649" s="61">
        <v>1.513392852E9</v>
      </c>
      <c r="B8649" s="61">
        <v>0.0</v>
      </c>
      <c r="C8649" s="61">
        <v>683.0</v>
      </c>
      <c r="D8649" s="57" t="s">
        <v>378</v>
      </c>
      <c r="E8649" s="62" t="str">
        <f t="shared" si="1"/>
        <v>Out of test</v>
      </c>
      <c r="F8649" s="53" t="str">
        <f t="shared" si="2"/>
        <v>Guangzhou_0</v>
      </c>
      <c r="G8649" s="53">
        <f t="shared" si="3"/>
        <v>0.9258711376</v>
      </c>
    </row>
    <row r="8650">
      <c r="A8650" s="61">
        <v>1.51802583E9</v>
      </c>
      <c r="B8650" s="61">
        <v>0.0</v>
      </c>
      <c r="C8650" s="61">
        <v>3458.0</v>
      </c>
      <c r="D8650" s="57" t="s">
        <v>378</v>
      </c>
      <c r="E8650" s="62" t="str">
        <f t="shared" si="1"/>
        <v>Out of test</v>
      </c>
      <c r="F8650" s="53" t="str">
        <f t="shared" si="2"/>
        <v>Guangzhou_0</v>
      </c>
      <c r="G8650" s="53">
        <f t="shared" si="3"/>
        <v>0.4795427793</v>
      </c>
    </row>
    <row r="8651">
      <c r="A8651" s="61">
        <v>1.516317041E9</v>
      </c>
      <c r="B8651" s="61">
        <v>0.0</v>
      </c>
      <c r="C8651" s="61">
        <v>45.0</v>
      </c>
      <c r="D8651" s="57" t="s">
        <v>378</v>
      </c>
      <c r="E8651" s="62" t="str">
        <f t="shared" si="1"/>
        <v>Out of test</v>
      </c>
      <c r="F8651" s="53" t="str">
        <f t="shared" si="2"/>
        <v>Guangzhou_0</v>
      </c>
      <c r="G8651" s="53">
        <f t="shared" si="3"/>
        <v>0.5502934043</v>
      </c>
    </row>
    <row r="8652">
      <c r="A8652" s="61">
        <v>1.514470551E9</v>
      </c>
      <c r="B8652" s="61">
        <v>0.0</v>
      </c>
      <c r="C8652" s="61">
        <v>1020.0</v>
      </c>
      <c r="D8652" s="57" t="s">
        <v>378</v>
      </c>
      <c r="E8652" s="62" t="str">
        <f t="shared" si="1"/>
        <v>Out of test</v>
      </c>
      <c r="F8652" s="53" t="str">
        <f t="shared" si="2"/>
        <v>Guangzhou_0</v>
      </c>
      <c r="G8652" s="53">
        <f t="shared" si="3"/>
        <v>0.3589248568</v>
      </c>
    </row>
    <row r="8653">
      <c r="A8653" s="61">
        <v>1.512370141E9</v>
      </c>
      <c r="B8653" s="61">
        <v>0.0</v>
      </c>
      <c r="C8653" s="61">
        <v>913.0</v>
      </c>
      <c r="D8653" s="57" t="s">
        <v>378</v>
      </c>
      <c r="E8653" s="62" t="str">
        <f t="shared" si="1"/>
        <v>Out of test</v>
      </c>
      <c r="F8653" s="53" t="str">
        <f t="shared" si="2"/>
        <v>Guangzhou_0</v>
      </c>
      <c r="G8653" s="53">
        <f t="shared" si="3"/>
        <v>0.01911306192</v>
      </c>
    </row>
    <row r="8654">
      <c r="A8654" s="61">
        <v>1.515899542E9</v>
      </c>
      <c r="B8654" s="61">
        <v>0.0</v>
      </c>
      <c r="C8654" s="61">
        <v>2081.0</v>
      </c>
      <c r="D8654" s="57" t="s">
        <v>378</v>
      </c>
      <c r="E8654" s="62" t="str">
        <f t="shared" si="1"/>
        <v>Out of test</v>
      </c>
      <c r="F8654" s="53" t="str">
        <f t="shared" si="2"/>
        <v>Guangzhou_0</v>
      </c>
      <c r="G8654" s="53">
        <f t="shared" si="3"/>
        <v>0.105378091</v>
      </c>
    </row>
    <row r="8655">
      <c r="A8655" s="61">
        <v>1.516645641E9</v>
      </c>
      <c r="B8655" s="61">
        <v>0.0</v>
      </c>
      <c r="C8655" s="61">
        <v>731.0</v>
      </c>
      <c r="D8655" s="57" t="s">
        <v>378</v>
      </c>
      <c r="E8655" s="62" t="str">
        <f t="shared" si="1"/>
        <v>Out of test</v>
      </c>
      <c r="F8655" s="53" t="str">
        <f t="shared" si="2"/>
        <v>Guangzhou_0</v>
      </c>
      <c r="G8655" s="53">
        <f t="shared" si="3"/>
        <v>0.8453053309</v>
      </c>
    </row>
    <row r="8656">
      <c r="A8656" s="61">
        <v>1.518104213E9</v>
      </c>
      <c r="B8656" s="61">
        <v>1.0</v>
      </c>
      <c r="C8656" s="61">
        <v>1015.0</v>
      </c>
      <c r="D8656" s="57" t="s">
        <v>378</v>
      </c>
      <c r="E8656" s="62" t="str">
        <f t="shared" si="1"/>
        <v>Out of test</v>
      </c>
      <c r="F8656" s="53" t="str">
        <f t="shared" si="2"/>
        <v>Guangzhou_1</v>
      </c>
      <c r="G8656" s="53">
        <f t="shared" si="3"/>
        <v>0.3114059324</v>
      </c>
    </row>
    <row r="8657">
      <c r="A8657" s="61">
        <v>1.515684959E9</v>
      </c>
      <c r="B8657" s="61">
        <v>1.0</v>
      </c>
      <c r="C8657" s="61">
        <v>3644.0</v>
      </c>
      <c r="D8657" s="57" t="s">
        <v>378</v>
      </c>
      <c r="E8657" s="62" t="str">
        <f t="shared" si="1"/>
        <v>Out of test</v>
      </c>
      <c r="F8657" s="53" t="str">
        <f t="shared" si="2"/>
        <v>Guangzhou_1</v>
      </c>
      <c r="G8657" s="53">
        <f t="shared" si="3"/>
        <v>0.3152757812</v>
      </c>
    </row>
    <row r="8658">
      <c r="A8658" s="61">
        <v>1.515180904E9</v>
      </c>
      <c r="B8658" s="61">
        <v>1.0</v>
      </c>
      <c r="C8658" s="61">
        <v>1242.0</v>
      </c>
      <c r="D8658" s="57" t="s">
        <v>378</v>
      </c>
      <c r="E8658" s="62" t="str">
        <f t="shared" si="1"/>
        <v>Out of test</v>
      </c>
      <c r="F8658" s="53" t="str">
        <f t="shared" si="2"/>
        <v>Guangzhou_1</v>
      </c>
      <c r="G8658" s="53">
        <f t="shared" si="3"/>
        <v>0.3528351061</v>
      </c>
    </row>
    <row r="8659">
      <c r="A8659" s="61">
        <v>1.518895704E9</v>
      </c>
      <c r="B8659" s="61">
        <v>1.0</v>
      </c>
      <c r="C8659" s="61">
        <v>1533.0</v>
      </c>
      <c r="D8659" s="57" t="s">
        <v>378</v>
      </c>
      <c r="E8659" s="62" t="str">
        <f t="shared" si="1"/>
        <v>Out of test</v>
      </c>
      <c r="F8659" s="53" t="str">
        <f t="shared" si="2"/>
        <v>Guangzhou_1</v>
      </c>
      <c r="G8659" s="53">
        <f t="shared" si="3"/>
        <v>0.08504107733</v>
      </c>
    </row>
    <row r="8660">
      <c r="A8660" s="61">
        <v>1.519048917E9</v>
      </c>
      <c r="B8660" s="61">
        <v>1.0</v>
      </c>
      <c r="C8660" s="61">
        <v>4378.0</v>
      </c>
      <c r="D8660" s="57" t="s">
        <v>378</v>
      </c>
      <c r="E8660" s="62" t="str">
        <f t="shared" si="1"/>
        <v>Out of test</v>
      </c>
      <c r="F8660" s="53" t="str">
        <f t="shared" si="2"/>
        <v>Guangzhou_1</v>
      </c>
      <c r="G8660" s="53">
        <f t="shared" si="3"/>
        <v>0.2089757111</v>
      </c>
    </row>
    <row r="8661">
      <c r="A8661" s="61">
        <v>1.514024094E9</v>
      </c>
      <c r="B8661" s="61">
        <v>1.0</v>
      </c>
      <c r="C8661" s="61">
        <v>2578.0</v>
      </c>
      <c r="D8661" s="57" t="s">
        <v>378</v>
      </c>
      <c r="E8661" s="62" t="str">
        <f t="shared" si="1"/>
        <v>Out of test</v>
      </c>
      <c r="F8661" s="53" t="str">
        <f t="shared" si="2"/>
        <v>Guangzhou_1</v>
      </c>
      <c r="G8661" s="53">
        <f t="shared" si="3"/>
        <v>0.7022624048</v>
      </c>
    </row>
    <row r="8662">
      <c r="A8662" s="61">
        <v>1.517838239E9</v>
      </c>
      <c r="B8662" s="61">
        <v>1.0</v>
      </c>
      <c r="C8662" s="61">
        <v>85.0</v>
      </c>
      <c r="D8662" s="57" t="s">
        <v>378</v>
      </c>
      <c r="E8662" s="62" t="str">
        <f t="shared" si="1"/>
        <v>Out of test</v>
      </c>
      <c r="F8662" s="53" t="str">
        <f t="shared" si="2"/>
        <v>Guangzhou_1</v>
      </c>
      <c r="G8662" s="53">
        <f t="shared" si="3"/>
        <v>0.1481062325</v>
      </c>
    </row>
    <row r="8663">
      <c r="A8663" s="61">
        <v>1.515276583E9</v>
      </c>
      <c r="B8663" s="61">
        <v>1.0</v>
      </c>
      <c r="C8663" s="61">
        <v>571.0</v>
      </c>
      <c r="D8663" s="57" t="s">
        <v>378</v>
      </c>
      <c r="E8663" s="62" t="str">
        <f t="shared" si="1"/>
        <v>Out of test</v>
      </c>
      <c r="F8663" s="53" t="str">
        <f t="shared" si="2"/>
        <v>Guangzhou_1</v>
      </c>
      <c r="G8663" s="53">
        <f t="shared" si="3"/>
        <v>0.4373299412</v>
      </c>
    </row>
    <row r="8664">
      <c r="A8664" s="61">
        <v>1.513468563E9</v>
      </c>
      <c r="B8664" s="61">
        <v>1.0</v>
      </c>
      <c r="C8664" s="61">
        <v>2020.0</v>
      </c>
      <c r="D8664" s="57" t="s">
        <v>378</v>
      </c>
      <c r="E8664" s="62" t="str">
        <f t="shared" si="1"/>
        <v>Out of test</v>
      </c>
      <c r="F8664" s="53" t="str">
        <f t="shared" si="2"/>
        <v>Guangzhou_1</v>
      </c>
      <c r="G8664" s="53">
        <f t="shared" si="3"/>
        <v>0.003555694241</v>
      </c>
    </row>
    <row r="8665">
      <c r="A8665" s="61">
        <v>1.513464149E9</v>
      </c>
      <c r="B8665" s="61">
        <v>1.0</v>
      </c>
      <c r="C8665" s="61">
        <v>579.0</v>
      </c>
      <c r="D8665" s="57" t="s">
        <v>378</v>
      </c>
      <c r="E8665" s="62" t="str">
        <f t="shared" si="1"/>
        <v>Out of test</v>
      </c>
      <c r="F8665" s="53" t="str">
        <f t="shared" si="2"/>
        <v>Guangzhou_1</v>
      </c>
      <c r="G8665" s="53">
        <f t="shared" si="3"/>
        <v>0.7744904585</v>
      </c>
    </row>
    <row r="8666">
      <c r="A8666" s="61">
        <v>1.512127346E9</v>
      </c>
      <c r="B8666" s="61">
        <v>1.0</v>
      </c>
      <c r="C8666" s="61">
        <v>36.0</v>
      </c>
      <c r="D8666" s="57" t="s">
        <v>378</v>
      </c>
      <c r="E8666" s="62" t="str">
        <f t="shared" si="1"/>
        <v>Out of test</v>
      </c>
      <c r="F8666" s="53" t="str">
        <f t="shared" si="2"/>
        <v>Guangzhou_1</v>
      </c>
      <c r="G8666" s="53">
        <f t="shared" si="3"/>
        <v>0.9326968556</v>
      </c>
    </row>
    <row r="8667">
      <c r="A8667" s="61">
        <v>1.517993096E9</v>
      </c>
      <c r="B8667" s="61">
        <v>1.0</v>
      </c>
      <c r="C8667" s="61">
        <v>2014.0</v>
      </c>
      <c r="D8667" s="57" t="s">
        <v>378</v>
      </c>
      <c r="E8667" s="62" t="str">
        <f t="shared" si="1"/>
        <v>Out of test</v>
      </c>
      <c r="F8667" s="53" t="str">
        <f t="shared" si="2"/>
        <v>Guangzhou_1</v>
      </c>
      <c r="G8667" s="53">
        <f t="shared" si="3"/>
        <v>0.08034889995</v>
      </c>
    </row>
    <row r="8668">
      <c r="A8668" s="61">
        <v>1.513284859E9</v>
      </c>
      <c r="B8668" s="61">
        <v>1.0</v>
      </c>
      <c r="C8668" s="61">
        <v>726.0</v>
      </c>
      <c r="D8668" s="57" t="s">
        <v>378</v>
      </c>
      <c r="E8668" s="62" t="str">
        <f t="shared" si="1"/>
        <v>Out of test</v>
      </c>
      <c r="F8668" s="53" t="str">
        <f t="shared" si="2"/>
        <v>Guangzhou_1</v>
      </c>
      <c r="G8668" s="53">
        <f t="shared" si="3"/>
        <v>0.8469301781</v>
      </c>
    </row>
    <row r="8669">
      <c r="A8669" s="61">
        <v>1.516584237E9</v>
      </c>
      <c r="B8669" s="61">
        <v>1.0</v>
      </c>
      <c r="C8669" s="61">
        <v>1293.0</v>
      </c>
      <c r="D8669" s="57" t="s">
        <v>378</v>
      </c>
      <c r="E8669" s="62" t="str">
        <f t="shared" si="1"/>
        <v>Out of test</v>
      </c>
      <c r="F8669" s="53" t="str">
        <f t="shared" si="2"/>
        <v>Guangzhou_1</v>
      </c>
      <c r="G8669" s="53">
        <f t="shared" si="3"/>
        <v>0.1805957408</v>
      </c>
    </row>
    <row r="8670">
      <c r="A8670" s="61">
        <v>1.517782478E9</v>
      </c>
      <c r="B8670" s="61">
        <v>1.0</v>
      </c>
      <c r="C8670" s="61">
        <v>1111.0</v>
      </c>
      <c r="D8670" s="57" t="s">
        <v>378</v>
      </c>
      <c r="E8670" s="62" t="str">
        <f t="shared" si="1"/>
        <v>Out of test</v>
      </c>
      <c r="F8670" s="53" t="str">
        <f t="shared" si="2"/>
        <v>Guangzhou_1</v>
      </c>
      <c r="G8670" s="53">
        <f t="shared" si="3"/>
        <v>0.7316704366</v>
      </c>
    </row>
    <row r="8671">
      <c r="A8671" s="61">
        <v>1.516539636E9</v>
      </c>
      <c r="B8671" s="61">
        <v>1.0</v>
      </c>
      <c r="C8671" s="61">
        <v>1640.0</v>
      </c>
      <c r="D8671" s="57" t="s">
        <v>378</v>
      </c>
      <c r="E8671" s="62" t="str">
        <f t="shared" si="1"/>
        <v>Out of test</v>
      </c>
      <c r="F8671" s="53" t="str">
        <f t="shared" si="2"/>
        <v>Guangzhou_1</v>
      </c>
      <c r="G8671" s="53">
        <f t="shared" si="3"/>
        <v>0.01326925263</v>
      </c>
    </row>
    <row r="8672">
      <c r="A8672" s="61">
        <v>1.518196645E9</v>
      </c>
      <c r="B8672" s="61">
        <v>1.0</v>
      </c>
      <c r="C8672" s="61">
        <v>2683.0</v>
      </c>
      <c r="D8672" s="57" t="s">
        <v>378</v>
      </c>
      <c r="E8672" s="62" t="str">
        <f t="shared" si="1"/>
        <v>Out of test</v>
      </c>
      <c r="F8672" s="53" t="str">
        <f t="shared" si="2"/>
        <v>Guangzhou_1</v>
      </c>
      <c r="G8672" s="53">
        <f t="shared" si="3"/>
        <v>0.9010209957</v>
      </c>
    </row>
    <row r="8673">
      <c r="A8673" s="61">
        <v>1.515757505E9</v>
      </c>
      <c r="B8673" s="61">
        <v>1.0</v>
      </c>
      <c r="C8673" s="61">
        <v>1210.0</v>
      </c>
      <c r="D8673" s="57" t="s">
        <v>378</v>
      </c>
      <c r="E8673" s="62" t="str">
        <f t="shared" si="1"/>
        <v>Out of test</v>
      </c>
      <c r="F8673" s="53" t="str">
        <f t="shared" si="2"/>
        <v>Guangzhou_1</v>
      </c>
      <c r="G8673" s="53">
        <f t="shared" si="3"/>
        <v>0.9431411648</v>
      </c>
    </row>
    <row r="8674">
      <c r="A8674" s="61">
        <v>1.517257563E9</v>
      </c>
      <c r="B8674" s="61">
        <v>1.0</v>
      </c>
      <c r="C8674" s="61">
        <v>3236.0</v>
      </c>
      <c r="D8674" s="57" t="s">
        <v>378</v>
      </c>
      <c r="E8674" s="62" t="str">
        <f t="shared" si="1"/>
        <v>Out of test</v>
      </c>
      <c r="F8674" s="53" t="str">
        <f t="shared" si="2"/>
        <v>Guangzhou_1</v>
      </c>
      <c r="G8674" s="53">
        <f t="shared" si="3"/>
        <v>0.6149266138</v>
      </c>
    </row>
    <row r="8675">
      <c r="A8675" s="61">
        <v>1.515768463E9</v>
      </c>
      <c r="B8675" s="61">
        <v>1.0</v>
      </c>
      <c r="C8675" s="61">
        <v>2061.0</v>
      </c>
      <c r="D8675" s="57" t="s">
        <v>378</v>
      </c>
      <c r="E8675" s="62" t="str">
        <f t="shared" si="1"/>
        <v>Out of test</v>
      </c>
      <c r="F8675" s="53" t="str">
        <f t="shared" si="2"/>
        <v>Guangzhou_1</v>
      </c>
      <c r="G8675" s="53">
        <f t="shared" si="3"/>
        <v>0.2999215444</v>
      </c>
    </row>
    <row r="8676">
      <c r="A8676" s="61">
        <v>1.514433257E9</v>
      </c>
      <c r="B8676" s="61">
        <v>1.0</v>
      </c>
      <c r="C8676" s="61">
        <v>296.0</v>
      </c>
      <c r="D8676" s="57" t="s">
        <v>378</v>
      </c>
      <c r="E8676" s="62" t="str">
        <f t="shared" si="1"/>
        <v>Out of test</v>
      </c>
      <c r="F8676" s="53" t="str">
        <f t="shared" si="2"/>
        <v>Guangzhou_1</v>
      </c>
      <c r="G8676" s="53">
        <f t="shared" si="3"/>
        <v>0.1429561164</v>
      </c>
    </row>
    <row r="8677">
      <c r="A8677" s="61">
        <v>1.513871307E9</v>
      </c>
      <c r="B8677" s="61">
        <v>1.0</v>
      </c>
      <c r="C8677" s="61">
        <v>2628.0</v>
      </c>
      <c r="D8677" s="57" t="s">
        <v>378</v>
      </c>
      <c r="E8677" s="62" t="str">
        <f t="shared" si="1"/>
        <v>Out of test</v>
      </c>
      <c r="F8677" s="53" t="str">
        <f t="shared" si="2"/>
        <v>Guangzhou_1</v>
      </c>
      <c r="G8677" s="53">
        <f t="shared" si="3"/>
        <v>0.9040472471</v>
      </c>
    </row>
    <row r="8678">
      <c r="A8678" s="61">
        <v>1.518689696E9</v>
      </c>
      <c r="B8678" s="61">
        <v>1.0</v>
      </c>
      <c r="C8678" s="61">
        <v>2182.0</v>
      </c>
      <c r="D8678" s="57" t="s">
        <v>378</v>
      </c>
      <c r="E8678" s="62" t="str">
        <f t="shared" si="1"/>
        <v>Out of test</v>
      </c>
      <c r="F8678" s="53" t="str">
        <f t="shared" si="2"/>
        <v>Guangzhou_1</v>
      </c>
      <c r="G8678" s="53">
        <f t="shared" si="3"/>
        <v>0.2074267749</v>
      </c>
    </row>
    <row r="8679">
      <c r="A8679" s="61">
        <v>1.512841515E9</v>
      </c>
      <c r="B8679" s="61">
        <v>1.0</v>
      </c>
      <c r="C8679" s="61">
        <v>1052.0</v>
      </c>
      <c r="D8679" s="57" t="s">
        <v>378</v>
      </c>
      <c r="E8679" s="62" t="str">
        <f t="shared" si="1"/>
        <v>Out of test</v>
      </c>
      <c r="F8679" s="53" t="str">
        <f t="shared" si="2"/>
        <v>Guangzhou_1</v>
      </c>
      <c r="G8679" s="53">
        <f t="shared" si="3"/>
        <v>0.757106775</v>
      </c>
    </row>
    <row r="8680">
      <c r="A8680" s="61">
        <v>1.518163259E9</v>
      </c>
      <c r="B8680" s="61">
        <v>1.0</v>
      </c>
      <c r="C8680" s="61">
        <v>1045.0</v>
      </c>
      <c r="D8680" s="57" t="s">
        <v>378</v>
      </c>
      <c r="E8680" s="62" t="str">
        <f t="shared" si="1"/>
        <v>Out of test</v>
      </c>
      <c r="F8680" s="53" t="str">
        <f t="shared" si="2"/>
        <v>Guangzhou_1</v>
      </c>
      <c r="G8680" s="53">
        <f t="shared" si="3"/>
        <v>0.1514129411</v>
      </c>
    </row>
    <row r="8681">
      <c r="A8681" s="61">
        <v>1.512644049E9</v>
      </c>
      <c r="B8681" s="61">
        <v>1.0</v>
      </c>
      <c r="C8681" s="61">
        <v>635.0</v>
      </c>
      <c r="D8681" s="57" t="s">
        <v>378</v>
      </c>
      <c r="E8681" s="62" t="str">
        <f t="shared" si="1"/>
        <v>Out of test</v>
      </c>
      <c r="F8681" s="53" t="str">
        <f t="shared" si="2"/>
        <v>Guangzhou_1</v>
      </c>
      <c r="G8681" s="53">
        <f t="shared" si="3"/>
        <v>0.2668446976</v>
      </c>
    </row>
    <row r="8682">
      <c r="A8682" s="61">
        <v>1.512217068E9</v>
      </c>
      <c r="B8682" s="61">
        <v>1.0</v>
      </c>
      <c r="C8682" s="61">
        <v>1341.0</v>
      </c>
      <c r="D8682" s="57" t="s">
        <v>378</v>
      </c>
      <c r="E8682" s="62" t="str">
        <f t="shared" si="1"/>
        <v>Out of test</v>
      </c>
      <c r="F8682" s="53" t="str">
        <f t="shared" si="2"/>
        <v>Guangzhou_1</v>
      </c>
      <c r="G8682" s="53">
        <f t="shared" si="3"/>
        <v>0.2294762649</v>
      </c>
    </row>
    <row r="8683">
      <c r="A8683" s="61">
        <v>1.516472197E9</v>
      </c>
      <c r="B8683" s="61">
        <v>1.0</v>
      </c>
      <c r="C8683" s="61">
        <v>1453.0</v>
      </c>
      <c r="D8683" s="57" t="s">
        <v>378</v>
      </c>
      <c r="E8683" s="62" t="str">
        <f t="shared" si="1"/>
        <v>Out of test</v>
      </c>
      <c r="F8683" s="53" t="str">
        <f t="shared" si="2"/>
        <v>Guangzhou_1</v>
      </c>
      <c r="G8683" s="53">
        <f t="shared" si="3"/>
        <v>0.7446881366</v>
      </c>
    </row>
    <row r="8684">
      <c r="A8684" s="61">
        <v>1.515166049E9</v>
      </c>
      <c r="B8684" s="61">
        <v>1.0</v>
      </c>
      <c r="C8684" s="61">
        <v>1013.0</v>
      </c>
      <c r="D8684" s="57" t="s">
        <v>378</v>
      </c>
      <c r="E8684" s="62" t="str">
        <f t="shared" si="1"/>
        <v>Out of test</v>
      </c>
      <c r="F8684" s="53" t="str">
        <f t="shared" si="2"/>
        <v>Guangzhou_1</v>
      </c>
      <c r="G8684" s="53">
        <f t="shared" si="3"/>
        <v>0.1390371758</v>
      </c>
    </row>
    <row r="8685">
      <c r="A8685" s="61">
        <v>1.518277846E9</v>
      </c>
      <c r="B8685" s="61">
        <v>1.0</v>
      </c>
      <c r="C8685" s="61">
        <v>170.0</v>
      </c>
      <c r="D8685" s="57" t="s">
        <v>378</v>
      </c>
      <c r="E8685" s="62" t="str">
        <f t="shared" si="1"/>
        <v>Out of test</v>
      </c>
      <c r="F8685" s="53" t="str">
        <f t="shared" si="2"/>
        <v>Guangzhou_1</v>
      </c>
      <c r="G8685" s="53">
        <f t="shared" si="3"/>
        <v>0.9304812929</v>
      </c>
    </row>
    <row r="8686">
      <c r="A8686" s="61">
        <v>1.518927114E9</v>
      </c>
      <c r="B8686" s="61">
        <v>1.0</v>
      </c>
      <c r="C8686" s="61">
        <v>2996.0</v>
      </c>
      <c r="D8686" s="57" t="s">
        <v>378</v>
      </c>
      <c r="E8686" s="62" t="str">
        <f t="shared" si="1"/>
        <v>Out of test</v>
      </c>
      <c r="F8686" s="53" t="str">
        <f t="shared" si="2"/>
        <v>Guangzhou_1</v>
      </c>
      <c r="G8686" s="53">
        <f t="shared" si="3"/>
        <v>0.5296188003</v>
      </c>
    </row>
    <row r="8687">
      <c r="A8687" s="61">
        <v>1.516503764E9</v>
      </c>
      <c r="B8687" s="61">
        <v>1.0</v>
      </c>
      <c r="C8687" s="61">
        <v>1748.0</v>
      </c>
      <c r="D8687" s="57" t="s">
        <v>378</v>
      </c>
      <c r="E8687" s="62" t="str">
        <f t="shared" si="1"/>
        <v>Out of test</v>
      </c>
      <c r="F8687" s="53" t="str">
        <f t="shared" si="2"/>
        <v>Guangzhou_1</v>
      </c>
      <c r="G8687" s="53">
        <f t="shared" si="3"/>
        <v>0.766356712</v>
      </c>
    </row>
    <row r="8688">
      <c r="A8688" s="61">
        <v>1.512833823E9</v>
      </c>
      <c r="B8688" s="61">
        <v>1.0</v>
      </c>
      <c r="C8688" s="61">
        <v>689.0</v>
      </c>
      <c r="D8688" s="57" t="s">
        <v>378</v>
      </c>
      <c r="E8688" s="62" t="str">
        <f t="shared" si="1"/>
        <v>Out of test</v>
      </c>
      <c r="F8688" s="53" t="str">
        <f t="shared" si="2"/>
        <v>Guangzhou_1</v>
      </c>
      <c r="G8688" s="53">
        <f t="shared" si="3"/>
        <v>0.4303086326</v>
      </c>
    </row>
    <row r="8689">
      <c r="A8689" s="61">
        <v>1.519893598E9</v>
      </c>
      <c r="B8689" s="61">
        <v>1.0</v>
      </c>
      <c r="C8689" s="61">
        <v>1392.0</v>
      </c>
      <c r="D8689" s="57" t="s">
        <v>378</v>
      </c>
      <c r="E8689" s="62" t="str">
        <f t="shared" si="1"/>
        <v>Out of test</v>
      </c>
      <c r="F8689" s="53" t="str">
        <f t="shared" si="2"/>
        <v>Guangzhou_1</v>
      </c>
      <c r="G8689" s="53">
        <f t="shared" si="3"/>
        <v>0.9392986563</v>
      </c>
    </row>
    <row r="8690">
      <c r="A8690" s="61">
        <v>1.517107825E9</v>
      </c>
      <c r="B8690" s="61">
        <v>1.0</v>
      </c>
      <c r="C8690" s="61">
        <v>2667.0</v>
      </c>
      <c r="D8690" s="57" t="s">
        <v>378</v>
      </c>
      <c r="E8690" s="62" t="str">
        <f t="shared" si="1"/>
        <v>Out of test</v>
      </c>
      <c r="F8690" s="53" t="str">
        <f t="shared" si="2"/>
        <v>Guangzhou_1</v>
      </c>
      <c r="G8690" s="53">
        <f t="shared" si="3"/>
        <v>0.7103928331</v>
      </c>
    </row>
    <row r="8691">
      <c r="A8691" s="61">
        <v>1.514215396E9</v>
      </c>
      <c r="B8691" s="61">
        <v>1.0</v>
      </c>
      <c r="C8691" s="61">
        <v>3853.0</v>
      </c>
      <c r="D8691" s="57" t="s">
        <v>378</v>
      </c>
      <c r="E8691" s="62" t="str">
        <f t="shared" si="1"/>
        <v>Out of test</v>
      </c>
      <c r="F8691" s="53" t="str">
        <f t="shared" si="2"/>
        <v>Guangzhou_1</v>
      </c>
      <c r="G8691" s="53">
        <f t="shared" si="3"/>
        <v>0.04797143061</v>
      </c>
    </row>
    <row r="8692">
      <c r="A8692" s="61">
        <v>1.518363245E9</v>
      </c>
      <c r="B8692" s="61">
        <v>1.0</v>
      </c>
      <c r="C8692" s="61">
        <v>1489.0</v>
      </c>
      <c r="D8692" s="57" t="s">
        <v>378</v>
      </c>
      <c r="E8692" s="62" t="str">
        <f t="shared" si="1"/>
        <v>Out of test</v>
      </c>
      <c r="F8692" s="53" t="str">
        <f t="shared" si="2"/>
        <v>Guangzhou_1</v>
      </c>
      <c r="G8692" s="53">
        <f t="shared" si="3"/>
        <v>0.1750457499</v>
      </c>
    </row>
    <row r="8693">
      <c r="A8693" s="61">
        <v>1.517625424E9</v>
      </c>
      <c r="B8693" s="61">
        <v>1.0</v>
      </c>
      <c r="C8693" s="61">
        <v>1646.0</v>
      </c>
      <c r="D8693" s="57" t="s">
        <v>378</v>
      </c>
      <c r="E8693" s="62" t="str">
        <f t="shared" si="1"/>
        <v>Out of test</v>
      </c>
      <c r="F8693" s="53" t="str">
        <f t="shared" si="2"/>
        <v>Guangzhou_1</v>
      </c>
      <c r="G8693" s="53">
        <f t="shared" si="3"/>
        <v>0.9099273657</v>
      </c>
    </row>
    <row r="8694">
      <c r="A8694" s="61">
        <v>1.512060225E9</v>
      </c>
      <c r="B8694" s="61">
        <v>1.0</v>
      </c>
      <c r="C8694" s="61">
        <v>799.0</v>
      </c>
      <c r="D8694" s="57" t="s">
        <v>378</v>
      </c>
      <c r="E8694" s="62" t="str">
        <f t="shared" si="1"/>
        <v>Out of test</v>
      </c>
      <c r="F8694" s="53" t="str">
        <f t="shared" si="2"/>
        <v>Guangzhou_1</v>
      </c>
      <c r="G8694" s="53">
        <f t="shared" si="3"/>
        <v>0.2411456744</v>
      </c>
    </row>
    <row r="8695">
      <c r="A8695" s="61">
        <v>1.516651476E9</v>
      </c>
      <c r="B8695" s="61">
        <v>1.0</v>
      </c>
      <c r="C8695" s="61">
        <v>420.0</v>
      </c>
      <c r="D8695" s="57" t="s">
        <v>378</v>
      </c>
      <c r="E8695" s="62" t="str">
        <f t="shared" si="1"/>
        <v>Out of test</v>
      </c>
      <c r="F8695" s="53" t="str">
        <f t="shared" si="2"/>
        <v>Guangzhou_1</v>
      </c>
      <c r="G8695" s="53">
        <f t="shared" si="3"/>
        <v>0.1246318183</v>
      </c>
    </row>
    <row r="8696">
      <c r="A8696" s="61">
        <v>1.512326864E9</v>
      </c>
      <c r="B8696" s="61">
        <v>1.0</v>
      </c>
      <c r="C8696" s="61">
        <v>1815.0</v>
      </c>
      <c r="D8696" s="57" t="s">
        <v>378</v>
      </c>
      <c r="E8696" s="62" t="str">
        <f t="shared" si="1"/>
        <v>Out of test</v>
      </c>
      <c r="F8696" s="53" t="str">
        <f t="shared" si="2"/>
        <v>Guangzhou_1</v>
      </c>
      <c r="G8696" s="53">
        <f t="shared" si="3"/>
        <v>0.3348105737</v>
      </c>
    </row>
    <row r="8697">
      <c r="A8697" s="61">
        <v>1.514238323E9</v>
      </c>
      <c r="B8697" s="61">
        <v>1.0</v>
      </c>
      <c r="C8697" s="61">
        <v>2267.0</v>
      </c>
      <c r="D8697" s="57" t="s">
        <v>378</v>
      </c>
      <c r="E8697" s="62" t="str">
        <f t="shared" si="1"/>
        <v>Out of test</v>
      </c>
      <c r="F8697" s="53" t="str">
        <f t="shared" si="2"/>
        <v>Guangzhou_1</v>
      </c>
      <c r="G8697" s="53">
        <f t="shared" si="3"/>
        <v>0.7382312897</v>
      </c>
    </row>
    <row r="8698">
      <c r="A8698" s="61">
        <v>1.512144953E9</v>
      </c>
      <c r="B8698" s="61">
        <v>1.0</v>
      </c>
      <c r="C8698" s="61">
        <v>741.0</v>
      </c>
      <c r="D8698" s="57" t="s">
        <v>378</v>
      </c>
      <c r="E8698" s="62" t="str">
        <f t="shared" si="1"/>
        <v>Out of test</v>
      </c>
      <c r="F8698" s="53" t="str">
        <f t="shared" si="2"/>
        <v>Guangzhou_1</v>
      </c>
      <c r="G8698" s="53">
        <f t="shared" si="3"/>
        <v>0.9022961045</v>
      </c>
    </row>
    <row r="8699">
      <c r="A8699" s="61">
        <v>1.512112263E9</v>
      </c>
      <c r="B8699" s="61">
        <v>1.0</v>
      </c>
      <c r="C8699" s="61">
        <v>730.0</v>
      </c>
      <c r="D8699" s="57" t="s">
        <v>378</v>
      </c>
      <c r="E8699" s="62" t="str">
        <f t="shared" si="1"/>
        <v>Out of test</v>
      </c>
      <c r="F8699" s="53" t="str">
        <f t="shared" si="2"/>
        <v>Guangzhou_1</v>
      </c>
      <c r="G8699" s="53">
        <f t="shared" si="3"/>
        <v>0.7381498306</v>
      </c>
    </row>
    <row r="8700">
      <c r="A8700" s="61">
        <v>1.512897974E9</v>
      </c>
      <c r="B8700" s="61">
        <v>1.0</v>
      </c>
      <c r="C8700" s="61">
        <v>805.0</v>
      </c>
      <c r="D8700" s="57" t="s">
        <v>378</v>
      </c>
      <c r="E8700" s="62" t="str">
        <f t="shared" si="1"/>
        <v>Out of test</v>
      </c>
      <c r="F8700" s="53" t="str">
        <f t="shared" si="2"/>
        <v>Guangzhou_1</v>
      </c>
      <c r="G8700" s="53">
        <f t="shared" si="3"/>
        <v>0.8827967576</v>
      </c>
    </row>
    <row r="8701">
      <c r="A8701" s="61">
        <v>1.514854638E9</v>
      </c>
      <c r="B8701" s="61">
        <v>1.0</v>
      </c>
      <c r="C8701" s="61">
        <v>2547.0</v>
      </c>
      <c r="D8701" s="57" t="s">
        <v>378</v>
      </c>
      <c r="E8701" s="62" t="str">
        <f t="shared" si="1"/>
        <v>Out of test</v>
      </c>
      <c r="F8701" s="53" t="str">
        <f t="shared" si="2"/>
        <v>Guangzhou_1</v>
      </c>
      <c r="G8701" s="53">
        <f t="shared" si="3"/>
        <v>0.2380652753</v>
      </c>
    </row>
    <row r="8702">
      <c r="A8702" s="61">
        <v>1.515344343E9</v>
      </c>
      <c r="B8702" s="61">
        <v>1.0</v>
      </c>
      <c r="C8702" s="61">
        <v>2657.0</v>
      </c>
      <c r="D8702" s="57" t="s">
        <v>378</v>
      </c>
      <c r="E8702" s="62" t="str">
        <f t="shared" si="1"/>
        <v>Out of test</v>
      </c>
      <c r="F8702" s="53" t="str">
        <f t="shared" si="2"/>
        <v>Guangzhou_1</v>
      </c>
      <c r="G8702" s="53">
        <f t="shared" si="3"/>
        <v>0.511881818</v>
      </c>
    </row>
    <row r="8703">
      <c r="A8703" s="61">
        <v>1.519890983E9</v>
      </c>
      <c r="B8703" s="61">
        <v>1.0</v>
      </c>
      <c r="C8703" s="61">
        <v>3066.0</v>
      </c>
      <c r="D8703" s="57" t="s">
        <v>378</v>
      </c>
      <c r="E8703" s="62" t="str">
        <f t="shared" si="1"/>
        <v>Out of test</v>
      </c>
      <c r="F8703" s="53" t="str">
        <f t="shared" si="2"/>
        <v>Guangzhou_1</v>
      </c>
      <c r="G8703" s="53">
        <f t="shared" si="3"/>
        <v>0.02334472664</v>
      </c>
    </row>
    <row r="8704">
      <c r="A8704" s="61">
        <v>1.518727758E9</v>
      </c>
      <c r="B8704" s="61">
        <v>1.0</v>
      </c>
      <c r="C8704" s="61">
        <v>3436.0</v>
      </c>
      <c r="D8704" s="57" t="s">
        <v>378</v>
      </c>
      <c r="E8704" s="62" t="str">
        <f t="shared" si="1"/>
        <v>Out of test</v>
      </c>
      <c r="F8704" s="53" t="str">
        <f t="shared" si="2"/>
        <v>Guangzhou_1</v>
      </c>
      <c r="G8704" s="53">
        <f t="shared" si="3"/>
        <v>0.7173527901</v>
      </c>
    </row>
    <row r="8705">
      <c r="A8705" s="61">
        <v>1.517173416E9</v>
      </c>
      <c r="B8705" s="61">
        <v>1.0</v>
      </c>
      <c r="C8705" s="61">
        <v>3507.0</v>
      </c>
      <c r="D8705" s="57" t="s">
        <v>378</v>
      </c>
      <c r="E8705" s="62" t="str">
        <f t="shared" si="1"/>
        <v>Out of test</v>
      </c>
      <c r="F8705" s="53" t="str">
        <f t="shared" si="2"/>
        <v>Guangzhou_1</v>
      </c>
      <c r="G8705" s="53">
        <f t="shared" si="3"/>
        <v>0.6184926351</v>
      </c>
    </row>
    <row r="8706">
      <c r="A8706" s="61">
        <v>1.513497537E9</v>
      </c>
      <c r="B8706" s="61">
        <v>1.0</v>
      </c>
      <c r="C8706" s="61">
        <v>615.0</v>
      </c>
      <c r="D8706" s="57" t="s">
        <v>378</v>
      </c>
      <c r="E8706" s="62" t="str">
        <f t="shared" si="1"/>
        <v>Out of test</v>
      </c>
      <c r="F8706" s="53" t="str">
        <f t="shared" si="2"/>
        <v>Guangzhou_1</v>
      </c>
      <c r="G8706" s="53">
        <f t="shared" si="3"/>
        <v>0.1479230001</v>
      </c>
    </row>
    <row r="8707">
      <c r="A8707" s="61">
        <v>1.518463816E9</v>
      </c>
      <c r="B8707" s="61">
        <v>1.0</v>
      </c>
      <c r="C8707" s="61">
        <v>437.0</v>
      </c>
      <c r="D8707" s="57" t="s">
        <v>378</v>
      </c>
      <c r="E8707" s="62" t="str">
        <f t="shared" si="1"/>
        <v>Out of test</v>
      </c>
      <c r="F8707" s="53" t="str">
        <f t="shared" si="2"/>
        <v>Guangzhou_1</v>
      </c>
      <c r="G8707" s="53">
        <f t="shared" si="3"/>
        <v>0.04459316284</v>
      </c>
    </row>
    <row r="8708">
      <c r="A8708" s="61">
        <v>1.513948625E9</v>
      </c>
      <c r="B8708" s="61">
        <v>1.0</v>
      </c>
      <c r="C8708" s="61">
        <v>1847.0</v>
      </c>
      <c r="D8708" s="57" t="s">
        <v>378</v>
      </c>
      <c r="E8708" s="62" t="str">
        <f t="shared" si="1"/>
        <v>Out of test</v>
      </c>
      <c r="F8708" s="53" t="str">
        <f t="shared" si="2"/>
        <v>Guangzhou_1</v>
      </c>
      <c r="G8708" s="53">
        <f t="shared" si="3"/>
        <v>0.005113744332</v>
      </c>
    </row>
    <row r="8709">
      <c r="A8709" s="61">
        <v>1.517337137E9</v>
      </c>
      <c r="B8709" s="61">
        <v>1.0</v>
      </c>
      <c r="C8709" s="61">
        <v>1406.0</v>
      </c>
      <c r="D8709" s="57" t="s">
        <v>378</v>
      </c>
      <c r="E8709" s="62" t="str">
        <f t="shared" si="1"/>
        <v>Out of test</v>
      </c>
      <c r="F8709" s="53" t="str">
        <f t="shared" si="2"/>
        <v>Guangzhou_1</v>
      </c>
      <c r="G8709" s="53">
        <f t="shared" si="3"/>
        <v>0.8672422921</v>
      </c>
    </row>
    <row r="8710">
      <c r="A8710" s="61">
        <v>1.515848239E9</v>
      </c>
      <c r="B8710" s="61">
        <v>1.0</v>
      </c>
      <c r="C8710" s="61">
        <v>1494.0</v>
      </c>
      <c r="D8710" s="57" t="s">
        <v>378</v>
      </c>
      <c r="E8710" s="62" t="str">
        <f t="shared" si="1"/>
        <v>Out of test</v>
      </c>
      <c r="F8710" s="53" t="str">
        <f t="shared" si="2"/>
        <v>Guangzhou_1</v>
      </c>
      <c r="G8710" s="53">
        <f t="shared" si="3"/>
        <v>0.4990790108</v>
      </c>
    </row>
    <row r="8711">
      <c r="A8711" s="61">
        <v>1.515035077E9</v>
      </c>
      <c r="B8711" s="61">
        <v>1.0</v>
      </c>
      <c r="C8711" s="61">
        <v>166.0</v>
      </c>
      <c r="D8711" s="57" t="s">
        <v>378</v>
      </c>
      <c r="E8711" s="62" t="str">
        <f t="shared" si="1"/>
        <v>Out of test</v>
      </c>
      <c r="F8711" s="53" t="str">
        <f t="shared" si="2"/>
        <v>Guangzhou_1</v>
      </c>
      <c r="G8711" s="53">
        <f t="shared" si="3"/>
        <v>0.2333237224</v>
      </c>
    </row>
    <row r="8712">
      <c r="A8712" s="61">
        <v>1.511335403E9</v>
      </c>
      <c r="B8712" s="61">
        <v>1.0</v>
      </c>
      <c r="C8712" s="61">
        <v>493.0</v>
      </c>
      <c r="D8712" s="57" t="s">
        <v>378</v>
      </c>
      <c r="E8712" s="62" t="str">
        <f t="shared" si="1"/>
        <v>Out of test</v>
      </c>
      <c r="F8712" s="53" t="str">
        <f t="shared" si="2"/>
        <v>Guangzhou_1</v>
      </c>
      <c r="G8712" s="53">
        <f t="shared" si="3"/>
        <v>0.5417845705</v>
      </c>
    </row>
    <row r="8713">
      <c r="A8713" s="61">
        <v>1.515915238E9</v>
      </c>
      <c r="B8713" s="61">
        <v>1.0</v>
      </c>
      <c r="C8713" s="61">
        <v>219.0</v>
      </c>
      <c r="D8713" s="57" t="s">
        <v>378</v>
      </c>
      <c r="E8713" s="62" t="str">
        <f t="shared" si="1"/>
        <v>Out of test</v>
      </c>
      <c r="F8713" s="53" t="str">
        <f t="shared" si="2"/>
        <v>Guangzhou_1</v>
      </c>
      <c r="G8713" s="53">
        <f t="shared" si="3"/>
        <v>0.1755677872</v>
      </c>
    </row>
    <row r="8714">
      <c r="A8714" s="61">
        <v>1.511877843E9</v>
      </c>
      <c r="B8714" s="61">
        <v>1.0</v>
      </c>
      <c r="C8714" s="61">
        <v>3646.0</v>
      </c>
      <c r="D8714" s="57" t="s">
        <v>378</v>
      </c>
      <c r="E8714" s="62" t="str">
        <f t="shared" si="1"/>
        <v>Out of test</v>
      </c>
      <c r="F8714" s="53" t="str">
        <f t="shared" si="2"/>
        <v>Guangzhou_1</v>
      </c>
      <c r="G8714" s="53">
        <f t="shared" si="3"/>
        <v>0.55127021</v>
      </c>
    </row>
    <row r="8715">
      <c r="A8715" s="61">
        <v>1.517698409E9</v>
      </c>
      <c r="B8715" s="61">
        <v>1.0</v>
      </c>
      <c r="C8715" s="61">
        <v>746.0</v>
      </c>
      <c r="D8715" s="57" t="s">
        <v>378</v>
      </c>
      <c r="E8715" s="62" t="str">
        <f t="shared" si="1"/>
        <v>Out of test</v>
      </c>
      <c r="F8715" s="53" t="str">
        <f t="shared" si="2"/>
        <v>Guangzhou_1</v>
      </c>
      <c r="G8715" s="53">
        <f t="shared" si="3"/>
        <v>0.172653818</v>
      </c>
    </row>
    <row r="8716">
      <c r="A8716" s="61">
        <v>1.514642915E9</v>
      </c>
      <c r="B8716" s="61">
        <v>1.0</v>
      </c>
      <c r="C8716" s="61">
        <v>800.0</v>
      </c>
      <c r="D8716" s="57" t="s">
        <v>378</v>
      </c>
      <c r="E8716" s="62" t="str">
        <f t="shared" si="1"/>
        <v>Out of test</v>
      </c>
      <c r="F8716" s="53" t="str">
        <f t="shared" si="2"/>
        <v>Guangzhou_1</v>
      </c>
      <c r="G8716" s="53">
        <f t="shared" si="3"/>
        <v>0.2469383406</v>
      </c>
    </row>
    <row r="8717">
      <c r="A8717" s="61">
        <v>1.515912063E9</v>
      </c>
      <c r="B8717" s="61">
        <v>1.0</v>
      </c>
      <c r="C8717" s="61">
        <v>1809.0</v>
      </c>
      <c r="D8717" s="57" t="s">
        <v>378</v>
      </c>
      <c r="E8717" s="62" t="str">
        <f t="shared" si="1"/>
        <v>Out of test</v>
      </c>
      <c r="F8717" s="53" t="str">
        <f t="shared" si="2"/>
        <v>Guangzhou_1</v>
      </c>
      <c r="G8717" s="53">
        <f t="shared" si="3"/>
        <v>0.5133030889</v>
      </c>
    </row>
    <row r="8718">
      <c r="A8718" s="61">
        <v>1.511453348E9</v>
      </c>
      <c r="B8718" s="61">
        <v>1.0</v>
      </c>
      <c r="C8718" s="61">
        <v>2072.0</v>
      </c>
      <c r="D8718" s="57" t="s">
        <v>378</v>
      </c>
      <c r="E8718" s="62" t="str">
        <f t="shared" si="1"/>
        <v>Out of test</v>
      </c>
      <c r="F8718" s="53" t="str">
        <f t="shared" si="2"/>
        <v>Guangzhou_1</v>
      </c>
      <c r="G8718" s="53">
        <f t="shared" si="3"/>
        <v>0.5493822901</v>
      </c>
    </row>
    <row r="8719">
      <c r="A8719" s="61">
        <v>1.517310339E9</v>
      </c>
      <c r="B8719" s="61">
        <v>1.0</v>
      </c>
      <c r="C8719" s="61">
        <v>2489.0</v>
      </c>
      <c r="D8719" s="57" t="s">
        <v>378</v>
      </c>
      <c r="E8719" s="62" t="str">
        <f t="shared" si="1"/>
        <v>Out of test</v>
      </c>
      <c r="F8719" s="53" t="str">
        <f t="shared" si="2"/>
        <v>Guangzhou_1</v>
      </c>
      <c r="G8719" s="53">
        <f t="shared" si="3"/>
        <v>0.4771242173</v>
      </c>
    </row>
    <row r="8720">
      <c r="A8720" s="61">
        <v>1.519027909E9</v>
      </c>
      <c r="B8720" s="61">
        <v>1.0</v>
      </c>
      <c r="C8720" s="61">
        <v>2596.0</v>
      </c>
      <c r="D8720" s="57" t="s">
        <v>378</v>
      </c>
      <c r="E8720" s="62" t="str">
        <f t="shared" si="1"/>
        <v>Out of test</v>
      </c>
      <c r="F8720" s="53" t="str">
        <f t="shared" si="2"/>
        <v>Guangzhou_1</v>
      </c>
      <c r="G8720" s="53">
        <f t="shared" si="3"/>
        <v>0.09376356169</v>
      </c>
    </row>
    <row r="8721">
      <c r="A8721" s="61">
        <v>1.518331567E9</v>
      </c>
      <c r="B8721" s="61">
        <v>1.0</v>
      </c>
      <c r="C8721" s="61">
        <v>3198.0</v>
      </c>
      <c r="D8721" s="57" t="s">
        <v>378</v>
      </c>
      <c r="E8721" s="62" t="str">
        <f t="shared" si="1"/>
        <v>Out of test</v>
      </c>
      <c r="F8721" s="53" t="str">
        <f t="shared" si="2"/>
        <v>Guangzhou_1</v>
      </c>
      <c r="G8721" s="53">
        <f t="shared" si="3"/>
        <v>0.3427938693</v>
      </c>
    </row>
    <row r="8722">
      <c r="A8722" s="61">
        <v>1.517144227E9</v>
      </c>
      <c r="B8722" s="61">
        <v>1.0</v>
      </c>
      <c r="C8722" s="61">
        <v>3895.0</v>
      </c>
      <c r="D8722" s="57" t="s">
        <v>378</v>
      </c>
      <c r="E8722" s="62" t="str">
        <f t="shared" si="1"/>
        <v>Out of test</v>
      </c>
      <c r="F8722" s="53" t="str">
        <f t="shared" si="2"/>
        <v>Guangzhou_1</v>
      </c>
      <c r="G8722" s="53">
        <f t="shared" si="3"/>
        <v>0.06086612737</v>
      </c>
    </row>
    <row r="8723">
      <c r="A8723" s="61">
        <v>1.519632946E9</v>
      </c>
      <c r="B8723" s="61">
        <v>1.0</v>
      </c>
      <c r="C8723" s="61">
        <v>2063.0</v>
      </c>
      <c r="D8723" s="57" t="s">
        <v>378</v>
      </c>
      <c r="E8723" s="62" t="str">
        <f t="shared" si="1"/>
        <v>Out of test</v>
      </c>
      <c r="F8723" s="53" t="str">
        <f t="shared" si="2"/>
        <v>Guangzhou_1</v>
      </c>
      <c r="G8723" s="53">
        <f t="shared" si="3"/>
        <v>0.2234940707</v>
      </c>
    </row>
    <row r="8724">
      <c r="A8724" s="61">
        <v>1.515467456E9</v>
      </c>
      <c r="B8724" s="61">
        <v>1.0</v>
      </c>
      <c r="C8724" s="61">
        <v>2251.0</v>
      </c>
      <c r="D8724" s="57" t="s">
        <v>378</v>
      </c>
      <c r="E8724" s="62" t="str">
        <f t="shared" si="1"/>
        <v>Out of test</v>
      </c>
      <c r="F8724" s="53" t="str">
        <f t="shared" si="2"/>
        <v>Guangzhou_1</v>
      </c>
      <c r="G8724" s="53">
        <f t="shared" si="3"/>
        <v>0.6155145158</v>
      </c>
    </row>
    <row r="8725">
      <c r="A8725" s="61">
        <v>1.519621128E9</v>
      </c>
      <c r="B8725" s="61">
        <v>1.0</v>
      </c>
      <c r="C8725" s="61">
        <v>2108.0</v>
      </c>
      <c r="D8725" s="57" t="s">
        <v>378</v>
      </c>
      <c r="E8725" s="62" t="str">
        <f t="shared" si="1"/>
        <v>Out of test</v>
      </c>
      <c r="F8725" s="53" t="str">
        <f t="shared" si="2"/>
        <v>Guangzhou_1</v>
      </c>
      <c r="G8725" s="53">
        <f t="shared" si="3"/>
        <v>0.2465140159</v>
      </c>
    </row>
    <row r="8726">
      <c r="A8726" s="61">
        <v>1.513523178E9</v>
      </c>
      <c r="B8726" s="61">
        <v>1.0</v>
      </c>
      <c r="C8726" s="61">
        <v>1058.0</v>
      </c>
      <c r="D8726" s="57" t="s">
        <v>378</v>
      </c>
      <c r="E8726" s="62" t="str">
        <f t="shared" si="1"/>
        <v>Out of test</v>
      </c>
      <c r="F8726" s="53" t="str">
        <f t="shared" si="2"/>
        <v>Guangzhou_1</v>
      </c>
      <c r="G8726" s="53">
        <f t="shared" si="3"/>
        <v>0.0119907918</v>
      </c>
    </row>
    <row r="8727">
      <c r="A8727" s="61">
        <v>1.516058735E9</v>
      </c>
      <c r="B8727" s="61">
        <v>1.0</v>
      </c>
      <c r="C8727" s="61">
        <v>1151.0</v>
      </c>
      <c r="D8727" s="57" t="s">
        <v>378</v>
      </c>
      <c r="E8727" s="62" t="str">
        <f t="shared" si="1"/>
        <v>Out of test</v>
      </c>
      <c r="F8727" s="53" t="str">
        <f t="shared" si="2"/>
        <v>Guangzhou_1</v>
      </c>
      <c r="G8727" s="53">
        <f t="shared" si="3"/>
        <v>0.5028176374</v>
      </c>
    </row>
    <row r="8728">
      <c r="A8728" s="61">
        <v>1.517563075E9</v>
      </c>
      <c r="B8728" s="61">
        <v>1.0</v>
      </c>
      <c r="C8728" s="61">
        <v>5288.0</v>
      </c>
      <c r="D8728" s="57" t="s">
        <v>378</v>
      </c>
      <c r="E8728" s="62" t="str">
        <f t="shared" si="1"/>
        <v>Out of test</v>
      </c>
      <c r="F8728" s="53" t="str">
        <f t="shared" si="2"/>
        <v>Guangzhou_1</v>
      </c>
      <c r="G8728" s="53">
        <f t="shared" si="3"/>
        <v>0.6274889911</v>
      </c>
    </row>
    <row r="8729">
      <c r="A8729" s="61">
        <v>1.518912585E9</v>
      </c>
      <c r="B8729" s="61">
        <v>1.0</v>
      </c>
      <c r="C8729" s="61">
        <v>274.0</v>
      </c>
      <c r="D8729" s="57" t="s">
        <v>378</v>
      </c>
      <c r="E8729" s="62" t="str">
        <f t="shared" si="1"/>
        <v>Out of test</v>
      </c>
      <c r="F8729" s="53" t="str">
        <f t="shared" si="2"/>
        <v>Guangzhou_1</v>
      </c>
      <c r="G8729" s="53">
        <f t="shared" si="3"/>
        <v>0.9355620133</v>
      </c>
    </row>
    <row r="8730">
      <c r="A8730" s="61">
        <v>1.515237824E9</v>
      </c>
      <c r="B8730" s="61">
        <v>1.0</v>
      </c>
      <c r="C8730" s="61">
        <v>3221.0</v>
      </c>
      <c r="D8730" s="57" t="s">
        <v>378</v>
      </c>
      <c r="E8730" s="62" t="str">
        <f t="shared" si="1"/>
        <v>Out of test</v>
      </c>
      <c r="F8730" s="53" t="str">
        <f t="shared" si="2"/>
        <v>Guangzhou_1</v>
      </c>
      <c r="G8730" s="53">
        <f t="shared" si="3"/>
        <v>0.7677035255</v>
      </c>
    </row>
    <row r="8731">
      <c r="A8731" s="61">
        <v>1.511429695E9</v>
      </c>
      <c r="B8731" s="61">
        <v>1.0</v>
      </c>
      <c r="C8731" s="61">
        <v>2786.0</v>
      </c>
      <c r="D8731" s="57" t="s">
        <v>378</v>
      </c>
      <c r="E8731" s="62" t="str">
        <f t="shared" si="1"/>
        <v>Out of test</v>
      </c>
      <c r="F8731" s="53" t="str">
        <f t="shared" si="2"/>
        <v>Guangzhou_1</v>
      </c>
      <c r="G8731" s="53">
        <f t="shared" si="3"/>
        <v>0.1845313963</v>
      </c>
    </row>
    <row r="8732">
      <c r="A8732" s="61">
        <v>1.517733267E9</v>
      </c>
      <c r="B8732" s="61">
        <v>1.0</v>
      </c>
      <c r="C8732" s="61">
        <v>1067.0</v>
      </c>
      <c r="D8732" s="57" t="s">
        <v>378</v>
      </c>
      <c r="E8732" s="62" t="str">
        <f t="shared" si="1"/>
        <v>Out of test</v>
      </c>
      <c r="F8732" s="53" t="str">
        <f t="shared" si="2"/>
        <v>Guangzhou_1</v>
      </c>
      <c r="G8732" s="53">
        <f t="shared" si="3"/>
        <v>0.9566786576</v>
      </c>
    </row>
    <row r="8733">
      <c r="A8733" s="61">
        <v>1.514228035E9</v>
      </c>
      <c r="B8733" s="61">
        <v>1.0</v>
      </c>
      <c r="C8733" s="61">
        <v>2836.0</v>
      </c>
      <c r="D8733" s="57" t="s">
        <v>378</v>
      </c>
      <c r="E8733" s="62" t="str">
        <f t="shared" si="1"/>
        <v>Out of test</v>
      </c>
      <c r="F8733" s="53" t="str">
        <f t="shared" si="2"/>
        <v>Guangzhou_1</v>
      </c>
      <c r="G8733" s="53">
        <f t="shared" si="3"/>
        <v>0.7048628679</v>
      </c>
    </row>
    <row r="8734">
      <c r="A8734" s="61">
        <v>1.512812403E9</v>
      </c>
      <c r="B8734" s="61">
        <v>1.0</v>
      </c>
      <c r="C8734" s="61">
        <v>267.0</v>
      </c>
      <c r="D8734" s="57" t="s">
        <v>378</v>
      </c>
      <c r="E8734" s="62" t="str">
        <f t="shared" si="1"/>
        <v>Out of test</v>
      </c>
      <c r="F8734" s="53" t="str">
        <f t="shared" si="2"/>
        <v>Guangzhou_1</v>
      </c>
      <c r="G8734" s="53">
        <f t="shared" si="3"/>
        <v>0.6824949799</v>
      </c>
    </row>
    <row r="8735">
      <c r="A8735" s="61">
        <v>1.513832377E9</v>
      </c>
      <c r="B8735" s="61">
        <v>1.0</v>
      </c>
      <c r="C8735" s="61">
        <v>2127.0</v>
      </c>
      <c r="D8735" s="57" t="s">
        <v>378</v>
      </c>
      <c r="E8735" s="62" t="str">
        <f t="shared" si="1"/>
        <v>Out of test</v>
      </c>
      <c r="F8735" s="53" t="str">
        <f t="shared" si="2"/>
        <v>Guangzhou_1</v>
      </c>
      <c r="G8735" s="53">
        <f t="shared" si="3"/>
        <v>0.91003812</v>
      </c>
    </row>
    <row r="8736">
      <c r="A8736" s="61">
        <v>1.519473983E9</v>
      </c>
      <c r="B8736" s="61">
        <v>1.0</v>
      </c>
      <c r="C8736" s="61">
        <v>2749.0</v>
      </c>
      <c r="D8736" s="57" t="s">
        <v>378</v>
      </c>
      <c r="E8736" s="62" t="str">
        <f t="shared" si="1"/>
        <v>Out of test</v>
      </c>
      <c r="F8736" s="53" t="str">
        <f t="shared" si="2"/>
        <v>Guangzhou_1</v>
      </c>
      <c r="G8736" s="53">
        <f t="shared" si="3"/>
        <v>0.7808064794</v>
      </c>
    </row>
    <row r="8737">
      <c r="A8737" s="61">
        <v>1.517231577E9</v>
      </c>
      <c r="B8737" s="61">
        <v>1.0</v>
      </c>
      <c r="C8737" s="61">
        <v>1110.0</v>
      </c>
      <c r="D8737" s="57" t="s">
        <v>378</v>
      </c>
      <c r="E8737" s="62" t="str">
        <f t="shared" si="1"/>
        <v>Out of test</v>
      </c>
      <c r="F8737" s="53" t="str">
        <f t="shared" si="2"/>
        <v>Guangzhou_1</v>
      </c>
      <c r="G8737" s="53">
        <f t="shared" si="3"/>
        <v>0.9057851983</v>
      </c>
    </row>
    <row r="8738">
      <c r="A8738" s="61">
        <v>1.517702059E9</v>
      </c>
      <c r="B8738" s="61">
        <v>1.0</v>
      </c>
      <c r="C8738" s="61">
        <v>511.0</v>
      </c>
      <c r="D8738" s="57" t="s">
        <v>378</v>
      </c>
      <c r="E8738" s="62" t="str">
        <f t="shared" si="1"/>
        <v>Out of test</v>
      </c>
      <c r="F8738" s="53" t="str">
        <f t="shared" si="2"/>
        <v>Guangzhou_1</v>
      </c>
      <c r="G8738" s="53">
        <f t="shared" si="3"/>
        <v>0.0623640376</v>
      </c>
    </row>
    <row r="8739">
      <c r="A8739" s="61">
        <v>1.513096438E9</v>
      </c>
      <c r="B8739" s="61">
        <v>1.0</v>
      </c>
      <c r="C8739" s="61">
        <v>10.0</v>
      </c>
      <c r="D8739" s="57" t="s">
        <v>378</v>
      </c>
      <c r="E8739" s="62" t="str">
        <f t="shared" si="1"/>
        <v>Out of test</v>
      </c>
      <c r="F8739" s="53" t="str">
        <f t="shared" si="2"/>
        <v>Guangzhou_1</v>
      </c>
      <c r="G8739" s="53">
        <f t="shared" si="3"/>
        <v>0.6662823177</v>
      </c>
    </row>
    <row r="8740">
      <c r="A8740" s="61">
        <v>1.519792329E9</v>
      </c>
      <c r="B8740" s="61">
        <v>1.0</v>
      </c>
      <c r="C8740" s="61">
        <v>803.0</v>
      </c>
      <c r="D8740" s="57" t="s">
        <v>378</v>
      </c>
      <c r="E8740" s="62" t="str">
        <f t="shared" si="1"/>
        <v>Out of test</v>
      </c>
      <c r="F8740" s="53" t="str">
        <f t="shared" si="2"/>
        <v>Guangzhou_1</v>
      </c>
      <c r="G8740" s="53">
        <f t="shared" si="3"/>
        <v>0.6442871023</v>
      </c>
    </row>
    <row r="8741">
      <c r="A8741" s="61">
        <v>1.513333037E9</v>
      </c>
      <c r="B8741" s="61">
        <v>1.0</v>
      </c>
      <c r="C8741" s="61">
        <v>2507.0</v>
      </c>
      <c r="D8741" s="57" t="s">
        <v>378</v>
      </c>
      <c r="E8741" s="62" t="str">
        <f t="shared" si="1"/>
        <v>Out of test</v>
      </c>
      <c r="F8741" s="53" t="str">
        <f t="shared" si="2"/>
        <v>Guangzhou_1</v>
      </c>
      <c r="G8741" s="53">
        <f t="shared" si="3"/>
        <v>0.4180153683</v>
      </c>
    </row>
    <row r="8742">
      <c r="A8742" s="61">
        <v>1.515711988E9</v>
      </c>
      <c r="B8742" s="61">
        <v>1.0</v>
      </c>
      <c r="C8742" s="61">
        <v>507.0</v>
      </c>
      <c r="D8742" s="57" t="s">
        <v>378</v>
      </c>
      <c r="E8742" s="62" t="str">
        <f t="shared" si="1"/>
        <v>Out of test</v>
      </c>
      <c r="F8742" s="53" t="str">
        <f t="shared" si="2"/>
        <v>Guangzhou_1</v>
      </c>
      <c r="G8742" s="53">
        <f t="shared" si="3"/>
        <v>0.146921281</v>
      </c>
    </row>
    <row r="8743">
      <c r="A8743" s="61">
        <v>1.512205126E9</v>
      </c>
      <c r="B8743" s="61">
        <v>1.0</v>
      </c>
      <c r="C8743" s="61">
        <v>1199.0</v>
      </c>
      <c r="D8743" s="57" t="s">
        <v>378</v>
      </c>
      <c r="E8743" s="62" t="str">
        <f t="shared" si="1"/>
        <v>Out of test</v>
      </c>
      <c r="F8743" s="53" t="str">
        <f t="shared" si="2"/>
        <v>Guangzhou_1</v>
      </c>
      <c r="G8743" s="53">
        <f t="shared" si="3"/>
        <v>0.02906913018</v>
      </c>
    </row>
    <row r="8744">
      <c r="A8744" s="61">
        <v>1.515116198E9</v>
      </c>
      <c r="B8744" s="61">
        <v>1.0</v>
      </c>
      <c r="C8744" s="61">
        <v>4084.0</v>
      </c>
      <c r="D8744" s="57" t="s">
        <v>378</v>
      </c>
      <c r="E8744" s="62" t="str">
        <f t="shared" si="1"/>
        <v>Out of test</v>
      </c>
      <c r="F8744" s="53" t="str">
        <f t="shared" si="2"/>
        <v>Guangzhou_1</v>
      </c>
      <c r="G8744" s="53">
        <f t="shared" si="3"/>
        <v>0.3407158016</v>
      </c>
    </row>
    <row r="8745">
      <c r="A8745" s="61">
        <v>1.515417337E9</v>
      </c>
      <c r="B8745" s="61">
        <v>1.0</v>
      </c>
      <c r="C8745" s="61">
        <v>1055.0</v>
      </c>
      <c r="D8745" s="57" t="s">
        <v>378</v>
      </c>
      <c r="E8745" s="62" t="str">
        <f t="shared" si="1"/>
        <v>Out of test</v>
      </c>
      <c r="F8745" s="53" t="str">
        <f t="shared" si="2"/>
        <v>Guangzhou_1</v>
      </c>
      <c r="G8745" s="53">
        <f t="shared" si="3"/>
        <v>0.4199136193</v>
      </c>
    </row>
    <row r="8746">
      <c r="A8746" s="61">
        <v>1.515355679E9</v>
      </c>
      <c r="B8746" s="61">
        <v>1.0</v>
      </c>
      <c r="C8746" s="61">
        <v>2407.0</v>
      </c>
      <c r="D8746" s="57" t="s">
        <v>378</v>
      </c>
      <c r="E8746" s="62" t="str">
        <f t="shared" si="1"/>
        <v>Out of test</v>
      </c>
      <c r="F8746" s="53" t="str">
        <f t="shared" si="2"/>
        <v>Guangzhou_1</v>
      </c>
      <c r="G8746" s="53">
        <f t="shared" si="3"/>
        <v>0.5458658619</v>
      </c>
    </row>
    <row r="8747">
      <c r="A8747" s="61">
        <v>1.511736128E9</v>
      </c>
      <c r="B8747" s="61">
        <v>1.0</v>
      </c>
      <c r="C8747" s="61">
        <v>23.0</v>
      </c>
      <c r="D8747" s="57" t="s">
        <v>378</v>
      </c>
      <c r="E8747" s="62" t="str">
        <f t="shared" si="1"/>
        <v>Out of test</v>
      </c>
      <c r="F8747" s="53" t="str">
        <f t="shared" si="2"/>
        <v>Guangzhou_1</v>
      </c>
      <c r="G8747" s="53">
        <f t="shared" si="3"/>
        <v>0.3113868471</v>
      </c>
    </row>
    <row r="8748">
      <c r="A8748" s="61">
        <v>1.513592805E9</v>
      </c>
      <c r="B8748" s="61">
        <v>1.0</v>
      </c>
      <c r="C8748" s="61">
        <v>1913.0</v>
      </c>
      <c r="D8748" s="57" t="s">
        <v>378</v>
      </c>
      <c r="E8748" s="62" t="str">
        <f t="shared" si="1"/>
        <v>Out of test</v>
      </c>
      <c r="F8748" s="53" t="str">
        <f t="shared" si="2"/>
        <v>Guangzhou_1</v>
      </c>
      <c r="G8748" s="53">
        <f t="shared" si="3"/>
        <v>0.629811824</v>
      </c>
    </row>
    <row r="8749">
      <c r="A8749" s="61">
        <v>1.513172983E9</v>
      </c>
      <c r="B8749" s="61">
        <v>1.0</v>
      </c>
      <c r="C8749" s="61">
        <v>404.0</v>
      </c>
      <c r="D8749" s="57" t="s">
        <v>378</v>
      </c>
      <c r="E8749" s="62" t="str">
        <f t="shared" si="1"/>
        <v>Out of test</v>
      </c>
      <c r="F8749" s="53" t="str">
        <f t="shared" si="2"/>
        <v>Guangzhou_1</v>
      </c>
      <c r="G8749" s="53">
        <f t="shared" si="3"/>
        <v>0.9802096563</v>
      </c>
    </row>
    <row r="8750">
      <c r="A8750" s="61">
        <v>1.513553823E9</v>
      </c>
      <c r="B8750" s="61">
        <v>1.0</v>
      </c>
      <c r="C8750" s="61">
        <v>1662.0</v>
      </c>
      <c r="D8750" s="57" t="s">
        <v>378</v>
      </c>
      <c r="E8750" s="62" t="str">
        <f t="shared" si="1"/>
        <v>Out of test</v>
      </c>
      <c r="F8750" s="53" t="str">
        <f t="shared" si="2"/>
        <v>Guangzhou_1</v>
      </c>
      <c r="G8750" s="53">
        <f t="shared" si="3"/>
        <v>0.5455155928</v>
      </c>
    </row>
    <row r="8751">
      <c r="A8751" s="61">
        <v>1.515018986E9</v>
      </c>
      <c r="B8751" s="61">
        <v>1.0</v>
      </c>
      <c r="C8751" s="61">
        <v>1130.0</v>
      </c>
      <c r="D8751" s="57" t="s">
        <v>378</v>
      </c>
      <c r="E8751" s="62" t="str">
        <f t="shared" si="1"/>
        <v>Out of test</v>
      </c>
      <c r="F8751" s="53" t="str">
        <f t="shared" si="2"/>
        <v>Guangzhou_1</v>
      </c>
      <c r="G8751" s="53">
        <f t="shared" si="3"/>
        <v>0.4037507703</v>
      </c>
    </row>
    <row r="8752">
      <c r="A8752" s="61">
        <v>1.519888194E9</v>
      </c>
      <c r="B8752" s="61">
        <v>1.0</v>
      </c>
      <c r="C8752" s="61">
        <v>935.0</v>
      </c>
      <c r="D8752" s="57" t="s">
        <v>378</v>
      </c>
      <c r="E8752" s="62" t="str">
        <f t="shared" si="1"/>
        <v>Out of test</v>
      </c>
      <c r="F8752" s="53" t="str">
        <f t="shared" si="2"/>
        <v>Guangzhou_1</v>
      </c>
      <c r="G8752" s="53">
        <f t="shared" si="3"/>
        <v>0.191312711</v>
      </c>
    </row>
    <row r="8753">
      <c r="A8753" s="61">
        <v>1.516099073E9</v>
      </c>
      <c r="B8753" s="61">
        <v>1.0</v>
      </c>
      <c r="C8753" s="61">
        <v>2973.0</v>
      </c>
      <c r="D8753" s="57" t="s">
        <v>378</v>
      </c>
      <c r="E8753" s="62" t="str">
        <f t="shared" si="1"/>
        <v>Out of test</v>
      </c>
      <c r="F8753" s="53" t="str">
        <f t="shared" si="2"/>
        <v>Guangzhou_1</v>
      </c>
      <c r="G8753" s="53">
        <f t="shared" si="3"/>
        <v>0.1237786228</v>
      </c>
    </row>
    <row r="8754">
      <c r="A8754" s="61">
        <v>1.519655904E9</v>
      </c>
      <c r="B8754" s="61">
        <v>1.0</v>
      </c>
      <c r="C8754" s="61">
        <v>1780.0</v>
      </c>
      <c r="D8754" s="57" t="s">
        <v>378</v>
      </c>
      <c r="E8754" s="62" t="str">
        <f t="shared" si="1"/>
        <v>Out of test</v>
      </c>
      <c r="F8754" s="53" t="str">
        <f t="shared" si="2"/>
        <v>Guangzhou_1</v>
      </c>
      <c r="G8754" s="53">
        <f t="shared" si="3"/>
        <v>0.8387657285</v>
      </c>
    </row>
    <row r="8755">
      <c r="A8755" s="61">
        <v>1.513865675E9</v>
      </c>
      <c r="B8755" s="61">
        <v>1.0</v>
      </c>
      <c r="C8755" s="61">
        <v>2205.0</v>
      </c>
      <c r="D8755" s="57" t="s">
        <v>378</v>
      </c>
      <c r="E8755" s="62" t="str">
        <f t="shared" si="1"/>
        <v>Out of test</v>
      </c>
      <c r="F8755" s="53" t="str">
        <f t="shared" si="2"/>
        <v>Guangzhou_1</v>
      </c>
      <c r="G8755" s="53">
        <f t="shared" si="3"/>
        <v>0.05159404768</v>
      </c>
    </row>
    <row r="8756">
      <c r="A8756" s="61">
        <v>1.516375477E9</v>
      </c>
      <c r="B8756" s="61">
        <v>1.0</v>
      </c>
      <c r="C8756" s="61">
        <v>3485.0</v>
      </c>
      <c r="D8756" s="57" t="s">
        <v>378</v>
      </c>
      <c r="E8756" s="62" t="str">
        <f t="shared" si="1"/>
        <v>Out of test</v>
      </c>
      <c r="F8756" s="53" t="str">
        <f t="shared" si="2"/>
        <v>Guangzhou_1</v>
      </c>
      <c r="G8756" s="53">
        <f t="shared" si="3"/>
        <v>0.3091360512</v>
      </c>
    </row>
    <row r="8757">
      <c r="A8757" s="61">
        <v>1.515340527E9</v>
      </c>
      <c r="B8757" s="61">
        <v>1.0</v>
      </c>
      <c r="C8757" s="61">
        <v>2497.0</v>
      </c>
      <c r="D8757" s="57" t="s">
        <v>378</v>
      </c>
      <c r="E8757" s="62" t="str">
        <f t="shared" si="1"/>
        <v>Out of test</v>
      </c>
      <c r="F8757" s="53" t="str">
        <f t="shared" si="2"/>
        <v>Guangzhou_1</v>
      </c>
      <c r="G8757" s="53">
        <f t="shared" si="3"/>
        <v>0.06037002278</v>
      </c>
    </row>
    <row r="8758">
      <c r="A8758" s="61">
        <v>1.518116888E9</v>
      </c>
      <c r="B8758" s="61">
        <v>1.0</v>
      </c>
      <c r="C8758" s="61">
        <v>3035.0</v>
      </c>
      <c r="D8758" s="57" t="s">
        <v>378</v>
      </c>
      <c r="E8758" s="62" t="str">
        <f t="shared" si="1"/>
        <v>Out of test</v>
      </c>
      <c r="F8758" s="53" t="str">
        <f t="shared" si="2"/>
        <v>Guangzhou_1</v>
      </c>
      <c r="G8758" s="53">
        <f t="shared" si="3"/>
        <v>0.5257966899</v>
      </c>
    </row>
    <row r="8759">
      <c r="A8759" s="61">
        <v>1.518853685E9</v>
      </c>
      <c r="B8759" s="61">
        <v>1.0</v>
      </c>
      <c r="C8759" s="61">
        <v>1672.0</v>
      </c>
      <c r="D8759" s="57" t="s">
        <v>378</v>
      </c>
      <c r="E8759" s="62" t="str">
        <f t="shared" si="1"/>
        <v>Out of test</v>
      </c>
      <c r="F8759" s="53" t="str">
        <f t="shared" si="2"/>
        <v>Guangzhou_1</v>
      </c>
      <c r="G8759" s="53">
        <f t="shared" si="3"/>
        <v>0.6789890373</v>
      </c>
    </row>
    <row r="8760">
      <c r="A8760" s="61">
        <v>1.514809986E9</v>
      </c>
      <c r="B8760" s="61">
        <v>1.0</v>
      </c>
      <c r="C8760" s="61">
        <v>1732.0</v>
      </c>
      <c r="D8760" s="57" t="s">
        <v>378</v>
      </c>
      <c r="E8760" s="62" t="str">
        <f t="shared" si="1"/>
        <v>Out of test</v>
      </c>
      <c r="F8760" s="53" t="str">
        <f t="shared" si="2"/>
        <v>Guangzhou_1</v>
      </c>
      <c r="G8760" s="53">
        <f t="shared" si="3"/>
        <v>0.5261959081</v>
      </c>
    </row>
    <row r="8761">
      <c r="A8761" s="61">
        <v>1.512379466E9</v>
      </c>
      <c r="B8761" s="61">
        <v>1.0</v>
      </c>
      <c r="C8761" s="61">
        <v>1765.0</v>
      </c>
      <c r="D8761" s="57" t="s">
        <v>378</v>
      </c>
      <c r="E8761" s="62" t="str">
        <f t="shared" si="1"/>
        <v>Out of test</v>
      </c>
      <c r="F8761" s="53" t="str">
        <f t="shared" si="2"/>
        <v>Guangzhou_1</v>
      </c>
      <c r="G8761" s="53">
        <f t="shared" si="3"/>
        <v>0.2075465454</v>
      </c>
    </row>
    <row r="8762">
      <c r="A8762" s="61">
        <v>1.511452838E9</v>
      </c>
      <c r="B8762" s="61">
        <v>1.0</v>
      </c>
      <c r="C8762" s="61">
        <v>3598.0</v>
      </c>
      <c r="D8762" s="57" t="s">
        <v>378</v>
      </c>
      <c r="E8762" s="62" t="str">
        <f t="shared" si="1"/>
        <v>Out of test</v>
      </c>
      <c r="F8762" s="53" t="str">
        <f t="shared" si="2"/>
        <v>Guangzhou_1</v>
      </c>
      <c r="G8762" s="53">
        <f t="shared" si="3"/>
        <v>0.6830467664</v>
      </c>
    </row>
    <row r="8763">
      <c r="A8763" s="61">
        <v>1.519081845E9</v>
      </c>
      <c r="B8763" s="61">
        <v>1.0</v>
      </c>
      <c r="C8763" s="61">
        <v>2839.0</v>
      </c>
      <c r="D8763" s="57" t="s">
        <v>378</v>
      </c>
      <c r="E8763" s="62" t="str">
        <f t="shared" si="1"/>
        <v>Out of test</v>
      </c>
      <c r="F8763" s="53" t="str">
        <f t="shared" si="2"/>
        <v>Guangzhou_1</v>
      </c>
      <c r="G8763" s="53">
        <f t="shared" si="3"/>
        <v>0.6384903269</v>
      </c>
    </row>
    <row r="8764">
      <c r="A8764" s="61">
        <v>1.514157744E9</v>
      </c>
      <c r="B8764" s="61">
        <v>1.0</v>
      </c>
      <c r="C8764" s="61">
        <v>1792.0</v>
      </c>
      <c r="D8764" s="57" t="s">
        <v>378</v>
      </c>
      <c r="E8764" s="62" t="str">
        <f t="shared" si="1"/>
        <v>Out of test</v>
      </c>
      <c r="F8764" s="53" t="str">
        <f t="shared" si="2"/>
        <v>Guangzhou_1</v>
      </c>
      <c r="G8764" s="53">
        <f t="shared" si="3"/>
        <v>0.913580734</v>
      </c>
    </row>
    <row r="8765">
      <c r="A8765" s="61">
        <v>1.519812407E9</v>
      </c>
      <c r="B8765" s="61">
        <v>1.0</v>
      </c>
      <c r="C8765" s="61">
        <v>2446.0</v>
      </c>
      <c r="D8765" s="57" t="s">
        <v>378</v>
      </c>
      <c r="E8765" s="62" t="str">
        <f t="shared" si="1"/>
        <v>Out of test</v>
      </c>
      <c r="F8765" s="53" t="str">
        <f t="shared" si="2"/>
        <v>Guangzhou_1</v>
      </c>
      <c r="G8765" s="53">
        <f t="shared" si="3"/>
        <v>0.4877210116</v>
      </c>
    </row>
    <row r="8766">
      <c r="A8766" s="61">
        <v>1.516195554E9</v>
      </c>
      <c r="B8766" s="61">
        <v>1.0</v>
      </c>
      <c r="C8766" s="61">
        <v>484.0</v>
      </c>
      <c r="D8766" s="57" t="s">
        <v>378</v>
      </c>
      <c r="E8766" s="62" t="str">
        <f t="shared" si="1"/>
        <v>Out of test</v>
      </c>
      <c r="F8766" s="53" t="str">
        <f t="shared" si="2"/>
        <v>Guangzhou_1</v>
      </c>
      <c r="G8766" s="53">
        <f t="shared" si="3"/>
        <v>0.4044110335</v>
      </c>
    </row>
    <row r="8767">
      <c r="A8767" s="61">
        <v>1.519588083E9</v>
      </c>
      <c r="B8767" s="61">
        <v>1.0</v>
      </c>
      <c r="C8767" s="61">
        <v>1918.0</v>
      </c>
      <c r="D8767" s="57" t="s">
        <v>378</v>
      </c>
      <c r="E8767" s="62" t="str">
        <f t="shared" si="1"/>
        <v>Out of test</v>
      </c>
      <c r="F8767" s="53" t="str">
        <f t="shared" si="2"/>
        <v>Guangzhou_1</v>
      </c>
      <c r="G8767" s="53">
        <f t="shared" si="3"/>
        <v>0.9436485533</v>
      </c>
    </row>
    <row r="8768">
      <c r="A8768" s="61">
        <v>1.517303674E9</v>
      </c>
      <c r="B8768" s="61">
        <v>1.0</v>
      </c>
      <c r="C8768" s="61">
        <v>2734.0</v>
      </c>
      <c r="D8768" s="57" t="s">
        <v>378</v>
      </c>
      <c r="E8768" s="62" t="str">
        <f t="shared" si="1"/>
        <v>Out of test</v>
      </c>
      <c r="F8768" s="53" t="str">
        <f t="shared" si="2"/>
        <v>Guangzhou_1</v>
      </c>
      <c r="G8768" s="53">
        <f t="shared" si="3"/>
        <v>0.6573709016</v>
      </c>
    </row>
    <row r="8769">
      <c r="A8769" s="61">
        <v>1.511791288E9</v>
      </c>
      <c r="B8769" s="61">
        <v>1.0</v>
      </c>
      <c r="C8769" s="61">
        <v>506.0</v>
      </c>
      <c r="D8769" s="57" t="s">
        <v>378</v>
      </c>
      <c r="E8769" s="62" t="str">
        <f t="shared" si="1"/>
        <v>Out of test</v>
      </c>
      <c r="F8769" s="53" t="str">
        <f t="shared" si="2"/>
        <v>Guangzhou_1</v>
      </c>
      <c r="G8769" s="53">
        <f t="shared" si="3"/>
        <v>0.1340635869</v>
      </c>
    </row>
    <row r="8770">
      <c r="A8770" s="61">
        <v>1.515732468E9</v>
      </c>
      <c r="B8770" s="61">
        <v>1.0</v>
      </c>
      <c r="C8770" s="61">
        <v>2741.0</v>
      </c>
      <c r="D8770" s="57" t="s">
        <v>378</v>
      </c>
      <c r="E8770" s="62" t="str">
        <f t="shared" si="1"/>
        <v>Out of test</v>
      </c>
      <c r="F8770" s="53" t="str">
        <f t="shared" si="2"/>
        <v>Guangzhou_1</v>
      </c>
      <c r="G8770" s="53">
        <f t="shared" si="3"/>
        <v>0.981322898</v>
      </c>
    </row>
    <row r="8771">
      <c r="A8771" s="61">
        <v>1.517561108E9</v>
      </c>
      <c r="B8771" s="61">
        <v>1.0</v>
      </c>
      <c r="C8771" s="61">
        <v>794.0</v>
      </c>
      <c r="D8771" s="57" t="s">
        <v>378</v>
      </c>
      <c r="E8771" s="62" t="str">
        <f t="shared" si="1"/>
        <v>Out of test</v>
      </c>
      <c r="F8771" s="53" t="str">
        <f t="shared" si="2"/>
        <v>Guangzhou_1</v>
      </c>
      <c r="G8771" s="53">
        <f t="shared" si="3"/>
        <v>0.123751857</v>
      </c>
    </row>
    <row r="8772">
      <c r="A8772" s="61">
        <v>1.517793339E9</v>
      </c>
      <c r="B8772" s="61">
        <v>1.0</v>
      </c>
      <c r="C8772" s="61">
        <v>2548.0</v>
      </c>
      <c r="D8772" s="57" t="s">
        <v>378</v>
      </c>
      <c r="E8772" s="62" t="str">
        <f t="shared" si="1"/>
        <v>Out of test</v>
      </c>
      <c r="F8772" s="53" t="str">
        <f t="shared" si="2"/>
        <v>Guangzhou_1</v>
      </c>
      <c r="G8772" s="53">
        <f t="shared" si="3"/>
        <v>0.382193281</v>
      </c>
    </row>
    <row r="8773">
      <c r="A8773" s="61">
        <v>1.515009888E9</v>
      </c>
      <c r="B8773" s="61">
        <v>1.0</v>
      </c>
      <c r="C8773" s="61">
        <v>113.0</v>
      </c>
      <c r="D8773" s="57" t="s">
        <v>378</v>
      </c>
      <c r="E8773" s="62" t="str">
        <f t="shared" si="1"/>
        <v>Out of test</v>
      </c>
      <c r="F8773" s="53" t="str">
        <f t="shared" si="2"/>
        <v>Guangzhou_1</v>
      </c>
      <c r="G8773" s="53">
        <f t="shared" si="3"/>
        <v>0.9011835551</v>
      </c>
    </row>
    <row r="8774">
      <c r="A8774" s="61">
        <v>1.511424354E9</v>
      </c>
      <c r="B8774" s="61">
        <v>1.0</v>
      </c>
      <c r="C8774" s="61">
        <v>1760.0</v>
      </c>
      <c r="D8774" s="57" t="s">
        <v>378</v>
      </c>
      <c r="E8774" s="62" t="str">
        <f t="shared" si="1"/>
        <v>Out of test</v>
      </c>
      <c r="F8774" s="53" t="str">
        <f t="shared" si="2"/>
        <v>Guangzhou_1</v>
      </c>
      <c r="G8774" s="53">
        <f t="shared" si="3"/>
        <v>0.8073199867</v>
      </c>
    </row>
    <row r="8775">
      <c r="A8775" s="61">
        <v>1.514825846E9</v>
      </c>
      <c r="B8775" s="61">
        <v>1.0</v>
      </c>
      <c r="C8775" s="61">
        <v>2349.0</v>
      </c>
      <c r="D8775" s="57" t="s">
        <v>378</v>
      </c>
      <c r="E8775" s="62" t="str">
        <f t="shared" si="1"/>
        <v>Out of test</v>
      </c>
      <c r="F8775" s="53" t="str">
        <f t="shared" si="2"/>
        <v>Guangzhou_1</v>
      </c>
      <c r="G8775" s="53">
        <f t="shared" si="3"/>
        <v>0.8296097492</v>
      </c>
    </row>
    <row r="8776">
      <c r="A8776" s="61">
        <v>1.517666127E9</v>
      </c>
      <c r="B8776" s="61">
        <v>1.0</v>
      </c>
      <c r="C8776" s="61">
        <v>251.0</v>
      </c>
      <c r="D8776" s="57" t="s">
        <v>378</v>
      </c>
      <c r="E8776" s="62" t="str">
        <f t="shared" si="1"/>
        <v>Out of test</v>
      </c>
      <c r="F8776" s="53" t="str">
        <f t="shared" si="2"/>
        <v>Guangzhou_1</v>
      </c>
      <c r="G8776" s="53">
        <f t="shared" si="3"/>
        <v>0.002681390473</v>
      </c>
    </row>
    <row r="8777">
      <c r="A8777" s="61">
        <v>1.517000243E9</v>
      </c>
      <c r="B8777" s="61">
        <v>1.0</v>
      </c>
      <c r="C8777" s="61">
        <v>2383.0</v>
      </c>
      <c r="D8777" s="57" t="s">
        <v>378</v>
      </c>
      <c r="E8777" s="62" t="str">
        <f t="shared" si="1"/>
        <v>Out of test</v>
      </c>
      <c r="F8777" s="53" t="str">
        <f t="shared" si="2"/>
        <v>Guangzhou_1</v>
      </c>
      <c r="G8777" s="53">
        <f t="shared" si="3"/>
        <v>0.1438731398</v>
      </c>
    </row>
    <row r="8778">
      <c r="A8778" s="61">
        <v>1.519168654E9</v>
      </c>
      <c r="B8778" s="61">
        <v>1.0</v>
      </c>
      <c r="C8778" s="61">
        <v>3177.0</v>
      </c>
      <c r="D8778" s="57" t="s">
        <v>378</v>
      </c>
      <c r="E8778" s="62" t="str">
        <f t="shared" si="1"/>
        <v>Out of test</v>
      </c>
      <c r="F8778" s="53" t="str">
        <f t="shared" si="2"/>
        <v>Guangzhou_1</v>
      </c>
      <c r="G8778" s="53">
        <f t="shared" si="3"/>
        <v>0.6678917496</v>
      </c>
    </row>
    <row r="8779">
      <c r="A8779" s="61">
        <v>1.514581616E9</v>
      </c>
      <c r="B8779" s="61">
        <v>1.0</v>
      </c>
      <c r="C8779" s="61">
        <v>1075.0</v>
      </c>
      <c r="D8779" s="57" t="s">
        <v>378</v>
      </c>
      <c r="E8779" s="62" t="str">
        <f t="shared" si="1"/>
        <v>Out of test</v>
      </c>
      <c r="F8779" s="53" t="str">
        <f t="shared" si="2"/>
        <v>Guangzhou_1</v>
      </c>
      <c r="G8779" s="53">
        <f t="shared" si="3"/>
        <v>0.2147018487</v>
      </c>
    </row>
    <row r="8780">
      <c r="A8780" s="61">
        <v>1.516131279E9</v>
      </c>
      <c r="B8780" s="61">
        <v>1.0</v>
      </c>
      <c r="C8780" s="61">
        <v>1482.0</v>
      </c>
      <c r="D8780" s="57" t="s">
        <v>378</v>
      </c>
      <c r="E8780" s="62" t="str">
        <f t="shared" si="1"/>
        <v>Out of test</v>
      </c>
      <c r="F8780" s="53" t="str">
        <f t="shared" si="2"/>
        <v>Guangzhou_1</v>
      </c>
      <c r="G8780" s="53">
        <f t="shared" si="3"/>
        <v>0.9223296142</v>
      </c>
    </row>
    <row r="8781">
      <c r="A8781" s="61">
        <v>1.518514214E9</v>
      </c>
      <c r="B8781" s="61">
        <v>1.0</v>
      </c>
      <c r="C8781" s="61">
        <v>3049.0</v>
      </c>
      <c r="D8781" s="57" t="s">
        <v>378</v>
      </c>
      <c r="E8781" s="62" t="str">
        <f t="shared" si="1"/>
        <v>Out of test</v>
      </c>
      <c r="F8781" s="53" t="str">
        <f t="shared" si="2"/>
        <v>Guangzhou_1</v>
      </c>
      <c r="G8781" s="53">
        <f t="shared" si="3"/>
        <v>0.7008336574</v>
      </c>
    </row>
    <row r="8782">
      <c r="A8782" s="61">
        <v>1.512997093E9</v>
      </c>
      <c r="B8782" s="61">
        <v>1.0</v>
      </c>
      <c r="C8782" s="61">
        <v>2557.0</v>
      </c>
      <c r="D8782" s="57" t="s">
        <v>378</v>
      </c>
      <c r="E8782" s="62" t="str">
        <f t="shared" si="1"/>
        <v>Out of test</v>
      </c>
      <c r="F8782" s="53" t="str">
        <f t="shared" si="2"/>
        <v>Guangzhou_1</v>
      </c>
      <c r="G8782" s="53">
        <f t="shared" si="3"/>
        <v>0.3078508878</v>
      </c>
    </row>
    <row r="8783">
      <c r="A8783" s="61">
        <v>1.511738098E9</v>
      </c>
      <c r="B8783" s="61">
        <v>1.0</v>
      </c>
      <c r="C8783" s="61">
        <v>1388.0</v>
      </c>
      <c r="D8783" s="57" t="s">
        <v>378</v>
      </c>
      <c r="E8783" s="62" t="str">
        <f t="shared" si="1"/>
        <v>Out of test</v>
      </c>
      <c r="F8783" s="53" t="str">
        <f t="shared" si="2"/>
        <v>Guangzhou_1</v>
      </c>
      <c r="G8783" s="53">
        <f t="shared" si="3"/>
        <v>0.9177718249</v>
      </c>
    </row>
    <row r="8784">
      <c r="A8784" s="61">
        <v>1.514585017E9</v>
      </c>
      <c r="B8784" s="61">
        <v>1.0</v>
      </c>
      <c r="C8784" s="61">
        <v>394.0</v>
      </c>
      <c r="D8784" s="57" t="s">
        <v>378</v>
      </c>
      <c r="E8784" s="62" t="str">
        <f t="shared" si="1"/>
        <v>Out of test</v>
      </c>
      <c r="F8784" s="53" t="str">
        <f t="shared" si="2"/>
        <v>Guangzhou_1</v>
      </c>
      <c r="G8784" s="53">
        <f t="shared" si="3"/>
        <v>0.08379999485</v>
      </c>
    </row>
    <row r="8785">
      <c r="A8785" s="61">
        <v>1.512001375E9</v>
      </c>
      <c r="B8785" s="61">
        <v>1.0</v>
      </c>
      <c r="C8785" s="61">
        <v>1423.0</v>
      </c>
      <c r="D8785" s="57" t="s">
        <v>378</v>
      </c>
      <c r="E8785" s="62" t="str">
        <f t="shared" si="1"/>
        <v>Out of test</v>
      </c>
      <c r="F8785" s="53" t="str">
        <f t="shared" si="2"/>
        <v>Guangzhou_1</v>
      </c>
      <c r="G8785" s="53">
        <f t="shared" si="3"/>
        <v>0.9001865921</v>
      </c>
    </row>
    <row r="8786">
      <c r="A8786" s="61">
        <v>1.518136163E9</v>
      </c>
      <c r="B8786" s="61">
        <v>1.0</v>
      </c>
      <c r="C8786" s="61">
        <v>1906.0</v>
      </c>
      <c r="D8786" s="57" t="s">
        <v>378</v>
      </c>
      <c r="E8786" s="62" t="str">
        <f t="shared" si="1"/>
        <v>Out of test</v>
      </c>
      <c r="F8786" s="53" t="str">
        <f t="shared" si="2"/>
        <v>Guangzhou_1</v>
      </c>
      <c r="G8786" s="53">
        <f t="shared" si="3"/>
        <v>0.5561666967</v>
      </c>
    </row>
    <row r="8787">
      <c r="A8787" s="61">
        <v>1.516155397E9</v>
      </c>
      <c r="B8787" s="61">
        <v>1.0</v>
      </c>
      <c r="C8787" s="61">
        <v>3342.0</v>
      </c>
      <c r="D8787" s="57" t="s">
        <v>378</v>
      </c>
      <c r="E8787" s="62" t="str">
        <f t="shared" si="1"/>
        <v>Out of test</v>
      </c>
      <c r="F8787" s="53" t="str">
        <f t="shared" si="2"/>
        <v>Guangzhou_1</v>
      </c>
      <c r="G8787" s="53">
        <f t="shared" si="3"/>
        <v>0.6809545565</v>
      </c>
    </row>
    <row r="8788">
      <c r="A8788" s="61">
        <v>1.519166568E9</v>
      </c>
      <c r="B8788" s="61">
        <v>1.0</v>
      </c>
      <c r="C8788" s="61">
        <v>3775.0</v>
      </c>
      <c r="D8788" s="57" t="s">
        <v>378</v>
      </c>
      <c r="E8788" s="62" t="str">
        <f t="shared" si="1"/>
        <v>Out of test</v>
      </c>
      <c r="F8788" s="53" t="str">
        <f t="shared" si="2"/>
        <v>Guangzhou_1</v>
      </c>
      <c r="G8788" s="53">
        <f t="shared" si="3"/>
        <v>0.7155612387</v>
      </c>
    </row>
    <row r="8789">
      <c r="A8789" s="61">
        <v>1.519608799E9</v>
      </c>
      <c r="B8789" s="61">
        <v>1.0</v>
      </c>
      <c r="C8789" s="61">
        <v>330.0</v>
      </c>
      <c r="D8789" s="57" t="s">
        <v>378</v>
      </c>
      <c r="E8789" s="62" t="str">
        <f t="shared" si="1"/>
        <v>Out of test</v>
      </c>
      <c r="F8789" s="53" t="str">
        <f t="shared" si="2"/>
        <v>Guangzhou_1</v>
      </c>
      <c r="G8789" s="53">
        <f t="shared" si="3"/>
        <v>0.289705794</v>
      </c>
    </row>
    <row r="8790">
      <c r="A8790" s="61">
        <v>1.515888498E9</v>
      </c>
      <c r="B8790" s="61">
        <v>1.0</v>
      </c>
      <c r="C8790" s="61">
        <v>2892.0</v>
      </c>
      <c r="D8790" s="57" t="s">
        <v>378</v>
      </c>
      <c r="E8790" s="62" t="str">
        <f t="shared" si="1"/>
        <v>Out of test</v>
      </c>
      <c r="F8790" s="53" t="str">
        <f t="shared" si="2"/>
        <v>Guangzhou_1</v>
      </c>
      <c r="G8790" s="53">
        <f t="shared" si="3"/>
        <v>0.8321430682</v>
      </c>
    </row>
    <row r="8791">
      <c r="A8791" s="61">
        <v>1.519153987E9</v>
      </c>
      <c r="B8791" s="61">
        <v>1.0</v>
      </c>
      <c r="C8791" s="61">
        <v>1703.0</v>
      </c>
      <c r="D8791" s="57" t="s">
        <v>378</v>
      </c>
      <c r="E8791" s="62" t="str">
        <f t="shared" si="1"/>
        <v>Out of test</v>
      </c>
      <c r="F8791" s="53" t="str">
        <f t="shared" si="2"/>
        <v>Guangzhou_1</v>
      </c>
      <c r="G8791" s="53">
        <f t="shared" si="3"/>
        <v>0.2517828162</v>
      </c>
    </row>
    <row r="8792">
      <c r="A8792" s="61">
        <v>1.511262433E9</v>
      </c>
      <c r="B8792" s="61">
        <v>1.0</v>
      </c>
      <c r="C8792" s="61">
        <v>1723.0</v>
      </c>
      <c r="D8792" s="57" t="s">
        <v>378</v>
      </c>
      <c r="E8792" s="62" t="str">
        <f t="shared" si="1"/>
        <v>Out of test</v>
      </c>
      <c r="F8792" s="53" t="str">
        <f t="shared" si="2"/>
        <v>Guangzhou_1</v>
      </c>
      <c r="G8792" s="53">
        <f t="shared" si="3"/>
        <v>0.6168090774</v>
      </c>
    </row>
    <row r="8793">
      <c r="A8793" s="61">
        <v>1.517949437E9</v>
      </c>
      <c r="B8793" s="61">
        <v>1.0</v>
      </c>
      <c r="C8793" s="61">
        <v>3143.0</v>
      </c>
      <c r="D8793" s="57" t="s">
        <v>378</v>
      </c>
      <c r="E8793" s="62" t="str">
        <f t="shared" si="1"/>
        <v>Out of test</v>
      </c>
      <c r="F8793" s="53" t="str">
        <f t="shared" si="2"/>
        <v>Guangzhou_1</v>
      </c>
      <c r="G8793" s="53">
        <f t="shared" si="3"/>
        <v>0.8870891668</v>
      </c>
    </row>
    <row r="8794">
      <c r="A8794" s="61">
        <v>1.516175998E9</v>
      </c>
      <c r="B8794" s="61">
        <v>1.0</v>
      </c>
      <c r="C8794" s="61">
        <v>2182.0</v>
      </c>
      <c r="D8794" s="57" t="s">
        <v>378</v>
      </c>
      <c r="E8794" s="62" t="str">
        <f t="shared" si="1"/>
        <v>Out of test</v>
      </c>
      <c r="F8794" s="53" t="str">
        <f t="shared" si="2"/>
        <v>Guangzhou_1</v>
      </c>
      <c r="G8794" s="53">
        <f t="shared" si="3"/>
        <v>0.5570196843</v>
      </c>
    </row>
    <row r="8795">
      <c r="A8795" s="61">
        <v>1.516009079E9</v>
      </c>
      <c r="B8795" s="61">
        <v>1.0</v>
      </c>
      <c r="C8795" s="61">
        <v>2680.0</v>
      </c>
      <c r="D8795" s="57" t="s">
        <v>378</v>
      </c>
      <c r="E8795" s="62" t="str">
        <f t="shared" si="1"/>
        <v>Out of test</v>
      </c>
      <c r="F8795" s="53" t="str">
        <f t="shared" si="2"/>
        <v>Guangzhou_1</v>
      </c>
      <c r="G8795" s="53">
        <f t="shared" si="3"/>
        <v>0.2379267061</v>
      </c>
    </row>
    <row r="8796">
      <c r="A8796" s="61">
        <v>1.518306908E9</v>
      </c>
      <c r="B8796" s="61">
        <v>1.0</v>
      </c>
      <c r="C8796" s="61">
        <v>83.0</v>
      </c>
      <c r="D8796" s="57" t="s">
        <v>378</v>
      </c>
      <c r="E8796" s="62" t="str">
        <f t="shared" si="1"/>
        <v>Out of test</v>
      </c>
      <c r="F8796" s="53" t="str">
        <f t="shared" si="2"/>
        <v>Guangzhou_1</v>
      </c>
      <c r="G8796" s="53">
        <f t="shared" si="3"/>
        <v>0.4759378456</v>
      </c>
    </row>
    <row r="8797">
      <c r="A8797" s="61">
        <v>1.517319067E9</v>
      </c>
      <c r="B8797" s="61">
        <v>1.0</v>
      </c>
      <c r="C8797" s="61">
        <v>3085.0</v>
      </c>
      <c r="D8797" s="57" t="s">
        <v>378</v>
      </c>
      <c r="E8797" s="62" t="str">
        <f t="shared" si="1"/>
        <v>Out of test</v>
      </c>
      <c r="F8797" s="53" t="str">
        <f t="shared" si="2"/>
        <v>Guangzhou_1</v>
      </c>
      <c r="G8797" s="53">
        <f t="shared" si="3"/>
        <v>0.8442214141</v>
      </c>
    </row>
    <row r="8798">
      <c r="A8798" s="61">
        <v>1.514882855E9</v>
      </c>
      <c r="B8798" s="61">
        <v>1.0</v>
      </c>
      <c r="C8798" s="61">
        <v>59.0</v>
      </c>
      <c r="D8798" s="57" t="s">
        <v>378</v>
      </c>
      <c r="E8798" s="62" t="str">
        <f t="shared" si="1"/>
        <v>Out of test</v>
      </c>
      <c r="F8798" s="53" t="str">
        <f t="shared" si="2"/>
        <v>Guangzhou_1</v>
      </c>
      <c r="G8798" s="53">
        <f t="shared" si="3"/>
        <v>0.8515201675</v>
      </c>
    </row>
    <row r="8799">
      <c r="A8799" s="61">
        <v>1.512816974E9</v>
      </c>
      <c r="B8799" s="61">
        <v>1.0</v>
      </c>
      <c r="C8799" s="61">
        <v>2483.0</v>
      </c>
      <c r="D8799" s="57" t="s">
        <v>378</v>
      </c>
      <c r="E8799" s="62" t="str">
        <f t="shared" si="1"/>
        <v>Out of test</v>
      </c>
      <c r="F8799" s="53" t="str">
        <f t="shared" si="2"/>
        <v>Guangzhou_1</v>
      </c>
      <c r="G8799" s="53">
        <f t="shared" si="3"/>
        <v>0.01027795051</v>
      </c>
    </row>
    <row r="8800">
      <c r="A8800" s="61">
        <v>1.519691024E9</v>
      </c>
      <c r="B8800" s="61">
        <v>1.0</v>
      </c>
      <c r="C8800" s="61">
        <v>128.0</v>
      </c>
      <c r="D8800" s="57" t="s">
        <v>378</v>
      </c>
      <c r="E8800" s="62" t="str">
        <f t="shared" si="1"/>
        <v>Out of test</v>
      </c>
      <c r="F8800" s="53" t="str">
        <f t="shared" si="2"/>
        <v>Guangzhou_1</v>
      </c>
      <c r="G8800" s="53">
        <f t="shared" si="3"/>
        <v>0.02740335559</v>
      </c>
    </row>
    <row r="8801">
      <c r="A8801" s="61">
        <v>1.517912368E9</v>
      </c>
      <c r="B8801" s="61">
        <v>1.0</v>
      </c>
      <c r="C8801" s="61">
        <v>1580.0</v>
      </c>
      <c r="D8801" s="57" t="s">
        <v>378</v>
      </c>
      <c r="E8801" s="62" t="str">
        <f t="shared" si="1"/>
        <v>Out of test</v>
      </c>
      <c r="F8801" s="53" t="str">
        <f t="shared" si="2"/>
        <v>Guangzhou_1</v>
      </c>
      <c r="G8801" s="53">
        <f t="shared" si="3"/>
        <v>0.4242618099</v>
      </c>
    </row>
    <row r="8802">
      <c r="A8802" s="61">
        <v>1.513518734E9</v>
      </c>
      <c r="B8802" s="61">
        <v>1.0</v>
      </c>
      <c r="C8802" s="61">
        <v>2374.0</v>
      </c>
      <c r="D8802" s="57" t="s">
        <v>378</v>
      </c>
      <c r="E8802" s="62" t="str">
        <f t="shared" si="1"/>
        <v>Out of test</v>
      </c>
      <c r="F8802" s="53" t="str">
        <f t="shared" si="2"/>
        <v>Guangzhou_1</v>
      </c>
      <c r="G8802" s="53">
        <f t="shared" si="3"/>
        <v>0.9125658938</v>
      </c>
    </row>
    <row r="8803">
      <c r="A8803" s="61">
        <v>1.518232479E9</v>
      </c>
      <c r="B8803" s="61">
        <v>1.0</v>
      </c>
      <c r="C8803" s="61">
        <v>3235.0</v>
      </c>
      <c r="D8803" s="57" t="s">
        <v>378</v>
      </c>
      <c r="E8803" s="62" t="str">
        <f t="shared" si="1"/>
        <v>Out of test</v>
      </c>
      <c r="F8803" s="53" t="str">
        <f t="shared" si="2"/>
        <v>Guangzhou_1</v>
      </c>
      <c r="G8803" s="53">
        <f t="shared" si="3"/>
        <v>0.5829980355</v>
      </c>
    </row>
    <row r="8804">
      <c r="A8804" s="61">
        <v>1.511590187E9</v>
      </c>
      <c r="B8804" s="61">
        <v>1.0</v>
      </c>
      <c r="C8804" s="61">
        <v>2901.0</v>
      </c>
      <c r="D8804" s="57" t="s">
        <v>378</v>
      </c>
      <c r="E8804" s="62" t="str">
        <f t="shared" si="1"/>
        <v>Out of test</v>
      </c>
      <c r="F8804" s="53" t="str">
        <f t="shared" si="2"/>
        <v>Guangzhou_1</v>
      </c>
      <c r="G8804" s="53">
        <f t="shared" si="3"/>
        <v>0.8176375088</v>
      </c>
    </row>
    <row r="8805">
      <c r="A8805" s="61">
        <v>1.512668886E9</v>
      </c>
      <c r="B8805" s="61">
        <v>1.0</v>
      </c>
      <c r="C8805" s="61">
        <v>3728.0</v>
      </c>
      <c r="D8805" s="57" t="s">
        <v>378</v>
      </c>
      <c r="E8805" s="62" t="str">
        <f t="shared" si="1"/>
        <v>Out of test</v>
      </c>
      <c r="F8805" s="53" t="str">
        <f t="shared" si="2"/>
        <v>Guangzhou_1</v>
      </c>
      <c r="G8805" s="53">
        <f t="shared" si="3"/>
        <v>0.1015244387</v>
      </c>
    </row>
    <row r="8806">
      <c r="A8806" s="61">
        <v>1.513604738E9</v>
      </c>
      <c r="B8806" s="61">
        <v>1.0</v>
      </c>
      <c r="C8806" s="61">
        <v>4687.0</v>
      </c>
      <c r="D8806" s="57" t="s">
        <v>378</v>
      </c>
      <c r="E8806" s="62" t="str">
        <f t="shared" si="1"/>
        <v>Out of test</v>
      </c>
      <c r="F8806" s="53" t="str">
        <f t="shared" si="2"/>
        <v>Guangzhou_1</v>
      </c>
      <c r="G8806" s="53">
        <f t="shared" si="3"/>
        <v>0.6313200648</v>
      </c>
    </row>
    <row r="8807">
      <c r="A8807" s="61">
        <v>1.514361018E9</v>
      </c>
      <c r="B8807" s="61">
        <v>1.0</v>
      </c>
      <c r="C8807" s="61">
        <v>1357.0</v>
      </c>
      <c r="D8807" s="57" t="s">
        <v>378</v>
      </c>
      <c r="E8807" s="62" t="str">
        <f t="shared" si="1"/>
        <v>Out of test</v>
      </c>
      <c r="F8807" s="53" t="str">
        <f t="shared" si="2"/>
        <v>Guangzhou_1</v>
      </c>
      <c r="G8807" s="53">
        <f t="shared" si="3"/>
        <v>0.6384075843</v>
      </c>
    </row>
    <row r="8808">
      <c r="A8808" s="61">
        <v>1.516564748E9</v>
      </c>
      <c r="B8808" s="61">
        <v>1.0</v>
      </c>
      <c r="C8808" s="61">
        <v>1486.0</v>
      </c>
      <c r="D8808" s="57" t="s">
        <v>378</v>
      </c>
      <c r="E8808" s="62" t="str">
        <f t="shared" si="1"/>
        <v>Out of test</v>
      </c>
      <c r="F8808" s="53" t="str">
        <f t="shared" si="2"/>
        <v>Guangzhou_1</v>
      </c>
      <c r="G8808" s="53">
        <f t="shared" si="3"/>
        <v>0.9727452628</v>
      </c>
    </row>
    <row r="8809">
      <c r="A8809" s="61">
        <v>1.519467349E9</v>
      </c>
      <c r="B8809" s="61">
        <v>1.0</v>
      </c>
      <c r="C8809" s="61">
        <v>5.0</v>
      </c>
      <c r="D8809" s="57" t="s">
        <v>378</v>
      </c>
      <c r="E8809" s="62" t="str">
        <f t="shared" si="1"/>
        <v>Out of test</v>
      </c>
      <c r="F8809" s="53" t="str">
        <f t="shared" si="2"/>
        <v>Guangzhou_1</v>
      </c>
      <c r="G8809" s="53">
        <f t="shared" si="3"/>
        <v>0.4115003376</v>
      </c>
    </row>
    <row r="8810">
      <c r="A8810" s="61">
        <v>1.518262505E9</v>
      </c>
      <c r="B8810" s="61">
        <v>1.0</v>
      </c>
      <c r="C8810" s="61">
        <v>205.0</v>
      </c>
      <c r="D8810" s="57" t="s">
        <v>378</v>
      </c>
      <c r="E8810" s="62" t="str">
        <f t="shared" si="1"/>
        <v>Out of test</v>
      </c>
      <c r="F8810" s="53" t="str">
        <f t="shared" si="2"/>
        <v>Guangzhou_1</v>
      </c>
      <c r="G8810" s="53">
        <f t="shared" si="3"/>
        <v>0.339921547</v>
      </c>
    </row>
    <row r="8811">
      <c r="A8811" s="61">
        <v>1.514434417E9</v>
      </c>
      <c r="B8811" s="61">
        <v>1.0</v>
      </c>
      <c r="C8811" s="61">
        <v>2608.0</v>
      </c>
      <c r="D8811" s="57" t="s">
        <v>378</v>
      </c>
      <c r="E8811" s="62" t="str">
        <f t="shared" si="1"/>
        <v>Out of test</v>
      </c>
      <c r="F8811" s="53" t="str">
        <f t="shared" si="2"/>
        <v>Guangzhou_1</v>
      </c>
      <c r="G8811" s="53">
        <f t="shared" si="3"/>
        <v>0.5101019296</v>
      </c>
    </row>
    <row r="8812">
      <c r="A8812" s="61">
        <v>1.513095594E9</v>
      </c>
      <c r="B8812" s="61">
        <v>1.0</v>
      </c>
      <c r="C8812" s="61">
        <v>1566.0</v>
      </c>
      <c r="D8812" s="57" t="s">
        <v>378</v>
      </c>
      <c r="E8812" s="62" t="str">
        <f t="shared" si="1"/>
        <v>Out of test</v>
      </c>
      <c r="F8812" s="53" t="str">
        <f t="shared" si="2"/>
        <v>Guangzhou_1</v>
      </c>
      <c r="G8812" s="53">
        <f t="shared" si="3"/>
        <v>0.6390350785</v>
      </c>
    </row>
    <row r="8813">
      <c r="A8813" s="61">
        <v>1.517222209E9</v>
      </c>
      <c r="B8813" s="61">
        <v>1.0</v>
      </c>
      <c r="C8813" s="61">
        <v>3302.0</v>
      </c>
      <c r="D8813" s="57" t="s">
        <v>378</v>
      </c>
      <c r="E8813" s="62" t="str">
        <f t="shared" si="1"/>
        <v>Out of test</v>
      </c>
      <c r="F8813" s="53" t="str">
        <f t="shared" si="2"/>
        <v>Guangzhou_1</v>
      </c>
      <c r="G8813" s="53">
        <f t="shared" si="3"/>
        <v>0.9020045654</v>
      </c>
    </row>
    <row r="8814">
      <c r="A8814" s="61">
        <v>1.515220655E9</v>
      </c>
      <c r="B8814" s="61">
        <v>1.0</v>
      </c>
      <c r="C8814" s="61">
        <v>3896.0</v>
      </c>
      <c r="D8814" s="57" t="s">
        <v>378</v>
      </c>
      <c r="E8814" s="62" t="str">
        <f t="shared" si="1"/>
        <v>Out of test</v>
      </c>
      <c r="F8814" s="53" t="str">
        <f t="shared" si="2"/>
        <v>Guangzhou_1</v>
      </c>
      <c r="G8814" s="53">
        <f t="shared" si="3"/>
        <v>0.05571334019</v>
      </c>
    </row>
    <row r="8815">
      <c r="A8815" s="61">
        <v>1.515193368E9</v>
      </c>
      <c r="B8815" s="61">
        <v>1.0</v>
      </c>
      <c r="C8815" s="61">
        <v>1152.0</v>
      </c>
      <c r="D8815" s="57" t="s">
        <v>378</v>
      </c>
      <c r="E8815" s="62" t="str">
        <f t="shared" si="1"/>
        <v>Out of test</v>
      </c>
      <c r="F8815" s="53" t="str">
        <f t="shared" si="2"/>
        <v>Guangzhou_1</v>
      </c>
      <c r="G8815" s="53">
        <f t="shared" si="3"/>
        <v>0.9894357932</v>
      </c>
    </row>
    <row r="8816">
      <c r="A8816" s="61">
        <v>1.511925178E9</v>
      </c>
      <c r="B8816" s="61">
        <v>1.0</v>
      </c>
      <c r="C8816" s="61">
        <v>955.0</v>
      </c>
      <c r="D8816" s="57" t="s">
        <v>378</v>
      </c>
      <c r="E8816" s="62" t="str">
        <f t="shared" si="1"/>
        <v>Out of test</v>
      </c>
      <c r="F8816" s="53" t="str">
        <f t="shared" si="2"/>
        <v>Guangzhou_1</v>
      </c>
      <c r="G8816" s="53">
        <f t="shared" si="3"/>
        <v>0.7020042601</v>
      </c>
    </row>
    <row r="8817">
      <c r="A8817" s="61">
        <v>1.515349658E9</v>
      </c>
      <c r="B8817" s="61">
        <v>1.0</v>
      </c>
      <c r="C8817" s="61">
        <v>3191.0</v>
      </c>
      <c r="D8817" s="57" t="s">
        <v>378</v>
      </c>
      <c r="E8817" s="62" t="str">
        <f t="shared" si="1"/>
        <v>Out of test</v>
      </c>
      <c r="F8817" s="53" t="str">
        <f t="shared" si="2"/>
        <v>Guangzhou_1</v>
      </c>
      <c r="G8817" s="53">
        <f t="shared" si="3"/>
        <v>0.1663133398</v>
      </c>
    </row>
    <row r="8818">
      <c r="A8818" s="61">
        <v>1.518847226E9</v>
      </c>
      <c r="B8818" s="61">
        <v>1.0</v>
      </c>
      <c r="C8818" s="61">
        <v>2200.0</v>
      </c>
      <c r="D8818" s="57" t="s">
        <v>378</v>
      </c>
      <c r="E8818" s="62" t="str">
        <f t="shared" si="1"/>
        <v>Out of test</v>
      </c>
      <c r="F8818" s="53" t="str">
        <f t="shared" si="2"/>
        <v>Guangzhou_1</v>
      </c>
      <c r="G8818" s="53">
        <f t="shared" si="3"/>
        <v>0.2294661062</v>
      </c>
    </row>
    <row r="8819">
      <c r="A8819" s="61">
        <v>1.518115075E9</v>
      </c>
      <c r="B8819" s="61">
        <v>1.0</v>
      </c>
      <c r="C8819" s="61">
        <v>1492.0</v>
      </c>
      <c r="D8819" s="57" t="s">
        <v>378</v>
      </c>
      <c r="E8819" s="62" t="str">
        <f t="shared" si="1"/>
        <v>Out of test</v>
      </c>
      <c r="F8819" s="53" t="str">
        <f t="shared" si="2"/>
        <v>Guangzhou_1</v>
      </c>
      <c r="G8819" s="53">
        <f t="shared" si="3"/>
        <v>0.2785274909</v>
      </c>
    </row>
    <row r="8820">
      <c r="A8820" s="61">
        <v>1.519618164E9</v>
      </c>
      <c r="B8820" s="61">
        <v>1.0</v>
      </c>
      <c r="C8820" s="61">
        <v>704.0</v>
      </c>
      <c r="D8820" s="57" t="s">
        <v>378</v>
      </c>
      <c r="E8820" s="62" t="str">
        <f t="shared" si="1"/>
        <v>Out of test</v>
      </c>
      <c r="F8820" s="53" t="str">
        <f t="shared" si="2"/>
        <v>Guangzhou_1</v>
      </c>
      <c r="G8820" s="53">
        <f t="shared" si="3"/>
        <v>0.9802204495</v>
      </c>
    </row>
    <row r="8821">
      <c r="A8821" s="61">
        <v>1.518054257E9</v>
      </c>
      <c r="B8821" s="61">
        <v>1.0</v>
      </c>
      <c r="C8821" s="61">
        <v>500.0</v>
      </c>
      <c r="D8821" s="57" t="s">
        <v>378</v>
      </c>
      <c r="E8821" s="62" t="str">
        <f t="shared" si="1"/>
        <v>Out of test</v>
      </c>
      <c r="F8821" s="53" t="str">
        <f t="shared" si="2"/>
        <v>Guangzhou_1</v>
      </c>
      <c r="G8821" s="53">
        <f t="shared" si="3"/>
        <v>0.4752899226</v>
      </c>
    </row>
    <row r="8822">
      <c r="A8822" s="61">
        <v>1.516450923E9</v>
      </c>
      <c r="B8822" s="61">
        <v>1.0</v>
      </c>
      <c r="C8822" s="61">
        <v>1423.0</v>
      </c>
      <c r="D8822" s="57" t="s">
        <v>378</v>
      </c>
      <c r="E8822" s="62" t="str">
        <f t="shared" si="1"/>
        <v>Out of test</v>
      </c>
      <c r="F8822" s="53" t="str">
        <f t="shared" si="2"/>
        <v>Guangzhou_1</v>
      </c>
      <c r="G8822" s="53">
        <f t="shared" si="3"/>
        <v>0.7980420225</v>
      </c>
    </row>
    <row r="8823">
      <c r="A8823" s="61">
        <v>1.514796927E9</v>
      </c>
      <c r="B8823" s="61">
        <v>1.0</v>
      </c>
      <c r="C8823" s="61">
        <v>1075.0</v>
      </c>
      <c r="D8823" s="57" t="s">
        <v>378</v>
      </c>
      <c r="E8823" s="62" t="str">
        <f t="shared" si="1"/>
        <v>Out of test</v>
      </c>
      <c r="F8823" s="53" t="str">
        <f t="shared" si="2"/>
        <v>Guangzhou_1</v>
      </c>
      <c r="G8823" s="53">
        <f t="shared" si="3"/>
        <v>0.2771912859</v>
      </c>
    </row>
    <row r="8824">
      <c r="A8824" s="61">
        <v>1.516876074E9</v>
      </c>
      <c r="B8824" s="61">
        <v>1.0</v>
      </c>
      <c r="C8824" s="61">
        <v>4343.0</v>
      </c>
      <c r="D8824" s="57" t="s">
        <v>378</v>
      </c>
      <c r="E8824" s="62" t="str">
        <f t="shared" si="1"/>
        <v>Out of test</v>
      </c>
      <c r="F8824" s="53" t="str">
        <f t="shared" si="2"/>
        <v>Guangzhou_1</v>
      </c>
      <c r="G8824" s="53">
        <f t="shared" si="3"/>
        <v>0.3376117783</v>
      </c>
    </row>
    <row r="8825">
      <c r="A8825" s="61">
        <v>1.515362343E9</v>
      </c>
      <c r="B8825" s="61">
        <v>1.0</v>
      </c>
      <c r="C8825" s="61">
        <v>2530.0</v>
      </c>
      <c r="D8825" s="57" t="s">
        <v>378</v>
      </c>
      <c r="E8825" s="62" t="str">
        <f t="shared" si="1"/>
        <v>Out of test</v>
      </c>
      <c r="F8825" s="53" t="str">
        <f t="shared" si="2"/>
        <v>Guangzhou_1</v>
      </c>
      <c r="G8825" s="53">
        <f t="shared" si="3"/>
        <v>0.9678798799</v>
      </c>
    </row>
    <row r="8826">
      <c r="A8826" s="61">
        <v>1.516942785E9</v>
      </c>
      <c r="B8826" s="61">
        <v>1.0</v>
      </c>
      <c r="C8826" s="61">
        <v>2435.0</v>
      </c>
      <c r="D8826" s="57" t="s">
        <v>378</v>
      </c>
      <c r="E8826" s="62" t="str">
        <f t="shared" si="1"/>
        <v>Out of test</v>
      </c>
      <c r="F8826" s="53" t="str">
        <f t="shared" si="2"/>
        <v>Guangzhou_1</v>
      </c>
      <c r="G8826" s="53">
        <f t="shared" si="3"/>
        <v>0.2921401963</v>
      </c>
    </row>
    <row r="8827">
      <c r="A8827" s="61">
        <v>1.514637174E9</v>
      </c>
      <c r="B8827" s="61">
        <v>1.0</v>
      </c>
      <c r="C8827" s="61">
        <v>32.0</v>
      </c>
      <c r="D8827" s="57" t="s">
        <v>378</v>
      </c>
      <c r="E8827" s="62" t="str">
        <f t="shared" si="1"/>
        <v>Out of test</v>
      </c>
      <c r="F8827" s="53" t="str">
        <f t="shared" si="2"/>
        <v>Guangzhou_1</v>
      </c>
      <c r="G8827" s="53">
        <f t="shared" si="3"/>
        <v>0.6617142436</v>
      </c>
    </row>
    <row r="8828">
      <c r="A8828" s="61">
        <v>1.517866967E9</v>
      </c>
      <c r="B8828" s="61">
        <v>1.0</v>
      </c>
      <c r="C8828" s="61">
        <v>2832.0</v>
      </c>
      <c r="D8828" s="57" t="s">
        <v>378</v>
      </c>
      <c r="E8828" s="62" t="str">
        <f t="shared" si="1"/>
        <v>Out of test</v>
      </c>
      <c r="F8828" s="53" t="str">
        <f t="shared" si="2"/>
        <v>Guangzhou_1</v>
      </c>
      <c r="G8828" s="53">
        <f t="shared" si="3"/>
        <v>0.06099758535</v>
      </c>
    </row>
    <row r="8829">
      <c r="A8829" s="61">
        <v>1.519218127E9</v>
      </c>
      <c r="B8829" s="61">
        <v>1.0</v>
      </c>
      <c r="C8829" s="61">
        <v>1538.0</v>
      </c>
      <c r="D8829" s="57" t="s">
        <v>378</v>
      </c>
      <c r="E8829" s="62" t="str">
        <f t="shared" si="1"/>
        <v>Out of test</v>
      </c>
      <c r="F8829" s="53" t="str">
        <f t="shared" si="2"/>
        <v>Guangzhou_1</v>
      </c>
      <c r="G8829" s="53">
        <f t="shared" si="3"/>
        <v>0.7079901756</v>
      </c>
    </row>
    <row r="8830">
      <c r="A8830" s="61">
        <v>1.518332033E9</v>
      </c>
      <c r="B8830" s="61">
        <v>1.0</v>
      </c>
      <c r="C8830" s="61">
        <v>609.0</v>
      </c>
      <c r="D8830" s="57" t="s">
        <v>378</v>
      </c>
      <c r="E8830" s="62" t="str">
        <f t="shared" si="1"/>
        <v>Out of test</v>
      </c>
      <c r="F8830" s="53" t="str">
        <f t="shared" si="2"/>
        <v>Guangzhou_1</v>
      </c>
      <c r="G8830" s="53">
        <f t="shared" si="3"/>
        <v>0.8562094578</v>
      </c>
    </row>
    <row r="8831">
      <c r="A8831" s="61">
        <v>1.515844953E9</v>
      </c>
      <c r="B8831" s="61">
        <v>1.0</v>
      </c>
      <c r="C8831" s="61">
        <v>2439.0</v>
      </c>
      <c r="D8831" s="57" t="s">
        <v>378</v>
      </c>
      <c r="E8831" s="62" t="str">
        <f t="shared" si="1"/>
        <v>Out of test</v>
      </c>
      <c r="F8831" s="53" t="str">
        <f t="shared" si="2"/>
        <v>Guangzhou_1</v>
      </c>
      <c r="G8831" s="53">
        <f t="shared" si="3"/>
        <v>0.8901513196</v>
      </c>
    </row>
    <row r="8832">
      <c r="A8832" s="61">
        <v>1.511878047E9</v>
      </c>
      <c r="B8832" s="61">
        <v>1.0</v>
      </c>
      <c r="C8832" s="61">
        <v>2063.0</v>
      </c>
      <c r="D8832" s="57" t="s">
        <v>378</v>
      </c>
      <c r="E8832" s="62" t="str">
        <f t="shared" si="1"/>
        <v>Out of test</v>
      </c>
      <c r="F8832" s="53" t="str">
        <f t="shared" si="2"/>
        <v>Guangzhou_1</v>
      </c>
      <c r="G8832" s="53">
        <f t="shared" si="3"/>
        <v>0.4092624041</v>
      </c>
    </row>
    <row r="8833">
      <c r="A8833" s="61">
        <v>1.519001849E9</v>
      </c>
      <c r="B8833" s="61">
        <v>1.0</v>
      </c>
      <c r="C8833" s="61">
        <v>2899.0</v>
      </c>
      <c r="D8833" s="57" t="s">
        <v>378</v>
      </c>
      <c r="E8833" s="62" t="str">
        <f t="shared" si="1"/>
        <v>Out of test</v>
      </c>
      <c r="F8833" s="53" t="str">
        <f t="shared" si="2"/>
        <v>Guangzhou_1</v>
      </c>
      <c r="G8833" s="53">
        <f t="shared" si="3"/>
        <v>0.1706483307</v>
      </c>
    </row>
    <row r="8834">
      <c r="A8834" s="61">
        <v>1.512514005E9</v>
      </c>
      <c r="B8834" s="61">
        <v>1.0</v>
      </c>
      <c r="C8834" s="61">
        <v>3341.0</v>
      </c>
      <c r="D8834" s="57" t="s">
        <v>378</v>
      </c>
      <c r="E8834" s="62" t="str">
        <f t="shared" si="1"/>
        <v>Out of test</v>
      </c>
      <c r="F8834" s="53" t="str">
        <f t="shared" si="2"/>
        <v>Guangzhou_1</v>
      </c>
      <c r="G8834" s="53">
        <f t="shared" si="3"/>
        <v>0.3003103374</v>
      </c>
    </row>
    <row r="8835">
      <c r="A8835" s="61">
        <v>1.518383244E9</v>
      </c>
      <c r="B8835" s="61">
        <v>1.0</v>
      </c>
      <c r="C8835" s="61">
        <v>462.0</v>
      </c>
      <c r="D8835" s="57" t="s">
        <v>378</v>
      </c>
      <c r="E8835" s="62" t="str">
        <f t="shared" si="1"/>
        <v>Out of test</v>
      </c>
      <c r="F8835" s="53" t="str">
        <f t="shared" si="2"/>
        <v>Guangzhou_1</v>
      </c>
      <c r="G8835" s="53">
        <f t="shared" si="3"/>
        <v>0.3518208769</v>
      </c>
    </row>
    <row r="8836">
      <c r="A8836" s="61">
        <v>1.517905828E9</v>
      </c>
      <c r="B8836" s="61">
        <v>1.0</v>
      </c>
      <c r="C8836" s="61">
        <v>249.0</v>
      </c>
      <c r="D8836" s="57" t="s">
        <v>378</v>
      </c>
      <c r="E8836" s="62" t="str">
        <f t="shared" si="1"/>
        <v>Out of test</v>
      </c>
      <c r="F8836" s="53" t="str">
        <f t="shared" si="2"/>
        <v>Guangzhou_1</v>
      </c>
      <c r="G8836" s="53">
        <f t="shared" si="3"/>
        <v>0.4563960862</v>
      </c>
    </row>
    <row r="8837">
      <c r="A8837" s="61">
        <v>1.517487299E9</v>
      </c>
      <c r="B8837" s="61">
        <v>1.0</v>
      </c>
      <c r="C8837" s="61">
        <v>2672.0</v>
      </c>
      <c r="D8837" s="57" t="s">
        <v>378</v>
      </c>
      <c r="E8837" s="62" t="str">
        <f t="shared" si="1"/>
        <v>Out of test</v>
      </c>
      <c r="F8837" s="53" t="str">
        <f t="shared" si="2"/>
        <v>Guangzhou_1</v>
      </c>
      <c r="G8837" s="53">
        <f t="shared" si="3"/>
        <v>0.8814714398</v>
      </c>
    </row>
    <row r="8838">
      <c r="A8838" s="61">
        <v>1.512667334E9</v>
      </c>
      <c r="B8838" s="61">
        <v>1.0</v>
      </c>
      <c r="C8838" s="61">
        <v>702.0</v>
      </c>
      <c r="D8838" s="57" t="s">
        <v>378</v>
      </c>
      <c r="E8838" s="62" t="str">
        <f t="shared" si="1"/>
        <v>Out of test</v>
      </c>
      <c r="F8838" s="53" t="str">
        <f t="shared" si="2"/>
        <v>Guangzhou_1</v>
      </c>
      <c r="G8838" s="53">
        <f t="shared" si="3"/>
        <v>0.7226527328</v>
      </c>
    </row>
    <row r="8839">
      <c r="A8839" s="61">
        <v>1.516234434E9</v>
      </c>
      <c r="B8839" s="61">
        <v>1.0</v>
      </c>
      <c r="C8839" s="61">
        <v>691.0</v>
      </c>
      <c r="D8839" s="57" t="s">
        <v>378</v>
      </c>
      <c r="E8839" s="62" t="str">
        <f t="shared" si="1"/>
        <v>Out of test</v>
      </c>
      <c r="F8839" s="53" t="str">
        <f t="shared" si="2"/>
        <v>Guangzhou_1</v>
      </c>
      <c r="G8839" s="53">
        <f t="shared" si="3"/>
        <v>0.3679403099</v>
      </c>
    </row>
    <row r="8840">
      <c r="A8840" s="61">
        <v>1.512154958E9</v>
      </c>
      <c r="B8840" s="61">
        <v>1.0</v>
      </c>
      <c r="C8840" s="61">
        <v>1934.0</v>
      </c>
      <c r="D8840" s="57" t="s">
        <v>378</v>
      </c>
      <c r="E8840" s="62" t="str">
        <f t="shared" si="1"/>
        <v>Out of test</v>
      </c>
      <c r="F8840" s="53" t="str">
        <f t="shared" si="2"/>
        <v>Guangzhou_1</v>
      </c>
      <c r="G8840" s="53">
        <f t="shared" si="3"/>
        <v>0.2226932362</v>
      </c>
    </row>
    <row r="8841">
      <c r="A8841" s="61">
        <v>1.519598813E9</v>
      </c>
      <c r="B8841" s="61">
        <v>1.0</v>
      </c>
      <c r="C8841" s="61">
        <v>1159.0</v>
      </c>
      <c r="D8841" s="57" t="s">
        <v>378</v>
      </c>
      <c r="E8841" s="62" t="str">
        <f t="shared" si="1"/>
        <v>Out of test</v>
      </c>
      <c r="F8841" s="53" t="str">
        <f t="shared" si="2"/>
        <v>Guangzhou_1</v>
      </c>
      <c r="G8841" s="53">
        <f t="shared" si="3"/>
        <v>0.0008575269828</v>
      </c>
    </row>
    <row r="8842">
      <c r="A8842" s="61">
        <v>1.511661577E9</v>
      </c>
      <c r="B8842" s="61">
        <v>1.0</v>
      </c>
      <c r="C8842" s="61">
        <v>2537.0</v>
      </c>
      <c r="D8842" s="57" t="s">
        <v>378</v>
      </c>
      <c r="E8842" s="62" t="str">
        <f t="shared" si="1"/>
        <v>Out of test</v>
      </c>
      <c r="F8842" s="53" t="str">
        <f t="shared" si="2"/>
        <v>Guangzhou_1</v>
      </c>
      <c r="G8842" s="53">
        <f t="shared" si="3"/>
        <v>0.8167317773</v>
      </c>
    </row>
    <row r="8843">
      <c r="A8843" s="61">
        <v>1.514311537E9</v>
      </c>
      <c r="B8843" s="61">
        <v>1.0</v>
      </c>
      <c r="C8843" s="61">
        <v>1595.0</v>
      </c>
      <c r="D8843" s="57" t="s">
        <v>378</v>
      </c>
      <c r="E8843" s="62" t="str">
        <f t="shared" si="1"/>
        <v>Out of test</v>
      </c>
      <c r="F8843" s="53" t="str">
        <f t="shared" si="2"/>
        <v>Guangzhou_1</v>
      </c>
      <c r="G8843" s="53">
        <f t="shared" si="3"/>
        <v>0.6458490271</v>
      </c>
    </row>
    <row r="8844">
      <c r="A8844" s="61">
        <v>1.518407359E9</v>
      </c>
      <c r="B8844" s="61">
        <v>1.0</v>
      </c>
      <c r="C8844" s="61">
        <v>437.0</v>
      </c>
      <c r="D8844" s="57" t="s">
        <v>378</v>
      </c>
      <c r="E8844" s="62" t="str">
        <f t="shared" si="1"/>
        <v>Out of test</v>
      </c>
      <c r="F8844" s="53" t="str">
        <f t="shared" si="2"/>
        <v>Guangzhou_1</v>
      </c>
      <c r="G8844" s="53">
        <f t="shared" si="3"/>
        <v>0.6167257868</v>
      </c>
    </row>
    <row r="8845">
      <c r="A8845" s="61">
        <v>1.511411957E9</v>
      </c>
      <c r="B8845" s="61">
        <v>1.0</v>
      </c>
      <c r="C8845" s="61">
        <v>1205.0</v>
      </c>
      <c r="D8845" s="57" t="s">
        <v>378</v>
      </c>
      <c r="E8845" s="62" t="str">
        <f t="shared" si="1"/>
        <v>Out of test</v>
      </c>
      <c r="F8845" s="53" t="str">
        <f t="shared" si="2"/>
        <v>Guangzhou_1</v>
      </c>
      <c r="G8845" s="53">
        <f t="shared" si="3"/>
        <v>0.6179439771</v>
      </c>
    </row>
    <row r="8846">
      <c r="A8846" s="61">
        <v>1.517691158E9</v>
      </c>
      <c r="B8846" s="61">
        <v>1.0</v>
      </c>
      <c r="C8846" s="61">
        <v>1444.0</v>
      </c>
      <c r="D8846" s="57" t="s">
        <v>378</v>
      </c>
      <c r="E8846" s="62" t="str">
        <f t="shared" si="1"/>
        <v>Out of test</v>
      </c>
      <c r="F8846" s="53" t="str">
        <f t="shared" si="2"/>
        <v>Guangzhou_1</v>
      </c>
      <c r="G8846" s="53">
        <f t="shared" si="3"/>
        <v>0.7084288234</v>
      </c>
    </row>
    <row r="8847">
      <c r="A8847" s="61">
        <v>1.518705613E9</v>
      </c>
      <c r="B8847" s="61">
        <v>1.0</v>
      </c>
      <c r="C8847" s="61">
        <v>3849.0</v>
      </c>
      <c r="D8847" s="57" t="s">
        <v>378</v>
      </c>
      <c r="E8847" s="62" t="str">
        <f t="shared" si="1"/>
        <v>Out of test</v>
      </c>
      <c r="F8847" s="53" t="str">
        <f t="shared" si="2"/>
        <v>Guangzhou_1</v>
      </c>
      <c r="G8847" s="53">
        <f t="shared" si="3"/>
        <v>0.09102437216</v>
      </c>
    </row>
    <row r="8848">
      <c r="A8848" s="61">
        <v>1.516924887E9</v>
      </c>
      <c r="B8848" s="61">
        <v>1.0</v>
      </c>
      <c r="C8848" s="61">
        <v>1012.0</v>
      </c>
      <c r="D8848" s="57" t="s">
        <v>378</v>
      </c>
      <c r="E8848" s="62" t="str">
        <f t="shared" si="1"/>
        <v>Out of test</v>
      </c>
      <c r="F8848" s="53" t="str">
        <f t="shared" si="2"/>
        <v>Guangzhou_1</v>
      </c>
      <c r="G8848" s="53">
        <f t="shared" si="3"/>
        <v>0.8952719573</v>
      </c>
    </row>
    <row r="8849">
      <c r="A8849" s="61">
        <v>1.514839728E9</v>
      </c>
      <c r="B8849" s="61">
        <v>1.0</v>
      </c>
      <c r="C8849" s="61">
        <v>2183.0</v>
      </c>
      <c r="D8849" s="57" t="s">
        <v>378</v>
      </c>
      <c r="E8849" s="62" t="str">
        <f t="shared" si="1"/>
        <v>Out of test</v>
      </c>
      <c r="F8849" s="53" t="str">
        <f t="shared" si="2"/>
        <v>Guangzhou_1</v>
      </c>
      <c r="G8849" s="53">
        <f t="shared" si="3"/>
        <v>0.3992615849</v>
      </c>
    </row>
    <row r="8850">
      <c r="A8850" s="61">
        <v>1.517889457E9</v>
      </c>
      <c r="B8850" s="61">
        <v>1.0</v>
      </c>
      <c r="C8850" s="61">
        <v>902.0</v>
      </c>
      <c r="D8850" s="57" t="s">
        <v>378</v>
      </c>
      <c r="E8850" s="62" t="str">
        <f t="shared" si="1"/>
        <v>Out of test</v>
      </c>
      <c r="F8850" s="53" t="str">
        <f t="shared" si="2"/>
        <v>Guangzhou_1</v>
      </c>
      <c r="G8850" s="53">
        <f t="shared" si="3"/>
        <v>0.0561408618</v>
      </c>
    </row>
    <row r="8851">
      <c r="A8851" s="61">
        <v>1.516264274E9</v>
      </c>
      <c r="B8851" s="61">
        <v>1.0</v>
      </c>
      <c r="C8851" s="61">
        <v>3758.0</v>
      </c>
      <c r="D8851" s="57" t="s">
        <v>378</v>
      </c>
      <c r="E8851" s="62" t="str">
        <f t="shared" si="1"/>
        <v>Out of test</v>
      </c>
      <c r="F8851" s="53" t="str">
        <f t="shared" si="2"/>
        <v>Guangzhou_1</v>
      </c>
      <c r="G8851" s="53">
        <f t="shared" si="3"/>
        <v>0.5891035852</v>
      </c>
    </row>
    <row r="8852">
      <c r="A8852" s="61">
        <v>1.518872198E9</v>
      </c>
      <c r="B8852" s="61">
        <v>1.0</v>
      </c>
      <c r="C8852" s="61">
        <v>1008.0</v>
      </c>
      <c r="D8852" s="57" t="s">
        <v>378</v>
      </c>
      <c r="E8852" s="62" t="str">
        <f t="shared" si="1"/>
        <v>Out of test</v>
      </c>
      <c r="F8852" s="53" t="str">
        <f t="shared" si="2"/>
        <v>Guangzhou_1</v>
      </c>
      <c r="G8852" s="53">
        <f t="shared" si="3"/>
        <v>0.18920645</v>
      </c>
    </row>
    <row r="8853">
      <c r="A8853" s="61">
        <v>1.517122698E9</v>
      </c>
      <c r="B8853" s="61">
        <v>1.0</v>
      </c>
      <c r="C8853" s="61">
        <v>857.0</v>
      </c>
      <c r="D8853" s="57" t="s">
        <v>378</v>
      </c>
      <c r="E8853" s="62" t="str">
        <f t="shared" si="1"/>
        <v>Out of test</v>
      </c>
      <c r="F8853" s="53" t="str">
        <f t="shared" si="2"/>
        <v>Guangzhou_1</v>
      </c>
      <c r="G8853" s="53">
        <f t="shared" si="3"/>
        <v>0.02314441159</v>
      </c>
    </row>
    <row r="8854">
      <c r="A8854" s="61">
        <v>1.516237979E9</v>
      </c>
      <c r="B8854" s="61">
        <v>1.0</v>
      </c>
      <c r="C8854" s="61">
        <v>5103.0</v>
      </c>
      <c r="D8854" s="57" t="s">
        <v>378</v>
      </c>
      <c r="E8854" s="62" t="str">
        <f t="shared" si="1"/>
        <v>Out of test</v>
      </c>
      <c r="F8854" s="53" t="str">
        <f t="shared" si="2"/>
        <v>Guangzhou_1</v>
      </c>
      <c r="G8854" s="53">
        <f t="shared" si="3"/>
        <v>0.1909458658</v>
      </c>
    </row>
    <row r="8855">
      <c r="A8855" s="61">
        <v>1.515316173E9</v>
      </c>
      <c r="B8855" s="61">
        <v>1.0</v>
      </c>
      <c r="C8855" s="61">
        <v>3218.0</v>
      </c>
      <c r="D8855" s="57" t="s">
        <v>378</v>
      </c>
      <c r="E8855" s="62" t="str">
        <f t="shared" si="1"/>
        <v>Out of test</v>
      </c>
      <c r="F8855" s="53" t="str">
        <f t="shared" si="2"/>
        <v>Guangzhou_1</v>
      </c>
      <c r="G8855" s="53">
        <f t="shared" si="3"/>
        <v>0.4843826289</v>
      </c>
    </row>
    <row r="8856">
      <c r="A8856" s="61">
        <v>1.516796693E9</v>
      </c>
      <c r="B8856" s="61">
        <v>1.0</v>
      </c>
      <c r="C8856" s="61">
        <v>312.0</v>
      </c>
      <c r="D8856" s="57" t="s">
        <v>378</v>
      </c>
      <c r="E8856" s="62" t="str">
        <f t="shared" si="1"/>
        <v>Out of test</v>
      </c>
      <c r="F8856" s="53" t="str">
        <f t="shared" si="2"/>
        <v>Guangzhou_1</v>
      </c>
      <c r="G8856" s="53">
        <f t="shared" si="3"/>
        <v>0.140425615</v>
      </c>
    </row>
    <row r="8857">
      <c r="A8857" s="61">
        <v>1.517520626E9</v>
      </c>
      <c r="B8857" s="61">
        <v>1.0</v>
      </c>
      <c r="C8857" s="61">
        <v>1143.0</v>
      </c>
      <c r="D8857" s="57" t="s">
        <v>378</v>
      </c>
      <c r="E8857" s="62" t="str">
        <f t="shared" si="1"/>
        <v>Out of test</v>
      </c>
      <c r="F8857" s="53" t="str">
        <f t="shared" si="2"/>
        <v>Guangzhou_1</v>
      </c>
      <c r="G8857" s="53">
        <f t="shared" si="3"/>
        <v>0.5233396184</v>
      </c>
    </row>
    <row r="8858">
      <c r="A8858" s="61">
        <v>1.513793817E9</v>
      </c>
      <c r="B8858" s="61">
        <v>1.0</v>
      </c>
      <c r="C8858" s="61">
        <v>554.0</v>
      </c>
      <c r="D8858" s="57" t="s">
        <v>378</v>
      </c>
      <c r="E8858" s="62" t="str">
        <f t="shared" si="1"/>
        <v>Out of test</v>
      </c>
      <c r="F8858" s="53" t="str">
        <f t="shared" si="2"/>
        <v>Guangzhou_1</v>
      </c>
      <c r="G8858" s="53">
        <f t="shared" si="3"/>
        <v>0.2740079552</v>
      </c>
    </row>
    <row r="8859">
      <c r="A8859" s="61">
        <v>1.518215379E9</v>
      </c>
      <c r="B8859" s="61">
        <v>1.0</v>
      </c>
      <c r="C8859" s="61">
        <v>2189.0</v>
      </c>
      <c r="D8859" s="57" t="s">
        <v>378</v>
      </c>
      <c r="E8859" s="62" t="str">
        <f t="shared" si="1"/>
        <v>Out of test</v>
      </c>
      <c r="F8859" s="53" t="str">
        <f t="shared" si="2"/>
        <v>Guangzhou_1</v>
      </c>
      <c r="G8859" s="53">
        <f t="shared" si="3"/>
        <v>0.001770670231</v>
      </c>
    </row>
    <row r="8860">
      <c r="A8860" s="61">
        <v>1.517094015E9</v>
      </c>
      <c r="B8860" s="61">
        <v>1.0</v>
      </c>
      <c r="C8860" s="61">
        <v>2394.0</v>
      </c>
      <c r="D8860" s="57" t="s">
        <v>378</v>
      </c>
      <c r="E8860" s="62" t="str">
        <f t="shared" si="1"/>
        <v>Out of test</v>
      </c>
      <c r="F8860" s="53" t="str">
        <f t="shared" si="2"/>
        <v>Guangzhou_1</v>
      </c>
      <c r="G8860" s="53">
        <f t="shared" si="3"/>
        <v>0.8482031509</v>
      </c>
    </row>
    <row r="8861">
      <c r="A8861" s="61">
        <v>1.519574063E9</v>
      </c>
      <c r="B8861" s="61">
        <v>1.0</v>
      </c>
      <c r="C8861" s="61">
        <v>2041.0</v>
      </c>
      <c r="D8861" s="57" t="s">
        <v>378</v>
      </c>
      <c r="E8861" s="62" t="str">
        <f t="shared" si="1"/>
        <v>Out of test</v>
      </c>
      <c r="F8861" s="53" t="str">
        <f t="shared" si="2"/>
        <v>Guangzhou_1</v>
      </c>
      <c r="G8861" s="53">
        <f t="shared" si="3"/>
        <v>0.2638932232</v>
      </c>
    </row>
    <row r="8862">
      <c r="A8862" s="61">
        <v>1.519514847E9</v>
      </c>
      <c r="B8862" s="61">
        <v>1.0</v>
      </c>
      <c r="C8862" s="61">
        <v>538.0</v>
      </c>
      <c r="D8862" s="57" t="s">
        <v>378</v>
      </c>
      <c r="E8862" s="62" t="str">
        <f t="shared" si="1"/>
        <v>Out of test</v>
      </c>
      <c r="F8862" s="53" t="str">
        <f t="shared" si="2"/>
        <v>Guangzhou_1</v>
      </c>
      <c r="G8862" s="53">
        <f t="shared" si="3"/>
        <v>0.8048705928</v>
      </c>
    </row>
    <row r="8863">
      <c r="A8863" s="61">
        <v>1.516706343E9</v>
      </c>
      <c r="B8863" s="61">
        <v>1.0</v>
      </c>
      <c r="C8863" s="61">
        <v>773.0</v>
      </c>
      <c r="D8863" s="57" t="s">
        <v>378</v>
      </c>
      <c r="E8863" s="62" t="str">
        <f t="shared" si="1"/>
        <v>Out of test</v>
      </c>
      <c r="F8863" s="53" t="str">
        <f t="shared" si="2"/>
        <v>Guangzhou_1</v>
      </c>
      <c r="G8863" s="53">
        <f t="shared" si="3"/>
        <v>0.785937021</v>
      </c>
    </row>
    <row r="8864">
      <c r="A8864" s="61">
        <v>1.511923038E9</v>
      </c>
      <c r="B8864" s="61">
        <v>1.0</v>
      </c>
      <c r="C8864" s="61">
        <v>995.0</v>
      </c>
      <c r="D8864" s="57" t="s">
        <v>378</v>
      </c>
      <c r="E8864" s="62" t="str">
        <f t="shared" si="1"/>
        <v>Out of test</v>
      </c>
      <c r="F8864" s="53" t="str">
        <f t="shared" si="2"/>
        <v>Guangzhou_1</v>
      </c>
      <c r="G8864" s="53">
        <f t="shared" si="3"/>
        <v>0.132940636</v>
      </c>
    </row>
    <row r="8865">
      <c r="A8865" s="61">
        <v>1.511731507E9</v>
      </c>
      <c r="B8865" s="61">
        <v>1.0</v>
      </c>
      <c r="C8865" s="61">
        <v>1044.0</v>
      </c>
      <c r="D8865" s="57" t="s">
        <v>378</v>
      </c>
      <c r="E8865" s="62" t="str">
        <f t="shared" si="1"/>
        <v>Out of test</v>
      </c>
      <c r="F8865" s="53" t="str">
        <f t="shared" si="2"/>
        <v>Guangzhou_1</v>
      </c>
      <c r="G8865" s="53">
        <f t="shared" si="3"/>
        <v>0.7722713977</v>
      </c>
    </row>
    <row r="8866">
      <c r="A8866" s="61">
        <v>1.517674039E9</v>
      </c>
      <c r="B8866" s="61">
        <v>1.0</v>
      </c>
      <c r="C8866" s="61">
        <v>96.0</v>
      </c>
      <c r="D8866" s="57" t="s">
        <v>378</v>
      </c>
      <c r="E8866" s="62" t="str">
        <f t="shared" si="1"/>
        <v>Out of test</v>
      </c>
      <c r="F8866" s="53" t="str">
        <f t="shared" si="2"/>
        <v>Guangzhou_1</v>
      </c>
      <c r="G8866" s="53">
        <f t="shared" si="3"/>
        <v>0.3269822405</v>
      </c>
    </row>
    <row r="8867">
      <c r="A8867" s="61">
        <v>1.512717603E9</v>
      </c>
      <c r="B8867" s="61">
        <v>1.0</v>
      </c>
      <c r="C8867" s="61">
        <v>2679.0</v>
      </c>
      <c r="D8867" s="57" t="s">
        <v>378</v>
      </c>
      <c r="E8867" s="62" t="str">
        <f t="shared" si="1"/>
        <v>Out of test</v>
      </c>
      <c r="F8867" s="53" t="str">
        <f t="shared" si="2"/>
        <v>Guangzhou_1</v>
      </c>
      <c r="G8867" s="53">
        <f t="shared" si="3"/>
        <v>0.06439443635</v>
      </c>
    </row>
    <row r="8868">
      <c r="A8868" s="61">
        <v>1.512925533E9</v>
      </c>
      <c r="B8868" s="61">
        <v>1.0</v>
      </c>
      <c r="C8868" s="61">
        <v>3290.0</v>
      </c>
      <c r="D8868" s="57" t="s">
        <v>378</v>
      </c>
      <c r="E8868" s="62" t="str">
        <f t="shared" si="1"/>
        <v>Out of test</v>
      </c>
      <c r="F8868" s="53" t="str">
        <f t="shared" si="2"/>
        <v>Guangzhou_1</v>
      </c>
      <c r="G8868" s="53">
        <f t="shared" si="3"/>
        <v>0.5910989802</v>
      </c>
    </row>
    <row r="8869">
      <c r="A8869" s="61">
        <v>1.518655255E9</v>
      </c>
      <c r="B8869" s="61">
        <v>1.0</v>
      </c>
      <c r="C8869" s="61">
        <v>2115.0</v>
      </c>
      <c r="D8869" s="57" t="s">
        <v>378</v>
      </c>
      <c r="E8869" s="62" t="str">
        <f t="shared" si="1"/>
        <v>Out of test</v>
      </c>
      <c r="F8869" s="53" t="str">
        <f t="shared" si="2"/>
        <v>Guangzhou_1</v>
      </c>
      <c r="G8869" s="53">
        <f t="shared" si="3"/>
        <v>0.06880904067</v>
      </c>
    </row>
    <row r="8870">
      <c r="A8870" s="61">
        <v>1.511572657E9</v>
      </c>
      <c r="B8870" s="61">
        <v>1.0</v>
      </c>
      <c r="C8870" s="61">
        <v>5902.0</v>
      </c>
      <c r="D8870" s="57" t="s">
        <v>378</v>
      </c>
      <c r="E8870" s="62" t="str">
        <f t="shared" si="1"/>
        <v>Out of test</v>
      </c>
      <c r="F8870" s="53" t="str">
        <f t="shared" si="2"/>
        <v>Guangzhou_1</v>
      </c>
      <c r="G8870" s="53">
        <f t="shared" si="3"/>
        <v>0.8457433553</v>
      </c>
    </row>
    <row r="8871">
      <c r="A8871" s="61">
        <v>1.516781278E9</v>
      </c>
      <c r="B8871" s="61">
        <v>1.0</v>
      </c>
      <c r="C8871" s="61">
        <v>2155.0</v>
      </c>
      <c r="D8871" s="57" t="s">
        <v>378</v>
      </c>
      <c r="E8871" s="62" t="str">
        <f t="shared" si="1"/>
        <v>Out of test</v>
      </c>
      <c r="F8871" s="53" t="str">
        <f t="shared" si="2"/>
        <v>Guangzhou_1</v>
      </c>
      <c r="G8871" s="53">
        <f t="shared" si="3"/>
        <v>0.680521614</v>
      </c>
    </row>
    <row r="8872">
      <c r="A8872" s="61">
        <v>1.511528143E9</v>
      </c>
      <c r="B8872" s="61">
        <v>1.0</v>
      </c>
      <c r="C8872" s="61">
        <v>1226.0</v>
      </c>
      <c r="D8872" s="57" t="s">
        <v>378</v>
      </c>
      <c r="E8872" s="62" t="str">
        <f t="shared" si="1"/>
        <v>Out of test</v>
      </c>
      <c r="F8872" s="53" t="str">
        <f t="shared" si="2"/>
        <v>Guangzhou_1</v>
      </c>
      <c r="G8872" s="53">
        <f t="shared" si="3"/>
        <v>0.03716596943</v>
      </c>
    </row>
    <row r="8873">
      <c r="A8873" s="61">
        <v>1.514379225E9</v>
      </c>
      <c r="B8873" s="61">
        <v>1.0</v>
      </c>
      <c r="C8873" s="61">
        <v>1679.0</v>
      </c>
      <c r="D8873" s="57" t="s">
        <v>378</v>
      </c>
      <c r="E8873" s="62" t="str">
        <f t="shared" si="1"/>
        <v>Out of test</v>
      </c>
      <c r="F8873" s="53" t="str">
        <f t="shared" si="2"/>
        <v>Guangzhou_1</v>
      </c>
      <c r="G8873" s="53">
        <f t="shared" si="3"/>
        <v>0.4479606058</v>
      </c>
    </row>
    <row r="8874">
      <c r="A8874" s="61">
        <v>1.518268479E9</v>
      </c>
      <c r="B8874" s="61">
        <v>1.0</v>
      </c>
      <c r="C8874" s="61">
        <v>1136.0</v>
      </c>
      <c r="D8874" s="57" t="s">
        <v>378</v>
      </c>
      <c r="E8874" s="62" t="str">
        <f t="shared" si="1"/>
        <v>Out of test</v>
      </c>
      <c r="F8874" s="53" t="str">
        <f t="shared" si="2"/>
        <v>Guangzhou_1</v>
      </c>
      <c r="G8874" s="53">
        <f t="shared" si="3"/>
        <v>0.299559714</v>
      </c>
    </row>
    <row r="8875">
      <c r="A8875" s="61">
        <v>1.514235809E9</v>
      </c>
      <c r="B8875" s="61">
        <v>1.0</v>
      </c>
      <c r="C8875" s="61">
        <v>2992.0</v>
      </c>
      <c r="D8875" s="57" t="s">
        <v>378</v>
      </c>
      <c r="E8875" s="62" t="str">
        <f t="shared" si="1"/>
        <v>Out of test</v>
      </c>
      <c r="F8875" s="53" t="str">
        <f t="shared" si="2"/>
        <v>Guangzhou_1</v>
      </c>
      <c r="G8875" s="53">
        <f t="shared" si="3"/>
        <v>0.3880341873</v>
      </c>
    </row>
    <row r="8876">
      <c r="A8876" s="61">
        <v>1.513154617E9</v>
      </c>
      <c r="B8876" s="61">
        <v>1.0</v>
      </c>
      <c r="C8876" s="61">
        <v>3425.0</v>
      </c>
      <c r="D8876" s="57" t="s">
        <v>378</v>
      </c>
      <c r="E8876" s="62" t="str">
        <f t="shared" si="1"/>
        <v>Out of test</v>
      </c>
      <c r="F8876" s="53" t="str">
        <f t="shared" si="2"/>
        <v>Guangzhou_1</v>
      </c>
      <c r="G8876" s="53">
        <f t="shared" si="3"/>
        <v>0.7068362493</v>
      </c>
    </row>
    <row r="8877">
      <c r="A8877" s="61">
        <v>1.515791369E9</v>
      </c>
      <c r="B8877" s="61">
        <v>1.0</v>
      </c>
      <c r="C8877" s="61">
        <v>108.0</v>
      </c>
      <c r="D8877" s="57" t="s">
        <v>378</v>
      </c>
      <c r="E8877" s="62" t="str">
        <f t="shared" si="1"/>
        <v>Out of test</v>
      </c>
      <c r="F8877" s="53" t="str">
        <f t="shared" si="2"/>
        <v>Guangzhou_1</v>
      </c>
      <c r="G8877" s="53">
        <f t="shared" si="3"/>
        <v>0.8904609612</v>
      </c>
    </row>
    <row r="8878">
      <c r="A8878" s="61">
        <v>1.517723808E9</v>
      </c>
      <c r="B8878" s="61">
        <v>1.0</v>
      </c>
      <c r="C8878" s="61">
        <v>2256.0</v>
      </c>
      <c r="D8878" s="57" t="s">
        <v>378</v>
      </c>
      <c r="E8878" s="62" t="str">
        <f t="shared" si="1"/>
        <v>Out of test</v>
      </c>
      <c r="F8878" s="53" t="str">
        <f t="shared" si="2"/>
        <v>Guangzhou_1</v>
      </c>
      <c r="G8878" s="53">
        <f t="shared" si="3"/>
        <v>0.4058318398</v>
      </c>
    </row>
    <row r="8879">
      <c r="A8879" s="61">
        <v>1.514484609E9</v>
      </c>
      <c r="B8879" s="61">
        <v>1.0</v>
      </c>
      <c r="C8879" s="61">
        <v>460.0</v>
      </c>
      <c r="D8879" s="57" t="s">
        <v>378</v>
      </c>
      <c r="E8879" s="62" t="str">
        <f t="shared" si="1"/>
        <v>Out of test</v>
      </c>
      <c r="F8879" s="53" t="str">
        <f t="shared" si="2"/>
        <v>Guangzhou_1</v>
      </c>
      <c r="G8879" s="53">
        <f t="shared" si="3"/>
        <v>0.350172725</v>
      </c>
    </row>
    <row r="8880">
      <c r="A8880" s="61">
        <v>1.518558045E9</v>
      </c>
      <c r="B8880" s="61">
        <v>1.0</v>
      </c>
      <c r="C8880" s="61">
        <v>2235.0</v>
      </c>
      <c r="D8880" s="57" t="s">
        <v>378</v>
      </c>
      <c r="E8880" s="62" t="str">
        <f t="shared" si="1"/>
        <v>Out of test</v>
      </c>
      <c r="F8880" s="53" t="str">
        <f t="shared" si="2"/>
        <v>Guangzhou_1</v>
      </c>
      <c r="G8880" s="53">
        <f t="shared" si="3"/>
        <v>0.03015008359</v>
      </c>
    </row>
    <row r="8881">
      <c r="A8881" s="61">
        <v>1.518495679E9</v>
      </c>
      <c r="B8881" s="61">
        <v>1.0</v>
      </c>
      <c r="C8881" s="61">
        <v>415.0</v>
      </c>
      <c r="D8881" s="57" t="s">
        <v>378</v>
      </c>
      <c r="E8881" s="62" t="str">
        <f t="shared" si="1"/>
        <v>Out of test</v>
      </c>
      <c r="F8881" s="53" t="str">
        <f t="shared" si="2"/>
        <v>Guangzhou_1</v>
      </c>
      <c r="G8881" s="53">
        <f t="shared" si="3"/>
        <v>0.4153865211</v>
      </c>
    </row>
    <row r="8882">
      <c r="A8882" s="61">
        <v>1.519199404E9</v>
      </c>
      <c r="B8882" s="61">
        <v>1.0</v>
      </c>
      <c r="C8882" s="61">
        <v>949.0</v>
      </c>
      <c r="D8882" s="57" t="s">
        <v>378</v>
      </c>
      <c r="E8882" s="62" t="str">
        <f t="shared" si="1"/>
        <v>Out of test</v>
      </c>
      <c r="F8882" s="53" t="str">
        <f t="shared" si="2"/>
        <v>Guangzhou_1</v>
      </c>
      <c r="G8882" s="53">
        <f t="shared" si="3"/>
        <v>0.3415056083</v>
      </c>
    </row>
    <row r="8883">
      <c r="A8883" s="61">
        <v>1.513315419E9</v>
      </c>
      <c r="B8883" s="61">
        <v>1.0</v>
      </c>
      <c r="C8883" s="61">
        <v>525.0</v>
      </c>
      <c r="D8883" s="57" t="s">
        <v>378</v>
      </c>
      <c r="E8883" s="62" t="str">
        <f t="shared" si="1"/>
        <v>Out of test</v>
      </c>
      <c r="F8883" s="53" t="str">
        <f t="shared" si="2"/>
        <v>Guangzhou_1</v>
      </c>
      <c r="G8883" s="53">
        <f t="shared" si="3"/>
        <v>0.7448828116</v>
      </c>
    </row>
    <row r="8884">
      <c r="A8884" s="61">
        <v>1.516562388E9</v>
      </c>
      <c r="B8884" s="61">
        <v>1.0</v>
      </c>
      <c r="C8884" s="61">
        <v>6156.0</v>
      </c>
      <c r="D8884" s="57" t="s">
        <v>378</v>
      </c>
      <c r="E8884" s="62" t="str">
        <f t="shared" si="1"/>
        <v>Out of test</v>
      </c>
      <c r="F8884" s="53" t="str">
        <f t="shared" si="2"/>
        <v>Guangzhou_1</v>
      </c>
      <c r="G8884" s="53">
        <f t="shared" si="3"/>
        <v>0.8741572366</v>
      </c>
    </row>
    <row r="8885">
      <c r="A8885" s="61">
        <v>1.515306985E9</v>
      </c>
      <c r="B8885" s="61">
        <v>1.0</v>
      </c>
      <c r="C8885" s="61">
        <v>264.0</v>
      </c>
      <c r="D8885" s="57" t="s">
        <v>378</v>
      </c>
      <c r="E8885" s="62" t="str">
        <f t="shared" si="1"/>
        <v>Out of test</v>
      </c>
      <c r="F8885" s="53" t="str">
        <f t="shared" si="2"/>
        <v>Guangzhou_1</v>
      </c>
      <c r="G8885" s="53">
        <f t="shared" si="3"/>
        <v>0.717240097</v>
      </c>
    </row>
    <row r="8886">
      <c r="A8886" s="61">
        <v>1.519611844E9</v>
      </c>
      <c r="B8886" s="61">
        <v>1.0</v>
      </c>
      <c r="C8886" s="61">
        <v>2901.0</v>
      </c>
      <c r="D8886" s="57" t="s">
        <v>378</v>
      </c>
      <c r="E8886" s="62" t="str">
        <f t="shared" si="1"/>
        <v>Out of test</v>
      </c>
      <c r="F8886" s="53" t="str">
        <f t="shared" si="2"/>
        <v>Guangzhou_1</v>
      </c>
      <c r="G8886" s="53">
        <f t="shared" si="3"/>
        <v>0.01175495259</v>
      </c>
    </row>
    <row r="8887">
      <c r="A8887" s="61">
        <v>1.517544446E9</v>
      </c>
      <c r="B8887" s="61">
        <v>1.0</v>
      </c>
      <c r="C8887" s="61">
        <v>252.0</v>
      </c>
      <c r="D8887" s="57" t="s">
        <v>378</v>
      </c>
      <c r="E8887" s="62" t="str">
        <f t="shared" si="1"/>
        <v>Out of test</v>
      </c>
      <c r="F8887" s="53" t="str">
        <f t="shared" si="2"/>
        <v>Guangzhou_1</v>
      </c>
      <c r="G8887" s="53">
        <f t="shared" si="3"/>
        <v>0.7415210513</v>
      </c>
    </row>
    <row r="8888">
      <c r="A8888" s="61">
        <v>1.516523886E9</v>
      </c>
      <c r="B8888" s="61">
        <v>1.0</v>
      </c>
      <c r="C8888" s="61">
        <v>569.0</v>
      </c>
      <c r="D8888" s="57" t="s">
        <v>378</v>
      </c>
      <c r="E8888" s="62" t="str">
        <f t="shared" si="1"/>
        <v>Out of test</v>
      </c>
      <c r="F8888" s="53" t="str">
        <f t="shared" si="2"/>
        <v>Guangzhou_1</v>
      </c>
      <c r="G8888" s="53">
        <f t="shared" si="3"/>
        <v>0.9017434534</v>
      </c>
    </row>
    <row r="8889">
      <c r="A8889" s="61">
        <v>1.518788223E9</v>
      </c>
      <c r="B8889" s="61">
        <v>1.0</v>
      </c>
      <c r="C8889" s="61">
        <v>330.0</v>
      </c>
      <c r="D8889" s="57" t="s">
        <v>378</v>
      </c>
      <c r="E8889" s="62" t="str">
        <f t="shared" si="1"/>
        <v>Out of test</v>
      </c>
      <c r="F8889" s="53" t="str">
        <f t="shared" si="2"/>
        <v>Guangzhou_1</v>
      </c>
      <c r="G8889" s="53">
        <f t="shared" si="3"/>
        <v>0.375565641</v>
      </c>
    </row>
    <row r="8890">
      <c r="A8890" s="61">
        <v>1.511730068E9</v>
      </c>
      <c r="B8890" s="61">
        <v>1.0</v>
      </c>
      <c r="C8890" s="61">
        <v>2670.0</v>
      </c>
      <c r="D8890" s="57" t="s">
        <v>378</v>
      </c>
      <c r="E8890" s="62" t="str">
        <f t="shared" si="1"/>
        <v>Out of test</v>
      </c>
      <c r="F8890" s="53" t="str">
        <f t="shared" si="2"/>
        <v>Guangzhou_1</v>
      </c>
      <c r="G8890" s="53">
        <f t="shared" si="3"/>
        <v>0.110562268</v>
      </c>
    </row>
    <row r="8891">
      <c r="A8891" s="61">
        <v>1.517621039E9</v>
      </c>
      <c r="B8891" s="61">
        <v>1.0</v>
      </c>
      <c r="C8891" s="61">
        <v>4042.0</v>
      </c>
      <c r="D8891" s="57" t="s">
        <v>378</v>
      </c>
      <c r="E8891" s="62" t="str">
        <f t="shared" si="1"/>
        <v>Out of test</v>
      </c>
      <c r="F8891" s="53" t="str">
        <f t="shared" si="2"/>
        <v>Guangzhou_1</v>
      </c>
      <c r="G8891" s="53">
        <f t="shared" si="3"/>
        <v>0.8851279734</v>
      </c>
    </row>
    <row r="8892">
      <c r="A8892" s="61">
        <v>1.511292826E9</v>
      </c>
      <c r="B8892" s="61">
        <v>1.0</v>
      </c>
      <c r="C8892" s="61">
        <v>1066.0</v>
      </c>
      <c r="D8892" s="57" t="s">
        <v>378</v>
      </c>
      <c r="E8892" s="62" t="str">
        <f t="shared" si="1"/>
        <v>Out of test</v>
      </c>
      <c r="F8892" s="53" t="str">
        <f t="shared" si="2"/>
        <v>Guangzhou_1</v>
      </c>
      <c r="G8892" s="53">
        <f t="shared" si="3"/>
        <v>0.09657612818</v>
      </c>
    </row>
    <row r="8893">
      <c r="A8893" s="61">
        <v>1.514454153E9</v>
      </c>
      <c r="B8893" s="61">
        <v>1.0</v>
      </c>
      <c r="C8893" s="61">
        <v>2832.0</v>
      </c>
      <c r="D8893" s="57" t="s">
        <v>378</v>
      </c>
      <c r="E8893" s="62" t="str">
        <f t="shared" si="1"/>
        <v>Out of test</v>
      </c>
      <c r="F8893" s="53" t="str">
        <f t="shared" si="2"/>
        <v>Guangzhou_1</v>
      </c>
      <c r="G8893" s="53">
        <f t="shared" si="3"/>
        <v>0.7732315259</v>
      </c>
    </row>
    <row r="8894">
      <c r="A8894" s="61">
        <v>1.518403835E9</v>
      </c>
      <c r="B8894" s="61">
        <v>1.0</v>
      </c>
      <c r="C8894" s="61">
        <v>1411.0</v>
      </c>
      <c r="D8894" s="57" t="s">
        <v>378</v>
      </c>
      <c r="E8894" s="62" t="str">
        <f t="shared" si="1"/>
        <v>Out of test</v>
      </c>
      <c r="F8894" s="53" t="str">
        <f t="shared" si="2"/>
        <v>Guangzhou_1</v>
      </c>
      <c r="G8894" s="53">
        <f t="shared" si="3"/>
        <v>0.7834077655</v>
      </c>
    </row>
    <row r="8895">
      <c r="A8895" s="61">
        <v>1.516252209E9</v>
      </c>
      <c r="B8895" s="61">
        <v>1.0</v>
      </c>
      <c r="C8895" s="61">
        <v>616.0</v>
      </c>
      <c r="D8895" s="57" t="s">
        <v>378</v>
      </c>
      <c r="E8895" s="62" t="str">
        <f t="shared" si="1"/>
        <v>Out of test</v>
      </c>
      <c r="F8895" s="53" t="str">
        <f t="shared" si="2"/>
        <v>Guangzhou_1</v>
      </c>
      <c r="G8895" s="53">
        <f t="shared" si="3"/>
        <v>0.1010671456</v>
      </c>
    </row>
    <row r="8896">
      <c r="A8896" s="61">
        <v>1.519844369E9</v>
      </c>
      <c r="B8896" s="61">
        <v>1.0</v>
      </c>
      <c r="C8896" s="61">
        <v>3899.0</v>
      </c>
      <c r="D8896" s="57" t="s">
        <v>378</v>
      </c>
      <c r="E8896" s="62" t="str">
        <f t="shared" si="1"/>
        <v>Out of test</v>
      </c>
      <c r="F8896" s="53" t="str">
        <f t="shared" si="2"/>
        <v>Guangzhou_1</v>
      </c>
      <c r="G8896" s="53">
        <f t="shared" si="3"/>
        <v>0.5636975369</v>
      </c>
    </row>
    <row r="8897">
      <c r="A8897" s="61">
        <v>1.514590368E9</v>
      </c>
      <c r="B8897" s="61">
        <v>1.0</v>
      </c>
      <c r="C8897" s="61">
        <v>552.0</v>
      </c>
      <c r="D8897" s="57" t="s">
        <v>378</v>
      </c>
      <c r="E8897" s="62" t="str">
        <f t="shared" si="1"/>
        <v>Out of test</v>
      </c>
      <c r="F8897" s="53" t="str">
        <f t="shared" si="2"/>
        <v>Guangzhou_1</v>
      </c>
      <c r="G8897" s="53">
        <f t="shared" si="3"/>
        <v>0.6144044687</v>
      </c>
    </row>
    <row r="8898">
      <c r="A8898" s="61">
        <v>1.512369079E9</v>
      </c>
      <c r="B8898" s="61">
        <v>1.0</v>
      </c>
      <c r="C8898" s="61">
        <v>3307.0</v>
      </c>
      <c r="D8898" s="57" t="s">
        <v>378</v>
      </c>
      <c r="E8898" s="62" t="str">
        <f t="shared" si="1"/>
        <v>Out of test</v>
      </c>
      <c r="F8898" s="53" t="str">
        <f t="shared" si="2"/>
        <v>Guangzhou_1</v>
      </c>
      <c r="G8898" s="53">
        <f t="shared" si="3"/>
        <v>0.4649742404</v>
      </c>
    </row>
    <row r="8899">
      <c r="A8899" s="61">
        <v>1.518057055E9</v>
      </c>
      <c r="B8899" s="61">
        <v>1.0</v>
      </c>
      <c r="C8899" s="61">
        <v>2666.0</v>
      </c>
      <c r="D8899" s="57" t="s">
        <v>378</v>
      </c>
      <c r="E8899" s="62" t="str">
        <f t="shared" si="1"/>
        <v>Out of test</v>
      </c>
      <c r="F8899" s="53" t="str">
        <f t="shared" si="2"/>
        <v>Guangzhou_1</v>
      </c>
      <c r="G8899" s="53">
        <f t="shared" si="3"/>
        <v>0.1158371703</v>
      </c>
    </row>
    <row r="8900">
      <c r="A8900" s="61">
        <v>1.511367924E9</v>
      </c>
      <c r="B8900" s="61">
        <v>1.0</v>
      </c>
      <c r="C8900" s="61">
        <v>2718.0</v>
      </c>
      <c r="D8900" s="57" t="s">
        <v>378</v>
      </c>
      <c r="E8900" s="62" t="str">
        <f t="shared" si="1"/>
        <v>Out of test</v>
      </c>
      <c r="F8900" s="53" t="str">
        <f t="shared" si="2"/>
        <v>Guangzhou_1</v>
      </c>
      <c r="G8900" s="53">
        <f t="shared" si="3"/>
        <v>0.4311128855</v>
      </c>
    </row>
    <row r="8901">
      <c r="A8901" s="61">
        <v>1.515437674E9</v>
      </c>
      <c r="B8901" s="61">
        <v>1.0</v>
      </c>
      <c r="C8901" s="61">
        <v>253.0</v>
      </c>
      <c r="D8901" s="57" t="s">
        <v>378</v>
      </c>
      <c r="E8901" s="62" t="str">
        <f t="shared" si="1"/>
        <v>Out of test</v>
      </c>
      <c r="F8901" s="53" t="str">
        <f t="shared" si="2"/>
        <v>Guangzhou_1</v>
      </c>
      <c r="G8901" s="53">
        <f t="shared" si="3"/>
        <v>0.5943681348</v>
      </c>
    </row>
    <row r="8902">
      <c r="A8902" s="61">
        <v>1.514373785E9</v>
      </c>
      <c r="B8902" s="61">
        <v>1.0</v>
      </c>
      <c r="C8902" s="61">
        <v>2549.0</v>
      </c>
      <c r="D8902" s="57" t="s">
        <v>378</v>
      </c>
      <c r="E8902" s="62" t="str">
        <f t="shared" si="1"/>
        <v>Out of test</v>
      </c>
      <c r="F8902" s="53" t="str">
        <f t="shared" si="2"/>
        <v>Guangzhou_1</v>
      </c>
      <c r="G8902" s="53">
        <f t="shared" si="3"/>
        <v>0.3837191963</v>
      </c>
    </row>
    <row r="8903">
      <c r="A8903" s="61">
        <v>1.513841608E9</v>
      </c>
      <c r="B8903" s="61">
        <v>1.0</v>
      </c>
      <c r="C8903" s="61">
        <v>1387.0</v>
      </c>
      <c r="D8903" s="57" t="s">
        <v>378</v>
      </c>
      <c r="E8903" s="62" t="str">
        <f t="shared" si="1"/>
        <v>Out of test</v>
      </c>
      <c r="F8903" s="53" t="str">
        <f t="shared" si="2"/>
        <v>Guangzhou_1</v>
      </c>
      <c r="G8903" s="53">
        <f t="shared" si="3"/>
        <v>0.07912139758</v>
      </c>
    </row>
    <row r="8904">
      <c r="A8904" s="61">
        <v>1.511936996E9</v>
      </c>
      <c r="B8904" s="61">
        <v>1.0</v>
      </c>
      <c r="C8904" s="61">
        <v>3817.0</v>
      </c>
      <c r="D8904" s="57" t="s">
        <v>378</v>
      </c>
      <c r="E8904" s="62" t="str">
        <f t="shared" si="1"/>
        <v>Out of test</v>
      </c>
      <c r="F8904" s="53" t="str">
        <f t="shared" si="2"/>
        <v>Guangzhou_1</v>
      </c>
      <c r="G8904" s="53">
        <f t="shared" si="3"/>
        <v>0.04979164724</v>
      </c>
    </row>
    <row r="8905">
      <c r="A8905" s="61">
        <v>1.514170939E9</v>
      </c>
      <c r="B8905" s="61">
        <v>1.0</v>
      </c>
      <c r="C8905" s="61">
        <v>3885.0</v>
      </c>
      <c r="D8905" s="57" t="s">
        <v>378</v>
      </c>
      <c r="E8905" s="62" t="str">
        <f t="shared" si="1"/>
        <v>Out of test</v>
      </c>
      <c r="F8905" s="53" t="str">
        <f t="shared" si="2"/>
        <v>Guangzhou_1</v>
      </c>
      <c r="G8905" s="53">
        <f t="shared" si="3"/>
        <v>0.3407245094</v>
      </c>
    </row>
    <row r="8906">
      <c r="A8906" s="61">
        <v>1.515821946E9</v>
      </c>
      <c r="B8906" s="61">
        <v>1.0</v>
      </c>
      <c r="C8906" s="61">
        <v>3194.0</v>
      </c>
      <c r="D8906" s="57" t="s">
        <v>378</v>
      </c>
      <c r="E8906" s="62" t="str">
        <f t="shared" si="1"/>
        <v>Out of test</v>
      </c>
      <c r="F8906" s="53" t="str">
        <f t="shared" si="2"/>
        <v>Guangzhou_1</v>
      </c>
      <c r="G8906" s="53">
        <f t="shared" si="3"/>
        <v>0.3003612112</v>
      </c>
    </row>
    <row r="8907">
      <c r="A8907" s="61">
        <v>1.518867543E9</v>
      </c>
      <c r="B8907" s="61">
        <v>1.0</v>
      </c>
      <c r="C8907" s="61">
        <v>3238.0</v>
      </c>
      <c r="D8907" s="57" t="s">
        <v>378</v>
      </c>
      <c r="E8907" s="62" t="str">
        <f t="shared" si="1"/>
        <v>Out of test</v>
      </c>
      <c r="F8907" s="53" t="str">
        <f t="shared" si="2"/>
        <v>Guangzhou_1</v>
      </c>
      <c r="G8907" s="53">
        <f t="shared" si="3"/>
        <v>0.5676479209</v>
      </c>
    </row>
    <row r="8908">
      <c r="A8908" s="61">
        <v>1.519236236E9</v>
      </c>
      <c r="B8908" s="61">
        <v>1.0</v>
      </c>
      <c r="C8908" s="61">
        <v>1080.0</v>
      </c>
      <c r="D8908" s="57" t="s">
        <v>378</v>
      </c>
      <c r="E8908" s="62" t="str">
        <f t="shared" si="1"/>
        <v>Out of test</v>
      </c>
      <c r="F8908" s="53" t="str">
        <f t="shared" si="2"/>
        <v>Guangzhou_1</v>
      </c>
      <c r="G8908" s="53">
        <f t="shared" si="3"/>
        <v>0.7178208508</v>
      </c>
    </row>
    <row r="8909">
      <c r="A8909" s="61">
        <v>1.512525053E9</v>
      </c>
      <c r="B8909" s="61">
        <v>1.0</v>
      </c>
      <c r="C8909" s="61">
        <v>2794.0</v>
      </c>
      <c r="D8909" s="57" t="s">
        <v>378</v>
      </c>
      <c r="E8909" s="62" t="str">
        <f t="shared" si="1"/>
        <v>Out of test</v>
      </c>
      <c r="F8909" s="53" t="str">
        <f t="shared" si="2"/>
        <v>Guangzhou_1</v>
      </c>
      <c r="G8909" s="53">
        <f t="shared" si="3"/>
        <v>0.2191472737</v>
      </c>
    </row>
    <row r="8910">
      <c r="A8910" s="61">
        <v>1.514709259E9</v>
      </c>
      <c r="B8910" s="61">
        <v>1.0</v>
      </c>
      <c r="C8910" s="61">
        <v>3001.0</v>
      </c>
      <c r="D8910" s="57" t="s">
        <v>378</v>
      </c>
      <c r="E8910" s="62" t="str">
        <f t="shared" si="1"/>
        <v>Out of test</v>
      </c>
      <c r="F8910" s="53" t="str">
        <f t="shared" si="2"/>
        <v>Guangzhou_1</v>
      </c>
      <c r="G8910" s="53">
        <f t="shared" si="3"/>
        <v>0.278773236</v>
      </c>
    </row>
    <row r="8911">
      <c r="A8911" s="61">
        <v>1.514705177E9</v>
      </c>
      <c r="B8911" s="61">
        <v>1.0</v>
      </c>
      <c r="C8911" s="61">
        <v>1253.0</v>
      </c>
      <c r="D8911" s="57" t="s">
        <v>378</v>
      </c>
      <c r="E8911" s="62" t="str">
        <f t="shared" si="1"/>
        <v>Out of test</v>
      </c>
      <c r="F8911" s="53" t="str">
        <f t="shared" si="2"/>
        <v>Guangzhou_1</v>
      </c>
      <c r="G8911" s="53">
        <f t="shared" si="3"/>
        <v>0.9531899053</v>
      </c>
    </row>
    <row r="8912">
      <c r="A8912" s="61">
        <v>1.512100024E9</v>
      </c>
      <c r="B8912" s="61">
        <v>1.0</v>
      </c>
      <c r="C8912" s="61">
        <v>1713.0</v>
      </c>
      <c r="D8912" s="57" t="s">
        <v>378</v>
      </c>
      <c r="E8912" s="62" t="str">
        <f t="shared" si="1"/>
        <v>Out of test</v>
      </c>
      <c r="F8912" s="53" t="str">
        <f t="shared" si="2"/>
        <v>Guangzhou_1</v>
      </c>
      <c r="G8912" s="53">
        <f t="shared" si="3"/>
        <v>0.8390188014</v>
      </c>
    </row>
    <row r="8913">
      <c r="A8913" s="61">
        <v>1.511530999E9</v>
      </c>
      <c r="B8913" s="61">
        <v>1.0</v>
      </c>
      <c r="C8913" s="61">
        <v>1585.0</v>
      </c>
      <c r="D8913" s="57" t="s">
        <v>378</v>
      </c>
      <c r="E8913" s="62" t="str">
        <f t="shared" si="1"/>
        <v>Out of test</v>
      </c>
      <c r="F8913" s="53" t="str">
        <f t="shared" si="2"/>
        <v>Guangzhou_1</v>
      </c>
      <c r="G8913" s="53">
        <f t="shared" si="3"/>
        <v>0.9767410782</v>
      </c>
    </row>
    <row r="8914">
      <c r="A8914" s="61">
        <v>1.515377949E9</v>
      </c>
      <c r="B8914" s="61">
        <v>1.0</v>
      </c>
      <c r="C8914" s="61">
        <v>5201.0</v>
      </c>
      <c r="D8914" s="57" t="s">
        <v>378</v>
      </c>
      <c r="E8914" s="62" t="str">
        <f t="shared" si="1"/>
        <v>Out of test</v>
      </c>
      <c r="F8914" s="53" t="str">
        <f t="shared" si="2"/>
        <v>Guangzhou_1</v>
      </c>
      <c r="G8914" s="53">
        <f t="shared" si="3"/>
        <v>0.6754704355</v>
      </c>
    </row>
    <row r="8915">
      <c r="A8915" s="61">
        <v>1.517066154E9</v>
      </c>
      <c r="B8915" s="61">
        <v>1.0</v>
      </c>
      <c r="C8915" s="61">
        <v>2163.0</v>
      </c>
      <c r="D8915" s="57" t="s">
        <v>378</v>
      </c>
      <c r="E8915" s="62" t="str">
        <f t="shared" si="1"/>
        <v>Out of test</v>
      </c>
      <c r="F8915" s="53" t="str">
        <f t="shared" si="2"/>
        <v>Guangzhou_1</v>
      </c>
      <c r="G8915" s="53">
        <f t="shared" si="3"/>
        <v>0.3250446334</v>
      </c>
    </row>
    <row r="8916">
      <c r="A8916" s="61">
        <v>1.512652854E9</v>
      </c>
      <c r="B8916" s="61">
        <v>1.0</v>
      </c>
      <c r="C8916" s="61">
        <v>3675.0</v>
      </c>
      <c r="D8916" s="57" t="s">
        <v>378</v>
      </c>
      <c r="E8916" s="62" t="str">
        <f t="shared" si="1"/>
        <v>Out of test</v>
      </c>
      <c r="F8916" s="53" t="str">
        <f t="shared" si="2"/>
        <v>Guangzhou_1</v>
      </c>
      <c r="G8916" s="53">
        <f t="shared" si="3"/>
        <v>0.7671388306</v>
      </c>
    </row>
    <row r="8917">
      <c r="A8917" s="61">
        <v>1.516152695E9</v>
      </c>
      <c r="B8917" s="61">
        <v>1.0</v>
      </c>
      <c r="C8917" s="61">
        <v>1467.0</v>
      </c>
      <c r="D8917" s="57" t="s">
        <v>378</v>
      </c>
      <c r="E8917" s="62" t="str">
        <f t="shared" si="1"/>
        <v>Out of test</v>
      </c>
      <c r="F8917" s="53" t="str">
        <f t="shared" si="2"/>
        <v>Guangzhou_1</v>
      </c>
      <c r="G8917" s="53">
        <f t="shared" si="3"/>
        <v>0.4821918057</v>
      </c>
    </row>
    <row r="8918">
      <c r="A8918" s="61">
        <v>1.514680915E9</v>
      </c>
      <c r="B8918" s="61">
        <v>1.0</v>
      </c>
      <c r="C8918" s="61">
        <v>3221.0</v>
      </c>
      <c r="D8918" s="57" t="s">
        <v>378</v>
      </c>
      <c r="E8918" s="62" t="str">
        <f t="shared" si="1"/>
        <v>Out of test</v>
      </c>
      <c r="F8918" s="53" t="str">
        <f t="shared" si="2"/>
        <v>Guangzhou_1</v>
      </c>
      <c r="G8918" s="53">
        <f t="shared" si="3"/>
        <v>0.07782544718</v>
      </c>
    </row>
    <row r="8919">
      <c r="A8919" s="61">
        <v>1.513856024E9</v>
      </c>
      <c r="B8919" s="61">
        <v>1.0</v>
      </c>
      <c r="C8919" s="61">
        <v>2552.0</v>
      </c>
      <c r="D8919" s="57" t="s">
        <v>378</v>
      </c>
      <c r="E8919" s="62" t="str">
        <f t="shared" si="1"/>
        <v>Out of test</v>
      </c>
      <c r="F8919" s="53" t="str">
        <f t="shared" si="2"/>
        <v>Guangzhou_1</v>
      </c>
      <c r="G8919" s="53">
        <f t="shared" si="3"/>
        <v>0.7715872819</v>
      </c>
    </row>
    <row r="8920">
      <c r="A8920" s="61">
        <v>1.512587379E9</v>
      </c>
      <c r="B8920" s="61">
        <v>1.0</v>
      </c>
      <c r="C8920" s="61">
        <v>1473.0</v>
      </c>
      <c r="D8920" s="57" t="s">
        <v>378</v>
      </c>
      <c r="E8920" s="62" t="str">
        <f t="shared" si="1"/>
        <v>Out of test</v>
      </c>
      <c r="F8920" s="53" t="str">
        <f t="shared" si="2"/>
        <v>Guangzhou_1</v>
      </c>
      <c r="G8920" s="53">
        <f t="shared" si="3"/>
        <v>0.5838620627</v>
      </c>
    </row>
    <row r="8921">
      <c r="A8921" s="61">
        <v>1.511735938E9</v>
      </c>
      <c r="B8921" s="61">
        <v>1.0</v>
      </c>
      <c r="C8921" s="61">
        <v>486.0</v>
      </c>
      <c r="D8921" s="57" t="s">
        <v>378</v>
      </c>
      <c r="E8921" s="62" t="str">
        <f t="shared" si="1"/>
        <v>Out of test</v>
      </c>
      <c r="F8921" s="53" t="str">
        <f t="shared" si="2"/>
        <v>Guangzhou_1</v>
      </c>
      <c r="G8921" s="53">
        <f t="shared" si="3"/>
        <v>0.01427680907</v>
      </c>
    </row>
    <row r="8922">
      <c r="A8922" s="61">
        <v>1.515347895E9</v>
      </c>
      <c r="B8922" s="61">
        <v>1.0</v>
      </c>
      <c r="C8922" s="61">
        <v>2727.0</v>
      </c>
      <c r="D8922" s="57" t="s">
        <v>378</v>
      </c>
      <c r="E8922" s="62" t="str">
        <f t="shared" si="1"/>
        <v>Out of test</v>
      </c>
      <c r="F8922" s="53" t="str">
        <f t="shared" si="2"/>
        <v>Guangzhou_1</v>
      </c>
      <c r="G8922" s="53">
        <f t="shared" si="3"/>
        <v>0.6213399425</v>
      </c>
    </row>
    <row r="8923">
      <c r="A8923" s="61">
        <v>1.513183114E9</v>
      </c>
      <c r="B8923" s="61">
        <v>1.0</v>
      </c>
      <c r="C8923" s="61">
        <v>1098.0</v>
      </c>
      <c r="D8923" s="57" t="s">
        <v>378</v>
      </c>
      <c r="E8923" s="62" t="str">
        <f t="shared" si="1"/>
        <v>Out of test</v>
      </c>
      <c r="F8923" s="53" t="str">
        <f t="shared" si="2"/>
        <v>Guangzhou_1</v>
      </c>
      <c r="G8923" s="53">
        <f t="shared" si="3"/>
        <v>0.8460027548</v>
      </c>
    </row>
    <row r="8924">
      <c r="A8924" s="61">
        <v>1.514730253E9</v>
      </c>
      <c r="B8924" s="61">
        <v>1.0</v>
      </c>
      <c r="C8924" s="61">
        <v>3151.0</v>
      </c>
      <c r="D8924" s="57" t="s">
        <v>378</v>
      </c>
      <c r="E8924" s="62" t="str">
        <f t="shared" si="1"/>
        <v>Out of test</v>
      </c>
      <c r="F8924" s="53" t="str">
        <f t="shared" si="2"/>
        <v>Guangzhou_1</v>
      </c>
      <c r="G8924" s="53">
        <f t="shared" si="3"/>
        <v>0.7120993392</v>
      </c>
    </row>
    <row r="8925">
      <c r="A8925" s="61">
        <v>1.519578969E9</v>
      </c>
      <c r="B8925" s="61">
        <v>1.0</v>
      </c>
      <c r="C8925" s="61">
        <v>4145.0</v>
      </c>
      <c r="D8925" s="57" t="s">
        <v>378</v>
      </c>
      <c r="E8925" s="62" t="str">
        <f t="shared" si="1"/>
        <v>Out of test</v>
      </c>
      <c r="F8925" s="53" t="str">
        <f t="shared" si="2"/>
        <v>Guangzhou_1</v>
      </c>
      <c r="G8925" s="53">
        <f t="shared" si="3"/>
        <v>0.6489365217</v>
      </c>
    </row>
    <row r="8926">
      <c r="A8926" s="61">
        <v>1.518300824E9</v>
      </c>
      <c r="B8926" s="61">
        <v>1.0</v>
      </c>
      <c r="C8926" s="61">
        <v>3184.0</v>
      </c>
      <c r="D8926" s="57" t="s">
        <v>378</v>
      </c>
      <c r="E8926" s="62" t="str">
        <f t="shared" si="1"/>
        <v>Out of test</v>
      </c>
      <c r="F8926" s="53" t="str">
        <f t="shared" si="2"/>
        <v>Guangzhou_1</v>
      </c>
      <c r="G8926" s="53">
        <f t="shared" si="3"/>
        <v>0.9727454801</v>
      </c>
    </row>
    <row r="8927">
      <c r="A8927" s="61">
        <v>1.516643606E9</v>
      </c>
      <c r="B8927" s="61">
        <v>1.0</v>
      </c>
      <c r="C8927" s="61">
        <v>4057.0</v>
      </c>
      <c r="D8927" s="57" t="s">
        <v>378</v>
      </c>
      <c r="E8927" s="62" t="str">
        <f t="shared" si="1"/>
        <v>Out of test</v>
      </c>
      <c r="F8927" s="53" t="str">
        <f t="shared" si="2"/>
        <v>Guangzhou_1</v>
      </c>
      <c r="G8927" s="53">
        <f t="shared" si="3"/>
        <v>0.4680578051</v>
      </c>
    </row>
    <row r="8928">
      <c r="A8928" s="61">
        <v>1.517714234E9</v>
      </c>
      <c r="B8928" s="61">
        <v>1.0</v>
      </c>
      <c r="C8928" s="61">
        <v>1758.0</v>
      </c>
      <c r="D8928" s="57" t="s">
        <v>378</v>
      </c>
      <c r="E8928" s="62" t="str">
        <f t="shared" si="1"/>
        <v>Out of test</v>
      </c>
      <c r="F8928" s="53" t="str">
        <f t="shared" si="2"/>
        <v>Guangzhou_1</v>
      </c>
      <c r="G8928" s="53">
        <f t="shared" si="3"/>
        <v>0.575692288</v>
      </c>
    </row>
    <row r="8929">
      <c r="A8929" s="61">
        <v>1.519830133E9</v>
      </c>
      <c r="B8929" s="61">
        <v>1.0</v>
      </c>
      <c r="C8929" s="61">
        <v>262.0</v>
      </c>
      <c r="D8929" s="57" t="s">
        <v>378</v>
      </c>
      <c r="E8929" s="62" t="str">
        <f t="shared" si="1"/>
        <v>Out of test</v>
      </c>
      <c r="F8929" s="53" t="str">
        <f t="shared" si="2"/>
        <v>Guangzhou_1</v>
      </c>
      <c r="G8929" s="53">
        <f t="shared" si="3"/>
        <v>0.2999913402</v>
      </c>
    </row>
    <row r="8930">
      <c r="A8930" s="61">
        <v>1.511675487E9</v>
      </c>
      <c r="B8930" s="61">
        <v>1.0</v>
      </c>
      <c r="C8930" s="61">
        <v>2345.0</v>
      </c>
      <c r="D8930" s="57" t="s">
        <v>378</v>
      </c>
      <c r="E8930" s="62" t="str">
        <f t="shared" si="1"/>
        <v>Out of test</v>
      </c>
      <c r="F8930" s="53" t="str">
        <f t="shared" si="2"/>
        <v>Guangzhou_1</v>
      </c>
      <c r="G8930" s="53">
        <f t="shared" si="3"/>
        <v>0.2784034107</v>
      </c>
    </row>
    <row r="8931">
      <c r="A8931" s="61">
        <v>1.515905646E9</v>
      </c>
      <c r="B8931" s="61">
        <v>1.0</v>
      </c>
      <c r="C8931" s="61">
        <v>8.0</v>
      </c>
      <c r="D8931" s="57" t="s">
        <v>378</v>
      </c>
      <c r="E8931" s="62" t="str">
        <f t="shared" si="1"/>
        <v>Out of test</v>
      </c>
      <c r="F8931" s="53" t="str">
        <f t="shared" si="2"/>
        <v>Guangzhou_1</v>
      </c>
      <c r="G8931" s="53">
        <f t="shared" si="3"/>
        <v>0.3467821466</v>
      </c>
    </row>
    <row r="8932">
      <c r="A8932" s="61">
        <v>1.516313353E9</v>
      </c>
      <c r="B8932" s="61">
        <v>1.0</v>
      </c>
      <c r="C8932" s="61">
        <v>14.0</v>
      </c>
      <c r="D8932" s="57" t="s">
        <v>378</v>
      </c>
      <c r="E8932" s="62" t="str">
        <f t="shared" si="1"/>
        <v>Out of test</v>
      </c>
      <c r="F8932" s="53" t="str">
        <f t="shared" si="2"/>
        <v>Guangzhou_1</v>
      </c>
      <c r="G8932" s="53">
        <f t="shared" si="3"/>
        <v>0.482423827</v>
      </c>
    </row>
    <row r="8933">
      <c r="A8933" s="61">
        <v>1.511804808E9</v>
      </c>
      <c r="B8933" s="61">
        <v>1.0</v>
      </c>
      <c r="C8933" s="61">
        <v>150.0</v>
      </c>
      <c r="D8933" s="57" t="s">
        <v>378</v>
      </c>
      <c r="E8933" s="62" t="str">
        <f t="shared" si="1"/>
        <v>Out of test</v>
      </c>
      <c r="F8933" s="53" t="str">
        <f t="shared" si="2"/>
        <v>Guangzhou_1</v>
      </c>
      <c r="G8933" s="53">
        <f t="shared" si="3"/>
        <v>0.8797213956</v>
      </c>
    </row>
    <row r="8934">
      <c r="A8934" s="61">
        <v>1.514928826E9</v>
      </c>
      <c r="B8934" s="61">
        <v>1.0</v>
      </c>
      <c r="C8934" s="61">
        <v>1206.0</v>
      </c>
      <c r="D8934" s="57" t="s">
        <v>378</v>
      </c>
      <c r="E8934" s="62" t="str">
        <f t="shared" si="1"/>
        <v>Out of test</v>
      </c>
      <c r="F8934" s="53" t="str">
        <f t="shared" si="2"/>
        <v>Guangzhou_1</v>
      </c>
      <c r="G8934" s="53">
        <f t="shared" si="3"/>
        <v>0.5464173233</v>
      </c>
    </row>
    <row r="8935">
      <c r="A8935" s="61">
        <v>1.513697083E9</v>
      </c>
      <c r="B8935" s="61">
        <v>1.0</v>
      </c>
      <c r="C8935" s="61">
        <v>657.0</v>
      </c>
      <c r="D8935" s="57" t="s">
        <v>378</v>
      </c>
      <c r="E8935" s="62" t="str">
        <f t="shared" si="1"/>
        <v>Out of test</v>
      </c>
      <c r="F8935" s="53" t="str">
        <f t="shared" si="2"/>
        <v>Guangzhou_1</v>
      </c>
      <c r="G8935" s="53">
        <f t="shared" si="3"/>
        <v>0.2481862163</v>
      </c>
    </row>
    <row r="8936">
      <c r="A8936" s="61">
        <v>1.514399338E9</v>
      </c>
      <c r="B8936" s="61">
        <v>1.0</v>
      </c>
      <c r="C8936" s="61">
        <v>2917.0</v>
      </c>
      <c r="D8936" s="57" t="s">
        <v>378</v>
      </c>
      <c r="E8936" s="62" t="str">
        <f t="shared" si="1"/>
        <v>Out of test</v>
      </c>
      <c r="F8936" s="53" t="str">
        <f t="shared" si="2"/>
        <v>Guangzhou_1</v>
      </c>
      <c r="G8936" s="53">
        <f t="shared" si="3"/>
        <v>0.5293188779</v>
      </c>
    </row>
    <row r="8937">
      <c r="A8937" s="61">
        <v>1.516256074E9</v>
      </c>
      <c r="B8937" s="61">
        <v>1.0</v>
      </c>
      <c r="C8937" s="61">
        <v>338.0</v>
      </c>
      <c r="D8937" s="57" t="s">
        <v>378</v>
      </c>
      <c r="E8937" s="62" t="str">
        <f t="shared" si="1"/>
        <v>Out of test</v>
      </c>
      <c r="F8937" s="53" t="str">
        <f t="shared" si="2"/>
        <v>Guangzhou_1</v>
      </c>
      <c r="G8937" s="53">
        <f t="shared" si="3"/>
        <v>0.8629083862</v>
      </c>
    </row>
    <row r="8938">
      <c r="A8938" s="61">
        <v>1.516220755E9</v>
      </c>
      <c r="B8938" s="61">
        <v>1.0</v>
      </c>
      <c r="C8938" s="61">
        <v>1064.0</v>
      </c>
      <c r="D8938" s="57" t="s">
        <v>378</v>
      </c>
      <c r="E8938" s="62" t="str">
        <f t="shared" si="1"/>
        <v>Out of test</v>
      </c>
      <c r="F8938" s="53" t="str">
        <f t="shared" si="2"/>
        <v>Guangzhou_1</v>
      </c>
      <c r="G8938" s="53">
        <f t="shared" si="3"/>
        <v>0.2560683888</v>
      </c>
    </row>
    <row r="8939">
      <c r="A8939" s="61">
        <v>1.511293147E9</v>
      </c>
      <c r="B8939" s="61">
        <v>1.0</v>
      </c>
      <c r="C8939" s="61">
        <v>1140.0</v>
      </c>
      <c r="D8939" s="57" t="s">
        <v>378</v>
      </c>
      <c r="E8939" s="62" t="str">
        <f t="shared" si="1"/>
        <v>Out of test</v>
      </c>
      <c r="F8939" s="53" t="str">
        <f t="shared" si="2"/>
        <v>Guangzhou_1</v>
      </c>
      <c r="G8939" s="53">
        <f t="shared" si="3"/>
        <v>0.07765051863</v>
      </c>
    </row>
    <row r="8940">
      <c r="A8940" s="61">
        <v>1.513162008E9</v>
      </c>
      <c r="B8940" s="61">
        <v>1.0</v>
      </c>
      <c r="C8940" s="61">
        <v>1490.0</v>
      </c>
      <c r="D8940" s="57" t="s">
        <v>378</v>
      </c>
      <c r="E8940" s="62" t="str">
        <f t="shared" si="1"/>
        <v>Out of test</v>
      </c>
      <c r="F8940" s="53" t="str">
        <f t="shared" si="2"/>
        <v>Guangzhou_1</v>
      </c>
      <c r="G8940" s="53">
        <f t="shared" si="3"/>
        <v>0.6075365222</v>
      </c>
    </row>
    <row r="8941">
      <c r="A8941" s="61">
        <v>1.512718608E9</v>
      </c>
      <c r="B8941" s="61">
        <v>1.0</v>
      </c>
      <c r="C8941" s="61">
        <v>344.0</v>
      </c>
      <c r="D8941" s="57" t="s">
        <v>378</v>
      </c>
      <c r="E8941" s="62" t="str">
        <f t="shared" si="1"/>
        <v>Out of test</v>
      </c>
      <c r="F8941" s="53" t="str">
        <f t="shared" si="2"/>
        <v>Guangzhou_1</v>
      </c>
      <c r="G8941" s="53">
        <f t="shared" si="3"/>
        <v>0.2615727731</v>
      </c>
    </row>
    <row r="8942">
      <c r="A8942" s="61">
        <v>1.519825128E9</v>
      </c>
      <c r="B8942" s="61">
        <v>1.0</v>
      </c>
      <c r="C8942" s="61">
        <v>3973.0</v>
      </c>
      <c r="D8942" s="57" t="s">
        <v>378</v>
      </c>
      <c r="E8942" s="62" t="str">
        <f t="shared" si="1"/>
        <v>Out of test</v>
      </c>
      <c r="F8942" s="53" t="str">
        <f t="shared" si="2"/>
        <v>Guangzhou_1</v>
      </c>
      <c r="G8942" s="53">
        <f t="shared" si="3"/>
        <v>0.4696281006</v>
      </c>
    </row>
    <row r="8943">
      <c r="A8943" s="61">
        <v>1.513603538E9</v>
      </c>
      <c r="B8943" s="61">
        <v>1.0</v>
      </c>
      <c r="C8943" s="61">
        <v>5076.0</v>
      </c>
      <c r="D8943" s="57" t="s">
        <v>378</v>
      </c>
      <c r="E8943" s="62" t="str">
        <f t="shared" si="1"/>
        <v>Out of test</v>
      </c>
      <c r="F8943" s="53" t="str">
        <f t="shared" si="2"/>
        <v>Guangzhou_1</v>
      </c>
      <c r="G8943" s="53">
        <f t="shared" si="3"/>
        <v>0.7983791499</v>
      </c>
    </row>
    <row r="8944">
      <c r="A8944" s="61">
        <v>1.517892315E9</v>
      </c>
      <c r="B8944" s="61">
        <v>1.0</v>
      </c>
      <c r="C8944" s="61">
        <v>3725.0</v>
      </c>
      <c r="D8944" s="57" t="s">
        <v>378</v>
      </c>
      <c r="E8944" s="62" t="str">
        <f t="shared" si="1"/>
        <v>Out of test</v>
      </c>
      <c r="F8944" s="53" t="str">
        <f t="shared" si="2"/>
        <v>Guangzhou_1</v>
      </c>
      <c r="G8944" s="53">
        <f t="shared" si="3"/>
        <v>0.5187244633</v>
      </c>
    </row>
    <row r="8945">
      <c r="A8945" s="61">
        <v>1.518291826E9</v>
      </c>
      <c r="B8945" s="61">
        <v>1.0</v>
      </c>
      <c r="C8945" s="61">
        <v>621.0</v>
      </c>
      <c r="D8945" s="57" t="s">
        <v>378</v>
      </c>
      <c r="E8945" s="62" t="str">
        <f t="shared" si="1"/>
        <v>Out of test</v>
      </c>
      <c r="F8945" s="53" t="str">
        <f t="shared" si="2"/>
        <v>Guangzhou_1</v>
      </c>
      <c r="G8945" s="53">
        <f t="shared" si="3"/>
        <v>0.6475213516</v>
      </c>
    </row>
    <row r="8946">
      <c r="A8946" s="61">
        <v>1.515073394E9</v>
      </c>
      <c r="B8946" s="61">
        <v>1.0</v>
      </c>
      <c r="C8946" s="61">
        <v>1876.0</v>
      </c>
      <c r="D8946" s="57" t="s">
        <v>378</v>
      </c>
      <c r="E8946" s="62" t="str">
        <f t="shared" si="1"/>
        <v>Out of test</v>
      </c>
      <c r="F8946" s="53" t="str">
        <f t="shared" si="2"/>
        <v>Guangzhou_1</v>
      </c>
      <c r="G8946" s="53">
        <f t="shared" si="3"/>
        <v>0.3592987652</v>
      </c>
    </row>
    <row r="8947">
      <c r="A8947" s="61">
        <v>1.516450938E9</v>
      </c>
      <c r="B8947" s="61">
        <v>1.0</v>
      </c>
      <c r="C8947" s="61">
        <v>75.0</v>
      </c>
      <c r="D8947" s="57" t="s">
        <v>378</v>
      </c>
      <c r="E8947" s="62" t="str">
        <f t="shared" si="1"/>
        <v>Out of test</v>
      </c>
      <c r="F8947" s="53" t="str">
        <f t="shared" si="2"/>
        <v>Guangzhou_1</v>
      </c>
      <c r="G8947" s="53">
        <f t="shared" si="3"/>
        <v>0.6653183958</v>
      </c>
    </row>
    <row r="8948">
      <c r="A8948" s="61">
        <v>1.512750179E9</v>
      </c>
      <c r="B8948" s="61">
        <v>1.0</v>
      </c>
      <c r="C8948" s="61">
        <v>814.0</v>
      </c>
      <c r="D8948" s="57" t="s">
        <v>378</v>
      </c>
      <c r="E8948" s="62" t="str">
        <f t="shared" si="1"/>
        <v>Out of test</v>
      </c>
      <c r="F8948" s="53" t="str">
        <f t="shared" si="2"/>
        <v>Guangzhou_1</v>
      </c>
      <c r="G8948" s="53">
        <f t="shared" si="3"/>
        <v>0.8055280014</v>
      </c>
    </row>
    <row r="8949">
      <c r="A8949" s="61">
        <v>1.513213598E9</v>
      </c>
      <c r="B8949" s="61">
        <v>1.0</v>
      </c>
      <c r="C8949" s="61">
        <v>732.0</v>
      </c>
      <c r="D8949" s="57" t="s">
        <v>378</v>
      </c>
      <c r="E8949" s="62" t="str">
        <f t="shared" si="1"/>
        <v>Out of test</v>
      </c>
      <c r="F8949" s="53" t="str">
        <f t="shared" si="2"/>
        <v>Guangzhou_1</v>
      </c>
      <c r="G8949" s="53">
        <f t="shared" si="3"/>
        <v>0.3959537852</v>
      </c>
    </row>
    <row r="8950">
      <c r="A8950" s="61">
        <v>1.512152453E9</v>
      </c>
      <c r="B8950" s="61">
        <v>1.0</v>
      </c>
      <c r="C8950" s="61">
        <v>3640.0</v>
      </c>
      <c r="D8950" s="57" t="s">
        <v>378</v>
      </c>
      <c r="E8950" s="62" t="str">
        <f t="shared" si="1"/>
        <v>Out of test</v>
      </c>
      <c r="F8950" s="53" t="str">
        <f t="shared" si="2"/>
        <v>Guangzhou_1</v>
      </c>
      <c r="G8950" s="53">
        <f t="shared" si="3"/>
        <v>0.8559772154</v>
      </c>
    </row>
    <row r="8951">
      <c r="A8951" s="61">
        <v>1.519055359E9</v>
      </c>
      <c r="B8951" s="61">
        <v>1.0</v>
      </c>
      <c r="C8951" s="61">
        <v>329.0</v>
      </c>
      <c r="D8951" s="57" t="s">
        <v>378</v>
      </c>
      <c r="E8951" s="62" t="str">
        <f t="shared" si="1"/>
        <v>Out of test</v>
      </c>
      <c r="F8951" s="53" t="str">
        <f t="shared" si="2"/>
        <v>Guangzhou_1</v>
      </c>
      <c r="G8951" s="53">
        <f t="shared" si="3"/>
        <v>0.1181987322</v>
      </c>
    </row>
    <row r="8952">
      <c r="A8952" s="61">
        <v>1.511293439E9</v>
      </c>
      <c r="B8952" s="61">
        <v>1.0</v>
      </c>
      <c r="C8952" s="61">
        <v>1890.0</v>
      </c>
      <c r="D8952" s="57" t="s">
        <v>378</v>
      </c>
      <c r="E8952" s="62" t="str">
        <f t="shared" si="1"/>
        <v>Out of test</v>
      </c>
      <c r="F8952" s="53" t="str">
        <f t="shared" si="2"/>
        <v>Guangzhou_1</v>
      </c>
      <c r="G8952" s="53">
        <f t="shared" si="3"/>
        <v>0.1460150445</v>
      </c>
    </row>
    <row r="8953">
      <c r="A8953" s="61">
        <v>1.515600696E9</v>
      </c>
      <c r="B8953" s="61">
        <v>1.0</v>
      </c>
      <c r="C8953" s="61">
        <v>630.0</v>
      </c>
      <c r="D8953" s="57" t="s">
        <v>378</v>
      </c>
      <c r="E8953" s="62" t="str">
        <f t="shared" si="1"/>
        <v>Out of test</v>
      </c>
      <c r="F8953" s="53" t="str">
        <f t="shared" si="2"/>
        <v>Guangzhou_1</v>
      </c>
      <c r="G8953" s="53">
        <f t="shared" si="3"/>
        <v>0.7657589423</v>
      </c>
    </row>
    <row r="8954">
      <c r="A8954" s="61">
        <v>1.514880576E9</v>
      </c>
      <c r="B8954" s="61">
        <v>1.0</v>
      </c>
      <c r="C8954" s="61">
        <v>686.0</v>
      </c>
      <c r="D8954" s="57" t="s">
        <v>378</v>
      </c>
      <c r="E8954" s="62" t="str">
        <f t="shared" si="1"/>
        <v>Out of test</v>
      </c>
      <c r="F8954" s="53" t="str">
        <f t="shared" si="2"/>
        <v>Guangzhou_1</v>
      </c>
      <c r="G8954" s="53">
        <f t="shared" si="3"/>
        <v>0.07673294469</v>
      </c>
    </row>
    <row r="8955">
      <c r="A8955" s="61">
        <v>1.517846944E9</v>
      </c>
      <c r="B8955" s="61">
        <v>1.0</v>
      </c>
      <c r="C8955" s="61">
        <v>2366.0</v>
      </c>
      <c r="D8955" s="57" t="s">
        <v>378</v>
      </c>
      <c r="E8955" s="62" t="str">
        <f t="shared" si="1"/>
        <v>Out of test</v>
      </c>
      <c r="F8955" s="53" t="str">
        <f t="shared" si="2"/>
        <v>Guangzhou_1</v>
      </c>
      <c r="G8955" s="53">
        <f t="shared" si="3"/>
        <v>0.9478665179</v>
      </c>
    </row>
    <row r="8956">
      <c r="A8956" s="61">
        <v>1.514737936E9</v>
      </c>
      <c r="B8956" s="61">
        <v>1.0</v>
      </c>
      <c r="C8956" s="61">
        <v>249.0</v>
      </c>
      <c r="D8956" s="57" t="s">
        <v>378</v>
      </c>
      <c r="E8956" s="62" t="str">
        <f t="shared" si="1"/>
        <v>Out of test</v>
      </c>
      <c r="F8956" s="53" t="str">
        <f t="shared" si="2"/>
        <v>Guangzhou_1</v>
      </c>
      <c r="G8956" s="53">
        <f t="shared" si="3"/>
        <v>0.06509960365</v>
      </c>
    </row>
    <row r="8957">
      <c r="A8957" s="61">
        <v>1.512559788E9</v>
      </c>
      <c r="B8957" s="61">
        <v>1.0</v>
      </c>
      <c r="C8957" s="61">
        <v>945.0</v>
      </c>
      <c r="D8957" s="57" t="s">
        <v>378</v>
      </c>
      <c r="E8957" s="62" t="str">
        <f t="shared" si="1"/>
        <v>Out of test</v>
      </c>
      <c r="F8957" s="53" t="str">
        <f t="shared" si="2"/>
        <v>Guangzhou_1</v>
      </c>
      <c r="G8957" s="53">
        <f t="shared" si="3"/>
        <v>0.7807652657</v>
      </c>
    </row>
    <row r="8958">
      <c r="A8958" s="61">
        <v>1.513176769E9</v>
      </c>
      <c r="B8958" s="61">
        <v>1.0</v>
      </c>
      <c r="C8958" s="61">
        <v>2038.0</v>
      </c>
      <c r="D8958" s="57" t="s">
        <v>378</v>
      </c>
      <c r="E8958" s="62" t="str">
        <f t="shared" si="1"/>
        <v>Out of test</v>
      </c>
      <c r="F8958" s="53" t="str">
        <f t="shared" si="2"/>
        <v>Guangzhou_1</v>
      </c>
      <c r="G8958" s="53">
        <f t="shared" si="3"/>
        <v>0.2943363481</v>
      </c>
    </row>
    <row r="8959">
      <c r="A8959" s="61">
        <v>1.512499108E9</v>
      </c>
      <c r="B8959" s="61">
        <v>1.0</v>
      </c>
      <c r="C8959" s="61">
        <v>579.0</v>
      </c>
      <c r="D8959" s="57" t="s">
        <v>378</v>
      </c>
      <c r="E8959" s="62" t="str">
        <f t="shared" si="1"/>
        <v>Out of test</v>
      </c>
      <c r="F8959" s="53" t="str">
        <f t="shared" si="2"/>
        <v>Guangzhou_1</v>
      </c>
      <c r="G8959" s="53">
        <f t="shared" si="3"/>
        <v>0.0268294283</v>
      </c>
    </row>
    <row r="8960">
      <c r="A8960" s="61">
        <v>1.517119154E9</v>
      </c>
      <c r="B8960" s="61">
        <v>1.0</v>
      </c>
      <c r="C8960" s="61">
        <v>2546.0</v>
      </c>
      <c r="D8960" s="57" t="s">
        <v>378</v>
      </c>
      <c r="E8960" s="62" t="str">
        <f t="shared" si="1"/>
        <v>Out of test</v>
      </c>
      <c r="F8960" s="53" t="str">
        <f t="shared" si="2"/>
        <v>Guangzhou_1</v>
      </c>
      <c r="G8960" s="53">
        <f t="shared" si="3"/>
        <v>0.2756165549</v>
      </c>
    </row>
    <row r="8961">
      <c r="A8961" s="61">
        <v>1.515125944E9</v>
      </c>
      <c r="B8961" s="61">
        <v>1.0</v>
      </c>
      <c r="C8961" s="61">
        <v>4297.0</v>
      </c>
      <c r="D8961" s="57" t="s">
        <v>378</v>
      </c>
      <c r="E8961" s="62" t="str">
        <f t="shared" si="1"/>
        <v>Out of test</v>
      </c>
      <c r="F8961" s="53" t="str">
        <f t="shared" si="2"/>
        <v>Guangzhou_1</v>
      </c>
      <c r="G8961" s="53">
        <f t="shared" si="3"/>
        <v>0.1310916832</v>
      </c>
    </row>
    <row r="8962">
      <c r="A8962" s="61">
        <v>1.519219259E9</v>
      </c>
      <c r="B8962" s="61">
        <v>1.0</v>
      </c>
      <c r="C8962" s="61">
        <v>1921.0</v>
      </c>
      <c r="D8962" s="57" t="s">
        <v>378</v>
      </c>
      <c r="E8962" s="62" t="str">
        <f t="shared" si="1"/>
        <v>Out of test</v>
      </c>
      <c r="F8962" s="53" t="str">
        <f t="shared" si="2"/>
        <v>Guangzhou_1</v>
      </c>
      <c r="G8962" s="53">
        <f t="shared" si="3"/>
        <v>0.474868942</v>
      </c>
    </row>
    <row r="8963">
      <c r="A8963" s="61">
        <v>1.518952976E9</v>
      </c>
      <c r="B8963" s="61">
        <v>1.0</v>
      </c>
      <c r="C8963" s="61">
        <v>142.0</v>
      </c>
      <c r="D8963" s="57" t="s">
        <v>378</v>
      </c>
      <c r="E8963" s="62" t="str">
        <f t="shared" si="1"/>
        <v>Out of test</v>
      </c>
      <c r="F8963" s="53" t="str">
        <f t="shared" si="2"/>
        <v>Guangzhou_1</v>
      </c>
      <c r="G8963" s="53">
        <f t="shared" si="3"/>
        <v>0.9779474819</v>
      </c>
    </row>
    <row r="8964">
      <c r="A8964" s="61">
        <v>1.517870368E9</v>
      </c>
      <c r="B8964" s="61">
        <v>1.0</v>
      </c>
      <c r="C8964" s="61">
        <v>2593.0</v>
      </c>
      <c r="D8964" s="57" t="s">
        <v>378</v>
      </c>
      <c r="E8964" s="62" t="str">
        <f t="shared" si="1"/>
        <v>Out of test</v>
      </c>
      <c r="F8964" s="53" t="str">
        <f t="shared" si="2"/>
        <v>Guangzhou_1</v>
      </c>
      <c r="G8964" s="53">
        <f t="shared" si="3"/>
        <v>0.1775200638</v>
      </c>
    </row>
    <row r="8965">
      <c r="A8965" s="61">
        <v>1.519514184E9</v>
      </c>
      <c r="B8965" s="61">
        <v>1.0</v>
      </c>
      <c r="C8965" s="61">
        <v>1984.0</v>
      </c>
      <c r="D8965" s="57" t="s">
        <v>378</v>
      </c>
      <c r="E8965" s="62" t="str">
        <f t="shared" si="1"/>
        <v>Out of test</v>
      </c>
      <c r="F8965" s="53" t="str">
        <f t="shared" si="2"/>
        <v>Guangzhou_1</v>
      </c>
      <c r="G8965" s="53">
        <f t="shared" si="3"/>
        <v>0.4748784848</v>
      </c>
    </row>
    <row r="8966">
      <c r="A8966" s="61">
        <v>1.514746306E9</v>
      </c>
      <c r="B8966" s="61">
        <v>1.0</v>
      </c>
      <c r="C8966" s="61">
        <v>1919.0</v>
      </c>
      <c r="D8966" s="57" t="s">
        <v>378</v>
      </c>
      <c r="E8966" s="62" t="str">
        <f t="shared" si="1"/>
        <v>Out of test</v>
      </c>
      <c r="F8966" s="53" t="str">
        <f t="shared" si="2"/>
        <v>Guangzhou_1</v>
      </c>
      <c r="G8966" s="53">
        <f t="shared" si="3"/>
        <v>0.8283922922</v>
      </c>
    </row>
    <row r="8967">
      <c r="A8967" s="61">
        <v>1.518351203E9</v>
      </c>
      <c r="B8967" s="61">
        <v>1.0</v>
      </c>
      <c r="C8967" s="61">
        <v>1233.0</v>
      </c>
      <c r="D8967" s="57" t="s">
        <v>378</v>
      </c>
      <c r="E8967" s="62" t="str">
        <f t="shared" si="1"/>
        <v>Out of test</v>
      </c>
      <c r="F8967" s="53" t="str">
        <f t="shared" si="2"/>
        <v>Guangzhou_1</v>
      </c>
      <c r="G8967" s="53">
        <f t="shared" si="3"/>
        <v>0.6444594869</v>
      </c>
    </row>
    <row r="8968">
      <c r="A8968" s="61">
        <v>1.517353093E9</v>
      </c>
      <c r="B8968" s="61">
        <v>1.0</v>
      </c>
      <c r="C8968" s="61">
        <v>4261.0</v>
      </c>
      <c r="D8968" s="57" t="s">
        <v>378</v>
      </c>
      <c r="E8968" s="62" t="str">
        <f t="shared" si="1"/>
        <v>Out of test</v>
      </c>
      <c r="F8968" s="53" t="str">
        <f t="shared" si="2"/>
        <v>Guangzhou_1</v>
      </c>
      <c r="G8968" s="53">
        <f t="shared" si="3"/>
        <v>0.91574946</v>
      </c>
    </row>
    <row r="8969">
      <c r="A8969" s="61">
        <v>1.516807827E9</v>
      </c>
      <c r="B8969" s="61">
        <v>1.0</v>
      </c>
      <c r="C8969" s="61">
        <v>1153.0</v>
      </c>
      <c r="D8969" s="57" t="s">
        <v>378</v>
      </c>
      <c r="E8969" s="62" t="str">
        <f t="shared" si="1"/>
        <v>Out of test</v>
      </c>
      <c r="F8969" s="53" t="str">
        <f t="shared" si="2"/>
        <v>Guangzhou_1</v>
      </c>
      <c r="G8969" s="53">
        <f t="shared" si="3"/>
        <v>0.5880610004</v>
      </c>
    </row>
    <row r="8970">
      <c r="A8970" s="61">
        <v>1.519624719E9</v>
      </c>
      <c r="B8970" s="61">
        <v>1.0</v>
      </c>
      <c r="C8970" s="61">
        <v>14.0</v>
      </c>
      <c r="D8970" s="57" t="s">
        <v>378</v>
      </c>
      <c r="E8970" s="62" t="str">
        <f t="shared" si="1"/>
        <v>Out of test</v>
      </c>
      <c r="F8970" s="53" t="str">
        <f t="shared" si="2"/>
        <v>Guangzhou_1</v>
      </c>
      <c r="G8970" s="53">
        <f t="shared" si="3"/>
        <v>0.3928475899</v>
      </c>
    </row>
    <row r="8971">
      <c r="A8971" s="61">
        <v>1.517710416E9</v>
      </c>
      <c r="B8971" s="61">
        <v>1.0</v>
      </c>
      <c r="C8971" s="61">
        <v>2013.0</v>
      </c>
      <c r="D8971" s="57" t="s">
        <v>378</v>
      </c>
      <c r="E8971" s="62" t="str">
        <f t="shared" si="1"/>
        <v>Out of test</v>
      </c>
      <c r="F8971" s="53" t="str">
        <f t="shared" si="2"/>
        <v>Guangzhou_1</v>
      </c>
      <c r="G8971" s="53">
        <f t="shared" si="3"/>
        <v>0.1200422805</v>
      </c>
    </row>
    <row r="8972">
      <c r="A8972" s="61">
        <v>1.516703617E9</v>
      </c>
      <c r="B8972" s="61">
        <v>1.0</v>
      </c>
      <c r="C8972" s="61">
        <v>2057.0</v>
      </c>
      <c r="D8972" s="57" t="s">
        <v>378</v>
      </c>
      <c r="E8972" s="62" t="str">
        <f t="shared" si="1"/>
        <v>Out of test</v>
      </c>
      <c r="F8972" s="53" t="str">
        <f t="shared" si="2"/>
        <v>Guangzhou_1</v>
      </c>
      <c r="G8972" s="53">
        <f t="shared" si="3"/>
        <v>0.9256256819</v>
      </c>
    </row>
    <row r="8973">
      <c r="A8973" s="61">
        <v>1.517546099E9</v>
      </c>
      <c r="B8973" s="61">
        <v>1.0</v>
      </c>
      <c r="C8973" s="61">
        <v>1481.0</v>
      </c>
      <c r="D8973" s="57" t="s">
        <v>378</v>
      </c>
      <c r="E8973" s="62" t="str">
        <f t="shared" si="1"/>
        <v>Out of test</v>
      </c>
      <c r="F8973" s="53" t="str">
        <f t="shared" si="2"/>
        <v>Guangzhou_1</v>
      </c>
      <c r="G8973" s="53">
        <f t="shared" si="3"/>
        <v>0.7834806589</v>
      </c>
    </row>
    <row r="8974">
      <c r="A8974" s="61">
        <v>1.513958129E9</v>
      </c>
      <c r="B8974" s="61">
        <v>1.0</v>
      </c>
      <c r="C8974" s="61">
        <v>2859.0</v>
      </c>
      <c r="D8974" s="57" t="s">
        <v>378</v>
      </c>
      <c r="E8974" s="62" t="str">
        <f t="shared" si="1"/>
        <v>Out of test</v>
      </c>
      <c r="F8974" s="53" t="str">
        <f t="shared" si="2"/>
        <v>Guangzhou_1</v>
      </c>
      <c r="G8974" s="53">
        <f t="shared" si="3"/>
        <v>0.4028035022</v>
      </c>
    </row>
    <row r="8975">
      <c r="A8975" s="61">
        <v>1.512294688E9</v>
      </c>
      <c r="B8975" s="61">
        <v>1.0</v>
      </c>
      <c r="C8975" s="61">
        <v>1548.0</v>
      </c>
      <c r="D8975" s="57" t="s">
        <v>378</v>
      </c>
      <c r="E8975" s="62" t="str">
        <f t="shared" si="1"/>
        <v>Out of test</v>
      </c>
      <c r="F8975" s="53" t="str">
        <f t="shared" si="2"/>
        <v>Guangzhou_1</v>
      </c>
      <c r="G8975" s="53">
        <f t="shared" si="3"/>
        <v>0.3993581612</v>
      </c>
    </row>
    <row r="8976">
      <c r="A8976" s="61">
        <v>1.518128377E9</v>
      </c>
      <c r="B8976" s="61">
        <v>1.0</v>
      </c>
      <c r="C8976" s="61">
        <v>2646.0</v>
      </c>
      <c r="D8976" s="57" t="s">
        <v>378</v>
      </c>
      <c r="E8976" s="62" t="str">
        <f t="shared" si="1"/>
        <v>Out of test</v>
      </c>
      <c r="F8976" s="53" t="str">
        <f t="shared" si="2"/>
        <v>Guangzhou_1</v>
      </c>
      <c r="G8976" s="53">
        <f t="shared" si="3"/>
        <v>0.07921229795</v>
      </c>
    </row>
    <row r="8977">
      <c r="A8977" s="61">
        <v>1.518711466E9</v>
      </c>
      <c r="B8977" s="61">
        <v>1.0</v>
      </c>
      <c r="C8977" s="61">
        <v>316.0</v>
      </c>
      <c r="D8977" s="57" t="s">
        <v>378</v>
      </c>
      <c r="E8977" s="62" t="str">
        <f t="shared" si="1"/>
        <v>Out of test</v>
      </c>
      <c r="F8977" s="53" t="str">
        <f t="shared" si="2"/>
        <v>Guangzhou_1</v>
      </c>
      <c r="G8977" s="53">
        <f t="shared" si="3"/>
        <v>0.9005118274</v>
      </c>
    </row>
    <row r="8978">
      <c r="A8978" s="61">
        <v>1.512474864E9</v>
      </c>
      <c r="B8978" s="61">
        <v>1.0</v>
      </c>
      <c r="C8978" s="61">
        <v>192.0</v>
      </c>
      <c r="D8978" s="57" t="s">
        <v>378</v>
      </c>
      <c r="E8978" s="62" t="str">
        <f t="shared" si="1"/>
        <v>Out of test</v>
      </c>
      <c r="F8978" s="53" t="str">
        <f t="shared" si="2"/>
        <v>Guangzhou_1</v>
      </c>
      <c r="G8978" s="53">
        <f t="shared" si="3"/>
        <v>0.08236510832</v>
      </c>
    </row>
    <row r="8979">
      <c r="A8979" s="61">
        <v>1.516919647E9</v>
      </c>
      <c r="B8979" s="61">
        <v>1.0</v>
      </c>
      <c r="C8979" s="61">
        <v>236.0</v>
      </c>
      <c r="D8979" s="57" t="s">
        <v>378</v>
      </c>
      <c r="E8979" s="62" t="str">
        <f t="shared" si="1"/>
        <v>Out of test</v>
      </c>
      <c r="F8979" s="53" t="str">
        <f t="shared" si="2"/>
        <v>Guangzhou_1</v>
      </c>
      <c r="G8979" s="53">
        <f t="shared" si="3"/>
        <v>0.4175535262</v>
      </c>
    </row>
    <row r="8980">
      <c r="A8980" s="61">
        <v>1.517071455E9</v>
      </c>
      <c r="B8980" s="61">
        <v>1.0</v>
      </c>
      <c r="C8980" s="61">
        <v>885.0</v>
      </c>
      <c r="D8980" s="57" t="s">
        <v>378</v>
      </c>
      <c r="E8980" s="62" t="str">
        <f t="shared" si="1"/>
        <v>Out of test</v>
      </c>
      <c r="F8980" s="53" t="str">
        <f t="shared" si="2"/>
        <v>Guangzhou_1</v>
      </c>
      <c r="G8980" s="53">
        <f t="shared" si="3"/>
        <v>0.3868952323</v>
      </c>
    </row>
    <row r="8981">
      <c r="A8981" s="61">
        <v>1.512132249E9</v>
      </c>
      <c r="B8981" s="61">
        <v>1.0</v>
      </c>
      <c r="C8981" s="61">
        <v>85.0</v>
      </c>
      <c r="D8981" s="57" t="s">
        <v>378</v>
      </c>
      <c r="E8981" s="62" t="str">
        <f t="shared" si="1"/>
        <v>Out of test</v>
      </c>
      <c r="F8981" s="53" t="str">
        <f t="shared" si="2"/>
        <v>Guangzhou_1</v>
      </c>
      <c r="G8981" s="53">
        <f t="shared" si="3"/>
        <v>0.9525150037</v>
      </c>
    </row>
    <row r="8982">
      <c r="A8982" s="61">
        <v>1.518716045E9</v>
      </c>
      <c r="B8982" s="61">
        <v>1.0</v>
      </c>
      <c r="C8982" s="61">
        <v>1403.0</v>
      </c>
      <c r="D8982" s="57" t="s">
        <v>378</v>
      </c>
      <c r="E8982" s="62" t="str">
        <f t="shared" si="1"/>
        <v>Out of test</v>
      </c>
      <c r="F8982" s="53" t="str">
        <f t="shared" si="2"/>
        <v>Guangzhou_1</v>
      </c>
      <c r="G8982" s="53">
        <f t="shared" si="3"/>
        <v>0.5455015409</v>
      </c>
    </row>
    <row r="8983">
      <c r="A8983" s="61">
        <v>1.518961923E9</v>
      </c>
      <c r="B8983" s="61">
        <v>1.0</v>
      </c>
      <c r="C8983" s="61">
        <v>1104.0</v>
      </c>
      <c r="D8983" s="57" t="s">
        <v>378</v>
      </c>
      <c r="E8983" s="62" t="str">
        <f t="shared" si="1"/>
        <v>Out of test</v>
      </c>
      <c r="F8983" s="53" t="str">
        <f t="shared" si="2"/>
        <v>Guangzhou_1</v>
      </c>
      <c r="G8983" s="53">
        <f t="shared" si="3"/>
        <v>0.3614299141</v>
      </c>
    </row>
    <row r="8984">
      <c r="A8984" s="61">
        <v>1.514264545E9</v>
      </c>
      <c r="B8984" s="61">
        <v>1.0</v>
      </c>
      <c r="C8984" s="61">
        <v>2053.0</v>
      </c>
      <c r="D8984" s="57" t="s">
        <v>378</v>
      </c>
      <c r="E8984" s="62" t="str">
        <f t="shared" si="1"/>
        <v>Out of test</v>
      </c>
      <c r="F8984" s="53" t="str">
        <f t="shared" si="2"/>
        <v>Guangzhou_1</v>
      </c>
      <c r="G8984" s="53">
        <f t="shared" si="3"/>
        <v>0.7055056019</v>
      </c>
    </row>
    <row r="8985">
      <c r="A8985" s="61">
        <v>1.516960926E9</v>
      </c>
      <c r="B8985" s="61">
        <v>1.0</v>
      </c>
      <c r="C8985" s="61">
        <v>3075.0</v>
      </c>
      <c r="D8985" s="57" t="s">
        <v>378</v>
      </c>
      <c r="E8985" s="62" t="str">
        <f t="shared" si="1"/>
        <v>Out of test</v>
      </c>
      <c r="F8985" s="53" t="str">
        <f t="shared" si="2"/>
        <v>Guangzhou_1</v>
      </c>
      <c r="G8985" s="53">
        <f t="shared" si="3"/>
        <v>0.2118100446</v>
      </c>
    </row>
    <row r="8986">
      <c r="A8986" s="61">
        <v>1.515989458E9</v>
      </c>
      <c r="B8986" s="61">
        <v>1.0</v>
      </c>
      <c r="C8986" s="61">
        <v>595.0</v>
      </c>
      <c r="D8986" s="57" t="s">
        <v>378</v>
      </c>
      <c r="E8986" s="62" t="str">
        <f t="shared" si="1"/>
        <v>Out of test</v>
      </c>
      <c r="F8986" s="53" t="str">
        <f t="shared" si="2"/>
        <v>Guangzhou_1</v>
      </c>
      <c r="G8986" s="53">
        <f t="shared" si="3"/>
        <v>0.687246373</v>
      </c>
    </row>
    <row r="8987">
      <c r="A8987" s="61">
        <v>1.516698398E9</v>
      </c>
      <c r="B8987" s="61">
        <v>1.0</v>
      </c>
      <c r="C8987" s="61">
        <v>1214.0</v>
      </c>
      <c r="D8987" s="57" t="s">
        <v>378</v>
      </c>
      <c r="E8987" s="62" t="str">
        <f t="shared" si="1"/>
        <v>Out of test</v>
      </c>
      <c r="F8987" s="53" t="str">
        <f t="shared" si="2"/>
        <v>Guangzhou_1</v>
      </c>
      <c r="G8987" s="53">
        <f t="shared" si="3"/>
        <v>0.6555160036</v>
      </c>
    </row>
    <row r="8988">
      <c r="A8988" s="61">
        <v>1.519582877E9</v>
      </c>
      <c r="B8988" s="61">
        <v>1.0</v>
      </c>
      <c r="C8988" s="61">
        <v>1327.0</v>
      </c>
      <c r="D8988" s="57" t="s">
        <v>378</v>
      </c>
      <c r="E8988" s="62" t="str">
        <f t="shared" si="1"/>
        <v>Out of test</v>
      </c>
      <c r="F8988" s="53" t="str">
        <f t="shared" si="2"/>
        <v>Guangzhou_1</v>
      </c>
      <c r="G8988" s="53">
        <f t="shared" si="3"/>
        <v>0.05763060855</v>
      </c>
    </row>
    <row r="8989">
      <c r="A8989" s="61">
        <v>1.516825044E9</v>
      </c>
      <c r="B8989" s="61">
        <v>1.0</v>
      </c>
      <c r="C8989" s="61">
        <v>960.0</v>
      </c>
      <c r="D8989" s="57" t="s">
        <v>378</v>
      </c>
      <c r="E8989" s="62" t="str">
        <f t="shared" si="1"/>
        <v>Out of test</v>
      </c>
      <c r="F8989" s="53" t="str">
        <f t="shared" si="2"/>
        <v>Guangzhou_1</v>
      </c>
      <c r="G8989" s="53">
        <f t="shared" si="3"/>
        <v>0.1104959685</v>
      </c>
    </row>
    <row r="8990">
      <c r="A8990" s="61">
        <v>1.511307953E9</v>
      </c>
      <c r="B8990" s="61">
        <v>1.0</v>
      </c>
      <c r="C8990" s="61">
        <v>3669.0</v>
      </c>
      <c r="D8990" s="57" t="s">
        <v>378</v>
      </c>
      <c r="E8990" s="62" t="str">
        <f t="shared" si="1"/>
        <v>Out of test</v>
      </c>
      <c r="F8990" s="53" t="str">
        <f t="shared" si="2"/>
        <v>Guangzhou_1</v>
      </c>
      <c r="G8990" s="53">
        <f t="shared" si="3"/>
        <v>0.3056688419</v>
      </c>
    </row>
    <row r="8991">
      <c r="A8991" s="61">
        <v>1.516747923E9</v>
      </c>
      <c r="B8991" s="61">
        <v>1.0</v>
      </c>
      <c r="C8991" s="61">
        <v>2709.0</v>
      </c>
      <c r="D8991" s="57" t="s">
        <v>378</v>
      </c>
      <c r="E8991" s="62" t="str">
        <f t="shared" si="1"/>
        <v>Out of test</v>
      </c>
      <c r="F8991" s="53" t="str">
        <f t="shared" si="2"/>
        <v>Guangzhou_1</v>
      </c>
      <c r="G8991" s="53">
        <f t="shared" si="3"/>
        <v>0.9530270591</v>
      </c>
    </row>
    <row r="8992">
      <c r="A8992" s="61">
        <v>1.516946704E9</v>
      </c>
      <c r="B8992" s="61">
        <v>1.0</v>
      </c>
      <c r="C8992" s="61">
        <v>1284.0</v>
      </c>
      <c r="D8992" s="57" t="s">
        <v>378</v>
      </c>
      <c r="E8992" s="62" t="str">
        <f t="shared" si="1"/>
        <v>Out of test</v>
      </c>
      <c r="F8992" s="53" t="str">
        <f t="shared" si="2"/>
        <v>Guangzhou_1</v>
      </c>
      <c r="G8992" s="53">
        <f t="shared" si="3"/>
        <v>0.9763273092</v>
      </c>
    </row>
    <row r="8993">
      <c r="A8993" s="61">
        <v>1.518895469E9</v>
      </c>
      <c r="B8993" s="61">
        <v>1.0</v>
      </c>
      <c r="C8993" s="61">
        <v>1880.0</v>
      </c>
      <c r="D8993" s="57" t="s">
        <v>378</v>
      </c>
      <c r="E8993" s="62" t="str">
        <f t="shared" si="1"/>
        <v>Out of test</v>
      </c>
      <c r="F8993" s="53" t="str">
        <f t="shared" si="2"/>
        <v>Guangzhou_1</v>
      </c>
      <c r="G8993" s="53">
        <f t="shared" si="3"/>
        <v>0.8403261056</v>
      </c>
    </row>
    <row r="8994">
      <c r="A8994" s="61">
        <v>1.515886724E9</v>
      </c>
      <c r="B8994" s="61">
        <v>1.0</v>
      </c>
      <c r="C8994" s="61">
        <v>1944.0</v>
      </c>
      <c r="D8994" s="57" t="s">
        <v>378</v>
      </c>
      <c r="E8994" s="62" t="str">
        <f t="shared" si="1"/>
        <v>Out of test</v>
      </c>
      <c r="F8994" s="53" t="str">
        <f t="shared" si="2"/>
        <v>Guangzhou_1</v>
      </c>
      <c r="G8994" s="53">
        <f t="shared" si="3"/>
        <v>0.2072101092</v>
      </c>
    </row>
    <row r="8995">
      <c r="A8995" s="61">
        <v>1.513378813E9</v>
      </c>
      <c r="B8995" s="61">
        <v>1.0</v>
      </c>
      <c r="C8995" s="61">
        <v>1466.0</v>
      </c>
      <c r="D8995" s="57" t="s">
        <v>378</v>
      </c>
      <c r="E8995" s="62" t="str">
        <f t="shared" si="1"/>
        <v>Out of test</v>
      </c>
      <c r="F8995" s="53" t="str">
        <f t="shared" si="2"/>
        <v>Guangzhou_1</v>
      </c>
      <c r="G8995" s="53">
        <f t="shared" si="3"/>
        <v>0.7947065883</v>
      </c>
    </row>
    <row r="8996">
      <c r="A8996" s="61">
        <v>1.511435538E9</v>
      </c>
      <c r="B8996" s="61">
        <v>1.0</v>
      </c>
      <c r="C8996" s="61">
        <v>790.0</v>
      </c>
      <c r="D8996" s="57" t="s">
        <v>378</v>
      </c>
      <c r="E8996" s="62" t="str">
        <f t="shared" si="1"/>
        <v>Out of test</v>
      </c>
      <c r="F8996" s="53" t="str">
        <f t="shared" si="2"/>
        <v>Guangzhou_1</v>
      </c>
      <c r="G8996" s="53">
        <f t="shared" si="3"/>
        <v>0.7552749229</v>
      </c>
    </row>
    <row r="8997">
      <c r="A8997" s="61">
        <v>1.516341603E9</v>
      </c>
      <c r="B8997" s="61">
        <v>1.0</v>
      </c>
      <c r="C8997" s="61">
        <v>525.0</v>
      </c>
      <c r="D8997" s="57" t="s">
        <v>378</v>
      </c>
      <c r="E8997" s="62" t="str">
        <f t="shared" si="1"/>
        <v>Out of test</v>
      </c>
      <c r="F8997" s="53" t="str">
        <f t="shared" si="2"/>
        <v>Guangzhou_1</v>
      </c>
      <c r="G8997" s="53">
        <f t="shared" si="3"/>
        <v>0.945981428</v>
      </c>
    </row>
    <row r="8998">
      <c r="A8998" s="61">
        <v>1.513828065E9</v>
      </c>
      <c r="B8998" s="61">
        <v>1.0</v>
      </c>
      <c r="C8998" s="61">
        <v>860.0</v>
      </c>
      <c r="D8998" s="57" t="s">
        <v>378</v>
      </c>
      <c r="E8998" s="62" t="str">
        <f t="shared" si="1"/>
        <v>Out of test</v>
      </c>
      <c r="F8998" s="53" t="str">
        <f t="shared" si="2"/>
        <v>Guangzhou_1</v>
      </c>
      <c r="G8998" s="53">
        <f t="shared" si="3"/>
        <v>0.7169241039</v>
      </c>
    </row>
    <row r="8999">
      <c r="A8999" s="61">
        <v>1.516471706E9</v>
      </c>
      <c r="B8999" s="61">
        <v>1.0</v>
      </c>
      <c r="C8999" s="61">
        <v>2068.0</v>
      </c>
      <c r="D8999" s="57" t="s">
        <v>378</v>
      </c>
      <c r="E8999" s="62" t="str">
        <f t="shared" si="1"/>
        <v>Out of test</v>
      </c>
      <c r="F8999" s="53" t="str">
        <f t="shared" si="2"/>
        <v>Guangzhou_1</v>
      </c>
      <c r="G8999" s="53">
        <f t="shared" si="3"/>
        <v>0.3378018614</v>
      </c>
    </row>
    <row r="9000">
      <c r="A9000" s="61">
        <v>1.516989133E9</v>
      </c>
      <c r="B9000" s="61">
        <v>1.0</v>
      </c>
      <c r="C9000" s="61">
        <v>1281.0</v>
      </c>
      <c r="D9000" s="57" t="s">
        <v>378</v>
      </c>
      <c r="E9000" s="62" t="str">
        <f t="shared" si="1"/>
        <v>Out of test</v>
      </c>
      <c r="F9000" s="53" t="str">
        <f t="shared" si="2"/>
        <v>Guangzhou_1</v>
      </c>
      <c r="G9000" s="53">
        <f t="shared" si="3"/>
        <v>0.6064711976</v>
      </c>
    </row>
    <row r="9001">
      <c r="A9001" s="61">
        <v>1.514946617E9</v>
      </c>
      <c r="B9001" s="61">
        <v>1.0</v>
      </c>
      <c r="C9001" s="61">
        <v>813.0</v>
      </c>
      <c r="D9001" s="57" t="s">
        <v>378</v>
      </c>
      <c r="E9001" s="62" t="str">
        <f t="shared" si="1"/>
        <v>Out of test</v>
      </c>
      <c r="F9001" s="53" t="str">
        <f t="shared" si="2"/>
        <v>Guangzhou_1</v>
      </c>
      <c r="G9001" s="53">
        <f t="shared" si="3"/>
        <v>0.5234659885</v>
      </c>
    </row>
    <row r="9002">
      <c r="A9002" s="61">
        <v>1.512780765E9</v>
      </c>
      <c r="B9002" s="61">
        <v>1.0</v>
      </c>
      <c r="C9002" s="61">
        <v>1693.0</v>
      </c>
      <c r="D9002" s="57" t="s">
        <v>378</v>
      </c>
      <c r="E9002" s="62" t="str">
        <f t="shared" si="1"/>
        <v>Out of test</v>
      </c>
      <c r="F9002" s="53" t="str">
        <f t="shared" si="2"/>
        <v>Guangzhou_1</v>
      </c>
      <c r="G9002" s="53">
        <f t="shared" si="3"/>
        <v>0.8403570879</v>
      </c>
    </row>
    <row r="9003">
      <c r="A9003" s="61">
        <v>1.515489558E9</v>
      </c>
      <c r="B9003" s="61">
        <v>1.0</v>
      </c>
      <c r="C9003" s="61">
        <v>1569.0</v>
      </c>
      <c r="D9003" s="57" t="s">
        <v>378</v>
      </c>
      <c r="E9003" s="62" t="str">
        <f t="shared" si="1"/>
        <v>Out of test</v>
      </c>
      <c r="F9003" s="53" t="str">
        <f t="shared" si="2"/>
        <v>Guangzhou_1</v>
      </c>
      <c r="G9003" s="53">
        <f t="shared" si="3"/>
        <v>0.7029339581</v>
      </c>
    </row>
    <row r="9004">
      <c r="A9004" s="61">
        <v>1.512202437E9</v>
      </c>
      <c r="B9004" s="61">
        <v>1.0</v>
      </c>
      <c r="C9004" s="61">
        <v>1272.0</v>
      </c>
      <c r="D9004" s="57" t="s">
        <v>378</v>
      </c>
      <c r="E9004" s="62" t="str">
        <f t="shared" si="1"/>
        <v>Out of test</v>
      </c>
      <c r="F9004" s="53" t="str">
        <f t="shared" si="2"/>
        <v>Guangzhou_1</v>
      </c>
      <c r="G9004" s="53">
        <f t="shared" si="3"/>
        <v>0.5058989892</v>
      </c>
    </row>
    <row r="9005">
      <c r="A9005" s="61">
        <v>1.516935094E9</v>
      </c>
      <c r="B9005" s="61">
        <v>1.0</v>
      </c>
      <c r="C9005" s="61">
        <v>3860.0</v>
      </c>
      <c r="D9005" s="57" t="s">
        <v>378</v>
      </c>
      <c r="E9005" s="62" t="str">
        <f t="shared" si="1"/>
        <v>Out of test</v>
      </c>
      <c r="F9005" s="53" t="str">
        <f t="shared" si="2"/>
        <v>Guangzhou_1</v>
      </c>
      <c r="G9005" s="53">
        <f t="shared" si="3"/>
        <v>0.8589828188</v>
      </c>
    </row>
    <row r="9006">
      <c r="A9006" s="61">
        <v>1.513822655E9</v>
      </c>
      <c r="B9006" s="61">
        <v>1.0</v>
      </c>
      <c r="C9006" s="61">
        <v>1425.0</v>
      </c>
      <c r="D9006" s="57" t="s">
        <v>378</v>
      </c>
      <c r="E9006" s="62" t="str">
        <f t="shared" si="1"/>
        <v>Out of test</v>
      </c>
      <c r="F9006" s="53" t="str">
        <f t="shared" si="2"/>
        <v>Guangzhou_1</v>
      </c>
      <c r="G9006" s="53">
        <f t="shared" si="3"/>
        <v>0.3052463503</v>
      </c>
    </row>
    <row r="9007">
      <c r="A9007" s="61">
        <v>1.516144089E9</v>
      </c>
      <c r="B9007" s="61">
        <v>1.0</v>
      </c>
      <c r="C9007" s="61">
        <v>2056.0</v>
      </c>
      <c r="D9007" s="57" t="s">
        <v>378</v>
      </c>
      <c r="E9007" s="62" t="str">
        <f t="shared" si="1"/>
        <v>Out of test</v>
      </c>
      <c r="F9007" s="53" t="str">
        <f t="shared" si="2"/>
        <v>Guangzhou_1</v>
      </c>
      <c r="G9007" s="53">
        <f t="shared" si="3"/>
        <v>0.03837943781</v>
      </c>
    </row>
    <row r="9008">
      <c r="A9008" s="61">
        <v>1.516051125E9</v>
      </c>
      <c r="B9008" s="61">
        <v>1.0</v>
      </c>
      <c r="C9008" s="61">
        <v>1862.0</v>
      </c>
      <c r="D9008" s="57" t="s">
        <v>378</v>
      </c>
      <c r="E9008" s="62" t="str">
        <f t="shared" si="1"/>
        <v>Out of test</v>
      </c>
      <c r="F9008" s="53" t="str">
        <f t="shared" si="2"/>
        <v>Guangzhou_1</v>
      </c>
      <c r="G9008" s="53">
        <f t="shared" si="3"/>
        <v>0.9421592637</v>
      </c>
    </row>
    <row r="9009">
      <c r="A9009" s="61">
        <v>1.517487315E9</v>
      </c>
      <c r="B9009" s="61">
        <v>1.0</v>
      </c>
      <c r="C9009" s="61">
        <v>1853.0</v>
      </c>
      <c r="D9009" s="57" t="s">
        <v>378</v>
      </c>
      <c r="E9009" s="62" t="str">
        <f t="shared" si="1"/>
        <v>Out of test</v>
      </c>
      <c r="F9009" s="53" t="str">
        <f t="shared" si="2"/>
        <v>Guangzhou_1</v>
      </c>
      <c r="G9009" s="53">
        <f t="shared" si="3"/>
        <v>0.4735306698</v>
      </c>
    </row>
    <row r="9010">
      <c r="A9010" s="61">
        <v>1.512096337E9</v>
      </c>
      <c r="B9010" s="61">
        <v>1.0</v>
      </c>
      <c r="C9010" s="61">
        <v>1520.0</v>
      </c>
      <c r="D9010" s="57" t="s">
        <v>378</v>
      </c>
      <c r="E9010" s="62" t="str">
        <f t="shared" si="1"/>
        <v>Out of test</v>
      </c>
      <c r="F9010" s="53" t="str">
        <f t="shared" si="2"/>
        <v>Guangzhou_1</v>
      </c>
      <c r="G9010" s="53">
        <f t="shared" si="3"/>
        <v>0.8489128996</v>
      </c>
    </row>
    <row r="9011">
      <c r="A9011" s="61">
        <v>1.516223386E9</v>
      </c>
      <c r="B9011" s="61">
        <v>1.0</v>
      </c>
      <c r="C9011" s="61">
        <v>1970.0</v>
      </c>
      <c r="D9011" s="57" t="s">
        <v>378</v>
      </c>
      <c r="E9011" s="62" t="str">
        <f t="shared" si="1"/>
        <v>Out of test</v>
      </c>
      <c r="F9011" s="53" t="str">
        <f t="shared" si="2"/>
        <v>Guangzhou_1</v>
      </c>
      <c r="G9011" s="53">
        <f t="shared" si="3"/>
        <v>0.359289947</v>
      </c>
    </row>
    <row r="9012">
      <c r="A9012" s="61">
        <v>1.519356718E9</v>
      </c>
      <c r="B9012" s="61">
        <v>1.0</v>
      </c>
      <c r="C9012" s="61">
        <v>2683.0</v>
      </c>
      <c r="D9012" s="57" t="s">
        <v>378</v>
      </c>
      <c r="E9012" s="62" t="str">
        <f t="shared" si="1"/>
        <v>Out of test</v>
      </c>
      <c r="F9012" s="53" t="str">
        <f t="shared" si="2"/>
        <v>Guangzhou_1</v>
      </c>
      <c r="G9012" s="53">
        <f t="shared" si="3"/>
        <v>0.8738873771</v>
      </c>
    </row>
    <row r="9013">
      <c r="A9013" s="61">
        <v>1.516177673E9</v>
      </c>
      <c r="B9013" s="61">
        <v>1.0</v>
      </c>
      <c r="C9013" s="61">
        <v>77.0</v>
      </c>
      <c r="D9013" s="57" t="s">
        <v>378</v>
      </c>
      <c r="E9013" s="62" t="str">
        <f t="shared" si="1"/>
        <v>Out of test</v>
      </c>
      <c r="F9013" s="53" t="str">
        <f t="shared" si="2"/>
        <v>Guangzhou_1</v>
      </c>
      <c r="G9013" s="53">
        <f t="shared" si="3"/>
        <v>0.5745943931</v>
      </c>
    </row>
    <row r="9014">
      <c r="A9014" s="61">
        <v>1.517507755E9</v>
      </c>
      <c r="B9014" s="61">
        <v>1.0</v>
      </c>
      <c r="C9014" s="61">
        <v>4720.0</v>
      </c>
      <c r="D9014" s="57" t="s">
        <v>378</v>
      </c>
      <c r="E9014" s="62" t="str">
        <f t="shared" si="1"/>
        <v>Out of test</v>
      </c>
      <c r="F9014" s="53" t="str">
        <f t="shared" si="2"/>
        <v>Guangzhou_1</v>
      </c>
      <c r="G9014" s="53">
        <f t="shared" si="3"/>
        <v>0.411168994</v>
      </c>
    </row>
    <row r="9015">
      <c r="A9015" s="61">
        <v>1.516283565E9</v>
      </c>
      <c r="B9015" s="61">
        <v>1.0</v>
      </c>
      <c r="C9015" s="61">
        <v>771.0</v>
      </c>
      <c r="D9015" s="57" t="s">
        <v>378</v>
      </c>
      <c r="E9015" s="62" t="str">
        <f t="shared" si="1"/>
        <v>Out of test</v>
      </c>
      <c r="F9015" s="53" t="str">
        <f t="shared" si="2"/>
        <v>Guangzhou_1</v>
      </c>
      <c r="G9015" s="53">
        <f t="shared" si="3"/>
        <v>0.5836327109</v>
      </c>
    </row>
    <row r="9016">
      <c r="A9016" s="61">
        <v>1.519775586E9</v>
      </c>
      <c r="B9016" s="61">
        <v>1.0</v>
      </c>
      <c r="C9016" s="61">
        <v>5065.0</v>
      </c>
      <c r="D9016" s="57" t="s">
        <v>378</v>
      </c>
      <c r="E9016" s="62" t="str">
        <f t="shared" si="1"/>
        <v>Out of test</v>
      </c>
      <c r="F9016" s="53" t="str">
        <f t="shared" si="2"/>
        <v>Guangzhou_1</v>
      </c>
      <c r="G9016" s="53">
        <f t="shared" si="3"/>
        <v>0.9488393708</v>
      </c>
    </row>
    <row r="9017">
      <c r="A9017" s="61">
        <v>1.516238517E9</v>
      </c>
      <c r="B9017" s="61">
        <v>1.0</v>
      </c>
      <c r="C9017" s="61">
        <v>1847.0</v>
      </c>
      <c r="D9017" s="57" t="s">
        <v>378</v>
      </c>
      <c r="E9017" s="62" t="str">
        <f t="shared" si="1"/>
        <v>Out of test</v>
      </c>
      <c r="F9017" s="53" t="str">
        <f t="shared" si="2"/>
        <v>Guangzhou_1</v>
      </c>
      <c r="G9017" s="53">
        <f t="shared" si="3"/>
        <v>0.8586857269</v>
      </c>
    </row>
    <row r="9018">
      <c r="A9018" s="61">
        <v>1.518190253E9</v>
      </c>
      <c r="B9018" s="61">
        <v>1.0</v>
      </c>
      <c r="C9018" s="61">
        <v>2215.0</v>
      </c>
      <c r="D9018" s="57" t="s">
        <v>378</v>
      </c>
      <c r="E9018" s="62" t="str">
        <f t="shared" si="1"/>
        <v>Out of test</v>
      </c>
      <c r="F9018" s="53" t="str">
        <f t="shared" si="2"/>
        <v>Guangzhou_1</v>
      </c>
      <c r="G9018" s="53">
        <f t="shared" si="3"/>
        <v>0.3427561969</v>
      </c>
    </row>
    <row r="9019">
      <c r="A9019" s="61">
        <v>1.519754488E9</v>
      </c>
      <c r="B9019" s="61">
        <v>1.0</v>
      </c>
      <c r="C9019" s="61">
        <v>962.0</v>
      </c>
      <c r="D9019" s="57" t="s">
        <v>378</v>
      </c>
      <c r="E9019" s="62" t="str">
        <f t="shared" si="1"/>
        <v>Out of test</v>
      </c>
      <c r="F9019" s="53" t="str">
        <f t="shared" si="2"/>
        <v>Guangzhou_1</v>
      </c>
      <c r="G9019" s="53">
        <f t="shared" si="3"/>
        <v>0.9571434846</v>
      </c>
    </row>
    <row r="9020">
      <c r="A9020" s="61">
        <v>1.515825059E9</v>
      </c>
      <c r="B9020" s="61">
        <v>1.0</v>
      </c>
      <c r="C9020" s="61">
        <v>1688.0</v>
      </c>
      <c r="D9020" s="57" t="s">
        <v>378</v>
      </c>
      <c r="E9020" s="62" t="str">
        <f t="shared" si="1"/>
        <v>Out of test</v>
      </c>
      <c r="F9020" s="53" t="str">
        <f t="shared" si="2"/>
        <v>Guangzhou_1</v>
      </c>
      <c r="G9020" s="53">
        <f t="shared" si="3"/>
        <v>0.4408556479</v>
      </c>
    </row>
    <row r="9021">
      <c r="A9021" s="61">
        <v>1.514389193E9</v>
      </c>
      <c r="B9021" s="61">
        <v>1.0</v>
      </c>
      <c r="C9021" s="61">
        <v>2988.0</v>
      </c>
      <c r="D9021" s="57" t="s">
        <v>378</v>
      </c>
      <c r="E9021" s="62" t="str">
        <f t="shared" si="1"/>
        <v>Out of test</v>
      </c>
      <c r="F9021" s="53" t="str">
        <f t="shared" si="2"/>
        <v>Guangzhou_1</v>
      </c>
      <c r="G9021" s="53">
        <f t="shared" si="3"/>
        <v>0.4571230326</v>
      </c>
    </row>
    <row r="9022">
      <c r="A9022" s="61">
        <v>1.511691217E9</v>
      </c>
      <c r="B9022" s="61">
        <v>1.0</v>
      </c>
      <c r="C9022" s="61">
        <v>1890.0</v>
      </c>
      <c r="D9022" s="57" t="s">
        <v>378</v>
      </c>
      <c r="E9022" s="62" t="str">
        <f t="shared" si="1"/>
        <v>Out of test</v>
      </c>
      <c r="F9022" s="53" t="str">
        <f t="shared" si="2"/>
        <v>Guangzhou_1</v>
      </c>
      <c r="G9022" s="53">
        <f t="shared" si="3"/>
        <v>0.3457752179</v>
      </c>
    </row>
    <row r="9023">
      <c r="A9023" s="61">
        <v>1.514421815E9</v>
      </c>
      <c r="B9023" s="61">
        <v>1.0</v>
      </c>
      <c r="C9023" s="61">
        <v>2271.0</v>
      </c>
      <c r="D9023" s="57" t="s">
        <v>378</v>
      </c>
      <c r="E9023" s="62" t="str">
        <f t="shared" si="1"/>
        <v>Out of test</v>
      </c>
      <c r="F9023" s="53" t="str">
        <f t="shared" si="2"/>
        <v>Guangzhou_1</v>
      </c>
      <c r="G9023" s="53">
        <f t="shared" si="3"/>
        <v>0.2363407641</v>
      </c>
    </row>
    <row r="9024">
      <c r="A9024" s="61">
        <v>1.519731748E9</v>
      </c>
      <c r="B9024" s="61">
        <v>1.0</v>
      </c>
      <c r="C9024" s="61">
        <v>779.0</v>
      </c>
      <c r="D9024" s="57" t="s">
        <v>378</v>
      </c>
      <c r="E9024" s="62" t="str">
        <f t="shared" si="1"/>
        <v>Out of test</v>
      </c>
      <c r="F9024" s="53" t="str">
        <f t="shared" si="2"/>
        <v>Guangzhou_1</v>
      </c>
      <c r="G9024" s="53">
        <f t="shared" si="3"/>
        <v>0.4204796841</v>
      </c>
    </row>
    <row r="9025">
      <c r="A9025" s="61">
        <v>1.512825929E9</v>
      </c>
      <c r="B9025" s="61">
        <v>1.0</v>
      </c>
      <c r="C9025" s="61">
        <v>918.0</v>
      </c>
      <c r="D9025" s="57" t="s">
        <v>378</v>
      </c>
      <c r="E9025" s="62" t="str">
        <f t="shared" si="1"/>
        <v>Out of test</v>
      </c>
      <c r="F9025" s="53" t="str">
        <f t="shared" si="2"/>
        <v>Guangzhou_1</v>
      </c>
      <c r="G9025" s="53">
        <f t="shared" si="3"/>
        <v>0.5723217254</v>
      </c>
    </row>
    <row r="9026">
      <c r="A9026" s="61">
        <v>1.513951574E9</v>
      </c>
      <c r="B9026" s="61">
        <v>1.0</v>
      </c>
      <c r="C9026" s="61">
        <v>1547.0</v>
      </c>
      <c r="D9026" s="57" t="s">
        <v>378</v>
      </c>
      <c r="E9026" s="62" t="str">
        <f t="shared" si="1"/>
        <v>Out of test</v>
      </c>
      <c r="F9026" s="53" t="str">
        <f t="shared" si="2"/>
        <v>Guangzhou_1</v>
      </c>
      <c r="G9026" s="53">
        <f t="shared" si="3"/>
        <v>0.6252639892</v>
      </c>
    </row>
    <row r="9027">
      <c r="A9027" s="61">
        <v>1.516643725E9</v>
      </c>
      <c r="B9027" s="61">
        <v>1.0</v>
      </c>
      <c r="C9027" s="61">
        <v>2114.0</v>
      </c>
      <c r="D9027" s="57" t="s">
        <v>378</v>
      </c>
      <c r="E9027" s="62" t="str">
        <f t="shared" si="1"/>
        <v>Out of test</v>
      </c>
      <c r="F9027" s="53" t="str">
        <f t="shared" si="2"/>
        <v>Guangzhou_1</v>
      </c>
      <c r="G9027" s="53">
        <f t="shared" si="3"/>
        <v>0.5816584844</v>
      </c>
    </row>
    <row r="9028">
      <c r="A9028" s="61">
        <v>1.516503277E9</v>
      </c>
      <c r="B9028" s="61">
        <v>1.0</v>
      </c>
      <c r="C9028" s="61">
        <v>964.0</v>
      </c>
      <c r="D9028" s="57" t="s">
        <v>378</v>
      </c>
      <c r="E9028" s="62" t="str">
        <f t="shared" si="1"/>
        <v>Out of test</v>
      </c>
      <c r="F9028" s="53" t="str">
        <f t="shared" si="2"/>
        <v>Guangzhou_1</v>
      </c>
      <c r="G9028" s="53">
        <f t="shared" si="3"/>
        <v>0.3908296066</v>
      </c>
    </row>
    <row r="9029">
      <c r="A9029" s="61">
        <v>1.512312634E9</v>
      </c>
      <c r="B9029" s="61">
        <v>1.0</v>
      </c>
      <c r="C9029" s="61">
        <v>1788.0</v>
      </c>
      <c r="D9029" s="57" t="s">
        <v>378</v>
      </c>
      <c r="E9029" s="62" t="str">
        <f t="shared" si="1"/>
        <v>Out of test</v>
      </c>
      <c r="F9029" s="53" t="str">
        <f t="shared" si="2"/>
        <v>Guangzhou_1</v>
      </c>
      <c r="G9029" s="53">
        <f t="shared" si="3"/>
        <v>0.01299996516</v>
      </c>
    </row>
    <row r="9030">
      <c r="A9030" s="61">
        <v>1.515940436E9</v>
      </c>
      <c r="B9030" s="61">
        <v>1.0</v>
      </c>
      <c r="C9030" s="61">
        <v>1986.0</v>
      </c>
      <c r="D9030" s="57" t="s">
        <v>378</v>
      </c>
      <c r="E9030" s="62" t="str">
        <f t="shared" si="1"/>
        <v>Out of test</v>
      </c>
      <c r="F9030" s="53" t="str">
        <f t="shared" si="2"/>
        <v>Guangzhou_1</v>
      </c>
      <c r="G9030" s="53">
        <f t="shared" si="3"/>
        <v>0.6500258965</v>
      </c>
    </row>
    <row r="9031">
      <c r="A9031" s="61">
        <v>1.515278248E9</v>
      </c>
      <c r="B9031" s="61">
        <v>1.0</v>
      </c>
      <c r="C9031" s="61">
        <v>705.0</v>
      </c>
      <c r="D9031" s="57" t="s">
        <v>378</v>
      </c>
      <c r="E9031" s="62" t="str">
        <f t="shared" si="1"/>
        <v>Out of test</v>
      </c>
      <c r="F9031" s="53" t="str">
        <f t="shared" si="2"/>
        <v>Guangzhou_1</v>
      </c>
      <c r="G9031" s="53">
        <f t="shared" si="3"/>
        <v>0.102011561</v>
      </c>
    </row>
    <row r="9032">
      <c r="A9032" s="61">
        <v>1.511437863E9</v>
      </c>
      <c r="B9032" s="61">
        <v>1.0</v>
      </c>
      <c r="C9032" s="61">
        <v>1984.0</v>
      </c>
      <c r="D9032" s="57" t="s">
        <v>378</v>
      </c>
      <c r="E9032" s="62" t="str">
        <f t="shared" si="1"/>
        <v>Out of test</v>
      </c>
      <c r="F9032" s="53" t="str">
        <f t="shared" si="2"/>
        <v>Guangzhou_1</v>
      </c>
      <c r="G9032" s="53">
        <f t="shared" si="3"/>
        <v>0.992390764</v>
      </c>
    </row>
    <row r="9033">
      <c r="A9033" s="61">
        <v>1.519574676E9</v>
      </c>
      <c r="B9033" s="61">
        <v>1.0</v>
      </c>
      <c r="C9033" s="61">
        <v>1485.0</v>
      </c>
      <c r="D9033" s="57" t="s">
        <v>378</v>
      </c>
      <c r="E9033" s="62" t="str">
        <f t="shared" si="1"/>
        <v>Out of test</v>
      </c>
      <c r="F9033" s="53" t="str">
        <f t="shared" si="2"/>
        <v>Guangzhou_1</v>
      </c>
      <c r="G9033" s="53">
        <f t="shared" si="3"/>
        <v>0.4040871808</v>
      </c>
    </row>
    <row r="9034">
      <c r="A9034" s="61">
        <v>1.518532935E9</v>
      </c>
      <c r="B9034" s="61">
        <v>1.0</v>
      </c>
      <c r="C9034" s="61">
        <v>533.0</v>
      </c>
      <c r="D9034" s="57" t="s">
        <v>378</v>
      </c>
      <c r="E9034" s="62" t="str">
        <f t="shared" si="1"/>
        <v>Out of test</v>
      </c>
      <c r="F9034" s="53" t="str">
        <f t="shared" si="2"/>
        <v>Guangzhou_1</v>
      </c>
      <c r="G9034" s="53">
        <f t="shared" si="3"/>
        <v>0.9960050066</v>
      </c>
    </row>
    <row r="9035">
      <c r="A9035" s="61">
        <v>1.515236706E9</v>
      </c>
      <c r="B9035" s="61">
        <v>1.0</v>
      </c>
      <c r="C9035" s="61">
        <v>978.0</v>
      </c>
      <c r="D9035" s="57" t="s">
        <v>378</v>
      </c>
      <c r="E9035" s="62" t="str">
        <f t="shared" si="1"/>
        <v>Out of test</v>
      </c>
      <c r="F9035" s="53" t="str">
        <f t="shared" si="2"/>
        <v>Guangzhou_1</v>
      </c>
      <c r="G9035" s="53">
        <f t="shared" si="3"/>
        <v>0.3876169462</v>
      </c>
    </row>
    <row r="9036">
      <c r="A9036" s="61">
        <v>1.512551274E9</v>
      </c>
      <c r="B9036" s="61">
        <v>1.0</v>
      </c>
      <c r="C9036" s="61">
        <v>2074.0</v>
      </c>
      <c r="D9036" s="57" t="s">
        <v>378</v>
      </c>
      <c r="E9036" s="62" t="str">
        <f t="shared" si="1"/>
        <v>Out of test</v>
      </c>
      <c r="F9036" s="53" t="str">
        <f t="shared" si="2"/>
        <v>Guangzhou_1</v>
      </c>
      <c r="G9036" s="53">
        <f t="shared" si="3"/>
        <v>0.4087181145</v>
      </c>
    </row>
    <row r="9037">
      <c r="A9037" s="61">
        <v>1.513974488E9</v>
      </c>
      <c r="B9037" s="61">
        <v>1.0</v>
      </c>
      <c r="C9037" s="61">
        <v>1508.0</v>
      </c>
      <c r="D9037" s="57" t="s">
        <v>378</v>
      </c>
      <c r="E9037" s="62" t="str">
        <f t="shared" si="1"/>
        <v>Out of test</v>
      </c>
      <c r="F9037" s="53" t="str">
        <f t="shared" si="2"/>
        <v>Guangzhou_1</v>
      </c>
      <c r="G9037" s="53">
        <f t="shared" si="3"/>
        <v>0.3207551648</v>
      </c>
    </row>
    <row r="9038">
      <c r="A9038" s="61">
        <v>1.517154745E9</v>
      </c>
      <c r="B9038" s="61">
        <v>1.0</v>
      </c>
      <c r="C9038" s="61">
        <v>2732.0</v>
      </c>
      <c r="D9038" s="57" t="s">
        <v>378</v>
      </c>
      <c r="E9038" s="62" t="str">
        <f t="shared" si="1"/>
        <v>Out of test</v>
      </c>
      <c r="F9038" s="53" t="str">
        <f t="shared" si="2"/>
        <v>Guangzhou_1</v>
      </c>
      <c r="G9038" s="53">
        <f t="shared" si="3"/>
        <v>0.9769511698</v>
      </c>
    </row>
    <row r="9039">
      <c r="A9039" s="61">
        <v>1.514816234E9</v>
      </c>
      <c r="B9039" s="61">
        <v>1.0</v>
      </c>
      <c r="C9039" s="61">
        <v>1052.0</v>
      </c>
      <c r="D9039" s="57" t="s">
        <v>378</v>
      </c>
      <c r="E9039" s="62" t="str">
        <f t="shared" si="1"/>
        <v>Out of test</v>
      </c>
      <c r="F9039" s="53" t="str">
        <f t="shared" si="2"/>
        <v>Guangzhou_1</v>
      </c>
      <c r="G9039" s="53">
        <f t="shared" si="3"/>
        <v>0.1696506087</v>
      </c>
    </row>
    <row r="9040">
      <c r="A9040" s="61">
        <v>1.518315694E9</v>
      </c>
      <c r="B9040" s="61">
        <v>1.0</v>
      </c>
      <c r="C9040" s="61">
        <v>1502.0</v>
      </c>
      <c r="D9040" s="57" t="s">
        <v>378</v>
      </c>
      <c r="E9040" s="62" t="str">
        <f t="shared" si="1"/>
        <v>Out of test</v>
      </c>
      <c r="F9040" s="53" t="str">
        <f t="shared" si="2"/>
        <v>Guangzhou_1</v>
      </c>
      <c r="G9040" s="53">
        <f t="shared" si="3"/>
        <v>0.789606816</v>
      </c>
    </row>
    <row r="9041">
      <c r="A9041" s="61">
        <v>1.517264124E9</v>
      </c>
      <c r="B9041" s="61">
        <v>1.0</v>
      </c>
      <c r="C9041" s="61">
        <v>4015.0</v>
      </c>
      <c r="D9041" s="57" t="s">
        <v>378</v>
      </c>
      <c r="E9041" s="62" t="str">
        <f t="shared" si="1"/>
        <v>Out of test</v>
      </c>
      <c r="F9041" s="53" t="str">
        <f t="shared" si="2"/>
        <v>Guangzhou_1</v>
      </c>
      <c r="G9041" s="53">
        <f t="shared" si="3"/>
        <v>0.9758751173</v>
      </c>
    </row>
    <row r="9042">
      <c r="A9042" s="61">
        <v>1.517121317E9</v>
      </c>
      <c r="B9042" s="61">
        <v>1.0</v>
      </c>
      <c r="C9042" s="61">
        <v>2802.0</v>
      </c>
      <c r="D9042" s="57" t="s">
        <v>378</v>
      </c>
      <c r="E9042" s="62" t="str">
        <f t="shared" si="1"/>
        <v>Out of test</v>
      </c>
      <c r="F9042" s="53" t="str">
        <f t="shared" si="2"/>
        <v>Guangzhou_1</v>
      </c>
      <c r="G9042" s="53">
        <f t="shared" si="3"/>
        <v>0.1548123518</v>
      </c>
    </row>
    <row r="9043">
      <c r="A9043" s="61">
        <v>1.512718616E9</v>
      </c>
      <c r="B9043" s="61">
        <v>1.0</v>
      </c>
      <c r="C9043" s="61">
        <v>1239.0</v>
      </c>
      <c r="D9043" s="57" t="s">
        <v>378</v>
      </c>
      <c r="E9043" s="62" t="str">
        <f t="shared" si="1"/>
        <v>Out of test</v>
      </c>
      <c r="F9043" s="53" t="str">
        <f t="shared" si="2"/>
        <v>Guangzhou_1</v>
      </c>
      <c r="G9043" s="53">
        <f t="shared" si="3"/>
        <v>0.4533283888</v>
      </c>
    </row>
    <row r="9044">
      <c r="A9044" s="61">
        <v>1.516419334E9</v>
      </c>
      <c r="B9044" s="61">
        <v>1.0</v>
      </c>
      <c r="C9044" s="61">
        <v>2855.0</v>
      </c>
      <c r="D9044" s="57" t="s">
        <v>378</v>
      </c>
      <c r="E9044" s="62" t="str">
        <f t="shared" si="1"/>
        <v>Out of test</v>
      </c>
      <c r="F9044" s="53" t="str">
        <f t="shared" si="2"/>
        <v>Guangzhou_1</v>
      </c>
      <c r="G9044" s="53">
        <f t="shared" si="3"/>
        <v>0.3491106036</v>
      </c>
    </row>
    <row r="9045">
      <c r="A9045" s="61">
        <v>1.513962019E9</v>
      </c>
      <c r="B9045" s="61">
        <v>1.0</v>
      </c>
      <c r="C9045" s="61">
        <v>78.0</v>
      </c>
      <c r="D9045" s="57" t="s">
        <v>378</v>
      </c>
      <c r="E9045" s="62" t="str">
        <f t="shared" si="1"/>
        <v>Out of test</v>
      </c>
      <c r="F9045" s="53" t="str">
        <f t="shared" si="2"/>
        <v>Guangzhou_1</v>
      </c>
      <c r="G9045" s="53">
        <f t="shared" si="3"/>
        <v>0.3763362314</v>
      </c>
    </row>
    <row r="9046">
      <c r="A9046" s="61">
        <v>1.514662064E9</v>
      </c>
      <c r="B9046" s="61">
        <v>1.0</v>
      </c>
      <c r="C9046" s="61">
        <v>102.0</v>
      </c>
      <c r="D9046" s="57" t="s">
        <v>378</v>
      </c>
      <c r="E9046" s="62" t="str">
        <f t="shared" si="1"/>
        <v>Out of test</v>
      </c>
      <c r="F9046" s="53" t="str">
        <f t="shared" si="2"/>
        <v>Guangzhou_1</v>
      </c>
      <c r="G9046" s="53">
        <f t="shared" si="3"/>
        <v>0.3662372753</v>
      </c>
    </row>
    <row r="9047">
      <c r="A9047" s="61">
        <v>1.518436769E9</v>
      </c>
      <c r="B9047" s="61">
        <v>1.0</v>
      </c>
      <c r="C9047" s="61">
        <v>1470.0</v>
      </c>
      <c r="D9047" s="57" t="s">
        <v>378</v>
      </c>
      <c r="E9047" s="62" t="str">
        <f t="shared" si="1"/>
        <v>Out of test</v>
      </c>
      <c r="F9047" s="53" t="str">
        <f t="shared" si="2"/>
        <v>Guangzhou_1</v>
      </c>
      <c r="G9047" s="53">
        <f t="shared" si="3"/>
        <v>0.08525669846</v>
      </c>
    </row>
    <row r="9048">
      <c r="A9048" s="61">
        <v>1.516978699E9</v>
      </c>
      <c r="B9048" s="61">
        <v>1.0</v>
      </c>
      <c r="C9048" s="61">
        <v>2195.0</v>
      </c>
      <c r="D9048" s="57" t="s">
        <v>378</v>
      </c>
      <c r="E9048" s="62" t="str">
        <f t="shared" si="1"/>
        <v>Out of test</v>
      </c>
      <c r="F9048" s="53" t="str">
        <f t="shared" si="2"/>
        <v>Guangzhou_1</v>
      </c>
      <c r="G9048" s="53">
        <f t="shared" si="3"/>
        <v>0.7928572267</v>
      </c>
    </row>
    <row r="9049">
      <c r="A9049" s="61">
        <v>1.517444545E9</v>
      </c>
      <c r="B9049" s="61">
        <v>1.0</v>
      </c>
      <c r="C9049" s="61">
        <v>1748.0</v>
      </c>
      <c r="D9049" s="57" t="s">
        <v>378</v>
      </c>
      <c r="E9049" s="62" t="str">
        <f t="shared" si="1"/>
        <v>Out of test</v>
      </c>
      <c r="F9049" s="53" t="str">
        <f t="shared" si="2"/>
        <v>Guangzhou_1</v>
      </c>
      <c r="G9049" s="53">
        <f t="shared" si="3"/>
        <v>0.05604439561</v>
      </c>
    </row>
    <row r="9050">
      <c r="A9050" s="61">
        <v>1.519769704E9</v>
      </c>
      <c r="B9050" s="61">
        <v>1.0</v>
      </c>
      <c r="C9050" s="61">
        <v>195.0</v>
      </c>
      <c r="D9050" s="57" t="s">
        <v>378</v>
      </c>
      <c r="E9050" s="62" t="str">
        <f t="shared" si="1"/>
        <v>Out of test</v>
      </c>
      <c r="F9050" s="53" t="str">
        <f t="shared" si="2"/>
        <v>Guangzhou_1</v>
      </c>
      <c r="G9050" s="53">
        <f t="shared" si="3"/>
        <v>0.6017670898</v>
      </c>
    </row>
    <row r="9051">
      <c r="A9051" s="61">
        <v>1.518652243E9</v>
      </c>
      <c r="B9051" s="61">
        <v>1.0</v>
      </c>
      <c r="C9051" s="61">
        <v>344.0</v>
      </c>
      <c r="D9051" s="57" t="s">
        <v>378</v>
      </c>
      <c r="E9051" s="62" t="str">
        <f t="shared" si="1"/>
        <v>Out of test</v>
      </c>
      <c r="F9051" s="53" t="str">
        <f t="shared" si="2"/>
        <v>Guangzhou_1</v>
      </c>
      <c r="G9051" s="53">
        <f t="shared" si="3"/>
        <v>0.7364070941</v>
      </c>
    </row>
    <row r="9052">
      <c r="A9052" s="61">
        <v>1.518249449E9</v>
      </c>
      <c r="B9052" s="61">
        <v>1.0</v>
      </c>
      <c r="C9052" s="61">
        <v>1845.0</v>
      </c>
      <c r="D9052" s="57" t="s">
        <v>378</v>
      </c>
      <c r="E9052" s="62" t="str">
        <f t="shared" si="1"/>
        <v>Out of test</v>
      </c>
      <c r="F9052" s="53" t="str">
        <f t="shared" si="2"/>
        <v>Guangzhou_1</v>
      </c>
      <c r="G9052" s="53">
        <f t="shared" si="3"/>
        <v>0.3824305147</v>
      </c>
    </row>
    <row r="9053">
      <c r="A9053" s="61">
        <v>1.518804629E9</v>
      </c>
      <c r="B9053" s="61">
        <v>1.0</v>
      </c>
      <c r="C9053" s="61">
        <v>9.0</v>
      </c>
      <c r="D9053" s="57" t="s">
        <v>378</v>
      </c>
      <c r="E9053" s="62" t="str">
        <f t="shared" si="1"/>
        <v>Out of test</v>
      </c>
      <c r="F9053" s="53" t="str">
        <f t="shared" si="2"/>
        <v>Guangzhou_1</v>
      </c>
      <c r="G9053" s="53">
        <f t="shared" si="3"/>
        <v>0.5920526284</v>
      </c>
    </row>
    <row r="9054">
      <c r="A9054" s="61">
        <v>1.519056486E9</v>
      </c>
      <c r="B9054" s="61">
        <v>1.0</v>
      </c>
      <c r="C9054" s="61">
        <v>542.0</v>
      </c>
      <c r="D9054" s="57" t="s">
        <v>378</v>
      </c>
      <c r="E9054" s="62" t="str">
        <f t="shared" si="1"/>
        <v>Out of test</v>
      </c>
      <c r="F9054" s="53" t="str">
        <f t="shared" si="2"/>
        <v>Guangzhou_1</v>
      </c>
      <c r="G9054" s="53">
        <f t="shared" si="3"/>
        <v>0.9307393077</v>
      </c>
    </row>
    <row r="9055">
      <c r="A9055" s="61">
        <v>1.514148924E9</v>
      </c>
      <c r="B9055" s="61">
        <v>1.0</v>
      </c>
      <c r="C9055" s="61">
        <v>957.0</v>
      </c>
      <c r="D9055" s="57" t="s">
        <v>378</v>
      </c>
      <c r="E9055" s="62" t="str">
        <f t="shared" si="1"/>
        <v>Out of test</v>
      </c>
      <c r="F9055" s="53" t="str">
        <f t="shared" si="2"/>
        <v>Guangzhou_1</v>
      </c>
      <c r="G9055" s="53">
        <f t="shared" si="3"/>
        <v>0.7088257893</v>
      </c>
    </row>
    <row r="9056">
      <c r="A9056" s="61">
        <v>1.513595639E9</v>
      </c>
      <c r="B9056" s="61">
        <v>1.0</v>
      </c>
      <c r="C9056" s="61">
        <v>2309.0</v>
      </c>
      <c r="D9056" s="57" t="s">
        <v>378</v>
      </c>
      <c r="E9056" s="62" t="str">
        <f t="shared" si="1"/>
        <v>Out of test</v>
      </c>
      <c r="F9056" s="53" t="str">
        <f t="shared" si="2"/>
        <v>Guangzhou_1</v>
      </c>
      <c r="G9056" s="53">
        <f t="shared" si="3"/>
        <v>0.2541597286</v>
      </c>
    </row>
    <row r="9057">
      <c r="A9057" s="61">
        <v>1.515012227E9</v>
      </c>
      <c r="B9057" s="61">
        <v>1.0</v>
      </c>
      <c r="C9057" s="61">
        <v>314.0</v>
      </c>
      <c r="D9057" s="57" t="s">
        <v>378</v>
      </c>
      <c r="E9057" s="62" t="str">
        <f t="shared" si="1"/>
        <v>Out of test</v>
      </c>
      <c r="F9057" s="53" t="str">
        <f t="shared" si="2"/>
        <v>Guangzhou_1</v>
      </c>
      <c r="G9057" s="53">
        <f t="shared" si="3"/>
        <v>0.1151572107</v>
      </c>
    </row>
    <row r="9058">
      <c r="A9058" s="61">
        <v>1.515670905E9</v>
      </c>
      <c r="B9058" s="61">
        <v>1.0</v>
      </c>
      <c r="C9058" s="61">
        <v>360.0</v>
      </c>
      <c r="D9058" s="57" t="s">
        <v>378</v>
      </c>
      <c r="E9058" s="62" t="str">
        <f t="shared" si="1"/>
        <v>Out of test</v>
      </c>
      <c r="F9058" s="53" t="str">
        <f t="shared" si="2"/>
        <v>Guangzhou_1</v>
      </c>
      <c r="G9058" s="53">
        <f t="shared" si="3"/>
        <v>0.6776233613</v>
      </c>
    </row>
    <row r="9059">
      <c r="A9059" s="61">
        <v>1.511662155E9</v>
      </c>
      <c r="B9059" s="61">
        <v>1.0</v>
      </c>
      <c r="C9059" s="61">
        <v>2393.0</v>
      </c>
      <c r="D9059" s="57" t="s">
        <v>378</v>
      </c>
      <c r="E9059" s="62" t="str">
        <f t="shared" si="1"/>
        <v>Out of test</v>
      </c>
      <c r="F9059" s="53" t="str">
        <f t="shared" si="2"/>
        <v>Guangzhou_1</v>
      </c>
      <c r="G9059" s="53">
        <f t="shared" si="3"/>
        <v>0.8071981095</v>
      </c>
    </row>
    <row r="9060">
      <c r="A9060" s="61">
        <v>1.518496853E9</v>
      </c>
      <c r="B9060" s="61">
        <v>1.0</v>
      </c>
      <c r="C9060" s="61">
        <v>78.0</v>
      </c>
      <c r="D9060" s="57" t="s">
        <v>378</v>
      </c>
      <c r="E9060" s="62" t="str">
        <f t="shared" si="1"/>
        <v>Out of test</v>
      </c>
      <c r="F9060" s="53" t="str">
        <f t="shared" si="2"/>
        <v>Guangzhou_1</v>
      </c>
      <c r="G9060" s="53">
        <f t="shared" si="3"/>
        <v>0.5754759138</v>
      </c>
    </row>
    <row r="9061">
      <c r="A9061" s="61">
        <v>1.516073388E9</v>
      </c>
      <c r="B9061" s="61">
        <v>1.0</v>
      </c>
      <c r="C9061" s="61">
        <v>1124.0</v>
      </c>
      <c r="D9061" s="57" t="s">
        <v>378</v>
      </c>
      <c r="E9061" s="62" t="str">
        <f t="shared" si="1"/>
        <v>Out of test</v>
      </c>
      <c r="F9061" s="53" t="str">
        <f t="shared" si="2"/>
        <v>Guangzhou_1</v>
      </c>
      <c r="G9061" s="53">
        <f t="shared" si="3"/>
        <v>0.9374267546</v>
      </c>
    </row>
    <row r="9062">
      <c r="A9062" s="61">
        <v>1.516665617E9</v>
      </c>
      <c r="B9062" s="61">
        <v>1.0</v>
      </c>
      <c r="C9062" s="61">
        <v>1552.0</v>
      </c>
      <c r="D9062" s="57" t="s">
        <v>378</v>
      </c>
      <c r="E9062" s="62" t="str">
        <f t="shared" si="1"/>
        <v>Out of test</v>
      </c>
      <c r="F9062" s="53" t="str">
        <f t="shared" si="2"/>
        <v>Guangzhou_1</v>
      </c>
      <c r="G9062" s="53">
        <f t="shared" si="3"/>
        <v>0.2244518049</v>
      </c>
    </row>
    <row r="9063">
      <c r="A9063" s="61">
        <v>1.513613896E9</v>
      </c>
      <c r="B9063" s="61">
        <v>1.0</v>
      </c>
      <c r="C9063" s="61">
        <v>1731.0</v>
      </c>
      <c r="D9063" s="57" t="s">
        <v>378</v>
      </c>
      <c r="E9063" s="62" t="str">
        <f t="shared" si="1"/>
        <v>Out of test</v>
      </c>
      <c r="F9063" s="53" t="str">
        <f t="shared" si="2"/>
        <v>Guangzhou_1</v>
      </c>
      <c r="G9063" s="53">
        <f t="shared" si="3"/>
        <v>0.7556445337</v>
      </c>
    </row>
    <row r="9064">
      <c r="A9064" s="61">
        <v>1.515232587E9</v>
      </c>
      <c r="B9064" s="61">
        <v>1.0</v>
      </c>
      <c r="C9064" s="61">
        <v>15.0</v>
      </c>
      <c r="D9064" s="57" t="s">
        <v>378</v>
      </c>
      <c r="E9064" s="62" t="str">
        <f t="shared" si="1"/>
        <v>Out of test</v>
      </c>
      <c r="F9064" s="53" t="str">
        <f t="shared" si="2"/>
        <v>Guangzhou_1</v>
      </c>
      <c r="G9064" s="53">
        <f t="shared" si="3"/>
        <v>0.7440664205</v>
      </c>
    </row>
    <row r="9065">
      <c r="A9065" s="61">
        <v>1.519237165E9</v>
      </c>
      <c r="B9065" s="61">
        <v>1.0</v>
      </c>
      <c r="C9065" s="61">
        <v>4608.0</v>
      </c>
      <c r="D9065" s="57" t="s">
        <v>378</v>
      </c>
      <c r="E9065" s="62" t="str">
        <f t="shared" si="1"/>
        <v>Out of test</v>
      </c>
      <c r="F9065" s="53" t="str">
        <f t="shared" si="2"/>
        <v>Guangzhou_1</v>
      </c>
      <c r="G9065" s="53">
        <f t="shared" si="3"/>
        <v>0.2365139694</v>
      </c>
    </row>
    <row r="9066">
      <c r="A9066" s="61">
        <v>1.517842857E9</v>
      </c>
      <c r="B9066" s="61">
        <v>1.0</v>
      </c>
      <c r="C9066" s="61">
        <v>247.0</v>
      </c>
      <c r="D9066" s="57" t="s">
        <v>378</v>
      </c>
      <c r="E9066" s="62" t="str">
        <f t="shared" si="1"/>
        <v>Out of test</v>
      </c>
      <c r="F9066" s="53" t="str">
        <f t="shared" si="2"/>
        <v>Guangzhou_1</v>
      </c>
      <c r="G9066" s="53">
        <f t="shared" si="3"/>
        <v>0.1392069905</v>
      </c>
    </row>
    <row r="9067">
      <c r="A9067" s="61">
        <v>1.516239878E9</v>
      </c>
      <c r="B9067" s="61">
        <v>1.0</v>
      </c>
      <c r="C9067" s="61">
        <v>1378.0</v>
      </c>
      <c r="D9067" s="57" t="s">
        <v>378</v>
      </c>
      <c r="E9067" s="62" t="str">
        <f t="shared" si="1"/>
        <v>Out of test</v>
      </c>
      <c r="F9067" s="53" t="str">
        <f t="shared" si="2"/>
        <v>Guangzhou_1</v>
      </c>
      <c r="G9067" s="53">
        <f t="shared" si="3"/>
        <v>0.2856336434</v>
      </c>
    </row>
    <row r="9068">
      <c r="A9068" s="61">
        <v>1.511806057E9</v>
      </c>
      <c r="B9068" s="61">
        <v>1.0</v>
      </c>
      <c r="C9068" s="61">
        <v>2649.0</v>
      </c>
      <c r="D9068" s="57" t="s">
        <v>378</v>
      </c>
      <c r="E9068" s="62" t="str">
        <f t="shared" si="1"/>
        <v>Out of test</v>
      </c>
      <c r="F9068" s="53" t="str">
        <f t="shared" si="2"/>
        <v>Guangzhou_1</v>
      </c>
      <c r="G9068" s="53">
        <f t="shared" si="3"/>
        <v>0.1133786338</v>
      </c>
    </row>
    <row r="9069">
      <c r="A9069" s="61">
        <v>1.518547446E9</v>
      </c>
      <c r="B9069" s="61">
        <v>1.0</v>
      </c>
      <c r="C9069" s="61">
        <v>28.0</v>
      </c>
      <c r="D9069" s="57" t="s">
        <v>378</v>
      </c>
      <c r="E9069" s="62" t="str">
        <f t="shared" si="1"/>
        <v>Out of test</v>
      </c>
      <c r="F9069" s="53" t="str">
        <f t="shared" si="2"/>
        <v>Guangzhou_1</v>
      </c>
      <c r="G9069" s="53">
        <f t="shared" si="3"/>
        <v>0.460232883</v>
      </c>
    </row>
    <row r="9070">
      <c r="A9070" s="61">
        <v>1.514344184E9</v>
      </c>
      <c r="B9070" s="61">
        <v>1.0</v>
      </c>
      <c r="C9070" s="61">
        <v>101.0</v>
      </c>
      <c r="D9070" s="57" t="s">
        <v>378</v>
      </c>
      <c r="E9070" s="62" t="str">
        <f t="shared" si="1"/>
        <v>Out of test</v>
      </c>
      <c r="F9070" s="53" t="str">
        <f t="shared" si="2"/>
        <v>Guangzhou_1</v>
      </c>
      <c r="G9070" s="53">
        <f t="shared" si="3"/>
        <v>0.8114679846</v>
      </c>
    </row>
    <row r="9071">
      <c r="A9071" s="61">
        <v>1.513950049E9</v>
      </c>
      <c r="B9071" s="61">
        <v>1.0</v>
      </c>
      <c r="C9071" s="61">
        <v>2059.0</v>
      </c>
      <c r="D9071" s="57" t="s">
        <v>378</v>
      </c>
      <c r="E9071" s="62" t="str">
        <f t="shared" si="1"/>
        <v>Out of test</v>
      </c>
      <c r="F9071" s="53" t="str">
        <f t="shared" si="2"/>
        <v>Guangzhou_1</v>
      </c>
      <c r="G9071" s="53">
        <f t="shared" si="3"/>
        <v>0.07265469664</v>
      </c>
    </row>
    <row r="9072">
      <c r="A9072" s="61">
        <v>1.516299768E9</v>
      </c>
      <c r="B9072" s="61">
        <v>1.0</v>
      </c>
      <c r="C9072" s="61">
        <v>264.0</v>
      </c>
      <c r="D9072" s="57" t="s">
        <v>378</v>
      </c>
      <c r="E9072" s="62" t="str">
        <f t="shared" si="1"/>
        <v>Out of test</v>
      </c>
      <c r="F9072" s="53" t="str">
        <f t="shared" si="2"/>
        <v>Guangzhou_1</v>
      </c>
      <c r="G9072" s="53">
        <f t="shared" si="3"/>
        <v>0.6625937837</v>
      </c>
    </row>
    <row r="9073">
      <c r="A9073" s="61">
        <v>1.519209683E9</v>
      </c>
      <c r="B9073" s="61">
        <v>1.0</v>
      </c>
      <c r="C9073" s="61">
        <v>2779.0</v>
      </c>
      <c r="D9073" s="57" t="s">
        <v>378</v>
      </c>
      <c r="E9073" s="62" t="str">
        <f t="shared" si="1"/>
        <v>Out of test</v>
      </c>
      <c r="F9073" s="53" t="str">
        <f t="shared" si="2"/>
        <v>Guangzhou_1</v>
      </c>
      <c r="G9073" s="53">
        <f t="shared" si="3"/>
        <v>0.7447667632</v>
      </c>
    </row>
    <row r="9074">
      <c r="A9074" s="61">
        <v>1.511903799E9</v>
      </c>
      <c r="B9074" s="61">
        <v>1.0</v>
      </c>
      <c r="C9074" s="61">
        <v>2657.0</v>
      </c>
      <c r="D9074" s="57" t="s">
        <v>378</v>
      </c>
      <c r="E9074" s="62" t="str">
        <f t="shared" si="1"/>
        <v>Out of test</v>
      </c>
      <c r="F9074" s="53" t="str">
        <f t="shared" si="2"/>
        <v>Guangzhou_1</v>
      </c>
      <c r="G9074" s="53">
        <f t="shared" si="3"/>
        <v>0.4143181935</v>
      </c>
    </row>
    <row r="9075">
      <c r="A9075" s="61">
        <v>1.511550546E9</v>
      </c>
      <c r="B9075" s="61">
        <v>1.0</v>
      </c>
      <c r="C9075" s="61">
        <v>3313.0</v>
      </c>
      <c r="D9075" s="57" t="s">
        <v>378</v>
      </c>
      <c r="E9075" s="62" t="str">
        <f t="shared" si="1"/>
        <v>Out of test</v>
      </c>
      <c r="F9075" s="53" t="str">
        <f t="shared" si="2"/>
        <v>Guangzhou_1</v>
      </c>
      <c r="G9075" s="53">
        <f t="shared" si="3"/>
        <v>0.1573006161</v>
      </c>
    </row>
    <row r="9076">
      <c r="A9076" s="61">
        <v>1.512479254E9</v>
      </c>
      <c r="B9076" s="61">
        <v>1.0</v>
      </c>
      <c r="C9076" s="61">
        <v>1517.0</v>
      </c>
      <c r="D9076" s="57" t="s">
        <v>378</v>
      </c>
      <c r="E9076" s="62" t="str">
        <f t="shared" si="1"/>
        <v>Out of test</v>
      </c>
      <c r="F9076" s="53" t="str">
        <f t="shared" si="2"/>
        <v>Guangzhou_1</v>
      </c>
      <c r="G9076" s="53">
        <f t="shared" si="3"/>
        <v>0.6200131613</v>
      </c>
    </row>
    <row r="9077">
      <c r="A9077" s="61">
        <v>1.515960419E9</v>
      </c>
      <c r="B9077" s="61">
        <v>1.0</v>
      </c>
      <c r="C9077" s="61">
        <v>5274.0</v>
      </c>
      <c r="D9077" s="57" t="s">
        <v>378</v>
      </c>
      <c r="E9077" s="62" t="str">
        <f t="shared" si="1"/>
        <v>Out of test</v>
      </c>
      <c r="F9077" s="53" t="str">
        <f t="shared" si="2"/>
        <v>Guangzhou_1</v>
      </c>
      <c r="G9077" s="53">
        <f t="shared" si="3"/>
        <v>0.1760054676</v>
      </c>
    </row>
    <row r="9078">
      <c r="A9078" s="61">
        <v>1.517205413E9</v>
      </c>
      <c r="B9078" s="61">
        <v>1.0</v>
      </c>
      <c r="C9078" s="61">
        <v>1886.0</v>
      </c>
      <c r="D9078" s="57" t="s">
        <v>378</v>
      </c>
      <c r="E9078" s="62" t="str">
        <f t="shared" si="1"/>
        <v>Out of test</v>
      </c>
      <c r="F9078" s="53" t="str">
        <f t="shared" si="2"/>
        <v>Guangzhou_1</v>
      </c>
      <c r="G9078" s="53">
        <f t="shared" si="3"/>
        <v>0.8054589572</v>
      </c>
    </row>
    <row r="9079">
      <c r="A9079" s="61">
        <v>1.516232383E9</v>
      </c>
      <c r="B9079" s="61">
        <v>1.0</v>
      </c>
      <c r="C9079" s="61">
        <v>1866.0</v>
      </c>
      <c r="D9079" s="57" t="s">
        <v>378</v>
      </c>
      <c r="E9079" s="62" t="str">
        <f t="shared" si="1"/>
        <v>Out of test</v>
      </c>
      <c r="F9079" s="53" t="str">
        <f t="shared" si="2"/>
        <v>Guangzhou_1</v>
      </c>
      <c r="G9079" s="53">
        <f t="shared" si="3"/>
        <v>0.3506694388</v>
      </c>
    </row>
    <row r="9080">
      <c r="A9080" s="61">
        <v>1.515858935E9</v>
      </c>
      <c r="B9080" s="61">
        <v>1.0</v>
      </c>
      <c r="C9080" s="61">
        <v>554.0</v>
      </c>
      <c r="D9080" s="57" t="s">
        <v>378</v>
      </c>
      <c r="E9080" s="62" t="str">
        <f t="shared" si="1"/>
        <v>Out of test</v>
      </c>
      <c r="F9080" s="53" t="str">
        <f t="shared" si="2"/>
        <v>Guangzhou_1</v>
      </c>
      <c r="G9080" s="53">
        <f t="shared" si="3"/>
        <v>0.2958680641</v>
      </c>
    </row>
    <row r="9081">
      <c r="A9081" s="61">
        <v>1.511491354E9</v>
      </c>
      <c r="B9081" s="61">
        <v>1.0</v>
      </c>
      <c r="C9081" s="61">
        <v>2189.0</v>
      </c>
      <c r="D9081" s="57" t="s">
        <v>378</v>
      </c>
      <c r="E9081" s="62" t="str">
        <f t="shared" si="1"/>
        <v>Out of test</v>
      </c>
      <c r="F9081" s="53" t="str">
        <f t="shared" si="2"/>
        <v>Guangzhou_1</v>
      </c>
      <c r="G9081" s="53">
        <f t="shared" si="3"/>
        <v>0.1658927125</v>
      </c>
    </row>
    <row r="9082">
      <c r="A9082" s="61">
        <v>1.517932238E9</v>
      </c>
      <c r="B9082" s="61">
        <v>1.0</v>
      </c>
      <c r="C9082" s="61">
        <v>2018.0</v>
      </c>
      <c r="D9082" s="57" t="s">
        <v>378</v>
      </c>
      <c r="E9082" s="62" t="str">
        <f t="shared" si="1"/>
        <v>Out of test</v>
      </c>
      <c r="F9082" s="53" t="str">
        <f t="shared" si="2"/>
        <v>Guangzhou_1</v>
      </c>
      <c r="G9082" s="53">
        <f t="shared" si="3"/>
        <v>0.9306701601</v>
      </c>
    </row>
    <row r="9083">
      <c r="A9083" s="61">
        <v>1.516864183E9</v>
      </c>
      <c r="B9083" s="61">
        <v>1.0</v>
      </c>
      <c r="C9083" s="61">
        <v>1981.0</v>
      </c>
      <c r="D9083" s="57" t="s">
        <v>378</v>
      </c>
      <c r="E9083" s="62" t="str">
        <f t="shared" si="1"/>
        <v>Out of test</v>
      </c>
      <c r="F9083" s="53" t="str">
        <f t="shared" si="2"/>
        <v>Guangzhou_1</v>
      </c>
      <c r="G9083" s="53">
        <f t="shared" si="3"/>
        <v>0.3945011128</v>
      </c>
    </row>
    <row r="9084">
      <c r="A9084" s="61">
        <v>1.514160028E9</v>
      </c>
      <c r="B9084" s="61">
        <v>1.0</v>
      </c>
      <c r="C9084" s="61">
        <v>1242.0</v>
      </c>
      <c r="D9084" s="57" t="s">
        <v>378</v>
      </c>
      <c r="E9084" s="62" t="str">
        <f t="shared" si="1"/>
        <v>Out of test</v>
      </c>
      <c r="F9084" s="53" t="str">
        <f t="shared" si="2"/>
        <v>Guangzhou_1</v>
      </c>
      <c r="G9084" s="53">
        <f t="shared" si="3"/>
        <v>0.2838862628</v>
      </c>
    </row>
    <row r="9085">
      <c r="A9085" s="61">
        <v>1.512587897E9</v>
      </c>
      <c r="B9085" s="61">
        <v>1.0</v>
      </c>
      <c r="C9085" s="61">
        <v>1643.0</v>
      </c>
      <c r="D9085" s="57" t="s">
        <v>378</v>
      </c>
      <c r="E9085" s="62" t="str">
        <f t="shared" si="1"/>
        <v>Out of test</v>
      </c>
      <c r="F9085" s="53" t="str">
        <f t="shared" si="2"/>
        <v>Guangzhou_1</v>
      </c>
      <c r="G9085" s="53">
        <f t="shared" si="3"/>
        <v>0.5642978423</v>
      </c>
    </row>
    <row r="9086">
      <c r="A9086" s="61">
        <v>1.511408904E9</v>
      </c>
      <c r="B9086" s="61">
        <v>1.0</v>
      </c>
      <c r="C9086" s="61">
        <v>3971.0</v>
      </c>
      <c r="D9086" s="57" t="s">
        <v>378</v>
      </c>
      <c r="E9086" s="62" t="str">
        <f t="shared" si="1"/>
        <v>Out of test</v>
      </c>
      <c r="F9086" s="53" t="str">
        <f t="shared" si="2"/>
        <v>Guangzhou_1</v>
      </c>
      <c r="G9086" s="53">
        <f t="shared" si="3"/>
        <v>0.3992042095</v>
      </c>
    </row>
    <row r="9087">
      <c r="A9087" s="61">
        <v>1.513200146E9</v>
      </c>
      <c r="B9087" s="61">
        <v>1.0</v>
      </c>
      <c r="C9087" s="61">
        <v>120.0</v>
      </c>
      <c r="D9087" s="57" t="s">
        <v>378</v>
      </c>
      <c r="E9087" s="62" t="str">
        <f t="shared" si="1"/>
        <v>Out of test</v>
      </c>
      <c r="F9087" s="53" t="str">
        <f t="shared" si="2"/>
        <v>Guangzhou_1</v>
      </c>
      <c r="G9087" s="53">
        <f t="shared" si="3"/>
        <v>0.3232230197</v>
      </c>
    </row>
    <row r="9088">
      <c r="A9088" s="61">
        <v>1.511924356E9</v>
      </c>
      <c r="B9088" s="61">
        <v>1.0</v>
      </c>
      <c r="C9088" s="61">
        <v>1839.0</v>
      </c>
      <c r="D9088" s="57" t="s">
        <v>378</v>
      </c>
      <c r="E9088" s="62" t="str">
        <f t="shared" si="1"/>
        <v>Out of test</v>
      </c>
      <c r="F9088" s="53" t="str">
        <f t="shared" si="2"/>
        <v>Guangzhou_1</v>
      </c>
      <c r="G9088" s="53">
        <f t="shared" si="3"/>
        <v>0.7505172413</v>
      </c>
    </row>
    <row r="9089">
      <c r="A9089" s="61">
        <v>1.518275095E9</v>
      </c>
      <c r="B9089" s="61">
        <v>1.0</v>
      </c>
      <c r="C9089" s="61">
        <v>770.0</v>
      </c>
      <c r="D9089" s="57" t="s">
        <v>378</v>
      </c>
      <c r="E9089" s="62" t="str">
        <f t="shared" si="1"/>
        <v>Out of test</v>
      </c>
      <c r="F9089" s="53" t="str">
        <f t="shared" si="2"/>
        <v>Guangzhou_1</v>
      </c>
      <c r="G9089" s="53">
        <f t="shared" si="3"/>
        <v>0.3818083452</v>
      </c>
    </row>
    <row r="9090">
      <c r="A9090" s="61">
        <v>1.513624878E9</v>
      </c>
      <c r="B9090" s="61">
        <v>1.0</v>
      </c>
      <c r="C9090" s="61">
        <v>861.0</v>
      </c>
      <c r="D9090" s="57" t="s">
        <v>378</v>
      </c>
      <c r="E9090" s="62" t="str">
        <f t="shared" si="1"/>
        <v>Out of test</v>
      </c>
      <c r="F9090" s="53" t="str">
        <f t="shared" si="2"/>
        <v>Guangzhou_1</v>
      </c>
      <c r="G9090" s="53">
        <f t="shared" si="3"/>
        <v>0.1633943876</v>
      </c>
    </row>
    <row r="9091">
      <c r="A9091" s="61">
        <v>1.512791494E9</v>
      </c>
      <c r="B9091" s="61">
        <v>1.0</v>
      </c>
      <c r="C9091" s="61">
        <v>1599.0</v>
      </c>
      <c r="D9091" s="57" t="s">
        <v>378</v>
      </c>
      <c r="E9091" s="62" t="str">
        <f t="shared" si="1"/>
        <v>Out of test</v>
      </c>
      <c r="F9091" s="53" t="str">
        <f t="shared" si="2"/>
        <v>Guangzhou_1</v>
      </c>
      <c r="G9091" s="53">
        <f t="shared" si="3"/>
        <v>0.5580866859</v>
      </c>
    </row>
    <row r="9092">
      <c r="A9092" s="61">
        <v>1.516323754E9</v>
      </c>
      <c r="B9092" s="61">
        <v>1.0</v>
      </c>
      <c r="C9092" s="61">
        <v>2810.0</v>
      </c>
      <c r="D9092" s="57" t="s">
        <v>378</v>
      </c>
      <c r="E9092" s="62" t="str">
        <f t="shared" si="1"/>
        <v>Out of test</v>
      </c>
      <c r="F9092" s="53" t="str">
        <f t="shared" si="2"/>
        <v>Guangzhou_1</v>
      </c>
      <c r="G9092" s="53">
        <f t="shared" si="3"/>
        <v>0.7465391746</v>
      </c>
    </row>
    <row r="9093">
      <c r="A9093" s="61">
        <v>1.517716594E9</v>
      </c>
      <c r="B9093" s="61">
        <v>1.0</v>
      </c>
      <c r="C9093" s="61">
        <v>1397.0</v>
      </c>
      <c r="D9093" s="57" t="s">
        <v>378</v>
      </c>
      <c r="E9093" s="62" t="str">
        <f t="shared" si="1"/>
        <v>Out of test</v>
      </c>
      <c r="F9093" s="53" t="str">
        <f t="shared" si="2"/>
        <v>Guangzhou_1</v>
      </c>
      <c r="G9093" s="53">
        <f t="shared" si="3"/>
        <v>0.1599727754</v>
      </c>
    </row>
    <row r="9094">
      <c r="A9094" s="61">
        <v>1.519264447E9</v>
      </c>
      <c r="B9094" s="61">
        <v>1.0</v>
      </c>
      <c r="C9094" s="61">
        <v>3276.0</v>
      </c>
      <c r="D9094" s="57" t="s">
        <v>378</v>
      </c>
      <c r="E9094" s="62" t="str">
        <f t="shared" si="1"/>
        <v>Out of test</v>
      </c>
      <c r="F9094" s="53" t="str">
        <f t="shared" si="2"/>
        <v>Guangzhou_1</v>
      </c>
      <c r="G9094" s="53">
        <f t="shared" si="3"/>
        <v>0.6537048095</v>
      </c>
    </row>
    <row r="9095">
      <c r="A9095" s="61">
        <v>1.516370117E9</v>
      </c>
      <c r="B9095" s="61">
        <v>1.0</v>
      </c>
      <c r="C9095" s="61">
        <v>2374.0</v>
      </c>
      <c r="D9095" s="57" t="s">
        <v>378</v>
      </c>
      <c r="E9095" s="62" t="str">
        <f t="shared" si="1"/>
        <v>Out of test</v>
      </c>
      <c r="F9095" s="53" t="str">
        <f t="shared" si="2"/>
        <v>Guangzhou_1</v>
      </c>
      <c r="G9095" s="53">
        <f t="shared" si="3"/>
        <v>0.7528350488</v>
      </c>
    </row>
    <row r="9096">
      <c r="A9096" s="61">
        <v>1.514434883E9</v>
      </c>
      <c r="B9096" s="61">
        <v>1.0</v>
      </c>
      <c r="C9096" s="61">
        <v>1769.0</v>
      </c>
      <c r="D9096" s="57" t="s">
        <v>378</v>
      </c>
      <c r="E9096" s="62" t="str">
        <f t="shared" si="1"/>
        <v>Out of test</v>
      </c>
      <c r="F9096" s="53" t="str">
        <f t="shared" si="2"/>
        <v>Guangzhou_1</v>
      </c>
      <c r="G9096" s="53">
        <f t="shared" si="3"/>
        <v>0.3478409467</v>
      </c>
    </row>
    <row r="9097">
      <c r="A9097" s="61">
        <v>1.512091145E9</v>
      </c>
      <c r="B9097" s="61">
        <v>1.0</v>
      </c>
      <c r="C9097" s="61">
        <v>2758.0</v>
      </c>
      <c r="D9097" s="57" t="s">
        <v>378</v>
      </c>
      <c r="E9097" s="62" t="str">
        <f t="shared" si="1"/>
        <v>Out of test</v>
      </c>
      <c r="F9097" s="53" t="str">
        <f t="shared" si="2"/>
        <v>Guangzhou_1</v>
      </c>
      <c r="G9097" s="53">
        <f t="shared" si="3"/>
        <v>0.09290656257</v>
      </c>
    </row>
    <row r="9098">
      <c r="A9098" s="61">
        <v>1.518157187E9</v>
      </c>
      <c r="B9098" s="61">
        <v>1.0</v>
      </c>
      <c r="C9098" s="61">
        <v>3415.0</v>
      </c>
      <c r="D9098" s="57" t="s">
        <v>378</v>
      </c>
      <c r="E9098" s="62" t="str">
        <f t="shared" si="1"/>
        <v>Out of test</v>
      </c>
      <c r="F9098" s="53" t="str">
        <f t="shared" si="2"/>
        <v>Guangzhou_1</v>
      </c>
      <c r="G9098" s="53">
        <f t="shared" si="3"/>
        <v>0.2956441466</v>
      </c>
    </row>
    <row r="9099">
      <c r="A9099" s="61">
        <v>1.513511305E9</v>
      </c>
      <c r="B9099" s="61">
        <v>1.0</v>
      </c>
      <c r="C9099" s="61">
        <v>1036.0</v>
      </c>
      <c r="D9099" s="57" t="s">
        <v>378</v>
      </c>
      <c r="E9099" s="62" t="str">
        <f t="shared" si="1"/>
        <v>Out of test</v>
      </c>
      <c r="F9099" s="53" t="str">
        <f t="shared" si="2"/>
        <v>Guangzhou_1</v>
      </c>
      <c r="G9099" s="53">
        <f t="shared" si="3"/>
        <v>0.3058478152</v>
      </c>
    </row>
    <row r="9100">
      <c r="A9100" s="61">
        <v>1.512738473E9</v>
      </c>
      <c r="B9100" s="61">
        <v>1.0</v>
      </c>
      <c r="C9100" s="61">
        <v>1135.0</v>
      </c>
      <c r="D9100" s="57" t="s">
        <v>378</v>
      </c>
      <c r="E9100" s="62" t="str">
        <f t="shared" si="1"/>
        <v>Out of test</v>
      </c>
      <c r="F9100" s="53" t="str">
        <f t="shared" si="2"/>
        <v>Guangzhou_1</v>
      </c>
      <c r="G9100" s="53">
        <f t="shared" si="3"/>
        <v>0.9604927926</v>
      </c>
    </row>
    <row r="9101">
      <c r="A9101" s="61">
        <v>1.511736385E9</v>
      </c>
      <c r="B9101" s="61">
        <v>1.0</v>
      </c>
      <c r="C9101" s="61">
        <v>3176.0</v>
      </c>
      <c r="D9101" s="57" t="s">
        <v>378</v>
      </c>
      <c r="E9101" s="62" t="str">
        <f t="shared" si="1"/>
        <v>Out of test</v>
      </c>
      <c r="F9101" s="53" t="str">
        <f t="shared" si="2"/>
        <v>Guangzhou_1</v>
      </c>
      <c r="G9101" s="53">
        <f t="shared" si="3"/>
        <v>0.9778057775</v>
      </c>
    </row>
    <row r="9102">
      <c r="A9102" s="61">
        <v>1.514975986E9</v>
      </c>
      <c r="B9102" s="61">
        <v>1.0</v>
      </c>
      <c r="C9102" s="61">
        <v>2816.0</v>
      </c>
      <c r="D9102" s="57" t="s">
        <v>378</v>
      </c>
      <c r="E9102" s="62" t="str">
        <f t="shared" si="1"/>
        <v>Out of test</v>
      </c>
      <c r="F9102" s="53" t="str">
        <f t="shared" si="2"/>
        <v>Guangzhou_1</v>
      </c>
      <c r="G9102" s="53">
        <f t="shared" si="3"/>
        <v>0.06641002504</v>
      </c>
    </row>
    <row r="9103">
      <c r="A9103" s="61">
        <v>1.516361199E9</v>
      </c>
      <c r="B9103" s="61">
        <v>1.0</v>
      </c>
      <c r="C9103" s="61">
        <v>3209.0</v>
      </c>
      <c r="D9103" s="57" t="s">
        <v>378</v>
      </c>
      <c r="E9103" s="62" t="str">
        <f t="shared" si="1"/>
        <v>Out of test</v>
      </c>
      <c r="F9103" s="53" t="str">
        <f t="shared" si="2"/>
        <v>Guangzhou_1</v>
      </c>
      <c r="G9103" s="53">
        <f t="shared" si="3"/>
        <v>0.75547049</v>
      </c>
    </row>
    <row r="9104">
      <c r="A9104" s="61">
        <v>1.514980729E9</v>
      </c>
      <c r="B9104" s="61">
        <v>1.0</v>
      </c>
      <c r="C9104" s="61">
        <v>3785.0</v>
      </c>
      <c r="D9104" s="57" t="s">
        <v>378</v>
      </c>
      <c r="E9104" s="62" t="str">
        <f t="shared" si="1"/>
        <v>Out of test</v>
      </c>
      <c r="F9104" s="53" t="str">
        <f t="shared" si="2"/>
        <v>Guangzhou_1</v>
      </c>
      <c r="G9104" s="53">
        <f t="shared" si="3"/>
        <v>0.3097891738</v>
      </c>
    </row>
    <row r="9105">
      <c r="A9105" s="61">
        <v>1.516820068E9</v>
      </c>
      <c r="B9105" s="61">
        <v>1.0</v>
      </c>
      <c r="C9105" s="61">
        <v>3670.0</v>
      </c>
      <c r="D9105" s="57" t="s">
        <v>378</v>
      </c>
      <c r="E9105" s="62" t="str">
        <f t="shared" si="1"/>
        <v>Out of test</v>
      </c>
      <c r="F9105" s="53" t="str">
        <f t="shared" si="2"/>
        <v>Guangzhou_1</v>
      </c>
      <c r="G9105" s="53">
        <f t="shared" si="3"/>
        <v>0.9517968401</v>
      </c>
    </row>
    <row r="9106">
      <c r="A9106" s="61">
        <v>1.517126533E9</v>
      </c>
      <c r="B9106" s="61">
        <v>1.0</v>
      </c>
      <c r="C9106" s="61">
        <v>907.0</v>
      </c>
      <c r="D9106" s="57" t="s">
        <v>378</v>
      </c>
      <c r="E9106" s="62" t="str">
        <f t="shared" si="1"/>
        <v>Out of test</v>
      </c>
      <c r="F9106" s="53" t="str">
        <f t="shared" si="2"/>
        <v>Guangzhou_1</v>
      </c>
      <c r="G9106" s="53">
        <f t="shared" si="3"/>
        <v>0.6368275308</v>
      </c>
    </row>
    <row r="9107">
      <c r="A9107" s="61">
        <v>1.518529525E9</v>
      </c>
      <c r="B9107" s="61">
        <v>1.0</v>
      </c>
      <c r="C9107" s="61">
        <v>2124.0</v>
      </c>
      <c r="D9107" s="57" t="s">
        <v>378</v>
      </c>
      <c r="E9107" s="62" t="str">
        <f t="shared" si="1"/>
        <v>Out of test</v>
      </c>
      <c r="F9107" s="53" t="str">
        <f t="shared" si="2"/>
        <v>Guangzhou_1</v>
      </c>
      <c r="G9107" s="53">
        <f t="shared" si="3"/>
        <v>0.9832397929</v>
      </c>
    </row>
    <row r="9108">
      <c r="A9108" s="61">
        <v>1.511758009E9</v>
      </c>
      <c r="B9108" s="61">
        <v>1.0</v>
      </c>
      <c r="C9108" s="61">
        <v>1632.0</v>
      </c>
      <c r="D9108" s="57" t="s">
        <v>378</v>
      </c>
      <c r="E9108" s="62" t="str">
        <f t="shared" si="1"/>
        <v>Out of test</v>
      </c>
      <c r="F9108" s="53" t="str">
        <f t="shared" si="2"/>
        <v>Guangzhou_1</v>
      </c>
      <c r="G9108" s="53">
        <f t="shared" si="3"/>
        <v>0.4737681095</v>
      </c>
    </row>
    <row r="9109">
      <c r="A9109" s="61">
        <v>1.512185145E9</v>
      </c>
      <c r="B9109" s="61">
        <v>1.0</v>
      </c>
      <c r="C9109" s="61">
        <v>658.0</v>
      </c>
      <c r="D9109" s="57" t="s">
        <v>378</v>
      </c>
      <c r="E9109" s="62" t="str">
        <f t="shared" si="1"/>
        <v>Out of test</v>
      </c>
      <c r="F9109" s="53" t="str">
        <f t="shared" si="2"/>
        <v>Guangzhou_1</v>
      </c>
      <c r="G9109" s="53">
        <f t="shared" si="3"/>
        <v>0.7586829324</v>
      </c>
    </row>
    <row r="9110">
      <c r="A9110" s="61">
        <v>1.515492748E9</v>
      </c>
      <c r="B9110" s="61">
        <v>1.0</v>
      </c>
      <c r="C9110" s="61">
        <v>1449.0</v>
      </c>
      <c r="D9110" s="57" t="s">
        <v>378</v>
      </c>
      <c r="E9110" s="62" t="str">
        <f t="shared" si="1"/>
        <v>Out of test</v>
      </c>
      <c r="F9110" s="53" t="str">
        <f t="shared" si="2"/>
        <v>Guangzhou_1</v>
      </c>
      <c r="G9110" s="53">
        <f t="shared" si="3"/>
        <v>0.6880893054</v>
      </c>
    </row>
    <row r="9111">
      <c r="A9111" s="61">
        <v>1.514749489E9</v>
      </c>
      <c r="B9111" s="61">
        <v>1.0</v>
      </c>
      <c r="C9111" s="61">
        <v>1995.0</v>
      </c>
      <c r="D9111" s="57" t="s">
        <v>378</v>
      </c>
      <c r="E9111" s="62" t="str">
        <f t="shared" si="1"/>
        <v>Out of test</v>
      </c>
      <c r="F9111" s="53" t="str">
        <f t="shared" si="2"/>
        <v>Guangzhou_1</v>
      </c>
      <c r="G9111" s="53">
        <f t="shared" si="3"/>
        <v>0.2639767935</v>
      </c>
    </row>
    <row r="9112">
      <c r="A9112" s="61">
        <v>1.516666394E9</v>
      </c>
      <c r="B9112" s="61">
        <v>1.0</v>
      </c>
      <c r="C9112" s="61">
        <v>232.0</v>
      </c>
      <c r="D9112" s="57" t="s">
        <v>378</v>
      </c>
      <c r="E9112" s="62" t="str">
        <f t="shared" si="1"/>
        <v>Out of test</v>
      </c>
      <c r="F9112" s="53" t="str">
        <f t="shared" si="2"/>
        <v>Guangzhou_1</v>
      </c>
      <c r="G9112" s="53">
        <f t="shared" si="3"/>
        <v>0.8187816699</v>
      </c>
    </row>
    <row r="9113">
      <c r="A9113" s="61">
        <v>1.513776429E9</v>
      </c>
      <c r="B9113" s="61">
        <v>1.0</v>
      </c>
      <c r="C9113" s="61">
        <v>1857.0</v>
      </c>
      <c r="D9113" s="57" t="s">
        <v>378</v>
      </c>
      <c r="E9113" s="62" t="str">
        <f t="shared" si="1"/>
        <v>Out of test</v>
      </c>
      <c r="F9113" s="53" t="str">
        <f t="shared" si="2"/>
        <v>Guangzhou_1</v>
      </c>
      <c r="G9113" s="53">
        <f t="shared" si="3"/>
        <v>0.9815307463</v>
      </c>
    </row>
    <row r="9114">
      <c r="A9114" s="61">
        <v>1.514393045E9</v>
      </c>
      <c r="B9114" s="61">
        <v>1.0</v>
      </c>
      <c r="C9114" s="61">
        <v>333.0</v>
      </c>
      <c r="D9114" s="57" t="s">
        <v>378</v>
      </c>
      <c r="E9114" s="62" t="str">
        <f t="shared" si="1"/>
        <v>Out of test</v>
      </c>
      <c r="F9114" s="53" t="str">
        <f t="shared" si="2"/>
        <v>Guangzhou_1</v>
      </c>
      <c r="G9114" s="53">
        <f t="shared" si="3"/>
        <v>0.1930009554</v>
      </c>
    </row>
    <row r="9115">
      <c r="A9115" s="61">
        <v>1.513396845E9</v>
      </c>
      <c r="B9115" s="61">
        <v>1.0</v>
      </c>
      <c r="C9115" s="61">
        <v>2909.0</v>
      </c>
      <c r="D9115" s="57" t="s">
        <v>378</v>
      </c>
      <c r="E9115" s="62" t="str">
        <f t="shared" si="1"/>
        <v>Out of test</v>
      </c>
      <c r="F9115" s="53" t="str">
        <f t="shared" si="2"/>
        <v>Guangzhou_1</v>
      </c>
      <c r="G9115" s="53">
        <f t="shared" si="3"/>
        <v>0.7222263047</v>
      </c>
    </row>
    <row r="9116">
      <c r="A9116" s="61">
        <v>1.515608458E9</v>
      </c>
      <c r="B9116" s="61">
        <v>1.0</v>
      </c>
      <c r="C9116" s="61">
        <v>1316.0</v>
      </c>
      <c r="D9116" s="57" t="s">
        <v>378</v>
      </c>
      <c r="E9116" s="62" t="str">
        <f t="shared" si="1"/>
        <v>Out of test</v>
      </c>
      <c r="F9116" s="53" t="str">
        <f t="shared" si="2"/>
        <v>Guangzhou_1</v>
      </c>
      <c r="G9116" s="53">
        <f t="shared" si="3"/>
        <v>0.8480120467</v>
      </c>
    </row>
    <row r="9117">
      <c r="A9117" s="61">
        <v>1.511708803E9</v>
      </c>
      <c r="B9117" s="61">
        <v>1.0</v>
      </c>
      <c r="C9117" s="61">
        <v>2462.0</v>
      </c>
      <c r="D9117" s="57" t="s">
        <v>378</v>
      </c>
      <c r="E9117" s="62" t="str">
        <f t="shared" si="1"/>
        <v>Out of test</v>
      </c>
      <c r="F9117" s="53" t="str">
        <f t="shared" si="2"/>
        <v>Guangzhou_1</v>
      </c>
      <c r="G9117" s="53">
        <f t="shared" si="3"/>
        <v>0.2756740514</v>
      </c>
    </row>
    <row r="9118">
      <c r="A9118" s="61">
        <v>1.512170193E9</v>
      </c>
      <c r="B9118" s="61">
        <v>1.0</v>
      </c>
      <c r="C9118" s="61">
        <v>6330.0</v>
      </c>
      <c r="D9118" s="57" t="s">
        <v>378</v>
      </c>
      <c r="E9118" s="62" t="str">
        <f t="shared" si="1"/>
        <v>Out of test</v>
      </c>
      <c r="F9118" s="53" t="str">
        <f t="shared" si="2"/>
        <v>Guangzhou_1</v>
      </c>
      <c r="G9118" s="53">
        <f t="shared" si="3"/>
        <v>0.8078802959</v>
      </c>
    </row>
    <row r="9119">
      <c r="A9119" s="61">
        <v>1.514827557E9</v>
      </c>
      <c r="B9119" s="61">
        <v>1.0</v>
      </c>
      <c r="C9119" s="61">
        <v>1128.0</v>
      </c>
      <c r="D9119" s="57" t="s">
        <v>378</v>
      </c>
      <c r="E9119" s="62" t="str">
        <f t="shared" si="1"/>
        <v>Out of test</v>
      </c>
      <c r="F9119" s="53" t="str">
        <f t="shared" si="2"/>
        <v>Guangzhou_1</v>
      </c>
      <c r="G9119" s="53">
        <f t="shared" si="3"/>
        <v>0.6812791887</v>
      </c>
    </row>
    <row r="9120">
      <c r="A9120" s="61">
        <v>1.513318388E9</v>
      </c>
      <c r="B9120" s="61">
        <v>1.0</v>
      </c>
      <c r="C9120" s="61">
        <v>987.0</v>
      </c>
      <c r="D9120" s="57" t="s">
        <v>378</v>
      </c>
      <c r="E9120" s="62" t="str">
        <f t="shared" si="1"/>
        <v>Out of test</v>
      </c>
      <c r="F9120" s="53" t="str">
        <f t="shared" si="2"/>
        <v>Guangzhou_1</v>
      </c>
      <c r="G9120" s="53">
        <f t="shared" si="3"/>
        <v>0.7833986064</v>
      </c>
    </row>
    <row r="9121">
      <c r="A9121" s="61">
        <v>1.513565793E9</v>
      </c>
      <c r="B9121" s="61">
        <v>1.0</v>
      </c>
      <c r="C9121" s="61">
        <v>1179.0</v>
      </c>
      <c r="D9121" s="57" t="s">
        <v>378</v>
      </c>
      <c r="E9121" s="62" t="str">
        <f t="shared" si="1"/>
        <v>Out of test</v>
      </c>
      <c r="F9121" s="53" t="str">
        <f t="shared" si="2"/>
        <v>Guangzhou_1</v>
      </c>
      <c r="G9121" s="53">
        <f t="shared" si="3"/>
        <v>0.1415931954</v>
      </c>
    </row>
    <row r="9122">
      <c r="A9122" s="61">
        <v>1.514097643E9</v>
      </c>
      <c r="B9122" s="61">
        <v>1.0</v>
      </c>
      <c r="C9122" s="61">
        <v>1134.0</v>
      </c>
      <c r="D9122" s="57" t="s">
        <v>378</v>
      </c>
      <c r="E9122" s="62" t="str">
        <f t="shared" si="1"/>
        <v>Out of test</v>
      </c>
      <c r="F9122" s="53" t="str">
        <f t="shared" si="2"/>
        <v>Guangzhou_1</v>
      </c>
      <c r="G9122" s="53">
        <f t="shared" si="3"/>
        <v>0.0339545207</v>
      </c>
    </row>
    <row r="9123">
      <c r="A9123" s="61">
        <v>1.519821669E9</v>
      </c>
      <c r="B9123" s="61">
        <v>1.0</v>
      </c>
      <c r="C9123" s="61">
        <v>4733.0</v>
      </c>
      <c r="D9123" s="57" t="s">
        <v>378</v>
      </c>
      <c r="E9123" s="62" t="str">
        <f t="shared" si="1"/>
        <v>Out of test</v>
      </c>
      <c r="F9123" s="53" t="str">
        <f t="shared" si="2"/>
        <v>Guangzhou_1</v>
      </c>
      <c r="G9123" s="53">
        <f t="shared" si="3"/>
        <v>0.7240219368</v>
      </c>
    </row>
    <row r="9124">
      <c r="A9124" s="61">
        <v>1.518917564E9</v>
      </c>
      <c r="B9124" s="61">
        <v>1.0</v>
      </c>
      <c r="C9124" s="61">
        <v>2647.0</v>
      </c>
      <c r="D9124" s="57" t="s">
        <v>378</v>
      </c>
      <c r="E9124" s="62" t="str">
        <f t="shared" si="1"/>
        <v>Out of test</v>
      </c>
      <c r="F9124" s="53" t="str">
        <f t="shared" si="2"/>
        <v>Guangzhou_1</v>
      </c>
      <c r="G9124" s="53">
        <f t="shared" si="3"/>
        <v>0.1672609643</v>
      </c>
    </row>
    <row r="9125">
      <c r="A9125" s="61">
        <v>1.512098254E9</v>
      </c>
      <c r="B9125" s="61">
        <v>1.0</v>
      </c>
      <c r="C9125" s="61">
        <v>509.0</v>
      </c>
      <c r="D9125" s="57" t="s">
        <v>378</v>
      </c>
      <c r="E9125" s="62" t="str">
        <f t="shared" si="1"/>
        <v>Out of test</v>
      </c>
      <c r="F9125" s="53" t="str">
        <f t="shared" si="2"/>
        <v>Guangzhou_1</v>
      </c>
      <c r="G9125" s="53">
        <f t="shared" si="3"/>
        <v>0.1882625989</v>
      </c>
    </row>
    <row r="9126">
      <c r="A9126" s="61">
        <v>1.512656424E9</v>
      </c>
      <c r="B9126" s="61">
        <v>1.0</v>
      </c>
      <c r="C9126" s="61">
        <v>4120.0</v>
      </c>
      <c r="D9126" s="57" t="s">
        <v>378</v>
      </c>
      <c r="E9126" s="62" t="str">
        <f t="shared" si="1"/>
        <v>Out of test</v>
      </c>
      <c r="F9126" s="53" t="str">
        <f t="shared" si="2"/>
        <v>Guangzhou_1</v>
      </c>
      <c r="G9126" s="53">
        <f t="shared" si="3"/>
        <v>0.4760444843</v>
      </c>
    </row>
    <row r="9127">
      <c r="A9127" s="61">
        <v>1.513687573E9</v>
      </c>
      <c r="B9127" s="61">
        <v>1.0</v>
      </c>
      <c r="C9127" s="61">
        <v>1098.0</v>
      </c>
      <c r="D9127" s="57" t="s">
        <v>378</v>
      </c>
      <c r="E9127" s="62" t="str">
        <f t="shared" si="1"/>
        <v>Out of test</v>
      </c>
      <c r="F9127" s="53" t="str">
        <f t="shared" si="2"/>
        <v>Guangzhou_1</v>
      </c>
      <c r="G9127" s="53">
        <f t="shared" si="3"/>
        <v>0.02411568378</v>
      </c>
    </row>
    <row r="9128">
      <c r="A9128" s="61">
        <v>1.517053239E9</v>
      </c>
      <c r="B9128" s="61">
        <v>1.0</v>
      </c>
      <c r="C9128" s="61">
        <v>581.0</v>
      </c>
      <c r="D9128" s="57" t="s">
        <v>378</v>
      </c>
      <c r="E9128" s="62" t="str">
        <f t="shared" si="1"/>
        <v>Out of test</v>
      </c>
      <c r="F9128" s="53" t="str">
        <f t="shared" si="2"/>
        <v>Guangzhou_1</v>
      </c>
      <c r="G9128" s="53">
        <f t="shared" si="3"/>
        <v>0.8919743073</v>
      </c>
    </row>
    <row r="9129">
      <c r="A9129" s="61">
        <v>1.517979534E9</v>
      </c>
      <c r="B9129" s="61">
        <v>1.0</v>
      </c>
      <c r="C9129" s="61">
        <v>198.0</v>
      </c>
      <c r="D9129" s="57" t="s">
        <v>378</v>
      </c>
      <c r="E9129" s="62" t="str">
        <f t="shared" si="1"/>
        <v>Out of test</v>
      </c>
      <c r="F9129" s="53" t="str">
        <f t="shared" si="2"/>
        <v>Guangzhou_1</v>
      </c>
      <c r="G9129" s="53">
        <f t="shared" si="3"/>
        <v>0.1549412711</v>
      </c>
    </row>
    <row r="9130">
      <c r="A9130" s="61">
        <v>1.519935083E9</v>
      </c>
      <c r="B9130" s="61">
        <v>1.0</v>
      </c>
      <c r="C9130" s="61">
        <v>2337.0</v>
      </c>
      <c r="D9130" s="57" t="s">
        <v>378</v>
      </c>
      <c r="E9130" s="62" t="str">
        <f t="shared" si="1"/>
        <v>Out of test</v>
      </c>
      <c r="F9130" s="53" t="str">
        <f t="shared" si="2"/>
        <v>Guangzhou_1</v>
      </c>
      <c r="G9130" s="53">
        <f t="shared" si="3"/>
        <v>0.3515207972</v>
      </c>
    </row>
    <row r="9131">
      <c r="A9131" s="61">
        <v>1.511474965E9</v>
      </c>
      <c r="B9131" s="61">
        <v>1.0</v>
      </c>
      <c r="C9131" s="61">
        <v>551.0</v>
      </c>
      <c r="D9131" s="57" t="s">
        <v>378</v>
      </c>
      <c r="E9131" s="62" t="str">
        <f t="shared" si="1"/>
        <v>Out of test</v>
      </c>
      <c r="F9131" s="53" t="str">
        <f t="shared" si="2"/>
        <v>Guangzhou_1</v>
      </c>
      <c r="G9131" s="53">
        <f t="shared" si="3"/>
        <v>0.6515148273</v>
      </c>
    </row>
    <row r="9132">
      <c r="A9132" s="61">
        <v>1.517507463E9</v>
      </c>
      <c r="B9132" s="61">
        <v>1.0</v>
      </c>
      <c r="C9132" s="61">
        <v>1122.0</v>
      </c>
      <c r="D9132" s="57" t="s">
        <v>378</v>
      </c>
      <c r="E9132" s="62" t="str">
        <f t="shared" si="1"/>
        <v>Out of test</v>
      </c>
      <c r="F9132" s="53" t="str">
        <f t="shared" si="2"/>
        <v>Guangzhou_1</v>
      </c>
      <c r="G9132" s="53">
        <f t="shared" si="3"/>
        <v>0.8443723617</v>
      </c>
    </row>
    <row r="9133">
      <c r="A9133" s="61">
        <v>1.513675895E9</v>
      </c>
      <c r="B9133" s="61">
        <v>1.0</v>
      </c>
      <c r="C9133" s="61">
        <v>330.0</v>
      </c>
      <c r="D9133" s="57" t="s">
        <v>378</v>
      </c>
      <c r="E9133" s="62" t="str">
        <f t="shared" si="1"/>
        <v>Out of test</v>
      </c>
      <c r="F9133" s="53" t="str">
        <f t="shared" si="2"/>
        <v>Guangzhou_1</v>
      </c>
      <c r="G9133" s="53">
        <f t="shared" si="3"/>
        <v>0.1830136022</v>
      </c>
    </row>
    <row r="9134">
      <c r="A9134" s="61">
        <v>1.512797676E9</v>
      </c>
      <c r="B9134" s="61">
        <v>1.0</v>
      </c>
      <c r="C9134" s="61">
        <v>1462.0</v>
      </c>
      <c r="D9134" s="57" t="s">
        <v>378</v>
      </c>
      <c r="E9134" s="62" t="str">
        <f t="shared" si="1"/>
        <v>Out of test</v>
      </c>
      <c r="F9134" s="53" t="str">
        <f t="shared" si="2"/>
        <v>Guangzhou_1</v>
      </c>
      <c r="G9134" s="53">
        <f t="shared" si="3"/>
        <v>0.3839616339</v>
      </c>
    </row>
    <row r="9135">
      <c r="A9135" s="61">
        <v>1.514716573E9</v>
      </c>
      <c r="B9135" s="61">
        <v>1.0</v>
      </c>
      <c r="C9135" s="61">
        <v>3252.0</v>
      </c>
      <c r="D9135" s="57" t="s">
        <v>378</v>
      </c>
      <c r="E9135" s="62" t="str">
        <f t="shared" si="1"/>
        <v>Out of test</v>
      </c>
      <c r="F9135" s="53" t="str">
        <f t="shared" si="2"/>
        <v>Guangzhou_1</v>
      </c>
      <c r="G9135" s="53">
        <f t="shared" si="3"/>
        <v>0.1080927836</v>
      </c>
    </row>
    <row r="9136">
      <c r="A9136" s="61">
        <v>1.514366048E9</v>
      </c>
      <c r="B9136" s="61">
        <v>1.0</v>
      </c>
      <c r="C9136" s="61">
        <v>2325.0</v>
      </c>
      <c r="D9136" s="57" t="s">
        <v>378</v>
      </c>
      <c r="E9136" s="62" t="str">
        <f t="shared" si="1"/>
        <v>Out of test</v>
      </c>
      <c r="F9136" s="53" t="str">
        <f t="shared" si="2"/>
        <v>Guangzhou_1</v>
      </c>
      <c r="G9136" s="53">
        <f t="shared" si="3"/>
        <v>0.7861249209</v>
      </c>
    </row>
    <row r="9137">
      <c r="A9137" s="61">
        <v>1.519783438E9</v>
      </c>
      <c r="B9137" s="61">
        <v>1.0</v>
      </c>
      <c r="C9137" s="61">
        <v>789.0</v>
      </c>
      <c r="D9137" s="57" t="s">
        <v>378</v>
      </c>
      <c r="E9137" s="62" t="str">
        <f t="shared" si="1"/>
        <v>Out of test</v>
      </c>
      <c r="F9137" s="53" t="str">
        <f t="shared" si="2"/>
        <v>Guangzhou_1</v>
      </c>
      <c r="G9137" s="53">
        <f t="shared" si="3"/>
        <v>0.9593715371</v>
      </c>
    </row>
    <row r="9138">
      <c r="A9138" s="61">
        <v>1.513805727E9</v>
      </c>
      <c r="B9138" s="61">
        <v>1.0</v>
      </c>
      <c r="C9138" s="61">
        <v>3238.0</v>
      </c>
      <c r="D9138" s="57" t="s">
        <v>378</v>
      </c>
      <c r="E9138" s="62" t="str">
        <f t="shared" si="1"/>
        <v>Out of test</v>
      </c>
      <c r="F9138" s="53" t="str">
        <f t="shared" si="2"/>
        <v>Guangzhou_1</v>
      </c>
      <c r="G9138" s="53">
        <f t="shared" si="3"/>
        <v>0.353637652</v>
      </c>
    </row>
    <row r="9139">
      <c r="A9139" s="61">
        <v>1.517920484E9</v>
      </c>
      <c r="B9139" s="61">
        <v>1.0</v>
      </c>
      <c r="C9139" s="61">
        <v>1118.0</v>
      </c>
      <c r="D9139" s="57" t="s">
        <v>378</v>
      </c>
      <c r="E9139" s="62" t="str">
        <f t="shared" si="1"/>
        <v>Out of test</v>
      </c>
      <c r="F9139" s="53" t="str">
        <f t="shared" si="2"/>
        <v>Guangzhou_1</v>
      </c>
      <c r="G9139" s="53">
        <f t="shared" si="3"/>
        <v>0.307150835</v>
      </c>
    </row>
    <row r="9140">
      <c r="A9140" s="61">
        <v>1.518313163E9</v>
      </c>
      <c r="B9140" s="61">
        <v>1.0</v>
      </c>
      <c r="C9140" s="61">
        <v>1417.0</v>
      </c>
      <c r="D9140" s="57" t="s">
        <v>378</v>
      </c>
      <c r="E9140" s="62" t="str">
        <f t="shared" si="1"/>
        <v>Out of test</v>
      </c>
      <c r="F9140" s="53" t="str">
        <f t="shared" si="2"/>
        <v>Guangzhou_1</v>
      </c>
      <c r="G9140" s="53">
        <f t="shared" si="3"/>
        <v>0.182156286</v>
      </c>
    </row>
    <row r="9141">
      <c r="A9141" s="61">
        <v>1.513070303E9</v>
      </c>
      <c r="B9141" s="61">
        <v>1.0</v>
      </c>
      <c r="C9141" s="61">
        <v>2339.0</v>
      </c>
      <c r="D9141" s="57" t="s">
        <v>378</v>
      </c>
      <c r="E9141" s="62" t="str">
        <f t="shared" si="1"/>
        <v>Out of test</v>
      </c>
      <c r="F9141" s="53" t="str">
        <f t="shared" si="2"/>
        <v>Guangzhou_1</v>
      </c>
      <c r="G9141" s="53">
        <f t="shared" si="3"/>
        <v>0.3889607755</v>
      </c>
    </row>
    <row r="9142">
      <c r="A9142" s="61">
        <v>1.516276693E9</v>
      </c>
      <c r="B9142" s="61">
        <v>1.0</v>
      </c>
      <c r="C9142" s="61">
        <v>2324.0</v>
      </c>
      <c r="D9142" s="57" t="s">
        <v>378</v>
      </c>
      <c r="E9142" s="62" t="str">
        <f t="shared" si="1"/>
        <v>Out of test</v>
      </c>
      <c r="F9142" s="53" t="str">
        <f t="shared" si="2"/>
        <v>Guangzhou_1</v>
      </c>
      <c r="G9142" s="53">
        <f t="shared" si="3"/>
        <v>0.8708941775</v>
      </c>
    </row>
    <row r="9143">
      <c r="A9143" s="61">
        <v>1.518957278E9</v>
      </c>
      <c r="B9143" s="61">
        <v>1.0</v>
      </c>
      <c r="C9143" s="61">
        <v>2065.0</v>
      </c>
      <c r="D9143" s="57" t="s">
        <v>378</v>
      </c>
      <c r="E9143" s="62" t="str">
        <f t="shared" si="1"/>
        <v>Out of test</v>
      </c>
      <c r="F9143" s="53" t="str">
        <f t="shared" si="2"/>
        <v>Guangzhou_1</v>
      </c>
      <c r="G9143" s="53">
        <f t="shared" si="3"/>
        <v>0.5748432696</v>
      </c>
    </row>
    <row r="9144">
      <c r="A9144" s="61">
        <v>1.516875237E9</v>
      </c>
      <c r="B9144" s="61">
        <v>1.0</v>
      </c>
      <c r="C9144" s="61">
        <v>2634.0</v>
      </c>
      <c r="D9144" s="57" t="s">
        <v>378</v>
      </c>
      <c r="E9144" s="62" t="str">
        <f t="shared" si="1"/>
        <v>Out of test</v>
      </c>
      <c r="F9144" s="53" t="str">
        <f t="shared" si="2"/>
        <v>Guangzhou_1</v>
      </c>
      <c r="G9144" s="53">
        <f t="shared" si="3"/>
        <v>0.4362414805</v>
      </c>
    </row>
    <row r="9145">
      <c r="A9145" s="61">
        <v>1.511984393E9</v>
      </c>
      <c r="B9145" s="61">
        <v>1.0</v>
      </c>
      <c r="C9145" s="61">
        <v>2708.0</v>
      </c>
      <c r="D9145" s="57" t="s">
        <v>378</v>
      </c>
      <c r="E9145" s="62" t="str">
        <f t="shared" si="1"/>
        <v>Out of test</v>
      </c>
      <c r="F9145" s="53" t="str">
        <f t="shared" si="2"/>
        <v>Guangzhou_1</v>
      </c>
      <c r="G9145" s="53">
        <f t="shared" si="3"/>
        <v>0.3964974399</v>
      </c>
    </row>
    <row r="9146">
      <c r="A9146" s="61">
        <v>1.515725924E9</v>
      </c>
      <c r="B9146" s="61">
        <v>1.0</v>
      </c>
      <c r="C9146" s="61">
        <v>3578.0</v>
      </c>
      <c r="D9146" s="57" t="s">
        <v>378</v>
      </c>
      <c r="E9146" s="62" t="str">
        <f t="shared" si="1"/>
        <v>Out of test</v>
      </c>
      <c r="F9146" s="53" t="str">
        <f t="shared" si="2"/>
        <v>Guangzhou_1</v>
      </c>
      <c r="G9146" s="53">
        <f t="shared" si="3"/>
        <v>0.3886970227</v>
      </c>
    </row>
    <row r="9147">
      <c r="A9147" s="61">
        <v>1.519507448E9</v>
      </c>
      <c r="B9147" s="61">
        <v>1.0</v>
      </c>
      <c r="C9147" s="61">
        <v>503.0</v>
      </c>
      <c r="D9147" s="57" t="s">
        <v>378</v>
      </c>
      <c r="E9147" s="62" t="str">
        <f t="shared" si="1"/>
        <v>Out of test</v>
      </c>
      <c r="F9147" s="53" t="str">
        <f t="shared" si="2"/>
        <v>Guangzhou_1</v>
      </c>
      <c r="G9147" s="53">
        <f t="shared" si="3"/>
        <v>0.0220602265</v>
      </c>
    </row>
    <row r="9148">
      <c r="A9148" s="61">
        <v>1.512285818E9</v>
      </c>
      <c r="B9148" s="61">
        <v>1.0</v>
      </c>
      <c r="C9148" s="61">
        <v>3257.0</v>
      </c>
      <c r="D9148" s="57" t="s">
        <v>378</v>
      </c>
      <c r="E9148" s="62" t="str">
        <f t="shared" si="1"/>
        <v>Out of test</v>
      </c>
      <c r="F9148" s="53" t="str">
        <f t="shared" si="2"/>
        <v>Guangzhou_1</v>
      </c>
      <c r="G9148" s="53">
        <f t="shared" si="3"/>
        <v>0.3962379059</v>
      </c>
    </row>
    <row r="9149">
      <c r="A9149" s="61">
        <v>1.512098615E9</v>
      </c>
      <c r="B9149" s="61">
        <v>1.0</v>
      </c>
      <c r="C9149" s="61">
        <v>352.0</v>
      </c>
      <c r="D9149" s="57" t="s">
        <v>378</v>
      </c>
      <c r="E9149" s="62" t="str">
        <f t="shared" si="1"/>
        <v>Out of test</v>
      </c>
      <c r="F9149" s="53" t="str">
        <f t="shared" si="2"/>
        <v>Guangzhou_1</v>
      </c>
      <c r="G9149" s="53">
        <f t="shared" si="3"/>
        <v>0.305994213</v>
      </c>
    </row>
    <row r="9150">
      <c r="A9150" s="61">
        <v>1.516108158E9</v>
      </c>
      <c r="B9150" s="61">
        <v>1.0</v>
      </c>
      <c r="C9150" s="61">
        <v>3627.0</v>
      </c>
      <c r="D9150" s="57" t="s">
        <v>378</v>
      </c>
      <c r="E9150" s="62" t="str">
        <f t="shared" si="1"/>
        <v>Out of test</v>
      </c>
      <c r="F9150" s="53" t="str">
        <f t="shared" si="2"/>
        <v>Guangzhou_1</v>
      </c>
      <c r="G9150" s="53">
        <f t="shared" si="3"/>
        <v>0.07705280852</v>
      </c>
    </row>
    <row r="9151">
      <c r="A9151" s="61">
        <v>1.515349028E9</v>
      </c>
      <c r="B9151" s="61">
        <v>1.0</v>
      </c>
      <c r="C9151" s="61">
        <v>1638.0</v>
      </c>
      <c r="D9151" s="57" t="s">
        <v>378</v>
      </c>
      <c r="E9151" s="62" t="str">
        <f t="shared" si="1"/>
        <v>Out of test</v>
      </c>
      <c r="F9151" s="53" t="str">
        <f t="shared" si="2"/>
        <v>Guangzhou_1</v>
      </c>
      <c r="G9151" s="53">
        <f t="shared" si="3"/>
        <v>0.8120672697</v>
      </c>
    </row>
    <row r="9152">
      <c r="A9152" s="61">
        <v>1.514081457E9</v>
      </c>
      <c r="B9152" s="61">
        <v>1.0</v>
      </c>
      <c r="C9152" s="61">
        <v>3027.0</v>
      </c>
      <c r="D9152" s="57" t="s">
        <v>378</v>
      </c>
      <c r="E9152" s="62" t="str">
        <f t="shared" si="1"/>
        <v>Out of test</v>
      </c>
      <c r="F9152" s="53" t="str">
        <f t="shared" si="2"/>
        <v>Guangzhou_1</v>
      </c>
      <c r="G9152" s="53">
        <f t="shared" si="3"/>
        <v>0.05097953044</v>
      </c>
    </row>
    <row r="9153">
      <c r="A9153" s="61">
        <v>1.519003354E9</v>
      </c>
      <c r="B9153" s="61">
        <v>1.0</v>
      </c>
      <c r="C9153" s="61">
        <v>787.0</v>
      </c>
      <c r="D9153" s="57" t="s">
        <v>378</v>
      </c>
      <c r="E9153" s="62" t="str">
        <f t="shared" si="1"/>
        <v>Out of test</v>
      </c>
      <c r="F9153" s="53" t="str">
        <f t="shared" si="2"/>
        <v>Guangzhou_1</v>
      </c>
      <c r="G9153" s="53">
        <f t="shared" si="3"/>
        <v>0.001617444639</v>
      </c>
    </row>
    <row r="9154">
      <c r="A9154" s="61">
        <v>1.519584129E9</v>
      </c>
      <c r="B9154" s="61">
        <v>1.0</v>
      </c>
      <c r="C9154" s="61">
        <v>2251.0</v>
      </c>
      <c r="D9154" s="57" t="s">
        <v>378</v>
      </c>
      <c r="E9154" s="62" t="str">
        <f t="shared" si="1"/>
        <v>Out of test</v>
      </c>
      <c r="F9154" s="53" t="str">
        <f t="shared" si="2"/>
        <v>Guangzhou_1</v>
      </c>
      <c r="G9154" s="53">
        <f t="shared" si="3"/>
        <v>0.9447103408</v>
      </c>
    </row>
    <row r="9155">
      <c r="A9155" s="61">
        <v>1.515461514E9</v>
      </c>
      <c r="B9155" s="61">
        <v>1.0</v>
      </c>
      <c r="C9155" s="61">
        <v>1063.0</v>
      </c>
      <c r="D9155" s="57" t="s">
        <v>378</v>
      </c>
      <c r="E9155" s="62" t="str">
        <f t="shared" si="1"/>
        <v>Out of test</v>
      </c>
      <c r="F9155" s="53" t="str">
        <f t="shared" si="2"/>
        <v>Guangzhou_1</v>
      </c>
      <c r="G9155" s="53">
        <f t="shared" si="3"/>
        <v>0.432208456</v>
      </c>
    </row>
    <row r="9156">
      <c r="A9156" s="61">
        <v>1.517507605E9</v>
      </c>
      <c r="B9156" s="61">
        <v>1.0</v>
      </c>
      <c r="C9156" s="61">
        <v>297.0</v>
      </c>
      <c r="D9156" s="57" t="s">
        <v>378</v>
      </c>
      <c r="E9156" s="62" t="str">
        <f t="shared" si="1"/>
        <v>Out of test</v>
      </c>
      <c r="F9156" s="53" t="str">
        <f t="shared" si="2"/>
        <v>Guangzhou_1</v>
      </c>
      <c r="G9156" s="53">
        <f t="shared" si="3"/>
        <v>0.05668204488</v>
      </c>
    </row>
    <row r="9157">
      <c r="A9157" s="61">
        <v>1.517514556E9</v>
      </c>
      <c r="B9157" s="61">
        <v>1.0</v>
      </c>
      <c r="C9157" s="61">
        <v>1768.0</v>
      </c>
      <c r="D9157" s="57" t="s">
        <v>378</v>
      </c>
      <c r="E9157" s="62" t="str">
        <f t="shared" si="1"/>
        <v>Out of test</v>
      </c>
      <c r="F9157" s="53" t="str">
        <f t="shared" si="2"/>
        <v>Guangzhou_1</v>
      </c>
      <c r="G9157" s="53">
        <f t="shared" si="3"/>
        <v>0.7345297686</v>
      </c>
    </row>
    <row r="9158">
      <c r="A9158" s="61">
        <v>1.517061193E9</v>
      </c>
      <c r="B9158" s="61">
        <v>1.0</v>
      </c>
      <c r="C9158" s="61">
        <v>3832.0</v>
      </c>
      <c r="D9158" s="57" t="s">
        <v>378</v>
      </c>
      <c r="E9158" s="62" t="str">
        <f t="shared" si="1"/>
        <v>Out of test</v>
      </c>
      <c r="F9158" s="53" t="str">
        <f t="shared" si="2"/>
        <v>Guangzhou_1</v>
      </c>
      <c r="G9158" s="53">
        <f t="shared" si="3"/>
        <v>0.512494838</v>
      </c>
    </row>
    <row r="9159">
      <c r="A9159" s="61">
        <v>1.513670143E9</v>
      </c>
      <c r="B9159" s="61">
        <v>1.0</v>
      </c>
      <c r="C9159" s="61">
        <v>1008.0</v>
      </c>
      <c r="D9159" s="57" t="s">
        <v>378</v>
      </c>
      <c r="E9159" s="62" t="str">
        <f t="shared" si="1"/>
        <v>Out of test</v>
      </c>
      <c r="F9159" s="53" t="str">
        <f t="shared" si="2"/>
        <v>Guangzhou_1</v>
      </c>
      <c r="G9159" s="53">
        <f t="shared" si="3"/>
        <v>0.06723791086</v>
      </c>
    </row>
    <row r="9160">
      <c r="A9160" s="61">
        <v>1.516898093E9</v>
      </c>
      <c r="B9160" s="61">
        <v>1.0</v>
      </c>
      <c r="C9160" s="61">
        <v>797.0</v>
      </c>
      <c r="D9160" s="57" t="s">
        <v>378</v>
      </c>
      <c r="E9160" s="62" t="str">
        <f t="shared" si="1"/>
        <v>Out of test</v>
      </c>
      <c r="F9160" s="53" t="str">
        <f t="shared" si="2"/>
        <v>Guangzhou_1</v>
      </c>
      <c r="G9160" s="53">
        <f t="shared" si="3"/>
        <v>0.1027766048</v>
      </c>
    </row>
    <row r="9161">
      <c r="A9161" s="61">
        <v>1.514081677E9</v>
      </c>
      <c r="B9161" s="61">
        <v>1.0</v>
      </c>
      <c r="C9161" s="61">
        <v>1130.0</v>
      </c>
      <c r="D9161" s="57" t="s">
        <v>378</v>
      </c>
      <c r="E9161" s="62" t="str">
        <f t="shared" si="1"/>
        <v>Out of test</v>
      </c>
      <c r="F9161" s="53" t="str">
        <f t="shared" si="2"/>
        <v>Guangzhou_1</v>
      </c>
      <c r="G9161" s="53">
        <f t="shared" si="3"/>
        <v>0.0077559038</v>
      </c>
    </row>
    <row r="9162">
      <c r="A9162" s="61">
        <v>1.514810086E9</v>
      </c>
      <c r="B9162" s="61">
        <v>1.0</v>
      </c>
      <c r="C9162" s="61">
        <v>170.0</v>
      </c>
      <c r="D9162" s="57" t="s">
        <v>378</v>
      </c>
      <c r="E9162" s="62" t="str">
        <f t="shared" si="1"/>
        <v>Out of test</v>
      </c>
      <c r="F9162" s="53" t="str">
        <f t="shared" si="2"/>
        <v>Guangzhou_1</v>
      </c>
      <c r="G9162" s="53">
        <f t="shared" si="3"/>
        <v>0.4178222802</v>
      </c>
    </row>
    <row r="9163">
      <c r="A9163" s="61">
        <v>1.515178984E9</v>
      </c>
      <c r="B9163" s="61">
        <v>1.0</v>
      </c>
      <c r="C9163" s="61">
        <v>2758.0</v>
      </c>
      <c r="D9163" s="57" t="s">
        <v>378</v>
      </c>
      <c r="E9163" s="62" t="str">
        <f t="shared" si="1"/>
        <v>Out of test</v>
      </c>
      <c r="F9163" s="53" t="str">
        <f t="shared" si="2"/>
        <v>Guangzhou_1</v>
      </c>
      <c r="G9163" s="53">
        <f t="shared" si="3"/>
        <v>0.5673519872</v>
      </c>
    </row>
    <row r="9164">
      <c r="A9164" s="61">
        <v>1.518617696E9</v>
      </c>
      <c r="B9164" s="61">
        <v>1.0</v>
      </c>
      <c r="C9164" s="61">
        <v>1178.0</v>
      </c>
      <c r="D9164" s="57" t="s">
        <v>378</v>
      </c>
      <c r="E9164" s="62" t="str">
        <f t="shared" si="1"/>
        <v>Out of test</v>
      </c>
      <c r="F9164" s="53" t="str">
        <f t="shared" si="2"/>
        <v>Guangzhou_1</v>
      </c>
      <c r="G9164" s="53">
        <f t="shared" si="3"/>
        <v>0.1554113349</v>
      </c>
    </row>
    <row r="9165">
      <c r="A9165" s="61">
        <v>1.513686964E9</v>
      </c>
      <c r="B9165" s="61">
        <v>1.0</v>
      </c>
      <c r="C9165" s="61">
        <v>2153.0</v>
      </c>
      <c r="D9165" s="57" t="s">
        <v>378</v>
      </c>
      <c r="E9165" s="62" t="str">
        <f t="shared" si="1"/>
        <v>Out of test</v>
      </c>
      <c r="F9165" s="53" t="str">
        <f t="shared" si="2"/>
        <v>Guangzhou_1</v>
      </c>
      <c r="G9165" s="53">
        <f t="shared" si="3"/>
        <v>0.444741367</v>
      </c>
    </row>
    <row r="9166">
      <c r="A9166" s="61">
        <v>1.512857335E9</v>
      </c>
      <c r="B9166" s="61">
        <v>1.0</v>
      </c>
      <c r="C9166" s="61">
        <v>1483.0</v>
      </c>
      <c r="D9166" s="57" t="s">
        <v>378</v>
      </c>
      <c r="E9166" s="62" t="str">
        <f t="shared" si="1"/>
        <v>Out of test</v>
      </c>
      <c r="F9166" s="53" t="str">
        <f t="shared" si="2"/>
        <v>Guangzhou_1</v>
      </c>
      <c r="G9166" s="53">
        <f t="shared" si="3"/>
        <v>0.5613860409</v>
      </c>
    </row>
    <row r="9167">
      <c r="A9167" s="61">
        <v>1.512311694E9</v>
      </c>
      <c r="B9167" s="61">
        <v>1.0</v>
      </c>
      <c r="C9167" s="61">
        <v>3212.0</v>
      </c>
      <c r="D9167" s="57" t="s">
        <v>378</v>
      </c>
      <c r="E9167" s="62" t="str">
        <f t="shared" si="1"/>
        <v>Out of test</v>
      </c>
      <c r="F9167" s="53" t="str">
        <f t="shared" si="2"/>
        <v>Guangzhou_1</v>
      </c>
      <c r="G9167" s="53">
        <f t="shared" si="3"/>
        <v>0.305752758</v>
      </c>
    </row>
    <row r="9168">
      <c r="A9168" s="61">
        <v>1.519432069E9</v>
      </c>
      <c r="B9168" s="61">
        <v>1.0</v>
      </c>
      <c r="C9168" s="61">
        <v>1945.0</v>
      </c>
      <c r="D9168" s="57" t="s">
        <v>378</v>
      </c>
      <c r="E9168" s="62" t="str">
        <f t="shared" si="1"/>
        <v>Out of test</v>
      </c>
      <c r="F9168" s="53" t="str">
        <f t="shared" si="2"/>
        <v>Guangzhou_1</v>
      </c>
      <c r="G9168" s="53">
        <f t="shared" si="3"/>
        <v>0.3014287738</v>
      </c>
    </row>
    <row r="9169">
      <c r="A9169" s="61">
        <v>1.518852017E9</v>
      </c>
      <c r="B9169" s="61">
        <v>1.0</v>
      </c>
      <c r="C9169" s="61">
        <v>785.0</v>
      </c>
      <c r="D9169" s="57" t="s">
        <v>378</v>
      </c>
      <c r="E9169" s="62" t="str">
        <f t="shared" si="1"/>
        <v>Out of test</v>
      </c>
      <c r="F9169" s="53" t="str">
        <f t="shared" si="2"/>
        <v>Guangzhou_1</v>
      </c>
      <c r="G9169" s="53">
        <f t="shared" si="3"/>
        <v>0.9271573812</v>
      </c>
    </row>
    <row r="9170">
      <c r="A9170" s="61">
        <v>1.514519875E9</v>
      </c>
      <c r="B9170" s="61">
        <v>1.0</v>
      </c>
      <c r="C9170" s="61">
        <v>114.0</v>
      </c>
      <c r="D9170" s="57" t="s">
        <v>378</v>
      </c>
      <c r="E9170" s="62" t="str">
        <f t="shared" si="1"/>
        <v>Out of test</v>
      </c>
      <c r="F9170" s="53" t="str">
        <f t="shared" si="2"/>
        <v>Guangzhou_1</v>
      </c>
      <c r="G9170" s="53">
        <f t="shared" si="3"/>
        <v>0.7947038223</v>
      </c>
    </row>
    <row r="9171">
      <c r="A9171" s="61">
        <v>1.514315957E9</v>
      </c>
      <c r="B9171" s="61">
        <v>1.0</v>
      </c>
      <c r="C9171" s="61">
        <v>1214.0</v>
      </c>
      <c r="D9171" s="57" t="s">
        <v>378</v>
      </c>
      <c r="E9171" s="62" t="str">
        <f t="shared" si="1"/>
        <v>Out of test</v>
      </c>
      <c r="F9171" s="53" t="str">
        <f t="shared" si="2"/>
        <v>Guangzhou_1</v>
      </c>
      <c r="G9171" s="53">
        <f t="shared" si="3"/>
        <v>0.4285806338</v>
      </c>
    </row>
    <row r="9172">
      <c r="A9172" s="61">
        <v>1.514083206E9</v>
      </c>
      <c r="B9172" s="61">
        <v>1.0</v>
      </c>
      <c r="C9172" s="61">
        <v>3505.0</v>
      </c>
      <c r="D9172" s="57" t="s">
        <v>378</v>
      </c>
      <c r="E9172" s="62" t="str">
        <f t="shared" si="1"/>
        <v>Out of test</v>
      </c>
      <c r="F9172" s="53" t="str">
        <f t="shared" si="2"/>
        <v>Guangzhou_1</v>
      </c>
      <c r="G9172" s="53">
        <f t="shared" si="3"/>
        <v>0.2564489978</v>
      </c>
    </row>
    <row r="9173">
      <c r="A9173" s="61">
        <v>1.516460478E9</v>
      </c>
      <c r="B9173" s="61">
        <v>1.0</v>
      </c>
      <c r="C9173" s="61">
        <v>1871.0</v>
      </c>
      <c r="D9173" s="57" t="s">
        <v>378</v>
      </c>
      <c r="E9173" s="62" t="str">
        <f t="shared" si="1"/>
        <v>Out of test</v>
      </c>
      <c r="F9173" s="53" t="str">
        <f t="shared" si="2"/>
        <v>Guangzhou_1</v>
      </c>
      <c r="G9173" s="53">
        <f t="shared" si="3"/>
        <v>0.573637683</v>
      </c>
    </row>
    <row r="9174">
      <c r="A9174" s="61">
        <v>1.512682665E9</v>
      </c>
      <c r="B9174" s="61">
        <v>1.0</v>
      </c>
      <c r="C9174" s="61">
        <v>1033.0</v>
      </c>
      <c r="D9174" s="57" t="s">
        <v>378</v>
      </c>
      <c r="E9174" s="62" t="str">
        <f t="shared" si="1"/>
        <v>Out of test</v>
      </c>
      <c r="F9174" s="53" t="str">
        <f t="shared" si="2"/>
        <v>Guangzhou_1</v>
      </c>
      <c r="G9174" s="53">
        <f t="shared" si="3"/>
        <v>0.6911577169</v>
      </c>
    </row>
    <row r="9175">
      <c r="A9175" s="61">
        <v>1.516646806E9</v>
      </c>
      <c r="B9175" s="61">
        <v>1.0</v>
      </c>
      <c r="C9175" s="61">
        <v>67.0</v>
      </c>
      <c r="D9175" s="57" t="s">
        <v>378</v>
      </c>
      <c r="E9175" s="62" t="str">
        <f t="shared" si="1"/>
        <v>Out of test</v>
      </c>
      <c r="F9175" s="53" t="str">
        <f t="shared" si="2"/>
        <v>Guangzhou_1</v>
      </c>
      <c r="G9175" s="53">
        <f t="shared" si="3"/>
        <v>0.6143122955</v>
      </c>
    </row>
    <row r="9176">
      <c r="A9176" s="61">
        <v>1.511747449E9</v>
      </c>
      <c r="B9176" s="61">
        <v>1.0</v>
      </c>
      <c r="C9176" s="61">
        <v>682.0</v>
      </c>
      <c r="D9176" s="57" t="s">
        <v>378</v>
      </c>
      <c r="E9176" s="62" t="str">
        <f t="shared" si="1"/>
        <v>Out of test</v>
      </c>
      <c r="F9176" s="53" t="str">
        <f t="shared" si="2"/>
        <v>Guangzhou_1</v>
      </c>
      <c r="G9176" s="53">
        <f t="shared" si="3"/>
        <v>0.5977574479</v>
      </c>
    </row>
    <row r="9177">
      <c r="A9177" s="61">
        <v>1.515231944E9</v>
      </c>
      <c r="B9177" s="61">
        <v>1.0</v>
      </c>
      <c r="C9177" s="61">
        <v>1594.0</v>
      </c>
      <c r="D9177" s="57" t="s">
        <v>378</v>
      </c>
      <c r="E9177" s="62" t="str">
        <f t="shared" si="1"/>
        <v>Out of test</v>
      </c>
      <c r="F9177" s="53" t="str">
        <f t="shared" si="2"/>
        <v>Guangzhou_1</v>
      </c>
      <c r="G9177" s="53">
        <f t="shared" si="3"/>
        <v>0.3235157839</v>
      </c>
    </row>
    <row r="9178">
      <c r="A9178" s="61">
        <v>1.517670436E9</v>
      </c>
      <c r="B9178" s="61">
        <v>1.0</v>
      </c>
      <c r="C9178" s="61">
        <v>172.0</v>
      </c>
      <c r="D9178" s="57" t="s">
        <v>378</v>
      </c>
      <c r="E9178" s="62" t="str">
        <f t="shared" si="1"/>
        <v>Out of test</v>
      </c>
      <c r="F9178" s="53" t="str">
        <f t="shared" si="2"/>
        <v>Guangzhou_1</v>
      </c>
      <c r="G9178" s="53">
        <f t="shared" si="3"/>
        <v>0.6433559492</v>
      </c>
    </row>
    <row r="9179">
      <c r="A9179" s="61">
        <v>1.517815187E9</v>
      </c>
      <c r="B9179" s="61">
        <v>1.0</v>
      </c>
      <c r="C9179" s="61">
        <v>236.0</v>
      </c>
      <c r="D9179" s="57" t="s">
        <v>378</v>
      </c>
      <c r="E9179" s="62" t="str">
        <f t="shared" si="1"/>
        <v>Out of test</v>
      </c>
      <c r="F9179" s="53" t="str">
        <f t="shared" si="2"/>
        <v>Guangzhou_1</v>
      </c>
      <c r="G9179" s="53">
        <f t="shared" si="3"/>
        <v>0.4802275411</v>
      </c>
    </row>
    <row r="9180">
      <c r="A9180" s="61">
        <v>1.512243523E9</v>
      </c>
      <c r="B9180" s="61">
        <v>1.0</v>
      </c>
      <c r="C9180" s="61">
        <v>3212.0</v>
      </c>
      <c r="D9180" s="57" t="s">
        <v>378</v>
      </c>
      <c r="E9180" s="62" t="str">
        <f t="shared" si="1"/>
        <v>Out of test</v>
      </c>
      <c r="F9180" s="53" t="str">
        <f t="shared" si="2"/>
        <v>Guangzhou_1</v>
      </c>
      <c r="G9180" s="53">
        <f t="shared" si="3"/>
        <v>0.4360175822</v>
      </c>
    </row>
    <row r="9181">
      <c r="A9181" s="61">
        <v>1.513090216E9</v>
      </c>
      <c r="B9181" s="61">
        <v>1.0</v>
      </c>
      <c r="C9181" s="61">
        <v>1652.0</v>
      </c>
      <c r="D9181" s="57" t="s">
        <v>378</v>
      </c>
      <c r="E9181" s="62" t="str">
        <f t="shared" si="1"/>
        <v>Out of test</v>
      </c>
      <c r="F9181" s="53" t="str">
        <f t="shared" si="2"/>
        <v>Guangzhou_1</v>
      </c>
      <c r="G9181" s="53">
        <f t="shared" si="3"/>
        <v>0.9882641873</v>
      </c>
    </row>
    <row r="9182">
      <c r="A9182" s="61">
        <v>1.515750163E9</v>
      </c>
      <c r="B9182" s="61">
        <v>1.0</v>
      </c>
      <c r="C9182" s="61">
        <v>1309.0</v>
      </c>
      <c r="D9182" s="57" t="s">
        <v>378</v>
      </c>
      <c r="E9182" s="62" t="str">
        <f t="shared" si="1"/>
        <v>Out of test</v>
      </c>
      <c r="F9182" s="53" t="str">
        <f t="shared" si="2"/>
        <v>Guangzhou_1</v>
      </c>
      <c r="G9182" s="53">
        <f t="shared" si="3"/>
        <v>0.3860898878</v>
      </c>
    </row>
    <row r="9183">
      <c r="A9183" s="61">
        <v>1.514856078E9</v>
      </c>
      <c r="B9183" s="61">
        <v>1.0</v>
      </c>
      <c r="C9183" s="61">
        <v>2213.0</v>
      </c>
      <c r="D9183" s="57" t="s">
        <v>378</v>
      </c>
      <c r="E9183" s="62" t="str">
        <f t="shared" si="1"/>
        <v>Out of test</v>
      </c>
      <c r="F9183" s="53" t="str">
        <f t="shared" si="2"/>
        <v>Guangzhou_1</v>
      </c>
      <c r="G9183" s="53">
        <f t="shared" si="3"/>
        <v>0.2003067086</v>
      </c>
    </row>
    <row r="9184">
      <c r="A9184" s="61">
        <v>1.519831954E9</v>
      </c>
      <c r="B9184" s="61">
        <v>1.0</v>
      </c>
      <c r="C9184" s="61">
        <v>423.0</v>
      </c>
      <c r="D9184" s="57" t="s">
        <v>378</v>
      </c>
      <c r="E9184" s="62" t="str">
        <f t="shared" si="1"/>
        <v>Out of test</v>
      </c>
      <c r="F9184" s="53" t="str">
        <f t="shared" si="2"/>
        <v>Guangzhou_1</v>
      </c>
      <c r="G9184" s="53">
        <f t="shared" si="3"/>
        <v>0.5493979754</v>
      </c>
    </row>
    <row r="9185">
      <c r="A9185" s="61">
        <v>1.516202007E9</v>
      </c>
      <c r="B9185" s="61">
        <v>1.0</v>
      </c>
      <c r="C9185" s="61">
        <v>1742.0</v>
      </c>
      <c r="D9185" s="57" t="s">
        <v>378</v>
      </c>
      <c r="E9185" s="62" t="str">
        <f t="shared" si="1"/>
        <v>Out of test</v>
      </c>
      <c r="F9185" s="53" t="str">
        <f t="shared" si="2"/>
        <v>Guangzhou_1</v>
      </c>
      <c r="G9185" s="53">
        <f t="shared" si="3"/>
        <v>0.6382196869</v>
      </c>
    </row>
    <row r="9186">
      <c r="A9186" s="61">
        <v>1.513776834E9</v>
      </c>
      <c r="B9186" s="61">
        <v>1.0</v>
      </c>
      <c r="C9186" s="61">
        <v>2660.0</v>
      </c>
      <c r="D9186" s="57" t="s">
        <v>378</v>
      </c>
      <c r="E9186" s="62" t="str">
        <f t="shared" si="1"/>
        <v>Out of test</v>
      </c>
      <c r="F9186" s="53" t="str">
        <f t="shared" si="2"/>
        <v>Guangzhou_1</v>
      </c>
      <c r="G9186" s="53">
        <f t="shared" si="3"/>
        <v>0.05685527712</v>
      </c>
    </row>
    <row r="9187">
      <c r="A9187" s="61">
        <v>1.511919649E9</v>
      </c>
      <c r="B9187" s="61">
        <v>1.0</v>
      </c>
      <c r="C9187" s="61">
        <v>527.0</v>
      </c>
      <c r="D9187" s="57" t="s">
        <v>378</v>
      </c>
      <c r="E9187" s="62" t="str">
        <f t="shared" si="1"/>
        <v>Out of test</v>
      </c>
      <c r="F9187" s="53" t="str">
        <f t="shared" si="2"/>
        <v>Guangzhou_1</v>
      </c>
      <c r="G9187" s="53">
        <f t="shared" si="3"/>
        <v>0.7319280525</v>
      </c>
    </row>
    <row r="9188">
      <c r="A9188" s="61">
        <v>1.516504689E9</v>
      </c>
      <c r="B9188" s="61">
        <v>1.0</v>
      </c>
      <c r="C9188" s="61">
        <v>2760.0</v>
      </c>
      <c r="D9188" s="57" t="s">
        <v>378</v>
      </c>
      <c r="E9188" s="62" t="str">
        <f t="shared" si="1"/>
        <v>Out of test</v>
      </c>
      <c r="F9188" s="53" t="str">
        <f t="shared" si="2"/>
        <v>Guangzhou_1</v>
      </c>
      <c r="G9188" s="53">
        <f t="shared" si="3"/>
        <v>0.9695249974</v>
      </c>
    </row>
    <row r="9189">
      <c r="A9189" s="61">
        <v>1.513696969E9</v>
      </c>
      <c r="B9189" s="61">
        <v>1.0</v>
      </c>
      <c r="C9189" s="61">
        <v>3579.0</v>
      </c>
      <c r="D9189" s="57" t="s">
        <v>378</v>
      </c>
      <c r="E9189" s="62" t="str">
        <f t="shared" si="1"/>
        <v>Out of test</v>
      </c>
      <c r="F9189" s="53" t="str">
        <f t="shared" si="2"/>
        <v>Guangzhou_1</v>
      </c>
      <c r="G9189" s="53">
        <f t="shared" si="3"/>
        <v>0.1033119598</v>
      </c>
    </row>
    <row r="9190">
      <c r="A9190" s="61">
        <v>1.513340728E9</v>
      </c>
      <c r="B9190" s="61">
        <v>1.0</v>
      </c>
      <c r="C9190" s="61">
        <v>2520.0</v>
      </c>
      <c r="D9190" s="57" t="s">
        <v>378</v>
      </c>
      <c r="E9190" s="62" t="str">
        <f t="shared" si="1"/>
        <v>Out of test</v>
      </c>
      <c r="F9190" s="53" t="str">
        <f t="shared" si="2"/>
        <v>Guangzhou_1</v>
      </c>
      <c r="G9190" s="53">
        <f t="shared" si="3"/>
        <v>0.07485214382</v>
      </c>
    </row>
    <row r="9191">
      <c r="A9191" s="61">
        <v>1.519060117E9</v>
      </c>
      <c r="B9191" s="61">
        <v>1.0</v>
      </c>
      <c r="C9191" s="61">
        <v>1697.0</v>
      </c>
      <c r="D9191" s="57" t="s">
        <v>378</v>
      </c>
      <c r="E9191" s="62" t="str">
        <f t="shared" si="1"/>
        <v>Out of test</v>
      </c>
      <c r="F9191" s="53" t="str">
        <f t="shared" si="2"/>
        <v>Guangzhou_1</v>
      </c>
      <c r="G9191" s="53">
        <f t="shared" si="3"/>
        <v>0.2879922255</v>
      </c>
    </row>
    <row r="9192">
      <c r="A9192" s="61">
        <v>1.517384938E9</v>
      </c>
      <c r="B9192" s="61">
        <v>1.0</v>
      </c>
      <c r="C9192" s="61">
        <v>2384.0</v>
      </c>
      <c r="D9192" s="57" t="s">
        <v>378</v>
      </c>
      <c r="E9192" s="62" t="str">
        <f t="shared" si="1"/>
        <v>Out of test</v>
      </c>
      <c r="F9192" s="53" t="str">
        <f t="shared" si="2"/>
        <v>Guangzhou_1</v>
      </c>
      <c r="G9192" s="53">
        <f t="shared" si="3"/>
        <v>0.630740843</v>
      </c>
    </row>
    <row r="9193">
      <c r="A9193" s="61">
        <v>1.511308468E9</v>
      </c>
      <c r="B9193" s="61">
        <v>1.0</v>
      </c>
      <c r="C9193" s="61">
        <v>1834.0</v>
      </c>
      <c r="D9193" s="57" t="s">
        <v>378</v>
      </c>
      <c r="E9193" s="62" t="str">
        <f t="shared" si="1"/>
        <v>Out of test</v>
      </c>
      <c r="F9193" s="53" t="str">
        <f t="shared" si="2"/>
        <v>Guangzhou_1</v>
      </c>
      <c r="G9193" s="53">
        <f t="shared" si="3"/>
        <v>0.1838950467</v>
      </c>
    </row>
    <row r="9194">
      <c r="A9194" s="61">
        <v>1.511518308E9</v>
      </c>
      <c r="B9194" s="61">
        <v>1.0</v>
      </c>
      <c r="C9194" s="61">
        <v>608.0</v>
      </c>
      <c r="D9194" s="57" t="s">
        <v>378</v>
      </c>
      <c r="E9194" s="62" t="str">
        <f t="shared" si="1"/>
        <v>Out of test</v>
      </c>
      <c r="F9194" s="53" t="str">
        <f t="shared" si="2"/>
        <v>Guangzhou_1</v>
      </c>
      <c r="G9194" s="53">
        <f t="shared" si="3"/>
        <v>0.4445728128</v>
      </c>
    </row>
    <row r="9195">
      <c r="A9195" s="61">
        <v>1.517301927E9</v>
      </c>
      <c r="B9195" s="61">
        <v>1.0</v>
      </c>
      <c r="C9195" s="61">
        <v>1700.0</v>
      </c>
      <c r="D9195" s="57" t="s">
        <v>378</v>
      </c>
      <c r="E9195" s="62" t="str">
        <f t="shared" si="1"/>
        <v>Out of test</v>
      </c>
      <c r="F9195" s="53" t="str">
        <f t="shared" si="2"/>
        <v>Guangzhou_1</v>
      </c>
      <c r="G9195" s="53">
        <f t="shared" si="3"/>
        <v>0.336608859</v>
      </c>
    </row>
    <row r="9196">
      <c r="A9196" s="61">
        <v>1.512591904E9</v>
      </c>
      <c r="B9196" s="61">
        <v>1.0</v>
      </c>
      <c r="C9196" s="61">
        <v>1173.0</v>
      </c>
      <c r="D9196" s="57" t="s">
        <v>378</v>
      </c>
      <c r="E9196" s="62" t="str">
        <f t="shared" si="1"/>
        <v>Out of test</v>
      </c>
      <c r="F9196" s="53" t="str">
        <f t="shared" si="2"/>
        <v>Guangzhou_1</v>
      </c>
      <c r="G9196" s="53">
        <f t="shared" si="3"/>
        <v>0.9724689114</v>
      </c>
    </row>
    <row r="9197">
      <c r="A9197" s="61">
        <v>1.516755068E9</v>
      </c>
      <c r="B9197" s="61">
        <v>1.0</v>
      </c>
      <c r="C9197" s="61">
        <v>981.0</v>
      </c>
      <c r="D9197" s="57" t="s">
        <v>378</v>
      </c>
      <c r="E9197" s="62" t="str">
        <f t="shared" si="1"/>
        <v>Out of test</v>
      </c>
      <c r="F9197" s="53" t="str">
        <f t="shared" si="2"/>
        <v>Guangzhou_1</v>
      </c>
      <c r="G9197" s="53">
        <f t="shared" si="3"/>
        <v>0.8914146181</v>
      </c>
    </row>
    <row r="9198">
      <c r="A9198" s="61">
        <v>1.517803405E9</v>
      </c>
      <c r="B9198" s="61">
        <v>1.0</v>
      </c>
      <c r="C9198" s="61">
        <v>2471.0</v>
      </c>
      <c r="D9198" s="57" t="s">
        <v>378</v>
      </c>
      <c r="E9198" s="62" t="str">
        <f t="shared" si="1"/>
        <v>Out of test</v>
      </c>
      <c r="F9198" s="53" t="str">
        <f t="shared" si="2"/>
        <v>Guangzhou_1</v>
      </c>
      <c r="G9198" s="53">
        <f t="shared" si="3"/>
        <v>0.5715331568</v>
      </c>
    </row>
    <row r="9199">
      <c r="A9199" s="61">
        <v>1.518155113E9</v>
      </c>
      <c r="B9199" s="61">
        <v>1.0</v>
      </c>
      <c r="C9199" s="61">
        <v>2445.0</v>
      </c>
      <c r="D9199" s="57" t="s">
        <v>378</v>
      </c>
      <c r="E9199" s="62" t="str">
        <f t="shared" si="1"/>
        <v>Out of test</v>
      </c>
      <c r="F9199" s="53" t="str">
        <f t="shared" si="2"/>
        <v>Guangzhou_1</v>
      </c>
      <c r="G9199" s="53">
        <f t="shared" si="3"/>
        <v>0.4622382575</v>
      </c>
    </row>
    <row r="9200">
      <c r="A9200" s="61">
        <v>1.517938447E9</v>
      </c>
      <c r="B9200" s="61">
        <v>1.0</v>
      </c>
      <c r="C9200" s="61">
        <v>1225.0</v>
      </c>
      <c r="D9200" s="57" t="s">
        <v>378</v>
      </c>
      <c r="E9200" s="62" t="str">
        <f t="shared" si="1"/>
        <v>Out of test</v>
      </c>
      <c r="F9200" s="53" t="str">
        <f t="shared" si="2"/>
        <v>Guangzhou_1</v>
      </c>
      <c r="G9200" s="53">
        <f t="shared" si="3"/>
        <v>0.3190570377</v>
      </c>
    </row>
    <row r="9201">
      <c r="A9201" s="61">
        <v>1.515866483E9</v>
      </c>
      <c r="B9201" s="61">
        <v>1.0</v>
      </c>
      <c r="C9201" s="61">
        <v>1801.0</v>
      </c>
      <c r="D9201" s="57" t="s">
        <v>378</v>
      </c>
      <c r="E9201" s="62" t="str">
        <f t="shared" si="1"/>
        <v>Out of test</v>
      </c>
      <c r="F9201" s="53" t="str">
        <f t="shared" si="2"/>
        <v>Guangzhou_1</v>
      </c>
      <c r="G9201" s="53">
        <f t="shared" si="3"/>
        <v>0.6685264285</v>
      </c>
    </row>
    <row r="9202">
      <c r="A9202" s="61">
        <v>1.518404803E9</v>
      </c>
      <c r="B9202" s="61">
        <v>1.0</v>
      </c>
      <c r="C9202" s="61">
        <v>1841.0</v>
      </c>
      <c r="D9202" s="57" t="s">
        <v>378</v>
      </c>
      <c r="E9202" s="62" t="str">
        <f t="shared" si="1"/>
        <v>Out of test</v>
      </c>
      <c r="F9202" s="53" t="str">
        <f t="shared" si="2"/>
        <v>Guangzhou_1</v>
      </c>
      <c r="G9202" s="53">
        <f t="shared" si="3"/>
        <v>0.3153971108</v>
      </c>
    </row>
    <row r="9203">
      <c r="A9203" s="61">
        <v>1.519508645E9</v>
      </c>
      <c r="B9203" s="61">
        <v>1.0</v>
      </c>
      <c r="C9203" s="61">
        <v>2163.0</v>
      </c>
      <c r="D9203" s="57" t="s">
        <v>378</v>
      </c>
      <c r="E9203" s="62" t="str">
        <f t="shared" si="1"/>
        <v>Out of test</v>
      </c>
      <c r="F9203" s="53" t="str">
        <f t="shared" si="2"/>
        <v>Guangzhou_1</v>
      </c>
      <c r="G9203" s="53">
        <f t="shared" si="3"/>
        <v>0.8801884615</v>
      </c>
    </row>
    <row r="9204">
      <c r="A9204" s="61">
        <v>1.512683239E9</v>
      </c>
      <c r="B9204" s="61">
        <v>1.0</v>
      </c>
      <c r="C9204" s="61">
        <v>405.0</v>
      </c>
      <c r="D9204" s="57" t="s">
        <v>378</v>
      </c>
      <c r="E9204" s="62" t="str">
        <f t="shared" si="1"/>
        <v>Out of test</v>
      </c>
      <c r="F9204" s="53" t="str">
        <f t="shared" si="2"/>
        <v>Guangzhou_1</v>
      </c>
      <c r="G9204" s="53">
        <f t="shared" si="3"/>
        <v>0.4522908485</v>
      </c>
    </row>
    <row r="9205">
      <c r="A9205" s="61">
        <v>1.515003524E9</v>
      </c>
      <c r="B9205" s="61">
        <v>1.0</v>
      </c>
      <c r="C9205" s="61">
        <v>1496.0</v>
      </c>
      <c r="D9205" s="57" t="s">
        <v>378</v>
      </c>
      <c r="E9205" s="62" t="str">
        <f t="shared" si="1"/>
        <v>Out of test</v>
      </c>
      <c r="F9205" s="53" t="str">
        <f t="shared" si="2"/>
        <v>Guangzhou_1</v>
      </c>
      <c r="G9205" s="53">
        <f t="shared" si="3"/>
        <v>0.07441424814</v>
      </c>
    </row>
    <row r="9206">
      <c r="A9206" s="61">
        <v>1.513117303E9</v>
      </c>
      <c r="B9206" s="61">
        <v>1.0</v>
      </c>
      <c r="C9206" s="61">
        <v>315.0</v>
      </c>
      <c r="D9206" s="57" t="s">
        <v>378</v>
      </c>
      <c r="E9206" s="62" t="str">
        <f t="shared" si="1"/>
        <v>Out of test</v>
      </c>
      <c r="F9206" s="53" t="str">
        <f t="shared" si="2"/>
        <v>Guangzhou_1</v>
      </c>
      <c r="G9206" s="53">
        <f t="shared" si="3"/>
        <v>0.7996902441</v>
      </c>
    </row>
    <row r="9207">
      <c r="A9207" s="61">
        <v>1.514217936E9</v>
      </c>
      <c r="B9207" s="61">
        <v>1.0</v>
      </c>
      <c r="C9207" s="61">
        <v>742.0</v>
      </c>
      <c r="D9207" s="57" t="s">
        <v>378</v>
      </c>
      <c r="E9207" s="62" t="str">
        <f t="shared" si="1"/>
        <v>Out of test</v>
      </c>
      <c r="F9207" s="53" t="str">
        <f t="shared" si="2"/>
        <v>Guangzhou_1</v>
      </c>
      <c r="G9207" s="53">
        <f t="shared" si="3"/>
        <v>0.2606265749</v>
      </c>
    </row>
    <row r="9208">
      <c r="A9208" s="61">
        <v>1.517744855E9</v>
      </c>
      <c r="B9208" s="61">
        <v>1.0</v>
      </c>
      <c r="C9208" s="61">
        <v>2978.0</v>
      </c>
      <c r="D9208" s="57" t="s">
        <v>378</v>
      </c>
      <c r="E9208" s="62" t="str">
        <f t="shared" si="1"/>
        <v>Out of test</v>
      </c>
      <c r="F9208" s="53" t="str">
        <f t="shared" si="2"/>
        <v>Guangzhou_1</v>
      </c>
      <c r="G9208" s="53">
        <f t="shared" si="3"/>
        <v>0.03883878949</v>
      </c>
    </row>
    <row r="9209">
      <c r="A9209" s="61">
        <v>1.515874708E9</v>
      </c>
      <c r="B9209" s="61">
        <v>1.0</v>
      </c>
      <c r="C9209" s="61">
        <v>687.0</v>
      </c>
      <c r="D9209" s="57" t="s">
        <v>378</v>
      </c>
      <c r="E9209" s="62" t="str">
        <f t="shared" si="1"/>
        <v>Out of test</v>
      </c>
      <c r="F9209" s="53" t="str">
        <f t="shared" si="2"/>
        <v>Guangzhou_1</v>
      </c>
      <c r="G9209" s="53">
        <f t="shared" si="3"/>
        <v>0.8634382323</v>
      </c>
    </row>
    <row r="9210">
      <c r="A9210" s="61">
        <v>1.514919104E9</v>
      </c>
      <c r="B9210" s="61">
        <v>1.0</v>
      </c>
      <c r="C9210" s="61">
        <v>574.0</v>
      </c>
      <c r="D9210" s="57" t="s">
        <v>378</v>
      </c>
      <c r="E9210" s="62" t="str">
        <f t="shared" si="1"/>
        <v>Out of test</v>
      </c>
      <c r="F9210" s="53" t="str">
        <f t="shared" si="2"/>
        <v>Guangzhou_1</v>
      </c>
      <c r="G9210" s="53">
        <f t="shared" si="3"/>
        <v>0.4474930346</v>
      </c>
    </row>
    <row r="9211">
      <c r="A9211" s="61">
        <v>1.512185558E9</v>
      </c>
      <c r="B9211" s="61">
        <v>1.0</v>
      </c>
      <c r="C9211" s="61">
        <v>1744.0</v>
      </c>
      <c r="D9211" s="57" t="s">
        <v>378</v>
      </c>
      <c r="E9211" s="62" t="str">
        <f t="shared" si="1"/>
        <v>Out of test</v>
      </c>
      <c r="F9211" s="53" t="str">
        <f t="shared" si="2"/>
        <v>Guangzhou_1</v>
      </c>
      <c r="G9211" s="53">
        <f t="shared" si="3"/>
        <v>0.7887703049</v>
      </c>
    </row>
    <row r="9212">
      <c r="A9212" s="61">
        <v>1.519121633E9</v>
      </c>
      <c r="B9212" s="61">
        <v>1.0</v>
      </c>
      <c r="C9212" s="61">
        <v>1639.0</v>
      </c>
      <c r="D9212" s="57" t="s">
        <v>378</v>
      </c>
      <c r="E9212" s="62" t="str">
        <f t="shared" si="1"/>
        <v>Out of test</v>
      </c>
      <c r="F9212" s="53" t="str">
        <f t="shared" si="2"/>
        <v>Guangzhou_1</v>
      </c>
      <c r="G9212" s="53">
        <f t="shared" si="3"/>
        <v>0.4782113564</v>
      </c>
    </row>
    <row r="9213">
      <c r="A9213" s="61">
        <v>1.511860394E9</v>
      </c>
      <c r="B9213" s="61">
        <v>1.0</v>
      </c>
      <c r="C9213" s="61">
        <v>2506.0</v>
      </c>
      <c r="D9213" s="57" t="s">
        <v>378</v>
      </c>
      <c r="E9213" s="62" t="str">
        <f t="shared" si="1"/>
        <v>Out of test</v>
      </c>
      <c r="F9213" s="53" t="str">
        <f t="shared" si="2"/>
        <v>Guangzhou_1</v>
      </c>
      <c r="G9213" s="53">
        <f t="shared" si="3"/>
        <v>0.7338780196</v>
      </c>
    </row>
    <row r="9214">
      <c r="A9214" s="61">
        <v>1.519245513E9</v>
      </c>
      <c r="B9214" s="61">
        <v>1.0</v>
      </c>
      <c r="C9214" s="61">
        <v>3638.0</v>
      </c>
      <c r="D9214" s="57" t="s">
        <v>378</v>
      </c>
      <c r="E9214" s="62" t="str">
        <f t="shared" si="1"/>
        <v>Out of test</v>
      </c>
      <c r="F9214" s="53" t="str">
        <f t="shared" si="2"/>
        <v>Guangzhou_1</v>
      </c>
      <c r="G9214" s="53">
        <f t="shared" si="3"/>
        <v>0.8189502197</v>
      </c>
    </row>
    <row r="9215">
      <c r="A9215" s="61">
        <v>1.519689537E9</v>
      </c>
      <c r="B9215" s="61">
        <v>1.0</v>
      </c>
      <c r="C9215" s="61">
        <v>822.0</v>
      </c>
      <c r="D9215" s="57" t="s">
        <v>378</v>
      </c>
      <c r="E9215" s="62" t="str">
        <f t="shared" si="1"/>
        <v>Out of test</v>
      </c>
      <c r="F9215" s="53" t="str">
        <f t="shared" si="2"/>
        <v>Guangzhou_1</v>
      </c>
      <c r="G9215" s="53">
        <f t="shared" si="3"/>
        <v>0.06468383761</v>
      </c>
    </row>
    <row r="9216">
      <c r="A9216" s="61">
        <v>1.516661865E9</v>
      </c>
      <c r="B9216" s="61">
        <v>1.0</v>
      </c>
      <c r="C9216" s="61">
        <v>2645.0</v>
      </c>
      <c r="D9216" s="57" t="s">
        <v>378</v>
      </c>
      <c r="E9216" s="62" t="str">
        <f t="shared" si="1"/>
        <v>Out of test</v>
      </c>
      <c r="F9216" s="53" t="str">
        <f t="shared" si="2"/>
        <v>Guangzhou_1</v>
      </c>
      <c r="G9216" s="53">
        <f t="shared" si="3"/>
        <v>0.2963868876</v>
      </c>
    </row>
    <row r="9217">
      <c r="A9217" s="61">
        <v>1.513391313E9</v>
      </c>
      <c r="B9217" s="61">
        <v>1.0</v>
      </c>
      <c r="C9217" s="61">
        <v>2678.0</v>
      </c>
      <c r="D9217" s="57" t="s">
        <v>378</v>
      </c>
      <c r="E9217" s="62" t="str">
        <f t="shared" si="1"/>
        <v>Out of test</v>
      </c>
      <c r="F9217" s="53" t="str">
        <f t="shared" si="2"/>
        <v>Guangzhou_1</v>
      </c>
      <c r="G9217" s="53">
        <f t="shared" si="3"/>
        <v>0.2784168283</v>
      </c>
    </row>
    <row r="9218">
      <c r="A9218" s="61">
        <v>1.515228166E9</v>
      </c>
      <c r="B9218" s="61">
        <v>1.0</v>
      </c>
      <c r="C9218" s="61">
        <v>1849.0</v>
      </c>
      <c r="D9218" s="57" t="s">
        <v>378</v>
      </c>
      <c r="E9218" s="62" t="str">
        <f t="shared" si="1"/>
        <v>Out of test</v>
      </c>
      <c r="F9218" s="53" t="str">
        <f t="shared" si="2"/>
        <v>Guangzhou_1</v>
      </c>
      <c r="G9218" s="53">
        <f t="shared" si="3"/>
        <v>0.08912748204</v>
      </c>
    </row>
    <row r="9219">
      <c r="A9219" s="61">
        <v>1.517345067E9</v>
      </c>
      <c r="B9219" s="61">
        <v>1.0</v>
      </c>
      <c r="C9219" s="61">
        <v>904.0</v>
      </c>
      <c r="D9219" s="57" t="s">
        <v>378</v>
      </c>
      <c r="E9219" s="62" t="str">
        <f t="shared" si="1"/>
        <v>Out of test</v>
      </c>
      <c r="F9219" s="53" t="str">
        <f t="shared" si="2"/>
        <v>Guangzhou_1</v>
      </c>
      <c r="G9219" s="53">
        <f t="shared" si="3"/>
        <v>0.5291100231</v>
      </c>
    </row>
    <row r="9220">
      <c r="A9220" s="61">
        <v>1.517720893E9</v>
      </c>
      <c r="B9220" s="61">
        <v>1.0</v>
      </c>
      <c r="C9220" s="61">
        <v>1509.0</v>
      </c>
      <c r="D9220" s="57" t="s">
        <v>378</v>
      </c>
      <c r="E9220" s="62" t="str">
        <f t="shared" si="1"/>
        <v>Out of test</v>
      </c>
      <c r="F9220" s="53" t="str">
        <f t="shared" si="2"/>
        <v>Guangzhou_1</v>
      </c>
      <c r="G9220" s="53">
        <f t="shared" si="3"/>
        <v>0.4260771856</v>
      </c>
    </row>
    <row r="9221">
      <c r="A9221" s="61">
        <v>1.519644158E9</v>
      </c>
      <c r="B9221" s="61">
        <v>1.0</v>
      </c>
      <c r="C9221" s="61">
        <v>1625.0</v>
      </c>
      <c r="D9221" s="57" t="s">
        <v>378</v>
      </c>
      <c r="E9221" s="62" t="str">
        <f t="shared" si="1"/>
        <v>Out of test</v>
      </c>
      <c r="F9221" s="53" t="str">
        <f t="shared" si="2"/>
        <v>Guangzhou_1</v>
      </c>
      <c r="G9221" s="53">
        <f t="shared" si="3"/>
        <v>0.8291464711</v>
      </c>
    </row>
    <row r="9222">
      <c r="A9222" s="61">
        <v>1.518865399E9</v>
      </c>
      <c r="B9222" s="61">
        <v>1.0</v>
      </c>
      <c r="C9222" s="61">
        <v>2939.0</v>
      </c>
      <c r="D9222" s="57" t="s">
        <v>378</v>
      </c>
      <c r="E9222" s="62" t="str">
        <f t="shared" si="1"/>
        <v>Out of test</v>
      </c>
      <c r="F9222" s="53" t="str">
        <f t="shared" si="2"/>
        <v>Guangzhou_1</v>
      </c>
      <c r="G9222" s="53">
        <f t="shared" si="3"/>
        <v>0.423692714</v>
      </c>
    </row>
    <row r="9223">
      <c r="A9223" s="61">
        <v>1.518733453E9</v>
      </c>
      <c r="B9223" s="61">
        <v>1.0</v>
      </c>
      <c r="C9223" s="61">
        <v>412.0</v>
      </c>
      <c r="D9223" s="57" t="s">
        <v>378</v>
      </c>
      <c r="E9223" s="62" t="str">
        <f t="shared" si="1"/>
        <v>Out of test</v>
      </c>
      <c r="F9223" s="53" t="str">
        <f t="shared" si="2"/>
        <v>Guangzhou_1</v>
      </c>
      <c r="G9223" s="53">
        <f t="shared" si="3"/>
        <v>0.5910285766</v>
      </c>
    </row>
    <row r="9224">
      <c r="A9224" s="61">
        <v>1.518735786E9</v>
      </c>
      <c r="B9224" s="61">
        <v>1.0</v>
      </c>
      <c r="C9224" s="61">
        <v>1796.0</v>
      </c>
      <c r="D9224" s="57" t="s">
        <v>378</v>
      </c>
      <c r="E9224" s="62" t="str">
        <f t="shared" si="1"/>
        <v>Out of test</v>
      </c>
      <c r="F9224" s="53" t="str">
        <f t="shared" si="2"/>
        <v>Guangzhou_1</v>
      </c>
      <c r="G9224" s="53">
        <f t="shared" si="3"/>
        <v>0.5866756936</v>
      </c>
    </row>
    <row r="9225">
      <c r="A9225" s="61">
        <v>1.512131987E9</v>
      </c>
      <c r="B9225" s="61">
        <v>1.0</v>
      </c>
      <c r="C9225" s="61">
        <v>1078.0</v>
      </c>
      <c r="D9225" s="57" t="s">
        <v>378</v>
      </c>
      <c r="E9225" s="62" t="str">
        <f t="shared" si="1"/>
        <v>Out of test</v>
      </c>
      <c r="F9225" s="53" t="str">
        <f t="shared" si="2"/>
        <v>Guangzhou_1</v>
      </c>
      <c r="G9225" s="53">
        <f t="shared" si="3"/>
        <v>0.9572553468</v>
      </c>
    </row>
    <row r="9226">
      <c r="A9226" s="61">
        <v>1.517687626E9</v>
      </c>
      <c r="B9226" s="61">
        <v>1.0</v>
      </c>
      <c r="C9226" s="61">
        <v>1400.0</v>
      </c>
      <c r="D9226" s="57" t="s">
        <v>378</v>
      </c>
      <c r="E9226" s="62" t="str">
        <f t="shared" si="1"/>
        <v>Out of test</v>
      </c>
      <c r="F9226" s="53" t="str">
        <f t="shared" si="2"/>
        <v>Guangzhou_1</v>
      </c>
      <c r="G9226" s="53">
        <f t="shared" si="3"/>
        <v>0.08509327062</v>
      </c>
    </row>
    <row r="9227">
      <c r="A9227" s="61">
        <v>1.518013059E9</v>
      </c>
      <c r="B9227" s="61">
        <v>1.0</v>
      </c>
      <c r="C9227" s="61">
        <v>1985.0</v>
      </c>
      <c r="D9227" s="57" t="s">
        <v>378</v>
      </c>
      <c r="E9227" s="62" t="str">
        <f t="shared" si="1"/>
        <v>Out of test</v>
      </c>
      <c r="F9227" s="53" t="str">
        <f t="shared" si="2"/>
        <v>Guangzhou_1</v>
      </c>
      <c r="G9227" s="53">
        <f t="shared" si="3"/>
        <v>0.5281376124</v>
      </c>
    </row>
    <row r="9228">
      <c r="A9228" s="61">
        <v>1.518289373E9</v>
      </c>
      <c r="B9228" s="61">
        <v>1.0</v>
      </c>
      <c r="C9228" s="61">
        <v>2307.0</v>
      </c>
      <c r="D9228" s="57" t="s">
        <v>378</v>
      </c>
      <c r="E9228" s="62" t="str">
        <f t="shared" si="1"/>
        <v>Out of test</v>
      </c>
      <c r="F9228" s="53" t="str">
        <f t="shared" si="2"/>
        <v>Guangzhou_1</v>
      </c>
      <c r="G9228" s="53">
        <f t="shared" si="3"/>
        <v>0.5052521708</v>
      </c>
    </row>
    <row r="9229">
      <c r="A9229" s="61">
        <v>1.511320903E9</v>
      </c>
      <c r="B9229" s="61">
        <v>1.0</v>
      </c>
      <c r="C9229" s="61">
        <v>1201.0</v>
      </c>
      <c r="D9229" s="57" t="s">
        <v>378</v>
      </c>
      <c r="E9229" s="62" t="str">
        <f t="shared" si="1"/>
        <v>Out of test</v>
      </c>
      <c r="F9229" s="53" t="str">
        <f t="shared" si="2"/>
        <v>Guangzhou_1</v>
      </c>
      <c r="G9229" s="53">
        <f t="shared" si="3"/>
        <v>0.3611947809</v>
      </c>
    </row>
    <row r="9230">
      <c r="A9230" s="61">
        <v>1.512546278E9</v>
      </c>
      <c r="B9230" s="61">
        <v>1.0</v>
      </c>
      <c r="C9230" s="61">
        <v>3726.0</v>
      </c>
      <c r="D9230" s="57" t="s">
        <v>378</v>
      </c>
      <c r="E9230" s="62" t="str">
        <f t="shared" si="1"/>
        <v>Out of test</v>
      </c>
      <c r="F9230" s="53" t="str">
        <f t="shared" si="2"/>
        <v>Guangzhou_1</v>
      </c>
      <c r="G9230" s="53">
        <f t="shared" si="3"/>
        <v>0.8333474003</v>
      </c>
    </row>
    <row r="9231">
      <c r="A9231" s="61">
        <v>1.512947219E9</v>
      </c>
      <c r="B9231" s="61">
        <v>1.0</v>
      </c>
      <c r="C9231" s="61">
        <v>2505.0</v>
      </c>
      <c r="D9231" s="57" t="s">
        <v>378</v>
      </c>
      <c r="E9231" s="62" t="str">
        <f t="shared" si="1"/>
        <v>Out of test</v>
      </c>
      <c r="F9231" s="53" t="str">
        <f t="shared" si="2"/>
        <v>Guangzhou_1</v>
      </c>
      <c r="G9231" s="53">
        <f t="shared" si="3"/>
        <v>0.5332141174</v>
      </c>
    </row>
    <row r="9232">
      <c r="A9232" s="61">
        <v>1.516133738E9</v>
      </c>
      <c r="B9232" s="61">
        <v>1.0</v>
      </c>
      <c r="C9232" s="61">
        <v>2700.0</v>
      </c>
      <c r="D9232" s="57" t="s">
        <v>378</v>
      </c>
      <c r="E9232" s="62" t="str">
        <f t="shared" si="1"/>
        <v>Out of test</v>
      </c>
      <c r="F9232" s="53" t="str">
        <f t="shared" si="2"/>
        <v>Guangzhou_1</v>
      </c>
      <c r="G9232" s="53">
        <f t="shared" si="3"/>
        <v>0.9045274834</v>
      </c>
    </row>
    <row r="9233">
      <c r="A9233" s="61">
        <v>1.511264838E9</v>
      </c>
      <c r="B9233" s="61">
        <v>1.0</v>
      </c>
      <c r="C9233" s="61">
        <v>495.0</v>
      </c>
      <c r="D9233" s="57" t="s">
        <v>378</v>
      </c>
      <c r="E9233" s="62" t="str">
        <f t="shared" si="1"/>
        <v>Out of test</v>
      </c>
      <c r="F9233" s="53" t="str">
        <f t="shared" si="2"/>
        <v>Guangzhou_1</v>
      </c>
      <c r="G9233" s="53">
        <f t="shared" si="3"/>
        <v>0.7570017271</v>
      </c>
    </row>
    <row r="9234">
      <c r="A9234" s="61">
        <v>1.517341337E9</v>
      </c>
      <c r="B9234" s="61">
        <v>1.0</v>
      </c>
      <c r="C9234" s="61">
        <v>516.0</v>
      </c>
      <c r="D9234" s="57" t="s">
        <v>378</v>
      </c>
      <c r="E9234" s="62" t="str">
        <f t="shared" si="1"/>
        <v>Out of test</v>
      </c>
      <c r="F9234" s="53" t="str">
        <f t="shared" si="2"/>
        <v>Guangzhou_1</v>
      </c>
      <c r="G9234" s="53">
        <f t="shared" si="3"/>
        <v>0.07326220778</v>
      </c>
    </row>
    <row r="9235">
      <c r="A9235" s="61">
        <v>1.516924056E9</v>
      </c>
      <c r="B9235" s="61">
        <v>1.0</v>
      </c>
      <c r="C9235" s="61">
        <v>2475.0</v>
      </c>
      <c r="D9235" s="57" t="s">
        <v>378</v>
      </c>
      <c r="E9235" s="62" t="str">
        <f t="shared" si="1"/>
        <v>Out of test</v>
      </c>
      <c r="F9235" s="53" t="str">
        <f t="shared" si="2"/>
        <v>Guangzhou_1</v>
      </c>
      <c r="G9235" s="53">
        <f t="shared" si="3"/>
        <v>0.9873161869</v>
      </c>
    </row>
    <row r="9236">
      <c r="A9236" s="61">
        <v>1.516314487E9</v>
      </c>
      <c r="B9236" s="61">
        <v>1.0</v>
      </c>
      <c r="C9236" s="61">
        <v>1152.0</v>
      </c>
      <c r="D9236" s="57" t="s">
        <v>378</v>
      </c>
      <c r="E9236" s="62" t="str">
        <f t="shared" si="1"/>
        <v>Out of test</v>
      </c>
      <c r="F9236" s="53" t="str">
        <f t="shared" si="2"/>
        <v>Guangzhou_1</v>
      </c>
      <c r="G9236" s="53">
        <f t="shared" si="3"/>
        <v>0.0245826594</v>
      </c>
    </row>
    <row r="9237">
      <c r="A9237" s="61">
        <v>1.519099848E9</v>
      </c>
      <c r="B9237" s="61">
        <v>1.0</v>
      </c>
      <c r="C9237" s="61">
        <v>663.0</v>
      </c>
      <c r="D9237" s="57" t="s">
        <v>378</v>
      </c>
      <c r="E9237" s="62" t="str">
        <f t="shared" si="1"/>
        <v>Out of test</v>
      </c>
      <c r="F9237" s="53" t="str">
        <f t="shared" si="2"/>
        <v>Guangzhou_1</v>
      </c>
      <c r="G9237" s="53">
        <f t="shared" si="3"/>
        <v>0.1705882407</v>
      </c>
    </row>
    <row r="9238">
      <c r="A9238" s="61">
        <v>1.512936238E9</v>
      </c>
      <c r="B9238" s="61">
        <v>1.0</v>
      </c>
      <c r="C9238" s="61">
        <v>1584.0</v>
      </c>
      <c r="D9238" s="57" t="s">
        <v>378</v>
      </c>
      <c r="E9238" s="62" t="str">
        <f t="shared" si="1"/>
        <v>Out of test</v>
      </c>
      <c r="F9238" s="53" t="str">
        <f t="shared" si="2"/>
        <v>Guangzhou_1</v>
      </c>
      <c r="G9238" s="53">
        <f t="shared" si="3"/>
        <v>0.2438360333</v>
      </c>
    </row>
    <row r="9239">
      <c r="A9239" s="61">
        <v>1.516792734E9</v>
      </c>
      <c r="B9239" s="61">
        <v>1.0</v>
      </c>
      <c r="C9239" s="61">
        <v>1437.0</v>
      </c>
      <c r="D9239" s="57" t="s">
        <v>378</v>
      </c>
      <c r="E9239" s="62" t="str">
        <f t="shared" si="1"/>
        <v>Out of test</v>
      </c>
      <c r="F9239" s="53" t="str">
        <f t="shared" si="2"/>
        <v>Guangzhou_1</v>
      </c>
      <c r="G9239" s="53">
        <f t="shared" si="3"/>
        <v>0.1550483547</v>
      </c>
    </row>
    <row r="9240">
      <c r="A9240" s="61">
        <v>1.513602136E9</v>
      </c>
      <c r="B9240" s="61">
        <v>1.0</v>
      </c>
      <c r="C9240" s="61">
        <v>3937.0</v>
      </c>
      <c r="D9240" s="57" t="s">
        <v>378</v>
      </c>
      <c r="E9240" s="62" t="str">
        <f t="shared" si="1"/>
        <v>Out of test</v>
      </c>
      <c r="F9240" s="53" t="str">
        <f t="shared" si="2"/>
        <v>Guangzhou_1</v>
      </c>
      <c r="G9240" s="53">
        <f t="shared" si="3"/>
        <v>0.9421268762</v>
      </c>
    </row>
    <row r="9241">
      <c r="A9241" s="61">
        <v>1.515153224E9</v>
      </c>
      <c r="B9241" s="61">
        <v>1.0</v>
      </c>
      <c r="C9241" s="61">
        <v>429.0</v>
      </c>
      <c r="D9241" s="57" t="s">
        <v>378</v>
      </c>
      <c r="E9241" s="62" t="str">
        <f t="shared" si="1"/>
        <v>Out of test</v>
      </c>
      <c r="F9241" s="53" t="str">
        <f t="shared" si="2"/>
        <v>Guangzhou_1</v>
      </c>
      <c r="G9241" s="53">
        <f t="shared" si="3"/>
        <v>0.7241919728</v>
      </c>
    </row>
    <row r="9242">
      <c r="A9242" s="61">
        <v>1.516919907E9</v>
      </c>
      <c r="B9242" s="61">
        <v>1.0</v>
      </c>
      <c r="C9242" s="61">
        <v>1817.0</v>
      </c>
      <c r="D9242" s="57" t="s">
        <v>378</v>
      </c>
      <c r="E9242" s="62" t="str">
        <f t="shared" si="1"/>
        <v>Out of test</v>
      </c>
      <c r="F9242" s="53" t="str">
        <f t="shared" si="2"/>
        <v>Guangzhou_1</v>
      </c>
      <c r="G9242" s="53">
        <f t="shared" si="3"/>
        <v>0.1457991457</v>
      </c>
    </row>
    <row r="9243">
      <c r="A9243" s="61">
        <v>1.512857224E9</v>
      </c>
      <c r="B9243" s="61">
        <v>1.0</v>
      </c>
      <c r="C9243" s="61">
        <v>4480.0</v>
      </c>
      <c r="D9243" s="57" t="s">
        <v>378</v>
      </c>
      <c r="E9243" s="62" t="str">
        <f t="shared" si="1"/>
        <v>Out of test</v>
      </c>
      <c r="F9243" s="53" t="str">
        <f t="shared" si="2"/>
        <v>Guangzhou_1</v>
      </c>
      <c r="G9243" s="53">
        <f t="shared" si="3"/>
        <v>0.01761831811</v>
      </c>
    </row>
    <row r="9244">
      <c r="A9244" s="61">
        <v>1.516590385E9</v>
      </c>
      <c r="B9244" s="61">
        <v>1.0</v>
      </c>
      <c r="C9244" s="61">
        <v>585.0</v>
      </c>
      <c r="D9244" s="57" t="s">
        <v>378</v>
      </c>
      <c r="E9244" s="62" t="str">
        <f t="shared" si="1"/>
        <v>Out of test</v>
      </c>
      <c r="F9244" s="53" t="str">
        <f t="shared" si="2"/>
        <v>Guangzhou_1</v>
      </c>
      <c r="G9244" s="53">
        <f t="shared" si="3"/>
        <v>0.1044688433</v>
      </c>
    </row>
    <row r="9245">
      <c r="A9245" s="61">
        <v>1.513741475E9</v>
      </c>
      <c r="B9245" s="61">
        <v>1.0</v>
      </c>
      <c r="C9245" s="61">
        <v>1110.0</v>
      </c>
      <c r="D9245" s="57" t="s">
        <v>378</v>
      </c>
      <c r="E9245" s="62" t="str">
        <f t="shared" si="1"/>
        <v>Out of test</v>
      </c>
      <c r="F9245" s="53" t="str">
        <f t="shared" si="2"/>
        <v>Guangzhou_1</v>
      </c>
      <c r="G9245" s="53">
        <f t="shared" si="3"/>
        <v>0.6078133451</v>
      </c>
    </row>
    <row r="9246">
      <c r="A9246" s="61">
        <v>1.511693879E9</v>
      </c>
      <c r="B9246" s="61">
        <v>1.0</v>
      </c>
      <c r="C9246" s="61">
        <v>4141.0</v>
      </c>
      <c r="D9246" s="57" t="s">
        <v>378</v>
      </c>
      <c r="E9246" s="62" t="str">
        <f t="shared" si="1"/>
        <v>Out of test</v>
      </c>
      <c r="F9246" s="53" t="str">
        <f t="shared" si="2"/>
        <v>Guangzhou_1</v>
      </c>
      <c r="G9246" s="53">
        <f t="shared" si="3"/>
        <v>0.2596908947</v>
      </c>
    </row>
    <row r="9247">
      <c r="A9247" s="61">
        <v>1.514593939E9</v>
      </c>
      <c r="B9247" s="61">
        <v>1.0</v>
      </c>
      <c r="C9247" s="61">
        <v>2859.0</v>
      </c>
      <c r="D9247" s="57" t="s">
        <v>378</v>
      </c>
      <c r="E9247" s="62" t="str">
        <f t="shared" si="1"/>
        <v>Out of test</v>
      </c>
      <c r="F9247" s="53" t="str">
        <f t="shared" si="2"/>
        <v>Guangzhou_1</v>
      </c>
      <c r="G9247" s="53">
        <f t="shared" si="3"/>
        <v>0.8861720702</v>
      </c>
    </row>
    <row r="9248">
      <c r="A9248" s="61">
        <v>1.513648448E9</v>
      </c>
      <c r="B9248" s="61">
        <v>1.0</v>
      </c>
      <c r="C9248" s="61">
        <v>394.0</v>
      </c>
      <c r="D9248" s="57" t="s">
        <v>378</v>
      </c>
      <c r="E9248" s="62" t="str">
        <f t="shared" si="1"/>
        <v>Out of test</v>
      </c>
      <c r="F9248" s="53" t="str">
        <f t="shared" si="2"/>
        <v>Guangzhou_1</v>
      </c>
      <c r="G9248" s="53">
        <f t="shared" si="3"/>
        <v>0.304906975</v>
      </c>
    </row>
    <row r="9249">
      <c r="A9249" s="61">
        <v>1.515778747E9</v>
      </c>
      <c r="B9249" s="61">
        <v>1.0</v>
      </c>
      <c r="C9249" s="61">
        <v>1371.0</v>
      </c>
      <c r="D9249" s="57" t="s">
        <v>378</v>
      </c>
      <c r="E9249" s="62" t="str">
        <f t="shared" si="1"/>
        <v>Out of test</v>
      </c>
      <c r="F9249" s="53" t="str">
        <f t="shared" si="2"/>
        <v>Guangzhou_1</v>
      </c>
      <c r="G9249" s="53">
        <f t="shared" si="3"/>
        <v>0.4313493287</v>
      </c>
    </row>
    <row r="9250">
      <c r="A9250" s="61">
        <v>1.514617428E9</v>
      </c>
      <c r="B9250" s="61">
        <v>1.0</v>
      </c>
      <c r="C9250" s="61">
        <v>2055.0</v>
      </c>
      <c r="D9250" s="57" t="s">
        <v>378</v>
      </c>
      <c r="E9250" s="62" t="str">
        <f t="shared" si="1"/>
        <v>Out of test</v>
      </c>
      <c r="F9250" s="53" t="str">
        <f t="shared" si="2"/>
        <v>Guangzhou_1</v>
      </c>
      <c r="G9250" s="53">
        <f t="shared" si="3"/>
        <v>0.6195676496</v>
      </c>
    </row>
    <row r="9251">
      <c r="A9251" s="61">
        <v>1.516457758E9</v>
      </c>
      <c r="B9251" s="61">
        <v>1.0</v>
      </c>
      <c r="C9251" s="61">
        <v>218.0</v>
      </c>
      <c r="D9251" s="57" t="s">
        <v>378</v>
      </c>
      <c r="E9251" s="62" t="str">
        <f t="shared" si="1"/>
        <v>Out of test</v>
      </c>
      <c r="F9251" s="53" t="str">
        <f t="shared" si="2"/>
        <v>Guangzhou_1</v>
      </c>
      <c r="G9251" s="53">
        <f t="shared" si="3"/>
        <v>0.7709014449</v>
      </c>
    </row>
    <row r="9252">
      <c r="A9252" s="61">
        <v>1.518020607E9</v>
      </c>
      <c r="B9252" s="61">
        <v>1.0</v>
      </c>
      <c r="C9252" s="61">
        <v>3161.0</v>
      </c>
      <c r="D9252" s="57" t="s">
        <v>378</v>
      </c>
      <c r="E9252" s="62" t="str">
        <f t="shared" si="1"/>
        <v>Out of test</v>
      </c>
      <c r="F9252" s="53" t="str">
        <f t="shared" si="2"/>
        <v>Guangzhou_1</v>
      </c>
      <c r="G9252" s="53">
        <f t="shared" si="3"/>
        <v>0.7920735006</v>
      </c>
    </row>
    <row r="9253">
      <c r="A9253" s="61">
        <v>1.515134596E9</v>
      </c>
      <c r="B9253" s="61">
        <v>1.0</v>
      </c>
      <c r="C9253" s="61">
        <v>2170.0</v>
      </c>
      <c r="D9253" s="57" t="s">
        <v>378</v>
      </c>
      <c r="E9253" s="62" t="str">
        <f t="shared" si="1"/>
        <v>Out of test</v>
      </c>
      <c r="F9253" s="53" t="str">
        <f t="shared" si="2"/>
        <v>Guangzhou_1</v>
      </c>
      <c r="G9253" s="53">
        <f t="shared" si="3"/>
        <v>0.5642654216</v>
      </c>
    </row>
    <row r="9254">
      <c r="A9254" s="61">
        <v>1.516726273E9</v>
      </c>
      <c r="B9254" s="61">
        <v>1.0</v>
      </c>
      <c r="C9254" s="61">
        <v>452.0</v>
      </c>
      <c r="D9254" s="57" t="s">
        <v>378</v>
      </c>
      <c r="E9254" s="62" t="str">
        <f t="shared" si="1"/>
        <v>Out of test</v>
      </c>
      <c r="F9254" s="53" t="str">
        <f t="shared" si="2"/>
        <v>Guangzhou_1</v>
      </c>
      <c r="G9254" s="53">
        <f t="shared" si="3"/>
        <v>0.4763807515</v>
      </c>
    </row>
    <row r="9255">
      <c r="A9255" s="61">
        <v>1.518577623E9</v>
      </c>
      <c r="B9255" s="61">
        <v>1.0</v>
      </c>
      <c r="C9255" s="61">
        <v>1338.0</v>
      </c>
      <c r="D9255" s="57" t="s">
        <v>378</v>
      </c>
      <c r="E9255" s="62" t="str">
        <f t="shared" si="1"/>
        <v>Out of test</v>
      </c>
      <c r="F9255" s="53" t="str">
        <f t="shared" si="2"/>
        <v>Guangzhou_1</v>
      </c>
      <c r="G9255" s="53">
        <f t="shared" si="3"/>
        <v>0.2206766069</v>
      </c>
    </row>
    <row r="9256">
      <c r="A9256" s="61">
        <v>1.517494347E9</v>
      </c>
      <c r="B9256" s="61">
        <v>1.0</v>
      </c>
      <c r="C9256" s="61">
        <v>1662.0</v>
      </c>
      <c r="D9256" s="57" t="s">
        <v>378</v>
      </c>
      <c r="E9256" s="62" t="str">
        <f t="shared" si="1"/>
        <v>Out of test</v>
      </c>
      <c r="F9256" s="53" t="str">
        <f t="shared" si="2"/>
        <v>Guangzhou_1</v>
      </c>
      <c r="G9256" s="53">
        <f t="shared" si="3"/>
        <v>0.3278383564</v>
      </c>
    </row>
    <row r="9257">
      <c r="A9257" s="61">
        <v>1.512956203E9</v>
      </c>
      <c r="B9257" s="61">
        <v>1.0</v>
      </c>
      <c r="C9257" s="61">
        <v>1750.0</v>
      </c>
      <c r="D9257" s="57" t="s">
        <v>378</v>
      </c>
      <c r="E9257" s="62" t="str">
        <f t="shared" si="1"/>
        <v>Out of test</v>
      </c>
      <c r="F9257" s="53" t="str">
        <f t="shared" si="2"/>
        <v>Guangzhou_1</v>
      </c>
      <c r="G9257" s="53">
        <f t="shared" si="3"/>
        <v>0.3870308134</v>
      </c>
    </row>
    <row r="9258">
      <c r="A9258" s="61">
        <v>1.514117547E9</v>
      </c>
      <c r="B9258" s="61">
        <v>1.0</v>
      </c>
      <c r="C9258" s="61">
        <v>5035.0</v>
      </c>
      <c r="D9258" s="57" t="s">
        <v>378</v>
      </c>
      <c r="E9258" s="62" t="str">
        <f t="shared" si="1"/>
        <v>Out of test</v>
      </c>
      <c r="F9258" s="53" t="str">
        <f t="shared" si="2"/>
        <v>Guangzhou_1</v>
      </c>
      <c r="G9258" s="53">
        <f t="shared" si="3"/>
        <v>0.8102589688</v>
      </c>
    </row>
    <row r="9259">
      <c r="A9259" s="61">
        <v>1.517951103E9</v>
      </c>
      <c r="B9259" s="61">
        <v>1.0</v>
      </c>
      <c r="C9259" s="61">
        <v>1602.0</v>
      </c>
      <c r="D9259" s="57" t="s">
        <v>378</v>
      </c>
      <c r="E9259" s="62" t="str">
        <f t="shared" si="1"/>
        <v>Out of test</v>
      </c>
      <c r="F9259" s="53" t="str">
        <f t="shared" si="2"/>
        <v>Guangzhou_1</v>
      </c>
      <c r="G9259" s="53">
        <f t="shared" si="3"/>
        <v>0.4934632559</v>
      </c>
    </row>
    <row r="9260">
      <c r="A9260" s="61">
        <v>1.519279219E9</v>
      </c>
      <c r="B9260" s="61">
        <v>1.0</v>
      </c>
      <c r="C9260" s="61">
        <v>3042.0</v>
      </c>
      <c r="D9260" s="57" t="s">
        <v>378</v>
      </c>
      <c r="E9260" s="62" t="str">
        <f t="shared" si="1"/>
        <v>Out of test</v>
      </c>
      <c r="F9260" s="53" t="str">
        <f t="shared" si="2"/>
        <v>Guangzhou_1</v>
      </c>
      <c r="G9260" s="53">
        <f t="shared" si="3"/>
        <v>0.7866989889</v>
      </c>
    </row>
    <row r="9261">
      <c r="A9261" s="61">
        <v>1.515149064E9</v>
      </c>
      <c r="B9261" s="61">
        <v>1.0</v>
      </c>
      <c r="C9261" s="61">
        <v>3044.0</v>
      </c>
      <c r="D9261" s="57" t="s">
        <v>378</v>
      </c>
      <c r="E9261" s="62" t="str">
        <f t="shared" si="1"/>
        <v>Out of test</v>
      </c>
      <c r="F9261" s="53" t="str">
        <f t="shared" si="2"/>
        <v>Guangzhou_1</v>
      </c>
      <c r="G9261" s="53">
        <f t="shared" si="3"/>
        <v>0.6021744477</v>
      </c>
    </row>
    <row r="9262">
      <c r="A9262" s="61">
        <v>1.518918158E9</v>
      </c>
      <c r="B9262" s="61">
        <v>1.0</v>
      </c>
      <c r="C9262" s="61">
        <v>1718.0</v>
      </c>
      <c r="D9262" s="57" t="s">
        <v>378</v>
      </c>
      <c r="E9262" s="62" t="str">
        <f t="shared" si="1"/>
        <v>Out of test</v>
      </c>
      <c r="F9262" s="53" t="str">
        <f t="shared" si="2"/>
        <v>Guangzhou_1</v>
      </c>
      <c r="G9262" s="53">
        <f t="shared" si="3"/>
        <v>0.7323755586</v>
      </c>
    </row>
    <row r="9263">
      <c r="A9263" s="61">
        <v>1.519040996E9</v>
      </c>
      <c r="B9263" s="61">
        <v>1.0</v>
      </c>
      <c r="C9263" s="61">
        <v>2014.0</v>
      </c>
      <c r="D9263" s="57" t="s">
        <v>378</v>
      </c>
      <c r="E9263" s="62" t="str">
        <f t="shared" si="1"/>
        <v>Out of test</v>
      </c>
      <c r="F9263" s="53" t="str">
        <f t="shared" si="2"/>
        <v>Guangzhou_1</v>
      </c>
      <c r="G9263" s="53">
        <f t="shared" si="3"/>
        <v>0.4695424348</v>
      </c>
    </row>
    <row r="9264">
      <c r="A9264" s="61">
        <v>1.518475684E9</v>
      </c>
      <c r="B9264" s="61">
        <v>1.0</v>
      </c>
      <c r="C9264" s="61">
        <v>235.0</v>
      </c>
      <c r="D9264" s="57" t="s">
        <v>378</v>
      </c>
      <c r="E9264" s="62" t="str">
        <f t="shared" si="1"/>
        <v>Out of test</v>
      </c>
      <c r="F9264" s="53" t="str">
        <f t="shared" si="2"/>
        <v>Guangzhou_1</v>
      </c>
      <c r="G9264" s="53">
        <f t="shared" si="3"/>
        <v>0.3241520666</v>
      </c>
    </row>
    <row r="9265">
      <c r="A9265" s="61">
        <v>1.516989835E9</v>
      </c>
      <c r="B9265" s="61">
        <v>1.0</v>
      </c>
      <c r="C9265" s="61">
        <v>277.0</v>
      </c>
      <c r="D9265" s="57" t="s">
        <v>378</v>
      </c>
      <c r="E9265" s="62" t="str">
        <f t="shared" si="1"/>
        <v>Out of test</v>
      </c>
      <c r="F9265" s="53" t="str">
        <f t="shared" si="2"/>
        <v>Guangzhou_1</v>
      </c>
      <c r="G9265" s="53">
        <f t="shared" si="3"/>
        <v>0.8827024261</v>
      </c>
    </row>
    <row r="9266">
      <c r="A9266" s="61">
        <v>1.514502775E9</v>
      </c>
      <c r="B9266" s="61">
        <v>1.0</v>
      </c>
      <c r="C9266" s="61">
        <v>583.0</v>
      </c>
      <c r="D9266" s="57" t="s">
        <v>378</v>
      </c>
      <c r="E9266" s="62" t="str">
        <f t="shared" si="1"/>
        <v>Out of test</v>
      </c>
      <c r="F9266" s="53" t="str">
        <f t="shared" si="2"/>
        <v>Guangzhou_1</v>
      </c>
      <c r="G9266" s="53">
        <f t="shared" si="3"/>
        <v>0.9547752144</v>
      </c>
    </row>
    <row r="9267">
      <c r="A9267" s="61">
        <v>1.519237883E9</v>
      </c>
      <c r="B9267" s="61">
        <v>1.0</v>
      </c>
      <c r="C9267" s="61">
        <v>83.0</v>
      </c>
      <c r="D9267" s="57" t="s">
        <v>378</v>
      </c>
      <c r="E9267" s="62" t="str">
        <f t="shared" si="1"/>
        <v>Out of test</v>
      </c>
      <c r="F9267" s="53" t="str">
        <f t="shared" si="2"/>
        <v>Guangzhou_1</v>
      </c>
      <c r="G9267" s="53">
        <f t="shared" si="3"/>
        <v>0.6775586728</v>
      </c>
    </row>
    <row r="9268">
      <c r="A9268" s="61">
        <v>1.516911545E9</v>
      </c>
      <c r="B9268" s="61">
        <v>1.0</v>
      </c>
      <c r="C9268" s="61">
        <v>4938.0</v>
      </c>
      <c r="D9268" s="57" t="s">
        <v>378</v>
      </c>
      <c r="E9268" s="62" t="str">
        <f t="shared" si="1"/>
        <v>Out of test</v>
      </c>
      <c r="F9268" s="53" t="str">
        <f t="shared" si="2"/>
        <v>Guangzhou_1</v>
      </c>
      <c r="G9268" s="53">
        <f t="shared" si="3"/>
        <v>0.2323641113</v>
      </c>
    </row>
    <row r="9269">
      <c r="A9269" s="61">
        <v>1.511248094E9</v>
      </c>
      <c r="B9269" s="61">
        <v>1.0</v>
      </c>
      <c r="C9269" s="61">
        <v>2866.0</v>
      </c>
      <c r="D9269" s="57" t="s">
        <v>378</v>
      </c>
      <c r="E9269" s="62" t="str">
        <f t="shared" si="1"/>
        <v>Out of test</v>
      </c>
      <c r="F9269" s="53" t="str">
        <f t="shared" si="2"/>
        <v>Guangzhou_1</v>
      </c>
      <c r="G9269" s="53">
        <f t="shared" si="3"/>
        <v>0.1717499852</v>
      </c>
    </row>
    <row r="9270">
      <c r="A9270" s="61">
        <v>1.515170904E9</v>
      </c>
      <c r="B9270" s="61">
        <v>1.0</v>
      </c>
      <c r="C9270" s="61">
        <v>369.0</v>
      </c>
      <c r="D9270" s="57" t="s">
        <v>378</v>
      </c>
      <c r="E9270" s="62" t="str">
        <f t="shared" si="1"/>
        <v>Out of test</v>
      </c>
      <c r="F9270" s="53" t="str">
        <f t="shared" si="2"/>
        <v>Guangzhou_1</v>
      </c>
      <c r="G9270" s="53">
        <f t="shared" si="3"/>
        <v>0.8004811659</v>
      </c>
    </row>
    <row r="9271">
      <c r="A9271" s="61">
        <v>1.517824179E9</v>
      </c>
      <c r="B9271" s="61">
        <v>1.0</v>
      </c>
      <c r="C9271" s="61">
        <v>715.0</v>
      </c>
      <c r="D9271" s="57" t="s">
        <v>378</v>
      </c>
      <c r="E9271" s="62" t="str">
        <f t="shared" si="1"/>
        <v>Out of test</v>
      </c>
      <c r="F9271" s="53" t="str">
        <f t="shared" si="2"/>
        <v>Guangzhou_1</v>
      </c>
      <c r="G9271" s="53">
        <f t="shared" si="3"/>
        <v>0.1676797416</v>
      </c>
    </row>
    <row r="9272">
      <c r="A9272" s="61">
        <v>1.514325374E9</v>
      </c>
      <c r="B9272" s="61">
        <v>1.0</v>
      </c>
      <c r="C9272" s="61">
        <v>3524.0</v>
      </c>
      <c r="D9272" s="57" t="s">
        <v>378</v>
      </c>
      <c r="E9272" s="62" t="str">
        <f t="shared" si="1"/>
        <v>Out of test</v>
      </c>
      <c r="F9272" s="53" t="str">
        <f t="shared" si="2"/>
        <v>Guangzhou_1</v>
      </c>
      <c r="G9272" s="53">
        <f t="shared" si="3"/>
        <v>0.3485279304</v>
      </c>
    </row>
    <row r="9273">
      <c r="A9273" s="61">
        <v>1.515305907E9</v>
      </c>
      <c r="B9273" s="61">
        <v>1.0</v>
      </c>
      <c r="C9273" s="61">
        <v>4028.0</v>
      </c>
      <c r="D9273" s="57" t="s">
        <v>378</v>
      </c>
      <c r="E9273" s="62" t="str">
        <f t="shared" si="1"/>
        <v>Out of test</v>
      </c>
      <c r="F9273" s="53" t="str">
        <f t="shared" si="2"/>
        <v>Guangzhou_1</v>
      </c>
      <c r="G9273" s="53">
        <f t="shared" si="3"/>
        <v>0.8897242301</v>
      </c>
    </row>
    <row r="9274">
      <c r="A9274" s="61">
        <v>1.513499445E9</v>
      </c>
      <c r="B9274" s="61">
        <v>1.0</v>
      </c>
      <c r="C9274" s="61">
        <v>771.0</v>
      </c>
      <c r="D9274" s="57" t="s">
        <v>378</v>
      </c>
      <c r="E9274" s="62" t="str">
        <f t="shared" si="1"/>
        <v>Out of test</v>
      </c>
      <c r="F9274" s="53" t="str">
        <f t="shared" si="2"/>
        <v>Guangzhou_1</v>
      </c>
      <c r="G9274" s="53">
        <f t="shared" si="3"/>
        <v>0.6763985447</v>
      </c>
    </row>
    <row r="9275">
      <c r="A9275" s="61">
        <v>1.511761609E9</v>
      </c>
      <c r="B9275" s="61">
        <v>1.0</v>
      </c>
      <c r="C9275" s="61">
        <v>2535.0</v>
      </c>
      <c r="D9275" s="57" t="s">
        <v>378</v>
      </c>
      <c r="E9275" s="62" t="str">
        <f t="shared" si="1"/>
        <v>Out of test</v>
      </c>
      <c r="F9275" s="53" t="str">
        <f t="shared" si="2"/>
        <v>Guangzhou_1</v>
      </c>
      <c r="G9275" s="53">
        <f t="shared" si="3"/>
        <v>0.7366594199</v>
      </c>
    </row>
    <row r="9276">
      <c r="A9276" s="61">
        <v>1.516160947E9</v>
      </c>
      <c r="B9276" s="61">
        <v>1.0</v>
      </c>
      <c r="C9276" s="61">
        <v>4404.0</v>
      </c>
      <c r="D9276" s="57" t="s">
        <v>378</v>
      </c>
      <c r="E9276" s="62" t="str">
        <f t="shared" si="1"/>
        <v>Out of test</v>
      </c>
      <c r="F9276" s="53" t="str">
        <f t="shared" si="2"/>
        <v>Guangzhou_1</v>
      </c>
      <c r="G9276" s="53">
        <f t="shared" si="3"/>
        <v>0.2846118355</v>
      </c>
    </row>
    <row r="9277">
      <c r="A9277" s="61">
        <v>1.516878688E9</v>
      </c>
      <c r="B9277" s="61">
        <v>1.0</v>
      </c>
      <c r="C9277" s="61">
        <v>2716.0</v>
      </c>
      <c r="D9277" s="57" t="s">
        <v>378</v>
      </c>
      <c r="E9277" s="62" t="str">
        <f t="shared" si="1"/>
        <v>Out of test</v>
      </c>
      <c r="F9277" s="53" t="str">
        <f t="shared" si="2"/>
        <v>Guangzhou_1</v>
      </c>
      <c r="G9277" s="53">
        <f t="shared" si="3"/>
        <v>0.1538266032</v>
      </c>
    </row>
    <row r="9278">
      <c r="A9278" s="61">
        <v>1.517047587E9</v>
      </c>
      <c r="B9278" s="61">
        <v>1.0</v>
      </c>
      <c r="C9278" s="61">
        <v>2882.0</v>
      </c>
      <c r="D9278" s="57" t="s">
        <v>378</v>
      </c>
      <c r="E9278" s="62" t="str">
        <f t="shared" si="1"/>
        <v>Out of test</v>
      </c>
      <c r="F9278" s="53" t="str">
        <f t="shared" si="2"/>
        <v>Guangzhou_1</v>
      </c>
      <c r="G9278" s="53">
        <f t="shared" si="3"/>
        <v>0.5379752999</v>
      </c>
    </row>
    <row r="9279">
      <c r="A9279" s="61">
        <v>1.518309917E9</v>
      </c>
      <c r="B9279" s="61">
        <v>1.0</v>
      </c>
      <c r="C9279" s="61">
        <v>1255.0</v>
      </c>
      <c r="D9279" s="57" t="s">
        <v>378</v>
      </c>
      <c r="E9279" s="62" t="str">
        <f t="shared" si="1"/>
        <v>Out of test</v>
      </c>
      <c r="F9279" s="53" t="str">
        <f t="shared" si="2"/>
        <v>Guangzhou_1</v>
      </c>
      <c r="G9279" s="53">
        <f t="shared" si="3"/>
        <v>0.1863523077</v>
      </c>
    </row>
    <row r="9280">
      <c r="A9280" s="61">
        <v>1.513882883E9</v>
      </c>
      <c r="B9280" s="61">
        <v>1.0</v>
      </c>
      <c r="C9280" s="61">
        <v>1543.0</v>
      </c>
      <c r="D9280" s="57" t="s">
        <v>378</v>
      </c>
      <c r="E9280" s="62" t="str">
        <f t="shared" si="1"/>
        <v>Out of test</v>
      </c>
      <c r="F9280" s="53" t="str">
        <f t="shared" si="2"/>
        <v>Guangzhou_1</v>
      </c>
      <c r="G9280" s="53">
        <f t="shared" si="3"/>
        <v>0.8067796367</v>
      </c>
    </row>
    <row r="9281">
      <c r="A9281" s="61">
        <v>1.511246303E9</v>
      </c>
      <c r="B9281" s="61">
        <v>1.0</v>
      </c>
      <c r="C9281" s="61">
        <v>449.0</v>
      </c>
      <c r="D9281" s="57" t="s">
        <v>378</v>
      </c>
      <c r="E9281" s="62" t="str">
        <f t="shared" si="1"/>
        <v>Out of test</v>
      </c>
      <c r="F9281" s="53" t="str">
        <f t="shared" si="2"/>
        <v>Guangzhou_1</v>
      </c>
      <c r="G9281" s="53">
        <f t="shared" si="3"/>
        <v>0.869726506</v>
      </c>
    </row>
    <row r="9282">
      <c r="A9282" s="61">
        <v>1.514898994E9</v>
      </c>
      <c r="B9282" s="61">
        <v>1.0</v>
      </c>
      <c r="C9282" s="61">
        <v>1435.0</v>
      </c>
      <c r="D9282" s="57" t="s">
        <v>378</v>
      </c>
      <c r="E9282" s="62" t="str">
        <f t="shared" si="1"/>
        <v>Out of test</v>
      </c>
      <c r="F9282" s="53" t="str">
        <f t="shared" si="2"/>
        <v>Guangzhou_1</v>
      </c>
      <c r="G9282" s="53">
        <f t="shared" si="3"/>
        <v>0.6372767777</v>
      </c>
    </row>
    <row r="9283">
      <c r="A9283" s="61">
        <v>1.517140838E9</v>
      </c>
      <c r="B9283" s="61">
        <v>1.0</v>
      </c>
      <c r="C9283" s="61">
        <v>357.0</v>
      </c>
      <c r="D9283" s="57" t="s">
        <v>378</v>
      </c>
      <c r="E9283" s="62" t="str">
        <f t="shared" si="1"/>
        <v>Out of test</v>
      </c>
      <c r="F9283" s="53" t="str">
        <f t="shared" si="2"/>
        <v>Guangzhou_1</v>
      </c>
      <c r="G9283" s="53">
        <f t="shared" si="3"/>
        <v>0.8802375153</v>
      </c>
    </row>
    <row r="9284">
      <c r="A9284" s="61">
        <v>1.513204419E9</v>
      </c>
      <c r="B9284" s="61">
        <v>1.0</v>
      </c>
      <c r="C9284" s="61">
        <v>1303.0</v>
      </c>
      <c r="D9284" s="57" t="s">
        <v>378</v>
      </c>
      <c r="E9284" s="62" t="str">
        <f t="shared" si="1"/>
        <v>Out of test</v>
      </c>
      <c r="F9284" s="53" t="str">
        <f t="shared" si="2"/>
        <v>Guangzhou_1</v>
      </c>
      <c r="G9284" s="53">
        <f t="shared" si="3"/>
        <v>0.4085791674</v>
      </c>
    </row>
    <row r="9285">
      <c r="A9285" s="61">
        <v>1.516270526E9</v>
      </c>
      <c r="B9285" s="61">
        <v>1.0</v>
      </c>
      <c r="C9285" s="61">
        <v>2659.0</v>
      </c>
      <c r="D9285" s="57" t="s">
        <v>378</v>
      </c>
      <c r="E9285" s="62" t="str">
        <f t="shared" si="1"/>
        <v>Out of test</v>
      </c>
      <c r="F9285" s="53" t="str">
        <f t="shared" si="2"/>
        <v>Guangzhou_1</v>
      </c>
      <c r="G9285" s="53">
        <f t="shared" si="3"/>
        <v>0.216291101</v>
      </c>
    </row>
    <row r="9286">
      <c r="A9286" s="61">
        <v>1.517082648E9</v>
      </c>
      <c r="B9286" s="61">
        <v>1.0</v>
      </c>
      <c r="C9286" s="61">
        <v>1768.0</v>
      </c>
      <c r="D9286" s="57" t="s">
        <v>378</v>
      </c>
      <c r="E9286" s="62" t="str">
        <f t="shared" si="1"/>
        <v>Out of test</v>
      </c>
      <c r="F9286" s="53" t="str">
        <f t="shared" si="2"/>
        <v>Guangzhou_1</v>
      </c>
      <c r="G9286" s="53">
        <f t="shared" si="3"/>
        <v>0.7650761324</v>
      </c>
    </row>
    <row r="9287">
      <c r="A9287" s="61">
        <v>1.511362858E9</v>
      </c>
      <c r="B9287" s="61">
        <v>1.0</v>
      </c>
      <c r="C9287" s="61">
        <v>1799.0</v>
      </c>
      <c r="D9287" s="57" t="s">
        <v>378</v>
      </c>
      <c r="E9287" s="62" t="str">
        <f t="shared" si="1"/>
        <v>Out of test</v>
      </c>
      <c r="F9287" s="53" t="str">
        <f t="shared" si="2"/>
        <v>Guangzhou_1</v>
      </c>
      <c r="G9287" s="53">
        <f t="shared" si="3"/>
        <v>0.8517659859</v>
      </c>
    </row>
    <row r="9288">
      <c r="A9288" s="61">
        <v>1.513806063E9</v>
      </c>
      <c r="B9288" s="61">
        <v>1.0</v>
      </c>
      <c r="C9288" s="61">
        <v>2029.0</v>
      </c>
      <c r="D9288" s="57" t="s">
        <v>378</v>
      </c>
      <c r="E9288" s="62" t="str">
        <f t="shared" si="1"/>
        <v>Out of test</v>
      </c>
      <c r="F9288" s="53" t="str">
        <f t="shared" si="2"/>
        <v>Guangzhou_1</v>
      </c>
      <c r="G9288" s="53">
        <f t="shared" si="3"/>
        <v>0.4940673634</v>
      </c>
    </row>
    <row r="9289">
      <c r="A9289" s="61">
        <v>1.513189983E9</v>
      </c>
      <c r="B9289" s="61">
        <v>1.0</v>
      </c>
      <c r="C9289" s="61">
        <v>4140.0</v>
      </c>
      <c r="D9289" s="57" t="s">
        <v>378</v>
      </c>
      <c r="E9289" s="62" t="str">
        <f t="shared" si="1"/>
        <v>Out of test</v>
      </c>
      <c r="F9289" s="53" t="str">
        <f t="shared" si="2"/>
        <v>Guangzhou_1</v>
      </c>
      <c r="G9289" s="53">
        <f t="shared" si="3"/>
        <v>0.6116582436</v>
      </c>
    </row>
    <row r="9290">
      <c r="A9290" s="61">
        <v>1.514320547E9</v>
      </c>
      <c r="B9290" s="61">
        <v>1.0</v>
      </c>
      <c r="C9290" s="61">
        <v>3441.0</v>
      </c>
      <c r="D9290" s="57" t="s">
        <v>378</v>
      </c>
      <c r="E9290" s="62" t="str">
        <f t="shared" si="1"/>
        <v>Out of test</v>
      </c>
      <c r="F9290" s="53" t="str">
        <f t="shared" si="2"/>
        <v>Guangzhou_1</v>
      </c>
      <c r="G9290" s="53">
        <f t="shared" si="3"/>
        <v>0.2727575227</v>
      </c>
    </row>
    <row r="9291">
      <c r="A9291" s="61">
        <v>1.511423477E9</v>
      </c>
      <c r="B9291" s="61">
        <v>1.0</v>
      </c>
      <c r="C9291" s="61">
        <v>2424.0</v>
      </c>
      <c r="D9291" s="57" t="s">
        <v>378</v>
      </c>
      <c r="E9291" s="62" t="str">
        <f t="shared" si="1"/>
        <v>Out of test</v>
      </c>
      <c r="F9291" s="53" t="str">
        <f t="shared" si="2"/>
        <v>Guangzhou_1</v>
      </c>
      <c r="G9291" s="53">
        <f t="shared" si="3"/>
        <v>0.1138539926</v>
      </c>
    </row>
    <row r="9292">
      <c r="A9292" s="61">
        <v>1.515767148E9</v>
      </c>
      <c r="B9292" s="61">
        <v>1.0</v>
      </c>
      <c r="C9292" s="61">
        <v>860.0</v>
      </c>
      <c r="D9292" s="57" t="s">
        <v>378</v>
      </c>
      <c r="E9292" s="62" t="str">
        <f t="shared" si="1"/>
        <v>Out of test</v>
      </c>
      <c r="F9292" s="53" t="str">
        <f t="shared" si="2"/>
        <v>Guangzhou_1</v>
      </c>
      <c r="G9292" s="53">
        <f t="shared" si="3"/>
        <v>0.6153607199</v>
      </c>
    </row>
    <row r="9293">
      <c r="A9293" s="61">
        <v>1.516194456E9</v>
      </c>
      <c r="B9293" s="61">
        <v>1.0</v>
      </c>
      <c r="C9293" s="61">
        <v>732.0</v>
      </c>
      <c r="D9293" s="57" t="s">
        <v>378</v>
      </c>
      <c r="E9293" s="62" t="str">
        <f t="shared" si="1"/>
        <v>Out of test</v>
      </c>
      <c r="F9293" s="53" t="str">
        <f t="shared" si="2"/>
        <v>Guangzhou_1</v>
      </c>
      <c r="G9293" s="53">
        <f t="shared" si="3"/>
        <v>0.7225727586</v>
      </c>
    </row>
    <row r="9294">
      <c r="A9294" s="61">
        <v>1.511545563E9</v>
      </c>
      <c r="B9294" s="61">
        <v>1.0</v>
      </c>
      <c r="C9294" s="61">
        <v>5133.0</v>
      </c>
      <c r="D9294" s="57" t="s">
        <v>378</v>
      </c>
      <c r="E9294" s="62" t="str">
        <f t="shared" si="1"/>
        <v>Out of test</v>
      </c>
      <c r="F9294" s="53" t="str">
        <f t="shared" si="2"/>
        <v>Guangzhou_1</v>
      </c>
      <c r="G9294" s="53">
        <f t="shared" si="3"/>
        <v>0.3912745033</v>
      </c>
    </row>
    <row r="9295">
      <c r="A9295" s="61">
        <v>1.517826927E9</v>
      </c>
      <c r="B9295" s="61">
        <v>1.0</v>
      </c>
      <c r="C9295" s="61">
        <v>2123.0</v>
      </c>
      <c r="D9295" s="57" t="s">
        <v>378</v>
      </c>
      <c r="E9295" s="62" t="str">
        <f t="shared" si="1"/>
        <v>Out of test</v>
      </c>
      <c r="F9295" s="53" t="str">
        <f t="shared" si="2"/>
        <v>Guangzhou_1</v>
      </c>
      <c r="G9295" s="53">
        <f t="shared" si="3"/>
        <v>0.6206029772</v>
      </c>
    </row>
    <row r="9296">
      <c r="A9296" s="61">
        <v>1.511460898E9</v>
      </c>
      <c r="B9296" s="61">
        <v>1.0</v>
      </c>
      <c r="C9296" s="61">
        <v>1894.0</v>
      </c>
      <c r="D9296" s="57" t="s">
        <v>378</v>
      </c>
      <c r="E9296" s="62" t="str">
        <f t="shared" si="1"/>
        <v>Out of test</v>
      </c>
      <c r="F9296" s="53" t="str">
        <f t="shared" si="2"/>
        <v>Guangzhou_1</v>
      </c>
      <c r="G9296" s="53">
        <f t="shared" si="3"/>
        <v>0.8936697403</v>
      </c>
    </row>
    <row r="9297">
      <c r="A9297" s="61">
        <v>1.518797029E9</v>
      </c>
      <c r="B9297" s="61">
        <v>1.0</v>
      </c>
      <c r="C9297" s="61">
        <v>3084.0</v>
      </c>
      <c r="D9297" s="57" t="s">
        <v>378</v>
      </c>
      <c r="E9297" s="62" t="str">
        <f t="shared" si="1"/>
        <v>Out of test</v>
      </c>
      <c r="F9297" s="53" t="str">
        <f t="shared" si="2"/>
        <v>Guangzhou_1</v>
      </c>
      <c r="G9297" s="53">
        <f t="shared" si="3"/>
        <v>0.4587893357</v>
      </c>
    </row>
    <row r="9298">
      <c r="A9298" s="61">
        <v>1.513306957E9</v>
      </c>
      <c r="B9298" s="61">
        <v>1.0</v>
      </c>
      <c r="C9298" s="61">
        <v>3692.0</v>
      </c>
      <c r="D9298" s="57" t="s">
        <v>378</v>
      </c>
      <c r="E9298" s="62" t="str">
        <f t="shared" si="1"/>
        <v>Out of test</v>
      </c>
      <c r="F9298" s="53" t="str">
        <f t="shared" si="2"/>
        <v>Guangzhou_1</v>
      </c>
      <c r="G9298" s="53">
        <f t="shared" si="3"/>
        <v>0.7521015117</v>
      </c>
    </row>
    <row r="9299">
      <c r="A9299" s="61">
        <v>1.514618194E9</v>
      </c>
      <c r="B9299" s="61">
        <v>1.0</v>
      </c>
      <c r="C9299" s="61">
        <v>3312.0</v>
      </c>
      <c r="D9299" s="57" t="s">
        <v>378</v>
      </c>
      <c r="E9299" s="62" t="str">
        <f t="shared" si="1"/>
        <v>Out of test</v>
      </c>
      <c r="F9299" s="53" t="str">
        <f t="shared" si="2"/>
        <v>Guangzhou_1</v>
      </c>
      <c r="G9299" s="53">
        <f t="shared" si="3"/>
        <v>0.5403340596</v>
      </c>
    </row>
    <row r="9300">
      <c r="A9300" s="61">
        <v>1.517183784E9</v>
      </c>
      <c r="B9300" s="61">
        <v>1.0</v>
      </c>
      <c r="C9300" s="61">
        <v>1544.0</v>
      </c>
      <c r="D9300" s="57" t="s">
        <v>378</v>
      </c>
      <c r="E9300" s="62" t="str">
        <f t="shared" si="1"/>
        <v>Out of test</v>
      </c>
      <c r="F9300" s="53" t="str">
        <f t="shared" si="2"/>
        <v>Guangzhou_1</v>
      </c>
      <c r="G9300" s="53">
        <f t="shared" si="3"/>
        <v>0.09369668785</v>
      </c>
    </row>
    <row r="9301">
      <c r="A9301" s="61">
        <v>1.511789538E9</v>
      </c>
      <c r="B9301" s="61">
        <v>1.0</v>
      </c>
      <c r="C9301" s="61">
        <v>5330.0</v>
      </c>
      <c r="D9301" s="57" t="s">
        <v>378</v>
      </c>
      <c r="E9301" s="62" t="str">
        <f t="shared" si="1"/>
        <v>Out of test</v>
      </c>
      <c r="F9301" s="53" t="str">
        <f t="shared" si="2"/>
        <v>Guangzhou_1</v>
      </c>
      <c r="G9301" s="53">
        <f t="shared" si="3"/>
        <v>0.1804775634</v>
      </c>
    </row>
    <row r="9302">
      <c r="A9302" s="61">
        <v>1.519359984E9</v>
      </c>
      <c r="B9302" s="61">
        <v>1.0</v>
      </c>
      <c r="C9302" s="61">
        <v>1.0</v>
      </c>
      <c r="D9302" s="57" t="s">
        <v>378</v>
      </c>
      <c r="E9302" s="62" t="str">
        <f t="shared" si="1"/>
        <v>Out of test</v>
      </c>
      <c r="F9302" s="53" t="str">
        <f t="shared" si="2"/>
        <v>Guangzhou_1</v>
      </c>
      <c r="G9302" s="53">
        <f t="shared" si="3"/>
        <v>0.5590612695</v>
      </c>
    </row>
    <row r="9303">
      <c r="A9303" s="61">
        <v>1.513434339E9</v>
      </c>
      <c r="B9303" s="61">
        <v>1.0</v>
      </c>
      <c r="C9303" s="61">
        <v>1409.0</v>
      </c>
      <c r="D9303" s="57" t="s">
        <v>378</v>
      </c>
      <c r="E9303" s="62" t="str">
        <f t="shared" si="1"/>
        <v>Out of test</v>
      </c>
      <c r="F9303" s="53" t="str">
        <f t="shared" si="2"/>
        <v>Guangzhou_1</v>
      </c>
      <c r="G9303" s="53">
        <f t="shared" si="3"/>
        <v>0.1132830524</v>
      </c>
    </row>
    <row r="9304">
      <c r="A9304" s="61">
        <v>1.518932878E9</v>
      </c>
      <c r="B9304" s="61">
        <v>1.0</v>
      </c>
      <c r="C9304" s="61">
        <v>535.0</v>
      </c>
      <c r="D9304" s="57" t="s">
        <v>378</v>
      </c>
      <c r="E9304" s="62" t="str">
        <f t="shared" si="1"/>
        <v>Out of test</v>
      </c>
      <c r="F9304" s="53" t="str">
        <f t="shared" si="2"/>
        <v>Guangzhou_1</v>
      </c>
      <c r="G9304" s="53">
        <f t="shared" si="3"/>
        <v>0.8183459659</v>
      </c>
    </row>
    <row r="9305">
      <c r="A9305" s="61">
        <v>1.518511204E9</v>
      </c>
      <c r="B9305" s="61">
        <v>1.0</v>
      </c>
      <c r="C9305" s="61">
        <v>4574.0</v>
      </c>
      <c r="D9305" s="57" t="s">
        <v>378</v>
      </c>
      <c r="E9305" s="62" t="str">
        <f t="shared" si="1"/>
        <v>Out of test</v>
      </c>
      <c r="F9305" s="53" t="str">
        <f t="shared" si="2"/>
        <v>Guangzhou_1</v>
      </c>
      <c r="G9305" s="53">
        <f t="shared" si="3"/>
        <v>0.5389476187</v>
      </c>
    </row>
    <row r="9306">
      <c r="A9306" s="61">
        <v>1.514937457E9</v>
      </c>
      <c r="B9306" s="61">
        <v>1.0</v>
      </c>
      <c r="C9306" s="61">
        <v>1683.0</v>
      </c>
      <c r="D9306" s="57" t="s">
        <v>378</v>
      </c>
      <c r="E9306" s="62" t="str">
        <f t="shared" si="1"/>
        <v>Out of test</v>
      </c>
      <c r="F9306" s="53" t="str">
        <f t="shared" si="2"/>
        <v>Guangzhou_1</v>
      </c>
      <c r="G9306" s="53">
        <f t="shared" si="3"/>
        <v>0.5601066774</v>
      </c>
    </row>
    <row r="9307">
      <c r="A9307" s="61">
        <v>1.513592418E9</v>
      </c>
      <c r="B9307" s="61">
        <v>1.0</v>
      </c>
      <c r="C9307" s="61">
        <v>3433.0</v>
      </c>
      <c r="D9307" s="57" t="s">
        <v>378</v>
      </c>
      <c r="E9307" s="62" t="str">
        <f t="shared" si="1"/>
        <v>Out of test</v>
      </c>
      <c r="F9307" s="53" t="str">
        <f t="shared" si="2"/>
        <v>Guangzhou_1</v>
      </c>
      <c r="G9307" s="53">
        <f t="shared" si="3"/>
        <v>0.3878097564</v>
      </c>
    </row>
    <row r="9308">
      <c r="A9308" s="61">
        <v>1.519264546E9</v>
      </c>
      <c r="B9308" s="61">
        <v>1.0</v>
      </c>
      <c r="C9308" s="61">
        <v>2207.0</v>
      </c>
      <c r="D9308" s="57" t="s">
        <v>378</v>
      </c>
      <c r="E9308" s="62" t="str">
        <f t="shared" si="1"/>
        <v>Out of test</v>
      </c>
      <c r="F9308" s="53" t="str">
        <f t="shared" si="2"/>
        <v>Guangzhou_1</v>
      </c>
      <c r="G9308" s="53">
        <f t="shared" si="3"/>
        <v>0.9440170166</v>
      </c>
    </row>
    <row r="9309">
      <c r="A9309" s="61">
        <v>1.516130445E9</v>
      </c>
      <c r="B9309" s="61">
        <v>1.0</v>
      </c>
      <c r="C9309" s="61">
        <v>2978.0</v>
      </c>
      <c r="D9309" s="57" t="s">
        <v>378</v>
      </c>
      <c r="E9309" s="62" t="str">
        <f t="shared" si="1"/>
        <v>Out of test</v>
      </c>
      <c r="F9309" s="53" t="str">
        <f t="shared" si="2"/>
        <v>Guangzhou_1</v>
      </c>
      <c r="G9309" s="53">
        <f t="shared" si="3"/>
        <v>0.469648376</v>
      </c>
    </row>
    <row r="9310">
      <c r="A9310" s="61">
        <v>1.514811454E9</v>
      </c>
      <c r="B9310" s="61">
        <v>1.0</v>
      </c>
      <c r="C9310" s="61">
        <v>1633.0</v>
      </c>
      <c r="D9310" s="57" t="s">
        <v>378</v>
      </c>
      <c r="E9310" s="62" t="str">
        <f t="shared" si="1"/>
        <v>Out of test</v>
      </c>
      <c r="F9310" s="53" t="str">
        <f t="shared" si="2"/>
        <v>Guangzhou_1</v>
      </c>
      <c r="G9310" s="53">
        <f t="shared" si="3"/>
        <v>0.8245808067</v>
      </c>
    </row>
    <row r="9311">
      <c r="A9311" s="61">
        <v>1.517619435E9</v>
      </c>
      <c r="B9311" s="61">
        <v>1.0</v>
      </c>
      <c r="C9311" s="61">
        <v>1625.0</v>
      </c>
      <c r="D9311" s="57" t="s">
        <v>378</v>
      </c>
      <c r="E9311" s="62" t="str">
        <f t="shared" si="1"/>
        <v>Out of test</v>
      </c>
      <c r="F9311" s="53" t="str">
        <f t="shared" si="2"/>
        <v>Guangzhou_1</v>
      </c>
      <c r="G9311" s="53">
        <f t="shared" si="3"/>
        <v>0.5557331865</v>
      </c>
    </row>
    <row r="9312">
      <c r="A9312" s="61">
        <v>1.515214389E9</v>
      </c>
      <c r="B9312" s="61">
        <v>1.0</v>
      </c>
      <c r="C9312" s="61">
        <v>3581.0</v>
      </c>
      <c r="D9312" s="57" t="s">
        <v>378</v>
      </c>
      <c r="E9312" s="62" t="str">
        <f t="shared" si="1"/>
        <v>Out of test</v>
      </c>
      <c r="F9312" s="53" t="str">
        <f t="shared" si="2"/>
        <v>Guangzhou_1</v>
      </c>
      <c r="G9312" s="53">
        <f t="shared" si="3"/>
        <v>0.7263196585</v>
      </c>
    </row>
    <row r="9313">
      <c r="A9313" s="61">
        <v>1.518550679E9</v>
      </c>
      <c r="B9313" s="61">
        <v>1.0</v>
      </c>
      <c r="C9313" s="61">
        <v>992.0</v>
      </c>
      <c r="D9313" s="57" t="s">
        <v>378</v>
      </c>
      <c r="E9313" s="62" t="str">
        <f t="shared" si="1"/>
        <v>Out of test</v>
      </c>
      <c r="F9313" s="53" t="str">
        <f t="shared" si="2"/>
        <v>Guangzhou_1</v>
      </c>
      <c r="G9313" s="53">
        <f t="shared" si="3"/>
        <v>0.861271845</v>
      </c>
    </row>
    <row r="9314">
      <c r="A9314" s="61">
        <v>1.513236505E9</v>
      </c>
      <c r="B9314" s="61">
        <v>1.0</v>
      </c>
      <c r="C9314" s="61">
        <v>1427.0</v>
      </c>
      <c r="D9314" s="57" t="s">
        <v>378</v>
      </c>
      <c r="E9314" s="62" t="str">
        <f t="shared" si="1"/>
        <v>Out of test</v>
      </c>
      <c r="F9314" s="53" t="str">
        <f t="shared" si="2"/>
        <v>Guangzhou_1</v>
      </c>
      <c r="G9314" s="53">
        <f t="shared" si="3"/>
        <v>0.344174009</v>
      </c>
    </row>
    <row r="9315">
      <c r="A9315" s="61">
        <v>1.515597553E9</v>
      </c>
      <c r="B9315" s="61">
        <v>1.0</v>
      </c>
      <c r="C9315" s="61">
        <v>231.0</v>
      </c>
      <c r="D9315" s="57" t="s">
        <v>378</v>
      </c>
      <c r="E9315" s="62" t="str">
        <f t="shared" si="1"/>
        <v>Out of test</v>
      </c>
      <c r="F9315" s="53" t="str">
        <f t="shared" si="2"/>
        <v>Guangzhou_1</v>
      </c>
      <c r="G9315" s="53">
        <f t="shared" si="3"/>
        <v>0.4404118515</v>
      </c>
    </row>
    <row r="9316">
      <c r="A9316" s="61">
        <v>1.514572509E9</v>
      </c>
      <c r="B9316" s="61">
        <v>1.0</v>
      </c>
      <c r="C9316" s="61">
        <v>2925.0</v>
      </c>
      <c r="D9316" s="57" t="s">
        <v>378</v>
      </c>
      <c r="E9316" s="62" t="str">
        <f t="shared" si="1"/>
        <v>Out of test</v>
      </c>
      <c r="F9316" s="53" t="str">
        <f t="shared" si="2"/>
        <v>Guangzhou_1</v>
      </c>
      <c r="G9316" s="53">
        <f t="shared" si="3"/>
        <v>0.9718726014</v>
      </c>
    </row>
    <row r="9317">
      <c r="A9317" s="61">
        <v>1.515677773E9</v>
      </c>
      <c r="B9317" s="61">
        <v>1.0</v>
      </c>
      <c r="C9317" s="61">
        <v>2275.0</v>
      </c>
      <c r="D9317" s="57" t="s">
        <v>378</v>
      </c>
      <c r="E9317" s="62" t="str">
        <f t="shared" si="1"/>
        <v>Out of test</v>
      </c>
      <c r="F9317" s="53" t="str">
        <f t="shared" si="2"/>
        <v>Guangzhou_1</v>
      </c>
      <c r="G9317" s="53">
        <f t="shared" si="3"/>
        <v>0.3359312927</v>
      </c>
    </row>
    <row r="9318">
      <c r="A9318" s="61">
        <v>1.514791365E9</v>
      </c>
      <c r="B9318" s="61">
        <v>1.0</v>
      </c>
      <c r="C9318" s="61">
        <v>126.0</v>
      </c>
      <c r="D9318" s="57" t="s">
        <v>378</v>
      </c>
      <c r="E9318" s="62" t="str">
        <f t="shared" si="1"/>
        <v>Out of test</v>
      </c>
      <c r="F9318" s="53" t="str">
        <f t="shared" si="2"/>
        <v>Guangzhou_1</v>
      </c>
      <c r="G9318" s="53">
        <f t="shared" si="3"/>
        <v>0.6447422349</v>
      </c>
    </row>
    <row r="9319">
      <c r="A9319" s="61">
        <v>1.514799478E9</v>
      </c>
      <c r="B9319" s="61">
        <v>1.0</v>
      </c>
      <c r="C9319" s="61">
        <v>1689.0</v>
      </c>
      <c r="D9319" s="57" t="s">
        <v>378</v>
      </c>
      <c r="E9319" s="62" t="str">
        <f t="shared" si="1"/>
        <v>Out of test</v>
      </c>
      <c r="F9319" s="53" t="str">
        <f t="shared" si="2"/>
        <v>Guangzhou_1</v>
      </c>
      <c r="G9319" s="53">
        <f t="shared" si="3"/>
        <v>0.9304467326</v>
      </c>
    </row>
    <row r="9320">
      <c r="A9320" s="61">
        <v>1.515594443E9</v>
      </c>
      <c r="B9320" s="61">
        <v>1.0</v>
      </c>
      <c r="C9320" s="61">
        <v>2695.0</v>
      </c>
      <c r="D9320" s="57" t="s">
        <v>378</v>
      </c>
      <c r="E9320" s="62" t="str">
        <f t="shared" si="1"/>
        <v>Out of test</v>
      </c>
      <c r="F9320" s="53" t="str">
        <f t="shared" si="2"/>
        <v>Guangzhou_1</v>
      </c>
      <c r="G9320" s="53">
        <f t="shared" si="3"/>
        <v>0.2939153867</v>
      </c>
    </row>
    <row r="9321">
      <c r="A9321" s="61">
        <v>1.519320826E9</v>
      </c>
      <c r="B9321" s="61">
        <v>1.0</v>
      </c>
      <c r="C9321" s="61">
        <v>340.0</v>
      </c>
      <c r="D9321" s="57" t="s">
        <v>378</v>
      </c>
      <c r="E9321" s="62" t="str">
        <f t="shared" si="1"/>
        <v>Out of test</v>
      </c>
      <c r="F9321" s="53" t="str">
        <f t="shared" si="2"/>
        <v>Guangzhou_1</v>
      </c>
      <c r="G9321" s="53">
        <f t="shared" si="3"/>
        <v>0.3927623672</v>
      </c>
    </row>
    <row r="9322">
      <c r="A9322" s="61">
        <v>1.516946908E9</v>
      </c>
      <c r="B9322" s="61">
        <v>1.0</v>
      </c>
      <c r="C9322" s="61">
        <v>2986.0</v>
      </c>
      <c r="D9322" s="57" t="s">
        <v>378</v>
      </c>
      <c r="E9322" s="62" t="str">
        <f t="shared" si="1"/>
        <v>Out of test</v>
      </c>
      <c r="F9322" s="53" t="str">
        <f t="shared" si="2"/>
        <v>Guangzhou_1</v>
      </c>
      <c r="G9322" s="53">
        <f t="shared" si="3"/>
        <v>0.9213466672</v>
      </c>
    </row>
    <row r="9323">
      <c r="A9323" s="61">
        <v>1.513286044E9</v>
      </c>
      <c r="B9323" s="61">
        <v>1.0</v>
      </c>
      <c r="C9323" s="61">
        <v>3936.0</v>
      </c>
      <c r="D9323" s="57" t="s">
        <v>378</v>
      </c>
      <c r="E9323" s="62" t="str">
        <f t="shared" si="1"/>
        <v>Out of test</v>
      </c>
      <c r="F9323" s="53" t="str">
        <f t="shared" si="2"/>
        <v>Guangzhou_1</v>
      </c>
      <c r="G9323" s="53">
        <f t="shared" si="3"/>
        <v>0.7973915659</v>
      </c>
    </row>
    <row r="9324">
      <c r="A9324" s="61">
        <v>1.514172719E9</v>
      </c>
      <c r="B9324" s="61">
        <v>1.0</v>
      </c>
      <c r="C9324" s="61">
        <v>1242.0</v>
      </c>
      <c r="D9324" s="57" t="s">
        <v>378</v>
      </c>
      <c r="E9324" s="62" t="str">
        <f t="shared" si="1"/>
        <v>Out of test</v>
      </c>
      <c r="F9324" s="53" t="str">
        <f t="shared" si="2"/>
        <v>Guangzhou_1</v>
      </c>
      <c r="G9324" s="53">
        <f t="shared" si="3"/>
        <v>0.7477851493</v>
      </c>
    </row>
    <row r="9325">
      <c r="A9325" s="61">
        <v>1.513494117E9</v>
      </c>
      <c r="B9325" s="61">
        <v>1.0</v>
      </c>
      <c r="C9325" s="61">
        <v>3091.0</v>
      </c>
      <c r="D9325" s="57" t="s">
        <v>378</v>
      </c>
      <c r="E9325" s="62" t="str">
        <f t="shared" si="1"/>
        <v>Out of test</v>
      </c>
      <c r="F9325" s="53" t="str">
        <f t="shared" si="2"/>
        <v>Guangzhou_1</v>
      </c>
      <c r="G9325" s="53">
        <f t="shared" si="3"/>
        <v>0.8909305768</v>
      </c>
    </row>
    <row r="9326">
      <c r="A9326" s="61">
        <v>1.514123345E9</v>
      </c>
      <c r="B9326" s="61">
        <v>1.0</v>
      </c>
      <c r="C9326" s="61">
        <v>196.0</v>
      </c>
      <c r="D9326" s="57" t="s">
        <v>378</v>
      </c>
      <c r="E9326" s="62" t="str">
        <f t="shared" si="1"/>
        <v>Out of test</v>
      </c>
      <c r="F9326" s="53" t="str">
        <f t="shared" si="2"/>
        <v>Guangzhou_1</v>
      </c>
      <c r="G9326" s="53">
        <f t="shared" si="3"/>
        <v>0.690319103</v>
      </c>
    </row>
    <row r="9327">
      <c r="A9327" s="61">
        <v>1.515443349E9</v>
      </c>
      <c r="B9327" s="61">
        <v>1.0</v>
      </c>
      <c r="C9327" s="61">
        <v>849.0</v>
      </c>
      <c r="D9327" s="57" t="s">
        <v>378</v>
      </c>
      <c r="E9327" s="62" t="str">
        <f t="shared" si="1"/>
        <v>Out of test</v>
      </c>
      <c r="F9327" s="53" t="str">
        <f t="shared" si="2"/>
        <v>Guangzhou_1</v>
      </c>
      <c r="G9327" s="53">
        <f t="shared" si="3"/>
        <v>0.3876133718</v>
      </c>
    </row>
    <row r="9328">
      <c r="A9328" s="61">
        <v>1.511967338E9</v>
      </c>
      <c r="B9328" s="61">
        <v>1.0</v>
      </c>
      <c r="C9328" s="61">
        <v>648.0</v>
      </c>
      <c r="D9328" s="57" t="s">
        <v>378</v>
      </c>
      <c r="E9328" s="62" t="str">
        <f t="shared" si="1"/>
        <v>Out of test</v>
      </c>
      <c r="F9328" s="53" t="str">
        <f t="shared" si="2"/>
        <v>Guangzhou_1</v>
      </c>
      <c r="G9328" s="53">
        <f t="shared" si="3"/>
        <v>0.07687937587</v>
      </c>
    </row>
    <row r="9329">
      <c r="A9329" s="61">
        <v>1.514041496E9</v>
      </c>
      <c r="B9329" s="61">
        <v>1.0</v>
      </c>
      <c r="C9329" s="61">
        <v>305.0</v>
      </c>
      <c r="D9329" s="57" t="s">
        <v>378</v>
      </c>
      <c r="E9329" s="62" t="str">
        <f t="shared" si="1"/>
        <v>Out of test</v>
      </c>
      <c r="F9329" s="53" t="str">
        <f t="shared" si="2"/>
        <v>Guangzhou_1</v>
      </c>
      <c r="G9329" s="53">
        <f t="shared" si="3"/>
        <v>0.4779100588</v>
      </c>
    </row>
    <row r="9330">
      <c r="A9330" s="61">
        <v>1.511461447E9</v>
      </c>
      <c r="B9330" s="61">
        <v>1.0</v>
      </c>
      <c r="C9330" s="61">
        <v>3005.0</v>
      </c>
      <c r="D9330" s="57" t="s">
        <v>378</v>
      </c>
      <c r="E9330" s="62" t="str">
        <f t="shared" si="1"/>
        <v>Out of test</v>
      </c>
      <c r="F9330" s="53" t="str">
        <f t="shared" si="2"/>
        <v>Guangzhou_1</v>
      </c>
      <c r="G9330" s="53">
        <f t="shared" si="3"/>
        <v>0.5898534838</v>
      </c>
    </row>
    <row r="9331">
      <c r="A9331" s="61">
        <v>1.518992786E9</v>
      </c>
      <c r="B9331" s="61">
        <v>1.0</v>
      </c>
      <c r="C9331" s="61">
        <v>380.0</v>
      </c>
      <c r="D9331" s="57" t="s">
        <v>378</v>
      </c>
      <c r="E9331" s="62" t="str">
        <f t="shared" si="1"/>
        <v>Out of test</v>
      </c>
      <c r="F9331" s="53" t="str">
        <f t="shared" si="2"/>
        <v>Guangzhou_1</v>
      </c>
      <c r="G9331" s="53">
        <f t="shared" si="3"/>
        <v>0.1364540358</v>
      </c>
    </row>
    <row r="9332">
      <c r="A9332" s="61">
        <v>1.518164128E9</v>
      </c>
      <c r="B9332" s="61">
        <v>1.0</v>
      </c>
      <c r="C9332" s="61">
        <v>238.0</v>
      </c>
      <c r="D9332" s="57" t="s">
        <v>378</v>
      </c>
      <c r="E9332" s="62" t="str">
        <f t="shared" si="1"/>
        <v>Out of test</v>
      </c>
      <c r="F9332" s="53" t="str">
        <f t="shared" si="2"/>
        <v>Guangzhou_1</v>
      </c>
      <c r="G9332" s="53">
        <f t="shared" si="3"/>
        <v>0.3905464286</v>
      </c>
    </row>
    <row r="9333">
      <c r="A9333" s="61">
        <v>1.513453894E9</v>
      </c>
      <c r="B9333" s="61">
        <v>1.0</v>
      </c>
      <c r="C9333" s="61">
        <v>2682.0</v>
      </c>
      <c r="D9333" s="57" t="s">
        <v>378</v>
      </c>
      <c r="E9333" s="62" t="str">
        <f t="shared" si="1"/>
        <v>Out of test</v>
      </c>
      <c r="F9333" s="53" t="str">
        <f t="shared" si="2"/>
        <v>Guangzhou_1</v>
      </c>
      <c r="G9333" s="53">
        <f t="shared" si="3"/>
        <v>0.1050322593</v>
      </c>
    </row>
    <row r="9334">
      <c r="A9334" s="61">
        <v>1.515905303E9</v>
      </c>
      <c r="B9334" s="61">
        <v>1.0</v>
      </c>
      <c r="C9334" s="61">
        <v>2057.0</v>
      </c>
      <c r="D9334" s="57" t="s">
        <v>378</v>
      </c>
      <c r="E9334" s="62" t="str">
        <f t="shared" si="1"/>
        <v>Out of test</v>
      </c>
      <c r="F9334" s="53" t="str">
        <f t="shared" si="2"/>
        <v>Guangzhou_1</v>
      </c>
      <c r="G9334" s="53">
        <f t="shared" si="3"/>
        <v>0.7545694094</v>
      </c>
    </row>
    <row r="9335">
      <c r="A9335" s="61">
        <v>1.513667707E9</v>
      </c>
      <c r="B9335" s="61">
        <v>1.0</v>
      </c>
      <c r="C9335" s="61">
        <v>4599.0</v>
      </c>
      <c r="D9335" s="57" t="s">
        <v>378</v>
      </c>
      <c r="E9335" s="62" t="str">
        <f t="shared" si="1"/>
        <v>Out of test</v>
      </c>
      <c r="F9335" s="53" t="str">
        <f t="shared" si="2"/>
        <v>Guangzhou_1</v>
      </c>
      <c r="G9335" s="53">
        <f t="shared" si="3"/>
        <v>0.7171010933</v>
      </c>
    </row>
    <row r="9336">
      <c r="A9336" s="61">
        <v>1.514875285E9</v>
      </c>
      <c r="B9336" s="61">
        <v>1.0</v>
      </c>
      <c r="C9336" s="61">
        <v>4535.0</v>
      </c>
      <c r="D9336" s="57" t="s">
        <v>378</v>
      </c>
      <c r="E9336" s="62" t="str">
        <f t="shared" si="1"/>
        <v>Out of test</v>
      </c>
      <c r="F9336" s="53" t="str">
        <f t="shared" si="2"/>
        <v>Guangzhou_1</v>
      </c>
      <c r="G9336" s="53">
        <f t="shared" si="3"/>
        <v>0.3424155679</v>
      </c>
    </row>
    <row r="9337">
      <c r="A9337" s="61">
        <v>1.512894993E9</v>
      </c>
      <c r="B9337" s="61">
        <v>1.0</v>
      </c>
      <c r="C9337" s="61">
        <v>721.0</v>
      </c>
      <c r="D9337" s="57" t="s">
        <v>378</v>
      </c>
      <c r="E9337" s="62" t="str">
        <f t="shared" si="1"/>
        <v>Out of test</v>
      </c>
      <c r="F9337" s="53" t="str">
        <f t="shared" si="2"/>
        <v>Guangzhou_1</v>
      </c>
      <c r="G9337" s="53">
        <f t="shared" si="3"/>
        <v>0.2146853941</v>
      </c>
    </row>
    <row r="9338">
      <c r="A9338" s="61">
        <v>1.515271789E9</v>
      </c>
      <c r="B9338" s="61">
        <v>1.0</v>
      </c>
      <c r="C9338" s="61">
        <v>85.0</v>
      </c>
      <c r="D9338" s="57" t="s">
        <v>378</v>
      </c>
      <c r="E9338" s="62" t="str">
        <f t="shared" si="1"/>
        <v>Out of test</v>
      </c>
      <c r="F9338" s="53" t="str">
        <f t="shared" si="2"/>
        <v>Guangzhou_1</v>
      </c>
      <c r="G9338" s="53">
        <f t="shared" si="3"/>
        <v>0.1396879937</v>
      </c>
    </row>
    <row r="9339">
      <c r="A9339" s="61">
        <v>1.513765153E9</v>
      </c>
      <c r="B9339" s="61">
        <v>1.0</v>
      </c>
      <c r="C9339" s="61">
        <v>2341.0</v>
      </c>
      <c r="D9339" s="57" t="s">
        <v>378</v>
      </c>
      <c r="E9339" s="62" t="str">
        <f t="shared" si="1"/>
        <v>Out of test</v>
      </c>
      <c r="F9339" s="53" t="str">
        <f t="shared" si="2"/>
        <v>Guangzhou_1</v>
      </c>
      <c r="G9339" s="53">
        <f t="shared" si="3"/>
        <v>0.9070842178</v>
      </c>
    </row>
    <row r="9340">
      <c r="A9340" s="61">
        <v>1.512829354E9</v>
      </c>
      <c r="B9340" s="61">
        <v>1.0</v>
      </c>
      <c r="C9340" s="61">
        <v>1552.0</v>
      </c>
      <c r="D9340" s="57" t="s">
        <v>378</v>
      </c>
      <c r="E9340" s="62" t="str">
        <f t="shared" si="1"/>
        <v>Out of test</v>
      </c>
      <c r="F9340" s="53" t="str">
        <f t="shared" si="2"/>
        <v>Guangzhou_1</v>
      </c>
      <c r="G9340" s="53">
        <f t="shared" si="3"/>
        <v>0.7809989168</v>
      </c>
    </row>
    <row r="9341">
      <c r="A9341" s="61">
        <v>1.512522514E9</v>
      </c>
      <c r="B9341" s="61">
        <v>1.0</v>
      </c>
      <c r="C9341" s="61">
        <v>2461.0</v>
      </c>
      <c r="D9341" s="57" t="s">
        <v>378</v>
      </c>
      <c r="E9341" s="62" t="str">
        <f t="shared" si="1"/>
        <v>Out of test</v>
      </c>
      <c r="F9341" s="53" t="str">
        <f t="shared" si="2"/>
        <v>Guangzhou_1</v>
      </c>
      <c r="G9341" s="53">
        <f t="shared" si="3"/>
        <v>0.5321786998</v>
      </c>
    </row>
    <row r="9342">
      <c r="A9342" s="61">
        <v>1.514232228E9</v>
      </c>
      <c r="B9342" s="61">
        <v>1.0</v>
      </c>
      <c r="C9342" s="61">
        <v>162.0</v>
      </c>
      <c r="D9342" s="57" t="s">
        <v>378</v>
      </c>
      <c r="E9342" s="62" t="str">
        <f t="shared" si="1"/>
        <v>Out of test</v>
      </c>
      <c r="F9342" s="53" t="str">
        <f t="shared" si="2"/>
        <v>Guangzhou_1</v>
      </c>
      <c r="G9342" s="53">
        <f t="shared" si="3"/>
        <v>0.2769067004</v>
      </c>
    </row>
    <row r="9343">
      <c r="A9343" s="61">
        <v>1.519295309E9</v>
      </c>
      <c r="B9343" s="61">
        <v>1.0</v>
      </c>
      <c r="C9343" s="61">
        <v>2197.0</v>
      </c>
      <c r="D9343" s="57" t="s">
        <v>378</v>
      </c>
      <c r="E9343" s="62" t="str">
        <f t="shared" si="1"/>
        <v>Out of test</v>
      </c>
      <c r="F9343" s="53" t="str">
        <f t="shared" si="2"/>
        <v>Guangzhou_1</v>
      </c>
      <c r="G9343" s="53">
        <f t="shared" si="3"/>
        <v>0.9320714622</v>
      </c>
    </row>
    <row r="9344">
      <c r="A9344" s="61">
        <v>1.511728714E9</v>
      </c>
      <c r="B9344" s="61">
        <v>1.0</v>
      </c>
      <c r="C9344" s="61">
        <v>4592.0</v>
      </c>
      <c r="D9344" s="57" t="s">
        <v>378</v>
      </c>
      <c r="E9344" s="62" t="str">
        <f t="shared" si="1"/>
        <v>Out of test</v>
      </c>
      <c r="F9344" s="53" t="str">
        <f t="shared" si="2"/>
        <v>Guangzhou_1</v>
      </c>
      <c r="G9344" s="53">
        <f t="shared" si="3"/>
        <v>0.4039681499</v>
      </c>
    </row>
    <row r="9345">
      <c r="A9345" s="61">
        <v>1.515517683E9</v>
      </c>
      <c r="B9345" s="61">
        <v>1.0</v>
      </c>
      <c r="C9345" s="61">
        <v>891.0</v>
      </c>
      <c r="D9345" s="57" t="s">
        <v>378</v>
      </c>
      <c r="E9345" s="62" t="str">
        <f t="shared" si="1"/>
        <v>Out of test</v>
      </c>
      <c r="F9345" s="53" t="str">
        <f t="shared" si="2"/>
        <v>Guangzhou_1</v>
      </c>
      <c r="G9345" s="53">
        <f t="shared" si="3"/>
        <v>0.6501684137</v>
      </c>
    </row>
    <row r="9346">
      <c r="A9346" s="61">
        <v>1.513735345E9</v>
      </c>
      <c r="B9346" s="61">
        <v>1.0</v>
      </c>
      <c r="C9346" s="61">
        <v>920.0</v>
      </c>
      <c r="D9346" s="57" t="s">
        <v>378</v>
      </c>
      <c r="E9346" s="62" t="str">
        <f t="shared" si="1"/>
        <v>Out of test</v>
      </c>
      <c r="F9346" s="53" t="str">
        <f t="shared" si="2"/>
        <v>Guangzhou_1</v>
      </c>
      <c r="G9346" s="53">
        <f t="shared" si="3"/>
        <v>0.2067544606</v>
      </c>
    </row>
    <row r="9347">
      <c r="A9347" s="61">
        <v>1.514216903E9</v>
      </c>
      <c r="B9347" s="61">
        <v>1.0</v>
      </c>
      <c r="C9347" s="61">
        <v>603.0</v>
      </c>
      <c r="D9347" s="57" t="s">
        <v>378</v>
      </c>
      <c r="E9347" s="62" t="str">
        <f t="shared" si="1"/>
        <v>Out of test</v>
      </c>
      <c r="F9347" s="53" t="str">
        <f t="shared" si="2"/>
        <v>Guangzhou_1</v>
      </c>
      <c r="G9347" s="53">
        <f t="shared" si="3"/>
        <v>0.1296468383</v>
      </c>
    </row>
    <row r="9348">
      <c r="A9348" s="61">
        <v>1.513683514E9</v>
      </c>
      <c r="B9348" s="61">
        <v>1.0</v>
      </c>
      <c r="C9348" s="61">
        <v>2648.0</v>
      </c>
      <c r="D9348" s="57" t="s">
        <v>378</v>
      </c>
      <c r="E9348" s="62" t="str">
        <f t="shared" si="1"/>
        <v>Out of test</v>
      </c>
      <c r="F9348" s="53" t="str">
        <f t="shared" si="2"/>
        <v>Guangzhou_1</v>
      </c>
      <c r="G9348" s="53">
        <f t="shared" si="3"/>
        <v>0.1633282229</v>
      </c>
    </row>
    <row r="9349">
      <c r="A9349" s="61">
        <v>1.512000517E9</v>
      </c>
      <c r="B9349" s="61">
        <v>1.0</v>
      </c>
      <c r="C9349" s="61">
        <v>1587.0</v>
      </c>
      <c r="D9349" s="57" t="s">
        <v>378</v>
      </c>
      <c r="E9349" s="62" t="str">
        <f t="shared" si="1"/>
        <v>Out of test</v>
      </c>
      <c r="F9349" s="53" t="str">
        <f t="shared" si="2"/>
        <v>Guangzhou_1</v>
      </c>
      <c r="G9349" s="53">
        <f t="shared" si="3"/>
        <v>0.7546745576</v>
      </c>
    </row>
    <row r="9350">
      <c r="A9350" s="61">
        <v>1.517810464E9</v>
      </c>
      <c r="B9350" s="61">
        <v>1.0</v>
      </c>
      <c r="C9350" s="61">
        <v>1222.0</v>
      </c>
      <c r="D9350" s="57" t="s">
        <v>378</v>
      </c>
      <c r="E9350" s="62" t="str">
        <f t="shared" si="1"/>
        <v>Out of test</v>
      </c>
      <c r="F9350" s="53" t="str">
        <f t="shared" si="2"/>
        <v>Guangzhou_1</v>
      </c>
      <c r="G9350" s="53">
        <f t="shared" si="3"/>
        <v>0.7511537439</v>
      </c>
    </row>
    <row r="9351">
      <c r="A9351" s="61">
        <v>1.518992355E9</v>
      </c>
      <c r="B9351" s="61">
        <v>1.0</v>
      </c>
      <c r="C9351" s="61">
        <v>1679.0</v>
      </c>
      <c r="D9351" s="57" t="s">
        <v>378</v>
      </c>
      <c r="E9351" s="62" t="str">
        <f t="shared" si="1"/>
        <v>Out of test</v>
      </c>
      <c r="F9351" s="53" t="str">
        <f t="shared" si="2"/>
        <v>Guangzhou_1</v>
      </c>
      <c r="G9351" s="53">
        <f t="shared" si="3"/>
        <v>0.2650095408</v>
      </c>
    </row>
    <row r="9352">
      <c r="A9352" s="61">
        <v>1.513102126E9</v>
      </c>
      <c r="B9352" s="61">
        <v>1.0</v>
      </c>
      <c r="C9352" s="61">
        <v>4564.0</v>
      </c>
      <c r="D9352" s="57" t="s">
        <v>378</v>
      </c>
      <c r="E9352" s="62" t="str">
        <f t="shared" si="1"/>
        <v>Out of test</v>
      </c>
      <c r="F9352" s="53" t="str">
        <f t="shared" si="2"/>
        <v>Guangzhou_1</v>
      </c>
      <c r="G9352" s="53">
        <f t="shared" si="3"/>
        <v>0.04078204978</v>
      </c>
    </row>
    <row r="9353">
      <c r="A9353" s="61">
        <v>1.512198487E9</v>
      </c>
      <c r="B9353" s="61">
        <v>1.0</v>
      </c>
      <c r="C9353" s="61">
        <v>384.0</v>
      </c>
      <c r="D9353" s="57" t="s">
        <v>378</v>
      </c>
      <c r="E9353" s="62" t="str">
        <f t="shared" si="1"/>
        <v>Out of test</v>
      </c>
      <c r="F9353" s="53" t="str">
        <f t="shared" si="2"/>
        <v>Guangzhou_1</v>
      </c>
      <c r="G9353" s="53">
        <f t="shared" si="3"/>
        <v>0.9091013091</v>
      </c>
    </row>
    <row r="9354">
      <c r="A9354" s="61">
        <v>1.516281259E9</v>
      </c>
      <c r="B9354" s="61">
        <v>1.0</v>
      </c>
      <c r="C9354" s="61">
        <v>1117.0</v>
      </c>
      <c r="D9354" s="57" t="s">
        <v>378</v>
      </c>
      <c r="E9354" s="62" t="str">
        <f t="shared" si="1"/>
        <v>Out of test</v>
      </c>
      <c r="F9354" s="53" t="str">
        <f t="shared" si="2"/>
        <v>Guangzhou_1</v>
      </c>
      <c r="G9354" s="53">
        <f t="shared" si="3"/>
        <v>0.8651120647</v>
      </c>
    </row>
    <row r="9355">
      <c r="A9355" s="61">
        <v>1.518832664E9</v>
      </c>
      <c r="B9355" s="61">
        <v>1.0</v>
      </c>
      <c r="C9355" s="61">
        <v>2367.0</v>
      </c>
      <c r="D9355" s="57" t="s">
        <v>378</v>
      </c>
      <c r="E9355" s="62" t="str">
        <f t="shared" si="1"/>
        <v>Out of test</v>
      </c>
      <c r="F9355" s="53" t="str">
        <f t="shared" si="2"/>
        <v>Guangzhou_1</v>
      </c>
      <c r="G9355" s="53">
        <f t="shared" si="3"/>
        <v>0.7260415179</v>
      </c>
    </row>
    <row r="9356">
      <c r="A9356" s="61">
        <v>1.512874177E9</v>
      </c>
      <c r="B9356" s="61">
        <v>1.0</v>
      </c>
      <c r="C9356" s="61">
        <v>763.0</v>
      </c>
      <c r="D9356" s="57" t="s">
        <v>378</v>
      </c>
      <c r="E9356" s="62" t="str">
        <f t="shared" si="1"/>
        <v>Out of test</v>
      </c>
      <c r="F9356" s="53" t="str">
        <f t="shared" si="2"/>
        <v>Guangzhou_1</v>
      </c>
      <c r="G9356" s="53">
        <f t="shared" si="3"/>
        <v>0.3408992136</v>
      </c>
    </row>
    <row r="9357">
      <c r="A9357" s="61">
        <v>1.516695787E9</v>
      </c>
      <c r="B9357" s="61">
        <v>1.0</v>
      </c>
      <c r="C9357" s="61">
        <v>236.0</v>
      </c>
      <c r="D9357" s="57" t="s">
        <v>378</v>
      </c>
      <c r="E9357" s="62" t="str">
        <f t="shared" si="1"/>
        <v>Out of test</v>
      </c>
      <c r="F9357" s="53" t="str">
        <f t="shared" si="2"/>
        <v>Guangzhou_1</v>
      </c>
      <c r="G9357" s="53">
        <f t="shared" si="3"/>
        <v>0.2863059514</v>
      </c>
    </row>
    <row r="9358">
      <c r="A9358" s="61">
        <v>1.513482857E9</v>
      </c>
      <c r="B9358" s="61">
        <v>1.0</v>
      </c>
      <c r="C9358" s="61">
        <v>2021.0</v>
      </c>
      <c r="D9358" s="57" t="s">
        <v>378</v>
      </c>
      <c r="E9358" s="62" t="str">
        <f t="shared" si="1"/>
        <v>Out of test</v>
      </c>
      <c r="F9358" s="53" t="str">
        <f t="shared" si="2"/>
        <v>Guangzhou_1</v>
      </c>
      <c r="G9358" s="53">
        <f t="shared" si="3"/>
        <v>0.5379099461</v>
      </c>
    </row>
    <row r="9359">
      <c r="A9359" s="61">
        <v>1.514158786E9</v>
      </c>
      <c r="B9359" s="61">
        <v>1.0</v>
      </c>
      <c r="C9359" s="61">
        <v>1968.0</v>
      </c>
      <c r="D9359" s="57" t="s">
        <v>378</v>
      </c>
      <c r="E9359" s="62" t="str">
        <f t="shared" si="1"/>
        <v>Out of test</v>
      </c>
      <c r="F9359" s="53" t="str">
        <f t="shared" si="2"/>
        <v>Guangzhou_1</v>
      </c>
      <c r="G9359" s="53">
        <f t="shared" si="3"/>
        <v>0.1269495363</v>
      </c>
    </row>
    <row r="9360">
      <c r="A9360" s="61">
        <v>1.517573984E9</v>
      </c>
      <c r="B9360" s="61">
        <v>1.0</v>
      </c>
      <c r="C9360" s="61">
        <v>501.0</v>
      </c>
      <c r="D9360" s="57" t="s">
        <v>378</v>
      </c>
      <c r="E9360" s="62" t="str">
        <f t="shared" si="1"/>
        <v>Out of test</v>
      </c>
      <c r="F9360" s="53" t="str">
        <f t="shared" si="2"/>
        <v>Guangzhou_1</v>
      </c>
      <c r="G9360" s="53">
        <f t="shared" si="3"/>
        <v>0.8342724632</v>
      </c>
    </row>
    <row r="9361">
      <c r="A9361" s="61">
        <v>1.518917158E9</v>
      </c>
      <c r="B9361" s="61">
        <v>1.0</v>
      </c>
      <c r="C9361" s="61">
        <v>1468.0</v>
      </c>
      <c r="D9361" s="57" t="s">
        <v>378</v>
      </c>
      <c r="E9361" s="62" t="str">
        <f t="shared" si="1"/>
        <v>Out of test</v>
      </c>
      <c r="F9361" s="53" t="str">
        <f t="shared" si="2"/>
        <v>Guangzhou_1</v>
      </c>
      <c r="G9361" s="53">
        <f t="shared" si="3"/>
        <v>0.6186443343</v>
      </c>
    </row>
    <row r="9362">
      <c r="A9362" s="61">
        <v>1.514453217E9</v>
      </c>
      <c r="B9362" s="61">
        <v>1.0</v>
      </c>
      <c r="C9362" s="61">
        <v>773.0</v>
      </c>
      <c r="D9362" s="57" t="s">
        <v>378</v>
      </c>
      <c r="E9362" s="62" t="str">
        <f t="shared" si="1"/>
        <v>Out of test</v>
      </c>
      <c r="F9362" s="53" t="str">
        <f t="shared" si="2"/>
        <v>Guangzhou_1</v>
      </c>
      <c r="G9362" s="53">
        <f t="shared" si="3"/>
        <v>0.6018484088</v>
      </c>
    </row>
    <row r="9363">
      <c r="A9363" s="61">
        <v>1.512306835E9</v>
      </c>
      <c r="B9363" s="61">
        <v>1.0</v>
      </c>
      <c r="C9363" s="61">
        <v>2870.0</v>
      </c>
      <c r="D9363" s="57" t="s">
        <v>378</v>
      </c>
      <c r="E9363" s="62" t="str">
        <f t="shared" si="1"/>
        <v>Out of test</v>
      </c>
      <c r="F9363" s="53" t="str">
        <f t="shared" si="2"/>
        <v>Guangzhou_1</v>
      </c>
      <c r="G9363" s="53">
        <f t="shared" si="3"/>
        <v>0.5576942479</v>
      </c>
    </row>
    <row r="9364">
      <c r="A9364" s="61">
        <v>1.511656364E9</v>
      </c>
      <c r="B9364" s="61">
        <v>1.0</v>
      </c>
      <c r="C9364" s="61">
        <v>432.0</v>
      </c>
      <c r="D9364" s="57" t="s">
        <v>378</v>
      </c>
      <c r="E9364" s="62" t="str">
        <f t="shared" si="1"/>
        <v>Out of test</v>
      </c>
      <c r="F9364" s="53" t="str">
        <f t="shared" si="2"/>
        <v>Guangzhou_1</v>
      </c>
      <c r="G9364" s="53">
        <f t="shared" si="3"/>
        <v>0.923666776</v>
      </c>
    </row>
    <row r="9365">
      <c r="A9365" s="61">
        <v>1.515357634E9</v>
      </c>
      <c r="B9365" s="61">
        <v>1.0</v>
      </c>
      <c r="C9365" s="61">
        <v>666.0</v>
      </c>
      <c r="D9365" s="57" t="s">
        <v>378</v>
      </c>
      <c r="E9365" s="62" t="str">
        <f t="shared" si="1"/>
        <v>Out of test</v>
      </c>
      <c r="F9365" s="53" t="str">
        <f t="shared" si="2"/>
        <v>Guangzhou_1</v>
      </c>
      <c r="G9365" s="53">
        <f t="shared" si="3"/>
        <v>0.9220537692</v>
      </c>
    </row>
    <row r="9366">
      <c r="A9366" s="61">
        <v>1.513064868E9</v>
      </c>
      <c r="B9366" s="61">
        <v>1.0</v>
      </c>
      <c r="C9366" s="61">
        <v>1940.0</v>
      </c>
      <c r="D9366" s="57" t="s">
        <v>378</v>
      </c>
      <c r="E9366" s="62" t="str">
        <f t="shared" si="1"/>
        <v>Out of test</v>
      </c>
      <c r="F9366" s="53" t="str">
        <f t="shared" si="2"/>
        <v>Guangzhou_1</v>
      </c>
      <c r="G9366" s="53">
        <f t="shared" si="3"/>
        <v>0.8505638644</v>
      </c>
    </row>
    <row r="9367">
      <c r="A9367" s="61">
        <v>1.518269594E9</v>
      </c>
      <c r="B9367" s="61">
        <v>1.0</v>
      </c>
      <c r="C9367" s="61">
        <v>483.0</v>
      </c>
      <c r="D9367" s="57" t="s">
        <v>378</v>
      </c>
      <c r="E9367" s="62" t="str">
        <f t="shared" si="1"/>
        <v>Out of test</v>
      </c>
      <c r="F9367" s="53" t="str">
        <f t="shared" si="2"/>
        <v>Guangzhou_1</v>
      </c>
      <c r="G9367" s="53">
        <f t="shared" si="3"/>
        <v>0.8306774875</v>
      </c>
    </row>
    <row r="9368">
      <c r="A9368" s="61">
        <v>1.511394434E9</v>
      </c>
      <c r="B9368" s="61">
        <v>1.0</v>
      </c>
      <c r="C9368" s="61">
        <v>1027.0</v>
      </c>
      <c r="D9368" s="57" t="s">
        <v>378</v>
      </c>
      <c r="E9368" s="62" t="str">
        <f t="shared" si="1"/>
        <v>Out of test</v>
      </c>
      <c r="F9368" s="53" t="str">
        <f t="shared" si="2"/>
        <v>Guangzhou_1</v>
      </c>
      <c r="G9368" s="53">
        <f t="shared" si="3"/>
        <v>0.5032345873</v>
      </c>
    </row>
    <row r="9369">
      <c r="A9369" s="61">
        <v>1.519678208E9</v>
      </c>
      <c r="B9369" s="61">
        <v>1.0</v>
      </c>
      <c r="C9369" s="61">
        <v>4030.0</v>
      </c>
      <c r="D9369" s="57" t="s">
        <v>378</v>
      </c>
      <c r="E9369" s="62" t="str">
        <f t="shared" si="1"/>
        <v>Out of test</v>
      </c>
      <c r="F9369" s="53" t="str">
        <f t="shared" si="2"/>
        <v>Guangzhou_1</v>
      </c>
      <c r="G9369" s="53">
        <f t="shared" si="3"/>
        <v>0.2426167979</v>
      </c>
    </row>
    <row r="9370">
      <c r="A9370" s="61">
        <v>1.517237483E9</v>
      </c>
      <c r="B9370" s="61">
        <v>1.0</v>
      </c>
      <c r="C9370" s="61">
        <v>112.0</v>
      </c>
      <c r="D9370" s="57" t="s">
        <v>378</v>
      </c>
      <c r="E9370" s="62" t="str">
        <f t="shared" si="1"/>
        <v>Out of test</v>
      </c>
      <c r="F9370" s="53" t="str">
        <f t="shared" si="2"/>
        <v>Guangzhou_1</v>
      </c>
      <c r="G9370" s="53">
        <f t="shared" si="3"/>
        <v>0.06911375791</v>
      </c>
    </row>
    <row r="9371">
      <c r="A9371" s="61">
        <v>1.519378106E9</v>
      </c>
      <c r="B9371" s="61">
        <v>1.0</v>
      </c>
      <c r="C9371" s="61">
        <v>4411.0</v>
      </c>
      <c r="D9371" s="57" t="s">
        <v>378</v>
      </c>
      <c r="E9371" s="62" t="str">
        <f t="shared" si="1"/>
        <v>Out of test</v>
      </c>
      <c r="F9371" s="53" t="str">
        <f t="shared" si="2"/>
        <v>Guangzhou_1</v>
      </c>
      <c r="G9371" s="53">
        <f t="shared" si="3"/>
        <v>0.5966666093</v>
      </c>
    </row>
    <row r="9372">
      <c r="A9372" s="61">
        <v>1.512479858E9</v>
      </c>
      <c r="B9372" s="61">
        <v>1.0</v>
      </c>
      <c r="C9372" s="61">
        <v>1825.0</v>
      </c>
      <c r="D9372" s="57" t="s">
        <v>378</v>
      </c>
      <c r="E9372" s="62" t="str">
        <f t="shared" si="1"/>
        <v>Out of test</v>
      </c>
      <c r="F9372" s="53" t="str">
        <f t="shared" si="2"/>
        <v>Guangzhou_1</v>
      </c>
      <c r="G9372" s="53">
        <f t="shared" si="3"/>
        <v>0.3341926337</v>
      </c>
    </row>
    <row r="9373">
      <c r="A9373" s="61">
        <v>1.514681167E9</v>
      </c>
      <c r="B9373" s="61">
        <v>1.0</v>
      </c>
      <c r="C9373" s="61">
        <v>2785.0</v>
      </c>
      <c r="D9373" s="57" t="s">
        <v>378</v>
      </c>
      <c r="E9373" s="62" t="str">
        <f t="shared" si="1"/>
        <v>Out of test</v>
      </c>
      <c r="F9373" s="53" t="str">
        <f t="shared" si="2"/>
        <v>Guangzhou_1</v>
      </c>
      <c r="G9373" s="53">
        <f t="shared" si="3"/>
        <v>0.7726824396</v>
      </c>
    </row>
    <row r="9374">
      <c r="A9374" s="61">
        <v>1.515091584E9</v>
      </c>
      <c r="B9374" s="61">
        <v>1.0</v>
      </c>
      <c r="C9374" s="61">
        <v>1257.0</v>
      </c>
      <c r="D9374" s="57" t="s">
        <v>378</v>
      </c>
      <c r="E9374" s="62" t="str">
        <f t="shared" si="1"/>
        <v>Out of test</v>
      </c>
      <c r="F9374" s="53" t="str">
        <f t="shared" si="2"/>
        <v>Guangzhou_1</v>
      </c>
      <c r="G9374" s="53">
        <f t="shared" si="3"/>
        <v>0.93448186</v>
      </c>
    </row>
    <row r="9375">
      <c r="A9375" s="61">
        <v>1.514675099E9</v>
      </c>
      <c r="B9375" s="61">
        <v>1.0</v>
      </c>
      <c r="C9375" s="61">
        <v>1625.0</v>
      </c>
      <c r="D9375" s="57" t="s">
        <v>378</v>
      </c>
      <c r="E9375" s="62" t="str">
        <f t="shared" si="1"/>
        <v>Out of test</v>
      </c>
      <c r="F9375" s="53" t="str">
        <f t="shared" si="2"/>
        <v>Guangzhou_1</v>
      </c>
      <c r="G9375" s="53">
        <f t="shared" si="3"/>
        <v>0.1286922341</v>
      </c>
    </row>
    <row r="9376">
      <c r="A9376" s="61">
        <v>1.519871104E9</v>
      </c>
      <c r="B9376" s="61">
        <v>1.0</v>
      </c>
      <c r="C9376" s="61">
        <v>2818.0</v>
      </c>
      <c r="D9376" s="57" t="s">
        <v>378</v>
      </c>
      <c r="E9376" s="62" t="str">
        <f t="shared" si="1"/>
        <v>Out of test</v>
      </c>
      <c r="F9376" s="53" t="str">
        <f t="shared" si="2"/>
        <v>Guangzhou_1</v>
      </c>
      <c r="G9376" s="53">
        <f t="shared" si="3"/>
        <v>0.569925202</v>
      </c>
    </row>
    <row r="9377">
      <c r="A9377" s="61">
        <v>1.515777715E9</v>
      </c>
      <c r="B9377" s="61">
        <v>1.0</v>
      </c>
      <c r="C9377" s="61">
        <v>3071.0</v>
      </c>
      <c r="D9377" s="57" t="s">
        <v>378</v>
      </c>
      <c r="E9377" s="62" t="str">
        <f t="shared" si="1"/>
        <v>Out of test</v>
      </c>
      <c r="F9377" s="53" t="str">
        <f t="shared" si="2"/>
        <v>Guangzhou_1</v>
      </c>
      <c r="G9377" s="53">
        <f t="shared" si="3"/>
        <v>0.1885040149</v>
      </c>
    </row>
    <row r="9378">
      <c r="A9378" s="61">
        <v>1.511957637E9</v>
      </c>
      <c r="B9378" s="61">
        <v>1.0</v>
      </c>
      <c r="C9378" s="61">
        <v>1200.0</v>
      </c>
      <c r="D9378" s="57" t="s">
        <v>378</v>
      </c>
      <c r="E9378" s="62" t="str">
        <f t="shared" si="1"/>
        <v>Out of test</v>
      </c>
      <c r="F9378" s="53" t="str">
        <f t="shared" si="2"/>
        <v>Guangzhou_1</v>
      </c>
      <c r="G9378" s="53">
        <f t="shared" si="3"/>
        <v>0.2578469972</v>
      </c>
    </row>
    <row r="9379">
      <c r="A9379" s="61">
        <v>1.512000713E9</v>
      </c>
      <c r="B9379" s="61">
        <v>1.0</v>
      </c>
      <c r="C9379" s="61">
        <v>1897.0</v>
      </c>
      <c r="D9379" s="57" t="s">
        <v>378</v>
      </c>
      <c r="E9379" s="62" t="str">
        <f t="shared" si="1"/>
        <v>Out of test</v>
      </c>
      <c r="F9379" s="53" t="str">
        <f t="shared" si="2"/>
        <v>Guangzhou_1</v>
      </c>
      <c r="G9379" s="53">
        <f t="shared" si="3"/>
        <v>0.9056639349</v>
      </c>
    </row>
    <row r="9380">
      <c r="A9380" s="61">
        <v>1.514725497E9</v>
      </c>
      <c r="B9380" s="61">
        <v>1.0</v>
      </c>
      <c r="C9380" s="61">
        <v>1599.0</v>
      </c>
      <c r="D9380" s="57" t="s">
        <v>378</v>
      </c>
      <c r="E9380" s="62" t="str">
        <f t="shared" si="1"/>
        <v>Out of test</v>
      </c>
      <c r="F9380" s="53" t="str">
        <f t="shared" si="2"/>
        <v>Guangzhou_1</v>
      </c>
      <c r="G9380" s="53">
        <f t="shared" si="3"/>
        <v>0.5292991567</v>
      </c>
    </row>
    <row r="9381">
      <c r="A9381" s="61">
        <v>1.511437496E9</v>
      </c>
      <c r="B9381" s="61">
        <v>1.0</v>
      </c>
      <c r="C9381" s="61">
        <v>2770.0</v>
      </c>
      <c r="D9381" s="57" t="s">
        <v>378</v>
      </c>
      <c r="E9381" s="62" t="str">
        <f t="shared" si="1"/>
        <v>Out of test</v>
      </c>
      <c r="F9381" s="53" t="str">
        <f t="shared" si="2"/>
        <v>Guangzhou_1</v>
      </c>
      <c r="G9381" s="53">
        <f t="shared" si="3"/>
        <v>0.4724855497</v>
      </c>
    </row>
    <row r="9382">
      <c r="A9382" s="61">
        <v>1.518910099E9</v>
      </c>
      <c r="B9382" s="61">
        <v>1.0</v>
      </c>
      <c r="C9382" s="61">
        <v>1746.0</v>
      </c>
      <c r="D9382" s="57" t="s">
        <v>378</v>
      </c>
      <c r="E9382" s="62" t="str">
        <f t="shared" si="1"/>
        <v>Out of test</v>
      </c>
      <c r="F9382" s="53" t="str">
        <f t="shared" si="2"/>
        <v>Guangzhou_1</v>
      </c>
      <c r="G9382" s="53">
        <f t="shared" si="3"/>
        <v>0.7089044735</v>
      </c>
    </row>
    <row r="9383">
      <c r="A9383" s="61">
        <v>1.518152397E9</v>
      </c>
      <c r="B9383" s="61">
        <v>1.0</v>
      </c>
      <c r="C9383" s="61">
        <v>3665.0</v>
      </c>
      <c r="D9383" s="57" t="s">
        <v>378</v>
      </c>
      <c r="E9383" s="62" t="str">
        <f t="shared" si="1"/>
        <v>Out of test</v>
      </c>
      <c r="F9383" s="53" t="str">
        <f t="shared" si="2"/>
        <v>Guangzhou_1</v>
      </c>
      <c r="G9383" s="53">
        <f t="shared" si="3"/>
        <v>0.8667060349</v>
      </c>
    </row>
    <row r="9384">
      <c r="A9384" s="61">
        <v>1.515426466E9</v>
      </c>
      <c r="B9384" s="61">
        <v>1.0</v>
      </c>
      <c r="C9384" s="61">
        <v>496.0</v>
      </c>
      <c r="D9384" s="57" t="s">
        <v>378</v>
      </c>
      <c r="E9384" s="62" t="str">
        <f t="shared" si="1"/>
        <v>Out of test</v>
      </c>
      <c r="F9384" s="53" t="str">
        <f t="shared" si="2"/>
        <v>Guangzhou_1</v>
      </c>
      <c r="G9384" s="53">
        <f t="shared" si="3"/>
        <v>0.9390467732</v>
      </c>
    </row>
    <row r="9385">
      <c r="A9385" s="61">
        <v>1.517033059E9</v>
      </c>
      <c r="B9385" s="61">
        <v>1.0</v>
      </c>
      <c r="C9385" s="61">
        <v>875.0</v>
      </c>
      <c r="D9385" s="57" t="s">
        <v>378</v>
      </c>
      <c r="E9385" s="62" t="str">
        <f t="shared" si="1"/>
        <v>Out of test</v>
      </c>
      <c r="F9385" s="53" t="str">
        <f t="shared" si="2"/>
        <v>Guangzhou_1</v>
      </c>
      <c r="G9385" s="53">
        <f t="shared" si="3"/>
        <v>0.8005118167</v>
      </c>
    </row>
    <row r="9386">
      <c r="A9386" s="61">
        <v>1.511646737E9</v>
      </c>
      <c r="B9386" s="61">
        <v>1.0</v>
      </c>
      <c r="C9386" s="61">
        <v>717.0</v>
      </c>
      <c r="D9386" s="57" t="s">
        <v>378</v>
      </c>
      <c r="E9386" s="62" t="str">
        <f t="shared" si="1"/>
        <v>Out of test</v>
      </c>
      <c r="F9386" s="53" t="str">
        <f t="shared" si="2"/>
        <v>Guangzhou_1</v>
      </c>
      <c r="G9386" s="53">
        <f t="shared" si="3"/>
        <v>0.9877250275</v>
      </c>
    </row>
    <row r="9387">
      <c r="A9387" s="61">
        <v>1.516864896E9</v>
      </c>
      <c r="B9387" s="61">
        <v>1.0</v>
      </c>
      <c r="C9387" s="61">
        <v>66.0</v>
      </c>
      <c r="D9387" s="57" t="s">
        <v>378</v>
      </c>
      <c r="E9387" s="62" t="str">
        <f t="shared" si="1"/>
        <v>Out of test</v>
      </c>
      <c r="F9387" s="53" t="str">
        <f t="shared" si="2"/>
        <v>Guangzhou_1</v>
      </c>
      <c r="G9387" s="53">
        <f t="shared" si="3"/>
        <v>0.352723528</v>
      </c>
    </row>
    <row r="9388">
      <c r="A9388" s="61">
        <v>1.513596153E9</v>
      </c>
      <c r="B9388" s="61">
        <v>1.0</v>
      </c>
      <c r="C9388" s="61">
        <v>1531.0</v>
      </c>
      <c r="D9388" s="57" t="s">
        <v>378</v>
      </c>
      <c r="E9388" s="62" t="str">
        <f t="shared" si="1"/>
        <v>Out of test</v>
      </c>
      <c r="F9388" s="53" t="str">
        <f t="shared" si="2"/>
        <v>Guangzhou_1</v>
      </c>
      <c r="G9388" s="53">
        <f t="shared" si="3"/>
        <v>0.6443918266</v>
      </c>
    </row>
    <row r="9389">
      <c r="A9389" s="61">
        <v>1.516982666E9</v>
      </c>
      <c r="B9389" s="61">
        <v>1.0</v>
      </c>
      <c r="C9389" s="61">
        <v>5713.0</v>
      </c>
      <c r="D9389" s="57" t="s">
        <v>378</v>
      </c>
      <c r="E9389" s="62" t="str">
        <f t="shared" si="1"/>
        <v>Out of test</v>
      </c>
      <c r="F9389" s="53" t="str">
        <f t="shared" si="2"/>
        <v>Guangzhou_1</v>
      </c>
      <c r="G9389" s="53">
        <f t="shared" si="3"/>
        <v>0.2984693599</v>
      </c>
    </row>
    <row r="9390">
      <c r="A9390" s="61">
        <v>1.518389267E9</v>
      </c>
      <c r="B9390" s="61">
        <v>1.0</v>
      </c>
      <c r="C9390" s="61">
        <v>807.0</v>
      </c>
      <c r="D9390" s="57" t="s">
        <v>378</v>
      </c>
      <c r="E9390" s="62" t="str">
        <f t="shared" si="1"/>
        <v>Out of test</v>
      </c>
      <c r="F9390" s="53" t="str">
        <f t="shared" si="2"/>
        <v>Guangzhou_1</v>
      </c>
      <c r="G9390" s="53">
        <f t="shared" si="3"/>
        <v>0.3910812314</v>
      </c>
    </row>
    <row r="9391">
      <c r="A9391" s="61">
        <v>1.514906643E9</v>
      </c>
      <c r="B9391" s="61">
        <v>1.0</v>
      </c>
      <c r="C9391" s="61">
        <v>645.0</v>
      </c>
      <c r="D9391" s="57" t="s">
        <v>378</v>
      </c>
      <c r="E9391" s="62" t="str">
        <f t="shared" si="1"/>
        <v>Out of test</v>
      </c>
      <c r="F9391" s="53" t="str">
        <f t="shared" si="2"/>
        <v>Guangzhou_1</v>
      </c>
      <c r="G9391" s="53">
        <f t="shared" si="3"/>
        <v>0.3034658908</v>
      </c>
    </row>
    <row r="9392">
      <c r="A9392" s="61">
        <v>1.516998905E9</v>
      </c>
      <c r="B9392" s="61">
        <v>1.0</v>
      </c>
      <c r="C9392" s="61">
        <v>406.0</v>
      </c>
      <c r="D9392" s="57" t="s">
        <v>378</v>
      </c>
      <c r="E9392" s="62" t="str">
        <f t="shared" si="1"/>
        <v>Out of test</v>
      </c>
      <c r="F9392" s="53" t="str">
        <f t="shared" si="2"/>
        <v>Guangzhou_1</v>
      </c>
      <c r="G9392" s="53">
        <f t="shared" si="3"/>
        <v>0.2216659495</v>
      </c>
    </row>
    <row r="9393">
      <c r="A9393" s="61">
        <v>1.512254524E9</v>
      </c>
      <c r="B9393" s="61">
        <v>1.0</v>
      </c>
      <c r="C9393" s="61">
        <v>6121.0</v>
      </c>
      <c r="D9393" s="57" t="s">
        <v>378</v>
      </c>
      <c r="E9393" s="62" t="str">
        <f t="shared" si="1"/>
        <v>Out of test</v>
      </c>
      <c r="F9393" s="53" t="str">
        <f t="shared" si="2"/>
        <v>Guangzhou_1</v>
      </c>
      <c r="G9393" s="53">
        <f t="shared" si="3"/>
        <v>0.6019494152</v>
      </c>
    </row>
    <row r="9394">
      <c r="A9394" s="61">
        <v>1.518941106E9</v>
      </c>
      <c r="B9394" s="61">
        <v>1.0</v>
      </c>
      <c r="C9394" s="61">
        <v>2550.0</v>
      </c>
      <c r="D9394" s="57" t="s">
        <v>378</v>
      </c>
      <c r="E9394" s="62" t="str">
        <f t="shared" si="1"/>
        <v>Out of test</v>
      </c>
      <c r="F9394" s="53" t="str">
        <f t="shared" si="2"/>
        <v>Guangzhou_1</v>
      </c>
      <c r="G9394" s="53">
        <f t="shared" si="3"/>
        <v>0.8578662495</v>
      </c>
    </row>
    <row r="9395">
      <c r="A9395" s="61">
        <v>1.516832987E9</v>
      </c>
      <c r="B9395" s="61">
        <v>1.0</v>
      </c>
      <c r="C9395" s="61">
        <v>575.0</v>
      </c>
      <c r="D9395" s="57" t="s">
        <v>378</v>
      </c>
      <c r="E9395" s="62" t="str">
        <f t="shared" si="1"/>
        <v>Out of test</v>
      </c>
      <c r="F9395" s="53" t="str">
        <f t="shared" si="2"/>
        <v>Guangzhou_1</v>
      </c>
      <c r="G9395" s="53">
        <f t="shared" si="3"/>
        <v>0.2363644894</v>
      </c>
    </row>
    <row r="9396">
      <c r="A9396" s="61">
        <v>1.514106078E9</v>
      </c>
      <c r="B9396" s="61">
        <v>1.0</v>
      </c>
      <c r="C9396" s="61">
        <v>4656.0</v>
      </c>
      <c r="D9396" s="57" t="s">
        <v>378</v>
      </c>
      <c r="E9396" s="62" t="str">
        <f t="shared" si="1"/>
        <v>Out of test</v>
      </c>
      <c r="F9396" s="53" t="str">
        <f t="shared" si="2"/>
        <v>Guangzhou_1</v>
      </c>
      <c r="G9396" s="53">
        <f t="shared" si="3"/>
        <v>0.01748135071</v>
      </c>
    </row>
    <row r="9397">
      <c r="A9397" s="61">
        <v>1.517591026E9</v>
      </c>
      <c r="B9397" s="61">
        <v>1.0</v>
      </c>
      <c r="C9397" s="61">
        <v>552.0</v>
      </c>
      <c r="D9397" s="57" t="s">
        <v>378</v>
      </c>
      <c r="E9397" s="62" t="str">
        <f t="shared" si="1"/>
        <v>Out of test</v>
      </c>
      <c r="F9397" s="53" t="str">
        <f t="shared" si="2"/>
        <v>Guangzhou_1</v>
      </c>
      <c r="G9397" s="53">
        <f t="shared" si="3"/>
        <v>0.1892555499</v>
      </c>
    </row>
    <row r="9398">
      <c r="A9398" s="61">
        <v>1.511713783E9</v>
      </c>
      <c r="B9398" s="61">
        <v>1.0</v>
      </c>
      <c r="C9398" s="61">
        <v>730.0</v>
      </c>
      <c r="D9398" s="57" t="s">
        <v>378</v>
      </c>
      <c r="E9398" s="62" t="str">
        <f t="shared" si="1"/>
        <v>Out of test</v>
      </c>
      <c r="F9398" s="53" t="str">
        <f t="shared" si="2"/>
        <v>Guangzhou_1</v>
      </c>
      <c r="G9398" s="53">
        <f t="shared" si="3"/>
        <v>0.8721759216</v>
      </c>
    </row>
    <row r="9399">
      <c r="A9399" s="61">
        <v>1.513215913E9</v>
      </c>
      <c r="B9399" s="61">
        <v>1.0</v>
      </c>
      <c r="C9399" s="61">
        <v>59.0</v>
      </c>
      <c r="D9399" s="57" t="s">
        <v>378</v>
      </c>
      <c r="E9399" s="62" t="str">
        <f t="shared" si="1"/>
        <v>Out of test</v>
      </c>
      <c r="F9399" s="53" t="str">
        <f t="shared" si="2"/>
        <v>Guangzhou_1</v>
      </c>
      <c r="G9399" s="53">
        <f t="shared" si="3"/>
        <v>0.8976769771</v>
      </c>
    </row>
    <row r="9400">
      <c r="A9400" s="61">
        <v>1.512344158E9</v>
      </c>
      <c r="B9400" s="61">
        <v>1.0</v>
      </c>
      <c r="C9400" s="61">
        <v>3495.0</v>
      </c>
      <c r="D9400" s="57" t="s">
        <v>378</v>
      </c>
      <c r="E9400" s="62" t="str">
        <f t="shared" si="1"/>
        <v>Out of test</v>
      </c>
      <c r="F9400" s="53" t="str">
        <f t="shared" si="2"/>
        <v>Guangzhou_1</v>
      </c>
      <c r="G9400" s="53">
        <f t="shared" si="3"/>
        <v>0.8860971517</v>
      </c>
    </row>
    <row r="9401">
      <c r="A9401" s="61">
        <v>1.518980419E9</v>
      </c>
      <c r="B9401" s="61">
        <v>1.0</v>
      </c>
      <c r="C9401" s="61">
        <v>659.0</v>
      </c>
      <c r="D9401" s="57" t="s">
        <v>378</v>
      </c>
      <c r="E9401" s="62" t="str">
        <f t="shared" si="1"/>
        <v>Out of test</v>
      </c>
      <c r="F9401" s="53" t="str">
        <f t="shared" si="2"/>
        <v>Guangzhou_1</v>
      </c>
      <c r="G9401" s="53">
        <f t="shared" si="3"/>
        <v>0.4002223911</v>
      </c>
    </row>
    <row r="9402">
      <c r="A9402" s="61">
        <v>1.512189097E9</v>
      </c>
      <c r="B9402" s="61">
        <v>1.0</v>
      </c>
      <c r="C9402" s="61">
        <v>371.0</v>
      </c>
      <c r="D9402" s="57" t="s">
        <v>378</v>
      </c>
      <c r="E9402" s="62" t="str">
        <f t="shared" si="1"/>
        <v>Out of test</v>
      </c>
      <c r="F9402" s="53" t="str">
        <f t="shared" si="2"/>
        <v>Guangzhou_1</v>
      </c>
      <c r="G9402" s="53">
        <f t="shared" si="3"/>
        <v>0.05281987739</v>
      </c>
    </row>
    <row r="9403">
      <c r="A9403" s="61">
        <v>1.516063174E9</v>
      </c>
      <c r="B9403" s="61">
        <v>1.0</v>
      </c>
      <c r="C9403" s="61">
        <v>185.0</v>
      </c>
      <c r="D9403" s="57" t="s">
        <v>378</v>
      </c>
      <c r="E9403" s="62" t="str">
        <f t="shared" si="1"/>
        <v>Out of test</v>
      </c>
      <c r="F9403" s="53" t="str">
        <f t="shared" si="2"/>
        <v>Guangzhou_1</v>
      </c>
      <c r="G9403" s="53">
        <f t="shared" si="3"/>
        <v>0.2469800505</v>
      </c>
    </row>
    <row r="9404">
      <c r="A9404" s="61">
        <v>1.512969046E9</v>
      </c>
      <c r="B9404" s="61">
        <v>1.0</v>
      </c>
      <c r="C9404" s="61">
        <v>750.0</v>
      </c>
      <c r="D9404" s="57" t="s">
        <v>378</v>
      </c>
      <c r="E9404" s="62" t="str">
        <f t="shared" si="1"/>
        <v>Out of test</v>
      </c>
      <c r="F9404" s="53" t="str">
        <f t="shared" si="2"/>
        <v>Guangzhou_1</v>
      </c>
      <c r="G9404" s="53">
        <f t="shared" si="3"/>
        <v>0.2999366463</v>
      </c>
    </row>
    <row r="9405">
      <c r="A9405" s="61">
        <v>1.516190637E9</v>
      </c>
      <c r="B9405" s="61">
        <v>1.0</v>
      </c>
      <c r="C9405" s="61">
        <v>1638.0</v>
      </c>
      <c r="D9405" s="57" t="s">
        <v>378</v>
      </c>
      <c r="E9405" s="62" t="str">
        <f t="shared" si="1"/>
        <v>Out of test</v>
      </c>
      <c r="F9405" s="53" t="str">
        <f t="shared" si="2"/>
        <v>Guangzhou_1</v>
      </c>
      <c r="G9405" s="53">
        <f t="shared" si="3"/>
        <v>0.9019845048</v>
      </c>
    </row>
    <row r="9406">
      <c r="A9406" s="61">
        <v>1.516375309E9</v>
      </c>
      <c r="B9406" s="61">
        <v>1.0</v>
      </c>
      <c r="C9406" s="61">
        <v>1734.0</v>
      </c>
      <c r="D9406" s="57" t="s">
        <v>378</v>
      </c>
      <c r="E9406" s="62" t="str">
        <f t="shared" si="1"/>
        <v>Out of test</v>
      </c>
      <c r="F9406" s="53" t="str">
        <f t="shared" si="2"/>
        <v>Guangzhou_1</v>
      </c>
      <c r="G9406" s="53">
        <f t="shared" si="3"/>
        <v>0.8644727405</v>
      </c>
    </row>
    <row r="9407">
      <c r="A9407" s="61">
        <v>1.513779179E9</v>
      </c>
      <c r="B9407" s="61">
        <v>1.0</v>
      </c>
      <c r="C9407" s="61">
        <v>2151.0</v>
      </c>
      <c r="D9407" s="57" t="s">
        <v>378</v>
      </c>
      <c r="E9407" s="62" t="str">
        <f t="shared" si="1"/>
        <v>Out of test</v>
      </c>
      <c r="F9407" s="53" t="str">
        <f t="shared" si="2"/>
        <v>Guangzhou_1</v>
      </c>
      <c r="G9407" s="53">
        <f t="shared" si="3"/>
        <v>0.6128093524</v>
      </c>
    </row>
    <row r="9408">
      <c r="A9408" s="61">
        <v>1.511538333E9</v>
      </c>
      <c r="B9408" s="61">
        <v>1.0</v>
      </c>
      <c r="C9408" s="61">
        <v>995.0</v>
      </c>
      <c r="D9408" s="57" t="s">
        <v>378</v>
      </c>
      <c r="E9408" s="62" t="str">
        <f t="shared" si="1"/>
        <v>Out of test</v>
      </c>
      <c r="F9408" s="53" t="str">
        <f t="shared" si="2"/>
        <v>Guangzhou_1</v>
      </c>
      <c r="G9408" s="53">
        <f t="shared" si="3"/>
        <v>0.5677828178</v>
      </c>
    </row>
    <row r="9409">
      <c r="A9409" s="61">
        <v>1.516232046E9</v>
      </c>
      <c r="B9409" s="61">
        <v>1.0</v>
      </c>
      <c r="C9409" s="61">
        <v>1872.0</v>
      </c>
      <c r="D9409" s="57" t="s">
        <v>378</v>
      </c>
      <c r="E9409" s="62" t="str">
        <f t="shared" si="1"/>
        <v>Out of test</v>
      </c>
      <c r="F9409" s="53" t="str">
        <f t="shared" si="2"/>
        <v>Guangzhou_1</v>
      </c>
      <c r="G9409" s="53">
        <f t="shared" si="3"/>
        <v>0.1177166111</v>
      </c>
    </row>
    <row r="9410">
      <c r="A9410" s="61">
        <v>1.512461709E9</v>
      </c>
      <c r="B9410" s="61">
        <v>1.0</v>
      </c>
      <c r="C9410" s="61">
        <v>1095.0</v>
      </c>
      <c r="D9410" s="57" t="s">
        <v>378</v>
      </c>
      <c r="E9410" s="62" t="str">
        <f t="shared" si="1"/>
        <v>Out of test</v>
      </c>
      <c r="F9410" s="53" t="str">
        <f t="shared" si="2"/>
        <v>Guangzhou_1</v>
      </c>
      <c r="G9410" s="53">
        <f t="shared" si="3"/>
        <v>0.6483721279</v>
      </c>
    </row>
    <row r="9411">
      <c r="A9411" s="61">
        <v>1.517404605E9</v>
      </c>
      <c r="B9411" s="61">
        <v>1.0</v>
      </c>
      <c r="C9411" s="61">
        <v>579.0</v>
      </c>
      <c r="D9411" s="57" t="s">
        <v>378</v>
      </c>
      <c r="E9411" s="62" t="str">
        <f t="shared" si="1"/>
        <v>Out of test</v>
      </c>
      <c r="F9411" s="53" t="str">
        <f t="shared" si="2"/>
        <v>Guangzhou_1</v>
      </c>
      <c r="G9411" s="53">
        <f t="shared" si="3"/>
        <v>0.4402538958</v>
      </c>
    </row>
    <row r="9412">
      <c r="A9412" s="61">
        <v>1.517161373E9</v>
      </c>
      <c r="B9412" s="61">
        <v>1.0</v>
      </c>
      <c r="C9412" s="61">
        <v>463.0</v>
      </c>
      <c r="D9412" s="57" t="s">
        <v>378</v>
      </c>
      <c r="E9412" s="62" t="str">
        <f t="shared" si="1"/>
        <v>Out of test</v>
      </c>
      <c r="F9412" s="53" t="str">
        <f t="shared" si="2"/>
        <v>Guangzhou_1</v>
      </c>
      <c r="G9412" s="53">
        <f t="shared" si="3"/>
        <v>0.6110002181</v>
      </c>
    </row>
    <row r="9413">
      <c r="A9413" s="61">
        <v>1.513720878E9</v>
      </c>
      <c r="B9413" s="61">
        <v>1.0</v>
      </c>
      <c r="C9413" s="61">
        <v>1629.0</v>
      </c>
      <c r="D9413" s="57" t="s">
        <v>378</v>
      </c>
      <c r="E9413" s="62" t="str">
        <f t="shared" si="1"/>
        <v>Out of test</v>
      </c>
      <c r="F9413" s="53" t="str">
        <f t="shared" si="2"/>
        <v>Guangzhou_1</v>
      </c>
      <c r="G9413" s="53">
        <f t="shared" si="3"/>
        <v>0.7955003813</v>
      </c>
    </row>
    <row r="9414">
      <c r="A9414" s="61">
        <v>1.512515516E9</v>
      </c>
      <c r="B9414" s="61">
        <v>1.0</v>
      </c>
      <c r="C9414" s="61">
        <v>2131.0</v>
      </c>
      <c r="D9414" s="57" t="s">
        <v>378</v>
      </c>
      <c r="E9414" s="62" t="str">
        <f t="shared" si="1"/>
        <v>Out of test</v>
      </c>
      <c r="F9414" s="53" t="str">
        <f t="shared" si="2"/>
        <v>Guangzhou_1</v>
      </c>
      <c r="G9414" s="53">
        <f t="shared" si="3"/>
        <v>0.08941514825</v>
      </c>
    </row>
    <row r="9415">
      <c r="A9415" s="61">
        <v>1.511290646E9</v>
      </c>
      <c r="B9415" s="61">
        <v>1.0</v>
      </c>
      <c r="C9415" s="61">
        <v>1432.0</v>
      </c>
      <c r="D9415" s="57" t="s">
        <v>378</v>
      </c>
      <c r="E9415" s="62" t="str">
        <f t="shared" si="1"/>
        <v>Out of test</v>
      </c>
      <c r="F9415" s="53" t="str">
        <f t="shared" si="2"/>
        <v>Guangzhou_1</v>
      </c>
      <c r="G9415" s="53">
        <f t="shared" si="3"/>
        <v>0.04056913244</v>
      </c>
    </row>
    <row r="9416">
      <c r="A9416" s="61">
        <v>1.514562794E9</v>
      </c>
      <c r="B9416" s="61">
        <v>1.0</v>
      </c>
      <c r="C9416" s="61">
        <v>2476.0</v>
      </c>
      <c r="D9416" s="57" t="s">
        <v>378</v>
      </c>
      <c r="E9416" s="62" t="str">
        <f t="shared" si="1"/>
        <v>Out of test</v>
      </c>
      <c r="F9416" s="53" t="str">
        <f t="shared" si="2"/>
        <v>Guangzhou_1</v>
      </c>
      <c r="G9416" s="53">
        <f t="shared" si="3"/>
        <v>0.1202015035</v>
      </c>
    </row>
    <row r="9417">
      <c r="A9417" s="61">
        <v>1.516453745E9</v>
      </c>
      <c r="B9417" s="61">
        <v>1.0</v>
      </c>
      <c r="C9417" s="61">
        <v>831.0</v>
      </c>
      <c r="D9417" s="57" t="s">
        <v>378</v>
      </c>
      <c r="E9417" s="62" t="str">
        <f t="shared" si="1"/>
        <v>Out of test</v>
      </c>
      <c r="F9417" s="53" t="str">
        <f t="shared" si="2"/>
        <v>Guangzhou_1</v>
      </c>
      <c r="G9417" s="53">
        <f t="shared" si="3"/>
        <v>0.4618545507</v>
      </c>
    </row>
    <row r="9418">
      <c r="A9418" s="61">
        <v>1.517414807E9</v>
      </c>
      <c r="B9418" s="61">
        <v>1.0</v>
      </c>
      <c r="C9418" s="61">
        <v>1167.0</v>
      </c>
      <c r="D9418" s="57" t="s">
        <v>378</v>
      </c>
      <c r="E9418" s="62" t="str">
        <f t="shared" si="1"/>
        <v>Out of test</v>
      </c>
      <c r="F9418" s="53" t="str">
        <f t="shared" si="2"/>
        <v>Guangzhou_1</v>
      </c>
      <c r="G9418" s="53">
        <f t="shared" si="3"/>
        <v>0.3117004824</v>
      </c>
    </row>
    <row r="9419">
      <c r="A9419" s="61">
        <v>1.513164213E9</v>
      </c>
      <c r="B9419" s="61">
        <v>1.0</v>
      </c>
      <c r="C9419" s="61">
        <v>1584.0</v>
      </c>
      <c r="D9419" s="57" t="s">
        <v>378</v>
      </c>
      <c r="E9419" s="62" t="str">
        <f t="shared" si="1"/>
        <v>Out of test</v>
      </c>
      <c r="F9419" s="53" t="str">
        <f t="shared" si="2"/>
        <v>Guangzhou_1</v>
      </c>
      <c r="G9419" s="53">
        <f t="shared" si="3"/>
        <v>0.1483817234</v>
      </c>
    </row>
    <row r="9420">
      <c r="A9420" s="61">
        <v>1.515828005E9</v>
      </c>
      <c r="B9420" s="61">
        <v>1.0</v>
      </c>
      <c r="C9420" s="61">
        <v>4156.0</v>
      </c>
      <c r="D9420" s="57" t="s">
        <v>378</v>
      </c>
      <c r="E9420" s="62" t="str">
        <f t="shared" si="1"/>
        <v>Out of test</v>
      </c>
      <c r="F9420" s="53" t="str">
        <f t="shared" si="2"/>
        <v>Guangzhou_1</v>
      </c>
      <c r="G9420" s="53">
        <f t="shared" si="3"/>
        <v>0.9430967999</v>
      </c>
    </row>
    <row r="9421">
      <c r="A9421" s="61">
        <v>1.512487043E9</v>
      </c>
      <c r="B9421" s="61">
        <v>1.0</v>
      </c>
      <c r="C9421" s="61">
        <v>3776.0</v>
      </c>
      <c r="D9421" s="57" t="s">
        <v>378</v>
      </c>
      <c r="E9421" s="62" t="str">
        <f t="shared" si="1"/>
        <v>Out of test</v>
      </c>
      <c r="F9421" s="53" t="str">
        <f t="shared" si="2"/>
        <v>Guangzhou_1</v>
      </c>
      <c r="G9421" s="53">
        <f t="shared" si="3"/>
        <v>0.9780990001</v>
      </c>
    </row>
    <row r="9422">
      <c r="A9422" s="61">
        <v>1.515937986E9</v>
      </c>
      <c r="B9422" s="61">
        <v>1.0</v>
      </c>
      <c r="C9422" s="61">
        <v>830.0</v>
      </c>
      <c r="D9422" s="57" t="s">
        <v>378</v>
      </c>
      <c r="E9422" s="62" t="str">
        <f t="shared" si="1"/>
        <v>Out of test</v>
      </c>
      <c r="F9422" s="53" t="str">
        <f t="shared" si="2"/>
        <v>Guangzhou_1</v>
      </c>
      <c r="G9422" s="53">
        <f t="shared" si="3"/>
        <v>0.02600854317</v>
      </c>
    </row>
    <row r="9423">
      <c r="A9423" s="61">
        <v>1.512411009E9</v>
      </c>
      <c r="B9423" s="61">
        <v>1.0</v>
      </c>
      <c r="C9423" s="61">
        <v>1166.0</v>
      </c>
      <c r="D9423" s="57" t="s">
        <v>378</v>
      </c>
      <c r="E9423" s="62" t="str">
        <f t="shared" si="1"/>
        <v>Out of test</v>
      </c>
      <c r="F9423" s="53" t="str">
        <f t="shared" si="2"/>
        <v>Guangzhou_1</v>
      </c>
      <c r="G9423" s="53">
        <f t="shared" si="3"/>
        <v>0.8938157212</v>
      </c>
    </row>
    <row r="9424">
      <c r="A9424" s="61">
        <v>1.515485353E9</v>
      </c>
      <c r="B9424" s="61">
        <v>1.0</v>
      </c>
      <c r="C9424" s="61">
        <v>2007.0</v>
      </c>
      <c r="D9424" s="57" t="s">
        <v>378</v>
      </c>
      <c r="E9424" s="62" t="str">
        <f t="shared" si="1"/>
        <v>Out of test</v>
      </c>
      <c r="F9424" s="53" t="str">
        <f t="shared" si="2"/>
        <v>Guangzhou_1</v>
      </c>
      <c r="G9424" s="53">
        <f t="shared" si="3"/>
        <v>0.2388350969</v>
      </c>
    </row>
    <row r="9425">
      <c r="A9425" s="61">
        <v>1.511412574E9</v>
      </c>
      <c r="B9425" s="61">
        <v>1.0</v>
      </c>
      <c r="C9425" s="61">
        <v>2584.0</v>
      </c>
      <c r="D9425" s="57" t="s">
        <v>378</v>
      </c>
      <c r="E9425" s="62" t="str">
        <f t="shared" si="1"/>
        <v>Out of test</v>
      </c>
      <c r="F9425" s="53" t="str">
        <f t="shared" si="2"/>
        <v>Guangzhou_1</v>
      </c>
      <c r="G9425" s="53">
        <f t="shared" si="3"/>
        <v>0.7976053149</v>
      </c>
    </row>
    <row r="9426">
      <c r="A9426" s="61">
        <v>1.515271603E9</v>
      </c>
      <c r="B9426" s="61">
        <v>1.0</v>
      </c>
      <c r="C9426" s="61">
        <v>3951.0</v>
      </c>
      <c r="D9426" s="57" t="s">
        <v>378</v>
      </c>
      <c r="E9426" s="62" t="str">
        <f t="shared" si="1"/>
        <v>Out of test</v>
      </c>
      <c r="F9426" s="53" t="str">
        <f t="shared" si="2"/>
        <v>Guangzhou_1</v>
      </c>
      <c r="G9426" s="53">
        <f t="shared" si="3"/>
        <v>0.5404074175</v>
      </c>
    </row>
    <row r="9427">
      <c r="A9427" s="61">
        <v>1.514168905E9</v>
      </c>
      <c r="B9427" s="61">
        <v>1.0</v>
      </c>
      <c r="C9427" s="61">
        <v>3649.0</v>
      </c>
      <c r="D9427" s="57" t="s">
        <v>378</v>
      </c>
      <c r="E9427" s="62" t="str">
        <f t="shared" si="1"/>
        <v>Out of test</v>
      </c>
      <c r="F9427" s="53" t="str">
        <f t="shared" si="2"/>
        <v>Guangzhou_1</v>
      </c>
      <c r="G9427" s="53">
        <f t="shared" si="3"/>
        <v>0.004879103023</v>
      </c>
    </row>
    <row r="9428">
      <c r="A9428" s="61">
        <v>1.515804948E9</v>
      </c>
      <c r="B9428" s="61">
        <v>1.0</v>
      </c>
      <c r="C9428" s="61">
        <v>2026.0</v>
      </c>
      <c r="D9428" s="57" t="s">
        <v>378</v>
      </c>
      <c r="E9428" s="62" t="str">
        <f t="shared" si="1"/>
        <v>Out of test</v>
      </c>
      <c r="F9428" s="53" t="str">
        <f t="shared" si="2"/>
        <v>Guangzhou_1</v>
      </c>
      <c r="G9428" s="53">
        <f t="shared" si="3"/>
        <v>0.2749667759</v>
      </c>
    </row>
    <row r="9429">
      <c r="A9429" s="61">
        <v>1.514538657E9</v>
      </c>
      <c r="B9429" s="61">
        <v>1.0</v>
      </c>
      <c r="C9429" s="61">
        <v>1877.0</v>
      </c>
      <c r="D9429" s="57" t="s">
        <v>378</v>
      </c>
      <c r="E9429" s="62" t="str">
        <f t="shared" si="1"/>
        <v>Out of test</v>
      </c>
      <c r="F9429" s="53" t="str">
        <f t="shared" si="2"/>
        <v>Guangzhou_1</v>
      </c>
      <c r="G9429" s="53">
        <f t="shared" si="3"/>
        <v>0.8081201254</v>
      </c>
    </row>
    <row r="9430">
      <c r="A9430" s="61">
        <v>1.514443036E9</v>
      </c>
      <c r="B9430" s="61">
        <v>1.0</v>
      </c>
      <c r="C9430" s="61">
        <v>1480.0</v>
      </c>
      <c r="D9430" s="57" t="s">
        <v>378</v>
      </c>
      <c r="E9430" s="62" t="str">
        <f t="shared" si="1"/>
        <v>Out of test</v>
      </c>
      <c r="F9430" s="53" t="str">
        <f t="shared" si="2"/>
        <v>Guangzhou_1</v>
      </c>
      <c r="G9430" s="53">
        <f t="shared" si="3"/>
        <v>0.989117734</v>
      </c>
    </row>
    <row r="9431">
      <c r="A9431" s="61">
        <v>1.515586089E9</v>
      </c>
      <c r="B9431" s="61">
        <v>1.0</v>
      </c>
      <c r="C9431" s="61">
        <v>372.0</v>
      </c>
      <c r="D9431" s="57" t="s">
        <v>378</v>
      </c>
      <c r="E9431" s="62" t="str">
        <f t="shared" si="1"/>
        <v>Out of test</v>
      </c>
      <c r="F9431" s="53" t="str">
        <f t="shared" si="2"/>
        <v>Guangzhou_1</v>
      </c>
      <c r="G9431" s="53">
        <f t="shared" si="3"/>
        <v>0.6697057581</v>
      </c>
    </row>
    <row r="9432">
      <c r="A9432" s="61">
        <v>1.519523089E9</v>
      </c>
      <c r="B9432" s="61">
        <v>1.0</v>
      </c>
      <c r="C9432" s="61">
        <v>350.0</v>
      </c>
      <c r="D9432" s="57" t="s">
        <v>378</v>
      </c>
      <c r="E9432" s="62" t="str">
        <f t="shared" si="1"/>
        <v>Out of test</v>
      </c>
      <c r="F9432" s="53" t="str">
        <f t="shared" si="2"/>
        <v>Guangzhou_1</v>
      </c>
      <c r="G9432" s="53">
        <f t="shared" si="3"/>
        <v>0.7402263072</v>
      </c>
    </row>
    <row r="9433">
      <c r="A9433" s="61">
        <v>1.511515219E9</v>
      </c>
      <c r="B9433" s="61">
        <v>1.0</v>
      </c>
      <c r="C9433" s="61">
        <v>1697.0</v>
      </c>
      <c r="D9433" s="57" t="s">
        <v>378</v>
      </c>
      <c r="E9433" s="62" t="str">
        <f t="shared" si="1"/>
        <v>Out of test</v>
      </c>
      <c r="F9433" s="53" t="str">
        <f t="shared" si="2"/>
        <v>Guangzhou_1</v>
      </c>
      <c r="G9433" s="53">
        <f t="shared" si="3"/>
        <v>0.8357293768</v>
      </c>
    </row>
    <row r="9434">
      <c r="A9434" s="61">
        <v>1.519032318E9</v>
      </c>
      <c r="B9434" s="61">
        <v>1.0</v>
      </c>
      <c r="C9434" s="61">
        <v>2492.0</v>
      </c>
      <c r="D9434" s="57" t="s">
        <v>378</v>
      </c>
      <c r="E9434" s="62" t="str">
        <f t="shared" si="1"/>
        <v>Out of test</v>
      </c>
      <c r="F9434" s="53" t="str">
        <f t="shared" si="2"/>
        <v>Guangzhou_1</v>
      </c>
      <c r="G9434" s="53">
        <f t="shared" si="3"/>
        <v>0.8349646899</v>
      </c>
    </row>
    <row r="9435">
      <c r="A9435" s="61">
        <v>1.517470487E9</v>
      </c>
      <c r="B9435" s="61">
        <v>1.0</v>
      </c>
      <c r="C9435" s="61">
        <v>1375.0</v>
      </c>
      <c r="D9435" s="57" t="s">
        <v>378</v>
      </c>
      <c r="E9435" s="62" t="str">
        <f t="shared" si="1"/>
        <v>Out of test</v>
      </c>
      <c r="F9435" s="53" t="str">
        <f t="shared" si="2"/>
        <v>Guangzhou_1</v>
      </c>
      <c r="G9435" s="53">
        <f t="shared" si="3"/>
        <v>0.5087572293</v>
      </c>
    </row>
    <row r="9436">
      <c r="A9436" s="61">
        <v>1.515230218E9</v>
      </c>
      <c r="B9436" s="61">
        <v>1.0</v>
      </c>
      <c r="C9436" s="61">
        <v>1949.0</v>
      </c>
      <c r="D9436" s="57" t="s">
        <v>378</v>
      </c>
      <c r="E9436" s="62" t="str">
        <f t="shared" si="1"/>
        <v>Out of test</v>
      </c>
      <c r="F9436" s="53" t="str">
        <f t="shared" si="2"/>
        <v>Guangzhou_1</v>
      </c>
      <c r="G9436" s="53">
        <f t="shared" si="3"/>
        <v>0.09965564709</v>
      </c>
    </row>
    <row r="9437">
      <c r="A9437" s="61">
        <v>1.516116789E9</v>
      </c>
      <c r="B9437" s="61">
        <v>1.0</v>
      </c>
      <c r="C9437" s="61">
        <v>2164.0</v>
      </c>
      <c r="D9437" s="57" t="s">
        <v>378</v>
      </c>
      <c r="E9437" s="62" t="str">
        <f t="shared" si="1"/>
        <v>Out of test</v>
      </c>
      <c r="F9437" s="53" t="str">
        <f t="shared" si="2"/>
        <v>Guangzhou_1</v>
      </c>
      <c r="G9437" s="53">
        <f t="shared" si="3"/>
        <v>0.9856652309</v>
      </c>
    </row>
    <row r="9438">
      <c r="A9438" s="61">
        <v>1.515027397E9</v>
      </c>
      <c r="B9438" s="61">
        <v>1.0</v>
      </c>
      <c r="C9438" s="61">
        <v>4204.0</v>
      </c>
      <c r="D9438" s="57" t="s">
        <v>378</v>
      </c>
      <c r="E9438" s="62" t="str">
        <f t="shared" si="1"/>
        <v>Out of test</v>
      </c>
      <c r="F9438" s="53" t="str">
        <f t="shared" si="2"/>
        <v>Guangzhou_1</v>
      </c>
      <c r="G9438" s="53">
        <f t="shared" si="3"/>
        <v>0.5571909702</v>
      </c>
    </row>
    <row r="9439">
      <c r="A9439" s="61">
        <v>1.515126498E9</v>
      </c>
      <c r="B9439" s="61">
        <v>1.0</v>
      </c>
      <c r="C9439" s="61">
        <v>282.0</v>
      </c>
      <c r="D9439" s="57" t="s">
        <v>378</v>
      </c>
      <c r="E9439" s="62" t="str">
        <f t="shared" si="1"/>
        <v>Out of test</v>
      </c>
      <c r="F9439" s="53" t="str">
        <f t="shared" si="2"/>
        <v>Guangzhou_1</v>
      </c>
      <c r="G9439" s="53">
        <f t="shared" si="3"/>
        <v>0.5338456197</v>
      </c>
    </row>
    <row r="9440">
      <c r="A9440" s="61">
        <v>1.517395914E9</v>
      </c>
      <c r="B9440" s="61">
        <v>1.0</v>
      </c>
      <c r="C9440" s="61">
        <v>1544.0</v>
      </c>
      <c r="D9440" s="57" t="s">
        <v>378</v>
      </c>
      <c r="E9440" s="62" t="str">
        <f t="shared" si="1"/>
        <v>Out of test</v>
      </c>
      <c r="F9440" s="53" t="str">
        <f t="shared" si="2"/>
        <v>Guangzhou_1</v>
      </c>
      <c r="G9440" s="53">
        <f t="shared" si="3"/>
        <v>0.8281576812</v>
      </c>
    </row>
    <row r="9441">
      <c r="A9441" s="61">
        <v>1.515557347E9</v>
      </c>
      <c r="B9441" s="61">
        <v>1.0</v>
      </c>
      <c r="C9441" s="61">
        <v>3530.0</v>
      </c>
      <c r="D9441" s="57" t="s">
        <v>378</v>
      </c>
      <c r="E9441" s="62" t="str">
        <f t="shared" si="1"/>
        <v>Out of test</v>
      </c>
      <c r="F9441" s="53" t="str">
        <f t="shared" si="2"/>
        <v>Guangzhou_1</v>
      </c>
      <c r="G9441" s="53">
        <f t="shared" si="3"/>
        <v>0.00003961680518</v>
      </c>
    </row>
    <row r="9442">
      <c r="A9442" s="61">
        <v>1.518131303E9</v>
      </c>
      <c r="B9442" s="61">
        <v>1.0</v>
      </c>
      <c r="C9442" s="61">
        <v>3389.0</v>
      </c>
      <c r="D9442" s="57" t="s">
        <v>378</v>
      </c>
      <c r="E9442" s="62" t="str">
        <f t="shared" si="1"/>
        <v>Out of test</v>
      </c>
      <c r="F9442" s="53" t="str">
        <f t="shared" si="2"/>
        <v>Guangzhou_1</v>
      </c>
      <c r="G9442" s="53">
        <f t="shared" si="3"/>
        <v>0.449099683</v>
      </c>
    </row>
    <row r="9443">
      <c r="A9443" s="61">
        <v>1.514245294E9</v>
      </c>
      <c r="B9443" s="61">
        <v>1.0</v>
      </c>
      <c r="C9443" s="61">
        <v>1156.0</v>
      </c>
      <c r="D9443" s="57" t="s">
        <v>378</v>
      </c>
      <c r="E9443" s="62" t="str">
        <f t="shared" si="1"/>
        <v>Out of test</v>
      </c>
      <c r="F9443" s="53" t="str">
        <f t="shared" si="2"/>
        <v>Guangzhou_1</v>
      </c>
      <c r="G9443" s="53">
        <f t="shared" si="3"/>
        <v>0.8038471897</v>
      </c>
    </row>
    <row r="9444">
      <c r="A9444" s="61">
        <v>1.514293988E9</v>
      </c>
      <c r="B9444" s="61">
        <v>1.0</v>
      </c>
      <c r="C9444" s="61">
        <v>1561.0</v>
      </c>
      <c r="D9444" s="57" t="s">
        <v>378</v>
      </c>
      <c r="E9444" s="62" t="str">
        <f t="shared" si="1"/>
        <v>Out of test</v>
      </c>
      <c r="F9444" s="53" t="str">
        <f t="shared" si="2"/>
        <v>Guangzhou_1</v>
      </c>
      <c r="G9444" s="53">
        <f t="shared" si="3"/>
        <v>0.3243905898</v>
      </c>
    </row>
    <row r="9445">
      <c r="A9445" s="61">
        <v>1.518506425E9</v>
      </c>
      <c r="B9445" s="61">
        <v>1.0</v>
      </c>
      <c r="C9445" s="61">
        <v>1865.0</v>
      </c>
      <c r="D9445" s="57" t="s">
        <v>378</v>
      </c>
      <c r="E9445" s="62" t="str">
        <f t="shared" si="1"/>
        <v>Out of test</v>
      </c>
      <c r="F9445" s="53" t="str">
        <f t="shared" si="2"/>
        <v>Guangzhou_1</v>
      </c>
      <c r="G9445" s="53">
        <f t="shared" si="3"/>
        <v>0.7237218421</v>
      </c>
    </row>
    <row r="9446">
      <c r="A9446" s="61">
        <v>1.513272823E9</v>
      </c>
      <c r="B9446" s="61">
        <v>1.0</v>
      </c>
      <c r="C9446" s="61">
        <v>980.0</v>
      </c>
      <c r="D9446" s="57" t="s">
        <v>378</v>
      </c>
      <c r="E9446" s="62" t="str">
        <f t="shared" si="1"/>
        <v>Out of test</v>
      </c>
      <c r="F9446" s="53" t="str">
        <f t="shared" si="2"/>
        <v>Guangzhou_1</v>
      </c>
      <c r="G9446" s="53">
        <f t="shared" si="3"/>
        <v>0.6189412779</v>
      </c>
    </row>
    <row r="9447">
      <c r="A9447" s="61">
        <v>1.511385695E9</v>
      </c>
      <c r="B9447" s="61">
        <v>1.0</v>
      </c>
      <c r="C9447" s="61">
        <v>1216.0</v>
      </c>
      <c r="D9447" s="57" t="s">
        <v>378</v>
      </c>
      <c r="E9447" s="62" t="str">
        <f t="shared" si="1"/>
        <v>Out of test</v>
      </c>
      <c r="F9447" s="53" t="str">
        <f t="shared" si="2"/>
        <v>Guangzhou_1</v>
      </c>
      <c r="G9447" s="53">
        <f t="shared" si="3"/>
        <v>0.7262333666</v>
      </c>
    </row>
    <row r="9448">
      <c r="A9448" s="61">
        <v>1.517090553E9</v>
      </c>
      <c r="B9448" s="61">
        <v>1.0</v>
      </c>
      <c r="C9448" s="61">
        <v>1551.0</v>
      </c>
      <c r="D9448" s="57" t="s">
        <v>378</v>
      </c>
      <c r="E9448" s="62" t="str">
        <f t="shared" si="1"/>
        <v>Out of test</v>
      </c>
      <c r="F9448" s="53" t="str">
        <f t="shared" si="2"/>
        <v>Guangzhou_1</v>
      </c>
      <c r="G9448" s="53">
        <f t="shared" si="3"/>
        <v>0.9289836111</v>
      </c>
    </row>
    <row r="9449">
      <c r="A9449" s="61">
        <v>1.513555706E9</v>
      </c>
      <c r="B9449" s="61">
        <v>1.0</v>
      </c>
      <c r="C9449" s="61">
        <v>456.0</v>
      </c>
      <c r="D9449" s="57" t="s">
        <v>378</v>
      </c>
      <c r="E9449" s="62" t="str">
        <f t="shared" si="1"/>
        <v>Out of test</v>
      </c>
      <c r="F9449" s="53" t="str">
        <f t="shared" si="2"/>
        <v>Guangzhou_1</v>
      </c>
      <c r="G9449" s="53">
        <f t="shared" si="3"/>
        <v>0.5869595135</v>
      </c>
    </row>
    <row r="9450">
      <c r="A9450" s="61">
        <v>1.511713189E9</v>
      </c>
      <c r="B9450" s="61">
        <v>1.0</v>
      </c>
      <c r="C9450" s="61">
        <v>2514.0</v>
      </c>
      <c r="D9450" s="57" t="s">
        <v>378</v>
      </c>
      <c r="E9450" s="62" t="str">
        <f t="shared" si="1"/>
        <v>Out of test</v>
      </c>
      <c r="F9450" s="53" t="str">
        <f t="shared" si="2"/>
        <v>Guangzhou_1</v>
      </c>
      <c r="G9450" s="53">
        <f t="shared" si="3"/>
        <v>0.6126546705</v>
      </c>
    </row>
    <row r="9451">
      <c r="A9451" s="61">
        <v>1.514519733E9</v>
      </c>
      <c r="B9451" s="61">
        <v>1.0</v>
      </c>
      <c r="C9451" s="61">
        <v>3557.0</v>
      </c>
      <c r="D9451" s="57" t="s">
        <v>378</v>
      </c>
      <c r="E9451" s="62" t="str">
        <f t="shared" si="1"/>
        <v>Out of test</v>
      </c>
      <c r="F9451" s="53" t="str">
        <f t="shared" si="2"/>
        <v>Guangzhou_1</v>
      </c>
      <c r="G9451" s="53">
        <f t="shared" si="3"/>
        <v>0.5990549353</v>
      </c>
    </row>
    <row r="9452">
      <c r="A9452" s="61">
        <v>1.516634289E9</v>
      </c>
      <c r="B9452" s="61">
        <v>1.0</v>
      </c>
      <c r="C9452" s="61">
        <v>5441.0</v>
      </c>
      <c r="D9452" s="57" t="s">
        <v>378</v>
      </c>
      <c r="E9452" s="62" t="str">
        <f t="shared" si="1"/>
        <v>Out of test</v>
      </c>
      <c r="F9452" s="53" t="str">
        <f t="shared" si="2"/>
        <v>Guangzhou_1</v>
      </c>
      <c r="G9452" s="53">
        <f t="shared" si="3"/>
        <v>0.7493754238</v>
      </c>
    </row>
    <row r="9453">
      <c r="A9453" s="61">
        <v>1.512261388E9</v>
      </c>
      <c r="B9453" s="61">
        <v>1.0</v>
      </c>
      <c r="C9453" s="61">
        <v>3429.0</v>
      </c>
      <c r="D9453" s="57" t="s">
        <v>378</v>
      </c>
      <c r="E9453" s="62" t="str">
        <f t="shared" si="1"/>
        <v>Out of test</v>
      </c>
      <c r="F9453" s="53" t="str">
        <f t="shared" si="2"/>
        <v>Guangzhou_1</v>
      </c>
      <c r="G9453" s="53">
        <f t="shared" si="3"/>
        <v>0.7369761287</v>
      </c>
    </row>
    <row r="9454">
      <c r="A9454" s="61">
        <v>1.515543679E9</v>
      </c>
      <c r="B9454" s="61">
        <v>1.0</v>
      </c>
      <c r="C9454" s="61">
        <v>1672.0</v>
      </c>
      <c r="D9454" s="57" t="s">
        <v>378</v>
      </c>
      <c r="E9454" s="62" t="str">
        <f t="shared" si="1"/>
        <v>Out of test</v>
      </c>
      <c r="F9454" s="53" t="str">
        <f t="shared" si="2"/>
        <v>Guangzhou_1</v>
      </c>
      <c r="G9454" s="53">
        <f t="shared" si="3"/>
        <v>0.5585166298</v>
      </c>
    </row>
    <row r="9455">
      <c r="A9455" s="61">
        <v>1.518518715E9</v>
      </c>
      <c r="B9455" s="61">
        <v>1.0</v>
      </c>
      <c r="C9455" s="61">
        <v>1519.0</v>
      </c>
      <c r="D9455" s="57" t="s">
        <v>378</v>
      </c>
      <c r="E9455" s="62" t="str">
        <f t="shared" si="1"/>
        <v>Out of test</v>
      </c>
      <c r="F9455" s="53" t="str">
        <f t="shared" si="2"/>
        <v>Guangzhou_1</v>
      </c>
      <c r="G9455" s="53">
        <f t="shared" si="3"/>
        <v>0.03977150283</v>
      </c>
    </row>
    <row r="9456">
      <c r="A9456" s="61">
        <v>1.514816294E9</v>
      </c>
      <c r="B9456" s="61">
        <v>1.0</v>
      </c>
      <c r="C9456" s="61">
        <v>2908.0</v>
      </c>
      <c r="D9456" s="57" t="s">
        <v>378</v>
      </c>
      <c r="E9456" s="62" t="str">
        <f t="shared" si="1"/>
        <v>Out of test</v>
      </c>
      <c r="F9456" s="53" t="str">
        <f t="shared" si="2"/>
        <v>Guangzhou_1</v>
      </c>
      <c r="G9456" s="53">
        <f t="shared" si="3"/>
        <v>0.9281462532</v>
      </c>
    </row>
    <row r="9457">
      <c r="A9457" s="61">
        <v>1.512179134E9</v>
      </c>
      <c r="B9457" s="61">
        <v>1.0</v>
      </c>
      <c r="C9457" s="61">
        <v>1117.0</v>
      </c>
      <c r="D9457" s="57" t="s">
        <v>378</v>
      </c>
      <c r="E9457" s="62" t="str">
        <f t="shared" si="1"/>
        <v>Out of test</v>
      </c>
      <c r="F9457" s="53" t="str">
        <f t="shared" si="2"/>
        <v>Guangzhou_1</v>
      </c>
      <c r="G9457" s="53">
        <f t="shared" si="3"/>
        <v>0.08066014784</v>
      </c>
    </row>
    <row r="9458">
      <c r="A9458" s="61">
        <v>1.512834407E9</v>
      </c>
      <c r="B9458" s="61">
        <v>1.0</v>
      </c>
      <c r="C9458" s="61">
        <v>2408.0</v>
      </c>
      <c r="D9458" s="57" t="s">
        <v>378</v>
      </c>
      <c r="E9458" s="62" t="str">
        <f t="shared" si="1"/>
        <v>Out of test</v>
      </c>
      <c r="F9458" s="53" t="str">
        <f t="shared" si="2"/>
        <v>Guangzhou_1</v>
      </c>
      <c r="G9458" s="53">
        <f t="shared" si="3"/>
        <v>0.3714506602</v>
      </c>
    </row>
    <row r="9459">
      <c r="A9459" s="61">
        <v>1.515986288E9</v>
      </c>
      <c r="B9459" s="61">
        <v>1.0</v>
      </c>
      <c r="C9459" s="61">
        <v>3499.0</v>
      </c>
      <c r="D9459" s="57" t="s">
        <v>378</v>
      </c>
      <c r="E9459" s="62" t="str">
        <f t="shared" si="1"/>
        <v>Out of test</v>
      </c>
      <c r="F9459" s="53" t="str">
        <f t="shared" si="2"/>
        <v>Guangzhou_1</v>
      </c>
      <c r="G9459" s="53">
        <f t="shared" si="3"/>
        <v>0.4053272965</v>
      </c>
    </row>
    <row r="9460">
      <c r="A9460" s="61">
        <v>1.513297645E9</v>
      </c>
      <c r="B9460" s="61">
        <v>1.0</v>
      </c>
      <c r="C9460" s="61">
        <v>953.0</v>
      </c>
      <c r="D9460" s="57" t="s">
        <v>378</v>
      </c>
      <c r="E9460" s="62" t="str">
        <f t="shared" si="1"/>
        <v>Out of test</v>
      </c>
      <c r="F9460" s="53" t="str">
        <f t="shared" si="2"/>
        <v>Guangzhou_1</v>
      </c>
      <c r="G9460" s="53">
        <f t="shared" si="3"/>
        <v>0.5825355053</v>
      </c>
    </row>
    <row r="9461">
      <c r="A9461" s="61">
        <v>1.517801374E9</v>
      </c>
      <c r="B9461" s="61">
        <v>1.0</v>
      </c>
      <c r="C9461" s="61">
        <v>2029.0</v>
      </c>
      <c r="D9461" s="57" t="s">
        <v>378</v>
      </c>
      <c r="E9461" s="62" t="str">
        <f t="shared" si="1"/>
        <v>Out of test</v>
      </c>
      <c r="F9461" s="53" t="str">
        <f t="shared" si="2"/>
        <v>Guangzhou_1</v>
      </c>
      <c r="G9461" s="53">
        <f t="shared" si="3"/>
        <v>0.03659444286</v>
      </c>
    </row>
    <row r="9462">
      <c r="A9462" s="61">
        <v>1.511748237E9</v>
      </c>
      <c r="B9462" s="61">
        <v>1.0</v>
      </c>
      <c r="C9462" s="61">
        <v>2500.0</v>
      </c>
      <c r="D9462" s="57" t="s">
        <v>378</v>
      </c>
      <c r="E9462" s="62" t="str">
        <f t="shared" si="1"/>
        <v>Out of test</v>
      </c>
      <c r="F9462" s="53" t="str">
        <f t="shared" si="2"/>
        <v>Guangzhou_1</v>
      </c>
      <c r="G9462" s="53">
        <f t="shared" si="3"/>
        <v>0.3486900782</v>
      </c>
    </row>
    <row r="9463">
      <c r="A9463" s="61">
        <v>1.518364474E9</v>
      </c>
      <c r="B9463" s="61">
        <v>1.0</v>
      </c>
      <c r="C9463" s="61">
        <v>925.0</v>
      </c>
      <c r="D9463" s="57" t="s">
        <v>378</v>
      </c>
      <c r="E9463" s="62" t="str">
        <f t="shared" si="1"/>
        <v>Out of test</v>
      </c>
      <c r="F9463" s="53" t="str">
        <f t="shared" si="2"/>
        <v>Guangzhou_1</v>
      </c>
      <c r="G9463" s="53">
        <f t="shared" si="3"/>
        <v>0.1721317599</v>
      </c>
    </row>
    <row r="9464">
      <c r="A9464" s="61">
        <v>1.512756235E9</v>
      </c>
      <c r="B9464" s="61">
        <v>1.0</v>
      </c>
      <c r="C9464" s="61">
        <v>1194.0</v>
      </c>
      <c r="D9464" s="57" t="s">
        <v>378</v>
      </c>
      <c r="E9464" s="62" t="str">
        <f t="shared" si="1"/>
        <v>Out of test</v>
      </c>
      <c r="F9464" s="53" t="str">
        <f t="shared" si="2"/>
        <v>Guangzhou_1</v>
      </c>
      <c r="G9464" s="53">
        <f t="shared" si="3"/>
        <v>0.8899069327</v>
      </c>
    </row>
    <row r="9465">
      <c r="A9465" s="61">
        <v>1.514696575E9</v>
      </c>
      <c r="B9465" s="61">
        <v>1.0</v>
      </c>
      <c r="C9465" s="61">
        <v>685.0</v>
      </c>
      <c r="D9465" s="57" t="s">
        <v>378</v>
      </c>
      <c r="E9465" s="62" t="str">
        <f t="shared" si="1"/>
        <v>Out of test</v>
      </c>
      <c r="F9465" s="53" t="str">
        <f t="shared" si="2"/>
        <v>Guangzhou_1</v>
      </c>
      <c r="G9465" s="53">
        <f t="shared" si="3"/>
        <v>0.2370568216</v>
      </c>
    </row>
    <row r="9466">
      <c r="A9466" s="61">
        <v>1.512411995E9</v>
      </c>
      <c r="B9466" s="61">
        <v>1.0</v>
      </c>
      <c r="C9466" s="61">
        <v>1832.0</v>
      </c>
      <c r="D9466" s="57" t="s">
        <v>378</v>
      </c>
      <c r="E9466" s="62" t="str">
        <f t="shared" si="1"/>
        <v>Out of test</v>
      </c>
      <c r="F9466" s="53" t="str">
        <f t="shared" si="2"/>
        <v>Guangzhou_1</v>
      </c>
      <c r="G9466" s="53">
        <f t="shared" si="3"/>
        <v>0.4386867997</v>
      </c>
    </row>
    <row r="9467">
      <c r="A9467" s="61">
        <v>1.515110769E9</v>
      </c>
      <c r="B9467" s="61">
        <v>1.0</v>
      </c>
      <c r="C9467" s="61">
        <v>3090.0</v>
      </c>
      <c r="D9467" s="57" t="s">
        <v>378</v>
      </c>
      <c r="E9467" s="62" t="str">
        <f t="shared" si="1"/>
        <v>Out of test</v>
      </c>
      <c r="F9467" s="53" t="str">
        <f t="shared" si="2"/>
        <v>Guangzhou_1</v>
      </c>
      <c r="G9467" s="53">
        <f t="shared" si="3"/>
        <v>0.5151107631</v>
      </c>
    </row>
    <row r="9468">
      <c r="A9468" s="61">
        <v>1.514611754E9</v>
      </c>
      <c r="B9468" s="61">
        <v>1.0</v>
      </c>
      <c r="C9468" s="61">
        <v>3816.0</v>
      </c>
      <c r="D9468" s="57" t="s">
        <v>378</v>
      </c>
      <c r="E9468" s="62" t="str">
        <f t="shared" si="1"/>
        <v>Out of test</v>
      </c>
      <c r="F9468" s="53" t="str">
        <f t="shared" si="2"/>
        <v>Guangzhou_1</v>
      </c>
      <c r="G9468" s="53">
        <f t="shared" si="3"/>
        <v>0.6972433789</v>
      </c>
    </row>
    <row r="9469">
      <c r="A9469" s="61">
        <v>1.511985248E9</v>
      </c>
      <c r="B9469" s="61">
        <v>1.0</v>
      </c>
      <c r="C9469" s="61">
        <v>3757.0</v>
      </c>
      <c r="D9469" s="57" t="s">
        <v>378</v>
      </c>
      <c r="E9469" s="62" t="str">
        <f t="shared" si="1"/>
        <v>Out of test</v>
      </c>
      <c r="F9469" s="53" t="str">
        <f t="shared" si="2"/>
        <v>Guangzhou_1</v>
      </c>
      <c r="G9469" s="53">
        <f t="shared" si="3"/>
        <v>0.7692556173</v>
      </c>
    </row>
    <row r="9470">
      <c r="A9470" s="61">
        <v>1.519934944E9</v>
      </c>
      <c r="B9470" s="61">
        <v>1.0</v>
      </c>
      <c r="C9470" s="61">
        <v>1252.0</v>
      </c>
      <c r="D9470" s="57" t="s">
        <v>378</v>
      </c>
      <c r="E9470" s="62" t="str">
        <f t="shared" si="1"/>
        <v>Out of test</v>
      </c>
      <c r="F9470" s="53" t="str">
        <f t="shared" si="2"/>
        <v>Guangzhou_1</v>
      </c>
      <c r="G9470" s="53">
        <f t="shared" si="3"/>
        <v>0.5716014303</v>
      </c>
    </row>
    <row r="9471">
      <c r="A9471" s="61">
        <v>1.512616215E9</v>
      </c>
      <c r="B9471" s="61">
        <v>1.0</v>
      </c>
      <c r="C9471" s="61">
        <v>943.0</v>
      </c>
      <c r="D9471" s="57" t="s">
        <v>378</v>
      </c>
      <c r="E9471" s="62" t="str">
        <f t="shared" si="1"/>
        <v>Out of test</v>
      </c>
      <c r="F9471" s="53" t="str">
        <f t="shared" si="2"/>
        <v>Guangzhou_1</v>
      </c>
      <c r="G9471" s="53">
        <f t="shared" si="3"/>
        <v>0.00175325068</v>
      </c>
    </row>
    <row r="9472">
      <c r="A9472" s="61">
        <v>1.519000275E9</v>
      </c>
      <c r="B9472" s="61">
        <v>1.0</v>
      </c>
      <c r="C9472" s="61">
        <v>3994.0</v>
      </c>
      <c r="D9472" s="57" t="s">
        <v>378</v>
      </c>
      <c r="E9472" s="62" t="str">
        <f t="shared" si="1"/>
        <v>Out of test</v>
      </c>
      <c r="F9472" s="53" t="str">
        <f t="shared" si="2"/>
        <v>Guangzhou_1</v>
      </c>
      <c r="G9472" s="53">
        <f t="shared" si="3"/>
        <v>0.5923240205</v>
      </c>
    </row>
    <row r="9473">
      <c r="A9473" s="61">
        <v>1.513910797E9</v>
      </c>
      <c r="B9473" s="61">
        <v>1.0</v>
      </c>
      <c r="C9473" s="61">
        <v>1296.0</v>
      </c>
      <c r="D9473" s="57" t="s">
        <v>378</v>
      </c>
      <c r="E9473" s="62" t="str">
        <f t="shared" si="1"/>
        <v>Out of test</v>
      </c>
      <c r="F9473" s="53" t="str">
        <f t="shared" si="2"/>
        <v>Guangzhou_1</v>
      </c>
      <c r="G9473" s="53">
        <f t="shared" si="3"/>
        <v>0.7999471969</v>
      </c>
    </row>
    <row r="9474">
      <c r="A9474" s="61">
        <v>1.519430103E9</v>
      </c>
      <c r="B9474" s="61">
        <v>1.0</v>
      </c>
      <c r="C9474" s="61">
        <v>1135.0</v>
      </c>
      <c r="D9474" s="57" t="s">
        <v>378</v>
      </c>
      <c r="E9474" s="62" t="str">
        <f t="shared" si="1"/>
        <v>Out of test</v>
      </c>
      <c r="F9474" s="53" t="str">
        <f t="shared" si="2"/>
        <v>Guangzhou_1</v>
      </c>
      <c r="G9474" s="53">
        <f t="shared" si="3"/>
        <v>0.7024067331</v>
      </c>
    </row>
    <row r="9475">
      <c r="A9475" s="61">
        <v>1.518274229E9</v>
      </c>
      <c r="B9475" s="61">
        <v>1.0</v>
      </c>
      <c r="C9475" s="61">
        <v>2542.0</v>
      </c>
      <c r="D9475" s="57" t="s">
        <v>378</v>
      </c>
      <c r="E9475" s="62" t="str">
        <f t="shared" si="1"/>
        <v>Out of test</v>
      </c>
      <c r="F9475" s="53" t="str">
        <f t="shared" si="2"/>
        <v>Guangzhou_1</v>
      </c>
      <c r="G9475" s="53">
        <f t="shared" si="3"/>
        <v>0.4000842875</v>
      </c>
    </row>
    <row r="9476">
      <c r="A9476" s="61">
        <v>1.518954483E9</v>
      </c>
      <c r="B9476" s="61">
        <v>1.0</v>
      </c>
      <c r="C9476" s="61">
        <v>1168.0</v>
      </c>
      <c r="D9476" s="57" t="s">
        <v>378</v>
      </c>
      <c r="E9476" s="62" t="str">
        <f t="shared" si="1"/>
        <v>Out of test</v>
      </c>
      <c r="F9476" s="53" t="str">
        <f t="shared" si="2"/>
        <v>Guangzhou_1</v>
      </c>
      <c r="G9476" s="53">
        <f t="shared" si="3"/>
        <v>0.590056682</v>
      </c>
    </row>
    <row r="9477">
      <c r="A9477" s="61">
        <v>1.515071244E9</v>
      </c>
      <c r="B9477" s="61">
        <v>1.0</v>
      </c>
      <c r="C9477" s="61">
        <v>941.0</v>
      </c>
      <c r="D9477" s="57" t="s">
        <v>378</v>
      </c>
      <c r="E9477" s="62" t="str">
        <f t="shared" si="1"/>
        <v>Out of test</v>
      </c>
      <c r="F9477" s="53" t="str">
        <f t="shared" si="2"/>
        <v>Guangzhou_1</v>
      </c>
      <c r="G9477" s="53">
        <f t="shared" si="3"/>
        <v>0.5887148018</v>
      </c>
    </row>
    <row r="9478">
      <c r="A9478" s="61">
        <v>1.511726635E9</v>
      </c>
      <c r="B9478" s="61">
        <v>1.0</v>
      </c>
      <c r="C9478" s="61">
        <v>1648.0</v>
      </c>
      <c r="D9478" s="57" t="s">
        <v>378</v>
      </c>
      <c r="E9478" s="62" t="str">
        <f t="shared" si="1"/>
        <v>Out of test</v>
      </c>
      <c r="F9478" s="53" t="str">
        <f t="shared" si="2"/>
        <v>Guangzhou_1</v>
      </c>
      <c r="G9478" s="53">
        <f t="shared" si="3"/>
        <v>0.6365809316</v>
      </c>
    </row>
    <row r="9479">
      <c r="A9479" s="61">
        <v>1.518345385E9</v>
      </c>
      <c r="B9479" s="61">
        <v>1.0</v>
      </c>
      <c r="C9479" s="61">
        <v>1915.0</v>
      </c>
      <c r="D9479" s="57" t="s">
        <v>378</v>
      </c>
      <c r="E9479" s="62" t="str">
        <f t="shared" si="1"/>
        <v>Out of test</v>
      </c>
      <c r="F9479" s="53" t="str">
        <f t="shared" si="2"/>
        <v>Guangzhou_1</v>
      </c>
      <c r="G9479" s="53">
        <f t="shared" si="3"/>
        <v>0.08875516727</v>
      </c>
    </row>
    <row r="9480">
      <c r="A9480" s="61">
        <v>1.516443336E9</v>
      </c>
      <c r="B9480" s="61">
        <v>1.0</v>
      </c>
      <c r="C9480" s="61">
        <v>1148.0</v>
      </c>
      <c r="D9480" s="57" t="s">
        <v>378</v>
      </c>
      <c r="E9480" s="62" t="str">
        <f t="shared" si="1"/>
        <v>Out of test</v>
      </c>
      <c r="F9480" s="53" t="str">
        <f t="shared" si="2"/>
        <v>Guangzhou_1</v>
      </c>
      <c r="G9480" s="53">
        <f t="shared" si="3"/>
        <v>0.4595086719</v>
      </c>
    </row>
    <row r="9481">
      <c r="A9481" s="61">
        <v>1.514334609E9</v>
      </c>
      <c r="B9481" s="61">
        <v>1.0</v>
      </c>
      <c r="C9481" s="61">
        <v>343.0</v>
      </c>
      <c r="D9481" s="57" t="s">
        <v>378</v>
      </c>
      <c r="E9481" s="62" t="str">
        <f t="shared" si="1"/>
        <v>Out of test</v>
      </c>
      <c r="F9481" s="53" t="str">
        <f t="shared" si="2"/>
        <v>Guangzhou_1</v>
      </c>
      <c r="G9481" s="53">
        <f t="shared" si="3"/>
        <v>0.9625712579</v>
      </c>
    </row>
    <row r="9482">
      <c r="A9482" s="61">
        <v>1.518236808E9</v>
      </c>
      <c r="B9482" s="61">
        <v>1.0</v>
      </c>
      <c r="C9482" s="61">
        <v>3299.0</v>
      </c>
      <c r="D9482" s="57" t="s">
        <v>378</v>
      </c>
      <c r="E9482" s="62" t="str">
        <f t="shared" si="1"/>
        <v>Out of test</v>
      </c>
      <c r="F9482" s="53" t="str">
        <f t="shared" si="2"/>
        <v>Guangzhou_1</v>
      </c>
      <c r="G9482" s="53">
        <f t="shared" si="3"/>
        <v>0.2835629709</v>
      </c>
    </row>
    <row r="9483">
      <c r="A9483" s="61">
        <v>1.512614553E9</v>
      </c>
      <c r="B9483" s="61">
        <v>1.0</v>
      </c>
      <c r="C9483" s="61">
        <v>4182.0</v>
      </c>
      <c r="D9483" s="57" t="s">
        <v>378</v>
      </c>
      <c r="E9483" s="62" t="str">
        <f t="shared" si="1"/>
        <v>Out of test</v>
      </c>
      <c r="F9483" s="53" t="str">
        <f t="shared" si="2"/>
        <v>Guangzhou_1</v>
      </c>
      <c r="G9483" s="53">
        <f t="shared" si="3"/>
        <v>0.4529471814</v>
      </c>
    </row>
    <row r="9484">
      <c r="A9484" s="61">
        <v>1.515848157E9</v>
      </c>
      <c r="B9484" s="61">
        <v>1.0</v>
      </c>
      <c r="C9484" s="61">
        <v>3055.0</v>
      </c>
      <c r="D9484" s="57" t="s">
        <v>378</v>
      </c>
      <c r="E9484" s="62" t="str">
        <f t="shared" si="1"/>
        <v>Out of test</v>
      </c>
      <c r="F9484" s="53" t="str">
        <f t="shared" si="2"/>
        <v>Guangzhou_1</v>
      </c>
      <c r="G9484" s="53">
        <f t="shared" si="3"/>
        <v>0.245499529</v>
      </c>
    </row>
    <row r="9485">
      <c r="A9485" s="61">
        <v>1.512072897E9</v>
      </c>
      <c r="B9485" s="61">
        <v>1.0</v>
      </c>
      <c r="C9485" s="61">
        <v>2019.0</v>
      </c>
      <c r="D9485" s="57" t="s">
        <v>378</v>
      </c>
      <c r="E9485" s="62" t="str">
        <f t="shared" si="1"/>
        <v>Out of test</v>
      </c>
      <c r="F9485" s="53" t="str">
        <f t="shared" si="2"/>
        <v>Guangzhou_1</v>
      </c>
      <c r="G9485" s="53">
        <f t="shared" si="3"/>
        <v>0.298180376</v>
      </c>
    </row>
    <row r="9486">
      <c r="A9486" s="61">
        <v>1.517431673E9</v>
      </c>
      <c r="B9486" s="61">
        <v>1.0</v>
      </c>
      <c r="C9486" s="61">
        <v>165.0</v>
      </c>
      <c r="D9486" s="57" t="s">
        <v>378</v>
      </c>
      <c r="E9486" s="62" t="str">
        <f t="shared" si="1"/>
        <v>Out of test</v>
      </c>
      <c r="F9486" s="53" t="str">
        <f t="shared" si="2"/>
        <v>Guangzhou_1</v>
      </c>
      <c r="G9486" s="53">
        <f t="shared" si="3"/>
        <v>0.7145872758</v>
      </c>
    </row>
    <row r="9487">
      <c r="A9487" s="61">
        <v>1.513399883E9</v>
      </c>
      <c r="B9487" s="61">
        <v>1.0</v>
      </c>
      <c r="C9487" s="61">
        <v>171.0</v>
      </c>
      <c r="D9487" s="57" t="s">
        <v>378</v>
      </c>
      <c r="E9487" s="62" t="str">
        <f t="shared" si="1"/>
        <v>Out of test</v>
      </c>
      <c r="F9487" s="53" t="str">
        <f t="shared" si="2"/>
        <v>Guangzhou_1</v>
      </c>
      <c r="G9487" s="53">
        <f t="shared" si="3"/>
        <v>0.9515451674</v>
      </c>
    </row>
    <row r="9488">
      <c r="A9488" s="61">
        <v>1.513323743E9</v>
      </c>
      <c r="B9488" s="61">
        <v>1.0</v>
      </c>
      <c r="C9488" s="61">
        <v>1734.0</v>
      </c>
      <c r="D9488" s="57" t="s">
        <v>378</v>
      </c>
      <c r="E9488" s="62" t="str">
        <f t="shared" si="1"/>
        <v>Out of test</v>
      </c>
      <c r="F9488" s="53" t="str">
        <f t="shared" si="2"/>
        <v>Guangzhou_1</v>
      </c>
      <c r="G9488" s="53">
        <f t="shared" si="3"/>
        <v>0.7231896429</v>
      </c>
    </row>
    <row r="9489">
      <c r="A9489" s="61">
        <v>1.511662713E9</v>
      </c>
      <c r="B9489" s="61">
        <v>1.0</v>
      </c>
      <c r="C9489" s="61">
        <v>1006.0</v>
      </c>
      <c r="D9489" s="57" t="s">
        <v>378</v>
      </c>
      <c r="E9489" s="62" t="str">
        <f t="shared" si="1"/>
        <v>Out of test</v>
      </c>
      <c r="F9489" s="53" t="str">
        <f t="shared" si="2"/>
        <v>Guangzhou_1</v>
      </c>
      <c r="G9489" s="53">
        <f t="shared" si="3"/>
        <v>0.9378754133</v>
      </c>
    </row>
    <row r="9490">
      <c r="A9490" s="61">
        <v>1.519090905E9</v>
      </c>
      <c r="B9490" s="61">
        <v>1.0</v>
      </c>
      <c r="C9490" s="61">
        <v>2287.0</v>
      </c>
      <c r="D9490" s="57" t="s">
        <v>378</v>
      </c>
      <c r="E9490" s="62" t="str">
        <f t="shared" si="1"/>
        <v>Out of test</v>
      </c>
      <c r="F9490" s="53" t="str">
        <f t="shared" si="2"/>
        <v>Guangzhou_1</v>
      </c>
      <c r="G9490" s="53">
        <f t="shared" si="3"/>
        <v>0.2892108181</v>
      </c>
    </row>
    <row r="9491">
      <c r="A9491" s="61">
        <v>1.514200319E9</v>
      </c>
      <c r="B9491" s="61">
        <v>1.0</v>
      </c>
      <c r="C9491" s="61">
        <v>2919.0</v>
      </c>
      <c r="D9491" s="57" t="s">
        <v>378</v>
      </c>
      <c r="E9491" s="62" t="str">
        <f t="shared" si="1"/>
        <v>Out of test</v>
      </c>
      <c r="F9491" s="53" t="str">
        <f t="shared" si="2"/>
        <v>Guangzhou_1</v>
      </c>
      <c r="G9491" s="53">
        <f t="shared" si="3"/>
        <v>0.2490433731</v>
      </c>
    </row>
    <row r="9492">
      <c r="A9492" s="61">
        <v>1.516423914E9</v>
      </c>
      <c r="B9492" s="61">
        <v>1.0</v>
      </c>
      <c r="C9492" s="61">
        <v>2689.0</v>
      </c>
      <c r="D9492" s="57" t="s">
        <v>378</v>
      </c>
      <c r="E9492" s="62" t="str">
        <f t="shared" si="1"/>
        <v>Out of test</v>
      </c>
      <c r="F9492" s="53" t="str">
        <f t="shared" si="2"/>
        <v>Guangzhou_1</v>
      </c>
      <c r="G9492" s="53">
        <f t="shared" si="3"/>
        <v>0.3649186545</v>
      </c>
    </row>
    <row r="9493">
      <c r="A9493" s="61">
        <v>1.519284854E9</v>
      </c>
      <c r="B9493" s="61">
        <v>1.0</v>
      </c>
      <c r="C9493" s="61">
        <v>326.0</v>
      </c>
      <c r="D9493" s="57" t="s">
        <v>378</v>
      </c>
      <c r="E9493" s="62" t="str">
        <f t="shared" si="1"/>
        <v>Out of test</v>
      </c>
      <c r="F9493" s="53" t="str">
        <f t="shared" si="2"/>
        <v>Guangzhou_1</v>
      </c>
      <c r="G9493" s="53">
        <f t="shared" si="3"/>
        <v>0.7517851271</v>
      </c>
    </row>
    <row r="9494">
      <c r="A9494" s="61">
        <v>1.518896017E9</v>
      </c>
      <c r="B9494" s="61">
        <v>1.0</v>
      </c>
      <c r="C9494" s="61">
        <v>975.0</v>
      </c>
      <c r="D9494" s="57" t="s">
        <v>378</v>
      </c>
      <c r="E9494" s="62" t="str">
        <f t="shared" si="1"/>
        <v>Out of test</v>
      </c>
      <c r="F9494" s="53" t="str">
        <f t="shared" si="2"/>
        <v>Guangzhou_1</v>
      </c>
      <c r="G9494" s="53">
        <f t="shared" si="3"/>
        <v>0.1587902494</v>
      </c>
    </row>
    <row r="9495">
      <c r="A9495" s="61">
        <v>1.515416454E9</v>
      </c>
      <c r="B9495" s="61">
        <v>1.0</v>
      </c>
      <c r="C9495" s="61">
        <v>1770.0</v>
      </c>
      <c r="D9495" s="57" t="s">
        <v>378</v>
      </c>
      <c r="E9495" s="62" t="str">
        <f t="shared" si="1"/>
        <v>Out of test</v>
      </c>
      <c r="F9495" s="53" t="str">
        <f t="shared" si="2"/>
        <v>Guangzhou_1</v>
      </c>
      <c r="G9495" s="53">
        <f t="shared" si="3"/>
        <v>0.9199049432</v>
      </c>
    </row>
    <row r="9496">
      <c r="A9496" s="61">
        <v>1.512957786E9</v>
      </c>
      <c r="B9496" s="61">
        <v>1.0</v>
      </c>
      <c r="C9496" s="61">
        <v>4173.0</v>
      </c>
      <c r="D9496" s="57" t="s">
        <v>378</v>
      </c>
      <c r="E9496" s="62" t="str">
        <f t="shared" si="1"/>
        <v>Out of test</v>
      </c>
      <c r="F9496" s="53" t="str">
        <f t="shared" si="2"/>
        <v>Guangzhou_1</v>
      </c>
      <c r="G9496" s="53">
        <f t="shared" si="3"/>
        <v>0.8956185083</v>
      </c>
    </row>
    <row r="9497">
      <c r="A9497" s="61">
        <v>1.519104025E9</v>
      </c>
      <c r="B9497" s="61">
        <v>1.0</v>
      </c>
      <c r="C9497" s="61">
        <v>2578.0</v>
      </c>
      <c r="D9497" s="57" t="s">
        <v>378</v>
      </c>
      <c r="E9497" s="62" t="str">
        <f t="shared" si="1"/>
        <v>Out of test</v>
      </c>
      <c r="F9497" s="53" t="str">
        <f t="shared" si="2"/>
        <v>Guangzhou_1</v>
      </c>
      <c r="G9497" s="53">
        <f t="shared" si="3"/>
        <v>0.2507610754</v>
      </c>
    </row>
    <row r="9498">
      <c r="A9498" s="61">
        <v>1.518330499E9</v>
      </c>
      <c r="B9498" s="61">
        <v>1.0</v>
      </c>
      <c r="C9498" s="61">
        <v>980.0</v>
      </c>
      <c r="D9498" s="57" t="s">
        <v>378</v>
      </c>
      <c r="E9498" s="62" t="str">
        <f t="shared" si="1"/>
        <v>Out of test</v>
      </c>
      <c r="F9498" s="53" t="str">
        <f t="shared" si="2"/>
        <v>Guangzhou_1</v>
      </c>
      <c r="G9498" s="53">
        <f t="shared" si="3"/>
        <v>0.6553628727</v>
      </c>
    </row>
    <row r="9499">
      <c r="A9499" s="61">
        <v>1.512223167E9</v>
      </c>
      <c r="B9499" s="61">
        <v>1.0</v>
      </c>
      <c r="C9499" s="61">
        <v>1256.0</v>
      </c>
      <c r="D9499" s="57" t="s">
        <v>378</v>
      </c>
      <c r="E9499" s="62" t="str">
        <f t="shared" si="1"/>
        <v>Out of test</v>
      </c>
      <c r="F9499" s="53" t="str">
        <f t="shared" si="2"/>
        <v>Guangzhou_1</v>
      </c>
      <c r="G9499" s="53">
        <f t="shared" si="3"/>
        <v>0.7536035501</v>
      </c>
    </row>
    <row r="9500">
      <c r="A9500" s="61">
        <v>1.511478527E9</v>
      </c>
      <c r="B9500" s="61">
        <v>1.0</v>
      </c>
      <c r="C9500" s="61">
        <v>169.0</v>
      </c>
      <c r="D9500" s="57" t="s">
        <v>378</v>
      </c>
      <c r="E9500" s="62" t="str">
        <f t="shared" si="1"/>
        <v>Out of test</v>
      </c>
      <c r="F9500" s="53" t="str">
        <f t="shared" si="2"/>
        <v>Guangzhou_1</v>
      </c>
      <c r="G9500" s="53">
        <f t="shared" si="3"/>
        <v>0.666445415</v>
      </c>
    </row>
    <row r="9501">
      <c r="A9501" s="61">
        <v>1.511646038E9</v>
      </c>
      <c r="B9501" s="61">
        <v>1.0</v>
      </c>
      <c r="C9501" s="61">
        <v>3886.0</v>
      </c>
      <c r="D9501" s="57" t="s">
        <v>378</v>
      </c>
      <c r="E9501" s="62" t="str">
        <f t="shared" si="1"/>
        <v>Out of test</v>
      </c>
      <c r="F9501" s="53" t="str">
        <f t="shared" si="2"/>
        <v>Guangzhou_1</v>
      </c>
      <c r="G9501" s="53">
        <f t="shared" si="3"/>
        <v>0.2534327765</v>
      </c>
    </row>
    <row r="9502">
      <c r="A9502" s="61">
        <v>1.512894928E9</v>
      </c>
      <c r="B9502" s="61">
        <v>1.0</v>
      </c>
      <c r="C9502" s="61">
        <v>2463.0</v>
      </c>
      <c r="D9502" s="57" t="s">
        <v>378</v>
      </c>
      <c r="E9502" s="62" t="str">
        <f t="shared" si="1"/>
        <v>Out of test</v>
      </c>
      <c r="F9502" s="53" t="str">
        <f t="shared" si="2"/>
        <v>Guangzhou_1</v>
      </c>
      <c r="G9502" s="53">
        <f t="shared" si="3"/>
        <v>0.4308297702</v>
      </c>
    </row>
    <row r="9503">
      <c r="A9503" s="61">
        <v>1.514987398E9</v>
      </c>
      <c r="B9503" s="61">
        <v>1.0</v>
      </c>
      <c r="C9503" s="61">
        <v>956.0</v>
      </c>
      <c r="D9503" s="57" t="s">
        <v>378</v>
      </c>
      <c r="E9503" s="62" t="str">
        <f t="shared" si="1"/>
        <v>Out of test</v>
      </c>
      <c r="F9503" s="53" t="str">
        <f t="shared" si="2"/>
        <v>Guangzhou_1</v>
      </c>
      <c r="G9503" s="53">
        <f t="shared" si="3"/>
        <v>0.6153340067</v>
      </c>
    </row>
    <row r="9504">
      <c r="A9504" s="61">
        <v>1.513324305E9</v>
      </c>
      <c r="B9504" s="61">
        <v>1.0</v>
      </c>
      <c r="C9504" s="61">
        <v>890.0</v>
      </c>
      <c r="D9504" s="57" t="s">
        <v>378</v>
      </c>
      <c r="E9504" s="62" t="str">
        <f t="shared" si="1"/>
        <v>Out of test</v>
      </c>
      <c r="F9504" s="53" t="str">
        <f t="shared" si="2"/>
        <v>Guangzhou_1</v>
      </c>
      <c r="G9504" s="53">
        <f t="shared" si="3"/>
        <v>0.8858463253</v>
      </c>
    </row>
    <row r="9505">
      <c r="A9505" s="61">
        <v>1.519924893E9</v>
      </c>
      <c r="B9505" s="61">
        <v>1.0</v>
      </c>
      <c r="C9505" s="61">
        <v>1354.0</v>
      </c>
      <c r="D9505" s="57" t="s">
        <v>378</v>
      </c>
      <c r="E9505" s="62" t="str">
        <f t="shared" si="1"/>
        <v>Out of test</v>
      </c>
      <c r="F9505" s="53" t="str">
        <f t="shared" si="2"/>
        <v>Guangzhou_1</v>
      </c>
      <c r="G9505" s="53">
        <f t="shared" si="3"/>
        <v>0.6155995371</v>
      </c>
    </row>
    <row r="9506">
      <c r="A9506" s="61">
        <v>1.512891793E9</v>
      </c>
      <c r="B9506" s="61">
        <v>1.0</v>
      </c>
      <c r="C9506" s="61">
        <v>3877.0</v>
      </c>
      <c r="D9506" s="57" t="s">
        <v>378</v>
      </c>
      <c r="E9506" s="62" t="str">
        <f t="shared" si="1"/>
        <v>Out of test</v>
      </c>
      <c r="F9506" s="53" t="str">
        <f t="shared" si="2"/>
        <v>Guangzhou_1</v>
      </c>
      <c r="G9506" s="53">
        <f t="shared" si="3"/>
        <v>0.7240353772</v>
      </c>
    </row>
    <row r="9507">
      <c r="A9507" s="61">
        <v>1.518730693E9</v>
      </c>
      <c r="B9507" s="61">
        <v>1.0</v>
      </c>
      <c r="C9507" s="61">
        <v>3088.0</v>
      </c>
      <c r="D9507" s="57" t="s">
        <v>378</v>
      </c>
      <c r="E9507" s="62" t="str">
        <f t="shared" si="1"/>
        <v>Out of test</v>
      </c>
      <c r="F9507" s="53" t="str">
        <f t="shared" si="2"/>
        <v>Guangzhou_1</v>
      </c>
      <c r="G9507" s="53">
        <f t="shared" si="3"/>
        <v>0.1503859991</v>
      </c>
    </row>
    <row r="9508">
      <c r="A9508" s="61">
        <v>1.515445209E9</v>
      </c>
      <c r="B9508" s="61">
        <v>1.0</v>
      </c>
      <c r="C9508" s="61">
        <v>2248.0</v>
      </c>
      <c r="D9508" s="57" t="s">
        <v>378</v>
      </c>
      <c r="E9508" s="62" t="str">
        <f t="shared" si="1"/>
        <v>Out of test</v>
      </c>
      <c r="F9508" s="53" t="str">
        <f t="shared" si="2"/>
        <v>Guangzhou_1</v>
      </c>
      <c r="G9508" s="53">
        <f t="shared" si="3"/>
        <v>0.213094965</v>
      </c>
    </row>
    <row r="9509">
      <c r="A9509" s="61">
        <v>1.512678536E9</v>
      </c>
      <c r="B9509" s="61">
        <v>1.0</v>
      </c>
      <c r="C9509" s="61">
        <v>39.0</v>
      </c>
      <c r="D9509" s="57" t="s">
        <v>378</v>
      </c>
      <c r="E9509" s="62" t="str">
        <f t="shared" si="1"/>
        <v>Out of test</v>
      </c>
      <c r="F9509" s="53" t="str">
        <f t="shared" si="2"/>
        <v>Guangzhou_1</v>
      </c>
      <c r="G9509" s="53">
        <f t="shared" si="3"/>
        <v>0.9413014812</v>
      </c>
    </row>
    <row r="9510">
      <c r="A9510" s="61">
        <v>1.511554055E9</v>
      </c>
      <c r="B9510" s="61">
        <v>1.0</v>
      </c>
      <c r="C9510" s="61">
        <v>4087.0</v>
      </c>
      <c r="D9510" s="57" t="s">
        <v>378</v>
      </c>
      <c r="E9510" s="62" t="str">
        <f t="shared" si="1"/>
        <v>Out of test</v>
      </c>
      <c r="F9510" s="53" t="str">
        <f t="shared" si="2"/>
        <v>Guangzhou_1</v>
      </c>
      <c r="G9510" s="53">
        <f t="shared" si="3"/>
        <v>0.8022825009</v>
      </c>
    </row>
    <row r="9511">
      <c r="A9511" s="61">
        <v>1.511916104E9</v>
      </c>
      <c r="B9511" s="61">
        <v>1.0</v>
      </c>
      <c r="C9511" s="61">
        <v>3662.0</v>
      </c>
      <c r="D9511" s="57" t="s">
        <v>378</v>
      </c>
      <c r="E9511" s="62" t="str">
        <f t="shared" si="1"/>
        <v>Out of test</v>
      </c>
      <c r="F9511" s="53" t="str">
        <f t="shared" si="2"/>
        <v>Guangzhou_1</v>
      </c>
      <c r="G9511" s="53">
        <f t="shared" si="3"/>
        <v>0.3594331462</v>
      </c>
    </row>
    <row r="9512">
      <c r="A9512" s="61">
        <v>1.515335875E9</v>
      </c>
      <c r="B9512" s="61">
        <v>1.0</v>
      </c>
      <c r="C9512" s="61">
        <v>4419.0</v>
      </c>
      <c r="D9512" s="57" t="s">
        <v>378</v>
      </c>
      <c r="E9512" s="62" t="str">
        <f t="shared" si="1"/>
        <v>Out of test</v>
      </c>
      <c r="F9512" s="53" t="str">
        <f t="shared" si="2"/>
        <v>Guangzhou_1</v>
      </c>
      <c r="G9512" s="53">
        <f t="shared" si="3"/>
        <v>0.3414032672</v>
      </c>
    </row>
    <row r="9513">
      <c r="A9513" s="61">
        <v>1.518359319E9</v>
      </c>
      <c r="B9513" s="61">
        <v>1.0</v>
      </c>
      <c r="C9513" s="61">
        <v>2348.0</v>
      </c>
      <c r="D9513" s="57" t="s">
        <v>378</v>
      </c>
      <c r="E9513" s="62" t="str">
        <f t="shared" si="1"/>
        <v>Out of test</v>
      </c>
      <c r="F9513" s="53" t="str">
        <f t="shared" si="2"/>
        <v>Guangzhou_1</v>
      </c>
      <c r="G9513" s="53">
        <f t="shared" si="3"/>
        <v>0.5122942045</v>
      </c>
    </row>
    <row r="9514">
      <c r="A9514" s="61">
        <v>1.511418899E9</v>
      </c>
      <c r="B9514" s="61">
        <v>1.0</v>
      </c>
      <c r="C9514" s="61">
        <v>1245.0</v>
      </c>
      <c r="D9514" s="57" t="s">
        <v>378</v>
      </c>
      <c r="E9514" s="62" t="str">
        <f t="shared" si="1"/>
        <v>Out of test</v>
      </c>
      <c r="F9514" s="53" t="str">
        <f t="shared" si="2"/>
        <v>Guangzhou_1</v>
      </c>
      <c r="G9514" s="53">
        <f t="shared" si="3"/>
        <v>0.4490177861</v>
      </c>
    </row>
    <row r="9515">
      <c r="A9515" s="61">
        <v>1.515305538E9</v>
      </c>
      <c r="B9515" s="61">
        <v>1.0</v>
      </c>
      <c r="C9515" s="61">
        <v>739.0</v>
      </c>
      <c r="D9515" s="57" t="s">
        <v>378</v>
      </c>
      <c r="E9515" s="62" t="str">
        <f t="shared" si="1"/>
        <v>Out of test</v>
      </c>
      <c r="F9515" s="53" t="str">
        <f t="shared" si="2"/>
        <v>Guangzhou_1</v>
      </c>
      <c r="G9515" s="53">
        <f t="shared" si="3"/>
        <v>0.2174977505</v>
      </c>
    </row>
    <row r="9516">
      <c r="A9516" s="61">
        <v>1.519561318E9</v>
      </c>
      <c r="B9516" s="61">
        <v>1.0</v>
      </c>
      <c r="C9516" s="61">
        <v>731.0</v>
      </c>
      <c r="D9516" s="57" t="s">
        <v>378</v>
      </c>
      <c r="E9516" s="62" t="str">
        <f t="shared" si="1"/>
        <v>Out of test</v>
      </c>
      <c r="F9516" s="53" t="str">
        <f t="shared" si="2"/>
        <v>Guangzhou_1</v>
      </c>
      <c r="G9516" s="53">
        <f t="shared" si="3"/>
        <v>0.9760341495</v>
      </c>
    </row>
    <row r="9517">
      <c r="A9517" s="61">
        <v>1.518057349E9</v>
      </c>
      <c r="B9517" s="61">
        <v>1.0</v>
      </c>
      <c r="C9517" s="61">
        <v>3316.0</v>
      </c>
      <c r="D9517" s="57" t="s">
        <v>378</v>
      </c>
      <c r="E9517" s="62" t="str">
        <f t="shared" si="1"/>
        <v>Out of test</v>
      </c>
      <c r="F9517" s="53" t="str">
        <f t="shared" si="2"/>
        <v>Guangzhou_1</v>
      </c>
      <c r="G9517" s="53">
        <f t="shared" si="3"/>
        <v>0.896285092</v>
      </c>
    </row>
    <row r="9518">
      <c r="A9518" s="61">
        <v>1.515371906E9</v>
      </c>
      <c r="B9518" s="61">
        <v>1.0</v>
      </c>
      <c r="C9518" s="61">
        <v>3578.0</v>
      </c>
      <c r="D9518" s="57" t="s">
        <v>378</v>
      </c>
      <c r="E9518" s="62" t="str">
        <f t="shared" si="1"/>
        <v>Out of test</v>
      </c>
      <c r="F9518" s="53" t="str">
        <f t="shared" si="2"/>
        <v>Guangzhou_1</v>
      </c>
      <c r="G9518" s="53">
        <f t="shared" si="3"/>
        <v>0.3508671326</v>
      </c>
    </row>
    <row r="9519">
      <c r="A9519" s="61">
        <v>1.518922205E9</v>
      </c>
      <c r="B9519" s="61">
        <v>1.0</v>
      </c>
      <c r="C9519" s="61">
        <v>92.0</v>
      </c>
      <c r="D9519" s="57" t="s">
        <v>378</v>
      </c>
      <c r="E9519" s="62" t="str">
        <f t="shared" si="1"/>
        <v>Out of test</v>
      </c>
      <c r="F9519" s="53" t="str">
        <f t="shared" si="2"/>
        <v>Guangzhou_1</v>
      </c>
      <c r="G9519" s="53">
        <f t="shared" si="3"/>
        <v>0.06110846347</v>
      </c>
    </row>
    <row r="9520">
      <c r="A9520" s="61">
        <v>1.511966506E9</v>
      </c>
      <c r="B9520" s="61">
        <v>1.0</v>
      </c>
      <c r="C9520" s="61">
        <v>432.0</v>
      </c>
      <c r="D9520" s="57" t="s">
        <v>378</v>
      </c>
      <c r="E9520" s="62" t="str">
        <f t="shared" si="1"/>
        <v>Out of test</v>
      </c>
      <c r="F9520" s="53" t="str">
        <f t="shared" si="2"/>
        <v>Guangzhou_1</v>
      </c>
      <c r="G9520" s="53">
        <f t="shared" si="3"/>
        <v>0.04741223481</v>
      </c>
    </row>
    <row r="9521">
      <c r="A9521" s="61">
        <v>1.516857657E9</v>
      </c>
      <c r="B9521" s="61">
        <v>1.0</v>
      </c>
      <c r="C9521" s="61">
        <v>938.0</v>
      </c>
      <c r="D9521" s="57" t="s">
        <v>378</v>
      </c>
      <c r="E9521" s="62" t="str">
        <f t="shared" si="1"/>
        <v>Out of test</v>
      </c>
      <c r="F9521" s="53" t="str">
        <f t="shared" si="2"/>
        <v>Guangzhou_1</v>
      </c>
      <c r="G9521" s="53">
        <f t="shared" si="3"/>
        <v>0.8241714027</v>
      </c>
    </row>
    <row r="9522">
      <c r="A9522" s="61">
        <v>1.513805106E9</v>
      </c>
      <c r="B9522" s="61">
        <v>1.0</v>
      </c>
      <c r="C9522" s="61">
        <v>2952.0</v>
      </c>
      <c r="D9522" s="57" t="s">
        <v>378</v>
      </c>
      <c r="E9522" s="62" t="str">
        <f t="shared" si="1"/>
        <v>Out of test</v>
      </c>
      <c r="F9522" s="53" t="str">
        <f t="shared" si="2"/>
        <v>Guangzhou_1</v>
      </c>
      <c r="G9522" s="53">
        <f t="shared" si="3"/>
        <v>0.3748967045</v>
      </c>
    </row>
    <row r="9523">
      <c r="A9523" s="61">
        <v>1.516462735E9</v>
      </c>
      <c r="B9523" s="61">
        <v>1.0</v>
      </c>
      <c r="C9523" s="61">
        <v>1007.0</v>
      </c>
      <c r="D9523" s="57" t="s">
        <v>378</v>
      </c>
      <c r="E9523" s="62" t="str">
        <f t="shared" si="1"/>
        <v>Out of test</v>
      </c>
      <c r="F9523" s="53" t="str">
        <f t="shared" si="2"/>
        <v>Guangzhou_1</v>
      </c>
      <c r="G9523" s="53">
        <f t="shared" si="3"/>
        <v>0.4261771151</v>
      </c>
    </row>
    <row r="9524">
      <c r="A9524" s="61">
        <v>1.514012874E9</v>
      </c>
      <c r="B9524" s="61">
        <v>1.0</v>
      </c>
      <c r="C9524" s="61">
        <v>1947.0</v>
      </c>
      <c r="D9524" s="57" t="s">
        <v>378</v>
      </c>
      <c r="E9524" s="62" t="str">
        <f t="shared" si="1"/>
        <v>Out of test</v>
      </c>
      <c r="F9524" s="53" t="str">
        <f t="shared" si="2"/>
        <v>Guangzhou_1</v>
      </c>
      <c r="G9524" s="53">
        <f t="shared" si="3"/>
        <v>0.09004874718</v>
      </c>
    </row>
    <row r="9525">
      <c r="A9525" s="61">
        <v>1.518288085E9</v>
      </c>
      <c r="B9525" s="61">
        <v>1.0</v>
      </c>
      <c r="C9525" s="61">
        <v>318.0</v>
      </c>
      <c r="D9525" s="57" t="s">
        <v>378</v>
      </c>
      <c r="E9525" s="62" t="str">
        <f t="shared" si="1"/>
        <v>Out of test</v>
      </c>
      <c r="F9525" s="53" t="str">
        <f t="shared" si="2"/>
        <v>Guangzhou_1</v>
      </c>
      <c r="G9525" s="53">
        <f t="shared" si="3"/>
        <v>0.9626537842</v>
      </c>
    </row>
    <row r="9526">
      <c r="A9526" s="61">
        <v>1.514267305E9</v>
      </c>
      <c r="B9526" s="61">
        <v>1.0</v>
      </c>
      <c r="C9526" s="61">
        <v>568.0</v>
      </c>
      <c r="D9526" s="57" t="s">
        <v>378</v>
      </c>
      <c r="E9526" s="62" t="str">
        <f t="shared" si="1"/>
        <v>Out of test</v>
      </c>
      <c r="F9526" s="53" t="str">
        <f t="shared" si="2"/>
        <v>Guangzhou_1</v>
      </c>
      <c r="G9526" s="53">
        <f t="shared" si="3"/>
        <v>0.02091976626</v>
      </c>
    </row>
    <row r="9527">
      <c r="A9527" s="61">
        <v>1.517572205E9</v>
      </c>
      <c r="B9527" s="61">
        <v>1.0</v>
      </c>
      <c r="C9527" s="61">
        <v>3868.0</v>
      </c>
      <c r="D9527" s="57" t="s">
        <v>378</v>
      </c>
      <c r="E9527" s="62" t="str">
        <f t="shared" si="1"/>
        <v>Out of test</v>
      </c>
      <c r="F9527" s="53" t="str">
        <f t="shared" si="2"/>
        <v>Guangzhou_1</v>
      </c>
      <c r="G9527" s="53">
        <f t="shared" si="3"/>
        <v>0.3833776913</v>
      </c>
    </row>
    <row r="9528">
      <c r="A9528" s="61">
        <v>1.514929037E9</v>
      </c>
      <c r="B9528" s="61">
        <v>1.0</v>
      </c>
      <c r="C9528" s="61">
        <v>3898.0</v>
      </c>
      <c r="D9528" s="57" t="s">
        <v>378</v>
      </c>
      <c r="E9528" s="62" t="str">
        <f t="shared" si="1"/>
        <v>Out of test</v>
      </c>
      <c r="F9528" s="53" t="str">
        <f t="shared" si="2"/>
        <v>Guangzhou_1</v>
      </c>
      <c r="G9528" s="53">
        <f t="shared" si="3"/>
        <v>0.465167918</v>
      </c>
    </row>
    <row r="9529">
      <c r="A9529" s="61">
        <v>1.517922446E9</v>
      </c>
      <c r="B9529" s="61">
        <v>1.0</v>
      </c>
      <c r="C9529" s="61">
        <v>1433.0</v>
      </c>
      <c r="D9529" s="57" t="s">
        <v>378</v>
      </c>
      <c r="E9529" s="62" t="str">
        <f t="shared" si="1"/>
        <v>Out of test</v>
      </c>
      <c r="F9529" s="53" t="str">
        <f t="shared" si="2"/>
        <v>Guangzhou_1</v>
      </c>
      <c r="G9529" s="53">
        <f t="shared" si="3"/>
        <v>0.1509810002</v>
      </c>
    </row>
    <row r="9530">
      <c r="A9530" s="61">
        <v>1.518824437E9</v>
      </c>
      <c r="B9530" s="61">
        <v>1.0</v>
      </c>
      <c r="C9530" s="61">
        <v>3465.0</v>
      </c>
      <c r="D9530" s="57" t="s">
        <v>378</v>
      </c>
      <c r="E9530" s="62" t="str">
        <f t="shared" si="1"/>
        <v>Out of test</v>
      </c>
      <c r="F9530" s="53" t="str">
        <f t="shared" si="2"/>
        <v>Guangzhou_1</v>
      </c>
      <c r="G9530" s="53">
        <f t="shared" si="3"/>
        <v>0.7838654501</v>
      </c>
    </row>
    <row r="9531">
      <c r="A9531" s="61">
        <v>1.514488826E9</v>
      </c>
      <c r="B9531" s="61">
        <v>1.0</v>
      </c>
      <c r="C9531" s="61">
        <v>93.0</v>
      </c>
      <c r="D9531" s="57" t="s">
        <v>378</v>
      </c>
      <c r="E9531" s="62" t="str">
        <f t="shared" si="1"/>
        <v>Out of test</v>
      </c>
      <c r="F9531" s="53" t="str">
        <f t="shared" si="2"/>
        <v>Guangzhou_1</v>
      </c>
      <c r="G9531" s="53">
        <f t="shared" si="3"/>
        <v>0.1883189442</v>
      </c>
    </row>
    <row r="9532">
      <c r="A9532" s="61">
        <v>1.517454133E9</v>
      </c>
      <c r="B9532" s="61">
        <v>1.0</v>
      </c>
      <c r="C9532" s="61">
        <v>399.0</v>
      </c>
      <c r="D9532" s="57" t="s">
        <v>378</v>
      </c>
      <c r="E9532" s="62" t="str">
        <f t="shared" si="1"/>
        <v>Out of test</v>
      </c>
      <c r="F9532" s="53" t="str">
        <f t="shared" si="2"/>
        <v>Guangzhou_1</v>
      </c>
      <c r="G9532" s="53">
        <f t="shared" si="3"/>
        <v>0.5082419281</v>
      </c>
    </row>
    <row r="9533">
      <c r="A9533" s="61">
        <v>1.512374193E9</v>
      </c>
      <c r="B9533" s="61">
        <v>1.0</v>
      </c>
      <c r="C9533" s="61">
        <v>2841.0</v>
      </c>
      <c r="D9533" s="57" t="s">
        <v>378</v>
      </c>
      <c r="E9533" s="62" t="str">
        <f t="shared" si="1"/>
        <v>Out of test</v>
      </c>
      <c r="F9533" s="53" t="str">
        <f t="shared" si="2"/>
        <v>Guangzhou_1</v>
      </c>
      <c r="G9533" s="53">
        <f t="shared" si="3"/>
        <v>0.5192150892</v>
      </c>
    </row>
    <row r="9534">
      <c r="A9534" s="61">
        <v>1.514285727E9</v>
      </c>
      <c r="B9534" s="61">
        <v>1.0</v>
      </c>
      <c r="C9534" s="61">
        <v>969.0</v>
      </c>
      <c r="D9534" s="57" t="s">
        <v>378</v>
      </c>
      <c r="E9534" s="62" t="str">
        <f t="shared" si="1"/>
        <v>Out of test</v>
      </c>
      <c r="F9534" s="53" t="str">
        <f t="shared" si="2"/>
        <v>Guangzhou_1</v>
      </c>
      <c r="G9534" s="53">
        <f t="shared" si="3"/>
        <v>0.7676705088</v>
      </c>
    </row>
    <row r="9535">
      <c r="A9535" s="61">
        <v>1.513042383E9</v>
      </c>
      <c r="B9535" s="61">
        <v>1.0</v>
      </c>
      <c r="C9535" s="61">
        <v>1554.0</v>
      </c>
      <c r="D9535" s="57" t="s">
        <v>378</v>
      </c>
      <c r="E9535" s="62" t="str">
        <f t="shared" si="1"/>
        <v>Out of test</v>
      </c>
      <c r="F9535" s="53" t="str">
        <f t="shared" si="2"/>
        <v>Guangzhou_1</v>
      </c>
      <c r="G9535" s="53">
        <f t="shared" si="3"/>
        <v>0.2405596922</v>
      </c>
    </row>
    <row r="9536">
      <c r="A9536" s="61">
        <v>1.512539858E9</v>
      </c>
      <c r="B9536" s="61">
        <v>1.0</v>
      </c>
      <c r="C9536" s="61">
        <v>510.0</v>
      </c>
      <c r="D9536" s="57" t="s">
        <v>378</v>
      </c>
      <c r="E9536" s="62" t="str">
        <f t="shared" si="1"/>
        <v>Out of test</v>
      </c>
      <c r="F9536" s="53" t="str">
        <f t="shared" si="2"/>
        <v>Guangzhou_1</v>
      </c>
      <c r="G9536" s="53">
        <f t="shared" si="3"/>
        <v>0.7422122173</v>
      </c>
    </row>
    <row r="9537">
      <c r="A9537" s="61">
        <v>1.516577774E9</v>
      </c>
      <c r="B9537" s="61">
        <v>1.0</v>
      </c>
      <c r="C9537" s="61">
        <v>192.0</v>
      </c>
      <c r="D9537" s="57" t="s">
        <v>378</v>
      </c>
      <c r="E9537" s="62" t="str">
        <f t="shared" si="1"/>
        <v>Out of test</v>
      </c>
      <c r="F9537" s="53" t="str">
        <f t="shared" si="2"/>
        <v>Guangzhou_1</v>
      </c>
      <c r="G9537" s="53">
        <f t="shared" si="3"/>
        <v>0.660288283</v>
      </c>
    </row>
    <row r="9538">
      <c r="A9538" s="61">
        <v>1.519420008E9</v>
      </c>
      <c r="B9538" s="61">
        <v>1.0</v>
      </c>
      <c r="C9538" s="61">
        <v>6782.0</v>
      </c>
      <c r="D9538" s="57" t="s">
        <v>378</v>
      </c>
      <c r="E9538" s="62" t="str">
        <f t="shared" si="1"/>
        <v>Out of test</v>
      </c>
      <c r="F9538" s="53" t="str">
        <f t="shared" si="2"/>
        <v>Guangzhou_1</v>
      </c>
      <c r="G9538" s="53">
        <f t="shared" si="3"/>
        <v>0.6548505354</v>
      </c>
    </row>
    <row r="9539">
      <c r="A9539" s="61">
        <v>1.517810045E9</v>
      </c>
      <c r="B9539" s="61">
        <v>1.0</v>
      </c>
      <c r="C9539" s="61">
        <v>2462.0</v>
      </c>
      <c r="D9539" s="57" t="s">
        <v>378</v>
      </c>
      <c r="E9539" s="62" t="str">
        <f t="shared" si="1"/>
        <v>Out of test</v>
      </c>
      <c r="F9539" s="53" t="str">
        <f t="shared" si="2"/>
        <v>Guangzhou_1</v>
      </c>
      <c r="G9539" s="53">
        <f t="shared" si="3"/>
        <v>0.9285236495</v>
      </c>
    </row>
    <row r="9540">
      <c r="A9540" s="61">
        <v>1.511681115E9</v>
      </c>
      <c r="B9540" s="61">
        <v>1.0</v>
      </c>
      <c r="C9540" s="61">
        <v>3094.0</v>
      </c>
      <c r="D9540" s="57" t="s">
        <v>378</v>
      </c>
      <c r="E9540" s="62" t="str">
        <f t="shared" si="1"/>
        <v>Out of test</v>
      </c>
      <c r="F9540" s="53" t="str">
        <f t="shared" si="2"/>
        <v>Guangzhou_1</v>
      </c>
      <c r="G9540" s="53">
        <f t="shared" si="3"/>
        <v>0.01299477759</v>
      </c>
    </row>
    <row r="9541">
      <c r="A9541" s="61">
        <v>1.519646385E9</v>
      </c>
      <c r="B9541" s="61">
        <v>1.0</v>
      </c>
      <c r="C9541" s="61">
        <v>2063.0</v>
      </c>
      <c r="D9541" s="57" t="s">
        <v>378</v>
      </c>
      <c r="E9541" s="62" t="str">
        <f t="shared" si="1"/>
        <v>Out of test</v>
      </c>
      <c r="F9541" s="53" t="str">
        <f t="shared" si="2"/>
        <v>Guangzhou_1</v>
      </c>
      <c r="G9541" s="53">
        <f t="shared" si="3"/>
        <v>0.6892567429</v>
      </c>
    </row>
    <row r="9542">
      <c r="A9542" s="61">
        <v>1.513788973E9</v>
      </c>
      <c r="B9542" s="61">
        <v>1.0</v>
      </c>
      <c r="C9542" s="61">
        <v>4131.0</v>
      </c>
      <c r="D9542" s="57" t="s">
        <v>378</v>
      </c>
      <c r="E9542" s="62" t="str">
        <f t="shared" si="1"/>
        <v>Out of test</v>
      </c>
      <c r="F9542" s="53" t="str">
        <f t="shared" si="2"/>
        <v>Guangzhou_1</v>
      </c>
      <c r="G9542" s="53">
        <f t="shared" si="3"/>
        <v>0.05485261514</v>
      </c>
    </row>
    <row r="9543">
      <c r="A9543" s="61">
        <v>1.518261577E9</v>
      </c>
      <c r="B9543" s="61">
        <v>1.0</v>
      </c>
      <c r="C9543" s="61">
        <v>4224.0</v>
      </c>
      <c r="D9543" s="57" t="s">
        <v>378</v>
      </c>
      <c r="E9543" s="62" t="str">
        <f t="shared" si="1"/>
        <v>Out of test</v>
      </c>
      <c r="F9543" s="53" t="str">
        <f t="shared" si="2"/>
        <v>Guangzhou_1</v>
      </c>
      <c r="G9543" s="53">
        <f t="shared" si="3"/>
        <v>0.9266284895</v>
      </c>
    </row>
    <row r="9544">
      <c r="A9544" s="61">
        <v>1.516347425E9</v>
      </c>
      <c r="B9544" s="61">
        <v>1.0</v>
      </c>
      <c r="C9544" s="61">
        <v>1412.0</v>
      </c>
      <c r="D9544" s="57" t="s">
        <v>378</v>
      </c>
      <c r="E9544" s="62" t="str">
        <f t="shared" si="1"/>
        <v>Out of test</v>
      </c>
      <c r="F9544" s="53" t="str">
        <f t="shared" si="2"/>
        <v>Guangzhou_1</v>
      </c>
      <c r="G9544" s="53">
        <f t="shared" si="3"/>
        <v>0.7759378185</v>
      </c>
    </row>
    <row r="9545">
      <c r="A9545" s="61">
        <v>1.513796943E9</v>
      </c>
      <c r="B9545" s="61">
        <v>1.0</v>
      </c>
      <c r="C9545" s="61">
        <v>3548.0</v>
      </c>
      <c r="D9545" s="57" t="s">
        <v>378</v>
      </c>
      <c r="E9545" s="62" t="str">
        <f t="shared" si="1"/>
        <v>Out of test</v>
      </c>
      <c r="F9545" s="53" t="str">
        <f t="shared" si="2"/>
        <v>Guangzhou_1</v>
      </c>
      <c r="G9545" s="53">
        <f t="shared" si="3"/>
        <v>0.5905380359</v>
      </c>
    </row>
    <row r="9546">
      <c r="A9546" s="61">
        <v>1.518447703E9</v>
      </c>
      <c r="B9546" s="61">
        <v>1.0</v>
      </c>
      <c r="C9546" s="61">
        <v>2102.0</v>
      </c>
      <c r="D9546" s="57" t="s">
        <v>378</v>
      </c>
      <c r="E9546" s="62" t="str">
        <f t="shared" si="1"/>
        <v>Out of test</v>
      </c>
      <c r="F9546" s="53" t="str">
        <f t="shared" si="2"/>
        <v>Guangzhou_1</v>
      </c>
      <c r="G9546" s="53">
        <f t="shared" si="3"/>
        <v>0.3294862689</v>
      </c>
    </row>
    <row r="9547">
      <c r="A9547" s="61">
        <v>1.517754853E9</v>
      </c>
      <c r="B9547" s="61">
        <v>1.0</v>
      </c>
      <c r="C9547" s="61">
        <v>71.0</v>
      </c>
      <c r="D9547" s="57" t="s">
        <v>378</v>
      </c>
      <c r="E9547" s="62" t="str">
        <f t="shared" si="1"/>
        <v>Out of test</v>
      </c>
      <c r="F9547" s="53" t="str">
        <f t="shared" si="2"/>
        <v>Guangzhou_1</v>
      </c>
      <c r="G9547" s="53">
        <f t="shared" si="3"/>
        <v>0.9064516625</v>
      </c>
    </row>
    <row r="9548">
      <c r="A9548" s="61">
        <v>1.518315277E9</v>
      </c>
      <c r="B9548" s="61">
        <v>1.0</v>
      </c>
      <c r="C9548" s="61">
        <v>1543.0</v>
      </c>
      <c r="D9548" s="57" t="s">
        <v>378</v>
      </c>
      <c r="E9548" s="62" t="str">
        <f t="shared" si="1"/>
        <v>Out of test</v>
      </c>
      <c r="F9548" s="53" t="str">
        <f t="shared" si="2"/>
        <v>Guangzhou_1</v>
      </c>
      <c r="G9548" s="53">
        <f t="shared" si="3"/>
        <v>0.7902203834</v>
      </c>
    </row>
    <row r="9549">
      <c r="A9549" s="61">
        <v>1.516319985E9</v>
      </c>
      <c r="B9549" s="61">
        <v>1.0</v>
      </c>
      <c r="C9549" s="61">
        <v>459.0</v>
      </c>
      <c r="D9549" s="57" t="s">
        <v>378</v>
      </c>
      <c r="E9549" s="62" t="str">
        <f t="shared" si="1"/>
        <v>Out of test</v>
      </c>
      <c r="F9549" s="53" t="str">
        <f t="shared" si="2"/>
        <v>Guangzhou_1</v>
      </c>
      <c r="G9549" s="53">
        <f t="shared" si="3"/>
        <v>0.7275525787</v>
      </c>
    </row>
    <row r="9550">
      <c r="A9550" s="61">
        <v>1.512868126E9</v>
      </c>
      <c r="B9550" s="61">
        <v>1.0</v>
      </c>
      <c r="C9550" s="61">
        <v>2225.0</v>
      </c>
      <c r="D9550" s="57" t="s">
        <v>378</v>
      </c>
      <c r="E9550" s="62" t="str">
        <f t="shared" si="1"/>
        <v>Out of test</v>
      </c>
      <c r="F9550" s="53" t="str">
        <f t="shared" si="2"/>
        <v>Guangzhou_1</v>
      </c>
      <c r="G9550" s="53">
        <f t="shared" si="3"/>
        <v>0.2251754192</v>
      </c>
    </row>
    <row r="9551">
      <c r="A9551" s="61">
        <v>1.519115606E9</v>
      </c>
      <c r="B9551" s="61">
        <v>1.0</v>
      </c>
      <c r="C9551" s="61">
        <v>797.0</v>
      </c>
      <c r="D9551" s="57" t="s">
        <v>378</v>
      </c>
      <c r="E9551" s="62" t="str">
        <f t="shared" si="1"/>
        <v>Out of test</v>
      </c>
      <c r="F9551" s="53" t="str">
        <f t="shared" si="2"/>
        <v>Guangzhou_1</v>
      </c>
      <c r="G9551" s="53">
        <f t="shared" si="3"/>
        <v>0.425513261</v>
      </c>
    </row>
    <row r="9552">
      <c r="A9552" s="61">
        <v>1.518520728E9</v>
      </c>
      <c r="B9552" s="61">
        <v>1.0</v>
      </c>
      <c r="C9552" s="61">
        <v>1508.0</v>
      </c>
      <c r="D9552" s="57" t="s">
        <v>378</v>
      </c>
      <c r="E9552" s="62" t="str">
        <f t="shared" si="1"/>
        <v>Out of test</v>
      </c>
      <c r="F9552" s="53" t="str">
        <f t="shared" si="2"/>
        <v>Guangzhou_1</v>
      </c>
      <c r="G9552" s="53">
        <f t="shared" si="3"/>
        <v>0.1627505701</v>
      </c>
    </row>
    <row r="9553">
      <c r="A9553" s="61">
        <v>1.513088537E9</v>
      </c>
      <c r="B9553" s="61">
        <v>1.0</v>
      </c>
      <c r="C9553" s="61">
        <v>252.0</v>
      </c>
      <c r="D9553" s="57" t="s">
        <v>378</v>
      </c>
      <c r="E9553" s="62" t="str">
        <f t="shared" si="1"/>
        <v>Out of test</v>
      </c>
      <c r="F9553" s="53" t="str">
        <f t="shared" si="2"/>
        <v>Guangzhou_1</v>
      </c>
      <c r="G9553" s="53">
        <f t="shared" si="3"/>
        <v>0.7690723723</v>
      </c>
    </row>
    <row r="9554">
      <c r="A9554" s="61">
        <v>1.516226523E9</v>
      </c>
      <c r="B9554" s="61">
        <v>1.0</v>
      </c>
      <c r="C9554" s="61">
        <v>874.0</v>
      </c>
      <c r="D9554" s="57" t="s">
        <v>378</v>
      </c>
      <c r="E9554" s="62" t="str">
        <f t="shared" si="1"/>
        <v>Out of test</v>
      </c>
      <c r="F9554" s="53" t="str">
        <f t="shared" si="2"/>
        <v>Guangzhou_1</v>
      </c>
      <c r="G9554" s="53">
        <f t="shared" si="3"/>
        <v>0.02946881002</v>
      </c>
    </row>
    <row r="9555">
      <c r="A9555" s="61">
        <v>1.513080195E9</v>
      </c>
      <c r="B9555" s="61">
        <v>1.0</v>
      </c>
      <c r="C9555" s="61">
        <v>1229.0</v>
      </c>
      <c r="D9555" s="57" t="s">
        <v>378</v>
      </c>
      <c r="E9555" s="62" t="str">
        <f t="shared" si="1"/>
        <v>Out of test</v>
      </c>
      <c r="F9555" s="53" t="str">
        <f t="shared" si="2"/>
        <v>Guangzhou_1</v>
      </c>
      <c r="G9555" s="53">
        <f t="shared" si="3"/>
        <v>0.9652641105</v>
      </c>
    </row>
    <row r="9556">
      <c r="A9556" s="61">
        <v>1.519887867E9</v>
      </c>
      <c r="B9556" s="61">
        <v>1.0</v>
      </c>
      <c r="C9556" s="61">
        <v>1354.0</v>
      </c>
      <c r="D9556" s="57" t="s">
        <v>378</v>
      </c>
      <c r="E9556" s="62" t="str">
        <f t="shared" si="1"/>
        <v>Out of test</v>
      </c>
      <c r="F9556" s="53" t="str">
        <f t="shared" si="2"/>
        <v>Guangzhou_1</v>
      </c>
      <c r="G9556" s="53">
        <f t="shared" si="3"/>
        <v>0.02394258365</v>
      </c>
    </row>
    <row r="9557">
      <c r="A9557" s="61">
        <v>1.516754186E9</v>
      </c>
      <c r="B9557" s="61">
        <v>1.0</v>
      </c>
      <c r="C9557" s="61">
        <v>1403.0</v>
      </c>
      <c r="D9557" s="57" t="s">
        <v>378</v>
      </c>
      <c r="E9557" s="62" t="str">
        <f t="shared" si="1"/>
        <v>Out of test</v>
      </c>
      <c r="F9557" s="53" t="str">
        <f t="shared" si="2"/>
        <v>Guangzhou_1</v>
      </c>
      <c r="G9557" s="53">
        <f t="shared" si="3"/>
        <v>0.5727123827</v>
      </c>
    </row>
    <row r="9558">
      <c r="A9558" s="61">
        <v>1.513102507E9</v>
      </c>
      <c r="B9558" s="61">
        <v>1.0</v>
      </c>
      <c r="C9558" s="61">
        <v>608.0</v>
      </c>
      <c r="D9558" s="57" t="s">
        <v>378</v>
      </c>
      <c r="E9558" s="62" t="str">
        <f t="shared" si="1"/>
        <v>Out of test</v>
      </c>
      <c r="F9558" s="53" t="str">
        <f t="shared" si="2"/>
        <v>Guangzhou_1</v>
      </c>
      <c r="G9558" s="53">
        <f t="shared" si="3"/>
        <v>0.5131922444</v>
      </c>
    </row>
    <row r="9559">
      <c r="A9559" s="61">
        <v>1.512133545E9</v>
      </c>
      <c r="B9559" s="61">
        <v>1.0</v>
      </c>
      <c r="C9559" s="61">
        <v>2489.0</v>
      </c>
      <c r="D9559" s="57" t="s">
        <v>378</v>
      </c>
      <c r="E9559" s="62" t="str">
        <f t="shared" si="1"/>
        <v>Out of test</v>
      </c>
      <c r="F9559" s="53" t="str">
        <f t="shared" si="2"/>
        <v>Guangzhou_1</v>
      </c>
      <c r="G9559" s="53">
        <f t="shared" si="3"/>
        <v>0.7041250703</v>
      </c>
    </row>
    <row r="9560">
      <c r="A9560" s="61">
        <v>1.515817116E9</v>
      </c>
      <c r="B9560" s="61">
        <v>1.0</v>
      </c>
      <c r="C9560" s="61">
        <v>441.0</v>
      </c>
      <c r="D9560" s="57" t="s">
        <v>378</v>
      </c>
      <c r="E9560" s="62" t="str">
        <f t="shared" si="1"/>
        <v>Out of test</v>
      </c>
      <c r="F9560" s="53" t="str">
        <f t="shared" si="2"/>
        <v>Guangzhou_1</v>
      </c>
      <c r="G9560" s="53">
        <f t="shared" si="3"/>
        <v>0.1148222852</v>
      </c>
    </row>
    <row r="9561">
      <c r="A9561" s="61">
        <v>1.518491265E9</v>
      </c>
      <c r="B9561" s="61">
        <v>1.0</v>
      </c>
      <c r="C9561" s="61">
        <v>1070.0</v>
      </c>
      <c r="D9561" s="57" t="s">
        <v>378</v>
      </c>
      <c r="E9561" s="62" t="str">
        <f t="shared" si="1"/>
        <v>Out of test</v>
      </c>
      <c r="F9561" s="53" t="str">
        <f t="shared" si="2"/>
        <v>Guangzhou_1</v>
      </c>
      <c r="G9561" s="53">
        <f t="shared" si="3"/>
        <v>0.7583833524</v>
      </c>
    </row>
    <row r="9562">
      <c r="A9562" s="61">
        <v>1.516118283E9</v>
      </c>
      <c r="B9562" s="61">
        <v>1.0</v>
      </c>
      <c r="C9562" s="61">
        <v>1174.0</v>
      </c>
      <c r="D9562" s="57" t="s">
        <v>378</v>
      </c>
      <c r="E9562" s="62" t="str">
        <f t="shared" si="1"/>
        <v>Out of test</v>
      </c>
      <c r="F9562" s="53" t="str">
        <f t="shared" si="2"/>
        <v>Guangzhou_1</v>
      </c>
      <c r="G9562" s="53">
        <f t="shared" si="3"/>
        <v>0.6198207658</v>
      </c>
    </row>
    <row r="9563">
      <c r="A9563" s="61">
        <v>1.514265619E9</v>
      </c>
      <c r="B9563" s="61">
        <v>1.0</v>
      </c>
      <c r="C9563" s="61">
        <v>16.0</v>
      </c>
      <c r="D9563" s="57" t="s">
        <v>378</v>
      </c>
      <c r="E9563" s="62" t="str">
        <f t="shared" si="1"/>
        <v>Out of test</v>
      </c>
      <c r="F9563" s="53" t="str">
        <f t="shared" si="2"/>
        <v>Guangzhou_1</v>
      </c>
      <c r="G9563" s="53">
        <f t="shared" si="3"/>
        <v>0.631931173</v>
      </c>
    </row>
    <row r="9564">
      <c r="A9564" s="61">
        <v>1.512454525E9</v>
      </c>
      <c r="B9564" s="61">
        <v>1.0</v>
      </c>
      <c r="C9564" s="61">
        <v>3402.0</v>
      </c>
      <c r="D9564" s="57" t="s">
        <v>378</v>
      </c>
      <c r="E9564" s="62" t="str">
        <f t="shared" si="1"/>
        <v>Out of test</v>
      </c>
      <c r="F9564" s="53" t="str">
        <f t="shared" si="2"/>
        <v>Guangzhou_1</v>
      </c>
      <c r="G9564" s="53">
        <f t="shared" si="3"/>
        <v>0.2182306127</v>
      </c>
    </row>
    <row r="9565">
      <c r="A9565" s="61">
        <v>1.516025814E9</v>
      </c>
      <c r="B9565" s="61">
        <v>1.0</v>
      </c>
      <c r="C9565" s="61">
        <v>2055.0</v>
      </c>
      <c r="D9565" s="57" t="s">
        <v>378</v>
      </c>
      <c r="E9565" s="62" t="str">
        <f t="shared" si="1"/>
        <v>Out of test</v>
      </c>
      <c r="F9565" s="53" t="str">
        <f t="shared" si="2"/>
        <v>Guangzhou_1</v>
      </c>
      <c r="G9565" s="53">
        <f t="shared" si="3"/>
        <v>0.8031575873</v>
      </c>
    </row>
    <row r="9566">
      <c r="A9566" s="61">
        <v>1.514750019E9</v>
      </c>
      <c r="B9566" s="61">
        <v>1.0</v>
      </c>
      <c r="C9566" s="61">
        <v>1548.0</v>
      </c>
      <c r="D9566" s="57" t="s">
        <v>378</v>
      </c>
      <c r="E9566" s="62" t="str">
        <f t="shared" si="1"/>
        <v>Out of test</v>
      </c>
      <c r="F9566" s="53" t="str">
        <f t="shared" si="2"/>
        <v>Guangzhou_1</v>
      </c>
      <c r="G9566" s="53">
        <f t="shared" si="3"/>
        <v>0.7200945881</v>
      </c>
    </row>
    <row r="9567">
      <c r="A9567" s="61">
        <v>1.517865759E9</v>
      </c>
      <c r="B9567" s="61">
        <v>1.0</v>
      </c>
      <c r="C9567" s="61">
        <v>1305.0</v>
      </c>
      <c r="D9567" s="57" t="s">
        <v>378</v>
      </c>
      <c r="E9567" s="62" t="str">
        <f t="shared" si="1"/>
        <v>Out of test</v>
      </c>
      <c r="F9567" s="53" t="str">
        <f t="shared" si="2"/>
        <v>Guangzhou_1</v>
      </c>
      <c r="G9567" s="53">
        <f t="shared" si="3"/>
        <v>0.03889229714</v>
      </c>
    </row>
    <row r="9568">
      <c r="A9568" s="61">
        <v>1.517323474E9</v>
      </c>
      <c r="B9568" s="61">
        <v>1.0</v>
      </c>
      <c r="C9568" s="61">
        <v>1482.0</v>
      </c>
      <c r="D9568" s="57" t="s">
        <v>378</v>
      </c>
      <c r="E9568" s="62" t="str">
        <f t="shared" si="1"/>
        <v>Out of test</v>
      </c>
      <c r="F9568" s="53" t="str">
        <f t="shared" si="2"/>
        <v>Guangzhou_1</v>
      </c>
      <c r="G9568" s="53">
        <f t="shared" si="3"/>
        <v>0.6764652791</v>
      </c>
    </row>
    <row r="9569">
      <c r="A9569" s="61">
        <v>1.513106516E9</v>
      </c>
      <c r="B9569" s="61">
        <v>1.0</v>
      </c>
      <c r="C9569" s="61">
        <v>533.0</v>
      </c>
      <c r="D9569" s="57" t="s">
        <v>378</v>
      </c>
      <c r="E9569" s="62" t="str">
        <f t="shared" si="1"/>
        <v>Out of test</v>
      </c>
      <c r="F9569" s="53" t="str">
        <f t="shared" si="2"/>
        <v>Guangzhou_1</v>
      </c>
      <c r="G9569" s="53">
        <f t="shared" si="3"/>
        <v>0.4938816997</v>
      </c>
    </row>
    <row r="9570">
      <c r="A9570" s="61">
        <v>1.514620566E9</v>
      </c>
      <c r="B9570" s="61">
        <v>1.0</v>
      </c>
      <c r="C9570" s="61">
        <v>453.0</v>
      </c>
      <c r="D9570" s="57" t="s">
        <v>378</v>
      </c>
      <c r="E9570" s="62" t="str">
        <f t="shared" si="1"/>
        <v>Out of test</v>
      </c>
      <c r="F9570" s="53" t="str">
        <f t="shared" si="2"/>
        <v>Guangzhou_1</v>
      </c>
      <c r="G9570" s="53">
        <f t="shared" si="3"/>
        <v>0.2625977594</v>
      </c>
    </row>
    <row r="9571">
      <c r="A9571" s="61">
        <v>1.511945914E9</v>
      </c>
      <c r="B9571" s="61">
        <v>1.0</v>
      </c>
      <c r="C9571" s="61">
        <v>1467.0</v>
      </c>
      <c r="D9571" s="57" t="s">
        <v>378</v>
      </c>
      <c r="E9571" s="62" t="str">
        <f t="shared" si="1"/>
        <v>Out of test</v>
      </c>
      <c r="F9571" s="53" t="str">
        <f t="shared" si="2"/>
        <v>Guangzhou_1</v>
      </c>
      <c r="G9571" s="53">
        <f t="shared" si="3"/>
        <v>0.2451895871</v>
      </c>
    </row>
    <row r="9572">
      <c r="A9572" s="61">
        <v>1.515084765E9</v>
      </c>
      <c r="B9572" s="61">
        <v>1.0</v>
      </c>
      <c r="C9572" s="61">
        <v>1035.0</v>
      </c>
      <c r="D9572" s="57" t="s">
        <v>378</v>
      </c>
      <c r="E9572" s="62" t="str">
        <f t="shared" si="1"/>
        <v>Out of test</v>
      </c>
      <c r="F9572" s="53" t="str">
        <f t="shared" si="2"/>
        <v>Guangzhou_1</v>
      </c>
      <c r="G9572" s="53">
        <f t="shared" si="3"/>
        <v>0.2035210479</v>
      </c>
    </row>
    <row r="9573">
      <c r="A9573" s="61">
        <v>1.515573394E9</v>
      </c>
      <c r="B9573" s="61">
        <v>1.0</v>
      </c>
      <c r="C9573" s="61">
        <v>1952.0</v>
      </c>
      <c r="D9573" s="57" t="s">
        <v>378</v>
      </c>
      <c r="E9573" s="62" t="str">
        <f t="shared" si="1"/>
        <v>Out of test</v>
      </c>
      <c r="F9573" s="53" t="str">
        <f t="shared" si="2"/>
        <v>Guangzhou_1</v>
      </c>
      <c r="G9573" s="53">
        <f t="shared" si="3"/>
        <v>0.4850034744</v>
      </c>
    </row>
    <row r="9574">
      <c r="A9574" s="61">
        <v>1.513280094E9</v>
      </c>
      <c r="B9574" s="61">
        <v>1.0</v>
      </c>
      <c r="C9574" s="61">
        <v>2598.0</v>
      </c>
      <c r="D9574" s="57" t="s">
        <v>378</v>
      </c>
      <c r="E9574" s="62" t="str">
        <f t="shared" si="1"/>
        <v>Out of test</v>
      </c>
      <c r="F9574" s="53" t="str">
        <f t="shared" si="2"/>
        <v>Guangzhou_1</v>
      </c>
      <c r="G9574" s="53">
        <f t="shared" si="3"/>
        <v>0.8199638525</v>
      </c>
    </row>
    <row r="9575">
      <c r="A9575" s="61">
        <v>1.518259865E9</v>
      </c>
      <c r="B9575" s="61">
        <v>1.0</v>
      </c>
      <c r="C9575" s="61">
        <v>501.0</v>
      </c>
      <c r="D9575" s="57" t="s">
        <v>378</v>
      </c>
      <c r="E9575" s="62" t="str">
        <f t="shared" si="1"/>
        <v>Out of test</v>
      </c>
      <c r="F9575" s="53" t="str">
        <f t="shared" si="2"/>
        <v>Guangzhou_1</v>
      </c>
      <c r="G9575" s="53">
        <f t="shared" si="3"/>
        <v>0.6765852357</v>
      </c>
    </row>
    <row r="9576">
      <c r="A9576" s="61">
        <v>1.514602988E9</v>
      </c>
      <c r="B9576" s="61">
        <v>1.0</v>
      </c>
      <c r="C9576" s="61">
        <v>1990.0</v>
      </c>
      <c r="D9576" s="57" t="s">
        <v>378</v>
      </c>
      <c r="E9576" s="62" t="str">
        <f t="shared" si="1"/>
        <v>Out of test</v>
      </c>
      <c r="F9576" s="53" t="str">
        <f t="shared" si="2"/>
        <v>Guangzhou_1</v>
      </c>
      <c r="G9576" s="53">
        <f t="shared" si="3"/>
        <v>0.8221593946</v>
      </c>
    </row>
    <row r="9577">
      <c r="A9577" s="61">
        <v>1.512192643E9</v>
      </c>
      <c r="B9577" s="61">
        <v>1.0</v>
      </c>
      <c r="C9577" s="61">
        <v>1080.0</v>
      </c>
      <c r="D9577" s="57" t="s">
        <v>378</v>
      </c>
      <c r="E9577" s="62" t="str">
        <f t="shared" si="1"/>
        <v>Out of test</v>
      </c>
      <c r="F9577" s="53" t="str">
        <f t="shared" si="2"/>
        <v>Guangzhou_1</v>
      </c>
      <c r="G9577" s="53">
        <f t="shared" si="3"/>
        <v>0.5264628876</v>
      </c>
    </row>
    <row r="9578">
      <c r="A9578" s="61">
        <v>1.514577516E9</v>
      </c>
      <c r="B9578" s="61">
        <v>1.0</v>
      </c>
      <c r="C9578" s="61">
        <v>2198.0</v>
      </c>
      <c r="D9578" s="57" t="s">
        <v>378</v>
      </c>
      <c r="E9578" s="62" t="str">
        <f t="shared" si="1"/>
        <v>Out of test</v>
      </c>
      <c r="F9578" s="53" t="str">
        <f t="shared" si="2"/>
        <v>Guangzhou_1</v>
      </c>
      <c r="G9578" s="53">
        <f t="shared" si="3"/>
        <v>0.8555681858</v>
      </c>
    </row>
    <row r="9579">
      <c r="A9579" s="61">
        <v>1.518532786E9</v>
      </c>
      <c r="B9579" s="61">
        <v>1.0</v>
      </c>
      <c r="C9579" s="61">
        <v>686.0</v>
      </c>
      <c r="D9579" s="57" t="s">
        <v>378</v>
      </c>
      <c r="E9579" s="62" t="str">
        <f t="shared" si="1"/>
        <v>Out of test</v>
      </c>
      <c r="F9579" s="53" t="str">
        <f t="shared" si="2"/>
        <v>Guangzhou_1</v>
      </c>
      <c r="G9579" s="53">
        <f t="shared" si="3"/>
        <v>0.03692998387</v>
      </c>
    </row>
    <row r="9580">
      <c r="A9580" s="61">
        <v>1.519347774E9</v>
      </c>
      <c r="B9580" s="61">
        <v>1.0</v>
      </c>
      <c r="C9580" s="61">
        <v>1757.0</v>
      </c>
      <c r="D9580" s="57" t="s">
        <v>378</v>
      </c>
      <c r="E9580" s="62" t="str">
        <f t="shared" si="1"/>
        <v>Out of test</v>
      </c>
      <c r="F9580" s="53" t="str">
        <f t="shared" si="2"/>
        <v>Guangzhou_1</v>
      </c>
      <c r="G9580" s="53">
        <f t="shared" si="3"/>
        <v>0.03435818218</v>
      </c>
    </row>
    <row r="9581">
      <c r="A9581" s="61">
        <v>1.519734653E9</v>
      </c>
      <c r="B9581" s="61">
        <v>1.0</v>
      </c>
      <c r="C9581" s="61">
        <v>860.0</v>
      </c>
      <c r="D9581" s="57" t="s">
        <v>378</v>
      </c>
      <c r="E9581" s="62" t="str">
        <f t="shared" si="1"/>
        <v>Out of test</v>
      </c>
      <c r="F9581" s="53" t="str">
        <f t="shared" si="2"/>
        <v>Guangzhou_1</v>
      </c>
      <c r="G9581" s="53">
        <f t="shared" si="3"/>
        <v>0.650129459</v>
      </c>
    </row>
    <row r="9582">
      <c r="A9582" s="61">
        <v>1.518059178E9</v>
      </c>
      <c r="B9582" s="61">
        <v>1.0</v>
      </c>
      <c r="C9582" s="61">
        <v>2278.0</v>
      </c>
      <c r="D9582" s="57" t="s">
        <v>378</v>
      </c>
      <c r="E9582" s="62" t="str">
        <f t="shared" si="1"/>
        <v>Out of test</v>
      </c>
      <c r="F9582" s="53" t="str">
        <f t="shared" si="2"/>
        <v>Guangzhou_1</v>
      </c>
      <c r="G9582" s="53">
        <f t="shared" si="3"/>
        <v>0.01701184988</v>
      </c>
    </row>
    <row r="9583">
      <c r="A9583" s="61">
        <v>1.515868389E9</v>
      </c>
      <c r="B9583" s="61">
        <v>1.0</v>
      </c>
      <c r="C9583" s="61">
        <v>1519.0</v>
      </c>
      <c r="D9583" s="57" t="s">
        <v>378</v>
      </c>
      <c r="E9583" s="62" t="str">
        <f t="shared" si="1"/>
        <v>Out of test</v>
      </c>
      <c r="F9583" s="53" t="str">
        <f t="shared" si="2"/>
        <v>Guangzhou_1</v>
      </c>
      <c r="G9583" s="53">
        <f t="shared" si="3"/>
        <v>0.3802118146</v>
      </c>
    </row>
    <row r="9584">
      <c r="A9584" s="61">
        <v>1.511826859E9</v>
      </c>
      <c r="B9584" s="61">
        <v>1.0</v>
      </c>
      <c r="C9584" s="61">
        <v>2967.0</v>
      </c>
      <c r="D9584" s="57" t="s">
        <v>378</v>
      </c>
      <c r="E9584" s="62" t="str">
        <f t="shared" si="1"/>
        <v>Out of test</v>
      </c>
      <c r="F9584" s="53" t="str">
        <f t="shared" si="2"/>
        <v>Guangzhou_1</v>
      </c>
      <c r="G9584" s="53">
        <f t="shared" si="3"/>
        <v>0.2682634442</v>
      </c>
    </row>
    <row r="9585">
      <c r="A9585" s="61">
        <v>1.519381146E9</v>
      </c>
      <c r="B9585" s="61">
        <v>1.0</v>
      </c>
      <c r="C9585" s="61">
        <v>123.0</v>
      </c>
      <c r="D9585" s="57" t="s">
        <v>378</v>
      </c>
      <c r="E9585" s="62" t="str">
        <f t="shared" si="1"/>
        <v>Out of test</v>
      </c>
      <c r="F9585" s="53" t="str">
        <f t="shared" si="2"/>
        <v>Guangzhou_1</v>
      </c>
      <c r="G9585" s="53">
        <f t="shared" si="3"/>
        <v>0.2331519724</v>
      </c>
    </row>
    <row r="9586">
      <c r="A9586" s="61">
        <v>1.517265586E9</v>
      </c>
      <c r="B9586" s="61">
        <v>1.0</v>
      </c>
      <c r="C9586" s="61">
        <v>387.0</v>
      </c>
      <c r="D9586" s="57" t="s">
        <v>378</v>
      </c>
      <c r="E9586" s="62" t="str">
        <f t="shared" si="1"/>
        <v>Out of test</v>
      </c>
      <c r="F9586" s="53" t="str">
        <f t="shared" si="2"/>
        <v>Guangzhou_1</v>
      </c>
      <c r="G9586" s="53">
        <f t="shared" si="3"/>
        <v>0.4003972199</v>
      </c>
    </row>
    <row r="9587">
      <c r="A9587" s="61">
        <v>1.511602776E9</v>
      </c>
      <c r="B9587" s="61">
        <v>1.0</v>
      </c>
      <c r="C9587" s="61">
        <v>1638.0</v>
      </c>
      <c r="D9587" s="57" t="s">
        <v>378</v>
      </c>
      <c r="E9587" s="62" t="str">
        <f t="shared" si="1"/>
        <v>Out of test</v>
      </c>
      <c r="F9587" s="53" t="str">
        <f t="shared" si="2"/>
        <v>Guangzhou_1</v>
      </c>
      <c r="G9587" s="53">
        <f t="shared" si="3"/>
        <v>0.3427959654</v>
      </c>
    </row>
    <row r="9588">
      <c r="A9588" s="61">
        <v>1.518967339E9</v>
      </c>
      <c r="B9588" s="61">
        <v>1.0</v>
      </c>
      <c r="C9588" s="61">
        <v>2937.0</v>
      </c>
      <c r="D9588" s="57" t="s">
        <v>378</v>
      </c>
      <c r="E9588" s="62" t="str">
        <f t="shared" si="1"/>
        <v>Out of test</v>
      </c>
      <c r="F9588" s="53" t="str">
        <f t="shared" si="2"/>
        <v>Guangzhou_1</v>
      </c>
      <c r="G9588" s="53">
        <f t="shared" si="3"/>
        <v>0.2355840243</v>
      </c>
    </row>
    <row r="9589">
      <c r="A9589" s="61">
        <v>1.518740298E9</v>
      </c>
      <c r="B9589" s="61">
        <v>1.0</v>
      </c>
      <c r="C9589" s="61">
        <v>3294.0</v>
      </c>
      <c r="D9589" s="57" t="s">
        <v>378</v>
      </c>
      <c r="E9589" s="62" t="str">
        <f t="shared" si="1"/>
        <v>Out of test</v>
      </c>
      <c r="F9589" s="53" t="str">
        <f t="shared" si="2"/>
        <v>Guangzhou_1</v>
      </c>
      <c r="G9589" s="53">
        <f t="shared" si="3"/>
        <v>0.3927185348</v>
      </c>
    </row>
    <row r="9590">
      <c r="A9590" s="61">
        <v>1.518116589E9</v>
      </c>
      <c r="B9590" s="61">
        <v>1.0</v>
      </c>
      <c r="C9590" s="61">
        <v>1024.0</v>
      </c>
      <c r="D9590" s="57" t="s">
        <v>378</v>
      </c>
      <c r="E9590" s="62" t="str">
        <f t="shared" si="1"/>
        <v>Out of test</v>
      </c>
      <c r="F9590" s="53" t="str">
        <f t="shared" si="2"/>
        <v>Guangzhou_1</v>
      </c>
      <c r="G9590" s="53">
        <f t="shared" si="3"/>
        <v>0.02334122772</v>
      </c>
    </row>
    <row r="9591">
      <c r="A9591" s="61">
        <v>1.514155106E9</v>
      </c>
      <c r="B9591" s="61">
        <v>1.0</v>
      </c>
      <c r="C9591" s="61">
        <v>1288.0</v>
      </c>
      <c r="D9591" s="57" t="s">
        <v>378</v>
      </c>
      <c r="E9591" s="62" t="str">
        <f t="shared" si="1"/>
        <v>Out of test</v>
      </c>
      <c r="F9591" s="53" t="str">
        <f t="shared" si="2"/>
        <v>Guangzhou_1</v>
      </c>
      <c r="G9591" s="53">
        <f t="shared" si="3"/>
        <v>0.6607651239</v>
      </c>
    </row>
    <row r="9592">
      <c r="A9592" s="61">
        <v>1.519162755E9</v>
      </c>
      <c r="B9592" s="61">
        <v>1.0</v>
      </c>
      <c r="C9592" s="61">
        <v>2725.0</v>
      </c>
      <c r="D9592" s="57" t="s">
        <v>378</v>
      </c>
      <c r="E9592" s="62" t="str">
        <f t="shared" si="1"/>
        <v>Out of test</v>
      </c>
      <c r="F9592" s="53" t="str">
        <f t="shared" si="2"/>
        <v>Guangzhou_1</v>
      </c>
      <c r="G9592" s="53">
        <f t="shared" si="3"/>
        <v>0.08044184207</v>
      </c>
    </row>
    <row r="9593">
      <c r="A9593" s="61">
        <v>1.514818897E9</v>
      </c>
      <c r="B9593" s="61">
        <v>1.0</v>
      </c>
      <c r="C9593" s="61">
        <v>1106.0</v>
      </c>
      <c r="D9593" s="57" t="s">
        <v>378</v>
      </c>
      <c r="E9593" s="62" t="str">
        <f t="shared" si="1"/>
        <v>Out of test</v>
      </c>
      <c r="F9593" s="53" t="str">
        <f t="shared" si="2"/>
        <v>Guangzhou_1</v>
      </c>
      <c r="G9593" s="53">
        <f t="shared" si="3"/>
        <v>0.6091080641</v>
      </c>
    </row>
    <row r="9594">
      <c r="A9594" s="61">
        <v>1.515988505E9</v>
      </c>
      <c r="B9594" s="61">
        <v>1.0</v>
      </c>
      <c r="C9594" s="61">
        <v>1285.0</v>
      </c>
      <c r="D9594" s="57" t="s">
        <v>378</v>
      </c>
      <c r="E9594" s="62" t="str">
        <f t="shared" si="1"/>
        <v>Out of test</v>
      </c>
      <c r="F9594" s="53" t="str">
        <f t="shared" si="2"/>
        <v>Guangzhou_1</v>
      </c>
      <c r="G9594" s="53">
        <f t="shared" si="3"/>
        <v>0.6948665674</v>
      </c>
    </row>
    <row r="9595">
      <c r="A9595" s="61">
        <v>1.519560066E9</v>
      </c>
      <c r="B9595" s="61">
        <v>1.0</v>
      </c>
      <c r="C9595" s="61">
        <v>5585.0</v>
      </c>
      <c r="D9595" s="57" t="s">
        <v>378</v>
      </c>
      <c r="E9595" s="62" t="str">
        <f t="shared" si="1"/>
        <v>Out of test</v>
      </c>
      <c r="F9595" s="53" t="str">
        <f t="shared" si="2"/>
        <v>Guangzhou_1</v>
      </c>
      <c r="G9595" s="53">
        <f t="shared" si="3"/>
        <v>0.3677756695</v>
      </c>
    </row>
    <row r="9596">
      <c r="A9596" s="61">
        <v>1.519386147E9</v>
      </c>
      <c r="B9596" s="61">
        <v>1.0</v>
      </c>
      <c r="C9596" s="61">
        <v>2781.0</v>
      </c>
      <c r="D9596" s="57" t="s">
        <v>378</v>
      </c>
      <c r="E9596" s="62" t="str">
        <f t="shared" si="1"/>
        <v>Out of test</v>
      </c>
      <c r="F9596" s="53" t="str">
        <f t="shared" si="2"/>
        <v>Guangzhou_1</v>
      </c>
      <c r="G9596" s="53">
        <f t="shared" si="3"/>
        <v>0.1040094466</v>
      </c>
    </row>
    <row r="9597">
      <c r="A9597" s="61">
        <v>1.517007328E9</v>
      </c>
      <c r="B9597" s="61">
        <v>1.0</v>
      </c>
      <c r="C9597" s="61">
        <v>1945.0</v>
      </c>
      <c r="D9597" s="57" t="s">
        <v>378</v>
      </c>
      <c r="E9597" s="62" t="str">
        <f t="shared" si="1"/>
        <v>Out of test</v>
      </c>
      <c r="F9597" s="53" t="str">
        <f t="shared" si="2"/>
        <v>Guangzhou_1</v>
      </c>
      <c r="G9597" s="53">
        <f t="shared" si="3"/>
        <v>0.8225473395</v>
      </c>
    </row>
    <row r="9598">
      <c r="A9598" s="61">
        <v>1.515124335E9</v>
      </c>
      <c r="B9598" s="61">
        <v>1.0</v>
      </c>
      <c r="C9598" s="61">
        <v>1961.0</v>
      </c>
      <c r="D9598" s="57" t="s">
        <v>378</v>
      </c>
      <c r="E9598" s="62" t="str">
        <f t="shared" si="1"/>
        <v>Out of test</v>
      </c>
      <c r="F9598" s="53" t="str">
        <f t="shared" si="2"/>
        <v>Guangzhou_1</v>
      </c>
      <c r="G9598" s="53">
        <f t="shared" si="3"/>
        <v>0.5767573918</v>
      </c>
    </row>
    <row r="9599">
      <c r="A9599" s="61">
        <v>1.511274603E9</v>
      </c>
      <c r="B9599" s="61">
        <v>1.0</v>
      </c>
      <c r="C9599" s="61">
        <v>988.0</v>
      </c>
      <c r="D9599" s="57" t="s">
        <v>378</v>
      </c>
      <c r="E9599" s="62" t="str">
        <f t="shared" si="1"/>
        <v>Out of test</v>
      </c>
      <c r="F9599" s="53" t="str">
        <f t="shared" si="2"/>
        <v>Guangzhou_1</v>
      </c>
      <c r="G9599" s="53">
        <f t="shared" si="3"/>
        <v>0.7456044116</v>
      </c>
    </row>
    <row r="9600">
      <c r="A9600" s="61">
        <v>1.516470346E9</v>
      </c>
      <c r="B9600" s="61">
        <v>1.0</v>
      </c>
      <c r="C9600" s="61">
        <v>2277.0</v>
      </c>
      <c r="D9600" s="57" t="s">
        <v>378</v>
      </c>
      <c r="E9600" s="62" t="str">
        <f t="shared" si="1"/>
        <v>Out of test</v>
      </c>
      <c r="F9600" s="53" t="str">
        <f t="shared" si="2"/>
        <v>Guangzhou_1</v>
      </c>
      <c r="G9600" s="53">
        <f t="shared" si="3"/>
        <v>0.4088378279</v>
      </c>
    </row>
    <row r="9601">
      <c r="A9601" s="61">
        <v>1.512001036E9</v>
      </c>
      <c r="B9601" s="61">
        <v>1.0</v>
      </c>
      <c r="C9601" s="61">
        <v>3567.0</v>
      </c>
      <c r="D9601" s="57" t="s">
        <v>378</v>
      </c>
      <c r="E9601" s="62" t="str">
        <f t="shared" si="1"/>
        <v>Out of test</v>
      </c>
      <c r="F9601" s="53" t="str">
        <f t="shared" si="2"/>
        <v>Guangzhou_1</v>
      </c>
      <c r="G9601" s="53">
        <f t="shared" si="3"/>
        <v>0.5042700731</v>
      </c>
    </row>
    <row r="9602">
      <c r="A9602" s="61">
        <v>1.519409098E9</v>
      </c>
      <c r="B9602" s="61">
        <v>1.0</v>
      </c>
      <c r="C9602" s="61">
        <v>367.0</v>
      </c>
      <c r="D9602" s="57" t="s">
        <v>378</v>
      </c>
      <c r="E9602" s="62" t="str">
        <f t="shared" si="1"/>
        <v>Out of test</v>
      </c>
      <c r="F9602" s="53" t="str">
        <f t="shared" si="2"/>
        <v>Guangzhou_1</v>
      </c>
      <c r="G9602" s="53">
        <f t="shared" si="3"/>
        <v>0.993661107</v>
      </c>
    </row>
    <row r="9603">
      <c r="A9603" s="61">
        <v>1.511585157E9</v>
      </c>
      <c r="B9603" s="61">
        <v>1.0</v>
      </c>
      <c r="C9603" s="61">
        <v>499.0</v>
      </c>
      <c r="D9603" s="57" t="s">
        <v>378</v>
      </c>
      <c r="E9603" s="62" t="str">
        <f t="shared" si="1"/>
        <v>Out of test</v>
      </c>
      <c r="F9603" s="53" t="str">
        <f t="shared" si="2"/>
        <v>Guangzhou_1</v>
      </c>
      <c r="G9603" s="53">
        <f t="shared" si="3"/>
        <v>0.1825673523</v>
      </c>
    </row>
    <row r="9604">
      <c r="A9604" s="61">
        <v>1.516921778E9</v>
      </c>
      <c r="B9604" s="61">
        <v>1.0</v>
      </c>
      <c r="C9604" s="61">
        <v>1492.0</v>
      </c>
      <c r="D9604" s="57" t="s">
        <v>378</v>
      </c>
      <c r="E9604" s="62" t="str">
        <f t="shared" si="1"/>
        <v>Out of test</v>
      </c>
      <c r="F9604" s="53" t="str">
        <f t="shared" si="2"/>
        <v>Guangzhou_1</v>
      </c>
      <c r="G9604" s="53">
        <f t="shared" si="3"/>
        <v>0.02259728749</v>
      </c>
    </row>
    <row r="9605">
      <c r="A9605" s="61">
        <v>1.512428565E9</v>
      </c>
      <c r="B9605" s="61">
        <v>1.0</v>
      </c>
      <c r="C9605" s="61">
        <v>481.0</v>
      </c>
      <c r="D9605" s="57" t="s">
        <v>378</v>
      </c>
      <c r="E9605" s="62" t="str">
        <f t="shared" si="1"/>
        <v>Out of test</v>
      </c>
      <c r="F9605" s="53" t="str">
        <f t="shared" si="2"/>
        <v>Guangzhou_1</v>
      </c>
      <c r="G9605" s="53">
        <f t="shared" si="3"/>
        <v>0.3633078115</v>
      </c>
    </row>
    <row r="9606">
      <c r="A9606" s="61">
        <v>1.519059305E9</v>
      </c>
      <c r="B9606" s="61">
        <v>1.0</v>
      </c>
      <c r="C9606" s="61">
        <v>3420.0</v>
      </c>
      <c r="D9606" s="57" t="s">
        <v>378</v>
      </c>
      <c r="E9606" s="62" t="str">
        <f t="shared" si="1"/>
        <v>Out of test</v>
      </c>
      <c r="F9606" s="53" t="str">
        <f t="shared" si="2"/>
        <v>Guangzhou_1</v>
      </c>
      <c r="G9606" s="53">
        <f t="shared" si="3"/>
        <v>0.4681626629</v>
      </c>
    </row>
    <row r="9607">
      <c r="A9607" s="61">
        <v>1.512677408E9</v>
      </c>
      <c r="B9607" s="61">
        <v>1.0</v>
      </c>
      <c r="C9607" s="61">
        <v>3830.0</v>
      </c>
      <c r="D9607" s="57" t="s">
        <v>378</v>
      </c>
      <c r="E9607" s="62" t="str">
        <f t="shared" si="1"/>
        <v>Out of test</v>
      </c>
      <c r="F9607" s="53" t="str">
        <f t="shared" si="2"/>
        <v>Guangzhou_1</v>
      </c>
      <c r="G9607" s="53">
        <f t="shared" si="3"/>
        <v>0.584250497</v>
      </c>
    </row>
    <row r="9608">
      <c r="A9608" s="61">
        <v>1.519033983E9</v>
      </c>
      <c r="B9608" s="61">
        <v>1.0</v>
      </c>
      <c r="C9608" s="61">
        <v>2199.0</v>
      </c>
      <c r="D9608" s="57" t="s">
        <v>378</v>
      </c>
      <c r="E9608" s="62" t="str">
        <f t="shared" si="1"/>
        <v>Out of test</v>
      </c>
      <c r="F9608" s="53" t="str">
        <f t="shared" si="2"/>
        <v>Guangzhou_1</v>
      </c>
      <c r="G9608" s="53">
        <f t="shared" si="3"/>
        <v>0.9330244789</v>
      </c>
    </row>
    <row r="9609">
      <c r="A9609" s="61">
        <v>1.511422316E9</v>
      </c>
      <c r="B9609" s="61">
        <v>1.0</v>
      </c>
      <c r="C9609" s="61">
        <v>1459.0</v>
      </c>
      <c r="D9609" s="57" t="s">
        <v>378</v>
      </c>
      <c r="E9609" s="62" t="str">
        <f t="shared" si="1"/>
        <v>Out of test</v>
      </c>
      <c r="F9609" s="53" t="str">
        <f t="shared" si="2"/>
        <v>Guangzhou_1</v>
      </c>
      <c r="G9609" s="53">
        <f t="shared" si="3"/>
        <v>0.4179247651</v>
      </c>
    </row>
    <row r="9610">
      <c r="A9610" s="61">
        <v>1.512729786E9</v>
      </c>
      <c r="B9610" s="61">
        <v>1.0</v>
      </c>
      <c r="C9610" s="61">
        <v>1871.0</v>
      </c>
      <c r="D9610" s="57" t="s">
        <v>378</v>
      </c>
      <c r="E9610" s="62" t="str">
        <f t="shared" si="1"/>
        <v>Out of test</v>
      </c>
      <c r="F9610" s="53" t="str">
        <f t="shared" si="2"/>
        <v>Guangzhou_1</v>
      </c>
      <c r="G9610" s="53">
        <f t="shared" si="3"/>
        <v>0.5322537404</v>
      </c>
    </row>
    <row r="9611">
      <c r="A9611" s="61">
        <v>1.518566799E9</v>
      </c>
      <c r="B9611" s="61">
        <v>1.0</v>
      </c>
      <c r="C9611" s="61">
        <v>2098.0</v>
      </c>
      <c r="D9611" s="57" t="s">
        <v>378</v>
      </c>
      <c r="E9611" s="62" t="str">
        <f t="shared" si="1"/>
        <v>Out of test</v>
      </c>
      <c r="F9611" s="53" t="str">
        <f t="shared" si="2"/>
        <v>Guangzhou_1</v>
      </c>
      <c r="G9611" s="53">
        <f t="shared" si="3"/>
        <v>0.8765000274</v>
      </c>
    </row>
    <row r="9612">
      <c r="A9612" s="61">
        <v>1.519891346E9</v>
      </c>
      <c r="B9612" s="61">
        <v>1.0</v>
      </c>
      <c r="C9612" s="61">
        <v>680.0</v>
      </c>
      <c r="D9612" s="57" t="s">
        <v>378</v>
      </c>
      <c r="E9612" s="62" t="str">
        <f t="shared" si="1"/>
        <v>Out of test</v>
      </c>
      <c r="F9612" s="53" t="str">
        <f t="shared" si="2"/>
        <v>Guangzhou_1</v>
      </c>
      <c r="G9612" s="53">
        <f t="shared" si="3"/>
        <v>0.9941891743</v>
      </c>
    </row>
    <row r="9613">
      <c r="A9613" s="61">
        <v>1.516957859E9</v>
      </c>
      <c r="B9613" s="61">
        <v>1.0</v>
      </c>
      <c r="C9613" s="61">
        <v>860.0</v>
      </c>
      <c r="D9613" s="57" t="s">
        <v>378</v>
      </c>
      <c r="E9613" s="62" t="str">
        <f t="shared" si="1"/>
        <v>Out of test</v>
      </c>
      <c r="F9613" s="53" t="str">
        <f t="shared" si="2"/>
        <v>Guangzhou_1</v>
      </c>
      <c r="G9613" s="53">
        <f t="shared" si="3"/>
        <v>0.1342419611</v>
      </c>
    </row>
    <row r="9614">
      <c r="A9614" s="61">
        <v>1.514625795E9</v>
      </c>
      <c r="B9614" s="61">
        <v>1.0</v>
      </c>
      <c r="C9614" s="61">
        <v>2688.0</v>
      </c>
      <c r="D9614" s="57" t="s">
        <v>378</v>
      </c>
      <c r="E9614" s="62" t="str">
        <f t="shared" si="1"/>
        <v>Out of test</v>
      </c>
      <c r="F9614" s="53" t="str">
        <f t="shared" si="2"/>
        <v>Guangzhou_1</v>
      </c>
      <c r="G9614" s="53">
        <f t="shared" si="3"/>
        <v>0.5980643718</v>
      </c>
    </row>
    <row r="9615">
      <c r="A9615" s="61">
        <v>1.515487553E9</v>
      </c>
      <c r="B9615" s="61">
        <v>1.0</v>
      </c>
      <c r="C9615" s="61">
        <v>2806.0</v>
      </c>
      <c r="D9615" s="57" t="s">
        <v>378</v>
      </c>
      <c r="E9615" s="62" t="str">
        <f t="shared" si="1"/>
        <v>Out of test</v>
      </c>
      <c r="F9615" s="53" t="str">
        <f t="shared" si="2"/>
        <v>Guangzhou_1</v>
      </c>
      <c r="G9615" s="53">
        <f t="shared" si="3"/>
        <v>0.4423771206</v>
      </c>
    </row>
    <row r="9616">
      <c r="A9616" s="61">
        <v>1.516957638E9</v>
      </c>
      <c r="B9616" s="61">
        <v>1.0</v>
      </c>
      <c r="C9616" s="61">
        <v>2599.0</v>
      </c>
      <c r="D9616" s="57" t="s">
        <v>378</v>
      </c>
      <c r="E9616" s="62" t="str">
        <f t="shared" si="1"/>
        <v>Out of test</v>
      </c>
      <c r="F9616" s="53" t="str">
        <f t="shared" si="2"/>
        <v>Guangzhou_1</v>
      </c>
      <c r="G9616" s="53">
        <f t="shared" si="3"/>
        <v>0.8487648754</v>
      </c>
    </row>
    <row r="9617">
      <c r="A9617" s="61">
        <v>1.513675723E9</v>
      </c>
      <c r="B9617" s="61">
        <v>1.0</v>
      </c>
      <c r="C9617" s="61">
        <v>152.0</v>
      </c>
      <c r="D9617" s="57" t="s">
        <v>378</v>
      </c>
      <c r="E9617" s="62" t="str">
        <f t="shared" si="1"/>
        <v>Out of test</v>
      </c>
      <c r="F9617" s="53" t="str">
        <f t="shared" si="2"/>
        <v>Guangzhou_1</v>
      </c>
      <c r="G9617" s="53">
        <f t="shared" si="3"/>
        <v>0.2144784722</v>
      </c>
    </row>
    <row r="9618">
      <c r="A9618" s="61">
        <v>1.517893988E9</v>
      </c>
      <c r="B9618" s="61">
        <v>1.0</v>
      </c>
      <c r="C9618" s="61">
        <v>919.0</v>
      </c>
      <c r="D9618" s="57" t="s">
        <v>378</v>
      </c>
      <c r="E9618" s="62" t="str">
        <f t="shared" si="1"/>
        <v>Out of test</v>
      </c>
      <c r="F9618" s="53" t="str">
        <f t="shared" si="2"/>
        <v>Guangzhou_1</v>
      </c>
      <c r="G9618" s="53">
        <f t="shared" si="3"/>
        <v>0.05841937053</v>
      </c>
    </row>
    <row r="9619">
      <c r="A9619" s="61">
        <v>1.517698628E9</v>
      </c>
      <c r="B9619" s="61">
        <v>1.0</v>
      </c>
      <c r="C9619" s="61">
        <v>3701.0</v>
      </c>
      <c r="D9619" s="57" t="s">
        <v>378</v>
      </c>
      <c r="E9619" s="62" t="str">
        <f t="shared" si="1"/>
        <v>Out of test</v>
      </c>
      <c r="F9619" s="53" t="str">
        <f t="shared" si="2"/>
        <v>Guangzhou_1</v>
      </c>
      <c r="G9619" s="53">
        <f t="shared" si="3"/>
        <v>0.04279074278</v>
      </c>
    </row>
    <row r="9620">
      <c r="A9620" s="61">
        <v>1.514926987E9</v>
      </c>
      <c r="B9620" s="61">
        <v>1.0</v>
      </c>
      <c r="C9620" s="61">
        <v>829.0</v>
      </c>
      <c r="D9620" s="57" t="s">
        <v>378</v>
      </c>
      <c r="E9620" s="62" t="str">
        <f t="shared" si="1"/>
        <v>Out of test</v>
      </c>
      <c r="F9620" s="53" t="str">
        <f t="shared" si="2"/>
        <v>Guangzhou_1</v>
      </c>
      <c r="G9620" s="53">
        <f t="shared" si="3"/>
        <v>0.8518068212</v>
      </c>
    </row>
    <row r="9621">
      <c r="A9621" s="61">
        <v>1.512568636E9</v>
      </c>
      <c r="B9621" s="61">
        <v>1.0</v>
      </c>
      <c r="C9621" s="61">
        <v>237.0</v>
      </c>
      <c r="D9621" s="57" t="s">
        <v>378</v>
      </c>
      <c r="E9621" s="62" t="str">
        <f t="shared" si="1"/>
        <v>Out of test</v>
      </c>
      <c r="F9621" s="53" t="str">
        <f t="shared" si="2"/>
        <v>Guangzhou_1</v>
      </c>
      <c r="G9621" s="53">
        <f t="shared" si="3"/>
        <v>0.4033707663</v>
      </c>
    </row>
    <row r="9622">
      <c r="A9622" s="61">
        <v>1.519066073E9</v>
      </c>
      <c r="B9622" s="61">
        <v>1.0</v>
      </c>
      <c r="C9622" s="61">
        <v>2227.0</v>
      </c>
      <c r="D9622" s="57" t="s">
        <v>378</v>
      </c>
      <c r="E9622" s="62" t="str">
        <f t="shared" si="1"/>
        <v>Out of test</v>
      </c>
      <c r="F9622" s="53" t="str">
        <f t="shared" si="2"/>
        <v>Guangzhou_1</v>
      </c>
      <c r="G9622" s="53">
        <f t="shared" si="3"/>
        <v>0.8317279943</v>
      </c>
    </row>
    <row r="9623">
      <c r="A9623" s="61">
        <v>1.512672006E9</v>
      </c>
      <c r="B9623" s="61">
        <v>1.0</v>
      </c>
      <c r="C9623" s="61">
        <v>50.0</v>
      </c>
      <c r="D9623" s="57" t="s">
        <v>378</v>
      </c>
      <c r="E9623" s="62" t="str">
        <f t="shared" si="1"/>
        <v>Out of test</v>
      </c>
      <c r="F9623" s="53" t="str">
        <f t="shared" si="2"/>
        <v>Guangzhou_1</v>
      </c>
      <c r="G9623" s="53">
        <f t="shared" si="3"/>
        <v>0.8847792157</v>
      </c>
    </row>
    <row r="9624">
      <c r="A9624" s="61">
        <v>1.514212183E9</v>
      </c>
      <c r="B9624" s="61">
        <v>1.0</v>
      </c>
      <c r="C9624" s="61">
        <v>3787.0</v>
      </c>
      <c r="D9624" s="57" t="s">
        <v>378</v>
      </c>
      <c r="E9624" s="62" t="str">
        <f t="shared" si="1"/>
        <v>Out of test</v>
      </c>
      <c r="F9624" s="53" t="str">
        <f t="shared" si="2"/>
        <v>Guangzhou_1</v>
      </c>
      <c r="G9624" s="53">
        <f t="shared" si="3"/>
        <v>0.4786125941</v>
      </c>
    </row>
    <row r="9625">
      <c r="A9625" s="61">
        <v>1.516771558E9</v>
      </c>
      <c r="B9625" s="61">
        <v>1.0</v>
      </c>
      <c r="C9625" s="61">
        <v>1589.0</v>
      </c>
      <c r="D9625" s="57" t="s">
        <v>378</v>
      </c>
      <c r="E9625" s="62" t="str">
        <f t="shared" si="1"/>
        <v>Out of test</v>
      </c>
      <c r="F9625" s="53" t="str">
        <f t="shared" si="2"/>
        <v>Guangzhou_1</v>
      </c>
      <c r="G9625" s="53">
        <f t="shared" si="3"/>
        <v>0.3737135284</v>
      </c>
    </row>
    <row r="9626">
      <c r="A9626" s="61">
        <v>1.517050615E9</v>
      </c>
      <c r="B9626" s="61">
        <v>1.0</v>
      </c>
      <c r="C9626" s="61">
        <v>1597.0</v>
      </c>
      <c r="D9626" s="57" t="s">
        <v>378</v>
      </c>
      <c r="E9626" s="62" t="str">
        <f t="shared" si="1"/>
        <v>Out of test</v>
      </c>
      <c r="F9626" s="53" t="str">
        <f t="shared" si="2"/>
        <v>Guangzhou_1</v>
      </c>
      <c r="G9626" s="53">
        <f t="shared" si="3"/>
        <v>0.7659098967</v>
      </c>
    </row>
    <row r="9627">
      <c r="A9627" s="61">
        <v>1.519798095E9</v>
      </c>
      <c r="B9627" s="61">
        <v>1.0</v>
      </c>
      <c r="C9627" s="61">
        <v>2072.0</v>
      </c>
      <c r="D9627" s="57" t="s">
        <v>378</v>
      </c>
      <c r="E9627" s="62" t="str">
        <f t="shared" si="1"/>
        <v>Out of test</v>
      </c>
      <c r="F9627" s="53" t="str">
        <f t="shared" si="2"/>
        <v>Guangzhou_1</v>
      </c>
      <c r="G9627" s="53">
        <f t="shared" si="3"/>
        <v>0.02191930366</v>
      </c>
    </row>
    <row r="9628">
      <c r="A9628" s="61">
        <v>1.511324357E9</v>
      </c>
      <c r="B9628" s="61">
        <v>1.0</v>
      </c>
      <c r="C9628" s="61">
        <v>2405.0</v>
      </c>
      <c r="D9628" s="57" t="s">
        <v>378</v>
      </c>
      <c r="E9628" s="62" t="str">
        <f t="shared" si="1"/>
        <v>Out of test</v>
      </c>
      <c r="F9628" s="53" t="str">
        <f t="shared" si="2"/>
        <v>Guangzhou_1</v>
      </c>
      <c r="G9628" s="53">
        <f t="shared" si="3"/>
        <v>0.8525594267</v>
      </c>
    </row>
    <row r="9629">
      <c r="A9629" s="61">
        <v>1.514147479E9</v>
      </c>
      <c r="B9629" s="61">
        <v>1.0</v>
      </c>
      <c r="C9629" s="61">
        <v>1673.0</v>
      </c>
      <c r="D9629" s="57" t="s">
        <v>378</v>
      </c>
      <c r="E9629" s="62" t="str">
        <f t="shared" si="1"/>
        <v>Out of test</v>
      </c>
      <c r="F9629" s="53" t="str">
        <f t="shared" si="2"/>
        <v>Guangzhou_1</v>
      </c>
      <c r="G9629" s="53">
        <f t="shared" si="3"/>
        <v>0.3505986034</v>
      </c>
    </row>
    <row r="9630">
      <c r="A9630" s="61">
        <v>1.519479054E9</v>
      </c>
      <c r="B9630" s="61">
        <v>1.0</v>
      </c>
      <c r="C9630" s="61">
        <v>4018.0</v>
      </c>
      <c r="D9630" s="57" t="s">
        <v>378</v>
      </c>
      <c r="E9630" s="62" t="str">
        <f t="shared" si="1"/>
        <v>Out of test</v>
      </c>
      <c r="F9630" s="53" t="str">
        <f t="shared" si="2"/>
        <v>Guangzhou_1</v>
      </c>
      <c r="G9630" s="53">
        <f t="shared" si="3"/>
        <v>0.6725064555</v>
      </c>
    </row>
    <row r="9631">
      <c r="A9631" s="61">
        <v>1.516628288E9</v>
      </c>
      <c r="B9631" s="61">
        <v>1.0</v>
      </c>
      <c r="C9631" s="61">
        <v>2757.0</v>
      </c>
      <c r="D9631" s="57" t="s">
        <v>378</v>
      </c>
      <c r="E9631" s="62" t="str">
        <f t="shared" si="1"/>
        <v>Out of test</v>
      </c>
      <c r="F9631" s="53" t="str">
        <f t="shared" si="2"/>
        <v>Guangzhou_1</v>
      </c>
      <c r="G9631" s="53">
        <f t="shared" si="3"/>
        <v>0.198099554</v>
      </c>
    </row>
    <row r="9632">
      <c r="A9632" s="61">
        <v>1.512244295E9</v>
      </c>
      <c r="B9632" s="61">
        <v>1.0</v>
      </c>
      <c r="C9632" s="61">
        <v>5156.0</v>
      </c>
      <c r="D9632" s="57" t="s">
        <v>378</v>
      </c>
      <c r="E9632" s="62" t="str">
        <f t="shared" si="1"/>
        <v>Out of test</v>
      </c>
      <c r="F9632" s="53" t="str">
        <f t="shared" si="2"/>
        <v>Guangzhou_1</v>
      </c>
      <c r="G9632" s="53">
        <f t="shared" si="3"/>
        <v>0.8383837522</v>
      </c>
    </row>
    <row r="9633">
      <c r="A9633" s="61">
        <v>1.515090355E9</v>
      </c>
      <c r="B9633" s="61">
        <v>1.0</v>
      </c>
      <c r="C9633" s="61">
        <v>2694.0</v>
      </c>
      <c r="D9633" s="57" t="s">
        <v>378</v>
      </c>
      <c r="E9633" s="62" t="str">
        <f t="shared" si="1"/>
        <v>Out of test</v>
      </c>
      <c r="F9633" s="53" t="str">
        <f t="shared" si="2"/>
        <v>Guangzhou_1</v>
      </c>
      <c r="G9633" s="53">
        <f t="shared" si="3"/>
        <v>0.6388110408</v>
      </c>
    </row>
    <row r="9634">
      <c r="A9634" s="61">
        <v>1.517785437E9</v>
      </c>
      <c r="B9634" s="61">
        <v>1.0</v>
      </c>
      <c r="C9634" s="61">
        <v>758.0</v>
      </c>
      <c r="D9634" s="57" t="s">
        <v>378</v>
      </c>
      <c r="E9634" s="62" t="str">
        <f t="shared" si="1"/>
        <v>Out of test</v>
      </c>
      <c r="F9634" s="53" t="str">
        <f t="shared" si="2"/>
        <v>Guangzhou_1</v>
      </c>
      <c r="G9634" s="53">
        <f t="shared" si="3"/>
        <v>0.2748208857</v>
      </c>
    </row>
    <row r="9635">
      <c r="A9635" s="61">
        <v>1.511483917E9</v>
      </c>
      <c r="B9635" s="61">
        <v>1.0</v>
      </c>
      <c r="C9635" s="61">
        <v>2526.0</v>
      </c>
      <c r="D9635" s="57" t="s">
        <v>378</v>
      </c>
      <c r="E9635" s="62" t="str">
        <f t="shared" si="1"/>
        <v>Out of test</v>
      </c>
      <c r="F9635" s="53" t="str">
        <f t="shared" si="2"/>
        <v>Guangzhou_1</v>
      </c>
      <c r="G9635" s="53">
        <f t="shared" si="3"/>
        <v>0.5789020593</v>
      </c>
    </row>
    <row r="9636">
      <c r="A9636" s="61">
        <v>1.511622767E9</v>
      </c>
      <c r="B9636" s="61">
        <v>1.0</v>
      </c>
      <c r="C9636" s="61">
        <v>1950.0</v>
      </c>
      <c r="D9636" s="57" t="s">
        <v>378</v>
      </c>
      <c r="E9636" s="62" t="str">
        <f t="shared" si="1"/>
        <v>Out of test</v>
      </c>
      <c r="F9636" s="53" t="str">
        <f t="shared" si="2"/>
        <v>Guangzhou_1</v>
      </c>
      <c r="G9636" s="53">
        <f t="shared" si="3"/>
        <v>0.6121882311</v>
      </c>
    </row>
    <row r="9637">
      <c r="A9637" s="61">
        <v>1.514704627E9</v>
      </c>
      <c r="B9637" s="61">
        <v>1.0</v>
      </c>
      <c r="C9637" s="61">
        <v>1387.0</v>
      </c>
      <c r="D9637" s="57" t="s">
        <v>378</v>
      </c>
      <c r="E9637" s="62" t="str">
        <f t="shared" si="1"/>
        <v>Out of test</v>
      </c>
      <c r="F9637" s="53" t="str">
        <f t="shared" si="2"/>
        <v>Guangzhou_1</v>
      </c>
      <c r="G9637" s="53">
        <f t="shared" si="3"/>
        <v>0.6289745142</v>
      </c>
    </row>
    <row r="9638">
      <c r="A9638" s="61">
        <v>1.518969444E9</v>
      </c>
      <c r="B9638" s="61">
        <v>1.0</v>
      </c>
      <c r="C9638" s="61">
        <v>3423.0</v>
      </c>
      <c r="D9638" s="57" t="s">
        <v>378</v>
      </c>
      <c r="E9638" s="62" t="str">
        <f t="shared" si="1"/>
        <v>Out of test</v>
      </c>
      <c r="F9638" s="53" t="str">
        <f t="shared" si="2"/>
        <v>Guangzhou_1</v>
      </c>
      <c r="G9638" s="53">
        <f t="shared" si="3"/>
        <v>0.02287705645</v>
      </c>
    </row>
    <row r="9639">
      <c r="A9639" s="61">
        <v>1.513776879E9</v>
      </c>
      <c r="B9639" s="61">
        <v>1.0</v>
      </c>
      <c r="C9639" s="61">
        <v>1142.0</v>
      </c>
      <c r="D9639" s="57" t="s">
        <v>378</v>
      </c>
      <c r="E9639" s="62" t="str">
        <f t="shared" si="1"/>
        <v>Out of test</v>
      </c>
      <c r="F9639" s="53" t="str">
        <f t="shared" si="2"/>
        <v>Guangzhou_1</v>
      </c>
      <c r="G9639" s="53">
        <f t="shared" si="3"/>
        <v>0.5540949675</v>
      </c>
    </row>
    <row r="9640">
      <c r="A9640" s="61">
        <v>1.519707159E9</v>
      </c>
      <c r="B9640" s="61">
        <v>1.0</v>
      </c>
      <c r="C9640" s="61">
        <v>3318.0</v>
      </c>
      <c r="D9640" s="57" t="s">
        <v>378</v>
      </c>
      <c r="E9640" s="62" t="str">
        <f t="shared" si="1"/>
        <v>Out of test</v>
      </c>
      <c r="F9640" s="53" t="str">
        <f t="shared" si="2"/>
        <v>Guangzhou_1</v>
      </c>
      <c r="G9640" s="53">
        <f t="shared" si="3"/>
        <v>0.741531874</v>
      </c>
    </row>
    <row r="9641">
      <c r="A9641" s="61">
        <v>1.514814985E9</v>
      </c>
      <c r="B9641" s="61">
        <v>1.0</v>
      </c>
      <c r="C9641" s="61">
        <v>1374.0</v>
      </c>
      <c r="D9641" s="57" t="s">
        <v>378</v>
      </c>
      <c r="E9641" s="62" t="str">
        <f t="shared" si="1"/>
        <v>Out of test</v>
      </c>
      <c r="F9641" s="53" t="str">
        <f t="shared" si="2"/>
        <v>Guangzhou_1</v>
      </c>
      <c r="G9641" s="53">
        <f t="shared" si="3"/>
        <v>0.1754208458</v>
      </c>
    </row>
    <row r="9642">
      <c r="A9642" s="61">
        <v>1.517651164E9</v>
      </c>
      <c r="B9642" s="61">
        <v>1.0</v>
      </c>
      <c r="C9642" s="61">
        <v>3541.0</v>
      </c>
      <c r="D9642" s="57" t="s">
        <v>378</v>
      </c>
      <c r="E9642" s="62" t="str">
        <f t="shared" si="1"/>
        <v>Out of test</v>
      </c>
      <c r="F9642" s="53" t="str">
        <f t="shared" si="2"/>
        <v>Guangzhou_1</v>
      </c>
      <c r="G9642" s="53">
        <f t="shared" si="3"/>
        <v>0.5531812808</v>
      </c>
    </row>
    <row r="9643">
      <c r="A9643" s="61">
        <v>1.519032148E9</v>
      </c>
      <c r="B9643" s="61">
        <v>1.0</v>
      </c>
      <c r="C9643" s="61">
        <v>392.0</v>
      </c>
      <c r="D9643" s="57" t="s">
        <v>378</v>
      </c>
      <c r="E9643" s="62" t="str">
        <f t="shared" si="1"/>
        <v>Out of test</v>
      </c>
      <c r="F9643" s="53" t="str">
        <f t="shared" si="2"/>
        <v>Guangzhou_1</v>
      </c>
      <c r="G9643" s="53">
        <f t="shared" si="3"/>
        <v>0.9402458088</v>
      </c>
    </row>
    <row r="9644">
      <c r="A9644" s="61">
        <v>1.516217469E9</v>
      </c>
      <c r="B9644" s="61">
        <v>1.0</v>
      </c>
      <c r="C9644" s="61">
        <v>2202.0</v>
      </c>
      <c r="D9644" s="57" t="s">
        <v>378</v>
      </c>
      <c r="E9644" s="62" t="str">
        <f t="shared" si="1"/>
        <v>Out of test</v>
      </c>
      <c r="F9644" s="53" t="str">
        <f t="shared" si="2"/>
        <v>Guangzhou_1</v>
      </c>
      <c r="G9644" s="53">
        <f t="shared" si="3"/>
        <v>0.5872795216</v>
      </c>
    </row>
    <row r="9645">
      <c r="A9645" s="61">
        <v>1.515711627E9</v>
      </c>
      <c r="B9645" s="61">
        <v>1.0</v>
      </c>
      <c r="C9645" s="61">
        <v>1923.0</v>
      </c>
      <c r="D9645" s="57" t="s">
        <v>378</v>
      </c>
      <c r="E9645" s="62" t="str">
        <f t="shared" si="1"/>
        <v>Out of test</v>
      </c>
      <c r="F9645" s="53" t="str">
        <f t="shared" si="2"/>
        <v>Guangzhou_1</v>
      </c>
      <c r="G9645" s="53">
        <f t="shared" si="3"/>
        <v>0.4623912799</v>
      </c>
    </row>
    <row r="9646">
      <c r="A9646" s="61">
        <v>1.519284486E9</v>
      </c>
      <c r="B9646" s="61">
        <v>1.0</v>
      </c>
      <c r="C9646" s="61">
        <v>3192.0</v>
      </c>
      <c r="D9646" s="57" t="s">
        <v>378</v>
      </c>
      <c r="E9646" s="62" t="str">
        <f t="shared" si="1"/>
        <v>Out of test</v>
      </c>
      <c r="F9646" s="53" t="str">
        <f t="shared" si="2"/>
        <v>Guangzhou_1</v>
      </c>
      <c r="G9646" s="53">
        <f t="shared" si="3"/>
        <v>0.5527170261</v>
      </c>
    </row>
    <row r="9647">
      <c r="A9647" s="61">
        <v>1.517914793E9</v>
      </c>
      <c r="B9647" s="61">
        <v>1.0</v>
      </c>
      <c r="C9647" s="61">
        <v>2740.0</v>
      </c>
      <c r="D9647" s="57" t="s">
        <v>378</v>
      </c>
      <c r="E9647" s="62" t="str">
        <f t="shared" si="1"/>
        <v>Out of test</v>
      </c>
      <c r="F9647" s="53" t="str">
        <f t="shared" si="2"/>
        <v>Guangzhou_1</v>
      </c>
      <c r="G9647" s="53">
        <f t="shared" si="3"/>
        <v>0.4642232769</v>
      </c>
    </row>
    <row r="9648">
      <c r="A9648" s="61">
        <v>1.517903236E9</v>
      </c>
      <c r="B9648" s="61">
        <v>1.0</v>
      </c>
      <c r="C9648" s="61">
        <v>1665.0</v>
      </c>
      <c r="D9648" s="57" t="s">
        <v>378</v>
      </c>
      <c r="E9648" s="62" t="str">
        <f t="shared" si="1"/>
        <v>Out of test</v>
      </c>
      <c r="F9648" s="53" t="str">
        <f t="shared" si="2"/>
        <v>Guangzhou_1</v>
      </c>
      <c r="G9648" s="53">
        <f t="shared" si="3"/>
        <v>0.2734568397</v>
      </c>
    </row>
    <row r="9649">
      <c r="A9649" s="61">
        <v>1.513502634E9</v>
      </c>
      <c r="B9649" s="61">
        <v>1.0</v>
      </c>
      <c r="C9649" s="61">
        <v>774.0</v>
      </c>
      <c r="D9649" s="57" t="s">
        <v>378</v>
      </c>
      <c r="E9649" s="62" t="str">
        <f t="shared" si="1"/>
        <v>Out of test</v>
      </c>
      <c r="F9649" s="53" t="str">
        <f t="shared" si="2"/>
        <v>Guangzhou_1</v>
      </c>
      <c r="G9649" s="53">
        <f t="shared" si="3"/>
        <v>0.6050601218</v>
      </c>
    </row>
    <row r="9650">
      <c r="A9650" s="61">
        <v>1.514885507E9</v>
      </c>
      <c r="B9650" s="61">
        <v>1.0</v>
      </c>
      <c r="C9650" s="61">
        <v>1342.0</v>
      </c>
      <c r="D9650" s="57" t="s">
        <v>378</v>
      </c>
      <c r="E9650" s="62" t="str">
        <f t="shared" si="1"/>
        <v>Out of test</v>
      </c>
      <c r="F9650" s="53" t="str">
        <f t="shared" si="2"/>
        <v>Guangzhou_1</v>
      </c>
      <c r="G9650" s="53">
        <f t="shared" si="3"/>
        <v>0.9242978701</v>
      </c>
    </row>
    <row r="9651">
      <c r="A9651" s="61">
        <v>1.512852793E9</v>
      </c>
      <c r="B9651" s="61">
        <v>1.0</v>
      </c>
      <c r="C9651" s="61">
        <v>2478.0</v>
      </c>
      <c r="D9651" s="57" t="s">
        <v>378</v>
      </c>
      <c r="E9651" s="62" t="str">
        <f t="shared" si="1"/>
        <v>Out of test</v>
      </c>
      <c r="F9651" s="53" t="str">
        <f t="shared" si="2"/>
        <v>Guangzhou_1</v>
      </c>
      <c r="G9651" s="53">
        <f t="shared" si="3"/>
        <v>0.3663632116</v>
      </c>
    </row>
    <row r="9652">
      <c r="A9652" s="61">
        <v>1.512966624E9</v>
      </c>
      <c r="B9652" s="61">
        <v>1.0</v>
      </c>
      <c r="C9652" s="61">
        <v>1672.0</v>
      </c>
      <c r="D9652" s="57" t="s">
        <v>378</v>
      </c>
      <c r="E9652" s="62" t="str">
        <f t="shared" si="1"/>
        <v>Out of test</v>
      </c>
      <c r="F9652" s="53" t="str">
        <f t="shared" si="2"/>
        <v>Guangzhou_1</v>
      </c>
      <c r="G9652" s="53">
        <f t="shared" si="3"/>
        <v>0.5621774232</v>
      </c>
    </row>
    <row r="9653">
      <c r="A9653" s="61">
        <v>1.511580427E9</v>
      </c>
      <c r="B9653" s="61">
        <v>1.0</v>
      </c>
      <c r="C9653" s="61">
        <v>1235.0</v>
      </c>
      <c r="D9653" s="57" t="s">
        <v>378</v>
      </c>
      <c r="E9653" s="62" t="str">
        <f t="shared" si="1"/>
        <v>Out of test</v>
      </c>
      <c r="F9653" s="53" t="str">
        <f t="shared" si="2"/>
        <v>Guangzhou_1</v>
      </c>
      <c r="G9653" s="53">
        <f t="shared" si="3"/>
        <v>0.2680038643</v>
      </c>
    </row>
    <row r="9654">
      <c r="A9654" s="61">
        <v>1.514585956E9</v>
      </c>
      <c r="B9654" s="61">
        <v>1.0</v>
      </c>
      <c r="C9654" s="61">
        <v>4655.0</v>
      </c>
      <c r="D9654" s="57" t="s">
        <v>378</v>
      </c>
      <c r="E9654" s="62" t="str">
        <f t="shared" si="1"/>
        <v>Out of test</v>
      </c>
      <c r="F9654" s="53" t="str">
        <f t="shared" si="2"/>
        <v>Guangzhou_1</v>
      </c>
      <c r="G9654" s="53">
        <f t="shared" si="3"/>
        <v>0.4443492764</v>
      </c>
    </row>
    <row r="9655">
      <c r="A9655" s="61">
        <v>1.518114506E9</v>
      </c>
      <c r="B9655" s="61">
        <v>1.0</v>
      </c>
      <c r="C9655" s="61">
        <v>5031.0</v>
      </c>
      <c r="D9655" s="57" t="s">
        <v>378</v>
      </c>
      <c r="E9655" s="62" t="str">
        <f t="shared" si="1"/>
        <v>Out of test</v>
      </c>
      <c r="F9655" s="53" t="str">
        <f t="shared" si="2"/>
        <v>Guangzhou_1</v>
      </c>
      <c r="G9655" s="53">
        <f t="shared" si="3"/>
        <v>0.326332331</v>
      </c>
    </row>
    <row r="9656">
      <c r="A9656" s="61">
        <v>1.511545788E9</v>
      </c>
      <c r="B9656" s="61">
        <v>1.0</v>
      </c>
      <c r="C9656" s="61">
        <v>183.0</v>
      </c>
      <c r="D9656" s="57" t="s">
        <v>378</v>
      </c>
      <c r="E9656" s="62" t="str">
        <f t="shared" si="1"/>
        <v>Out of test</v>
      </c>
      <c r="F9656" s="53" t="str">
        <f t="shared" si="2"/>
        <v>Guangzhou_1</v>
      </c>
      <c r="G9656" s="53">
        <f t="shared" si="3"/>
        <v>0.7177792712</v>
      </c>
    </row>
    <row r="9657">
      <c r="A9657" s="61">
        <v>1.519684954E9</v>
      </c>
      <c r="B9657" s="61">
        <v>1.0</v>
      </c>
      <c r="C9657" s="61">
        <v>131.0</v>
      </c>
      <c r="D9657" s="57" t="s">
        <v>378</v>
      </c>
      <c r="E9657" s="62" t="str">
        <f t="shared" si="1"/>
        <v>Out of test</v>
      </c>
      <c r="F9657" s="53" t="str">
        <f t="shared" si="2"/>
        <v>Guangzhou_1</v>
      </c>
      <c r="G9657" s="53">
        <f t="shared" si="3"/>
        <v>0.5261219478</v>
      </c>
    </row>
    <row r="9658">
      <c r="A9658" s="61">
        <v>1.518149085E9</v>
      </c>
      <c r="B9658" s="61">
        <v>1.0</v>
      </c>
      <c r="C9658" s="61">
        <v>3160.0</v>
      </c>
      <c r="D9658" s="57" t="s">
        <v>378</v>
      </c>
      <c r="E9658" s="62" t="str">
        <f t="shared" si="1"/>
        <v>Out of test</v>
      </c>
      <c r="F9658" s="53" t="str">
        <f t="shared" si="2"/>
        <v>Guangzhou_1</v>
      </c>
      <c r="G9658" s="53">
        <f t="shared" si="3"/>
        <v>0.5543849922</v>
      </c>
    </row>
    <row r="9659">
      <c r="A9659" s="61">
        <v>1.516287453E9</v>
      </c>
      <c r="B9659" s="61">
        <v>1.0</v>
      </c>
      <c r="C9659" s="61">
        <v>797.0</v>
      </c>
      <c r="D9659" s="57" t="s">
        <v>378</v>
      </c>
      <c r="E9659" s="62" t="str">
        <f t="shared" si="1"/>
        <v>Out of test</v>
      </c>
      <c r="F9659" s="53" t="str">
        <f t="shared" si="2"/>
        <v>Guangzhou_1</v>
      </c>
      <c r="G9659" s="53">
        <f t="shared" si="3"/>
        <v>0.6852307366</v>
      </c>
    </row>
    <row r="9660">
      <c r="A9660" s="61">
        <v>1.517191388E9</v>
      </c>
      <c r="B9660" s="61">
        <v>1.0</v>
      </c>
      <c r="C9660" s="61">
        <v>1954.0</v>
      </c>
      <c r="D9660" s="57" t="s">
        <v>378</v>
      </c>
      <c r="E9660" s="62" t="str">
        <f t="shared" si="1"/>
        <v>Out of test</v>
      </c>
      <c r="F9660" s="53" t="str">
        <f t="shared" si="2"/>
        <v>Guangzhou_1</v>
      </c>
      <c r="G9660" s="53">
        <f t="shared" si="3"/>
        <v>0.847627517</v>
      </c>
    </row>
    <row r="9661">
      <c r="A9661" s="61">
        <v>1.512005695E9</v>
      </c>
      <c r="B9661" s="61">
        <v>1.0</v>
      </c>
      <c r="C9661" s="61">
        <v>853.0</v>
      </c>
      <c r="D9661" s="57" t="s">
        <v>378</v>
      </c>
      <c r="E9661" s="62" t="str">
        <f t="shared" si="1"/>
        <v>Out of test</v>
      </c>
      <c r="F9661" s="53" t="str">
        <f t="shared" si="2"/>
        <v>Guangzhou_1</v>
      </c>
      <c r="G9661" s="53">
        <f t="shared" si="3"/>
        <v>0.04164827834</v>
      </c>
    </row>
    <row r="9662">
      <c r="A9662" s="61">
        <v>1.512527565E9</v>
      </c>
      <c r="B9662" s="61">
        <v>1.0</v>
      </c>
      <c r="C9662" s="61">
        <v>3880.0</v>
      </c>
      <c r="D9662" s="57" t="s">
        <v>378</v>
      </c>
      <c r="E9662" s="62" t="str">
        <f t="shared" si="1"/>
        <v>Out of test</v>
      </c>
      <c r="F9662" s="53" t="str">
        <f t="shared" si="2"/>
        <v>Guangzhou_1</v>
      </c>
      <c r="G9662" s="53">
        <f t="shared" si="3"/>
        <v>0.5338892694</v>
      </c>
    </row>
    <row r="9663">
      <c r="A9663" s="61">
        <v>1.519454019E9</v>
      </c>
      <c r="B9663" s="61">
        <v>1.0</v>
      </c>
      <c r="C9663" s="61">
        <v>298.0</v>
      </c>
      <c r="D9663" s="57" t="s">
        <v>378</v>
      </c>
      <c r="E9663" s="62" t="str">
        <f t="shared" si="1"/>
        <v>Out of test</v>
      </c>
      <c r="F9663" s="53" t="str">
        <f t="shared" si="2"/>
        <v>Guangzhou_1</v>
      </c>
      <c r="G9663" s="53">
        <f t="shared" si="3"/>
        <v>0.1142324147</v>
      </c>
    </row>
    <row r="9664">
      <c r="A9664" s="61">
        <v>1.516165896E9</v>
      </c>
      <c r="B9664" s="61">
        <v>1.0</v>
      </c>
      <c r="C9664" s="61">
        <v>2439.0</v>
      </c>
      <c r="D9664" s="57" t="s">
        <v>378</v>
      </c>
      <c r="E9664" s="62" t="str">
        <f t="shared" si="1"/>
        <v>Out of test</v>
      </c>
      <c r="F9664" s="53" t="str">
        <f t="shared" si="2"/>
        <v>Guangzhou_1</v>
      </c>
      <c r="G9664" s="53">
        <f t="shared" si="3"/>
        <v>0.2666113224</v>
      </c>
    </row>
    <row r="9665">
      <c r="A9665" s="61">
        <v>1.518542165E9</v>
      </c>
      <c r="B9665" s="61">
        <v>1.0</v>
      </c>
      <c r="C9665" s="61">
        <v>608.0</v>
      </c>
      <c r="D9665" s="57" t="s">
        <v>378</v>
      </c>
      <c r="E9665" s="62" t="str">
        <f t="shared" si="1"/>
        <v>Out of test</v>
      </c>
      <c r="F9665" s="53" t="str">
        <f t="shared" si="2"/>
        <v>Guangzhou_1</v>
      </c>
      <c r="G9665" s="53">
        <f t="shared" si="3"/>
        <v>0.3857748074</v>
      </c>
    </row>
    <row r="9666">
      <c r="A9666" s="61">
        <v>1.516014034E9</v>
      </c>
      <c r="B9666" s="61">
        <v>1.0</v>
      </c>
      <c r="C9666" s="61">
        <v>584.0</v>
      </c>
      <c r="D9666" s="57" t="s">
        <v>378</v>
      </c>
      <c r="E9666" s="62" t="str">
        <f t="shared" si="1"/>
        <v>Out of test</v>
      </c>
      <c r="F9666" s="53" t="str">
        <f t="shared" si="2"/>
        <v>Guangzhou_1</v>
      </c>
      <c r="G9666" s="53">
        <f t="shared" si="3"/>
        <v>0.06501143046</v>
      </c>
    </row>
    <row r="9667">
      <c r="A9667" s="61">
        <v>1.515218499E9</v>
      </c>
      <c r="B9667" s="61">
        <v>1.0</v>
      </c>
      <c r="C9667" s="61">
        <v>1557.0</v>
      </c>
      <c r="D9667" s="57" t="s">
        <v>378</v>
      </c>
      <c r="E9667" s="62" t="str">
        <f t="shared" si="1"/>
        <v>Out of test</v>
      </c>
      <c r="F9667" s="53" t="str">
        <f t="shared" si="2"/>
        <v>Guangzhou_1</v>
      </c>
      <c r="G9667" s="53">
        <f t="shared" si="3"/>
        <v>0.4630706766</v>
      </c>
    </row>
    <row r="9668">
      <c r="A9668" s="61">
        <v>1.513847748E9</v>
      </c>
      <c r="B9668" s="61">
        <v>1.0</v>
      </c>
      <c r="C9668" s="61">
        <v>1370.0</v>
      </c>
      <c r="D9668" s="57" t="s">
        <v>378</v>
      </c>
      <c r="E9668" s="62" t="str">
        <f t="shared" si="1"/>
        <v>Out of test</v>
      </c>
      <c r="F9668" s="53" t="str">
        <f t="shared" si="2"/>
        <v>Guangzhou_1</v>
      </c>
      <c r="G9668" s="53">
        <f t="shared" si="3"/>
        <v>0.1481827035</v>
      </c>
    </row>
    <row r="9669">
      <c r="A9669" s="61">
        <v>1.519579345E9</v>
      </c>
      <c r="B9669" s="61">
        <v>1.0</v>
      </c>
      <c r="C9669" s="61">
        <v>1634.0</v>
      </c>
      <c r="D9669" s="57" t="s">
        <v>378</v>
      </c>
      <c r="E9669" s="62" t="str">
        <f t="shared" si="1"/>
        <v>Out of test</v>
      </c>
      <c r="F9669" s="53" t="str">
        <f t="shared" si="2"/>
        <v>Guangzhou_1</v>
      </c>
      <c r="G9669" s="53">
        <f t="shared" si="3"/>
        <v>0.9945422421</v>
      </c>
    </row>
    <row r="9670">
      <c r="A9670" s="61">
        <v>1.511289816E9</v>
      </c>
      <c r="B9670" s="61">
        <v>1.0</v>
      </c>
      <c r="C9670" s="61">
        <v>504.0</v>
      </c>
      <c r="D9670" s="57" t="s">
        <v>378</v>
      </c>
      <c r="E9670" s="62" t="str">
        <f t="shared" si="1"/>
        <v>Out of test</v>
      </c>
      <c r="F9670" s="53" t="str">
        <f t="shared" si="2"/>
        <v>Guangzhou_1</v>
      </c>
      <c r="G9670" s="53">
        <f t="shared" si="3"/>
        <v>0.1184245193</v>
      </c>
    </row>
    <row r="9671">
      <c r="A9671" s="61">
        <v>1.513232046E9</v>
      </c>
      <c r="B9671" s="61">
        <v>1.0</v>
      </c>
      <c r="C9671" s="61">
        <v>2268.0</v>
      </c>
      <c r="D9671" s="57" t="s">
        <v>378</v>
      </c>
      <c r="E9671" s="62" t="str">
        <f t="shared" si="1"/>
        <v>Out of test</v>
      </c>
      <c r="F9671" s="53" t="str">
        <f t="shared" si="2"/>
        <v>Guangzhou_1</v>
      </c>
      <c r="G9671" s="53">
        <f t="shared" si="3"/>
        <v>0.5109330336</v>
      </c>
    </row>
    <row r="9672">
      <c r="A9672" s="61">
        <v>1.516292476E9</v>
      </c>
      <c r="B9672" s="61">
        <v>1.0</v>
      </c>
      <c r="C9672" s="61">
        <v>1471.0</v>
      </c>
      <c r="D9672" s="57" t="s">
        <v>378</v>
      </c>
      <c r="E9672" s="62" t="str">
        <f t="shared" si="1"/>
        <v>Out of test</v>
      </c>
      <c r="F9672" s="53" t="str">
        <f t="shared" si="2"/>
        <v>Guangzhou_1</v>
      </c>
      <c r="G9672" s="53">
        <f t="shared" si="3"/>
        <v>0.09685543131</v>
      </c>
    </row>
    <row r="9673">
      <c r="A9673" s="61">
        <v>1.511679936E9</v>
      </c>
      <c r="B9673" s="61">
        <v>1.0</v>
      </c>
      <c r="C9673" s="61">
        <v>556.0</v>
      </c>
      <c r="D9673" s="57" t="s">
        <v>378</v>
      </c>
      <c r="E9673" s="62" t="str">
        <f t="shared" si="1"/>
        <v>Out of test</v>
      </c>
      <c r="F9673" s="53" t="str">
        <f t="shared" si="2"/>
        <v>Guangzhou_1</v>
      </c>
      <c r="G9673" s="53">
        <f t="shared" si="3"/>
        <v>0.8160346802</v>
      </c>
    </row>
    <row r="9674">
      <c r="A9674" s="61">
        <v>1.511873064E9</v>
      </c>
      <c r="B9674" s="61">
        <v>1.0</v>
      </c>
      <c r="C9674" s="61">
        <v>2973.0</v>
      </c>
      <c r="D9674" s="57" t="s">
        <v>378</v>
      </c>
      <c r="E9674" s="62" t="str">
        <f t="shared" si="1"/>
        <v>Out of test</v>
      </c>
      <c r="F9674" s="53" t="str">
        <f t="shared" si="2"/>
        <v>Guangzhou_1</v>
      </c>
      <c r="G9674" s="53">
        <f t="shared" si="3"/>
        <v>0.1648952938</v>
      </c>
    </row>
    <row r="9675">
      <c r="A9675" s="61">
        <v>1.519667366E9</v>
      </c>
      <c r="B9675" s="61">
        <v>1.0</v>
      </c>
      <c r="C9675" s="61">
        <v>3004.0</v>
      </c>
      <c r="D9675" s="57" t="s">
        <v>378</v>
      </c>
      <c r="E9675" s="62" t="str">
        <f t="shared" si="1"/>
        <v>Out of test</v>
      </c>
      <c r="F9675" s="53" t="str">
        <f t="shared" si="2"/>
        <v>Guangzhou_1</v>
      </c>
      <c r="G9675" s="53">
        <f t="shared" si="3"/>
        <v>0.7378382241</v>
      </c>
    </row>
    <row r="9676">
      <c r="A9676" s="61">
        <v>1.518508249E9</v>
      </c>
      <c r="B9676" s="61">
        <v>1.0</v>
      </c>
      <c r="C9676" s="61">
        <v>2602.0</v>
      </c>
      <c r="D9676" s="57" t="s">
        <v>378</v>
      </c>
      <c r="E9676" s="62" t="str">
        <f t="shared" si="1"/>
        <v>Out of test</v>
      </c>
      <c r="F9676" s="53" t="str">
        <f t="shared" si="2"/>
        <v>Guangzhou_1</v>
      </c>
      <c r="G9676" s="53">
        <f t="shared" si="3"/>
        <v>0.3054026609</v>
      </c>
    </row>
    <row r="9677">
      <c r="A9677" s="61">
        <v>1.517383218E9</v>
      </c>
      <c r="B9677" s="61">
        <v>1.0</v>
      </c>
      <c r="C9677" s="61">
        <v>394.0</v>
      </c>
      <c r="D9677" s="57" t="s">
        <v>378</v>
      </c>
      <c r="E9677" s="62" t="str">
        <f t="shared" si="1"/>
        <v>Out of test</v>
      </c>
      <c r="F9677" s="53" t="str">
        <f t="shared" si="2"/>
        <v>Guangzhou_1</v>
      </c>
      <c r="G9677" s="53">
        <f t="shared" si="3"/>
        <v>0.1795488237</v>
      </c>
    </row>
    <row r="9678">
      <c r="A9678" s="61">
        <v>1.519932118E9</v>
      </c>
      <c r="B9678" s="61">
        <v>1.0</v>
      </c>
      <c r="C9678" s="61">
        <v>4297.0</v>
      </c>
      <c r="D9678" s="57" t="s">
        <v>378</v>
      </c>
      <c r="E9678" s="62" t="str">
        <f t="shared" si="1"/>
        <v>Out of test</v>
      </c>
      <c r="F9678" s="53" t="str">
        <f t="shared" si="2"/>
        <v>Guangzhou_1</v>
      </c>
      <c r="G9678" s="53">
        <f t="shared" si="3"/>
        <v>0.9485577523</v>
      </c>
    </row>
    <row r="9679">
      <c r="A9679" s="61">
        <v>1.519411888E9</v>
      </c>
      <c r="B9679" s="61">
        <v>1.0</v>
      </c>
      <c r="C9679" s="61">
        <v>2666.0</v>
      </c>
      <c r="D9679" s="57" t="s">
        <v>378</v>
      </c>
      <c r="E9679" s="62" t="str">
        <f t="shared" si="1"/>
        <v>Out of test</v>
      </c>
      <c r="F9679" s="53" t="str">
        <f t="shared" si="2"/>
        <v>Guangzhou_1</v>
      </c>
      <c r="G9679" s="53">
        <f t="shared" si="3"/>
        <v>0.0363256387</v>
      </c>
    </row>
    <row r="9680">
      <c r="A9680" s="61">
        <v>1.515070227E9</v>
      </c>
      <c r="B9680" s="61">
        <v>1.0</v>
      </c>
      <c r="C9680" s="61">
        <v>1827.0</v>
      </c>
      <c r="D9680" s="57" t="s">
        <v>378</v>
      </c>
      <c r="E9680" s="62" t="str">
        <f t="shared" si="1"/>
        <v>Out of test</v>
      </c>
      <c r="F9680" s="53" t="str">
        <f t="shared" si="2"/>
        <v>Guangzhou_1</v>
      </c>
      <c r="G9680" s="53">
        <f t="shared" si="3"/>
        <v>0.6445620982</v>
      </c>
    </row>
    <row r="9681">
      <c r="A9681" s="61">
        <v>1.512345459E9</v>
      </c>
      <c r="B9681" s="61">
        <v>1.0</v>
      </c>
      <c r="C9681" s="61">
        <v>1589.0</v>
      </c>
      <c r="D9681" s="57" t="s">
        <v>378</v>
      </c>
      <c r="E9681" s="62" t="str">
        <f t="shared" si="1"/>
        <v>Out of test</v>
      </c>
      <c r="F9681" s="53" t="str">
        <f t="shared" si="2"/>
        <v>Guangzhou_1</v>
      </c>
      <c r="G9681" s="53">
        <f t="shared" si="3"/>
        <v>0.7972904745</v>
      </c>
    </row>
    <row r="9682">
      <c r="A9682" s="61">
        <v>1.519303968E9</v>
      </c>
      <c r="B9682" s="61">
        <v>1.0</v>
      </c>
      <c r="C9682" s="61">
        <v>2613.0</v>
      </c>
      <c r="D9682" s="57" t="s">
        <v>378</v>
      </c>
      <c r="E9682" s="62" t="str">
        <f t="shared" si="1"/>
        <v>Out of test</v>
      </c>
      <c r="F9682" s="53" t="str">
        <f t="shared" si="2"/>
        <v>Guangzhou_1</v>
      </c>
      <c r="G9682" s="53">
        <f t="shared" si="3"/>
        <v>0.4455783222</v>
      </c>
    </row>
    <row r="9683">
      <c r="A9683" s="61">
        <v>1.517783214E9</v>
      </c>
      <c r="B9683" s="61">
        <v>1.0</v>
      </c>
      <c r="C9683" s="61">
        <v>1514.0</v>
      </c>
      <c r="D9683" s="57" t="s">
        <v>378</v>
      </c>
      <c r="E9683" s="62" t="str">
        <f t="shared" si="1"/>
        <v>Out of test</v>
      </c>
      <c r="F9683" s="53" t="str">
        <f t="shared" si="2"/>
        <v>Guangzhou_1</v>
      </c>
      <c r="G9683" s="53">
        <f t="shared" si="3"/>
        <v>0.4912951145</v>
      </c>
    </row>
    <row r="9684">
      <c r="A9684" s="61">
        <v>1.512451449E9</v>
      </c>
      <c r="B9684" s="61">
        <v>1.0</v>
      </c>
      <c r="C9684" s="61">
        <v>3488.0</v>
      </c>
      <c r="D9684" s="57" t="s">
        <v>378</v>
      </c>
      <c r="E9684" s="62" t="str">
        <f t="shared" si="1"/>
        <v>Out of test</v>
      </c>
      <c r="F9684" s="53" t="str">
        <f t="shared" si="2"/>
        <v>Guangzhou_1</v>
      </c>
      <c r="G9684" s="53">
        <f t="shared" si="3"/>
        <v>0.3738778009</v>
      </c>
    </row>
    <row r="9685">
      <c r="A9685" s="61">
        <v>1.517350269E9</v>
      </c>
      <c r="B9685" s="61">
        <v>1.0</v>
      </c>
      <c r="C9685" s="61">
        <v>224.0</v>
      </c>
      <c r="D9685" s="57" t="s">
        <v>378</v>
      </c>
      <c r="E9685" s="62" t="str">
        <f t="shared" si="1"/>
        <v>Out of test</v>
      </c>
      <c r="F9685" s="53" t="str">
        <f t="shared" si="2"/>
        <v>Guangzhou_1</v>
      </c>
      <c r="G9685" s="53">
        <f t="shared" si="3"/>
        <v>0.0952842141</v>
      </c>
    </row>
    <row r="9686">
      <c r="A9686" s="61">
        <v>1.514804213E9</v>
      </c>
      <c r="B9686" s="61">
        <v>1.0</v>
      </c>
      <c r="C9686" s="61">
        <v>3169.0</v>
      </c>
      <c r="D9686" s="57" t="s">
        <v>378</v>
      </c>
      <c r="E9686" s="62" t="str">
        <f t="shared" si="1"/>
        <v>Out of test</v>
      </c>
      <c r="F9686" s="53" t="str">
        <f t="shared" si="2"/>
        <v>Guangzhou_1</v>
      </c>
      <c r="G9686" s="53">
        <f t="shared" si="3"/>
        <v>0.175845223</v>
      </c>
    </row>
    <row r="9687">
      <c r="A9687" s="61">
        <v>1.514841783E9</v>
      </c>
      <c r="B9687" s="61">
        <v>1.0</v>
      </c>
      <c r="C9687" s="61">
        <v>1024.0</v>
      </c>
      <c r="D9687" s="57" t="s">
        <v>378</v>
      </c>
      <c r="E9687" s="62" t="str">
        <f t="shared" si="1"/>
        <v>Out of test</v>
      </c>
      <c r="F9687" s="53" t="str">
        <f t="shared" si="2"/>
        <v>Guangzhou_1</v>
      </c>
      <c r="G9687" s="53">
        <f t="shared" si="3"/>
        <v>0.970093412</v>
      </c>
    </row>
    <row r="9688">
      <c r="A9688" s="61">
        <v>1.514033699E9</v>
      </c>
      <c r="B9688" s="61">
        <v>1.0</v>
      </c>
      <c r="C9688" s="61">
        <v>2522.0</v>
      </c>
      <c r="D9688" s="57" t="s">
        <v>378</v>
      </c>
      <c r="E9688" s="62" t="str">
        <f t="shared" si="1"/>
        <v>Out of test</v>
      </c>
      <c r="F9688" s="53" t="str">
        <f t="shared" si="2"/>
        <v>Guangzhou_1</v>
      </c>
      <c r="G9688" s="53">
        <f t="shared" si="3"/>
        <v>0.1593780743</v>
      </c>
    </row>
    <row r="9689">
      <c r="A9689" s="61">
        <v>1.516453444E9</v>
      </c>
      <c r="B9689" s="61">
        <v>1.0</v>
      </c>
      <c r="C9689" s="61">
        <v>1211.0</v>
      </c>
      <c r="D9689" s="57" t="s">
        <v>378</v>
      </c>
      <c r="E9689" s="62" t="str">
        <f t="shared" si="1"/>
        <v>Out of test</v>
      </c>
      <c r="F9689" s="53" t="str">
        <f t="shared" si="2"/>
        <v>Guangzhou_1</v>
      </c>
      <c r="G9689" s="53">
        <f t="shared" si="3"/>
        <v>0.2625646565</v>
      </c>
    </row>
    <row r="9690">
      <c r="A9690" s="61">
        <v>1.514508855E9</v>
      </c>
      <c r="B9690" s="61">
        <v>1.0</v>
      </c>
      <c r="C9690" s="61">
        <v>954.0</v>
      </c>
      <c r="D9690" s="57" t="s">
        <v>378</v>
      </c>
      <c r="E9690" s="62" t="str">
        <f t="shared" si="1"/>
        <v>Out of test</v>
      </c>
      <c r="F9690" s="53" t="str">
        <f t="shared" si="2"/>
        <v>Guangzhou_1</v>
      </c>
      <c r="G9690" s="53">
        <f t="shared" si="3"/>
        <v>0.7355109581</v>
      </c>
    </row>
    <row r="9691">
      <c r="A9691" s="61">
        <v>1.517668637E9</v>
      </c>
      <c r="B9691" s="61">
        <v>1.0</v>
      </c>
      <c r="C9691" s="61">
        <v>1080.0</v>
      </c>
      <c r="D9691" s="57" t="s">
        <v>378</v>
      </c>
      <c r="E9691" s="62" t="str">
        <f t="shared" si="1"/>
        <v>Out of test</v>
      </c>
      <c r="F9691" s="53" t="str">
        <f t="shared" si="2"/>
        <v>Guangzhou_1</v>
      </c>
      <c r="G9691" s="53">
        <f t="shared" si="3"/>
        <v>0.285450734</v>
      </c>
    </row>
    <row r="9692">
      <c r="A9692" s="61">
        <v>1.516347595E9</v>
      </c>
      <c r="B9692" s="61">
        <v>1.0</v>
      </c>
      <c r="C9692" s="61">
        <v>3821.0</v>
      </c>
      <c r="D9692" s="57" t="s">
        <v>378</v>
      </c>
      <c r="E9692" s="62" t="str">
        <f t="shared" si="1"/>
        <v>Out of test</v>
      </c>
      <c r="F9692" s="53" t="str">
        <f t="shared" si="2"/>
        <v>Guangzhou_1</v>
      </c>
      <c r="G9692" s="53">
        <f t="shared" si="3"/>
        <v>0.7371093469</v>
      </c>
    </row>
    <row r="9693">
      <c r="A9693" s="61">
        <v>1.516816315E9</v>
      </c>
      <c r="B9693" s="61">
        <v>1.0</v>
      </c>
      <c r="C9693" s="61">
        <v>1555.0</v>
      </c>
      <c r="D9693" s="57" t="s">
        <v>378</v>
      </c>
      <c r="E9693" s="62" t="str">
        <f t="shared" si="1"/>
        <v>Out of test</v>
      </c>
      <c r="F9693" s="53" t="str">
        <f t="shared" si="2"/>
        <v>Guangzhou_1</v>
      </c>
      <c r="G9693" s="53">
        <f t="shared" si="3"/>
        <v>0.5063511389</v>
      </c>
    </row>
    <row r="9694">
      <c r="A9694" s="61">
        <v>1.513435926E9</v>
      </c>
      <c r="B9694" s="61">
        <v>1.0</v>
      </c>
      <c r="C9694" s="61">
        <v>364.0</v>
      </c>
      <c r="D9694" s="57" t="s">
        <v>378</v>
      </c>
      <c r="E9694" s="62" t="str">
        <f t="shared" si="1"/>
        <v>Out of test</v>
      </c>
      <c r="F9694" s="53" t="str">
        <f t="shared" si="2"/>
        <v>Guangzhou_1</v>
      </c>
      <c r="G9694" s="53">
        <f t="shared" si="3"/>
        <v>0.2746611447</v>
      </c>
    </row>
    <row r="9695">
      <c r="A9695" s="61">
        <v>1.514471446E9</v>
      </c>
      <c r="B9695" s="61">
        <v>1.0</v>
      </c>
      <c r="C9695" s="61">
        <v>3432.0</v>
      </c>
      <c r="D9695" s="57" t="s">
        <v>378</v>
      </c>
      <c r="E9695" s="62" t="str">
        <f t="shared" si="1"/>
        <v>Out of test</v>
      </c>
      <c r="F9695" s="53" t="str">
        <f t="shared" si="2"/>
        <v>Guangzhou_1</v>
      </c>
      <c r="G9695" s="53">
        <f t="shared" si="3"/>
        <v>0.1206291916</v>
      </c>
    </row>
    <row r="9696">
      <c r="A9696" s="61">
        <v>1.511251685E9</v>
      </c>
      <c r="B9696" s="61">
        <v>1.0</v>
      </c>
      <c r="C9696" s="61">
        <v>2679.0</v>
      </c>
      <c r="D9696" s="57" t="s">
        <v>378</v>
      </c>
      <c r="E9696" s="62" t="str">
        <f t="shared" si="1"/>
        <v>Out of test</v>
      </c>
      <c r="F9696" s="53" t="str">
        <f t="shared" si="2"/>
        <v>Guangzhou_1</v>
      </c>
      <c r="G9696" s="53">
        <f t="shared" si="3"/>
        <v>0.8711159753</v>
      </c>
    </row>
    <row r="9697">
      <c r="A9697" s="61">
        <v>1.511831506E9</v>
      </c>
      <c r="B9697" s="61">
        <v>1.0</v>
      </c>
      <c r="C9697" s="61">
        <v>1132.0</v>
      </c>
      <c r="D9697" s="57" t="s">
        <v>378</v>
      </c>
      <c r="E9697" s="62" t="str">
        <f t="shared" si="1"/>
        <v>Out of test</v>
      </c>
      <c r="F9697" s="53" t="str">
        <f t="shared" si="2"/>
        <v>Guangzhou_1</v>
      </c>
      <c r="G9697" s="53">
        <f t="shared" si="3"/>
        <v>0.005789601921</v>
      </c>
    </row>
    <row r="9698">
      <c r="A9698" s="61">
        <v>1.517519689E9</v>
      </c>
      <c r="B9698" s="61">
        <v>1.0</v>
      </c>
      <c r="C9698" s="61">
        <v>33.0</v>
      </c>
      <c r="D9698" s="57" t="s">
        <v>378</v>
      </c>
      <c r="E9698" s="62" t="str">
        <f t="shared" si="1"/>
        <v>Out of test</v>
      </c>
      <c r="F9698" s="53" t="str">
        <f t="shared" si="2"/>
        <v>Guangzhou_1</v>
      </c>
      <c r="G9698" s="53">
        <f t="shared" si="3"/>
        <v>0.6570790481</v>
      </c>
    </row>
    <row r="9699">
      <c r="A9699" s="61">
        <v>1.518117106E9</v>
      </c>
      <c r="B9699" s="61">
        <v>1.0</v>
      </c>
      <c r="C9699" s="61">
        <v>418.0</v>
      </c>
      <c r="D9699" s="57" t="s">
        <v>378</v>
      </c>
      <c r="E9699" s="62" t="str">
        <f t="shared" si="1"/>
        <v>Out of test</v>
      </c>
      <c r="F9699" s="53" t="str">
        <f t="shared" si="2"/>
        <v>Guangzhou_1</v>
      </c>
      <c r="G9699" s="53">
        <f t="shared" si="3"/>
        <v>0.7391523708</v>
      </c>
    </row>
    <row r="9700">
      <c r="A9700" s="61">
        <v>1.513001575E9</v>
      </c>
      <c r="B9700" s="61">
        <v>1.0</v>
      </c>
      <c r="C9700" s="61">
        <v>5053.0</v>
      </c>
      <c r="D9700" s="57" t="s">
        <v>378</v>
      </c>
      <c r="E9700" s="62" t="str">
        <f t="shared" si="1"/>
        <v>Out of test</v>
      </c>
      <c r="F9700" s="53" t="str">
        <f t="shared" si="2"/>
        <v>Guangzhou_1</v>
      </c>
      <c r="G9700" s="53">
        <f t="shared" si="3"/>
        <v>0.2202764904</v>
      </c>
    </row>
    <row r="9701">
      <c r="A9701" s="61">
        <v>1.513619989E9</v>
      </c>
      <c r="B9701" s="61">
        <v>1.0</v>
      </c>
      <c r="C9701" s="61">
        <v>1480.0</v>
      </c>
      <c r="D9701" s="57" t="s">
        <v>378</v>
      </c>
      <c r="E9701" s="62" t="str">
        <f t="shared" si="1"/>
        <v>Out of test</v>
      </c>
      <c r="F9701" s="53" t="str">
        <f t="shared" si="2"/>
        <v>Guangzhou_1</v>
      </c>
      <c r="G9701" s="53">
        <f t="shared" si="3"/>
        <v>0.9679789378</v>
      </c>
    </row>
    <row r="9702">
      <c r="A9702" s="61">
        <v>1.516849115E9</v>
      </c>
      <c r="B9702" s="61">
        <v>1.0</v>
      </c>
      <c r="C9702" s="61">
        <v>2444.0</v>
      </c>
      <c r="D9702" s="57" t="s">
        <v>378</v>
      </c>
      <c r="E9702" s="62" t="str">
        <f t="shared" si="1"/>
        <v>Out of test</v>
      </c>
      <c r="F9702" s="53" t="str">
        <f t="shared" si="2"/>
        <v>Guangzhou_1</v>
      </c>
      <c r="G9702" s="53">
        <f t="shared" si="3"/>
        <v>0.2080197689</v>
      </c>
    </row>
    <row r="9703">
      <c r="A9703" s="61">
        <v>1.517735465E9</v>
      </c>
      <c r="B9703" s="61">
        <v>1.0</v>
      </c>
      <c r="C9703" s="61">
        <v>1957.0</v>
      </c>
      <c r="D9703" s="57" t="s">
        <v>378</v>
      </c>
      <c r="E9703" s="62" t="str">
        <f t="shared" si="1"/>
        <v>Out of test</v>
      </c>
      <c r="F9703" s="53" t="str">
        <f t="shared" si="2"/>
        <v>Guangzhou_1</v>
      </c>
      <c r="G9703" s="53">
        <f t="shared" si="3"/>
        <v>0.7407432149</v>
      </c>
    </row>
    <row r="9704">
      <c r="A9704" s="61">
        <v>1.515574578E9</v>
      </c>
      <c r="B9704" s="61">
        <v>1.0</v>
      </c>
      <c r="C9704" s="61">
        <v>1093.0</v>
      </c>
      <c r="D9704" s="57" t="s">
        <v>378</v>
      </c>
      <c r="E9704" s="62" t="str">
        <f t="shared" si="1"/>
        <v>Out of test</v>
      </c>
      <c r="F9704" s="53" t="str">
        <f t="shared" si="2"/>
        <v>Guangzhou_1</v>
      </c>
      <c r="G9704" s="53">
        <f t="shared" si="3"/>
        <v>0.3504769036</v>
      </c>
    </row>
    <row r="9705">
      <c r="A9705" s="61">
        <v>1.514234564E9</v>
      </c>
      <c r="B9705" s="61">
        <v>1.0</v>
      </c>
      <c r="C9705" s="61">
        <v>2127.0</v>
      </c>
      <c r="D9705" s="57" t="s">
        <v>378</v>
      </c>
      <c r="E9705" s="62" t="str">
        <f t="shared" si="1"/>
        <v>Out of test</v>
      </c>
      <c r="F9705" s="53" t="str">
        <f t="shared" si="2"/>
        <v>Guangzhou_1</v>
      </c>
      <c r="G9705" s="53">
        <f t="shared" si="3"/>
        <v>0.007381665765</v>
      </c>
    </row>
    <row r="9706">
      <c r="A9706" s="61">
        <v>1.516399603E9</v>
      </c>
      <c r="B9706" s="61">
        <v>1.0</v>
      </c>
      <c r="C9706" s="61">
        <v>112.0</v>
      </c>
      <c r="D9706" s="57" t="s">
        <v>378</v>
      </c>
      <c r="E9706" s="62" t="str">
        <f t="shared" si="1"/>
        <v>Out of test</v>
      </c>
      <c r="F9706" s="53" t="str">
        <f t="shared" si="2"/>
        <v>Guangzhou_1</v>
      </c>
      <c r="G9706" s="53">
        <f t="shared" si="3"/>
        <v>0.2811040156</v>
      </c>
    </row>
    <row r="9707">
      <c r="A9707" s="61">
        <v>1.511335537E9</v>
      </c>
      <c r="B9707" s="61">
        <v>1.0</v>
      </c>
      <c r="C9707" s="61">
        <v>3927.0</v>
      </c>
      <c r="D9707" s="57" t="s">
        <v>378</v>
      </c>
      <c r="E9707" s="62" t="str">
        <f t="shared" si="1"/>
        <v>Out of test</v>
      </c>
      <c r="F9707" s="53" t="str">
        <f t="shared" si="2"/>
        <v>Guangzhou_1</v>
      </c>
      <c r="G9707" s="53">
        <f t="shared" si="3"/>
        <v>0.7706054991</v>
      </c>
    </row>
    <row r="9708">
      <c r="A9708" s="61">
        <v>1.515448495E9</v>
      </c>
      <c r="B9708" s="61">
        <v>1.0</v>
      </c>
      <c r="C9708" s="61">
        <v>2268.0</v>
      </c>
      <c r="D9708" s="57" t="s">
        <v>378</v>
      </c>
      <c r="E9708" s="62" t="str">
        <f t="shared" si="1"/>
        <v>Out of test</v>
      </c>
      <c r="F9708" s="53" t="str">
        <f t="shared" si="2"/>
        <v>Guangzhou_1</v>
      </c>
      <c r="G9708" s="53">
        <f t="shared" si="3"/>
        <v>0.4069221384</v>
      </c>
    </row>
    <row r="9709">
      <c r="A9709" s="61">
        <v>1.514559209E9</v>
      </c>
      <c r="B9709" s="61">
        <v>1.0</v>
      </c>
      <c r="C9709" s="61">
        <v>369.0</v>
      </c>
      <c r="D9709" s="57" t="s">
        <v>378</v>
      </c>
      <c r="E9709" s="62" t="str">
        <f t="shared" si="1"/>
        <v>Out of test</v>
      </c>
      <c r="F9709" s="53" t="str">
        <f t="shared" si="2"/>
        <v>Guangzhou_1</v>
      </c>
      <c r="G9709" s="53">
        <f t="shared" si="3"/>
        <v>0.7933515837</v>
      </c>
    </row>
    <row r="9710">
      <c r="A9710" s="61">
        <v>1.518470663E9</v>
      </c>
      <c r="B9710" s="61">
        <v>1.0</v>
      </c>
      <c r="C9710" s="61">
        <v>3444.0</v>
      </c>
      <c r="D9710" s="57" t="s">
        <v>378</v>
      </c>
      <c r="E9710" s="62" t="str">
        <f t="shared" si="1"/>
        <v>Out of test</v>
      </c>
      <c r="F9710" s="53" t="str">
        <f t="shared" si="2"/>
        <v>Guangzhou_1</v>
      </c>
      <c r="G9710" s="53">
        <f t="shared" si="3"/>
        <v>0.3568861822</v>
      </c>
    </row>
    <row r="9711">
      <c r="A9711" s="61">
        <v>1.514982899E9</v>
      </c>
      <c r="B9711" s="61">
        <v>1.0</v>
      </c>
      <c r="C9711" s="61">
        <v>1681.0</v>
      </c>
      <c r="D9711" s="57" t="s">
        <v>378</v>
      </c>
      <c r="E9711" s="62" t="str">
        <f t="shared" si="1"/>
        <v>Out of test</v>
      </c>
      <c r="F9711" s="53" t="str">
        <f t="shared" si="2"/>
        <v>Guangzhou_1</v>
      </c>
      <c r="G9711" s="53">
        <f t="shared" si="3"/>
        <v>0.1409413504</v>
      </c>
    </row>
    <row r="9712">
      <c r="A9712" s="61">
        <v>1.513119163E9</v>
      </c>
      <c r="B9712" s="61">
        <v>1.0</v>
      </c>
      <c r="C9712" s="61">
        <v>190.0</v>
      </c>
      <c r="D9712" s="57" t="s">
        <v>378</v>
      </c>
      <c r="E9712" s="62" t="str">
        <f t="shared" si="1"/>
        <v>Out of test</v>
      </c>
      <c r="F9712" s="53" t="str">
        <f t="shared" si="2"/>
        <v>Guangzhou_1</v>
      </c>
      <c r="G9712" s="53">
        <f t="shared" si="3"/>
        <v>0.8959569978</v>
      </c>
    </row>
    <row r="9713">
      <c r="A9713" s="61">
        <v>1.515948137E9</v>
      </c>
      <c r="B9713" s="61">
        <v>1.0</v>
      </c>
      <c r="C9713" s="61">
        <v>98.0</v>
      </c>
      <c r="D9713" s="57" t="s">
        <v>378</v>
      </c>
      <c r="E9713" s="62" t="str">
        <f t="shared" si="1"/>
        <v>Out of test</v>
      </c>
      <c r="F9713" s="53" t="str">
        <f t="shared" si="2"/>
        <v>Guangzhou_1</v>
      </c>
      <c r="G9713" s="53">
        <f t="shared" si="3"/>
        <v>0.5403936962</v>
      </c>
    </row>
    <row r="9714">
      <c r="A9714" s="61">
        <v>1.512575154E9</v>
      </c>
      <c r="B9714" s="61">
        <v>1.0</v>
      </c>
      <c r="C9714" s="61">
        <v>348.0</v>
      </c>
      <c r="D9714" s="57" t="s">
        <v>378</v>
      </c>
      <c r="E9714" s="62" t="str">
        <f t="shared" si="1"/>
        <v>Out of test</v>
      </c>
      <c r="F9714" s="53" t="str">
        <f t="shared" si="2"/>
        <v>Guangzhou_1</v>
      </c>
      <c r="G9714" s="53">
        <f t="shared" si="3"/>
        <v>0.0233471387</v>
      </c>
    </row>
    <row r="9715">
      <c r="A9715" s="61">
        <v>1.516946299E9</v>
      </c>
      <c r="B9715" s="61">
        <v>1.0</v>
      </c>
      <c r="C9715" s="61">
        <v>1197.0</v>
      </c>
      <c r="D9715" s="57" t="s">
        <v>378</v>
      </c>
      <c r="E9715" s="62" t="str">
        <f t="shared" si="1"/>
        <v>Out of test</v>
      </c>
      <c r="F9715" s="53" t="str">
        <f t="shared" si="2"/>
        <v>Guangzhou_1</v>
      </c>
      <c r="G9715" s="53">
        <f t="shared" si="3"/>
        <v>0.7816055883</v>
      </c>
    </row>
    <row r="9716">
      <c r="A9716" s="61">
        <v>1.518655107E9</v>
      </c>
      <c r="B9716" s="61">
        <v>1.0</v>
      </c>
      <c r="C9716" s="61">
        <v>4626.0</v>
      </c>
      <c r="D9716" s="57" t="s">
        <v>378</v>
      </c>
      <c r="E9716" s="62" t="str">
        <f t="shared" si="1"/>
        <v>Out of test</v>
      </c>
      <c r="F9716" s="53" t="str">
        <f t="shared" si="2"/>
        <v>Guangzhou_1</v>
      </c>
      <c r="G9716" s="53">
        <f t="shared" si="3"/>
        <v>0.6165882141</v>
      </c>
    </row>
    <row r="9717">
      <c r="A9717" s="61">
        <v>1.512818377E9</v>
      </c>
      <c r="B9717" s="61">
        <v>1.0</v>
      </c>
      <c r="C9717" s="61">
        <v>3263.0</v>
      </c>
      <c r="D9717" s="57" t="s">
        <v>378</v>
      </c>
      <c r="E9717" s="62" t="str">
        <f t="shared" si="1"/>
        <v>Out of test</v>
      </c>
      <c r="F9717" s="53" t="str">
        <f t="shared" si="2"/>
        <v>Guangzhou_1</v>
      </c>
      <c r="G9717" s="53">
        <f t="shared" si="3"/>
        <v>0.4519050805</v>
      </c>
    </row>
    <row r="9718">
      <c r="A9718" s="61">
        <v>1.519601203E9</v>
      </c>
      <c r="B9718" s="61">
        <v>1.0</v>
      </c>
      <c r="C9718" s="61">
        <v>1053.0</v>
      </c>
      <c r="D9718" s="57" t="s">
        <v>378</v>
      </c>
      <c r="E9718" s="62" t="str">
        <f t="shared" si="1"/>
        <v>Out of test</v>
      </c>
      <c r="F9718" s="53" t="str">
        <f t="shared" si="2"/>
        <v>Guangzhou_1</v>
      </c>
      <c r="G9718" s="53">
        <f t="shared" si="3"/>
        <v>0.9825070972</v>
      </c>
    </row>
    <row r="9719">
      <c r="A9719" s="61">
        <v>1.515907253E9</v>
      </c>
      <c r="B9719" s="61">
        <v>1.0</v>
      </c>
      <c r="C9719" s="61">
        <v>2953.0</v>
      </c>
      <c r="D9719" s="57" t="s">
        <v>378</v>
      </c>
      <c r="E9719" s="62" t="str">
        <f t="shared" si="1"/>
        <v>Out of test</v>
      </c>
      <c r="F9719" s="53" t="str">
        <f t="shared" si="2"/>
        <v>Guangzhou_1</v>
      </c>
      <c r="G9719" s="53">
        <f t="shared" si="3"/>
        <v>0.8010556076</v>
      </c>
    </row>
    <row r="9720">
      <c r="A9720" s="61">
        <v>1.512183896E9</v>
      </c>
      <c r="B9720" s="61">
        <v>1.0</v>
      </c>
      <c r="C9720" s="61">
        <v>2288.0</v>
      </c>
      <c r="D9720" s="57" t="s">
        <v>378</v>
      </c>
      <c r="E9720" s="62" t="str">
        <f t="shared" si="1"/>
        <v>Out of test</v>
      </c>
      <c r="F9720" s="53" t="str">
        <f t="shared" si="2"/>
        <v>Guangzhou_1</v>
      </c>
      <c r="G9720" s="53">
        <f t="shared" si="3"/>
        <v>0.02896949984</v>
      </c>
    </row>
    <row r="9721">
      <c r="A9721" s="61">
        <v>1.513810684E9</v>
      </c>
      <c r="B9721" s="61">
        <v>1.0</v>
      </c>
      <c r="C9721" s="61">
        <v>137.0</v>
      </c>
      <c r="D9721" s="57" t="s">
        <v>378</v>
      </c>
      <c r="E9721" s="62" t="str">
        <f t="shared" si="1"/>
        <v>Out of test</v>
      </c>
      <c r="F9721" s="53" t="str">
        <f t="shared" si="2"/>
        <v>Guangzhou_1</v>
      </c>
      <c r="G9721" s="53">
        <f t="shared" si="3"/>
        <v>0.6705273871</v>
      </c>
    </row>
    <row r="9722">
      <c r="A9722" s="61">
        <v>1.519689355E9</v>
      </c>
      <c r="B9722" s="61">
        <v>1.0</v>
      </c>
      <c r="C9722" s="61">
        <v>1266.0</v>
      </c>
      <c r="D9722" s="57" t="s">
        <v>378</v>
      </c>
      <c r="E9722" s="62" t="str">
        <f t="shared" si="1"/>
        <v>Out of test</v>
      </c>
      <c r="F9722" s="53" t="str">
        <f t="shared" si="2"/>
        <v>Guangzhou_1</v>
      </c>
      <c r="G9722" s="53">
        <f t="shared" si="3"/>
        <v>0.1775496745</v>
      </c>
    </row>
    <row r="9723">
      <c r="A9723" s="61">
        <v>1.516021465E9</v>
      </c>
      <c r="B9723" s="61">
        <v>1.0</v>
      </c>
      <c r="C9723" s="61">
        <v>1078.0</v>
      </c>
      <c r="D9723" s="57" t="s">
        <v>378</v>
      </c>
      <c r="E9723" s="62" t="str">
        <f t="shared" si="1"/>
        <v>Out of test</v>
      </c>
      <c r="F9723" s="53" t="str">
        <f t="shared" si="2"/>
        <v>Guangzhou_1</v>
      </c>
      <c r="G9723" s="53">
        <f t="shared" si="3"/>
        <v>0.2092624832</v>
      </c>
    </row>
    <row r="9724">
      <c r="A9724" s="61">
        <v>1.515435153E9</v>
      </c>
      <c r="B9724" s="61">
        <v>1.0</v>
      </c>
      <c r="C9724" s="61">
        <v>1270.0</v>
      </c>
      <c r="D9724" s="57" t="s">
        <v>378</v>
      </c>
      <c r="E9724" s="62" t="str">
        <f t="shared" si="1"/>
        <v>Out of test</v>
      </c>
      <c r="F9724" s="53" t="str">
        <f t="shared" si="2"/>
        <v>Guangzhou_1</v>
      </c>
      <c r="G9724" s="53">
        <f t="shared" si="3"/>
        <v>0.250432107</v>
      </c>
    </row>
    <row r="9725">
      <c r="A9725" s="61">
        <v>1.518249765E9</v>
      </c>
      <c r="B9725" s="61">
        <v>1.0</v>
      </c>
      <c r="C9725" s="61">
        <v>1924.0</v>
      </c>
      <c r="D9725" s="57" t="s">
        <v>378</v>
      </c>
      <c r="E9725" s="62" t="str">
        <f t="shared" si="1"/>
        <v>Out of test</v>
      </c>
      <c r="F9725" s="53" t="str">
        <f t="shared" si="2"/>
        <v>Guangzhou_1</v>
      </c>
      <c r="G9725" s="53">
        <f t="shared" si="3"/>
        <v>0.6368751915</v>
      </c>
    </row>
    <row r="9726">
      <c r="A9726" s="61">
        <v>1.515289689E9</v>
      </c>
      <c r="B9726" s="61">
        <v>1.0</v>
      </c>
      <c r="C9726" s="61">
        <v>477.0</v>
      </c>
      <c r="D9726" s="57" t="s">
        <v>378</v>
      </c>
      <c r="E9726" s="62" t="str">
        <f t="shared" si="1"/>
        <v>Out of test</v>
      </c>
      <c r="F9726" s="53" t="str">
        <f t="shared" si="2"/>
        <v>Guangzhou_1</v>
      </c>
      <c r="G9726" s="53">
        <f t="shared" si="3"/>
        <v>0.2412929796</v>
      </c>
    </row>
    <row r="9727">
      <c r="A9727" s="61">
        <v>1.517554858E9</v>
      </c>
      <c r="B9727" s="61">
        <v>1.0</v>
      </c>
      <c r="C9727" s="61">
        <v>837.0</v>
      </c>
      <c r="D9727" s="57" t="s">
        <v>378</v>
      </c>
      <c r="E9727" s="62" t="str">
        <f t="shared" si="1"/>
        <v>Out of test</v>
      </c>
      <c r="F9727" s="53" t="str">
        <f t="shared" si="2"/>
        <v>Guangzhou_1</v>
      </c>
      <c r="G9727" s="53">
        <f t="shared" si="3"/>
        <v>0.03100794524</v>
      </c>
    </row>
    <row r="9728">
      <c r="A9728" s="61">
        <v>1.517502043E9</v>
      </c>
      <c r="B9728" s="61">
        <v>1.0</v>
      </c>
      <c r="C9728" s="61">
        <v>1144.0</v>
      </c>
      <c r="D9728" s="57" t="s">
        <v>378</v>
      </c>
      <c r="E9728" s="62" t="str">
        <f t="shared" si="1"/>
        <v>Out of test</v>
      </c>
      <c r="F9728" s="53" t="str">
        <f t="shared" si="2"/>
        <v>Guangzhou_1</v>
      </c>
      <c r="G9728" s="53">
        <f t="shared" si="3"/>
        <v>0.429213177</v>
      </c>
    </row>
    <row r="9729">
      <c r="A9729" s="61">
        <v>1.514345109E9</v>
      </c>
      <c r="B9729" s="61">
        <v>1.0</v>
      </c>
      <c r="C9729" s="61">
        <v>2075.0</v>
      </c>
      <c r="D9729" s="57" t="s">
        <v>378</v>
      </c>
      <c r="E9729" s="62" t="str">
        <f t="shared" si="1"/>
        <v>Out of test</v>
      </c>
      <c r="F9729" s="53" t="str">
        <f t="shared" si="2"/>
        <v>Guangzhou_1</v>
      </c>
      <c r="G9729" s="53">
        <f t="shared" si="3"/>
        <v>0.01328679644</v>
      </c>
    </row>
    <row r="9730">
      <c r="A9730" s="61">
        <v>1.519056798E9</v>
      </c>
      <c r="B9730" s="61">
        <v>1.0</v>
      </c>
      <c r="C9730" s="61">
        <v>1095.0</v>
      </c>
      <c r="D9730" s="57" t="s">
        <v>378</v>
      </c>
      <c r="E9730" s="62" t="str">
        <f t="shared" si="1"/>
        <v>Out of test</v>
      </c>
      <c r="F9730" s="53" t="str">
        <f t="shared" si="2"/>
        <v>Guangzhou_1</v>
      </c>
      <c r="G9730" s="53">
        <f t="shared" si="3"/>
        <v>0.7295397132</v>
      </c>
    </row>
    <row r="9731">
      <c r="A9731" s="61">
        <v>1.511857749E9</v>
      </c>
      <c r="B9731" s="61">
        <v>1.0</v>
      </c>
      <c r="C9731" s="61">
        <v>711.0</v>
      </c>
      <c r="D9731" s="57" t="s">
        <v>378</v>
      </c>
      <c r="E9731" s="62" t="str">
        <f t="shared" si="1"/>
        <v>Out of test</v>
      </c>
      <c r="F9731" s="53" t="str">
        <f t="shared" si="2"/>
        <v>Guangzhou_1</v>
      </c>
      <c r="G9731" s="53">
        <f t="shared" si="3"/>
        <v>0.1209987804</v>
      </c>
    </row>
    <row r="9732">
      <c r="A9732" s="61">
        <v>1.519070789E9</v>
      </c>
      <c r="B9732" s="61">
        <v>1.0</v>
      </c>
      <c r="C9732" s="61">
        <v>2447.0</v>
      </c>
      <c r="D9732" s="57" t="s">
        <v>378</v>
      </c>
      <c r="E9732" s="62" t="str">
        <f t="shared" si="1"/>
        <v>Out of test</v>
      </c>
      <c r="F9732" s="53" t="str">
        <f t="shared" si="2"/>
        <v>Guangzhou_1</v>
      </c>
      <c r="G9732" s="53">
        <f t="shared" si="3"/>
        <v>0.4618550934</v>
      </c>
    </row>
    <row r="9733">
      <c r="A9733" s="61">
        <v>1.515642597E9</v>
      </c>
      <c r="B9733" s="61">
        <v>1.0</v>
      </c>
      <c r="C9733" s="61">
        <v>1698.0</v>
      </c>
      <c r="D9733" s="57" t="s">
        <v>378</v>
      </c>
      <c r="E9733" s="62" t="str">
        <f t="shared" si="1"/>
        <v>Out of test</v>
      </c>
      <c r="F9733" s="53" t="str">
        <f t="shared" si="2"/>
        <v>Guangzhou_1</v>
      </c>
      <c r="G9733" s="53">
        <f t="shared" si="3"/>
        <v>0.4903770056</v>
      </c>
    </row>
    <row r="9734">
      <c r="A9734" s="61">
        <v>1.514462487E9</v>
      </c>
      <c r="B9734" s="61">
        <v>1.0</v>
      </c>
      <c r="C9734" s="61">
        <v>574.0</v>
      </c>
      <c r="D9734" s="57" t="s">
        <v>378</v>
      </c>
      <c r="E9734" s="62" t="str">
        <f t="shared" si="1"/>
        <v>Out of test</v>
      </c>
      <c r="F9734" s="53" t="str">
        <f t="shared" si="2"/>
        <v>Guangzhou_1</v>
      </c>
      <c r="G9734" s="53">
        <f t="shared" si="3"/>
        <v>0.02178258777</v>
      </c>
    </row>
    <row r="9735">
      <c r="A9735" s="61">
        <v>1.516927179E9</v>
      </c>
      <c r="B9735" s="61">
        <v>1.0</v>
      </c>
      <c r="C9735" s="61">
        <v>2572.0</v>
      </c>
      <c r="D9735" s="57" t="s">
        <v>378</v>
      </c>
      <c r="E9735" s="62" t="str">
        <f t="shared" si="1"/>
        <v>Out of test</v>
      </c>
      <c r="F9735" s="53" t="str">
        <f t="shared" si="2"/>
        <v>Guangzhou_1</v>
      </c>
      <c r="G9735" s="53">
        <f t="shared" si="3"/>
        <v>0.4814884308</v>
      </c>
    </row>
    <row r="9736">
      <c r="A9736" s="61">
        <v>1.519202979E9</v>
      </c>
      <c r="B9736" s="61">
        <v>1.0</v>
      </c>
      <c r="C9736" s="61">
        <v>1116.0</v>
      </c>
      <c r="D9736" s="57" t="s">
        <v>378</v>
      </c>
      <c r="E9736" s="62" t="str">
        <f t="shared" si="1"/>
        <v>Out of test</v>
      </c>
      <c r="F9736" s="53" t="str">
        <f t="shared" si="2"/>
        <v>Guangzhou_1</v>
      </c>
      <c r="G9736" s="53">
        <f t="shared" si="3"/>
        <v>0.8923187269</v>
      </c>
    </row>
    <row r="9737">
      <c r="A9737" s="61">
        <v>1.518471196E9</v>
      </c>
      <c r="B9737" s="61">
        <v>1.0</v>
      </c>
      <c r="C9737" s="61">
        <v>3040.0</v>
      </c>
      <c r="D9737" s="57" t="s">
        <v>378</v>
      </c>
      <c r="E9737" s="62" t="str">
        <f t="shared" si="1"/>
        <v>Out of test</v>
      </c>
      <c r="F9737" s="53" t="str">
        <f t="shared" si="2"/>
        <v>Guangzhou_1</v>
      </c>
      <c r="G9737" s="53">
        <f t="shared" si="3"/>
        <v>0.8615542549</v>
      </c>
    </row>
    <row r="9738">
      <c r="A9738" s="61">
        <v>1.513658077E9</v>
      </c>
      <c r="B9738" s="61">
        <v>1.0</v>
      </c>
      <c r="C9738" s="61">
        <v>1544.0</v>
      </c>
      <c r="D9738" s="57" t="s">
        <v>378</v>
      </c>
      <c r="E9738" s="62" t="str">
        <f t="shared" si="1"/>
        <v>Out of test</v>
      </c>
      <c r="F9738" s="53" t="str">
        <f t="shared" si="2"/>
        <v>Guangzhou_1</v>
      </c>
      <c r="G9738" s="53">
        <f t="shared" si="3"/>
        <v>0.3469374191</v>
      </c>
    </row>
    <row r="9739">
      <c r="A9739" s="61">
        <v>1.519559287E9</v>
      </c>
      <c r="B9739" s="61">
        <v>1.0</v>
      </c>
      <c r="C9739" s="61">
        <v>2817.0</v>
      </c>
      <c r="D9739" s="57" t="s">
        <v>378</v>
      </c>
      <c r="E9739" s="62" t="str">
        <f t="shared" si="1"/>
        <v>Out of test</v>
      </c>
      <c r="F9739" s="53" t="str">
        <f t="shared" si="2"/>
        <v>Guangzhou_1</v>
      </c>
      <c r="G9739" s="53">
        <f t="shared" si="3"/>
        <v>0.7786033591</v>
      </c>
    </row>
    <row r="9740">
      <c r="A9740" s="61">
        <v>1.513979764E9</v>
      </c>
      <c r="B9740" s="61">
        <v>1.0</v>
      </c>
      <c r="C9740" s="61">
        <v>1409.0</v>
      </c>
      <c r="D9740" s="57" t="s">
        <v>378</v>
      </c>
      <c r="E9740" s="62" t="str">
        <f t="shared" si="1"/>
        <v>Out of test</v>
      </c>
      <c r="F9740" s="53" t="str">
        <f t="shared" si="2"/>
        <v>Guangzhou_1</v>
      </c>
      <c r="G9740" s="53">
        <f t="shared" si="3"/>
        <v>0.3591744472</v>
      </c>
    </row>
    <row r="9741">
      <c r="A9741" s="61">
        <v>1.512066089E9</v>
      </c>
      <c r="B9741" s="61">
        <v>1.0</v>
      </c>
      <c r="C9741" s="61">
        <v>2297.0</v>
      </c>
      <c r="D9741" s="57" t="s">
        <v>378</v>
      </c>
      <c r="E9741" s="62" t="str">
        <f t="shared" si="1"/>
        <v>Out of test</v>
      </c>
      <c r="F9741" s="53" t="str">
        <f t="shared" si="2"/>
        <v>Guangzhou_1</v>
      </c>
      <c r="G9741" s="53">
        <f t="shared" si="3"/>
        <v>0.724297403</v>
      </c>
    </row>
    <row r="9742">
      <c r="A9742" s="61">
        <v>1.511463588E9</v>
      </c>
      <c r="B9742" s="61">
        <v>1.0</v>
      </c>
      <c r="C9742" s="61">
        <v>214.0</v>
      </c>
      <c r="D9742" s="57" t="s">
        <v>378</v>
      </c>
      <c r="E9742" s="62" t="str">
        <f t="shared" si="1"/>
        <v>Out of test</v>
      </c>
      <c r="F9742" s="53" t="str">
        <f t="shared" si="2"/>
        <v>Guangzhou_1</v>
      </c>
      <c r="G9742" s="53">
        <f t="shared" si="3"/>
        <v>0.1232214522</v>
      </c>
    </row>
    <row r="9743">
      <c r="A9743" s="61">
        <v>1.513954963E9</v>
      </c>
      <c r="B9743" s="61">
        <v>1.0</v>
      </c>
      <c r="C9743" s="61">
        <v>3669.0</v>
      </c>
      <c r="D9743" s="57" t="s">
        <v>378</v>
      </c>
      <c r="E9743" s="62" t="str">
        <f t="shared" si="1"/>
        <v>Out of test</v>
      </c>
      <c r="F9743" s="53" t="str">
        <f t="shared" si="2"/>
        <v>Guangzhou_1</v>
      </c>
      <c r="G9743" s="53">
        <f t="shared" si="3"/>
        <v>0.0553294188</v>
      </c>
    </row>
    <row r="9744">
      <c r="A9744" s="61">
        <v>1.515352789E9</v>
      </c>
      <c r="B9744" s="61">
        <v>1.0</v>
      </c>
      <c r="C9744" s="61">
        <v>3077.0</v>
      </c>
      <c r="D9744" s="57" t="s">
        <v>378</v>
      </c>
      <c r="E9744" s="62" t="str">
        <f t="shared" si="1"/>
        <v>Out of test</v>
      </c>
      <c r="F9744" s="53" t="str">
        <f t="shared" si="2"/>
        <v>Guangzhou_1</v>
      </c>
      <c r="G9744" s="53">
        <f t="shared" si="3"/>
        <v>0.1418043069</v>
      </c>
    </row>
    <row r="9745">
      <c r="A9745" s="61">
        <v>1.514450339E9</v>
      </c>
      <c r="B9745" s="61">
        <v>1.0</v>
      </c>
      <c r="C9745" s="61">
        <v>307.0</v>
      </c>
      <c r="D9745" s="57" t="s">
        <v>378</v>
      </c>
      <c r="E9745" s="62" t="str">
        <f t="shared" si="1"/>
        <v>Out of test</v>
      </c>
      <c r="F9745" s="53" t="str">
        <f t="shared" si="2"/>
        <v>Guangzhou_1</v>
      </c>
      <c r="G9745" s="53">
        <f t="shared" si="3"/>
        <v>0.0468698205</v>
      </c>
    </row>
    <row r="9746">
      <c r="A9746" s="61">
        <v>1.517733377E9</v>
      </c>
      <c r="B9746" s="61">
        <v>1.0</v>
      </c>
      <c r="C9746" s="61">
        <v>632.0</v>
      </c>
      <c r="D9746" s="57" t="s">
        <v>378</v>
      </c>
      <c r="E9746" s="62" t="str">
        <f t="shared" si="1"/>
        <v>Out of test</v>
      </c>
      <c r="F9746" s="53" t="str">
        <f t="shared" si="2"/>
        <v>Guangzhou_1</v>
      </c>
      <c r="G9746" s="53">
        <f t="shared" si="3"/>
        <v>0.6889893411</v>
      </c>
    </row>
    <row r="9747">
      <c r="A9747" s="61">
        <v>1.516464014E9</v>
      </c>
      <c r="B9747" s="61">
        <v>1.0</v>
      </c>
      <c r="C9747" s="61">
        <v>3841.0</v>
      </c>
      <c r="D9747" s="57" t="s">
        <v>378</v>
      </c>
      <c r="E9747" s="62" t="str">
        <f t="shared" si="1"/>
        <v>Out of test</v>
      </c>
      <c r="F9747" s="53" t="str">
        <f t="shared" si="2"/>
        <v>Guangzhou_1</v>
      </c>
      <c r="G9747" s="53">
        <f t="shared" si="3"/>
        <v>0.3471213795</v>
      </c>
    </row>
    <row r="9748">
      <c r="A9748" s="61">
        <v>1.513772286E9</v>
      </c>
      <c r="B9748" s="61">
        <v>1.0</v>
      </c>
      <c r="C9748" s="61">
        <v>3813.0</v>
      </c>
      <c r="D9748" s="57" t="s">
        <v>378</v>
      </c>
      <c r="E9748" s="62" t="str">
        <f t="shared" si="1"/>
        <v>Out of test</v>
      </c>
      <c r="F9748" s="53" t="str">
        <f t="shared" si="2"/>
        <v>Guangzhou_1</v>
      </c>
      <c r="G9748" s="53">
        <f t="shared" si="3"/>
        <v>0.1973700884</v>
      </c>
    </row>
    <row r="9749">
      <c r="A9749" s="61">
        <v>1.513123745E9</v>
      </c>
      <c r="B9749" s="61">
        <v>1.0</v>
      </c>
      <c r="C9749" s="61">
        <v>1675.0</v>
      </c>
      <c r="D9749" s="57" t="s">
        <v>378</v>
      </c>
      <c r="E9749" s="62" t="str">
        <f t="shared" si="1"/>
        <v>Out of test</v>
      </c>
      <c r="F9749" s="53" t="str">
        <f t="shared" si="2"/>
        <v>Guangzhou_1</v>
      </c>
      <c r="G9749" s="53">
        <f t="shared" si="3"/>
        <v>0.6252819367</v>
      </c>
    </row>
    <row r="9750">
      <c r="A9750" s="61">
        <v>1.516294366E9</v>
      </c>
      <c r="B9750" s="61">
        <v>1.0</v>
      </c>
      <c r="C9750" s="61">
        <v>732.0</v>
      </c>
      <c r="D9750" s="57" t="s">
        <v>378</v>
      </c>
      <c r="E9750" s="62" t="str">
        <f t="shared" si="1"/>
        <v>Out of test</v>
      </c>
      <c r="F9750" s="53" t="str">
        <f t="shared" si="2"/>
        <v>Guangzhou_1</v>
      </c>
      <c r="G9750" s="53">
        <f t="shared" si="3"/>
        <v>0.5452851564</v>
      </c>
    </row>
    <row r="9751">
      <c r="A9751" s="61">
        <v>1.511868144E9</v>
      </c>
      <c r="B9751" s="61">
        <v>1.0</v>
      </c>
      <c r="C9751" s="61">
        <v>281.0</v>
      </c>
      <c r="D9751" s="57" t="s">
        <v>378</v>
      </c>
      <c r="E9751" s="62" t="str">
        <f t="shared" si="1"/>
        <v>Out of test</v>
      </c>
      <c r="F9751" s="53" t="str">
        <f t="shared" si="2"/>
        <v>Guangzhou_1</v>
      </c>
      <c r="G9751" s="53">
        <f t="shared" si="3"/>
        <v>0.02035667514</v>
      </c>
    </row>
    <row r="9752">
      <c r="A9752" s="61">
        <v>1.511764435E9</v>
      </c>
      <c r="B9752" s="61">
        <v>1.0</v>
      </c>
      <c r="C9752" s="61">
        <v>219.0</v>
      </c>
      <c r="D9752" s="57" t="s">
        <v>378</v>
      </c>
      <c r="E9752" s="62" t="str">
        <f t="shared" si="1"/>
        <v>Out of test</v>
      </c>
      <c r="F9752" s="53" t="str">
        <f t="shared" si="2"/>
        <v>Guangzhou_1</v>
      </c>
      <c r="G9752" s="53">
        <f t="shared" si="3"/>
        <v>0.5773711681</v>
      </c>
    </row>
    <row r="9753">
      <c r="A9753" s="61">
        <v>1.512560008E9</v>
      </c>
      <c r="B9753" s="61">
        <v>1.0</v>
      </c>
      <c r="C9753" s="61">
        <v>3093.0</v>
      </c>
      <c r="D9753" s="57" t="s">
        <v>378</v>
      </c>
      <c r="E9753" s="62" t="str">
        <f t="shared" si="1"/>
        <v>Out of test</v>
      </c>
      <c r="F9753" s="53" t="str">
        <f t="shared" si="2"/>
        <v>Guangzhou_1</v>
      </c>
      <c r="G9753" s="53">
        <f t="shared" si="3"/>
        <v>0.1476956451</v>
      </c>
    </row>
    <row r="9754">
      <c r="A9754" s="61">
        <v>1.513201555E9</v>
      </c>
      <c r="B9754" s="61">
        <v>1.0</v>
      </c>
      <c r="C9754" s="61">
        <v>1269.0</v>
      </c>
      <c r="D9754" s="57" t="s">
        <v>378</v>
      </c>
      <c r="E9754" s="62" t="str">
        <f t="shared" si="1"/>
        <v>Out of test</v>
      </c>
      <c r="F9754" s="53" t="str">
        <f t="shared" si="2"/>
        <v>Guangzhou_1</v>
      </c>
      <c r="G9754" s="53">
        <f t="shared" si="3"/>
        <v>0.4310635777</v>
      </c>
    </row>
    <row r="9755">
      <c r="A9755" s="61">
        <v>1.514549636E9</v>
      </c>
      <c r="B9755" s="61">
        <v>1.0</v>
      </c>
      <c r="C9755" s="61">
        <v>1264.0</v>
      </c>
      <c r="D9755" s="57" t="s">
        <v>378</v>
      </c>
      <c r="E9755" s="62" t="str">
        <f t="shared" si="1"/>
        <v>Out of test</v>
      </c>
      <c r="F9755" s="53" t="str">
        <f t="shared" si="2"/>
        <v>Guangzhou_1</v>
      </c>
      <c r="G9755" s="53">
        <f t="shared" si="3"/>
        <v>0.174361884</v>
      </c>
    </row>
    <row r="9756">
      <c r="A9756" s="61">
        <v>1.514149527E9</v>
      </c>
      <c r="B9756" s="61">
        <v>1.0</v>
      </c>
      <c r="C9756" s="61">
        <v>3327.0</v>
      </c>
      <c r="D9756" s="57" t="s">
        <v>378</v>
      </c>
      <c r="E9756" s="62" t="str">
        <f t="shared" si="1"/>
        <v>Out of test</v>
      </c>
      <c r="F9756" s="53" t="str">
        <f t="shared" si="2"/>
        <v>Guangzhou_1</v>
      </c>
      <c r="G9756" s="53">
        <f t="shared" si="3"/>
        <v>0.2659372854</v>
      </c>
    </row>
    <row r="9757">
      <c r="A9757" s="61">
        <v>1.518364985E9</v>
      </c>
      <c r="B9757" s="61">
        <v>1.0</v>
      </c>
      <c r="C9757" s="61">
        <v>1091.0</v>
      </c>
      <c r="D9757" s="57" t="s">
        <v>378</v>
      </c>
      <c r="E9757" s="62" t="str">
        <f t="shared" si="1"/>
        <v>Out of test</v>
      </c>
      <c r="F9757" s="53" t="str">
        <f t="shared" si="2"/>
        <v>Guangzhou_1</v>
      </c>
      <c r="G9757" s="53">
        <f t="shared" si="3"/>
        <v>0.1820969748</v>
      </c>
    </row>
    <row r="9758">
      <c r="A9758" s="61">
        <v>1.517592904E9</v>
      </c>
      <c r="B9758" s="61">
        <v>1.0</v>
      </c>
      <c r="C9758" s="61">
        <v>1589.0</v>
      </c>
      <c r="D9758" s="57" t="s">
        <v>378</v>
      </c>
      <c r="E9758" s="62" t="str">
        <f t="shared" si="1"/>
        <v>Out of test</v>
      </c>
      <c r="F9758" s="53" t="str">
        <f t="shared" si="2"/>
        <v>Guangzhou_1</v>
      </c>
      <c r="G9758" s="53">
        <f t="shared" si="3"/>
        <v>0.9084791027</v>
      </c>
    </row>
    <row r="9759">
      <c r="A9759" s="61">
        <v>1.512964368E9</v>
      </c>
      <c r="B9759" s="61">
        <v>1.0</v>
      </c>
      <c r="C9759" s="61">
        <v>2123.0</v>
      </c>
      <c r="D9759" s="57" t="s">
        <v>378</v>
      </c>
      <c r="E9759" s="62" t="str">
        <f t="shared" si="1"/>
        <v>Out of test</v>
      </c>
      <c r="F9759" s="53" t="str">
        <f t="shared" si="2"/>
        <v>Guangzhou_1</v>
      </c>
      <c r="G9759" s="53">
        <f t="shared" si="3"/>
        <v>0.3744988231</v>
      </c>
    </row>
    <row r="9760">
      <c r="A9760" s="61">
        <v>1.512374287E9</v>
      </c>
      <c r="B9760" s="61">
        <v>1.0</v>
      </c>
      <c r="C9760" s="61">
        <v>2457.0</v>
      </c>
      <c r="D9760" s="57" t="s">
        <v>378</v>
      </c>
      <c r="E9760" s="62" t="str">
        <f t="shared" si="1"/>
        <v>Out of test</v>
      </c>
      <c r="F9760" s="53" t="str">
        <f t="shared" si="2"/>
        <v>Guangzhou_1</v>
      </c>
      <c r="G9760" s="53">
        <f t="shared" si="3"/>
        <v>0.2915711852</v>
      </c>
    </row>
    <row r="9761">
      <c r="A9761" s="61">
        <v>1.517056123E9</v>
      </c>
      <c r="B9761" s="61">
        <v>1.0</v>
      </c>
      <c r="C9761" s="61">
        <v>2388.0</v>
      </c>
      <c r="D9761" s="57" t="s">
        <v>378</v>
      </c>
      <c r="E9761" s="62" t="str">
        <f t="shared" si="1"/>
        <v>Out of test</v>
      </c>
      <c r="F9761" s="53" t="str">
        <f t="shared" si="2"/>
        <v>Guangzhou_1</v>
      </c>
      <c r="G9761" s="53">
        <f t="shared" si="3"/>
        <v>0.9079464303</v>
      </c>
    </row>
    <row r="9762">
      <c r="A9762" s="61">
        <v>1.516496007E9</v>
      </c>
      <c r="B9762" s="61">
        <v>1.0</v>
      </c>
      <c r="C9762" s="61">
        <v>267.0</v>
      </c>
      <c r="D9762" s="57" t="s">
        <v>378</v>
      </c>
      <c r="E9762" s="62" t="str">
        <f t="shared" si="1"/>
        <v>Out of test</v>
      </c>
      <c r="F9762" s="53" t="str">
        <f t="shared" si="2"/>
        <v>Guangzhou_1</v>
      </c>
      <c r="G9762" s="53">
        <f t="shared" si="3"/>
        <v>0.6483369607</v>
      </c>
    </row>
    <row r="9763">
      <c r="A9763" s="61">
        <v>1.514079327E9</v>
      </c>
      <c r="B9763" s="61">
        <v>1.0</v>
      </c>
      <c r="C9763" s="61">
        <v>1950.0</v>
      </c>
      <c r="D9763" s="57" t="s">
        <v>378</v>
      </c>
      <c r="E9763" s="62" t="str">
        <f t="shared" si="1"/>
        <v>Out of test</v>
      </c>
      <c r="F9763" s="53" t="str">
        <f t="shared" si="2"/>
        <v>Guangzhou_1</v>
      </c>
      <c r="G9763" s="53">
        <f t="shared" si="3"/>
        <v>0.316804337</v>
      </c>
    </row>
    <row r="9764">
      <c r="A9764" s="61">
        <v>1.515673874E9</v>
      </c>
      <c r="B9764" s="61">
        <v>1.0</v>
      </c>
      <c r="C9764" s="61">
        <v>1092.0</v>
      </c>
      <c r="D9764" s="57" t="s">
        <v>378</v>
      </c>
      <c r="E9764" s="62" t="str">
        <f t="shared" si="1"/>
        <v>Out of test</v>
      </c>
      <c r="F9764" s="53" t="str">
        <f t="shared" si="2"/>
        <v>Guangzhou_1</v>
      </c>
      <c r="G9764" s="53">
        <f t="shared" si="3"/>
        <v>0.4298765339</v>
      </c>
    </row>
    <row r="9765">
      <c r="A9765" s="61">
        <v>1.514325643E9</v>
      </c>
      <c r="B9765" s="61">
        <v>1.0</v>
      </c>
      <c r="C9765" s="61">
        <v>3516.0</v>
      </c>
      <c r="D9765" s="57" t="s">
        <v>378</v>
      </c>
      <c r="E9765" s="62" t="str">
        <f t="shared" si="1"/>
        <v>Out of test</v>
      </c>
      <c r="F9765" s="53" t="str">
        <f t="shared" si="2"/>
        <v>Guangzhou_1</v>
      </c>
      <c r="G9765" s="53">
        <f t="shared" si="3"/>
        <v>0.8236487614</v>
      </c>
    </row>
    <row r="9766">
      <c r="A9766" s="61">
        <v>1.512404893E9</v>
      </c>
      <c r="B9766" s="61">
        <v>1.0</v>
      </c>
      <c r="C9766" s="61">
        <v>3886.0</v>
      </c>
      <c r="D9766" s="57" t="s">
        <v>378</v>
      </c>
      <c r="E9766" s="62" t="str">
        <f t="shared" si="1"/>
        <v>Out of test</v>
      </c>
      <c r="F9766" s="53" t="str">
        <f t="shared" si="2"/>
        <v>Guangzhou_1</v>
      </c>
      <c r="G9766" s="53">
        <f t="shared" si="3"/>
        <v>0.2747456161</v>
      </c>
    </row>
    <row r="9767">
      <c r="A9767" s="61">
        <v>1.517625253E9</v>
      </c>
      <c r="B9767" s="61">
        <v>1.0</v>
      </c>
      <c r="C9767" s="61">
        <v>1511.0</v>
      </c>
      <c r="D9767" s="57" t="s">
        <v>378</v>
      </c>
      <c r="E9767" s="62" t="str">
        <f t="shared" si="1"/>
        <v>Out of test</v>
      </c>
      <c r="F9767" s="53" t="str">
        <f t="shared" si="2"/>
        <v>Guangzhou_1</v>
      </c>
      <c r="G9767" s="53">
        <f t="shared" si="3"/>
        <v>0.7639363</v>
      </c>
    </row>
    <row r="9768">
      <c r="A9768" s="61">
        <v>1.516922453E9</v>
      </c>
      <c r="B9768" s="61">
        <v>1.0</v>
      </c>
      <c r="C9768" s="61">
        <v>4435.0</v>
      </c>
      <c r="D9768" s="57" t="s">
        <v>378</v>
      </c>
      <c r="E9768" s="62" t="str">
        <f t="shared" si="1"/>
        <v>Out of test</v>
      </c>
      <c r="F9768" s="53" t="str">
        <f t="shared" si="2"/>
        <v>Guangzhou_1</v>
      </c>
      <c r="G9768" s="53">
        <f t="shared" si="3"/>
        <v>0.9368769102</v>
      </c>
    </row>
    <row r="9769">
      <c r="A9769" s="61">
        <v>1.516393876E9</v>
      </c>
      <c r="B9769" s="61">
        <v>1.0</v>
      </c>
      <c r="C9769" s="61">
        <v>535.0</v>
      </c>
      <c r="D9769" s="57" t="s">
        <v>378</v>
      </c>
      <c r="E9769" s="62" t="str">
        <f t="shared" si="1"/>
        <v>Out of test</v>
      </c>
      <c r="F9769" s="53" t="str">
        <f t="shared" si="2"/>
        <v>Guangzhou_1</v>
      </c>
      <c r="G9769" s="53">
        <f t="shared" si="3"/>
        <v>0.9790672724</v>
      </c>
    </row>
    <row r="9770">
      <c r="A9770" s="61">
        <v>1.511609647E9</v>
      </c>
      <c r="B9770" s="61">
        <v>1.0</v>
      </c>
      <c r="C9770" s="61">
        <v>2976.0</v>
      </c>
      <c r="D9770" s="57" t="s">
        <v>378</v>
      </c>
      <c r="E9770" s="62" t="str">
        <f t="shared" si="1"/>
        <v>Out of test</v>
      </c>
      <c r="F9770" s="53" t="str">
        <f t="shared" si="2"/>
        <v>Guangzhou_1</v>
      </c>
      <c r="G9770" s="53">
        <f t="shared" si="3"/>
        <v>0.4532049206</v>
      </c>
    </row>
    <row r="9771">
      <c r="A9771" s="61">
        <v>1.512942473E9</v>
      </c>
      <c r="B9771" s="61">
        <v>1.0</v>
      </c>
      <c r="C9771" s="61">
        <v>3062.0</v>
      </c>
      <c r="D9771" s="57" t="s">
        <v>378</v>
      </c>
      <c r="E9771" s="62" t="str">
        <f t="shared" si="1"/>
        <v>Out of test</v>
      </c>
      <c r="F9771" s="53" t="str">
        <f t="shared" si="2"/>
        <v>Guangzhou_1</v>
      </c>
      <c r="G9771" s="53">
        <f t="shared" si="3"/>
        <v>0.2376854558</v>
      </c>
    </row>
    <row r="9772">
      <c r="A9772" s="61">
        <v>1.518620805E9</v>
      </c>
      <c r="B9772" s="61">
        <v>1.0</v>
      </c>
      <c r="C9772" s="61">
        <v>4296.0</v>
      </c>
      <c r="D9772" s="57" t="s">
        <v>378</v>
      </c>
      <c r="E9772" s="62" t="str">
        <f t="shared" si="1"/>
        <v>Out of test</v>
      </c>
      <c r="F9772" s="53" t="str">
        <f t="shared" si="2"/>
        <v>Guangzhou_1</v>
      </c>
      <c r="G9772" s="53">
        <f t="shared" si="3"/>
        <v>0.5308518404</v>
      </c>
    </row>
    <row r="9773">
      <c r="A9773" s="61">
        <v>1.515363288E9</v>
      </c>
      <c r="B9773" s="61">
        <v>1.0</v>
      </c>
      <c r="C9773" s="61">
        <v>220.0</v>
      </c>
      <c r="D9773" s="57" t="s">
        <v>378</v>
      </c>
      <c r="E9773" s="62" t="str">
        <f t="shared" si="1"/>
        <v>Out of test</v>
      </c>
      <c r="F9773" s="53" t="str">
        <f t="shared" si="2"/>
        <v>Guangzhou_1</v>
      </c>
      <c r="G9773" s="53">
        <f t="shared" si="3"/>
        <v>0.5059403084</v>
      </c>
    </row>
    <row r="9774">
      <c r="A9774" s="61">
        <v>1.517271216E9</v>
      </c>
      <c r="B9774" s="61">
        <v>1.0</v>
      </c>
      <c r="C9774" s="61">
        <v>1768.0</v>
      </c>
      <c r="D9774" s="57" t="s">
        <v>378</v>
      </c>
      <c r="E9774" s="62" t="str">
        <f t="shared" si="1"/>
        <v>Out of test</v>
      </c>
      <c r="F9774" s="53" t="str">
        <f t="shared" si="2"/>
        <v>Guangzhou_1</v>
      </c>
      <c r="G9774" s="53">
        <f t="shared" si="3"/>
        <v>0.8878100043</v>
      </c>
    </row>
    <row r="9775">
      <c r="A9775" s="61">
        <v>1.512402624E9</v>
      </c>
      <c r="B9775" s="61">
        <v>1.0</v>
      </c>
      <c r="C9775" s="61">
        <v>1360.0</v>
      </c>
      <c r="D9775" s="57" t="s">
        <v>378</v>
      </c>
      <c r="E9775" s="62" t="str">
        <f t="shared" si="1"/>
        <v>Out of test</v>
      </c>
      <c r="F9775" s="53" t="str">
        <f t="shared" si="2"/>
        <v>Guangzhou_1</v>
      </c>
      <c r="G9775" s="53">
        <f t="shared" si="3"/>
        <v>0.5050712524</v>
      </c>
    </row>
    <row r="9776">
      <c r="A9776" s="61">
        <v>1.512252744E9</v>
      </c>
      <c r="B9776" s="61">
        <v>1.0</v>
      </c>
      <c r="C9776" s="61">
        <v>3536.0</v>
      </c>
      <c r="D9776" s="57" t="s">
        <v>378</v>
      </c>
      <c r="E9776" s="62" t="str">
        <f t="shared" si="1"/>
        <v>Out of test</v>
      </c>
      <c r="F9776" s="53" t="str">
        <f t="shared" si="2"/>
        <v>Guangzhou_1</v>
      </c>
      <c r="G9776" s="53">
        <f t="shared" si="3"/>
        <v>0.2751859787</v>
      </c>
    </row>
    <row r="9777">
      <c r="A9777" s="61">
        <v>1.519557029E9</v>
      </c>
      <c r="B9777" s="61">
        <v>1.0</v>
      </c>
      <c r="C9777" s="61">
        <v>1093.0</v>
      </c>
      <c r="D9777" s="57" t="s">
        <v>378</v>
      </c>
      <c r="E9777" s="62" t="str">
        <f t="shared" si="1"/>
        <v>Out of test</v>
      </c>
      <c r="F9777" s="53" t="str">
        <f t="shared" si="2"/>
        <v>Guangzhou_1</v>
      </c>
      <c r="G9777" s="53">
        <f t="shared" si="3"/>
        <v>0.3489400959</v>
      </c>
    </row>
    <row r="9778">
      <c r="A9778" s="61">
        <v>1.511936199E9</v>
      </c>
      <c r="B9778" s="61">
        <v>1.0</v>
      </c>
      <c r="C9778" s="61">
        <v>1035.0</v>
      </c>
      <c r="D9778" s="57" t="s">
        <v>378</v>
      </c>
      <c r="E9778" s="62" t="str">
        <f t="shared" si="1"/>
        <v>Out of test</v>
      </c>
      <c r="F9778" s="53" t="str">
        <f t="shared" si="2"/>
        <v>Guangzhou_1</v>
      </c>
      <c r="G9778" s="53">
        <f t="shared" si="3"/>
        <v>0.03094635136</v>
      </c>
    </row>
    <row r="9779">
      <c r="A9779" s="61">
        <v>1.516928345E9</v>
      </c>
      <c r="B9779" s="61">
        <v>1.0</v>
      </c>
      <c r="C9779" s="61">
        <v>2162.0</v>
      </c>
      <c r="D9779" s="57" t="s">
        <v>378</v>
      </c>
      <c r="E9779" s="62" t="str">
        <f t="shared" si="1"/>
        <v>Out of test</v>
      </c>
      <c r="F9779" s="53" t="str">
        <f t="shared" si="2"/>
        <v>Guangzhou_1</v>
      </c>
      <c r="G9779" s="53">
        <f t="shared" si="3"/>
        <v>0.8530472125</v>
      </c>
    </row>
    <row r="9780">
      <c r="A9780" s="61">
        <v>1.519388733E9</v>
      </c>
      <c r="B9780" s="61">
        <v>1.0</v>
      </c>
      <c r="C9780" s="61">
        <v>4179.0</v>
      </c>
      <c r="D9780" s="57" t="s">
        <v>378</v>
      </c>
      <c r="E9780" s="62" t="str">
        <f t="shared" si="1"/>
        <v>Out of test</v>
      </c>
      <c r="F9780" s="53" t="str">
        <f t="shared" si="2"/>
        <v>Guangzhou_1</v>
      </c>
      <c r="G9780" s="53">
        <f t="shared" si="3"/>
        <v>0.1055487765</v>
      </c>
    </row>
    <row r="9781">
      <c r="A9781" s="61">
        <v>1.514795316E9</v>
      </c>
      <c r="B9781" s="61">
        <v>1.0</v>
      </c>
      <c r="C9781" s="61">
        <v>654.0</v>
      </c>
      <c r="D9781" s="57" t="s">
        <v>378</v>
      </c>
      <c r="E9781" s="62" t="str">
        <f t="shared" si="1"/>
        <v>Out of test</v>
      </c>
      <c r="F9781" s="53" t="str">
        <f t="shared" si="2"/>
        <v>Guangzhou_1</v>
      </c>
      <c r="G9781" s="53">
        <f t="shared" si="3"/>
        <v>0.1362477381</v>
      </c>
    </row>
    <row r="9782">
      <c r="A9782" s="61">
        <v>1.511620124E9</v>
      </c>
      <c r="B9782" s="61">
        <v>1.0</v>
      </c>
      <c r="C9782" s="61">
        <v>2729.0</v>
      </c>
      <c r="D9782" s="57" t="s">
        <v>378</v>
      </c>
      <c r="E9782" s="62" t="str">
        <f t="shared" si="1"/>
        <v>Out of test</v>
      </c>
      <c r="F9782" s="53" t="str">
        <f t="shared" si="2"/>
        <v>Guangzhou_1</v>
      </c>
      <c r="G9782" s="53">
        <f t="shared" si="3"/>
        <v>0.6027963878</v>
      </c>
    </row>
    <row r="9783">
      <c r="A9783" s="61">
        <v>1.512142539E9</v>
      </c>
      <c r="B9783" s="61">
        <v>1.0</v>
      </c>
      <c r="C9783" s="61">
        <v>3790.0</v>
      </c>
      <c r="D9783" s="57" t="s">
        <v>378</v>
      </c>
      <c r="E9783" s="62" t="str">
        <f t="shared" si="1"/>
        <v>Out of test</v>
      </c>
      <c r="F9783" s="53" t="str">
        <f t="shared" si="2"/>
        <v>Guangzhou_1</v>
      </c>
      <c r="G9783" s="53">
        <f t="shared" si="3"/>
        <v>0.511099208</v>
      </c>
    </row>
    <row r="9784">
      <c r="A9784" s="61">
        <v>1.517455834E9</v>
      </c>
      <c r="B9784" s="61">
        <v>1.0</v>
      </c>
      <c r="C9784" s="61">
        <v>817.0</v>
      </c>
      <c r="D9784" s="57" t="s">
        <v>378</v>
      </c>
      <c r="E9784" s="62" t="str">
        <f t="shared" si="1"/>
        <v>Out of test</v>
      </c>
      <c r="F9784" s="53" t="str">
        <f t="shared" si="2"/>
        <v>Guangzhou_1</v>
      </c>
      <c r="G9784" s="53">
        <f t="shared" si="3"/>
        <v>0.4917906107</v>
      </c>
    </row>
    <row r="9785">
      <c r="A9785" s="61">
        <v>1.517433539E9</v>
      </c>
      <c r="B9785" s="61">
        <v>1.0</v>
      </c>
      <c r="C9785" s="61">
        <v>1017.0</v>
      </c>
      <c r="D9785" s="57" t="s">
        <v>378</v>
      </c>
      <c r="E9785" s="62" t="str">
        <f t="shared" si="1"/>
        <v>Out of test</v>
      </c>
      <c r="F9785" s="53" t="str">
        <f t="shared" si="2"/>
        <v>Guangzhou_1</v>
      </c>
      <c r="G9785" s="53">
        <f t="shared" si="3"/>
        <v>0.07089992324</v>
      </c>
    </row>
    <row r="9786">
      <c r="A9786" s="61">
        <v>1.513082018E9</v>
      </c>
      <c r="B9786" s="61">
        <v>1.0</v>
      </c>
      <c r="C9786" s="61">
        <v>1007.0</v>
      </c>
      <c r="D9786" s="57" t="s">
        <v>378</v>
      </c>
      <c r="E9786" s="62" t="str">
        <f t="shared" si="1"/>
        <v>Out of test</v>
      </c>
      <c r="F9786" s="53" t="str">
        <f t="shared" si="2"/>
        <v>Guangzhou_1</v>
      </c>
      <c r="G9786" s="53">
        <f t="shared" si="3"/>
        <v>0.4681735779</v>
      </c>
    </row>
    <row r="9787">
      <c r="A9787" s="61">
        <v>1.513082544E9</v>
      </c>
      <c r="B9787" s="61">
        <v>1.0</v>
      </c>
      <c r="C9787" s="61">
        <v>1695.0</v>
      </c>
      <c r="D9787" s="57" t="s">
        <v>378</v>
      </c>
      <c r="E9787" s="62" t="str">
        <f t="shared" si="1"/>
        <v>Out of test</v>
      </c>
      <c r="F9787" s="53" t="str">
        <f t="shared" si="2"/>
        <v>Guangzhou_1</v>
      </c>
      <c r="G9787" s="53">
        <f t="shared" si="3"/>
        <v>0.3515278881</v>
      </c>
    </row>
    <row r="9788">
      <c r="A9788" s="61">
        <v>1.517939653E9</v>
      </c>
      <c r="B9788" s="61">
        <v>1.0</v>
      </c>
      <c r="C9788" s="61">
        <v>1860.0</v>
      </c>
      <c r="D9788" s="57" t="s">
        <v>378</v>
      </c>
      <c r="E9788" s="62" t="str">
        <f t="shared" si="1"/>
        <v>Out of test</v>
      </c>
      <c r="F9788" s="53" t="str">
        <f t="shared" si="2"/>
        <v>Guangzhou_1</v>
      </c>
      <c r="G9788" s="53">
        <f t="shared" si="3"/>
        <v>0.128263585</v>
      </c>
    </row>
    <row r="9789">
      <c r="A9789" s="61">
        <v>1.516953864E9</v>
      </c>
      <c r="B9789" s="61">
        <v>1.0</v>
      </c>
      <c r="C9789" s="61">
        <v>1124.0</v>
      </c>
      <c r="D9789" s="57" t="s">
        <v>378</v>
      </c>
      <c r="E9789" s="62" t="str">
        <f t="shared" si="1"/>
        <v>Out of test</v>
      </c>
      <c r="F9789" s="53" t="str">
        <f t="shared" si="2"/>
        <v>Guangzhou_1</v>
      </c>
      <c r="G9789" s="53">
        <f t="shared" si="3"/>
        <v>0.5727968491</v>
      </c>
    </row>
    <row r="9790">
      <c r="A9790" s="61">
        <v>1.518742055E9</v>
      </c>
      <c r="B9790" s="61">
        <v>1.0</v>
      </c>
      <c r="C9790" s="61">
        <v>2193.0</v>
      </c>
      <c r="D9790" s="57" t="s">
        <v>378</v>
      </c>
      <c r="E9790" s="62" t="str">
        <f t="shared" si="1"/>
        <v>Out of test</v>
      </c>
      <c r="F9790" s="53" t="str">
        <f t="shared" si="2"/>
        <v>Guangzhou_1</v>
      </c>
      <c r="G9790" s="53">
        <f t="shared" si="3"/>
        <v>0.02464506138</v>
      </c>
    </row>
    <row r="9791">
      <c r="A9791" s="61">
        <v>1.512391409E9</v>
      </c>
      <c r="B9791" s="61">
        <v>1.0</v>
      </c>
      <c r="C9791" s="61">
        <v>1636.0</v>
      </c>
      <c r="D9791" s="57" t="s">
        <v>378</v>
      </c>
      <c r="E9791" s="62" t="str">
        <f t="shared" si="1"/>
        <v>Out of test</v>
      </c>
      <c r="F9791" s="53" t="str">
        <f t="shared" si="2"/>
        <v>Guangzhou_1</v>
      </c>
      <c r="G9791" s="53">
        <f t="shared" si="3"/>
        <v>0.1739644517</v>
      </c>
    </row>
    <row r="9792">
      <c r="A9792" s="61">
        <v>1.516272053E9</v>
      </c>
      <c r="B9792" s="61">
        <v>1.0</v>
      </c>
      <c r="C9792" s="61">
        <v>1564.0</v>
      </c>
      <c r="D9792" s="57" t="s">
        <v>378</v>
      </c>
      <c r="E9792" s="62" t="str">
        <f t="shared" si="1"/>
        <v>Out of test</v>
      </c>
      <c r="F9792" s="53" t="str">
        <f t="shared" si="2"/>
        <v>Guangzhou_1</v>
      </c>
      <c r="G9792" s="53">
        <f t="shared" si="3"/>
        <v>0.6058438894</v>
      </c>
    </row>
    <row r="9793">
      <c r="A9793" s="61">
        <v>1.514219694E9</v>
      </c>
      <c r="B9793" s="61">
        <v>1.0</v>
      </c>
      <c r="C9793" s="61">
        <v>2117.0</v>
      </c>
      <c r="D9793" s="57" t="s">
        <v>378</v>
      </c>
      <c r="E9793" s="62" t="str">
        <f t="shared" si="1"/>
        <v>Out of test</v>
      </c>
      <c r="F9793" s="53" t="str">
        <f t="shared" si="2"/>
        <v>Guangzhou_1</v>
      </c>
      <c r="G9793" s="53">
        <f t="shared" si="3"/>
        <v>0.156142366</v>
      </c>
    </row>
    <row r="9794">
      <c r="A9794" s="61">
        <v>1.512818309E9</v>
      </c>
      <c r="B9794" s="61">
        <v>1.0</v>
      </c>
      <c r="C9794" s="61">
        <v>1113.0</v>
      </c>
      <c r="D9794" s="57" t="s">
        <v>378</v>
      </c>
      <c r="E9794" s="62" t="str">
        <f t="shared" si="1"/>
        <v>Out of test</v>
      </c>
      <c r="F9794" s="53" t="str">
        <f t="shared" si="2"/>
        <v>Guangzhou_1</v>
      </c>
      <c r="G9794" s="53">
        <f t="shared" si="3"/>
        <v>0.01859958876</v>
      </c>
    </row>
    <row r="9795">
      <c r="A9795" s="61">
        <v>1.516778534E9</v>
      </c>
      <c r="B9795" s="61">
        <v>1.0</v>
      </c>
      <c r="C9795" s="61">
        <v>1192.0</v>
      </c>
      <c r="D9795" s="57" t="s">
        <v>378</v>
      </c>
      <c r="E9795" s="62" t="str">
        <f t="shared" si="1"/>
        <v>Out of test</v>
      </c>
      <c r="F9795" s="53" t="str">
        <f t="shared" si="2"/>
        <v>Guangzhou_1</v>
      </c>
      <c r="G9795" s="53">
        <f t="shared" si="3"/>
        <v>0.4636766358</v>
      </c>
    </row>
    <row r="9796">
      <c r="A9796" s="61">
        <v>1.514318748E9</v>
      </c>
      <c r="B9796" s="61">
        <v>1.0</v>
      </c>
      <c r="C9796" s="61">
        <v>2412.0</v>
      </c>
      <c r="D9796" s="57" t="s">
        <v>378</v>
      </c>
      <c r="E9796" s="62" t="str">
        <f t="shared" si="1"/>
        <v>Out of test</v>
      </c>
      <c r="F9796" s="53" t="str">
        <f t="shared" si="2"/>
        <v>Guangzhou_1</v>
      </c>
      <c r="G9796" s="53">
        <f t="shared" si="3"/>
        <v>0.7347542051</v>
      </c>
    </row>
    <row r="9797">
      <c r="A9797" s="61">
        <v>1.511500595E9</v>
      </c>
      <c r="B9797" s="61">
        <v>1.0</v>
      </c>
      <c r="C9797" s="61">
        <v>65.0</v>
      </c>
      <c r="D9797" s="57" t="s">
        <v>378</v>
      </c>
      <c r="E9797" s="62" t="str">
        <f t="shared" si="1"/>
        <v>Out of test</v>
      </c>
      <c r="F9797" s="53" t="str">
        <f t="shared" si="2"/>
        <v>Guangzhou_1</v>
      </c>
      <c r="G9797" s="53">
        <f t="shared" si="3"/>
        <v>0.6882216642</v>
      </c>
    </row>
    <row r="9798">
      <c r="A9798" s="61">
        <v>1.514603394E9</v>
      </c>
      <c r="B9798" s="61">
        <v>1.0</v>
      </c>
      <c r="C9798" s="61">
        <v>1486.0</v>
      </c>
      <c r="D9798" s="57" t="s">
        <v>378</v>
      </c>
      <c r="E9798" s="62" t="str">
        <f t="shared" si="1"/>
        <v>Out of test</v>
      </c>
      <c r="F9798" s="53" t="str">
        <f t="shared" si="2"/>
        <v>Guangzhou_1</v>
      </c>
      <c r="G9798" s="53">
        <f t="shared" si="3"/>
        <v>0.6248622231</v>
      </c>
    </row>
    <row r="9799">
      <c r="A9799" s="61">
        <v>1.512346934E9</v>
      </c>
      <c r="B9799" s="61">
        <v>1.0</v>
      </c>
      <c r="C9799" s="61">
        <v>173.0</v>
      </c>
      <c r="D9799" s="57" t="s">
        <v>378</v>
      </c>
      <c r="E9799" s="62" t="str">
        <f t="shared" si="1"/>
        <v>Out of test</v>
      </c>
      <c r="F9799" s="53" t="str">
        <f t="shared" si="2"/>
        <v>Guangzhou_1</v>
      </c>
      <c r="G9799" s="53">
        <f t="shared" si="3"/>
        <v>0.502479519</v>
      </c>
    </row>
    <row r="9800">
      <c r="A9800" s="61">
        <v>1.518663236E9</v>
      </c>
      <c r="B9800" s="61">
        <v>1.0</v>
      </c>
      <c r="C9800" s="61">
        <v>4831.0</v>
      </c>
      <c r="D9800" s="57" t="s">
        <v>378</v>
      </c>
      <c r="E9800" s="62" t="str">
        <f t="shared" si="1"/>
        <v>Out of test</v>
      </c>
      <c r="F9800" s="53" t="str">
        <f t="shared" si="2"/>
        <v>Guangzhou_1</v>
      </c>
      <c r="G9800" s="53">
        <f t="shared" si="3"/>
        <v>0.5593537499</v>
      </c>
    </row>
    <row r="9801">
      <c r="A9801" s="61">
        <v>1.516653365E9</v>
      </c>
      <c r="B9801" s="61">
        <v>1.0</v>
      </c>
      <c r="C9801" s="61">
        <v>2530.0</v>
      </c>
      <c r="D9801" s="57" t="s">
        <v>378</v>
      </c>
      <c r="E9801" s="62" t="str">
        <f t="shared" si="1"/>
        <v>Out of test</v>
      </c>
      <c r="F9801" s="53" t="str">
        <f t="shared" si="2"/>
        <v>Guangzhou_1</v>
      </c>
      <c r="G9801" s="53">
        <f t="shared" si="3"/>
        <v>0.7428032953</v>
      </c>
    </row>
    <row r="9802">
      <c r="A9802" s="61">
        <v>1.512161795E9</v>
      </c>
      <c r="B9802" s="61">
        <v>1.0</v>
      </c>
      <c r="C9802" s="61">
        <v>2684.0</v>
      </c>
      <c r="D9802" s="57" t="s">
        <v>378</v>
      </c>
      <c r="E9802" s="62" t="str">
        <f t="shared" si="1"/>
        <v>Out of test</v>
      </c>
      <c r="F9802" s="53" t="str">
        <f t="shared" si="2"/>
        <v>Guangzhou_1</v>
      </c>
      <c r="G9802" s="53">
        <f t="shared" si="3"/>
        <v>0.7006532259</v>
      </c>
    </row>
    <row r="9803">
      <c r="A9803" s="61">
        <v>1.516137963E9</v>
      </c>
      <c r="B9803" s="61">
        <v>1.0</v>
      </c>
      <c r="C9803" s="61">
        <v>509.0</v>
      </c>
      <c r="D9803" s="57" t="s">
        <v>378</v>
      </c>
      <c r="E9803" s="62" t="str">
        <f t="shared" si="1"/>
        <v>Out of test</v>
      </c>
      <c r="F9803" s="53" t="str">
        <f t="shared" si="2"/>
        <v>Guangzhou_1</v>
      </c>
      <c r="G9803" s="53">
        <f t="shared" si="3"/>
        <v>0.1065735896</v>
      </c>
    </row>
    <row r="9804">
      <c r="A9804" s="61">
        <v>1.516455934E9</v>
      </c>
      <c r="B9804" s="61">
        <v>1.0</v>
      </c>
      <c r="C9804" s="61">
        <v>197.0</v>
      </c>
      <c r="D9804" s="57" t="s">
        <v>378</v>
      </c>
      <c r="E9804" s="62" t="str">
        <f t="shared" si="1"/>
        <v>Out of test</v>
      </c>
      <c r="F9804" s="53" t="str">
        <f t="shared" si="2"/>
        <v>Guangzhou_1</v>
      </c>
      <c r="G9804" s="53">
        <f t="shared" si="3"/>
        <v>0.1343850713</v>
      </c>
    </row>
    <row r="9805">
      <c r="A9805" s="61">
        <v>1.515145393E9</v>
      </c>
      <c r="B9805" s="61">
        <v>1.0</v>
      </c>
      <c r="C9805" s="61">
        <v>736.0</v>
      </c>
      <c r="D9805" s="57" t="s">
        <v>378</v>
      </c>
      <c r="E9805" s="62" t="str">
        <f t="shared" si="1"/>
        <v>Out of test</v>
      </c>
      <c r="F9805" s="53" t="str">
        <f t="shared" si="2"/>
        <v>Guangzhou_1</v>
      </c>
      <c r="G9805" s="53">
        <f t="shared" si="3"/>
        <v>0.2350858317</v>
      </c>
    </row>
    <row r="9806">
      <c r="A9806" s="61">
        <v>1.511515723E9</v>
      </c>
      <c r="B9806" s="61">
        <v>1.0</v>
      </c>
      <c r="C9806" s="61">
        <v>1434.0</v>
      </c>
      <c r="D9806" s="57" t="s">
        <v>378</v>
      </c>
      <c r="E9806" s="62" t="str">
        <f t="shared" si="1"/>
        <v>Out of test</v>
      </c>
      <c r="F9806" s="53" t="str">
        <f t="shared" si="2"/>
        <v>Guangzhou_1</v>
      </c>
      <c r="G9806" s="53">
        <f t="shared" si="3"/>
        <v>0.3561334654</v>
      </c>
    </row>
    <row r="9807">
      <c r="A9807" s="61">
        <v>1.518807425E9</v>
      </c>
      <c r="B9807" s="61">
        <v>1.0</v>
      </c>
      <c r="C9807" s="61">
        <v>1153.0</v>
      </c>
      <c r="D9807" s="57" t="s">
        <v>378</v>
      </c>
      <c r="E9807" s="62" t="str">
        <f t="shared" si="1"/>
        <v>Out of test</v>
      </c>
      <c r="F9807" s="53" t="str">
        <f t="shared" si="2"/>
        <v>Guangzhou_1</v>
      </c>
      <c r="G9807" s="53">
        <f t="shared" si="3"/>
        <v>0.06739077219</v>
      </c>
    </row>
    <row r="9808">
      <c r="A9808" s="61">
        <v>1.511250293E9</v>
      </c>
      <c r="B9808" s="61">
        <v>1.0</v>
      </c>
      <c r="C9808" s="61">
        <v>391.0</v>
      </c>
      <c r="D9808" s="57" t="s">
        <v>378</v>
      </c>
      <c r="E9808" s="62" t="str">
        <f t="shared" si="1"/>
        <v>Out of test</v>
      </c>
      <c r="F9808" s="53" t="str">
        <f t="shared" si="2"/>
        <v>Guangzhou_1</v>
      </c>
      <c r="G9808" s="53">
        <f t="shared" si="3"/>
        <v>0.816736054</v>
      </c>
    </row>
    <row r="9809">
      <c r="A9809" s="61">
        <v>1.519955839E9</v>
      </c>
      <c r="B9809" s="61">
        <v>1.0</v>
      </c>
      <c r="C9809" s="61">
        <v>1758.0</v>
      </c>
      <c r="D9809" s="57" t="s">
        <v>378</v>
      </c>
      <c r="E9809" s="62" t="str">
        <f t="shared" si="1"/>
        <v>Out of test</v>
      </c>
      <c r="F9809" s="53" t="str">
        <f t="shared" si="2"/>
        <v>Guangzhou_1</v>
      </c>
      <c r="G9809" s="53">
        <f t="shared" si="3"/>
        <v>0.904992367</v>
      </c>
    </row>
    <row r="9810">
      <c r="A9810" s="61">
        <v>1.514411687E9</v>
      </c>
      <c r="B9810" s="61">
        <v>1.0</v>
      </c>
      <c r="C9810" s="61">
        <v>811.0</v>
      </c>
      <c r="D9810" s="57" t="s">
        <v>378</v>
      </c>
      <c r="E9810" s="62" t="str">
        <f t="shared" si="1"/>
        <v>Out of test</v>
      </c>
      <c r="F9810" s="53" t="str">
        <f t="shared" si="2"/>
        <v>Guangzhou_1</v>
      </c>
      <c r="G9810" s="53">
        <f t="shared" si="3"/>
        <v>0.371473875</v>
      </c>
    </row>
    <row r="9811">
      <c r="A9811" s="61">
        <v>1.518640084E9</v>
      </c>
      <c r="B9811" s="61">
        <v>1.0</v>
      </c>
      <c r="C9811" s="61">
        <v>443.0</v>
      </c>
      <c r="D9811" s="57" t="s">
        <v>378</v>
      </c>
      <c r="E9811" s="62" t="str">
        <f t="shared" si="1"/>
        <v>Out of test</v>
      </c>
      <c r="F9811" s="53" t="str">
        <f t="shared" si="2"/>
        <v>Guangzhou_1</v>
      </c>
      <c r="G9811" s="53">
        <f t="shared" si="3"/>
        <v>0.5795360721</v>
      </c>
    </row>
    <row r="9812">
      <c r="A9812" s="61">
        <v>1.511357923E9</v>
      </c>
      <c r="B9812" s="61">
        <v>1.0</v>
      </c>
      <c r="C9812" s="61">
        <v>754.0</v>
      </c>
      <c r="D9812" s="57" t="s">
        <v>378</v>
      </c>
      <c r="E9812" s="62" t="str">
        <f t="shared" si="1"/>
        <v>Out of test</v>
      </c>
      <c r="F9812" s="53" t="str">
        <f t="shared" si="2"/>
        <v>Guangzhou_1</v>
      </c>
      <c r="G9812" s="53">
        <f t="shared" si="3"/>
        <v>0.1675964113</v>
      </c>
    </row>
    <row r="9813">
      <c r="A9813" s="61">
        <v>1.512244494E9</v>
      </c>
      <c r="B9813" s="61">
        <v>1.0</v>
      </c>
      <c r="C9813" s="61">
        <v>997.0</v>
      </c>
      <c r="D9813" s="57" t="s">
        <v>378</v>
      </c>
      <c r="E9813" s="62" t="str">
        <f t="shared" si="1"/>
        <v>Out of test</v>
      </c>
      <c r="F9813" s="53" t="str">
        <f t="shared" si="2"/>
        <v>Guangzhou_1</v>
      </c>
      <c r="G9813" s="53">
        <f t="shared" si="3"/>
        <v>0.5017482743</v>
      </c>
    </row>
    <row r="9814">
      <c r="A9814" s="61">
        <v>1.511909457E9</v>
      </c>
      <c r="B9814" s="61">
        <v>1.0</v>
      </c>
      <c r="C9814" s="61">
        <v>952.0</v>
      </c>
      <c r="D9814" s="57" t="s">
        <v>378</v>
      </c>
      <c r="E9814" s="62" t="str">
        <f t="shared" si="1"/>
        <v>Out of test</v>
      </c>
      <c r="F9814" s="53" t="str">
        <f t="shared" si="2"/>
        <v>Guangzhou_1</v>
      </c>
      <c r="G9814" s="53">
        <f t="shared" si="3"/>
        <v>0.5343324105</v>
      </c>
    </row>
    <row r="9815">
      <c r="A9815" s="61">
        <v>1.519329147E9</v>
      </c>
      <c r="B9815" s="61">
        <v>1.0</v>
      </c>
      <c r="C9815" s="61">
        <v>1236.0</v>
      </c>
      <c r="D9815" s="57" t="s">
        <v>378</v>
      </c>
      <c r="E9815" s="62" t="str">
        <f t="shared" si="1"/>
        <v>Out of test</v>
      </c>
      <c r="F9815" s="53" t="str">
        <f t="shared" si="2"/>
        <v>Guangzhou_1</v>
      </c>
      <c r="G9815" s="53">
        <f t="shared" si="3"/>
        <v>0.5541710154</v>
      </c>
    </row>
    <row r="9816">
      <c r="A9816" s="61">
        <v>1.511441103E9</v>
      </c>
      <c r="B9816" s="61">
        <v>1.0</v>
      </c>
      <c r="C9816" s="61">
        <v>2239.0</v>
      </c>
      <c r="D9816" s="57" t="s">
        <v>378</v>
      </c>
      <c r="E9816" s="62" t="str">
        <f t="shared" si="1"/>
        <v>Out of test</v>
      </c>
      <c r="F9816" s="53" t="str">
        <f t="shared" si="2"/>
        <v>Guangzhou_1</v>
      </c>
      <c r="G9816" s="53">
        <f t="shared" si="3"/>
        <v>0.556958121</v>
      </c>
    </row>
    <row r="9817">
      <c r="A9817" s="61">
        <v>1.519241864E9</v>
      </c>
      <c r="B9817" s="61">
        <v>1.0</v>
      </c>
      <c r="C9817" s="61">
        <v>1427.0</v>
      </c>
      <c r="D9817" s="57" t="s">
        <v>378</v>
      </c>
      <c r="E9817" s="62" t="str">
        <f t="shared" si="1"/>
        <v>Out of test</v>
      </c>
      <c r="F9817" s="53" t="str">
        <f t="shared" si="2"/>
        <v>Guangzhou_1</v>
      </c>
      <c r="G9817" s="53">
        <f t="shared" si="3"/>
        <v>0.7150611581</v>
      </c>
    </row>
    <row r="9818">
      <c r="A9818" s="61">
        <v>1.518103396E9</v>
      </c>
      <c r="B9818" s="61">
        <v>1.0</v>
      </c>
      <c r="C9818" s="61">
        <v>5309.0</v>
      </c>
      <c r="D9818" s="57" t="s">
        <v>378</v>
      </c>
      <c r="E9818" s="62" t="str">
        <f t="shared" si="1"/>
        <v>Out of test</v>
      </c>
      <c r="F9818" s="53" t="str">
        <f t="shared" si="2"/>
        <v>Guangzhou_1</v>
      </c>
      <c r="G9818" s="53">
        <f t="shared" si="3"/>
        <v>0.6718166386</v>
      </c>
    </row>
    <row r="9819">
      <c r="A9819" s="61">
        <v>1.518174187E9</v>
      </c>
      <c r="B9819" s="61">
        <v>1.0</v>
      </c>
      <c r="C9819" s="61">
        <v>749.0</v>
      </c>
      <c r="D9819" s="57" t="s">
        <v>378</v>
      </c>
      <c r="E9819" s="62" t="str">
        <f t="shared" si="1"/>
        <v>Out of test</v>
      </c>
      <c r="F9819" s="53" t="str">
        <f t="shared" si="2"/>
        <v>Guangzhou_1</v>
      </c>
      <c r="G9819" s="53">
        <f t="shared" si="3"/>
        <v>0.7366927829</v>
      </c>
    </row>
    <row r="9820">
      <c r="A9820" s="61">
        <v>1.515667338E9</v>
      </c>
      <c r="B9820" s="61">
        <v>1.0</v>
      </c>
      <c r="C9820" s="61">
        <v>2731.0</v>
      </c>
      <c r="D9820" s="57" t="s">
        <v>378</v>
      </c>
      <c r="E9820" s="62" t="str">
        <f t="shared" si="1"/>
        <v>Out of test</v>
      </c>
      <c r="F9820" s="53" t="str">
        <f t="shared" si="2"/>
        <v>Guangzhou_1</v>
      </c>
      <c r="G9820" s="53">
        <f t="shared" si="3"/>
        <v>0.2157295928</v>
      </c>
    </row>
    <row r="9821">
      <c r="A9821" s="61">
        <v>1.514857704E9</v>
      </c>
      <c r="B9821" s="61">
        <v>1.0</v>
      </c>
      <c r="C9821" s="61">
        <v>1143.0</v>
      </c>
      <c r="D9821" s="57" t="s">
        <v>378</v>
      </c>
      <c r="E9821" s="62" t="str">
        <f t="shared" si="1"/>
        <v>Out of test</v>
      </c>
      <c r="F9821" s="53" t="str">
        <f t="shared" si="2"/>
        <v>Guangzhou_1</v>
      </c>
      <c r="G9821" s="53">
        <f t="shared" si="3"/>
        <v>0.9968543192</v>
      </c>
    </row>
    <row r="9822">
      <c r="A9822" s="61">
        <v>1.516057303E9</v>
      </c>
      <c r="B9822" s="61">
        <v>1.0</v>
      </c>
      <c r="C9822" s="61">
        <v>1431.0</v>
      </c>
      <c r="D9822" s="57" t="s">
        <v>378</v>
      </c>
      <c r="E9822" s="62" t="str">
        <f t="shared" si="1"/>
        <v>Out of test</v>
      </c>
      <c r="F9822" s="53" t="str">
        <f t="shared" si="2"/>
        <v>Guangzhou_1</v>
      </c>
      <c r="G9822" s="53">
        <f t="shared" si="3"/>
        <v>0.007455473318</v>
      </c>
    </row>
    <row r="9823">
      <c r="A9823" s="61">
        <v>1.516190905E9</v>
      </c>
      <c r="B9823" s="61">
        <v>1.0</v>
      </c>
      <c r="C9823" s="61">
        <v>3073.0</v>
      </c>
      <c r="D9823" s="57" t="s">
        <v>378</v>
      </c>
      <c r="E9823" s="62" t="str">
        <f t="shared" si="1"/>
        <v>Out of test</v>
      </c>
      <c r="F9823" s="53" t="str">
        <f t="shared" si="2"/>
        <v>Guangzhou_1</v>
      </c>
      <c r="G9823" s="53">
        <f t="shared" si="3"/>
        <v>0.9743202427</v>
      </c>
    </row>
    <row r="9824">
      <c r="A9824" s="61">
        <v>1.511324083E9</v>
      </c>
      <c r="B9824" s="61">
        <v>1.0</v>
      </c>
      <c r="C9824" s="61">
        <v>3892.0</v>
      </c>
      <c r="D9824" s="57" t="s">
        <v>378</v>
      </c>
      <c r="E9824" s="62" t="str">
        <f t="shared" si="1"/>
        <v>Out of test</v>
      </c>
      <c r="F9824" s="53" t="str">
        <f t="shared" si="2"/>
        <v>Guangzhou_1</v>
      </c>
      <c r="G9824" s="53">
        <f t="shared" si="3"/>
        <v>0.7903036405</v>
      </c>
    </row>
    <row r="9825">
      <c r="A9825" s="61">
        <v>1.517250907E9</v>
      </c>
      <c r="B9825" s="61">
        <v>1.0</v>
      </c>
      <c r="C9825" s="61">
        <v>2348.0</v>
      </c>
      <c r="D9825" s="57" t="s">
        <v>378</v>
      </c>
      <c r="E9825" s="62" t="str">
        <f t="shared" si="1"/>
        <v>Out of test</v>
      </c>
      <c r="F9825" s="53" t="str">
        <f t="shared" si="2"/>
        <v>Guangzhou_1</v>
      </c>
      <c r="G9825" s="53">
        <f t="shared" si="3"/>
        <v>0.4223876721</v>
      </c>
    </row>
    <row r="9826">
      <c r="A9826" s="61">
        <v>1.512113664E9</v>
      </c>
      <c r="B9826" s="61">
        <v>1.0</v>
      </c>
      <c r="C9826" s="61">
        <v>1014.0</v>
      </c>
      <c r="D9826" s="57" t="s">
        <v>378</v>
      </c>
      <c r="E9826" s="62" t="str">
        <f t="shared" si="1"/>
        <v>Out of test</v>
      </c>
      <c r="F9826" s="53" t="str">
        <f t="shared" si="2"/>
        <v>Guangzhou_1</v>
      </c>
      <c r="G9826" s="53">
        <f t="shared" si="3"/>
        <v>0.486399604</v>
      </c>
    </row>
    <row r="9827">
      <c r="A9827" s="61">
        <v>1.513015587E9</v>
      </c>
      <c r="B9827" s="61">
        <v>1.0</v>
      </c>
      <c r="C9827" s="61">
        <v>175.0</v>
      </c>
      <c r="D9827" s="57" t="s">
        <v>378</v>
      </c>
      <c r="E9827" s="62" t="str">
        <f t="shared" si="1"/>
        <v>Out of test</v>
      </c>
      <c r="F9827" s="53" t="str">
        <f t="shared" si="2"/>
        <v>Guangzhou_1</v>
      </c>
      <c r="G9827" s="53">
        <f t="shared" si="3"/>
        <v>0.8122066753</v>
      </c>
    </row>
    <row r="9828">
      <c r="A9828" s="61">
        <v>1.519012899E9</v>
      </c>
      <c r="B9828" s="61">
        <v>1.0</v>
      </c>
      <c r="C9828" s="61">
        <v>2037.0</v>
      </c>
      <c r="D9828" s="57" t="s">
        <v>378</v>
      </c>
      <c r="E9828" s="62" t="str">
        <f t="shared" si="1"/>
        <v>Out of test</v>
      </c>
      <c r="F9828" s="53" t="str">
        <f t="shared" si="2"/>
        <v>Guangzhou_1</v>
      </c>
      <c r="G9828" s="53">
        <f t="shared" si="3"/>
        <v>0.4202396683</v>
      </c>
    </row>
    <row r="9829">
      <c r="A9829" s="61">
        <v>1.513953443E9</v>
      </c>
      <c r="B9829" s="61">
        <v>1.0</v>
      </c>
      <c r="C9829" s="61">
        <v>2650.0</v>
      </c>
      <c r="D9829" s="57" t="s">
        <v>378</v>
      </c>
      <c r="E9829" s="62" t="str">
        <f t="shared" si="1"/>
        <v>Out of test</v>
      </c>
      <c r="F9829" s="53" t="str">
        <f t="shared" si="2"/>
        <v>Guangzhou_1</v>
      </c>
      <c r="G9829" s="53">
        <f t="shared" si="3"/>
        <v>0.6507336838</v>
      </c>
    </row>
    <row r="9830">
      <c r="A9830" s="61">
        <v>1.519328107E9</v>
      </c>
      <c r="B9830" s="61">
        <v>1.0</v>
      </c>
      <c r="C9830" s="61">
        <v>710.0</v>
      </c>
      <c r="D9830" s="57" t="s">
        <v>378</v>
      </c>
      <c r="E9830" s="62" t="str">
        <f t="shared" si="1"/>
        <v>Out of test</v>
      </c>
      <c r="F9830" s="53" t="str">
        <f t="shared" si="2"/>
        <v>Guangzhou_1</v>
      </c>
      <c r="G9830" s="53">
        <f t="shared" si="3"/>
        <v>0.8810142023</v>
      </c>
    </row>
    <row r="9831">
      <c r="A9831" s="61">
        <v>1.519169898E9</v>
      </c>
      <c r="B9831" s="61">
        <v>1.0</v>
      </c>
      <c r="C9831" s="61">
        <v>1891.0</v>
      </c>
      <c r="D9831" s="57" t="s">
        <v>378</v>
      </c>
      <c r="E9831" s="62" t="str">
        <f t="shared" si="1"/>
        <v>Out of test</v>
      </c>
      <c r="F9831" s="53" t="str">
        <f t="shared" si="2"/>
        <v>Guangzhou_1</v>
      </c>
      <c r="G9831" s="53">
        <f t="shared" si="3"/>
        <v>0.8359560647</v>
      </c>
    </row>
    <row r="9832">
      <c r="A9832" s="61">
        <v>1.511832265E9</v>
      </c>
      <c r="B9832" s="61">
        <v>1.0</v>
      </c>
      <c r="C9832" s="61">
        <v>1024.0</v>
      </c>
      <c r="D9832" s="57" t="s">
        <v>378</v>
      </c>
      <c r="E9832" s="62" t="str">
        <f t="shared" si="1"/>
        <v>Out of test</v>
      </c>
      <c r="F9832" s="53" t="str">
        <f t="shared" si="2"/>
        <v>Guangzhou_1</v>
      </c>
      <c r="G9832" s="53">
        <f t="shared" si="3"/>
        <v>0.9817906534</v>
      </c>
    </row>
    <row r="9833">
      <c r="A9833" s="61">
        <v>1.513672365E9</v>
      </c>
      <c r="B9833" s="61">
        <v>1.0</v>
      </c>
      <c r="C9833" s="61">
        <v>671.0</v>
      </c>
      <c r="D9833" s="57" t="s">
        <v>378</v>
      </c>
      <c r="E9833" s="62" t="str">
        <f t="shared" si="1"/>
        <v>Out of test</v>
      </c>
      <c r="F9833" s="53" t="str">
        <f t="shared" si="2"/>
        <v>Guangzhou_1</v>
      </c>
      <c r="G9833" s="53">
        <f t="shared" si="3"/>
        <v>0.861957873</v>
      </c>
    </row>
    <row r="9834">
      <c r="A9834" s="61">
        <v>1.513731509E9</v>
      </c>
      <c r="B9834" s="61">
        <v>1.0</v>
      </c>
      <c r="C9834" s="61">
        <v>931.0</v>
      </c>
      <c r="D9834" s="57" t="s">
        <v>378</v>
      </c>
      <c r="E9834" s="62" t="str">
        <f t="shared" si="1"/>
        <v>Out of test</v>
      </c>
      <c r="F9834" s="53" t="str">
        <f t="shared" si="2"/>
        <v>Guangzhou_1</v>
      </c>
      <c r="G9834" s="53">
        <f t="shared" si="3"/>
        <v>0.8142241642</v>
      </c>
    </row>
    <row r="9835">
      <c r="A9835" s="61">
        <v>1.514857587E9</v>
      </c>
      <c r="B9835" s="61">
        <v>1.0</v>
      </c>
      <c r="C9835" s="61">
        <v>149.0</v>
      </c>
      <c r="D9835" s="57" t="s">
        <v>378</v>
      </c>
      <c r="E9835" s="62" t="str">
        <f t="shared" si="1"/>
        <v>Out of test</v>
      </c>
      <c r="F9835" s="53" t="str">
        <f t="shared" si="2"/>
        <v>Guangzhou_1</v>
      </c>
      <c r="G9835" s="53">
        <f t="shared" si="3"/>
        <v>0.8239281288</v>
      </c>
    </row>
    <row r="9836">
      <c r="A9836" s="61">
        <v>1.515078464E9</v>
      </c>
      <c r="B9836" s="61">
        <v>1.0</v>
      </c>
      <c r="C9836" s="61">
        <v>4602.0</v>
      </c>
      <c r="D9836" s="57" t="s">
        <v>378</v>
      </c>
      <c r="E9836" s="62" t="str">
        <f t="shared" si="1"/>
        <v>Out of test</v>
      </c>
      <c r="F9836" s="53" t="str">
        <f t="shared" si="2"/>
        <v>Guangzhou_1</v>
      </c>
      <c r="G9836" s="53">
        <f t="shared" si="3"/>
        <v>0.4183263327</v>
      </c>
    </row>
    <row r="9837">
      <c r="A9837" s="61">
        <v>1.519452935E9</v>
      </c>
      <c r="B9837" s="61">
        <v>1.0</v>
      </c>
      <c r="C9837" s="61">
        <v>3336.0</v>
      </c>
      <c r="D9837" s="57" t="s">
        <v>378</v>
      </c>
      <c r="E9837" s="62" t="str">
        <f t="shared" si="1"/>
        <v>Out of test</v>
      </c>
      <c r="F9837" s="53" t="str">
        <f t="shared" si="2"/>
        <v>Guangzhou_1</v>
      </c>
      <c r="G9837" s="53">
        <f t="shared" si="3"/>
        <v>0.2719863196</v>
      </c>
    </row>
    <row r="9838">
      <c r="A9838" s="61">
        <v>1.518053655E9</v>
      </c>
      <c r="B9838" s="61">
        <v>1.0</v>
      </c>
      <c r="C9838" s="61">
        <v>1088.0</v>
      </c>
      <c r="D9838" s="57" t="s">
        <v>378</v>
      </c>
      <c r="E9838" s="62" t="str">
        <f t="shared" si="1"/>
        <v>Out of test</v>
      </c>
      <c r="F9838" s="53" t="str">
        <f t="shared" si="2"/>
        <v>Guangzhou_1</v>
      </c>
      <c r="G9838" s="53">
        <f t="shared" si="3"/>
        <v>0.3194163964</v>
      </c>
    </row>
    <row r="9839">
      <c r="A9839" s="61">
        <v>1.514895904E9</v>
      </c>
      <c r="B9839" s="61">
        <v>1.0</v>
      </c>
      <c r="C9839" s="61">
        <v>1847.0</v>
      </c>
      <c r="D9839" s="57" t="s">
        <v>378</v>
      </c>
      <c r="E9839" s="62" t="str">
        <f t="shared" si="1"/>
        <v>Out of test</v>
      </c>
      <c r="F9839" s="53" t="str">
        <f t="shared" si="2"/>
        <v>Guangzhou_1</v>
      </c>
      <c r="G9839" s="53">
        <f t="shared" si="3"/>
        <v>0.8244749433</v>
      </c>
    </row>
    <row r="9840">
      <c r="A9840" s="61">
        <v>1.511607484E9</v>
      </c>
      <c r="B9840" s="61">
        <v>1.0</v>
      </c>
      <c r="C9840" s="61">
        <v>853.0</v>
      </c>
      <c r="D9840" s="57" t="s">
        <v>378</v>
      </c>
      <c r="E9840" s="62" t="str">
        <f t="shared" si="1"/>
        <v>Out of test</v>
      </c>
      <c r="F9840" s="53" t="str">
        <f t="shared" si="2"/>
        <v>Guangzhou_1</v>
      </c>
      <c r="G9840" s="53">
        <f t="shared" si="3"/>
        <v>0.01327337211</v>
      </c>
    </row>
    <row r="9841">
      <c r="A9841" s="61">
        <v>1.516826824E9</v>
      </c>
      <c r="B9841" s="61">
        <v>1.0</v>
      </c>
      <c r="C9841" s="61">
        <v>2359.0</v>
      </c>
      <c r="D9841" s="57" t="s">
        <v>378</v>
      </c>
      <c r="E9841" s="62" t="str">
        <f t="shared" si="1"/>
        <v>Out of test</v>
      </c>
      <c r="F9841" s="53" t="str">
        <f t="shared" si="2"/>
        <v>Guangzhou_1</v>
      </c>
      <c r="G9841" s="53">
        <f t="shared" si="3"/>
        <v>0.4560262655</v>
      </c>
    </row>
    <row r="9842">
      <c r="A9842" s="61">
        <v>1.517225166E9</v>
      </c>
      <c r="B9842" s="61">
        <v>1.0</v>
      </c>
      <c r="C9842" s="61">
        <v>2742.0</v>
      </c>
      <c r="D9842" s="57" t="s">
        <v>378</v>
      </c>
      <c r="E9842" s="62" t="str">
        <f t="shared" si="1"/>
        <v>Out of test</v>
      </c>
      <c r="F9842" s="53" t="str">
        <f t="shared" si="2"/>
        <v>Guangzhou_1</v>
      </c>
      <c r="G9842" s="53">
        <f t="shared" si="3"/>
        <v>0.1933996395</v>
      </c>
    </row>
    <row r="9843">
      <c r="A9843" s="61">
        <v>1.518228403E9</v>
      </c>
      <c r="B9843" s="61">
        <v>1.0</v>
      </c>
      <c r="C9843" s="61">
        <v>337.0</v>
      </c>
      <c r="D9843" s="57" t="s">
        <v>378</v>
      </c>
      <c r="E9843" s="62" t="str">
        <f t="shared" si="1"/>
        <v>Out of test</v>
      </c>
      <c r="F9843" s="53" t="str">
        <f t="shared" si="2"/>
        <v>Guangzhou_1</v>
      </c>
      <c r="G9843" s="53">
        <f t="shared" si="3"/>
        <v>0.7312595499</v>
      </c>
    </row>
    <row r="9844">
      <c r="A9844" s="61">
        <v>1.515595249E9</v>
      </c>
      <c r="B9844" s="61">
        <v>1.0</v>
      </c>
      <c r="C9844" s="61">
        <v>1187.0</v>
      </c>
      <c r="D9844" s="57" t="s">
        <v>378</v>
      </c>
      <c r="E9844" s="62" t="str">
        <f t="shared" si="1"/>
        <v>Out of test</v>
      </c>
      <c r="F9844" s="53" t="str">
        <f t="shared" si="2"/>
        <v>Guangzhou_1</v>
      </c>
      <c r="G9844" s="53">
        <f t="shared" si="3"/>
        <v>0.05201465998</v>
      </c>
    </row>
    <row r="9845">
      <c r="A9845" s="61">
        <v>1.511652285E9</v>
      </c>
      <c r="B9845" s="61">
        <v>1.0</v>
      </c>
      <c r="C9845" s="61">
        <v>2088.0</v>
      </c>
      <c r="D9845" s="57" t="s">
        <v>378</v>
      </c>
      <c r="E9845" s="62" t="str">
        <f t="shared" si="1"/>
        <v>Out of test</v>
      </c>
      <c r="F9845" s="53" t="str">
        <f t="shared" si="2"/>
        <v>Guangzhou_1</v>
      </c>
      <c r="G9845" s="53">
        <f t="shared" si="3"/>
        <v>0.2475374642</v>
      </c>
    </row>
    <row r="9846">
      <c r="A9846" s="61">
        <v>1.516181643E9</v>
      </c>
      <c r="B9846" s="61">
        <v>1.0</v>
      </c>
      <c r="C9846" s="61">
        <v>1578.0</v>
      </c>
      <c r="D9846" s="57" t="s">
        <v>378</v>
      </c>
      <c r="E9846" s="62" t="str">
        <f t="shared" si="1"/>
        <v>Out of test</v>
      </c>
      <c r="F9846" s="53" t="str">
        <f t="shared" si="2"/>
        <v>Guangzhou_1</v>
      </c>
      <c r="G9846" s="53">
        <f t="shared" si="3"/>
        <v>0.1928672777</v>
      </c>
    </row>
    <row r="9847">
      <c r="A9847" s="61">
        <v>1.517371613E9</v>
      </c>
      <c r="B9847" s="61">
        <v>1.0</v>
      </c>
      <c r="C9847" s="61">
        <v>11.0</v>
      </c>
      <c r="D9847" s="57" t="s">
        <v>378</v>
      </c>
      <c r="E9847" s="62" t="str">
        <f t="shared" si="1"/>
        <v>Out of test</v>
      </c>
      <c r="F9847" s="53" t="str">
        <f t="shared" si="2"/>
        <v>Guangzhou_1</v>
      </c>
      <c r="G9847" s="53">
        <f t="shared" si="3"/>
        <v>0.7940654016</v>
      </c>
    </row>
    <row r="9848">
      <c r="A9848" s="61">
        <v>1.514629534E9</v>
      </c>
      <c r="B9848" s="61">
        <v>1.0</v>
      </c>
      <c r="C9848" s="61">
        <v>42.0</v>
      </c>
      <c r="D9848" s="57" t="s">
        <v>378</v>
      </c>
      <c r="E9848" s="62" t="str">
        <f t="shared" si="1"/>
        <v>Out of test</v>
      </c>
      <c r="F9848" s="53" t="str">
        <f t="shared" si="2"/>
        <v>Guangzhou_1</v>
      </c>
      <c r="G9848" s="53">
        <f t="shared" si="3"/>
        <v>0.56625946</v>
      </c>
    </row>
    <row r="9849">
      <c r="A9849" s="61">
        <v>1.515468368E9</v>
      </c>
      <c r="B9849" s="61">
        <v>1.0</v>
      </c>
      <c r="C9849" s="61">
        <v>2168.0</v>
      </c>
      <c r="D9849" s="57" t="s">
        <v>378</v>
      </c>
      <c r="E9849" s="62" t="str">
        <f t="shared" si="1"/>
        <v>Out of test</v>
      </c>
      <c r="F9849" s="53" t="str">
        <f t="shared" si="2"/>
        <v>Guangzhou_1</v>
      </c>
      <c r="G9849" s="53">
        <f t="shared" si="3"/>
        <v>0.4221359071</v>
      </c>
    </row>
    <row r="9850">
      <c r="A9850" s="61">
        <v>1.515498167E9</v>
      </c>
      <c r="B9850" s="61">
        <v>1.0</v>
      </c>
      <c r="C9850" s="61">
        <v>1994.0</v>
      </c>
      <c r="D9850" s="57" t="s">
        <v>378</v>
      </c>
      <c r="E9850" s="62" t="str">
        <f t="shared" si="1"/>
        <v>Out of test</v>
      </c>
      <c r="F9850" s="53" t="str">
        <f t="shared" si="2"/>
        <v>Guangzhou_1</v>
      </c>
      <c r="G9850" s="53">
        <f t="shared" si="3"/>
        <v>0.07500380605</v>
      </c>
    </row>
    <row r="9851">
      <c r="A9851" s="61">
        <v>1.514330688E9</v>
      </c>
      <c r="B9851" s="61">
        <v>1.0</v>
      </c>
      <c r="C9851" s="61">
        <v>739.0</v>
      </c>
      <c r="D9851" s="57" t="s">
        <v>378</v>
      </c>
      <c r="E9851" s="62" t="str">
        <f t="shared" si="1"/>
        <v>Out of test</v>
      </c>
      <c r="F9851" s="53" t="str">
        <f t="shared" si="2"/>
        <v>Guangzhou_1</v>
      </c>
      <c r="G9851" s="53">
        <f t="shared" si="3"/>
        <v>0.773012538</v>
      </c>
    </row>
    <row r="9852">
      <c r="A9852" s="61">
        <v>1.518083353E9</v>
      </c>
      <c r="B9852" s="61">
        <v>1.0</v>
      </c>
      <c r="C9852" s="61">
        <v>3669.0</v>
      </c>
      <c r="D9852" s="57" t="s">
        <v>378</v>
      </c>
      <c r="E9852" s="62" t="str">
        <f t="shared" si="1"/>
        <v>Out of test</v>
      </c>
      <c r="F9852" s="53" t="str">
        <f t="shared" si="2"/>
        <v>Guangzhou_1</v>
      </c>
      <c r="G9852" s="53">
        <f t="shared" si="3"/>
        <v>0.7577167055</v>
      </c>
    </row>
    <row r="9853">
      <c r="A9853" s="61">
        <v>1.514646016E9</v>
      </c>
      <c r="B9853" s="61">
        <v>1.0</v>
      </c>
      <c r="C9853" s="61">
        <v>1527.0</v>
      </c>
      <c r="D9853" s="57" t="s">
        <v>378</v>
      </c>
      <c r="E9853" s="62" t="str">
        <f t="shared" si="1"/>
        <v>Out of test</v>
      </c>
      <c r="F9853" s="53" t="str">
        <f t="shared" si="2"/>
        <v>Guangzhou_1</v>
      </c>
      <c r="G9853" s="53">
        <f t="shared" si="3"/>
        <v>0.7244433757</v>
      </c>
    </row>
    <row r="9854">
      <c r="A9854" s="61">
        <v>1.516766658E9</v>
      </c>
      <c r="B9854" s="61">
        <v>1.0</v>
      </c>
      <c r="C9854" s="61">
        <v>633.0</v>
      </c>
      <c r="D9854" s="57" t="s">
        <v>378</v>
      </c>
      <c r="E9854" s="62" t="str">
        <f t="shared" si="1"/>
        <v>Out of test</v>
      </c>
      <c r="F9854" s="53" t="str">
        <f t="shared" si="2"/>
        <v>Guangzhou_1</v>
      </c>
      <c r="G9854" s="53">
        <f t="shared" si="3"/>
        <v>0.5893218068</v>
      </c>
    </row>
    <row r="9855">
      <c r="A9855" s="61">
        <v>1.515072875E9</v>
      </c>
      <c r="B9855" s="61">
        <v>1.0</v>
      </c>
      <c r="C9855" s="61">
        <v>497.0</v>
      </c>
      <c r="D9855" s="57" t="s">
        <v>378</v>
      </c>
      <c r="E9855" s="62" t="str">
        <f t="shared" si="1"/>
        <v>Out of test</v>
      </c>
      <c r="F9855" s="53" t="str">
        <f t="shared" si="2"/>
        <v>Guangzhou_1</v>
      </c>
      <c r="G9855" s="53">
        <f t="shared" si="3"/>
        <v>0.1208546587</v>
      </c>
    </row>
    <row r="9856">
      <c r="A9856" s="61">
        <v>1.517741606E9</v>
      </c>
      <c r="B9856" s="61">
        <v>1.0</v>
      </c>
      <c r="C9856" s="61">
        <v>3185.0</v>
      </c>
      <c r="D9856" s="57" t="s">
        <v>378</v>
      </c>
      <c r="E9856" s="62" t="str">
        <f t="shared" si="1"/>
        <v>Out of test</v>
      </c>
      <c r="F9856" s="53" t="str">
        <f t="shared" si="2"/>
        <v>Guangzhou_1</v>
      </c>
      <c r="G9856" s="53">
        <f t="shared" si="3"/>
        <v>0.257474009</v>
      </c>
    </row>
    <row r="9857">
      <c r="A9857" s="61">
        <v>1.518920753E9</v>
      </c>
      <c r="B9857" s="61">
        <v>1.0</v>
      </c>
      <c r="C9857" s="61">
        <v>1009.0</v>
      </c>
      <c r="D9857" s="57" t="s">
        <v>378</v>
      </c>
      <c r="E9857" s="62" t="str">
        <f t="shared" si="1"/>
        <v>Out of test</v>
      </c>
      <c r="F9857" s="53" t="str">
        <f t="shared" si="2"/>
        <v>Guangzhou_1</v>
      </c>
      <c r="G9857" s="53">
        <f t="shared" si="3"/>
        <v>0.05077990568</v>
      </c>
    </row>
    <row r="9858">
      <c r="A9858" s="61">
        <v>1.518538746E9</v>
      </c>
      <c r="B9858" s="61">
        <v>1.0</v>
      </c>
      <c r="C9858" s="61">
        <v>2324.0</v>
      </c>
      <c r="D9858" s="57" t="s">
        <v>378</v>
      </c>
      <c r="E9858" s="62" t="str">
        <f t="shared" si="1"/>
        <v>Out of test</v>
      </c>
      <c r="F9858" s="53" t="str">
        <f t="shared" si="2"/>
        <v>Guangzhou_1</v>
      </c>
      <c r="G9858" s="53">
        <f t="shared" si="3"/>
        <v>0.7905099463</v>
      </c>
    </row>
    <row r="9859">
      <c r="A9859" s="61">
        <v>1.513259276E9</v>
      </c>
      <c r="B9859" s="61">
        <v>1.0</v>
      </c>
      <c r="C9859" s="61">
        <v>3288.0</v>
      </c>
      <c r="D9859" s="57" t="s">
        <v>378</v>
      </c>
      <c r="E9859" s="62" t="str">
        <f t="shared" si="1"/>
        <v>Out of test</v>
      </c>
      <c r="F9859" s="53" t="str">
        <f t="shared" si="2"/>
        <v>Guangzhou_1</v>
      </c>
      <c r="G9859" s="53">
        <f t="shared" si="3"/>
        <v>0.6610391603</v>
      </c>
    </row>
    <row r="9860">
      <c r="A9860" s="61">
        <v>1.518558019E9</v>
      </c>
      <c r="B9860" s="61">
        <v>1.0</v>
      </c>
      <c r="C9860" s="61">
        <v>586.0</v>
      </c>
      <c r="D9860" s="57" t="s">
        <v>378</v>
      </c>
      <c r="E9860" s="62" t="str">
        <f t="shared" si="1"/>
        <v>Out of test</v>
      </c>
      <c r="F9860" s="53" t="str">
        <f t="shared" si="2"/>
        <v>Guangzhou_1</v>
      </c>
      <c r="G9860" s="53">
        <f t="shared" si="3"/>
        <v>0.593305438</v>
      </c>
    </row>
    <row r="9861">
      <c r="A9861" s="61">
        <v>1.514990317E9</v>
      </c>
      <c r="B9861" s="61">
        <v>1.0</v>
      </c>
      <c r="C9861" s="61">
        <v>513.0</v>
      </c>
      <c r="D9861" s="57" t="s">
        <v>378</v>
      </c>
      <c r="E9861" s="62" t="str">
        <f t="shared" si="1"/>
        <v>Out of test</v>
      </c>
      <c r="F9861" s="53" t="str">
        <f t="shared" si="2"/>
        <v>Guangzhou_1</v>
      </c>
      <c r="G9861" s="53">
        <f t="shared" si="3"/>
        <v>0.7617285694</v>
      </c>
    </row>
    <row r="9862">
      <c r="A9862" s="61">
        <v>1.518985386E9</v>
      </c>
      <c r="B9862" s="61">
        <v>1.0</v>
      </c>
      <c r="C9862" s="61">
        <v>1473.0</v>
      </c>
      <c r="D9862" s="57" t="s">
        <v>378</v>
      </c>
      <c r="E9862" s="62" t="str">
        <f t="shared" si="1"/>
        <v>Out of test</v>
      </c>
      <c r="F9862" s="53" t="str">
        <f t="shared" si="2"/>
        <v>Guangzhou_1</v>
      </c>
      <c r="G9862" s="53">
        <f t="shared" si="3"/>
        <v>0.46101971</v>
      </c>
    </row>
    <row r="9863">
      <c r="A9863" s="61">
        <v>1.517021714E9</v>
      </c>
      <c r="B9863" s="61">
        <v>1.0</v>
      </c>
      <c r="C9863" s="61">
        <v>2504.0</v>
      </c>
      <c r="D9863" s="57" t="s">
        <v>378</v>
      </c>
      <c r="E9863" s="62" t="str">
        <f t="shared" si="1"/>
        <v>Out of test</v>
      </c>
      <c r="F9863" s="53" t="str">
        <f t="shared" si="2"/>
        <v>Guangzhou_1</v>
      </c>
      <c r="G9863" s="53">
        <f t="shared" si="3"/>
        <v>0.7184696099</v>
      </c>
    </row>
    <row r="9864">
      <c r="A9864" s="61">
        <v>1.515440457E9</v>
      </c>
      <c r="B9864" s="61">
        <v>1.0</v>
      </c>
      <c r="C9864" s="61">
        <v>2390.0</v>
      </c>
      <c r="D9864" s="57" t="s">
        <v>378</v>
      </c>
      <c r="E9864" s="62" t="str">
        <f t="shared" si="1"/>
        <v>Out of test</v>
      </c>
      <c r="F9864" s="53" t="str">
        <f t="shared" si="2"/>
        <v>Guangzhou_1</v>
      </c>
      <c r="G9864" s="53">
        <f t="shared" si="3"/>
        <v>0.109201054</v>
      </c>
    </row>
    <row r="9865">
      <c r="A9865" s="61">
        <v>1.511463157E9</v>
      </c>
      <c r="B9865" s="61">
        <v>1.0</v>
      </c>
      <c r="C9865" s="61">
        <v>1914.0</v>
      </c>
      <c r="D9865" s="57" t="s">
        <v>378</v>
      </c>
      <c r="E9865" s="62" t="str">
        <f t="shared" si="1"/>
        <v>Out of test</v>
      </c>
      <c r="F9865" s="53" t="str">
        <f t="shared" si="2"/>
        <v>Guangzhou_1</v>
      </c>
      <c r="G9865" s="53">
        <f t="shared" si="3"/>
        <v>0.1659848998</v>
      </c>
    </row>
    <row r="9866">
      <c r="A9866" s="61">
        <v>1.517619146E9</v>
      </c>
      <c r="B9866" s="61">
        <v>1.0</v>
      </c>
      <c r="C9866" s="61">
        <v>1422.0</v>
      </c>
      <c r="D9866" s="57" t="s">
        <v>378</v>
      </c>
      <c r="E9866" s="62" t="str">
        <f t="shared" si="1"/>
        <v>Out of test</v>
      </c>
      <c r="F9866" s="53" t="str">
        <f t="shared" si="2"/>
        <v>Guangzhou_1</v>
      </c>
      <c r="G9866" s="53">
        <f t="shared" si="3"/>
        <v>0.007312391825</v>
      </c>
    </row>
    <row r="9867">
      <c r="A9867" s="61">
        <v>1.515599476E9</v>
      </c>
      <c r="B9867" s="61">
        <v>1.0</v>
      </c>
      <c r="C9867" s="61">
        <v>889.0</v>
      </c>
      <c r="D9867" s="57" t="s">
        <v>378</v>
      </c>
      <c r="E9867" s="62" t="str">
        <f t="shared" si="1"/>
        <v>Out of test</v>
      </c>
      <c r="F9867" s="53" t="str">
        <f t="shared" si="2"/>
        <v>Guangzhou_1</v>
      </c>
      <c r="G9867" s="53">
        <f t="shared" si="3"/>
        <v>0.5554182246</v>
      </c>
    </row>
    <row r="9868">
      <c r="A9868" s="61">
        <v>1.513535516E9</v>
      </c>
      <c r="B9868" s="61">
        <v>1.0</v>
      </c>
      <c r="C9868" s="61">
        <v>1847.0</v>
      </c>
      <c r="D9868" s="57" t="s">
        <v>378</v>
      </c>
      <c r="E9868" s="62" t="str">
        <f t="shared" si="1"/>
        <v>Out of test</v>
      </c>
      <c r="F9868" s="53" t="str">
        <f t="shared" si="2"/>
        <v>Guangzhou_1</v>
      </c>
      <c r="G9868" s="53">
        <f t="shared" si="3"/>
        <v>0.1097319462</v>
      </c>
    </row>
    <row r="9869">
      <c r="A9869" s="61">
        <v>1.514519483E9</v>
      </c>
      <c r="B9869" s="61">
        <v>1.0</v>
      </c>
      <c r="C9869" s="61">
        <v>674.0</v>
      </c>
      <c r="D9869" s="57" t="s">
        <v>378</v>
      </c>
      <c r="E9869" s="62" t="str">
        <f t="shared" si="1"/>
        <v>Out of test</v>
      </c>
      <c r="F9869" s="53" t="str">
        <f t="shared" si="2"/>
        <v>Guangzhou_1</v>
      </c>
      <c r="G9869" s="53">
        <f t="shared" si="3"/>
        <v>0.1905362023</v>
      </c>
    </row>
    <row r="9870">
      <c r="A9870" s="61">
        <v>1.515486959E9</v>
      </c>
      <c r="B9870" s="61">
        <v>1.0</v>
      </c>
      <c r="C9870" s="61">
        <v>732.0</v>
      </c>
      <c r="D9870" s="57" t="s">
        <v>378</v>
      </c>
      <c r="E9870" s="62" t="str">
        <f t="shared" si="1"/>
        <v>Out of test</v>
      </c>
      <c r="F9870" s="53" t="str">
        <f t="shared" si="2"/>
        <v>Guangzhou_1</v>
      </c>
      <c r="G9870" s="53">
        <f t="shared" si="3"/>
        <v>0.9251341043</v>
      </c>
    </row>
    <row r="9871">
      <c r="A9871" s="61">
        <v>1.518224906E9</v>
      </c>
      <c r="B9871" s="61">
        <v>1.0</v>
      </c>
      <c r="C9871" s="61">
        <v>2729.0</v>
      </c>
      <c r="D9871" s="57" t="s">
        <v>378</v>
      </c>
      <c r="E9871" s="62" t="str">
        <f t="shared" si="1"/>
        <v>Out of test</v>
      </c>
      <c r="F9871" s="53" t="str">
        <f t="shared" si="2"/>
        <v>Guangzhou_1</v>
      </c>
      <c r="G9871" s="53">
        <f t="shared" si="3"/>
        <v>0.2667938189</v>
      </c>
    </row>
    <row r="9872">
      <c r="A9872" s="61">
        <v>1.515926259E9</v>
      </c>
      <c r="B9872" s="61">
        <v>1.0</v>
      </c>
      <c r="C9872" s="61">
        <v>1051.0</v>
      </c>
      <c r="D9872" s="57" t="s">
        <v>378</v>
      </c>
      <c r="E9872" s="62" t="str">
        <f t="shared" si="1"/>
        <v>Out of test</v>
      </c>
      <c r="F9872" s="53" t="str">
        <f t="shared" si="2"/>
        <v>Guangzhou_1</v>
      </c>
      <c r="G9872" s="53">
        <f t="shared" si="3"/>
        <v>0.1864344216</v>
      </c>
    </row>
    <row r="9873">
      <c r="A9873" s="61">
        <v>1.513346269E9</v>
      </c>
      <c r="B9873" s="61">
        <v>1.0</v>
      </c>
      <c r="C9873" s="61">
        <v>4295.0</v>
      </c>
      <c r="D9873" s="57" t="s">
        <v>378</v>
      </c>
      <c r="E9873" s="62" t="str">
        <f t="shared" si="1"/>
        <v>Out of test</v>
      </c>
      <c r="F9873" s="53" t="str">
        <f t="shared" si="2"/>
        <v>Guangzhou_1</v>
      </c>
      <c r="G9873" s="53">
        <f t="shared" si="3"/>
        <v>0.1320986139</v>
      </c>
    </row>
    <row r="9874">
      <c r="A9874" s="61">
        <v>1.514475947E9</v>
      </c>
      <c r="B9874" s="61">
        <v>1.0</v>
      </c>
      <c r="C9874" s="61">
        <v>751.0</v>
      </c>
      <c r="D9874" s="57" t="s">
        <v>378</v>
      </c>
      <c r="E9874" s="62" t="str">
        <f t="shared" si="1"/>
        <v>Out of test</v>
      </c>
      <c r="F9874" s="53" t="str">
        <f t="shared" si="2"/>
        <v>Guangzhou_1</v>
      </c>
      <c r="G9874" s="53">
        <f t="shared" si="3"/>
        <v>0.8168812705</v>
      </c>
    </row>
    <row r="9875">
      <c r="A9875" s="61">
        <v>1.518196128E9</v>
      </c>
      <c r="B9875" s="61">
        <v>1.0</v>
      </c>
      <c r="C9875" s="61">
        <v>568.0</v>
      </c>
      <c r="D9875" s="57" t="s">
        <v>378</v>
      </c>
      <c r="E9875" s="62" t="str">
        <f t="shared" si="1"/>
        <v>Out of test</v>
      </c>
      <c r="F9875" s="53" t="str">
        <f t="shared" si="2"/>
        <v>Guangzhou_1</v>
      </c>
      <c r="G9875" s="53">
        <f t="shared" si="3"/>
        <v>0.9969781039</v>
      </c>
    </row>
    <row r="9876">
      <c r="A9876" s="61">
        <v>1.519012719E9</v>
      </c>
      <c r="B9876" s="61">
        <v>1.0</v>
      </c>
      <c r="C9876" s="61">
        <v>316.0</v>
      </c>
      <c r="D9876" s="57" t="s">
        <v>378</v>
      </c>
      <c r="E9876" s="62" t="str">
        <f t="shared" si="1"/>
        <v>Out of test</v>
      </c>
      <c r="F9876" s="53" t="str">
        <f t="shared" si="2"/>
        <v>Guangzhou_1</v>
      </c>
      <c r="G9876" s="53">
        <f t="shared" si="3"/>
        <v>0.5242175999</v>
      </c>
    </row>
    <row r="9877">
      <c r="A9877" s="61">
        <v>1.513886443E9</v>
      </c>
      <c r="B9877" s="61">
        <v>1.0</v>
      </c>
      <c r="C9877" s="61">
        <v>386.0</v>
      </c>
      <c r="D9877" s="57" t="s">
        <v>378</v>
      </c>
      <c r="E9877" s="62" t="str">
        <f t="shared" si="1"/>
        <v>Out of test</v>
      </c>
      <c r="F9877" s="53" t="str">
        <f t="shared" si="2"/>
        <v>Guangzhou_1</v>
      </c>
      <c r="G9877" s="53">
        <f t="shared" si="3"/>
        <v>0.170872731</v>
      </c>
    </row>
    <row r="9878">
      <c r="A9878" s="61">
        <v>1.516829838E9</v>
      </c>
      <c r="B9878" s="61">
        <v>1.0</v>
      </c>
      <c r="C9878" s="61">
        <v>313.0</v>
      </c>
      <c r="D9878" s="57" t="s">
        <v>378</v>
      </c>
      <c r="E9878" s="62" t="str">
        <f t="shared" si="1"/>
        <v>Out of test</v>
      </c>
      <c r="F9878" s="53" t="str">
        <f t="shared" si="2"/>
        <v>Guangzhou_1</v>
      </c>
      <c r="G9878" s="53">
        <f t="shared" si="3"/>
        <v>0.9880651485</v>
      </c>
    </row>
    <row r="9879">
      <c r="A9879" s="61">
        <v>1.518417416E9</v>
      </c>
      <c r="B9879" s="61">
        <v>1.0</v>
      </c>
      <c r="C9879" s="61">
        <v>455.0</v>
      </c>
      <c r="D9879" s="57" t="s">
        <v>378</v>
      </c>
      <c r="E9879" s="62" t="str">
        <f t="shared" si="1"/>
        <v>Out of test</v>
      </c>
      <c r="F9879" s="53" t="str">
        <f t="shared" si="2"/>
        <v>Guangzhou_1</v>
      </c>
      <c r="G9879" s="53">
        <f t="shared" si="3"/>
        <v>0.4547014642</v>
      </c>
    </row>
    <row r="9880">
      <c r="A9880" s="61">
        <v>1.516523085E9</v>
      </c>
      <c r="B9880" s="61">
        <v>1.0</v>
      </c>
      <c r="C9880" s="61">
        <v>616.0</v>
      </c>
      <c r="D9880" s="57" t="s">
        <v>378</v>
      </c>
      <c r="E9880" s="62" t="str">
        <f t="shared" si="1"/>
        <v>Out of test</v>
      </c>
      <c r="F9880" s="53" t="str">
        <f t="shared" si="2"/>
        <v>Guangzhou_1</v>
      </c>
      <c r="G9880" s="53">
        <f t="shared" si="3"/>
        <v>0.4828688631</v>
      </c>
    </row>
    <row r="9881">
      <c r="A9881" s="61">
        <v>1.512249169E9</v>
      </c>
      <c r="B9881" s="61">
        <v>1.0</v>
      </c>
      <c r="C9881" s="61">
        <v>639.0</v>
      </c>
      <c r="D9881" s="57" t="s">
        <v>378</v>
      </c>
      <c r="E9881" s="62" t="str">
        <f t="shared" si="1"/>
        <v>Out of test</v>
      </c>
      <c r="F9881" s="53" t="str">
        <f t="shared" si="2"/>
        <v>Guangzhou_1</v>
      </c>
      <c r="G9881" s="53">
        <f t="shared" si="3"/>
        <v>0.02006173816</v>
      </c>
    </row>
    <row r="9882">
      <c r="A9882" s="61">
        <v>1.511542249E9</v>
      </c>
      <c r="B9882" s="61">
        <v>1.0</v>
      </c>
      <c r="C9882" s="61">
        <v>603.0</v>
      </c>
      <c r="D9882" s="57" t="s">
        <v>378</v>
      </c>
      <c r="E9882" s="62" t="str">
        <f t="shared" si="1"/>
        <v>Out of test</v>
      </c>
      <c r="F9882" s="53" t="str">
        <f t="shared" si="2"/>
        <v>Guangzhou_1</v>
      </c>
      <c r="G9882" s="53">
        <f t="shared" si="3"/>
        <v>0.8500779449</v>
      </c>
    </row>
    <row r="9883">
      <c r="A9883" s="61">
        <v>1.514265216E9</v>
      </c>
      <c r="B9883" s="61">
        <v>1.0</v>
      </c>
      <c r="C9883" s="61">
        <v>83.0</v>
      </c>
      <c r="D9883" s="57" t="s">
        <v>378</v>
      </c>
      <c r="E9883" s="62" t="str">
        <f t="shared" si="1"/>
        <v>Out of test</v>
      </c>
      <c r="F9883" s="53" t="str">
        <f t="shared" si="2"/>
        <v>Guangzhou_1</v>
      </c>
      <c r="G9883" s="53">
        <f t="shared" si="3"/>
        <v>0.2229370816</v>
      </c>
    </row>
    <row r="9884">
      <c r="A9884" s="61">
        <v>1.515173733E9</v>
      </c>
      <c r="B9884" s="61">
        <v>1.0</v>
      </c>
      <c r="C9884" s="61">
        <v>2026.0</v>
      </c>
      <c r="D9884" s="57" t="s">
        <v>378</v>
      </c>
      <c r="E9884" s="62" t="str">
        <f t="shared" si="1"/>
        <v>Out of test</v>
      </c>
      <c r="F9884" s="53" t="str">
        <f t="shared" si="2"/>
        <v>Guangzhou_1</v>
      </c>
      <c r="G9884" s="53">
        <f t="shared" si="3"/>
        <v>0.9020519242</v>
      </c>
    </row>
    <row r="9885">
      <c r="A9885" s="61">
        <v>1.519766879E9</v>
      </c>
      <c r="B9885" s="61">
        <v>1.0</v>
      </c>
      <c r="C9885" s="61">
        <v>2015.0</v>
      </c>
      <c r="D9885" s="57" t="s">
        <v>378</v>
      </c>
      <c r="E9885" s="62" t="str">
        <f t="shared" si="1"/>
        <v>Out of test</v>
      </c>
      <c r="F9885" s="53" t="str">
        <f t="shared" si="2"/>
        <v>Guangzhou_1</v>
      </c>
      <c r="G9885" s="53">
        <f t="shared" si="3"/>
        <v>0.6832277662</v>
      </c>
    </row>
    <row r="9886">
      <c r="A9886" s="61">
        <v>1.517539913E9</v>
      </c>
      <c r="B9886" s="61">
        <v>1.0</v>
      </c>
      <c r="C9886" s="61">
        <v>1995.0</v>
      </c>
      <c r="D9886" s="57" t="s">
        <v>378</v>
      </c>
      <c r="E9886" s="62" t="str">
        <f t="shared" si="1"/>
        <v>Out of test</v>
      </c>
      <c r="F9886" s="53" t="str">
        <f t="shared" si="2"/>
        <v>Guangzhou_1</v>
      </c>
      <c r="G9886" s="53">
        <f t="shared" si="3"/>
        <v>0.7129101654</v>
      </c>
    </row>
    <row r="9887">
      <c r="A9887" s="61">
        <v>1.513347998E9</v>
      </c>
      <c r="B9887" s="61">
        <v>1.0</v>
      </c>
      <c r="C9887" s="61">
        <v>419.0</v>
      </c>
      <c r="D9887" s="57" t="s">
        <v>378</v>
      </c>
      <c r="E9887" s="62" t="str">
        <f t="shared" si="1"/>
        <v>Out of test</v>
      </c>
      <c r="F9887" s="53" t="str">
        <f t="shared" si="2"/>
        <v>Guangzhou_1</v>
      </c>
      <c r="G9887" s="53">
        <f t="shared" si="3"/>
        <v>0.2875495563</v>
      </c>
    </row>
    <row r="9888">
      <c r="A9888" s="61">
        <v>1.516196275E9</v>
      </c>
      <c r="B9888" s="61">
        <v>1.0</v>
      </c>
      <c r="C9888" s="61">
        <v>2149.0</v>
      </c>
      <c r="D9888" s="57" t="s">
        <v>378</v>
      </c>
      <c r="E9888" s="62" t="str">
        <f t="shared" si="1"/>
        <v>Out of test</v>
      </c>
      <c r="F9888" s="53" t="str">
        <f t="shared" si="2"/>
        <v>Guangzhou_1</v>
      </c>
      <c r="G9888" s="53">
        <f t="shared" si="3"/>
        <v>0.3877626219</v>
      </c>
    </row>
    <row r="9889">
      <c r="A9889" s="61">
        <v>1.511712358E9</v>
      </c>
      <c r="B9889" s="61">
        <v>1.0</v>
      </c>
      <c r="C9889" s="61">
        <v>1434.0</v>
      </c>
      <c r="D9889" s="57" t="s">
        <v>378</v>
      </c>
      <c r="E9889" s="62" t="str">
        <f t="shared" si="1"/>
        <v>Out of test</v>
      </c>
      <c r="F9889" s="53" t="str">
        <f t="shared" si="2"/>
        <v>Guangzhou_1</v>
      </c>
      <c r="G9889" s="53">
        <f t="shared" si="3"/>
        <v>0.7964464578</v>
      </c>
    </row>
    <row r="9890">
      <c r="A9890" s="61">
        <v>1.516226885E9</v>
      </c>
      <c r="B9890" s="61">
        <v>1.0</v>
      </c>
      <c r="C9890" s="61">
        <v>592.0</v>
      </c>
      <c r="D9890" s="57" t="s">
        <v>378</v>
      </c>
      <c r="E9890" s="62" t="str">
        <f t="shared" si="1"/>
        <v>Out of test</v>
      </c>
      <c r="F9890" s="53" t="str">
        <f t="shared" si="2"/>
        <v>Guangzhou_1</v>
      </c>
      <c r="G9890" s="53">
        <f t="shared" si="3"/>
        <v>0.06416233721</v>
      </c>
    </row>
    <row r="9891">
      <c r="A9891" s="61">
        <v>1.515573637E9</v>
      </c>
      <c r="B9891" s="61">
        <v>1.0</v>
      </c>
      <c r="C9891" s="61">
        <v>358.0</v>
      </c>
      <c r="D9891" s="57" t="s">
        <v>378</v>
      </c>
      <c r="E9891" s="62" t="str">
        <f t="shared" si="1"/>
        <v>Out of test</v>
      </c>
      <c r="F9891" s="53" t="str">
        <f t="shared" si="2"/>
        <v>Guangzhou_1</v>
      </c>
      <c r="G9891" s="53">
        <f t="shared" si="3"/>
        <v>0.5414429128</v>
      </c>
    </row>
    <row r="9892">
      <c r="A9892" s="61">
        <v>1.516711639E9</v>
      </c>
      <c r="B9892" s="61">
        <v>1.0</v>
      </c>
      <c r="C9892" s="61">
        <v>5524.0</v>
      </c>
      <c r="D9892" s="57" t="s">
        <v>378</v>
      </c>
      <c r="E9892" s="62" t="str">
        <f t="shared" si="1"/>
        <v>Out of test</v>
      </c>
      <c r="F9892" s="53" t="str">
        <f t="shared" si="2"/>
        <v>Guangzhou_1</v>
      </c>
      <c r="G9892" s="53">
        <f t="shared" si="3"/>
        <v>0.3040278297</v>
      </c>
    </row>
    <row r="9893">
      <c r="A9893" s="61">
        <v>1.516881793E9</v>
      </c>
      <c r="B9893" s="61">
        <v>1.0</v>
      </c>
      <c r="C9893" s="61">
        <v>493.0</v>
      </c>
      <c r="D9893" s="57" t="s">
        <v>378</v>
      </c>
      <c r="E9893" s="62" t="str">
        <f t="shared" si="1"/>
        <v>Out of test</v>
      </c>
      <c r="F9893" s="53" t="str">
        <f t="shared" si="2"/>
        <v>Guangzhou_1</v>
      </c>
      <c r="G9893" s="53">
        <f t="shared" si="3"/>
        <v>0.4433511209</v>
      </c>
    </row>
    <row r="9894">
      <c r="A9894" s="61">
        <v>1.514305977E9</v>
      </c>
      <c r="B9894" s="61">
        <v>1.0</v>
      </c>
      <c r="C9894" s="61">
        <v>2267.0</v>
      </c>
      <c r="D9894" s="57" t="s">
        <v>378</v>
      </c>
      <c r="E9894" s="62" t="str">
        <f t="shared" si="1"/>
        <v>Out of test</v>
      </c>
      <c r="F9894" s="53" t="str">
        <f t="shared" si="2"/>
        <v>Guangzhou_1</v>
      </c>
      <c r="G9894" s="53">
        <f t="shared" si="3"/>
        <v>0.09964102808</v>
      </c>
    </row>
    <row r="9895">
      <c r="A9895" s="61">
        <v>1.515986399E9</v>
      </c>
      <c r="B9895" s="61">
        <v>1.0</v>
      </c>
      <c r="C9895" s="61">
        <v>2190.0</v>
      </c>
      <c r="D9895" s="57" t="s">
        <v>378</v>
      </c>
      <c r="E9895" s="62" t="str">
        <f t="shared" si="1"/>
        <v>Out of test</v>
      </c>
      <c r="F9895" s="53" t="str">
        <f t="shared" si="2"/>
        <v>Guangzhou_1</v>
      </c>
      <c r="G9895" s="53">
        <f t="shared" si="3"/>
        <v>0.7602097932</v>
      </c>
    </row>
    <row r="9896">
      <c r="A9896" s="61">
        <v>1.519921858E9</v>
      </c>
      <c r="B9896" s="61">
        <v>1.0</v>
      </c>
      <c r="C9896" s="61">
        <v>1979.0</v>
      </c>
      <c r="D9896" s="57" t="s">
        <v>378</v>
      </c>
      <c r="E9896" s="62" t="str">
        <f t="shared" si="1"/>
        <v>Out of test</v>
      </c>
      <c r="F9896" s="53" t="str">
        <f t="shared" si="2"/>
        <v>Guangzhou_1</v>
      </c>
      <c r="G9896" s="53">
        <f t="shared" si="3"/>
        <v>0.3157030928</v>
      </c>
    </row>
    <row r="9897">
      <c r="A9897" s="61">
        <v>1.512909207E9</v>
      </c>
      <c r="B9897" s="61">
        <v>1.0</v>
      </c>
      <c r="C9897" s="61">
        <v>1404.0</v>
      </c>
      <c r="D9897" s="57" t="s">
        <v>378</v>
      </c>
      <c r="E9897" s="62" t="str">
        <f t="shared" si="1"/>
        <v>Out of test</v>
      </c>
      <c r="F9897" s="53" t="str">
        <f t="shared" si="2"/>
        <v>Guangzhou_1</v>
      </c>
      <c r="G9897" s="53">
        <f t="shared" si="3"/>
        <v>0.6485419468</v>
      </c>
    </row>
    <row r="9898">
      <c r="A9898" s="61">
        <v>1.519522898E9</v>
      </c>
      <c r="B9898" s="61">
        <v>1.0</v>
      </c>
      <c r="C9898" s="61">
        <v>3642.0</v>
      </c>
      <c r="D9898" s="57" t="s">
        <v>378</v>
      </c>
      <c r="E9898" s="62" t="str">
        <f t="shared" si="1"/>
        <v>Out of test</v>
      </c>
      <c r="F9898" s="53" t="str">
        <f t="shared" si="2"/>
        <v>Guangzhou_1</v>
      </c>
      <c r="G9898" s="53">
        <f t="shared" si="3"/>
        <v>0.09602339771</v>
      </c>
    </row>
    <row r="9899">
      <c r="A9899" s="61">
        <v>1.516696414E9</v>
      </c>
      <c r="B9899" s="61">
        <v>1.0</v>
      </c>
      <c r="C9899" s="61">
        <v>1725.0</v>
      </c>
      <c r="D9899" s="57" t="s">
        <v>378</v>
      </c>
      <c r="E9899" s="62" t="str">
        <f t="shared" si="1"/>
        <v>Out of test</v>
      </c>
      <c r="F9899" s="53" t="str">
        <f t="shared" si="2"/>
        <v>Guangzhou_1</v>
      </c>
      <c r="G9899" s="53">
        <f t="shared" si="3"/>
        <v>0.6907921781</v>
      </c>
    </row>
    <row r="9900">
      <c r="A9900" s="61">
        <v>1.512768745E9</v>
      </c>
      <c r="B9900" s="61">
        <v>1.0</v>
      </c>
      <c r="C9900" s="61">
        <v>1606.0</v>
      </c>
      <c r="D9900" s="57" t="s">
        <v>378</v>
      </c>
      <c r="E9900" s="62" t="str">
        <f t="shared" si="1"/>
        <v>Out of test</v>
      </c>
      <c r="F9900" s="53" t="str">
        <f t="shared" si="2"/>
        <v>Guangzhou_1</v>
      </c>
      <c r="G9900" s="53">
        <f t="shared" si="3"/>
        <v>0.106545263</v>
      </c>
    </row>
    <row r="9901">
      <c r="A9901" s="61">
        <v>1.511779957E9</v>
      </c>
      <c r="B9901" s="61">
        <v>1.0</v>
      </c>
      <c r="C9901" s="61">
        <v>3542.0</v>
      </c>
      <c r="D9901" s="57" t="s">
        <v>378</v>
      </c>
      <c r="E9901" s="62" t="str">
        <f t="shared" si="1"/>
        <v>Out of test</v>
      </c>
      <c r="F9901" s="53" t="str">
        <f t="shared" si="2"/>
        <v>Guangzhou_1</v>
      </c>
      <c r="G9901" s="53">
        <f t="shared" si="3"/>
        <v>0.9784674152</v>
      </c>
    </row>
    <row r="9902">
      <c r="A9902" s="61">
        <v>1.512638293E9</v>
      </c>
      <c r="B9902" s="61">
        <v>1.0</v>
      </c>
      <c r="C9902" s="61">
        <v>590.0</v>
      </c>
      <c r="D9902" s="57" t="s">
        <v>378</v>
      </c>
      <c r="E9902" s="62" t="str">
        <f t="shared" si="1"/>
        <v>Out of test</v>
      </c>
      <c r="F9902" s="53" t="str">
        <f t="shared" si="2"/>
        <v>Guangzhou_1</v>
      </c>
      <c r="G9902" s="53">
        <f t="shared" si="3"/>
        <v>0.1975204583</v>
      </c>
    </row>
    <row r="9903">
      <c r="A9903" s="61">
        <v>1.512814209E9</v>
      </c>
      <c r="B9903" s="61">
        <v>1.0</v>
      </c>
      <c r="C9903" s="61">
        <v>5213.0</v>
      </c>
      <c r="D9903" s="57" t="s">
        <v>378</v>
      </c>
      <c r="E9903" s="62" t="str">
        <f t="shared" si="1"/>
        <v>Out of test</v>
      </c>
      <c r="F9903" s="53" t="str">
        <f t="shared" si="2"/>
        <v>Guangzhou_1</v>
      </c>
      <c r="G9903" s="53">
        <f t="shared" si="3"/>
        <v>0.4464211238</v>
      </c>
    </row>
    <row r="9904">
      <c r="A9904" s="61">
        <v>1.518533477E9</v>
      </c>
      <c r="B9904" s="61">
        <v>1.0</v>
      </c>
      <c r="C9904" s="61">
        <v>2550.0</v>
      </c>
      <c r="D9904" s="57" t="s">
        <v>378</v>
      </c>
      <c r="E9904" s="62" t="str">
        <f t="shared" si="1"/>
        <v>Out of test</v>
      </c>
      <c r="F9904" s="53" t="str">
        <f t="shared" si="2"/>
        <v>Guangzhou_1</v>
      </c>
      <c r="G9904" s="53">
        <f t="shared" si="3"/>
        <v>0.3313062228</v>
      </c>
    </row>
    <row r="9905">
      <c r="A9905" s="61">
        <v>1.514675189E9</v>
      </c>
      <c r="B9905" s="61">
        <v>1.0</v>
      </c>
      <c r="C9905" s="61">
        <v>1942.0</v>
      </c>
      <c r="D9905" s="57" t="s">
        <v>378</v>
      </c>
      <c r="E9905" s="62" t="str">
        <f t="shared" si="1"/>
        <v>Out of test</v>
      </c>
      <c r="F9905" s="53" t="str">
        <f t="shared" si="2"/>
        <v>Guangzhou_1</v>
      </c>
      <c r="G9905" s="53">
        <f t="shared" si="3"/>
        <v>0.8087686683</v>
      </c>
    </row>
    <row r="9906">
      <c r="A9906" s="61">
        <v>1.513227429E9</v>
      </c>
      <c r="B9906" s="61">
        <v>1.0</v>
      </c>
      <c r="C9906" s="61">
        <v>2175.0</v>
      </c>
      <c r="D9906" s="57" t="s">
        <v>378</v>
      </c>
      <c r="E9906" s="62" t="str">
        <f t="shared" si="1"/>
        <v>Out of test</v>
      </c>
      <c r="F9906" s="53" t="str">
        <f t="shared" si="2"/>
        <v>Guangzhou_1</v>
      </c>
      <c r="G9906" s="53">
        <f t="shared" si="3"/>
        <v>0.3261640373</v>
      </c>
    </row>
    <row r="9907">
      <c r="A9907" s="61">
        <v>1.512488159E9</v>
      </c>
      <c r="B9907" s="61">
        <v>1.0</v>
      </c>
      <c r="C9907" s="61">
        <v>2534.0</v>
      </c>
      <c r="D9907" s="57" t="s">
        <v>378</v>
      </c>
      <c r="E9907" s="62" t="str">
        <f t="shared" si="1"/>
        <v>Out of test</v>
      </c>
      <c r="F9907" s="53" t="str">
        <f t="shared" si="2"/>
        <v>Guangzhou_1</v>
      </c>
      <c r="G9907" s="53">
        <f t="shared" si="3"/>
        <v>0.3591114124</v>
      </c>
    </row>
    <row r="9908">
      <c r="A9908" s="61">
        <v>1.517619998E9</v>
      </c>
      <c r="B9908" s="61">
        <v>1.0</v>
      </c>
      <c r="C9908" s="61">
        <v>695.0</v>
      </c>
      <c r="D9908" s="57" t="s">
        <v>378</v>
      </c>
      <c r="E9908" s="62" t="str">
        <f t="shared" si="1"/>
        <v>Out of test</v>
      </c>
      <c r="F9908" s="53" t="str">
        <f t="shared" si="2"/>
        <v>Guangzhou_1</v>
      </c>
      <c r="G9908" s="53">
        <f t="shared" si="3"/>
        <v>0.9514145244</v>
      </c>
    </row>
    <row r="9909">
      <c r="A9909" s="61">
        <v>1.516216823E9</v>
      </c>
      <c r="B9909" s="61">
        <v>1.0</v>
      </c>
      <c r="C9909" s="61">
        <v>2219.0</v>
      </c>
      <c r="D9909" s="57" t="s">
        <v>378</v>
      </c>
      <c r="E9909" s="62" t="str">
        <f t="shared" si="1"/>
        <v>Out of test</v>
      </c>
      <c r="F9909" s="53" t="str">
        <f t="shared" si="2"/>
        <v>Guangzhou_1</v>
      </c>
      <c r="G9909" s="53">
        <f t="shared" si="3"/>
        <v>0.8532101706</v>
      </c>
    </row>
    <row r="9910">
      <c r="A9910" s="61">
        <v>1.515412867E9</v>
      </c>
      <c r="B9910" s="61">
        <v>1.0</v>
      </c>
      <c r="C9910" s="61">
        <v>1493.0</v>
      </c>
      <c r="D9910" s="57" t="s">
        <v>378</v>
      </c>
      <c r="E9910" s="62" t="str">
        <f t="shared" si="1"/>
        <v>Out of test</v>
      </c>
      <c r="F9910" s="53" t="str">
        <f t="shared" si="2"/>
        <v>Guangzhou_1</v>
      </c>
      <c r="G9910" s="53">
        <f t="shared" si="3"/>
        <v>0.2192883208</v>
      </c>
    </row>
    <row r="9911">
      <c r="A9911" s="61">
        <v>1.513014528E9</v>
      </c>
      <c r="B9911" s="61">
        <v>1.0</v>
      </c>
      <c r="C9911" s="61">
        <v>1285.0</v>
      </c>
      <c r="D9911" s="57" t="s">
        <v>378</v>
      </c>
      <c r="E9911" s="62" t="str">
        <f t="shared" si="1"/>
        <v>Out of test</v>
      </c>
      <c r="F9911" s="53" t="str">
        <f t="shared" si="2"/>
        <v>Guangzhou_1</v>
      </c>
      <c r="G9911" s="53">
        <f t="shared" si="3"/>
        <v>0.8052444402</v>
      </c>
    </row>
    <row r="9912">
      <c r="A9912" s="61">
        <v>1.518800247E9</v>
      </c>
      <c r="B9912" s="61">
        <v>1.0</v>
      </c>
      <c r="C9912" s="61">
        <v>238.0</v>
      </c>
      <c r="D9912" s="57" t="s">
        <v>378</v>
      </c>
      <c r="E9912" s="62" t="str">
        <f t="shared" si="1"/>
        <v>Out of test</v>
      </c>
      <c r="F9912" s="53" t="str">
        <f t="shared" si="2"/>
        <v>Guangzhou_1</v>
      </c>
      <c r="G9912" s="53">
        <f t="shared" si="3"/>
        <v>0.8508816636</v>
      </c>
    </row>
    <row r="9913">
      <c r="A9913" s="61">
        <v>1.518267296E9</v>
      </c>
      <c r="B9913" s="61">
        <v>1.0</v>
      </c>
      <c r="C9913" s="61">
        <v>2042.0</v>
      </c>
      <c r="D9913" s="57" t="s">
        <v>378</v>
      </c>
      <c r="E9913" s="62" t="str">
        <f t="shared" si="1"/>
        <v>Out of test</v>
      </c>
      <c r="F9913" s="53" t="str">
        <f t="shared" si="2"/>
        <v>Guangzhou_1</v>
      </c>
      <c r="G9913" s="53">
        <f t="shared" si="3"/>
        <v>0.4917024737</v>
      </c>
    </row>
    <row r="9914">
      <c r="A9914" s="61">
        <v>1.519584389E9</v>
      </c>
      <c r="B9914" s="61">
        <v>1.0</v>
      </c>
      <c r="C9914" s="61">
        <v>527.0</v>
      </c>
      <c r="D9914" s="57" t="s">
        <v>378</v>
      </c>
      <c r="E9914" s="62" t="str">
        <f t="shared" si="1"/>
        <v>Out of test</v>
      </c>
      <c r="F9914" s="53" t="str">
        <f t="shared" si="2"/>
        <v>Guangzhou_1</v>
      </c>
      <c r="G9914" s="53">
        <f t="shared" si="3"/>
        <v>0.04797153667</v>
      </c>
    </row>
    <row r="9915">
      <c r="A9915" s="61">
        <v>1.511962546E9</v>
      </c>
      <c r="B9915" s="61">
        <v>1.0</v>
      </c>
      <c r="C9915" s="61">
        <v>839.0</v>
      </c>
      <c r="D9915" s="57" t="s">
        <v>378</v>
      </c>
      <c r="E9915" s="62" t="str">
        <f t="shared" si="1"/>
        <v>Out of test</v>
      </c>
      <c r="F9915" s="53" t="str">
        <f t="shared" si="2"/>
        <v>Guangzhou_1</v>
      </c>
      <c r="G9915" s="53">
        <f t="shared" si="3"/>
        <v>0.2902806543</v>
      </c>
    </row>
    <row r="9916">
      <c r="A9916" s="61">
        <v>1.517853446E9</v>
      </c>
      <c r="B9916" s="61">
        <v>1.0</v>
      </c>
      <c r="C9916" s="61">
        <v>2021.0</v>
      </c>
      <c r="D9916" s="57" t="s">
        <v>378</v>
      </c>
      <c r="E9916" s="62" t="str">
        <f t="shared" si="1"/>
        <v>Out of test</v>
      </c>
      <c r="F9916" s="53" t="str">
        <f t="shared" si="2"/>
        <v>Guangzhou_1</v>
      </c>
      <c r="G9916" s="53">
        <f t="shared" si="3"/>
        <v>0.03239062458</v>
      </c>
    </row>
    <row r="9917">
      <c r="A9917" s="61">
        <v>1.519677279E9</v>
      </c>
      <c r="B9917" s="61">
        <v>1.0</v>
      </c>
      <c r="C9917" s="61">
        <v>709.0</v>
      </c>
      <c r="D9917" s="57" t="s">
        <v>378</v>
      </c>
      <c r="E9917" s="62" t="str">
        <f t="shared" si="1"/>
        <v>Out of test</v>
      </c>
      <c r="F9917" s="53" t="str">
        <f t="shared" si="2"/>
        <v>Guangzhou_1</v>
      </c>
      <c r="G9917" s="53">
        <f t="shared" si="3"/>
        <v>0.2835563736</v>
      </c>
    </row>
    <row r="9918">
      <c r="A9918" s="61">
        <v>1.512118167E9</v>
      </c>
      <c r="B9918" s="61">
        <v>1.0</v>
      </c>
      <c r="C9918" s="61">
        <v>2769.0</v>
      </c>
      <c r="D9918" s="57" t="s">
        <v>378</v>
      </c>
      <c r="E9918" s="62" t="str">
        <f t="shared" si="1"/>
        <v>Out of test</v>
      </c>
      <c r="F9918" s="53" t="str">
        <f t="shared" si="2"/>
        <v>Guangzhou_1</v>
      </c>
      <c r="G9918" s="53">
        <f t="shared" si="3"/>
        <v>0.67664918</v>
      </c>
    </row>
    <row r="9919">
      <c r="A9919" s="61">
        <v>1.516172578E9</v>
      </c>
      <c r="B9919" s="61">
        <v>1.0</v>
      </c>
      <c r="C9919" s="61">
        <v>1728.0</v>
      </c>
      <c r="D9919" s="57" t="s">
        <v>378</v>
      </c>
      <c r="E9919" s="62" t="str">
        <f t="shared" si="1"/>
        <v>Out of test</v>
      </c>
      <c r="F9919" s="53" t="str">
        <f t="shared" si="2"/>
        <v>Guangzhou_1</v>
      </c>
      <c r="G9919" s="53">
        <f t="shared" si="3"/>
        <v>0.2554005042</v>
      </c>
    </row>
    <row r="9920">
      <c r="A9920" s="61">
        <v>1.514442643E9</v>
      </c>
      <c r="B9920" s="61">
        <v>1.0</v>
      </c>
      <c r="C9920" s="61">
        <v>6334.0</v>
      </c>
      <c r="D9920" s="57" t="s">
        <v>378</v>
      </c>
      <c r="E9920" s="62" t="str">
        <f t="shared" si="1"/>
        <v>Out of test</v>
      </c>
      <c r="F9920" s="53" t="str">
        <f t="shared" si="2"/>
        <v>Guangzhou_1</v>
      </c>
      <c r="G9920" s="53">
        <f t="shared" si="3"/>
        <v>0.7530940331</v>
      </c>
    </row>
    <row r="9921">
      <c r="A9921" s="61">
        <v>1.519537663E9</v>
      </c>
      <c r="B9921" s="61">
        <v>1.0</v>
      </c>
      <c r="C9921" s="61">
        <v>1502.0</v>
      </c>
      <c r="D9921" s="57" t="s">
        <v>378</v>
      </c>
      <c r="E9921" s="62" t="str">
        <f t="shared" si="1"/>
        <v>Out of test</v>
      </c>
      <c r="F9921" s="53" t="str">
        <f t="shared" si="2"/>
        <v>Guangzhou_1</v>
      </c>
      <c r="G9921" s="53">
        <f t="shared" si="3"/>
        <v>0.8069898583</v>
      </c>
    </row>
    <row r="9922">
      <c r="A9922" s="61">
        <v>1.511600139E9</v>
      </c>
      <c r="B9922" s="61">
        <v>1.0</v>
      </c>
      <c r="C9922" s="61">
        <v>893.0</v>
      </c>
      <c r="D9922" s="57" t="s">
        <v>378</v>
      </c>
      <c r="E9922" s="62" t="str">
        <f t="shared" si="1"/>
        <v>Out of test</v>
      </c>
      <c r="F9922" s="53" t="str">
        <f t="shared" si="2"/>
        <v>Guangzhou_1</v>
      </c>
      <c r="G9922" s="53">
        <f t="shared" si="3"/>
        <v>0.3868050722</v>
      </c>
    </row>
    <row r="9923">
      <c r="A9923" s="61">
        <v>1.516818665E9</v>
      </c>
      <c r="B9923" s="61">
        <v>1.0</v>
      </c>
      <c r="C9923" s="61">
        <v>3649.0</v>
      </c>
      <c r="D9923" s="57" t="s">
        <v>378</v>
      </c>
      <c r="E9923" s="62" t="str">
        <f t="shared" si="1"/>
        <v>Out of test</v>
      </c>
      <c r="F9923" s="53" t="str">
        <f t="shared" si="2"/>
        <v>Guangzhou_1</v>
      </c>
      <c r="G9923" s="53">
        <f t="shared" si="3"/>
        <v>0.6518810639</v>
      </c>
    </row>
    <row r="9924">
      <c r="A9924" s="61">
        <v>1.519614234E9</v>
      </c>
      <c r="B9924" s="61">
        <v>1.0</v>
      </c>
      <c r="C9924" s="61">
        <v>2038.0</v>
      </c>
      <c r="D9924" s="57" t="s">
        <v>378</v>
      </c>
      <c r="E9924" s="62" t="str">
        <f t="shared" si="1"/>
        <v>Out of test</v>
      </c>
      <c r="F9924" s="53" t="str">
        <f t="shared" si="2"/>
        <v>Guangzhou_1</v>
      </c>
      <c r="G9924" s="53">
        <f t="shared" si="3"/>
        <v>0.6754697982</v>
      </c>
    </row>
    <row r="9925">
      <c r="A9925" s="61">
        <v>1.516356086E9</v>
      </c>
      <c r="B9925" s="61">
        <v>1.0</v>
      </c>
      <c r="C9925" s="61">
        <v>133.0</v>
      </c>
      <c r="D9925" s="57" t="s">
        <v>378</v>
      </c>
      <c r="E9925" s="62" t="str">
        <f t="shared" si="1"/>
        <v>Out of test</v>
      </c>
      <c r="F9925" s="53" t="str">
        <f t="shared" si="2"/>
        <v>Guangzhou_1</v>
      </c>
      <c r="G9925" s="53">
        <f t="shared" si="3"/>
        <v>0.6270426429</v>
      </c>
    </row>
    <row r="9926">
      <c r="A9926" s="61">
        <v>1.514575683E9</v>
      </c>
      <c r="B9926" s="61">
        <v>1.0</v>
      </c>
      <c r="C9926" s="61">
        <v>2519.0</v>
      </c>
      <c r="D9926" s="57" t="s">
        <v>378</v>
      </c>
      <c r="E9926" s="62" t="str">
        <f t="shared" si="1"/>
        <v>Out of test</v>
      </c>
      <c r="F9926" s="53" t="str">
        <f t="shared" si="2"/>
        <v>Guangzhou_1</v>
      </c>
      <c r="G9926" s="53">
        <f t="shared" si="3"/>
        <v>0.8065923454</v>
      </c>
    </row>
    <row r="9927">
      <c r="A9927" s="61">
        <v>1.519913305E9</v>
      </c>
      <c r="B9927" s="61">
        <v>1.0</v>
      </c>
      <c r="C9927" s="61">
        <v>3990.0</v>
      </c>
      <c r="D9927" s="57" t="s">
        <v>378</v>
      </c>
      <c r="E9927" s="62" t="str">
        <f t="shared" si="1"/>
        <v>Out of test</v>
      </c>
      <c r="F9927" s="53" t="str">
        <f t="shared" si="2"/>
        <v>Guangzhou_1</v>
      </c>
      <c r="G9927" s="53">
        <f t="shared" si="3"/>
        <v>0.3182725225</v>
      </c>
    </row>
    <row r="9928">
      <c r="A9928" s="61">
        <v>1.518512804E9</v>
      </c>
      <c r="B9928" s="61">
        <v>1.0</v>
      </c>
      <c r="C9928" s="61">
        <v>3514.0</v>
      </c>
      <c r="D9928" s="57" t="s">
        <v>378</v>
      </c>
      <c r="E9928" s="62" t="str">
        <f t="shared" si="1"/>
        <v>Out of test</v>
      </c>
      <c r="F9928" s="53" t="str">
        <f t="shared" si="2"/>
        <v>Guangzhou_1</v>
      </c>
      <c r="G9928" s="53">
        <f t="shared" si="3"/>
        <v>0.4806525119</v>
      </c>
    </row>
    <row r="9929">
      <c r="A9929" s="61">
        <v>1.519750117E9</v>
      </c>
      <c r="B9929" s="61">
        <v>1.0</v>
      </c>
      <c r="C9929" s="61">
        <v>2482.0</v>
      </c>
      <c r="D9929" s="57" t="s">
        <v>378</v>
      </c>
      <c r="E9929" s="62" t="str">
        <f t="shared" si="1"/>
        <v>Out of test</v>
      </c>
      <c r="F9929" s="53" t="str">
        <f t="shared" si="2"/>
        <v>Guangzhou_1</v>
      </c>
      <c r="G9929" s="53">
        <f t="shared" si="3"/>
        <v>0.7614355078</v>
      </c>
    </row>
    <row r="9930">
      <c r="A9930" s="61">
        <v>1.516384395E9</v>
      </c>
      <c r="B9930" s="61">
        <v>1.0</v>
      </c>
      <c r="C9930" s="61">
        <v>936.0</v>
      </c>
      <c r="D9930" s="57" t="s">
        <v>378</v>
      </c>
      <c r="E9930" s="62" t="str">
        <f t="shared" si="1"/>
        <v>Out of test</v>
      </c>
      <c r="F9930" s="53" t="str">
        <f t="shared" si="2"/>
        <v>Guangzhou_1</v>
      </c>
      <c r="G9930" s="53">
        <f t="shared" si="3"/>
        <v>0.8634311701</v>
      </c>
    </row>
    <row r="9931">
      <c r="A9931" s="61">
        <v>1.519706545E9</v>
      </c>
      <c r="B9931" s="61">
        <v>1.0</v>
      </c>
      <c r="C9931" s="61">
        <v>3654.0</v>
      </c>
      <c r="D9931" s="57" t="s">
        <v>378</v>
      </c>
      <c r="E9931" s="62" t="str">
        <f t="shared" si="1"/>
        <v>Out of test</v>
      </c>
      <c r="F9931" s="53" t="str">
        <f t="shared" si="2"/>
        <v>Guangzhou_1</v>
      </c>
      <c r="G9931" s="53">
        <f t="shared" si="3"/>
        <v>0.5909477072</v>
      </c>
    </row>
    <row r="9932">
      <c r="A9932" s="61">
        <v>1.516057715E9</v>
      </c>
      <c r="B9932" s="61">
        <v>1.0</v>
      </c>
      <c r="C9932" s="61">
        <v>220.0</v>
      </c>
      <c r="D9932" s="57" t="s">
        <v>378</v>
      </c>
      <c r="E9932" s="62" t="str">
        <f t="shared" si="1"/>
        <v>Out of test</v>
      </c>
      <c r="F9932" s="53" t="str">
        <f t="shared" si="2"/>
        <v>Guangzhou_1</v>
      </c>
      <c r="G9932" s="53">
        <f t="shared" si="3"/>
        <v>0.4199794056</v>
      </c>
    </row>
    <row r="9933">
      <c r="A9933" s="61">
        <v>1.512337674E9</v>
      </c>
      <c r="B9933" s="61">
        <v>1.0</v>
      </c>
      <c r="C9933" s="61">
        <v>809.0</v>
      </c>
      <c r="D9933" s="57" t="s">
        <v>378</v>
      </c>
      <c r="E9933" s="62" t="str">
        <f t="shared" si="1"/>
        <v>Out of test</v>
      </c>
      <c r="F9933" s="53" t="str">
        <f t="shared" si="2"/>
        <v>Guangzhou_1</v>
      </c>
      <c r="G9933" s="53">
        <f t="shared" si="3"/>
        <v>0.4875445412</v>
      </c>
    </row>
    <row r="9934">
      <c r="A9934" s="61">
        <v>1.517299587E9</v>
      </c>
      <c r="B9934" s="61">
        <v>1.0</v>
      </c>
      <c r="C9934" s="61">
        <v>1041.0</v>
      </c>
      <c r="D9934" s="57" t="s">
        <v>378</v>
      </c>
      <c r="E9934" s="62" t="str">
        <f t="shared" si="1"/>
        <v>Out of test</v>
      </c>
      <c r="F9934" s="53" t="str">
        <f t="shared" si="2"/>
        <v>Guangzhou_1</v>
      </c>
      <c r="G9934" s="53">
        <f t="shared" si="3"/>
        <v>0.8080757842</v>
      </c>
    </row>
    <row r="9935">
      <c r="A9935" s="61">
        <v>1.513129875E9</v>
      </c>
      <c r="B9935" s="61">
        <v>1.0</v>
      </c>
      <c r="C9935" s="61">
        <v>1179.0</v>
      </c>
      <c r="D9935" s="57" t="s">
        <v>378</v>
      </c>
      <c r="E9935" s="62" t="str">
        <f t="shared" si="1"/>
        <v>Out of test</v>
      </c>
      <c r="F9935" s="53" t="str">
        <f t="shared" si="2"/>
        <v>Guangzhou_1</v>
      </c>
      <c r="G9935" s="53">
        <f t="shared" si="3"/>
        <v>0.3803543506</v>
      </c>
    </row>
    <row r="9936">
      <c r="A9936" s="61">
        <v>1.518862489E9</v>
      </c>
      <c r="B9936" s="61">
        <v>1.0</v>
      </c>
      <c r="C9936" s="61">
        <v>3434.0</v>
      </c>
      <c r="D9936" s="57" t="s">
        <v>378</v>
      </c>
      <c r="E9936" s="62" t="str">
        <f t="shared" si="1"/>
        <v>Out of test</v>
      </c>
      <c r="F9936" s="53" t="str">
        <f t="shared" si="2"/>
        <v>Guangzhou_1</v>
      </c>
      <c r="G9936" s="53">
        <f t="shared" si="3"/>
        <v>0.9650590366</v>
      </c>
    </row>
    <row r="9937">
      <c r="A9937" s="61">
        <v>1.518141263E9</v>
      </c>
      <c r="B9937" s="61">
        <v>1.0</v>
      </c>
      <c r="C9937" s="61">
        <v>2181.0</v>
      </c>
      <c r="D9937" s="57" t="s">
        <v>378</v>
      </c>
      <c r="E9937" s="62" t="str">
        <f t="shared" si="1"/>
        <v>Out of test</v>
      </c>
      <c r="F9937" s="53" t="str">
        <f t="shared" si="2"/>
        <v>Guangzhou_1</v>
      </c>
      <c r="G9937" s="53">
        <f t="shared" si="3"/>
        <v>0.7135435595</v>
      </c>
    </row>
    <row r="9938">
      <c r="A9938" s="61">
        <v>1.511992909E9</v>
      </c>
      <c r="B9938" s="61">
        <v>1.0</v>
      </c>
      <c r="C9938" s="61">
        <v>33.0</v>
      </c>
      <c r="D9938" s="57" t="s">
        <v>378</v>
      </c>
      <c r="E9938" s="62" t="str">
        <f t="shared" si="1"/>
        <v>Out of test</v>
      </c>
      <c r="F9938" s="53" t="str">
        <f t="shared" si="2"/>
        <v>Guangzhou_1</v>
      </c>
      <c r="G9938" s="53">
        <f t="shared" si="3"/>
        <v>0.7463387068</v>
      </c>
    </row>
    <row r="9939">
      <c r="A9939" s="61">
        <v>1.513610607E9</v>
      </c>
      <c r="B9939" s="61">
        <v>1.0</v>
      </c>
      <c r="C9939" s="61">
        <v>437.0</v>
      </c>
      <c r="D9939" s="57" t="s">
        <v>378</v>
      </c>
      <c r="E9939" s="62" t="str">
        <f t="shared" si="1"/>
        <v>Out of test</v>
      </c>
      <c r="F9939" s="53" t="str">
        <f t="shared" si="2"/>
        <v>Guangzhou_1</v>
      </c>
      <c r="G9939" s="53">
        <f t="shared" si="3"/>
        <v>0.1533087009</v>
      </c>
    </row>
    <row r="9940">
      <c r="A9940" s="61">
        <v>1.513824593E9</v>
      </c>
      <c r="B9940" s="61">
        <v>1.0</v>
      </c>
      <c r="C9940" s="61">
        <v>1165.0</v>
      </c>
      <c r="D9940" s="57" t="s">
        <v>378</v>
      </c>
      <c r="E9940" s="62" t="str">
        <f t="shared" si="1"/>
        <v>Out of test</v>
      </c>
      <c r="F9940" s="53" t="str">
        <f t="shared" si="2"/>
        <v>Guangzhou_1</v>
      </c>
      <c r="G9940" s="53">
        <f t="shared" si="3"/>
        <v>0.05749267738</v>
      </c>
    </row>
    <row r="9941">
      <c r="A9941" s="61">
        <v>1.515033847E9</v>
      </c>
      <c r="B9941" s="61">
        <v>1.0</v>
      </c>
      <c r="C9941" s="61">
        <v>818.0</v>
      </c>
      <c r="D9941" s="57" t="s">
        <v>378</v>
      </c>
      <c r="E9941" s="62" t="str">
        <f t="shared" si="1"/>
        <v>Out of test</v>
      </c>
      <c r="F9941" s="53" t="str">
        <f t="shared" si="2"/>
        <v>Guangzhou_1</v>
      </c>
      <c r="G9941" s="53">
        <f t="shared" si="3"/>
        <v>0.4229000233</v>
      </c>
    </row>
    <row r="9942">
      <c r="A9942" s="61">
        <v>1.517632318E9</v>
      </c>
      <c r="B9942" s="61">
        <v>1.0</v>
      </c>
      <c r="C9942" s="61">
        <v>1563.0</v>
      </c>
      <c r="D9942" s="57" t="s">
        <v>378</v>
      </c>
      <c r="E9942" s="62" t="str">
        <f t="shared" si="1"/>
        <v>Out of test</v>
      </c>
      <c r="F9942" s="53" t="str">
        <f t="shared" si="2"/>
        <v>Guangzhou_1</v>
      </c>
      <c r="G9942" s="53">
        <f t="shared" si="3"/>
        <v>0.6586048954</v>
      </c>
    </row>
    <row r="9943">
      <c r="A9943" s="61">
        <v>1.511860177E9</v>
      </c>
      <c r="B9943" s="61">
        <v>1.0</v>
      </c>
      <c r="C9943" s="61">
        <v>1656.0</v>
      </c>
      <c r="D9943" s="57" t="s">
        <v>378</v>
      </c>
      <c r="E9943" s="62" t="str">
        <f t="shared" si="1"/>
        <v>Out of test</v>
      </c>
      <c r="F9943" s="53" t="str">
        <f t="shared" si="2"/>
        <v>Guangzhou_1</v>
      </c>
      <c r="G9943" s="53">
        <f t="shared" si="3"/>
        <v>0.8759259817</v>
      </c>
    </row>
    <row r="9944">
      <c r="A9944" s="61">
        <v>1.517459049E9</v>
      </c>
      <c r="B9944" s="61">
        <v>1.0</v>
      </c>
      <c r="C9944" s="61">
        <v>72.0</v>
      </c>
      <c r="D9944" s="57" t="s">
        <v>378</v>
      </c>
      <c r="E9944" s="62" t="str">
        <f t="shared" si="1"/>
        <v>Out of test</v>
      </c>
      <c r="F9944" s="53" t="str">
        <f t="shared" si="2"/>
        <v>Guangzhou_1</v>
      </c>
      <c r="G9944" s="53">
        <f t="shared" si="3"/>
        <v>0.4564471734</v>
      </c>
    </row>
    <row r="9945">
      <c r="A9945" s="61">
        <v>1.517611537E9</v>
      </c>
      <c r="B9945" s="61">
        <v>1.0</v>
      </c>
      <c r="C9945" s="61">
        <v>1683.0</v>
      </c>
      <c r="D9945" s="57" t="s">
        <v>378</v>
      </c>
      <c r="E9945" s="62" t="str">
        <f t="shared" si="1"/>
        <v>Out of test</v>
      </c>
      <c r="F9945" s="53" t="str">
        <f t="shared" si="2"/>
        <v>Guangzhou_1</v>
      </c>
      <c r="G9945" s="53">
        <f t="shared" si="3"/>
        <v>0.8937936174</v>
      </c>
    </row>
    <row r="9946">
      <c r="A9946" s="61">
        <v>1.514904205E9</v>
      </c>
      <c r="B9946" s="61">
        <v>1.0</v>
      </c>
      <c r="C9946" s="61">
        <v>494.0</v>
      </c>
      <c r="D9946" s="57" t="s">
        <v>378</v>
      </c>
      <c r="E9946" s="62" t="str">
        <f t="shared" si="1"/>
        <v>Out of test</v>
      </c>
      <c r="F9946" s="53" t="str">
        <f t="shared" si="2"/>
        <v>Guangzhou_1</v>
      </c>
      <c r="G9946" s="53">
        <f t="shared" si="3"/>
        <v>0.5874644976</v>
      </c>
    </row>
    <row r="9947">
      <c r="A9947" s="61">
        <v>1.519514136E9</v>
      </c>
      <c r="B9947" s="61">
        <v>1.0</v>
      </c>
      <c r="C9947" s="61">
        <v>1173.0</v>
      </c>
      <c r="D9947" s="57" t="s">
        <v>378</v>
      </c>
      <c r="E9947" s="62" t="str">
        <f t="shared" si="1"/>
        <v>Out of test</v>
      </c>
      <c r="F9947" s="53" t="str">
        <f t="shared" si="2"/>
        <v>Guangzhou_1</v>
      </c>
      <c r="G9947" s="53">
        <f t="shared" si="3"/>
        <v>0.9922920337</v>
      </c>
    </row>
    <row r="9948">
      <c r="A9948" s="61">
        <v>1.513289223E9</v>
      </c>
      <c r="B9948" s="61">
        <v>1.0</v>
      </c>
      <c r="C9948" s="61">
        <v>298.0</v>
      </c>
      <c r="D9948" s="57" t="s">
        <v>378</v>
      </c>
      <c r="E9948" s="62" t="str">
        <f t="shared" si="1"/>
        <v>Out of test</v>
      </c>
      <c r="F9948" s="53" t="str">
        <f t="shared" si="2"/>
        <v>Guangzhou_1</v>
      </c>
      <c r="G9948" s="53">
        <f t="shared" si="3"/>
        <v>0.3355994183</v>
      </c>
    </row>
    <row r="9949">
      <c r="A9949" s="61">
        <v>1.515824073E9</v>
      </c>
      <c r="B9949" s="61">
        <v>1.0</v>
      </c>
      <c r="C9949" s="61">
        <v>1521.0</v>
      </c>
      <c r="D9949" s="57" t="s">
        <v>378</v>
      </c>
      <c r="E9949" s="62" t="str">
        <f t="shared" si="1"/>
        <v>Out of test</v>
      </c>
      <c r="F9949" s="53" t="str">
        <f t="shared" si="2"/>
        <v>Guangzhou_1</v>
      </c>
      <c r="G9949" s="53">
        <f t="shared" si="3"/>
        <v>0.49365842</v>
      </c>
    </row>
    <row r="9950">
      <c r="A9950" s="61">
        <v>1.519304033E9</v>
      </c>
      <c r="B9950" s="61">
        <v>1.0</v>
      </c>
      <c r="C9950" s="61">
        <v>2526.0</v>
      </c>
      <c r="D9950" s="57" t="s">
        <v>378</v>
      </c>
      <c r="E9950" s="62" t="str">
        <f t="shared" si="1"/>
        <v>Out of test</v>
      </c>
      <c r="F9950" s="53" t="str">
        <f t="shared" si="2"/>
        <v>Guangzhou_1</v>
      </c>
      <c r="G9950" s="53">
        <f t="shared" si="3"/>
        <v>0.5302377412</v>
      </c>
    </row>
    <row r="9951">
      <c r="A9951" s="61">
        <v>1.512453935E9</v>
      </c>
      <c r="B9951" s="61">
        <v>1.0</v>
      </c>
      <c r="C9951" s="61">
        <v>371.0</v>
      </c>
      <c r="D9951" s="57" t="s">
        <v>378</v>
      </c>
      <c r="E9951" s="62" t="str">
        <f t="shared" si="1"/>
        <v>Out of test</v>
      </c>
      <c r="F9951" s="53" t="str">
        <f t="shared" si="2"/>
        <v>Guangzhou_1</v>
      </c>
      <c r="G9951" s="53">
        <f t="shared" si="3"/>
        <v>0.9407370739</v>
      </c>
    </row>
    <row r="9952">
      <c r="A9952" s="61">
        <v>1.517670494E9</v>
      </c>
      <c r="B9952" s="61">
        <v>1.0</v>
      </c>
      <c r="C9952" s="61">
        <v>1584.0</v>
      </c>
      <c r="D9952" s="57" t="s">
        <v>378</v>
      </c>
      <c r="E9952" s="62" t="str">
        <f t="shared" si="1"/>
        <v>Out of test</v>
      </c>
      <c r="F9952" s="53" t="str">
        <f t="shared" si="2"/>
        <v>Guangzhou_1</v>
      </c>
      <c r="G9952" s="53">
        <f t="shared" si="3"/>
        <v>0.5905424479</v>
      </c>
    </row>
    <row r="9953">
      <c r="A9953" s="61">
        <v>1.511254763E9</v>
      </c>
      <c r="B9953" s="61">
        <v>1.0</v>
      </c>
      <c r="C9953" s="61">
        <v>432.0</v>
      </c>
      <c r="D9953" s="57" t="s">
        <v>378</v>
      </c>
      <c r="E9953" s="62" t="str">
        <f t="shared" si="1"/>
        <v>Out of test</v>
      </c>
      <c r="F9953" s="53" t="str">
        <f t="shared" si="2"/>
        <v>Guangzhou_1</v>
      </c>
      <c r="G9953" s="53">
        <f t="shared" si="3"/>
        <v>0.8539330398</v>
      </c>
    </row>
    <row r="9954">
      <c r="A9954" s="61">
        <v>1.515666468E9</v>
      </c>
      <c r="B9954" s="61">
        <v>1.0</v>
      </c>
      <c r="C9954" s="61">
        <v>1350.0</v>
      </c>
      <c r="D9954" s="57" t="s">
        <v>378</v>
      </c>
      <c r="E9954" s="62" t="str">
        <f t="shared" si="1"/>
        <v>Out of test</v>
      </c>
      <c r="F9954" s="53" t="str">
        <f t="shared" si="2"/>
        <v>Guangzhou_1</v>
      </c>
      <c r="G9954" s="53">
        <f t="shared" si="3"/>
        <v>0.5858608464</v>
      </c>
    </row>
    <row r="9955">
      <c r="A9955" s="61">
        <v>1.512907576E9</v>
      </c>
      <c r="B9955" s="61">
        <v>1.0</v>
      </c>
      <c r="C9955" s="61">
        <v>2958.0</v>
      </c>
      <c r="D9955" s="57" t="s">
        <v>378</v>
      </c>
      <c r="E9955" s="62" t="str">
        <f t="shared" si="1"/>
        <v>Out of test</v>
      </c>
      <c r="F9955" s="53" t="str">
        <f t="shared" si="2"/>
        <v>Guangzhou_1</v>
      </c>
      <c r="G9955" s="53">
        <f t="shared" si="3"/>
        <v>0.542581457</v>
      </c>
    </row>
    <row r="9956">
      <c r="A9956" s="61">
        <v>1.515136087E9</v>
      </c>
      <c r="B9956" s="61">
        <v>1.0</v>
      </c>
      <c r="C9956" s="61">
        <v>1381.0</v>
      </c>
      <c r="D9956" s="57" t="s">
        <v>378</v>
      </c>
      <c r="E9956" s="62" t="str">
        <f t="shared" si="1"/>
        <v>Out of test</v>
      </c>
      <c r="F9956" s="53" t="str">
        <f t="shared" si="2"/>
        <v>Guangzhou_1</v>
      </c>
      <c r="G9956" s="53">
        <f t="shared" si="3"/>
        <v>0.283563658</v>
      </c>
    </row>
    <row r="9957">
      <c r="A9957" s="61">
        <v>1.514990046E9</v>
      </c>
      <c r="B9957" s="61">
        <v>1.0</v>
      </c>
      <c r="C9957" s="61">
        <v>240.0</v>
      </c>
      <c r="D9957" s="57" t="s">
        <v>378</v>
      </c>
      <c r="E9957" s="62" t="str">
        <f t="shared" si="1"/>
        <v>Out of test</v>
      </c>
      <c r="F9957" s="53" t="str">
        <f t="shared" si="2"/>
        <v>Guangzhou_1</v>
      </c>
      <c r="G9957" s="53">
        <f t="shared" si="3"/>
        <v>0.1412361052</v>
      </c>
    </row>
    <row r="9958">
      <c r="A9958" s="61">
        <v>1.517797358E9</v>
      </c>
      <c r="B9958" s="61">
        <v>1.0</v>
      </c>
      <c r="C9958" s="61">
        <v>5488.0</v>
      </c>
      <c r="D9958" s="57" t="s">
        <v>378</v>
      </c>
      <c r="E9958" s="62" t="str">
        <f t="shared" si="1"/>
        <v>Out of test</v>
      </c>
      <c r="F9958" s="53" t="str">
        <f t="shared" si="2"/>
        <v>Guangzhou_1</v>
      </c>
      <c r="G9958" s="53">
        <f t="shared" si="3"/>
        <v>0.07454761787</v>
      </c>
    </row>
    <row r="9959">
      <c r="A9959" s="61">
        <v>1.511709317E9</v>
      </c>
      <c r="B9959" s="61">
        <v>1.0</v>
      </c>
      <c r="C9959" s="61">
        <v>2906.0</v>
      </c>
      <c r="D9959" s="57" t="s">
        <v>378</v>
      </c>
      <c r="E9959" s="62" t="str">
        <f t="shared" si="1"/>
        <v>Out of test</v>
      </c>
      <c r="F9959" s="53" t="str">
        <f t="shared" si="2"/>
        <v>Guangzhou_1</v>
      </c>
      <c r="G9959" s="53">
        <f t="shared" si="3"/>
        <v>0.8374802976</v>
      </c>
    </row>
    <row r="9960">
      <c r="A9960" s="61">
        <v>1.517524589E9</v>
      </c>
      <c r="B9960" s="61">
        <v>1.0</v>
      </c>
      <c r="C9960" s="61">
        <v>2433.0</v>
      </c>
      <c r="D9960" s="57" t="s">
        <v>378</v>
      </c>
      <c r="E9960" s="62" t="str">
        <f t="shared" si="1"/>
        <v>Out of test</v>
      </c>
      <c r="F9960" s="53" t="str">
        <f t="shared" si="2"/>
        <v>Guangzhou_1</v>
      </c>
      <c r="G9960" s="53">
        <f t="shared" si="3"/>
        <v>0.2747754624</v>
      </c>
    </row>
    <row r="9961">
      <c r="A9961" s="61">
        <v>1.514778176E9</v>
      </c>
      <c r="B9961" s="61">
        <v>1.0</v>
      </c>
      <c r="C9961" s="61">
        <v>2843.0</v>
      </c>
      <c r="D9961" s="57" t="s">
        <v>378</v>
      </c>
      <c r="E9961" s="62" t="str">
        <f t="shared" si="1"/>
        <v>Out of test</v>
      </c>
      <c r="F9961" s="53" t="str">
        <f t="shared" si="2"/>
        <v>Guangzhou_1</v>
      </c>
      <c r="G9961" s="53">
        <f t="shared" si="3"/>
        <v>0.9585663235</v>
      </c>
    </row>
    <row r="9962">
      <c r="A9962" s="61">
        <v>1.515734594E9</v>
      </c>
      <c r="B9962" s="61">
        <v>1.0</v>
      </c>
      <c r="C9962" s="61">
        <v>3393.0</v>
      </c>
      <c r="D9962" s="57" t="s">
        <v>378</v>
      </c>
      <c r="E9962" s="62" t="str">
        <f t="shared" si="1"/>
        <v>Out of test</v>
      </c>
      <c r="F9962" s="53" t="str">
        <f t="shared" si="2"/>
        <v>Guangzhou_1</v>
      </c>
      <c r="G9962" s="53">
        <f t="shared" si="3"/>
        <v>0.6738359859</v>
      </c>
    </row>
    <row r="9963">
      <c r="A9963" s="61">
        <v>1.511255509E9</v>
      </c>
      <c r="B9963" s="61">
        <v>1.0</v>
      </c>
      <c r="C9963" s="61">
        <v>1372.0</v>
      </c>
      <c r="D9963" s="57" t="s">
        <v>378</v>
      </c>
      <c r="E9963" s="62" t="str">
        <f t="shared" si="1"/>
        <v>Out of test</v>
      </c>
      <c r="F9963" s="53" t="str">
        <f t="shared" si="2"/>
        <v>Guangzhou_1</v>
      </c>
      <c r="G9963" s="53">
        <f t="shared" si="3"/>
        <v>0.5850023063</v>
      </c>
    </row>
    <row r="9964">
      <c r="A9964" s="61">
        <v>1.515256186E9</v>
      </c>
      <c r="B9964" s="61">
        <v>1.0</v>
      </c>
      <c r="C9964" s="61">
        <v>922.0</v>
      </c>
      <c r="D9964" s="57" t="s">
        <v>378</v>
      </c>
      <c r="E9964" s="62" t="str">
        <f t="shared" si="1"/>
        <v>Out of test</v>
      </c>
      <c r="F9964" s="53" t="str">
        <f t="shared" si="2"/>
        <v>Guangzhou_1</v>
      </c>
      <c r="G9964" s="53">
        <f t="shared" si="3"/>
        <v>0.3669001172</v>
      </c>
    </row>
    <row r="9965">
      <c r="A9965" s="61">
        <v>1.512208609E9</v>
      </c>
      <c r="B9965" s="61">
        <v>1.0</v>
      </c>
      <c r="C9965" s="61">
        <v>2046.0</v>
      </c>
      <c r="D9965" s="57" t="s">
        <v>378</v>
      </c>
      <c r="E9965" s="62" t="str">
        <f t="shared" si="1"/>
        <v>Out of test</v>
      </c>
      <c r="F9965" s="53" t="str">
        <f t="shared" si="2"/>
        <v>Guangzhou_1</v>
      </c>
      <c r="G9965" s="53">
        <f t="shared" si="3"/>
        <v>0.1337602993</v>
      </c>
    </row>
    <row r="9966">
      <c r="A9966" s="61">
        <v>1.514710108E9</v>
      </c>
      <c r="B9966" s="61">
        <v>1.0</v>
      </c>
      <c r="C9966" s="61">
        <v>1443.0</v>
      </c>
      <c r="D9966" s="57" t="s">
        <v>378</v>
      </c>
      <c r="E9966" s="62" t="str">
        <f t="shared" si="1"/>
        <v>Out of test</v>
      </c>
      <c r="F9966" s="53" t="str">
        <f t="shared" si="2"/>
        <v>Guangzhou_1</v>
      </c>
      <c r="G9966" s="53">
        <f t="shared" si="3"/>
        <v>0.09607452358</v>
      </c>
    </row>
    <row r="9967">
      <c r="A9967" s="61">
        <v>1.514299966E9</v>
      </c>
      <c r="B9967" s="61">
        <v>1.0</v>
      </c>
      <c r="C9967" s="61">
        <v>75.0</v>
      </c>
      <c r="D9967" s="57" t="s">
        <v>378</v>
      </c>
      <c r="E9967" s="62" t="str">
        <f t="shared" si="1"/>
        <v>Out of test</v>
      </c>
      <c r="F9967" s="53" t="str">
        <f t="shared" si="2"/>
        <v>Guangzhou_1</v>
      </c>
      <c r="G9967" s="53">
        <f t="shared" si="3"/>
        <v>0.7038352463</v>
      </c>
    </row>
    <row r="9968">
      <c r="A9968" s="61">
        <v>1.518141444E9</v>
      </c>
      <c r="B9968" s="61">
        <v>1.0</v>
      </c>
      <c r="C9968" s="61">
        <v>351.0</v>
      </c>
      <c r="D9968" s="57" t="s">
        <v>378</v>
      </c>
      <c r="E9968" s="62" t="str">
        <f t="shared" si="1"/>
        <v>Out of test</v>
      </c>
      <c r="F9968" s="53" t="str">
        <f t="shared" si="2"/>
        <v>Guangzhou_1</v>
      </c>
      <c r="G9968" s="53">
        <f t="shared" si="3"/>
        <v>0.2255792102</v>
      </c>
    </row>
    <row r="9969">
      <c r="A9969" s="61">
        <v>1.519761657E9</v>
      </c>
      <c r="B9969" s="61">
        <v>1.0</v>
      </c>
      <c r="C9969" s="61">
        <v>2000.0</v>
      </c>
      <c r="D9969" s="57" t="s">
        <v>378</v>
      </c>
      <c r="E9969" s="62" t="str">
        <f t="shared" si="1"/>
        <v>Out of test</v>
      </c>
      <c r="F9969" s="53" t="str">
        <f t="shared" si="2"/>
        <v>Guangzhou_1</v>
      </c>
      <c r="G9969" s="53">
        <f t="shared" si="3"/>
        <v>0.2823233946</v>
      </c>
    </row>
    <row r="9970">
      <c r="A9970" s="61">
        <v>1.513924145E9</v>
      </c>
      <c r="B9970" s="61">
        <v>1.0</v>
      </c>
      <c r="C9970" s="61">
        <v>1781.0</v>
      </c>
      <c r="D9970" s="57" t="s">
        <v>378</v>
      </c>
      <c r="E9970" s="62" t="str">
        <f t="shared" si="1"/>
        <v>Out of test</v>
      </c>
      <c r="F9970" s="53" t="str">
        <f t="shared" si="2"/>
        <v>Guangzhou_1</v>
      </c>
      <c r="G9970" s="53">
        <f t="shared" si="3"/>
        <v>0.4700993261</v>
      </c>
    </row>
    <row r="9971">
      <c r="A9971" s="61">
        <v>1.515309903E9</v>
      </c>
      <c r="B9971" s="61">
        <v>1.0</v>
      </c>
      <c r="C9971" s="61">
        <v>1854.0</v>
      </c>
      <c r="D9971" s="57" t="s">
        <v>378</v>
      </c>
      <c r="E9971" s="62" t="str">
        <f t="shared" si="1"/>
        <v>Out of test</v>
      </c>
      <c r="F9971" s="53" t="str">
        <f t="shared" si="2"/>
        <v>Guangzhou_1</v>
      </c>
      <c r="G9971" s="53">
        <f t="shared" si="3"/>
        <v>0.3780189989</v>
      </c>
    </row>
    <row r="9972">
      <c r="A9972" s="61">
        <v>1.513462527E9</v>
      </c>
      <c r="B9972" s="61">
        <v>1.0</v>
      </c>
      <c r="C9972" s="61">
        <v>1571.0</v>
      </c>
      <c r="D9972" s="57" t="s">
        <v>378</v>
      </c>
      <c r="E9972" s="62" t="str">
        <f t="shared" si="1"/>
        <v>Out of test</v>
      </c>
      <c r="F9972" s="53" t="str">
        <f t="shared" si="2"/>
        <v>Guangzhou_1</v>
      </c>
      <c r="G9972" s="53">
        <f t="shared" si="3"/>
        <v>0.9279002004</v>
      </c>
    </row>
    <row r="9973">
      <c r="A9973" s="61">
        <v>1.519268855E9</v>
      </c>
      <c r="B9973" s="61">
        <v>1.0</v>
      </c>
      <c r="C9973" s="61">
        <v>481.0</v>
      </c>
      <c r="D9973" s="57" t="s">
        <v>378</v>
      </c>
      <c r="E9973" s="62" t="str">
        <f t="shared" si="1"/>
        <v>Out of test</v>
      </c>
      <c r="F9973" s="53" t="str">
        <f t="shared" si="2"/>
        <v>Guangzhou_1</v>
      </c>
      <c r="G9973" s="53">
        <f t="shared" si="3"/>
        <v>0.5678818797</v>
      </c>
    </row>
    <row r="9974">
      <c r="A9974" s="61">
        <v>1.515469955E9</v>
      </c>
      <c r="B9974" s="61">
        <v>1.0</v>
      </c>
      <c r="C9974" s="61">
        <v>3237.0</v>
      </c>
      <c r="D9974" s="57" t="s">
        <v>378</v>
      </c>
      <c r="E9974" s="62" t="str">
        <f t="shared" si="1"/>
        <v>Out of test</v>
      </c>
      <c r="F9974" s="53" t="str">
        <f t="shared" si="2"/>
        <v>Guangzhou_1</v>
      </c>
      <c r="G9974" s="53">
        <f t="shared" si="3"/>
        <v>0.3837966079</v>
      </c>
    </row>
    <row r="9975">
      <c r="A9975" s="61">
        <v>1.518277189E9</v>
      </c>
      <c r="B9975" s="61">
        <v>1.0</v>
      </c>
      <c r="C9975" s="61">
        <v>2164.0</v>
      </c>
      <c r="D9975" s="57" t="s">
        <v>378</v>
      </c>
      <c r="E9975" s="62" t="str">
        <f t="shared" si="1"/>
        <v>Out of test</v>
      </c>
      <c r="F9975" s="53" t="str">
        <f t="shared" si="2"/>
        <v>Guangzhou_1</v>
      </c>
      <c r="G9975" s="53">
        <f t="shared" si="3"/>
        <v>0.4238645396</v>
      </c>
    </row>
    <row r="9976">
      <c r="A9976" s="61">
        <v>1.519963709E9</v>
      </c>
      <c r="B9976" s="61">
        <v>1.0</v>
      </c>
      <c r="C9976" s="61">
        <v>2100.0</v>
      </c>
      <c r="D9976" s="57" t="s">
        <v>378</v>
      </c>
      <c r="E9976" s="62" t="str">
        <f t="shared" si="1"/>
        <v>Out of test</v>
      </c>
      <c r="F9976" s="53" t="str">
        <f t="shared" si="2"/>
        <v>Guangzhou_1</v>
      </c>
      <c r="G9976" s="53">
        <f t="shared" si="3"/>
        <v>0.238901582</v>
      </c>
    </row>
    <row r="9977">
      <c r="A9977" s="61">
        <v>1.512619674E9</v>
      </c>
      <c r="B9977" s="61">
        <v>1.0</v>
      </c>
      <c r="C9977" s="61">
        <v>239.0</v>
      </c>
      <c r="D9977" s="57" t="s">
        <v>378</v>
      </c>
      <c r="E9977" s="62" t="str">
        <f t="shared" si="1"/>
        <v>Out of test</v>
      </c>
      <c r="F9977" s="53" t="str">
        <f t="shared" si="2"/>
        <v>Guangzhou_1</v>
      </c>
      <c r="G9977" s="53">
        <f t="shared" si="3"/>
        <v>0.5258875762</v>
      </c>
    </row>
    <row r="9978">
      <c r="A9978" s="61">
        <v>1.512331838E9</v>
      </c>
      <c r="B9978" s="61">
        <v>1.0</v>
      </c>
      <c r="C9978" s="61">
        <v>363.0</v>
      </c>
      <c r="D9978" s="57" t="s">
        <v>378</v>
      </c>
      <c r="E9978" s="62" t="str">
        <f t="shared" si="1"/>
        <v>Out of test</v>
      </c>
      <c r="F9978" s="53" t="str">
        <f t="shared" si="2"/>
        <v>Guangzhou_1</v>
      </c>
      <c r="G9978" s="53">
        <f t="shared" si="3"/>
        <v>0.4944420291</v>
      </c>
    </row>
    <row r="9979">
      <c r="A9979" s="61">
        <v>1.517842179E9</v>
      </c>
      <c r="B9979" s="61">
        <v>1.0</v>
      </c>
      <c r="C9979" s="61">
        <v>2158.0</v>
      </c>
      <c r="D9979" s="57" t="s">
        <v>378</v>
      </c>
      <c r="E9979" s="62" t="str">
        <f t="shared" si="1"/>
        <v>Out of test</v>
      </c>
      <c r="F9979" s="53" t="str">
        <f t="shared" si="2"/>
        <v>Guangzhou_1</v>
      </c>
      <c r="G9979" s="53">
        <f t="shared" si="3"/>
        <v>0.781725015</v>
      </c>
    </row>
    <row r="9980">
      <c r="A9980" s="61">
        <v>1.516924264E9</v>
      </c>
      <c r="B9980" s="61">
        <v>1.0</v>
      </c>
      <c r="C9980" s="61">
        <v>2491.0</v>
      </c>
      <c r="D9980" s="57" t="s">
        <v>378</v>
      </c>
      <c r="E9980" s="62" t="str">
        <f t="shared" si="1"/>
        <v>Out of test</v>
      </c>
      <c r="F9980" s="53" t="str">
        <f t="shared" si="2"/>
        <v>Guangzhou_1</v>
      </c>
      <c r="G9980" s="53">
        <f t="shared" si="3"/>
        <v>0.6191388856</v>
      </c>
    </row>
    <row r="9981">
      <c r="A9981" s="61">
        <v>1.513180029E9</v>
      </c>
      <c r="B9981" s="61">
        <v>1.0</v>
      </c>
      <c r="C9981" s="61">
        <v>180.0</v>
      </c>
      <c r="D9981" s="57" t="s">
        <v>378</v>
      </c>
      <c r="E9981" s="62" t="str">
        <f t="shared" si="1"/>
        <v>Out of test</v>
      </c>
      <c r="F9981" s="53" t="str">
        <f t="shared" si="2"/>
        <v>Guangzhou_1</v>
      </c>
      <c r="G9981" s="53">
        <f t="shared" si="3"/>
        <v>0.1648388527</v>
      </c>
    </row>
    <row r="9982">
      <c r="A9982" s="61">
        <v>1.515211579E9</v>
      </c>
      <c r="B9982" s="61">
        <v>1.0</v>
      </c>
      <c r="C9982" s="61">
        <v>757.0</v>
      </c>
      <c r="D9982" s="57" t="s">
        <v>378</v>
      </c>
      <c r="E9982" s="62" t="str">
        <f t="shared" si="1"/>
        <v>Out of test</v>
      </c>
      <c r="F9982" s="53" t="str">
        <f t="shared" si="2"/>
        <v>Guangzhou_1</v>
      </c>
      <c r="G9982" s="53">
        <f t="shared" si="3"/>
        <v>0.7201528693</v>
      </c>
    </row>
    <row r="9983">
      <c r="A9983" s="61">
        <v>1.518506688E9</v>
      </c>
      <c r="B9983" s="61">
        <v>1.0</v>
      </c>
      <c r="C9983" s="61">
        <v>3442.0</v>
      </c>
      <c r="D9983" s="57" t="s">
        <v>378</v>
      </c>
      <c r="E9983" s="62" t="str">
        <f t="shared" si="1"/>
        <v>Out of test</v>
      </c>
      <c r="F9983" s="53" t="str">
        <f t="shared" si="2"/>
        <v>Guangzhou_1</v>
      </c>
      <c r="G9983" s="53">
        <f t="shared" si="3"/>
        <v>0.6735431955</v>
      </c>
    </row>
    <row r="9984">
      <c r="A9984" s="61">
        <v>1.515124766E9</v>
      </c>
      <c r="B9984" s="61">
        <v>1.0</v>
      </c>
      <c r="C9984" s="61">
        <v>1585.0</v>
      </c>
      <c r="D9984" s="57" t="s">
        <v>378</v>
      </c>
      <c r="E9984" s="62" t="str">
        <f t="shared" si="1"/>
        <v>Out of test</v>
      </c>
      <c r="F9984" s="53" t="str">
        <f t="shared" si="2"/>
        <v>Guangzhou_1</v>
      </c>
      <c r="G9984" s="53">
        <f t="shared" si="3"/>
        <v>0.5259645713</v>
      </c>
    </row>
    <row r="9985">
      <c r="A9985" s="61">
        <v>1.517928999E9</v>
      </c>
      <c r="B9985" s="61">
        <v>1.0</v>
      </c>
      <c r="C9985" s="61">
        <v>1199.0</v>
      </c>
      <c r="D9985" s="57" t="s">
        <v>378</v>
      </c>
      <c r="E9985" s="62" t="str">
        <f t="shared" si="1"/>
        <v>Out of test</v>
      </c>
      <c r="F9985" s="53" t="str">
        <f t="shared" si="2"/>
        <v>Guangzhou_1</v>
      </c>
      <c r="G9985" s="53">
        <f t="shared" si="3"/>
        <v>0.8141647241</v>
      </c>
    </row>
    <row r="9986">
      <c r="A9986" s="61">
        <v>1.516736716E9</v>
      </c>
      <c r="B9986" s="61">
        <v>1.0</v>
      </c>
      <c r="C9986" s="61">
        <v>10.0</v>
      </c>
      <c r="D9986" s="57" t="s">
        <v>378</v>
      </c>
      <c r="E9986" s="62" t="str">
        <f t="shared" si="1"/>
        <v>Out of test</v>
      </c>
      <c r="F9986" s="53" t="str">
        <f t="shared" si="2"/>
        <v>Guangzhou_1</v>
      </c>
      <c r="G9986" s="53">
        <f t="shared" si="3"/>
        <v>0.2884845392</v>
      </c>
    </row>
    <row r="9987">
      <c r="A9987" s="61">
        <v>1.511812883E9</v>
      </c>
      <c r="B9987" s="61">
        <v>1.0</v>
      </c>
      <c r="C9987" s="61">
        <v>1066.0</v>
      </c>
      <c r="D9987" s="57" t="s">
        <v>378</v>
      </c>
      <c r="E9987" s="62" t="str">
        <f t="shared" si="1"/>
        <v>Out of test</v>
      </c>
      <c r="F9987" s="53" t="str">
        <f t="shared" si="2"/>
        <v>Guangzhou_1</v>
      </c>
      <c r="G9987" s="53">
        <f t="shared" si="3"/>
        <v>0.05010692113</v>
      </c>
    </row>
    <row r="9988">
      <c r="A9988" s="61">
        <v>1.512086569E9</v>
      </c>
      <c r="B9988" s="61">
        <v>1.0</v>
      </c>
      <c r="C9988" s="61">
        <v>1916.0</v>
      </c>
      <c r="D9988" s="57" t="s">
        <v>378</v>
      </c>
      <c r="E9988" s="62" t="str">
        <f t="shared" si="1"/>
        <v>Out of test</v>
      </c>
      <c r="F9988" s="53" t="str">
        <f t="shared" si="2"/>
        <v>Guangzhou_1</v>
      </c>
      <c r="G9988" s="53">
        <f t="shared" si="3"/>
        <v>0.7869939589</v>
      </c>
    </row>
    <row r="9989">
      <c r="A9989" s="61">
        <v>1.514605863E9</v>
      </c>
      <c r="B9989" s="61">
        <v>1.0</v>
      </c>
      <c r="C9989" s="61">
        <v>5540.0</v>
      </c>
      <c r="D9989" s="57" t="s">
        <v>378</v>
      </c>
      <c r="E9989" s="62" t="str">
        <f t="shared" si="1"/>
        <v>Out of test</v>
      </c>
      <c r="F9989" s="53" t="str">
        <f t="shared" si="2"/>
        <v>Guangzhou_1</v>
      </c>
      <c r="G9989" s="53">
        <f t="shared" si="3"/>
        <v>0.3490515592</v>
      </c>
    </row>
    <row r="9990">
      <c r="A9990" s="61">
        <v>1.512138978E9</v>
      </c>
      <c r="B9990" s="61">
        <v>1.0</v>
      </c>
      <c r="C9990" s="61">
        <v>5800.0</v>
      </c>
      <c r="D9990" s="57" t="s">
        <v>378</v>
      </c>
      <c r="E9990" s="62" t="str">
        <f t="shared" si="1"/>
        <v>Out of test</v>
      </c>
      <c r="F9990" s="53" t="str">
        <f t="shared" si="2"/>
        <v>Guangzhou_1</v>
      </c>
      <c r="G9990" s="53">
        <f t="shared" si="3"/>
        <v>0.3371483272</v>
      </c>
    </row>
    <row r="9991">
      <c r="A9991" s="61">
        <v>1.515613849E9</v>
      </c>
      <c r="B9991" s="61">
        <v>1.0</v>
      </c>
      <c r="C9991" s="61">
        <v>1782.0</v>
      </c>
      <c r="D9991" s="57" t="s">
        <v>378</v>
      </c>
      <c r="E9991" s="62" t="str">
        <f t="shared" si="1"/>
        <v>Out of test</v>
      </c>
      <c r="F9991" s="53" t="str">
        <f t="shared" si="2"/>
        <v>Guangzhou_1</v>
      </c>
      <c r="G9991" s="53">
        <f t="shared" si="3"/>
        <v>0.4412025505</v>
      </c>
    </row>
    <row r="9992">
      <c r="A9992" s="61">
        <v>1.519078585E9</v>
      </c>
      <c r="B9992" s="61">
        <v>1.0</v>
      </c>
      <c r="C9992" s="61">
        <v>2612.0</v>
      </c>
      <c r="D9992" s="57" t="s">
        <v>378</v>
      </c>
      <c r="E9992" s="62" t="str">
        <f t="shared" si="1"/>
        <v>Out of test</v>
      </c>
      <c r="F9992" s="53" t="str">
        <f t="shared" si="2"/>
        <v>Guangzhou_1</v>
      </c>
      <c r="G9992" s="53">
        <f t="shared" si="3"/>
        <v>0.696301286</v>
      </c>
    </row>
    <row r="9993">
      <c r="A9993" s="61">
        <v>1.516490476E9</v>
      </c>
      <c r="B9993" s="61">
        <v>1.0</v>
      </c>
      <c r="C9993" s="61">
        <v>2043.0</v>
      </c>
      <c r="D9993" s="57" t="s">
        <v>378</v>
      </c>
      <c r="E9993" s="62" t="str">
        <f t="shared" si="1"/>
        <v>Out of test</v>
      </c>
      <c r="F9993" s="53" t="str">
        <f t="shared" si="2"/>
        <v>Guangzhou_1</v>
      </c>
      <c r="G9993" s="53">
        <f t="shared" si="3"/>
        <v>0.4898747696</v>
      </c>
    </row>
    <row r="9994">
      <c r="A9994" s="61">
        <v>1.519115047E9</v>
      </c>
      <c r="B9994" s="61">
        <v>1.0</v>
      </c>
      <c r="C9994" s="61">
        <v>738.0</v>
      </c>
      <c r="D9994" s="57" t="s">
        <v>378</v>
      </c>
      <c r="E9994" s="62" t="str">
        <f t="shared" si="1"/>
        <v>Out of test</v>
      </c>
      <c r="F9994" s="53" t="str">
        <f t="shared" si="2"/>
        <v>Guangzhou_1</v>
      </c>
      <c r="G9994" s="53">
        <f t="shared" si="3"/>
        <v>0.337022353</v>
      </c>
    </row>
    <row r="9995">
      <c r="A9995" s="61">
        <v>1.518321423E9</v>
      </c>
      <c r="B9995" s="61">
        <v>1.0</v>
      </c>
      <c r="C9995" s="61">
        <v>1627.0</v>
      </c>
      <c r="D9995" s="57" t="s">
        <v>378</v>
      </c>
      <c r="E9995" s="62" t="str">
        <f t="shared" si="1"/>
        <v>Out of test</v>
      </c>
      <c r="F9995" s="53" t="str">
        <f t="shared" si="2"/>
        <v>Guangzhou_1</v>
      </c>
      <c r="G9995" s="53">
        <f t="shared" si="3"/>
        <v>0.2173635509</v>
      </c>
    </row>
    <row r="9996">
      <c r="A9996" s="61">
        <v>1.514152227E9</v>
      </c>
      <c r="B9996" s="61">
        <v>1.0</v>
      </c>
      <c r="C9996" s="61">
        <v>3855.0</v>
      </c>
      <c r="D9996" s="57" t="s">
        <v>378</v>
      </c>
      <c r="E9996" s="62" t="str">
        <f t="shared" si="1"/>
        <v>Out of test</v>
      </c>
      <c r="F9996" s="53" t="str">
        <f t="shared" si="2"/>
        <v>Guangzhou_1</v>
      </c>
      <c r="G9996" s="53">
        <f t="shared" si="3"/>
        <v>0.01220861435</v>
      </c>
    </row>
    <row r="9997">
      <c r="A9997" s="61">
        <v>1.511840565E9</v>
      </c>
      <c r="B9997" s="61">
        <v>1.0</v>
      </c>
      <c r="C9997" s="61">
        <v>3406.0</v>
      </c>
      <c r="D9997" s="57" t="s">
        <v>378</v>
      </c>
      <c r="E9997" s="62" t="str">
        <f t="shared" si="1"/>
        <v>Out of test</v>
      </c>
      <c r="F9997" s="53" t="str">
        <f t="shared" si="2"/>
        <v>Guangzhou_1</v>
      </c>
      <c r="G9997" s="53">
        <f t="shared" si="3"/>
        <v>0.8475307388</v>
      </c>
    </row>
    <row r="9998">
      <c r="A9998" s="61">
        <v>1.519072149E9</v>
      </c>
      <c r="B9998" s="61">
        <v>1.0</v>
      </c>
      <c r="C9998" s="61">
        <v>522.0</v>
      </c>
      <c r="D9998" s="57" t="s">
        <v>378</v>
      </c>
      <c r="E9998" s="62" t="str">
        <f t="shared" si="1"/>
        <v>Out of test</v>
      </c>
      <c r="F9998" s="53" t="str">
        <f t="shared" si="2"/>
        <v>Guangzhou_1</v>
      </c>
      <c r="G9998" s="53">
        <f t="shared" si="3"/>
        <v>0.3390731954</v>
      </c>
    </row>
    <row r="9999">
      <c r="A9999" s="61">
        <v>1.513963098E9</v>
      </c>
      <c r="B9999" s="61">
        <v>1.0</v>
      </c>
      <c r="C9999" s="61">
        <v>159.0</v>
      </c>
      <c r="D9999" s="57" t="s">
        <v>378</v>
      </c>
      <c r="E9999" s="62" t="str">
        <f t="shared" si="1"/>
        <v>Out of test</v>
      </c>
      <c r="F9999" s="53" t="str">
        <f t="shared" si="2"/>
        <v>Guangzhou_1</v>
      </c>
      <c r="G9999" s="53">
        <f t="shared" si="3"/>
        <v>0.5736699461</v>
      </c>
    </row>
    <row r="10000">
      <c r="A10000" s="61">
        <v>1.518274517E9</v>
      </c>
      <c r="B10000" s="61">
        <v>1.0</v>
      </c>
      <c r="C10000" s="61">
        <v>2227.0</v>
      </c>
      <c r="D10000" s="57" t="s">
        <v>378</v>
      </c>
      <c r="E10000" s="62" t="str">
        <f t="shared" si="1"/>
        <v>Out of test</v>
      </c>
      <c r="F10000" s="53" t="str">
        <f t="shared" si="2"/>
        <v>Guangzhou_1</v>
      </c>
      <c r="G10000" s="53">
        <f t="shared" si="3"/>
        <v>0.2201020118</v>
      </c>
    </row>
    <row r="10001">
      <c r="A10001" s="61">
        <v>1.511624529E9</v>
      </c>
      <c r="B10001" s="61">
        <v>1.0</v>
      </c>
      <c r="C10001" s="61">
        <v>1083.0</v>
      </c>
      <c r="D10001" s="57" t="s">
        <v>378</v>
      </c>
      <c r="E10001" s="62" t="str">
        <f t="shared" si="1"/>
        <v>Out of test</v>
      </c>
      <c r="F10001" s="53" t="str">
        <f t="shared" si="2"/>
        <v>Guangzhou_1</v>
      </c>
      <c r="G10001" s="53">
        <f t="shared" si="3"/>
        <v>0.2658467793</v>
      </c>
    </row>
    <row r="10002">
      <c r="A10002" s="61">
        <v>1.512545023E9</v>
      </c>
      <c r="B10002" s="61">
        <v>1.0</v>
      </c>
      <c r="C10002" s="61">
        <v>2088.0</v>
      </c>
      <c r="D10002" s="57" t="s">
        <v>378</v>
      </c>
      <c r="E10002" s="62" t="str">
        <f t="shared" si="1"/>
        <v>Out of test</v>
      </c>
      <c r="F10002" s="53" t="str">
        <f t="shared" si="2"/>
        <v>Guangzhou_1</v>
      </c>
      <c r="G10002" s="53">
        <f t="shared" si="3"/>
        <v>0.9345011138</v>
      </c>
    </row>
    <row r="10003">
      <c r="A10003" s="61">
        <v>1.511547758E9</v>
      </c>
      <c r="B10003" s="61">
        <v>1.0</v>
      </c>
      <c r="C10003" s="61">
        <v>1064.0</v>
      </c>
      <c r="D10003" s="57" t="s">
        <v>378</v>
      </c>
      <c r="E10003" s="62" t="str">
        <f t="shared" si="1"/>
        <v>Out of test</v>
      </c>
      <c r="F10003" s="53" t="str">
        <f t="shared" si="2"/>
        <v>Guangzhou_1</v>
      </c>
      <c r="G10003" s="53">
        <f t="shared" si="3"/>
        <v>0.2540615045</v>
      </c>
    </row>
    <row r="10004">
      <c r="A10004" s="61">
        <v>1.519528404E9</v>
      </c>
      <c r="B10004" s="61">
        <v>1.0</v>
      </c>
      <c r="C10004" s="61">
        <v>893.0</v>
      </c>
      <c r="D10004" s="57" t="s">
        <v>378</v>
      </c>
      <c r="E10004" s="62" t="str">
        <f t="shared" si="1"/>
        <v>Out of test</v>
      </c>
      <c r="F10004" s="53" t="str">
        <f t="shared" si="2"/>
        <v>Guangzhou_1</v>
      </c>
      <c r="G10004" s="53">
        <f t="shared" si="3"/>
        <v>0.2645288004</v>
      </c>
    </row>
    <row r="10005">
      <c r="A10005" s="61">
        <v>1.517112096E9</v>
      </c>
      <c r="B10005" s="61">
        <v>1.0</v>
      </c>
      <c r="C10005" s="61">
        <v>458.0</v>
      </c>
      <c r="D10005" s="57" t="s">
        <v>378</v>
      </c>
      <c r="E10005" s="62" t="str">
        <f t="shared" si="1"/>
        <v>Out of test</v>
      </c>
      <c r="F10005" s="53" t="str">
        <f t="shared" si="2"/>
        <v>Guangzhou_1</v>
      </c>
      <c r="G10005" s="53">
        <f t="shared" si="3"/>
        <v>0.7983800251</v>
      </c>
    </row>
    <row r="10006">
      <c r="A10006" s="61">
        <v>1.513635024E9</v>
      </c>
      <c r="B10006" s="61">
        <v>1.0</v>
      </c>
      <c r="C10006" s="61">
        <v>1730.0</v>
      </c>
      <c r="D10006" s="57" t="s">
        <v>378</v>
      </c>
      <c r="E10006" s="62" t="str">
        <f t="shared" si="1"/>
        <v>Out of test</v>
      </c>
      <c r="F10006" s="53" t="str">
        <f t="shared" si="2"/>
        <v>Guangzhou_1</v>
      </c>
      <c r="G10006" s="53">
        <f t="shared" si="3"/>
        <v>0.8613666792</v>
      </c>
    </row>
    <row r="10007">
      <c r="A10007" s="61">
        <v>1.517980688E9</v>
      </c>
      <c r="B10007" s="61">
        <v>1.0</v>
      </c>
      <c r="C10007" s="61">
        <v>3315.0</v>
      </c>
      <c r="D10007" s="57" t="s">
        <v>378</v>
      </c>
      <c r="E10007" s="62" t="str">
        <f t="shared" si="1"/>
        <v>Out of test</v>
      </c>
      <c r="F10007" s="53" t="str">
        <f t="shared" si="2"/>
        <v>Guangzhou_1</v>
      </c>
      <c r="G10007" s="53">
        <f t="shared" si="3"/>
        <v>0.1488855573</v>
      </c>
    </row>
    <row r="10008">
      <c r="A10008" s="61">
        <v>1.513585627E9</v>
      </c>
      <c r="B10008" s="61">
        <v>1.0</v>
      </c>
      <c r="C10008" s="61">
        <v>1004.0</v>
      </c>
      <c r="D10008" s="57" t="s">
        <v>378</v>
      </c>
      <c r="E10008" s="62" t="str">
        <f t="shared" si="1"/>
        <v>Out of test</v>
      </c>
      <c r="F10008" s="53" t="str">
        <f t="shared" si="2"/>
        <v>Guangzhou_1</v>
      </c>
      <c r="G10008" s="53">
        <f t="shared" si="3"/>
        <v>0.4519005761</v>
      </c>
    </row>
    <row r="10009">
      <c r="A10009" s="61">
        <v>1.514336077E9</v>
      </c>
      <c r="B10009" s="61">
        <v>1.0</v>
      </c>
      <c r="C10009" s="61">
        <v>2746.0</v>
      </c>
      <c r="D10009" s="57" t="s">
        <v>378</v>
      </c>
      <c r="E10009" s="62" t="str">
        <f t="shared" si="1"/>
        <v>Out of test</v>
      </c>
      <c r="F10009" s="53" t="str">
        <f t="shared" si="2"/>
        <v>Guangzhou_1</v>
      </c>
      <c r="G10009" s="53">
        <f t="shared" si="3"/>
        <v>0.349298945</v>
      </c>
    </row>
    <row r="10010">
      <c r="A10010" s="61">
        <v>1.514268398E9</v>
      </c>
      <c r="B10010" s="61">
        <v>1.0</v>
      </c>
      <c r="C10010" s="61">
        <v>2500.0</v>
      </c>
      <c r="D10010" s="57" t="s">
        <v>378</v>
      </c>
      <c r="E10010" s="62" t="str">
        <f t="shared" si="1"/>
        <v>Out of test</v>
      </c>
      <c r="F10010" s="53" t="str">
        <f t="shared" si="2"/>
        <v>Guangzhou_1</v>
      </c>
      <c r="G10010" s="53">
        <f t="shared" si="3"/>
        <v>0.3911523387</v>
      </c>
    </row>
    <row r="10011">
      <c r="A10011" s="61">
        <v>1.517376285E9</v>
      </c>
      <c r="B10011" s="61">
        <v>1.0</v>
      </c>
      <c r="C10011" s="61">
        <v>3151.0</v>
      </c>
      <c r="D10011" s="57" t="s">
        <v>378</v>
      </c>
      <c r="E10011" s="62" t="str">
        <f t="shared" si="1"/>
        <v>Out of test</v>
      </c>
      <c r="F10011" s="53" t="str">
        <f t="shared" si="2"/>
        <v>Guangzhou_1</v>
      </c>
      <c r="G10011" s="53">
        <f t="shared" si="3"/>
        <v>0.4189085229</v>
      </c>
    </row>
    <row r="10012">
      <c r="A10012" s="61">
        <v>1.517116144E9</v>
      </c>
      <c r="B10012" s="61">
        <v>1.0</v>
      </c>
      <c r="C10012" s="61">
        <v>1654.0</v>
      </c>
      <c r="D10012" s="57" t="s">
        <v>378</v>
      </c>
      <c r="E10012" s="62" t="str">
        <f t="shared" si="1"/>
        <v>Out of test</v>
      </c>
      <c r="F10012" s="53" t="str">
        <f t="shared" si="2"/>
        <v>Guangzhou_1</v>
      </c>
      <c r="G10012" s="53">
        <f t="shared" si="3"/>
        <v>0.3784465341</v>
      </c>
    </row>
    <row r="10013">
      <c r="A10013" s="61">
        <v>1.515752148E9</v>
      </c>
      <c r="B10013" s="61">
        <v>1.0</v>
      </c>
      <c r="C10013" s="61">
        <v>159.0</v>
      </c>
      <c r="D10013" s="57" t="s">
        <v>378</v>
      </c>
      <c r="E10013" s="62" t="str">
        <f t="shared" si="1"/>
        <v>Out of test</v>
      </c>
      <c r="F10013" s="53" t="str">
        <f t="shared" si="2"/>
        <v>Guangzhou_1</v>
      </c>
      <c r="G10013" s="53">
        <f t="shared" si="3"/>
        <v>0.6066736896</v>
      </c>
    </row>
    <row r="10014">
      <c r="A10014" s="61">
        <v>1.511822756E9</v>
      </c>
      <c r="B10014" s="61">
        <v>1.0</v>
      </c>
      <c r="C10014" s="61">
        <v>34.0</v>
      </c>
      <c r="D10014" s="57" t="s">
        <v>378</v>
      </c>
      <c r="E10014" s="62" t="str">
        <f t="shared" si="1"/>
        <v>Out of test</v>
      </c>
      <c r="F10014" s="53" t="str">
        <f t="shared" si="2"/>
        <v>Guangzhou_1</v>
      </c>
      <c r="G10014" s="53">
        <f t="shared" si="3"/>
        <v>0.9851574688</v>
      </c>
    </row>
    <row r="10015">
      <c r="A10015" s="61">
        <v>1.515318719E9</v>
      </c>
      <c r="B10015" s="61">
        <v>1.0</v>
      </c>
      <c r="C10015" s="61">
        <v>976.0</v>
      </c>
      <c r="D10015" s="57" t="s">
        <v>378</v>
      </c>
      <c r="E10015" s="62" t="str">
        <f t="shared" si="1"/>
        <v>Out of test</v>
      </c>
      <c r="F10015" s="53" t="str">
        <f t="shared" si="2"/>
        <v>Guangzhou_1</v>
      </c>
      <c r="G10015" s="53">
        <f t="shared" si="3"/>
        <v>0.7257773661</v>
      </c>
    </row>
    <row r="10016">
      <c r="A10016" s="61">
        <v>1.515483738E9</v>
      </c>
      <c r="B10016" s="61">
        <v>1.0</v>
      </c>
      <c r="C10016" s="61">
        <v>2104.0</v>
      </c>
      <c r="D10016" s="57" t="s">
        <v>378</v>
      </c>
      <c r="E10016" s="62" t="str">
        <f t="shared" si="1"/>
        <v>Out of test</v>
      </c>
      <c r="F10016" s="53" t="str">
        <f t="shared" si="2"/>
        <v>Guangzhou_1</v>
      </c>
      <c r="G10016" s="53">
        <f t="shared" si="3"/>
        <v>0.5476324149</v>
      </c>
    </row>
    <row r="10017">
      <c r="A10017" s="61">
        <v>1.518537998E9</v>
      </c>
      <c r="B10017" s="61">
        <v>1.0</v>
      </c>
      <c r="C10017" s="61">
        <v>1339.0</v>
      </c>
      <c r="D10017" s="57" t="s">
        <v>378</v>
      </c>
      <c r="E10017" s="62" t="str">
        <f t="shared" si="1"/>
        <v>Out of test</v>
      </c>
      <c r="F10017" s="53" t="str">
        <f t="shared" si="2"/>
        <v>Guangzhou_1</v>
      </c>
      <c r="G10017" s="53">
        <f t="shared" si="3"/>
        <v>0.4013846934</v>
      </c>
    </row>
    <row r="10018">
      <c r="A10018" s="61">
        <v>1.513915056E9</v>
      </c>
      <c r="B10018" s="61">
        <v>1.0</v>
      </c>
      <c r="C10018" s="61">
        <v>138.0</v>
      </c>
      <c r="D10018" s="57" t="s">
        <v>378</v>
      </c>
      <c r="E10018" s="62" t="str">
        <f t="shared" si="1"/>
        <v>Out of test</v>
      </c>
      <c r="F10018" s="53" t="str">
        <f t="shared" si="2"/>
        <v>Guangzhou_1</v>
      </c>
      <c r="G10018" s="53">
        <f t="shared" si="3"/>
        <v>0.2233210926</v>
      </c>
    </row>
    <row r="10019">
      <c r="A10019" s="61">
        <v>1.518459926E9</v>
      </c>
      <c r="B10019" s="61">
        <v>1.0</v>
      </c>
      <c r="C10019" s="61">
        <v>3286.0</v>
      </c>
      <c r="D10019" s="57" t="s">
        <v>378</v>
      </c>
      <c r="E10019" s="62" t="str">
        <f t="shared" si="1"/>
        <v>Out of test</v>
      </c>
      <c r="F10019" s="53" t="str">
        <f t="shared" si="2"/>
        <v>Guangzhou_1</v>
      </c>
      <c r="G10019" s="53">
        <f t="shared" si="3"/>
        <v>0.4819255929</v>
      </c>
    </row>
    <row r="10020">
      <c r="A10020" s="61">
        <v>1.512825637E9</v>
      </c>
      <c r="B10020" s="61">
        <v>1.0</v>
      </c>
      <c r="C10020" s="61">
        <v>540.0</v>
      </c>
      <c r="D10020" s="57" t="s">
        <v>378</v>
      </c>
      <c r="E10020" s="62" t="str">
        <f t="shared" si="1"/>
        <v>Out of test</v>
      </c>
      <c r="F10020" s="53" t="str">
        <f t="shared" si="2"/>
        <v>Guangzhou_1</v>
      </c>
      <c r="G10020" s="53">
        <f t="shared" si="3"/>
        <v>0.8070803485</v>
      </c>
    </row>
    <row r="10021">
      <c r="A10021" s="61">
        <v>1.511780074E9</v>
      </c>
      <c r="B10021" s="61">
        <v>1.0</v>
      </c>
      <c r="C10021" s="61">
        <v>39.0</v>
      </c>
      <c r="D10021" s="57" t="s">
        <v>378</v>
      </c>
      <c r="E10021" s="62" t="str">
        <f t="shared" si="1"/>
        <v>Out of test</v>
      </c>
      <c r="F10021" s="53" t="str">
        <f t="shared" si="2"/>
        <v>Guangzhou_1</v>
      </c>
      <c r="G10021" s="53">
        <f t="shared" si="3"/>
        <v>0.03599137982</v>
      </c>
    </row>
    <row r="10022">
      <c r="A10022" s="61">
        <v>1.518606326E9</v>
      </c>
      <c r="B10022" s="61">
        <v>1.0</v>
      </c>
      <c r="C10022" s="61">
        <v>2698.0</v>
      </c>
      <c r="D10022" s="57" t="s">
        <v>378</v>
      </c>
      <c r="E10022" s="62" t="str">
        <f t="shared" si="1"/>
        <v>Out of test</v>
      </c>
      <c r="F10022" s="53" t="str">
        <f t="shared" si="2"/>
        <v>Guangzhou_1</v>
      </c>
      <c r="G10022" s="53">
        <f t="shared" si="3"/>
        <v>0.6770113934</v>
      </c>
    </row>
    <row r="10023">
      <c r="A10023" s="61">
        <v>1.515543933E9</v>
      </c>
      <c r="B10023" s="61">
        <v>1.0</v>
      </c>
      <c r="C10023" s="61">
        <v>4579.0</v>
      </c>
      <c r="D10023" s="57" t="s">
        <v>378</v>
      </c>
      <c r="E10023" s="62" t="str">
        <f t="shared" si="1"/>
        <v>Out of test</v>
      </c>
      <c r="F10023" s="53" t="str">
        <f t="shared" si="2"/>
        <v>Guangzhou_1</v>
      </c>
      <c r="G10023" s="53">
        <f t="shared" si="3"/>
        <v>0.7721758707</v>
      </c>
    </row>
    <row r="10024">
      <c r="A10024" s="61">
        <v>1.513055576E9</v>
      </c>
      <c r="B10024" s="61">
        <v>1.0</v>
      </c>
      <c r="C10024" s="61">
        <v>1722.0</v>
      </c>
      <c r="D10024" s="57" t="s">
        <v>378</v>
      </c>
      <c r="E10024" s="62" t="str">
        <f t="shared" si="1"/>
        <v>Out of test</v>
      </c>
      <c r="F10024" s="53" t="str">
        <f t="shared" si="2"/>
        <v>Guangzhou_1</v>
      </c>
      <c r="G10024" s="53">
        <f t="shared" si="3"/>
        <v>0.8570953308</v>
      </c>
    </row>
    <row r="10025">
      <c r="A10025" s="61">
        <v>1.514622698E9</v>
      </c>
      <c r="B10025" s="61">
        <v>1.0</v>
      </c>
      <c r="C10025" s="61">
        <v>1298.0</v>
      </c>
      <c r="D10025" s="57" t="s">
        <v>378</v>
      </c>
      <c r="E10025" s="62" t="str">
        <f t="shared" si="1"/>
        <v>Out of test</v>
      </c>
      <c r="F10025" s="53" t="str">
        <f t="shared" si="2"/>
        <v>Guangzhou_1</v>
      </c>
      <c r="G10025" s="53">
        <f t="shared" si="3"/>
        <v>0.4452860835</v>
      </c>
    </row>
    <row r="10026">
      <c r="A10026" s="61">
        <v>1.517423649E9</v>
      </c>
      <c r="B10026" s="61">
        <v>1.0</v>
      </c>
      <c r="C10026" s="61">
        <v>2577.0</v>
      </c>
      <c r="D10026" s="57" t="s">
        <v>378</v>
      </c>
      <c r="E10026" s="62" t="str">
        <f t="shared" si="1"/>
        <v>Out of test</v>
      </c>
      <c r="F10026" s="53" t="str">
        <f t="shared" si="2"/>
        <v>Guangzhou_1</v>
      </c>
      <c r="G10026" s="53">
        <f t="shared" si="3"/>
        <v>0.2225167325</v>
      </c>
    </row>
    <row r="10027">
      <c r="A10027" s="61">
        <v>1.518079697E9</v>
      </c>
      <c r="B10027" s="61">
        <v>1.0</v>
      </c>
      <c r="C10027" s="61">
        <v>349.0</v>
      </c>
      <c r="D10027" s="57" t="s">
        <v>378</v>
      </c>
      <c r="E10027" s="62" t="str">
        <f t="shared" si="1"/>
        <v>Out of test</v>
      </c>
      <c r="F10027" s="53" t="str">
        <f t="shared" si="2"/>
        <v>Guangzhou_1</v>
      </c>
      <c r="G10027" s="53">
        <f t="shared" si="3"/>
        <v>0.7447993598</v>
      </c>
    </row>
    <row r="10028">
      <c r="A10028" s="61">
        <v>1.511248594E9</v>
      </c>
      <c r="B10028" s="61">
        <v>1.0</v>
      </c>
      <c r="C10028" s="61">
        <v>145.0</v>
      </c>
      <c r="D10028" s="57" t="s">
        <v>378</v>
      </c>
      <c r="E10028" s="62" t="str">
        <f t="shared" si="1"/>
        <v>Out of test</v>
      </c>
      <c r="F10028" s="53" t="str">
        <f t="shared" si="2"/>
        <v>Guangzhou_1</v>
      </c>
      <c r="G10028" s="53">
        <f t="shared" si="3"/>
        <v>0.86122431</v>
      </c>
    </row>
    <row r="10029">
      <c r="A10029" s="61">
        <v>1.515796433E9</v>
      </c>
      <c r="B10029" s="61">
        <v>1.0</v>
      </c>
      <c r="C10029" s="61">
        <v>1965.0</v>
      </c>
      <c r="D10029" s="57" t="s">
        <v>378</v>
      </c>
      <c r="E10029" s="62" t="str">
        <f t="shared" si="1"/>
        <v>Out of test</v>
      </c>
      <c r="F10029" s="53" t="str">
        <f t="shared" si="2"/>
        <v>Guangzhou_1</v>
      </c>
      <c r="G10029" s="53">
        <f t="shared" si="3"/>
        <v>0.2738906165</v>
      </c>
    </row>
    <row r="10030">
      <c r="A10030" s="61">
        <v>1.518989837E9</v>
      </c>
      <c r="B10030" s="61">
        <v>1.0</v>
      </c>
      <c r="C10030" s="61">
        <v>5463.0</v>
      </c>
      <c r="D10030" s="57" t="s">
        <v>378</v>
      </c>
      <c r="E10030" s="62" t="str">
        <f t="shared" si="1"/>
        <v>Out of test</v>
      </c>
      <c r="F10030" s="53" t="str">
        <f t="shared" si="2"/>
        <v>Guangzhou_1</v>
      </c>
      <c r="G10030" s="53">
        <f t="shared" si="3"/>
        <v>0.2734181077</v>
      </c>
    </row>
    <row r="10031">
      <c r="A10031" s="61">
        <v>1.516092189E9</v>
      </c>
      <c r="B10031" s="61">
        <v>1.0</v>
      </c>
      <c r="C10031" s="61">
        <v>3069.0</v>
      </c>
      <c r="D10031" s="57" t="s">
        <v>378</v>
      </c>
      <c r="E10031" s="62" t="str">
        <f t="shared" si="1"/>
        <v>Out of test</v>
      </c>
      <c r="F10031" s="53" t="str">
        <f t="shared" si="2"/>
        <v>Guangzhou_1</v>
      </c>
      <c r="G10031" s="53">
        <f t="shared" si="3"/>
        <v>0.821549467</v>
      </c>
    </row>
    <row r="10032">
      <c r="A10032" s="61">
        <v>1.513573948E9</v>
      </c>
      <c r="B10032" s="61">
        <v>1.0</v>
      </c>
      <c r="C10032" s="61">
        <v>1519.0</v>
      </c>
      <c r="D10032" s="57" t="s">
        <v>378</v>
      </c>
      <c r="E10032" s="62" t="str">
        <f t="shared" si="1"/>
        <v>Out of test</v>
      </c>
      <c r="F10032" s="53" t="str">
        <f t="shared" si="2"/>
        <v>Guangzhou_1</v>
      </c>
      <c r="G10032" s="53">
        <f t="shared" si="3"/>
        <v>0.62384444</v>
      </c>
    </row>
    <row r="10033">
      <c r="A10033" s="61">
        <v>1.516232147E9</v>
      </c>
      <c r="B10033" s="61">
        <v>1.0</v>
      </c>
      <c r="C10033" s="61">
        <v>1488.0</v>
      </c>
      <c r="D10033" s="57" t="s">
        <v>378</v>
      </c>
      <c r="E10033" s="62" t="str">
        <f t="shared" si="1"/>
        <v>Out of test</v>
      </c>
      <c r="F10033" s="53" t="str">
        <f t="shared" si="2"/>
        <v>Guangzhou_1</v>
      </c>
      <c r="G10033" s="53">
        <f t="shared" si="3"/>
        <v>0.08613600221</v>
      </c>
    </row>
    <row r="10034">
      <c r="A10034" s="61">
        <v>1.518419936E9</v>
      </c>
      <c r="B10034" s="61">
        <v>1.0</v>
      </c>
      <c r="C10034" s="61">
        <v>316.0</v>
      </c>
      <c r="D10034" s="57" t="s">
        <v>378</v>
      </c>
      <c r="E10034" s="62" t="str">
        <f t="shared" si="1"/>
        <v>Out of test</v>
      </c>
      <c r="F10034" s="53" t="str">
        <f t="shared" si="2"/>
        <v>Guangzhou_1</v>
      </c>
      <c r="G10034" s="53">
        <f t="shared" si="3"/>
        <v>0.547718161</v>
      </c>
    </row>
    <row r="10035">
      <c r="A10035" s="61">
        <v>1.512578633E9</v>
      </c>
      <c r="B10035" s="61">
        <v>1.0</v>
      </c>
      <c r="C10035" s="61">
        <v>792.0</v>
      </c>
      <c r="D10035" s="57" t="s">
        <v>378</v>
      </c>
      <c r="E10035" s="62" t="str">
        <f t="shared" si="1"/>
        <v>Out of test</v>
      </c>
      <c r="F10035" s="53" t="str">
        <f t="shared" si="2"/>
        <v>Guangzhou_1</v>
      </c>
      <c r="G10035" s="53">
        <f t="shared" si="3"/>
        <v>0.03419586285</v>
      </c>
    </row>
    <row r="10036">
      <c r="A10036" s="61">
        <v>1.518609593E9</v>
      </c>
      <c r="B10036" s="61">
        <v>1.0</v>
      </c>
      <c r="C10036" s="61">
        <v>2518.0</v>
      </c>
      <c r="D10036" s="57" t="s">
        <v>378</v>
      </c>
      <c r="E10036" s="62" t="str">
        <f t="shared" si="1"/>
        <v>Out of test</v>
      </c>
      <c r="F10036" s="53" t="str">
        <f t="shared" si="2"/>
        <v>Guangzhou_1</v>
      </c>
      <c r="G10036" s="53">
        <f t="shared" si="3"/>
        <v>0.8905966745</v>
      </c>
    </row>
    <row r="10037">
      <c r="A10037" s="61">
        <v>1.518063856E9</v>
      </c>
      <c r="B10037" s="61">
        <v>1.0</v>
      </c>
      <c r="C10037" s="61">
        <v>1602.0</v>
      </c>
      <c r="D10037" s="57" t="s">
        <v>378</v>
      </c>
      <c r="E10037" s="62" t="str">
        <f t="shared" si="1"/>
        <v>Out of test</v>
      </c>
      <c r="F10037" s="53" t="str">
        <f t="shared" si="2"/>
        <v>Guangzhou_1</v>
      </c>
      <c r="G10037" s="53">
        <f t="shared" si="3"/>
        <v>0.9595987879</v>
      </c>
    </row>
    <row r="10038">
      <c r="A10038" s="61">
        <v>1.519941013E9</v>
      </c>
      <c r="B10038" s="61">
        <v>1.0</v>
      </c>
      <c r="C10038" s="61">
        <v>1993.0</v>
      </c>
      <c r="D10038" s="57" t="s">
        <v>378</v>
      </c>
      <c r="E10038" s="62" t="str">
        <f t="shared" si="1"/>
        <v>Out of test</v>
      </c>
      <c r="F10038" s="53" t="str">
        <f t="shared" si="2"/>
        <v>Guangzhou_1</v>
      </c>
      <c r="G10038" s="53">
        <f t="shared" si="3"/>
        <v>0.2795476253</v>
      </c>
    </row>
    <row r="10039">
      <c r="A10039" s="61">
        <v>1.511838958E9</v>
      </c>
      <c r="B10039" s="61">
        <v>1.0</v>
      </c>
      <c r="C10039" s="61">
        <v>2544.0</v>
      </c>
      <c r="D10039" s="57" t="s">
        <v>378</v>
      </c>
      <c r="E10039" s="62" t="str">
        <f t="shared" si="1"/>
        <v>Out of test</v>
      </c>
      <c r="F10039" s="53" t="str">
        <f t="shared" si="2"/>
        <v>Guangzhou_1</v>
      </c>
      <c r="G10039" s="53">
        <f t="shared" si="3"/>
        <v>0.1593419212</v>
      </c>
    </row>
    <row r="10040">
      <c r="A10040" s="61">
        <v>1.516758599E9</v>
      </c>
      <c r="B10040" s="61">
        <v>1.0</v>
      </c>
      <c r="C10040" s="61">
        <v>1771.0</v>
      </c>
      <c r="D10040" s="57" t="s">
        <v>378</v>
      </c>
      <c r="E10040" s="62" t="str">
        <f t="shared" si="1"/>
        <v>Out of test</v>
      </c>
      <c r="F10040" s="53" t="str">
        <f t="shared" si="2"/>
        <v>Guangzhou_1</v>
      </c>
      <c r="G10040" s="53">
        <f t="shared" si="3"/>
        <v>0.07455238067</v>
      </c>
    </row>
    <row r="10041">
      <c r="A10041" s="61">
        <v>1.513087344E9</v>
      </c>
      <c r="B10041" s="61">
        <v>1.0</v>
      </c>
      <c r="C10041" s="61">
        <v>1966.0</v>
      </c>
      <c r="D10041" s="57" t="s">
        <v>378</v>
      </c>
      <c r="E10041" s="62" t="str">
        <f t="shared" si="1"/>
        <v>Out of test</v>
      </c>
      <c r="F10041" s="53" t="str">
        <f t="shared" si="2"/>
        <v>Guangzhou_1</v>
      </c>
      <c r="G10041" s="53">
        <f t="shared" si="3"/>
        <v>0.6560499302</v>
      </c>
    </row>
    <row r="10042">
      <c r="A10042" s="61">
        <v>1.518166257E9</v>
      </c>
      <c r="B10042" s="61">
        <v>1.0</v>
      </c>
      <c r="C10042" s="61">
        <v>702.0</v>
      </c>
      <c r="D10042" s="57" t="s">
        <v>378</v>
      </c>
      <c r="E10042" s="62" t="str">
        <f t="shared" si="1"/>
        <v>Out of test</v>
      </c>
      <c r="F10042" s="53" t="str">
        <f t="shared" si="2"/>
        <v>Guangzhou_1</v>
      </c>
      <c r="G10042" s="53">
        <f t="shared" si="3"/>
        <v>0.2354645876</v>
      </c>
    </row>
    <row r="10043">
      <c r="A10043" s="61">
        <v>1.519564563E9</v>
      </c>
      <c r="B10043" s="61">
        <v>1.0</v>
      </c>
      <c r="C10043" s="61">
        <v>4723.0</v>
      </c>
      <c r="D10043" s="57" t="s">
        <v>378</v>
      </c>
      <c r="E10043" s="62" t="str">
        <f t="shared" si="1"/>
        <v>Out of test</v>
      </c>
      <c r="F10043" s="53" t="str">
        <f t="shared" si="2"/>
        <v>Guangzhou_1</v>
      </c>
      <c r="G10043" s="53">
        <f t="shared" si="3"/>
        <v>0.09381707087</v>
      </c>
    </row>
    <row r="10044">
      <c r="A10044" s="61">
        <v>1.512101897E9</v>
      </c>
      <c r="B10044" s="61">
        <v>1.0</v>
      </c>
      <c r="C10044" s="61">
        <v>1226.0</v>
      </c>
      <c r="D10044" s="57" t="s">
        <v>378</v>
      </c>
      <c r="E10044" s="62" t="str">
        <f t="shared" si="1"/>
        <v>Out of test</v>
      </c>
      <c r="F10044" s="53" t="str">
        <f t="shared" si="2"/>
        <v>Guangzhou_1</v>
      </c>
      <c r="G10044" s="53">
        <f t="shared" si="3"/>
        <v>0.1143194343</v>
      </c>
    </row>
    <row r="10045">
      <c r="A10045" s="61">
        <v>1.516093264E9</v>
      </c>
      <c r="B10045" s="61">
        <v>1.0</v>
      </c>
      <c r="C10045" s="61">
        <v>4747.0</v>
      </c>
      <c r="D10045" s="57" t="s">
        <v>378</v>
      </c>
      <c r="E10045" s="62" t="str">
        <f t="shared" si="1"/>
        <v>Out of test</v>
      </c>
      <c r="F10045" s="53" t="str">
        <f t="shared" si="2"/>
        <v>Guangzhou_1</v>
      </c>
      <c r="G10045" s="53">
        <f t="shared" si="3"/>
        <v>0.4122052491</v>
      </c>
    </row>
    <row r="10046">
      <c r="A10046" s="61">
        <v>1.519351109E9</v>
      </c>
      <c r="B10046" s="61">
        <v>1.0</v>
      </c>
      <c r="C10046" s="61">
        <v>2461.0</v>
      </c>
      <c r="D10046" s="57" t="s">
        <v>378</v>
      </c>
      <c r="E10046" s="62" t="str">
        <f t="shared" si="1"/>
        <v>Out of test</v>
      </c>
      <c r="F10046" s="53" t="str">
        <f t="shared" si="2"/>
        <v>Guangzhou_1</v>
      </c>
      <c r="G10046" s="53">
        <f t="shared" si="3"/>
        <v>0.5018082358</v>
      </c>
    </row>
    <row r="10047">
      <c r="A10047" s="61">
        <v>1.519483566E9</v>
      </c>
      <c r="B10047" s="61">
        <v>1.0</v>
      </c>
      <c r="C10047" s="61">
        <v>1992.0</v>
      </c>
      <c r="D10047" s="57" t="s">
        <v>378</v>
      </c>
      <c r="E10047" s="62" t="str">
        <f t="shared" si="1"/>
        <v>Out of test</v>
      </c>
      <c r="F10047" s="53" t="str">
        <f t="shared" si="2"/>
        <v>Guangzhou_1</v>
      </c>
      <c r="G10047" s="53">
        <f t="shared" si="3"/>
        <v>0.08969311713</v>
      </c>
    </row>
    <row r="10048">
      <c r="A10048" s="61">
        <v>1.516263297E9</v>
      </c>
      <c r="B10048" s="61">
        <v>1.0</v>
      </c>
      <c r="C10048" s="61">
        <v>2715.0</v>
      </c>
      <c r="D10048" s="57" t="s">
        <v>378</v>
      </c>
      <c r="E10048" s="62" t="str">
        <f t="shared" si="1"/>
        <v>Out of test</v>
      </c>
      <c r="F10048" s="53" t="str">
        <f t="shared" si="2"/>
        <v>Guangzhou_1</v>
      </c>
      <c r="G10048" s="53">
        <f t="shared" si="3"/>
        <v>0.2298661522</v>
      </c>
    </row>
    <row r="10049">
      <c r="A10049" s="61">
        <v>1.512833177E9</v>
      </c>
      <c r="B10049" s="61">
        <v>1.0</v>
      </c>
      <c r="C10049" s="61">
        <v>224.0</v>
      </c>
      <c r="D10049" s="57" t="s">
        <v>378</v>
      </c>
      <c r="E10049" s="62" t="str">
        <f t="shared" si="1"/>
        <v>Out of test</v>
      </c>
      <c r="F10049" s="53" t="str">
        <f t="shared" si="2"/>
        <v>Guangzhou_1</v>
      </c>
      <c r="G10049" s="53">
        <f t="shared" si="3"/>
        <v>0.1475490501</v>
      </c>
    </row>
    <row r="10050">
      <c r="A10050" s="61">
        <v>1.513089153E9</v>
      </c>
      <c r="B10050" s="61">
        <v>1.0</v>
      </c>
      <c r="C10050" s="61">
        <v>825.0</v>
      </c>
      <c r="D10050" s="57" t="s">
        <v>378</v>
      </c>
      <c r="E10050" s="62" t="str">
        <f t="shared" si="1"/>
        <v>Out of test</v>
      </c>
      <c r="F10050" s="53" t="str">
        <f t="shared" si="2"/>
        <v>Guangzhou_1</v>
      </c>
      <c r="G10050" s="53">
        <f t="shared" si="3"/>
        <v>0.7722632735</v>
      </c>
    </row>
    <row r="10051">
      <c r="A10051" s="61">
        <v>1.519442038E9</v>
      </c>
      <c r="B10051" s="61">
        <v>1.0</v>
      </c>
      <c r="C10051" s="61">
        <v>1184.0</v>
      </c>
      <c r="D10051" s="57" t="s">
        <v>378</v>
      </c>
      <c r="E10051" s="62" t="str">
        <f t="shared" si="1"/>
        <v>Out of test</v>
      </c>
      <c r="F10051" s="53" t="str">
        <f t="shared" si="2"/>
        <v>Guangzhou_1</v>
      </c>
      <c r="G10051" s="53">
        <f t="shared" si="3"/>
        <v>0.05098121175</v>
      </c>
    </row>
    <row r="10052">
      <c r="A10052" s="61">
        <v>1.514251694E9</v>
      </c>
      <c r="B10052" s="61">
        <v>1.0</v>
      </c>
      <c r="C10052" s="61">
        <v>1689.0</v>
      </c>
      <c r="D10052" s="57" t="s">
        <v>378</v>
      </c>
      <c r="E10052" s="62" t="str">
        <f t="shared" si="1"/>
        <v>Out of test</v>
      </c>
      <c r="F10052" s="53" t="str">
        <f t="shared" si="2"/>
        <v>Guangzhou_1</v>
      </c>
      <c r="G10052" s="53">
        <f t="shared" si="3"/>
        <v>0.05766027573</v>
      </c>
    </row>
    <row r="10053">
      <c r="A10053" s="61">
        <v>1.512872004E9</v>
      </c>
      <c r="B10053" s="61">
        <v>1.0</v>
      </c>
      <c r="C10053" s="61">
        <v>1742.0</v>
      </c>
      <c r="D10053" s="57" t="s">
        <v>378</v>
      </c>
      <c r="E10053" s="62" t="str">
        <f t="shared" si="1"/>
        <v>Out of test</v>
      </c>
      <c r="F10053" s="53" t="str">
        <f t="shared" si="2"/>
        <v>Guangzhou_1</v>
      </c>
      <c r="G10053" s="53">
        <f t="shared" si="3"/>
        <v>0.5476356158</v>
      </c>
    </row>
    <row r="10054">
      <c r="A10054" s="61">
        <v>1.517361859E9</v>
      </c>
      <c r="B10054" s="61">
        <v>1.0</v>
      </c>
      <c r="C10054" s="61">
        <v>2124.0</v>
      </c>
      <c r="D10054" s="57" t="s">
        <v>378</v>
      </c>
      <c r="E10054" s="62" t="str">
        <f t="shared" si="1"/>
        <v>Out of test</v>
      </c>
      <c r="F10054" s="53" t="str">
        <f t="shared" si="2"/>
        <v>Guangzhou_1</v>
      </c>
      <c r="G10054" s="53">
        <f t="shared" si="3"/>
        <v>0.7837368664</v>
      </c>
    </row>
    <row r="10055">
      <c r="A10055" s="61">
        <v>1.517253095E9</v>
      </c>
      <c r="B10055" s="61">
        <v>1.0</v>
      </c>
      <c r="C10055" s="61">
        <v>33.0</v>
      </c>
      <c r="D10055" s="57" t="s">
        <v>378</v>
      </c>
      <c r="E10055" s="62" t="str">
        <f t="shared" si="1"/>
        <v>Out of test</v>
      </c>
      <c r="F10055" s="53" t="str">
        <f t="shared" si="2"/>
        <v>Guangzhou_1</v>
      </c>
      <c r="G10055" s="53">
        <f t="shared" si="3"/>
        <v>0.08332445846</v>
      </c>
    </row>
    <row r="10056">
      <c r="A10056" s="61">
        <v>1.513812578E9</v>
      </c>
      <c r="B10056" s="61">
        <v>1.0</v>
      </c>
      <c r="C10056" s="61">
        <v>1756.0</v>
      </c>
      <c r="D10056" s="57" t="s">
        <v>378</v>
      </c>
      <c r="E10056" s="62" t="str">
        <f t="shared" si="1"/>
        <v>Out of test</v>
      </c>
      <c r="F10056" s="53" t="str">
        <f t="shared" si="2"/>
        <v>Guangzhou_1</v>
      </c>
      <c r="G10056" s="53">
        <f t="shared" si="3"/>
        <v>0.01879176945</v>
      </c>
    </row>
    <row r="10057">
      <c r="A10057" s="61">
        <v>1.513978274E9</v>
      </c>
      <c r="B10057" s="61">
        <v>1.0</v>
      </c>
      <c r="C10057" s="61">
        <v>1655.0</v>
      </c>
      <c r="D10057" s="57" t="s">
        <v>378</v>
      </c>
      <c r="E10057" s="62" t="str">
        <f t="shared" si="1"/>
        <v>Out of test</v>
      </c>
      <c r="F10057" s="53" t="str">
        <f t="shared" si="2"/>
        <v>Guangzhou_1</v>
      </c>
      <c r="G10057" s="53">
        <f t="shared" si="3"/>
        <v>0.04865572989</v>
      </c>
    </row>
    <row r="10058">
      <c r="A10058" s="61">
        <v>1.516352644E9</v>
      </c>
      <c r="B10058" s="61">
        <v>1.0</v>
      </c>
      <c r="C10058" s="61">
        <v>3358.0</v>
      </c>
      <c r="D10058" s="57" t="s">
        <v>378</v>
      </c>
      <c r="E10058" s="62" t="str">
        <f t="shared" si="1"/>
        <v>Out of test</v>
      </c>
      <c r="F10058" s="53" t="str">
        <f t="shared" si="2"/>
        <v>Guangzhou_1</v>
      </c>
      <c r="G10058" s="53">
        <f t="shared" si="3"/>
        <v>0.6238453841</v>
      </c>
    </row>
    <row r="10059">
      <c r="A10059" s="61">
        <v>1.518230573E9</v>
      </c>
      <c r="B10059" s="61">
        <v>1.0</v>
      </c>
      <c r="C10059" s="61">
        <v>2899.0</v>
      </c>
      <c r="D10059" s="57" t="s">
        <v>378</v>
      </c>
      <c r="E10059" s="62" t="str">
        <f t="shared" si="1"/>
        <v>Out of test</v>
      </c>
      <c r="F10059" s="53" t="str">
        <f t="shared" si="2"/>
        <v>Guangzhou_1</v>
      </c>
      <c r="G10059" s="53">
        <f t="shared" si="3"/>
        <v>0.8835083967</v>
      </c>
    </row>
    <row r="10060">
      <c r="A10060" s="61">
        <v>1.516636017E9</v>
      </c>
      <c r="B10060" s="61">
        <v>1.0</v>
      </c>
      <c r="C10060" s="61">
        <v>761.0</v>
      </c>
      <c r="D10060" s="57" t="s">
        <v>378</v>
      </c>
      <c r="E10060" s="62" t="str">
        <f t="shared" si="1"/>
        <v>Out of test</v>
      </c>
      <c r="F10060" s="53" t="str">
        <f t="shared" si="2"/>
        <v>Guangzhou_1</v>
      </c>
      <c r="G10060" s="53">
        <f t="shared" si="3"/>
        <v>0.8020677182</v>
      </c>
    </row>
    <row r="10061">
      <c r="A10061" s="61">
        <v>1.518748743E9</v>
      </c>
      <c r="B10061" s="61">
        <v>1.0</v>
      </c>
      <c r="C10061" s="61">
        <v>1478.0</v>
      </c>
      <c r="D10061" s="57" t="s">
        <v>378</v>
      </c>
      <c r="E10061" s="62" t="str">
        <f t="shared" si="1"/>
        <v>Out of test</v>
      </c>
      <c r="F10061" s="53" t="str">
        <f t="shared" si="2"/>
        <v>Guangzhou_1</v>
      </c>
      <c r="G10061" s="53">
        <f t="shared" si="3"/>
        <v>0.2226886877</v>
      </c>
    </row>
    <row r="10062">
      <c r="A10062" s="61">
        <v>1.512133303E9</v>
      </c>
      <c r="B10062" s="61">
        <v>1.0</v>
      </c>
      <c r="C10062" s="61">
        <v>74.0</v>
      </c>
      <c r="D10062" s="57" t="s">
        <v>378</v>
      </c>
      <c r="E10062" s="62" t="str">
        <f t="shared" si="1"/>
        <v>Out of test</v>
      </c>
      <c r="F10062" s="53" t="str">
        <f t="shared" si="2"/>
        <v>Guangzhou_1</v>
      </c>
      <c r="G10062" s="53">
        <f t="shared" si="3"/>
        <v>0.8647532067</v>
      </c>
    </row>
    <row r="10063">
      <c r="A10063" s="61">
        <v>1.513263359E9</v>
      </c>
      <c r="B10063" s="61">
        <v>1.0</v>
      </c>
      <c r="C10063" s="61">
        <v>2808.0</v>
      </c>
      <c r="D10063" s="57" t="s">
        <v>378</v>
      </c>
      <c r="E10063" s="62" t="str">
        <f t="shared" si="1"/>
        <v>Out of test</v>
      </c>
      <c r="F10063" s="53" t="str">
        <f t="shared" si="2"/>
        <v>Guangzhou_1</v>
      </c>
      <c r="G10063" s="53">
        <f t="shared" si="3"/>
        <v>0.3573698939</v>
      </c>
    </row>
    <row r="10064">
      <c r="A10064" s="61">
        <v>1.518739555E9</v>
      </c>
      <c r="B10064" s="61">
        <v>1.0</v>
      </c>
      <c r="C10064" s="61">
        <v>3345.0</v>
      </c>
      <c r="D10064" s="57" t="s">
        <v>378</v>
      </c>
      <c r="E10064" s="62" t="str">
        <f t="shared" si="1"/>
        <v>Out of test</v>
      </c>
      <c r="F10064" s="53" t="str">
        <f t="shared" si="2"/>
        <v>Guangzhou_1</v>
      </c>
      <c r="G10064" s="53">
        <f t="shared" si="3"/>
        <v>0.5286379908</v>
      </c>
    </row>
    <row r="10065">
      <c r="A10065" s="61">
        <v>1.516186443E9</v>
      </c>
      <c r="B10065" s="61">
        <v>1.0</v>
      </c>
      <c r="C10065" s="61">
        <v>2300.0</v>
      </c>
      <c r="D10065" s="57" t="s">
        <v>378</v>
      </c>
      <c r="E10065" s="62" t="str">
        <f t="shared" si="1"/>
        <v>Out of test</v>
      </c>
      <c r="F10065" s="53" t="str">
        <f t="shared" si="2"/>
        <v>Guangzhou_1</v>
      </c>
      <c r="G10065" s="53">
        <f t="shared" si="3"/>
        <v>0.4429424003</v>
      </c>
    </row>
    <row r="10066">
      <c r="A10066" s="61">
        <v>1.516286738E9</v>
      </c>
      <c r="B10066" s="61">
        <v>1.0</v>
      </c>
      <c r="C10066" s="61">
        <v>1326.0</v>
      </c>
      <c r="D10066" s="57" t="s">
        <v>378</v>
      </c>
      <c r="E10066" s="62" t="str">
        <f t="shared" si="1"/>
        <v>Out of test</v>
      </c>
      <c r="F10066" s="53" t="str">
        <f t="shared" si="2"/>
        <v>Guangzhou_1</v>
      </c>
      <c r="G10066" s="53">
        <f t="shared" si="3"/>
        <v>0.8658013442</v>
      </c>
    </row>
    <row r="10067">
      <c r="A10067" s="61">
        <v>1.515284524E9</v>
      </c>
      <c r="B10067" s="61">
        <v>1.0</v>
      </c>
      <c r="C10067" s="61">
        <v>1346.0</v>
      </c>
      <c r="D10067" s="57" t="s">
        <v>378</v>
      </c>
      <c r="E10067" s="62" t="str">
        <f t="shared" si="1"/>
        <v>Out of test</v>
      </c>
      <c r="F10067" s="53" t="str">
        <f t="shared" si="2"/>
        <v>Guangzhou_1</v>
      </c>
      <c r="G10067" s="53">
        <f t="shared" si="3"/>
        <v>0.06269250881</v>
      </c>
    </row>
    <row r="10068">
      <c r="A10068" s="61">
        <v>1.517704016E9</v>
      </c>
      <c r="B10068" s="61">
        <v>1.0</v>
      </c>
      <c r="C10068" s="61">
        <v>230.0</v>
      </c>
      <c r="D10068" s="57" t="s">
        <v>378</v>
      </c>
      <c r="E10068" s="62" t="str">
        <f t="shared" si="1"/>
        <v>Out of test</v>
      </c>
      <c r="F10068" s="53" t="str">
        <f t="shared" si="2"/>
        <v>Guangzhou_1</v>
      </c>
      <c r="G10068" s="53">
        <f t="shared" si="3"/>
        <v>0.5055312597</v>
      </c>
    </row>
    <row r="10069">
      <c r="A10069" s="61">
        <v>1.513841427E9</v>
      </c>
      <c r="B10069" s="61">
        <v>1.0</v>
      </c>
      <c r="C10069" s="61">
        <v>1222.0</v>
      </c>
      <c r="D10069" s="57" t="s">
        <v>378</v>
      </c>
      <c r="E10069" s="62" t="str">
        <f t="shared" si="1"/>
        <v>Out of test</v>
      </c>
      <c r="F10069" s="53" t="str">
        <f t="shared" si="2"/>
        <v>Guangzhou_1</v>
      </c>
      <c r="G10069" s="53">
        <f t="shared" si="3"/>
        <v>0.9944177865</v>
      </c>
    </row>
    <row r="10070">
      <c r="A10070" s="61">
        <v>1.518836223E9</v>
      </c>
      <c r="B10070" s="61">
        <v>1.0</v>
      </c>
      <c r="C10070" s="61">
        <v>61.0</v>
      </c>
      <c r="D10070" s="57" t="s">
        <v>378</v>
      </c>
      <c r="E10070" s="62" t="str">
        <f t="shared" si="1"/>
        <v>Out of test</v>
      </c>
      <c r="F10070" s="53" t="str">
        <f t="shared" si="2"/>
        <v>Guangzhou_1</v>
      </c>
      <c r="G10070" s="53">
        <f t="shared" si="3"/>
        <v>0.13130901</v>
      </c>
    </row>
    <row r="10071">
      <c r="A10071" s="61">
        <v>1.512050624E9</v>
      </c>
      <c r="B10071" s="61">
        <v>1.0</v>
      </c>
      <c r="C10071" s="61">
        <v>2518.0</v>
      </c>
      <c r="D10071" s="57" t="s">
        <v>378</v>
      </c>
      <c r="E10071" s="62" t="str">
        <f t="shared" si="1"/>
        <v>Out of test</v>
      </c>
      <c r="F10071" s="53" t="str">
        <f t="shared" si="2"/>
        <v>Guangzhou_1</v>
      </c>
      <c r="G10071" s="53">
        <f t="shared" si="3"/>
        <v>0.6879341472</v>
      </c>
    </row>
    <row r="10072">
      <c r="A10072" s="61">
        <v>1.511466986E9</v>
      </c>
      <c r="B10072" s="61">
        <v>1.0</v>
      </c>
      <c r="C10072" s="61">
        <v>3251.0</v>
      </c>
      <c r="D10072" s="57" t="s">
        <v>378</v>
      </c>
      <c r="E10072" s="62" t="str">
        <f t="shared" si="1"/>
        <v>Out of test</v>
      </c>
      <c r="F10072" s="53" t="str">
        <f t="shared" si="2"/>
        <v>Guangzhou_1</v>
      </c>
      <c r="G10072" s="53">
        <f t="shared" si="3"/>
        <v>0.4725503559</v>
      </c>
    </row>
    <row r="10073">
      <c r="A10073" s="61">
        <v>1.518927944E9</v>
      </c>
      <c r="B10073" s="61">
        <v>1.0</v>
      </c>
      <c r="C10073" s="61">
        <v>205.0</v>
      </c>
      <c r="D10073" s="57" t="s">
        <v>378</v>
      </c>
      <c r="E10073" s="62" t="str">
        <f t="shared" si="1"/>
        <v>Out of test</v>
      </c>
      <c r="F10073" s="53" t="str">
        <f t="shared" si="2"/>
        <v>Guangzhou_1</v>
      </c>
      <c r="G10073" s="53">
        <f t="shared" si="3"/>
        <v>0.9878155675</v>
      </c>
    </row>
    <row r="10074">
      <c r="A10074" s="61">
        <v>1.517120268E9</v>
      </c>
      <c r="B10074" s="61">
        <v>1.0</v>
      </c>
      <c r="C10074" s="61">
        <v>459.0</v>
      </c>
      <c r="D10074" s="57" t="s">
        <v>378</v>
      </c>
      <c r="E10074" s="62" t="str">
        <f t="shared" si="1"/>
        <v>Out of test</v>
      </c>
      <c r="F10074" s="53" t="str">
        <f t="shared" si="2"/>
        <v>Guangzhou_1</v>
      </c>
      <c r="G10074" s="53">
        <f t="shared" si="3"/>
        <v>0.310126574</v>
      </c>
    </row>
    <row r="10075">
      <c r="A10075" s="61">
        <v>1.516499329E9</v>
      </c>
      <c r="B10075" s="61">
        <v>1.0</v>
      </c>
      <c r="C10075" s="61">
        <v>2746.0</v>
      </c>
      <c r="D10075" s="57" t="s">
        <v>378</v>
      </c>
      <c r="E10075" s="62" t="str">
        <f t="shared" si="1"/>
        <v>Out of test</v>
      </c>
      <c r="F10075" s="53" t="str">
        <f t="shared" si="2"/>
        <v>Guangzhou_1</v>
      </c>
      <c r="G10075" s="53">
        <f t="shared" si="3"/>
        <v>0.7981410292</v>
      </c>
    </row>
    <row r="10076">
      <c r="A10076" s="61">
        <v>1.514290666E9</v>
      </c>
      <c r="B10076" s="61">
        <v>1.0</v>
      </c>
      <c r="C10076" s="61">
        <v>570.0</v>
      </c>
      <c r="D10076" s="57" t="s">
        <v>378</v>
      </c>
      <c r="E10076" s="62" t="str">
        <f t="shared" si="1"/>
        <v>Out of test</v>
      </c>
      <c r="F10076" s="53" t="str">
        <f t="shared" si="2"/>
        <v>Guangzhou_1</v>
      </c>
      <c r="G10076" s="53">
        <f t="shared" si="3"/>
        <v>0.9002971857</v>
      </c>
    </row>
    <row r="10077">
      <c r="A10077" s="61">
        <v>1.515302449E9</v>
      </c>
      <c r="B10077" s="61">
        <v>1.0</v>
      </c>
      <c r="C10077" s="61">
        <v>2706.0</v>
      </c>
      <c r="D10077" s="57" t="s">
        <v>378</v>
      </c>
      <c r="E10077" s="62" t="str">
        <f t="shared" si="1"/>
        <v>Out of test</v>
      </c>
      <c r="F10077" s="53" t="str">
        <f t="shared" si="2"/>
        <v>Guangzhou_1</v>
      </c>
      <c r="G10077" s="53">
        <f t="shared" si="3"/>
        <v>0.5331375025</v>
      </c>
    </row>
    <row r="10078">
      <c r="A10078" s="61">
        <v>1.516208319E9</v>
      </c>
      <c r="B10078" s="61">
        <v>1.0</v>
      </c>
      <c r="C10078" s="61">
        <v>2140.0</v>
      </c>
      <c r="D10078" s="57" t="s">
        <v>378</v>
      </c>
      <c r="E10078" s="62" t="str">
        <f t="shared" si="1"/>
        <v>Out of test</v>
      </c>
      <c r="F10078" s="53" t="str">
        <f t="shared" si="2"/>
        <v>Guangzhou_1</v>
      </c>
      <c r="G10078" s="53">
        <f t="shared" si="3"/>
        <v>0.2799633603</v>
      </c>
    </row>
    <row r="10079">
      <c r="A10079" s="61">
        <v>1.516382499E9</v>
      </c>
      <c r="B10079" s="61">
        <v>1.0</v>
      </c>
      <c r="C10079" s="61">
        <v>1640.0</v>
      </c>
      <c r="D10079" s="57" t="s">
        <v>378</v>
      </c>
      <c r="E10079" s="62" t="str">
        <f t="shared" si="1"/>
        <v>Out of test</v>
      </c>
      <c r="F10079" s="53" t="str">
        <f t="shared" si="2"/>
        <v>Guangzhou_1</v>
      </c>
      <c r="G10079" s="53">
        <f t="shared" si="3"/>
        <v>0.5061592159</v>
      </c>
    </row>
    <row r="10080">
      <c r="A10080" s="61">
        <v>1.518259267E9</v>
      </c>
      <c r="B10080" s="61">
        <v>1.0</v>
      </c>
      <c r="C10080" s="61">
        <v>532.0</v>
      </c>
      <c r="D10080" s="57" t="s">
        <v>378</v>
      </c>
      <c r="E10080" s="62" t="str">
        <f t="shared" si="1"/>
        <v>Out of test</v>
      </c>
      <c r="F10080" s="53" t="str">
        <f t="shared" si="2"/>
        <v>Guangzhou_1</v>
      </c>
      <c r="G10080" s="53">
        <f t="shared" si="3"/>
        <v>0.2066668584</v>
      </c>
    </row>
    <row r="10081">
      <c r="A10081" s="61">
        <v>1.516755467E9</v>
      </c>
      <c r="B10081" s="61">
        <v>1.0</v>
      </c>
      <c r="C10081" s="61">
        <v>1045.0</v>
      </c>
      <c r="D10081" s="57" t="s">
        <v>378</v>
      </c>
      <c r="E10081" s="62" t="str">
        <f t="shared" si="1"/>
        <v>Out of test</v>
      </c>
      <c r="F10081" s="53" t="str">
        <f t="shared" si="2"/>
        <v>Guangzhou_1</v>
      </c>
      <c r="G10081" s="53">
        <f t="shared" si="3"/>
        <v>0.6343157048</v>
      </c>
    </row>
    <row r="10082">
      <c r="A10082" s="61">
        <v>1.518358648E9</v>
      </c>
      <c r="B10082" s="61">
        <v>1.0</v>
      </c>
      <c r="C10082" s="61">
        <v>2636.0</v>
      </c>
      <c r="D10082" s="57" t="s">
        <v>378</v>
      </c>
      <c r="E10082" s="62" t="str">
        <f t="shared" si="1"/>
        <v>Out of test</v>
      </c>
      <c r="F10082" s="53" t="str">
        <f t="shared" si="2"/>
        <v>Guangzhou_1</v>
      </c>
      <c r="G10082" s="53">
        <f t="shared" si="3"/>
        <v>0.7722094396</v>
      </c>
    </row>
    <row r="10083">
      <c r="A10083" s="61">
        <v>1.515176054E9</v>
      </c>
      <c r="B10083" s="61">
        <v>1.0</v>
      </c>
      <c r="C10083" s="61">
        <v>1878.0</v>
      </c>
      <c r="D10083" s="57" t="s">
        <v>378</v>
      </c>
      <c r="E10083" s="62" t="str">
        <f t="shared" si="1"/>
        <v>Out of test</v>
      </c>
      <c r="F10083" s="53" t="str">
        <f t="shared" si="2"/>
        <v>Guangzhou_1</v>
      </c>
      <c r="G10083" s="53">
        <f t="shared" si="3"/>
        <v>0.5602634794</v>
      </c>
    </row>
    <row r="10084">
      <c r="A10084" s="61">
        <v>1.516585966E9</v>
      </c>
      <c r="B10084" s="61">
        <v>1.0</v>
      </c>
      <c r="C10084" s="61">
        <v>1396.0</v>
      </c>
      <c r="D10084" s="57" t="s">
        <v>378</v>
      </c>
      <c r="E10084" s="62" t="str">
        <f t="shared" si="1"/>
        <v>Out of test</v>
      </c>
      <c r="F10084" s="53" t="str">
        <f t="shared" si="2"/>
        <v>Guangzhou_1</v>
      </c>
      <c r="G10084" s="53">
        <f t="shared" si="3"/>
        <v>0.7249718314</v>
      </c>
    </row>
    <row r="10085">
      <c r="A10085" s="61">
        <v>1.513209084E9</v>
      </c>
      <c r="B10085" s="61">
        <v>1.0</v>
      </c>
      <c r="C10085" s="61">
        <v>1911.0</v>
      </c>
      <c r="D10085" s="57" t="s">
        <v>378</v>
      </c>
      <c r="E10085" s="62" t="str">
        <f t="shared" si="1"/>
        <v>Out of test</v>
      </c>
      <c r="F10085" s="53" t="str">
        <f t="shared" si="2"/>
        <v>Guangzhou_1</v>
      </c>
      <c r="G10085" s="53">
        <f t="shared" si="3"/>
        <v>0.1773373278</v>
      </c>
    </row>
    <row r="10086">
      <c r="A10086" s="61">
        <v>1.518778404E9</v>
      </c>
      <c r="B10086" s="61">
        <v>1.0</v>
      </c>
      <c r="C10086" s="61">
        <v>4018.0</v>
      </c>
      <c r="D10086" s="57" t="s">
        <v>378</v>
      </c>
      <c r="E10086" s="62" t="str">
        <f t="shared" si="1"/>
        <v>Out of test</v>
      </c>
      <c r="F10086" s="53" t="str">
        <f t="shared" si="2"/>
        <v>Guangzhou_1</v>
      </c>
      <c r="G10086" s="53">
        <f t="shared" si="3"/>
        <v>0.1619157862</v>
      </c>
    </row>
    <row r="10087">
      <c r="A10087" s="61">
        <v>1.515191843E9</v>
      </c>
      <c r="B10087" s="61">
        <v>1.0</v>
      </c>
      <c r="C10087" s="61">
        <v>20.0</v>
      </c>
      <c r="D10087" s="57" t="s">
        <v>378</v>
      </c>
      <c r="E10087" s="62" t="str">
        <f t="shared" si="1"/>
        <v>Out of test</v>
      </c>
      <c r="F10087" s="53" t="str">
        <f t="shared" si="2"/>
        <v>Guangzhou_1</v>
      </c>
      <c r="G10087" s="53">
        <f t="shared" si="3"/>
        <v>0.578580297</v>
      </c>
    </row>
    <row r="10088">
      <c r="A10088" s="61">
        <v>1.517079506E9</v>
      </c>
      <c r="B10088" s="61">
        <v>1.0</v>
      </c>
      <c r="C10088" s="61">
        <v>3250.0</v>
      </c>
      <c r="D10088" s="57" t="s">
        <v>378</v>
      </c>
      <c r="E10088" s="62" t="str">
        <f t="shared" si="1"/>
        <v>Out of test</v>
      </c>
      <c r="F10088" s="53" t="str">
        <f t="shared" si="2"/>
        <v>Guangzhou_1</v>
      </c>
      <c r="G10088" s="53">
        <f t="shared" si="3"/>
        <v>0.8789264676</v>
      </c>
    </row>
    <row r="10089">
      <c r="A10089" s="61">
        <v>1.511698806E9</v>
      </c>
      <c r="B10089" s="61">
        <v>1.0</v>
      </c>
      <c r="C10089" s="61">
        <v>174.0</v>
      </c>
      <c r="D10089" s="57" t="s">
        <v>378</v>
      </c>
      <c r="E10089" s="62" t="str">
        <f t="shared" si="1"/>
        <v>Out of test</v>
      </c>
      <c r="F10089" s="53" t="str">
        <f t="shared" si="2"/>
        <v>Guangzhou_1</v>
      </c>
      <c r="G10089" s="53">
        <f t="shared" si="3"/>
        <v>0.2017146508</v>
      </c>
    </row>
    <row r="10090">
      <c r="A10090" s="61">
        <v>1.519766014E9</v>
      </c>
      <c r="B10090" s="61">
        <v>1.0</v>
      </c>
      <c r="C10090" s="61">
        <v>2213.0</v>
      </c>
      <c r="D10090" s="57" t="s">
        <v>378</v>
      </c>
      <c r="E10090" s="62" t="str">
        <f t="shared" si="1"/>
        <v>Out of test</v>
      </c>
      <c r="F10090" s="53" t="str">
        <f t="shared" si="2"/>
        <v>Guangzhou_1</v>
      </c>
      <c r="G10090" s="53">
        <f t="shared" si="3"/>
        <v>0.3727921408</v>
      </c>
    </row>
    <row r="10091">
      <c r="A10091" s="61">
        <v>1.515774626E9</v>
      </c>
      <c r="B10091" s="61">
        <v>1.0</v>
      </c>
      <c r="C10091" s="61">
        <v>3340.0</v>
      </c>
      <c r="D10091" s="57" t="s">
        <v>378</v>
      </c>
      <c r="E10091" s="62" t="str">
        <f t="shared" si="1"/>
        <v>Out of test</v>
      </c>
      <c r="F10091" s="53" t="str">
        <f t="shared" si="2"/>
        <v>Guangzhou_1</v>
      </c>
      <c r="G10091" s="53">
        <f t="shared" si="3"/>
        <v>0.8061902807</v>
      </c>
    </row>
    <row r="10092">
      <c r="A10092" s="61">
        <v>1.516620629E9</v>
      </c>
      <c r="B10092" s="61">
        <v>1.0</v>
      </c>
      <c r="C10092" s="61">
        <v>1482.0</v>
      </c>
      <c r="D10092" s="57" t="s">
        <v>378</v>
      </c>
      <c r="E10092" s="62" t="str">
        <f t="shared" si="1"/>
        <v>Out of test</v>
      </c>
      <c r="F10092" s="53" t="str">
        <f t="shared" si="2"/>
        <v>Guangzhou_1</v>
      </c>
      <c r="G10092" s="53">
        <f t="shared" si="3"/>
        <v>0.2980431699</v>
      </c>
    </row>
    <row r="10093">
      <c r="A10093" s="61">
        <v>1.516433133E9</v>
      </c>
      <c r="B10093" s="61">
        <v>1.0</v>
      </c>
      <c r="C10093" s="61">
        <v>1941.0</v>
      </c>
      <c r="D10093" s="57" t="s">
        <v>378</v>
      </c>
      <c r="E10093" s="62" t="str">
        <f t="shared" si="1"/>
        <v>Out of test</v>
      </c>
      <c r="F10093" s="53" t="str">
        <f t="shared" si="2"/>
        <v>Guangzhou_1</v>
      </c>
      <c r="G10093" s="53">
        <f t="shared" si="3"/>
        <v>0.3687829562</v>
      </c>
    </row>
    <row r="10094">
      <c r="A10094" s="61">
        <v>1.515944868E9</v>
      </c>
      <c r="B10094" s="61">
        <v>1.0</v>
      </c>
      <c r="C10094" s="61">
        <v>2143.0</v>
      </c>
      <c r="D10094" s="57" t="s">
        <v>378</v>
      </c>
      <c r="E10094" s="62" t="str">
        <f t="shared" si="1"/>
        <v>Out of test</v>
      </c>
      <c r="F10094" s="53" t="str">
        <f t="shared" si="2"/>
        <v>Guangzhou_1</v>
      </c>
      <c r="G10094" s="53">
        <f t="shared" si="3"/>
        <v>0.3285279308</v>
      </c>
    </row>
    <row r="10095">
      <c r="A10095" s="61">
        <v>1.513077165E9</v>
      </c>
      <c r="B10095" s="61">
        <v>1.0</v>
      </c>
      <c r="C10095" s="61">
        <v>3272.0</v>
      </c>
      <c r="D10095" s="57" t="s">
        <v>378</v>
      </c>
      <c r="E10095" s="62" t="str">
        <f t="shared" si="1"/>
        <v>Out of test</v>
      </c>
      <c r="F10095" s="53" t="str">
        <f t="shared" si="2"/>
        <v>Guangzhou_1</v>
      </c>
      <c r="G10095" s="53">
        <f t="shared" si="3"/>
        <v>0.822552732</v>
      </c>
    </row>
    <row r="10096">
      <c r="A10096" s="61">
        <v>1.515545666E9</v>
      </c>
      <c r="B10096" s="61">
        <v>1.0</v>
      </c>
      <c r="C10096" s="61">
        <v>1345.0</v>
      </c>
      <c r="D10096" s="57" t="s">
        <v>378</v>
      </c>
      <c r="E10096" s="62" t="str">
        <f t="shared" si="1"/>
        <v>Out of test</v>
      </c>
      <c r="F10096" s="53" t="str">
        <f t="shared" si="2"/>
        <v>Guangzhou_1</v>
      </c>
      <c r="G10096" s="53">
        <f t="shared" si="3"/>
        <v>0.541561564</v>
      </c>
    </row>
    <row r="10097">
      <c r="A10097" s="61">
        <v>1.513148825E9</v>
      </c>
      <c r="B10097" s="61">
        <v>1.0</v>
      </c>
      <c r="C10097" s="61">
        <v>3.0</v>
      </c>
      <c r="D10097" s="57" t="s">
        <v>378</v>
      </c>
      <c r="E10097" s="62" t="str">
        <f t="shared" si="1"/>
        <v>Out of test</v>
      </c>
      <c r="F10097" s="53" t="str">
        <f t="shared" si="2"/>
        <v>Guangzhou_1</v>
      </c>
      <c r="G10097" s="53">
        <f t="shared" si="3"/>
        <v>0.1701916697</v>
      </c>
    </row>
    <row r="10098">
      <c r="A10098" s="61">
        <v>1.511793916E9</v>
      </c>
      <c r="B10098" s="61">
        <v>1.0</v>
      </c>
      <c r="C10098" s="61">
        <v>80.0</v>
      </c>
      <c r="D10098" s="57" t="s">
        <v>378</v>
      </c>
      <c r="E10098" s="62" t="str">
        <f t="shared" si="1"/>
        <v>Out of test</v>
      </c>
      <c r="F10098" s="53" t="str">
        <f t="shared" si="2"/>
        <v>Guangzhou_1</v>
      </c>
      <c r="G10098" s="53">
        <f t="shared" si="3"/>
        <v>0.01943603446</v>
      </c>
    </row>
    <row r="10099">
      <c r="A10099" s="61">
        <v>1.517658375E9</v>
      </c>
      <c r="B10099" s="61">
        <v>1.0</v>
      </c>
      <c r="C10099" s="61">
        <v>2437.0</v>
      </c>
      <c r="D10099" s="57" t="s">
        <v>378</v>
      </c>
      <c r="E10099" s="62" t="str">
        <f t="shared" si="1"/>
        <v>Out of test</v>
      </c>
      <c r="F10099" s="53" t="str">
        <f t="shared" si="2"/>
        <v>Guangzhou_1</v>
      </c>
      <c r="G10099" s="53">
        <f t="shared" si="3"/>
        <v>0.08490293813</v>
      </c>
    </row>
    <row r="10100">
      <c r="A10100" s="61">
        <v>1.516974085E9</v>
      </c>
      <c r="B10100" s="61">
        <v>1.0</v>
      </c>
      <c r="C10100" s="61">
        <v>2173.0</v>
      </c>
      <c r="D10100" s="57" t="s">
        <v>378</v>
      </c>
      <c r="E10100" s="62" t="str">
        <f t="shared" si="1"/>
        <v>Out of test</v>
      </c>
      <c r="F10100" s="53" t="str">
        <f t="shared" si="2"/>
        <v>Guangzhou_1</v>
      </c>
      <c r="G10100" s="53">
        <f t="shared" si="3"/>
        <v>0.6898520455</v>
      </c>
    </row>
    <row r="10101">
      <c r="A10101" s="61">
        <v>1.518875199E9</v>
      </c>
      <c r="B10101" s="61">
        <v>1.0</v>
      </c>
      <c r="C10101" s="61">
        <v>3107.0</v>
      </c>
      <c r="D10101" s="57" t="s">
        <v>378</v>
      </c>
      <c r="E10101" s="62" t="str">
        <f t="shared" si="1"/>
        <v>Out of test</v>
      </c>
      <c r="F10101" s="53" t="str">
        <f t="shared" si="2"/>
        <v>Guangzhou_1</v>
      </c>
      <c r="G10101" s="53">
        <f t="shared" si="3"/>
        <v>0.956087285</v>
      </c>
    </row>
    <row r="10102">
      <c r="A10102" s="61">
        <v>1.517630467E9</v>
      </c>
      <c r="B10102" s="61">
        <v>1.0</v>
      </c>
      <c r="C10102" s="61">
        <v>1810.0</v>
      </c>
      <c r="D10102" s="57" t="s">
        <v>378</v>
      </c>
      <c r="E10102" s="62" t="str">
        <f t="shared" si="1"/>
        <v>Out of test</v>
      </c>
      <c r="F10102" s="53" t="str">
        <f t="shared" si="2"/>
        <v>Guangzhou_1</v>
      </c>
      <c r="G10102" s="53">
        <f t="shared" si="3"/>
        <v>0.04736533755</v>
      </c>
    </row>
    <row r="10103">
      <c r="A10103" s="61">
        <v>1.513063003E9</v>
      </c>
      <c r="B10103" s="61">
        <v>1.0</v>
      </c>
      <c r="C10103" s="61">
        <v>2751.0</v>
      </c>
      <c r="D10103" s="57" t="s">
        <v>378</v>
      </c>
      <c r="E10103" s="62" t="str">
        <f t="shared" si="1"/>
        <v>Out of test</v>
      </c>
      <c r="F10103" s="53" t="str">
        <f t="shared" si="2"/>
        <v>Guangzhou_1</v>
      </c>
      <c r="G10103" s="53">
        <f t="shared" si="3"/>
        <v>0.05753080879</v>
      </c>
    </row>
    <row r="10104">
      <c r="A10104" s="61">
        <v>1.515049027E9</v>
      </c>
      <c r="B10104" s="61">
        <v>1.0</v>
      </c>
      <c r="C10104" s="61">
        <v>971.0</v>
      </c>
      <c r="D10104" s="57" t="s">
        <v>378</v>
      </c>
      <c r="E10104" s="62" t="str">
        <f t="shared" si="1"/>
        <v>Out of test</v>
      </c>
      <c r="F10104" s="53" t="str">
        <f t="shared" si="2"/>
        <v>Guangzhou_1</v>
      </c>
      <c r="G10104" s="53">
        <f t="shared" si="3"/>
        <v>0.3093059859</v>
      </c>
    </row>
    <row r="10105">
      <c r="A10105" s="61">
        <v>1.513420006E9</v>
      </c>
      <c r="B10105" s="61">
        <v>1.0</v>
      </c>
      <c r="C10105" s="61">
        <v>58.0</v>
      </c>
      <c r="D10105" s="57" t="s">
        <v>378</v>
      </c>
      <c r="E10105" s="62" t="str">
        <f t="shared" si="1"/>
        <v>Out of test</v>
      </c>
      <c r="F10105" s="53" t="str">
        <f t="shared" si="2"/>
        <v>Guangzhou_1</v>
      </c>
      <c r="G10105" s="53">
        <f t="shared" si="3"/>
        <v>0.3048690929</v>
      </c>
    </row>
    <row r="10106">
      <c r="A10106" s="61">
        <v>1.515372238E9</v>
      </c>
      <c r="B10106" s="61">
        <v>1.0</v>
      </c>
      <c r="C10106" s="61">
        <v>194.0</v>
      </c>
      <c r="D10106" s="57" t="s">
        <v>378</v>
      </c>
      <c r="E10106" s="62" t="str">
        <f t="shared" si="1"/>
        <v>Out of test</v>
      </c>
      <c r="F10106" s="53" t="str">
        <f t="shared" si="2"/>
        <v>Guangzhou_1</v>
      </c>
      <c r="G10106" s="53">
        <f t="shared" si="3"/>
        <v>0.4620226437</v>
      </c>
    </row>
    <row r="10107">
      <c r="A10107" s="61">
        <v>1.512546354E9</v>
      </c>
      <c r="B10107" s="61">
        <v>1.0</v>
      </c>
      <c r="C10107" s="61">
        <v>2168.0</v>
      </c>
      <c r="D10107" s="57" t="s">
        <v>378</v>
      </c>
      <c r="E10107" s="62" t="str">
        <f t="shared" si="1"/>
        <v>Out of test</v>
      </c>
      <c r="F10107" s="53" t="str">
        <f t="shared" si="2"/>
        <v>Guangzhou_1</v>
      </c>
      <c r="G10107" s="53">
        <f t="shared" si="3"/>
        <v>0.9473568677</v>
      </c>
    </row>
    <row r="10108">
      <c r="A10108" s="61">
        <v>1.513681625E9</v>
      </c>
      <c r="B10108" s="61">
        <v>1.0</v>
      </c>
      <c r="C10108" s="61">
        <v>1102.0</v>
      </c>
      <c r="D10108" s="57" t="s">
        <v>378</v>
      </c>
      <c r="E10108" s="62" t="str">
        <f t="shared" si="1"/>
        <v>Out of test</v>
      </c>
      <c r="F10108" s="53" t="str">
        <f t="shared" si="2"/>
        <v>Guangzhou_1</v>
      </c>
      <c r="G10108" s="53">
        <f t="shared" si="3"/>
        <v>0.2000446045</v>
      </c>
    </row>
    <row r="10109">
      <c r="A10109" s="61">
        <v>1.511749493E9</v>
      </c>
      <c r="B10109" s="61">
        <v>1.0</v>
      </c>
      <c r="C10109" s="61">
        <v>656.0</v>
      </c>
      <c r="D10109" s="57" t="s">
        <v>378</v>
      </c>
      <c r="E10109" s="62" t="str">
        <f t="shared" si="1"/>
        <v>Out of test</v>
      </c>
      <c r="F10109" s="53" t="str">
        <f t="shared" si="2"/>
        <v>Guangzhou_1</v>
      </c>
      <c r="G10109" s="53">
        <f t="shared" si="3"/>
        <v>0.6050314302</v>
      </c>
    </row>
    <row r="10110">
      <c r="A10110" s="61">
        <v>1.513087023E9</v>
      </c>
      <c r="B10110" s="61">
        <v>1.0</v>
      </c>
      <c r="C10110" s="61">
        <v>716.0</v>
      </c>
      <c r="D10110" s="57" t="s">
        <v>378</v>
      </c>
      <c r="E10110" s="62" t="str">
        <f t="shared" si="1"/>
        <v>Out of test</v>
      </c>
      <c r="F10110" s="53" t="str">
        <f t="shared" si="2"/>
        <v>Guangzhou_1</v>
      </c>
      <c r="G10110" s="53">
        <f t="shared" si="3"/>
        <v>0.8082904109</v>
      </c>
    </row>
    <row r="10111">
      <c r="A10111" s="61">
        <v>1.512413033E9</v>
      </c>
      <c r="B10111" s="61">
        <v>1.0</v>
      </c>
      <c r="C10111" s="61">
        <v>3584.0</v>
      </c>
      <c r="D10111" s="57" t="s">
        <v>378</v>
      </c>
      <c r="E10111" s="62" t="str">
        <f t="shared" si="1"/>
        <v>Out of test</v>
      </c>
      <c r="F10111" s="53" t="str">
        <f t="shared" si="2"/>
        <v>Guangzhou_1</v>
      </c>
      <c r="G10111" s="53">
        <f t="shared" si="3"/>
        <v>0.7429799612</v>
      </c>
    </row>
    <row r="10112">
      <c r="A10112" s="61">
        <v>1.516099959E9</v>
      </c>
      <c r="B10112" s="61">
        <v>1.0</v>
      </c>
      <c r="C10112" s="61">
        <v>4051.0</v>
      </c>
      <c r="D10112" s="57" t="s">
        <v>378</v>
      </c>
      <c r="E10112" s="62" t="str">
        <f t="shared" si="1"/>
        <v>Out of test</v>
      </c>
      <c r="F10112" s="53" t="str">
        <f t="shared" si="2"/>
        <v>Guangzhou_1</v>
      </c>
      <c r="G10112" s="53">
        <f t="shared" si="3"/>
        <v>0.8953494029</v>
      </c>
    </row>
    <row r="10113">
      <c r="A10113" s="61">
        <v>1.518674247E9</v>
      </c>
      <c r="B10113" s="61">
        <v>1.0</v>
      </c>
      <c r="C10113" s="61">
        <v>2905.0</v>
      </c>
      <c r="D10113" s="57" t="s">
        <v>378</v>
      </c>
      <c r="E10113" s="62" t="str">
        <f t="shared" si="1"/>
        <v>Out of test</v>
      </c>
      <c r="F10113" s="53" t="str">
        <f t="shared" si="2"/>
        <v>Guangzhou_1</v>
      </c>
      <c r="G10113" s="53">
        <f t="shared" si="3"/>
        <v>0.9744894491</v>
      </c>
    </row>
    <row r="10114">
      <c r="A10114" s="61">
        <v>1.519635817E9</v>
      </c>
      <c r="B10114" s="61">
        <v>1.0</v>
      </c>
      <c r="C10114" s="61">
        <v>1055.0</v>
      </c>
      <c r="D10114" s="57" t="s">
        <v>378</v>
      </c>
      <c r="E10114" s="62" t="str">
        <f t="shared" si="1"/>
        <v>Out of test</v>
      </c>
      <c r="F10114" s="53" t="str">
        <f t="shared" si="2"/>
        <v>Guangzhou_1</v>
      </c>
      <c r="G10114" s="53">
        <f t="shared" si="3"/>
        <v>0.5668215034</v>
      </c>
    </row>
    <row r="10115">
      <c r="A10115" s="61">
        <v>1.517307073E9</v>
      </c>
      <c r="B10115" s="61">
        <v>1.0</v>
      </c>
      <c r="C10115" s="61">
        <v>725.0</v>
      </c>
      <c r="D10115" s="57" t="s">
        <v>378</v>
      </c>
      <c r="E10115" s="62" t="str">
        <f t="shared" si="1"/>
        <v>Out of test</v>
      </c>
      <c r="F10115" s="53" t="str">
        <f t="shared" si="2"/>
        <v>Guangzhou_1</v>
      </c>
      <c r="G10115" s="53">
        <f t="shared" si="3"/>
        <v>0.3373782732</v>
      </c>
    </row>
    <row r="10116">
      <c r="A10116" s="61">
        <v>1.512395038E9</v>
      </c>
      <c r="B10116" s="61">
        <v>1.0</v>
      </c>
      <c r="C10116" s="61">
        <v>1572.0</v>
      </c>
      <c r="D10116" s="57" t="s">
        <v>378</v>
      </c>
      <c r="E10116" s="62" t="str">
        <f t="shared" si="1"/>
        <v>Out of test</v>
      </c>
      <c r="F10116" s="53" t="str">
        <f t="shared" si="2"/>
        <v>Guangzhou_1</v>
      </c>
      <c r="G10116" s="53">
        <f t="shared" si="3"/>
        <v>0.09753668269</v>
      </c>
    </row>
    <row r="10117">
      <c r="A10117" s="61">
        <v>1.514040525E9</v>
      </c>
      <c r="B10117" s="61">
        <v>1.0</v>
      </c>
      <c r="C10117" s="61">
        <v>2465.0</v>
      </c>
      <c r="D10117" s="57" t="s">
        <v>378</v>
      </c>
      <c r="E10117" s="62" t="str">
        <f t="shared" si="1"/>
        <v>Out of test</v>
      </c>
      <c r="F10117" s="53" t="str">
        <f t="shared" si="2"/>
        <v>Guangzhou_1</v>
      </c>
      <c r="G10117" s="53">
        <f t="shared" si="3"/>
        <v>0.8039178121</v>
      </c>
    </row>
    <row r="10118">
      <c r="A10118" s="61">
        <v>1.518925936E9</v>
      </c>
      <c r="B10118" s="61">
        <v>1.0</v>
      </c>
      <c r="C10118" s="61">
        <v>1309.0</v>
      </c>
      <c r="D10118" s="57" t="s">
        <v>378</v>
      </c>
      <c r="E10118" s="62" t="str">
        <f t="shared" si="1"/>
        <v>Out of test</v>
      </c>
      <c r="F10118" s="53" t="str">
        <f t="shared" si="2"/>
        <v>Guangzhou_1</v>
      </c>
      <c r="G10118" s="53">
        <f t="shared" si="3"/>
        <v>0.5891380461</v>
      </c>
    </row>
    <row r="10119">
      <c r="A10119" s="61">
        <v>1.514092959E9</v>
      </c>
      <c r="B10119" s="61">
        <v>1.0</v>
      </c>
      <c r="C10119" s="61">
        <v>590.0</v>
      </c>
      <c r="D10119" s="57" t="s">
        <v>378</v>
      </c>
      <c r="E10119" s="62" t="str">
        <f t="shared" si="1"/>
        <v>Out of test</v>
      </c>
      <c r="F10119" s="53" t="str">
        <f t="shared" si="2"/>
        <v>Guangzhou_1</v>
      </c>
      <c r="G10119" s="53">
        <f t="shared" si="3"/>
        <v>0.003703538851</v>
      </c>
    </row>
    <row r="10120">
      <c r="A10120" s="61">
        <v>1.511818289E9</v>
      </c>
      <c r="B10120" s="61">
        <v>1.0</v>
      </c>
      <c r="C10120" s="61">
        <v>4038.0</v>
      </c>
      <c r="D10120" s="57" t="s">
        <v>378</v>
      </c>
      <c r="E10120" s="62" t="str">
        <f t="shared" si="1"/>
        <v>Out of test</v>
      </c>
      <c r="F10120" s="53" t="str">
        <f t="shared" si="2"/>
        <v>Guangzhou_1</v>
      </c>
      <c r="G10120" s="53">
        <f t="shared" si="3"/>
        <v>0.1070696606</v>
      </c>
    </row>
    <row r="10121">
      <c r="A10121" s="61">
        <v>1.518229446E9</v>
      </c>
      <c r="B10121" s="61">
        <v>1.0</v>
      </c>
      <c r="C10121" s="61">
        <v>2179.0</v>
      </c>
      <c r="D10121" s="57" t="s">
        <v>378</v>
      </c>
      <c r="E10121" s="62" t="str">
        <f t="shared" si="1"/>
        <v>Out of test</v>
      </c>
      <c r="F10121" s="53" t="str">
        <f t="shared" si="2"/>
        <v>Guangzhou_1</v>
      </c>
      <c r="G10121" s="53">
        <f t="shared" si="3"/>
        <v>0.2780146824</v>
      </c>
    </row>
    <row r="10122">
      <c r="A10122" s="61">
        <v>1.516169206E9</v>
      </c>
      <c r="B10122" s="61">
        <v>1.0</v>
      </c>
      <c r="C10122" s="61">
        <v>1060.0</v>
      </c>
      <c r="D10122" s="57" t="s">
        <v>378</v>
      </c>
      <c r="E10122" s="62" t="str">
        <f t="shared" si="1"/>
        <v>Out of test</v>
      </c>
      <c r="F10122" s="53" t="str">
        <f t="shared" si="2"/>
        <v>Guangzhou_1</v>
      </c>
      <c r="G10122" s="53">
        <f t="shared" si="3"/>
        <v>0.7036562765</v>
      </c>
    </row>
    <row r="10123">
      <c r="A10123" s="61">
        <v>1.518073008E9</v>
      </c>
      <c r="B10123" s="61">
        <v>1.0</v>
      </c>
      <c r="C10123" s="61">
        <v>1029.0</v>
      </c>
      <c r="D10123" s="57" t="s">
        <v>378</v>
      </c>
      <c r="E10123" s="62" t="str">
        <f t="shared" si="1"/>
        <v>Out of test</v>
      </c>
      <c r="F10123" s="53" t="str">
        <f t="shared" si="2"/>
        <v>Guangzhou_1</v>
      </c>
      <c r="G10123" s="53">
        <f t="shared" si="3"/>
        <v>0.3891159946</v>
      </c>
    </row>
    <row r="10124">
      <c r="A10124" s="61">
        <v>1.513943906E9</v>
      </c>
      <c r="B10124" s="61">
        <v>1.0</v>
      </c>
      <c r="C10124" s="61">
        <v>3128.0</v>
      </c>
      <c r="D10124" s="57" t="s">
        <v>378</v>
      </c>
      <c r="E10124" s="62" t="str">
        <f t="shared" si="1"/>
        <v>Out of test</v>
      </c>
      <c r="F10124" s="53" t="str">
        <f t="shared" si="2"/>
        <v>Guangzhou_1</v>
      </c>
      <c r="G10124" s="53">
        <f t="shared" si="3"/>
        <v>0.8300216952</v>
      </c>
    </row>
    <row r="10125">
      <c r="A10125" s="61">
        <v>1.511917465E9</v>
      </c>
      <c r="B10125" s="61">
        <v>1.0</v>
      </c>
      <c r="C10125" s="61">
        <v>881.0</v>
      </c>
      <c r="D10125" s="57" t="s">
        <v>378</v>
      </c>
      <c r="E10125" s="62" t="str">
        <f t="shared" si="1"/>
        <v>Out of test</v>
      </c>
      <c r="F10125" s="53" t="str">
        <f t="shared" si="2"/>
        <v>Guangzhou_1</v>
      </c>
      <c r="G10125" s="53">
        <f t="shared" si="3"/>
        <v>0.2022361375</v>
      </c>
    </row>
    <row r="10126">
      <c r="A10126" s="61">
        <v>1.519070783E9</v>
      </c>
      <c r="B10126" s="61">
        <v>1.0</v>
      </c>
      <c r="C10126" s="61">
        <v>1205.0</v>
      </c>
      <c r="D10126" s="57" t="s">
        <v>378</v>
      </c>
      <c r="E10126" s="62" t="str">
        <f t="shared" si="1"/>
        <v>Out of test</v>
      </c>
      <c r="F10126" s="53" t="str">
        <f t="shared" si="2"/>
        <v>Guangzhou_1</v>
      </c>
      <c r="G10126" s="53">
        <f t="shared" si="3"/>
        <v>0.4005049328</v>
      </c>
    </row>
    <row r="10127">
      <c r="A10127" s="61">
        <v>1.511613277E9</v>
      </c>
      <c r="B10127" s="61">
        <v>1.0</v>
      </c>
      <c r="C10127" s="61">
        <v>4114.0</v>
      </c>
      <c r="D10127" s="57" t="s">
        <v>378</v>
      </c>
      <c r="E10127" s="62" t="str">
        <f t="shared" si="1"/>
        <v>Out of test</v>
      </c>
      <c r="F10127" s="53" t="str">
        <f t="shared" si="2"/>
        <v>Guangzhou_1</v>
      </c>
      <c r="G10127" s="53">
        <f t="shared" si="3"/>
        <v>0.4933652189</v>
      </c>
    </row>
    <row r="10128">
      <c r="A10128" s="61">
        <v>1.512419105E9</v>
      </c>
      <c r="B10128" s="61">
        <v>1.0</v>
      </c>
      <c r="C10128" s="61">
        <v>3497.0</v>
      </c>
      <c r="D10128" s="57" t="s">
        <v>378</v>
      </c>
      <c r="E10128" s="62" t="str">
        <f t="shared" si="1"/>
        <v>Out of test</v>
      </c>
      <c r="F10128" s="53" t="str">
        <f t="shared" si="2"/>
        <v>Guangzhou_1</v>
      </c>
      <c r="G10128" s="53">
        <f t="shared" si="3"/>
        <v>0.1335741634</v>
      </c>
    </row>
    <row r="10129">
      <c r="A10129" s="61">
        <v>1.515538877E9</v>
      </c>
      <c r="B10129" s="61">
        <v>1.0</v>
      </c>
      <c r="C10129" s="61">
        <v>187.0</v>
      </c>
      <c r="D10129" s="57" t="s">
        <v>378</v>
      </c>
      <c r="E10129" s="62" t="str">
        <f t="shared" si="1"/>
        <v>Out of test</v>
      </c>
      <c r="F10129" s="53" t="str">
        <f t="shared" si="2"/>
        <v>Guangzhou_1</v>
      </c>
      <c r="G10129" s="53">
        <f t="shared" si="3"/>
        <v>0.3424291049</v>
      </c>
    </row>
    <row r="10130">
      <c r="A10130" s="61">
        <v>1.514263538E9</v>
      </c>
      <c r="B10130" s="61">
        <v>1.0</v>
      </c>
      <c r="C10130" s="61">
        <v>5005.0</v>
      </c>
      <c r="D10130" s="57" t="s">
        <v>378</v>
      </c>
      <c r="E10130" s="62" t="str">
        <f t="shared" si="1"/>
        <v>Out of test</v>
      </c>
      <c r="F10130" s="53" t="str">
        <f t="shared" si="2"/>
        <v>Guangzhou_1</v>
      </c>
      <c r="G10130" s="53">
        <f t="shared" si="3"/>
        <v>0.3907000323</v>
      </c>
    </row>
    <row r="10131">
      <c r="A10131" s="61">
        <v>1.518916576E9</v>
      </c>
      <c r="B10131" s="61">
        <v>1.0</v>
      </c>
      <c r="C10131" s="61">
        <v>682.0</v>
      </c>
      <c r="D10131" s="57" t="s">
        <v>378</v>
      </c>
      <c r="E10131" s="62" t="str">
        <f t="shared" si="1"/>
        <v>Out of test</v>
      </c>
      <c r="F10131" s="53" t="str">
        <f t="shared" si="2"/>
        <v>Guangzhou_1</v>
      </c>
      <c r="G10131" s="53">
        <f t="shared" si="3"/>
        <v>0.8068300572</v>
      </c>
    </row>
    <row r="10132">
      <c r="A10132" s="61">
        <v>1.514938057E9</v>
      </c>
      <c r="B10132" s="61">
        <v>1.0</v>
      </c>
      <c r="C10132" s="61">
        <v>3518.0</v>
      </c>
      <c r="D10132" s="57" t="s">
        <v>378</v>
      </c>
      <c r="E10132" s="62" t="str">
        <f t="shared" si="1"/>
        <v>Out of test</v>
      </c>
      <c r="F10132" s="53" t="str">
        <f t="shared" si="2"/>
        <v>Guangzhou_1</v>
      </c>
      <c r="G10132" s="53">
        <f t="shared" si="3"/>
        <v>0.1600534657</v>
      </c>
    </row>
    <row r="10133">
      <c r="A10133" s="61">
        <v>1.513146004E9</v>
      </c>
      <c r="B10133" s="61">
        <v>1.0</v>
      </c>
      <c r="C10133" s="61">
        <v>25.0</v>
      </c>
      <c r="D10133" s="57" t="s">
        <v>378</v>
      </c>
      <c r="E10133" s="62" t="str">
        <f t="shared" si="1"/>
        <v>Out of test</v>
      </c>
      <c r="F10133" s="53" t="str">
        <f t="shared" si="2"/>
        <v>Guangzhou_1</v>
      </c>
      <c r="G10133" s="53">
        <f t="shared" si="3"/>
        <v>0.2709235229</v>
      </c>
    </row>
    <row r="10134">
      <c r="A10134" s="61">
        <v>1.514035004E9</v>
      </c>
      <c r="B10134" s="61">
        <v>1.0</v>
      </c>
      <c r="C10134" s="61">
        <v>2988.0</v>
      </c>
      <c r="D10134" s="57" t="s">
        <v>378</v>
      </c>
      <c r="E10134" s="62" t="str">
        <f t="shared" si="1"/>
        <v>Out of test</v>
      </c>
      <c r="F10134" s="53" t="str">
        <f t="shared" si="2"/>
        <v>Guangzhou_1</v>
      </c>
      <c r="G10134" s="53">
        <f t="shared" si="3"/>
        <v>0.8791837977</v>
      </c>
    </row>
    <row r="10135">
      <c r="A10135" s="61">
        <v>1.518415484E9</v>
      </c>
      <c r="B10135" s="61">
        <v>1.0</v>
      </c>
      <c r="C10135" s="61">
        <v>1204.0</v>
      </c>
      <c r="D10135" s="57" t="s">
        <v>378</v>
      </c>
      <c r="E10135" s="62" t="str">
        <f t="shared" si="1"/>
        <v>Out of test</v>
      </c>
      <c r="F10135" s="53" t="str">
        <f t="shared" si="2"/>
        <v>Guangzhou_1</v>
      </c>
      <c r="G10135" s="53">
        <f t="shared" si="3"/>
        <v>0.8969887308</v>
      </c>
    </row>
    <row r="10136">
      <c r="A10136" s="61">
        <v>1.515180849E9</v>
      </c>
      <c r="B10136" s="61">
        <v>1.0</v>
      </c>
      <c r="C10136" s="61">
        <v>2006.0</v>
      </c>
      <c r="D10136" s="57" t="s">
        <v>378</v>
      </c>
      <c r="E10136" s="62" t="str">
        <f t="shared" si="1"/>
        <v>Out of test</v>
      </c>
      <c r="F10136" s="53" t="str">
        <f t="shared" si="2"/>
        <v>Guangzhou_1</v>
      </c>
      <c r="G10136" s="53">
        <f t="shared" si="3"/>
        <v>0.7070815731</v>
      </c>
    </row>
    <row r="10137">
      <c r="A10137" s="61">
        <v>1.512328127E9</v>
      </c>
      <c r="B10137" s="61">
        <v>1.0</v>
      </c>
      <c r="C10137" s="61">
        <v>1676.0</v>
      </c>
      <c r="D10137" s="57" t="s">
        <v>378</v>
      </c>
      <c r="E10137" s="62" t="str">
        <f t="shared" si="1"/>
        <v>Out of test</v>
      </c>
      <c r="F10137" s="53" t="str">
        <f t="shared" si="2"/>
        <v>Guangzhou_1</v>
      </c>
      <c r="G10137" s="53">
        <f t="shared" si="3"/>
        <v>0.4050271977</v>
      </c>
    </row>
    <row r="10138">
      <c r="A10138" s="61">
        <v>1.511831574E9</v>
      </c>
      <c r="B10138" s="61">
        <v>1.0</v>
      </c>
      <c r="C10138" s="61">
        <v>1967.0</v>
      </c>
      <c r="D10138" s="57" t="s">
        <v>378</v>
      </c>
      <c r="E10138" s="62" t="str">
        <f t="shared" si="1"/>
        <v>Out of test</v>
      </c>
      <c r="F10138" s="53" t="str">
        <f t="shared" si="2"/>
        <v>Guangzhou_1</v>
      </c>
      <c r="G10138" s="53">
        <f t="shared" si="3"/>
        <v>0.5914314108</v>
      </c>
    </row>
    <row r="10139">
      <c r="A10139" s="61">
        <v>1.512348126E9</v>
      </c>
      <c r="B10139" s="61">
        <v>1.0</v>
      </c>
      <c r="C10139" s="61">
        <v>1783.0</v>
      </c>
      <c r="D10139" s="57" t="s">
        <v>378</v>
      </c>
      <c r="E10139" s="62" t="str">
        <f t="shared" si="1"/>
        <v>Out of test</v>
      </c>
      <c r="F10139" s="53" t="str">
        <f t="shared" si="2"/>
        <v>Guangzhou_1</v>
      </c>
      <c r="G10139" s="53">
        <f t="shared" si="3"/>
        <v>0.2527976408</v>
      </c>
    </row>
    <row r="10140">
      <c r="A10140" s="61">
        <v>1.513150637E9</v>
      </c>
      <c r="B10140" s="61">
        <v>1.0</v>
      </c>
      <c r="C10140" s="61">
        <v>1506.0</v>
      </c>
      <c r="D10140" s="57" t="s">
        <v>378</v>
      </c>
      <c r="E10140" s="62" t="str">
        <f t="shared" si="1"/>
        <v>Out of test</v>
      </c>
      <c r="F10140" s="53" t="str">
        <f t="shared" si="2"/>
        <v>Guangzhou_1</v>
      </c>
      <c r="G10140" s="53">
        <f t="shared" si="3"/>
        <v>0.9347346528</v>
      </c>
    </row>
    <row r="10141">
      <c r="A10141" s="61">
        <v>1.517045787E9</v>
      </c>
      <c r="B10141" s="61">
        <v>1.0</v>
      </c>
      <c r="C10141" s="61">
        <v>1110.0</v>
      </c>
      <c r="D10141" s="57" t="s">
        <v>378</v>
      </c>
      <c r="E10141" s="62" t="str">
        <f t="shared" si="1"/>
        <v>Out of test</v>
      </c>
      <c r="F10141" s="53" t="str">
        <f t="shared" si="2"/>
        <v>Guangzhou_1</v>
      </c>
      <c r="G10141" s="53">
        <f t="shared" si="3"/>
        <v>0.5225002037</v>
      </c>
    </row>
    <row r="10142">
      <c r="A10142" s="61">
        <v>1.517693457E9</v>
      </c>
      <c r="B10142" s="61">
        <v>1.0</v>
      </c>
      <c r="C10142" s="61">
        <v>4015.0</v>
      </c>
      <c r="D10142" s="57" t="s">
        <v>378</v>
      </c>
      <c r="E10142" s="62" t="str">
        <f t="shared" si="1"/>
        <v>Out of test</v>
      </c>
      <c r="F10142" s="53" t="str">
        <f t="shared" si="2"/>
        <v>Guangzhou_1</v>
      </c>
      <c r="G10142" s="53">
        <f t="shared" si="3"/>
        <v>0.9497741048</v>
      </c>
    </row>
    <row r="10143">
      <c r="A10143" s="61">
        <v>1.515050119E9</v>
      </c>
      <c r="B10143" s="61">
        <v>1.0</v>
      </c>
      <c r="C10143" s="61">
        <v>3019.0</v>
      </c>
      <c r="D10143" s="57" t="s">
        <v>378</v>
      </c>
      <c r="E10143" s="62" t="str">
        <f t="shared" si="1"/>
        <v>Out of test</v>
      </c>
      <c r="F10143" s="53" t="str">
        <f t="shared" si="2"/>
        <v>Guangzhou_1</v>
      </c>
      <c r="G10143" s="53">
        <f t="shared" si="3"/>
        <v>0.1232156455</v>
      </c>
    </row>
    <row r="10144">
      <c r="A10144" s="61">
        <v>1.519525028E9</v>
      </c>
      <c r="B10144" s="61">
        <v>1.0</v>
      </c>
      <c r="C10144" s="61">
        <v>1317.0</v>
      </c>
      <c r="D10144" s="57" t="s">
        <v>378</v>
      </c>
      <c r="E10144" s="62" t="str">
        <f t="shared" si="1"/>
        <v>Out of test</v>
      </c>
      <c r="F10144" s="53" t="str">
        <f t="shared" si="2"/>
        <v>Guangzhou_1</v>
      </c>
      <c r="G10144" s="53">
        <f t="shared" si="3"/>
        <v>0.4701751671</v>
      </c>
    </row>
    <row r="10145">
      <c r="A10145" s="61">
        <v>1.519489723E9</v>
      </c>
      <c r="B10145" s="61">
        <v>1.0</v>
      </c>
      <c r="C10145" s="61">
        <v>1954.0</v>
      </c>
      <c r="D10145" s="57" t="s">
        <v>378</v>
      </c>
      <c r="E10145" s="62" t="str">
        <f t="shared" si="1"/>
        <v>Out of test</v>
      </c>
      <c r="F10145" s="53" t="str">
        <f t="shared" si="2"/>
        <v>Guangzhou_1</v>
      </c>
      <c r="G10145" s="53">
        <f t="shared" si="3"/>
        <v>0.5434674658</v>
      </c>
    </row>
    <row r="10146">
      <c r="A10146" s="61">
        <v>1.511632316E9</v>
      </c>
      <c r="B10146" s="61">
        <v>1.0</v>
      </c>
      <c r="C10146" s="61">
        <v>656.0</v>
      </c>
      <c r="D10146" s="57" t="s">
        <v>378</v>
      </c>
      <c r="E10146" s="62" t="str">
        <f t="shared" si="1"/>
        <v>Out of test</v>
      </c>
      <c r="F10146" s="53" t="str">
        <f t="shared" si="2"/>
        <v>Guangzhou_1</v>
      </c>
      <c r="G10146" s="53">
        <f t="shared" si="3"/>
        <v>0.3082825716</v>
      </c>
    </row>
    <row r="10147">
      <c r="A10147" s="61">
        <v>1.519805526E9</v>
      </c>
      <c r="B10147" s="61">
        <v>1.0</v>
      </c>
      <c r="C10147" s="61">
        <v>1273.0</v>
      </c>
      <c r="D10147" s="57" t="s">
        <v>378</v>
      </c>
      <c r="E10147" s="62" t="str">
        <f t="shared" si="1"/>
        <v>Out of test</v>
      </c>
      <c r="F10147" s="53" t="str">
        <f t="shared" si="2"/>
        <v>Guangzhou_1</v>
      </c>
      <c r="G10147" s="53">
        <f t="shared" si="3"/>
        <v>0.4191180871</v>
      </c>
    </row>
    <row r="10148">
      <c r="A10148" s="61">
        <v>1.515713848E9</v>
      </c>
      <c r="B10148" s="61">
        <v>1.0</v>
      </c>
      <c r="C10148" s="61">
        <v>880.0</v>
      </c>
      <c r="D10148" s="57" t="s">
        <v>378</v>
      </c>
      <c r="E10148" s="62" t="str">
        <f t="shared" si="1"/>
        <v>Out of test</v>
      </c>
      <c r="F10148" s="53" t="str">
        <f t="shared" si="2"/>
        <v>Guangzhou_1</v>
      </c>
      <c r="G10148" s="53">
        <f t="shared" si="3"/>
        <v>0.4460426529</v>
      </c>
    </row>
    <row r="10149">
      <c r="A10149" s="61">
        <v>1.511706314E9</v>
      </c>
      <c r="B10149" s="61">
        <v>1.0</v>
      </c>
      <c r="C10149" s="61">
        <v>214.0</v>
      </c>
      <c r="D10149" s="57" t="s">
        <v>378</v>
      </c>
      <c r="E10149" s="62" t="str">
        <f t="shared" si="1"/>
        <v>Out of test</v>
      </c>
      <c r="F10149" s="53" t="str">
        <f t="shared" si="2"/>
        <v>Guangzhou_1</v>
      </c>
      <c r="G10149" s="53">
        <f t="shared" si="3"/>
        <v>0.7793620509</v>
      </c>
    </row>
    <row r="10150">
      <c r="A10150" s="61">
        <v>1.513345037E9</v>
      </c>
      <c r="B10150" s="61">
        <v>1.0</v>
      </c>
      <c r="C10150" s="61">
        <v>1917.0</v>
      </c>
      <c r="D10150" s="57" t="s">
        <v>378</v>
      </c>
      <c r="E10150" s="62" t="str">
        <f t="shared" si="1"/>
        <v>Out of test</v>
      </c>
      <c r="F10150" s="53" t="str">
        <f t="shared" si="2"/>
        <v>Guangzhou_1</v>
      </c>
      <c r="G10150" s="53">
        <f t="shared" si="3"/>
        <v>0.8240001558</v>
      </c>
    </row>
    <row r="10151">
      <c r="A10151" s="61">
        <v>1.514126169E9</v>
      </c>
      <c r="B10151" s="61">
        <v>1.0</v>
      </c>
      <c r="C10151" s="61">
        <v>1154.0</v>
      </c>
      <c r="D10151" s="57" t="s">
        <v>378</v>
      </c>
      <c r="E10151" s="62" t="str">
        <f t="shared" si="1"/>
        <v>Out of test</v>
      </c>
      <c r="F10151" s="53" t="str">
        <f t="shared" si="2"/>
        <v>Guangzhou_1</v>
      </c>
      <c r="G10151" s="53">
        <f t="shared" si="3"/>
        <v>0.4871028199</v>
      </c>
    </row>
    <row r="10152">
      <c r="A10152" s="61">
        <v>1.519385954E9</v>
      </c>
      <c r="B10152" s="61">
        <v>1.0</v>
      </c>
      <c r="C10152" s="61">
        <v>609.0</v>
      </c>
      <c r="D10152" s="57" t="s">
        <v>378</v>
      </c>
      <c r="E10152" s="62" t="str">
        <f t="shared" si="1"/>
        <v>Out of test</v>
      </c>
      <c r="F10152" s="53" t="str">
        <f t="shared" si="2"/>
        <v>Guangzhou_1</v>
      </c>
      <c r="G10152" s="53">
        <f t="shared" si="3"/>
        <v>0.1309589333</v>
      </c>
    </row>
    <row r="10153">
      <c r="A10153" s="61">
        <v>1.517740515E9</v>
      </c>
      <c r="B10153" s="61">
        <v>1.0</v>
      </c>
      <c r="C10153" s="61">
        <v>3156.0</v>
      </c>
      <c r="D10153" s="57" t="s">
        <v>378</v>
      </c>
      <c r="E10153" s="62" t="str">
        <f t="shared" si="1"/>
        <v>Out of test</v>
      </c>
      <c r="F10153" s="53" t="str">
        <f t="shared" si="2"/>
        <v>Guangzhou_1</v>
      </c>
      <c r="G10153" s="53">
        <f t="shared" si="3"/>
        <v>0.1668737383</v>
      </c>
    </row>
    <row r="10154">
      <c r="A10154" s="61">
        <v>1.518509834E9</v>
      </c>
      <c r="B10154" s="61">
        <v>1.0</v>
      </c>
      <c r="C10154" s="61">
        <v>385.0</v>
      </c>
      <c r="D10154" s="57" t="s">
        <v>378</v>
      </c>
      <c r="E10154" s="62" t="str">
        <f t="shared" si="1"/>
        <v>Out of test</v>
      </c>
      <c r="F10154" s="53" t="str">
        <f t="shared" si="2"/>
        <v>Guangzhou_1</v>
      </c>
      <c r="G10154" s="53">
        <f t="shared" si="3"/>
        <v>0.3675102583</v>
      </c>
    </row>
    <row r="10155">
      <c r="A10155" s="61">
        <v>1.517303224E9</v>
      </c>
      <c r="B10155" s="61">
        <v>1.0</v>
      </c>
      <c r="C10155" s="61">
        <v>2739.0</v>
      </c>
      <c r="D10155" s="57" t="s">
        <v>378</v>
      </c>
      <c r="E10155" s="62" t="str">
        <f t="shared" si="1"/>
        <v>Out of test</v>
      </c>
      <c r="F10155" s="53" t="str">
        <f t="shared" si="2"/>
        <v>Guangzhou_1</v>
      </c>
      <c r="G10155" s="53">
        <f t="shared" si="3"/>
        <v>0.7091981334</v>
      </c>
    </row>
    <row r="10156">
      <c r="A10156" s="61">
        <v>1.516648289E9</v>
      </c>
      <c r="B10156" s="61">
        <v>1.0</v>
      </c>
      <c r="C10156" s="61">
        <v>2090.0</v>
      </c>
      <c r="D10156" s="57" t="s">
        <v>378</v>
      </c>
      <c r="E10156" s="62" t="str">
        <f t="shared" si="1"/>
        <v>Out of test</v>
      </c>
      <c r="F10156" s="53" t="str">
        <f t="shared" si="2"/>
        <v>Guangzhou_1</v>
      </c>
      <c r="G10156" s="53">
        <f t="shared" si="3"/>
        <v>0.5888238507</v>
      </c>
    </row>
    <row r="10157">
      <c r="A10157" s="61">
        <v>1.516036005E9</v>
      </c>
      <c r="B10157" s="61">
        <v>1.0</v>
      </c>
      <c r="C10157" s="61">
        <v>159.0</v>
      </c>
      <c r="D10157" s="57" t="s">
        <v>378</v>
      </c>
      <c r="E10157" s="62" t="str">
        <f t="shared" si="1"/>
        <v>Out of test</v>
      </c>
      <c r="F10157" s="53" t="str">
        <f t="shared" si="2"/>
        <v>Guangzhou_1</v>
      </c>
      <c r="G10157" s="53">
        <f t="shared" si="3"/>
        <v>0.2285108116</v>
      </c>
    </row>
    <row r="10158">
      <c r="A10158" s="61">
        <v>1.515031138E9</v>
      </c>
      <c r="B10158" s="61">
        <v>1.0</v>
      </c>
      <c r="C10158" s="61">
        <v>1717.0</v>
      </c>
      <c r="D10158" s="57" t="s">
        <v>378</v>
      </c>
      <c r="E10158" s="62" t="str">
        <f t="shared" si="1"/>
        <v>Out of test</v>
      </c>
      <c r="F10158" s="53" t="str">
        <f t="shared" si="2"/>
        <v>Guangzhou_1</v>
      </c>
      <c r="G10158" s="53">
        <f t="shared" si="3"/>
        <v>0.8572679557</v>
      </c>
    </row>
    <row r="10159">
      <c r="A10159" s="61">
        <v>1.511889883E9</v>
      </c>
      <c r="B10159" s="61">
        <v>1.0</v>
      </c>
      <c r="C10159" s="61">
        <v>673.0</v>
      </c>
      <c r="D10159" s="57" t="s">
        <v>378</v>
      </c>
      <c r="E10159" s="62" t="str">
        <f t="shared" si="1"/>
        <v>Out of test</v>
      </c>
      <c r="F10159" s="53" t="str">
        <f t="shared" si="2"/>
        <v>Guangzhou_1</v>
      </c>
      <c r="G10159" s="53">
        <f t="shared" si="3"/>
        <v>0.4342406551</v>
      </c>
    </row>
    <row r="10160">
      <c r="A10160" s="61">
        <v>1.518828844E9</v>
      </c>
      <c r="B10160" s="61">
        <v>1.0</v>
      </c>
      <c r="C10160" s="61">
        <v>2192.0</v>
      </c>
      <c r="D10160" s="57" t="s">
        <v>378</v>
      </c>
      <c r="E10160" s="62" t="str">
        <f t="shared" si="1"/>
        <v>Out of test</v>
      </c>
      <c r="F10160" s="53" t="str">
        <f t="shared" si="2"/>
        <v>Guangzhou_1</v>
      </c>
      <c r="G10160" s="53">
        <f t="shared" si="3"/>
        <v>0.2381477656</v>
      </c>
    </row>
    <row r="10161">
      <c r="A10161" s="61">
        <v>1.511347089E9</v>
      </c>
      <c r="B10161" s="61">
        <v>1.0</v>
      </c>
      <c r="C10161" s="61">
        <v>1799.0</v>
      </c>
      <c r="D10161" s="57" t="s">
        <v>378</v>
      </c>
      <c r="E10161" s="62" t="str">
        <f t="shared" si="1"/>
        <v>Out of test</v>
      </c>
      <c r="F10161" s="53" t="str">
        <f t="shared" si="2"/>
        <v>Guangzhou_1</v>
      </c>
      <c r="G10161" s="53">
        <f t="shared" si="3"/>
        <v>0.6312650661</v>
      </c>
    </row>
    <row r="10162">
      <c r="A10162" s="61">
        <v>1.518477955E9</v>
      </c>
      <c r="B10162" s="61">
        <v>1.0</v>
      </c>
      <c r="C10162" s="61">
        <v>1520.0</v>
      </c>
      <c r="D10162" s="57" t="s">
        <v>378</v>
      </c>
      <c r="E10162" s="62" t="str">
        <f t="shared" si="1"/>
        <v>Out of test</v>
      </c>
      <c r="F10162" s="53" t="str">
        <f t="shared" si="2"/>
        <v>Guangzhou_1</v>
      </c>
      <c r="G10162" s="53">
        <f t="shared" si="3"/>
        <v>0.5398212544</v>
      </c>
    </row>
    <row r="10163">
      <c r="A10163" s="61">
        <v>1.518181825E9</v>
      </c>
      <c r="B10163" s="61">
        <v>1.0</v>
      </c>
      <c r="C10163" s="61">
        <v>2023.0</v>
      </c>
      <c r="D10163" s="57" t="s">
        <v>378</v>
      </c>
      <c r="E10163" s="62" t="str">
        <f t="shared" si="1"/>
        <v>Out of test</v>
      </c>
      <c r="F10163" s="53" t="str">
        <f t="shared" si="2"/>
        <v>Guangzhou_1</v>
      </c>
      <c r="G10163" s="53">
        <f t="shared" si="3"/>
        <v>0.7046984916</v>
      </c>
    </row>
    <row r="10164">
      <c r="A10164" s="61">
        <v>1.513633093E9</v>
      </c>
      <c r="B10164" s="61">
        <v>1.0</v>
      </c>
      <c r="C10164" s="61">
        <v>452.0</v>
      </c>
      <c r="D10164" s="57" t="s">
        <v>378</v>
      </c>
      <c r="E10164" s="62" t="str">
        <f t="shared" si="1"/>
        <v>Out of test</v>
      </c>
      <c r="F10164" s="53" t="str">
        <f t="shared" si="2"/>
        <v>Guangzhou_1</v>
      </c>
      <c r="G10164" s="53">
        <f t="shared" si="3"/>
        <v>0.273487584</v>
      </c>
    </row>
    <row r="10165">
      <c r="A10165" s="61">
        <v>1.513484185E9</v>
      </c>
      <c r="B10165" s="61">
        <v>1.0</v>
      </c>
      <c r="C10165" s="61">
        <v>1268.0</v>
      </c>
      <c r="D10165" s="57" t="s">
        <v>378</v>
      </c>
      <c r="E10165" s="62" t="str">
        <f t="shared" si="1"/>
        <v>Out of test</v>
      </c>
      <c r="F10165" s="53" t="str">
        <f t="shared" si="2"/>
        <v>Guangzhou_1</v>
      </c>
      <c r="G10165" s="53">
        <f t="shared" si="3"/>
        <v>0.2510039584</v>
      </c>
    </row>
    <row r="10166">
      <c r="A10166" s="61">
        <v>1.519591223E9</v>
      </c>
      <c r="B10166" s="61">
        <v>1.0</v>
      </c>
      <c r="C10166" s="61">
        <v>2196.0</v>
      </c>
      <c r="D10166" s="57" t="s">
        <v>378</v>
      </c>
      <c r="E10166" s="62" t="str">
        <f t="shared" si="1"/>
        <v>Out of test</v>
      </c>
      <c r="F10166" s="53" t="str">
        <f t="shared" si="2"/>
        <v>Guangzhou_1</v>
      </c>
      <c r="G10166" s="53">
        <f t="shared" si="3"/>
        <v>0.03199215057</v>
      </c>
    </row>
    <row r="10167">
      <c r="A10167" s="61">
        <v>1.512074765E9</v>
      </c>
      <c r="B10167" s="61">
        <v>1.0</v>
      </c>
      <c r="C10167" s="61">
        <v>1157.0</v>
      </c>
      <c r="D10167" s="57" t="s">
        <v>378</v>
      </c>
      <c r="E10167" s="62" t="str">
        <f t="shared" si="1"/>
        <v>Out of test</v>
      </c>
      <c r="F10167" s="53" t="str">
        <f t="shared" si="2"/>
        <v>Guangzhou_1</v>
      </c>
      <c r="G10167" s="53">
        <f t="shared" si="3"/>
        <v>0.6069733953</v>
      </c>
    </row>
    <row r="10168">
      <c r="A10168" s="61">
        <v>1.516026974E9</v>
      </c>
      <c r="B10168" s="61">
        <v>1.0</v>
      </c>
      <c r="C10168" s="61">
        <v>343.0</v>
      </c>
      <c r="D10168" s="57" t="s">
        <v>378</v>
      </c>
      <c r="E10168" s="62" t="str">
        <f t="shared" si="1"/>
        <v>Out of test</v>
      </c>
      <c r="F10168" s="53" t="str">
        <f t="shared" si="2"/>
        <v>Guangzhou_1</v>
      </c>
      <c r="G10168" s="53">
        <f t="shared" si="3"/>
        <v>0.6581230999</v>
      </c>
    </row>
    <row r="10169">
      <c r="A10169" s="61">
        <v>1.519523488E9</v>
      </c>
      <c r="B10169" s="61">
        <v>1.0</v>
      </c>
      <c r="C10169" s="61">
        <v>1772.0</v>
      </c>
      <c r="D10169" s="57" t="s">
        <v>378</v>
      </c>
      <c r="E10169" s="62" t="str">
        <f t="shared" si="1"/>
        <v>Out of test</v>
      </c>
      <c r="F10169" s="53" t="str">
        <f t="shared" si="2"/>
        <v>Guangzhou_1</v>
      </c>
      <c r="G10169" s="53">
        <f t="shared" si="3"/>
        <v>0.5925954073</v>
      </c>
    </row>
    <row r="10170">
      <c r="A10170" s="61">
        <v>1.519903284E9</v>
      </c>
      <c r="B10170" s="61">
        <v>1.0</v>
      </c>
      <c r="C10170" s="61">
        <v>825.0</v>
      </c>
      <c r="D10170" s="57" t="s">
        <v>378</v>
      </c>
      <c r="E10170" s="62" t="str">
        <f t="shared" si="1"/>
        <v>Out of test</v>
      </c>
      <c r="F10170" s="53" t="str">
        <f t="shared" si="2"/>
        <v>Guangzhou_1</v>
      </c>
      <c r="G10170" s="53">
        <f t="shared" si="3"/>
        <v>0.39128369</v>
      </c>
    </row>
    <row r="10171">
      <c r="A10171" s="61">
        <v>1.519907187E9</v>
      </c>
      <c r="B10171" s="61">
        <v>1.0</v>
      </c>
      <c r="C10171" s="61">
        <v>2632.0</v>
      </c>
      <c r="D10171" s="57" t="s">
        <v>378</v>
      </c>
      <c r="E10171" s="62" t="str">
        <f t="shared" si="1"/>
        <v>Out of test</v>
      </c>
      <c r="F10171" s="53" t="str">
        <f t="shared" si="2"/>
        <v>Guangzhou_1</v>
      </c>
      <c r="G10171" s="53">
        <f t="shared" si="3"/>
        <v>0.8437230729</v>
      </c>
    </row>
    <row r="10172">
      <c r="A10172" s="61">
        <v>1.516272755E9</v>
      </c>
      <c r="B10172" s="61">
        <v>1.0</v>
      </c>
      <c r="C10172" s="61">
        <v>2340.0</v>
      </c>
      <c r="D10172" s="57" t="s">
        <v>378</v>
      </c>
      <c r="E10172" s="62" t="str">
        <f t="shared" si="1"/>
        <v>Out of test</v>
      </c>
      <c r="F10172" s="53" t="str">
        <f t="shared" si="2"/>
        <v>Guangzhou_1</v>
      </c>
      <c r="G10172" s="53">
        <f t="shared" si="3"/>
        <v>0.8004311334</v>
      </c>
    </row>
    <row r="10173">
      <c r="A10173" s="61">
        <v>1.516422726E9</v>
      </c>
      <c r="B10173" s="61">
        <v>1.0</v>
      </c>
      <c r="C10173" s="61">
        <v>1686.0</v>
      </c>
      <c r="D10173" s="57" t="s">
        <v>378</v>
      </c>
      <c r="E10173" s="62" t="str">
        <f t="shared" si="1"/>
        <v>Out of test</v>
      </c>
      <c r="F10173" s="53" t="str">
        <f t="shared" si="2"/>
        <v>Guangzhou_1</v>
      </c>
      <c r="G10173" s="53">
        <f t="shared" si="3"/>
        <v>0.2644046831</v>
      </c>
    </row>
    <row r="10174">
      <c r="A10174" s="61">
        <v>1.517779524E9</v>
      </c>
      <c r="B10174" s="61">
        <v>1.0</v>
      </c>
      <c r="C10174" s="61">
        <v>2197.0</v>
      </c>
      <c r="D10174" s="57" t="s">
        <v>378</v>
      </c>
      <c r="E10174" s="62" t="str">
        <f t="shared" si="1"/>
        <v>Out of test</v>
      </c>
      <c r="F10174" s="53" t="str">
        <f t="shared" si="2"/>
        <v>Guangzhou_1</v>
      </c>
      <c r="G10174" s="53">
        <f t="shared" si="3"/>
        <v>0.08722418467</v>
      </c>
    </row>
    <row r="10175">
      <c r="A10175" s="61">
        <v>1.511823778E9</v>
      </c>
      <c r="B10175" s="61">
        <v>1.0</v>
      </c>
      <c r="C10175" s="61">
        <v>1143.0</v>
      </c>
      <c r="D10175" s="57" t="s">
        <v>378</v>
      </c>
      <c r="E10175" s="62" t="str">
        <f t="shared" si="1"/>
        <v>Out of test</v>
      </c>
      <c r="F10175" s="53" t="str">
        <f t="shared" si="2"/>
        <v>Guangzhou_1</v>
      </c>
      <c r="G10175" s="53">
        <f t="shared" si="3"/>
        <v>0.3035026349</v>
      </c>
    </row>
    <row r="10176">
      <c r="A10176" s="61">
        <v>1.519832196E9</v>
      </c>
      <c r="B10176" s="61">
        <v>1.0</v>
      </c>
      <c r="C10176" s="61">
        <v>1126.0</v>
      </c>
      <c r="D10176" s="57" t="s">
        <v>378</v>
      </c>
      <c r="E10176" s="62" t="str">
        <f t="shared" si="1"/>
        <v>Out of test</v>
      </c>
      <c r="F10176" s="53" t="str">
        <f t="shared" si="2"/>
        <v>Guangzhou_1</v>
      </c>
      <c r="G10176" s="53">
        <f t="shared" si="3"/>
        <v>0.08598494454</v>
      </c>
    </row>
    <row r="10177">
      <c r="A10177" s="61">
        <v>1.513077253E9</v>
      </c>
      <c r="B10177" s="61">
        <v>1.0</v>
      </c>
      <c r="C10177" s="61">
        <v>1330.0</v>
      </c>
      <c r="D10177" s="57" t="s">
        <v>378</v>
      </c>
      <c r="E10177" s="62" t="str">
        <f t="shared" si="1"/>
        <v>Out of test</v>
      </c>
      <c r="F10177" s="53" t="str">
        <f t="shared" si="2"/>
        <v>Guangzhou_1</v>
      </c>
      <c r="G10177" s="53">
        <f t="shared" si="3"/>
        <v>0.9606845442</v>
      </c>
    </row>
    <row r="10178">
      <c r="A10178" s="61">
        <v>1.519481929E9</v>
      </c>
      <c r="B10178" s="61">
        <v>1.0</v>
      </c>
      <c r="C10178" s="61">
        <v>3891.0</v>
      </c>
      <c r="D10178" s="57" t="s">
        <v>378</v>
      </c>
      <c r="E10178" s="62" t="str">
        <f t="shared" si="1"/>
        <v>Out of test</v>
      </c>
      <c r="F10178" s="53" t="str">
        <f t="shared" si="2"/>
        <v>Guangzhou_1</v>
      </c>
      <c r="G10178" s="53">
        <f t="shared" si="3"/>
        <v>0.5090548565</v>
      </c>
    </row>
    <row r="10179">
      <c r="A10179" s="61">
        <v>1.516856765E9</v>
      </c>
      <c r="B10179" s="61">
        <v>1.0</v>
      </c>
      <c r="C10179" s="61">
        <v>254.0</v>
      </c>
      <c r="D10179" s="57" t="s">
        <v>378</v>
      </c>
      <c r="E10179" s="62" t="str">
        <f t="shared" si="1"/>
        <v>Out of test</v>
      </c>
      <c r="F10179" s="53" t="str">
        <f t="shared" si="2"/>
        <v>Guangzhou_1</v>
      </c>
      <c r="G10179" s="53">
        <f t="shared" si="3"/>
        <v>0.9860322527</v>
      </c>
    </row>
    <row r="10180">
      <c r="A10180" s="61">
        <v>1.517360479E9</v>
      </c>
      <c r="B10180" s="61">
        <v>1.0</v>
      </c>
      <c r="C10180" s="61">
        <v>3417.0</v>
      </c>
      <c r="D10180" s="57" t="s">
        <v>378</v>
      </c>
      <c r="E10180" s="62" t="str">
        <f t="shared" si="1"/>
        <v>Out of test</v>
      </c>
      <c r="F10180" s="53" t="str">
        <f t="shared" si="2"/>
        <v>Guangzhou_1</v>
      </c>
      <c r="G10180" s="53">
        <f t="shared" si="3"/>
        <v>0.1532267674</v>
      </c>
    </row>
    <row r="10181">
      <c r="A10181" s="61">
        <v>1.517872533E9</v>
      </c>
      <c r="B10181" s="61">
        <v>1.0</v>
      </c>
      <c r="C10181" s="61">
        <v>1681.0</v>
      </c>
      <c r="D10181" s="57" t="s">
        <v>378</v>
      </c>
      <c r="E10181" s="62" t="str">
        <f t="shared" si="1"/>
        <v>Out of test</v>
      </c>
      <c r="F10181" s="53" t="str">
        <f t="shared" si="2"/>
        <v>Guangzhou_1</v>
      </c>
      <c r="G10181" s="53">
        <f t="shared" si="3"/>
        <v>0.06651382379</v>
      </c>
    </row>
    <row r="10182">
      <c r="A10182" s="61">
        <v>1.513708784E9</v>
      </c>
      <c r="B10182" s="61">
        <v>1.0</v>
      </c>
      <c r="C10182" s="61">
        <v>909.0</v>
      </c>
      <c r="D10182" s="57" t="s">
        <v>378</v>
      </c>
      <c r="E10182" s="62" t="str">
        <f t="shared" si="1"/>
        <v>Out of test</v>
      </c>
      <c r="F10182" s="53" t="str">
        <f t="shared" si="2"/>
        <v>Guangzhou_1</v>
      </c>
      <c r="G10182" s="53">
        <f t="shared" si="3"/>
        <v>0.5641130229</v>
      </c>
    </row>
    <row r="10183">
      <c r="A10183" s="61">
        <v>1.513428699E9</v>
      </c>
      <c r="B10183" s="61">
        <v>1.0</v>
      </c>
      <c r="C10183" s="61">
        <v>180.0</v>
      </c>
      <c r="D10183" s="57" t="s">
        <v>378</v>
      </c>
      <c r="E10183" s="62" t="str">
        <f t="shared" si="1"/>
        <v>Out of test</v>
      </c>
      <c r="F10183" s="53" t="str">
        <f t="shared" si="2"/>
        <v>Guangzhou_1</v>
      </c>
      <c r="G10183" s="53">
        <f t="shared" si="3"/>
        <v>0.6306555338</v>
      </c>
    </row>
    <row r="10184">
      <c r="A10184" s="61">
        <v>1.512086415E9</v>
      </c>
      <c r="B10184" s="61">
        <v>1.0</v>
      </c>
      <c r="C10184" s="61">
        <v>2570.0</v>
      </c>
      <c r="D10184" s="57" t="s">
        <v>378</v>
      </c>
      <c r="E10184" s="62" t="str">
        <f t="shared" si="1"/>
        <v>Out of test</v>
      </c>
      <c r="F10184" s="53" t="str">
        <f t="shared" si="2"/>
        <v>Guangzhou_1</v>
      </c>
      <c r="G10184" s="53">
        <f t="shared" si="3"/>
        <v>0.1726318896</v>
      </c>
    </row>
    <row r="10185">
      <c r="A10185" s="61">
        <v>1.517259823E9</v>
      </c>
      <c r="B10185" s="61">
        <v>1.0</v>
      </c>
      <c r="C10185" s="61">
        <v>3570.0</v>
      </c>
      <c r="D10185" s="57" t="s">
        <v>378</v>
      </c>
      <c r="E10185" s="62" t="str">
        <f t="shared" si="1"/>
        <v>Out of test</v>
      </c>
      <c r="F10185" s="53" t="str">
        <f t="shared" si="2"/>
        <v>Guangzhou_1</v>
      </c>
      <c r="G10185" s="53">
        <f t="shared" si="3"/>
        <v>0.567321234</v>
      </c>
    </row>
    <row r="10186">
      <c r="A10186" s="61">
        <v>1.514881687E9</v>
      </c>
      <c r="B10186" s="61">
        <v>1.0</v>
      </c>
      <c r="C10186" s="61">
        <v>991.0</v>
      </c>
      <c r="D10186" s="57" t="s">
        <v>378</v>
      </c>
      <c r="E10186" s="62" t="str">
        <f t="shared" si="1"/>
        <v>Out of test</v>
      </c>
      <c r="F10186" s="53" t="str">
        <f t="shared" si="2"/>
        <v>Guangzhou_1</v>
      </c>
      <c r="G10186" s="53">
        <f t="shared" si="3"/>
        <v>0.9964575915</v>
      </c>
    </row>
    <row r="10187">
      <c r="A10187" s="61">
        <v>1.513088574E9</v>
      </c>
      <c r="B10187" s="61">
        <v>1.0</v>
      </c>
      <c r="C10187" s="61">
        <v>3146.0</v>
      </c>
      <c r="D10187" s="57" t="s">
        <v>378</v>
      </c>
      <c r="E10187" s="62" t="str">
        <f t="shared" si="1"/>
        <v>Out of test</v>
      </c>
      <c r="F10187" s="53" t="str">
        <f t="shared" si="2"/>
        <v>Guangzhou_1</v>
      </c>
      <c r="G10187" s="53">
        <f t="shared" si="3"/>
        <v>0.7910612451</v>
      </c>
    </row>
    <row r="10188">
      <c r="A10188" s="61">
        <v>1.512355604E9</v>
      </c>
      <c r="B10188" s="61">
        <v>1.0</v>
      </c>
      <c r="C10188" s="61">
        <v>3946.0</v>
      </c>
      <c r="D10188" s="57" t="s">
        <v>378</v>
      </c>
      <c r="E10188" s="62" t="str">
        <f t="shared" si="1"/>
        <v>Out of test</v>
      </c>
      <c r="F10188" s="53" t="str">
        <f t="shared" si="2"/>
        <v>Guangzhou_1</v>
      </c>
      <c r="G10188" s="53">
        <f t="shared" si="3"/>
        <v>0.4176024456</v>
      </c>
    </row>
    <row r="10189">
      <c r="A10189" s="61">
        <v>1.515083107E9</v>
      </c>
      <c r="B10189" s="61">
        <v>1.0</v>
      </c>
      <c r="C10189" s="61">
        <v>1237.0</v>
      </c>
      <c r="D10189" s="57" t="s">
        <v>378</v>
      </c>
      <c r="E10189" s="62" t="str">
        <f t="shared" si="1"/>
        <v>Out of test</v>
      </c>
      <c r="F10189" s="53" t="str">
        <f t="shared" si="2"/>
        <v>Guangzhou_1</v>
      </c>
      <c r="G10189" s="53">
        <f t="shared" si="3"/>
        <v>0.4186648188</v>
      </c>
    </row>
    <row r="10190">
      <c r="A10190" s="61">
        <v>1.514296475E9</v>
      </c>
      <c r="B10190" s="61">
        <v>1.0</v>
      </c>
      <c r="C10190" s="61">
        <v>1348.0</v>
      </c>
      <c r="D10190" s="57" t="s">
        <v>378</v>
      </c>
      <c r="E10190" s="62" t="str">
        <f t="shared" si="1"/>
        <v>Out of test</v>
      </c>
      <c r="F10190" s="53" t="str">
        <f t="shared" si="2"/>
        <v>Guangzhou_1</v>
      </c>
      <c r="G10190" s="53">
        <f t="shared" si="3"/>
        <v>0.2867296378</v>
      </c>
    </row>
    <row r="10191">
      <c r="A10191" s="61">
        <v>1.515194159E9</v>
      </c>
      <c r="B10191" s="61">
        <v>1.0</v>
      </c>
      <c r="C10191" s="61">
        <v>1378.0</v>
      </c>
      <c r="D10191" s="57" t="s">
        <v>378</v>
      </c>
      <c r="E10191" s="62" t="str">
        <f t="shared" si="1"/>
        <v>Out of test</v>
      </c>
      <c r="F10191" s="53" t="str">
        <f t="shared" si="2"/>
        <v>Guangzhou_1</v>
      </c>
      <c r="G10191" s="53">
        <f t="shared" si="3"/>
        <v>0.9010987085</v>
      </c>
    </row>
    <row r="10192">
      <c r="A10192" s="61">
        <v>1.513352545E9</v>
      </c>
      <c r="B10192" s="61">
        <v>1.0</v>
      </c>
      <c r="C10192" s="61">
        <v>1072.0</v>
      </c>
      <c r="D10192" s="57" t="s">
        <v>378</v>
      </c>
      <c r="E10192" s="62" t="str">
        <f t="shared" si="1"/>
        <v>Out of test</v>
      </c>
      <c r="F10192" s="53" t="str">
        <f t="shared" si="2"/>
        <v>Guangzhou_1</v>
      </c>
      <c r="G10192" s="53">
        <f t="shared" si="3"/>
        <v>0.09990017684</v>
      </c>
    </row>
    <row r="10193">
      <c r="A10193" s="61">
        <v>1.519449333E9</v>
      </c>
      <c r="B10193" s="61">
        <v>1.0</v>
      </c>
      <c r="C10193" s="61">
        <v>3711.0</v>
      </c>
      <c r="D10193" s="57" t="s">
        <v>378</v>
      </c>
      <c r="E10193" s="62" t="str">
        <f t="shared" si="1"/>
        <v>Out of test</v>
      </c>
      <c r="F10193" s="53" t="str">
        <f t="shared" si="2"/>
        <v>Guangzhou_1</v>
      </c>
      <c r="G10193" s="53">
        <f t="shared" si="3"/>
        <v>0.9118201209</v>
      </c>
    </row>
    <row r="10194">
      <c r="A10194" s="61">
        <v>1.514884256E9</v>
      </c>
      <c r="B10194" s="61">
        <v>1.0</v>
      </c>
      <c r="C10194" s="61">
        <v>3261.0</v>
      </c>
      <c r="D10194" s="57" t="s">
        <v>378</v>
      </c>
      <c r="E10194" s="62" t="str">
        <f t="shared" si="1"/>
        <v>Out of test</v>
      </c>
      <c r="F10194" s="53" t="str">
        <f t="shared" si="2"/>
        <v>Guangzhou_1</v>
      </c>
      <c r="G10194" s="53">
        <f t="shared" si="3"/>
        <v>0.3819356614</v>
      </c>
    </row>
    <row r="10195">
      <c r="A10195" s="61">
        <v>1.519473639E9</v>
      </c>
      <c r="B10195" s="61">
        <v>1.0</v>
      </c>
      <c r="C10195" s="61">
        <v>1162.0</v>
      </c>
      <c r="D10195" s="57" t="s">
        <v>378</v>
      </c>
      <c r="E10195" s="62" t="str">
        <f t="shared" si="1"/>
        <v>Out of test</v>
      </c>
      <c r="F10195" s="53" t="str">
        <f t="shared" si="2"/>
        <v>Guangzhou_1</v>
      </c>
      <c r="G10195" s="53">
        <f t="shared" si="3"/>
        <v>0.08452488372</v>
      </c>
    </row>
    <row r="10196">
      <c r="A10196" s="61">
        <v>1.518596458E9</v>
      </c>
      <c r="B10196" s="61">
        <v>1.0</v>
      </c>
      <c r="C10196" s="61">
        <v>701.0</v>
      </c>
      <c r="D10196" s="57" t="s">
        <v>378</v>
      </c>
      <c r="E10196" s="62" t="str">
        <f t="shared" si="1"/>
        <v>Out of test</v>
      </c>
      <c r="F10196" s="53" t="str">
        <f t="shared" si="2"/>
        <v>Guangzhou_1</v>
      </c>
      <c r="G10196" s="53">
        <f t="shared" si="3"/>
        <v>0.7832470381</v>
      </c>
    </row>
    <row r="10197">
      <c r="A10197" s="61">
        <v>1.519971049E9</v>
      </c>
      <c r="B10197" s="61">
        <v>1.0</v>
      </c>
      <c r="C10197" s="61">
        <v>2843.0</v>
      </c>
      <c r="D10197" s="57" t="s">
        <v>378</v>
      </c>
      <c r="E10197" s="62" t="str">
        <f t="shared" si="1"/>
        <v>Out of test</v>
      </c>
      <c r="F10197" s="53" t="str">
        <f t="shared" si="2"/>
        <v>Guangzhou_1</v>
      </c>
      <c r="G10197" s="53">
        <f t="shared" si="3"/>
        <v>0.8568626349</v>
      </c>
    </row>
    <row r="10198">
      <c r="A10198" s="61">
        <v>1.519914086E9</v>
      </c>
      <c r="B10198" s="61">
        <v>1.0</v>
      </c>
      <c r="C10198" s="61">
        <v>1240.0</v>
      </c>
      <c r="D10198" s="57" t="s">
        <v>378</v>
      </c>
      <c r="E10198" s="62" t="str">
        <f t="shared" si="1"/>
        <v>Out of test</v>
      </c>
      <c r="F10198" s="53" t="str">
        <f t="shared" si="2"/>
        <v>Guangzhou_1</v>
      </c>
      <c r="G10198" s="53">
        <f t="shared" si="3"/>
        <v>0.04778644976</v>
      </c>
    </row>
    <row r="10199">
      <c r="A10199" s="61">
        <v>1.513659667E9</v>
      </c>
      <c r="B10199" s="61">
        <v>1.0</v>
      </c>
      <c r="C10199" s="61">
        <v>1986.0</v>
      </c>
      <c r="D10199" s="57" t="s">
        <v>378</v>
      </c>
      <c r="E10199" s="62" t="str">
        <f t="shared" si="1"/>
        <v>Out of test</v>
      </c>
      <c r="F10199" s="53" t="str">
        <f t="shared" si="2"/>
        <v>Guangzhou_1</v>
      </c>
      <c r="G10199" s="53">
        <f t="shared" si="3"/>
        <v>0.07577921745</v>
      </c>
    </row>
    <row r="10200">
      <c r="A10200" s="61">
        <v>1.518861624E9</v>
      </c>
      <c r="B10200" s="61">
        <v>1.0</v>
      </c>
      <c r="C10200" s="61">
        <v>468.0</v>
      </c>
      <c r="D10200" s="57" t="s">
        <v>378</v>
      </c>
      <c r="E10200" s="62" t="str">
        <f t="shared" si="1"/>
        <v>Out of test</v>
      </c>
      <c r="F10200" s="53" t="str">
        <f t="shared" si="2"/>
        <v>Guangzhou_1</v>
      </c>
      <c r="G10200" s="53">
        <f t="shared" si="3"/>
        <v>0.6857930497</v>
      </c>
    </row>
    <row r="10201">
      <c r="A10201" s="61">
        <v>1.513092814E9</v>
      </c>
      <c r="B10201" s="61">
        <v>1.0</v>
      </c>
      <c r="C10201" s="61">
        <v>2365.0</v>
      </c>
      <c r="D10201" s="57" t="s">
        <v>378</v>
      </c>
      <c r="E10201" s="62" t="str">
        <f t="shared" si="1"/>
        <v>Out of test</v>
      </c>
      <c r="F10201" s="53" t="str">
        <f t="shared" si="2"/>
        <v>Guangzhou_1</v>
      </c>
      <c r="G10201" s="53">
        <f t="shared" si="3"/>
        <v>0.5973133435</v>
      </c>
    </row>
    <row r="10202">
      <c r="A10202" s="61">
        <v>1.518557146E9</v>
      </c>
      <c r="B10202" s="61">
        <v>1.0</v>
      </c>
      <c r="C10202" s="61">
        <v>516.0</v>
      </c>
      <c r="D10202" s="57" t="s">
        <v>378</v>
      </c>
      <c r="E10202" s="62" t="str">
        <f t="shared" si="1"/>
        <v>Out of test</v>
      </c>
      <c r="F10202" s="53" t="str">
        <f t="shared" si="2"/>
        <v>Guangzhou_1</v>
      </c>
      <c r="G10202" s="53">
        <f t="shared" si="3"/>
        <v>0.3364201509</v>
      </c>
    </row>
    <row r="10203">
      <c r="A10203" s="61">
        <v>1.514771643E9</v>
      </c>
      <c r="B10203" s="61">
        <v>1.0</v>
      </c>
      <c r="C10203" s="61">
        <v>1808.0</v>
      </c>
      <c r="D10203" s="57" t="s">
        <v>378</v>
      </c>
      <c r="E10203" s="62" t="str">
        <f t="shared" si="1"/>
        <v>Out of test</v>
      </c>
      <c r="F10203" s="53" t="str">
        <f t="shared" si="2"/>
        <v>Guangzhou_1</v>
      </c>
      <c r="G10203" s="53">
        <f t="shared" si="3"/>
        <v>0.6393900808</v>
      </c>
    </row>
    <row r="10204">
      <c r="A10204" s="61">
        <v>1.518347137E9</v>
      </c>
      <c r="B10204" s="61">
        <v>1.0</v>
      </c>
      <c r="C10204" s="61">
        <v>3391.0</v>
      </c>
      <c r="D10204" s="57" t="s">
        <v>378</v>
      </c>
      <c r="E10204" s="62" t="str">
        <f t="shared" si="1"/>
        <v>Out of test</v>
      </c>
      <c r="F10204" s="53" t="str">
        <f t="shared" si="2"/>
        <v>Guangzhou_1</v>
      </c>
      <c r="G10204" s="53">
        <f t="shared" si="3"/>
        <v>0.8354716116</v>
      </c>
    </row>
    <row r="10205">
      <c r="A10205" s="61">
        <v>1.511997334E9</v>
      </c>
      <c r="B10205" s="61">
        <v>1.0</v>
      </c>
      <c r="C10205" s="61">
        <v>1227.0</v>
      </c>
      <c r="D10205" s="57" t="s">
        <v>378</v>
      </c>
      <c r="E10205" s="62" t="str">
        <f t="shared" si="1"/>
        <v>Out of test</v>
      </c>
      <c r="F10205" s="53" t="str">
        <f t="shared" si="2"/>
        <v>Guangzhou_1</v>
      </c>
      <c r="G10205" s="53">
        <f t="shared" si="3"/>
        <v>0.9690485162</v>
      </c>
    </row>
    <row r="10206">
      <c r="A10206" s="61">
        <v>1.514890517E9</v>
      </c>
      <c r="B10206" s="61">
        <v>1.0</v>
      </c>
      <c r="C10206" s="61">
        <v>2131.0</v>
      </c>
      <c r="D10206" s="57" t="s">
        <v>378</v>
      </c>
      <c r="E10206" s="62" t="str">
        <f t="shared" si="1"/>
        <v>Out of test</v>
      </c>
      <c r="F10206" s="53" t="str">
        <f t="shared" si="2"/>
        <v>Guangzhou_1</v>
      </c>
      <c r="G10206" s="53">
        <f t="shared" si="3"/>
        <v>0.5187831214</v>
      </c>
    </row>
    <row r="10207">
      <c r="A10207" s="61">
        <v>1.517721953E9</v>
      </c>
      <c r="B10207" s="61">
        <v>1.0</v>
      </c>
      <c r="C10207" s="61">
        <v>1103.0</v>
      </c>
      <c r="D10207" s="57" t="s">
        <v>378</v>
      </c>
      <c r="E10207" s="62" t="str">
        <f t="shared" si="1"/>
        <v>Out of test</v>
      </c>
      <c r="F10207" s="53" t="str">
        <f t="shared" si="2"/>
        <v>Guangzhou_1</v>
      </c>
      <c r="G10207" s="53">
        <f t="shared" si="3"/>
        <v>0.3023739278</v>
      </c>
    </row>
    <row r="10208">
      <c r="A10208" s="61">
        <v>1.516273566E9</v>
      </c>
      <c r="B10208" s="61">
        <v>1.0</v>
      </c>
      <c r="C10208" s="61">
        <v>1826.0</v>
      </c>
      <c r="D10208" s="57" t="s">
        <v>378</v>
      </c>
      <c r="E10208" s="62" t="str">
        <f t="shared" si="1"/>
        <v>Out of test</v>
      </c>
      <c r="F10208" s="53" t="str">
        <f t="shared" si="2"/>
        <v>Guangzhou_1</v>
      </c>
      <c r="G10208" s="53">
        <f t="shared" si="3"/>
        <v>0.3518316952</v>
      </c>
    </row>
    <row r="10209">
      <c r="A10209" s="61">
        <v>1.516429743E9</v>
      </c>
      <c r="B10209" s="61">
        <v>1.0</v>
      </c>
      <c r="C10209" s="61">
        <v>1580.0</v>
      </c>
      <c r="D10209" s="57" t="s">
        <v>378</v>
      </c>
      <c r="E10209" s="62" t="str">
        <f t="shared" si="1"/>
        <v>Out of test</v>
      </c>
      <c r="F10209" s="53" t="str">
        <f t="shared" si="2"/>
        <v>Guangzhou_1</v>
      </c>
      <c r="G10209" s="53">
        <f t="shared" si="3"/>
        <v>0.3210584029</v>
      </c>
    </row>
    <row r="10210">
      <c r="A10210" s="61">
        <v>1.511467183E9</v>
      </c>
      <c r="B10210" s="61">
        <v>1.0</v>
      </c>
      <c r="C10210" s="61">
        <v>2306.0</v>
      </c>
      <c r="D10210" s="57" t="s">
        <v>378</v>
      </c>
      <c r="E10210" s="62" t="str">
        <f t="shared" si="1"/>
        <v>Out of test</v>
      </c>
      <c r="F10210" s="53" t="str">
        <f t="shared" si="2"/>
        <v>Guangzhou_1</v>
      </c>
      <c r="G10210" s="53">
        <f t="shared" si="3"/>
        <v>0.8436374719</v>
      </c>
    </row>
    <row r="10211">
      <c r="A10211" s="61">
        <v>1.519688417E9</v>
      </c>
      <c r="B10211" s="61">
        <v>1.0</v>
      </c>
      <c r="C10211" s="61">
        <v>2292.0</v>
      </c>
      <c r="D10211" s="57" t="s">
        <v>378</v>
      </c>
      <c r="E10211" s="62" t="str">
        <f t="shared" si="1"/>
        <v>Out of test</v>
      </c>
      <c r="F10211" s="53" t="str">
        <f t="shared" si="2"/>
        <v>Guangzhou_1</v>
      </c>
      <c r="G10211" s="53">
        <f t="shared" si="3"/>
        <v>0.04699729849</v>
      </c>
    </row>
    <row r="10212">
      <c r="A10212" s="61">
        <v>1.517772939E9</v>
      </c>
      <c r="B10212" s="61">
        <v>1.0</v>
      </c>
      <c r="C10212" s="61">
        <v>2575.0</v>
      </c>
      <c r="D10212" s="57" t="s">
        <v>378</v>
      </c>
      <c r="E10212" s="62" t="str">
        <f t="shared" si="1"/>
        <v>Out of test</v>
      </c>
      <c r="F10212" s="53" t="str">
        <f t="shared" si="2"/>
        <v>Guangzhou_1</v>
      </c>
      <c r="G10212" s="53">
        <f t="shared" si="3"/>
        <v>0.09375796052</v>
      </c>
    </row>
    <row r="10213">
      <c r="A10213" s="61">
        <v>1.516227563E9</v>
      </c>
      <c r="B10213" s="61">
        <v>1.0</v>
      </c>
      <c r="C10213" s="61">
        <v>1782.0</v>
      </c>
      <c r="D10213" s="57" t="s">
        <v>378</v>
      </c>
      <c r="E10213" s="62" t="str">
        <f t="shared" si="1"/>
        <v>Out of test</v>
      </c>
      <c r="F10213" s="53" t="str">
        <f t="shared" si="2"/>
        <v>Guangzhou_1</v>
      </c>
      <c r="G10213" s="53">
        <f t="shared" si="3"/>
        <v>0.6267712847</v>
      </c>
    </row>
    <row r="10214">
      <c r="A10214" s="61">
        <v>1.515186084E9</v>
      </c>
      <c r="B10214" s="61">
        <v>1.0</v>
      </c>
      <c r="C10214" s="61">
        <v>3210.0</v>
      </c>
      <c r="D10214" s="57" t="s">
        <v>378</v>
      </c>
      <c r="E10214" s="62" t="str">
        <f t="shared" si="1"/>
        <v>Out of test</v>
      </c>
      <c r="F10214" s="53" t="str">
        <f t="shared" si="2"/>
        <v>Guangzhou_1</v>
      </c>
      <c r="G10214" s="53">
        <f t="shared" si="3"/>
        <v>0.6541098277</v>
      </c>
    </row>
    <row r="10215">
      <c r="A10215" s="61">
        <v>1.512267013E9</v>
      </c>
      <c r="B10215" s="61">
        <v>1.0</v>
      </c>
      <c r="C10215" s="61">
        <v>1613.0</v>
      </c>
      <c r="D10215" s="57" t="s">
        <v>378</v>
      </c>
      <c r="E10215" s="62" t="str">
        <f t="shared" si="1"/>
        <v>Out of test</v>
      </c>
      <c r="F10215" s="53" t="str">
        <f t="shared" si="2"/>
        <v>Guangzhou_1</v>
      </c>
      <c r="G10215" s="53">
        <f t="shared" si="3"/>
        <v>0.8505281832</v>
      </c>
    </row>
    <row r="10216">
      <c r="A10216" s="61">
        <v>1.511570483E9</v>
      </c>
      <c r="B10216" s="61">
        <v>1.0</v>
      </c>
      <c r="C10216" s="61">
        <v>1285.0</v>
      </c>
      <c r="D10216" s="57" t="s">
        <v>378</v>
      </c>
      <c r="E10216" s="62" t="str">
        <f t="shared" si="1"/>
        <v>Out of test</v>
      </c>
      <c r="F10216" s="53" t="str">
        <f t="shared" si="2"/>
        <v>Guangzhou_1</v>
      </c>
      <c r="G10216" s="53">
        <f t="shared" si="3"/>
        <v>0.5345590649</v>
      </c>
    </row>
    <row r="10217">
      <c r="A10217" s="61">
        <v>1.511978013E9</v>
      </c>
      <c r="B10217" s="61">
        <v>1.0</v>
      </c>
      <c r="C10217" s="61">
        <v>5808.0</v>
      </c>
      <c r="D10217" s="57" t="s">
        <v>378</v>
      </c>
      <c r="E10217" s="62" t="str">
        <f t="shared" si="1"/>
        <v>Out of test</v>
      </c>
      <c r="F10217" s="53" t="str">
        <f t="shared" si="2"/>
        <v>Guangzhou_1</v>
      </c>
      <c r="G10217" s="53">
        <f t="shared" si="3"/>
        <v>0.5320433517</v>
      </c>
    </row>
    <row r="10218">
      <c r="A10218" s="61">
        <v>1.517709616E9</v>
      </c>
      <c r="B10218" s="61">
        <v>1.0</v>
      </c>
      <c r="C10218" s="61">
        <v>2126.0</v>
      </c>
      <c r="D10218" s="57" t="s">
        <v>378</v>
      </c>
      <c r="E10218" s="62" t="str">
        <f t="shared" si="1"/>
        <v>Out of test</v>
      </c>
      <c r="F10218" s="53" t="str">
        <f t="shared" si="2"/>
        <v>Guangzhou_1</v>
      </c>
      <c r="G10218" s="53">
        <f t="shared" si="3"/>
        <v>0.7178906542</v>
      </c>
    </row>
    <row r="10219">
      <c r="A10219" s="61">
        <v>1.516476509E9</v>
      </c>
      <c r="B10219" s="61">
        <v>1.0</v>
      </c>
      <c r="C10219" s="61">
        <v>243.0</v>
      </c>
      <c r="D10219" s="57" t="s">
        <v>378</v>
      </c>
      <c r="E10219" s="62" t="str">
        <f t="shared" si="1"/>
        <v>Out of test</v>
      </c>
      <c r="F10219" s="53" t="str">
        <f t="shared" si="2"/>
        <v>Guangzhou_1</v>
      </c>
      <c r="G10219" s="53">
        <f t="shared" si="3"/>
        <v>0.6041121164</v>
      </c>
    </row>
    <row r="10220">
      <c r="A10220" s="61">
        <v>1.514109679E9</v>
      </c>
      <c r="B10220" s="61">
        <v>1.0</v>
      </c>
      <c r="C10220" s="61">
        <v>1918.0</v>
      </c>
      <c r="D10220" s="57" t="s">
        <v>378</v>
      </c>
      <c r="E10220" s="62" t="str">
        <f t="shared" si="1"/>
        <v>Out of test</v>
      </c>
      <c r="F10220" s="53" t="str">
        <f t="shared" si="2"/>
        <v>Guangzhou_1</v>
      </c>
      <c r="G10220" s="53">
        <f t="shared" si="3"/>
        <v>0.004225450749</v>
      </c>
    </row>
    <row r="10221">
      <c r="A10221" s="61">
        <v>1.516986935E9</v>
      </c>
      <c r="B10221" s="61">
        <v>1.0</v>
      </c>
      <c r="C10221" s="61">
        <v>1193.0</v>
      </c>
      <c r="D10221" s="57" t="s">
        <v>378</v>
      </c>
      <c r="E10221" s="62" t="str">
        <f t="shared" si="1"/>
        <v>Out of test</v>
      </c>
      <c r="F10221" s="53" t="str">
        <f t="shared" si="2"/>
        <v>Guangzhou_1</v>
      </c>
      <c r="G10221" s="53">
        <f t="shared" si="3"/>
        <v>0.9095465694</v>
      </c>
    </row>
    <row r="10222">
      <c r="A10222" s="61">
        <v>1.514141155E9</v>
      </c>
      <c r="B10222" s="61">
        <v>1.0</v>
      </c>
      <c r="C10222" s="61">
        <v>1310.0</v>
      </c>
      <c r="D10222" s="57" t="s">
        <v>378</v>
      </c>
      <c r="E10222" s="62" t="str">
        <f t="shared" si="1"/>
        <v>Out of test</v>
      </c>
      <c r="F10222" s="53" t="str">
        <f t="shared" si="2"/>
        <v>Guangzhou_1</v>
      </c>
      <c r="G10222" s="53">
        <f t="shared" si="3"/>
        <v>0.1086393061</v>
      </c>
    </row>
    <row r="10223">
      <c r="A10223" s="61">
        <v>1.518605799E9</v>
      </c>
      <c r="B10223" s="61">
        <v>1.0</v>
      </c>
      <c r="C10223" s="61">
        <v>2042.0</v>
      </c>
      <c r="D10223" s="57" t="s">
        <v>378</v>
      </c>
      <c r="E10223" s="62" t="str">
        <f t="shared" si="1"/>
        <v>Out of test</v>
      </c>
      <c r="F10223" s="53" t="str">
        <f t="shared" si="2"/>
        <v>Guangzhou_1</v>
      </c>
      <c r="G10223" s="53">
        <f t="shared" si="3"/>
        <v>0.9946656779</v>
      </c>
    </row>
    <row r="10224">
      <c r="A10224" s="61">
        <v>1.515521165E9</v>
      </c>
      <c r="B10224" s="61">
        <v>1.0</v>
      </c>
      <c r="C10224" s="61">
        <v>30.0</v>
      </c>
      <c r="D10224" s="57" t="s">
        <v>378</v>
      </c>
      <c r="E10224" s="62" t="str">
        <f t="shared" si="1"/>
        <v>Out of test</v>
      </c>
      <c r="F10224" s="53" t="str">
        <f t="shared" si="2"/>
        <v>Guangzhou_1</v>
      </c>
      <c r="G10224" s="53">
        <f t="shared" si="3"/>
        <v>0.3732277602</v>
      </c>
    </row>
    <row r="10225">
      <c r="A10225" s="61">
        <v>1.519186445E9</v>
      </c>
      <c r="B10225" s="61">
        <v>1.0</v>
      </c>
      <c r="C10225" s="61">
        <v>747.0</v>
      </c>
      <c r="D10225" s="57" t="s">
        <v>378</v>
      </c>
      <c r="E10225" s="62" t="str">
        <f t="shared" si="1"/>
        <v>Out of test</v>
      </c>
      <c r="F10225" s="53" t="str">
        <f t="shared" si="2"/>
        <v>Guangzhou_1</v>
      </c>
      <c r="G10225" s="53">
        <f t="shared" si="3"/>
        <v>0.1191704598</v>
      </c>
    </row>
    <row r="10226">
      <c r="A10226" s="61">
        <v>1.518409015E9</v>
      </c>
      <c r="B10226" s="61">
        <v>1.0</v>
      </c>
      <c r="C10226" s="61">
        <v>129.0</v>
      </c>
      <c r="D10226" s="57" t="s">
        <v>378</v>
      </c>
      <c r="E10226" s="62" t="str">
        <f t="shared" si="1"/>
        <v>Out of test</v>
      </c>
      <c r="F10226" s="53" t="str">
        <f t="shared" si="2"/>
        <v>Guangzhou_1</v>
      </c>
      <c r="G10226" s="53">
        <f t="shared" si="3"/>
        <v>0.6138449817</v>
      </c>
    </row>
    <row r="10227">
      <c r="A10227" s="61">
        <v>1.512882875E9</v>
      </c>
      <c r="B10227" s="61">
        <v>1.0</v>
      </c>
      <c r="C10227" s="61">
        <v>3529.0</v>
      </c>
      <c r="D10227" s="57" t="s">
        <v>378</v>
      </c>
      <c r="E10227" s="62" t="str">
        <f t="shared" si="1"/>
        <v>Out of test</v>
      </c>
      <c r="F10227" s="53" t="str">
        <f t="shared" si="2"/>
        <v>Guangzhou_1</v>
      </c>
      <c r="G10227" s="53">
        <f t="shared" si="3"/>
        <v>0.3916881791</v>
      </c>
    </row>
    <row r="10228">
      <c r="A10228" s="61">
        <v>1.513350864E9</v>
      </c>
      <c r="B10228" s="61">
        <v>1.0</v>
      </c>
      <c r="C10228" s="61">
        <v>495.0</v>
      </c>
      <c r="D10228" s="57" t="s">
        <v>378</v>
      </c>
      <c r="E10228" s="62" t="str">
        <f t="shared" si="1"/>
        <v>Out of test</v>
      </c>
      <c r="F10228" s="53" t="str">
        <f t="shared" si="2"/>
        <v>Guangzhou_1</v>
      </c>
      <c r="G10228" s="53">
        <f t="shared" si="3"/>
        <v>0.8430477033</v>
      </c>
    </row>
    <row r="10229">
      <c r="A10229" s="61">
        <v>1.514345927E9</v>
      </c>
      <c r="B10229" s="61">
        <v>1.0</v>
      </c>
      <c r="C10229" s="61">
        <v>2154.0</v>
      </c>
      <c r="D10229" s="57" t="s">
        <v>378</v>
      </c>
      <c r="E10229" s="62" t="str">
        <f t="shared" si="1"/>
        <v>Out of test</v>
      </c>
      <c r="F10229" s="53" t="str">
        <f t="shared" si="2"/>
        <v>Guangzhou_1</v>
      </c>
      <c r="G10229" s="53">
        <f t="shared" si="3"/>
        <v>0.7101855222</v>
      </c>
    </row>
    <row r="10230">
      <c r="A10230" s="61">
        <v>1.512201933E9</v>
      </c>
      <c r="B10230" s="61">
        <v>1.0</v>
      </c>
      <c r="C10230" s="61">
        <v>5281.0</v>
      </c>
      <c r="D10230" s="57" t="s">
        <v>378</v>
      </c>
      <c r="E10230" s="62" t="str">
        <f t="shared" si="1"/>
        <v>Out of test</v>
      </c>
      <c r="F10230" s="53" t="str">
        <f t="shared" si="2"/>
        <v>Guangzhou_1</v>
      </c>
      <c r="G10230" s="53">
        <f t="shared" si="3"/>
        <v>0.4383389492</v>
      </c>
    </row>
    <row r="10231">
      <c r="A10231" s="61">
        <v>1.517527517E9</v>
      </c>
      <c r="B10231" s="61">
        <v>1.0</v>
      </c>
      <c r="C10231" s="61">
        <v>2517.0</v>
      </c>
      <c r="D10231" s="57" t="s">
        <v>378</v>
      </c>
      <c r="E10231" s="62" t="str">
        <f t="shared" si="1"/>
        <v>Out of test</v>
      </c>
      <c r="F10231" s="53" t="str">
        <f t="shared" si="2"/>
        <v>Guangzhou_1</v>
      </c>
      <c r="G10231" s="53">
        <f t="shared" si="3"/>
        <v>0.6451498843</v>
      </c>
    </row>
    <row r="10232">
      <c r="A10232" s="61">
        <v>1.517954806E9</v>
      </c>
      <c r="B10232" s="61">
        <v>1.0</v>
      </c>
      <c r="C10232" s="61">
        <v>2028.0</v>
      </c>
      <c r="D10232" s="57" t="s">
        <v>378</v>
      </c>
      <c r="E10232" s="62" t="str">
        <f t="shared" si="1"/>
        <v>Out of test</v>
      </c>
      <c r="F10232" s="53" t="str">
        <f t="shared" si="2"/>
        <v>Guangzhou_1</v>
      </c>
      <c r="G10232" s="53">
        <f t="shared" si="3"/>
        <v>0.7557031866</v>
      </c>
    </row>
    <row r="10233">
      <c r="A10233" s="61">
        <v>1.512651537E9</v>
      </c>
      <c r="B10233" s="61">
        <v>1.0</v>
      </c>
      <c r="C10233" s="61">
        <v>2208.0</v>
      </c>
      <c r="D10233" s="57" t="s">
        <v>378</v>
      </c>
      <c r="E10233" s="62" t="str">
        <f t="shared" si="1"/>
        <v>Out of test</v>
      </c>
      <c r="F10233" s="53" t="str">
        <f t="shared" si="2"/>
        <v>Guangzhou_1</v>
      </c>
      <c r="G10233" s="53">
        <f t="shared" si="3"/>
        <v>0.7433000214</v>
      </c>
    </row>
    <row r="10234">
      <c r="A10234" s="61">
        <v>1.516879715E9</v>
      </c>
      <c r="B10234" s="61">
        <v>1.0</v>
      </c>
      <c r="C10234" s="61">
        <v>891.0</v>
      </c>
      <c r="D10234" s="57" t="s">
        <v>378</v>
      </c>
      <c r="E10234" s="62" t="str">
        <f t="shared" si="1"/>
        <v>Out of test</v>
      </c>
      <c r="F10234" s="53" t="str">
        <f t="shared" si="2"/>
        <v>Guangzhou_1</v>
      </c>
      <c r="G10234" s="53">
        <f t="shared" si="3"/>
        <v>0.9228493023</v>
      </c>
    </row>
    <row r="10235">
      <c r="A10235" s="61">
        <v>1.512905366E9</v>
      </c>
      <c r="B10235" s="61">
        <v>1.0</v>
      </c>
      <c r="C10235" s="61">
        <v>430.0</v>
      </c>
      <c r="D10235" s="57" t="s">
        <v>378</v>
      </c>
      <c r="E10235" s="62" t="str">
        <f t="shared" si="1"/>
        <v>Out of test</v>
      </c>
      <c r="F10235" s="53" t="str">
        <f t="shared" si="2"/>
        <v>Guangzhou_1</v>
      </c>
      <c r="G10235" s="53">
        <f t="shared" si="3"/>
        <v>0.971122927</v>
      </c>
    </row>
    <row r="10236">
      <c r="A10236" s="61">
        <v>1.518749826E9</v>
      </c>
      <c r="B10236" s="61">
        <v>1.0</v>
      </c>
      <c r="C10236" s="61">
        <v>499.0</v>
      </c>
      <c r="D10236" s="57" t="s">
        <v>378</v>
      </c>
      <c r="E10236" s="62" t="str">
        <f t="shared" si="1"/>
        <v>Out of test</v>
      </c>
      <c r="F10236" s="53" t="str">
        <f t="shared" si="2"/>
        <v>Guangzhou_1</v>
      </c>
      <c r="G10236" s="53">
        <f t="shared" si="3"/>
        <v>0.2378501324</v>
      </c>
    </row>
    <row r="10237">
      <c r="A10237" s="61">
        <v>1.511802153E9</v>
      </c>
      <c r="B10237" s="61">
        <v>1.0</v>
      </c>
      <c r="C10237" s="61">
        <v>5637.0</v>
      </c>
      <c r="D10237" s="57" t="s">
        <v>378</v>
      </c>
      <c r="E10237" s="62" t="str">
        <f t="shared" si="1"/>
        <v>Out of test</v>
      </c>
      <c r="F10237" s="53" t="str">
        <f t="shared" si="2"/>
        <v>Guangzhou_1</v>
      </c>
      <c r="G10237" s="53">
        <f t="shared" si="3"/>
        <v>0.2593737042</v>
      </c>
    </row>
    <row r="10238">
      <c r="A10238" s="61">
        <v>1.515096534E9</v>
      </c>
      <c r="B10238" s="61">
        <v>1.0</v>
      </c>
      <c r="C10238" s="61">
        <v>566.0</v>
      </c>
      <c r="D10238" s="57" t="s">
        <v>378</v>
      </c>
      <c r="E10238" s="62" t="str">
        <f t="shared" si="1"/>
        <v>Out of test</v>
      </c>
      <c r="F10238" s="53" t="str">
        <f t="shared" si="2"/>
        <v>Guangzhou_1</v>
      </c>
      <c r="G10238" s="53">
        <f t="shared" si="3"/>
        <v>0.1034340435</v>
      </c>
    </row>
    <row r="10239">
      <c r="A10239" s="61">
        <v>1.513948944E9</v>
      </c>
      <c r="B10239" s="61">
        <v>1.0</v>
      </c>
      <c r="C10239" s="61">
        <v>1690.0</v>
      </c>
      <c r="D10239" s="57" t="s">
        <v>378</v>
      </c>
      <c r="E10239" s="62" t="str">
        <f t="shared" si="1"/>
        <v>Out of test</v>
      </c>
      <c r="F10239" s="53" t="str">
        <f t="shared" si="2"/>
        <v>Guangzhou_1</v>
      </c>
      <c r="G10239" s="53">
        <f t="shared" si="3"/>
        <v>0.7785792573</v>
      </c>
    </row>
    <row r="10240">
      <c r="A10240" s="61">
        <v>1.516889594E9</v>
      </c>
      <c r="B10240" s="61">
        <v>1.0</v>
      </c>
      <c r="C10240" s="61">
        <v>2861.0</v>
      </c>
      <c r="D10240" s="57" t="s">
        <v>378</v>
      </c>
      <c r="E10240" s="62" t="str">
        <f t="shared" si="1"/>
        <v>Out of test</v>
      </c>
      <c r="F10240" s="53" t="str">
        <f t="shared" si="2"/>
        <v>Guangzhou_1</v>
      </c>
      <c r="G10240" s="53">
        <f t="shared" si="3"/>
        <v>0.05461340853</v>
      </c>
    </row>
    <row r="10241">
      <c r="A10241" s="61">
        <v>1.515529768E9</v>
      </c>
      <c r="B10241" s="61">
        <v>1.0</v>
      </c>
      <c r="C10241" s="61">
        <v>1241.0</v>
      </c>
      <c r="D10241" s="57" t="s">
        <v>378</v>
      </c>
      <c r="E10241" s="62" t="str">
        <f t="shared" si="1"/>
        <v>Out of test</v>
      </c>
      <c r="F10241" s="53" t="str">
        <f t="shared" si="2"/>
        <v>Guangzhou_1</v>
      </c>
      <c r="G10241" s="53">
        <f t="shared" si="3"/>
        <v>0.6764350476</v>
      </c>
    </row>
    <row r="10242">
      <c r="A10242" s="61">
        <v>1.512740807E9</v>
      </c>
      <c r="B10242" s="61">
        <v>1.0</v>
      </c>
      <c r="C10242" s="61">
        <v>2477.0</v>
      </c>
      <c r="D10242" s="57" t="s">
        <v>378</v>
      </c>
      <c r="E10242" s="62" t="str">
        <f t="shared" si="1"/>
        <v>Out of test</v>
      </c>
      <c r="F10242" s="53" t="str">
        <f t="shared" si="2"/>
        <v>Guangzhou_1</v>
      </c>
      <c r="G10242" s="53">
        <f t="shared" si="3"/>
        <v>0.2003242333</v>
      </c>
    </row>
    <row r="10243">
      <c r="A10243" s="61">
        <v>1.516402546E9</v>
      </c>
      <c r="B10243" s="61">
        <v>1.0</v>
      </c>
      <c r="C10243" s="61">
        <v>1703.0</v>
      </c>
      <c r="D10243" s="57" t="s">
        <v>378</v>
      </c>
      <c r="E10243" s="62" t="str">
        <f t="shared" si="1"/>
        <v>Out of test</v>
      </c>
      <c r="F10243" s="53" t="str">
        <f t="shared" si="2"/>
        <v>Guangzhou_1</v>
      </c>
      <c r="G10243" s="53">
        <f t="shared" si="3"/>
        <v>0.3737872377</v>
      </c>
    </row>
    <row r="10244">
      <c r="A10244" s="61">
        <v>1.511383318E9</v>
      </c>
      <c r="B10244" s="61">
        <v>1.0</v>
      </c>
      <c r="C10244" s="61">
        <v>1562.0</v>
      </c>
      <c r="D10244" s="57" t="s">
        <v>378</v>
      </c>
      <c r="E10244" s="62" t="str">
        <f t="shared" si="1"/>
        <v>Out of test</v>
      </c>
      <c r="F10244" s="53" t="str">
        <f t="shared" si="2"/>
        <v>Guangzhou_1</v>
      </c>
      <c r="G10244" s="53">
        <f t="shared" si="3"/>
        <v>0.2641198457</v>
      </c>
    </row>
    <row r="10245">
      <c r="A10245" s="61">
        <v>1.519676858E9</v>
      </c>
      <c r="B10245" s="61">
        <v>1.0</v>
      </c>
      <c r="C10245" s="61">
        <v>2899.0</v>
      </c>
      <c r="D10245" s="57" t="s">
        <v>378</v>
      </c>
      <c r="E10245" s="62" t="str">
        <f t="shared" si="1"/>
        <v>Out of test</v>
      </c>
      <c r="F10245" s="53" t="str">
        <f t="shared" si="2"/>
        <v>Guangzhou_1</v>
      </c>
      <c r="G10245" s="53">
        <f t="shared" si="3"/>
        <v>0.05778202155</v>
      </c>
    </row>
    <row r="10246">
      <c r="A10246" s="61">
        <v>1.515740393E9</v>
      </c>
      <c r="B10246" s="61">
        <v>1.0</v>
      </c>
      <c r="C10246" s="61">
        <v>1280.0</v>
      </c>
      <c r="D10246" s="57" t="s">
        <v>378</v>
      </c>
      <c r="E10246" s="62" t="str">
        <f t="shared" si="1"/>
        <v>Out of test</v>
      </c>
      <c r="F10246" s="53" t="str">
        <f t="shared" si="2"/>
        <v>Guangzhou_1</v>
      </c>
      <c r="G10246" s="53">
        <f t="shared" si="3"/>
        <v>0.5436538118</v>
      </c>
    </row>
    <row r="10247">
      <c r="A10247" s="61">
        <v>1.511322406E9</v>
      </c>
      <c r="B10247" s="61">
        <v>1.0</v>
      </c>
      <c r="C10247" s="61">
        <v>1585.0</v>
      </c>
      <c r="D10247" s="57" t="s">
        <v>378</v>
      </c>
      <c r="E10247" s="62" t="str">
        <f t="shared" si="1"/>
        <v>Out of test</v>
      </c>
      <c r="F10247" s="53" t="str">
        <f t="shared" si="2"/>
        <v>Guangzhou_1</v>
      </c>
      <c r="G10247" s="53">
        <f t="shared" si="3"/>
        <v>0.9679966914</v>
      </c>
    </row>
    <row r="10248">
      <c r="A10248" s="61">
        <v>1.518825219E9</v>
      </c>
      <c r="B10248" s="61">
        <v>1.0</v>
      </c>
      <c r="C10248" s="61">
        <v>967.0</v>
      </c>
      <c r="D10248" s="57" t="s">
        <v>378</v>
      </c>
      <c r="E10248" s="62" t="str">
        <f t="shared" si="1"/>
        <v>Out of test</v>
      </c>
      <c r="F10248" s="53" t="str">
        <f t="shared" si="2"/>
        <v>Guangzhou_1</v>
      </c>
      <c r="G10248" s="53">
        <f t="shared" si="3"/>
        <v>0.1357766928</v>
      </c>
    </row>
    <row r="10249">
      <c r="A10249" s="61">
        <v>1.514712537E9</v>
      </c>
      <c r="B10249" s="61">
        <v>1.0</v>
      </c>
      <c r="C10249" s="61">
        <v>4725.0</v>
      </c>
      <c r="D10249" s="57" t="s">
        <v>378</v>
      </c>
      <c r="E10249" s="62" t="str">
        <f t="shared" si="1"/>
        <v>Out of test</v>
      </c>
      <c r="F10249" s="53" t="str">
        <f t="shared" si="2"/>
        <v>Guangzhou_1</v>
      </c>
      <c r="G10249" s="53">
        <f t="shared" si="3"/>
        <v>0.2613283087</v>
      </c>
    </row>
    <row r="10250">
      <c r="A10250" s="61">
        <v>1.518107145E9</v>
      </c>
      <c r="B10250" s="61">
        <v>1.0</v>
      </c>
      <c r="C10250" s="61">
        <v>4000.0</v>
      </c>
      <c r="D10250" s="57" t="s">
        <v>378</v>
      </c>
      <c r="E10250" s="62" t="str">
        <f t="shared" si="1"/>
        <v>Out of test</v>
      </c>
      <c r="F10250" s="53" t="str">
        <f t="shared" si="2"/>
        <v>Guangzhou_1</v>
      </c>
      <c r="G10250" s="53">
        <f t="shared" si="3"/>
        <v>0.01874849038</v>
      </c>
    </row>
    <row r="10251">
      <c r="A10251" s="61">
        <v>1.512478486E9</v>
      </c>
      <c r="B10251" s="61">
        <v>1.0</v>
      </c>
      <c r="C10251" s="61">
        <v>1853.0</v>
      </c>
      <c r="D10251" s="57" t="s">
        <v>378</v>
      </c>
      <c r="E10251" s="62" t="str">
        <f t="shared" si="1"/>
        <v>Out of test</v>
      </c>
      <c r="F10251" s="53" t="str">
        <f t="shared" si="2"/>
        <v>Guangzhou_1</v>
      </c>
      <c r="G10251" s="53">
        <f t="shared" si="3"/>
        <v>0.3096101214</v>
      </c>
    </row>
    <row r="10252">
      <c r="A10252" s="61">
        <v>1.515957437E9</v>
      </c>
      <c r="B10252" s="61">
        <v>1.0</v>
      </c>
      <c r="C10252" s="61">
        <v>288.0</v>
      </c>
      <c r="D10252" s="57" t="s">
        <v>378</v>
      </c>
      <c r="E10252" s="62" t="str">
        <f t="shared" si="1"/>
        <v>Out of test</v>
      </c>
      <c r="F10252" s="53" t="str">
        <f t="shared" si="2"/>
        <v>Guangzhou_1</v>
      </c>
      <c r="G10252" s="53">
        <f t="shared" si="3"/>
        <v>0.3236587624</v>
      </c>
    </row>
    <row r="10253">
      <c r="A10253" s="61">
        <v>1.518522895E9</v>
      </c>
      <c r="B10253" s="61">
        <v>1.0</v>
      </c>
      <c r="C10253" s="61">
        <v>2241.0</v>
      </c>
      <c r="D10253" s="57" t="s">
        <v>378</v>
      </c>
      <c r="E10253" s="62" t="str">
        <f t="shared" si="1"/>
        <v>Out of test</v>
      </c>
      <c r="F10253" s="53" t="str">
        <f t="shared" si="2"/>
        <v>Guangzhou_1</v>
      </c>
      <c r="G10253" s="53">
        <f t="shared" si="3"/>
        <v>0.9539903426</v>
      </c>
    </row>
    <row r="10254">
      <c r="A10254" s="61">
        <v>1.513841518E9</v>
      </c>
      <c r="B10254" s="61">
        <v>1.0</v>
      </c>
      <c r="C10254" s="61">
        <v>375.0</v>
      </c>
      <c r="D10254" s="57" t="s">
        <v>378</v>
      </c>
      <c r="E10254" s="62" t="str">
        <f t="shared" si="1"/>
        <v>Out of test</v>
      </c>
      <c r="F10254" s="53" t="str">
        <f t="shared" si="2"/>
        <v>Guangzhou_1</v>
      </c>
      <c r="G10254" s="53">
        <f t="shared" si="3"/>
        <v>0.8450908331</v>
      </c>
    </row>
    <row r="10255">
      <c r="A10255" s="61">
        <v>1.519697839E9</v>
      </c>
      <c r="B10255" s="61">
        <v>1.0</v>
      </c>
      <c r="C10255" s="61">
        <v>4390.0</v>
      </c>
      <c r="D10255" s="57" t="s">
        <v>378</v>
      </c>
      <c r="E10255" s="62" t="str">
        <f t="shared" si="1"/>
        <v>Out of test</v>
      </c>
      <c r="F10255" s="53" t="str">
        <f t="shared" si="2"/>
        <v>Guangzhou_1</v>
      </c>
      <c r="G10255" s="53">
        <f t="shared" si="3"/>
        <v>0.5637948648</v>
      </c>
    </row>
    <row r="10256">
      <c r="A10256" s="61">
        <v>1.516683524E9</v>
      </c>
      <c r="B10256" s="61">
        <v>1.0</v>
      </c>
      <c r="C10256" s="61">
        <v>4481.0</v>
      </c>
      <c r="D10256" s="57" t="s">
        <v>378</v>
      </c>
      <c r="E10256" s="62" t="str">
        <f t="shared" si="1"/>
        <v>Out of test</v>
      </c>
      <c r="F10256" s="53" t="str">
        <f t="shared" si="2"/>
        <v>Guangzhou_1</v>
      </c>
      <c r="G10256" s="53">
        <f t="shared" si="3"/>
        <v>0.4709382851</v>
      </c>
    </row>
    <row r="10257">
      <c r="A10257" s="61">
        <v>1.512961113E9</v>
      </c>
      <c r="B10257" s="61">
        <v>1.0</v>
      </c>
      <c r="C10257" s="61">
        <v>113.0</v>
      </c>
      <c r="D10257" s="57" t="s">
        <v>378</v>
      </c>
      <c r="E10257" s="62" t="str">
        <f t="shared" si="1"/>
        <v>Out of test</v>
      </c>
      <c r="F10257" s="53" t="str">
        <f t="shared" si="2"/>
        <v>Guangzhou_1</v>
      </c>
      <c r="G10257" s="53">
        <f t="shared" si="3"/>
        <v>0.3547931801</v>
      </c>
    </row>
    <row r="10258">
      <c r="A10258" s="61">
        <v>1.514877149E9</v>
      </c>
      <c r="B10258" s="61">
        <v>1.0</v>
      </c>
      <c r="C10258" s="61">
        <v>243.0</v>
      </c>
      <c r="D10258" s="57" t="s">
        <v>378</v>
      </c>
      <c r="E10258" s="62" t="str">
        <f t="shared" si="1"/>
        <v>Out of test</v>
      </c>
      <c r="F10258" s="53" t="str">
        <f t="shared" si="2"/>
        <v>Guangzhou_1</v>
      </c>
      <c r="G10258" s="53">
        <f t="shared" si="3"/>
        <v>0.3907745571</v>
      </c>
    </row>
    <row r="10259">
      <c r="A10259" s="61">
        <v>1.514637613E9</v>
      </c>
      <c r="B10259" s="61">
        <v>1.0</v>
      </c>
      <c r="C10259" s="61">
        <v>3517.0</v>
      </c>
      <c r="D10259" s="57" t="s">
        <v>378</v>
      </c>
      <c r="E10259" s="62" t="str">
        <f t="shared" si="1"/>
        <v>Out of test</v>
      </c>
      <c r="F10259" s="53" t="str">
        <f t="shared" si="2"/>
        <v>Guangzhou_1</v>
      </c>
      <c r="G10259" s="53">
        <f t="shared" si="3"/>
        <v>0.7705000207</v>
      </c>
    </row>
    <row r="10260">
      <c r="A10260" s="61">
        <v>1.514186927E9</v>
      </c>
      <c r="B10260" s="61">
        <v>1.0</v>
      </c>
      <c r="C10260" s="61">
        <v>1886.0</v>
      </c>
      <c r="D10260" s="57" t="s">
        <v>378</v>
      </c>
      <c r="E10260" s="62" t="str">
        <f t="shared" si="1"/>
        <v>Out of test</v>
      </c>
      <c r="F10260" s="53" t="str">
        <f t="shared" si="2"/>
        <v>Guangzhou_1</v>
      </c>
      <c r="G10260" s="53">
        <f t="shared" si="3"/>
        <v>0.2621116579</v>
      </c>
    </row>
    <row r="10261">
      <c r="A10261" s="61">
        <v>1.513092885E9</v>
      </c>
      <c r="B10261" s="61">
        <v>1.0</v>
      </c>
      <c r="C10261" s="61">
        <v>2783.0</v>
      </c>
      <c r="D10261" s="57" t="s">
        <v>378</v>
      </c>
      <c r="E10261" s="62" t="str">
        <f t="shared" si="1"/>
        <v>Out of test</v>
      </c>
      <c r="F10261" s="53" t="str">
        <f t="shared" si="2"/>
        <v>Guangzhou_1</v>
      </c>
      <c r="G10261" s="53">
        <f t="shared" si="3"/>
        <v>0.3565057114</v>
      </c>
    </row>
    <row r="10262">
      <c r="A10262" s="61">
        <v>1.519513267E9</v>
      </c>
      <c r="B10262" s="61">
        <v>1.0</v>
      </c>
      <c r="C10262" s="61">
        <v>2207.0</v>
      </c>
      <c r="D10262" s="57" t="s">
        <v>378</v>
      </c>
      <c r="E10262" s="62" t="str">
        <f t="shared" si="1"/>
        <v>Out of test</v>
      </c>
      <c r="F10262" s="53" t="str">
        <f t="shared" si="2"/>
        <v>Guangzhou_1</v>
      </c>
      <c r="G10262" s="53">
        <f t="shared" si="3"/>
        <v>0.7682058193</v>
      </c>
    </row>
    <row r="10263">
      <c r="A10263" s="61">
        <v>1.515572519E9</v>
      </c>
      <c r="B10263" s="61">
        <v>1.0</v>
      </c>
      <c r="C10263" s="61">
        <v>167.0</v>
      </c>
      <c r="D10263" s="57" t="s">
        <v>378</v>
      </c>
      <c r="E10263" s="62" t="str">
        <f t="shared" si="1"/>
        <v>Out of test</v>
      </c>
      <c r="F10263" s="53" t="str">
        <f t="shared" si="2"/>
        <v>Guangzhou_1</v>
      </c>
      <c r="G10263" s="53">
        <f t="shared" si="3"/>
        <v>0.3260985781</v>
      </c>
    </row>
    <row r="10264">
      <c r="A10264" s="61">
        <v>1.517375323E9</v>
      </c>
      <c r="B10264" s="61">
        <v>1.0</v>
      </c>
      <c r="C10264" s="61">
        <v>718.0</v>
      </c>
      <c r="D10264" s="57" t="s">
        <v>378</v>
      </c>
      <c r="E10264" s="62" t="str">
        <f t="shared" si="1"/>
        <v>Out of test</v>
      </c>
      <c r="F10264" s="53" t="str">
        <f t="shared" si="2"/>
        <v>Guangzhou_1</v>
      </c>
      <c r="G10264" s="53">
        <f t="shared" si="3"/>
        <v>0.4368473992</v>
      </c>
    </row>
    <row r="10265">
      <c r="A10265" s="61">
        <v>1.513867345E9</v>
      </c>
      <c r="B10265" s="61">
        <v>1.0</v>
      </c>
      <c r="C10265" s="61">
        <v>3447.0</v>
      </c>
      <c r="D10265" s="57" t="s">
        <v>378</v>
      </c>
      <c r="E10265" s="62" t="str">
        <f t="shared" si="1"/>
        <v>Out of test</v>
      </c>
      <c r="F10265" s="53" t="str">
        <f t="shared" si="2"/>
        <v>Guangzhou_1</v>
      </c>
      <c r="G10265" s="53">
        <f t="shared" si="3"/>
        <v>0.367999283</v>
      </c>
    </row>
    <row r="10266">
      <c r="A10266" s="61">
        <v>1.515760587E9</v>
      </c>
      <c r="B10266" s="61">
        <v>1.0</v>
      </c>
      <c r="C10266" s="61">
        <v>419.0</v>
      </c>
      <c r="D10266" s="57" t="s">
        <v>378</v>
      </c>
      <c r="E10266" s="62" t="str">
        <f t="shared" si="1"/>
        <v>Out of test</v>
      </c>
      <c r="F10266" s="53" t="str">
        <f t="shared" si="2"/>
        <v>Guangzhou_1</v>
      </c>
      <c r="G10266" s="53">
        <f t="shared" si="3"/>
        <v>0.1570051538</v>
      </c>
    </row>
    <row r="10267">
      <c r="A10267" s="61">
        <v>1.518368086E9</v>
      </c>
      <c r="B10267" s="61">
        <v>1.0</v>
      </c>
      <c r="C10267" s="61">
        <v>1177.0</v>
      </c>
      <c r="D10267" s="57" t="s">
        <v>378</v>
      </c>
      <c r="E10267" s="62" t="str">
        <f t="shared" si="1"/>
        <v>Out of test</v>
      </c>
      <c r="F10267" s="53" t="str">
        <f t="shared" si="2"/>
        <v>Guangzhou_1</v>
      </c>
      <c r="G10267" s="53">
        <f t="shared" si="3"/>
        <v>0.4543836592</v>
      </c>
    </row>
    <row r="10268">
      <c r="A10268" s="61">
        <v>1.511864917E9</v>
      </c>
      <c r="B10268" s="61">
        <v>1.0</v>
      </c>
      <c r="C10268" s="61">
        <v>1676.0</v>
      </c>
      <c r="D10268" s="57" t="s">
        <v>378</v>
      </c>
      <c r="E10268" s="62" t="str">
        <f t="shared" si="1"/>
        <v>Out of test</v>
      </c>
      <c r="F10268" s="53" t="str">
        <f t="shared" si="2"/>
        <v>Guangzhou_1</v>
      </c>
      <c r="G10268" s="53">
        <f t="shared" si="3"/>
        <v>0.4326001349</v>
      </c>
    </row>
    <row r="10269">
      <c r="A10269" s="61">
        <v>1.516689933E9</v>
      </c>
      <c r="B10269" s="61">
        <v>1.0</v>
      </c>
      <c r="C10269" s="61">
        <v>765.0</v>
      </c>
      <c r="D10269" s="57" t="s">
        <v>378</v>
      </c>
      <c r="E10269" s="62" t="str">
        <f t="shared" si="1"/>
        <v>Out of test</v>
      </c>
      <c r="F10269" s="53" t="str">
        <f t="shared" si="2"/>
        <v>Guangzhou_1</v>
      </c>
      <c r="G10269" s="53">
        <f t="shared" si="3"/>
        <v>0.8181556483</v>
      </c>
    </row>
    <row r="10270">
      <c r="A10270" s="61">
        <v>1.515119245E9</v>
      </c>
      <c r="B10270" s="61">
        <v>1.0</v>
      </c>
      <c r="C10270" s="61">
        <v>932.0</v>
      </c>
      <c r="D10270" s="57" t="s">
        <v>378</v>
      </c>
      <c r="E10270" s="62" t="str">
        <f t="shared" si="1"/>
        <v>Out of test</v>
      </c>
      <c r="F10270" s="53" t="str">
        <f t="shared" si="2"/>
        <v>Guangzhou_1</v>
      </c>
      <c r="G10270" s="53">
        <f t="shared" si="3"/>
        <v>0.156508507</v>
      </c>
    </row>
    <row r="10271">
      <c r="A10271" s="61">
        <v>1.516418293E9</v>
      </c>
      <c r="B10271" s="61">
        <v>1.0</v>
      </c>
      <c r="C10271" s="61">
        <v>2248.0</v>
      </c>
      <c r="D10271" s="57" t="s">
        <v>378</v>
      </c>
      <c r="E10271" s="62" t="str">
        <f t="shared" si="1"/>
        <v>Out of test</v>
      </c>
      <c r="F10271" s="53" t="str">
        <f t="shared" si="2"/>
        <v>Guangzhou_1</v>
      </c>
      <c r="G10271" s="53">
        <f t="shared" si="3"/>
        <v>0.5594055682</v>
      </c>
    </row>
    <row r="10272">
      <c r="A10272" s="61">
        <v>1.519628163E9</v>
      </c>
      <c r="B10272" s="61">
        <v>1.0</v>
      </c>
      <c r="C10272" s="61">
        <v>2191.0</v>
      </c>
      <c r="D10272" s="57" t="s">
        <v>378</v>
      </c>
      <c r="E10272" s="62" t="str">
        <f t="shared" si="1"/>
        <v>Out of test</v>
      </c>
      <c r="F10272" s="53" t="str">
        <f t="shared" si="2"/>
        <v>Guangzhou_1</v>
      </c>
      <c r="G10272" s="53">
        <f t="shared" si="3"/>
        <v>0.1327058511</v>
      </c>
    </row>
    <row r="10273">
      <c r="A10273" s="61">
        <v>1.519697828E9</v>
      </c>
      <c r="B10273" s="61">
        <v>1.0</v>
      </c>
      <c r="C10273" s="61">
        <v>2892.0</v>
      </c>
      <c r="D10273" s="57" t="s">
        <v>378</v>
      </c>
      <c r="E10273" s="62" t="str">
        <f t="shared" si="1"/>
        <v>Out of test</v>
      </c>
      <c r="F10273" s="53" t="str">
        <f t="shared" si="2"/>
        <v>Guangzhou_1</v>
      </c>
      <c r="G10273" s="53">
        <f t="shared" si="3"/>
        <v>0.7670339816</v>
      </c>
    </row>
    <row r="10274">
      <c r="A10274" s="61">
        <v>1.516239263E9</v>
      </c>
      <c r="B10274" s="61">
        <v>1.0</v>
      </c>
      <c r="C10274" s="61">
        <v>5118.0</v>
      </c>
      <c r="D10274" s="57" t="s">
        <v>378</v>
      </c>
      <c r="E10274" s="62" t="str">
        <f t="shared" si="1"/>
        <v>Out of test</v>
      </c>
      <c r="F10274" s="53" t="str">
        <f t="shared" si="2"/>
        <v>Guangzhou_1</v>
      </c>
      <c r="G10274" s="53">
        <f t="shared" si="3"/>
        <v>0.9829614905</v>
      </c>
    </row>
    <row r="10275">
      <c r="A10275" s="61">
        <v>1.516004149E9</v>
      </c>
      <c r="B10275" s="61">
        <v>1.0</v>
      </c>
      <c r="C10275" s="61">
        <v>1319.0</v>
      </c>
      <c r="D10275" s="57" t="s">
        <v>378</v>
      </c>
      <c r="E10275" s="62" t="str">
        <f t="shared" si="1"/>
        <v>Out of test</v>
      </c>
      <c r="F10275" s="53" t="str">
        <f t="shared" si="2"/>
        <v>Guangzhou_1</v>
      </c>
      <c r="G10275" s="53">
        <f t="shared" si="3"/>
        <v>0.6856438606</v>
      </c>
    </row>
    <row r="10276">
      <c r="A10276" s="61">
        <v>1.511677624E9</v>
      </c>
      <c r="B10276" s="61">
        <v>1.0</v>
      </c>
      <c r="C10276" s="61">
        <v>5267.0</v>
      </c>
      <c r="D10276" s="57" t="s">
        <v>378</v>
      </c>
      <c r="E10276" s="62" t="str">
        <f t="shared" si="1"/>
        <v>Out of test</v>
      </c>
      <c r="F10276" s="53" t="str">
        <f t="shared" si="2"/>
        <v>Guangzhou_1</v>
      </c>
      <c r="G10276" s="53">
        <f t="shared" si="3"/>
        <v>0.6624935936</v>
      </c>
    </row>
    <row r="10277">
      <c r="A10277" s="61">
        <v>1.513797208E9</v>
      </c>
      <c r="B10277" s="61">
        <v>1.0</v>
      </c>
      <c r="C10277" s="61">
        <v>874.0</v>
      </c>
      <c r="D10277" s="57" t="s">
        <v>378</v>
      </c>
      <c r="E10277" s="62" t="str">
        <f t="shared" si="1"/>
        <v>Out of test</v>
      </c>
      <c r="F10277" s="53" t="str">
        <f t="shared" si="2"/>
        <v>Guangzhou_1</v>
      </c>
      <c r="G10277" s="53">
        <f t="shared" si="3"/>
        <v>0.4811384916</v>
      </c>
    </row>
    <row r="10278">
      <c r="A10278" s="61">
        <v>1.512521654E9</v>
      </c>
      <c r="B10278" s="61">
        <v>1.0</v>
      </c>
      <c r="C10278" s="61">
        <v>3294.0</v>
      </c>
      <c r="D10278" s="57" t="s">
        <v>378</v>
      </c>
      <c r="E10278" s="62" t="str">
        <f t="shared" si="1"/>
        <v>Out of test</v>
      </c>
      <c r="F10278" s="53" t="str">
        <f t="shared" si="2"/>
        <v>Guangzhou_1</v>
      </c>
      <c r="G10278" s="53">
        <f t="shared" si="3"/>
        <v>0.9954460713</v>
      </c>
    </row>
    <row r="10279">
      <c r="A10279" s="61">
        <v>1.511317754E9</v>
      </c>
      <c r="B10279" s="61">
        <v>1.0</v>
      </c>
      <c r="C10279" s="61">
        <v>1829.0</v>
      </c>
      <c r="D10279" s="57" t="s">
        <v>378</v>
      </c>
      <c r="E10279" s="62" t="str">
        <f t="shared" si="1"/>
        <v>Out of test</v>
      </c>
      <c r="F10279" s="53" t="str">
        <f t="shared" si="2"/>
        <v>Guangzhou_1</v>
      </c>
      <c r="G10279" s="53">
        <f t="shared" si="3"/>
        <v>0.05026667222</v>
      </c>
    </row>
    <row r="10280">
      <c r="A10280" s="61">
        <v>1.512401946E9</v>
      </c>
      <c r="B10280" s="61">
        <v>1.0</v>
      </c>
      <c r="C10280" s="61">
        <v>856.0</v>
      </c>
      <c r="D10280" s="57" t="s">
        <v>378</v>
      </c>
      <c r="E10280" s="62" t="str">
        <f t="shared" si="1"/>
        <v>Out of test</v>
      </c>
      <c r="F10280" s="53" t="str">
        <f t="shared" si="2"/>
        <v>Guangzhou_1</v>
      </c>
      <c r="G10280" s="53">
        <f t="shared" si="3"/>
        <v>0.2980194909</v>
      </c>
    </row>
    <row r="10281">
      <c r="A10281" s="61">
        <v>1.514913396E9</v>
      </c>
      <c r="B10281" s="61">
        <v>1.0</v>
      </c>
      <c r="C10281" s="61">
        <v>1291.0</v>
      </c>
      <c r="D10281" s="57" t="s">
        <v>378</v>
      </c>
      <c r="E10281" s="62" t="str">
        <f t="shared" si="1"/>
        <v>Out of test</v>
      </c>
      <c r="F10281" s="53" t="str">
        <f t="shared" si="2"/>
        <v>Guangzhou_1</v>
      </c>
      <c r="G10281" s="53">
        <f t="shared" si="3"/>
        <v>0.1470117638</v>
      </c>
    </row>
    <row r="10282">
      <c r="A10282" s="61">
        <v>1.518845766E9</v>
      </c>
      <c r="B10282" s="61">
        <v>1.0</v>
      </c>
      <c r="C10282" s="61">
        <v>236.0</v>
      </c>
      <c r="D10282" s="57" t="s">
        <v>378</v>
      </c>
      <c r="E10282" s="62" t="str">
        <f t="shared" si="1"/>
        <v>Out of test</v>
      </c>
      <c r="F10282" s="53" t="str">
        <f t="shared" si="2"/>
        <v>Guangzhou_1</v>
      </c>
      <c r="G10282" s="53">
        <f t="shared" si="3"/>
        <v>0.8597745619</v>
      </c>
    </row>
    <row r="10283">
      <c r="A10283" s="61">
        <v>1.518849603E9</v>
      </c>
      <c r="B10283" s="61">
        <v>1.0</v>
      </c>
      <c r="C10283" s="61">
        <v>506.0</v>
      </c>
      <c r="D10283" s="57" t="s">
        <v>378</v>
      </c>
      <c r="E10283" s="62" t="str">
        <f t="shared" si="1"/>
        <v>Out of test</v>
      </c>
      <c r="F10283" s="53" t="str">
        <f t="shared" si="2"/>
        <v>Guangzhou_1</v>
      </c>
      <c r="G10283" s="53">
        <f t="shared" si="3"/>
        <v>0.7577374992</v>
      </c>
    </row>
    <row r="10284">
      <c r="A10284" s="61">
        <v>1.512992364E9</v>
      </c>
      <c r="B10284" s="61">
        <v>1.0</v>
      </c>
      <c r="C10284" s="61">
        <v>4155.0</v>
      </c>
      <c r="D10284" s="57" t="s">
        <v>378</v>
      </c>
      <c r="E10284" s="62" t="str">
        <f t="shared" si="1"/>
        <v>Out of test</v>
      </c>
      <c r="F10284" s="53" t="str">
        <f t="shared" si="2"/>
        <v>Guangzhou_1</v>
      </c>
      <c r="G10284" s="53">
        <f t="shared" si="3"/>
        <v>0.3303489542</v>
      </c>
    </row>
    <row r="10285">
      <c r="A10285" s="61">
        <v>1.517379065E9</v>
      </c>
      <c r="B10285" s="61">
        <v>1.0</v>
      </c>
      <c r="C10285" s="61">
        <v>3327.0</v>
      </c>
      <c r="D10285" s="57" t="s">
        <v>378</v>
      </c>
      <c r="E10285" s="62" t="str">
        <f t="shared" si="1"/>
        <v>Out of test</v>
      </c>
      <c r="F10285" s="53" t="str">
        <f t="shared" si="2"/>
        <v>Guangzhou_1</v>
      </c>
      <c r="G10285" s="53">
        <f t="shared" si="3"/>
        <v>0.1210116035</v>
      </c>
    </row>
    <row r="10286">
      <c r="A10286" s="61">
        <v>1.516452328E9</v>
      </c>
      <c r="B10286" s="61">
        <v>1.0</v>
      </c>
      <c r="C10286" s="61">
        <v>210.0</v>
      </c>
      <c r="D10286" s="57" t="s">
        <v>378</v>
      </c>
      <c r="E10286" s="62" t="str">
        <f t="shared" si="1"/>
        <v>Out of test</v>
      </c>
      <c r="F10286" s="53" t="str">
        <f t="shared" si="2"/>
        <v>Guangzhou_1</v>
      </c>
      <c r="G10286" s="53">
        <f t="shared" si="3"/>
        <v>0.641030364</v>
      </c>
    </row>
    <row r="10287">
      <c r="A10287" s="61">
        <v>1.514140917E9</v>
      </c>
      <c r="B10287" s="61">
        <v>1.0</v>
      </c>
      <c r="C10287" s="61">
        <v>262.0</v>
      </c>
      <c r="D10287" s="57" t="s">
        <v>378</v>
      </c>
      <c r="E10287" s="62" t="str">
        <f t="shared" si="1"/>
        <v>Out of test</v>
      </c>
      <c r="F10287" s="53" t="str">
        <f t="shared" si="2"/>
        <v>Guangzhou_1</v>
      </c>
      <c r="G10287" s="53">
        <f t="shared" si="3"/>
        <v>0.3587868736</v>
      </c>
    </row>
    <row r="10288">
      <c r="A10288" s="61">
        <v>1.511643956E9</v>
      </c>
      <c r="B10288" s="61">
        <v>1.0</v>
      </c>
      <c r="C10288" s="61">
        <v>361.0</v>
      </c>
      <c r="D10288" s="57" t="s">
        <v>378</v>
      </c>
      <c r="E10288" s="62" t="str">
        <f t="shared" si="1"/>
        <v>Out of test</v>
      </c>
      <c r="F10288" s="53" t="str">
        <f t="shared" si="2"/>
        <v>Guangzhou_1</v>
      </c>
      <c r="G10288" s="53">
        <f t="shared" si="3"/>
        <v>0.1628837362</v>
      </c>
    </row>
    <row r="10289">
      <c r="A10289" s="61">
        <v>1.517023699E9</v>
      </c>
      <c r="B10289" s="61">
        <v>1.0</v>
      </c>
      <c r="C10289" s="61">
        <v>449.0</v>
      </c>
      <c r="D10289" s="57" t="s">
        <v>378</v>
      </c>
      <c r="E10289" s="62" t="str">
        <f t="shared" si="1"/>
        <v>Out of test</v>
      </c>
      <c r="F10289" s="53" t="str">
        <f t="shared" si="2"/>
        <v>Guangzhou_1</v>
      </c>
      <c r="G10289" s="53">
        <f t="shared" si="3"/>
        <v>0.2430116333</v>
      </c>
    </row>
    <row r="10290">
      <c r="A10290" s="61">
        <v>1.518979165E9</v>
      </c>
      <c r="B10290" s="61">
        <v>1.0</v>
      </c>
      <c r="C10290" s="61">
        <v>933.0</v>
      </c>
      <c r="D10290" s="57" t="s">
        <v>378</v>
      </c>
      <c r="E10290" s="62" t="str">
        <f t="shared" si="1"/>
        <v>Out of test</v>
      </c>
      <c r="F10290" s="53" t="str">
        <f t="shared" si="2"/>
        <v>Guangzhou_1</v>
      </c>
      <c r="G10290" s="53">
        <f t="shared" si="3"/>
        <v>0.2531311637</v>
      </c>
    </row>
    <row r="10291">
      <c r="A10291" s="61">
        <v>1.516331518E9</v>
      </c>
      <c r="B10291" s="61">
        <v>1.0</v>
      </c>
      <c r="C10291" s="61">
        <v>444.0</v>
      </c>
      <c r="D10291" s="57" t="s">
        <v>378</v>
      </c>
      <c r="E10291" s="62" t="str">
        <f t="shared" si="1"/>
        <v>Out of test</v>
      </c>
      <c r="F10291" s="53" t="str">
        <f t="shared" si="2"/>
        <v>Guangzhou_1</v>
      </c>
      <c r="G10291" s="53">
        <f t="shared" si="3"/>
        <v>0.8737749979</v>
      </c>
    </row>
    <row r="10292">
      <c r="A10292" s="61">
        <v>1.516169306E9</v>
      </c>
      <c r="B10292" s="61">
        <v>1.0</v>
      </c>
      <c r="C10292" s="61">
        <v>2872.0</v>
      </c>
      <c r="D10292" s="57" t="s">
        <v>378</v>
      </c>
      <c r="E10292" s="62" t="str">
        <f t="shared" si="1"/>
        <v>Out of test</v>
      </c>
      <c r="F10292" s="53" t="str">
        <f t="shared" si="2"/>
        <v>Guangzhou_1</v>
      </c>
      <c r="G10292" s="53">
        <f t="shared" si="3"/>
        <v>0.01004991497</v>
      </c>
    </row>
    <row r="10293">
      <c r="A10293" s="61">
        <v>1.516182414E9</v>
      </c>
      <c r="B10293" s="61">
        <v>1.0</v>
      </c>
      <c r="C10293" s="61">
        <v>274.0</v>
      </c>
      <c r="D10293" s="57" t="s">
        <v>378</v>
      </c>
      <c r="E10293" s="62" t="str">
        <f t="shared" si="1"/>
        <v>Out of test</v>
      </c>
      <c r="F10293" s="53" t="str">
        <f t="shared" si="2"/>
        <v>Guangzhou_1</v>
      </c>
      <c r="G10293" s="53">
        <f t="shared" si="3"/>
        <v>0.7778988969</v>
      </c>
    </row>
    <row r="10294">
      <c r="A10294" s="61">
        <v>1.513700003E9</v>
      </c>
      <c r="B10294" s="61">
        <v>1.0</v>
      </c>
      <c r="C10294" s="61">
        <v>1675.0</v>
      </c>
      <c r="D10294" s="57" t="s">
        <v>378</v>
      </c>
      <c r="E10294" s="62" t="str">
        <f t="shared" si="1"/>
        <v>Out of test</v>
      </c>
      <c r="F10294" s="53" t="str">
        <f t="shared" si="2"/>
        <v>Guangzhou_1</v>
      </c>
      <c r="G10294" s="53">
        <f t="shared" si="3"/>
        <v>0.9877350606</v>
      </c>
    </row>
    <row r="10295">
      <c r="A10295" s="61">
        <v>1.519847408E9</v>
      </c>
      <c r="B10295" s="61">
        <v>1.0</v>
      </c>
      <c r="C10295" s="61">
        <v>3022.0</v>
      </c>
      <c r="D10295" s="57" t="s">
        <v>378</v>
      </c>
      <c r="E10295" s="62" t="str">
        <f t="shared" si="1"/>
        <v>Out of test</v>
      </c>
      <c r="F10295" s="53" t="str">
        <f t="shared" si="2"/>
        <v>Guangzhou_1</v>
      </c>
      <c r="G10295" s="53">
        <f t="shared" si="3"/>
        <v>0.2647284123</v>
      </c>
    </row>
    <row r="10296">
      <c r="A10296" s="61">
        <v>1.512585156E9</v>
      </c>
      <c r="B10296" s="61">
        <v>1.0</v>
      </c>
      <c r="C10296" s="61">
        <v>3261.0</v>
      </c>
      <c r="D10296" s="57" t="s">
        <v>378</v>
      </c>
      <c r="E10296" s="62" t="str">
        <f t="shared" si="1"/>
        <v>Out of test</v>
      </c>
      <c r="F10296" s="53" t="str">
        <f t="shared" si="2"/>
        <v>Guangzhou_1</v>
      </c>
      <c r="G10296" s="53">
        <f t="shared" si="3"/>
        <v>0.3127344721</v>
      </c>
    </row>
    <row r="10297">
      <c r="A10297" s="61">
        <v>1.513096647E9</v>
      </c>
      <c r="B10297" s="61">
        <v>1.0</v>
      </c>
      <c r="C10297" s="61">
        <v>2325.0</v>
      </c>
      <c r="D10297" s="57" t="s">
        <v>378</v>
      </c>
      <c r="E10297" s="62" t="str">
        <f t="shared" si="1"/>
        <v>Out of test</v>
      </c>
      <c r="F10297" s="53" t="str">
        <f t="shared" si="2"/>
        <v>Guangzhou_1</v>
      </c>
      <c r="G10297" s="53">
        <f t="shared" si="3"/>
        <v>0.4911248926</v>
      </c>
    </row>
    <row r="10298">
      <c r="A10298" s="61">
        <v>1.516153778E9</v>
      </c>
      <c r="B10298" s="61">
        <v>1.0</v>
      </c>
      <c r="C10298" s="61">
        <v>1584.0</v>
      </c>
      <c r="D10298" s="57" t="s">
        <v>378</v>
      </c>
      <c r="E10298" s="62" t="str">
        <f t="shared" si="1"/>
        <v>Out of test</v>
      </c>
      <c r="F10298" s="53" t="str">
        <f t="shared" si="2"/>
        <v>Guangzhou_1</v>
      </c>
      <c r="G10298" s="53">
        <f t="shared" si="3"/>
        <v>0.2950051482</v>
      </c>
    </row>
    <row r="10299">
      <c r="A10299" s="61">
        <v>1.517343489E9</v>
      </c>
      <c r="B10299" s="61">
        <v>1.0</v>
      </c>
      <c r="C10299" s="61">
        <v>2408.0</v>
      </c>
      <c r="D10299" s="57" t="s">
        <v>378</v>
      </c>
      <c r="E10299" s="62" t="str">
        <f t="shared" si="1"/>
        <v>Out of test</v>
      </c>
      <c r="F10299" s="53" t="str">
        <f t="shared" si="2"/>
        <v>Guangzhou_1</v>
      </c>
      <c r="G10299" s="53">
        <f t="shared" si="3"/>
        <v>0.1108423308</v>
      </c>
    </row>
    <row r="10300">
      <c r="A10300" s="61">
        <v>1.512096696E9</v>
      </c>
      <c r="B10300" s="61">
        <v>1.0</v>
      </c>
      <c r="C10300" s="61">
        <v>528.0</v>
      </c>
      <c r="D10300" s="57" t="s">
        <v>378</v>
      </c>
      <c r="E10300" s="62" t="str">
        <f t="shared" si="1"/>
        <v>Out of test</v>
      </c>
      <c r="F10300" s="53" t="str">
        <f t="shared" si="2"/>
        <v>Guangzhou_1</v>
      </c>
      <c r="G10300" s="53">
        <f t="shared" si="3"/>
        <v>0.3891771321</v>
      </c>
    </row>
    <row r="10301">
      <c r="A10301" s="61">
        <v>1.514233885E9</v>
      </c>
      <c r="B10301" s="61">
        <v>1.0</v>
      </c>
      <c r="C10301" s="61">
        <v>860.0</v>
      </c>
      <c r="D10301" s="57" t="s">
        <v>378</v>
      </c>
      <c r="E10301" s="62" t="str">
        <f t="shared" si="1"/>
        <v>Out of test</v>
      </c>
      <c r="F10301" s="53" t="str">
        <f t="shared" si="2"/>
        <v>Guangzhou_1</v>
      </c>
      <c r="G10301" s="53">
        <f t="shared" si="3"/>
        <v>0.2131986483</v>
      </c>
    </row>
    <row r="10302">
      <c r="A10302" s="61">
        <v>1.515940624E9</v>
      </c>
      <c r="B10302" s="61">
        <v>1.0</v>
      </c>
      <c r="C10302" s="61">
        <v>4884.0</v>
      </c>
      <c r="D10302" s="57" t="s">
        <v>378</v>
      </c>
      <c r="E10302" s="62" t="str">
        <f t="shared" si="1"/>
        <v>Out of test</v>
      </c>
      <c r="F10302" s="53" t="str">
        <f t="shared" si="2"/>
        <v>Guangzhou_1</v>
      </c>
      <c r="G10302" s="53">
        <f t="shared" si="3"/>
        <v>0.595194253</v>
      </c>
    </row>
    <row r="10303">
      <c r="A10303" s="61">
        <v>1.511614306E9</v>
      </c>
      <c r="B10303" s="61">
        <v>1.0</v>
      </c>
      <c r="C10303" s="61">
        <v>1418.0</v>
      </c>
      <c r="D10303" s="57" t="s">
        <v>378</v>
      </c>
      <c r="E10303" s="62" t="str">
        <f t="shared" si="1"/>
        <v>Out of test</v>
      </c>
      <c r="F10303" s="53" t="str">
        <f t="shared" si="2"/>
        <v>Guangzhou_1</v>
      </c>
      <c r="G10303" s="53">
        <f t="shared" si="3"/>
        <v>0.4189972158</v>
      </c>
    </row>
    <row r="10304">
      <c r="A10304" s="61">
        <v>1.516952803E9</v>
      </c>
      <c r="B10304" s="61">
        <v>1.0</v>
      </c>
      <c r="C10304" s="61">
        <v>3904.0</v>
      </c>
      <c r="D10304" s="57" t="s">
        <v>378</v>
      </c>
      <c r="E10304" s="62" t="str">
        <f t="shared" si="1"/>
        <v>Out of test</v>
      </c>
      <c r="F10304" s="53" t="str">
        <f t="shared" si="2"/>
        <v>Guangzhou_1</v>
      </c>
      <c r="G10304" s="53">
        <f t="shared" si="3"/>
        <v>0.8995954513</v>
      </c>
    </row>
    <row r="10305">
      <c r="A10305" s="61">
        <v>1.518126818E9</v>
      </c>
      <c r="B10305" s="61">
        <v>1.0</v>
      </c>
      <c r="C10305" s="61">
        <v>5601.0</v>
      </c>
      <c r="D10305" s="57" t="s">
        <v>378</v>
      </c>
      <c r="E10305" s="62" t="str">
        <f t="shared" si="1"/>
        <v>Out of test</v>
      </c>
      <c r="F10305" s="53" t="str">
        <f t="shared" si="2"/>
        <v>Guangzhou_1</v>
      </c>
      <c r="G10305" s="53">
        <f t="shared" si="3"/>
        <v>0.002893690292</v>
      </c>
    </row>
    <row r="10306">
      <c r="A10306" s="61">
        <v>1.514415098E9</v>
      </c>
      <c r="B10306" s="61">
        <v>1.0</v>
      </c>
      <c r="C10306" s="61">
        <v>1450.0</v>
      </c>
      <c r="D10306" s="57" t="s">
        <v>378</v>
      </c>
      <c r="E10306" s="62" t="str">
        <f t="shared" si="1"/>
        <v>Out of test</v>
      </c>
      <c r="F10306" s="53" t="str">
        <f t="shared" si="2"/>
        <v>Guangzhou_1</v>
      </c>
      <c r="G10306" s="53">
        <f t="shared" si="3"/>
        <v>0.6627058754</v>
      </c>
    </row>
    <row r="10307">
      <c r="A10307" s="61">
        <v>1.518802309E9</v>
      </c>
      <c r="B10307" s="61">
        <v>1.0</v>
      </c>
      <c r="C10307" s="61">
        <v>2248.0</v>
      </c>
      <c r="D10307" s="57" t="s">
        <v>378</v>
      </c>
      <c r="E10307" s="62" t="str">
        <f t="shared" si="1"/>
        <v>Out of test</v>
      </c>
      <c r="F10307" s="53" t="str">
        <f t="shared" si="2"/>
        <v>Guangzhou_1</v>
      </c>
      <c r="G10307" s="53">
        <f t="shared" si="3"/>
        <v>0.08384710409</v>
      </c>
    </row>
    <row r="10308">
      <c r="A10308" s="61">
        <v>1.517007003E9</v>
      </c>
      <c r="B10308" s="61">
        <v>1.0</v>
      </c>
      <c r="C10308" s="61">
        <v>1146.0</v>
      </c>
      <c r="D10308" s="57" t="s">
        <v>378</v>
      </c>
      <c r="E10308" s="62" t="str">
        <f t="shared" si="1"/>
        <v>Out of test</v>
      </c>
      <c r="F10308" s="53" t="str">
        <f t="shared" si="2"/>
        <v>Guangzhou_1</v>
      </c>
      <c r="G10308" s="53">
        <f t="shared" si="3"/>
        <v>0.4186407541</v>
      </c>
    </row>
    <row r="10309">
      <c r="A10309" s="61">
        <v>1.518943725E9</v>
      </c>
      <c r="B10309" s="61">
        <v>1.0</v>
      </c>
      <c r="C10309" s="61">
        <v>682.0</v>
      </c>
      <c r="D10309" s="57" t="s">
        <v>378</v>
      </c>
      <c r="E10309" s="62" t="str">
        <f t="shared" si="1"/>
        <v>Out of test</v>
      </c>
      <c r="F10309" s="53" t="str">
        <f t="shared" si="2"/>
        <v>Guangzhou_1</v>
      </c>
      <c r="G10309" s="53">
        <f t="shared" si="3"/>
        <v>0.6800733713</v>
      </c>
    </row>
    <row r="10310">
      <c r="A10310" s="61">
        <v>1.516600204E9</v>
      </c>
      <c r="B10310" s="61">
        <v>1.0</v>
      </c>
      <c r="C10310" s="61">
        <v>1179.0</v>
      </c>
      <c r="D10310" s="57" t="s">
        <v>378</v>
      </c>
      <c r="E10310" s="62" t="str">
        <f t="shared" si="1"/>
        <v>Out of test</v>
      </c>
      <c r="F10310" s="53" t="str">
        <f t="shared" si="2"/>
        <v>Guangzhou_1</v>
      </c>
      <c r="G10310" s="53">
        <f t="shared" si="3"/>
        <v>0.04323342765</v>
      </c>
    </row>
    <row r="10311">
      <c r="A10311" s="61">
        <v>1.516827076E9</v>
      </c>
      <c r="B10311" s="61">
        <v>1.0</v>
      </c>
      <c r="C10311" s="61">
        <v>4767.0</v>
      </c>
      <c r="D10311" s="57" t="s">
        <v>378</v>
      </c>
      <c r="E10311" s="62" t="str">
        <f t="shared" si="1"/>
        <v>Out of test</v>
      </c>
      <c r="F10311" s="53" t="str">
        <f t="shared" si="2"/>
        <v>Guangzhou_1</v>
      </c>
      <c r="G10311" s="53">
        <f t="shared" si="3"/>
        <v>0.5012937779</v>
      </c>
    </row>
    <row r="10312">
      <c r="A10312" s="61">
        <v>1.519123944E9</v>
      </c>
      <c r="B10312" s="61">
        <v>1.0</v>
      </c>
      <c r="C10312" s="61">
        <v>2427.0</v>
      </c>
      <c r="D10312" s="57" t="s">
        <v>378</v>
      </c>
      <c r="E10312" s="62" t="str">
        <f t="shared" si="1"/>
        <v>Out of test</v>
      </c>
      <c r="F10312" s="53" t="str">
        <f t="shared" si="2"/>
        <v>Guangzhou_1</v>
      </c>
      <c r="G10312" s="53">
        <f t="shared" si="3"/>
        <v>0.7818535391</v>
      </c>
    </row>
    <row r="10313">
      <c r="A10313" s="61">
        <v>1.512387757E9</v>
      </c>
      <c r="B10313" s="61">
        <v>1.0</v>
      </c>
      <c r="C10313" s="61">
        <v>2220.0</v>
      </c>
      <c r="D10313" s="57" t="s">
        <v>378</v>
      </c>
      <c r="E10313" s="62" t="str">
        <f t="shared" si="1"/>
        <v>Out of test</v>
      </c>
      <c r="F10313" s="53" t="str">
        <f t="shared" si="2"/>
        <v>Guangzhou_1</v>
      </c>
      <c r="G10313" s="53">
        <f t="shared" si="3"/>
        <v>0.06642206287</v>
      </c>
    </row>
    <row r="10314">
      <c r="A10314" s="61">
        <v>1.519958903E9</v>
      </c>
      <c r="B10314" s="61">
        <v>1.0</v>
      </c>
      <c r="C10314" s="61">
        <v>3329.0</v>
      </c>
      <c r="D10314" s="57" t="s">
        <v>378</v>
      </c>
      <c r="E10314" s="62" t="str">
        <f t="shared" si="1"/>
        <v>Out of test</v>
      </c>
      <c r="F10314" s="53" t="str">
        <f t="shared" si="2"/>
        <v>Guangzhou_1</v>
      </c>
      <c r="G10314" s="53">
        <f t="shared" si="3"/>
        <v>0.03977471341</v>
      </c>
    </row>
    <row r="10315">
      <c r="A10315" s="61">
        <v>1.512832744E9</v>
      </c>
      <c r="B10315" s="61">
        <v>1.0</v>
      </c>
      <c r="C10315" s="61">
        <v>3577.0</v>
      </c>
      <c r="D10315" s="57" t="s">
        <v>378</v>
      </c>
      <c r="E10315" s="62" t="str">
        <f t="shared" si="1"/>
        <v>Out of test</v>
      </c>
      <c r="F10315" s="53" t="str">
        <f t="shared" si="2"/>
        <v>Guangzhou_1</v>
      </c>
      <c r="G10315" s="53">
        <f t="shared" si="3"/>
        <v>0.2346697107</v>
      </c>
    </row>
    <row r="10316">
      <c r="A10316" s="61">
        <v>1.512693699E9</v>
      </c>
      <c r="B10316" s="61">
        <v>1.0</v>
      </c>
      <c r="C10316" s="61">
        <v>2795.0</v>
      </c>
      <c r="D10316" s="57" t="s">
        <v>378</v>
      </c>
      <c r="E10316" s="62" t="str">
        <f t="shared" si="1"/>
        <v>Out of test</v>
      </c>
      <c r="F10316" s="53" t="str">
        <f t="shared" si="2"/>
        <v>Guangzhou_1</v>
      </c>
      <c r="G10316" s="53">
        <f t="shared" si="3"/>
        <v>0.9006062872</v>
      </c>
    </row>
    <row r="10317">
      <c r="A10317" s="61">
        <v>1.511600493E9</v>
      </c>
      <c r="B10317" s="61">
        <v>1.0</v>
      </c>
      <c r="C10317" s="61">
        <v>4263.0</v>
      </c>
      <c r="D10317" s="57" t="s">
        <v>378</v>
      </c>
      <c r="E10317" s="62" t="str">
        <f t="shared" si="1"/>
        <v>Out of test</v>
      </c>
      <c r="F10317" s="53" t="str">
        <f t="shared" si="2"/>
        <v>Guangzhou_1</v>
      </c>
      <c r="G10317" s="53">
        <f t="shared" si="3"/>
        <v>0.7460023092</v>
      </c>
    </row>
    <row r="10318">
      <c r="A10318" s="61">
        <v>1.516008765E9</v>
      </c>
      <c r="B10318" s="61">
        <v>1.0</v>
      </c>
      <c r="C10318" s="61">
        <v>1456.0</v>
      </c>
      <c r="D10318" s="57" t="s">
        <v>378</v>
      </c>
      <c r="E10318" s="62" t="str">
        <f t="shared" si="1"/>
        <v>Out of test</v>
      </c>
      <c r="F10318" s="53" t="str">
        <f t="shared" si="2"/>
        <v>Guangzhou_1</v>
      </c>
      <c r="G10318" s="53">
        <f t="shared" si="3"/>
        <v>0.03476421017</v>
      </c>
    </row>
    <row r="10319">
      <c r="A10319" s="61">
        <v>1.511726383E9</v>
      </c>
      <c r="B10319" s="61">
        <v>1.0</v>
      </c>
      <c r="C10319" s="61">
        <v>2746.0</v>
      </c>
      <c r="D10319" s="57" t="s">
        <v>378</v>
      </c>
      <c r="E10319" s="62" t="str">
        <f t="shared" si="1"/>
        <v>Out of test</v>
      </c>
      <c r="F10319" s="53" t="str">
        <f t="shared" si="2"/>
        <v>Guangzhou_1</v>
      </c>
      <c r="G10319" s="53">
        <f t="shared" si="3"/>
        <v>0.4347099314</v>
      </c>
    </row>
    <row r="10320">
      <c r="A10320" s="61">
        <v>1.514774977E9</v>
      </c>
      <c r="B10320" s="61">
        <v>1.0</v>
      </c>
      <c r="C10320" s="61">
        <v>1939.0</v>
      </c>
      <c r="D10320" s="57" t="s">
        <v>378</v>
      </c>
      <c r="E10320" s="62" t="str">
        <f t="shared" si="1"/>
        <v>Out of test</v>
      </c>
      <c r="F10320" s="53" t="str">
        <f t="shared" si="2"/>
        <v>Guangzhou_1</v>
      </c>
      <c r="G10320" s="53">
        <f t="shared" si="3"/>
        <v>0.4245931707</v>
      </c>
    </row>
    <row r="10321">
      <c r="A10321" s="61">
        <v>1.519231727E9</v>
      </c>
      <c r="B10321" s="61">
        <v>1.0</v>
      </c>
      <c r="C10321" s="61">
        <v>5086.0</v>
      </c>
      <c r="D10321" s="57" t="s">
        <v>378</v>
      </c>
      <c r="E10321" s="62" t="str">
        <f t="shared" si="1"/>
        <v>Out of test</v>
      </c>
      <c r="F10321" s="53" t="str">
        <f t="shared" si="2"/>
        <v>Guangzhou_1</v>
      </c>
      <c r="G10321" s="53">
        <f t="shared" si="3"/>
        <v>0.5374406573</v>
      </c>
    </row>
    <row r="10322">
      <c r="A10322" s="61">
        <v>1.519686926E9</v>
      </c>
      <c r="B10322" s="61">
        <v>1.0</v>
      </c>
      <c r="C10322" s="61">
        <v>339.0</v>
      </c>
      <c r="D10322" s="57" t="s">
        <v>378</v>
      </c>
      <c r="E10322" s="62" t="str">
        <f t="shared" si="1"/>
        <v>Out of test</v>
      </c>
      <c r="F10322" s="53" t="str">
        <f t="shared" si="2"/>
        <v>Guangzhou_1</v>
      </c>
      <c r="G10322" s="53">
        <f t="shared" si="3"/>
        <v>0.3032608353</v>
      </c>
    </row>
    <row r="10323">
      <c r="A10323" s="61">
        <v>1.518685414E9</v>
      </c>
      <c r="B10323" s="61">
        <v>1.0</v>
      </c>
      <c r="C10323" s="61">
        <v>559.0</v>
      </c>
      <c r="D10323" s="57" t="s">
        <v>378</v>
      </c>
      <c r="E10323" s="62" t="str">
        <f t="shared" si="1"/>
        <v>Out of test</v>
      </c>
      <c r="F10323" s="53" t="str">
        <f t="shared" si="2"/>
        <v>Guangzhou_1</v>
      </c>
      <c r="G10323" s="53">
        <f t="shared" si="3"/>
        <v>0.9224009442</v>
      </c>
    </row>
    <row r="10324">
      <c r="A10324" s="61">
        <v>1.512151008E9</v>
      </c>
      <c r="B10324" s="61">
        <v>1.0</v>
      </c>
      <c r="C10324" s="61">
        <v>2165.0</v>
      </c>
      <c r="D10324" s="57" t="s">
        <v>378</v>
      </c>
      <c r="E10324" s="62" t="str">
        <f t="shared" si="1"/>
        <v>Out of test</v>
      </c>
      <c r="F10324" s="53" t="str">
        <f t="shared" si="2"/>
        <v>Guangzhou_1</v>
      </c>
      <c r="G10324" s="53">
        <f t="shared" si="3"/>
        <v>0.9717452459</v>
      </c>
    </row>
    <row r="10325">
      <c r="A10325" s="61">
        <v>1.516873929E9</v>
      </c>
      <c r="B10325" s="61">
        <v>1.0</v>
      </c>
      <c r="C10325" s="61">
        <v>1906.0</v>
      </c>
      <c r="D10325" s="57" t="s">
        <v>378</v>
      </c>
      <c r="E10325" s="62" t="str">
        <f t="shared" si="1"/>
        <v>Out of test</v>
      </c>
      <c r="F10325" s="53" t="str">
        <f t="shared" si="2"/>
        <v>Guangzhou_1</v>
      </c>
      <c r="G10325" s="53">
        <f t="shared" si="3"/>
        <v>0.1556785198</v>
      </c>
    </row>
    <row r="10326">
      <c r="A10326" s="61">
        <v>1.513182936E9</v>
      </c>
      <c r="B10326" s="61">
        <v>1.0</v>
      </c>
      <c r="C10326" s="61">
        <v>1739.0</v>
      </c>
      <c r="D10326" s="57" t="s">
        <v>378</v>
      </c>
      <c r="E10326" s="62" t="str">
        <f t="shared" si="1"/>
        <v>Out of test</v>
      </c>
      <c r="F10326" s="53" t="str">
        <f t="shared" si="2"/>
        <v>Guangzhou_1</v>
      </c>
      <c r="G10326" s="53">
        <f t="shared" si="3"/>
        <v>0.01607421311</v>
      </c>
    </row>
    <row r="10327">
      <c r="A10327" s="61">
        <v>1.511272585E9</v>
      </c>
      <c r="B10327" s="61">
        <v>1.0</v>
      </c>
      <c r="C10327" s="61">
        <v>2915.0</v>
      </c>
      <c r="D10327" s="57" t="s">
        <v>378</v>
      </c>
      <c r="E10327" s="62" t="str">
        <f t="shared" si="1"/>
        <v>Out of test</v>
      </c>
      <c r="F10327" s="53" t="str">
        <f t="shared" si="2"/>
        <v>Guangzhou_1</v>
      </c>
      <c r="G10327" s="53">
        <f t="shared" si="3"/>
        <v>0.4580527072</v>
      </c>
    </row>
    <row r="10328">
      <c r="A10328" s="61">
        <v>1.519201773E9</v>
      </c>
      <c r="B10328" s="61">
        <v>1.0</v>
      </c>
      <c r="C10328" s="61">
        <v>993.0</v>
      </c>
      <c r="D10328" s="57" t="s">
        <v>378</v>
      </c>
      <c r="E10328" s="62" t="str">
        <f t="shared" si="1"/>
        <v>Out of test</v>
      </c>
      <c r="F10328" s="53" t="str">
        <f t="shared" si="2"/>
        <v>Guangzhou_1</v>
      </c>
      <c r="G10328" s="53">
        <f t="shared" si="3"/>
        <v>0.6425209676</v>
      </c>
    </row>
    <row r="10329">
      <c r="A10329" s="61">
        <v>1.514566576E9</v>
      </c>
      <c r="B10329" s="61">
        <v>1.0</v>
      </c>
      <c r="C10329" s="61">
        <v>558.0</v>
      </c>
      <c r="D10329" s="57" t="s">
        <v>378</v>
      </c>
      <c r="E10329" s="62" t="str">
        <f t="shared" si="1"/>
        <v>Out of test</v>
      </c>
      <c r="F10329" s="53" t="str">
        <f t="shared" si="2"/>
        <v>Guangzhou_1</v>
      </c>
      <c r="G10329" s="53">
        <f t="shared" si="3"/>
        <v>0.7336060978</v>
      </c>
    </row>
    <row r="10330">
      <c r="A10330" s="61">
        <v>1.518217999E9</v>
      </c>
      <c r="B10330" s="61">
        <v>1.0</v>
      </c>
      <c r="C10330" s="61">
        <v>3229.0</v>
      </c>
      <c r="D10330" s="57" t="s">
        <v>378</v>
      </c>
      <c r="E10330" s="62" t="str">
        <f t="shared" si="1"/>
        <v>Out of test</v>
      </c>
      <c r="F10330" s="53" t="str">
        <f t="shared" si="2"/>
        <v>Guangzhou_1</v>
      </c>
      <c r="G10330" s="53">
        <f t="shared" si="3"/>
        <v>0.8319078747</v>
      </c>
    </row>
    <row r="10331">
      <c r="A10331" s="61">
        <v>1.516732147E9</v>
      </c>
      <c r="B10331" s="61">
        <v>1.0</v>
      </c>
      <c r="C10331" s="61">
        <v>2937.0</v>
      </c>
      <c r="D10331" s="57" t="s">
        <v>378</v>
      </c>
      <c r="E10331" s="62" t="str">
        <f t="shared" si="1"/>
        <v>Out of test</v>
      </c>
      <c r="F10331" s="53" t="str">
        <f t="shared" si="2"/>
        <v>Guangzhou_1</v>
      </c>
      <c r="G10331" s="53">
        <f t="shared" si="3"/>
        <v>0.740447329</v>
      </c>
    </row>
    <row r="10332">
      <c r="A10332" s="61">
        <v>1.516828335E9</v>
      </c>
      <c r="B10332" s="61">
        <v>1.0</v>
      </c>
      <c r="C10332" s="61">
        <v>2352.0</v>
      </c>
      <c r="D10332" s="57" t="s">
        <v>378</v>
      </c>
      <c r="E10332" s="62" t="str">
        <f t="shared" si="1"/>
        <v>Out of test</v>
      </c>
      <c r="F10332" s="53" t="str">
        <f t="shared" si="2"/>
        <v>Guangzhou_1</v>
      </c>
      <c r="G10332" s="53">
        <f t="shared" si="3"/>
        <v>0.1888416776</v>
      </c>
    </row>
    <row r="10333">
      <c r="A10333" s="61">
        <v>1.514239184E9</v>
      </c>
      <c r="B10333" s="61">
        <v>1.0</v>
      </c>
      <c r="C10333" s="61">
        <v>578.0</v>
      </c>
      <c r="D10333" s="57" t="s">
        <v>378</v>
      </c>
      <c r="E10333" s="62" t="str">
        <f t="shared" si="1"/>
        <v>Out of test</v>
      </c>
      <c r="F10333" s="53" t="str">
        <f t="shared" si="2"/>
        <v>Guangzhou_1</v>
      </c>
      <c r="G10333" s="53">
        <f t="shared" si="3"/>
        <v>0.9725311798</v>
      </c>
    </row>
    <row r="10334">
      <c r="A10334" s="61">
        <v>1.517717914E9</v>
      </c>
      <c r="B10334" s="61">
        <v>1.0</v>
      </c>
      <c r="C10334" s="61">
        <v>482.0</v>
      </c>
      <c r="D10334" s="57" t="s">
        <v>378</v>
      </c>
      <c r="E10334" s="62" t="str">
        <f t="shared" si="1"/>
        <v>Out of test</v>
      </c>
      <c r="F10334" s="53" t="str">
        <f t="shared" si="2"/>
        <v>Guangzhou_1</v>
      </c>
      <c r="G10334" s="53">
        <f t="shared" si="3"/>
        <v>0.3340430895</v>
      </c>
    </row>
    <row r="10335">
      <c r="A10335" s="61">
        <v>1.519959124E9</v>
      </c>
      <c r="B10335" s="61">
        <v>1.0</v>
      </c>
      <c r="C10335" s="61">
        <v>1730.0</v>
      </c>
      <c r="D10335" s="57" t="s">
        <v>378</v>
      </c>
      <c r="E10335" s="62" t="str">
        <f t="shared" si="1"/>
        <v>Out of test</v>
      </c>
      <c r="F10335" s="53" t="str">
        <f t="shared" si="2"/>
        <v>Guangzhou_1</v>
      </c>
      <c r="G10335" s="53">
        <f t="shared" si="3"/>
        <v>0.1066763314</v>
      </c>
    </row>
    <row r="10336">
      <c r="A10336" s="61">
        <v>1.514064847E9</v>
      </c>
      <c r="B10336" s="61">
        <v>1.0</v>
      </c>
      <c r="C10336" s="61">
        <v>505.0</v>
      </c>
      <c r="D10336" s="57" t="s">
        <v>378</v>
      </c>
      <c r="E10336" s="62" t="str">
        <f t="shared" si="1"/>
        <v>Out of test</v>
      </c>
      <c r="F10336" s="53" t="str">
        <f t="shared" si="2"/>
        <v>Guangzhou_1</v>
      </c>
      <c r="G10336" s="53">
        <f t="shared" si="3"/>
        <v>0.5175120244</v>
      </c>
    </row>
    <row r="10337">
      <c r="A10337" s="61">
        <v>1.512256876E9</v>
      </c>
      <c r="B10337" s="61">
        <v>1.0</v>
      </c>
      <c r="C10337" s="61">
        <v>1990.0</v>
      </c>
      <c r="D10337" s="57" t="s">
        <v>378</v>
      </c>
      <c r="E10337" s="62" t="str">
        <f t="shared" si="1"/>
        <v>Out of test</v>
      </c>
      <c r="F10337" s="53" t="str">
        <f t="shared" si="2"/>
        <v>Guangzhou_1</v>
      </c>
      <c r="G10337" s="53">
        <f t="shared" si="3"/>
        <v>0.6953167553</v>
      </c>
    </row>
    <row r="10338">
      <c r="A10338" s="61">
        <v>1.512118615E9</v>
      </c>
      <c r="B10338" s="61">
        <v>1.0</v>
      </c>
      <c r="C10338" s="61">
        <v>963.0</v>
      </c>
      <c r="D10338" s="57" t="s">
        <v>378</v>
      </c>
      <c r="E10338" s="62" t="str">
        <f t="shared" si="1"/>
        <v>Out of test</v>
      </c>
      <c r="F10338" s="53" t="str">
        <f t="shared" si="2"/>
        <v>Guangzhou_1</v>
      </c>
      <c r="G10338" s="53">
        <f t="shared" si="3"/>
        <v>0.579782262</v>
      </c>
    </row>
    <row r="10339">
      <c r="A10339" s="61">
        <v>1.511478055E9</v>
      </c>
      <c r="B10339" s="61">
        <v>1.0</v>
      </c>
      <c r="C10339" s="61">
        <v>979.0</v>
      </c>
      <c r="D10339" s="57" t="s">
        <v>378</v>
      </c>
      <c r="E10339" s="62" t="str">
        <f t="shared" si="1"/>
        <v>Out of test</v>
      </c>
      <c r="F10339" s="53" t="str">
        <f t="shared" si="2"/>
        <v>Guangzhou_1</v>
      </c>
      <c r="G10339" s="53">
        <f t="shared" si="3"/>
        <v>0.7362853367</v>
      </c>
    </row>
    <row r="10340">
      <c r="A10340" s="61">
        <v>1.518645176E9</v>
      </c>
      <c r="B10340" s="61">
        <v>1.0</v>
      </c>
      <c r="C10340" s="61">
        <v>1658.0</v>
      </c>
      <c r="D10340" s="57" t="s">
        <v>378</v>
      </c>
      <c r="E10340" s="62" t="str">
        <f t="shared" si="1"/>
        <v>Out of test</v>
      </c>
      <c r="F10340" s="53" t="str">
        <f t="shared" si="2"/>
        <v>Guangzhou_1</v>
      </c>
      <c r="G10340" s="53">
        <f t="shared" si="3"/>
        <v>0.1737860234</v>
      </c>
    </row>
    <row r="10341">
      <c r="A10341" s="61">
        <v>1.511797714E9</v>
      </c>
      <c r="B10341" s="61">
        <v>1.0</v>
      </c>
      <c r="C10341" s="61">
        <v>311.0</v>
      </c>
      <c r="D10341" s="57" t="s">
        <v>378</v>
      </c>
      <c r="E10341" s="62" t="str">
        <f t="shared" si="1"/>
        <v>Out of test</v>
      </c>
      <c r="F10341" s="53" t="str">
        <f t="shared" si="2"/>
        <v>Guangzhou_1</v>
      </c>
      <c r="G10341" s="53">
        <f t="shared" si="3"/>
        <v>0.4871547612</v>
      </c>
    </row>
    <row r="10342">
      <c r="A10342" s="61">
        <v>1.513555335E9</v>
      </c>
      <c r="B10342" s="61">
        <v>1.0</v>
      </c>
      <c r="C10342" s="61">
        <v>145.0</v>
      </c>
      <c r="D10342" s="57" t="s">
        <v>378</v>
      </c>
      <c r="E10342" s="62" t="str">
        <f t="shared" si="1"/>
        <v>Out of test</v>
      </c>
      <c r="F10342" s="53" t="str">
        <f t="shared" si="2"/>
        <v>Guangzhou_1</v>
      </c>
      <c r="G10342" s="53">
        <f t="shared" si="3"/>
        <v>0.199816138</v>
      </c>
    </row>
    <row r="10343">
      <c r="A10343" s="61">
        <v>1.517255278E9</v>
      </c>
      <c r="B10343" s="61">
        <v>1.0</v>
      </c>
      <c r="C10343" s="61">
        <v>2462.0</v>
      </c>
      <c r="D10343" s="57" t="s">
        <v>378</v>
      </c>
      <c r="E10343" s="62" t="str">
        <f t="shared" si="1"/>
        <v>Out of test</v>
      </c>
      <c r="F10343" s="53" t="str">
        <f t="shared" si="2"/>
        <v>Guangzhou_1</v>
      </c>
      <c r="G10343" s="53">
        <f t="shared" si="3"/>
        <v>0.4026039919</v>
      </c>
    </row>
    <row r="10344">
      <c r="A10344" s="61">
        <v>1.511335978E9</v>
      </c>
      <c r="B10344" s="61">
        <v>1.0</v>
      </c>
      <c r="C10344" s="61">
        <v>485.0</v>
      </c>
      <c r="D10344" s="57" t="s">
        <v>378</v>
      </c>
      <c r="E10344" s="62" t="str">
        <f t="shared" si="1"/>
        <v>Out of test</v>
      </c>
      <c r="F10344" s="53" t="str">
        <f t="shared" si="2"/>
        <v>Guangzhou_1</v>
      </c>
      <c r="G10344" s="53">
        <f t="shared" si="3"/>
        <v>0.07280904302</v>
      </c>
    </row>
    <row r="10345">
      <c r="A10345" s="61">
        <v>1.512258048E9</v>
      </c>
      <c r="B10345" s="61">
        <v>1.0</v>
      </c>
      <c r="C10345" s="61">
        <v>2134.0</v>
      </c>
      <c r="D10345" s="57" t="s">
        <v>378</v>
      </c>
      <c r="E10345" s="62" t="str">
        <f t="shared" si="1"/>
        <v>Out of test</v>
      </c>
      <c r="F10345" s="53" t="str">
        <f t="shared" si="2"/>
        <v>Guangzhou_1</v>
      </c>
      <c r="G10345" s="53">
        <f t="shared" si="3"/>
        <v>0.9263256083</v>
      </c>
    </row>
    <row r="10346">
      <c r="A10346" s="61">
        <v>1.519761595E9</v>
      </c>
      <c r="B10346" s="61">
        <v>1.0</v>
      </c>
      <c r="C10346" s="61">
        <v>905.0</v>
      </c>
      <c r="D10346" s="57" t="s">
        <v>378</v>
      </c>
      <c r="E10346" s="62" t="str">
        <f t="shared" si="1"/>
        <v>Out of test</v>
      </c>
      <c r="F10346" s="53" t="str">
        <f t="shared" si="2"/>
        <v>Guangzhou_1</v>
      </c>
      <c r="G10346" s="53">
        <f t="shared" si="3"/>
        <v>0.8098747825</v>
      </c>
    </row>
    <row r="10347">
      <c r="A10347" s="61">
        <v>1.511900856E9</v>
      </c>
      <c r="B10347" s="61">
        <v>1.0</v>
      </c>
      <c r="C10347" s="61">
        <v>432.0</v>
      </c>
      <c r="D10347" s="57" t="s">
        <v>378</v>
      </c>
      <c r="E10347" s="62" t="str">
        <f t="shared" si="1"/>
        <v>Out of test</v>
      </c>
      <c r="F10347" s="53" t="str">
        <f t="shared" si="2"/>
        <v>Guangzhou_1</v>
      </c>
      <c r="G10347" s="53">
        <f t="shared" si="3"/>
        <v>0.4596456936</v>
      </c>
    </row>
    <row r="10348">
      <c r="A10348" s="61">
        <v>1.516641703E9</v>
      </c>
      <c r="B10348" s="61">
        <v>1.0</v>
      </c>
      <c r="C10348" s="61">
        <v>2405.0</v>
      </c>
      <c r="D10348" s="57" t="s">
        <v>378</v>
      </c>
      <c r="E10348" s="62" t="str">
        <f t="shared" si="1"/>
        <v>Out of test</v>
      </c>
      <c r="F10348" s="53" t="str">
        <f t="shared" si="2"/>
        <v>Guangzhou_1</v>
      </c>
      <c r="G10348" s="53">
        <f t="shared" si="3"/>
        <v>0.02498727581</v>
      </c>
    </row>
    <row r="10349">
      <c r="A10349" s="61">
        <v>1.512583446E9</v>
      </c>
      <c r="B10349" s="61">
        <v>1.0</v>
      </c>
      <c r="C10349" s="61">
        <v>1609.0</v>
      </c>
      <c r="D10349" s="57" t="s">
        <v>378</v>
      </c>
      <c r="E10349" s="62" t="str">
        <f t="shared" si="1"/>
        <v>Out of test</v>
      </c>
      <c r="F10349" s="53" t="str">
        <f t="shared" si="2"/>
        <v>Guangzhou_1</v>
      </c>
      <c r="G10349" s="53">
        <f t="shared" si="3"/>
        <v>0.630926204</v>
      </c>
    </row>
    <row r="10350">
      <c r="A10350" s="61">
        <v>1.514438028E9</v>
      </c>
      <c r="B10350" s="61">
        <v>1.0</v>
      </c>
      <c r="C10350" s="61">
        <v>1419.0</v>
      </c>
      <c r="D10350" s="57" t="s">
        <v>378</v>
      </c>
      <c r="E10350" s="62" t="str">
        <f t="shared" si="1"/>
        <v>Out of test</v>
      </c>
      <c r="F10350" s="53" t="str">
        <f t="shared" si="2"/>
        <v>Guangzhou_1</v>
      </c>
      <c r="G10350" s="53">
        <f t="shared" si="3"/>
        <v>0.9784666584</v>
      </c>
    </row>
    <row r="10351">
      <c r="A10351" s="61">
        <v>1.511814744E9</v>
      </c>
      <c r="B10351" s="61">
        <v>1.0</v>
      </c>
      <c r="C10351" s="61">
        <v>3209.0</v>
      </c>
      <c r="D10351" s="57" t="s">
        <v>378</v>
      </c>
      <c r="E10351" s="62" t="str">
        <f t="shared" si="1"/>
        <v>Out of test</v>
      </c>
      <c r="F10351" s="53" t="str">
        <f t="shared" si="2"/>
        <v>Guangzhou_1</v>
      </c>
      <c r="G10351" s="53">
        <f t="shared" si="3"/>
        <v>0.8047201514</v>
      </c>
    </row>
    <row r="10352">
      <c r="A10352" s="61">
        <v>1.512313435E9</v>
      </c>
      <c r="B10352" s="61">
        <v>1.0</v>
      </c>
      <c r="C10352" s="61">
        <v>1062.0</v>
      </c>
      <c r="D10352" s="57" t="s">
        <v>378</v>
      </c>
      <c r="E10352" s="62" t="str">
        <f t="shared" si="1"/>
        <v>Out of test</v>
      </c>
      <c r="F10352" s="53" t="str">
        <f t="shared" si="2"/>
        <v>Guangzhou_1</v>
      </c>
      <c r="G10352" s="53">
        <f t="shared" si="3"/>
        <v>0.5359054448</v>
      </c>
    </row>
    <row r="10353">
      <c r="A10353" s="61">
        <v>1.512226416E9</v>
      </c>
      <c r="B10353" s="61">
        <v>1.0</v>
      </c>
      <c r="C10353" s="61">
        <v>2220.0</v>
      </c>
      <c r="D10353" s="57" t="s">
        <v>378</v>
      </c>
      <c r="E10353" s="62" t="str">
        <f t="shared" si="1"/>
        <v>Out of test</v>
      </c>
      <c r="F10353" s="53" t="str">
        <f t="shared" si="2"/>
        <v>Guangzhou_1</v>
      </c>
      <c r="G10353" s="53">
        <f t="shared" si="3"/>
        <v>0.9774319466</v>
      </c>
    </row>
    <row r="10354">
      <c r="A10354" s="61">
        <v>1.513245285E9</v>
      </c>
      <c r="B10354" s="61">
        <v>1.0</v>
      </c>
      <c r="C10354" s="61">
        <v>4526.0</v>
      </c>
      <c r="D10354" s="57" t="s">
        <v>378</v>
      </c>
      <c r="E10354" s="62" t="str">
        <f t="shared" si="1"/>
        <v>Out of test</v>
      </c>
      <c r="F10354" s="53" t="str">
        <f t="shared" si="2"/>
        <v>Guangzhou_1</v>
      </c>
      <c r="G10354" s="53">
        <f t="shared" si="3"/>
        <v>0.6322066466</v>
      </c>
    </row>
    <row r="10355">
      <c r="A10355" s="61">
        <v>1.512239716E9</v>
      </c>
      <c r="B10355" s="61">
        <v>1.0</v>
      </c>
      <c r="C10355" s="61">
        <v>909.0</v>
      </c>
      <c r="D10355" s="57" t="s">
        <v>378</v>
      </c>
      <c r="E10355" s="62" t="str">
        <f t="shared" si="1"/>
        <v>Out of test</v>
      </c>
      <c r="F10355" s="53" t="str">
        <f t="shared" si="2"/>
        <v>Guangzhou_1</v>
      </c>
      <c r="G10355" s="53">
        <f t="shared" si="3"/>
        <v>0.0149093128</v>
      </c>
    </row>
    <row r="10356">
      <c r="A10356" s="61">
        <v>1.516601944E9</v>
      </c>
      <c r="B10356" s="61">
        <v>1.0</v>
      </c>
      <c r="C10356" s="61">
        <v>3348.0</v>
      </c>
      <c r="D10356" s="57" t="s">
        <v>378</v>
      </c>
      <c r="E10356" s="62" t="str">
        <f t="shared" si="1"/>
        <v>Out of test</v>
      </c>
      <c r="F10356" s="53" t="str">
        <f t="shared" si="2"/>
        <v>Guangzhou_1</v>
      </c>
      <c r="G10356" s="53">
        <f t="shared" si="3"/>
        <v>0.9522349639</v>
      </c>
    </row>
    <row r="10357">
      <c r="A10357" s="61">
        <v>1.512901927E9</v>
      </c>
      <c r="B10357" s="61">
        <v>1.0</v>
      </c>
      <c r="C10357" s="61">
        <v>2592.0</v>
      </c>
      <c r="D10357" s="57" t="s">
        <v>378</v>
      </c>
      <c r="E10357" s="62" t="str">
        <f t="shared" si="1"/>
        <v>Out of test</v>
      </c>
      <c r="F10357" s="53" t="str">
        <f t="shared" si="2"/>
        <v>Guangzhou_1</v>
      </c>
      <c r="G10357" s="53">
        <f t="shared" si="3"/>
        <v>0.8830911828</v>
      </c>
    </row>
    <row r="10358">
      <c r="A10358" s="61">
        <v>1.517201807E9</v>
      </c>
      <c r="B10358" s="61">
        <v>1.0</v>
      </c>
      <c r="C10358" s="61">
        <v>2107.0</v>
      </c>
      <c r="D10358" s="57" t="s">
        <v>378</v>
      </c>
      <c r="E10358" s="62" t="str">
        <f t="shared" si="1"/>
        <v>Out of test</v>
      </c>
      <c r="F10358" s="53" t="str">
        <f t="shared" si="2"/>
        <v>Guangzhou_1</v>
      </c>
      <c r="G10358" s="53">
        <f t="shared" si="3"/>
        <v>0.574178277</v>
      </c>
    </row>
    <row r="10359">
      <c r="A10359" s="61">
        <v>1.516660745E9</v>
      </c>
      <c r="B10359" s="61">
        <v>1.0</v>
      </c>
      <c r="C10359" s="61">
        <v>385.0</v>
      </c>
      <c r="D10359" s="57" t="s">
        <v>378</v>
      </c>
      <c r="E10359" s="62" t="str">
        <f t="shared" si="1"/>
        <v>Out of test</v>
      </c>
      <c r="F10359" s="53" t="str">
        <f t="shared" si="2"/>
        <v>Guangzhou_1</v>
      </c>
      <c r="G10359" s="53">
        <f t="shared" si="3"/>
        <v>0.7198152095</v>
      </c>
    </row>
    <row r="10360">
      <c r="A10360" s="61">
        <v>1.512566589E9</v>
      </c>
      <c r="B10360" s="61">
        <v>1.0</v>
      </c>
      <c r="C10360" s="61">
        <v>2599.0</v>
      </c>
      <c r="D10360" s="57" t="s">
        <v>378</v>
      </c>
      <c r="E10360" s="62" t="str">
        <f t="shared" si="1"/>
        <v>Out of test</v>
      </c>
      <c r="F10360" s="53" t="str">
        <f t="shared" si="2"/>
        <v>Guangzhou_1</v>
      </c>
      <c r="G10360" s="53">
        <f t="shared" si="3"/>
        <v>0.2721439748</v>
      </c>
    </row>
    <row r="10361">
      <c r="A10361" s="61">
        <v>1.515782774E9</v>
      </c>
      <c r="B10361" s="61">
        <v>1.0</v>
      </c>
      <c r="C10361" s="61">
        <v>233.0</v>
      </c>
      <c r="D10361" s="57" t="s">
        <v>378</v>
      </c>
      <c r="E10361" s="62" t="str">
        <f t="shared" si="1"/>
        <v>Out of test</v>
      </c>
      <c r="F10361" s="53" t="str">
        <f t="shared" si="2"/>
        <v>Guangzhou_1</v>
      </c>
      <c r="G10361" s="53">
        <f t="shared" si="3"/>
        <v>0.4865327617</v>
      </c>
    </row>
    <row r="10362">
      <c r="A10362" s="61">
        <v>1.516216194E9</v>
      </c>
      <c r="B10362" s="61">
        <v>1.0</v>
      </c>
      <c r="C10362" s="61">
        <v>1403.0</v>
      </c>
      <c r="D10362" s="57" t="s">
        <v>378</v>
      </c>
      <c r="E10362" s="62" t="str">
        <f t="shared" si="1"/>
        <v>Out of test</v>
      </c>
      <c r="F10362" s="53" t="str">
        <f t="shared" si="2"/>
        <v>Guangzhou_1</v>
      </c>
      <c r="G10362" s="53">
        <f t="shared" si="3"/>
        <v>0.7409709647</v>
      </c>
    </row>
    <row r="10363">
      <c r="A10363" s="61">
        <v>1.516468295E9</v>
      </c>
      <c r="B10363" s="61">
        <v>1.0</v>
      </c>
      <c r="C10363" s="61">
        <v>12.0</v>
      </c>
      <c r="D10363" s="57" t="s">
        <v>378</v>
      </c>
      <c r="E10363" s="62" t="str">
        <f t="shared" si="1"/>
        <v>Out of test</v>
      </c>
      <c r="F10363" s="53" t="str">
        <f t="shared" si="2"/>
        <v>Guangzhou_1</v>
      </c>
      <c r="G10363" s="53">
        <f t="shared" si="3"/>
        <v>0.5434957665</v>
      </c>
    </row>
    <row r="10364">
      <c r="A10364" s="61">
        <v>1.519527266E9</v>
      </c>
      <c r="B10364" s="61">
        <v>1.0</v>
      </c>
      <c r="C10364" s="61">
        <v>260.0</v>
      </c>
      <c r="D10364" s="57" t="s">
        <v>378</v>
      </c>
      <c r="E10364" s="62" t="str">
        <f t="shared" si="1"/>
        <v>Out of test</v>
      </c>
      <c r="F10364" s="53" t="str">
        <f t="shared" si="2"/>
        <v>Guangzhou_1</v>
      </c>
      <c r="G10364" s="53">
        <f t="shared" si="3"/>
        <v>0.842042053</v>
      </c>
    </row>
    <row r="10365">
      <c r="A10365" s="61">
        <v>1.518843823E9</v>
      </c>
      <c r="B10365" s="61">
        <v>1.0</v>
      </c>
      <c r="C10365" s="61">
        <v>2915.0</v>
      </c>
      <c r="D10365" s="57" t="s">
        <v>378</v>
      </c>
      <c r="E10365" s="62" t="str">
        <f t="shared" si="1"/>
        <v>Out of test</v>
      </c>
      <c r="F10365" s="53" t="str">
        <f t="shared" si="2"/>
        <v>Guangzhou_1</v>
      </c>
      <c r="G10365" s="53">
        <f t="shared" si="3"/>
        <v>0.9096011028</v>
      </c>
    </row>
    <row r="10366">
      <c r="A10366" s="61">
        <v>1.515109165E9</v>
      </c>
      <c r="B10366" s="61">
        <v>1.0</v>
      </c>
      <c r="C10366" s="61">
        <v>1292.0</v>
      </c>
      <c r="D10366" s="57" t="s">
        <v>378</v>
      </c>
      <c r="E10366" s="62" t="str">
        <f t="shared" si="1"/>
        <v>Out of test</v>
      </c>
      <c r="F10366" s="53" t="str">
        <f t="shared" si="2"/>
        <v>Guangzhou_1</v>
      </c>
      <c r="G10366" s="53">
        <f t="shared" si="3"/>
        <v>0.9304787015</v>
      </c>
    </row>
    <row r="10367">
      <c r="A10367" s="61">
        <v>1.519619127E9</v>
      </c>
      <c r="B10367" s="61">
        <v>1.0</v>
      </c>
      <c r="C10367" s="61">
        <v>101.0</v>
      </c>
      <c r="D10367" s="57" t="s">
        <v>378</v>
      </c>
      <c r="E10367" s="62" t="str">
        <f t="shared" si="1"/>
        <v>Out of test</v>
      </c>
      <c r="F10367" s="53" t="str">
        <f t="shared" si="2"/>
        <v>Guangzhou_1</v>
      </c>
      <c r="G10367" s="53">
        <f t="shared" si="3"/>
        <v>0.6252631327</v>
      </c>
    </row>
    <row r="10368">
      <c r="A10368" s="61">
        <v>1.511392657E9</v>
      </c>
      <c r="B10368" s="61">
        <v>1.0</v>
      </c>
      <c r="C10368" s="61">
        <v>1191.0</v>
      </c>
      <c r="D10368" s="57" t="s">
        <v>378</v>
      </c>
      <c r="E10368" s="62" t="str">
        <f t="shared" si="1"/>
        <v>Out of test</v>
      </c>
      <c r="F10368" s="53" t="str">
        <f t="shared" si="2"/>
        <v>Guangzhou_1</v>
      </c>
      <c r="G10368" s="53">
        <f t="shared" si="3"/>
        <v>0.7210617399</v>
      </c>
    </row>
    <row r="10369">
      <c r="A10369" s="61">
        <v>1.511463168E9</v>
      </c>
      <c r="B10369" s="61">
        <v>1.0</v>
      </c>
      <c r="C10369" s="61">
        <v>2789.0</v>
      </c>
      <c r="D10369" s="57" t="s">
        <v>378</v>
      </c>
      <c r="E10369" s="62" t="str">
        <f t="shared" si="1"/>
        <v>Out of test</v>
      </c>
      <c r="F10369" s="53" t="str">
        <f t="shared" si="2"/>
        <v>Guangzhou_1</v>
      </c>
      <c r="G10369" s="53">
        <f t="shared" si="3"/>
        <v>0.5383152859</v>
      </c>
    </row>
    <row r="10370">
      <c r="A10370" s="61">
        <v>1.511327203E9</v>
      </c>
      <c r="B10370" s="61">
        <v>1.0</v>
      </c>
      <c r="C10370" s="61">
        <v>180.0</v>
      </c>
      <c r="D10370" s="57" t="s">
        <v>378</v>
      </c>
      <c r="E10370" s="62" t="str">
        <f t="shared" si="1"/>
        <v>Out of test</v>
      </c>
      <c r="F10370" s="53" t="str">
        <f t="shared" si="2"/>
        <v>Guangzhou_1</v>
      </c>
      <c r="G10370" s="53">
        <f t="shared" si="3"/>
        <v>0.9952413872</v>
      </c>
    </row>
    <row r="10371">
      <c r="A10371" s="61">
        <v>1.514273644E9</v>
      </c>
      <c r="B10371" s="61">
        <v>1.0</v>
      </c>
      <c r="C10371" s="61">
        <v>1919.0</v>
      </c>
      <c r="D10371" s="57" t="s">
        <v>378</v>
      </c>
      <c r="E10371" s="62" t="str">
        <f t="shared" si="1"/>
        <v>Out of test</v>
      </c>
      <c r="F10371" s="53" t="str">
        <f t="shared" si="2"/>
        <v>Guangzhou_1</v>
      </c>
      <c r="G10371" s="53">
        <f t="shared" si="3"/>
        <v>0.8120256466</v>
      </c>
    </row>
    <row r="10372">
      <c r="A10372" s="61">
        <v>1.511619799E9</v>
      </c>
      <c r="B10372" s="61">
        <v>1.0</v>
      </c>
      <c r="C10372" s="61">
        <v>1662.0</v>
      </c>
      <c r="D10372" s="57" t="s">
        <v>378</v>
      </c>
      <c r="E10372" s="62" t="str">
        <f t="shared" si="1"/>
        <v>Out of test</v>
      </c>
      <c r="F10372" s="53" t="str">
        <f t="shared" si="2"/>
        <v>Guangzhou_1</v>
      </c>
      <c r="G10372" s="53">
        <f t="shared" si="3"/>
        <v>0.7105000732</v>
      </c>
    </row>
    <row r="10373">
      <c r="A10373" s="61">
        <v>1.516484895E9</v>
      </c>
      <c r="B10373" s="61">
        <v>1.0</v>
      </c>
      <c r="C10373" s="61">
        <v>1486.0</v>
      </c>
      <c r="D10373" s="57" t="s">
        <v>378</v>
      </c>
      <c r="E10373" s="62" t="str">
        <f t="shared" si="1"/>
        <v>Out of test</v>
      </c>
      <c r="F10373" s="53" t="str">
        <f t="shared" si="2"/>
        <v>Guangzhou_1</v>
      </c>
      <c r="G10373" s="53">
        <f t="shared" si="3"/>
        <v>0.4219816024</v>
      </c>
    </row>
    <row r="10374">
      <c r="A10374" s="61">
        <v>1.511754385E9</v>
      </c>
      <c r="B10374" s="61">
        <v>1.0</v>
      </c>
      <c r="C10374" s="61">
        <v>555.0</v>
      </c>
      <c r="D10374" s="57" t="s">
        <v>378</v>
      </c>
      <c r="E10374" s="62" t="str">
        <f t="shared" si="1"/>
        <v>Out of test</v>
      </c>
      <c r="F10374" s="53" t="str">
        <f t="shared" si="2"/>
        <v>Guangzhou_1</v>
      </c>
      <c r="G10374" s="53">
        <f t="shared" si="3"/>
        <v>0.9150558339</v>
      </c>
    </row>
    <row r="10375">
      <c r="A10375" s="61">
        <v>1.519381239E9</v>
      </c>
      <c r="B10375" s="61">
        <v>1.0</v>
      </c>
      <c r="C10375" s="61">
        <v>1375.0</v>
      </c>
      <c r="D10375" s="57" t="s">
        <v>378</v>
      </c>
      <c r="E10375" s="62" t="str">
        <f t="shared" si="1"/>
        <v>Out of test</v>
      </c>
      <c r="F10375" s="53" t="str">
        <f t="shared" si="2"/>
        <v>Guangzhou_1</v>
      </c>
      <c r="G10375" s="53">
        <f t="shared" si="3"/>
        <v>0.1041139694</v>
      </c>
    </row>
    <row r="10376">
      <c r="A10376" s="61">
        <v>1.515615664E9</v>
      </c>
      <c r="B10376" s="61">
        <v>1.0</v>
      </c>
      <c r="C10376" s="61">
        <v>130.0</v>
      </c>
      <c r="D10376" s="57" t="s">
        <v>378</v>
      </c>
      <c r="E10376" s="62" t="str">
        <f t="shared" si="1"/>
        <v>Out of test</v>
      </c>
      <c r="F10376" s="53" t="str">
        <f t="shared" si="2"/>
        <v>Guangzhou_1</v>
      </c>
      <c r="G10376" s="53">
        <f t="shared" si="3"/>
        <v>0.91751319</v>
      </c>
    </row>
    <row r="10377">
      <c r="A10377" s="61">
        <v>1.512610414E9</v>
      </c>
      <c r="B10377" s="61">
        <v>1.0</v>
      </c>
      <c r="C10377" s="61">
        <v>2632.0</v>
      </c>
      <c r="D10377" s="57" t="s">
        <v>378</v>
      </c>
      <c r="E10377" s="62" t="str">
        <f t="shared" si="1"/>
        <v>Out of test</v>
      </c>
      <c r="F10377" s="53" t="str">
        <f t="shared" si="2"/>
        <v>Guangzhou_1</v>
      </c>
      <c r="G10377" s="53">
        <f t="shared" si="3"/>
        <v>0.4568720824</v>
      </c>
    </row>
    <row r="10378">
      <c r="A10378" s="61">
        <v>1.516087407E9</v>
      </c>
      <c r="B10378" s="61">
        <v>1.0</v>
      </c>
      <c r="C10378" s="61">
        <v>51.0</v>
      </c>
      <c r="D10378" s="57" t="s">
        <v>378</v>
      </c>
      <c r="E10378" s="62" t="str">
        <f t="shared" si="1"/>
        <v>Out of test</v>
      </c>
      <c r="F10378" s="53" t="str">
        <f t="shared" si="2"/>
        <v>Guangzhou_1</v>
      </c>
      <c r="G10378" s="53">
        <f t="shared" si="3"/>
        <v>0.7377786021</v>
      </c>
    </row>
    <row r="10379">
      <c r="A10379" s="61">
        <v>1.513372197E9</v>
      </c>
      <c r="B10379" s="61">
        <v>1.0</v>
      </c>
      <c r="C10379" s="61">
        <v>775.0</v>
      </c>
      <c r="D10379" s="57" t="s">
        <v>378</v>
      </c>
      <c r="E10379" s="62" t="str">
        <f t="shared" si="1"/>
        <v>Out of test</v>
      </c>
      <c r="F10379" s="53" t="str">
        <f t="shared" si="2"/>
        <v>Guangzhou_1</v>
      </c>
      <c r="G10379" s="53">
        <f t="shared" si="3"/>
        <v>0.8320382264</v>
      </c>
    </row>
    <row r="10380">
      <c r="A10380" s="61">
        <v>1.519248318E9</v>
      </c>
      <c r="B10380" s="61">
        <v>1.0</v>
      </c>
      <c r="C10380" s="61">
        <v>1843.0</v>
      </c>
      <c r="D10380" s="57" t="s">
        <v>378</v>
      </c>
      <c r="E10380" s="62" t="str">
        <f t="shared" si="1"/>
        <v>Out of test</v>
      </c>
      <c r="F10380" s="53" t="str">
        <f t="shared" si="2"/>
        <v>Guangzhou_1</v>
      </c>
      <c r="G10380" s="53">
        <f t="shared" si="3"/>
        <v>0.250677645</v>
      </c>
    </row>
    <row r="10381">
      <c r="A10381" s="61">
        <v>1.518427543E9</v>
      </c>
      <c r="B10381" s="61">
        <v>1.0</v>
      </c>
      <c r="C10381" s="61">
        <v>2301.0</v>
      </c>
      <c r="D10381" s="57" t="s">
        <v>378</v>
      </c>
      <c r="E10381" s="62" t="str">
        <f t="shared" si="1"/>
        <v>Out of test</v>
      </c>
      <c r="F10381" s="53" t="str">
        <f t="shared" si="2"/>
        <v>Guangzhou_1</v>
      </c>
      <c r="G10381" s="53">
        <f t="shared" si="3"/>
        <v>0.9945141628</v>
      </c>
    </row>
    <row r="10382">
      <c r="A10382" s="61">
        <v>1.513289844E9</v>
      </c>
      <c r="B10382" s="61">
        <v>1.0</v>
      </c>
      <c r="C10382" s="61">
        <v>1553.0</v>
      </c>
      <c r="D10382" s="57" t="s">
        <v>378</v>
      </c>
      <c r="E10382" s="62" t="str">
        <f t="shared" si="1"/>
        <v>Out of test</v>
      </c>
      <c r="F10382" s="53" t="str">
        <f t="shared" si="2"/>
        <v>Guangzhou_1</v>
      </c>
      <c r="G10382" s="53">
        <f t="shared" si="3"/>
        <v>0.1086876934</v>
      </c>
    </row>
    <row r="10383">
      <c r="A10383" s="61">
        <v>1.517935283E9</v>
      </c>
      <c r="B10383" s="61">
        <v>1.0</v>
      </c>
      <c r="C10383" s="61">
        <v>2521.0</v>
      </c>
      <c r="D10383" s="57" t="s">
        <v>378</v>
      </c>
      <c r="E10383" s="62" t="str">
        <f t="shared" si="1"/>
        <v>Out of test</v>
      </c>
      <c r="F10383" s="53" t="str">
        <f t="shared" si="2"/>
        <v>Guangzhou_1</v>
      </c>
      <c r="G10383" s="53">
        <f t="shared" si="3"/>
        <v>0.3433819046</v>
      </c>
    </row>
    <row r="10384">
      <c r="A10384" s="61">
        <v>1.519699766E9</v>
      </c>
      <c r="B10384" s="61">
        <v>1.0</v>
      </c>
      <c r="C10384" s="61">
        <v>4772.0</v>
      </c>
      <c r="D10384" s="57" t="s">
        <v>378</v>
      </c>
      <c r="E10384" s="62" t="str">
        <f t="shared" si="1"/>
        <v>Out of test</v>
      </c>
      <c r="F10384" s="53" t="str">
        <f t="shared" si="2"/>
        <v>Guangzhou_1</v>
      </c>
      <c r="G10384" s="53">
        <f t="shared" si="3"/>
        <v>0.4296020939</v>
      </c>
    </row>
    <row r="10385">
      <c r="A10385" s="61">
        <v>1.513662057E9</v>
      </c>
      <c r="B10385" s="61">
        <v>1.0</v>
      </c>
      <c r="C10385" s="61">
        <v>2640.0</v>
      </c>
      <c r="D10385" s="57" t="s">
        <v>378</v>
      </c>
      <c r="E10385" s="62" t="str">
        <f t="shared" si="1"/>
        <v>Out of test</v>
      </c>
      <c r="F10385" s="53" t="str">
        <f t="shared" si="2"/>
        <v>Guangzhou_1</v>
      </c>
      <c r="G10385" s="53">
        <f t="shared" si="3"/>
        <v>0.3945193955</v>
      </c>
    </row>
    <row r="10386">
      <c r="A10386" s="61">
        <v>1.517152615E9</v>
      </c>
      <c r="B10386" s="61">
        <v>1.0</v>
      </c>
      <c r="C10386" s="61">
        <v>1952.0</v>
      </c>
      <c r="D10386" s="57" t="s">
        <v>378</v>
      </c>
      <c r="E10386" s="62" t="str">
        <f t="shared" si="1"/>
        <v>Out of test</v>
      </c>
      <c r="F10386" s="53" t="str">
        <f t="shared" si="2"/>
        <v>Guangzhou_1</v>
      </c>
      <c r="G10386" s="53">
        <f t="shared" si="3"/>
        <v>0.9964664998</v>
      </c>
    </row>
    <row r="10387">
      <c r="A10387" s="61">
        <v>1.518119695E9</v>
      </c>
      <c r="B10387" s="61">
        <v>1.0</v>
      </c>
      <c r="C10387" s="61">
        <v>642.0</v>
      </c>
      <c r="D10387" s="57" t="s">
        <v>378</v>
      </c>
      <c r="E10387" s="62" t="str">
        <f t="shared" si="1"/>
        <v>Out of test</v>
      </c>
      <c r="F10387" s="53" t="str">
        <f t="shared" si="2"/>
        <v>Guangzhou_1</v>
      </c>
      <c r="G10387" s="53">
        <f t="shared" si="3"/>
        <v>0.6870454517</v>
      </c>
    </row>
    <row r="10388">
      <c r="A10388" s="61">
        <v>1.512677573E9</v>
      </c>
      <c r="B10388" s="61">
        <v>1.0</v>
      </c>
      <c r="C10388" s="61">
        <v>1759.0</v>
      </c>
      <c r="D10388" s="57" t="s">
        <v>378</v>
      </c>
      <c r="E10388" s="62" t="str">
        <f t="shared" si="1"/>
        <v>Out of test</v>
      </c>
      <c r="F10388" s="53" t="str">
        <f t="shared" si="2"/>
        <v>Guangzhou_1</v>
      </c>
      <c r="G10388" s="53">
        <f t="shared" si="3"/>
        <v>0.9315937851</v>
      </c>
    </row>
    <row r="10389">
      <c r="A10389" s="61">
        <v>1.515067644E9</v>
      </c>
      <c r="B10389" s="61">
        <v>1.0</v>
      </c>
      <c r="C10389" s="61">
        <v>1153.0</v>
      </c>
      <c r="D10389" s="57" t="s">
        <v>378</v>
      </c>
      <c r="E10389" s="62" t="str">
        <f t="shared" si="1"/>
        <v>Out of test</v>
      </c>
      <c r="F10389" s="53" t="str">
        <f t="shared" si="2"/>
        <v>Guangzhou_1</v>
      </c>
      <c r="G10389" s="53">
        <f t="shared" si="3"/>
        <v>0.82801195</v>
      </c>
    </row>
    <row r="10390">
      <c r="A10390" s="61">
        <v>1.516164286E9</v>
      </c>
      <c r="B10390" s="61">
        <v>1.0</v>
      </c>
      <c r="C10390" s="61">
        <v>1009.0</v>
      </c>
      <c r="D10390" s="57" t="s">
        <v>378</v>
      </c>
      <c r="E10390" s="62" t="str">
        <f t="shared" si="1"/>
        <v>Out of test</v>
      </c>
      <c r="F10390" s="53" t="str">
        <f t="shared" si="2"/>
        <v>Guangzhou_1</v>
      </c>
      <c r="G10390" s="53">
        <f t="shared" si="3"/>
        <v>0.2678173997</v>
      </c>
    </row>
    <row r="10391">
      <c r="A10391" s="61">
        <v>1.514406073E9</v>
      </c>
      <c r="B10391" s="61">
        <v>1.0</v>
      </c>
      <c r="C10391" s="61">
        <v>3250.0</v>
      </c>
      <c r="D10391" s="57" t="s">
        <v>378</v>
      </c>
      <c r="E10391" s="62" t="str">
        <f t="shared" si="1"/>
        <v>Out of test</v>
      </c>
      <c r="F10391" s="53" t="str">
        <f t="shared" si="2"/>
        <v>Guangzhou_1</v>
      </c>
      <c r="G10391" s="53">
        <f t="shared" si="3"/>
        <v>0.8963104946</v>
      </c>
    </row>
    <row r="10392">
      <c r="A10392" s="61">
        <v>1.518008904E9</v>
      </c>
      <c r="B10392" s="61">
        <v>1.0</v>
      </c>
      <c r="C10392" s="61">
        <v>833.0</v>
      </c>
      <c r="D10392" s="57" t="s">
        <v>378</v>
      </c>
      <c r="E10392" s="62" t="str">
        <f t="shared" si="1"/>
        <v>Out of test</v>
      </c>
      <c r="F10392" s="53" t="str">
        <f t="shared" si="2"/>
        <v>Guangzhou_1</v>
      </c>
      <c r="G10392" s="53">
        <f t="shared" si="3"/>
        <v>0.7954539087</v>
      </c>
    </row>
    <row r="10393">
      <c r="A10393" s="61">
        <v>1.519054883E9</v>
      </c>
      <c r="B10393" s="61">
        <v>1.0</v>
      </c>
      <c r="C10393" s="61">
        <v>1135.0</v>
      </c>
      <c r="D10393" s="57" t="s">
        <v>378</v>
      </c>
      <c r="E10393" s="62" t="str">
        <f t="shared" si="1"/>
        <v>Out of test</v>
      </c>
      <c r="F10393" s="53" t="str">
        <f t="shared" si="2"/>
        <v>Guangzhou_1</v>
      </c>
      <c r="G10393" s="53">
        <f t="shared" si="3"/>
        <v>0.3301007226</v>
      </c>
    </row>
    <row r="10394">
      <c r="A10394" s="61">
        <v>1.516547688E9</v>
      </c>
      <c r="B10394" s="61">
        <v>1.0</v>
      </c>
      <c r="C10394" s="61">
        <v>1568.0</v>
      </c>
      <c r="D10394" s="57" t="s">
        <v>378</v>
      </c>
      <c r="E10394" s="62" t="str">
        <f t="shared" si="1"/>
        <v>Out of test</v>
      </c>
      <c r="F10394" s="53" t="str">
        <f t="shared" si="2"/>
        <v>Guangzhou_1</v>
      </c>
      <c r="G10394" s="53">
        <f t="shared" si="3"/>
        <v>0.962908842</v>
      </c>
    </row>
    <row r="10395">
      <c r="A10395" s="61">
        <v>1.513032428E9</v>
      </c>
      <c r="B10395" s="61">
        <v>1.0</v>
      </c>
      <c r="C10395" s="61">
        <v>1285.0</v>
      </c>
      <c r="D10395" s="57" t="s">
        <v>378</v>
      </c>
      <c r="E10395" s="62" t="str">
        <f t="shared" si="1"/>
        <v>Out of test</v>
      </c>
      <c r="F10395" s="53" t="str">
        <f t="shared" si="2"/>
        <v>Guangzhou_1</v>
      </c>
      <c r="G10395" s="53">
        <f t="shared" si="3"/>
        <v>0.9927036681</v>
      </c>
    </row>
    <row r="10396">
      <c r="A10396" s="61">
        <v>1.512743194E9</v>
      </c>
      <c r="B10396" s="61">
        <v>1.0</v>
      </c>
      <c r="C10396" s="61">
        <v>1284.0</v>
      </c>
      <c r="D10396" s="57" t="s">
        <v>378</v>
      </c>
      <c r="E10396" s="62" t="str">
        <f t="shared" si="1"/>
        <v>Out of test</v>
      </c>
      <c r="F10396" s="53" t="str">
        <f t="shared" si="2"/>
        <v>Guangzhou_1</v>
      </c>
      <c r="G10396" s="53">
        <f t="shared" si="3"/>
        <v>0.3557971224</v>
      </c>
    </row>
    <row r="10397">
      <c r="A10397" s="61">
        <v>1.513104773E9</v>
      </c>
      <c r="B10397" s="61">
        <v>1.0</v>
      </c>
      <c r="C10397" s="61">
        <v>4712.0</v>
      </c>
      <c r="D10397" s="57" t="s">
        <v>378</v>
      </c>
      <c r="E10397" s="62" t="str">
        <f t="shared" si="1"/>
        <v>Out of test</v>
      </c>
      <c r="F10397" s="53" t="str">
        <f t="shared" si="2"/>
        <v>Guangzhou_1</v>
      </c>
      <c r="G10397" s="53">
        <f t="shared" si="3"/>
        <v>0.6984711398</v>
      </c>
    </row>
    <row r="10398">
      <c r="A10398" s="61">
        <v>1.519457156E9</v>
      </c>
      <c r="B10398" s="61">
        <v>1.0</v>
      </c>
      <c r="C10398" s="61">
        <v>1330.0</v>
      </c>
      <c r="D10398" s="57" t="s">
        <v>378</v>
      </c>
      <c r="E10398" s="62" t="str">
        <f t="shared" si="1"/>
        <v>Out of test</v>
      </c>
      <c r="F10398" s="53" t="str">
        <f t="shared" si="2"/>
        <v>Guangzhou_1</v>
      </c>
      <c r="G10398" s="53">
        <f t="shared" si="3"/>
        <v>0.4803043908</v>
      </c>
    </row>
    <row r="10399">
      <c r="A10399" s="61">
        <v>1.514106076E9</v>
      </c>
      <c r="B10399" s="61">
        <v>1.0</v>
      </c>
      <c r="C10399" s="61">
        <v>1862.0</v>
      </c>
      <c r="D10399" s="57" t="s">
        <v>378</v>
      </c>
      <c r="E10399" s="62" t="str">
        <f t="shared" si="1"/>
        <v>Out of test</v>
      </c>
      <c r="F10399" s="53" t="str">
        <f t="shared" si="2"/>
        <v>Guangzhou_1</v>
      </c>
      <c r="G10399" s="53">
        <f t="shared" si="3"/>
        <v>0.7593961928</v>
      </c>
    </row>
    <row r="10400">
      <c r="A10400" s="61">
        <v>1.516932307E9</v>
      </c>
      <c r="B10400" s="61">
        <v>1.0</v>
      </c>
      <c r="C10400" s="61">
        <v>3112.0</v>
      </c>
      <c r="D10400" s="57" t="s">
        <v>378</v>
      </c>
      <c r="E10400" s="62" t="str">
        <f t="shared" si="1"/>
        <v>Out of test</v>
      </c>
      <c r="F10400" s="53" t="str">
        <f t="shared" si="2"/>
        <v>Guangzhou_1</v>
      </c>
      <c r="G10400" s="53">
        <f t="shared" si="3"/>
        <v>0.7908597048</v>
      </c>
    </row>
    <row r="10401">
      <c r="A10401" s="61">
        <v>1.515357394E9</v>
      </c>
      <c r="B10401" s="61">
        <v>1.0</v>
      </c>
      <c r="C10401" s="61">
        <v>2601.0</v>
      </c>
      <c r="D10401" s="57" t="s">
        <v>378</v>
      </c>
      <c r="E10401" s="62" t="str">
        <f t="shared" si="1"/>
        <v>Out of test</v>
      </c>
      <c r="F10401" s="53" t="str">
        <f t="shared" si="2"/>
        <v>Guangzhou_1</v>
      </c>
      <c r="G10401" s="53">
        <f t="shared" si="3"/>
        <v>0.3400562503</v>
      </c>
    </row>
    <row r="10402">
      <c r="A10402" s="61">
        <v>1.512502163E9</v>
      </c>
      <c r="B10402" s="61">
        <v>1.0</v>
      </c>
      <c r="C10402" s="61">
        <v>1509.0</v>
      </c>
      <c r="D10402" s="57" t="s">
        <v>378</v>
      </c>
      <c r="E10402" s="62" t="str">
        <f t="shared" si="1"/>
        <v>Out of test</v>
      </c>
      <c r="F10402" s="53" t="str">
        <f t="shared" si="2"/>
        <v>Guangzhou_1</v>
      </c>
      <c r="G10402" s="53">
        <f t="shared" si="3"/>
        <v>0.3927177886</v>
      </c>
    </row>
    <row r="10403">
      <c r="A10403" s="61">
        <v>1.515217877E9</v>
      </c>
      <c r="B10403" s="61">
        <v>1.0</v>
      </c>
      <c r="C10403" s="61">
        <v>848.0</v>
      </c>
      <c r="D10403" s="57" t="s">
        <v>378</v>
      </c>
      <c r="E10403" s="62" t="str">
        <f t="shared" si="1"/>
        <v>Out of test</v>
      </c>
      <c r="F10403" s="53" t="str">
        <f t="shared" si="2"/>
        <v>Guangzhou_1</v>
      </c>
      <c r="G10403" s="53">
        <f t="shared" si="3"/>
        <v>0.6658842078</v>
      </c>
    </row>
    <row r="10404">
      <c r="A10404" s="61">
        <v>1.517553285E9</v>
      </c>
      <c r="B10404" s="61">
        <v>1.0</v>
      </c>
      <c r="C10404" s="61">
        <v>2061.0</v>
      </c>
      <c r="D10404" s="57" t="s">
        <v>378</v>
      </c>
      <c r="E10404" s="62" t="str">
        <f t="shared" si="1"/>
        <v>Out of test</v>
      </c>
      <c r="F10404" s="53" t="str">
        <f t="shared" si="2"/>
        <v>Guangzhou_1</v>
      </c>
      <c r="G10404" s="53">
        <f t="shared" si="3"/>
        <v>0.8325823693</v>
      </c>
    </row>
    <row r="10405">
      <c r="A10405" s="61">
        <v>1.518340268E9</v>
      </c>
      <c r="B10405" s="61">
        <v>1.0</v>
      </c>
      <c r="C10405" s="61">
        <v>1504.0</v>
      </c>
      <c r="D10405" s="57" t="s">
        <v>378</v>
      </c>
      <c r="E10405" s="62" t="str">
        <f t="shared" si="1"/>
        <v>Out of test</v>
      </c>
      <c r="F10405" s="53" t="str">
        <f t="shared" si="2"/>
        <v>Guangzhou_1</v>
      </c>
      <c r="G10405" s="53">
        <f t="shared" si="3"/>
        <v>0.5788789037</v>
      </c>
    </row>
    <row r="10406">
      <c r="A10406" s="61">
        <v>1.514114805E9</v>
      </c>
      <c r="B10406" s="61">
        <v>1.0</v>
      </c>
      <c r="C10406" s="61">
        <v>1434.0</v>
      </c>
      <c r="D10406" s="57" t="s">
        <v>378</v>
      </c>
      <c r="E10406" s="62" t="str">
        <f t="shared" si="1"/>
        <v>Out of test</v>
      </c>
      <c r="F10406" s="53" t="str">
        <f t="shared" si="2"/>
        <v>Guangzhou_1</v>
      </c>
      <c r="G10406" s="53">
        <f t="shared" si="3"/>
        <v>0.2838832239</v>
      </c>
    </row>
    <row r="10407">
      <c r="A10407" s="61">
        <v>1.515445026E9</v>
      </c>
      <c r="B10407" s="61">
        <v>1.0</v>
      </c>
      <c r="C10407" s="61">
        <v>2702.0</v>
      </c>
      <c r="D10407" s="57" t="s">
        <v>378</v>
      </c>
      <c r="E10407" s="62" t="str">
        <f t="shared" si="1"/>
        <v>Out of test</v>
      </c>
      <c r="F10407" s="53" t="str">
        <f t="shared" si="2"/>
        <v>Guangzhou_1</v>
      </c>
      <c r="G10407" s="53">
        <f t="shared" si="3"/>
        <v>0.06495133751</v>
      </c>
    </row>
    <row r="10408">
      <c r="A10408" s="61">
        <v>1.516017904E9</v>
      </c>
      <c r="B10408" s="61">
        <v>1.0</v>
      </c>
      <c r="C10408" s="61">
        <v>845.0</v>
      </c>
      <c r="D10408" s="57" t="s">
        <v>378</v>
      </c>
      <c r="E10408" s="62" t="str">
        <f t="shared" si="1"/>
        <v>Out of test</v>
      </c>
      <c r="F10408" s="53" t="str">
        <f t="shared" si="2"/>
        <v>Guangzhou_1</v>
      </c>
      <c r="G10408" s="53">
        <f t="shared" si="3"/>
        <v>0.1098228902</v>
      </c>
    </row>
    <row r="10409">
      <c r="A10409" s="61">
        <v>1.518787568E9</v>
      </c>
      <c r="B10409" s="61">
        <v>1.0</v>
      </c>
      <c r="C10409" s="61">
        <v>1073.0</v>
      </c>
      <c r="D10409" s="57" t="s">
        <v>378</v>
      </c>
      <c r="E10409" s="62" t="str">
        <f t="shared" si="1"/>
        <v>Out of test</v>
      </c>
      <c r="F10409" s="53" t="str">
        <f t="shared" si="2"/>
        <v>Guangzhou_1</v>
      </c>
      <c r="G10409" s="53">
        <f t="shared" si="3"/>
        <v>0.2555398093</v>
      </c>
    </row>
    <row r="10410">
      <c r="A10410" s="61">
        <v>1.517184484E9</v>
      </c>
      <c r="B10410" s="61">
        <v>1.0</v>
      </c>
      <c r="C10410" s="61">
        <v>3497.0</v>
      </c>
      <c r="D10410" s="57" t="s">
        <v>378</v>
      </c>
      <c r="E10410" s="62" t="str">
        <f t="shared" si="1"/>
        <v>Out of test</v>
      </c>
      <c r="F10410" s="53" t="str">
        <f t="shared" si="2"/>
        <v>Guangzhou_1</v>
      </c>
      <c r="G10410" s="53">
        <f t="shared" si="3"/>
        <v>0.8220256478</v>
      </c>
    </row>
    <row r="10411">
      <c r="A10411" s="61">
        <v>1.516485183E9</v>
      </c>
      <c r="B10411" s="61">
        <v>1.0</v>
      </c>
      <c r="C10411" s="61">
        <v>4751.0</v>
      </c>
      <c r="D10411" s="57" t="s">
        <v>378</v>
      </c>
      <c r="E10411" s="62" t="str">
        <f t="shared" si="1"/>
        <v>Out of test</v>
      </c>
      <c r="F10411" s="53" t="str">
        <f t="shared" si="2"/>
        <v>Guangzhou_1</v>
      </c>
      <c r="G10411" s="53">
        <f t="shared" si="3"/>
        <v>0.9284242208</v>
      </c>
    </row>
    <row r="10412">
      <c r="A10412" s="61">
        <v>1.519224128E9</v>
      </c>
      <c r="B10412" s="61">
        <v>1.0</v>
      </c>
      <c r="C10412" s="61">
        <v>823.0</v>
      </c>
      <c r="D10412" s="57" t="s">
        <v>378</v>
      </c>
      <c r="E10412" s="62" t="str">
        <f t="shared" si="1"/>
        <v>Out of test</v>
      </c>
      <c r="F10412" s="53" t="str">
        <f t="shared" si="2"/>
        <v>Guangzhou_1</v>
      </c>
      <c r="G10412" s="53">
        <f t="shared" si="3"/>
        <v>0.3738751276</v>
      </c>
    </row>
    <row r="10413">
      <c r="A10413" s="61">
        <v>1.515268975E9</v>
      </c>
      <c r="B10413" s="61">
        <v>1.0</v>
      </c>
      <c r="C10413" s="61">
        <v>1157.0</v>
      </c>
      <c r="D10413" s="57" t="s">
        <v>378</v>
      </c>
      <c r="E10413" s="62" t="str">
        <f t="shared" si="1"/>
        <v>Out of test</v>
      </c>
      <c r="F10413" s="53" t="str">
        <f t="shared" si="2"/>
        <v>Guangzhou_1</v>
      </c>
      <c r="G10413" s="53">
        <f t="shared" si="3"/>
        <v>0.6724595228</v>
      </c>
    </row>
    <row r="10414">
      <c r="A10414" s="61">
        <v>1.518246456E9</v>
      </c>
      <c r="B10414" s="61">
        <v>1.0</v>
      </c>
      <c r="C10414" s="61">
        <v>3908.0</v>
      </c>
      <c r="D10414" s="57" t="s">
        <v>378</v>
      </c>
      <c r="E10414" s="62" t="str">
        <f t="shared" si="1"/>
        <v>Out of test</v>
      </c>
      <c r="F10414" s="53" t="str">
        <f t="shared" si="2"/>
        <v>Guangzhou_1</v>
      </c>
      <c r="G10414" s="53">
        <f t="shared" si="3"/>
        <v>0.266860948</v>
      </c>
    </row>
    <row r="10415">
      <c r="A10415" s="61">
        <v>1.515034967E9</v>
      </c>
      <c r="B10415" s="61">
        <v>1.0</v>
      </c>
      <c r="C10415" s="61">
        <v>2224.0</v>
      </c>
      <c r="D10415" s="57" t="s">
        <v>378</v>
      </c>
      <c r="E10415" s="62" t="str">
        <f t="shared" si="1"/>
        <v>Out of test</v>
      </c>
      <c r="F10415" s="53" t="str">
        <f t="shared" si="2"/>
        <v>Guangzhou_1</v>
      </c>
      <c r="G10415" s="53">
        <f t="shared" si="3"/>
        <v>0.9399881202</v>
      </c>
    </row>
    <row r="10416">
      <c r="A10416" s="61">
        <v>1.518117959E9</v>
      </c>
      <c r="B10416" s="61">
        <v>1.0</v>
      </c>
      <c r="C10416" s="61">
        <v>716.0</v>
      </c>
      <c r="D10416" s="57" t="s">
        <v>378</v>
      </c>
      <c r="E10416" s="62" t="str">
        <f t="shared" si="1"/>
        <v>Out of test</v>
      </c>
      <c r="F10416" s="53" t="str">
        <f t="shared" si="2"/>
        <v>Guangzhou_1</v>
      </c>
      <c r="G10416" s="53">
        <f t="shared" si="3"/>
        <v>0.2900401259</v>
      </c>
    </row>
    <row r="10417">
      <c r="A10417" s="61">
        <v>1.514210929E9</v>
      </c>
      <c r="B10417" s="61">
        <v>1.0</v>
      </c>
      <c r="C10417" s="61">
        <v>1554.0</v>
      </c>
      <c r="D10417" s="57" t="s">
        <v>378</v>
      </c>
      <c r="E10417" s="62" t="str">
        <f t="shared" si="1"/>
        <v>Out of test</v>
      </c>
      <c r="F10417" s="53" t="str">
        <f t="shared" si="2"/>
        <v>Guangzhou_1</v>
      </c>
      <c r="G10417" s="53">
        <f t="shared" si="3"/>
        <v>0.06886431208</v>
      </c>
    </row>
    <row r="10418">
      <c r="A10418" s="61">
        <v>1.519512138E9</v>
      </c>
      <c r="B10418" s="61">
        <v>1.0</v>
      </c>
      <c r="C10418" s="61">
        <v>1151.0</v>
      </c>
      <c r="D10418" s="57" t="s">
        <v>378</v>
      </c>
      <c r="E10418" s="62" t="str">
        <f t="shared" si="1"/>
        <v>Out of test</v>
      </c>
      <c r="F10418" s="53" t="str">
        <f t="shared" si="2"/>
        <v>Guangzhou_1</v>
      </c>
      <c r="G10418" s="53">
        <f t="shared" si="3"/>
        <v>0.7447510491</v>
      </c>
    </row>
    <row r="10419">
      <c r="A10419" s="61">
        <v>1.515251299E9</v>
      </c>
      <c r="B10419" s="61">
        <v>1.0</v>
      </c>
      <c r="C10419" s="61">
        <v>3040.0</v>
      </c>
      <c r="D10419" s="57" t="s">
        <v>378</v>
      </c>
      <c r="E10419" s="62" t="str">
        <f t="shared" si="1"/>
        <v>Out of test</v>
      </c>
      <c r="F10419" s="53" t="str">
        <f t="shared" si="2"/>
        <v>Guangzhou_1</v>
      </c>
      <c r="G10419" s="53">
        <f t="shared" si="3"/>
        <v>0.7213388978</v>
      </c>
    </row>
    <row r="10420">
      <c r="A10420" s="61">
        <v>1.515552743E9</v>
      </c>
      <c r="B10420" s="61">
        <v>1.0</v>
      </c>
      <c r="C10420" s="61">
        <v>1431.0</v>
      </c>
      <c r="D10420" s="57" t="s">
        <v>378</v>
      </c>
      <c r="E10420" s="62" t="str">
        <f t="shared" si="1"/>
        <v>Out of test</v>
      </c>
      <c r="F10420" s="53" t="str">
        <f t="shared" si="2"/>
        <v>Guangzhou_1</v>
      </c>
      <c r="G10420" s="53">
        <f t="shared" si="3"/>
        <v>0.5698166196</v>
      </c>
    </row>
    <row r="10421">
      <c r="A10421" s="61">
        <v>1.511984506E9</v>
      </c>
      <c r="B10421" s="61">
        <v>1.0</v>
      </c>
      <c r="C10421" s="61">
        <v>1189.0</v>
      </c>
      <c r="D10421" s="57" t="s">
        <v>378</v>
      </c>
      <c r="E10421" s="62" t="str">
        <f t="shared" si="1"/>
        <v>Out of test</v>
      </c>
      <c r="F10421" s="53" t="str">
        <f t="shared" si="2"/>
        <v>Guangzhou_1</v>
      </c>
      <c r="G10421" s="53">
        <f t="shared" si="3"/>
        <v>0.8456396351</v>
      </c>
    </row>
    <row r="10422">
      <c r="A10422" s="61">
        <v>1.513145694E9</v>
      </c>
      <c r="B10422" s="61">
        <v>1.0</v>
      </c>
      <c r="C10422" s="61">
        <v>1510.0</v>
      </c>
      <c r="D10422" s="57" t="s">
        <v>378</v>
      </c>
      <c r="E10422" s="62" t="str">
        <f t="shared" si="1"/>
        <v>Out of test</v>
      </c>
      <c r="F10422" s="53" t="str">
        <f t="shared" si="2"/>
        <v>Guangzhou_1</v>
      </c>
      <c r="G10422" s="53">
        <f t="shared" si="3"/>
        <v>0.9205848338</v>
      </c>
    </row>
    <row r="10423">
      <c r="A10423" s="61">
        <v>1.513337275E9</v>
      </c>
      <c r="B10423" s="61">
        <v>1.0</v>
      </c>
      <c r="C10423" s="61">
        <v>2328.0</v>
      </c>
      <c r="D10423" s="57" t="s">
        <v>378</v>
      </c>
      <c r="E10423" s="62" t="str">
        <f t="shared" si="1"/>
        <v>Out of test</v>
      </c>
      <c r="F10423" s="53" t="str">
        <f t="shared" si="2"/>
        <v>Guangzhou_1</v>
      </c>
      <c r="G10423" s="53">
        <f t="shared" si="3"/>
        <v>0.3322043429</v>
      </c>
    </row>
    <row r="10424">
      <c r="A10424" s="61">
        <v>1.514830754E9</v>
      </c>
      <c r="B10424" s="61">
        <v>1.0</v>
      </c>
      <c r="C10424" s="61">
        <v>169.0</v>
      </c>
      <c r="D10424" s="57" t="s">
        <v>378</v>
      </c>
      <c r="E10424" s="62" t="str">
        <f t="shared" si="1"/>
        <v>Out of test</v>
      </c>
      <c r="F10424" s="53" t="str">
        <f t="shared" si="2"/>
        <v>Guangzhou_1</v>
      </c>
      <c r="G10424" s="53">
        <f t="shared" si="3"/>
        <v>0.9653474314</v>
      </c>
    </row>
    <row r="10425">
      <c r="A10425" s="61">
        <v>1.514794116E9</v>
      </c>
      <c r="B10425" s="61">
        <v>1.0</v>
      </c>
      <c r="C10425" s="61">
        <v>422.0</v>
      </c>
      <c r="D10425" s="57" t="s">
        <v>378</v>
      </c>
      <c r="E10425" s="62" t="str">
        <f t="shared" si="1"/>
        <v>Out of test</v>
      </c>
      <c r="F10425" s="53" t="str">
        <f t="shared" si="2"/>
        <v>Guangzhou_1</v>
      </c>
      <c r="G10425" s="53">
        <f t="shared" si="3"/>
        <v>0.7025571575</v>
      </c>
    </row>
    <row r="10426">
      <c r="A10426" s="61">
        <v>1.518000797E9</v>
      </c>
      <c r="B10426" s="61">
        <v>1.0</v>
      </c>
      <c r="C10426" s="61">
        <v>2595.0</v>
      </c>
      <c r="D10426" s="57" t="s">
        <v>378</v>
      </c>
      <c r="E10426" s="62" t="str">
        <f t="shared" si="1"/>
        <v>Out of test</v>
      </c>
      <c r="F10426" s="53" t="str">
        <f t="shared" si="2"/>
        <v>Guangzhou_1</v>
      </c>
      <c r="G10426" s="53">
        <f t="shared" si="3"/>
        <v>0.1451505813</v>
      </c>
    </row>
    <row r="10427">
      <c r="A10427" s="61">
        <v>1.511928444E9</v>
      </c>
      <c r="B10427" s="61">
        <v>1.0</v>
      </c>
      <c r="C10427" s="61">
        <v>1515.0</v>
      </c>
      <c r="D10427" s="57" t="s">
        <v>378</v>
      </c>
      <c r="E10427" s="62" t="str">
        <f t="shared" si="1"/>
        <v>Out of test</v>
      </c>
      <c r="F10427" s="53" t="str">
        <f t="shared" si="2"/>
        <v>Guangzhou_1</v>
      </c>
      <c r="G10427" s="53">
        <f t="shared" si="3"/>
        <v>0.9552763698</v>
      </c>
    </row>
    <row r="10428">
      <c r="A10428" s="61">
        <v>1.516526279E9</v>
      </c>
      <c r="B10428" s="61">
        <v>1.0</v>
      </c>
      <c r="C10428" s="61">
        <v>159.0</v>
      </c>
      <c r="D10428" s="57" t="s">
        <v>378</v>
      </c>
      <c r="E10428" s="62" t="str">
        <f t="shared" si="1"/>
        <v>Out of test</v>
      </c>
      <c r="F10428" s="53" t="str">
        <f t="shared" si="2"/>
        <v>Guangzhou_1</v>
      </c>
      <c r="G10428" s="53">
        <f t="shared" si="3"/>
        <v>0.05107917635</v>
      </c>
    </row>
    <row r="10429">
      <c r="A10429" s="61">
        <v>1.517981245E9</v>
      </c>
      <c r="B10429" s="61">
        <v>1.0</v>
      </c>
      <c r="C10429" s="61">
        <v>3042.0</v>
      </c>
      <c r="D10429" s="57" t="s">
        <v>378</v>
      </c>
      <c r="E10429" s="62" t="str">
        <f t="shared" si="1"/>
        <v>Out of test</v>
      </c>
      <c r="F10429" s="53" t="str">
        <f t="shared" si="2"/>
        <v>Guangzhou_1</v>
      </c>
      <c r="G10429" s="53">
        <f t="shared" si="3"/>
        <v>0.6990140322</v>
      </c>
    </row>
    <row r="10430">
      <c r="A10430" s="61">
        <v>1.517709984E9</v>
      </c>
      <c r="B10430" s="61">
        <v>1.0</v>
      </c>
      <c r="C10430" s="61">
        <v>432.0</v>
      </c>
      <c r="D10430" s="57" t="s">
        <v>378</v>
      </c>
      <c r="E10430" s="62" t="str">
        <f t="shared" si="1"/>
        <v>Out of test</v>
      </c>
      <c r="F10430" s="53" t="str">
        <f t="shared" si="2"/>
        <v>Guangzhou_1</v>
      </c>
      <c r="G10430" s="53">
        <f t="shared" si="3"/>
        <v>0.7632110127</v>
      </c>
    </row>
    <row r="10431">
      <c r="A10431" s="61">
        <v>1.514610468E9</v>
      </c>
      <c r="B10431" s="61">
        <v>1.0</v>
      </c>
      <c r="C10431" s="61">
        <v>1621.0</v>
      </c>
      <c r="D10431" s="57" t="s">
        <v>378</v>
      </c>
      <c r="E10431" s="62" t="str">
        <f t="shared" si="1"/>
        <v>Out of test</v>
      </c>
      <c r="F10431" s="53" t="str">
        <f t="shared" si="2"/>
        <v>Guangzhou_1</v>
      </c>
      <c r="G10431" s="53">
        <f t="shared" si="3"/>
        <v>0.8538528324</v>
      </c>
    </row>
    <row r="10432">
      <c r="A10432" s="61">
        <v>1.514110075E9</v>
      </c>
      <c r="B10432" s="61">
        <v>1.0</v>
      </c>
      <c r="C10432" s="61">
        <v>133.0</v>
      </c>
      <c r="D10432" s="57" t="s">
        <v>378</v>
      </c>
      <c r="E10432" s="62" t="str">
        <f t="shared" si="1"/>
        <v>Out of test</v>
      </c>
      <c r="F10432" s="53" t="str">
        <f t="shared" si="2"/>
        <v>Guangzhou_1</v>
      </c>
      <c r="G10432" s="53">
        <f t="shared" si="3"/>
        <v>0.7771629976</v>
      </c>
    </row>
    <row r="10433">
      <c r="A10433" s="61">
        <v>1.514714119E9</v>
      </c>
      <c r="B10433" s="61">
        <v>1.0</v>
      </c>
      <c r="C10433" s="61">
        <v>387.0</v>
      </c>
      <c r="D10433" s="57" t="s">
        <v>378</v>
      </c>
      <c r="E10433" s="62" t="str">
        <f t="shared" si="1"/>
        <v>Out of test</v>
      </c>
      <c r="F10433" s="53" t="str">
        <f t="shared" si="2"/>
        <v>Guangzhou_1</v>
      </c>
      <c r="G10433" s="53">
        <f t="shared" si="3"/>
        <v>0.004306690132</v>
      </c>
    </row>
    <row r="10434">
      <c r="A10434" s="61">
        <v>1.515392329E9</v>
      </c>
      <c r="B10434" s="61">
        <v>1.0</v>
      </c>
      <c r="C10434" s="61">
        <v>3408.0</v>
      </c>
      <c r="D10434" s="57" t="s">
        <v>378</v>
      </c>
      <c r="E10434" s="62" t="str">
        <f t="shared" si="1"/>
        <v>Out of test</v>
      </c>
      <c r="F10434" s="53" t="str">
        <f t="shared" si="2"/>
        <v>Guangzhou_1</v>
      </c>
      <c r="G10434" s="53">
        <f t="shared" si="3"/>
        <v>0.03018762586</v>
      </c>
    </row>
    <row r="10435">
      <c r="A10435" s="61">
        <v>1.513984179E9</v>
      </c>
      <c r="B10435" s="61">
        <v>1.0</v>
      </c>
      <c r="C10435" s="61">
        <v>2580.0</v>
      </c>
      <c r="D10435" s="57" t="s">
        <v>378</v>
      </c>
      <c r="E10435" s="62" t="str">
        <f t="shared" si="1"/>
        <v>Out of test</v>
      </c>
      <c r="F10435" s="53" t="str">
        <f t="shared" si="2"/>
        <v>Guangzhou_1</v>
      </c>
      <c r="G10435" s="53">
        <f t="shared" si="3"/>
        <v>0.2729965015</v>
      </c>
    </row>
    <row r="10436">
      <c r="A10436" s="61">
        <v>1.515005057E9</v>
      </c>
      <c r="B10436" s="61">
        <v>1.0</v>
      </c>
      <c r="C10436" s="61">
        <v>449.0</v>
      </c>
      <c r="D10436" s="57" t="s">
        <v>378</v>
      </c>
      <c r="E10436" s="62" t="str">
        <f t="shared" si="1"/>
        <v>Out of test</v>
      </c>
      <c r="F10436" s="53" t="str">
        <f t="shared" si="2"/>
        <v>Guangzhou_1</v>
      </c>
      <c r="G10436" s="53">
        <f t="shared" si="3"/>
        <v>0.4949439494</v>
      </c>
    </row>
    <row r="10437">
      <c r="A10437" s="61">
        <v>1.511892935E9</v>
      </c>
      <c r="B10437" s="61">
        <v>1.0</v>
      </c>
      <c r="C10437" s="61">
        <v>4499.0</v>
      </c>
      <c r="D10437" s="57" t="s">
        <v>378</v>
      </c>
      <c r="E10437" s="62" t="str">
        <f t="shared" si="1"/>
        <v>Out of test</v>
      </c>
      <c r="F10437" s="53" t="str">
        <f t="shared" si="2"/>
        <v>Guangzhou_1</v>
      </c>
      <c r="G10437" s="53">
        <f t="shared" si="3"/>
        <v>0.764593092</v>
      </c>
    </row>
    <row r="10438">
      <c r="A10438" s="61">
        <v>1.516210473E9</v>
      </c>
      <c r="B10438" s="61">
        <v>1.0</v>
      </c>
      <c r="C10438" s="61">
        <v>626.0</v>
      </c>
      <c r="D10438" s="57" t="s">
        <v>378</v>
      </c>
      <c r="E10438" s="62" t="str">
        <f t="shared" si="1"/>
        <v>Out of test</v>
      </c>
      <c r="F10438" s="53" t="str">
        <f t="shared" si="2"/>
        <v>Guangzhou_1</v>
      </c>
      <c r="G10438" s="53">
        <f t="shared" si="3"/>
        <v>0.004305950178</v>
      </c>
    </row>
    <row r="10439">
      <c r="A10439" s="61">
        <v>1.511836423E9</v>
      </c>
      <c r="B10439" s="61">
        <v>1.0</v>
      </c>
      <c r="C10439" s="61">
        <v>1110.0</v>
      </c>
      <c r="D10439" s="57" t="s">
        <v>378</v>
      </c>
      <c r="E10439" s="62" t="str">
        <f t="shared" si="1"/>
        <v>Out of test</v>
      </c>
      <c r="F10439" s="53" t="str">
        <f t="shared" si="2"/>
        <v>Guangzhou_1</v>
      </c>
      <c r="G10439" s="53">
        <f t="shared" si="3"/>
        <v>0.9442749983</v>
      </c>
    </row>
    <row r="10440">
      <c r="A10440" s="61">
        <v>1.514857303E9</v>
      </c>
      <c r="B10440" s="61">
        <v>1.0</v>
      </c>
      <c r="C10440" s="61">
        <v>1077.0</v>
      </c>
      <c r="D10440" s="57" t="s">
        <v>378</v>
      </c>
      <c r="E10440" s="62" t="str">
        <f t="shared" si="1"/>
        <v>Out of test</v>
      </c>
      <c r="F10440" s="53" t="str">
        <f t="shared" si="2"/>
        <v>Guangzhou_1</v>
      </c>
      <c r="G10440" s="53">
        <f t="shared" si="3"/>
        <v>0.5269576848</v>
      </c>
    </row>
    <row r="10441">
      <c r="A10441" s="61">
        <v>1.517998894E9</v>
      </c>
      <c r="B10441" s="61">
        <v>1.0</v>
      </c>
      <c r="C10441" s="61">
        <v>3961.0</v>
      </c>
      <c r="D10441" s="57" t="s">
        <v>378</v>
      </c>
      <c r="E10441" s="62" t="str">
        <f t="shared" si="1"/>
        <v>Out of test</v>
      </c>
      <c r="F10441" s="53" t="str">
        <f t="shared" si="2"/>
        <v>Guangzhou_1</v>
      </c>
      <c r="G10441" s="53">
        <f t="shared" si="3"/>
        <v>0.08108111948</v>
      </c>
    </row>
    <row r="10442">
      <c r="A10442" s="61">
        <v>1.513609699E9</v>
      </c>
      <c r="B10442" s="61">
        <v>1.0</v>
      </c>
      <c r="C10442" s="61">
        <v>166.0</v>
      </c>
      <c r="D10442" s="57" t="s">
        <v>378</v>
      </c>
      <c r="E10442" s="62" t="str">
        <f t="shared" si="1"/>
        <v>Out of test</v>
      </c>
      <c r="F10442" s="53" t="str">
        <f t="shared" si="2"/>
        <v>Guangzhou_1</v>
      </c>
      <c r="G10442" s="53">
        <f t="shared" si="3"/>
        <v>0.8562490475</v>
      </c>
    </row>
    <row r="10443">
      <c r="A10443" s="61">
        <v>1.516250098E9</v>
      </c>
      <c r="B10443" s="61">
        <v>1.0</v>
      </c>
      <c r="C10443" s="61">
        <v>1079.0</v>
      </c>
      <c r="D10443" s="57" t="s">
        <v>378</v>
      </c>
      <c r="E10443" s="62" t="str">
        <f t="shared" si="1"/>
        <v>Out of test</v>
      </c>
      <c r="F10443" s="53" t="str">
        <f t="shared" si="2"/>
        <v>Guangzhou_1</v>
      </c>
      <c r="G10443" s="53">
        <f t="shared" si="3"/>
        <v>0.2496550041</v>
      </c>
    </row>
    <row r="10444">
      <c r="A10444" s="61">
        <v>1.514796367E9</v>
      </c>
      <c r="B10444" s="61">
        <v>1.0</v>
      </c>
      <c r="C10444" s="61">
        <v>3908.0</v>
      </c>
      <c r="D10444" s="57" t="s">
        <v>378</v>
      </c>
      <c r="E10444" s="62" t="str">
        <f t="shared" si="1"/>
        <v>Out of test</v>
      </c>
      <c r="F10444" s="53" t="str">
        <f t="shared" si="2"/>
        <v>Guangzhou_1</v>
      </c>
      <c r="G10444" s="53">
        <f t="shared" si="3"/>
        <v>0.3821722653</v>
      </c>
    </row>
    <row r="10445">
      <c r="A10445" s="61">
        <v>1.516320153E9</v>
      </c>
      <c r="B10445" s="61">
        <v>1.0</v>
      </c>
      <c r="C10445" s="61">
        <v>3733.0</v>
      </c>
      <c r="D10445" s="57" t="s">
        <v>378</v>
      </c>
      <c r="E10445" s="62" t="str">
        <f t="shared" si="1"/>
        <v>Out of test</v>
      </c>
      <c r="F10445" s="53" t="str">
        <f t="shared" si="2"/>
        <v>Guangzhou_1</v>
      </c>
      <c r="G10445" s="53">
        <f t="shared" si="3"/>
        <v>0.5676133305</v>
      </c>
    </row>
    <row r="10446">
      <c r="A10446" s="61">
        <v>1.513436426E9</v>
      </c>
      <c r="B10446" s="61">
        <v>1.0</v>
      </c>
      <c r="C10446" s="61">
        <v>853.0</v>
      </c>
      <c r="D10446" s="57" t="s">
        <v>378</v>
      </c>
      <c r="E10446" s="62" t="str">
        <f t="shared" si="1"/>
        <v>Out of test</v>
      </c>
      <c r="F10446" s="53" t="str">
        <f t="shared" si="2"/>
        <v>Guangzhou_1</v>
      </c>
      <c r="G10446" s="53">
        <f t="shared" si="3"/>
        <v>0.2698114035</v>
      </c>
    </row>
    <row r="10447">
      <c r="A10447" s="61">
        <v>1.515967003E9</v>
      </c>
      <c r="B10447" s="61">
        <v>1.0</v>
      </c>
      <c r="C10447" s="61">
        <v>970.0</v>
      </c>
      <c r="D10447" s="57" t="s">
        <v>378</v>
      </c>
      <c r="E10447" s="62" t="str">
        <f t="shared" si="1"/>
        <v>Out of test</v>
      </c>
      <c r="F10447" s="53" t="str">
        <f t="shared" si="2"/>
        <v>Guangzhou_1</v>
      </c>
      <c r="G10447" s="53">
        <f t="shared" si="3"/>
        <v>0.9018805307</v>
      </c>
    </row>
    <row r="10448">
      <c r="A10448" s="61">
        <v>1.513765857E9</v>
      </c>
      <c r="B10448" s="61">
        <v>1.0</v>
      </c>
      <c r="C10448" s="61">
        <v>2413.0</v>
      </c>
      <c r="D10448" s="57" t="s">
        <v>378</v>
      </c>
      <c r="E10448" s="62" t="str">
        <f t="shared" si="1"/>
        <v>Out of test</v>
      </c>
      <c r="F10448" s="53" t="str">
        <f t="shared" si="2"/>
        <v>Guangzhou_1</v>
      </c>
      <c r="G10448" s="53">
        <f t="shared" si="3"/>
        <v>0.4017848341</v>
      </c>
    </row>
    <row r="10449">
      <c r="A10449" s="61">
        <v>1.519666176E9</v>
      </c>
      <c r="B10449" s="61">
        <v>1.0</v>
      </c>
      <c r="C10449" s="61">
        <v>4930.0</v>
      </c>
      <c r="D10449" s="57" t="s">
        <v>378</v>
      </c>
      <c r="E10449" s="62" t="str">
        <f t="shared" si="1"/>
        <v>Out of test</v>
      </c>
      <c r="F10449" s="53" t="str">
        <f t="shared" si="2"/>
        <v>Guangzhou_1</v>
      </c>
      <c r="G10449" s="53">
        <f t="shared" si="3"/>
        <v>0.335700814</v>
      </c>
    </row>
    <row r="10450">
      <c r="A10450" s="61">
        <v>1.512902313E9</v>
      </c>
      <c r="B10450" s="61">
        <v>1.0</v>
      </c>
      <c r="C10450" s="61">
        <v>1646.0</v>
      </c>
      <c r="D10450" s="57" t="s">
        <v>378</v>
      </c>
      <c r="E10450" s="62" t="str">
        <f t="shared" si="1"/>
        <v>Out of test</v>
      </c>
      <c r="F10450" s="53" t="str">
        <f t="shared" si="2"/>
        <v>Guangzhou_1</v>
      </c>
      <c r="G10450" s="53">
        <f t="shared" si="3"/>
        <v>0.9947413606</v>
      </c>
    </row>
    <row r="10451">
      <c r="A10451" s="61">
        <v>1.512186794E9</v>
      </c>
      <c r="B10451" s="61">
        <v>1.0</v>
      </c>
      <c r="C10451" s="61">
        <v>1563.0</v>
      </c>
      <c r="D10451" s="57" t="s">
        <v>378</v>
      </c>
      <c r="E10451" s="62" t="str">
        <f t="shared" si="1"/>
        <v>Out of test</v>
      </c>
      <c r="F10451" s="53" t="str">
        <f t="shared" si="2"/>
        <v>Guangzhou_1</v>
      </c>
      <c r="G10451" s="53">
        <f t="shared" si="3"/>
        <v>0.2066737036</v>
      </c>
    </row>
    <row r="10452">
      <c r="A10452" s="61">
        <v>1.515052986E9</v>
      </c>
      <c r="B10452" s="61">
        <v>1.0</v>
      </c>
      <c r="C10452" s="61">
        <v>1115.0</v>
      </c>
      <c r="D10452" s="57" t="s">
        <v>378</v>
      </c>
      <c r="E10452" s="62" t="str">
        <f t="shared" si="1"/>
        <v>Out of test</v>
      </c>
      <c r="F10452" s="53" t="str">
        <f t="shared" si="2"/>
        <v>Guangzhou_1</v>
      </c>
      <c r="G10452" s="53">
        <f t="shared" si="3"/>
        <v>0.9617014249</v>
      </c>
    </row>
    <row r="10453">
      <c r="A10453" s="61">
        <v>1.513501959E9</v>
      </c>
      <c r="B10453" s="61">
        <v>1.0</v>
      </c>
      <c r="C10453" s="61">
        <v>966.0</v>
      </c>
      <c r="D10453" s="57" t="s">
        <v>378</v>
      </c>
      <c r="E10453" s="62" t="str">
        <f t="shared" si="1"/>
        <v>Out of test</v>
      </c>
      <c r="F10453" s="53" t="str">
        <f t="shared" si="2"/>
        <v>Guangzhou_1</v>
      </c>
      <c r="G10453" s="53">
        <f t="shared" si="3"/>
        <v>0.5411921383</v>
      </c>
    </row>
    <row r="10454">
      <c r="A10454" s="61">
        <v>1.514504719E9</v>
      </c>
      <c r="B10454" s="61">
        <v>1.0</v>
      </c>
      <c r="C10454" s="61">
        <v>678.0</v>
      </c>
      <c r="D10454" s="57" t="s">
        <v>378</v>
      </c>
      <c r="E10454" s="62" t="str">
        <f t="shared" si="1"/>
        <v>Out of test</v>
      </c>
      <c r="F10454" s="53" t="str">
        <f t="shared" si="2"/>
        <v>Guangzhou_1</v>
      </c>
      <c r="G10454" s="53">
        <f t="shared" si="3"/>
        <v>0.156904602</v>
      </c>
    </row>
    <row r="10455">
      <c r="A10455" s="61">
        <v>1.517413896E9</v>
      </c>
      <c r="B10455" s="61">
        <v>1.0</v>
      </c>
      <c r="C10455" s="61">
        <v>1759.0</v>
      </c>
      <c r="D10455" s="57" t="s">
        <v>378</v>
      </c>
      <c r="E10455" s="62" t="str">
        <f t="shared" si="1"/>
        <v>Out of test</v>
      </c>
      <c r="F10455" s="53" t="str">
        <f t="shared" si="2"/>
        <v>Guangzhou_1</v>
      </c>
      <c r="G10455" s="53">
        <f t="shared" si="3"/>
        <v>0.5863538962</v>
      </c>
    </row>
    <row r="10456">
      <c r="A10456" s="61">
        <v>1.519284876E9</v>
      </c>
      <c r="B10456" s="61">
        <v>1.0</v>
      </c>
      <c r="C10456" s="61">
        <v>65.0</v>
      </c>
      <c r="D10456" s="57" t="s">
        <v>378</v>
      </c>
      <c r="E10456" s="62" t="str">
        <f t="shared" si="1"/>
        <v>Out of test</v>
      </c>
      <c r="F10456" s="53" t="str">
        <f t="shared" si="2"/>
        <v>Guangzhou_1</v>
      </c>
      <c r="G10456" s="53">
        <f t="shared" si="3"/>
        <v>0.3549001391</v>
      </c>
    </row>
    <row r="10457">
      <c r="A10457" s="61">
        <v>1.512822634E9</v>
      </c>
      <c r="B10457" s="61">
        <v>1.0</v>
      </c>
      <c r="C10457" s="61">
        <v>4769.0</v>
      </c>
      <c r="D10457" s="57" t="s">
        <v>378</v>
      </c>
      <c r="E10457" s="62" t="str">
        <f t="shared" si="1"/>
        <v>Out of test</v>
      </c>
      <c r="F10457" s="53" t="str">
        <f t="shared" si="2"/>
        <v>Guangzhou_1</v>
      </c>
      <c r="G10457" s="53">
        <f t="shared" si="3"/>
        <v>0.8191458148</v>
      </c>
    </row>
    <row r="10458">
      <c r="A10458" s="61">
        <v>1.517155306E9</v>
      </c>
      <c r="B10458" s="61">
        <v>1.0</v>
      </c>
      <c r="C10458" s="61">
        <v>1407.0</v>
      </c>
      <c r="D10458" s="57" t="s">
        <v>378</v>
      </c>
      <c r="E10458" s="62" t="str">
        <f t="shared" si="1"/>
        <v>Out of test</v>
      </c>
      <c r="F10458" s="53" t="str">
        <f t="shared" si="2"/>
        <v>Guangzhou_1</v>
      </c>
      <c r="G10458" s="53">
        <f t="shared" si="3"/>
        <v>0.6310976807</v>
      </c>
    </row>
    <row r="10459">
      <c r="A10459" s="61">
        <v>1.516109218E9</v>
      </c>
      <c r="B10459" s="61">
        <v>1.0</v>
      </c>
      <c r="C10459" s="61">
        <v>4306.0</v>
      </c>
      <c r="D10459" s="57" t="s">
        <v>378</v>
      </c>
      <c r="E10459" s="62" t="str">
        <f t="shared" si="1"/>
        <v>Out of test</v>
      </c>
      <c r="F10459" s="53" t="str">
        <f t="shared" si="2"/>
        <v>Guangzhou_1</v>
      </c>
      <c r="G10459" s="53">
        <f t="shared" si="3"/>
        <v>0.06497878706</v>
      </c>
    </row>
    <row r="10460">
      <c r="A10460" s="61">
        <v>1.517827438E9</v>
      </c>
      <c r="B10460" s="61">
        <v>1.0</v>
      </c>
      <c r="C10460" s="61">
        <v>3044.0</v>
      </c>
      <c r="D10460" s="57" t="s">
        <v>378</v>
      </c>
      <c r="E10460" s="62" t="str">
        <f t="shared" si="1"/>
        <v>Out of test</v>
      </c>
      <c r="F10460" s="53" t="str">
        <f t="shared" si="2"/>
        <v>Guangzhou_1</v>
      </c>
      <c r="G10460" s="53">
        <f t="shared" si="3"/>
        <v>0.1301967198</v>
      </c>
    </row>
    <row r="10461">
      <c r="A10461" s="61">
        <v>1.512188437E9</v>
      </c>
      <c r="B10461" s="61">
        <v>1.0</v>
      </c>
      <c r="C10461" s="61">
        <v>2288.0</v>
      </c>
      <c r="D10461" s="57" t="s">
        <v>378</v>
      </c>
      <c r="E10461" s="62" t="str">
        <f t="shared" si="1"/>
        <v>Out of test</v>
      </c>
      <c r="F10461" s="53" t="str">
        <f t="shared" si="2"/>
        <v>Guangzhou_1</v>
      </c>
      <c r="G10461" s="53">
        <f t="shared" si="3"/>
        <v>0.03210798145</v>
      </c>
    </row>
    <row r="10462">
      <c r="A10462" s="61">
        <v>1.515712315E9</v>
      </c>
      <c r="B10462" s="61">
        <v>1.0</v>
      </c>
      <c r="C10462" s="61">
        <v>231.0</v>
      </c>
      <c r="D10462" s="57" t="s">
        <v>378</v>
      </c>
      <c r="E10462" s="62" t="str">
        <f t="shared" si="1"/>
        <v>Out of test</v>
      </c>
      <c r="F10462" s="53" t="str">
        <f t="shared" si="2"/>
        <v>Guangzhou_1</v>
      </c>
      <c r="G10462" s="53">
        <f t="shared" si="3"/>
        <v>0.638284679</v>
      </c>
    </row>
    <row r="10463">
      <c r="A10463" s="61">
        <v>1.518316213E9</v>
      </c>
      <c r="B10463" s="61">
        <v>1.0</v>
      </c>
      <c r="C10463" s="61">
        <v>144.0</v>
      </c>
      <c r="D10463" s="57" t="s">
        <v>378</v>
      </c>
      <c r="E10463" s="62" t="str">
        <f t="shared" si="1"/>
        <v>Out of test</v>
      </c>
      <c r="F10463" s="53" t="str">
        <f t="shared" si="2"/>
        <v>Guangzhou_1</v>
      </c>
      <c r="G10463" s="53">
        <f t="shared" si="3"/>
        <v>0.841869381</v>
      </c>
    </row>
    <row r="10464">
      <c r="A10464" s="61">
        <v>1.513924338E9</v>
      </c>
      <c r="B10464" s="61">
        <v>1.0</v>
      </c>
      <c r="C10464" s="61">
        <v>4088.0</v>
      </c>
      <c r="D10464" s="57" t="s">
        <v>378</v>
      </c>
      <c r="E10464" s="62" t="str">
        <f t="shared" si="1"/>
        <v>Out of test</v>
      </c>
      <c r="F10464" s="53" t="str">
        <f t="shared" si="2"/>
        <v>Guangzhou_1</v>
      </c>
      <c r="G10464" s="53">
        <f t="shared" si="3"/>
        <v>0.9735033192</v>
      </c>
    </row>
    <row r="10465">
      <c r="A10465" s="61">
        <v>1.516999623E9</v>
      </c>
      <c r="B10465" s="61">
        <v>1.0</v>
      </c>
      <c r="C10465" s="61">
        <v>798.0</v>
      </c>
      <c r="D10465" s="57" t="s">
        <v>378</v>
      </c>
      <c r="E10465" s="62" t="str">
        <f t="shared" si="1"/>
        <v>Out of test</v>
      </c>
      <c r="F10465" s="53" t="str">
        <f t="shared" si="2"/>
        <v>Guangzhou_1</v>
      </c>
      <c r="G10465" s="53">
        <f t="shared" si="3"/>
        <v>0.7618791191</v>
      </c>
    </row>
    <row r="10466">
      <c r="A10466" s="61">
        <v>1.516748738E9</v>
      </c>
      <c r="B10466" s="61">
        <v>1.0</v>
      </c>
      <c r="C10466" s="61">
        <v>3535.0</v>
      </c>
      <c r="D10466" s="57" t="s">
        <v>378</v>
      </c>
      <c r="E10466" s="62" t="str">
        <f t="shared" si="1"/>
        <v>Out of test</v>
      </c>
      <c r="F10466" s="53" t="str">
        <f t="shared" si="2"/>
        <v>Guangzhou_1</v>
      </c>
      <c r="G10466" s="53">
        <f t="shared" si="3"/>
        <v>0.741726418</v>
      </c>
    </row>
    <row r="10467">
      <c r="A10467" s="61">
        <v>1.513082036E9</v>
      </c>
      <c r="B10467" s="61">
        <v>1.0</v>
      </c>
      <c r="C10467" s="61">
        <v>910.0</v>
      </c>
      <c r="D10467" s="57" t="s">
        <v>378</v>
      </c>
      <c r="E10467" s="62" t="str">
        <f t="shared" si="1"/>
        <v>Out of test</v>
      </c>
      <c r="F10467" s="53" t="str">
        <f t="shared" si="2"/>
        <v>Guangzhou_1</v>
      </c>
      <c r="G10467" s="53">
        <f t="shared" si="3"/>
        <v>0.9133877644</v>
      </c>
    </row>
    <row r="10468">
      <c r="A10468" s="61">
        <v>1.517452187E9</v>
      </c>
      <c r="B10468" s="61">
        <v>1.0</v>
      </c>
      <c r="C10468" s="61">
        <v>577.0</v>
      </c>
      <c r="D10468" s="57" t="s">
        <v>378</v>
      </c>
      <c r="E10468" s="62" t="str">
        <f t="shared" si="1"/>
        <v>Out of test</v>
      </c>
      <c r="F10468" s="53" t="str">
        <f t="shared" si="2"/>
        <v>Guangzhou_1</v>
      </c>
      <c r="G10468" s="53">
        <f t="shared" si="3"/>
        <v>0.1834903536</v>
      </c>
    </row>
    <row r="10469">
      <c r="A10469" s="61">
        <v>1.511874169E9</v>
      </c>
      <c r="B10469" s="61">
        <v>1.0</v>
      </c>
      <c r="C10469" s="61">
        <v>298.0</v>
      </c>
      <c r="D10469" s="57" t="s">
        <v>378</v>
      </c>
      <c r="E10469" s="62" t="str">
        <f t="shared" si="1"/>
        <v>Out of test</v>
      </c>
      <c r="F10469" s="53" t="str">
        <f t="shared" si="2"/>
        <v>Guangzhou_1</v>
      </c>
      <c r="G10469" s="53">
        <f t="shared" si="3"/>
        <v>0.8859873499</v>
      </c>
    </row>
    <row r="10470">
      <c r="A10470" s="61">
        <v>1.513854904E9</v>
      </c>
      <c r="B10470" s="61">
        <v>1.0</v>
      </c>
      <c r="C10470" s="61">
        <v>211.0</v>
      </c>
      <c r="D10470" s="57" t="s">
        <v>378</v>
      </c>
      <c r="E10470" s="62" t="str">
        <f t="shared" si="1"/>
        <v>Out of test</v>
      </c>
      <c r="F10470" s="53" t="str">
        <f t="shared" si="2"/>
        <v>Guangzhou_1</v>
      </c>
      <c r="G10470" s="53">
        <f t="shared" si="3"/>
        <v>0.585416463</v>
      </c>
    </row>
    <row r="10471">
      <c r="A10471" s="61">
        <v>1.516773305E9</v>
      </c>
      <c r="B10471" s="61">
        <v>1.0</v>
      </c>
      <c r="C10471" s="61">
        <v>1725.0</v>
      </c>
      <c r="D10471" s="57" t="s">
        <v>378</v>
      </c>
      <c r="E10471" s="62" t="str">
        <f t="shared" si="1"/>
        <v>Out of test</v>
      </c>
      <c r="F10471" s="53" t="str">
        <f t="shared" si="2"/>
        <v>Guangzhou_1</v>
      </c>
      <c r="G10471" s="53">
        <f t="shared" si="3"/>
        <v>0.9420954513</v>
      </c>
    </row>
    <row r="10472">
      <c r="A10472" s="61">
        <v>1.517473064E9</v>
      </c>
      <c r="B10472" s="61">
        <v>1.0</v>
      </c>
      <c r="C10472" s="61">
        <v>2395.0</v>
      </c>
      <c r="D10472" s="57" t="s">
        <v>378</v>
      </c>
      <c r="E10472" s="62" t="str">
        <f t="shared" si="1"/>
        <v>Out of test</v>
      </c>
      <c r="F10472" s="53" t="str">
        <f t="shared" si="2"/>
        <v>Guangzhou_1</v>
      </c>
      <c r="G10472" s="53">
        <f t="shared" si="3"/>
        <v>0.4156324497</v>
      </c>
    </row>
    <row r="10473">
      <c r="A10473" s="61">
        <v>1.516302808E9</v>
      </c>
      <c r="B10473" s="61">
        <v>1.0</v>
      </c>
      <c r="C10473" s="61">
        <v>2345.0</v>
      </c>
      <c r="D10473" s="57" t="s">
        <v>378</v>
      </c>
      <c r="E10473" s="62" t="str">
        <f t="shared" si="1"/>
        <v>Out of test</v>
      </c>
      <c r="F10473" s="53" t="str">
        <f t="shared" si="2"/>
        <v>Guangzhou_1</v>
      </c>
      <c r="G10473" s="53">
        <f t="shared" si="3"/>
        <v>0.3974675557</v>
      </c>
    </row>
    <row r="10474">
      <c r="A10474" s="61">
        <v>1.512154503E9</v>
      </c>
      <c r="B10474" s="61">
        <v>1.0</v>
      </c>
      <c r="C10474" s="61">
        <v>1185.0</v>
      </c>
      <c r="D10474" s="57" t="s">
        <v>378</v>
      </c>
      <c r="E10474" s="62" t="str">
        <f t="shared" si="1"/>
        <v>Out of test</v>
      </c>
      <c r="F10474" s="53" t="str">
        <f t="shared" si="2"/>
        <v>Guangzhou_1</v>
      </c>
      <c r="G10474" s="53">
        <f t="shared" si="3"/>
        <v>0.04343313259</v>
      </c>
    </row>
    <row r="10475">
      <c r="A10475" s="61">
        <v>1.513839403E9</v>
      </c>
      <c r="B10475" s="61">
        <v>1.0</v>
      </c>
      <c r="C10475" s="61">
        <v>1324.0</v>
      </c>
      <c r="D10475" s="57" t="s">
        <v>378</v>
      </c>
      <c r="E10475" s="62" t="str">
        <f t="shared" si="1"/>
        <v>Out of test</v>
      </c>
      <c r="F10475" s="53" t="str">
        <f t="shared" si="2"/>
        <v>Guangzhou_1</v>
      </c>
      <c r="G10475" s="53">
        <f t="shared" si="3"/>
        <v>0.217926693</v>
      </c>
    </row>
    <row r="10476">
      <c r="A10476" s="61">
        <v>1.511572128E9</v>
      </c>
      <c r="B10476" s="61">
        <v>1.0</v>
      </c>
      <c r="C10476" s="61">
        <v>632.0</v>
      </c>
      <c r="D10476" s="57" t="s">
        <v>378</v>
      </c>
      <c r="E10476" s="62" t="str">
        <f t="shared" si="1"/>
        <v>Out of test</v>
      </c>
      <c r="F10476" s="53" t="str">
        <f t="shared" si="2"/>
        <v>Guangzhou_1</v>
      </c>
      <c r="G10476" s="53">
        <f t="shared" si="3"/>
        <v>0.646939213</v>
      </c>
    </row>
    <row r="10477">
      <c r="A10477" s="61">
        <v>1.513168218E9</v>
      </c>
      <c r="B10477" s="61">
        <v>1.0</v>
      </c>
      <c r="C10477" s="61">
        <v>472.0</v>
      </c>
      <c r="D10477" s="57" t="s">
        <v>378</v>
      </c>
      <c r="E10477" s="62" t="str">
        <f t="shared" si="1"/>
        <v>Out of test</v>
      </c>
      <c r="F10477" s="53" t="str">
        <f t="shared" si="2"/>
        <v>Guangzhou_1</v>
      </c>
      <c r="G10477" s="53">
        <f t="shared" si="3"/>
        <v>0.3501797109</v>
      </c>
    </row>
    <row r="10478">
      <c r="A10478" s="61">
        <v>1.519097366E9</v>
      </c>
      <c r="B10478" s="61">
        <v>1.0</v>
      </c>
      <c r="C10478" s="61">
        <v>3629.0</v>
      </c>
      <c r="D10478" s="57" t="s">
        <v>378</v>
      </c>
      <c r="E10478" s="62" t="str">
        <f t="shared" si="1"/>
        <v>Out of test</v>
      </c>
      <c r="F10478" s="53" t="str">
        <f t="shared" si="2"/>
        <v>Guangzhou_1</v>
      </c>
      <c r="G10478" s="53">
        <f t="shared" si="3"/>
        <v>0.9302632434</v>
      </c>
    </row>
    <row r="10479">
      <c r="A10479" s="61">
        <v>1.513041088E9</v>
      </c>
      <c r="B10479" s="61">
        <v>1.0</v>
      </c>
      <c r="C10479" s="61">
        <v>2418.0</v>
      </c>
      <c r="D10479" s="57" t="s">
        <v>378</v>
      </c>
      <c r="E10479" s="62" t="str">
        <f t="shared" si="1"/>
        <v>Out of test</v>
      </c>
      <c r="F10479" s="53" t="str">
        <f t="shared" si="2"/>
        <v>Guangzhou_1</v>
      </c>
      <c r="G10479" s="53">
        <f t="shared" si="3"/>
        <v>0.6077700843</v>
      </c>
    </row>
    <row r="10480">
      <c r="A10480" s="61">
        <v>1.511579464E9</v>
      </c>
      <c r="B10480" s="61">
        <v>1.0</v>
      </c>
      <c r="C10480" s="61">
        <v>1154.0</v>
      </c>
      <c r="D10480" s="57" t="s">
        <v>378</v>
      </c>
      <c r="E10480" s="62" t="str">
        <f t="shared" si="1"/>
        <v>Out of test</v>
      </c>
      <c r="F10480" s="53" t="str">
        <f t="shared" si="2"/>
        <v>Guangzhou_1</v>
      </c>
      <c r="G10480" s="53">
        <f t="shared" si="3"/>
        <v>0.2482425832</v>
      </c>
    </row>
    <row r="10481">
      <c r="A10481" s="61">
        <v>1.515793164E9</v>
      </c>
      <c r="B10481" s="61">
        <v>1.0</v>
      </c>
      <c r="C10481" s="61">
        <v>2274.0</v>
      </c>
      <c r="D10481" s="57" t="s">
        <v>378</v>
      </c>
      <c r="E10481" s="62" t="str">
        <f t="shared" si="1"/>
        <v>Out of test</v>
      </c>
      <c r="F10481" s="53" t="str">
        <f t="shared" si="2"/>
        <v>Guangzhou_1</v>
      </c>
      <c r="G10481" s="53">
        <f t="shared" si="3"/>
        <v>0.4417811538</v>
      </c>
    </row>
    <row r="10482">
      <c r="A10482" s="61">
        <v>1.513332554E9</v>
      </c>
      <c r="B10482" s="61">
        <v>1.0</v>
      </c>
      <c r="C10482" s="61">
        <v>599.0</v>
      </c>
      <c r="D10482" s="57" t="s">
        <v>378</v>
      </c>
      <c r="E10482" s="62" t="str">
        <f t="shared" si="1"/>
        <v>Out of test</v>
      </c>
      <c r="F10482" s="53" t="str">
        <f t="shared" si="2"/>
        <v>Guangzhou_1</v>
      </c>
      <c r="G10482" s="53">
        <f t="shared" si="3"/>
        <v>0.05984684464</v>
      </c>
    </row>
    <row r="10483">
      <c r="A10483" s="61">
        <v>1.512539334E9</v>
      </c>
      <c r="B10483" s="61">
        <v>1.0</v>
      </c>
      <c r="C10483" s="61">
        <v>2230.0</v>
      </c>
      <c r="D10483" s="57" t="s">
        <v>378</v>
      </c>
      <c r="E10483" s="62" t="str">
        <f t="shared" si="1"/>
        <v>Out of test</v>
      </c>
      <c r="F10483" s="53" t="str">
        <f t="shared" si="2"/>
        <v>Guangzhou_1</v>
      </c>
      <c r="G10483" s="53">
        <f t="shared" si="3"/>
        <v>0.8478587986</v>
      </c>
    </row>
    <row r="10484">
      <c r="A10484" s="61">
        <v>1.514503399E9</v>
      </c>
      <c r="B10484" s="61">
        <v>1.0</v>
      </c>
      <c r="C10484" s="61">
        <v>1068.0</v>
      </c>
      <c r="D10484" s="57" t="s">
        <v>378</v>
      </c>
      <c r="E10484" s="62" t="str">
        <f t="shared" si="1"/>
        <v>Out of test</v>
      </c>
      <c r="F10484" s="53" t="str">
        <f t="shared" si="2"/>
        <v>Guangzhou_1</v>
      </c>
      <c r="G10484" s="53">
        <f t="shared" si="3"/>
        <v>0.6417319451</v>
      </c>
    </row>
    <row r="10485">
      <c r="A10485" s="61">
        <v>1.518128314E9</v>
      </c>
      <c r="B10485" s="61">
        <v>1.0</v>
      </c>
      <c r="C10485" s="61">
        <v>1210.0</v>
      </c>
      <c r="D10485" s="57" t="s">
        <v>378</v>
      </c>
      <c r="E10485" s="62" t="str">
        <f t="shared" si="1"/>
        <v>Out of test</v>
      </c>
      <c r="F10485" s="53" t="str">
        <f t="shared" si="2"/>
        <v>Guangzhou_1</v>
      </c>
      <c r="G10485" s="53">
        <f t="shared" si="3"/>
        <v>0.2826017273</v>
      </c>
    </row>
    <row r="10486">
      <c r="A10486" s="61">
        <v>1.512083965E9</v>
      </c>
      <c r="B10486" s="61">
        <v>1.0</v>
      </c>
      <c r="C10486" s="61">
        <v>2263.0</v>
      </c>
      <c r="D10486" s="57" t="s">
        <v>378</v>
      </c>
      <c r="E10486" s="62" t="str">
        <f t="shared" si="1"/>
        <v>Out of test</v>
      </c>
      <c r="F10486" s="53" t="str">
        <f t="shared" si="2"/>
        <v>Guangzhou_1</v>
      </c>
      <c r="G10486" s="53">
        <f t="shared" si="3"/>
        <v>0.2350394324</v>
      </c>
    </row>
    <row r="10487">
      <c r="A10487" s="61">
        <v>1.517380133E9</v>
      </c>
      <c r="B10487" s="61">
        <v>1.0</v>
      </c>
      <c r="C10487" s="61">
        <v>4671.0</v>
      </c>
      <c r="D10487" s="57" t="s">
        <v>378</v>
      </c>
      <c r="E10487" s="62" t="str">
        <f t="shared" si="1"/>
        <v>Out of test</v>
      </c>
      <c r="F10487" s="53" t="str">
        <f t="shared" si="2"/>
        <v>Guangzhou_1</v>
      </c>
      <c r="G10487" s="53">
        <f t="shared" si="3"/>
        <v>0.3976280263</v>
      </c>
    </row>
    <row r="10488">
      <c r="A10488" s="61">
        <v>1.513895696E9</v>
      </c>
      <c r="B10488" s="61">
        <v>1.0</v>
      </c>
      <c r="C10488" s="61">
        <v>1660.0</v>
      </c>
      <c r="D10488" s="57" t="s">
        <v>378</v>
      </c>
      <c r="E10488" s="62" t="str">
        <f t="shared" si="1"/>
        <v>Out of test</v>
      </c>
      <c r="F10488" s="53" t="str">
        <f t="shared" si="2"/>
        <v>Guangzhou_1</v>
      </c>
      <c r="G10488" s="53">
        <f t="shared" si="3"/>
        <v>0.2684994315</v>
      </c>
    </row>
    <row r="10489">
      <c r="A10489" s="61">
        <v>1.517433688E9</v>
      </c>
      <c r="B10489" s="61">
        <v>1.0</v>
      </c>
      <c r="C10489" s="61">
        <v>105.0</v>
      </c>
      <c r="D10489" s="57" t="s">
        <v>378</v>
      </c>
      <c r="E10489" s="62" t="str">
        <f t="shared" si="1"/>
        <v>Out of test</v>
      </c>
      <c r="F10489" s="53" t="str">
        <f t="shared" si="2"/>
        <v>Guangzhou_1</v>
      </c>
      <c r="G10489" s="53">
        <f t="shared" si="3"/>
        <v>0.8410524303</v>
      </c>
    </row>
    <row r="10490">
      <c r="A10490" s="61">
        <v>1.517777698E9</v>
      </c>
      <c r="B10490" s="61">
        <v>1.0</v>
      </c>
      <c r="C10490" s="61">
        <v>1156.0</v>
      </c>
      <c r="D10490" s="57" t="s">
        <v>378</v>
      </c>
      <c r="E10490" s="62" t="str">
        <f t="shared" si="1"/>
        <v>Out of test</v>
      </c>
      <c r="F10490" s="53" t="str">
        <f t="shared" si="2"/>
        <v>Guangzhou_1</v>
      </c>
      <c r="G10490" s="53">
        <f t="shared" si="3"/>
        <v>0.699381913</v>
      </c>
    </row>
    <row r="10491">
      <c r="A10491" s="61">
        <v>1.513753193E9</v>
      </c>
      <c r="B10491" s="61">
        <v>1.0</v>
      </c>
      <c r="C10491" s="61">
        <v>3163.0</v>
      </c>
      <c r="D10491" s="57" t="s">
        <v>378</v>
      </c>
      <c r="E10491" s="62" t="str">
        <f t="shared" si="1"/>
        <v>Out of test</v>
      </c>
      <c r="F10491" s="53" t="str">
        <f t="shared" si="2"/>
        <v>Guangzhou_1</v>
      </c>
      <c r="G10491" s="53">
        <f t="shared" si="3"/>
        <v>0.3442058218</v>
      </c>
    </row>
    <row r="10492">
      <c r="A10492" s="61">
        <v>1.515148543E9</v>
      </c>
      <c r="B10492" s="61">
        <v>1.0</v>
      </c>
      <c r="C10492" s="61">
        <v>1291.0</v>
      </c>
      <c r="D10492" s="57" t="s">
        <v>378</v>
      </c>
      <c r="E10492" s="62" t="str">
        <f t="shared" si="1"/>
        <v>Out of test</v>
      </c>
      <c r="F10492" s="53" t="str">
        <f t="shared" si="2"/>
        <v>Guangzhou_1</v>
      </c>
      <c r="G10492" s="53">
        <f t="shared" si="3"/>
        <v>0.4941772336</v>
      </c>
    </row>
    <row r="10493">
      <c r="A10493" s="61">
        <v>1.512478185E9</v>
      </c>
      <c r="B10493" s="61">
        <v>1.0</v>
      </c>
      <c r="C10493" s="61">
        <v>606.0</v>
      </c>
      <c r="D10493" s="57" t="s">
        <v>378</v>
      </c>
      <c r="E10493" s="62" t="str">
        <f t="shared" si="1"/>
        <v>Out of test</v>
      </c>
      <c r="F10493" s="53" t="str">
        <f t="shared" si="2"/>
        <v>Guangzhou_1</v>
      </c>
      <c r="G10493" s="53">
        <f t="shared" si="3"/>
        <v>0.904831857</v>
      </c>
    </row>
    <row r="10494">
      <c r="A10494" s="61">
        <v>1.513720313E9</v>
      </c>
      <c r="B10494" s="61">
        <v>1.0</v>
      </c>
      <c r="C10494" s="61">
        <v>401.0</v>
      </c>
      <c r="D10494" s="57" t="s">
        <v>378</v>
      </c>
      <c r="E10494" s="62" t="str">
        <f t="shared" si="1"/>
        <v>Out of test</v>
      </c>
      <c r="F10494" s="53" t="str">
        <f t="shared" si="2"/>
        <v>Guangzhou_1</v>
      </c>
      <c r="G10494" s="53">
        <f t="shared" si="3"/>
        <v>0.6895145679</v>
      </c>
    </row>
    <row r="10495">
      <c r="A10495" s="61">
        <v>1.516232187E9</v>
      </c>
      <c r="B10495" s="61">
        <v>1.0</v>
      </c>
      <c r="C10495" s="61">
        <v>757.0</v>
      </c>
      <c r="D10495" s="57" t="s">
        <v>378</v>
      </c>
      <c r="E10495" s="62" t="str">
        <f t="shared" si="1"/>
        <v>Out of test</v>
      </c>
      <c r="F10495" s="53" t="str">
        <f t="shared" si="2"/>
        <v>Guangzhou_1</v>
      </c>
      <c r="G10495" s="53">
        <f t="shared" si="3"/>
        <v>0.5234614426</v>
      </c>
    </row>
    <row r="10496">
      <c r="A10496" s="61">
        <v>1.512160145E9</v>
      </c>
      <c r="B10496" s="61">
        <v>1.0</v>
      </c>
      <c r="C10496" s="61">
        <v>2212.0</v>
      </c>
      <c r="D10496" s="57" t="s">
        <v>378</v>
      </c>
      <c r="E10496" s="62" t="str">
        <f t="shared" si="1"/>
        <v>Out of test</v>
      </c>
      <c r="F10496" s="53" t="str">
        <f t="shared" si="2"/>
        <v>Guangzhou_1</v>
      </c>
      <c r="G10496" s="53">
        <f t="shared" si="3"/>
        <v>0.6403198997</v>
      </c>
    </row>
    <row r="10497">
      <c r="A10497" s="61">
        <v>1.519584364E9</v>
      </c>
      <c r="B10497" s="61">
        <v>1.0</v>
      </c>
      <c r="C10497" s="61">
        <v>1593.0</v>
      </c>
      <c r="D10497" s="57" t="s">
        <v>378</v>
      </c>
      <c r="E10497" s="62" t="str">
        <f t="shared" si="1"/>
        <v>Out of test</v>
      </c>
      <c r="F10497" s="53" t="str">
        <f t="shared" si="2"/>
        <v>Guangzhou_1</v>
      </c>
      <c r="G10497" s="53">
        <f t="shared" si="3"/>
        <v>0.6520768047</v>
      </c>
    </row>
    <row r="10498">
      <c r="A10498" s="61">
        <v>1.512745348E9</v>
      </c>
      <c r="B10498" s="61">
        <v>1.0</v>
      </c>
      <c r="C10498" s="61">
        <v>3293.0</v>
      </c>
      <c r="D10498" s="57" t="s">
        <v>378</v>
      </c>
      <c r="E10498" s="62" t="str">
        <f t="shared" si="1"/>
        <v>Out of test</v>
      </c>
      <c r="F10498" s="53" t="str">
        <f t="shared" si="2"/>
        <v>Guangzhou_1</v>
      </c>
      <c r="G10498" s="53">
        <f t="shared" si="3"/>
        <v>0.9892669019</v>
      </c>
    </row>
    <row r="10499">
      <c r="A10499" s="61">
        <v>1.516279547E9</v>
      </c>
      <c r="B10499" s="61">
        <v>1.0</v>
      </c>
      <c r="C10499" s="61">
        <v>2575.0</v>
      </c>
      <c r="D10499" s="57" t="s">
        <v>378</v>
      </c>
      <c r="E10499" s="62" t="str">
        <f t="shared" si="1"/>
        <v>Out of test</v>
      </c>
      <c r="F10499" s="53" t="str">
        <f t="shared" si="2"/>
        <v>Guangzhou_1</v>
      </c>
      <c r="G10499" s="53">
        <f t="shared" si="3"/>
        <v>0.1065431726</v>
      </c>
    </row>
    <row r="10500">
      <c r="A10500" s="61">
        <v>1.513380655E9</v>
      </c>
      <c r="B10500" s="61">
        <v>1.0</v>
      </c>
      <c r="C10500" s="61">
        <v>1477.0</v>
      </c>
      <c r="D10500" s="57" t="s">
        <v>378</v>
      </c>
      <c r="E10500" s="62" t="str">
        <f t="shared" si="1"/>
        <v>Out of test</v>
      </c>
      <c r="F10500" s="53" t="str">
        <f t="shared" si="2"/>
        <v>Guangzhou_1</v>
      </c>
      <c r="G10500" s="53">
        <f t="shared" si="3"/>
        <v>0.5450042747</v>
      </c>
    </row>
    <row r="10501">
      <c r="A10501" s="61">
        <v>1.516906433E9</v>
      </c>
      <c r="B10501" s="61">
        <v>1.0</v>
      </c>
      <c r="C10501" s="61">
        <v>2886.0</v>
      </c>
      <c r="D10501" s="57" t="s">
        <v>378</v>
      </c>
      <c r="E10501" s="62" t="str">
        <f t="shared" si="1"/>
        <v>Out of test</v>
      </c>
      <c r="F10501" s="53" t="str">
        <f t="shared" si="2"/>
        <v>Guangzhou_1</v>
      </c>
      <c r="G10501" s="53">
        <f t="shared" si="3"/>
        <v>0.58773687</v>
      </c>
    </row>
    <row r="10502">
      <c r="A10502" s="61">
        <v>1.513780389E9</v>
      </c>
      <c r="B10502" s="61">
        <v>1.0</v>
      </c>
      <c r="C10502" s="61">
        <v>5811.0</v>
      </c>
      <c r="D10502" s="57" t="s">
        <v>378</v>
      </c>
      <c r="E10502" s="62" t="str">
        <f t="shared" si="1"/>
        <v>Out of test</v>
      </c>
      <c r="F10502" s="53" t="str">
        <f t="shared" si="2"/>
        <v>Guangzhou_1</v>
      </c>
      <c r="G10502" s="53">
        <f t="shared" si="3"/>
        <v>0.8053996754</v>
      </c>
    </row>
    <row r="10503">
      <c r="A10503" s="61">
        <v>1.516204577E9</v>
      </c>
      <c r="B10503" s="61">
        <v>1.0</v>
      </c>
      <c r="C10503" s="61">
        <v>3360.0</v>
      </c>
      <c r="D10503" s="57" t="s">
        <v>378</v>
      </c>
      <c r="E10503" s="62" t="str">
        <f t="shared" si="1"/>
        <v>Out of test</v>
      </c>
      <c r="F10503" s="53" t="str">
        <f t="shared" si="2"/>
        <v>Guangzhou_1</v>
      </c>
      <c r="G10503" s="53">
        <f t="shared" si="3"/>
        <v>0.3900950747</v>
      </c>
    </row>
    <row r="10504">
      <c r="A10504" s="61">
        <v>1.511960863E9</v>
      </c>
      <c r="B10504" s="61">
        <v>1.0</v>
      </c>
      <c r="C10504" s="61">
        <v>2467.0</v>
      </c>
      <c r="D10504" s="57" t="s">
        <v>378</v>
      </c>
      <c r="E10504" s="62" t="str">
        <f t="shared" si="1"/>
        <v>Out of test</v>
      </c>
      <c r="F10504" s="53" t="str">
        <f t="shared" si="2"/>
        <v>Guangzhou_1</v>
      </c>
      <c r="G10504" s="53">
        <f t="shared" si="3"/>
        <v>0.9281903116</v>
      </c>
    </row>
    <row r="10505">
      <c r="A10505" s="61">
        <v>1.515121188E9</v>
      </c>
      <c r="B10505" s="61">
        <v>1.0</v>
      </c>
      <c r="C10505" s="61">
        <v>3827.0</v>
      </c>
      <c r="D10505" s="57" t="s">
        <v>378</v>
      </c>
      <c r="E10505" s="62" t="str">
        <f t="shared" si="1"/>
        <v>Out of test</v>
      </c>
      <c r="F10505" s="53" t="str">
        <f t="shared" si="2"/>
        <v>Guangzhou_1</v>
      </c>
      <c r="G10505" s="53">
        <f t="shared" si="3"/>
        <v>0.1678353047</v>
      </c>
    </row>
    <row r="10506">
      <c r="A10506" s="61">
        <v>1.516094763E9</v>
      </c>
      <c r="B10506" s="61">
        <v>1.0</v>
      </c>
      <c r="C10506" s="61">
        <v>958.0</v>
      </c>
      <c r="D10506" s="57" t="s">
        <v>378</v>
      </c>
      <c r="E10506" s="62" t="str">
        <f t="shared" si="1"/>
        <v>Out of test</v>
      </c>
      <c r="F10506" s="53" t="str">
        <f t="shared" si="2"/>
        <v>Guangzhou_1</v>
      </c>
      <c r="G10506" s="53">
        <f t="shared" si="3"/>
        <v>0.8601715285</v>
      </c>
    </row>
    <row r="10507">
      <c r="A10507" s="61">
        <v>1.511738546E9</v>
      </c>
      <c r="B10507" s="61">
        <v>1.0</v>
      </c>
      <c r="C10507" s="61">
        <v>1845.0</v>
      </c>
      <c r="D10507" s="57" t="s">
        <v>378</v>
      </c>
      <c r="E10507" s="62" t="str">
        <f t="shared" si="1"/>
        <v>Out of test</v>
      </c>
      <c r="F10507" s="53" t="str">
        <f t="shared" si="2"/>
        <v>Guangzhou_1</v>
      </c>
      <c r="G10507" s="53">
        <f t="shared" si="3"/>
        <v>0.423850469</v>
      </c>
    </row>
    <row r="10508">
      <c r="A10508" s="61">
        <v>1.517907424E9</v>
      </c>
      <c r="B10508" s="61">
        <v>1.0</v>
      </c>
      <c r="C10508" s="61">
        <v>3074.0</v>
      </c>
      <c r="D10508" s="57" t="s">
        <v>378</v>
      </c>
      <c r="E10508" s="62" t="str">
        <f t="shared" si="1"/>
        <v>Out of test</v>
      </c>
      <c r="F10508" s="53" t="str">
        <f t="shared" si="2"/>
        <v>Guangzhou_1</v>
      </c>
      <c r="G10508" s="53">
        <f t="shared" si="3"/>
        <v>0.3657065471</v>
      </c>
    </row>
    <row r="10509">
      <c r="A10509" s="61">
        <v>1.514022085E9</v>
      </c>
      <c r="B10509" s="61">
        <v>1.0</v>
      </c>
      <c r="C10509" s="61">
        <v>587.0</v>
      </c>
      <c r="D10509" s="57" t="s">
        <v>378</v>
      </c>
      <c r="E10509" s="62" t="str">
        <f t="shared" si="1"/>
        <v>Out of test</v>
      </c>
      <c r="F10509" s="53" t="str">
        <f t="shared" si="2"/>
        <v>Guangzhou_1</v>
      </c>
      <c r="G10509" s="53">
        <f t="shared" si="3"/>
        <v>0.4079111515</v>
      </c>
    </row>
    <row r="10510">
      <c r="A10510" s="61">
        <v>1.515552795E9</v>
      </c>
      <c r="B10510" s="61">
        <v>1.0</v>
      </c>
      <c r="C10510" s="61">
        <v>345.0</v>
      </c>
      <c r="D10510" s="57" t="s">
        <v>378</v>
      </c>
      <c r="E10510" s="62" t="str">
        <f t="shared" si="1"/>
        <v>Out of test</v>
      </c>
      <c r="F10510" s="53" t="str">
        <f t="shared" si="2"/>
        <v>Guangzhou_1</v>
      </c>
      <c r="G10510" s="53">
        <f t="shared" si="3"/>
        <v>0.3273476652</v>
      </c>
    </row>
    <row r="10511">
      <c r="A10511" s="61">
        <v>1.515192619E9</v>
      </c>
      <c r="B10511" s="61">
        <v>1.0</v>
      </c>
      <c r="C10511" s="61">
        <v>632.0</v>
      </c>
      <c r="D10511" s="57" t="s">
        <v>378</v>
      </c>
      <c r="E10511" s="62" t="str">
        <f t="shared" si="1"/>
        <v>Out of test</v>
      </c>
      <c r="F10511" s="53" t="str">
        <f t="shared" si="2"/>
        <v>Guangzhou_1</v>
      </c>
      <c r="G10511" s="53">
        <f t="shared" si="3"/>
        <v>0.4110572275</v>
      </c>
    </row>
    <row r="10512">
      <c r="A10512" s="61">
        <v>1.517435067E9</v>
      </c>
      <c r="B10512" s="61">
        <v>1.0</v>
      </c>
      <c r="C10512" s="61">
        <v>31.0</v>
      </c>
      <c r="D10512" s="57" t="s">
        <v>378</v>
      </c>
      <c r="E10512" s="62" t="str">
        <f t="shared" si="1"/>
        <v>Out of test</v>
      </c>
      <c r="F10512" s="53" t="str">
        <f t="shared" si="2"/>
        <v>Guangzhou_1</v>
      </c>
      <c r="G10512" s="53">
        <f t="shared" si="3"/>
        <v>0.8602936449</v>
      </c>
    </row>
    <row r="10513">
      <c r="A10513" s="61">
        <v>1.515425243E9</v>
      </c>
      <c r="B10513" s="61">
        <v>1.0</v>
      </c>
      <c r="C10513" s="61">
        <v>1325.0</v>
      </c>
      <c r="D10513" s="57" t="s">
        <v>378</v>
      </c>
      <c r="E10513" s="62" t="str">
        <f t="shared" si="1"/>
        <v>Out of test</v>
      </c>
      <c r="F10513" s="53" t="str">
        <f t="shared" si="2"/>
        <v>Guangzhou_1</v>
      </c>
      <c r="G10513" s="53">
        <f t="shared" si="3"/>
        <v>0.6518209134</v>
      </c>
    </row>
    <row r="10514">
      <c r="A10514" s="61">
        <v>1.512310529E9</v>
      </c>
      <c r="B10514" s="61">
        <v>1.0</v>
      </c>
      <c r="C10514" s="61">
        <v>473.0</v>
      </c>
      <c r="D10514" s="57" t="s">
        <v>378</v>
      </c>
      <c r="E10514" s="62" t="str">
        <f t="shared" si="1"/>
        <v>Out of test</v>
      </c>
      <c r="F10514" s="53" t="str">
        <f t="shared" si="2"/>
        <v>Guangzhou_1</v>
      </c>
      <c r="G10514" s="53">
        <f t="shared" si="3"/>
        <v>0.1259630271</v>
      </c>
    </row>
    <row r="10515">
      <c r="A10515" s="61">
        <v>1.518326898E9</v>
      </c>
      <c r="B10515" s="61">
        <v>1.0</v>
      </c>
      <c r="C10515" s="61">
        <v>1981.0</v>
      </c>
      <c r="D10515" s="57" t="s">
        <v>378</v>
      </c>
      <c r="E10515" s="62" t="str">
        <f t="shared" si="1"/>
        <v>Out of test</v>
      </c>
      <c r="F10515" s="53" t="str">
        <f t="shared" si="2"/>
        <v>Guangzhou_1</v>
      </c>
      <c r="G10515" s="53">
        <f t="shared" si="3"/>
        <v>0.5251982345</v>
      </c>
    </row>
    <row r="10516">
      <c r="A10516" s="61">
        <v>1.518507006E9</v>
      </c>
      <c r="B10516" s="61">
        <v>1.0</v>
      </c>
      <c r="C10516" s="61">
        <v>1538.0</v>
      </c>
      <c r="D10516" s="57" t="s">
        <v>378</v>
      </c>
      <c r="E10516" s="62" t="str">
        <f t="shared" si="1"/>
        <v>Out of test</v>
      </c>
      <c r="F10516" s="53" t="str">
        <f t="shared" si="2"/>
        <v>Guangzhou_1</v>
      </c>
      <c r="G10516" s="53">
        <f t="shared" si="3"/>
        <v>0.8389605268</v>
      </c>
    </row>
    <row r="10517">
      <c r="A10517" s="61">
        <v>1.515155369E9</v>
      </c>
      <c r="B10517" s="61">
        <v>1.0</v>
      </c>
      <c r="C10517" s="61">
        <v>2534.0</v>
      </c>
      <c r="D10517" s="57" t="s">
        <v>378</v>
      </c>
      <c r="E10517" s="62" t="str">
        <f t="shared" si="1"/>
        <v>Out of test</v>
      </c>
      <c r="F10517" s="53" t="str">
        <f t="shared" si="2"/>
        <v>Guangzhou_1</v>
      </c>
      <c r="G10517" s="53">
        <f t="shared" si="3"/>
        <v>0.4632103518</v>
      </c>
    </row>
    <row r="10518">
      <c r="A10518" s="61">
        <v>1.516101686E9</v>
      </c>
      <c r="B10518" s="61">
        <v>1.0</v>
      </c>
      <c r="C10518" s="61">
        <v>2133.0</v>
      </c>
      <c r="D10518" s="57" t="s">
        <v>378</v>
      </c>
      <c r="E10518" s="62" t="str">
        <f t="shared" si="1"/>
        <v>Out of test</v>
      </c>
      <c r="F10518" s="53" t="str">
        <f t="shared" si="2"/>
        <v>Guangzhou_1</v>
      </c>
      <c r="G10518" s="53">
        <f t="shared" si="3"/>
        <v>0.1300985204</v>
      </c>
    </row>
    <row r="10519">
      <c r="A10519" s="61">
        <v>1.513637294E9</v>
      </c>
      <c r="B10519" s="61">
        <v>1.0</v>
      </c>
      <c r="C10519" s="61">
        <v>1471.0</v>
      </c>
      <c r="D10519" s="57" t="s">
        <v>378</v>
      </c>
      <c r="E10519" s="62" t="str">
        <f t="shared" si="1"/>
        <v>Out of test</v>
      </c>
      <c r="F10519" s="53" t="str">
        <f t="shared" si="2"/>
        <v>Guangzhou_1</v>
      </c>
      <c r="G10519" s="53">
        <f t="shared" si="3"/>
        <v>0.9007277225</v>
      </c>
    </row>
    <row r="10520">
      <c r="A10520" s="61">
        <v>1.516591708E9</v>
      </c>
      <c r="B10520" s="61">
        <v>1.0</v>
      </c>
      <c r="C10520" s="61">
        <v>1225.0</v>
      </c>
      <c r="D10520" s="57" t="s">
        <v>378</v>
      </c>
      <c r="E10520" s="62" t="str">
        <f t="shared" si="1"/>
        <v>Out of test</v>
      </c>
      <c r="F10520" s="53" t="str">
        <f t="shared" si="2"/>
        <v>Guangzhou_1</v>
      </c>
      <c r="G10520" s="53">
        <f t="shared" si="3"/>
        <v>0.9029773098</v>
      </c>
    </row>
    <row r="10521">
      <c r="A10521" s="61">
        <v>1.517688164E9</v>
      </c>
      <c r="B10521" s="61">
        <v>1.0</v>
      </c>
      <c r="C10521" s="61">
        <v>213.0</v>
      </c>
      <c r="D10521" s="57" t="s">
        <v>378</v>
      </c>
      <c r="E10521" s="62" t="str">
        <f t="shared" si="1"/>
        <v>Out of test</v>
      </c>
      <c r="F10521" s="53" t="str">
        <f t="shared" si="2"/>
        <v>Guangzhou_1</v>
      </c>
      <c r="G10521" s="53">
        <f t="shared" si="3"/>
        <v>0.2943499227</v>
      </c>
    </row>
    <row r="10522">
      <c r="A10522" s="61">
        <v>1.511487926E9</v>
      </c>
      <c r="B10522" s="61">
        <v>1.0</v>
      </c>
      <c r="C10522" s="61">
        <v>1005.0</v>
      </c>
      <c r="D10522" s="57" t="s">
        <v>378</v>
      </c>
      <c r="E10522" s="62" t="str">
        <f t="shared" si="1"/>
        <v>Out of test</v>
      </c>
      <c r="F10522" s="53" t="str">
        <f t="shared" si="2"/>
        <v>Guangzhou_1</v>
      </c>
      <c r="G10522" s="53">
        <f t="shared" si="3"/>
        <v>0.05312307549</v>
      </c>
    </row>
    <row r="10523">
      <c r="A10523" s="61">
        <v>1.519023857E9</v>
      </c>
      <c r="B10523" s="61">
        <v>1.0</v>
      </c>
      <c r="C10523" s="61">
        <v>3787.0</v>
      </c>
      <c r="D10523" s="57" t="s">
        <v>378</v>
      </c>
      <c r="E10523" s="62" t="str">
        <f t="shared" si="1"/>
        <v>Out of test</v>
      </c>
      <c r="F10523" s="53" t="str">
        <f t="shared" si="2"/>
        <v>Guangzhou_1</v>
      </c>
      <c r="G10523" s="53">
        <f t="shared" si="3"/>
        <v>0.07605248912</v>
      </c>
    </row>
    <row r="10524">
      <c r="A10524" s="61">
        <v>1.518597256E9</v>
      </c>
      <c r="B10524" s="61">
        <v>1.0</v>
      </c>
      <c r="C10524" s="61">
        <v>718.0</v>
      </c>
      <c r="D10524" s="57" t="s">
        <v>378</v>
      </c>
      <c r="E10524" s="62" t="str">
        <f t="shared" si="1"/>
        <v>Out of test</v>
      </c>
      <c r="F10524" s="53" t="str">
        <f t="shared" si="2"/>
        <v>Guangzhou_1</v>
      </c>
      <c r="G10524" s="53">
        <f t="shared" si="3"/>
        <v>0.8101500893</v>
      </c>
    </row>
    <row r="10525">
      <c r="A10525" s="61">
        <v>1.513609827E9</v>
      </c>
      <c r="B10525" s="61">
        <v>1.0</v>
      </c>
      <c r="C10525" s="61">
        <v>168.0</v>
      </c>
      <c r="D10525" s="57" t="s">
        <v>378</v>
      </c>
      <c r="E10525" s="62" t="str">
        <f t="shared" si="1"/>
        <v>Out of test</v>
      </c>
      <c r="F10525" s="53" t="str">
        <f t="shared" si="2"/>
        <v>Guangzhou_1</v>
      </c>
      <c r="G10525" s="53">
        <f t="shared" si="3"/>
        <v>0.1856605861</v>
      </c>
    </row>
    <row r="10526">
      <c r="A10526" s="61">
        <v>1.511383593E9</v>
      </c>
      <c r="B10526" s="61">
        <v>1.0</v>
      </c>
      <c r="C10526" s="61">
        <v>4779.0</v>
      </c>
      <c r="D10526" s="57" t="s">
        <v>378</v>
      </c>
      <c r="E10526" s="62" t="str">
        <f t="shared" si="1"/>
        <v>Out of test</v>
      </c>
      <c r="F10526" s="53" t="str">
        <f t="shared" si="2"/>
        <v>Guangzhou_1</v>
      </c>
      <c r="G10526" s="53">
        <f t="shared" si="3"/>
        <v>0.1213008428</v>
      </c>
    </row>
    <row r="10527">
      <c r="A10527" s="61">
        <v>1.519971428E9</v>
      </c>
      <c r="B10527" s="61">
        <v>1.0</v>
      </c>
      <c r="C10527" s="61">
        <v>2270.0</v>
      </c>
      <c r="D10527" s="57" t="s">
        <v>378</v>
      </c>
      <c r="E10527" s="62" t="str">
        <f t="shared" si="1"/>
        <v>Out of test</v>
      </c>
      <c r="F10527" s="53" t="str">
        <f t="shared" si="2"/>
        <v>Guangzhou_1</v>
      </c>
      <c r="G10527" s="53">
        <f t="shared" si="3"/>
        <v>0.09374432875</v>
      </c>
    </row>
    <row r="10528">
      <c r="A10528" s="61">
        <v>1.519119434E9</v>
      </c>
      <c r="B10528" s="61">
        <v>1.0</v>
      </c>
      <c r="C10528" s="61">
        <v>48.0</v>
      </c>
      <c r="D10528" s="57" t="s">
        <v>378</v>
      </c>
      <c r="E10528" s="62" t="str">
        <f t="shared" si="1"/>
        <v>Out of test</v>
      </c>
      <c r="F10528" s="53" t="str">
        <f t="shared" si="2"/>
        <v>Guangzhou_1</v>
      </c>
      <c r="G10528" s="53">
        <f t="shared" si="3"/>
        <v>0.9785923359</v>
      </c>
    </row>
    <row r="10529">
      <c r="A10529" s="61">
        <v>1.517875377E9</v>
      </c>
      <c r="B10529" s="61">
        <v>1.0</v>
      </c>
      <c r="C10529" s="61">
        <v>2810.0</v>
      </c>
      <c r="D10529" s="57" t="s">
        <v>378</v>
      </c>
      <c r="E10529" s="62" t="str">
        <f t="shared" si="1"/>
        <v>Out of test</v>
      </c>
      <c r="F10529" s="53" t="str">
        <f t="shared" si="2"/>
        <v>Guangzhou_1</v>
      </c>
      <c r="G10529" s="53">
        <f t="shared" si="3"/>
        <v>0.2541390549</v>
      </c>
    </row>
    <row r="10530">
      <c r="A10530" s="61">
        <v>1.519652775E9</v>
      </c>
      <c r="B10530" s="61">
        <v>1.0</v>
      </c>
      <c r="C10530" s="61">
        <v>502.0</v>
      </c>
      <c r="D10530" s="57" t="s">
        <v>378</v>
      </c>
      <c r="E10530" s="62" t="str">
        <f t="shared" si="1"/>
        <v>Out of test</v>
      </c>
      <c r="F10530" s="53" t="str">
        <f t="shared" si="2"/>
        <v>Guangzhou_1</v>
      </c>
      <c r="G10530" s="53">
        <f t="shared" si="3"/>
        <v>0.1643568215</v>
      </c>
    </row>
    <row r="10531">
      <c r="A10531" s="61">
        <v>1.518071075E9</v>
      </c>
      <c r="B10531" s="61">
        <v>1.0</v>
      </c>
      <c r="C10531" s="61">
        <v>3506.0</v>
      </c>
      <c r="D10531" s="57" t="s">
        <v>378</v>
      </c>
      <c r="E10531" s="62" t="str">
        <f t="shared" si="1"/>
        <v>Out of test</v>
      </c>
      <c r="F10531" s="53" t="str">
        <f t="shared" si="2"/>
        <v>Guangzhou_1</v>
      </c>
      <c r="G10531" s="53">
        <f t="shared" si="3"/>
        <v>0.795978223</v>
      </c>
    </row>
    <row r="10532">
      <c r="A10532" s="61">
        <v>1.512471297E9</v>
      </c>
      <c r="B10532" s="61">
        <v>1.0</v>
      </c>
      <c r="C10532" s="61">
        <v>5003.0</v>
      </c>
      <c r="D10532" s="57" t="s">
        <v>378</v>
      </c>
      <c r="E10532" s="62" t="str">
        <f t="shared" si="1"/>
        <v>Out of test</v>
      </c>
      <c r="F10532" s="53" t="str">
        <f t="shared" si="2"/>
        <v>Guangzhou_1</v>
      </c>
      <c r="G10532" s="53">
        <f t="shared" si="3"/>
        <v>0.2670284221</v>
      </c>
    </row>
    <row r="10533">
      <c r="A10533" s="61">
        <v>1.514329609E9</v>
      </c>
      <c r="B10533" s="61">
        <v>1.0</v>
      </c>
      <c r="C10533" s="61">
        <v>825.0</v>
      </c>
      <c r="D10533" s="57" t="s">
        <v>378</v>
      </c>
      <c r="E10533" s="62" t="str">
        <f t="shared" si="1"/>
        <v>Out of test</v>
      </c>
      <c r="F10533" s="53" t="str">
        <f t="shared" si="2"/>
        <v>Guangzhou_1</v>
      </c>
      <c r="G10533" s="53">
        <f t="shared" si="3"/>
        <v>0.1400242446</v>
      </c>
    </row>
    <row r="10534">
      <c r="A10534" s="61">
        <v>1.513881196E9</v>
      </c>
      <c r="B10534" s="61">
        <v>1.0</v>
      </c>
      <c r="C10534" s="61">
        <v>3710.0</v>
      </c>
      <c r="D10534" s="57" t="s">
        <v>378</v>
      </c>
      <c r="E10534" s="62" t="str">
        <f t="shared" si="1"/>
        <v>Out of test</v>
      </c>
      <c r="F10534" s="53" t="str">
        <f t="shared" si="2"/>
        <v>Guangzhou_1</v>
      </c>
      <c r="G10534" s="53">
        <f t="shared" si="3"/>
        <v>0.4195409502</v>
      </c>
    </row>
    <row r="10535">
      <c r="A10535" s="61">
        <v>1.518511993E9</v>
      </c>
      <c r="B10535" s="61">
        <v>1.0</v>
      </c>
      <c r="C10535" s="61">
        <v>90.0</v>
      </c>
      <c r="D10535" s="57" t="s">
        <v>378</v>
      </c>
      <c r="E10535" s="62" t="str">
        <f t="shared" si="1"/>
        <v>Out of test</v>
      </c>
      <c r="F10535" s="53" t="str">
        <f t="shared" si="2"/>
        <v>Guangzhou_1</v>
      </c>
      <c r="G10535" s="53">
        <f t="shared" si="3"/>
        <v>0.5924485147</v>
      </c>
    </row>
    <row r="10536">
      <c r="A10536" s="61">
        <v>1.513536475E9</v>
      </c>
      <c r="B10536" s="61">
        <v>1.0</v>
      </c>
      <c r="C10536" s="61">
        <v>2475.0</v>
      </c>
      <c r="D10536" s="57" t="s">
        <v>378</v>
      </c>
      <c r="E10536" s="62" t="str">
        <f t="shared" si="1"/>
        <v>Out of test</v>
      </c>
      <c r="F10536" s="53" t="str">
        <f t="shared" si="2"/>
        <v>Guangzhou_1</v>
      </c>
      <c r="G10536" s="53">
        <f t="shared" si="3"/>
        <v>0.9087353882</v>
      </c>
    </row>
    <row r="10537">
      <c r="A10537" s="61">
        <v>1.512040417E9</v>
      </c>
      <c r="B10537" s="61">
        <v>1.0</v>
      </c>
      <c r="C10537" s="61">
        <v>1195.0</v>
      </c>
      <c r="D10537" s="57" t="s">
        <v>378</v>
      </c>
      <c r="E10537" s="62" t="str">
        <f t="shared" si="1"/>
        <v>Out of test</v>
      </c>
      <c r="F10537" s="53" t="str">
        <f t="shared" si="2"/>
        <v>Guangzhou_1</v>
      </c>
      <c r="G10537" s="53">
        <f t="shared" si="3"/>
        <v>0.8984303653</v>
      </c>
    </row>
    <row r="10538">
      <c r="A10538" s="61">
        <v>1.517340324E9</v>
      </c>
      <c r="B10538" s="61">
        <v>1.0</v>
      </c>
      <c r="C10538" s="61">
        <v>358.0</v>
      </c>
      <c r="D10538" s="57" t="s">
        <v>378</v>
      </c>
      <c r="E10538" s="62" t="str">
        <f t="shared" si="1"/>
        <v>Out of test</v>
      </c>
      <c r="F10538" s="53" t="str">
        <f t="shared" si="2"/>
        <v>Guangzhou_1</v>
      </c>
      <c r="G10538" s="53">
        <f t="shared" si="3"/>
        <v>0.1709247586</v>
      </c>
    </row>
    <row r="10539">
      <c r="A10539" s="61">
        <v>1.512801126E9</v>
      </c>
      <c r="B10539" s="61">
        <v>1.0</v>
      </c>
      <c r="C10539" s="61">
        <v>456.0</v>
      </c>
      <c r="D10539" s="57" t="s">
        <v>378</v>
      </c>
      <c r="E10539" s="62" t="str">
        <f t="shared" si="1"/>
        <v>Out of test</v>
      </c>
      <c r="F10539" s="53" t="str">
        <f t="shared" si="2"/>
        <v>Guangzhou_1</v>
      </c>
      <c r="G10539" s="53">
        <f t="shared" si="3"/>
        <v>0.12352287</v>
      </c>
    </row>
    <row r="10540">
      <c r="A10540" s="61">
        <v>1.518060347E9</v>
      </c>
      <c r="B10540" s="61">
        <v>1.0</v>
      </c>
      <c r="C10540" s="61">
        <v>3938.0</v>
      </c>
      <c r="D10540" s="57" t="s">
        <v>378</v>
      </c>
      <c r="E10540" s="62" t="str">
        <f t="shared" si="1"/>
        <v>Out of test</v>
      </c>
      <c r="F10540" s="53" t="str">
        <f t="shared" si="2"/>
        <v>Guangzhou_1</v>
      </c>
      <c r="G10540" s="53">
        <f t="shared" si="3"/>
        <v>0.2545480928</v>
      </c>
    </row>
    <row r="10541">
      <c r="A10541" s="61">
        <v>1.512814307E9</v>
      </c>
      <c r="B10541" s="61">
        <v>1.0</v>
      </c>
      <c r="C10541" s="61">
        <v>1164.0</v>
      </c>
      <c r="D10541" s="57" t="s">
        <v>378</v>
      </c>
      <c r="E10541" s="62" t="str">
        <f t="shared" si="1"/>
        <v>Out of test</v>
      </c>
      <c r="F10541" s="53" t="str">
        <f t="shared" si="2"/>
        <v>Guangzhou_1</v>
      </c>
      <c r="G10541" s="53">
        <f t="shared" si="3"/>
        <v>0.04630381912</v>
      </c>
    </row>
    <row r="10542">
      <c r="A10542" s="61">
        <v>1.516707204E9</v>
      </c>
      <c r="B10542" s="61">
        <v>1.0</v>
      </c>
      <c r="C10542" s="61">
        <v>1134.0</v>
      </c>
      <c r="D10542" s="57" t="s">
        <v>378</v>
      </c>
      <c r="E10542" s="62" t="str">
        <f t="shared" si="1"/>
        <v>Out of test</v>
      </c>
      <c r="F10542" s="53" t="str">
        <f t="shared" si="2"/>
        <v>Guangzhou_1</v>
      </c>
      <c r="G10542" s="53">
        <f t="shared" si="3"/>
        <v>0.3271106965</v>
      </c>
    </row>
    <row r="10543">
      <c r="A10543" s="61">
        <v>1.517970929E9</v>
      </c>
      <c r="B10543" s="61">
        <v>1.0</v>
      </c>
      <c r="C10543" s="61">
        <v>640.0</v>
      </c>
      <c r="D10543" s="57" t="s">
        <v>378</v>
      </c>
      <c r="E10543" s="62" t="str">
        <f t="shared" si="1"/>
        <v>Out of test</v>
      </c>
      <c r="F10543" s="53" t="str">
        <f t="shared" si="2"/>
        <v>Guangzhou_1</v>
      </c>
      <c r="G10543" s="53">
        <f t="shared" si="3"/>
        <v>0.7931521603</v>
      </c>
    </row>
    <row r="10544">
      <c r="A10544" s="61">
        <v>1.516300386E9</v>
      </c>
      <c r="B10544" s="61">
        <v>1.0</v>
      </c>
      <c r="C10544" s="61">
        <v>1668.0</v>
      </c>
      <c r="D10544" s="57" t="s">
        <v>378</v>
      </c>
      <c r="E10544" s="62" t="str">
        <f t="shared" si="1"/>
        <v>Out of test</v>
      </c>
      <c r="F10544" s="53" t="str">
        <f t="shared" si="2"/>
        <v>Guangzhou_1</v>
      </c>
      <c r="G10544" s="53">
        <f t="shared" si="3"/>
        <v>0.4149250654</v>
      </c>
    </row>
    <row r="10545">
      <c r="A10545" s="61">
        <v>1.518753719E9</v>
      </c>
      <c r="B10545" s="61">
        <v>1.0</v>
      </c>
      <c r="C10545" s="61">
        <v>1837.0</v>
      </c>
      <c r="D10545" s="57" t="s">
        <v>378</v>
      </c>
      <c r="E10545" s="62" t="str">
        <f t="shared" si="1"/>
        <v>Out of test</v>
      </c>
      <c r="F10545" s="53" t="str">
        <f t="shared" si="2"/>
        <v>Guangzhou_1</v>
      </c>
      <c r="G10545" s="53">
        <f t="shared" si="3"/>
        <v>0.6049444861</v>
      </c>
    </row>
    <row r="10546">
      <c r="A10546" s="61">
        <v>1.512284355E9</v>
      </c>
      <c r="B10546" s="61">
        <v>1.0</v>
      </c>
      <c r="C10546" s="61">
        <v>3685.0</v>
      </c>
      <c r="D10546" s="57" t="s">
        <v>378</v>
      </c>
      <c r="E10546" s="62" t="str">
        <f t="shared" si="1"/>
        <v>Out of test</v>
      </c>
      <c r="F10546" s="53" t="str">
        <f t="shared" si="2"/>
        <v>Guangzhou_1</v>
      </c>
      <c r="G10546" s="53">
        <f t="shared" si="3"/>
        <v>0.1782293549</v>
      </c>
    </row>
    <row r="10547">
      <c r="A10547" s="61">
        <v>1.512942908E9</v>
      </c>
      <c r="B10547" s="61">
        <v>1.0</v>
      </c>
      <c r="C10547" s="61">
        <v>4208.0</v>
      </c>
      <c r="D10547" s="57" t="s">
        <v>378</v>
      </c>
      <c r="E10547" s="62" t="str">
        <f t="shared" si="1"/>
        <v>Out of test</v>
      </c>
      <c r="F10547" s="53" t="str">
        <f t="shared" si="2"/>
        <v>Guangzhou_1</v>
      </c>
      <c r="G10547" s="53">
        <f t="shared" si="3"/>
        <v>0.1040615086</v>
      </c>
    </row>
    <row r="10548">
      <c r="A10548" s="61">
        <v>1.513229663E9</v>
      </c>
      <c r="B10548" s="61">
        <v>1.0</v>
      </c>
      <c r="C10548" s="61">
        <v>1282.0</v>
      </c>
      <c r="D10548" s="57" t="s">
        <v>378</v>
      </c>
      <c r="E10548" s="62" t="str">
        <f t="shared" si="1"/>
        <v>Out of test</v>
      </c>
      <c r="F10548" s="53" t="str">
        <f t="shared" si="2"/>
        <v>Guangzhou_1</v>
      </c>
      <c r="G10548" s="53">
        <f t="shared" si="3"/>
        <v>0.9818909996</v>
      </c>
    </row>
    <row r="10549">
      <c r="A10549" s="61">
        <v>1.516752879E9</v>
      </c>
      <c r="B10549" s="61">
        <v>1.0</v>
      </c>
      <c r="C10549" s="61">
        <v>2058.0</v>
      </c>
      <c r="D10549" s="57" t="s">
        <v>378</v>
      </c>
      <c r="E10549" s="62" t="str">
        <f t="shared" si="1"/>
        <v>Out of test</v>
      </c>
      <c r="F10549" s="53" t="str">
        <f t="shared" si="2"/>
        <v>Guangzhou_1</v>
      </c>
      <c r="G10549" s="53">
        <f t="shared" si="3"/>
        <v>0.01446502136</v>
      </c>
    </row>
    <row r="10550">
      <c r="A10550" s="61">
        <v>1.517147873E9</v>
      </c>
      <c r="B10550" s="61">
        <v>1.0</v>
      </c>
      <c r="C10550" s="61">
        <v>2810.0</v>
      </c>
      <c r="D10550" s="57" t="s">
        <v>378</v>
      </c>
      <c r="E10550" s="62" t="str">
        <f t="shared" si="1"/>
        <v>Out of test</v>
      </c>
      <c r="F10550" s="53" t="str">
        <f t="shared" si="2"/>
        <v>Guangzhou_1</v>
      </c>
      <c r="G10550" s="53">
        <f t="shared" si="3"/>
        <v>0.867045263</v>
      </c>
    </row>
    <row r="10551">
      <c r="A10551" s="61">
        <v>1.515828939E9</v>
      </c>
      <c r="B10551" s="61">
        <v>1.0</v>
      </c>
      <c r="C10551" s="61">
        <v>698.0</v>
      </c>
      <c r="D10551" s="57" t="s">
        <v>378</v>
      </c>
      <c r="E10551" s="62" t="str">
        <f t="shared" si="1"/>
        <v>Out of test</v>
      </c>
      <c r="F10551" s="53" t="str">
        <f t="shared" si="2"/>
        <v>Guangzhou_1</v>
      </c>
      <c r="G10551" s="53">
        <f t="shared" si="3"/>
        <v>0.09200634858</v>
      </c>
    </row>
    <row r="10552">
      <c r="A10552" s="61">
        <v>1.516809316E9</v>
      </c>
      <c r="B10552" s="61">
        <v>1.0</v>
      </c>
      <c r="C10552" s="61">
        <v>3511.0</v>
      </c>
      <c r="D10552" s="57" t="s">
        <v>378</v>
      </c>
      <c r="E10552" s="62" t="str">
        <f t="shared" si="1"/>
        <v>Out of test</v>
      </c>
      <c r="F10552" s="53" t="str">
        <f t="shared" si="2"/>
        <v>Guangzhou_1</v>
      </c>
      <c r="G10552" s="53">
        <f t="shared" si="3"/>
        <v>0.7587432542</v>
      </c>
    </row>
    <row r="10553">
      <c r="A10553" s="61">
        <v>1.514624708E9</v>
      </c>
      <c r="B10553" s="61">
        <v>1.0</v>
      </c>
      <c r="C10553" s="61">
        <v>2540.0</v>
      </c>
      <c r="D10553" s="57" t="s">
        <v>378</v>
      </c>
      <c r="E10553" s="62" t="str">
        <f t="shared" si="1"/>
        <v>Out of test</v>
      </c>
      <c r="F10553" s="53" t="str">
        <f t="shared" si="2"/>
        <v>Guangzhou_1</v>
      </c>
      <c r="G10553" s="53">
        <f t="shared" si="3"/>
        <v>0.7389437419</v>
      </c>
    </row>
    <row r="10554">
      <c r="A10554" s="61">
        <v>1.515169857E9</v>
      </c>
      <c r="B10554" s="61">
        <v>1.0</v>
      </c>
      <c r="C10554" s="61">
        <v>557.0</v>
      </c>
      <c r="D10554" s="57" t="s">
        <v>378</v>
      </c>
      <c r="E10554" s="62" t="str">
        <f t="shared" si="1"/>
        <v>Out of test</v>
      </c>
      <c r="F10554" s="53" t="str">
        <f t="shared" si="2"/>
        <v>Guangzhou_1</v>
      </c>
      <c r="G10554" s="53">
        <f t="shared" si="3"/>
        <v>0.5591869234</v>
      </c>
    </row>
    <row r="10555">
      <c r="A10555" s="61">
        <v>1.517970326E9</v>
      </c>
      <c r="B10555" s="61">
        <v>1.0</v>
      </c>
      <c r="C10555" s="61">
        <v>295.0</v>
      </c>
      <c r="D10555" s="57" t="s">
        <v>378</v>
      </c>
      <c r="E10555" s="62" t="str">
        <f t="shared" si="1"/>
        <v>Out of test</v>
      </c>
      <c r="F10555" s="53" t="str">
        <f t="shared" si="2"/>
        <v>Guangzhou_1</v>
      </c>
      <c r="G10555" s="53">
        <f t="shared" si="3"/>
        <v>0.9263844654</v>
      </c>
    </row>
    <row r="10556">
      <c r="A10556" s="61">
        <v>1.514902564E9</v>
      </c>
      <c r="B10556" s="61">
        <v>1.0</v>
      </c>
      <c r="C10556" s="61">
        <v>1723.0</v>
      </c>
      <c r="D10556" s="57" t="s">
        <v>378</v>
      </c>
      <c r="E10556" s="62" t="str">
        <f t="shared" si="1"/>
        <v>Out of test</v>
      </c>
      <c r="F10556" s="53" t="str">
        <f t="shared" si="2"/>
        <v>Guangzhou_1</v>
      </c>
      <c r="G10556" s="53">
        <f t="shared" si="3"/>
        <v>0.8287293031</v>
      </c>
    </row>
    <row r="10557">
      <c r="A10557" s="61">
        <v>1.513140104E9</v>
      </c>
      <c r="B10557" s="61">
        <v>1.0</v>
      </c>
      <c r="C10557" s="61">
        <v>1111.0</v>
      </c>
      <c r="D10557" s="57" t="s">
        <v>378</v>
      </c>
      <c r="E10557" s="62" t="str">
        <f t="shared" si="1"/>
        <v>Out of test</v>
      </c>
      <c r="F10557" s="53" t="str">
        <f t="shared" si="2"/>
        <v>Guangzhou_1</v>
      </c>
      <c r="G10557" s="53">
        <f t="shared" si="3"/>
        <v>0.2296604281</v>
      </c>
    </row>
    <row r="10558">
      <c r="A10558" s="61">
        <v>1.517553937E9</v>
      </c>
      <c r="B10558" s="61">
        <v>1.0</v>
      </c>
      <c r="C10558" s="61">
        <v>2687.0</v>
      </c>
      <c r="D10558" s="57" t="s">
        <v>378</v>
      </c>
      <c r="E10558" s="62" t="str">
        <f t="shared" si="1"/>
        <v>Out of test</v>
      </c>
      <c r="F10558" s="53" t="str">
        <f t="shared" si="2"/>
        <v>Guangzhou_1</v>
      </c>
      <c r="G10558" s="53">
        <f t="shared" si="3"/>
        <v>0.9039623657</v>
      </c>
    </row>
    <row r="10559">
      <c r="A10559" s="61">
        <v>1.513882615E9</v>
      </c>
      <c r="B10559" s="61">
        <v>1.0</v>
      </c>
      <c r="C10559" s="61">
        <v>535.0</v>
      </c>
      <c r="D10559" s="57" t="s">
        <v>378</v>
      </c>
      <c r="E10559" s="62" t="str">
        <f t="shared" si="1"/>
        <v>Out of test</v>
      </c>
      <c r="F10559" s="53" t="str">
        <f t="shared" si="2"/>
        <v>Guangzhou_1</v>
      </c>
      <c r="G10559" s="53">
        <f t="shared" si="3"/>
        <v>0.9212532715</v>
      </c>
    </row>
    <row r="10560">
      <c r="A10560" s="61">
        <v>1.512840847E9</v>
      </c>
      <c r="B10560" s="61">
        <v>1.0</v>
      </c>
      <c r="C10560" s="61">
        <v>2566.0</v>
      </c>
      <c r="D10560" s="57" t="s">
        <v>378</v>
      </c>
      <c r="E10560" s="62" t="str">
        <f t="shared" si="1"/>
        <v>Out of test</v>
      </c>
      <c r="F10560" s="53" t="str">
        <f t="shared" si="2"/>
        <v>Guangzhou_1</v>
      </c>
      <c r="G10560" s="53">
        <f t="shared" si="3"/>
        <v>0.3534732377</v>
      </c>
    </row>
    <row r="10561">
      <c r="A10561" s="61">
        <v>1.513132664E9</v>
      </c>
      <c r="B10561" s="61">
        <v>1.0</v>
      </c>
      <c r="C10561" s="61">
        <v>2001.0</v>
      </c>
      <c r="D10561" s="57" t="s">
        <v>378</v>
      </c>
      <c r="E10561" s="62" t="str">
        <f t="shared" si="1"/>
        <v>Out of test</v>
      </c>
      <c r="F10561" s="53" t="str">
        <f t="shared" si="2"/>
        <v>Guangzhou_1</v>
      </c>
      <c r="G10561" s="53">
        <f t="shared" si="3"/>
        <v>0.668686582</v>
      </c>
    </row>
    <row r="10562">
      <c r="A10562" s="61">
        <v>1.512083037E9</v>
      </c>
      <c r="B10562" s="61">
        <v>1.0</v>
      </c>
      <c r="C10562" s="61">
        <v>2400.0</v>
      </c>
      <c r="D10562" s="57" t="s">
        <v>378</v>
      </c>
      <c r="E10562" s="62" t="str">
        <f t="shared" si="1"/>
        <v>Out of test</v>
      </c>
      <c r="F10562" s="53" t="str">
        <f t="shared" si="2"/>
        <v>Guangzhou_1</v>
      </c>
      <c r="G10562" s="53">
        <f t="shared" si="3"/>
        <v>0.1399167493</v>
      </c>
    </row>
    <row r="10563">
      <c r="A10563" s="61">
        <v>1.517198179E9</v>
      </c>
      <c r="B10563" s="61">
        <v>1.0</v>
      </c>
      <c r="C10563" s="61">
        <v>349.0</v>
      </c>
      <c r="D10563" s="57" t="s">
        <v>378</v>
      </c>
      <c r="E10563" s="62" t="str">
        <f t="shared" si="1"/>
        <v>Out of test</v>
      </c>
      <c r="F10563" s="53" t="str">
        <f t="shared" si="2"/>
        <v>Guangzhou_1</v>
      </c>
      <c r="G10563" s="53">
        <f t="shared" si="3"/>
        <v>0.7838090286</v>
      </c>
    </row>
    <row r="10564">
      <c r="A10564" s="61">
        <v>1.513209119E9</v>
      </c>
      <c r="B10564" s="61">
        <v>1.0</v>
      </c>
      <c r="C10564" s="61">
        <v>315.0</v>
      </c>
      <c r="D10564" s="57" t="s">
        <v>378</v>
      </c>
      <c r="E10564" s="62" t="str">
        <f t="shared" si="1"/>
        <v>Out of test</v>
      </c>
      <c r="F10564" s="53" t="str">
        <f t="shared" si="2"/>
        <v>Guangzhou_1</v>
      </c>
      <c r="G10564" s="53">
        <f t="shared" si="3"/>
        <v>0.2077484629</v>
      </c>
    </row>
    <row r="10565">
      <c r="A10565" s="61">
        <v>1.515013335E9</v>
      </c>
      <c r="B10565" s="61">
        <v>1.0</v>
      </c>
      <c r="C10565" s="61">
        <v>210.0</v>
      </c>
      <c r="D10565" s="57" t="s">
        <v>378</v>
      </c>
      <c r="E10565" s="62" t="str">
        <f t="shared" si="1"/>
        <v>Out of test</v>
      </c>
      <c r="F10565" s="53" t="str">
        <f t="shared" si="2"/>
        <v>Guangzhou_1</v>
      </c>
      <c r="G10565" s="53">
        <f t="shared" si="3"/>
        <v>0.5762346973</v>
      </c>
    </row>
    <row r="10566">
      <c r="A10566" s="61">
        <v>1.516978153E9</v>
      </c>
      <c r="B10566" s="61">
        <v>1.0</v>
      </c>
      <c r="C10566" s="61">
        <v>2685.0</v>
      </c>
      <c r="D10566" s="57" t="s">
        <v>378</v>
      </c>
      <c r="E10566" s="62" t="str">
        <f t="shared" si="1"/>
        <v>Out of test</v>
      </c>
      <c r="F10566" s="53" t="str">
        <f t="shared" si="2"/>
        <v>Guangzhou_1</v>
      </c>
      <c r="G10566" s="53">
        <f t="shared" si="3"/>
        <v>0.1182338211</v>
      </c>
    </row>
    <row r="10567">
      <c r="A10567" s="61">
        <v>1.512642427E9</v>
      </c>
      <c r="B10567" s="61">
        <v>1.0</v>
      </c>
      <c r="C10567" s="61">
        <v>82.0</v>
      </c>
      <c r="D10567" s="57" t="s">
        <v>378</v>
      </c>
      <c r="E10567" s="62" t="str">
        <f t="shared" si="1"/>
        <v>Out of test</v>
      </c>
      <c r="F10567" s="53" t="str">
        <f t="shared" si="2"/>
        <v>Guangzhou_1</v>
      </c>
      <c r="G10567" s="53">
        <f t="shared" si="3"/>
        <v>0.9166428842</v>
      </c>
    </row>
    <row r="10568">
      <c r="A10568" s="61">
        <v>1.512889414E9</v>
      </c>
      <c r="B10568" s="61">
        <v>1.0</v>
      </c>
      <c r="C10568" s="61">
        <v>3261.0</v>
      </c>
      <c r="D10568" s="57" t="s">
        <v>378</v>
      </c>
      <c r="E10568" s="62" t="str">
        <f t="shared" si="1"/>
        <v>Out of test</v>
      </c>
      <c r="F10568" s="53" t="str">
        <f t="shared" si="2"/>
        <v>Guangzhou_1</v>
      </c>
      <c r="G10568" s="53">
        <f t="shared" si="3"/>
        <v>0.9292656376</v>
      </c>
    </row>
    <row r="10569">
      <c r="A10569" s="61">
        <v>1.514833465E9</v>
      </c>
      <c r="B10569" s="61">
        <v>1.0</v>
      </c>
      <c r="C10569" s="61">
        <v>1134.0</v>
      </c>
      <c r="D10569" s="57" t="s">
        <v>378</v>
      </c>
      <c r="E10569" s="62" t="str">
        <f t="shared" si="1"/>
        <v>Out of test</v>
      </c>
      <c r="F10569" s="53" t="str">
        <f t="shared" si="2"/>
        <v>Guangzhou_1</v>
      </c>
      <c r="G10569" s="53">
        <f t="shared" si="3"/>
        <v>0.9325540475</v>
      </c>
    </row>
    <row r="10570">
      <c r="A10570" s="61">
        <v>1.519417595E9</v>
      </c>
      <c r="B10570" s="61">
        <v>1.0</v>
      </c>
      <c r="C10570" s="61">
        <v>891.0</v>
      </c>
      <c r="D10570" s="57" t="s">
        <v>378</v>
      </c>
      <c r="E10570" s="62" t="str">
        <f t="shared" si="1"/>
        <v>Out of test</v>
      </c>
      <c r="F10570" s="53" t="str">
        <f t="shared" si="2"/>
        <v>Guangzhou_1</v>
      </c>
      <c r="G10570" s="53">
        <f t="shared" si="3"/>
        <v>0.5922781636</v>
      </c>
    </row>
    <row r="10571">
      <c r="A10571" s="61">
        <v>1.515242356E9</v>
      </c>
      <c r="B10571" s="61">
        <v>1.0</v>
      </c>
      <c r="C10571" s="61">
        <v>665.0</v>
      </c>
      <c r="D10571" s="57" t="s">
        <v>378</v>
      </c>
      <c r="E10571" s="62" t="str">
        <f t="shared" si="1"/>
        <v>Out of test</v>
      </c>
      <c r="F10571" s="53" t="str">
        <f t="shared" si="2"/>
        <v>Guangzhou_1</v>
      </c>
      <c r="G10571" s="53">
        <f t="shared" si="3"/>
        <v>0.9855961773</v>
      </c>
    </row>
    <row r="10572">
      <c r="A10572" s="61">
        <v>1.519339513E9</v>
      </c>
      <c r="B10572" s="61">
        <v>1.0</v>
      </c>
      <c r="C10572" s="61">
        <v>1654.0</v>
      </c>
      <c r="D10572" s="57" t="s">
        <v>378</v>
      </c>
      <c r="E10572" s="62" t="str">
        <f t="shared" si="1"/>
        <v>Out of test</v>
      </c>
      <c r="F10572" s="53" t="str">
        <f t="shared" si="2"/>
        <v>Guangzhou_1</v>
      </c>
      <c r="G10572" s="53">
        <f t="shared" si="3"/>
        <v>0.4904637247</v>
      </c>
    </row>
    <row r="10573">
      <c r="A10573" s="61">
        <v>1.511746523E9</v>
      </c>
      <c r="B10573" s="61">
        <v>1.0</v>
      </c>
      <c r="C10573" s="61">
        <v>1396.0</v>
      </c>
      <c r="D10573" s="57" t="s">
        <v>378</v>
      </c>
      <c r="E10573" s="62" t="str">
        <f t="shared" si="1"/>
        <v>Out of test</v>
      </c>
      <c r="F10573" s="53" t="str">
        <f t="shared" si="2"/>
        <v>Guangzhou_1</v>
      </c>
      <c r="G10573" s="53">
        <f t="shared" si="3"/>
        <v>0.9387928814</v>
      </c>
    </row>
    <row r="10574">
      <c r="A10574" s="61">
        <v>1.512049273E9</v>
      </c>
      <c r="B10574" s="61">
        <v>1.0</v>
      </c>
      <c r="C10574" s="61">
        <v>568.0</v>
      </c>
      <c r="D10574" s="57" t="s">
        <v>378</v>
      </c>
      <c r="E10574" s="62" t="str">
        <f t="shared" si="1"/>
        <v>Out of test</v>
      </c>
      <c r="F10574" s="53" t="str">
        <f t="shared" si="2"/>
        <v>Guangzhou_1</v>
      </c>
      <c r="G10574" s="53">
        <f t="shared" si="3"/>
        <v>0.3530210001</v>
      </c>
    </row>
    <row r="10575">
      <c r="A10575" s="61">
        <v>1.517000689E9</v>
      </c>
      <c r="B10575" s="61">
        <v>1.0</v>
      </c>
      <c r="C10575" s="61">
        <v>776.0</v>
      </c>
      <c r="D10575" s="57" t="s">
        <v>378</v>
      </c>
      <c r="E10575" s="62" t="str">
        <f t="shared" si="1"/>
        <v>Out of test</v>
      </c>
      <c r="F10575" s="53" t="str">
        <f t="shared" si="2"/>
        <v>Guangzhou_1</v>
      </c>
      <c r="G10575" s="53">
        <f t="shared" si="3"/>
        <v>0.7667952308</v>
      </c>
    </row>
    <row r="10576">
      <c r="A10576" s="61">
        <v>1.516015208E9</v>
      </c>
      <c r="B10576" s="61">
        <v>1.0</v>
      </c>
      <c r="C10576" s="61">
        <v>2104.0</v>
      </c>
      <c r="D10576" s="57" t="s">
        <v>378</v>
      </c>
      <c r="E10576" s="62" t="str">
        <f t="shared" si="1"/>
        <v>Out of test</v>
      </c>
      <c r="F10576" s="53" t="str">
        <f t="shared" si="2"/>
        <v>Guangzhou_1</v>
      </c>
      <c r="G10576" s="53">
        <f t="shared" si="3"/>
        <v>0.08386335946</v>
      </c>
    </row>
    <row r="10577">
      <c r="A10577" s="61">
        <v>1.511890816E9</v>
      </c>
      <c r="B10577" s="61">
        <v>1.0</v>
      </c>
      <c r="C10577" s="61">
        <v>575.0</v>
      </c>
      <c r="D10577" s="57" t="s">
        <v>378</v>
      </c>
      <c r="E10577" s="62" t="str">
        <f t="shared" si="1"/>
        <v>Out of test</v>
      </c>
      <c r="F10577" s="53" t="str">
        <f t="shared" si="2"/>
        <v>Guangzhou_1</v>
      </c>
      <c r="G10577" s="53">
        <f t="shared" si="3"/>
        <v>0.921130234</v>
      </c>
    </row>
    <row r="10578">
      <c r="A10578" s="61">
        <v>1.515486034E9</v>
      </c>
      <c r="B10578" s="61">
        <v>1.0</v>
      </c>
      <c r="C10578" s="61">
        <v>2004.0</v>
      </c>
      <c r="D10578" s="57" t="s">
        <v>378</v>
      </c>
      <c r="E10578" s="62" t="str">
        <f t="shared" si="1"/>
        <v>Out of test</v>
      </c>
      <c r="F10578" s="53" t="str">
        <f t="shared" si="2"/>
        <v>Guangzhou_1</v>
      </c>
      <c r="G10578" s="53">
        <f t="shared" si="3"/>
        <v>0.1777870051</v>
      </c>
    </row>
    <row r="10579">
      <c r="A10579" s="61">
        <v>1.519432144E9</v>
      </c>
      <c r="B10579" s="61">
        <v>1.0</v>
      </c>
      <c r="C10579" s="61">
        <v>356.0</v>
      </c>
      <c r="D10579" s="57" t="s">
        <v>378</v>
      </c>
      <c r="E10579" s="62" t="str">
        <f t="shared" si="1"/>
        <v>Out of test</v>
      </c>
      <c r="F10579" s="53" t="str">
        <f t="shared" si="2"/>
        <v>Guangzhou_1</v>
      </c>
      <c r="G10579" s="53">
        <f t="shared" si="3"/>
        <v>0.4944539357</v>
      </c>
    </row>
    <row r="10580">
      <c r="A10580" s="61">
        <v>1.517447704E9</v>
      </c>
      <c r="B10580" s="61">
        <v>1.0</v>
      </c>
      <c r="C10580" s="61">
        <v>2834.0</v>
      </c>
      <c r="D10580" s="57" t="s">
        <v>378</v>
      </c>
      <c r="E10580" s="62" t="str">
        <f t="shared" si="1"/>
        <v>Out of test</v>
      </c>
      <c r="F10580" s="53" t="str">
        <f t="shared" si="2"/>
        <v>Guangzhou_1</v>
      </c>
      <c r="G10580" s="53">
        <f t="shared" si="3"/>
        <v>0.4533614705</v>
      </c>
    </row>
    <row r="10581">
      <c r="A10581" s="61">
        <v>1.517591938E9</v>
      </c>
      <c r="B10581" s="61">
        <v>1.0</v>
      </c>
      <c r="C10581" s="61">
        <v>3487.0</v>
      </c>
      <c r="D10581" s="57" t="s">
        <v>378</v>
      </c>
      <c r="E10581" s="62" t="str">
        <f t="shared" si="1"/>
        <v>Out of test</v>
      </c>
      <c r="F10581" s="53" t="str">
        <f t="shared" si="2"/>
        <v>Guangzhou_1</v>
      </c>
      <c r="G10581" s="53">
        <f t="shared" si="3"/>
        <v>0.1686130527</v>
      </c>
    </row>
    <row r="10582">
      <c r="A10582" s="61">
        <v>1.517529134E9</v>
      </c>
      <c r="B10582" s="61">
        <v>1.0</v>
      </c>
      <c r="C10582" s="61">
        <v>1978.0</v>
      </c>
      <c r="D10582" s="57" t="s">
        <v>378</v>
      </c>
      <c r="E10582" s="62" t="str">
        <f t="shared" si="1"/>
        <v>Out of test</v>
      </c>
      <c r="F10582" s="53" t="str">
        <f t="shared" si="2"/>
        <v>Guangzhou_1</v>
      </c>
      <c r="G10582" s="53">
        <f t="shared" si="3"/>
        <v>0.1037052513</v>
      </c>
    </row>
    <row r="10583">
      <c r="A10583" s="61">
        <v>1.511328417E9</v>
      </c>
      <c r="B10583" s="61">
        <v>1.0</v>
      </c>
      <c r="C10583" s="61">
        <v>2172.0</v>
      </c>
      <c r="D10583" s="57" t="s">
        <v>378</v>
      </c>
      <c r="E10583" s="62" t="str">
        <f t="shared" si="1"/>
        <v>Out of test</v>
      </c>
      <c r="F10583" s="53" t="str">
        <f t="shared" si="2"/>
        <v>Guangzhou_1</v>
      </c>
      <c r="G10583" s="53">
        <f t="shared" si="3"/>
        <v>0.5452899183</v>
      </c>
    </row>
    <row r="10584">
      <c r="A10584" s="61">
        <v>1.512896647E9</v>
      </c>
      <c r="B10584" s="61">
        <v>1.0</v>
      </c>
      <c r="C10584" s="61">
        <v>3135.0</v>
      </c>
      <c r="D10584" s="57" t="s">
        <v>378</v>
      </c>
      <c r="E10584" s="62" t="str">
        <f t="shared" si="1"/>
        <v>Out of test</v>
      </c>
      <c r="F10584" s="53" t="str">
        <f t="shared" si="2"/>
        <v>Guangzhou_1</v>
      </c>
      <c r="G10584" s="53">
        <f t="shared" si="3"/>
        <v>0.3009168952</v>
      </c>
    </row>
    <row r="10585">
      <c r="A10585" s="61">
        <v>1.512592356E9</v>
      </c>
      <c r="B10585" s="61">
        <v>1.0</v>
      </c>
      <c r="C10585" s="61">
        <v>2487.0</v>
      </c>
      <c r="D10585" s="57" t="s">
        <v>378</v>
      </c>
      <c r="E10585" s="62" t="str">
        <f t="shared" si="1"/>
        <v>Out of test</v>
      </c>
      <c r="F10585" s="53" t="str">
        <f t="shared" si="2"/>
        <v>Guangzhou_1</v>
      </c>
      <c r="G10585" s="53">
        <f t="shared" si="3"/>
        <v>0.6875172961</v>
      </c>
    </row>
    <row r="10586">
      <c r="A10586" s="61">
        <v>1.515058545E9</v>
      </c>
      <c r="B10586" s="61">
        <v>1.0</v>
      </c>
      <c r="C10586" s="61">
        <v>3406.0</v>
      </c>
      <c r="D10586" s="57" t="s">
        <v>378</v>
      </c>
      <c r="E10586" s="62" t="str">
        <f t="shared" si="1"/>
        <v>Out of test</v>
      </c>
      <c r="F10586" s="53" t="str">
        <f t="shared" si="2"/>
        <v>Guangzhou_1</v>
      </c>
      <c r="G10586" s="53">
        <f t="shared" si="3"/>
        <v>0.2374428231</v>
      </c>
    </row>
    <row r="10587">
      <c r="A10587" s="61">
        <v>1.512199866E9</v>
      </c>
      <c r="B10587" s="61">
        <v>1.0</v>
      </c>
      <c r="C10587" s="61">
        <v>2797.0</v>
      </c>
      <c r="D10587" s="57" t="s">
        <v>378</v>
      </c>
      <c r="E10587" s="62" t="str">
        <f t="shared" si="1"/>
        <v>Out of test</v>
      </c>
      <c r="F10587" s="53" t="str">
        <f t="shared" si="2"/>
        <v>Guangzhou_1</v>
      </c>
      <c r="G10587" s="53">
        <f t="shared" si="3"/>
        <v>0.3159081929</v>
      </c>
    </row>
    <row r="10588">
      <c r="A10588" s="61">
        <v>1.517056605E9</v>
      </c>
      <c r="B10588" s="61">
        <v>1.0</v>
      </c>
      <c r="C10588" s="61">
        <v>686.0</v>
      </c>
      <c r="D10588" s="57" t="s">
        <v>378</v>
      </c>
      <c r="E10588" s="62" t="str">
        <f t="shared" si="1"/>
        <v>Out of test</v>
      </c>
      <c r="F10588" s="53" t="str">
        <f t="shared" si="2"/>
        <v>Guangzhou_1</v>
      </c>
      <c r="G10588" s="53">
        <f t="shared" si="3"/>
        <v>0.9513963388</v>
      </c>
    </row>
    <row r="10589">
      <c r="A10589" s="61">
        <v>1.518814499E9</v>
      </c>
      <c r="B10589" s="61">
        <v>1.0</v>
      </c>
      <c r="C10589" s="61">
        <v>2710.0</v>
      </c>
      <c r="D10589" s="57" t="s">
        <v>378</v>
      </c>
      <c r="E10589" s="62" t="str">
        <f t="shared" si="1"/>
        <v>Out of test</v>
      </c>
      <c r="F10589" s="53" t="str">
        <f t="shared" si="2"/>
        <v>Guangzhou_1</v>
      </c>
      <c r="G10589" s="53">
        <f t="shared" si="3"/>
        <v>0.9536842974</v>
      </c>
    </row>
    <row r="10590">
      <c r="A10590" s="61">
        <v>1.513782407E9</v>
      </c>
      <c r="B10590" s="61">
        <v>1.0</v>
      </c>
      <c r="C10590" s="61">
        <v>3160.0</v>
      </c>
      <c r="D10590" s="57" t="s">
        <v>378</v>
      </c>
      <c r="E10590" s="62" t="str">
        <f t="shared" si="1"/>
        <v>Out of test</v>
      </c>
      <c r="F10590" s="53" t="str">
        <f t="shared" si="2"/>
        <v>Guangzhou_1</v>
      </c>
      <c r="G10590" s="53">
        <f t="shared" si="3"/>
        <v>0.1692445483</v>
      </c>
    </row>
    <row r="10591">
      <c r="A10591" s="61">
        <v>1.512962046E9</v>
      </c>
      <c r="B10591" s="61">
        <v>1.0</v>
      </c>
      <c r="C10591" s="61">
        <v>641.0</v>
      </c>
      <c r="D10591" s="57" t="s">
        <v>378</v>
      </c>
      <c r="E10591" s="62" t="str">
        <f t="shared" si="1"/>
        <v>Out of test</v>
      </c>
      <c r="F10591" s="53" t="str">
        <f t="shared" si="2"/>
        <v>Guangzhou_1</v>
      </c>
      <c r="G10591" s="53">
        <f t="shared" si="3"/>
        <v>0.5762637746</v>
      </c>
    </row>
    <row r="10592">
      <c r="A10592" s="61">
        <v>1.512632564E9</v>
      </c>
      <c r="B10592" s="61">
        <v>1.0</v>
      </c>
      <c r="C10592" s="61">
        <v>3308.0</v>
      </c>
      <c r="D10592" s="57" t="s">
        <v>378</v>
      </c>
      <c r="E10592" s="62" t="str">
        <f t="shared" si="1"/>
        <v>Out of test</v>
      </c>
      <c r="F10592" s="53" t="str">
        <f t="shared" si="2"/>
        <v>Guangzhou_1</v>
      </c>
      <c r="G10592" s="53">
        <f t="shared" si="3"/>
        <v>0.7679212509</v>
      </c>
    </row>
    <row r="10593">
      <c r="A10593" s="61">
        <v>1.518642509E9</v>
      </c>
      <c r="B10593" s="61">
        <v>1.0</v>
      </c>
      <c r="C10593" s="61">
        <v>969.0</v>
      </c>
      <c r="D10593" s="57" t="s">
        <v>378</v>
      </c>
      <c r="E10593" s="62" t="str">
        <f t="shared" si="1"/>
        <v>Out of test</v>
      </c>
      <c r="F10593" s="53" t="str">
        <f t="shared" si="2"/>
        <v>Guangzhou_1</v>
      </c>
      <c r="G10593" s="53">
        <f t="shared" si="3"/>
        <v>0.7491667516</v>
      </c>
    </row>
    <row r="10594">
      <c r="A10594" s="61">
        <v>1.518172764E9</v>
      </c>
      <c r="B10594" s="61">
        <v>1.0</v>
      </c>
      <c r="C10594" s="61">
        <v>3001.0</v>
      </c>
      <c r="D10594" s="57" t="s">
        <v>378</v>
      </c>
      <c r="E10594" s="62" t="str">
        <f t="shared" si="1"/>
        <v>Out of test</v>
      </c>
      <c r="F10594" s="53" t="str">
        <f t="shared" si="2"/>
        <v>Guangzhou_1</v>
      </c>
      <c r="G10594" s="53">
        <f t="shared" si="3"/>
        <v>0.07199794235</v>
      </c>
    </row>
    <row r="10595">
      <c r="A10595" s="61">
        <v>1.517800278E9</v>
      </c>
      <c r="B10595" s="61">
        <v>1.0</v>
      </c>
      <c r="C10595" s="61">
        <v>1708.0</v>
      </c>
      <c r="D10595" s="57" t="s">
        <v>378</v>
      </c>
      <c r="E10595" s="62" t="str">
        <f t="shared" si="1"/>
        <v>Out of test</v>
      </c>
      <c r="F10595" s="53" t="str">
        <f t="shared" si="2"/>
        <v>Guangzhou_1</v>
      </c>
      <c r="G10595" s="53">
        <f t="shared" si="3"/>
        <v>0.4153226034</v>
      </c>
    </row>
    <row r="10596">
      <c r="A10596" s="61">
        <v>1.511863807E9</v>
      </c>
      <c r="B10596" s="61">
        <v>1.0</v>
      </c>
      <c r="C10596" s="61">
        <v>742.0</v>
      </c>
      <c r="D10596" s="57" t="s">
        <v>378</v>
      </c>
      <c r="E10596" s="62" t="str">
        <f t="shared" si="1"/>
        <v>Out of test</v>
      </c>
      <c r="F10596" s="53" t="str">
        <f t="shared" si="2"/>
        <v>Guangzhou_1</v>
      </c>
      <c r="G10596" s="53">
        <f t="shared" si="3"/>
        <v>0.7758756247</v>
      </c>
    </row>
    <row r="10597">
      <c r="A10597" s="61">
        <v>1.514877926E9</v>
      </c>
      <c r="B10597" s="61">
        <v>1.0</v>
      </c>
      <c r="C10597" s="61">
        <v>470.0</v>
      </c>
      <c r="D10597" s="57" t="s">
        <v>378</v>
      </c>
      <c r="E10597" s="62" t="str">
        <f t="shared" si="1"/>
        <v>Out of test</v>
      </c>
      <c r="F10597" s="53" t="str">
        <f t="shared" si="2"/>
        <v>Guangzhou_1</v>
      </c>
      <c r="G10597" s="53">
        <f t="shared" si="3"/>
        <v>0.08065140623</v>
      </c>
    </row>
    <row r="10598">
      <c r="A10598" s="61">
        <v>1.515412869E9</v>
      </c>
      <c r="B10598" s="61">
        <v>1.0</v>
      </c>
      <c r="C10598" s="61">
        <v>2516.0</v>
      </c>
      <c r="D10598" s="57" t="s">
        <v>378</v>
      </c>
      <c r="E10598" s="62" t="str">
        <f t="shared" si="1"/>
        <v>Out of test</v>
      </c>
      <c r="F10598" s="53" t="str">
        <f t="shared" si="2"/>
        <v>Guangzhou_1</v>
      </c>
      <c r="G10598" s="53">
        <f t="shared" si="3"/>
        <v>0.7349877937</v>
      </c>
    </row>
    <row r="10599">
      <c r="A10599" s="61">
        <v>1.513379299E9</v>
      </c>
      <c r="B10599" s="61">
        <v>1.0</v>
      </c>
      <c r="C10599" s="61">
        <v>2236.0</v>
      </c>
      <c r="D10599" s="57" t="s">
        <v>378</v>
      </c>
      <c r="E10599" s="62" t="str">
        <f t="shared" si="1"/>
        <v>Out of test</v>
      </c>
      <c r="F10599" s="53" t="str">
        <f t="shared" si="2"/>
        <v>Guangzhou_1</v>
      </c>
      <c r="G10599" s="53">
        <f t="shared" si="3"/>
        <v>0.134298205</v>
      </c>
    </row>
    <row r="10600">
      <c r="A10600" s="61">
        <v>1.511680928E9</v>
      </c>
      <c r="B10600" s="61">
        <v>1.0</v>
      </c>
      <c r="C10600" s="61">
        <v>1016.0</v>
      </c>
      <c r="D10600" s="57" t="s">
        <v>378</v>
      </c>
      <c r="E10600" s="62" t="str">
        <f t="shared" si="1"/>
        <v>Out of test</v>
      </c>
      <c r="F10600" s="53" t="str">
        <f t="shared" si="2"/>
        <v>Guangzhou_1</v>
      </c>
      <c r="G10600" s="53">
        <f t="shared" si="3"/>
        <v>0.5758056511</v>
      </c>
    </row>
    <row r="10601">
      <c r="A10601" s="61">
        <v>1.518620065E9</v>
      </c>
      <c r="B10601" s="61">
        <v>1.0</v>
      </c>
      <c r="C10601" s="61">
        <v>3735.0</v>
      </c>
      <c r="D10601" s="57" t="s">
        <v>378</v>
      </c>
      <c r="E10601" s="62" t="str">
        <f t="shared" si="1"/>
        <v>Out of test</v>
      </c>
      <c r="F10601" s="53" t="str">
        <f t="shared" si="2"/>
        <v>Guangzhou_1</v>
      </c>
      <c r="G10601" s="53">
        <f t="shared" si="3"/>
        <v>0.9945080587</v>
      </c>
    </row>
    <row r="10602">
      <c r="A10602" s="61">
        <v>1.513391586E9</v>
      </c>
      <c r="B10602" s="61">
        <v>1.0</v>
      </c>
      <c r="C10602" s="61">
        <v>2786.0</v>
      </c>
      <c r="D10602" s="57" t="s">
        <v>378</v>
      </c>
      <c r="E10602" s="62" t="str">
        <f t="shared" si="1"/>
        <v>Out of test</v>
      </c>
      <c r="F10602" s="53" t="str">
        <f t="shared" si="2"/>
        <v>Guangzhou_1</v>
      </c>
      <c r="G10602" s="53">
        <f t="shared" si="3"/>
        <v>0.1071996467</v>
      </c>
    </row>
    <row r="10603">
      <c r="A10603" s="61">
        <v>1.518671954E9</v>
      </c>
      <c r="B10603" s="61">
        <v>1.0</v>
      </c>
      <c r="C10603" s="61">
        <v>1283.0</v>
      </c>
      <c r="D10603" s="57" t="s">
        <v>378</v>
      </c>
      <c r="E10603" s="62" t="str">
        <f t="shared" si="1"/>
        <v>Out of test</v>
      </c>
      <c r="F10603" s="53" t="str">
        <f t="shared" si="2"/>
        <v>Guangzhou_1</v>
      </c>
      <c r="G10603" s="53">
        <f t="shared" si="3"/>
        <v>0.0883486258</v>
      </c>
    </row>
    <row r="10604">
      <c r="A10604" s="61">
        <v>1.516328898E9</v>
      </c>
      <c r="B10604" s="61">
        <v>1.0</v>
      </c>
      <c r="C10604" s="61">
        <v>1586.0</v>
      </c>
      <c r="D10604" s="57" t="s">
        <v>378</v>
      </c>
      <c r="E10604" s="62" t="str">
        <f t="shared" si="1"/>
        <v>Out of test</v>
      </c>
      <c r="F10604" s="53" t="str">
        <f t="shared" si="2"/>
        <v>Guangzhou_1</v>
      </c>
      <c r="G10604" s="53">
        <f t="shared" si="3"/>
        <v>0.9037622161</v>
      </c>
    </row>
    <row r="10605">
      <c r="A10605" s="61">
        <v>1.513253724E9</v>
      </c>
      <c r="B10605" s="61">
        <v>1.0</v>
      </c>
      <c r="C10605" s="61">
        <v>1751.0</v>
      </c>
      <c r="D10605" s="57" t="s">
        <v>378</v>
      </c>
      <c r="E10605" s="62" t="str">
        <f t="shared" si="1"/>
        <v>Out of test</v>
      </c>
      <c r="F10605" s="53" t="str">
        <f t="shared" si="2"/>
        <v>Guangzhou_1</v>
      </c>
      <c r="G10605" s="53">
        <f t="shared" si="3"/>
        <v>0.8269478016</v>
      </c>
    </row>
    <row r="10606">
      <c r="A10606" s="61">
        <v>1.519682699E9</v>
      </c>
      <c r="B10606" s="61">
        <v>1.0</v>
      </c>
      <c r="C10606" s="61">
        <v>1849.0</v>
      </c>
      <c r="D10606" s="57" t="s">
        <v>378</v>
      </c>
      <c r="E10606" s="62" t="str">
        <f t="shared" si="1"/>
        <v>Out of test</v>
      </c>
      <c r="F10606" s="53" t="str">
        <f t="shared" si="2"/>
        <v>Guangzhou_1</v>
      </c>
      <c r="G10606" s="53">
        <f t="shared" si="3"/>
        <v>0.4064776972</v>
      </c>
    </row>
    <row r="10607">
      <c r="A10607" s="61">
        <v>1.512365426E9</v>
      </c>
      <c r="B10607" s="61">
        <v>1.0</v>
      </c>
      <c r="C10607" s="61">
        <v>690.0</v>
      </c>
      <c r="D10607" s="57" t="s">
        <v>378</v>
      </c>
      <c r="E10607" s="62" t="str">
        <f t="shared" si="1"/>
        <v>Out of test</v>
      </c>
      <c r="F10607" s="53" t="str">
        <f t="shared" si="2"/>
        <v>Guangzhou_1</v>
      </c>
      <c r="G10607" s="53">
        <f t="shared" si="3"/>
        <v>0.5293771687</v>
      </c>
    </row>
    <row r="10608">
      <c r="A10608" s="61">
        <v>1.514305994E9</v>
      </c>
      <c r="B10608" s="61">
        <v>1.0</v>
      </c>
      <c r="C10608" s="61">
        <v>370.0</v>
      </c>
      <c r="D10608" s="57" t="s">
        <v>378</v>
      </c>
      <c r="E10608" s="62" t="str">
        <f t="shared" si="1"/>
        <v>Out of test</v>
      </c>
      <c r="F10608" s="53" t="str">
        <f t="shared" si="2"/>
        <v>Guangzhou_1</v>
      </c>
      <c r="G10608" s="53">
        <f t="shared" si="3"/>
        <v>0.1322074156</v>
      </c>
    </row>
    <row r="10609">
      <c r="A10609" s="61">
        <v>1.519431196E9</v>
      </c>
      <c r="B10609" s="61">
        <v>1.0</v>
      </c>
      <c r="C10609" s="61">
        <v>108.0</v>
      </c>
      <c r="D10609" s="57" t="s">
        <v>378</v>
      </c>
      <c r="E10609" s="62" t="str">
        <f t="shared" si="1"/>
        <v>Out of test</v>
      </c>
      <c r="F10609" s="53" t="str">
        <f t="shared" si="2"/>
        <v>Guangzhou_1</v>
      </c>
      <c r="G10609" s="53">
        <f t="shared" si="3"/>
        <v>0.05765585821</v>
      </c>
    </row>
    <row r="10610">
      <c r="A10610" s="61">
        <v>1.515131805E9</v>
      </c>
      <c r="B10610" s="61">
        <v>1.0</v>
      </c>
      <c r="C10610" s="61">
        <v>2222.0</v>
      </c>
      <c r="D10610" s="57" t="s">
        <v>378</v>
      </c>
      <c r="E10610" s="62" t="str">
        <f t="shared" si="1"/>
        <v>Out of test</v>
      </c>
      <c r="F10610" s="53" t="str">
        <f t="shared" si="2"/>
        <v>Guangzhou_1</v>
      </c>
      <c r="G10610" s="53">
        <f t="shared" si="3"/>
        <v>0.4885367125</v>
      </c>
    </row>
    <row r="10611">
      <c r="A10611" s="61">
        <v>1.513732136E9</v>
      </c>
      <c r="B10611" s="61">
        <v>1.0</v>
      </c>
      <c r="C10611" s="61">
        <v>749.0</v>
      </c>
      <c r="D10611" s="57" t="s">
        <v>378</v>
      </c>
      <c r="E10611" s="62" t="str">
        <f t="shared" si="1"/>
        <v>Out of test</v>
      </c>
      <c r="F10611" s="53" t="str">
        <f t="shared" si="2"/>
        <v>Guangzhou_1</v>
      </c>
      <c r="G10611" s="53">
        <f t="shared" si="3"/>
        <v>0.9605868605</v>
      </c>
    </row>
    <row r="10612">
      <c r="A10612" s="61">
        <v>1.512380848E9</v>
      </c>
      <c r="B10612" s="61">
        <v>1.0</v>
      </c>
      <c r="C10612" s="61">
        <v>1122.0</v>
      </c>
      <c r="D10612" s="57" t="s">
        <v>378</v>
      </c>
      <c r="E10612" s="62" t="str">
        <f t="shared" si="1"/>
        <v>Out of test</v>
      </c>
      <c r="F10612" s="53" t="str">
        <f t="shared" si="2"/>
        <v>Guangzhou_1</v>
      </c>
      <c r="G10612" s="53">
        <f t="shared" si="3"/>
        <v>0.5954270919</v>
      </c>
    </row>
    <row r="10613">
      <c r="A10613" s="61">
        <v>1.515146037E9</v>
      </c>
      <c r="B10613" s="61">
        <v>1.0</v>
      </c>
      <c r="C10613" s="61">
        <v>1235.0</v>
      </c>
      <c r="D10613" s="57" t="s">
        <v>378</v>
      </c>
      <c r="E10613" s="62" t="str">
        <f t="shared" si="1"/>
        <v>Out of test</v>
      </c>
      <c r="F10613" s="53" t="str">
        <f t="shared" si="2"/>
        <v>Guangzhou_1</v>
      </c>
      <c r="G10613" s="53">
        <f t="shared" si="3"/>
        <v>0.4713973657</v>
      </c>
    </row>
    <row r="10614">
      <c r="A10614" s="61">
        <v>1.512797094E9</v>
      </c>
      <c r="B10614" s="61">
        <v>1.0</v>
      </c>
      <c r="C10614" s="61">
        <v>981.0</v>
      </c>
      <c r="D10614" s="57" t="s">
        <v>378</v>
      </c>
      <c r="E10614" s="62" t="str">
        <f t="shared" si="1"/>
        <v>Out of test</v>
      </c>
      <c r="F10614" s="53" t="str">
        <f t="shared" si="2"/>
        <v>Guangzhou_1</v>
      </c>
      <c r="G10614" s="53">
        <f t="shared" si="3"/>
        <v>0.9637739083</v>
      </c>
    </row>
    <row r="10615">
      <c r="A10615" s="61">
        <v>1.512961406E9</v>
      </c>
      <c r="B10615" s="61">
        <v>1.0</v>
      </c>
      <c r="C10615" s="61">
        <v>1429.0</v>
      </c>
      <c r="D10615" s="57" t="s">
        <v>378</v>
      </c>
      <c r="E10615" s="62" t="str">
        <f t="shared" si="1"/>
        <v>Out of test</v>
      </c>
      <c r="F10615" s="53" t="str">
        <f t="shared" si="2"/>
        <v>Guangzhou_1</v>
      </c>
      <c r="G10615" s="53">
        <f t="shared" si="3"/>
        <v>0.3776974493</v>
      </c>
    </row>
    <row r="10616">
      <c r="A10616" s="61">
        <v>1.511880116E9</v>
      </c>
      <c r="B10616" s="61">
        <v>1.0</v>
      </c>
      <c r="C10616" s="61">
        <v>656.0</v>
      </c>
      <c r="D10616" s="57" t="s">
        <v>378</v>
      </c>
      <c r="E10616" s="62" t="str">
        <f t="shared" si="1"/>
        <v>Out of test</v>
      </c>
      <c r="F10616" s="53" t="str">
        <f t="shared" si="2"/>
        <v>Guangzhou_1</v>
      </c>
      <c r="G10616" s="53">
        <f t="shared" si="3"/>
        <v>0.8704609728</v>
      </c>
    </row>
    <row r="10617">
      <c r="A10617" s="61">
        <v>1.517229887E9</v>
      </c>
      <c r="B10617" s="61">
        <v>1.0</v>
      </c>
      <c r="C10617" s="61">
        <v>2382.0</v>
      </c>
      <c r="D10617" s="57" t="s">
        <v>378</v>
      </c>
      <c r="E10617" s="62" t="str">
        <f t="shared" si="1"/>
        <v>Out of test</v>
      </c>
      <c r="F10617" s="53" t="str">
        <f t="shared" si="2"/>
        <v>Guangzhou_1</v>
      </c>
      <c r="G10617" s="53">
        <f t="shared" si="3"/>
        <v>0.7744770541</v>
      </c>
    </row>
    <row r="10618">
      <c r="A10618" s="61">
        <v>1.518675784E9</v>
      </c>
      <c r="B10618" s="61">
        <v>1.0</v>
      </c>
      <c r="C10618" s="61">
        <v>2103.0</v>
      </c>
      <c r="D10618" s="57" t="s">
        <v>378</v>
      </c>
      <c r="E10618" s="62" t="str">
        <f t="shared" si="1"/>
        <v>Out of test</v>
      </c>
      <c r="F10618" s="53" t="str">
        <f t="shared" si="2"/>
        <v>Guangzhou_1</v>
      </c>
      <c r="G10618" s="53">
        <f t="shared" si="3"/>
        <v>0.5000217072</v>
      </c>
    </row>
    <row r="10619">
      <c r="A10619" s="61">
        <v>1.517654269E9</v>
      </c>
      <c r="B10619" s="61">
        <v>1.0</v>
      </c>
      <c r="C10619" s="61">
        <v>3666.0</v>
      </c>
      <c r="D10619" s="57" t="s">
        <v>378</v>
      </c>
      <c r="E10619" s="62" t="str">
        <f t="shared" si="1"/>
        <v>Out of test</v>
      </c>
      <c r="F10619" s="53" t="str">
        <f t="shared" si="2"/>
        <v>Guangzhou_1</v>
      </c>
      <c r="G10619" s="53">
        <f t="shared" si="3"/>
        <v>0.04224128653</v>
      </c>
    </row>
    <row r="10620">
      <c r="A10620" s="61">
        <v>1.518516487E9</v>
      </c>
      <c r="B10620" s="61">
        <v>1.0</v>
      </c>
      <c r="C10620" s="61">
        <v>2873.0</v>
      </c>
      <c r="D10620" s="57" t="s">
        <v>378</v>
      </c>
      <c r="E10620" s="62" t="str">
        <f t="shared" si="1"/>
        <v>Out of test</v>
      </c>
      <c r="F10620" s="53" t="str">
        <f t="shared" si="2"/>
        <v>Guangzhou_1</v>
      </c>
      <c r="G10620" s="53">
        <f t="shared" si="3"/>
        <v>0.04788291433</v>
      </c>
    </row>
    <row r="10621">
      <c r="A10621" s="61">
        <v>1.518184619E9</v>
      </c>
      <c r="B10621" s="61">
        <v>1.0</v>
      </c>
      <c r="C10621" s="61">
        <v>1416.0</v>
      </c>
      <c r="D10621" s="57" t="s">
        <v>378</v>
      </c>
      <c r="E10621" s="62" t="str">
        <f t="shared" si="1"/>
        <v>Out of test</v>
      </c>
      <c r="F10621" s="53" t="str">
        <f t="shared" si="2"/>
        <v>Guangzhou_1</v>
      </c>
      <c r="G10621" s="53">
        <f t="shared" si="3"/>
        <v>0.1615670306</v>
      </c>
    </row>
    <row r="10622">
      <c r="A10622" s="61">
        <v>1.513338095E9</v>
      </c>
      <c r="B10622" s="61">
        <v>1.0</v>
      </c>
      <c r="C10622" s="61">
        <v>1546.0</v>
      </c>
      <c r="D10622" s="57" t="s">
        <v>378</v>
      </c>
      <c r="E10622" s="62" t="str">
        <f t="shared" si="1"/>
        <v>Out of test</v>
      </c>
      <c r="F10622" s="53" t="str">
        <f t="shared" si="2"/>
        <v>Guangzhou_1</v>
      </c>
      <c r="G10622" s="53">
        <f t="shared" si="3"/>
        <v>0.8558271782</v>
      </c>
    </row>
    <row r="10623">
      <c r="A10623" s="61">
        <v>1.511901039E9</v>
      </c>
      <c r="B10623" s="61">
        <v>1.0</v>
      </c>
      <c r="C10623" s="61">
        <v>15.0</v>
      </c>
      <c r="D10623" s="57" t="s">
        <v>378</v>
      </c>
      <c r="E10623" s="62" t="str">
        <f t="shared" si="1"/>
        <v>Out of test</v>
      </c>
      <c r="F10623" s="53" t="str">
        <f t="shared" si="2"/>
        <v>Guangzhou_1</v>
      </c>
      <c r="G10623" s="53">
        <f t="shared" si="3"/>
        <v>0.109111894</v>
      </c>
    </row>
    <row r="10624">
      <c r="A10624" s="61">
        <v>1.513500105E9</v>
      </c>
      <c r="B10624" s="61">
        <v>1.0</v>
      </c>
      <c r="C10624" s="61">
        <v>1493.0</v>
      </c>
      <c r="D10624" s="57" t="s">
        <v>378</v>
      </c>
      <c r="E10624" s="62" t="str">
        <f t="shared" si="1"/>
        <v>Out of test</v>
      </c>
      <c r="F10624" s="53" t="str">
        <f t="shared" si="2"/>
        <v>Guangzhou_1</v>
      </c>
      <c r="G10624" s="53">
        <f t="shared" si="3"/>
        <v>0.5863337117</v>
      </c>
    </row>
    <row r="10625">
      <c r="A10625" s="61">
        <v>1.515345238E9</v>
      </c>
      <c r="B10625" s="61">
        <v>1.0</v>
      </c>
      <c r="C10625" s="61">
        <v>1590.0</v>
      </c>
      <c r="D10625" s="57" t="s">
        <v>378</v>
      </c>
      <c r="E10625" s="62" t="str">
        <f t="shared" si="1"/>
        <v>Out of test</v>
      </c>
      <c r="F10625" s="53" t="str">
        <f t="shared" si="2"/>
        <v>Guangzhou_1</v>
      </c>
      <c r="G10625" s="53">
        <f t="shared" si="3"/>
        <v>0.5832989842</v>
      </c>
    </row>
    <row r="10626">
      <c r="A10626" s="61">
        <v>1.519993856E9</v>
      </c>
      <c r="B10626" s="61">
        <v>1.0</v>
      </c>
      <c r="C10626" s="61">
        <v>1221.0</v>
      </c>
      <c r="D10626" s="57" t="s">
        <v>378</v>
      </c>
      <c r="E10626" s="62" t="str">
        <f t="shared" si="1"/>
        <v>Out of test</v>
      </c>
      <c r="F10626" s="53" t="str">
        <f t="shared" si="2"/>
        <v>Guangzhou_1</v>
      </c>
      <c r="G10626" s="53">
        <f t="shared" si="3"/>
        <v>0.451540112</v>
      </c>
    </row>
    <row r="10627">
      <c r="A10627" s="61">
        <v>1.517661048E9</v>
      </c>
      <c r="B10627" s="61">
        <v>1.0</v>
      </c>
      <c r="C10627" s="61">
        <v>818.0</v>
      </c>
      <c r="D10627" s="57" t="s">
        <v>378</v>
      </c>
      <c r="E10627" s="62" t="str">
        <f t="shared" si="1"/>
        <v>Out of test</v>
      </c>
      <c r="F10627" s="53" t="str">
        <f t="shared" si="2"/>
        <v>Guangzhou_1</v>
      </c>
      <c r="G10627" s="53">
        <f t="shared" si="3"/>
        <v>0.5135472844</v>
      </c>
    </row>
    <row r="10628">
      <c r="A10628" s="61">
        <v>1.517653358E9</v>
      </c>
      <c r="B10628" s="61">
        <v>1.0</v>
      </c>
      <c r="C10628" s="61">
        <v>2770.0</v>
      </c>
      <c r="D10628" s="57" t="s">
        <v>378</v>
      </c>
      <c r="E10628" s="62" t="str">
        <f t="shared" si="1"/>
        <v>Out of test</v>
      </c>
      <c r="F10628" s="53" t="str">
        <f t="shared" si="2"/>
        <v>Guangzhou_1</v>
      </c>
      <c r="G10628" s="53">
        <f t="shared" si="3"/>
        <v>0.5605296592</v>
      </c>
    </row>
    <row r="10629">
      <c r="A10629" s="61">
        <v>1.515452218E9</v>
      </c>
      <c r="B10629" s="61">
        <v>1.0</v>
      </c>
      <c r="C10629" s="61">
        <v>1505.0</v>
      </c>
      <c r="D10629" s="57" t="s">
        <v>378</v>
      </c>
      <c r="E10629" s="62" t="str">
        <f t="shared" si="1"/>
        <v>Out of test</v>
      </c>
      <c r="F10629" s="53" t="str">
        <f t="shared" si="2"/>
        <v>Guangzhou_1</v>
      </c>
      <c r="G10629" s="53">
        <f t="shared" si="3"/>
        <v>0.6261509212</v>
      </c>
    </row>
    <row r="10630">
      <c r="A10630" s="61">
        <v>1.519118785E9</v>
      </c>
      <c r="B10630" s="61">
        <v>1.0</v>
      </c>
      <c r="C10630" s="61">
        <v>5312.0</v>
      </c>
      <c r="D10630" s="57" t="s">
        <v>378</v>
      </c>
      <c r="E10630" s="62" t="str">
        <f t="shared" si="1"/>
        <v>Out of test</v>
      </c>
      <c r="F10630" s="53" t="str">
        <f t="shared" si="2"/>
        <v>Guangzhou_1</v>
      </c>
      <c r="G10630" s="53">
        <f t="shared" si="3"/>
        <v>0.7044361936</v>
      </c>
    </row>
    <row r="10631">
      <c r="A10631" s="61">
        <v>1.512610358E9</v>
      </c>
      <c r="B10631" s="61">
        <v>1.0</v>
      </c>
      <c r="C10631" s="61">
        <v>710.0</v>
      </c>
      <c r="D10631" s="57" t="s">
        <v>378</v>
      </c>
      <c r="E10631" s="62" t="str">
        <f t="shared" si="1"/>
        <v>Out of test</v>
      </c>
      <c r="F10631" s="53" t="str">
        <f t="shared" si="2"/>
        <v>Guangzhou_1</v>
      </c>
      <c r="G10631" s="53">
        <f t="shared" si="3"/>
        <v>0.0119875838</v>
      </c>
    </row>
    <row r="10632">
      <c r="A10632" s="61">
        <v>1.515986008E9</v>
      </c>
      <c r="B10632" s="61">
        <v>1.0</v>
      </c>
      <c r="C10632" s="61">
        <v>3438.0</v>
      </c>
      <c r="D10632" s="57" t="s">
        <v>378</v>
      </c>
      <c r="E10632" s="62" t="str">
        <f t="shared" si="1"/>
        <v>Out of test</v>
      </c>
      <c r="F10632" s="53" t="str">
        <f t="shared" si="2"/>
        <v>Guangzhou_1</v>
      </c>
      <c r="G10632" s="53">
        <f t="shared" si="3"/>
        <v>0.9845394945</v>
      </c>
    </row>
    <row r="10633">
      <c r="A10633" s="61">
        <v>1.516791598E9</v>
      </c>
      <c r="B10633" s="61">
        <v>1.0</v>
      </c>
      <c r="C10633" s="61">
        <v>2116.0</v>
      </c>
      <c r="D10633" s="57" t="s">
        <v>378</v>
      </c>
      <c r="E10633" s="62" t="str">
        <f t="shared" si="1"/>
        <v>Out of test</v>
      </c>
      <c r="F10633" s="53" t="str">
        <f t="shared" si="2"/>
        <v>Guangzhou_1</v>
      </c>
      <c r="G10633" s="53">
        <f t="shared" si="3"/>
        <v>0.9835400548</v>
      </c>
    </row>
    <row r="10634">
      <c r="A10634" s="61">
        <v>1.516134139E9</v>
      </c>
      <c r="B10634" s="61">
        <v>1.0</v>
      </c>
      <c r="C10634" s="61">
        <v>2560.0</v>
      </c>
      <c r="D10634" s="57" t="s">
        <v>378</v>
      </c>
      <c r="E10634" s="62" t="str">
        <f t="shared" si="1"/>
        <v>Out of test</v>
      </c>
      <c r="F10634" s="53" t="str">
        <f t="shared" si="2"/>
        <v>Guangzhou_1</v>
      </c>
      <c r="G10634" s="53">
        <f t="shared" si="3"/>
        <v>0.9292975705</v>
      </c>
    </row>
    <row r="10635">
      <c r="A10635" s="61">
        <v>1.511713935E9</v>
      </c>
      <c r="B10635" s="61">
        <v>1.0</v>
      </c>
      <c r="C10635" s="61">
        <v>4521.0</v>
      </c>
      <c r="D10635" s="57" t="s">
        <v>378</v>
      </c>
      <c r="E10635" s="62" t="str">
        <f t="shared" si="1"/>
        <v>Out of test</v>
      </c>
      <c r="F10635" s="53" t="str">
        <f t="shared" si="2"/>
        <v>Guangzhou_1</v>
      </c>
      <c r="G10635" s="53">
        <f t="shared" si="3"/>
        <v>0.166754783</v>
      </c>
    </row>
    <row r="10636">
      <c r="A10636" s="61">
        <v>1.516302588E9</v>
      </c>
      <c r="B10636" s="61">
        <v>1.0</v>
      </c>
      <c r="C10636" s="61">
        <v>1422.0</v>
      </c>
      <c r="D10636" s="57" t="s">
        <v>378</v>
      </c>
      <c r="E10636" s="62" t="str">
        <f t="shared" si="1"/>
        <v>Out of test</v>
      </c>
      <c r="F10636" s="53" t="str">
        <f t="shared" si="2"/>
        <v>Guangzhou_1</v>
      </c>
      <c r="G10636" s="53">
        <f t="shared" si="3"/>
        <v>0.420443973</v>
      </c>
    </row>
    <row r="10637">
      <c r="A10637" s="61">
        <v>1.512628729E9</v>
      </c>
      <c r="B10637" s="61">
        <v>1.0</v>
      </c>
      <c r="C10637" s="61">
        <v>1251.0</v>
      </c>
      <c r="D10637" s="57" t="s">
        <v>378</v>
      </c>
      <c r="E10637" s="62" t="str">
        <f t="shared" si="1"/>
        <v>Out of test</v>
      </c>
      <c r="F10637" s="53" t="str">
        <f t="shared" si="2"/>
        <v>Guangzhou_1</v>
      </c>
      <c r="G10637" s="53">
        <f t="shared" si="3"/>
        <v>0.4706676967</v>
      </c>
    </row>
    <row r="10638">
      <c r="A10638" s="61">
        <v>1.518465064E9</v>
      </c>
      <c r="B10638" s="61">
        <v>1.0</v>
      </c>
      <c r="C10638" s="61">
        <v>3581.0</v>
      </c>
      <c r="D10638" s="57" t="s">
        <v>378</v>
      </c>
      <c r="E10638" s="62" t="str">
        <f t="shared" si="1"/>
        <v>Out of test</v>
      </c>
      <c r="F10638" s="53" t="str">
        <f t="shared" si="2"/>
        <v>Guangzhou_1</v>
      </c>
      <c r="G10638" s="53">
        <f t="shared" si="3"/>
        <v>0.3373181798</v>
      </c>
    </row>
    <row r="10639">
      <c r="A10639" s="61">
        <v>1.511794275E9</v>
      </c>
      <c r="B10639" s="61">
        <v>1.0</v>
      </c>
      <c r="C10639" s="61">
        <v>5135.0</v>
      </c>
      <c r="D10639" s="57" t="s">
        <v>378</v>
      </c>
      <c r="E10639" s="62" t="str">
        <f t="shared" si="1"/>
        <v>Out of test</v>
      </c>
      <c r="F10639" s="53" t="str">
        <f t="shared" si="2"/>
        <v>Guangzhou_1</v>
      </c>
      <c r="G10639" s="53">
        <f t="shared" si="3"/>
        <v>0.3662594715</v>
      </c>
    </row>
    <row r="10640">
      <c r="A10640" s="61">
        <v>1.518051873E9</v>
      </c>
      <c r="B10640" s="61">
        <v>1.0</v>
      </c>
      <c r="C10640" s="61">
        <v>716.0</v>
      </c>
      <c r="D10640" s="57" t="s">
        <v>378</v>
      </c>
      <c r="E10640" s="62" t="str">
        <f t="shared" si="1"/>
        <v>Out of test</v>
      </c>
      <c r="F10640" s="53" t="str">
        <f t="shared" si="2"/>
        <v>Guangzhou_1</v>
      </c>
      <c r="G10640" s="53">
        <f t="shared" si="3"/>
        <v>0.2670612715</v>
      </c>
    </row>
    <row r="10641">
      <c r="A10641" s="61">
        <v>1.512922999E9</v>
      </c>
      <c r="B10641" s="61">
        <v>1.0</v>
      </c>
      <c r="C10641" s="61">
        <v>5073.0</v>
      </c>
      <c r="D10641" s="57" t="s">
        <v>378</v>
      </c>
      <c r="E10641" s="62" t="str">
        <f t="shared" si="1"/>
        <v>Out of test</v>
      </c>
      <c r="F10641" s="53" t="str">
        <f t="shared" si="2"/>
        <v>Guangzhou_1</v>
      </c>
      <c r="G10641" s="53">
        <f t="shared" si="3"/>
        <v>0.4155438016</v>
      </c>
    </row>
    <row r="10642">
      <c r="A10642" s="61">
        <v>1.514688923E9</v>
      </c>
      <c r="B10642" s="61">
        <v>1.0</v>
      </c>
      <c r="C10642" s="61">
        <v>932.0</v>
      </c>
      <c r="D10642" s="57" t="s">
        <v>378</v>
      </c>
      <c r="E10642" s="62" t="str">
        <f t="shared" si="1"/>
        <v>Out of test</v>
      </c>
      <c r="F10642" s="53" t="str">
        <f t="shared" si="2"/>
        <v>Guangzhou_1</v>
      </c>
      <c r="G10642" s="53">
        <f t="shared" si="3"/>
        <v>0.553896571</v>
      </c>
    </row>
    <row r="10643">
      <c r="A10643" s="61">
        <v>1.517881107E9</v>
      </c>
      <c r="B10643" s="61">
        <v>1.0</v>
      </c>
      <c r="C10643" s="61">
        <v>2761.0</v>
      </c>
      <c r="D10643" s="57" t="s">
        <v>378</v>
      </c>
      <c r="E10643" s="62" t="str">
        <f t="shared" si="1"/>
        <v>Out of test</v>
      </c>
      <c r="F10643" s="53" t="str">
        <f t="shared" si="2"/>
        <v>Guangzhou_1</v>
      </c>
      <c r="G10643" s="53">
        <f t="shared" si="3"/>
        <v>0.6804480513</v>
      </c>
    </row>
    <row r="10644">
      <c r="A10644" s="61">
        <v>1.519494477E9</v>
      </c>
      <c r="B10644" s="61">
        <v>1.0</v>
      </c>
      <c r="C10644" s="61">
        <v>1109.0</v>
      </c>
      <c r="D10644" s="57" t="s">
        <v>378</v>
      </c>
      <c r="E10644" s="62" t="str">
        <f t="shared" si="1"/>
        <v>Out of test</v>
      </c>
      <c r="F10644" s="53" t="str">
        <f t="shared" si="2"/>
        <v>Guangzhou_1</v>
      </c>
      <c r="G10644" s="53">
        <f t="shared" si="3"/>
        <v>0.9642428934</v>
      </c>
    </row>
    <row r="10645">
      <c r="A10645" s="61">
        <v>1.514019377E9</v>
      </c>
      <c r="B10645" s="61">
        <v>1.0</v>
      </c>
      <c r="C10645" s="61">
        <v>1409.0</v>
      </c>
      <c r="D10645" s="57" t="s">
        <v>378</v>
      </c>
      <c r="E10645" s="62" t="str">
        <f t="shared" si="1"/>
        <v>Out of test</v>
      </c>
      <c r="F10645" s="53" t="str">
        <f t="shared" si="2"/>
        <v>Guangzhou_1</v>
      </c>
      <c r="G10645" s="53">
        <f t="shared" si="3"/>
        <v>0.04475185753</v>
      </c>
    </row>
    <row r="10646">
      <c r="A10646" s="61">
        <v>1.517301863E9</v>
      </c>
      <c r="B10646" s="61">
        <v>1.0</v>
      </c>
      <c r="C10646" s="61">
        <v>1761.0</v>
      </c>
      <c r="D10646" s="57" t="s">
        <v>378</v>
      </c>
      <c r="E10646" s="62" t="str">
        <f t="shared" si="1"/>
        <v>Out of test</v>
      </c>
      <c r="F10646" s="53" t="str">
        <f t="shared" si="2"/>
        <v>Guangzhou_1</v>
      </c>
      <c r="G10646" s="53">
        <f t="shared" si="3"/>
        <v>0.1198244141</v>
      </c>
    </row>
    <row r="10647">
      <c r="A10647" s="61">
        <v>1.516846329E9</v>
      </c>
      <c r="B10647" s="61">
        <v>1.0</v>
      </c>
      <c r="C10647" s="61">
        <v>4422.0</v>
      </c>
      <c r="D10647" s="57" t="s">
        <v>378</v>
      </c>
      <c r="E10647" s="62" t="str">
        <f t="shared" si="1"/>
        <v>Out of test</v>
      </c>
      <c r="F10647" s="53" t="str">
        <f t="shared" si="2"/>
        <v>Guangzhou_1</v>
      </c>
      <c r="G10647" s="53">
        <f t="shared" si="3"/>
        <v>0.4654612911</v>
      </c>
    </row>
    <row r="10648">
      <c r="A10648" s="61">
        <v>1.519951707E9</v>
      </c>
      <c r="B10648" s="61">
        <v>1.0</v>
      </c>
      <c r="C10648" s="61">
        <v>3065.0</v>
      </c>
      <c r="D10648" s="57" t="s">
        <v>378</v>
      </c>
      <c r="E10648" s="62" t="str">
        <f t="shared" si="1"/>
        <v>Out of test</v>
      </c>
      <c r="F10648" s="53" t="str">
        <f t="shared" si="2"/>
        <v>Guangzhou_1</v>
      </c>
      <c r="G10648" s="53">
        <f t="shared" si="3"/>
        <v>0.8453140751</v>
      </c>
    </row>
    <row r="10649">
      <c r="A10649" s="61">
        <v>1.511600759E9</v>
      </c>
      <c r="B10649" s="61">
        <v>1.0</v>
      </c>
      <c r="C10649" s="61">
        <v>1975.0</v>
      </c>
      <c r="D10649" s="57" t="s">
        <v>378</v>
      </c>
      <c r="E10649" s="62" t="str">
        <f t="shared" si="1"/>
        <v>Out of test</v>
      </c>
      <c r="F10649" s="53" t="str">
        <f t="shared" si="2"/>
        <v>Guangzhou_1</v>
      </c>
      <c r="G10649" s="53">
        <f t="shared" si="3"/>
        <v>0.1748980543</v>
      </c>
    </row>
    <row r="10650">
      <c r="A10650" s="61">
        <v>1.517428206E9</v>
      </c>
      <c r="B10650" s="61">
        <v>1.0</v>
      </c>
      <c r="C10650" s="61">
        <v>2959.0</v>
      </c>
      <c r="D10650" s="57" t="s">
        <v>378</v>
      </c>
      <c r="E10650" s="62" t="str">
        <f t="shared" si="1"/>
        <v>Out of test</v>
      </c>
      <c r="F10650" s="53" t="str">
        <f t="shared" si="2"/>
        <v>Guangzhou_1</v>
      </c>
      <c r="G10650" s="53">
        <f t="shared" si="3"/>
        <v>0.6405737808</v>
      </c>
    </row>
    <row r="10651">
      <c r="A10651" s="61">
        <v>1.516367576E9</v>
      </c>
      <c r="B10651" s="61">
        <v>1.0</v>
      </c>
      <c r="C10651" s="61">
        <v>844.0</v>
      </c>
      <c r="D10651" s="57" t="s">
        <v>378</v>
      </c>
      <c r="E10651" s="62" t="str">
        <f t="shared" si="1"/>
        <v>Out of test</v>
      </c>
      <c r="F10651" s="53" t="str">
        <f t="shared" si="2"/>
        <v>Guangzhou_1</v>
      </c>
      <c r="G10651" s="53">
        <f t="shared" si="3"/>
        <v>0.1519828693</v>
      </c>
    </row>
    <row r="10652">
      <c r="A10652" s="61">
        <v>1.516943987E9</v>
      </c>
      <c r="B10652" s="61">
        <v>1.0</v>
      </c>
      <c r="C10652" s="61">
        <v>739.0</v>
      </c>
      <c r="D10652" s="57" t="s">
        <v>378</v>
      </c>
      <c r="E10652" s="62" t="str">
        <f t="shared" si="1"/>
        <v>Out of test</v>
      </c>
      <c r="F10652" s="53" t="str">
        <f t="shared" si="2"/>
        <v>Guangzhou_1</v>
      </c>
      <c r="G10652" s="53">
        <f t="shared" si="3"/>
        <v>0.5235538415</v>
      </c>
    </row>
    <row r="10653">
      <c r="A10653" s="61">
        <v>1.511937035E9</v>
      </c>
      <c r="B10653" s="61">
        <v>1.0</v>
      </c>
      <c r="C10653" s="61">
        <v>306.0</v>
      </c>
      <c r="D10653" s="57" t="s">
        <v>378</v>
      </c>
      <c r="E10653" s="62" t="str">
        <f t="shared" si="1"/>
        <v>Out of test</v>
      </c>
      <c r="F10653" s="53" t="str">
        <f t="shared" si="2"/>
        <v>Guangzhou_1</v>
      </c>
      <c r="G10653" s="53">
        <f t="shared" si="3"/>
        <v>0.1193207911</v>
      </c>
    </row>
    <row r="10654">
      <c r="A10654" s="61">
        <v>1.519117497E9</v>
      </c>
      <c r="B10654" s="61">
        <v>1.0</v>
      </c>
      <c r="C10654" s="61">
        <v>259.0</v>
      </c>
      <c r="D10654" s="57" t="s">
        <v>378</v>
      </c>
      <c r="E10654" s="62" t="str">
        <f t="shared" si="1"/>
        <v>Out of test</v>
      </c>
      <c r="F10654" s="53" t="str">
        <f t="shared" si="2"/>
        <v>Guangzhou_1</v>
      </c>
      <c r="G10654" s="53">
        <f t="shared" si="3"/>
        <v>0.6048321722</v>
      </c>
    </row>
    <row r="10655">
      <c r="A10655" s="61">
        <v>1.511920995E9</v>
      </c>
      <c r="B10655" s="61">
        <v>1.0</v>
      </c>
      <c r="C10655" s="61">
        <v>2234.0</v>
      </c>
      <c r="D10655" s="57" t="s">
        <v>378</v>
      </c>
      <c r="E10655" s="62" t="str">
        <f t="shared" si="1"/>
        <v>Out of test</v>
      </c>
      <c r="F10655" s="53" t="str">
        <f t="shared" si="2"/>
        <v>Guangzhou_1</v>
      </c>
      <c r="G10655" s="53">
        <f t="shared" si="3"/>
        <v>0.5785146256</v>
      </c>
    </row>
    <row r="10656">
      <c r="A10656" s="61">
        <v>1.518964589E9</v>
      </c>
      <c r="B10656" s="61">
        <v>1.0</v>
      </c>
      <c r="C10656" s="61">
        <v>2254.0</v>
      </c>
      <c r="D10656" s="57" t="s">
        <v>378</v>
      </c>
      <c r="E10656" s="62" t="str">
        <f t="shared" si="1"/>
        <v>Out of test</v>
      </c>
      <c r="F10656" s="53" t="str">
        <f t="shared" si="2"/>
        <v>Guangzhou_1</v>
      </c>
      <c r="G10656" s="53">
        <f t="shared" si="3"/>
        <v>0.5081795876</v>
      </c>
    </row>
    <row r="10657">
      <c r="A10657" s="61">
        <v>1.513329103E9</v>
      </c>
      <c r="B10657" s="61">
        <v>1.0</v>
      </c>
      <c r="C10657" s="61">
        <v>254.0</v>
      </c>
      <c r="D10657" s="57" t="s">
        <v>378</v>
      </c>
      <c r="E10657" s="62" t="str">
        <f t="shared" si="1"/>
        <v>Out of test</v>
      </c>
      <c r="F10657" s="53" t="str">
        <f t="shared" si="2"/>
        <v>Guangzhou_1</v>
      </c>
      <c r="G10657" s="53">
        <f t="shared" si="3"/>
        <v>0.2245200115</v>
      </c>
    </row>
    <row r="10658">
      <c r="A10658" s="61">
        <v>1.519341814E9</v>
      </c>
      <c r="B10658" s="61">
        <v>1.0</v>
      </c>
      <c r="C10658" s="61">
        <v>476.0</v>
      </c>
      <c r="D10658" s="57" t="s">
        <v>378</v>
      </c>
      <c r="E10658" s="62" t="str">
        <f t="shared" si="1"/>
        <v>Out of test</v>
      </c>
      <c r="F10658" s="53" t="str">
        <f t="shared" si="2"/>
        <v>Guangzhou_1</v>
      </c>
      <c r="G10658" s="53">
        <f t="shared" si="3"/>
        <v>0.4061291676</v>
      </c>
    </row>
    <row r="10659">
      <c r="A10659" s="61">
        <v>1.513344988E9</v>
      </c>
      <c r="B10659" s="61">
        <v>1.0</v>
      </c>
      <c r="C10659" s="61">
        <v>4252.0</v>
      </c>
      <c r="D10659" s="57" t="s">
        <v>378</v>
      </c>
      <c r="E10659" s="62" t="str">
        <f t="shared" si="1"/>
        <v>Out of test</v>
      </c>
      <c r="F10659" s="53" t="str">
        <f t="shared" si="2"/>
        <v>Guangzhou_1</v>
      </c>
      <c r="G10659" s="53">
        <f t="shared" si="3"/>
        <v>0.5638228448</v>
      </c>
    </row>
    <row r="10660">
      <c r="A10660" s="61">
        <v>1.513364056E9</v>
      </c>
      <c r="B10660" s="61">
        <v>1.0</v>
      </c>
      <c r="C10660" s="61">
        <v>2651.0</v>
      </c>
      <c r="D10660" s="57" t="s">
        <v>378</v>
      </c>
      <c r="E10660" s="62" t="str">
        <f t="shared" si="1"/>
        <v>Out of test</v>
      </c>
      <c r="F10660" s="53" t="str">
        <f t="shared" si="2"/>
        <v>Guangzhou_1</v>
      </c>
      <c r="G10660" s="53">
        <f t="shared" si="3"/>
        <v>0.2111216313</v>
      </c>
    </row>
    <row r="10661">
      <c r="A10661" s="61">
        <v>1.518098099E9</v>
      </c>
      <c r="B10661" s="61">
        <v>1.0</v>
      </c>
      <c r="C10661" s="61">
        <v>3344.0</v>
      </c>
      <c r="D10661" s="57" t="s">
        <v>378</v>
      </c>
      <c r="E10661" s="62" t="str">
        <f t="shared" si="1"/>
        <v>Out of test</v>
      </c>
      <c r="F10661" s="53" t="str">
        <f t="shared" si="2"/>
        <v>Guangzhou_1</v>
      </c>
      <c r="G10661" s="53">
        <f t="shared" si="3"/>
        <v>0.8618983459</v>
      </c>
    </row>
    <row r="10662">
      <c r="A10662" s="61">
        <v>1.517258286E9</v>
      </c>
      <c r="B10662" s="61">
        <v>1.0</v>
      </c>
      <c r="C10662" s="61">
        <v>14.0</v>
      </c>
      <c r="D10662" s="57" t="s">
        <v>378</v>
      </c>
      <c r="E10662" s="62" t="str">
        <f t="shared" si="1"/>
        <v>Out of test</v>
      </c>
      <c r="F10662" s="53" t="str">
        <f t="shared" si="2"/>
        <v>Guangzhou_1</v>
      </c>
      <c r="G10662" s="53">
        <f t="shared" si="3"/>
        <v>0.770343989</v>
      </c>
    </row>
    <row r="10663">
      <c r="A10663" s="61">
        <v>1.513229294E9</v>
      </c>
      <c r="B10663" s="61">
        <v>1.0</v>
      </c>
      <c r="C10663" s="61">
        <v>746.0</v>
      </c>
      <c r="D10663" s="57" t="s">
        <v>378</v>
      </c>
      <c r="E10663" s="62" t="str">
        <f t="shared" si="1"/>
        <v>Out of test</v>
      </c>
      <c r="F10663" s="53" t="str">
        <f t="shared" si="2"/>
        <v>Guangzhou_1</v>
      </c>
      <c r="G10663" s="53">
        <f t="shared" si="3"/>
        <v>0.1520576917</v>
      </c>
    </row>
    <row r="10664">
      <c r="A10664" s="61">
        <v>1.515839694E9</v>
      </c>
      <c r="B10664" s="61">
        <v>1.0</v>
      </c>
      <c r="C10664" s="61">
        <v>901.0</v>
      </c>
      <c r="D10664" s="57" t="s">
        <v>378</v>
      </c>
      <c r="E10664" s="62" t="str">
        <f t="shared" si="1"/>
        <v>Out of test</v>
      </c>
      <c r="F10664" s="53" t="str">
        <f t="shared" si="2"/>
        <v>Guangzhou_1</v>
      </c>
      <c r="G10664" s="53">
        <f t="shared" si="3"/>
        <v>0.6279434787</v>
      </c>
    </row>
    <row r="10665">
      <c r="A10665" s="61">
        <v>1.517777408E9</v>
      </c>
      <c r="B10665" s="61">
        <v>1.0</v>
      </c>
      <c r="C10665" s="61">
        <v>393.0</v>
      </c>
      <c r="D10665" s="57" t="s">
        <v>378</v>
      </c>
      <c r="E10665" s="62" t="str">
        <f t="shared" si="1"/>
        <v>Out of test</v>
      </c>
      <c r="F10665" s="53" t="str">
        <f t="shared" si="2"/>
        <v>Guangzhou_1</v>
      </c>
      <c r="G10665" s="53">
        <f t="shared" si="3"/>
        <v>0.01778874893</v>
      </c>
    </row>
    <row r="10666">
      <c r="A10666" s="61">
        <v>1.514929805E9</v>
      </c>
      <c r="B10666" s="61">
        <v>1.0</v>
      </c>
      <c r="C10666" s="61">
        <v>1051.0</v>
      </c>
      <c r="D10666" s="57" t="s">
        <v>378</v>
      </c>
      <c r="E10666" s="62" t="str">
        <f t="shared" si="1"/>
        <v>Out of test</v>
      </c>
      <c r="F10666" s="53" t="str">
        <f t="shared" si="2"/>
        <v>Guangzhou_1</v>
      </c>
      <c r="G10666" s="53">
        <f t="shared" si="3"/>
        <v>0.6170784802</v>
      </c>
    </row>
    <row r="10667">
      <c r="A10667" s="61">
        <v>1.515423197E9</v>
      </c>
      <c r="B10667" s="61">
        <v>1.0</v>
      </c>
      <c r="C10667" s="61">
        <v>753.0</v>
      </c>
      <c r="D10667" s="57" t="s">
        <v>378</v>
      </c>
      <c r="E10667" s="62" t="str">
        <f t="shared" si="1"/>
        <v>Out of test</v>
      </c>
      <c r="F10667" s="53" t="str">
        <f t="shared" si="2"/>
        <v>Guangzhou_1</v>
      </c>
      <c r="G10667" s="53">
        <f t="shared" si="3"/>
        <v>0.1095558861</v>
      </c>
    </row>
    <row r="10668">
      <c r="A10668" s="61">
        <v>1.517424977E9</v>
      </c>
      <c r="B10668" s="61">
        <v>1.0</v>
      </c>
      <c r="C10668" s="61">
        <v>2903.0</v>
      </c>
      <c r="D10668" s="57" t="s">
        <v>378</v>
      </c>
      <c r="E10668" s="62" t="str">
        <f t="shared" si="1"/>
        <v>Out of test</v>
      </c>
      <c r="F10668" s="53" t="str">
        <f t="shared" si="2"/>
        <v>Guangzhou_1</v>
      </c>
      <c r="G10668" s="53">
        <f t="shared" si="3"/>
        <v>0.7545839352</v>
      </c>
    </row>
    <row r="10669">
      <c r="A10669" s="61">
        <v>1.516319687E9</v>
      </c>
      <c r="B10669" s="61">
        <v>1.0</v>
      </c>
      <c r="C10669" s="61">
        <v>1575.0</v>
      </c>
      <c r="D10669" s="57" t="s">
        <v>378</v>
      </c>
      <c r="E10669" s="62" t="str">
        <f t="shared" si="1"/>
        <v>Out of test</v>
      </c>
      <c r="F10669" s="53" t="str">
        <f t="shared" si="2"/>
        <v>Guangzhou_1</v>
      </c>
      <c r="G10669" s="53">
        <f t="shared" si="3"/>
        <v>0.8483765951</v>
      </c>
    </row>
    <row r="10670">
      <c r="A10670" s="61">
        <v>1.517058787E9</v>
      </c>
      <c r="B10670" s="61">
        <v>1.0</v>
      </c>
      <c r="C10670" s="61">
        <v>2494.0</v>
      </c>
      <c r="D10670" s="57" t="s">
        <v>378</v>
      </c>
      <c r="E10670" s="62" t="str">
        <f t="shared" si="1"/>
        <v>Out of test</v>
      </c>
      <c r="F10670" s="53" t="str">
        <f t="shared" si="2"/>
        <v>Guangzhou_1</v>
      </c>
      <c r="G10670" s="53">
        <f t="shared" si="3"/>
        <v>0.3643258521</v>
      </c>
    </row>
    <row r="10671">
      <c r="A10671" s="61">
        <v>1.517925927E9</v>
      </c>
      <c r="B10671" s="61">
        <v>1.0</v>
      </c>
      <c r="C10671" s="61">
        <v>3166.0</v>
      </c>
      <c r="D10671" s="57" t="s">
        <v>378</v>
      </c>
      <c r="E10671" s="62" t="str">
        <f t="shared" si="1"/>
        <v>Out of test</v>
      </c>
      <c r="F10671" s="53" t="str">
        <f t="shared" si="2"/>
        <v>Guangzhou_1</v>
      </c>
      <c r="G10671" s="53">
        <f t="shared" si="3"/>
        <v>0.8040946609</v>
      </c>
    </row>
    <row r="10672">
      <c r="A10672" s="61">
        <v>1.513040249E9</v>
      </c>
      <c r="B10672" s="61">
        <v>1.0</v>
      </c>
      <c r="C10672" s="61">
        <v>1792.0</v>
      </c>
      <c r="D10672" s="57" t="s">
        <v>378</v>
      </c>
      <c r="E10672" s="62" t="str">
        <f t="shared" si="1"/>
        <v>Out of test</v>
      </c>
      <c r="F10672" s="53" t="str">
        <f t="shared" si="2"/>
        <v>Guangzhou_1</v>
      </c>
      <c r="G10672" s="53">
        <f t="shared" si="3"/>
        <v>0.2361669675</v>
      </c>
    </row>
    <row r="10673">
      <c r="A10673" s="61">
        <v>1.518923308E9</v>
      </c>
      <c r="B10673" s="61">
        <v>1.0</v>
      </c>
      <c r="C10673" s="61">
        <v>1859.0</v>
      </c>
      <c r="D10673" s="57" t="s">
        <v>378</v>
      </c>
      <c r="E10673" s="62" t="str">
        <f t="shared" si="1"/>
        <v>Out of test</v>
      </c>
      <c r="F10673" s="53" t="str">
        <f t="shared" si="2"/>
        <v>Guangzhou_1</v>
      </c>
      <c r="G10673" s="53">
        <f t="shared" si="3"/>
        <v>0.6960063885</v>
      </c>
    </row>
    <row r="10674">
      <c r="A10674" s="61">
        <v>1.517774608E9</v>
      </c>
      <c r="B10674" s="61">
        <v>1.0</v>
      </c>
      <c r="C10674" s="61">
        <v>1025.0</v>
      </c>
      <c r="D10674" s="57" t="s">
        <v>378</v>
      </c>
      <c r="E10674" s="62" t="str">
        <f t="shared" si="1"/>
        <v>Out of test</v>
      </c>
      <c r="F10674" s="53" t="str">
        <f t="shared" si="2"/>
        <v>Guangzhou_1</v>
      </c>
      <c r="G10674" s="53">
        <f t="shared" si="3"/>
        <v>0.8235598842</v>
      </c>
    </row>
    <row r="10675">
      <c r="A10675" s="61">
        <v>1.513415653E9</v>
      </c>
      <c r="B10675" s="61">
        <v>1.0</v>
      </c>
      <c r="C10675" s="61">
        <v>1064.0</v>
      </c>
      <c r="D10675" s="57" t="s">
        <v>378</v>
      </c>
      <c r="E10675" s="62" t="str">
        <f t="shared" si="1"/>
        <v>Out of test</v>
      </c>
      <c r="F10675" s="53" t="str">
        <f t="shared" si="2"/>
        <v>Guangzhou_1</v>
      </c>
      <c r="G10675" s="53">
        <f t="shared" si="3"/>
        <v>0.555372009</v>
      </c>
    </row>
    <row r="10676">
      <c r="A10676" s="61">
        <v>1.515689493E9</v>
      </c>
      <c r="B10676" s="61">
        <v>1.0</v>
      </c>
      <c r="C10676" s="61">
        <v>3698.0</v>
      </c>
      <c r="D10676" s="57" t="s">
        <v>378</v>
      </c>
      <c r="E10676" s="62" t="str">
        <f t="shared" si="1"/>
        <v>Out of test</v>
      </c>
      <c r="F10676" s="53" t="str">
        <f t="shared" si="2"/>
        <v>Guangzhou_1</v>
      </c>
      <c r="G10676" s="53">
        <f t="shared" si="3"/>
        <v>0.834946632</v>
      </c>
    </row>
    <row r="10677">
      <c r="A10677" s="61">
        <v>1.518476645E9</v>
      </c>
      <c r="B10677" s="61">
        <v>1.0</v>
      </c>
      <c r="C10677" s="61">
        <v>1309.0</v>
      </c>
      <c r="D10677" s="57" t="s">
        <v>378</v>
      </c>
      <c r="E10677" s="62" t="str">
        <f t="shared" si="1"/>
        <v>Out of test</v>
      </c>
      <c r="F10677" s="53" t="str">
        <f t="shared" si="2"/>
        <v>Guangzhou_1</v>
      </c>
      <c r="G10677" s="53">
        <f t="shared" si="3"/>
        <v>0.09949670571</v>
      </c>
    </row>
    <row r="10678">
      <c r="A10678" s="61">
        <v>1.515944248E9</v>
      </c>
      <c r="B10678" s="61">
        <v>1.0</v>
      </c>
      <c r="C10678" s="61">
        <v>952.0</v>
      </c>
      <c r="D10678" s="57" t="s">
        <v>378</v>
      </c>
      <c r="E10678" s="62" t="str">
        <f t="shared" si="1"/>
        <v>Out of test</v>
      </c>
      <c r="F10678" s="53" t="str">
        <f t="shared" si="2"/>
        <v>Guangzhou_1</v>
      </c>
      <c r="G10678" s="53">
        <f t="shared" si="3"/>
        <v>0.1263154557</v>
      </c>
    </row>
    <row r="10679">
      <c r="A10679" s="61">
        <v>1.517866797E9</v>
      </c>
      <c r="B10679" s="61">
        <v>1.0</v>
      </c>
      <c r="C10679" s="61">
        <v>1838.0</v>
      </c>
      <c r="D10679" s="57" t="s">
        <v>378</v>
      </c>
      <c r="E10679" s="62" t="str">
        <f t="shared" si="1"/>
        <v>Out of test</v>
      </c>
      <c r="F10679" s="53" t="str">
        <f t="shared" si="2"/>
        <v>Guangzhou_1</v>
      </c>
      <c r="G10679" s="53">
        <f t="shared" si="3"/>
        <v>0.9097474114</v>
      </c>
    </row>
    <row r="10680">
      <c r="A10680" s="61">
        <v>1.519793338E9</v>
      </c>
      <c r="B10680" s="61">
        <v>1.0</v>
      </c>
      <c r="C10680" s="61">
        <v>279.0</v>
      </c>
      <c r="D10680" s="57" t="s">
        <v>378</v>
      </c>
      <c r="E10680" s="62" t="str">
        <f t="shared" si="1"/>
        <v>Out of test</v>
      </c>
      <c r="F10680" s="53" t="str">
        <f t="shared" si="2"/>
        <v>Guangzhou_1</v>
      </c>
      <c r="G10680" s="53">
        <f t="shared" si="3"/>
        <v>0.0515234704</v>
      </c>
    </row>
    <row r="10681">
      <c r="A10681" s="61">
        <v>1.511361783E9</v>
      </c>
      <c r="B10681" s="61">
        <v>1.0</v>
      </c>
      <c r="C10681" s="61">
        <v>2678.0</v>
      </c>
      <c r="D10681" s="57" t="s">
        <v>378</v>
      </c>
      <c r="E10681" s="62" t="str">
        <f t="shared" si="1"/>
        <v>Out of test</v>
      </c>
      <c r="F10681" s="53" t="str">
        <f t="shared" si="2"/>
        <v>Guangzhou_1</v>
      </c>
      <c r="G10681" s="53">
        <f t="shared" si="3"/>
        <v>0.2734691037</v>
      </c>
    </row>
    <row r="10682">
      <c r="A10682" s="61">
        <v>1.514112944E9</v>
      </c>
      <c r="B10682" s="61">
        <v>1.0</v>
      </c>
      <c r="C10682" s="61">
        <v>874.0</v>
      </c>
      <c r="D10682" s="57" t="s">
        <v>378</v>
      </c>
      <c r="E10682" s="62" t="str">
        <f t="shared" si="1"/>
        <v>Out of test</v>
      </c>
      <c r="F10682" s="53" t="str">
        <f t="shared" si="2"/>
        <v>Guangzhou_1</v>
      </c>
      <c r="G10682" s="53">
        <f t="shared" si="3"/>
        <v>0.5735264087</v>
      </c>
    </row>
    <row r="10683">
      <c r="A10683" s="61">
        <v>1.519722926E9</v>
      </c>
      <c r="B10683" s="61">
        <v>1.0</v>
      </c>
      <c r="C10683" s="61">
        <v>3290.0</v>
      </c>
      <c r="D10683" s="57" t="s">
        <v>378</v>
      </c>
      <c r="E10683" s="62" t="str">
        <f t="shared" si="1"/>
        <v>Out of test</v>
      </c>
      <c r="F10683" s="53" t="str">
        <f t="shared" si="2"/>
        <v>Guangzhou_1</v>
      </c>
      <c r="G10683" s="53">
        <f t="shared" si="3"/>
        <v>0.0627838222</v>
      </c>
    </row>
    <row r="10684">
      <c r="A10684" s="61">
        <v>1.511770897E9</v>
      </c>
      <c r="B10684" s="61">
        <v>1.0</v>
      </c>
      <c r="C10684" s="61">
        <v>962.0</v>
      </c>
      <c r="D10684" s="57" t="s">
        <v>378</v>
      </c>
      <c r="E10684" s="62" t="str">
        <f t="shared" si="1"/>
        <v>Out of test</v>
      </c>
      <c r="F10684" s="53" t="str">
        <f t="shared" si="2"/>
        <v>Guangzhou_1</v>
      </c>
      <c r="G10684" s="53">
        <f t="shared" si="3"/>
        <v>0.6367898998</v>
      </c>
    </row>
    <row r="10685">
      <c r="A10685" s="61">
        <v>1.518330784E9</v>
      </c>
      <c r="B10685" s="61">
        <v>1.0</v>
      </c>
      <c r="C10685" s="61">
        <v>4349.0</v>
      </c>
      <c r="D10685" s="57" t="s">
        <v>378</v>
      </c>
      <c r="E10685" s="62" t="str">
        <f t="shared" si="1"/>
        <v>Out of test</v>
      </c>
      <c r="F10685" s="53" t="str">
        <f t="shared" si="2"/>
        <v>Guangzhou_1</v>
      </c>
      <c r="G10685" s="53">
        <f t="shared" si="3"/>
        <v>0.3803303139</v>
      </c>
    </row>
    <row r="10686">
      <c r="A10686" s="61">
        <v>1.512203143E9</v>
      </c>
      <c r="B10686" s="61">
        <v>1.0</v>
      </c>
      <c r="C10686" s="61">
        <v>2015.0</v>
      </c>
      <c r="D10686" s="57" t="s">
        <v>378</v>
      </c>
      <c r="E10686" s="62" t="str">
        <f t="shared" si="1"/>
        <v>Out of test</v>
      </c>
      <c r="F10686" s="53" t="str">
        <f t="shared" si="2"/>
        <v>Guangzhou_1</v>
      </c>
      <c r="G10686" s="53">
        <f t="shared" si="3"/>
        <v>0.905331455</v>
      </c>
    </row>
    <row r="10687">
      <c r="A10687" s="61">
        <v>1.517859295E9</v>
      </c>
      <c r="B10687" s="61">
        <v>1.0</v>
      </c>
      <c r="C10687" s="61">
        <v>56.0</v>
      </c>
      <c r="D10687" s="57" t="s">
        <v>378</v>
      </c>
      <c r="E10687" s="62" t="str">
        <f t="shared" si="1"/>
        <v>Out of test</v>
      </c>
      <c r="F10687" s="53" t="str">
        <f t="shared" si="2"/>
        <v>Guangzhou_1</v>
      </c>
      <c r="G10687" s="53">
        <f t="shared" si="3"/>
        <v>0.8298901189</v>
      </c>
    </row>
    <row r="10688">
      <c r="A10688" s="61">
        <v>1.516585649E9</v>
      </c>
      <c r="B10688" s="61">
        <v>1.0</v>
      </c>
      <c r="C10688" s="61">
        <v>552.0</v>
      </c>
      <c r="D10688" s="57" t="s">
        <v>378</v>
      </c>
      <c r="E10688" s="62" t="str">
        <f t="shared" si="1"/>
        <v>Out of test</v>
      </c>
      <c r="F10688" s="53" t="str">
        <f t="shared" si="2"/>
        <v>Guangzhou_1</v>
      </c>
      <c r="G10688" s="53">
        <f t="shared" si="3"/>
        <v>0.7916321391</v>
      </c>
    </row>
    <row r="10689">
      <c r="A10689" s="61">
        <v>1.518969006E9</v>
      </c>
      <c r="B10689" s="61">
        <v>1.0</v>
      </c>
      <c r="C10689" s="61">
        <v>2097.0</v>
      </c>
      <c r="D10689" s="57" t="s">
        <v>378</v>
      </c>
      <c r="E10689" s="62" t="str">
        <f t="shared" si="1"/>
        <v>Out of test</v>
      </c>
      <c r="F10689" s="53" t="str">
        <f t="shared" si="2"/>
        <v>Guangzhou_1</v>
      </c>
      <c r="G10689" s="53">
        <f t="shared" si="3"/>
        <v>0.6734291217</v>
      </c>
    </row>
    <row r="10690">
      <c r="A10690" s="61">
        <v>1.514473789E9</v>
      </c>
      <c r="B10690" s="61">
        <v>1.0</v>
      </c>
      <c r="C10690" s="61">
        <v>1473.0</v>
      </c>
      <c r="D10690" s="57" t="s">
        <v>378</v>
      </c>
      <c r="E10690" s="62" t="str">
        <f t="shared" si="1"/>
        <v>Out of test</v>
      </c>
      <c r="F10690" s="53" t="str">
        <f t="shared" si="2"/>
        <v>Guangzhou_1</v>
      </c>
      <c r="G10690" s="53">
        <f t="shared" si="3"/>
        <v>0.2517552029</v>
      </c>
    </row>
    <row r="10691">
      <c r="A10691" s="61">
        <v>1.513226237E9</v>
      </c>
      <c r="B10691" s="61">
        <v>1.0</v>
      </c>
      <c r="C10691" s="61">
        <v>3204.0</v>
      </c>
      <c r="D10691" s="57" t="s">
        <v>378</v>
      </c>
      <c r="E10691" s="62" t="str">
        <f t="shared" si="1"/>
        <v>Out of test</v>
      </c>
      <c r="F10691" s="53" t="str">
        <f t="shared" si="2"/>
        <v>Guangzhou_1</v>
      </c>
      <c r="G10691" s="53">
        <f t="shared" si="3"/>
        <v>0.1483710279</v>
      </c>
    </row>
    <row r="10692">
      <c r="A10692" s="61">
        <v>1.514177065E9</v>
      </c>
      <c r="B10692" s="61">
        <v>1.0</v>
      </c>
      <c r="C10692" s="61">
        <v>2331.0</v>
      </c>
      <c r="D10692" s="57" t="s">
        <v>378</v>
      </c>
      <c r="E10692" s="62" t="str">
        <f t="shared" si="1"/>
        <v>Out of test</v>
      </c>
      <c r="F10692" s="53" t="str">
        <f t="shared" si="2"/>
        <v>Guangzhou_1</v>
      </c>
      <c r="G10692" s="53">
        <f t="shared" si="3"/>
        <v>0.5672366364</v>
      </c>
    </row>
    <row r="10693">
      <c r="A10693" s="61">
        <v>1.512942314E9</v>
      </c>
      <c r="B10693" s="61">
        <v>1.0</v>
      </c>
      <c r="C10693" s="61">
        <v>1543.0</v>
      </c>
      <c r="D10693" s="57" t="s">
        <v>378</v>
      </c>
      <c r="E10693" s="62" t="str">
        <f t="shared" si="1"/>
        <v>Out of test</v>
      </c>
      <c r="F10693" s="53" t="str">
        <f t="shared" si="2"/>
        <v>Guangzhou_1</v>
      </c>
      <c r="G10693" s="53">
        <f t="shared" si="3"/>
        <v>0.251042673</v>
      </c>
    </row>
    <row r="10694">
      <c r="A10694" s="61">
        <v>1.514843315E9</v>
      </c>
      <c r="B10694" s="61">
        <v>1.0</v>
      </c>
      <c r="C10694" s="61">
        <v>23.0</v>
      </c>
      <c r="D10694" s="57" t="s">
        <v>378</v>
      </c>
      <c r="E10694" s="62" t="str">
        <f t="shared" si="1"/>
        <v>Out of test</v>
      </c>
      <c r="F10694" s="53" t="str">
        <f t="shared" si="2"/>
        <v>Guangzhou_1</v>
      </c>
      <c r="G10694" s="53">
        <f t="shared" si="3"/>
        <v>0.9436155278</v>
      </c>
    </row>
    <row r="10695">
      <c r="A10695" s="61">
        <v>1.519896995E9</v>
      </c>
      <c r="B10695" s="61">
        <v>1.0</v>
      </c>
      <c r="C10695" s="61">
        <v>1793.0</v>
      </c>
      <c r="D10695" s="57" t="s">
        <v>378</v>
      </c>
      <c r="E10695" s="62" t="str">
        <f t="shared" si="1"/>
        <v>Out of test</v>
      </c>
      <c r="F10695" s="53" t="str">
        <f t="shared" si="2"/>
        <v>Guangzhou_1</v>
      </c>
      <c r="G10695" s="53">
        <f t="shared" si="3"/>
        <v>0.08344885846</v>
      </c>
    </row>
    <row r="10696">
      <c r="A10696" s="61">
        <v>1.514850258E9</v>
      </c>
      <c r="B10696" s="61">
        <v>1.0</v>
      </c>
      <c r="C10696" s="61">
        <v>684.0</v>
      </c>
      <c r="D10696" s="57" t="s">
        <v>378</v>
      </c>
      <c r="E10696" s="62" t="str">
        <f t="shared" si="1"/>
        <v>Out of test</v>
      </c>
      <c r="F10696" s="53" t="str">
        <f t="shared" si="2"/>
        <v>Guangzhou_1</v>
      </c>
      <c r="G10696" s="53">
        <f t="shared" si="3"/>
        <v>0.3509189938</v>
      </c>
    </row>
    <row r="10697">
      <c r="A10697" s="61">
        <v>1.515884079E9</v>
      </c>
      <c r="B10697" s="61">
        <v>1.0</v>
      </c>
      <c r="C10697" s="61">
        <v>1534.0</v>
      </c>
      <c r="D10697" s="57" t="s">
        <v>378</v>
      </c>
      <c r="E10697" s="62" t="str">
        <f t="shared" si="1"/>
        <v>Out of test</v>
      </c>
      <c r="F10697" s="53" t="str">
        <f t="shared" si="2"/>
        <v>Guangzhou_1</v>
      </c>
      <c r="G10697" s="53">
        <f t="shared" si="3"/>
        <v>0.7282293506</v>
      </c>
    </row>
    <row r="10698">
      <c r="A10698" s="61">
        <v>1.511662769E9</v>
      </c>
      <c r="B10698" s="61">
        <v>1.0</v>
      </c>
      <c r="C10698" s="61">
        <v>2625.0</v>
      </c>
      <c r="D10698" s="57" t="s">
        <v>378</v>
      </c>
      <c r="E10698" s="62" t="str">
        <f t="shared" si="1"/>
        <v>Out of test</v>
      </c>
      <c r="F10698" s="53" t="str">
        <f t="shared" si="2"/>
        <v>Guangzhou_1</v>
      </c>
      <c r="G10698" s="53">
        <f t="shared" si="3"/>
        <v>0.438204978</v>
      </c>
    </row>
    <row r="10699">
      <c r="A10699" s="61">
        <v>1.511247928E9</v>
      </c>
      <c r="B10699" s="61">
        <v>1.0</v>
      </c>
      <c r="C10699" s="61">
        <v>518.0</v>
      </c>
      <c r="D10699" s="57" t="s">
        <v>378</v>
      </c>
      <c r="E10699" s="62" t="str">
        <f t="shared" si="1"/>
        <v>Out of test</v>
      </c>
      <c r="F10699" s="53" t="str">
        <f t="shared" si="2"/>
        <v>Guangzhou_1</v>
      </c>
      <c r="G10699" s="53">
        <f t="shared" si="3"/>
        <v>0.7063300943</v>
      </c>
    </row>
    <row r="10700">
      <c r="A10700" s="61">
        <v>1.519118547E9</v>
      </c>
      <c r="B10700" s="61">
        <v>1.0</v>
      </c>
      <c r="C10700" s="61">
        <v>653.0</v>
      </c>
      <c r="D10700" s="57" t="s">
        <v>378</v>
      </c>
      <c r="E10700" s="62" t="str">
        <f t="shared" si="1"/>
        <v>Out of test</v>
      </c>
      <c r="F10700" s="53" t="str">
        <f t="shared" si="2"/>
        <v>Guangzhou_1</v>
      </c>
      <c r="G10700" s="53">
        <f t="shared" si="3"/>
        <v>0.350714318</v>
      </c>
    </row>
    <row r="10701">
      <c r="A10701" s="61">
        <v>1.512030526E9</v>
      </c>
      <c r="B10701" s="61">
        <v>1.0</v>
      </c>
      <c r="C10701" s="61">
        <v>1260.0</v>
      </c>
      <c r="D10701" s="57" t="s">
        <v>378</v>
      </c>
      <c r="E10701" s="62" t="str">
        <f t="shared" si="1"/>
        <v>Out of test</v>
      </c>
      <c r="F10701" s="53" t="str">
        <f t="shared" si="2"/>
        <v>Guangzhou_1</v>
      </c>
      <c r="G10701" s="53">
        <f t="shared" si="3"/>
        <v>0.607218743</v>
      </c>
    </row>
    <row r="10702">
      <c r="A10702" s="61">
        <v>1.519151819E9</v>
      </c>
      <c r="B10702" s="61">
        <v>1.0</v>
      </c>
      <c r="C10702" s="61">
        <v>1100.0</v>
      </c>
      <c r="D10702" s="57" t="s">
        <v>378</v>
      </c>
      <c r="E10702" s="62" t="str">
        <f t="shared" si="1"/>
        <v>Out of test</v>
      </c>
      <c r="F10702" s="53" t="str">
        <f t="shared" si="2"/>
        <v>Guangzhou_1</v>
      </c>
      <c r="G10702" s="53">
        <f t="shared" si="3"/>
        <v>0.8457381142</v>
      </c>
    </row>
    <row r="10703">
      <c r="A10703" s="61">
        <v>1.516111846E9</v>
      </c>
      <c r="B10703" s="61">
        <v>1.0</v>
      </c>
      <c r="C10703" s="61">
        <v>2591.0</v>
      </c>
      <c r="D10703" s="57" t="s">
        <v>378</v>
      </c>
      <c r="E10703" s="62" t="str">
        <f t="shared" si="1"/>
        <v>Out of test</v>
      </c>
      <c r="F10703" s="53" t="str">
        <f t="shared" si="2"/>
        <v>Guangzhou_1</v>
      </c>
      <c r="G10703" s="53">
        <f t="shared" si="3"/>
        <v>0.01414664682</v>
      </c>
    </row>
    <row r="10704">
      <c r="A10704" s="61">
        <v>1.517624737E9</v>
      </c>
      <c r="B10704" s="61">
        <v>1.0</v>
      </c>
      <c r="C10704" s="61">
        <v>165.0</v>
      </c>
      <c r="D10704" s="57" t="s">
        <v>378</v>
      </c>
      <c r="E10704" s="62" t="str">
        <f t="shared" si="1"/>
        <v>Out of test</v>
      </c>
      <c r="F10704" s="53" t="str">
        <f t="shared" si="2"/>
        <v>Guangzhou_1</v>
      </c>
      <c r="G10704" s="53">
        <f t="shared" si="3"/>
        <v>0.6765372549</v>
      </c>
    </row>
    <row r="10705">
      <c r="A10705" s="61">
        <v>1.519197486E9</v>
      </c>
      <c r="B10705" s="61">
        <v>1.0</v>
      </c>
      <c r="C10705" s="61">
        <v>3264.0</v>
      </c>
      <c r="D10705" s="57" t="s">
        <v>378</v>
      </c>
      <c r="E10705" s="62" t="str">
        <f t="shared" si="1"/>
        <v>Out of test</v>
      </c>
      <c r="F10705" s="53" t="str">
        <f t="shared" si="2"/>
        <v>Guangzhou_1</v>
      </c>
      <c r="G10705" s="53">
        <f t="shared" si="3"/>
        <v>0.5068912946</v>
      </c>
    </row>
    <row r="10706">
      <c r="A10706" s="61">
        <v>1.517109627E9</v>
      </c>
      <c r="B10706" s="61">
        <v>1.0</v>
      </c>
      <c r="C10706" s="61">
        <v>1776.0</v>
      </c>
      <c r="D10706" s="57" t="s">
        <v>378</v>
      </c>
      <c r="E10706" s="62" t="str">
        <f t="shared" si="1"/>
        <v>Out of test</v>
      </c>
      <c r="F10706" s="53" t="str">
        <f t="shared" si="2"/>
        <v>Guangzhou_1</v>
      </c>
      <c r="G10706" s="53">
        <f t="shared" si="3"/>
        <v>0.930252884</v>
      </c>
    </row>
    <row r="10707">
      <c r="A10707" s="61">
        <v>1.512608453E9</v>
      </c>
      <c r="B10707" s="61">
        <v>1.0</v>
      </c>
      <c r="C10707" s="61">
        <v>2260.0</v>
      </c>
      <c r="D10707" s="57" t="s">
        <v>378</v>
      </c>
      <c r="E10707" s="62" t="str">
        <f t="shared" si="1"/>
        <v>Out of test</v>
      </c>
      <c r="F10707" s="53" t="str">
        <f t="shared" si="2"/>
        <v>Guangzhou_1</v>
      </c>
      <c r="G10707" s="53">
        <f t="shared" si="3"/>
        <v>0.2696102198</v>
      </c>
    </row>
    <row r="10708">
      <c r="A10708" s="61">
        <v>1.518889804E9</v>
      </c>
      <c r="B10708" s="61">
        <v>1.0</v>
      </c>
      <c r="C10708" s="61">
        <v>2300.0</v>
      </c>
      <c r="D10708" s="57" t="s">
        <v>378</v>
      </c>
      <c r="E10708" s="62" t="str">
        <f t="shared" si="1"/>
        <v>Out of test</v>
      </c>
      <c r="F10708" s="53" t="str">
        <f t="shared" si="2"/>
        <v>Guangzhou_1</v>
      </c>
      <c r="G10708" s="53">
        <f t="shared" si="3"/>
        <v>0.956541512</v>
      </c>
    </row>
    <row r="10709">
      <c r="A10709" s="61">
        <v>1.515985219E9</v>
      </c>
      <c r="B10709" s="61">
        <v>1.0</v>
      </c>
      <c r="C10709" s="61">
        <v>2389.0</v>
      </c>
      <c r="D10709" s="57" t="s">
        <v>378</v>
      </c>
      <c r="E10709" s="62" t="str">
        <f t="shared" si="1"/>
        <v>Out of test</v>
      </c>
      <c r="F10709" s="53" t="str">
        <f t="shared" si="2"/>
        <v>Guangzhou_1</v>
      </c>
      <c r="G10709" s="53">
        <f t="shared" si="3"/>
        <v>0.6980336159</v>
      </c>
    </row>
    <row r="10710">
      <c r="A10710" s="61">
        <v>1.517017128E9</v>
      </c>
      <c r="B10710" s="61">
        <v>1.0</v>
      </c>
      <c r="C10710" s="61">
        <v>3140.0</v>
      </c>
      <c r="D10710" s="57" t="s">
        <v>378</v>
      </c>
      <c r="E10710" s="62" t="str">
        <f t="shared" si="1"/>
        <v>Out of test</v>
      </c>
      <c r="F10710" s="53" t="str">
        <f t="shared" si="2"/>
        <v>Guangzhou_1</v>
      </c>
      <c r="G10710" s="53">
        <f t="shared" si="3"/>
        <v>0.002599069756</v>
      </c>
    </row>
    <row r="10711">
      <c r="A10711" s="61">
        <v>1.517704658E9</v>
      </c>
      <c r="B10711" s="61">
        <v>1.0</v>
      </c>
      <c r="C10711" s="61">
        <v>2745.0</v>
      </c>
      <c r="D10711" s="57" t="s">
        <v>378</v>
      </c>
      <c r="E10711" s="62" t="str">
        <f t="shared" si="1"/>
        <v>Out of test</v>
      </c>
      <c r="F10711" s="53" t="str">
        <f t="shared" si="2"/>
        <v>Guangzhou_1</v>
      </c>
      <c r="G10711" s="53">
        <f t="shared" si="3"/>
        <v>0.7524757168</v>
      </c>
    </row>
    <row r="10712">
      <c r="A10712" s="61">
        <v>1.513512797E9</v>
      </c>
      <c r="B10712" s="61">
        <v>1.0</v>
      </c>
      <c r="C10712" s="61">
        <v>1636.0</v>
      </c>
      <c r="D10712" s="57" t="s">
        <v>378</v>
      </c>
      <c r="E10712" s="62" t="str">
        <f t="shared" si="1"/>
        <v>Out of test</v>
      </c>
      <c r="F10712" s="53" t="str">
        <f t="shared" si="2"/>
        <v>Guangzhou_1</v>
      </c>
      <c r="G10712" s="53">
        <f t="shared" si="3"/>
        <v>0.4243778687</v>
      </c>
    </row>
    <row r="10713">
      <c r="A10713" s="61">
        <v>1.517241754E9</v>
      </c>
      <c r="B10713" s="61">
        <v>1.0</v>
      </c>
      <c r="C10713" s="61">
        <v>1845.0</v>
      </c>
      <c r="D10713" s="57" t="s">
        <v>378</v>
      </c>
      <c r="E10713" s="62" t="str">
        <f t="shared" si="1"/>
        <v>Out of test</v>
      </c>
      <c r="F10713" s="53" t="str">
        <f t="shared" si="2"/>
        <v>Guangzhou_1</v>
      </c>
      <c r="G10713" s="53">
        <f t="shared" si="3"/>
        <v>0.5834381008</v>
      </c>
    </row>
    <row r="10714">
      <c r="A10714" s="61">
        <v>1.512337953E9</v>
      </c>
      <c r="B10714" s="61">
        <v>1.0</v>
      </c>
      <c r="C10714" s="61">
        <v>3605.0</v>
      </c>
      <c r="D10714" s="57" t="s">
        <v>378</v>
      </c>
      <c r="E10714" s="62" t="str">
        <f t="shared" si="1"/>
        <v>Out of test</v>
      </c>
      <c r="F10714" s="53" t="str">
        <f t="shared" si="2"/>
        <v>Guangzhou_1</v>
      </c>
      <c r="G10714" s="53">
        <f t="shared" si="3"/>
        <v>0.8233418743</v>
      </c>
    </row>
    <row r="10715">
      <c r="A10715" s="61">
        <v>1.517443534E9</v>
      </c>
      <c r="B10715" s="61">
        <v>1.0</v>
      </c>
      <c r="C10715" s="61">
        <v>24.0</v>
      </c>
      <c r="D10715" s="57" t="s">
        <v>378</v>
      </c>
      <c r="E10715" s="62" t="str">
        <f t="shared" si="1"/>
        <v>Out of test</v>
      </c>
      <c r="F10715" s="53" t="str">
        <f t="shared" si="2"/>
        <v>Guangzhou_1</v>
      </c>
      <c r="G10715" s="53">
        <f t="shared" si="3"/>
        <v>0.9354171426</v>
      </c>
    </row>
    <row r="10716">
      <c r="A10716" s="61">
        <v>1.512369855E9</v>
      </c>
      <c r="B10716" s="61">
        <v>1.0</v>
      </c>
      <c r="C10716" s="61">
        <v>1302.0</v>
      </c>
      <c r="D10716" s="57" t="s">
        <v>378</v>
      </c>
      <c r="E10716" s="62" t="str">
        <f t="shared" si="1"/>
        <v>Out of test</v>
      </c>
      <c r="F10716" s="53" t="str">
        <f t="shared" si="2"/>
        <v>Guangzhou_1</v>
      </c>
      <c r="G10716" s="53">
        <f t="shared" si="3"/>
        <v>0.06637047492</v>
      </c>
    </row>
    <row r="10717">
      <c r="A10717" s="61">
        <v>1.511557134E9</v>
      </c>
      <c r="B10717" s="61">
        <v>1.0</v>
      </c>
      <c r="C10717" s="61">
        <v>188.0</v>
      </c>
      <c r="D10717" s="57" t="s">
        <v>378</v>
      </c>
      <c r="E10717" s="62" t="str">
        <f t="shared" si="1"/>
        <v>Out of test</v>
      </c>
      <c r="F10717" s="53" t="str">
        <f t="shared" si="2"/>
        <v>Guangzhou_1</v>
      </c>
      <c r="G10717" s="53">
        <f t="shared" si="3"/>
        <v>0.8605482434</v>
      </c>
    </row>
    <row r="10718">
      <c r="A10718" s="61">
        <v>1.514679197E9</v>
      </c>
      <c r="B10718" s="61">
        <v>1.0</v>
      </c>
      <c r="C10718" s="61">
        <v>2116.0</v>
      </c>
      <c r="D10718" s="57" t="s">
        <v>378</v>
      </c>
      <c r="E10718" s="62" t="str">
        <f t="shared" si="1"/>
        <v>Out of test</v>
      </c>
      <c r="F10718" s="53" t="str">
        <f t="shared" si="2"/>
        <v>Guangzhou_1</v>
      </c>
      <c r="G10718" s="53">
        <f t="shared" si="3"/>
        <v>0.4898547501</v>
      </c>
    </row>
    <row r="10719">
      <c r="A10719" s="61">
        <v>1.512095215E9</v>
      </c>
      <c r="B10719" s="61">
        <v>1.0</v>
      </c>
      <c r="C10719" s="61">
        <v>2150.0</v>
      </c>
      <c r="D10719" s="57" t="s">
        <v>378</v>
      </c>
      <c r="E10719" s="62" t="str">
        <f t="shared" si="1"/>
        <v>Out of test</v>
      </c>
      <c r="F10719" s="53" t="str">
        <f t="shared" si="2"/>
        <v>Guangzhou_1</v>
      </c>
      <c r="G10719" s="53">
        <f t="shared" si="3"/>
        <v>0.5236780876</v>
      </c>
    </row>
    <row r="10720">
      <c r="A10720" s="61">
        <v>1.519733409E9</v>
      </c>
      <c r="B10720" s="61">
        <v>1.0</v>
      </c>
      <c r="C10720" s="61">
        <v>5000.0</v>
      </c>
      <c r="D10720" s="57" t="s">
        <v>378</v>
      </c>
      <c r="E10720" s="62" t="str">
        <f t="shared" si="1"/>
        <v>Out of test</v>
      </c>
      <c r="F10720" s="53" t="str">
        <f t="shared" si="2"/>
        <v>Guangzhou_1</v>
      </c>
      <c r="G10720" s="53">
        <f t="shared" si="3"/>
        <v>0.727201883</v>
      </c>
    </row>
    <row r="10721">
      <c r="A10721" s="61">
        <v>1.514398288E9</v>
      </c>
      <c r="B10721" s="61">
        <v>1.0</v>
      </c>
      <c r="C10721" s="61">
        <v>337.0</v>
      </c>
      <c r="D10721" s="57" t="s">
        <v>378</v>
      </c>
      <c r="E10721" s="62" t="str">
        <f t="shared" si="1"/>
        <v>Out of test</v>
      </c>
      <c r="F10721" s="53" t="str">
        <f t="shared" si="2"/>
        <v>Guangzhou_1</v>
      </c>
      <c r="G10721" s="53">
        <f t="shared" si="3"/>
        <v>0.1092336462</v>
      </c>
    </row>
    <row r="10722">
      <c r="A10722" s="61">
        <v>1.518392267E9</v>
      </c>
      <c r="B10722" s="61">
        <v>1.0</v>
      </c>
      <c r="C10722" s="61">
        <v>956.0</v>
      </c>
      <c r="D10722" s="57" t="s">
        <v>378</v>
      </c>
      <c r="E10722" s="62" t="str">
        <f t="shared" si="1"/>
        <v>Out of test</v>
      </c>
      <c r="F10722" s="53" t="str">
        <f t="shared" si="2"/>
        <v>Guangzhou_1</v>
      </c>
      <c r="G10722" s="53">
        <f t="shared" si="3"/>
        <v>0.2945701274</v>
      </c>
    </row>
    <row r="10723">
      <c r="A10723" s="61">
        <v>1.518770295E9</v>
      </c>
      <c r="B10723" s="61">
        <v>1.0</v>
      </c>
      <c r="C10723" s="61">
        <v>724.0</v>
      </c>
      <c r="D10723" s="57" t="s">
        <v>378</v>
      </c>
      <c r="E10723" s="62" t="str">
        <f t="shared" si="1"/>
        <v>Out of test</v>
      </c>
      <c r="F10723" s="53" t="str">
        <f t="shared" si="2"/>
        <v>Guangzhou_1</v>
      </c>
      <c r="G10723" s="53">
        <f t="shared" si="3"/>
        <v>0.6308656979</v>
      </c>
    </row>
    <row r="10724">
      <c r="A10724" s="61">
        <v>1.517776946E9</v>
      </c>
      <c r="B10724" s="61">
        <v>1.0</v>
      </c>
      <c r="C10724" s="61">
        <v>3176.0</v>
      </c>
      <c r="D10724" s="57" t="s">
        <v>378</v>
      </c>
      <c r="E10724" s="62" t="str">
        <f t="shared" si="1"/>
        <v>Out of test</v>
      </c>
      <c r="F10724" s="53" t="str">
        <f t="shared" si="2"/>
        <v>Guangzhou_1</v>
      </c>
      <c r="G10724" s="53">
        <f t="shared" si="3"/>
        <v>0.03851676145</v>
      </c>
    </row>
    <row r="10725">
      <c r="A10725" s="61">
        <v>1.516877454E9</v>
      </c>
      <c r="B10725" s="61">
        <v>1.0</v>
      </c>
      <c r="C10725" s="61">
        <v>2701.0</v>
      </c>
      <c r="D10725" s="57" t="s">
        <v>378</v>
      </c>
      <c r="E10725" s="62" t="str">
        <f t="shared" si="1"/>
        <v>Out of test</v>
      </c>
      <c r="F10725" s="53" t="str">
        <f t="shared" si="2"/>
        <v>Guangzhou_1</v>
      </c>
      <c r="G10725" s="53">
        <f t="shared" si="3"/>
        <v>0.4584121822</v>
      </c>
    </row>
    <row r="10726">
      <c r="A10726" s="61">
        <v>1.513872794E9</v>
      </c>
      <c r="B10726" s="61">
        <v>1.0</v>
      </c>
      <c r="C10726" s="61">
        <v>434.0</v>
      </c>
      <c r="D10726" s="57" t="s">
        <v>378</v>
      </c>
      <c r="E10726" s="62" t="str">
        <f t="shared" si="1"/>
        <v>Out of test</v>
      </c>
      <c r="F10726" s="53" t="str">
        <f t="shared" si="2"/>
        <v>Guangzhou_1</v>
      </c>
      <c r="G10726" s="53">
        <f t="shared" si="3"/>
        <v>0.7103025012</v>
      </c>
    </row>
    <row r="10727">
      <c r="A10727" s="61">
        <v>1.512815093E9</v>
      </c>
      <c r="B10727" s="61">
        <v>1.0</v>
      </c>
      <c r="C10727" s="61">
        <v>734.0</v>
      </c>
      <c r="D10727" s="57" t="s">
        <v>378</v>
      </c>
      <c r="E10727" s="62" t="str">
        <f t="shared" si="1"/>
        <v>Out of test</v>
      </c>
      <c r="F10727" s="53" t="str">
        <f t="shared" si="2"/>
        <v>Guangzhou_1</v>
      </c>
      <c r="G10727" s="53">
        <f t="shared" si="3"/>
        <v>0.6025156335</v>
      </c>
    </row>
    <row r="10728">
      <c r="A10728" s="61">
        <v>1.514600706E9</v>
      </c>
      <c r="B10728" s="61">
        <v>1.0</v>
      </c>
      <c r="C10728" s="61">
        <v>3047.0</v>
      </c>
      <c r="D10728" s="57" t="s">
        <v>378</v>
      </c>
      <c r="E10728" s="62" t="str">
        <f t="shared" si="1"/>
        <v>Out of test</v>
      </c>
      <c r="F10728" s="53" t="str">
        <f t="shared" si="2"/>
        <v>Guangzhou_1</v>
      </c>
      <c r="G10728" s="53">
        <f t="shared" si="3"/>
        <v>0.6569253615</v>
      </c>
    </row>
    <row r="10729">
      <c r="A10729" s="61">
        <v>1.516150297E9</v>
      </c>
      <c r="B10729" s="61">
        <v>1.0</v>
      </c>
      <c r="C10729" s="61">
        <v>11.0</v>
      </c>
      <c r="D10729" s="57" t="s">
        <v>378</v>
      </c>
      <c r="E10729" s="62" t="str">
        <f t="shared" si="1"/>
        <v>Out of test</v>
      </c>
      <c r="F10729" s="53" t="str">
        <f t="shared" si="2"/>
        <v>Guangzhou_1</v>
      </c>
      <c r="G10729" s="53">
        <f t="shared" si="3"/>
        <v>0.8026188308</v>
      </c>
    </row>
    <row r="10730">
      <c r="A10730" s="61">
        <v>1.511869638E9</v>
      </c>
      <c r="B10730" s="61">
        <v>1.0</v>
      </c>
      <c r="C10730" s="61">
        <v>3715.0</v>
      </c>
      <c r="D10730" s="57" t="s">
        <v>378</v>
      </c>
      <c r="E10730" s="62" t="str">
        <f t="shared" si="1"/>
        <v>Out of test</v>
      </c>
      <c r="F10730" s="53" t="str">
        <f t="shared" si="2"/>
        <v>Guangzhou_1</v>
      </c>
      <c r="G10730" s="53">
        <f t="shared" si="3"/>
        <v>0.9837535428</v>
      </c>
    </row>
    <row r="10731">
      <c r="A10731" s="61">
        <v>1.513536534E9</v>
      </c>
      <c r="B10731" s="61">
        <v>1.0</v>
      </c>
      <c r="C10731" s="61">
        <v>148.0</v>
      </c>
      <c r="D10731" s="57" t="s">
        <v>378</v>
      </c>
      <c r="E10731" s="62" t="str">
        <f t="shared" si="1"/>
        <v>Out of test</v>
      </c>
      <c r="F10731" s="53" t="str">
        <f t="shared" si="2"/>
        <v>Guangzhou_1</v>
      </c>
      <c r="G10731" s="53">
        <f t="shared" si="3"/>
        <v>0.6445627888</v>
      </c>
    </row>
    <row r="10732">
      <c r="A10732" s="61">
        <v>1.515201909E9</v>
      </c>
      <c r="B10732" s="61">
        <v>1.0</v>
      </c>
      <c r="C10732" s="61">
        <v>1796.0</v>
      </c>
      <c r="D10732" s="57" t="s">
        <v>378</v>
      </c>
      <c r="E10732" s="62" t="str">
        <f t="shared" si="1"/>
        <v>Out of test</v>
      </c>
      <c r="F10732" s="53" t="str">
        <f t="shared" si="2"/>
        <v>Guangzhou_1</v>
      </c>
      <c r="G10732" s="53">
        <f t="shared" si="3"/>
        <v>0.5762074761</v>
      </c>
    </row>
    <row r="10733">
      <c r="A10733" s="61">
        <v>1.513582985E9</v>
      </c>
      <c r="B10733" s="61">
        <v>1.0</v>
      </c>
      <c r="C10733" s="61">
        <v>3414.0</v>
      </c>
      <c r="D10733" s="57" t="s">
        <v>378</v>
      </c>
      <c r="E10733" s="62" t="str">
        <f t="shared" si="1"/>
        <v>Out of test</v>
      </c>
      <c r="F10733" s="53" t="str">
        <f t="shared" si="2"/>
        <v>Guangzhou_1</v>
      </c>
      <c r="G10733" s="53">
        <f t="shared" si="3"/>
        <v>0.7632539885</v>
      </c>
    </row>
    <row r="10734">
      <c r="A10734" s="61">
        <v>1.511890257E9</v>
      </c>
      <c r="B10734" s="61">
        <v>1.0</v>
      </c>
      <c r="C10734" s="61">
        <v>4135.0</v>
      </c>
      <c r="D10734" s="57" t="s">
        <v>378</v>
      </c>
      <c r="E10734" s="62" t="str">
        <f t="shared" si="1"/>
        <v>Out of test</v>
      </c>
      <c r="F10734" s="53" t="str">
        <f t="shared" si="2"/>
        <v>Guangzhou_1</v>
      </c>
      <c r="G10734" s="53">
        <f t="shared" si="3"/>
        <v>0.299753977</v>
      </c>
    </row>
    <row r="10735">
      <c r="A10735" s="61">
        <v>1.517393195E9</v>
      </c>
      <c r="B10735" s="61">
        <v>1.0</v>
      </c>
      <c r="C10735" s="61">
        <v>546.0</v>
      </c>
      <c r="D10735" s="57" t="s">
        <v>378</v>
      </c>
      <c r="E10735" s="62" t="str">
        <f t="shared" si="1"/>
        <v>Out of test</v>
      </c>
      <c r="F10735" s="53" t="str">
        <f t="shared" si="2"/>
        <v>Guangzhou_1</v>
      </c>
      <c r="G10735" s="53">
        <f t="shared" si="3"/>
        <v>0.4656109459</v>
      </c>
    </row>
    <row r="10736">
      <c r="A10736" s="61">
        <v>1.516066266E9</v>
      </c>
      <c r="B10736" s="61">
        <v>1.0</v>
      </c>
      <c r="C10736" s="61">
        <v>2218.0</v>
      </c>
      <c r="D10736" s="57" t="s">
        <v>378</v>
      </c>
      <c r="E10736" s="62" t="str">
        <f t="shared" si="1"/>
        <v>Out of test</v>
      </c>
      <c r="F10736" s="53" t="str">
        <f t="shared" si="2"/>
        <v>Guangzhou_1</v>
      </c>
      <c r="G10736" s="53">
        <f t="shared" si="3"/>
        <v>0.213088546</v>
      </c>
    </row>
    <row r="10737">
      <c r="A10737" s="61">
        <v>1.516680599E9</v>
      </c>
      <c r="B10737" s="61">
        <v>1.0</v>
      </c>
      <c r="C10737" s="61">
        <v>1318.0</v>
      </c>
      <c r="D10737" s="57" t="s">
        <v>378</v>
      </c>
      <c r="E10737" s="62" t="str">
        <f t="shared" si="1"/>
        <v>Out of test</v>
      </c>
      <c r="F10737" s="53" t="str">
        <f t="shared" si="2"/>
        <v>Guangzhou_1</v>
      </c>
      <c r="G10737" s="53">
        <f t="shared" si="3"/>
        <v>0.2191267236</v>
      </c>
    </row>
    <row r="10738">
      <c r="A10738" s="61">
        <v>1.513496105E9</v>
      </c>
      <c r="B10738" s="61">
        <v>1.0</v>
      </c>
      <c r="C10738" s="61">
        <v>2091.0</v>
      </c>
      <c r="D10738" s="57" t="s">
        <v>378</v>
      </c>
      <c r="E10738" s="62" t="str">
        <f t="shared" si="1"/>
        <v>Out of test</v>
      </c>
      <c r="F10738" s="53" t="str">
        <f t="shared" si="2"/>
        <v>Guangzhou_1</v>
      </c>
      <c r="G10738" s="53">
        <f t="shared" si="3"/>
        <v>0.1164926785</v>
      </c>
    </row>
    <row r="10739">
      <c r="A10739" s="61">
        <v>1.519732865E9</v>
      </c>
      <c r="B10739" s="61">
        <v>1.0</v>
      </c>
      <c r="C10739" s="61">
        <v>296.0</v>
      </c>
      <c r="D10739" s="57" t="s">
        <v>378</v>
      </c>
      <c r="E10739" s="62" t="str">
        <f t="shared" si="1"/>
        <v>Out of test</v>
      </c>
      <c r="F10739" s="53" t="str">
        <f t="shared" si="2"/>
        <v>Guangzhou_1</v>
      </c>
      <c r="G10739" s="53">
        <f t="shared" si="3"/>
        <v>0.5999015312</v>
      </c>
    </row>
    <row r="10740">
      <c r="A10740" s="61">
        <v>1.512416617E9</v>
      </c>
      <c r="B10740" s="61">
        <v>1.0</v>
      </c>
      <c r="C10740" s="61">
        <v>681.0</v>
      </c>
      <c r="D10740" s="57" t="s">
        <v>378</v>
      </c>
      <c r="E10740" s="62" t="str">
        <f t="shared" si="1"/>
        <v>Out of test</v>
      </c>
      <c r="F10740" s="53" t="str">
        <f t="shared" si="2"/>
        <v>Guangzhou_1</v>
      </c>
      <c r="G10740" s="53">
        <f t="shared" si="3"/>
        <v>0.5567791467</v>
      </c>
    </row>
    <row r="10741">
      <c r="A10741" s="61">
        <v>1.518792764E9</v>
      </c>
      <c r="B10741" s="61">
        <v>1.0</v>
      </c>
      <c r="C10741" s="61">
        <v>1019.0</v>
      </c>
      <c r="D10741" s="57" t="s">
        <v>378</v>
      </c>
      <c r="E10741" s="62" t="str">
        <f t="shared" si="1"/>
        <v>Out of test</v>
      </c>
      <c r="F10741" s="53" t="str">
        <f t="shared" si="2"/>
        <v>Guangzhou_1</v>
      </c>
      <c r="G10741" s="53">
        <f t="shared" si="3"/>
        <v>0.7670411771</v>
      </c>
    </row>
    <row r="10742">
      <c r="A10742" s="61">
        <v>1.517531065E9</v>
      </c>
      <c r="B10742" s="61">
        <v>1.0</v>
      </c>
      <c r="C10742" s="61">
        <v>853.0</v>
      </c>
      <c r="D10742" s="57" t="s">
        <v>378</v>
      </c>
      <c r="E10742" s="62" t="str">
        <f t="shared" si="1"/>
        <v>Out of test</v>
      </c>
      <c r="F10742" s="53" t="str">
        <f t="shared" si="2"/>
        <v>Guangzhou_1</v>
      </c>
      <c r="G10742" s="53">
        <f t="shared" si="3"/>
        <v>0.06592843034</v>
      </c>
    </row>
    <row r="10743">
      <c r="A10743" s="61">
        <v>1.513615796E9</v>
      </c>
      <c r="B10743" s="61">
        <v>1.0</v>
      </c>
      <c r="C10743" s="61">
        <v>972.0</v>
      </c>
      <c r="D10743" s="57" t="s">
        <v>378</v>
      </c>
      <c r="E10743" s="62" t="str">
        <f t="shared" si="1"/>
        <v>Out of test</v>
      </c>
      <c r="F10743" s="53" t="str">
        <f t="shared" si="2"/>
        <v>Guangzhou_1</v>
      </c>
      <c r="G10743" s="53">
        <f t="shared" si="3"/>
        <v>0.9421403319</v>
      </c>
    </row>
    <row r="10744">
      <c r="A10744" s="61">
        <v>1.519859167E9</v>
      </c>
      <c r="B10744" s="61">
        <v>1.0</v>
      </c>
      <c r="C10744" s="61">
        <v>1825.0</v>
      </c>
      <c r="D10744" s="57" t="s">
        <v>378</v>
      </c>
      <c r="E10744" s="62" t="str">
        <f t="shared" si="1"/>
        <v>Out of test</v>
      </c>
      <c r="F10744" s="53" t="str">
        <f t="shared" si="2"/>
        <v>Guangzhou_1</v>
      </c>
      <c r="G10744" s="53">
        <f t="shared" si="3"/>
        <v>0.9195403356</v>
      </c>
    </row>
    <row r="10745">
      <c r="A10745" s="61">
        <v>1.515126303E9</v>
      </c>
      <c r="B10745" s="61">
        <v>1.0</v>
      </c>
      <c r="C10745" s="61">
        <v>1441.0</v>
      </c>
      <c r="D10745" s="57" t="s">
        <v>378</v>
      </c>
      <c r="E10745" s="62" t="str">
        <f t="shared" si="1"/>
        <v>Out of test</v>
      </c>
      <c r="F10745" s="53" t="str">
        <f t="shared" si="2"/>
        <v>Guangzhou_1</v>
      </c>
      <c r="G10745" s="53">
        <f t="shared" si="3"/>
        <v>0.9155574361</v>
      </c>
    </row>
    <row r="10746">
      <c r="A10746" s="61">
        <v>1.516430184E9</v>
      </c>
      <c r="B10746" s="61">
        <v>1.0</v>
      </c>
      <c r="C10746" s="61">
        <v>2021.0</v>
      </c>
      <c r="D10746" s="57" t="s">
        <v>378</v>
      </c>
      <c r="E10746" s="62" t="str">
        <f t="shared" si="1"/>
        <v>Out of test</v>
      </c>
      <c r="F10746" s="53" t="str">
        <f t="shared" si="2"/>
        <v>Guangzhou_1</v>
      </c>
      <c r="G10746" s="53">
        <f t="shared" si="3"/>
        <v>0.7637752446</v>
      </c>
    </row>
    <row r="10747">
      <c r="A10747" s="61">
        <v>1.518043509E9</v>
      </c>
      <c r="B10747" s="61">
        <v>1.0</v>
      </c>
      <c r="C10747" s="61">
        <v>579.0</v>
      </c>
      <c r="D10747" s="57" t="s">
        <v>378</v>
      </c>
      <c r="E10747" s="62" t="str">
        <f t="shared" si="1"/>
        <v>Out of test</v>
      </c>
      <c r="F10747" s="53" t="str">
        <f t="shared" si="2"/>
        <v>Guangzhou_1</v>
      </c>
      <c r="G10747" s="53">
        <f t="shared" si="3"/>
        <v>0.2958482312</v>
      </c>
    </row>
    <row r="10748">
      <c r="A10748" s="61">
        <v>1.518168198E9</v>
      </c>
      <c r="B10748" s="61">
        <v>1.0</v>
      </c>
      <c r="C10748" s="61">
        <v>3233.0</v>
      </c>
      <c r="D10748" s="57" t="s">
        <v>378</v>
      </c>
      <c r="E10748" s="62" t="str">
        <f t="shared" si="1"/>
        <v>Out of test</v>
      </c>
      <c r="F10748" s="53" t="str">
        <f t="shared" si="2"/>
        <v>Guangzhou_1</v>
      </c>
      <c r="G10748" s="53">
        <f t="shared" si="3"/>
        <v>0.7288565741</v>
      </c>
    </row>
    <row r="10749">
      <c r="A10749" s="61">
        <v>1.519779385E9</v>
      </c>
      <c r="B10749" s="61">
        <v>1.0</v>
      </c>
      <c r="C10749" s="61">
        <v>1094.0</v>
      </c>
      <c r="D10749" s="57" t="s">
        <v>378</v>
      </c>
      <c r="E10749" s="62" t="str">
        <f t="shared" si="1"/>
        <v>Out of test</v>
      </c>
      <c r="F10749" s="53" t="str">
        <f t="shared" si="2"/>
        <v>Guangzhou_1</v>
      </c>
      <c r="G10749" s="53">
        <f t="shared" si="3"/>
        <v>0.1636904449</v>
      </c>
    </row>
    <row r="10750">
      <c r="A10750" s="61">
        <v>1.517466039E9</v>
      </c>
      <c r="B10750" s="61">
        <v>1.0</v>
      </c>
      <c r="C10750" s="61">
        <v>752.0</v>
      </c>
      <c r="D10750" s="57" t="s">
        <v>378</v>
      </c>
      <c r="E10750" s="62" t="str">
        <f t="shared" si="1"/>
        <v>Out of test</v>
      </c>
      <c r="F10750" s="53" t="str">
        <f t="shared" si="2"/>
        <v>Guangzhou_1</v>
      </c>
      <c r="G10750" s="53">
        <f t="shared" si="3"/>
        <v>0.9798973759</v>
      </c>
    </row>
    <row r="10751">
      <c r="A10751" s="61">
        <v>1.519348864E9</v>
      </c>
      <c r="B10751" s="61">
        <v>1.0</v>
      </c>
      <c r="C10751" s="61">
        <v>269.0</v>
      </c>
      <c r="D10751" s="57" t="s">
        <v>378</v>
      </c>
      <c r="E10751" s="62" t="str">
        <f t="shared" si="1"/>
        <v>Out of test</v>
      </c>
      <c r="F10751" s="53" t="str">
        <f t="shared" si="2"/>
        <v>Guangzhou_1</v>
      </c>
      <c r="G10751" s="53">
        <f t="shared" si="3"/>
        <v>0.4136600003</v>
      </c>
    </row>
    <row r="10752">
      <c r="A10752" s="61">
        <v>1.518885106E9</v>
      </c>
      <c r="B10752" s="61">
        <v>1.0</v>
      </c>
      <c r="C10752" s="61">
        <v>2428.0</v>
      </c>
      <c r="D10752" s="57" t="s">
        <v>378</v>
      </c>
      <c r="E10752" s="62" t="str">
        <f t="shared" si="1"/>
        <v>Out of test</v>
      </c>
      <c r="F10752" s="53" t="str">
        <f t="shared" si="2"/>
        <v>Guangzhou_1</v>
      </c>
      <c r="G10752" s="53">
        <f t="shared" si="3"/>
        <v>0.3613692913</v>
      </c>
    </row>
    <row r="10753">
      <c r="A10753" s="61">
        <v>1.512620188E9</v>
      </c>
      <c r="B10753" s="61">
        <v>1.0</v>
      </c>
      <c r="C10753" s="61">
        <v>2.0</v>
      </c>
      <c r="D10753" s="57" t="s">
        <v>378</v>
      </c>
      <c r="E10753" s="62" t="str">
        <f t="shared" si="1"/>
        <v>Out of test</v>
      </c>
      <c r="F10753" s="53" t="str">
        <f t="shared" si="2"/>
        <v>Guangzhou_1</v>
      </c>
      <c r="G10753" s="53">
        <f t="shared" si="3"/>
        <v>0.3711940935</v>
      </c>
    </row>
    <row r="10754">
      <c r="A10754" s="61">
        <v>1.516497356E9</v>
      </c>
      <c r="B10754" s="61">
        <v>1.0</v>
      </c>
      <c r="C10754" s="61">
        <v>1526.0</v>
      </c>
      <c r="D10754" s="57" t="s">
        <v>378</v>
      </c>
      <c r="E10754" s="62" t="str">
        <f t="shared" si="1"/>
        <v>Out of test</v>
      </c>
      <c r="F10754" s="53" t="str">
        <f t="shared" si="2"/>
        <v>Guangzhou_1</v>
      </c>
      <c r="G10754" s="53">
        <f t="shared" si="3"/>
        <v>0.882645601</v>
      </c>
    </row>
    <row r="10755">
      <c r="A10755" s="61">
        <v>1.516813786E9</v>
      </c>
      <c r="B10755" s="61">
        <v>1.0</v>
      </c>
      <c r="C10755" s="61">
        <v>396.0</v>
      </c>
      <c r="D10755" s="57" t="s">
        <v>378</v>
      </c>
      <c r="E10755" s="62" t="str">
        <f t="shared" si="1"/>
        <v>Out of test</v>
      </c>
      <c r="F10755" s="53" t="str">
        <f t="shared" si="2"/>
        <v>Guangzhou_1</v>
      </c>
      <c r="G10755" s="53">
        <f t="shared" si="3"/>
        <v>0.09100323175</v>
      </c>
    </row>
    <row r="10756">
      <c r="A10756" s="61">
        <v>1.512589445E9</v>
      </c>
      <c r="B10756" s="61">
        <v>1.0</v>
      </c>
      <c r="C10756" s="61">
        <v>292.0</v>
      </c>
      <c r="D10756" s="57" t="s">
        <v>378</v>
      </c>
      <c r="E10756" s="62" t="str">
        <f t="shared" si="1"/>
        <v>Out of test</v>
      </c>
      <c r="F10756" s="53" t="str">
        <f t="shared" si="2"/>
        <v>Guangzhou_1</v>
      </c>
      <c r="G10756" s="53">
        <f t="shared" si="3"/>
        <v>0.2345437948</v>
      </c>
    </row>
    <row r="10757">
      <c r="A10757" s="61">
        <v>1.513430718E9</v>
      </c>
      <c r="B10757" s="61">
        <v>1.0</v>
      </c>
      <c r="C10757" s="61">
        <v>619.0</v>
      </c>
      <c r="D10757" s="57" t="s">
        <v>378</v>
      </c>
      <c r="E10757" s="62" t="str">
        <f t="shared" si="1"/>
        <v>Out of test</v>
      </c>
      <c r="F10757" s="53" t="str">
        <f t="shared" si="2"/>
        <v>Guangzhou_1</v>
      </c>
      <c r="G10757" s="53">
        <f t="shared" si="3"/>
        <v>0.9882096788</v>
      </c>
    </row>
    <row r="10758">
      <c r="A10758" s="61">
        <v>1.511761766E9</v>
      </c>
      <c r="B10758" s="61">
        <v>1.0</v>
      </c>
      <c r="C10758" s="61">
        <v>673.0</v>
      </c>
      <c r="D10758" s="57" t="s">
        <v>378</v>
      </c>
      <c r="E10758" s="62" t="str">
        <f t="shared" si="1"/>
        <v>Out of test</v>
      </c>
      <c r="F10758" s="53" t="str">
        <f t="shared" si="2"/>
        <v>Guangzhou_1</v>
      </c>
      <c r="G10758" s="53">
        <f t="shared" si="3"/>
        <v>0.4896115544</v>
      </c>
    </row>
    <row r="10759">
      <c r="A10759" s="61">
        <v>1.518330397E9</v>
      </c>
      <c r="B10759" s="61">
        <v>1.0</v>
      </c>
      <c r="C10759" s="61">
        <v>2057.0</v>
      </c>
      <c r="D10759" s="57" t="s">
        <v>378</v>
      </c>
      <c r="E10759" s="62" t="str">
        <f t="shared" si="1"/>
        <v>Out of test</v>
      </c>
      <c r="F10759" s="53" t="str">
        <f t="shared" si="2"/>
        <v>Guangzhou_1</v>
      </c>
      <c r="G10759" s="53">
        <f t="shared" si="3"/>
        <v>0.3638468584</v>
      </c>
    </row>
    <row r="10760">
      <c r="A10760" s="61">
        <v>1.519229845E9</v>
      </c>
      <c r="B10760" s="61">
        <v>1.0</v>
      </c>
      <c r="C10760" s="61">
        <v>2916.0</v>
      </c>
      <c r="D10760" s="57" t="s">
        <v>378</v>
      </c>
      <c r="E10760" s="62" t="str">
        <f t="shared" si="1"/>
        <v>Out of test</v>
      </c>
      <c r="F10760" s="53" t="str">
        <f t="shared" si="2"/>
        <v>Guangzhou_1</v>
      </c>
      <c r="G10760" s="53">
        <f t="shared" si="3"/>
        <v>0.2441125275</v>
      </c>
    </row>
    <row r="10761">
      <c r="A10761" s="61">
        <v>1.514233299E9</v>
      </c>
      <c r="B10761" s="61">
        <v>1.0</v>
      </c>
      <c r="C10761" s="61">
        <v>4497.0</v>
      </c>
      <c r="D10761" s="57" t="s">
        <v>378</v>
      </c>
      <c r="E10761" s="62" t="str">
        <f t="shared" si="1"/>
        <v>Out of test</v>
      </c>
      <c r="F10761" s="53" t="str">
        <f t="shared" si="2"/>
        <v>Guangzhou_1</v>
      </c>
      <c r="G10761" s="53">
        <f t="shared" si="3"/>
        <v>0.7794412497</v>
      </c>
    </row>
    <row r="10762">
      <c r="A10762" s="61">
        <v>1.518109595E9</v>
      </c>
      <c r="B10762" s="61">
        <v>1.0</v>
      </c>
      <c r="C10762" s="61">
        <v>1667.0</v>
      </c>
      <c r="D10762" s="57" t="s">
        <v>378</v>
      </c>
      <c r="E10762" s="62" t="str">
        <f t="shared" si="1"/>
        <v>Out of test</v>
      </c>
      <c r="F10762" s="53" t="str">
        <f t="shared" si="2"/>
        <v>Guangzhou_1</v>
      </c>
      <c r="G10762" s="53">
        <f t="shared" si="3"/>
        <v>0.03247224884</v>
      </c>
    </row>
    <row r="10763">
      <c r="A10763" s="61">
        <v>1.512639313E9</v>
      </c>
      <c r="B10763" s="61">
        <v>1.0</v>
      </c>
      <c r="C10763" s="61">
        <v>590.0</v>
      </c>
      <c r="D10763" s="57" t="s">
        <v>378</v>
      </c>
      <c r="E10763" s="62" t="str">
        <f t="shared" si="1"/>
        <v>Out of test</v>
      </c>
      <c r="F10763" s="53" t="str">
        <f t="shared" si="2"/>
        <v>Guangzhou_1</v>
      </c>
      <c r="G10763" s="53">
        <f t="shared" si="3"/>
        <v>0.7567169812</v>
      </c>
    </row>
    <row r="10764">
      <c r="A10764" s="61">
        <v>1.517522554E9</v>
      </c>
      <c r="B10764" s="61">
        <v>1.0</v>
      </c>
      <c r="C10764" s="61">
        <v>215.0</v>
      </c>
      <c r="D10764" s="57" t="s">
        <v>378</v>
      </c>
      <c r="E10764" s="62" t="str">
        <f t="shared" si="1"/>
        <v>Out of test</v>
      </c>
      <c r="F10764" s="53" t="str">
        <f t="shared" si="2"/>
        <v>Guangzhou_1</v>
      </c>
      <c r="G10764" s="53">
        <f t="shared" si="3"/>
        <v>0.1636587122</v>
      </c>
    </row>
    <row r="10765">
      <c r="A10765" s="61">
        <v>1.511735514E9</v>
      </c>
      <c r="B10765" s="61">
        <v>1.0</v>
      </c>
      <c r="C10765" s="61">
        <v>1649.0</v>
      </c>
      <c r="D10765" s="57" t="s">
        <v>378</v>
      </c>
      <c r="E10765" s="62" t="str">
        <f t="shared" si="1"/>
        <v>Out of test</v>
      </c>
      <c r="F10765" s="53" t="str">
        <f t="shared" si="2"/>
        <v>Guangzhou_1</v>
      </c>
      <c r="G10765" s="53">
        <f t="shared" si="3"/>
        <v>0.6516530505</v>
      </c>
    </row>
    <row r="10766">
      <c r="A10766" s="61">
        <v>1.518734036E9</v>
      </c>
      <c r="B10766" s="61">
        <v>1.0</v>
      </c>
      <c r="C10766" s="61">
        <v>237.0</v>
      </c>
      <c r="D10766" s="57" t="s">
        <v>378</v>
      </c>
      <c r="E10766" s="62" t="str">
        <f t="shared" si="1"/>
        <v>Out of test</v>
      </c>
      <c r="F10766" s="53" t="str">
        <f t="shared" si="2"/>
        <v>Guangzhou_1</v>
      </c>
      <c r="G10766" s="53">
        <f t="shared" si="3"/>
        <v>0.6750419787</v>
      </c>
    </row>
    <row r="10767">
      <c r="A10767" s="61">
        <v>1.518616744E9</v>
      </c>
      <c r="B10767" s="61">
        <v>1.0</v>
      </c>
      <c r="C10767" s="61">
        <v>2115.0</v>
      </c>
      <c r="D10767" s="57" t="s">
        <v>378</v>
      </c>
      <c r="E10767" s="62" t="str">
        <f t="shared" si="1"/>
        <v>Out of test</v>
      </c>
      <c r="F10767" s="53" t="str">
        <f t="shared" si="2"/>
        <v>Guangzhou_1</v>
      </c>
      <c r="G10767" s="53">
        <f t="shared" si="3"/>
        <v>0.8289351428</v>
      </c>
    </row>
    <row r="10768">
      <c r="A10768" s="61">
        <v>1.515967169E9</v>
      </c>
      <c r="B10768" s="61">
        <v>1.0</v>
      </c>
      <c r="C10768" s="61">
        <v>870.0</v>
      </c>
      <c r="D10768" s="57" t="s">
        <v>378</v>
      </c>
      <c r="E10768" s="62" t="str">
        <f t="shared" si="1"/>
        <v>Out of test</v>
      </c>
      <c r="F10768" s="53" t="str">
        <f t="shared" si="2"/>
        <v>Guangzhou_1</v>
      </c>
      <c r="G10768" s="53">
        <f t="shared" si="3"/>
        <v>0.8072736451</v>
      </c>
    </row>
    <row r="10769">
      <c r="A10769" s="61">
        <v>1.518589707E9</v>
      </c>
      <c r="B10769" s="61">
        <v>1.0</v>
      </c>
      <c r="C10769" s="61">
        <v>510.0</v>
      </c>
      <c r="D10769" s="57" t="s">
        <v>378</v>
      </c>
      <c r="E10769" s="62" t="str">
        <f t="shared" si="1"/>
        <v>Out of test</v>
      </c>
      <c r="F10769" s="53" t="str">
        <f t="shared" si="2"/>
        <v>Guangzhou_1</v>
      </c>
      <c r="G10769" s="53">
        <f t="shared" si="3"/>
        <v>0.07316685503</v>
      </c>
    </row>
    <row r="10770">
      <c r="A10770" s="61">
        <v>1.516917586E9</v>
      </c>
      <c r="B10770" s="61">
        <v>1.0</v>
      </c>
      <c r="C10770" s="61">
        <v>909.0</v>
      </c>
      <c r="D10770" s="57" t="s">
        <v>378</v>
      </c>
      <c r="E10770" s="62" t="str">
        <f t="shared" si="1"/>
        <v>Out of test</v>
      </c>
      <c r="F10770" s="53" t="str">
        <f t="shared" si="2"/>
        <v>Guangzhou_1</v>
      </c>
      <c r="G10770" s="53">
        <f t="shared" si="3"/>
        <v>0.911344919</v>
      </c>
    </row>
    <row r="10771">
      <c r="A10771" s="61">
        <v>1.512101788E9</v>
      </c>
      <c r="B10771" s="61">
        <v>1.0</v>
      </c>
      <c r="C10771" s="61">
        <v>1322.0</v>
      </c>
      <c r="D10771" s="57" t="s">
        <v>378</v>
      </c>
      <c r="E10771" s="62" t="str">
        <f t="shared" si="1"/>
        <v>Out of test</v>
      </c>
      <c r="F10771" s="53" t="str">
        <f t="shared" si="2"/>
        <v>Guangzhou_1</v>
      </c>
      <c r="G10771" s="53">
        <f t="shared" si="3"/>
        <v>0.9750424266</v>
      </c>
    </row>
    <row r="10772">
      <c r="A10772" s="61">
        <v>1.518488975E9</v>
      </c>
      <c r="B10772" s="61">
        <v>1.0</v>
      </c>
      <c r="C10772" s="61">
        <v>2379.0</v>
      </c>
      <c r="D10772" s="57" t="s">
        <v>378</v>
      </c>
      <c r="E10772" s="62" t="str">
        <f t="shared" si="1"/>
        <v>Out of test</v>
      </c>
      <c r="F10772" s="53" t="str">
        <f t="shared" si="2"/>
        <v>Guangzhou_1</v>
      </c>
      <c r="G10772" s="53">
        <f t="shared" si="3"/>
        <v>0.5970422414</v>
      </c>
    </row>
    <row r="10773">
      <c r="A10773" s="61">
        <v>1.514834164E9</v>
      </c>
      <c r="B10773" s="61">
        <v>1.0</v>
      </c>
      <c r="C10773" s="61">
        <v>2481.0</v>
      </c>
      <c r="D10773" s="57" t="s">
        <v>378</v>
      </c>
      <c r="E10773" s="62" t="str">
        <f t="shared" si="1"/>
        <v>Out of test</v>
      </c>
      <c r="F10773" s="53" t="str">
        <f t="shared" si="2"/>
        <v>Guangzhou_1</v>
      </c>
      <c r="G10773" s="53">
        <f t="shared" si="3"/>
        <v>0.3601702508</v>
      </c>
    </row>
    <row r="10774">
      <c r="A10774" s="61">
        <v>1.517089983E9</v>
      </c>
      <c r="B10774" s="61">
        <v>1.0</v>
      </c>
      <c r="C10774" s="61">
        <v>2813.0</v>
      </c>
      <c r="D10774" s="57" t="s">
        <v>378</v>
      </c>
      <c r="E10774" s="62" t="str">
        <f t="shared" si="1"/>
        <v>Out of test</v>
      </c>
      <c r="F10774" s="53" t="str">
        <f t="shared" si="2"/>
        <v>Guangzhou_1</v>
      </c>
      <c r="G10774" s="53">
        <f t="shared" si="3"/>
        <v>0.0144657137</v>
      </c>
    </row>
    <row r="10775">
      <c r="A10775" s="61">
        <v>1.516583078E9</v>
      </c>
      <c r="B10775" s="61">
        <v>1.0</v>
      </c>
      <c r="C10775" s="61">
        <v>1561.0</v>
      </c>
      <c r="D10775" s="57" t="s">
        <v>378</v>
      </c>
      <c r="E10775" s="62" t="str">
        <f t="shared" si="1"/>
        <v>Out of test</v>
      </c>
      <c r="F10775" s="53" t="str">
        <f t="shared" si="2"/>
        <v>Guangzhou_1</v>
      </c>
      <c r="G10775" s="53">
        <f t="shared" si="3"/>
        <v>0.5496300019</v>
      </c>
    </row>
    <row r="10776">
      <c r="A10776" s="61">
        <v>1.517613575E9</v>
      </c>
      <c r="B10776" s="61">
        <v>1.0</v>
      </c>
      <c r="C10776" s="61">
        <v>2585.0</v>
      </c>
      <c r="D10776" s="57" t="s">
        <v>378</v>
      </c>
      <c r="E10776" s="62" t="str">
        <f t="shared" si="1"/>
        <v>Out of test</v>
      </c>
      <c r="F10776" s="53" t="str">
        <f t="shared" si="2"/>
        <v>Guangzhou_1</v>
      </c>
      <c r="G10776" s="53">
        <f t="shared" si="3"/>
        <v>0.6741810162</v>
      </c>
    </row>
    <row r="10777">
      <c r="A10777" s="61">
        <v>1.511884005E9</v>
      </c>
      <c r="B10777" s="61">
        <v>1.0</v>
      </c>
      <c r="C10777" s="61">
        <v>1785.0</v>
      </c>
      <c r="D10777" s="57" t="s">
        <v>378</v>
      </c>
      <c r="E10777" s="62" t="str">
        <f t="shared" si="1"/>
        <v>Out of test</v>
      </c>
      <c r="F10777" s="53" t="str">
        <f t="shared" si="2"/>
        <v>Guangzhou_1</v>
      </c>
      <c r="G10777" s="53">
        <f t="shared" si="3"/>
        <v>0.7970291428</v>
      </c>
    </row>
    <row r="10778">
      <c r="A10778" s="61">
        <v>1.515168696E9</v>
      </c>
      <c r="B10778" s="61">
        <v>1.0</v>
      </c>
      <c r="C10778" s="61">
        <v>217.0</v>
      </c>
      <c r="D10778" s="57" t="s">
        <v>378</v>
      </c>
      <c r="E10778" s="62" t="str">
        <f t="shared" si="1"/>
        <v>Out of test</v>
      </c>
      <c r="F10778" s="53" t="str">
        <f t="shared" si="2"/>
        <v>Guangzhou_1</v>
      </c>
      <c r="G10778" s="53">
        <f t="shared" si="3"/>
        <v>0.1071321507</v>
      </c>
    </row>
    <row r="10779">
      <c r="A10779" s="61">
        <v>1.519517233E9</v>
      </c>
      <c r="B10779" s="61">
        <v>1.0</v>
      </c>
      <c r="C10779" s="61">
        <v>2654.0</v>
      </c>
      <c r="D10779" s="57" t="s">
        <v>378</v>
      </c>
      <c r="E10779" s="62" t="str">
        <f t="shared" si="1"/>
        <v>Out of test</v>
      </c>
      <c r="F10779" s="53" t="str">
        <f t="shared" si="2"/>
        <v>Guangzhou_1</v>
      </c>
      <c r="G10779" s="53">
        <f t="shared" si="3"/>
        <v>0.9073052277</v>
      </c>
    </row>
    <row r="10780">
      <c r="A10780" s="61">
        <v>1.512576145E9</v>
      </c>
      <c r="B10780" s="61">
        <v>1.0</v>
      </c>
      <c r="C10780" s="61">
        <v>2355.0</v>
      </c>
      <c r="D10780" s="57" t="s">
        <v>378</v>
      </c>
      <c r="E10780" s="62" t="str">
        <f t="shared" si="1"/>
        <v>Out of test</v>
      </c>
      <c r="F10780" s="53" t="str">
        <f t="shared" si="2"/>
        <v>Guangzhou_1</v>
      </c>
      <c r="G10780" s="53">
        <f t="shared" si="3"/>
        <v>0.8459734573</v>
      </c>
    </row>
    <row r="10781">
      <c r="A10781" s="61">
        <v>1.517515416E9</v>
      </c>
      <c r="B10781" s="61">
        <v>1.0</v>
      </c>
      <c r="C10781" s="61">
        <v>296.0</v>
      </c>
      <c r="D10781" s="57" t="s">
        <v>378</v>
      </c>
      <c r="E10781" s="62" t="str">
        <f t="shared" si="1"/>
        <v>Out of test</v>
      </c>
      <c r="F10781" s="53" t="str">
        <f t="shared" si="2"/>
        <v>Guangzhou_1</v>
      </c>
      <c r="G10781" s="53">
        <f t="shared" si="3"/>
        <v>0.1564312606</v>
      </c>
    </row>
    <row r="10782">
      <c r="A10782" s="61">
        <v>1.519011783E9</v>
      </c>
      <c r="B10782" s="61">
        <v>1.0</v>
      </c>
      <c r="C10782" s="61">
        <v>2060.0</v>
      </c>
      <c r="D10782" s="57" t="s">
        <v>378</v>
      </c>
      <c r="E10782" s="62" t="str">
        <f t="shared" si="1"/>
        <v>Out of test</v>
      </c>
      <c r="F10782" s="53" t="str">
        <f t="shared" si="2"/>
        <v>Guangzhou_1</v>
      </c>
      <c r="G10782" s="53">
        <f t="shared" si="3"/>
        <v>0.7814280593</v>
      </c>
    </row>
    <row r="10783">
      <c r="A10783" s="61">
        <v>1.517695134E9</v>
      </c>
      <c r="B10783" s="61">
        <v>1.0</v>
      </c>
      <c r="C10783" s="61">
        <v>2701.0</v>
      </c>
      <c r="D10783" s="57" t="s">
        <v>378</v>
      </c>
      <c r="E10783" s="62" t="str">
        <f t="shared" si="1"/>
        <v>Out of test</v>
      </c>
      <c r="F10783" s="53" t="str">
        <f t="shared" si="2"/>
        <v>Guangzhou_1</v>
      </c>
      <c r="G10783" s="53">
        <f t="shared" si="3"/>
        <v>0.8752795434</v>
      </c>
    </row>
    <row r="10784">
      <c r="A10784" s="61">
        <v>1.519193906E9</v>
      </c>
      <c r="B10784" s="61">
        <v>1.0</v>
      </c>
      <c r="C10784" s="61">
        <v>496.0</v>
      </c>
      <c r="D10784" s="57" t="s">
        <v>378</v>
      </c>
      <c r="E10784" s="62" t="str">
        <f t="shared" si="1"/>
        <v>Out of test</v>
      </c>
      <c r="F10784" s="53" t="str">
        <f t="shared" si="2"/>
        <v>Guangzhou_1</v>
      </c>
      <c r="G10784" s="53">
        <f t="shared" si="3"/>
        <v>0.4702177026</v>
      </c>
    </row>
    <row r="10785">
      <c r="A10785" s="61">
        <v>1.517459633E9</v>
      </c>
      <c r="B10785" s="61">
        <v>1.0</v>
      </c>
      <c r="C10785" s="61">
        <v>2194.0</v>
      </c>
      <c r="D10785" s="57" t="s">
        <v>378</v>
      </c>
      <c r="E10785" s="62" t="str">
        <f t="shared" si="1"/>
        <v>Out of test</v>
      </c>
      <c r="F10785" s="53" t="str">
        <f t="shared" si="2"/>
        <v>Guangzhou_1</v>
      </c>
      <c r="G10785" s="53">
        <f t="shared" si="3"/>
        <v>0.6900695542</v>
      </c>
    </row>
    <row r="10786">
      <c r="A10786" s="61">
        <v>1.512009254E9</v>
      </c>
      <c r="B10786" s="61">
        <v>1.0</v>
      </c>
      <c r="C10786" s="61">
        <v>1450.0</v>
      </c>
      <c r="D10786" s="57" t="s">
        <v>378</v>
      </c>
      <c r="E10786" s="62" t="str">
        <f t="shared" si="1"/>
        <v>Out of test</v>
      </c>
      <c r="F10786" s="53" t="str">
        <f t="shared" si="2"/>
        <v>Guangzhou_1</v>
      </c>
      <c r="G10786" s="53">
        <f t="shared" si="3"/>
        <v>0.7077307922</v>
      </c>
    </row>
    <row r="10787">
      <c r="A10787" s="61">
        <v>1.511409717E9</v>
      </c>
      <c r="B10787" s="61">
        <v>1.0</v>
      </c>
      <c r="C10787" s="61">
        <v>1984.0</v>
      </c>
      <c r="D10787" s="57" t="s">
        <v>378</v>
      </c>
      <c r="E10787" s="62" t="str">
        <f t="shared" si="1"/>
        <v>Out of test</v>
      </c>
      <c r="F10787" s="53" t="str">
        <f t="shared" si="2"/>
        <v>Guangzhou_1</v>
      </c>
      <c r="G10787" s="53">
        <f t="shared" si="3"/>
        <v>0.5090727966</v>
      </c>
    </row>
    <row r="10788">
      <c r="A10788" s="61">
        <v>1.515700334E9</v>
      </c>
      <c r="B10788" s="61">
        <v>1.0</v>
      </c>
      <c r="C10788" s="61">
        <v>2157.0</v>
      </c>
      <c r="D10788" s="57" t="s">
        <v>378</v>
      </c>
      <c r="E10788" s="62" t="str">
        <f t="shared" si="1"/>
        <v>Out of test</v>
      </c>
      <c r="F10788" s="53" t="str">
        <f t="shared" si="2"/>
        <v>Guangzhou_1</v>
      </c>
      <c r="G10788" s="53">
        <f t="shared" si="3"/>
        <v>0.8447220451</v>
      </c>
    </row>
    <row r="10789">
      <c r="A10789" s="61">
        <v>1.516792745E9</v>
      </c>
      <c r="B10789" s="61">
        <v>1.0</v>
      </c>
      <c r="C10789" s="61">
        <v>3030.0</v>
      </c>
      <c r="D10789" s="57" t="s">
        <v>378</v>
      </c>
      <c r="E10789" s="62" t="str">
        <f t="shared" si="1"/>
        <v>Out of test</v>
      </c>
      <c r="F10789" s="53" t="str">
        <f t="shared" si="2"/>
        <v>Guangzhou_1</v>
      </c>
      <c r="G10789" s="53">
        <f t="shared" si="3"/>
        <v>0.07170777958</v>
      </c>
    </row>
    <row r="10790">
      <c r="A10790" s="61">
        <v>1.519419765E9</v>
      </c>
      <c r="B10790" s="61">
        <v>1.0</v>
      </c>
      <c r="C10790" s="61">
        <v>2903.0</v>
      </c>
      <c r="D10790" s="57" t="s">
        <v>378</v>
      </c>
      <c r="E10790" s="62" t="str">
        <f t="shared" si="1"/>
        <v>Out of test</v>
      </c>
      <c r="F10790" s="53" t="str">
        <f t="shared" si="2"/>
        <v>Guangzhou_1</v>
      </c>
      <c r="G10790" s="53">
        <f t="shared" si="3"/>
        <v>0.3419122876</v>
      </c>
    </row>
    <row r="10791">
      <c r="A10791" s="61">
        <v>1.516317564E9</v>
      </c>
      <c r="B10791" s="61">
        <v>1.0</v>
      </c>
      <c r="C10791" s="61">
        <v>819.0</v>
      </c>
      <c r="D10791" s="57" t="s">
        <v>378</v>
      </c>
      <c r="E10791" s="62" t="str">
        <f t="shared" si="1"/>
        <v>Out of test</v>
      </c>
      <c r="F10791" s="53" t="str">
        <f t="shared" si="2"/>
        <v>Guangzhou_1</v>
      </c>
      <c r="G10791" s="53">
        <f t="shared" si="3"/>
        <v>0.7210861752</v>
      </c>
    </row>
    <row r="10792">
      <c r="A10792" s="61">
        <v>1.513151358E9</v>
      </c>
      <c r="B10792" s="61">
        <v>1.0</v>
      </c>
      <c r="C10792" s="61">
        <v>2477.0</v>
      </c>
      <c r="D10792" s="57" t="s">
        <v>378</v>
      </c>
      <c r="E10792" s="62" t="str">
        <f t="shared" si="1"/>
        <v>Out of test</v>
      </c>
      <c r="F10792" s="53" t="str">
        <f t="shared" si="2"/>
        <v>Guangzhou_1</v>
      </c>
      <c r="G10792" s="53">
        <f t="shared" si="3"/>
        <v>0.7914540408</v>
      </c>
    </row>
    <row r="10793">
      <c r="A10793" s="61">
        <v>1.516933095E9</v>
      </c>
      <c r="B10793" s="61">
        <v>1.0</v>
      </c>
      <c r="C10793" s="61">
        <v>5413.0</v>
      </c>
      <c r="D10793" s="57" t="s">
        <v>378</v>
      </c>
      <c r="E10793" s="62" t="str">
        <f t="shared" si="1"/>
        <v>Out of test</v>
      </c>
      <c r="F10793" s="53" t="str">
        <f t="shared" si="2"/>
        <v>Guangzhou_1</v>
      </c>
      <c r="G10793" s="53">
        <f t="shared" si="3"/>
        <v>0.09185302933</v>
      </c>
    </row>
    <row r="10794">
      <c r="A10794" s="61">
        <v>1.517270533E9</v>
      </c>
      <c r="B10794" s="61">
        <v>1.0</v>
      </c>
      <c r="C10794" s="61">
        <v>2529.0</v>
      </c>
      <c r="D10794" s="57" t="s">
        <v>378</v>
      </c>
      <c r="E10794" s="62" t="str">
        <f t="shared" si="1"/>
        <v>Out of test</v>
      </c>
      <c r="F10794" s="53" t="str">
        <f t="shared" si="2"/>
        <v>Guangzhou_1</v>
      </c>
      <c r="G10794" s="53">
        <f t="shared" si="3"/>
        <v>0.6650386816</v>
      </c>
    </row>
    <row r="10795">
      <c r="A10795" s="61">
        <v>1.519213525E9</v>
      </c>
      <c r="B10795" s="61">
        <v>1.0</v>
      </c>
      <c r="C10795" s="61">
        <v>1840.0</v>
      </c>
      <c r="D10795" s="57" t="s">
        <v>378</v>
      </c>
      <c r="E10795" s="62" t="str">
        <f t="shared" si="1"/>
        <v>Out of test</v>
      </c>
      <c r="F10795" s="53" t="str">
        <f t="shared" si="2"/>
        <v>Guangzhou_1</v>
      </c>
      <c r="G10795" s="53">
        <f t="shared" si="3"/>
        <v>0.5173035019</v>
      </c>
    </row>
    <row r="10796">
      <c r="A10796" s="61">
        <v>1.515506718E9</v>
      </c>
      <c r="B10796" s="61">
        <v>1.0</v>
      </c>
      <c r="C10796" s="61">
        <v>512.0</v>
      </c>
      <c r="D10796" s="57" t="s">
        <v>378</v>
      </c>
      <c r="E10796" s="62" t="str">
        <f t="shared" si="1"/>
        <v>Out of test</v>
      </c>
      <c r="F10796" s="53" t="str">
        <f t="shared" si="2"/>
        <v>Guangzhou_1</v>
      </c>
      <c r="G10796" s="53">
        <f t="shared" si="3"/>
        <v>0.9032690142</v>
      </c>
    </row>
    <row r="10797">
      <c r="A10797" s="61">
        <v>1.514687149E9</v>
      </c>
      <c r="B10797" s="61">
        <v>1.0</v>
      </c>
      <c r="C10797" s="61">
        <v>773.0</v>
      </c>
      <c r="D10797" s="57" t="s">
        <v>378</v>
      </c>
      <c r="E10797" s="62" t="str">
        <f t="shared" si="1"/>
        <v>Out of test</v>
      </c>
      <c r="F10797" s="53" t="str">
        <f t="shared" si="2"/>
        <v>Guangzhou_1</v>
      </c>
      <c r="G10797" s="53">
        <f t="shared" si="3"/>
        <v>0.1268927616</v>
      </c>
    </row>
    <row r="10798">
      <c r="A10798" s="61">
        <v>1.518954667E9</v>
      </c>
      <c r="B10798" s="61">
        <v>1.0</v>
      </c>
      <c r="C10798" s="61">
        <v>857.0</v>
      </c>
      <c r="D10798" s="57" t="s">
        <v>378</v>
      </c>
      <c r="E10798" s="62" t="str">
        <f t="shared" si="1"/>
        <v>Out of test</v>
      </c>
      <c r="F10798" s="53" t="str">
        <f t="shared" si="2"/>
        <v>Guangzhou_1</v>
      </c>
      <c r="G10798" s="53">
        <f t="shared" si="3"/>
        <v>0.8712480455</v>
      </c>
    </row>
    <row r="10799">
      <c r="A10799" s="61">
        <v>1.516819736E9</v>
      </c>
      <c r="B10799" s="61">
        <v>1.0</v>
      </c>
      <c r="C10799" s="61">
        <v>507.0</v>
      </c>
      <c r="D10799" s="57" t="s">
        <v>378</v>
      </c>
      <c r="E10799" s="62" t="str">
        <f t="shared" si="1"/>
        <v>Out of test</v>
      </c>
      <c r="F10799" s="53" t="str">
        <f t="shared" si="2"/>
        <v>Guangzhou_1</v>
      </c>
      <c r="G10799" s="53">
        <f t="shared" si="3"/>
        <v>0.1291390567</v>
      </c>
    </row>
    <row r="10800">
      <c r="A10800" s="61">
        <v>1.517461886E9</v>
      </c>
      <c r="B10800" s="61">
        <v>1.0</v>
      </c>
      <c r="C10800" s="61">
        <v>1874.0</v>
      </c>
      <c r="D10800" s="57" t="s">
        <v>378</v>
      </c>
      <c r="E10800" s="62" t="str">
        <f t="shared" si="1"/>
        <v>Out of test</v>
      </c>
      <c r="F10800" s="53" t="str">
        <f t="shared" si="2"/>
        <v>Guangzhou_1</v>
      </c>
      <c r="G10800" s="53">
        <f t="shared" si="3"/>
        <v>0.3557145569</v>
      </c>
    </row>
    <row r="10801">
      <c r="A10801" s="61">
        <v>1.516365574E9</v>
      </c>
      <c r="B10801" s="61">
        <v>1.0</v>
      </c>
      <c r="C10801" s="61">
        <v>1022.0</v>
      </c>
      <c r="D10801" s="57" t="s">
        <v>378</v>
      </c>
      <c r="E10801" s="62" t="str">
        <f t="shared" si="1"/>
        <v>Out of test</v>
      </c>
      <c r="F10801" s="53" t="str">
        <f t="shared" si="2"/>
        <v>Guangzhou_1</v>
      </c>
      <c r="G10801" s="53">
        <f t="shared" si="3"/>
        <v>0.5354370727</v>
      </c>
    </row>
    <row r="10802">
      <c r="A10802" s="61">
        <v>1.515241097E9</v>
      </c>
      <c r="B10802" s="61">
        <v>1.0</v>
      </c>
      <c r="C10802" s="61">
        <v>1288.0</v>
      </c>
      <c r="D10802" s="57" t="s">
        <v>378</v>
      </c>
      <c r="E10802" s="62" t="str">
        <f t="shared" si="1"/>
        <v>Out of test</v>
      </c>
      <c r="F10802" s="53" t="str">
        <f t="shared" si="2"/>
        <v>Guangzhou_1</v>
      </c>
      <c r="G10802" s="53">
        <f t="shared" si="3"/>
        <v>0.05718172428</v>
      </c>
    </row>
    <row r="10803">
      <c r="A10803" s="61">
        <v>1.514962327E9</v>
      </c>
      <c r="B10803" s="61">
        <v>1.0</v>
      </c>
      <c r="C10803" s="61">
        <v>1490.0</v>
      </c>
      <c r="D10803" s="57" t="s">
        <v>378</v>
      </c>
      <c r="E10803" s="62" t="str">
        <f t="shared" si="1"/>
        <v>Out of test</v>
      </c>
      <c r="F10803" s="53" t="str">
        <f t="shared" si="2"/>
        <v>Guangzhou_1</v>
      </c>
      <c r="G10803" s="53">
        <f t="shared" si="3"/>
        <v>0.2854573344</v>
      </c>
    </row>
    <row r="10804">
      <c r="A10804" s="61">
        <v>1.518982268E9</v>
      </c>
      <c r="B10804" s="61">
        <v>1.0</v>
      </c>
      <c r="C10804" s="61">
        <v>826.0</v>
      </c>
      <c r="D10804" s="57" t="s">
        <v>378</v>
      </c>
      <c r="E10804" s="62" t="str">
        <f t="shared" si="1"/>
        <v>Out of test</v>
      </c>
      <c r="F10804" s="53" t="str">
        <f t="shared" si="2"/>
        <v>Guangzhou_1</v>
      </c>
      <c r="G10804" s="53">
        <f t="shared" si="3"/>
        <v>0.2772273988</v>
      </c>
    </row>
    <row r="10805">
      <c r="A10805" s="61">
        <v>1.518208588E9</v>
      </c>
      <c r="B10805" s="61">
        <v>1.0</v>
      </c>
      <c r="C10805" s="61">
        <v>2143.0</v>
      </c>
      <c r="D10805" s="57" t="s">
        <v>378</v>
      </c>
      <c r="E10805" s="62" t="str">
        <f t="shared" si="1"/>
        <v>Out of test</v>
      </c>
      <c r="F10805" s="53" t="str">
        <f t="shared" si="2"/>
        <v>Guangzhou_1</v>
      </c>
      <c r="G10805" s="53">
        <f t="shared" si="3"/>
        <v>0.1707391401</v>
      </c>
    </row>
    <row r="10806">
      <c r="A10806" s="61">
        <v>1.513378798E9</v>
      </c>
      <c r="B10806" s="61">
        <v>1.0</v>
      </c>
      <c r="C10806" s="61">
        <v>2271.0</v>
      </c>
      <c r="D10806" s="57" t="s">
        <v>378</v>
      </c>
      <c r="E10806" s="62" t="str">
        <f t="shared" si="1"/>
        <v>Out of test</v>
      </c>
      <c r="F10806" s="53" t="str">
        <f t="shared" si="2"/>
        <v>Guangzhou_1</v>
      </c>
      <c r="G10806" s="53">
        <f t="shared" si="3"/>
        <v>0.2602898335</v>
      </c>
    </row>
    <row r="10807">
      <c r="A10807" s="61">
        <v>1.511270559E9</v>
      </c>
      <c r="B10807" s="61">
        <v>1.0</v>
      </c>
      <c r="C10807" s="61">
        <v>888.0</v>
      </c>
      <c r="D10807" s="57" t="s">
        <v>378</v>
      </c>
      <c r="E10807" s="62" t="str">
        <f t="shared" si="1"/>
        <v>Out of test</v>
      </c>
      <c r="F10807" s="53" t="str">
        <f t="shared" si="2"/>
        <v>Guangzhou_1</v>
      </c>
      <c r="G10807" s="53">
        <f t="shared" si="3"/>
        <v>0.2340483193</v>
      </c>
    </row>
    <row r="10808">
      <c r="A10808" s="61">
        <v>1.518993958E9</v>
      </c>
      <c r="B10808" s="61">
        <v>1.0</v>
      </c>
      <c r="C10808" s="61">
        <v>841.0</v>
      </c>
      <c r="D10808" s="57" t="s">
        <v>378</v>
      </c>
      <c r="E10808" s="62" t="str">
        <f t="shared" si="1"/>
        <v>Out of test</v>
      </c>
      <c r="F10808" s="53" t="str">
        <f t="shared" si="2"/>
        <v>Guangzhou_1</v>
      </c>
      <c r="G10808" s="53">
        <f t="shared" si="3"/>
        <v>0.4181099973</v>
      </c>
    </row>
    <row r="10809">
      <c r="A10809" s="61">
        <v>1.512951978E9</v>
      </c>
      <c r="B10809" s="61">
        <v>1.0</v>
      </c>
      <c r="C10809" s="61">
        <v>5668.0</v>
      </c>
      <c r="D10809" s="57" t="s">
        <v>378</v>
      </c>
      <c r="E10809" s="62" t="str">
        <f t="shared" si="1"/>
        <v>Out of test</v>
      </c>
      <c r="F10809" s="53" t="str">
        <f t="shared" si="2"/>
        <v>Guangzhou_1</v>
      </c>
      <c r="G10809" s="53">
        <f t="shared" si="3"/>
        <v>0.1404503948</v>
      </c>
    </row>
    <row r="10810">
      <c r="A10810" s="61">
        <v>1.516137585E9</v>
      </c>
      <c r="B10810" s="61">
        <v>1.0</v>
      </c>
      <c r="C10810" s="61">
        <v>2494.0</v>
      </c>
      <c r="D10810" s="57" t="s">
        <v>378</v>
      </c>
      <c r="E10810" s="62" t="str">
        <f t="shared" si="1"/>
        <v>Out of test</v>
      </c>
      <c r="F10810" s="53" t="str">
        <f t="shared" si="2"/>
        <v>Guangzhou_1</v>
      </c>
      <c r="G10810" s="53">
        <f t="shared" si="3"/>
        <v>0.6435265715</v>
      </c>
    </row>
    <row r="10811">
      <c r="A10811" s="61">
        <v>1.515832085E9</v>
      </c>
      <c r="B10811" s="61">
        <v>1.0</v>
      </c>
      <c r="C10811" s="61">
        <v>1566.0</v>
      </c>
      <c r="D10811" s="57" t="s">
        <v>378</v>
      </c>
      <c r="E10811" s="62" t="str">
        <f t="shared" si="1"/>
        <v>Out of test</v>
      </c>
      <c r="F10811" s="53" t="str">
        <f t="shared" si="2"/>
        <v>Guangzhou_1</v>
      </c>
      <c r="G10811" s="53">
        <f t="shared" si="3"/>
        <v>0.8923493208</v>
      </c>
    </row>
    <row r="10812">
      <c r="A10812" s="61">
        <v>1.517111416E9</v>
      </c>
      <c r="B10812" s="61">
        <v>1.0</v>
      </c>
      <c r="C10812" s="61">
        <v>2279.0</v>
      </c>
      <c r="D10812" s="57" t="s">
        <v>378</v>
      </c>
      <c r="E10812" s="62" t="str">
        <f t="shared" si="1"/>
        <v>Out of test</v>
      </c>
      <c r="F10812" s="53" t="str">
        <f t="shared" si="2"/>
        <v>Guangzhou_1</v>
      </c>
      <c r="G10812" s="53">
        <f t="shared" si="3"/>
        <v>0.2619936002</v>
      </c>
    </row>
    <row r="10813">
      <c r="A10813" s="61">
        <v>1.517418859E9</v>
      </c>
      <c r="B10813" s="61">
        <v>1.0</v>
      </c>
      <c r="C10813" s="61">
        <v>1048.0</v>
      </c>
      <c r="D10813" s="57" t="s">
        <v>378</v>
      </c>
      <c r="E10813" s="62" t="str">
        <f t="shared" si="1"/>
        <v>Out of test</v>
      </c>
      <c r="F10813" s="53" t="str">
        <f t="shared" si="2"/>
        <v>Guangzhou_1</v>
      </c>
      <c r="G10813" s="53">
        <f t="shared" si="3"/>
        <v>0.793598948</v>
      </c>
    </row>
    <row r="10814">
      <c r="A10814" s="61">
        <v>1.515733715E9</v>
      </c>
      <c r="B10814" s="61">
        <v>1.0</v>
      </c>
      <c r="C10814" s="61">
        <v>2037.0</v>
      </c>
      <c r="D10814" s="57" t="s">
        <v>378</v>
      </c>
      <c r="E10814" s="62" t="str">
        <f t="shared" si="1"/>
        <v>Out of test</v>
      </c>
      <c r="F10814" s="53" t="str">
        <f t="shared" si="2"/>
        <v>Guangzhou_1</v>
      </c>
      <c r="G10814" s="53">
        <f t="shared" si="3"/>
        <v>0.2303967987</v>
      </c>
    </row>
    <row r="10815">
      <c r="A10815" s="61">
        <v>1.517359194E9</v>
      </c>
      <c r="B10815" s="61">
        <v>1.0</v>
      </c>
      <c r="C10815" s="61">
        <v>566.0</v>
      </c>
      <c r="D10815" s="57" t="s">
        <v>378</v>
      </c>
      <c r="E10815" s="62" t="str">
        <f t="shared" si="1"/>
        <v>Out of test</v>
      </c>
      <c r="F10815" s="53" t="str">
        <f t="shared" si="2"/>
        <v>Guangzhou_1</v>
      </c>
      <c r="G10815" s="53">
        <f t="shared" si="3"/>
        <v>0.6839628195</v>
      </c>
    </row>
    <row r="10816">
      <c r="A10816" s="61">
        <v>1.511735846E9</v>
      </c>
      <c r="B10816" s="61">
        <v>1.0</v>
      </c>
      <c r="C10816" s="61">
        <v>65.0</v>
      </c>
      <c r="D10816" s="57" t="s">
        <v>378</v>
      </c>
      <c r="E10816" s="62" t="str">
        <f t="shared" si="1"/>
        <v>Out of test</v>
      </c>
      <c r="F10816" s="53" t="str">
        <f t="shared" si="2"/>
        <v>Guangzhou_1</v>
      </c>
      <c r="G10816" s="53">
        <f t="shared" si="3"/>
        <v>0.7830659984</v>
      </c>
    </row>
    <row r="10817">
      <c r="A10817" s="61">
        <v>1.514706535E9</v>
      </c>
      <c r="B10817" s="61">
        <v>1.0</v>
      </c>
      <c r="C10817" s="61">
        <v>2077.0</v>
      </c>
      <c r="D10817" s="57" t="s">
        <v>378</v>
      </c>
      <c r="E10817" s="62" t="str">
        <f t="shared" si="1"/>
        <v>Out of test</v>
      </c>
      <c r="F10817" s="53" t="str">
        <f t="shared" si="2"/>
        <v>Guangzhou_1</v>
      </c>
      <c r="G10817" s="53">
        <f t="shared" si="3"/>
        <v>0.669563021</v>
      </c>
    </row>
    <row r="10818">
      <c r="A10818" s="61">
        <v>1.515162326E9</v>
      </c>
      <c r="B10818" s="61">
        <v>1.0</v>
      </c>
      <c r="C10818" s="61">
        <v>2102.0</v>
      </c>
      <c r="D10818" s="57" t="s">
        <v>378</v>
      </c>
      <c r="E10818" s="62" t="str">
        <f t="shared" si="1"/>
        <v>Out of test</v>
      </c>
      <c r="F10818" s="53" t="str">
        <f t="shared" si="2"/>
        <v>Guangzhou_1</v>
      </c>
      <c r="G10818" s="53">
        <f t="shared" si="3"/>
        <v>0.357010215</v>
      </c>
    </row>
    <row r="10819">
      <c r="A10819" s="61">
        <v>1.519372946E9</v>
      </c>
      <c r="B10819" s="61">
        <v>1.0</v>
      </c>
      <c r="C10819" s="61">
        <v>2425.0</v>
      </c>
      <c r="D10819" s="57" t="s">
        <v>378</v>
      </c>
      <c r="E10819" s="62" t="str">
        <f t="shared" si="1"/>
        <v>Out of test</v>
      </c>
      <c r="F10819" s="53" t="str">
        <f t="shared" si="2"/>
        <v>Guangzhou_1</v>
      </c>
      <c r="G10819" s="53">
        <f t="shared" si="3"/>
        <v>0.200526705</v>
      </c>
    </row>
    <row r="10820">
      <c r="A10820" s="61">
        <v>1.518027389E9</v>
      </c>
      <c r="B10820" s="61">
        <v>1.0</v>
      </c>
      <c r="C10820" s="61">
        <v>633.0</v>
      </c>
      <c r="D10820" s="57" t="s">
        <v>378</v>
      </c>
      <c r="E10820" s="62" t="str">
        <f t="shared" si="1"/>
        <v>Out of test</v>
      </c>
      <c r="F10820" s="53" t="str">
        <f t="shared" si="2"/>
        <v>Guangzhou_1</v>
      </c>
      <c r="G10820" s="53">
        <f t="shared" si="3"/>
        <v>0.7681611783</v>
      </c>
    </row>
    <row r="10821">
      <c r="A10821" s="61">
        <v>1.514996487E9</v>
      </c>
      <c r="B10821" s="61">
        <v>1.0</v>
      </c>
      <c r="C10821" s="61">
        <v>758.0</v>
      </c>
      <c r="D10821" s="57" t="s">
        <v>378</v>
      </c>
      <c r="E10821" s="62" t="str">
        <f t="shared" si="1"/>
        <v>Out of test</v>
      </c>
      <c r="F10821" s="53" t="str">
        <f t="shared" si="2"/>
        <v>Guangzhou_1</v>
      </c>
      <c r="G10821" s="53">
        <f t="shared" si="3"/>
        <v>0.804944338</v>
      </c>
    </row>
    <row r="10822">
      <c r="A10822" s="61">
        <v>1.514656477E9</v>
      </c>
      <c r="B10822" s="61">
        <v>1.0</v>
      </c>
      <c r="C10822" s="61">
        <v>3202.0</v>
      </c>
      <c r="D10822" s="57" t="s">
        <v>378</v>
      </c>
      <c r="E10822" s="62" t="str">
        <f t="shared" si="1"/>
        <v>Out of test</v>
      </c>
      <c r="F10822" s="53" t="str">
        <f t="shared" si="2"/>
        <v>Guangzhou_1</v>
      </c>
      <c r="G10822" s="53">
        <f t="shared" si="3"/>
        <v>0.9267449335</v>
      </c>
    </row>
    <row r="10823">
      <c r="A10823" s="61">
        <v>1.512996229E9</v>
      </c>
      <c r="B10823" s="61">
        <v>1.0</v>
      </c>
      <c r="C10823" s="61">
        <v>2490.0</v>
      </c>
      <c r="D10823" s="57" t="s">
        <v>378</v>
      </c>
      <c r="E10823" s="62" t="str">
        <f t="shared" si="1"/>
        <v>Out of test</v>
      </c>
      <c r="F10823" s="53" t="str">
        <f t="shared" si="2"/>
        <v>Guangzhou_1</v>
      </c>
      <c r="G10823" s="53">
        <f t="shared" si="3"/>
        <v>0.8177522256</v>
      </c>
    </row>
    <row r="10824">
      <c r="A10824" s="61">
        <v>1.514545126E9</v>
      </c>
      <c r="B10824" s="61">
        <v>1.0</v>
      </c>
      <c r="C10824" s="61">
        <v>344.0</v>
      </c>
      <c r="D10824" s="57" t="s">
        <v>378</v>
      </c>
      <c r="E10824" s="62" t="str">
        <f t="shared" si="1"/>
        <v>Out of test</v>
      </c>
      <c r="F10824" s="53" t="str">
        <f t="shared" si="2"/>
        <v>Guangzhou_1</v>
      </c>
      <c r="G10824" s="53">
        <f t="shared" si="3"/>
        <v>0.9948797088</v>
      </c>
    </row>
    <row r="10825">
      <c r="A10825" s="61">
        <v>1.517686238E9</v>
      </c>
      <c r="B10825" s="61">
        <v>1.0</v>
      </c>
      <c r="C10825" s="61">
        <v>2328.0</v>
      </c>
      <c r="D10825" s="57" t="s">
        <v>378</v>
      </c>
      <c r="E10825" s="62" t="str">
        <f t="shared" si="1"/>
        <v>Out of test</v>
      </c>
      <c r="F10825" s="53" t="str">
        <f t="shared" si="2"/>
        <v>Guangzhou_1</v>
      </c>
      <c r="G10825" s="53">
        <f t="shared" si="3"/>
        <v>0.3616283478</v>
      </c>
    </row>
    <row r="10826">
      <c r="A10826" s="61">
        <v>1.514075639E9</v>
      </c>
      <c r="B10826" s="61">
        <v>1.0</v>
      </c>
      <c r="C10826" s="61">
        <v>1727.0</v>
      </c>
      <c r="D10826" s="57" t="s">
        <v>378</v>
      </c>
      <c r="E10826" s="62" t="str">
        <f t="shared" si="1"/>
        <v>Out of test</v>
      </c>
      <c r="F10826" s="53" t="str">
        <f t="shared" si="2"/>
        <v>Guangzhou_1</v>
      </c>
      <c r="G10826" s="53">
        <f t="shared" si="3"/>
        <v>0.6283177387</v>
      </c>
    </row>
    <row r="10827">
      <c r="A10827" s="61">
        <v>1.516992988E9</v>
      </c>
      <c r="B10827" s="61">
        <v>1.0</v>
      </c>
      <c r="C10827" s="61">
        <v>2250.0</v>
      </c>
      <c r="D10827" s="57" t="s">
        <v>378</v>
      </c>
      <c r="E10827" s="62" t="str">
        <f t="shared" si="1"/>
        <v>Out of test</v>
      </c>
      <c r="F10827" s="53" t="str">
        <f t="shared" si="2"/>
        <v>Guangzhou_1</v>
      </c>
      <c r="G10827" s="53">
        <f t="shared" si="3"/>
        <v>0.7899514311</v>
      </c>
    </row>
    <row r="10828">
      <c r="A10828" s="61">
        <v>1.513660907E9</v>
      </c>
      <c r="B10828" s="61">
        <v>1.0</v>
      </c>
      <c r="C10828" s="61">
        <v>1226.0</v>
      </c>
      <c r="D10828" s="57" t="s">
        <v>378</v>
      </c>
      <c r="E10828" s="62" t="str">
        <f t="shared" si="1"/>
        <v>Out of test</v>
      </c>
      <c r="F10828" s="53" t="str">
        <f t="shared" si="2"/>
        <v>Guangzhou_1</v>
      </c>
      <c r="G10828" s="53">
        <f t="shared" si="3"/>
        <v>0.5852279904</v>
      </c>
    </row>
    <row r="10829">
      <c r="A10829" s="61">
        <v>1.517258435E9</v>
      </c>
      <c r="B10829" s="61">
        <v>1.0</v>
      </c>
      <c r="C10829" s="61">
        <v>1426.0</v>
      </c>
      <c r="D10829" s="57" t="s">
        <v>378</v>
      </c>
      <c r="E10829" s="62" t="str">
        <f t="shared" si="1"/>
        <v>Out of test</v>
      </c>
      <c r="F10829" s="53" t="str">
        <f t="shared" si="2"/>
        <v>Guangzhou_1</v>
      </c>
      <c r="G10829" s="53">
        <f t="shared" si="3"/>
        <v>0.01295156765</v>
      </c>
    </row>
    <row r="10830">
      <c r="A10830" s="61">
        <v>1.513957579E9</v>
      </c>
      <c r="B10830" s="61">
        <v>1.0</v>
      </c>
      <c r="C10830" s="61">
        <v>2069.0</v>
      </c>
      <c r="D10830" s="57" t="s">
        <v>378</v>
      </c>
      <c r="E10830" s="62" t="str">
        <f t="shared" si="1"/>
        <v>Out of test</v>
      </c>
      <c r="F10830" s="53" t="str">
        <f t="shared" si="2"/>
        <v>Guangzhou_1</v>
      </c>
      <c r="G10830" s="53">
        <f t="shared" si="3"/>
        <v>0.5095031477</v>
      </c>
    </row>
    <row r="10831">
      <c r="A10831" s="61">
        <v>1.519628725E9</v>
      </c>
      <c r="B10831" s="61">
        <v>1.0</v>
      </c>
      <c r="C10831" s="61">
        <v>851.0</v>
      </c>
      <c r="D10831" s="57" t="s">
        <v>378</v>
      </c>
      <c r="E10831" s="62" t="str">
        <f t="shared" si="1"/>
        <v>Out of test</v>
      </c>
      <c r="F10831" s="53" t="str">
        <f t="shared" si="2"/>
        <v>Guangzhou_1</v>
      </c>
      <c r="G10831" s="53">
        <f t="shared" si="3"/>
        <v>0.1491351351</v>
      </c>
    </row>
    <row r="10832">
      <c r="A10832" s="61">
        <v>1.515665456E9</v>
      </c>
      <c r="B10832" s="61">
        <v>1.0</v>
      </c>
      <c r="C10832" s="61">
        <v>1368.0</v>
      </c>
      <c r="D10832" s="57" t="s">
        <v>378</v>
      </c>
      <c r="E10832" s="62" t="str">
        <f t="shared" si="1"/>
        <v>Out of test</v>
      </c>
      <c r="F10832" s="53" t="str">
        <f t="shared" si="2"/>
        <v>Guangzhou_1</v>
      </c>
      <c r="G10832" s="53">
        <f t="shared" si="3"/>
        <v>0.538835329</v>
      </c>
    </row>
    <row r="10833">
      <c r="A10833" s="61">
        <v>1.516756098E9</v>
      </c>
      <c r="B10833" s="61">
        <v>1.0</v>
      </c>
      <c r="C10833" s="61">
        <v>2398.0</v>
      </c>
      <c r="D10833" s="57" t="s">
        <v>378</v>
      </c>
      <c r="E10833" s="62" t="str">
        <f t="shared" si="1"/>
        <v>Out of test</v>
      </c>
      <c r="F10833" s="53" t="str">
        <f t="shared" si="2"/>
        <v>Guangzhou_1</v>
      </c>
      <c r="G10833" s="53">
        <f t="shared" si="3"/>
        <v>0.9047792415</v>
      </c>
    </row>
    <row r="10834">
      <c r="A10834" s="61">
        <v>1.519282945E9</v>
      </c>
      <c r="B10834" s="61">
        <v>1.0</v>
      </c>
      <c r="C10834" s="61">
        <v>1461.0</v>
      </c>
      <c r="D10834" s="57" t="s">
        <v>378</v>
      </c>
      <c r="E10834" s="62" t="str">
        <f t="shared" si="1"/>
        <v>Out of test</v>
      </c>
      <c r="F10834" s="53" t="str">
        <f t="shared" si="2"/>
        <v>Guangzhou_1</v>
      </c>
      <c r="G10834" s="53">
        <f t="shared" si="3"/>
        <v>0.6864394453</v>
      </c>
    </row>
    <row r="10835">
      <c r="A10835" s="61">
        <v>1.515783009E9</v>
      </c>
      <c r="B10835" s="61">
        <v>1.0</v>
      </c>
      <c r="C10835" s="61">
        <v>1342.0</v>
      </c>
      <c r="D10835" s="57" t="s">
        <v>378</v>
      </c>
      <c r="E10835" s="62" t="str">
        <f t="shared" si="1"/>
        <v>Out of test</v>
      </c>
      <c r="F10835" s="53" t="str">
        <f t="shared" si="2"/>
        <v>Guangzhou_1</v>
      </c>
      <c r="G10835" s="53">
        <f t="shared" si="3"/>
        <v>0.942769</v>
      </c>
    </row>
    <row r="10836">
      <c r="A10836" s="61">
        <v>1.514562605E9</v>
      </c>
      <c r="B10836" s="61">
        <v>1.0</v>
      </c>
      <c r="C10836" s="61">
        <v>1550.0</v>
      </c>
      <c r="D10836" s="57" t="s">
        <v>378</v>
      </c>
      <c r="E10836" s="62" t="str">
        <f t="shared" si="1"/>
        <v>Out of test</v>
      </c>
      <c r="F10836" s="53" t="str">
        <f t="shared" si="2"/>
        <v>Guangzhou_1</v>
      </c>
      <c r="G10836" s="53">
        <f t="shared" si="3"/>
        <v>0.7906280621</v>
      </c>
    </row>
    <row r="10837">
      <c r="A10837" s="61">
        <v>1.516253189E9</v>
      </c>
      <c r="B10837" s="61">
        <v>1.0</v>
      </c>
      <c r="C10837" s="61">
        <v>4344.0</v>
      </c>
      <c r="D10837" s="57" t="s">
        <v>378</v>
      </c>
      <c r="E10837" s="62" t="str">
        <f t="shared" si="1"/>
        <v>Out of test</v>
      </c>
      <c r="F10837" s="53" t="str">
        <f t="shared" si="2"/>
        <v>Guangzhou_1</v>
      </c>
      <c r="G10837" s="53">
        <f t="shared" si="3"/>
        <v>0.2944289714</v>
      </c>
    </row>
    <row r="10838">
      <c r="A10838" s="61">
        <v>1.518045577E9</v>
      </c>
      <c r="B10838" s="61">
        <v>1.0</v>
      </c>
      <c r="C10838" s="61">
        <v>1871.0</v>
      </c>
      <c r="D10838" s="57" t="s">
        <v>378</v>
      </c>
      <c r="E10838" s="62" t="str">
        <f t="shared" si="1"/>
        <v>Out of test</v>
      </c>
      <c r="F10838" s="53" t="str">
        <f t="shared" si="2"/>
        <v>Guangzhou_1</v>
      </c>
      <c r="G10838" s="53">
        <f t="shared" si="3"/>
        <v>0.5124043138</v>
      </c>
    </row>
    <row r="10839">
      <c r="A10839" s="61">
        <v>1.512879914E9</v>
      </c>
      <c r="B10839" s="61">
        <v>1.0</v>
      </c>
      <c r="C10839" s="61">
        <v>2748.0</v>
      </c>
      <c r="D10839" s="57" t="s">
        <v>378</v>
      </c>
      <c r="E10839" s="62" t="str">
        <f t="shared" si="1"/>
        <v>Out of test</v>
      </c>
      <c r="F10839" s="53" t="str">
        <f t="shared" si="2"/>
        <v>Guangzhou_1</v>
      </c>
      <c r="G10839" s="53">
        <f t="shared" si="3"/>
        <v>0.9585340296</v>
      </c>
    </row>
    <row r="10840">
      <c r="A10840" s="61">
        <v>1.512078604E9</v>
      </c>
      <c r="B10840" s="61">
        <v>1.0</v>
      </c>
      <c r="C10840" s="61">
        <v>3082.0</v>
      </c>
      <c r="D10840" s="57" t="s">
        <v>378</v>
      </c>
      <c r="E10840" s="62" t="str">
        <f t="shared" si="1"/>
        <v>Out of test</v>
      </c>
      <c r="F10840" s="53" t="str">
        <f t="shared" si="2"/>
        <v>Guangzhou_1</v>
      </c>
      <c r="G10840" s="53">
        <f t="shared" si="3"/>
        <v>0.1349100387</v>
      </c>
    </row>
    <row r="10841">
      <c r="A10841" s="61">
        <v>1.512281548E9</v>
      </c>
      <c r="B10841" s="61">
        <v>1.0</v>
      </c>
      <c r="C10841" s="61">
        <v>1271.0</v>
      </c>
      <c r="D10841" s="57" t="s">
        <v>378</v>
      </c>
      <c r="E10841" s="62" t="str">
        <f t="shared" si="1"/>
        <v>Out of test</v>
      </c>
      <c r="F10841" s="53" t="str">
        <f t="shared" si="2"/>
        <v>Guangzhou_1</v>
      </c>
      <c r="G10841" s="53">
        <f t="shared" si="3"/>
        <v>0.1627586799</v>
      </c>
    </row>
    <row r="10842">
      <c r="A10842" s="61">
        <v>1.514578439E9</v>
      </c>
      <c r="B10842" s="61">
        <v>1.0</v>
      </c>
      <c r="C10842" s="61">
        <v>375.0</v>
      </c>
      <c r="D10842" s="57" t="s">
        <v>378</v>
      </c>
      <c r="E10842" s="62" t="str">
        <f t="shared" si="1"/>
        <v>Out of test</v>
      </c>
      <c r="F10842" s="53" t="str">
        <f t="shared" si="2"/>
        <v>Guangzhou_1</v>
      </c>
      <c r="G10842" s="53">
        <f t="shared" si="3"/>
        <v>0.2301387111</v>
      </c>
    </row>
    <row r="10843">
      <c r="A10843" s="61">
        <v>1.517049604E9</v>
      </c>
      <c r="B10843" s="61">
        <v>1.0</v>
      </c>
      <c r="C10843" s="61">
        <v>55.0</v>
      </c>
      <c r="D10843" s="57" t="s">
        <v>378</v>
      </c>
      <c r="E10843" s="62" t="str">
        <f t="shared" si="1"/>
        <v>Out of test</v>
      </c>
      <c r="F10843" s="53" t="str">
        <f t="shared" si="2"/>
        <v>Guangzhou_1</v>
      </c>
      <c r="G10843" s="53">
        <f t="shared" si="3"/>
        <v>0.1049450311</v>
      </c>
    </row>
    <row r="10844">
      <c r="A10844" s="61">
        <v>1.519357923E9</v>
      </c>
      <c r="B10844" s="61">
        <v>1.0</v>
      </c>
      <c r="C10844" s="61">
        <v>2175.0</v>
      </c>
      <c r="D10844" s="57" t="s">
        <v>378</v>
      </c>
      <c r="E10844" s="62" t="str">
        <f t="shared" si="1"/>
        <v>Out of test</v>
      </c>
      <c r="F10844" s="53" t="str">
        <f t="shared" si="2"/>
        <v>Guangzhou_1</v>
      </c>
      <c r="G10844" s="53">
        <f t="shared" si="3"/>
        <v>0.01111940774</v>
      </c>
    </row>
    <row r="10845">
      <c r="A10845" s="61">
        <v>1.517344843E9</v>
      </c>
      <c r="B10845" s="61">
        <v>1.0</v>
      </c>
      <c r="C10845" s="61">
        <v>269.0</v>
      </c>
      <c r="D10845" s="57" t="s">
        <v>378</v>
      </c>
      <c r="E10845" s="62" t="str">
        <f t="shared" si="1"/>
        <v>Out of test</v>
      </c>
      <c r="F10845" s="53" t="str">
        <f t="shared" si="2"/>
        <v>Guangzhou_1</v>
      </c>
      <c r="G10845" s="53">
        <f t="shared" si="3"/>
        <v>0.1933708237</v>
      </c>
    </row>
    <row r="10846">
      <c r="A10846" s="61">
        <v>1.518574807E9</v>
      </c>
      <c r="B10846" s="61">
        <v>1.0</v>
      </c>
      <c r="C10846" s="61">
        <v>1114.0</v>
      </c>
      <c r="D10846" s="57" t="s">
        <v>378</v>
      </c>
      <c r="E10846" s="62" t="str">
        <f t="shared" si="1"/>
        <v>Out of test</v>
      </c>
      <c r="F10846" s="53" t="str">
        <f t="shared" si="2"/>
        <v>Guangzhou_1</v>
      </c>
      <c r="G10846" s="53">
        <f t="shared" si="3"/>
        <v>0.9882425963</v>
      </c>
    </row>
    <row r="10847">
      <c r="A10847" s="61">
        <v>1.517505838E9</v>
      </c>
      <c r="B10847" s="61">
        <v>1.0</v>
      </c>
      <c r="C10847" s="61">
        <v>1803.0</v>
      </c>
      <c r="D10847" s="57" t="s">
        <v>378</v>
      </c>
      <c r="E10847" s="62" t="str">
        <f t="shared" si="1"/>
        <v>Out of test</v>
      </c>
      <c r="F10847" s="53" t="str">
        <f t="shared" si="2"/>
        <v>Guangzhou_1</v>
      </c>
      <c r="G10847" s="53">
        <f t="shared" si="3"/>
        <v>0.04343866834</v>
      </c>
    </row>
    <row r="10848">
      <c r="A10848" s="61">
        <v>1.514078198E9</v>
      </c>
      <c r="B10848" s="61">
        <v>1.0</v>
      </c>
      <c r="C10848" s="61">
        <v>1453.0</v>
      </c>
      <c r="D10848" s="57" t="s">
        <v>378</v>
      </c>
      <c r="E10848" s="62" t="str">
        <f t="shared" si="1"/>
        <v>Out of test</v>
      </c>
      <c r="F10848" s="53" t="str">
        <f t="shared" si="2"/>
        <v>Guangzhou_1</v>
      </c>
      <c r="G10848" s="53">
        <f t="shared" si="3"/>
        <v>0.4561015666</v>
      </c>
    </row>
    <row r="10849">
      <c r="A10849" s="61">
        <v>1.513097523E9</v>
      </c>
      <c r="B10849" s="61">
        <v>1.0</v>
      </c>
      <c r="C10849" s="61">
        <v>88.0</v>
      </c>
      <c r="D10849" s="57" t="s">
        <v>378</v>
      </c>
      <c r="E10849" s="62" t="str">
        <f t="shared" si="1"/>
        <v>Out of test</v>
      </c>
      <c r="F10849" s="53" t="str">
        <f t="shared" si="2"/>
        <v>Guangzhou_1</v>
      </c>
      <c r="G10849" s="53">
        <f t="shared" si="3"/>
        <v>0.5177666517</v>
      </c>
    </row>
    <row r="10850">
      <c r="A10850" s="61">
        <v>1.511765564E9</v>
      </c>
      <c r="B10850" s="61">
        <v>1.0</v>
      </c>
      <c r="C10850" s="61">
        <v>4030.0</v>
      </c>
      <c r="D10850" s="57" t="s">
        <v>378</v>
      </c>
      <c r="E10850" s="62" t="str">
        <f t="shared" si="1"/>
        <v>Out of test</v>
      </c>
      <c r="F10850" s="53" t="str">
        <f t="shared" si="2"/>
        <v>Guangzhou_1</v>
      </c>
      <c r="G10850" s="53">
        <f t="shared" si="3"/>
        <v>0.1148614956</v>
      </c>
    </row>
    <row r="10851">
      <c r="A10851" s="61">
        <v>1.513283707E9</v>
      </c>
      <c r="B10851" s="61">
        <v>1.0</v>
      </c>
      <c r="C10851" s="61">
        <v>246.0</v>
      </c>
      <c r="D10851" s="57" t="s">
        <v>378</v>
      </c>
      <c r="E10851" s="62" t="str">
        <f t="shared" si="1"/>
        <v>Out of test</v>
      </c>
      <c r="F10851" s="53" t="str">
        <f t="shared" si="2"/>
        <v>Guangzhou_1</v>
      </c>
      <c r="G10851" s="53">
        <f t="shared" si="3"/>
        <v>0.5005506693</v>
      </c>
    </row>
    <row r="10852">
      <c r="A10852" s="61">
        <v>1.513733856E9</v>
      </c>
      <c r="B10852" s="61">
        <v>1.0</v>
      </c>
      <c r="C10852" s="61">
        <v>2991.0</v>
      </c>
      <c r="D10852" s="57" t="s">
        <v>378</v>
      </c>
      <c r="E10852" s="62" t="str">
        <f t="shared" si="1"/>
        <v>Out of test</v>
      </c>
      <c r="F10852" s="53" t="str">
        <f t="shared" si="2"/>
        <v>Guangzhou_1</v>
      </c>
      <c r="G10852" s="53">
        <f t="shared" si="3"/>
        <v>0.4935590586</v>
      </c>
    </row>
    <row r="10853">
      <c r="A10853" s="61">
        <v>1.514355778E9</v>
      </c>
      <c r="B10853" s="61">
        <v>1.0</v>
      </c>
      <c r="C10853" s="61">
        <v>4228.0</v>
      </c>
      <c r="D10853" s="57" t="s">
        <v>378</v>
      </c>
      <c r="E10853" s="62" t="str">
        <f t="shared" si="1"/>
        <v>Out of test</v>
      </c>
      <c r="F10853" s="53" t="str">
        <f t="shared" si="2"/>
        <v>Guangzhou_1</v>
      </c>
      <c r="G10853" s="53">
        <f t="shared" si="3"/>
        <v>0.5364176629</v>
      </c>
    </row>
    <row r="10854">
      <c r="A10854" s="61">
        <v>1.517912036E9</v>
      </c>
      <c r="B10854" s="61">
        <v>1.0</v>
      </c>
      <c r="C10854" s="61">
        <v>2585.0</v>
      </c>
      <c r="D10854" s="57" t="s">
        <v>378</v>
      </c>
      <c r="E10854" s="62" t="str">
        <f t="shared" si="1"/>
        <v>Out of test</v>
      </c>
      <c r="F10854" s="53" t="str">
        <f t="shared" si="2"/>
        <v>Guangzhou_1</v>
      </c>
      <c r="G10854" s="53">
        <f t="shared" si="3"/>
        <v>0.7108282316</v>
      </c>
    </row>
    <row r="10855">
      <c r="A10855" s="61">
        <v>1.511815046E9</v>
      </c>
      <c r="B10855" s="61">
        <v>1.0</v>
      </c>
      <c r="C10855" s="61">
        <v>2917.0</v>
      </c>
      <c r="D10855" s="57" t="s">
        <v>378</v>
      </c>
      <c r="E10855" s="62" t="str">
        <f t="shared" si="1"/>
        <v>Out of test</v>
      </c>
      <c r="F10855" s="53" t="str">
        <f t="shared" si="2"/>
        <v>Guangzhou_1</v>
      </c>
      <c r="G10855" s="53">
        <f t="shared" si="3"/>
        <v>0.9280589736</v>
      </c>
    </row>
    <row r="10856">
      <c r="A10856" s="61">
        <v>1.517883925E9</v>
      </c>
      <c r="B10856" s="61">
        <v>1.0</v>
      </c>
      <c r="C10856" s="61">
        <v>4323.0</v>
      </c>
      <c r="D10856" s="57" t="s">
        <v>378</v>
      </c>
      <c r="E10856" s="62" t="str">
        <f t="shared" si="1"/>
        <v>Out of test</v>
      </c>
      <c r="F10856" s="53" t="str">
        <f t="shared" si="2"/>
        <v>Guangzhou_1</v>
      </c>
      <c r="G10856" s="53">
        <f t="shared" si="3"/>
        <v>0.8534085541</v>
      </c>
    </row>
    <row r="10857">
      <c r="A10857" s="61">
        <v>1.515032488E9</v>
      </c>
      <c r="B10857" s="61">
        <v>1.0</v>
      </c>
      <c r="C10857" s="61">
        <v>3343.0</v>
      </c>
      <c r="D10857" s="57" t="s">
        <v>378</v>
      </c>
      <c r="E10857" s="62" t="str">
        <f t="shared" si="1"/>
        <v>Out of test</v>
      </c>
      <c r="F10857" s="53" t="str">
        <f t="shared" si="2"/>
        <v>Guangzhou_1</v>
      </c>
      <c r="G10857" s="53">
        <f t="shared" si="3"/>
        <v>0.9431043599</v>
      </c>
    </row>
    <row r="10858">
      <c r="A10858" s="61">
        <v>1.518211944E9</v>
      </c>
      <c r="B10858" s="61">
        <v>1.0</v>
      </c>
      <c r="C10858" s="61">
        <v>969.0</v>
      </c>
      <c r="D10858" s="57" t="s">
        <v>378</v>
      </c>
      <c r="E10858" s="62" t="str">
        <f t="shared" si="1"/>
        <v>Out of test</v>
      </c>
      <c r="F10858" s="53" t="str">
        <f t="shared" si="2"/>
        <v>Guangzhou_1</v>
      </c>
      <c r="G10858" s="53">
        <f t="shared" si="3"/>
        <v>0.9496193597</v>
      </c>
    </row>
    <row r="10859">
      <c r="A10859" s="61">
        <v>1.517990084E9</v>
      </c>
      <c r="B10859" s="61">
        <v>1.0</v>
      </c>
      <c r="C10859" s="61">
        <v>914.0</v>
      </c>
      <c r="D10859" s="57" t="s">
        <v>378</v>
      </c>
      <c r="E10859" s="62" t="str">
        <f t="shared" si="1"/>
        <v>Out of test</v>
      </c>
      <c r="F10859" s="53" t="str">
        <f t="shared" si="2"/>
        <v>Guangzhou_1</v>
      </c>
      <c r="G10859" s="53">
        <f t="shared" si="3"/>
        <v>0.8244783393</v>
      </c>
    </row>
    <row r="10860">
      <c r="A10860" s="61">
        <v>1.518167648E9</v>
      </c>
      <c r="B10860" s="61">
        <v>1.0</v>
      </c>
      <c r="C10860" s="61">
        <v>194.0</v>
      </c>
      <c r="D10860" s="57" t="s">
        <v>378</v>
      </c>
      <c r="E10860" s="62" t="str">
        <f t="shared" si="1"/>
        <v>Out of test</v>
      </c>
      <c r="F10860" s="53" t="str">
        <f t="shared" si="2"/>
        <v>Guangzhou_1</v>
      </c>
      <c r="G10860" s="53">
        <f t="shared" si="3"/>
        <v>0.1920965698</v>
      </c>
    </row>
    <row r="10861">
      <c r="A10861" s="61">
        <v>1.516010554E9</v>
      </c>
      <c r="B10861" s="61">
        <v>1.0</v>
      </c>
      <c r="C10861" s="61">
        <v>3203.0</v>
      </c>
      <c r="D10861" s="57" t="s">
        <v>378</v>
      </c>
      <c r="E10861" s="62" t="str">
        <f t="shared" si="1"/>
        <v>Out of test</v>
      </c>
      <c r="F10861" s="53" t="str">
        <f t="shared" si="2"/>
        <v>Guangzhou_1</v>
      </c>
      <c r="G10861" s="53">
        <f t="shared" si="3"/>
        <v>0.8035045996</v>
      </c>
    </row>
    <row r="10862">
      <c r="A10862" s="61">
        <v>1.513761837E9</v>
      </c>
      <c r="B10862" s="61">
        <v>1.0</v>
      </c>
      <c r="C10862" s="61">
        <v>1179.0</v>
      </c>
      <c r="D10862" s="57" t="s">
        <v>378</v>
      </c>
      <c r="E10862" s="62" t="str">
        <f t="shared" si="1"/>
        <v>Out of test</v>
      </c>
      <c r="F10862" s="53" t="str">
        <f t="shared" si="2"/>
        <v>Guangzhou_1</v>
      </c>
      <c r="G10862" s="53">
        <f t="shared" si="3"/>
        <v>0.9529312715</v>
      </c>
    </row>
    <row r="10863">
      <c r="A10863" s="61">
        <v>1.511295745E9</v>
      </c>
      <c r="B10863" s="61">
        <v>1.0</v>
      </c>
      <c r="C10863" s="61">
        <v>1278.0</v>
      </c>
      <c r="D10863" s="57" t="s">
        <v>378</v>
      </c>
      <c r="E10863" s="62" t="str">
        <f t="shared" si="1"/>
        <v>Out of test</v>
      </c>
      <c r="F10863" s="53" t="str">
        <f t="shared" si="2"/>
        <v>Guangzhou_1</v>
      </c>
      <c r="G10863" s="53">
        <f t="shared" si="3"/>
        <v>0.08304874747</v>
      </c>
    </row>
    <row r="10864">
      <c r="A10864" s="61">
        <v>1.517312159E9</v>
      </c>
      <c r="B10864" s="61">
        <v>1.0</v>
      </c>
      <c r="C10864" s="61">
        <v>2300.0</v>
      </c>
      <c r="D10864" s="57" t="s">
        <v>378</v>
      </c>
      <c r="E10864" s="62" t="str">
        <f t="shared" si="1"/>
        <v>Out of test</v>
      </c>
      <c r="F10864" s="53" t="str">
        <f t="shared" si="2"/>
        <v>Guangzhou_1</v>
      </c>
      <c r="G10864" s="53">
        <f t="shared" si="3"/>
        <v>0.9194948682</v>
      </c>
    </row>
    <row r="10865">
      <c r="A10865" s="61">
        <v>1.514755896E9</v>
      </c>
      <c r="B10865" s="61">
        <v>1.0</v>
      </c>
      <c r="C10865" s="61">
        <v>918.0</v>
      </c>
      <c r="D10865" s="57" t="s">
        <v>378</v>
      </c>
      <c r="E10865" s="62" t="str">
        <f t="shared" si="1"/>
        <v>Out of test</v>
      </c>
      <c r="F10865" s="53" t="str">
        <f t="shared" si="2"/>
        <v>Guangzhou_1</v>
      </c>
      <c r="G10865" s="53">
        <f t="shared" si="3"/>
        <v>0.1688971667</v>
      </c>
    </row>
    <row r="10866">
      <c r="A10866" s="61">
        <v>1.512873137E9</v>
      </c>
      <c r="B10866" s="61">
        <v>1.0</v>
      </c>
      <c r="C10866" s="61">
        <v>1013.0</v>
      </c>
      <c r="D10866" s="57" t="s">
        <v>378</v>
      </c>
      <c r="E10866" s="62" t="str">
        <f t="shared" si="1"/>
        <v>Out of test</v>
      </c>
      <c r="F10866" s="53" t="str">
        <f t="shared" si="2"/>
        <v>Guangzhou_1</v>
      </c>
      <c r="G10866" s="53">
        <f t="shared" si="3"/>
        <v>0.7483764928</v>
      </c>
    </row>
    <row r="10867">
      <c r="A10867" s="61">
        <v>1.511256638E9</v>
      </c>
      <c r="B10867" s="61">
        <v>1.0</v>
      </c>
      <c r="C10867" s="61">
        <v>1774.0</v>
      </c>
      <c r="D10867" s="57" t="s">
        <v>378</v>
      </c>
      <c r="E10867" s="62" t="str">
        <f t="shared" si="1"/>
        <v>Out of test</v>
      </c>
      <c r="F10867" s="53" t="str">
        <f t="shared" si="2"/>
        <v>Guangzhou_1</v>
      </c>
      <c r="G10867" s="53">
        <f t="shared" si="3"/>
        <v>0.1893686973</v>
      </c>
    </row>
    <row r="10868">
      <c r="A10868" s="61">
        <v>1.512826026E9</v>
      </c>
      <c r="B10868" s="61">
        <v>1.0</v>
      </c>
      <c r="C10868" s="61">
        <v>424.0</v>
      </c>
      <c r="D10868" s="57" t="s">
        <v>378</v>
      </c>
      <c r="E10868" s="62" t="str">
        <f t="shared" si="1"/>
        <v>Out of test</v>
      </c>
      <c r="F10868" s="53" t="str">
        <f t="shared" si="2"/>
        <v>Guangzhou_1</v>
      </c>
      <c r="G10868" s="53">
        <f t="shared" si="3"/>
        <v>0.3288171942</v>
      </c>
    </row>
    <row r="10869">
      <c r="A10869" s="61">
        <v>1.519906256E9</v>
      </c>
      <c r="B10869" s="61">
        <v>1.0</v>
      </c>
      <c r="C10869" s="61">
        <v>623.0</v>
      </c>
      <c r="D10869" s="57" t="s">
        <v>378</v>
      </c>
      <c r="E10869" s="62" t="str">
        <f t="shared" si="1"/>
        <v>Out of test</v>
      </c>
      <c r="F10869" s="53" t="str">
        <f t="shared" si="2"/>
        <v>Guangzhou_1</v>
      </c>
      <c r="G10869" s="53">
        <f t="shared" si="3"/>
        <v>0.2419790347</v>
      </c>
    </row>
    <row r="10870">
      <c r="A10870" s="61">
        <v>1.518845986E9</v>
      </c>
      <c r="B10870" s="61">
        <v>1.0</v>
      </c>
      <c r="C10870" s="61">
        <v>1731.0</v>
      </c>
      <c r="D10870" s="57" t="s">
        <v>378</v>
      </c>
      <c r="E10870" s="62" t="str">
        <f t="shared" si="1"/>
        <v>Out of test</v>
      </c>
      <c r="F10870" s="53" t="str">
        <f t="shared" si="2"/>
        <v>Guangzhou_1</v>
      </c>
      <c r="G10870" s="53">
        <f t="shared" si="3"/>
        <v>0.6097450905</v>
      </c>
    </row>
    <row r="10871">
      <c r="A10871" s="61">
        <v>1.511782369E9</v>
      </c>
      <c r="B10871" s="61">
        <v>1.0</v>
      </c>
      <c r="C10871" s="61">
        <v>2387.0</v>
      </c>
      <c r="D10871" s="57" t="s">
        <v>378</v>
      </c>
      <c r="E10871" s="62" t="str">
        <f t="shared" si="1"/>
        <v>Out of test</v>
      </c>
      <c r="F10871" s="53" t="str">
        <f t="shared" si="2"/>
        <v>Guangzhou_1</v>
      </c>
      <c r="G10871" s="53">
        <f t="shared" si="3"/>
        <v>0.9560814151</v>
      </c>
    </row>
    <row r="10872">
      <c r="A10872" s="61">
        <v>1.51362753E9</v>
      </c>
      <c r="B10872" s="61">
        <v>0.0</v>
      </c>
      <c r="C10872" s="61">
        <v>504.0</v>
      </c>
      <c r="D10872" s="57" t="s">
        <v>379</v>
      </c>
      <c r="E10872" s="62" t="str">
        <f t="shared" si="1"/>
        <v>Out of test</v>
      </c>
      <c r="F10872" s="53" t="str">
        <f t="shared" si="2"/>
        <v>Shanghai_0</v>
      </c>
      <c r="G10872" s="53">
        <f t="shared" si="3"/>
        <v>0.9730695616</v>
      </c>
    </row>
    <row r="10873">
      <c r="A10873" s="61">
        <v>1.51877373E9</v>
      </c>
      <c r="B10873" s="61">
        <v>0.0</v>
      </c>
      <c r="C10873" s="61">
        <v>458.0</v>
      </c>
      <c r="D10873" s="57" t="s">
        <v>379</v>
      </c>
      <c r="E10873" s="62" t="str">
        <f t="shared" si="1"/>
        <v>Out of test</v>
      </c>
      <c r="F10873" s="53" t="str">
        <f t="shared" si="2"/>
        <v>Shanghai_0</v>
      </c>
      <c r="G10873" s="53">
        <f t="shared" si="3"/>
        <v>0.5541771704</v>
      </c>
    </row>
    <row r="10874">
      <c r="A10874" s="61">
        <v>1.51151358E9</v>
      </c>
      <c r="B10874" s="61">
        <v>0.0</v>
      </c>
      <c r="C10874" s="61">
        <v>931.0</v>
      </c>
      <c r="D10874" s="57" t="s">
        <v>379</v>
      </c>
      <c r="E10874" s="62" t="str">
        <f t="shared" si="1"/>
        <v>Out of test</v>
      </c>
      <c r="F10874" s="53" t="str">
        <f t="shared" si="2"/>
        <v>Shanghai_0</v>
      </c>
      <c r="G10874" s="53">
        <f t="shared" si="3"/>
        <v>0.03047275976</v>
      </c>
    </row>
    <row r="10875">
      <c r="A10875" s="61">
        <v>1.512181992E9</v>
      </c>
      <c r="B10875" s="61">
        <v>0.0</v>
      </c>
      <c r="C10875" s="61">
        <v>803.0</v>
      </c>
      <c r="D10875" s="57" t="s">
        <v>379</v>
      </c>
      <c r="E10875" s="62" t="str">
        <f t="shared" si="1"/>
        <v>Out of test</v>
      </c>
      <c r="F10875" s="53" t="str">
        <f t="shared" si="2"/>
        <v>Shanghai_0</v>
      </c>
      <c r="G10875" s="53">
        <f t="shared" si="3"/>
        <v>0.7525305139</v>
      </c>
    </row>
    <row r="10876">
      <c r="A10876" s="61">
        <v>1.51356639E9</v>
      </c>
      <c r="B10876" s="61">
        <v>0.0</v>
      </c>
      <c r="C10876" s="61">
        <v>844.0</v>
      </c>
      <c r="D10876" s="57" t="s">
        <v>379</v>
      </c>
      <c r="E10876" s="62" t="str">
        <f t="shared" si="1"/>
        <v>Out of test</v>
      </c>
      <c r="F10876" s="53" t="str">
        <f t="shared" si="2"/>
        <v>Shanghai_0</v>
      </c>
      <c r="G10876" s="53">
        <f t="shared" si="3"/>
        <v>0.1348660648</v>
      </c>
    </row>
    <row r="10877">
      <c r="A10877" s="61">
        <v>1.513844492E9</v>
      </c>
      <c r="B10877" s="61">
        <v>0.0</v>
      </c>
      <c r="C10877" s="61">
        <v>1050.0</v>
      </c>
      <c r="D10877" s="57" t="s">
        <v>379</v>
      </c>
      <c r="E10877" s="62" t="str">
        <f t="shared" si="1"/>
        <v>Out of test</v>
      </c>
      <c r="F10877" s="53" t="str">
        <f t="shared" si="2"/>
        <v>Shanghai_0</v>
      </c>
      <c r="G10877" s="53">
        <f t="shared" si="3"/>
        <v>0.962468784</v>
      </c>
    </row>
    <row r="10878">
      <c r="A10878" s="61">
        <v>1.512754171E9</v>
      </c>
      <c r="B10878" s="61">
        <v>0.0</v>
      </c>
      <c r="C10878" s="61">
        <v>2852.0</v>
      </c>
      <c r="D10878" s="57" t="s">
        <v>379</v>
      </c>
      <c r="E10878" s="62" t="str">
        <f t="shared" si="1"/>
        <v>Out of test</v>
      </c>
      <c r="F10878" s="53" t="str">
        <f t="shared" si="2"/>
        <v>Shanghai_0</v>
      </c>
      <c r="G10878" s="53">
        <f t="shared" si="3"/>
        <v>0.6874013126</v>
      </c>
    </row>
    <row r="10879">
      <c r="A10879" s="61">
        <v>1.511574E9</v>
      </c>
      <c r="B10879" s="61">
        <v>0.0</v>
      </c>
      <c r="C10879" s="61">
        <v>2562.0</v>
      </c>
      <c r="D10879" s="57" t="s">
        <v>379</v>
      </c>
      <c r="E10879" s="62" t="str">
        <f t="shared" si="1"/>
        <v>Out of test</v>
      </c>
      <c r="F10879" s="53" t="str">
        <f t="shared" si="2"/>
        <v>Shanghai_0</v>
      </c>
      <c r="G10879" s="53">
        <f t="shared" si="3"/>
        <v>0.8640590668</v>
      </c>
    </row>
    <row r="10880">
      <c r="A10880" s="61">
        <v>1.513120921E9</v>
      </c>
      <c r="B10880" s="61">
        <v>0.0</v>
      </c>
      <c r="C10880" s="61">
        <v>3170.0</v>
      </c>
      <c r="D10880" s="57" t="s">
        <v>379</v>
      </c>
      <c r="E10880" s="62" t="str">
        <f t="shared" si="1"/>
        <v>Out of test</v>
      </c>
      <c r="F10880" s="53" t="str">
        <f t="shared" si="2"/>
        <v>Shanghai_0</v>
      </c>
      <c r="G10880" s="53">
        <f t="shared" si="3"/>
        <v>0.7960130602</v>
      </c>
    </row>
    <row r="10881">
      <c r="A10881" s="61">
        <v>1.514411322E9</v>
      </c>
      <c r="B10881" s="61">
        <v>0.0</v>
      </c>
      <c r="C10881" s="61">
        <v>2718.0</v>
      </c>
      <c r="D10881" s="57" t="s">
        <v>379</v>
      </c>
      <c r="E10881" s="62" t="str">
        <f t="shared" si="1"/>
        <v>Out of test</v>
      </c>
      <c r="F10881" s="53" t="str">
        <f t="shared" si="2"/>
        <v>Shanghai_0</v>
      </c>
      <c r="G10881" s="53">
        <f t="shared" si="3"/>
        <v>0.5286071268</v>
      </c>
    </row>
    <row r="10882">
      <c r="A10882" s="61">
        <v>1.515681691E9</v>
      </c>
      <c r="B10882" s="61">
        <v>0.0</v>
      </c>
      <c r="C10882" s="61">
        <v>2104.0</v>
      </c>
      <c r="D10882" s="57" t="s">
        <v>379</v>
      </c>
      <c r="E10882" s="62" t="str">
        <f t="shared" si="1"/>
        <v>Out of test</v>
      </c>
      <c r="F10882" s="53" t="str">
        <f t="shared" si="2"/>
        <v>Shanghai_0</v>
      </c>
      <c r="G10882" s="53">
        <f t="shared" si="3"/>
        <v>0.01461327585</v>
      </c>
    </row>
    <row r="10883">
      <c r="A10883" s="61">
        <v>1.51216948E9</v>
      </c>
      <c r="B10883" s="61">
        <v>0.0</v>
      </c>
      <c r="C10883" s="61">
        <v>961.0</v>
      </c>
      <c r="D10883" s="57" t="s">
        <v>379</v>
      </c>
      <c r="E10883" s="62" t="str">
        <f t="shared" si="1"/>
        <v>Out of test</v>
      </c>
      <c r="F10883" s="53" t="str">
        <f t="shared" si="2"/>
        <v>Shanghai_0</v>
      </c>
      <c r="G10883" s="53">
        <f t="shared" si="3"/>
        <v>0.6986341349</v>
      </c>
    </row>
    <row r="10884">
      <c r="A10884" s="61">
        <v>1.514318521E9</v>
      </c>
      <c r="B10884" s="61">
        <v>0.0</v>
      </c>
      <c r="C10884" s="61">
        <v>1114.0</v>
      </c>
      <c r="D10884" s="57" t="s">
        <v>379</v>
      </c>
      <c r="E10884" s="62" t="str">
        <f t="shared" si="1"/>
        <v>Out of test</v>
      </c>
      <c r="F10884" s="53" t="str">
        <f t="shared" si="2"/>
        <v>Shanghai_0</v>
      </c>
      <c r="G10884" s="53">
        <f t="shared" si="3"/>
        <v>0.729084504</v>
      </c>
    </row>
    <row r="10885">
      <c r="A10885" s="61">
        <v>1.5139812E9</v>
      </c>
      <c r="B10885" s="61">
        <v>0.0</v>
      </c>
      <c r="C10885" s="61">
        <v>1016.0</v>
      </c>
      <c r="D10885" s="57" t="s">
        <v>379</v>
      </c>
      <c r="E10885" s="62" t="str">
        <f t="shared" si="1"/>
        <v>Out of test</v>
      </c>
      <c r="F10885" s="53" t="str">
        <f t="shared" si="2"/>
        <v>Shanghai_0</v>
      </c>
      <c r="G10885" s="53">
        <f t="shared" si="3"/>
        <v>0.504781817</v>
      </c>
    </row>
    <row r="10886">
      <c r="A10886" s="61">
        <v>1.514839422E9</v>
      </c>
      <c r="B10886" s="61">
        <v>0.0</v>
      </c>
      <c r="C10886" s="61">
        <v>1414.0</v>
      </c>
      <c r="D10886" s="57" t="s">
        <v>379</v>
      </c>
      <c r="E10886" s="62" t="str">
        <f t="shared" si="1"/>
        <v>Out of test</v>
      </c>
      <c r="F10886" s="53" t="str">
        <f t="shared" si="2"/>
        <v>Shanghai_0</v>
      </c>
      <c r="G10886" s="53">
        <f t="shared" si="3"/>
        <v>0.4260672774</v>
      </c>
    </row>
    <row r="10887">
      <c r="A10887" s="61">
        <v>1.51893137E9</v>
      </c>
      <c r="B10887" s="61">
        <v>0.0</v>
      </c>
      <c r="C10887" s="61">
        <v>2089.0</v>
      </c>
      <c r="D10887" s="57" t="s">
        <v>379</v>
      </c>
      <c r="E10887" s="62" t="str">
        <f t="shared" si="1"/>
        <v>Out of test</v>
      </c>
      <c r="F10887" s="53" t="str">
        <f t="shared" si="2"/>
        <v>Shanghai_0</v>
      </c>
      <c r="G10887" s="53">
        <f t="shared" si="3"/>
        <v>0.04773609035</v>
      </c>
    </row>
    <row r="10888">
      <c r="A10888" s="61">
        <v>1.513814471E9</v>
      </c>
      <c r="B10888" s="61">
        <v>0.0</v>
      </c>
      <c r="C10888" s="61">
        <v>1663.0</v>
      </c>
      <c r="D10888" s="57" t="s">
        <v>379</v>
      </c>
      <c r="E10888" s="62" t="str">
        <f t="shared" si="1"/>
        <v>Out of test</v>
      </c>
      <c r="F10888" s="53" t="str">
        <f t="shared" si="2"/>
        <v>Shanghai_0</v>
      </c>
      <c r="G10888" s="53">
        <f t="shared" si="3"/>
        <v>0.205281477</v>
      </c>
    </row>
    <row r="10889">
      <c r="A10889" s="61">
        <v>1.51984984E9</v>
      </c>
      <c r="B10889" s="61">
        <v>0.0</v>
      </c>
      <c r="C10889" s="61">
        <v>1247.0</v>
      </c>
      <c r="D10889" s="57" t="s">
        <v>379</v>
      </c>
      <c r="E10889" s="62" t="str">
        <f t="shared" si="1"/>
        <v>Out of test</v>
      </c>
      <c r="F10889" s="53" t="str">
        <f t="shared" si="2"/>
        <v>Shanghai_0</v>
      </c>
      <c r="G10889" s="53">
        <f t="shared" si="3"/>
        <v>0.7171265844</v>
      </c>
    </row>
    <row r="10890">
      <c r="A10890" s="61">
        <v>1.517534641E9</v>
      </c>
      <c r="B10890" s="61">
        <v>0.0</v>
      </c>
      <c r="C10890" s="61">
        <v>2908.0</v>
      </c>
      <c r="D10890" s="57" t="s">
        <v>379</v>
      </c>
      <c r="E10890" s="62" t="str">
        <f t="shared" si="1"/>
        <v>Out of test</v>
      </c>
      <c r="F10890" s="53" t="str">
        <f t="shared" si="2"/>
        <v>Shanghai_0</v>
      </c>
      <c r="G10890" s="53">
        <f t="shared" si="3"/>
        <v>0.8009564383</v>
      </c>
    </row>
    <row r="10891">
      <c r="A10891" s="61">
        <v>1.515857162E9</v>
      </c>
      <c r="B10891" s="61">
        <v>0.0</v>
      </c>
      <c r="C10891" s="61">
        <v>1070.0</v>
      </c>
      <c r="D10891" s="57" t="s">
        <v>379</v>
      </c>
      <c r="E10891" s="62" t="str">
        <f t="shared" si="1"/>
        <v>Out of test</v>
      </c>
      <c r="F10891" s="53" t="str">
        <f t="shared" si="2"/>
        <v>Shanghai_0</v>
      </c>
      <c r="G10891" s="53">
        <f t="shared" si="3"/>
        <v>0.5039605911</v>
      </c>
    </row>
    <row r="10892">
      <c r="A10892" s="61">
        <v>1.516351062E9</v>
      </c>
      <c r="B10892" s="61">
        <v>0.0</v>
      </c>
      <c r="C10892" s="61">
        <v>433.0</v>
      </c>
      <c r="D10892" s="57" t="s">
        <v>379</v>
      </c>
      <c r="E10892" s="62" t="str">
        <f t="shared" si="1"/>
        <v>Out of test</v>
      </c>
      <c r="F10892" s="53" t="str">
        <f t="shared" si="2"/>
        <v>Shanghai_0</v>
      </c>
      <c r="G10892" s="53">
        <f t="shared" si="3"/>
        <v>0.3411898847</v>
      </c>
    </row>
    <row r="10893">
      <c r="A10893" s="61">
        <v>1.51867178E9</v>
      </c>
      <c r="B10893" s="61">
        <v>0.0</v>
      </c>
      <c r="C10893" s="61">
        <v>1843.0</v>
      </c>
      <c r="D10893" s="57" t="s">
        <v>379</v>
      </c>
      <c r="E10893" s="62" t="str">
        <f t="shared" si="1"/>
        <v>Out of test</v>
      </c>
      <c r="F10893" s="53" t="str">
        <f t="shared" si="2"/>
        <v>Shanghai_0</v>
      </c>
      <c r="G10893" s="53">
        <f t="shared" si="3"/>
        <v>0.6121191952</v>
      </c>
    </row>
    <row r="10894">
      <c r="A10894" s="61">
        <v>1.517784862E9</v>
      </c>
      <c r="B10894" s="61">
        <v>0.0</v>
      </c>
      <c r="C10894" s="61">
        <v>2039.0</v>
      </c>
      <c r="D10894" s="57" t="s">
        <v>379</v>
      </c>
      <c r="E10894" s="62" t="str">
        <f t="shared" si="1"/>
        <v>Out of test</v>
      </c>
      <c r="F10894" s="53" t="str">
        <f t="shared" si="2"/>
        <v>Shanghai_0</v>
      </c>
      <c r="G10894" s="53">
        <f t="shared" si="3"/>
        <v>0.5771571726</v>
      </c>
    </row>
    <row r="10895">
      <c r="A10895" s="61">
        <v>1.51630445E9</v>
      </c>
      <c r="B10895" s="61">
        <v>0.0</v>
      </c>
      <c r="C10895" s="61">
        <v>1525.0</v>
      </c>
      <c r="D10895" s="57" t="s">
        <v>379</v>
      </c>
      <c r="E10895" s="62" t="str">
        <f t="shared" si="1"/>
        <v>Out of test</v>
      </c>
      <c r="F10895" s="53" t="str">
        <f t="shared" si="2"/>
        <v>Shanghai_0</v>
      </c>
      <c r="G10895" s="53">
        <f t="shared" si="3"/>
        <v>0.4395385115</v>
      </c>
    </row>
    <row r="10896">
      <c r="A10896" s="61">
        <v>1.51475004E9</v>
      </c>
      <c r="B10896" s="61">
        <v>0.0</v>
      </c>
      <c r="C10896" s="61">
        <v>367.0</v>
      </c>
      <c r="D10896" s="57" t="s">
        <v>379</v>
      </c>
      <c r="E10896" s="62" t="str">
        <f t="shared" si="1"/>
        <v>Out of test</v>
      </c>
      <c r="F10896" s="53" t="str">
        <f t="shared" si="2"/>
        <v>Shanghai_0</v>
      </c>
      <c r="G10896" s="53">
        <f t="shared" si="3"/>
        <v>0.2916197305</v>
      </c>
    </row>
    <row r="10897">
      <c r="A10897" s="61">
        <v>1.511849921E9</v>
      </c>
      <c r="B10897" s="61">
        <v>0.0</v>
      </c>
      <c r="C10897" s="61">
        <v>3039.0</v>
      </c>
      <c r="D10897" s="57" t="s">
        <v>379</v>
      </c>
      <c r="E10897" s="62" t="str">
        <f t="shared" si="1"/>
        <v>Out of test</v>
      </c>
      <c r="F10897" s="53" t="str">
        <f t="shared" si="2"/>
        <v>Shanghai_0</v>
      </c>
      <c r="G10897" s="53">
        <f t="shared" si="3"/>
        <v>0.1108017292</v>
      </c>
    </row>
    <row r="10898">
      <c r="A10898" s="61">
        <v>1.515397821E9</v>
      </c>
      <c r="B10898" s="61">
        <v>0.0</v>
      </c>
      <c r="C10898" s="61">
        <v>1648.0</v>
      </c>
      <c r="D10898" s="57" t="s">
        <v>379</v>
      </c>
      <c r="E10898" s="62" t="str">
        <f t="shared" si="1"/>
        <v>Out of test</v>
      </c>
      <c r="F10898" s="53" t="str">
        <f t="shared" si="2"/>
        <v>Shanghai_0</v>
      </c>
      <c r="G10898" s="53">
        <f t="shared" si="3"/>
        <v>0.6858311387</v>
      </c>
    </row>
    <row r="10899">
      <c r="A10899" s="61">
        <v>1.51477272E9</v>
      </c>
      <c r="B10899" s="61">
        <v>0.0</v>
      </c>
      <c r="C10899" s="61">
        <v>1657.0</v>
      </c>
      <c r="D10899" s="57" t="s">
        <v>379</v>
      </c>
      <c r="E10899" s="62" t="str">
        <f t="shared" si="1"/>
        <v>Out of test</v>
      </c>
      <c r="F10899" s="53" t="str">
        <f t="shared" si="2"/>
        <v>Shanghai_0</v>
      </c>
      <c r="G10899" s="53">
        <f t="shared" si="3"/>
        <v>0.6579866681</v>
      </c>
    </row>
    <row r="10900">
      <c r="A10900" s="61">
        <v>1.518694641E9</v>
      </c>
      <c r="B10900" s="61">
        <v>0.0</v>
      </c>
      <c r="C10900" s="61">
        <v>2457.0</v>
      </c>
      <c r="D10900" s="57" t="s">
        <v>379</v>
      </c>
      <c r="E10900" s="62" t="str">
        <f t="shared" si="1"/>
        <v>Out of test</v>
      </c>
      <c r="F10900" s="53" t="str">
        <f t="shared" si="2"/>
        <v>Shanghai_0</v>
      </c>
      <c r="G10900" s="53">
        <f t="shared" si="3"/>
        <v>0.3365301689</v>
      </c>
    </row>
    <row r="10901">
      <c r="A10901" s="61">
        <v>1.51665347E9</v>
      </c>
      <c r="B10901" s="61">
        <v>0.0</v>
      </c>
      <c r="C10901" s="61">
        <v>2273.0</v>
      </c>
      <c r="D10901" s="57" t="s">
        <v>379</v>
      </c>
      <c r="E10901" s="62" t="str">
        <f t="shared" si="1"/>
        <v>Out of test</v>
      </c>
      <c r="F10901" s="53" t="str">
        <f t="shared" si="2"/>
        <v>Shanghai_0</v>
      </c>
      <c r="G10901" s="53">
        <f t="shared" si="3"/>
        <v>0.2018820835</v>
      </c>
    </row>
    <row r="10902">
      <c r="A10902" s="61">
        <v>1.51214627E9</v>
      </c>
      <c r="B10902" s="61">
        <v>0.0</v>
      </c>
      <c r="C10902" s="61">
        <v>2403.0</v>
      </c>
      <c r="D10902" s="57" t="s">
        <v>379</v>
      </c>
      <c r="E10902" s="62" t="str">
        <f t="shared" si="1"/>
        <v>Out of test</v>
      </c>
      <c r="F10902" s="53" t="str">
        <f t="shared" si="2"/>
        <v>Shanghai_0</v>
      </c>
      <c r="G10902" s="53">
        <f t="shared" si="3"/>
        <v>0.6041883031</v>
      </c>
    </row>
    <row r="10903">
      <c r="A10903" s="61">
        <v>1.515781512E9</v>
      </c>
      <c r="B10903" s="61">
        <v>0.0</v>
      </c>
      <c r="C10903" s="61">
        <v>2784.0</v>
      </c>
      <c r="D10903" s="57" t="s">
        <v>379</v>
      </c>
      <c r="E10903" s="62" t="str">
        <f t="shared" si="1"/>
        <v>Out of test</v>
      </c>
      <c r="F10903" s="53" t="str">
        <f t="shared" si="2"/>
        <v>Shanghai_0</v>
      </c>
      <c r="G10903" s="53">
        <f t="shared" si="3"/>
        <v>0.9453605628</v>
      </c>
    </row>
    <row r="10904">
      <c r="A10904" s="61">
        <v>1.51643709E9</v>
      </c>
      <c r="B10904" s="61">
        <v>0.0</v>
      </c>
      <c r="C10904" s="61">
        <v>2612.0</v>
      </c>
      <c r="D10904" s="57" t="s">
        <v>379</v>
      </c>
      <c r="E10904" s="62" t="str">
        <f t="shared" si="1"/>
        <v>Out of test</v>
      </c>
      <c r="F10904" s="53" t="str">
        <f t="shared" si="2"/>
        <v>Shanghai_0</v>
      </c>
      <c r="G10904" s="53">
        <f t="shared" si="3"/>
        <v>0.4071152388</v>
      </c>
    </row>
    <row r="10905">
      <c r="A10905" s="61">
        <v>1.511315542E9</v>
      </c>
      <c r="B10905" s="61">
        <v>0.0</v>
      </c>
      <c r="C10905" s="61">
        <v>1349.0</v>
      </c>
      <c r="D10905" s="57" t="s">
        <v>379</v>
      </c>
      <c r="E10905" s="62" t="str">
        <f t="shared" si="1"/>
        <v>Out of test</v>
      </c>
      <c r="F10905" s="53" t="str">
        <f t="shared" si="2"/>
        <v>Shanghai_0</v>
      </c>
      <c r="G10905" s="53">
        <f t="shared" si="3"/>
        <v>0.8971600086</v>
      </c>
    </row>
    <row r="10906">
      <c r="A10906" s="61">
        <v>1.515332372E9</v>
      </c>
      <c r="B10906" s="61">
        <v>0.0</v>
      </c>
      <c r="C10906" s="61">
        <v>1067.0</v>
      </c>
      <c r="D10906" s="57" t="s">
        <v>379</v>
      </c>
      <c r="E10906" s="62" t="str">
        <f t="shared" si="1"/>
        <v>Out of test</v>
      </c>
      <c r="F10906" s="53" t="str">
        <f t="shared" si="2"/>
        <v>Shanghai_0</v>
      </c>
      <c r="G10906" s="53">
        <f t="shared" si="3"/>
        <v>0.003614749057</v>
      </c>
    </row>
    <row r="10907">
      <c r="A10907" s="61">
        <v>1.513826232E9</v>
      </c>
      <c r="B10907" s="61">
        <v>0.0</v>
      </c>
      <c r="C10907" s="61">
        <v>2854.0</v>
      </c>
      <c r="D10907" s="57" t="s">
        <v>379</v>
      </c>
      <c r="E10907" s="62" t="str">
        <f t="shared" si="1"/>
        <v>Out of test</v>
      </c>
      <c r="F10907" s="53" t="str">
        <f t="shared" si="2"/>
        <v>Shanghai_0</v>
      </c>
      <c r="G10907" s="53">
        <f t="shared" si="3"/>
        <v>0.268087924</v>
      </c>
    </row>
    <row r="10908">
      <c r="A10908" s="61">
        <v>1.51952379E9</v>
      </c>
      <c r="B10908" s="61">
        <v>0.0</v>
      </c>
      <c r="C10908" s="61">
        <v>3536.0</v>
      </c>
      <c r="D10908" s="57" t="s">
        <v>379</v>
      </c>
      <c r="E10908" s="62" t="str">
        <f t="shared" si="1"/>
        <v>Out of test</v>
      </c>
      <c r="F10908" s="53" t="str">
        <f t="shared" si="2"/>
        <v>Shanghai_0</v>
      </c>
      <c r="G10908" s="53">
        <f t="shared" si="3"/>
        <v>0.7494443468</v>
      </c>
    </row>
    <row r="10909">
      <c r="A10909" s="61">
        <v>1.51682512E9</v>
      </c>
      <c r="B10909" s="61">
        <v>0.0</v>
      </c>
      <c r="C10909" s="61">
        <v>2897.0</v>
      </c>
      <c r="D10909" s="57" t="s">
        <v>379</v>
      </c>
      <c r="E10909" s="62" t="str">
        <f t="shared" si="1"/>
        <v>Out of test</v>
      </c>
      <c r="F10909" s="53" t="str">
        <f t="shared" si="2"/>
        <v>Shanghai_0</v>
      </c>
      <c r="G10909" s="53">
        <f t="shared" si="3"/>
        <v>0.7713543967</v>
      </c>
    </row>
    <row r="10910">
      <c r="A10910" s="61">
        <v>1.518417232E9</v>
      </c>
      <c r="B10910" s="61">
        <v>0.0</v>
      </c>
      <c r="C10910" s="61">
        <v>1485.0</v>
      </c>
      <c r="D10910" s="57" t="s">
        <v>379</v>
      </c>
      <c r="E10910" s="62" t="str">
        <f t="shared" si="1"/>
        <v>Out of test</v>
      </c>
      <c r="F10910" s="53" t="str">
        <f t="shared" si="2"/>
        <v>Shanghai_0</v>
      </c>
      <c r="G10910" s="53">
        <f t="shared" si="3"/>
        <v>0.8268135109</v>
      </c>
    </row>
    <row r="10911">
      <c r="A10911" s="61">
        <v>1.518248521E9</v>
      </c>
      <c r="B10911" s="61">
        <v>0.0</v>
      </c>
      <c r="C10911" s="61">
        <v>570.0</v>
      </c>
      <c r="D10911" s="57" t="s">
        <v>379</v>
      </c>
      <c r="E10911" s="62" t="str">
        <f t="shared" si="1"/>
        <v>Out of test</v>
      </c>
      <c r="F10911" s="53" t="str">
        <f t="shared" si="2"/>
        <v>Shanghai_0</v>
      </c>
      <c r="G10911" s="53">
        <f t="shared" si="3"/>
        <v>0.2911193378</v>
      </c>
    </row>
    <row r="10912">
      <c r="A10912" s="61">
        <v>1.515869781E9</v>
      </c>
      <c r="B10912" s="61">
        <v>0.0</v>
      </c>
      <c r="C10912" s="61">
        <v>1075.0</v>
      </c>
      <c r="D10912" s="57" t="s">
        <v>379</v>
      </c>
      <c r="E10912" s="62" t="str">
        <f t="shared" si="1"/>
        <v>Out of test</v>
      </c>
      <c r="F10912" s="53" t="str">
        <f t="shared" si="2"/>
        <v>Shanghai_0</v>
      </c>
      <c r="G10912" s="53">
        <f t="shared" si="3"/>
        <v>0.2336231591</v>
      </c>
    </row>
    <row r="10913">
      <c r="A10913" s="61">
        <v>1.514057421E9</v>
      </c>
      <c r="B10913" s="61">
        <v>0.0</v>
      </c>
      <c r="C10913" s="61">
        <v>2906.0</v>
      </c>
      <c r="D10913" s="57" t="s">
        <v>379</v>
      </c>
      <c r="E10913" s="62" t="str">
        <f t="shared" si="1"/>
        <v>Out of test</v>
      </c>
      <c r="F10913" s="53" t="str">
        <f t="shared" si="2"/>
        <v>Shanghai_0</v>
      </c>
      <c r="G10913" s="53">
        <f t="shared" si="3"/>
        <v>0.8132909204</v>
      </c>
    </row>
    <row r="10914">
      <c r="A10914" s="61">
        <v>1.51448448E9</v>
      </c>
      <c r="B10914" s="61">
        <v>0.0</v>
      </c>
      <c r="C10914" s="61">
        <v>3101.0</v>
      </c>
      <c r="D10914" s="57" t="s">
        <v>379</v>
      </c>
      <c r="E10914" s="62" t="str">
        <f t="shared" si="1"/>
        <v>Out of test</v>
      </c>
      <c r="F10914" s="53" t="str">
        <f t="shared" si="2"/>
        <v>Shanghai_0</v>
      </c>
      <c r="G10914" s="53">
        <f t="shared" si="3"/>
        <v>0.1403028978</v>
      </c>
    </row>
    <row r="10915">
      <c r="A10915" s="61">
        <v>1.517417912E9</v>
      </c>
      <c r="B10915" s="61">
        <v>0.0</v>
      </c>
      <c r="C10915" s="61">
        <v>514.0</v>
      </c>
      <c r="D10915" s="57" t="s">
        <v>379</v>
      </c>
      <c r="E10915" s="62" t="str">
        <f t="shared" si="1"/>
        <v>Out of test</v>
      </c>
      <c r="F10915" s="53" t="str">
        <f t="shared" si="2"/>
        <v>Shanghai_0</v>
      </c>
      <c r="G10915" s="53">
        <f t="shared" si="3"/>
        <v>0.2231406315</v>
      </c>
    </row>
    <row r="10916">
      <c r="A10916" s="61">
        <v>1.517872232E9</v>
      </c>
      <c r="B10916" s="61">
        <v>0.0</v>
      </c>
      <c r="C10916" s="61">
        <v>1883.0</v>
      </c>
      <c r="D10916" s="57" t="s">
        <v>379</v>
      </c>
      <c r="E10916" s="62" t="str">
        <f t="shared" si="1"/>
        <v>Out of test</v>
      </c>
      <c r="F10916" s="53" t="str">
        <f t="shared" si="2"/>
        <v>Shanghai_0</v>
      </c>
      <c r="G10916" s="53">
        <f t="shared" si="3"/>
        <v>0.2822601193</v>
      </c>
    </row>
    <row r="10917">
      <c r="A10917" s="61">
        <v>1.51799189E9</v>
      </c>
      <c r="B10917" s="61">
        <v>0.0</v>
      </c>
      <c r="C10917" s="61">
        <v>736.0</v>
      </c>
      <c r="D10917" s="57" t="s">
        <v>379</v>
      </c>
      <c r="E10917" s="62" t="str">
        <f t="shared" si="1"/>
        <v>Out of test</v>
      </c>
      <c r="F10917" s="53" t="str">
        <f t="shared" si="2"/>
        <v>Shanghai_0</v>
      </c>
      <c r="G10917" s="53">
        <f t="shared" si="3"/>
        <v>0.726542007</v>
      </c>
    </row>
    <row r="10918">
      <c r="A10918" s="61">
        <v>1.512778921E9</v>
      </c>
      <c r="B10918" s="61">
        <v>0.0</v>
      </c>
      <c r="C10918" s="61">
        <v>3983.0</v>
      </c>
      <c r="D10918" s="57" t="s">
        <v>379</v>
      </c>
      <c r="E10918" s="62" t="str">
        <f t="shared" si="1"/>
        <v>Out of test</v>
      </c>
      <c r="F10918" s="53" t="str">
        <f t="shared" si="2"/>
        <v>Shanghai_0</v>
      </c>
      <c r="G10918" s="53">
        <f t="shared" si="3"/>
        <v>0.77756121</v>
      </c>
    </row>
    <row r="10919">
      <c r="A10919" s="61">
        <v>1.518215772E9</v>
      </c>
      <c r="B10919" s="61">
        <v>0.0</v>
      </c>
      <c r="C10919" s="61">
        <v>4344.0</v>
      </c>
      <c r="D10919" s="57" t="s">
        <v>379</v>
      </c>
      <c r="E10919" s="62" t="str">
        <f t="shared" si="1"/>
        <v>Out of test</v>
      </c>
      <c r="F10919" s="53" t="str">
        <f t="shared" si="2"/>
        <v>Shanghai_0</v>
      </c>
      <c r="G10919" s="53">
        <f t="shared" si="3"/>
        <v>0.7348491353</v>
      </c>
    </row>
    <row r="10920">
      <c r="A10920" s="61">
        <v>1.518239332E9</v>
      </c>
      <c r="B10920" s="61">
        <v>0.0</v>
      </c>
      <c r="C10920" s="61">
        <v>1614.0</v>
      </c>
      <c r="D10920" s="57" t="s">
        <v>379</v>
      </c>
      <c r="E10920" s="62" t="str">
        <f t="shared" si="1"/>
        <v>Out of test</v>
      </c>
      <c r="F10920" s="53" t="str">
        <f t="shared" si="2"/>
        <v>Shanghai_0</v>
      </c>
      <c r="G10920" s="53">
        <f t="shared" si="3"/>
        <v>0.5140941903</v>
      </c>
    </row>
    <row r="10921">
      <c r="A10921" s="61">
        <v>1.51317355E9</v>
      </c>
      <c r="B10921" s="61">
        <v>0.0</v>
      </c>
      <c r="C10921" s="61">
        <v>327.0</v>
      </c>
      <c r="D10921" s="57" t="s">
        <v>379</v>
      </c>
      <c r="E10921" s="62" t="str">
        <f t="shared" si="1"/>
        <v>Out of test</v>
      </c>
      <c r="F10921" s="53" t="str">
        <f t="shared" si="2"/>
        <v>Shanghai_0</v>
      </c>
      <c r="G10921" s="53">
        <f t="shared" si="3"/>
        <v>0.1349941467</v>
      </c>
    </row>
    <row r="10922">
      <c r="A10922" s="61">
        <v>1.519583561E9</v>
      </c>
      <c r="B10922" s="61">
        <v>0.0</v>
      </c>
      <c r="C10922" s="61">
        <v>42.0</v>
      </c>
      <c r="D10922" s="57" t="s">
        <v>379</v>
      </c>
      <c r="E10922" s="62" t="str">
        <f t="shared" si="1"/>
        <v>Out of test</v>
      </c>
      <c r="F10922" s="53" t="str">
        <f t="shared" si="2"/>
        <v>Shanghai_0</v>
      </c>
      <c r="G10922" s="53">
        <f t="shared" si="3"/>
        <v>0.6133025748</v>
      </c>
    </row>
    <row r="10923">
      <c r="A10923" s="61">
        <v>1.515742172E9</v>
      </c>
      <c r="B10923" s="61">
        <v>0.0</v>
      </c>
      <c r="C10923" s="61">
        <v>797.0</v>
      </c>
      <c r="D10923" s="57" t="s">
        <v>379</v>
      </c>
      <c r="E10923" s="62" t="str">
        <f t="shared" si="1"/>
        <v>Out of test</v>
      </c>
      <c r="F10923" s="53" t="str">
        <f t="shared" si="2"/>
        <v>Shanghai_0</v>
      </c>
      <c r="G10923" s="53">
        <f t="shared" si="3"/>
        <v>0.8418037281</v>
      </c>
    </row>
    <row r="10924">
      <c r="A10924" s="61">
        <v>1.511748822E9</v>
      </c>
      <c r="B10924" s="61">
        <v>0.0</v>
      </c>
      <c r="C10924" s="61">
        <v>309.0</v>
      </c>
      <c r="D10924" s="57" t="s">
        <v>379</v>
      </c>
      <c r="E10924" s="62" t="str">
        <f t="shared" si="1"/>
        <v>Out of test</v>
      </c>
      <c r="F10924" s="53" t="str">
        <f t="shared" si="2"/>
        <v>Shanghai_0</v>
      </c>
      <c r="G10924" s="53">
        <f t="shared" si="3"/>
        <v>0.9769600682</v>
      </c>
    </row>
    <row r="10925">
      <c r="A10925" s="61">
        <v>1.512238812E9</v>
      </c>
      <c r="B10925" s="61">
        <v>0.0</v>
      </c>
      <c r="C10925" s="61">
        <v>2401.0</v>
      </c>
      <c r="D10925" s="57" t="s">
        <v>379</v>
      </c>
      <c r="E10925" s="62" t="str">
        <f t="shared" si="1"/>
        <v>Out of test</v>
      </c>
      <c r="F10925" s="53" t="str">
        <f t="shared" si="2"/>
        <v>Shanghai_0</v>
      </c>
      <c r="G10925" s="53">
        <f t="shared" si="3"/>
        <v>0.3724500825</v>
      </c>
    </row>
    <row r="10926">
      <c r="A10926" s="61">
        <v>1.51198477E9</v>
      </c>
      <c r="B10926" s="61">
        <v>0.0</v>
      </c>
      <c r="C10926" s="61">
        <v>32.0</v>
      </c>
      <c r="D10926" s="57" t="s">
        <v>379</v>
      </c>
      <c r="E10926" s="62" t="str">
        <f t="shared" si="1"/>
        <v>Out of test</v>
      </c>
      <c r="F10926" s="53" t="str">
        <f t="shared" si="2"/>
        <v>Shanghai_0</v>
      </c>
      <c r="G10926" s="53">
        <f t="shared" si="3"/>
        <v>0.2908141168</v>
      </c>
    </row>
    <row r="10927">
      <c r="A10927" s="61">
        <v>1.51786183E9</v>
      </c>
      <c r="B10927" s="61">
        <v>0.0</v>
      </c>
      <c r="C10927" s="61">
        <v>1043.0</v>
      </c>
      <c r="D10927" s="57" t="s">
        <v>379</v>
      </c>
      <c r="E10927" s="62" t="str">
        <f t="shared" si="1"/>
        <v>Out of test</v>
      </c>
      <c r="F10927" s="53" t="str">
        <f t="shared" si="2"/>
        <v>Shanghai_0</v>
      </c>
      <c r="G10927" s="53">
        <f t="shared" si="3"/>
        <v>0.1951165498</v>
      </c>
    </row>
    <row r="10928">
      <c r="A10928" s="61">
        <v>1.519989342E9</v>
      </c>
      <c r="B10928" s="61">
        <v>0.0</v>
      </c>
      <c r="C10928" s="61">
        <v>2545.0</v>
      </c>
      <c r="D10928" s="57" t="s">
        <v>379</v>
      </c>
      <c r="E10928" s="62" t="str">
        <f t="shared" si="1"/>
        <v>Out of test</v>
      </c>
      <c r="F10928" s="53" t="str">
        <f t="shared" si="2"/>
        <v>Shanghai_0</v>
      </c>
      <c r="G10928" s="53">
        <f t="shared" si="3"/>
        <v>0.2788369001</v>
      </c>
    </row>
    <row r="10929">
      <c r="A10929" s="61">
        <v>1.512934672E9</v>
      </c>
      <c r="B10929" s="61">
        <v>0.0</v>
      </c>
      <c r="C10929" s="61">
        <v>3364.0</v>
      </c>
      <c r="D10929" s="57" t="s">
        <v>379</v>
      </c>
      <c r="E10929" s="62" t="str">
        <f t="shared" si="1"/>
        <v>Out of test</v>
      </c>
      <c r="F10929" s="53" t="str">
        <f t="shared" si="2"/>
        <v>Shanghai_0</v>
      </c>
      <c r="G10929" s="53">
        <f t="shared" si="3"/>
        <v>0.6652563225</v>
      </c>
    </row>
    <row r="10930">
      <c r="A10930" s="61">
        <v>1.514592992E9</v>
      </c>
      <c r="B10930" s="61">
        <v>0.0</v>
      </c>
      <c r="C10930" s="61">
        <v>1582.0</v>
      </c>
      <c r="D10930" s="57" t="s">
        <v>379</v>
      </c>
      <c r="E10930" s="62" t="str">
        <f t="shared" si="1"/>
        <v>Out of test</v>
      </c>
      <c r="F10930" s="53" t="str">
        <f t="shared" si="2"/>
        <v>Shanghai_0</v>
      </c>
      <c r="G10930" s="53">
        <f t="shared" si="3"/>
        <v>0.3619792915</v>
      </c>
    </row>
    <row r="10931">
      <c r="A10931" s="61">
        <v>1.516353522E9</v>
      </c>
      <c r="B10931" s="61">
        <v>0.0</v>
      </c>
      <c r="C10931" s="61">
        <v>1663.0</v>
      </c>
      <c r="D10931" s="57" t="s">
        <v>379</v>
      </c>
      <c r="E10931" s="62" t="str">
        <f t="shared" si="1"/>
        <v>Out of test</v>
      </c>
      <c r="F10931" s="53" t="str">
        <f t="shared" si="2"/>
        <v>Shanghai_0</v>
      </c>
      <c r="G10931" s="53">
        <f t="shared" si="3"/>
        <v>0.1812622816</v>
      </c>
    </row>
    <row r="10932">
      <c r="A10932" s="61">
        <v>1.511266402E9</v>
      </c>
      <c r="B10932" s="61">
        <v>0.0</v>
      </c>
      <c r="C10932" s="61">
        <v>3062.0</v>
      </c>
      <c r="D10932" s="57" t="s">
        <v>379</v>
      </c>
      <c r="E10932" s="62" t="str">
        <f t="shared" si="1"/>
        <v>Out of test</v>
      </c>
      <c r="F10932" s="53" t="str">
        <f t="shared" si="2"/>
        <v>Shanghai_0</v>
      </c>
      <c r="G10932" s="53">
        <f t="shared" si="3"/>
        <v>0.01654754632</v>
      </c>
    </row>
    <row r="10933">
      <c r="A10933" s="61">
        <v>1.514150951E9</v>
      </c>
      <c r="B10933" s="61">
        <v>0.0</v>
      </c>
      <c r="C10933" s="61">
        <v>3804.0</v>
      </c>
      <c r="D10933" s="57" t="s">
        <v>379</v>
      </c>
      <c r="E10933" s="62" t="str">
        <f t="shared" si="1"/>
        <v>Out of test</v>
      </c>
      <c r="F10933" s="53" t="str">
        <f t="shared" si="2"/>
        <v>Shanghai_0</v>
      </c>
      <c r="G10933" s="53">
        <f t="shared" si="3"/>
        <v>0.5530795932</v>
      </c>
    </row>
    <row r="10934">
      <c r="A10934" s="61">
        <v>1.514185311E9</v>
      </c>
      <c r="B10934" s="61">
        <v>0.0</v>
      </c>
      <c r="C10934" s="61">
        <v>850.0</v>
      </c>
      <c r="D10934" s="57" t="s">
        <v>379</v>
      </c>
      <c r="E10934" s="62" t="str">
        <f t="shared" si="1"/>
        <v>Out of test</v>
      </c>
      <c r="F10934" s="53" t="str">
        <f t="shared" si="2"/>
        <v>Shanghai_0</v>
      </c>
      <c r="G10934" s="53">
        <f t="shared" si="3"/>
        <v>0.09355811818</v>
      </c>
    </row>
    <row r="10935">
      <c r="A10935" s="61">
        <v>1.517149041E9</v>
      </c>
      <c r="B10935" s="61">
        <v>0.0</v>
      </c>
      <c r="C10935" s="61">
        <v>1051.0</v>
      </c>
      <c r="D10935" s="57" t="s">
        <v>379</v>
      </c>
      <c r="E10935" s="62" t="str">
        <f t="shared" si="1"/>
        <v>Out of test</v>
      </c>
      <c r="F10935" s="53" t="str">
        <f t="shared" si="2"/>
        <v>Shanghai_0</v>
      </c>
      <c r="G10935" s="53">
        <f t="shared" si="3"/>
        <v>0.5965376808</v>
      </c>
    </row>
    <row r="10936">
      <c r="A10936" s="61">
        <v>1.515530821E9</v>
      </c>
      <c r="B10936" s="61">
        <v>0.0</v>
      </c>
      <c r="C10936" s="61">
        <v>3601.0</v>
      </c>
      <c r="D10936" s="57" t="s">
        <v>379</v>
      </c>
      <c r="E10936" s="62" t="str">
        <f t="shared" si="1"/>
        <v>Out of test</v>
      </c>
      <c r="F10936" s="53" t="str">
        <f t="shared" si="2"/>
        <v>Shanghai_0</v>
      </c>
      <c r="G10936" s="53">
        <f t="shared" si="3"/>
        <v>0.6487449905</v>
      </c>
    </row>
    <row r="10937">
      <c r="A10937" s="61">
        <v>1.51243504E9</v>
      </c>
      <c r="B10937" s="61">
        <v>0.0</v>
      </c>
      <c r="C10937" s="61">
        <v>1409.0</v>
      </c>
      <c r="D10937" s="57" t="s">
        <v>379</v>
      </c>
      <c r="E10937" s="62" t="str">
        <f t="shared" si="1"/>
        <v>Out of test</v>
      </c>
      <c r="F10937" s="53" t="str">
        <f t="shared" si="2"/>
        <v>Shanghai_0</v>
      </c>
      <c r="G10937" s="53">
        <f t="shared" si="3"/>
        <v>0.3353376702</v>
      </c>
    </row>
    <row r="10938">
      <c r="A10938" s="61">
        <v>1.51299483E9</v>
      </c>
      <c r="B10938" s="61">
        <v>0.0</v>
      </c>
      <c r="C10938" s="61">
        <v>1589.0</v>
      </c>
      <c r="D10938" s="57" t="s">
        <v>379</v>
      </c>
      <c r="E10938" s="62" t="str">
        <f t="shared" si="1"/>
        <v>Out of test</v>
      </c>
      <c r="F10938" s="53" t="str">
        <f t="shared" si="2"/>
        <v>Shanghai_0</v>
      </c>
      <c r="G10938" s="53">
        <f t="shared" si="3"/>
        <v>0.6434902908</v>
      </c>
    </row>
    <row r="10939">
      <c r="A10939" s="61">
        <v>1.51317838E9</v>
      </c>
      <c r="B10939" s="61">
        <v>0.0</v>
      </c>
      <c r="C10939" s="61">
        <v>2114.0</v>
      </c>
      <c r="D10939" s="57" t="s">
        <v>379</v>
      </c>
      <c r="E10939" s="62" t="str">
        <f t="shared" si="1"/>
        <v>Out of test</v>
      </c>
      <c r="F10939" s="53" t="str">
        <f t="shared" si="2"/>
        <v>Shanghai_0</v>
      </c>
      <c r="G10939" s="53">
        <f t="shared" si="3"/>
        <v>0.4322137709</v>
      </c>
    </row>
    <row r="10940">
      <c r="A10940" s="61">
        <v>1.517439941E9</v>
      </c>
      <c r="B10940" s="61">
        <v>0.0</v>
      </c>
      <c r="C10940" s="61">
        <v>373.0</v>
      </c>
      <c r="D10940" s="57" t="s">
        <v>379</v>
      </c>
      <c r="E10940" s="62" t="str">
        <f t="shared" si="1"/>
        <v>Out of test</v>
      </c>
      <c r="F10940" s="53" t="str">
        <f t="shared" si="2"/>
        <v>Shanghai_0</v>
      </c>
      <c r="G10940" s="53">
        <f t="shared" si="3"/>
        <v>0.3631434185</v>
      </c>
    </row>
    <row r="10941">
      <c r="A10941" s="61">
        <v>1.513751071E9</v>
      </c>
      <c r="B10941" s="61">
        <v>0.0</v>
      </c>
      <c r="C10941" s="61">
        <v>3506.0</v>
      </c>
      <c r="D10941" s="57" t="s">
        <v>379</v>
      </c>
      <c r="E10941" s="62" t="str">
        <f t="shared" si="1"/>
        <v>Out of test</v>
      </c>
      <c r="F10941" s="53" t="str">
        <f t="shared" si="2"/>
        <v>Shanghai_0</v>
      </c>
      <c r="G10941" s="53">
        <f t="shared" si="3"/>
        <v>0.179424384</v>
      </c>
    </row>
    <row r="10942">
      <c r="A10942" s="61">
        <v>1.515959561E9</v>
      </c>
      <c r="B10942" s="61">
        <v>0.0</v>
      </c>
      <c r="C10942" s="61">
        <v>3505.0</v>
      </c>
      <c r="D10942" s="57" t="s">
        <v>379</v>
      </c>
      <c r="E10942" s="62" t="str">
        <f t="shared" si="1"/>
        <v>Out of test</v>
      </c>
      <c r="F10942" s="53" t="str">
        <f t="shared" si="2"/>
        <v>Shanghai_0</v>
      </c>
      <c r="G10942" s="53">
        <f t="shared" si="3"/>
        <v>0.9174322154</v>
      </c>
    </row>
    <row r="10943">
      <c r="A10943" s="61">
        <v>1.518846272E9</v>
      </c>
      <c r="B10943" s="61">
        <v>0.0</v>
      </c>
      <c r="C10943" s="61">
        <v>469.0</v>
      </c>
      <c r="D10943" s="57" t="s">
        <v>379</v>
      </c>
      <c r="E10943" s="62" t="str">
        <f t="shared" si="1"/>
        <v>Out of test</v>
      </c>
      <c r="F10943" s="53" t="str">
        <f t="shared" si="2"/>
        <v>Shanghai_0</v>
      </c>
      <c r="G10943" s="53">
        <f t="shared" si="3"/>
        <v>0.4831785278</v>
      </c>
    </row>
    <row r="10944">
      <c r="A10944" s="61">
        <v>1.513378352E9</v>
      </c>
      <c r="B10944" s="61">
        <v>0.0</v>
      </c>
      <c r="C10944" s="61">
        <v>4176.0</v>
      </c>
      <c r="D10944" s="57" t="s">
        <v>379</v>
      </c>
      <c r="E10944" s="62" t="str">
        <f t="shared" si="1"/>
        <v>Out of test</v>
      </c>
      <c r="F10944" s="53" t="str">
        <f t="shared" si="2"/>
        <v>Shanghai_0</v>
      </c>
      <c r="G10944" s="53">
        <f t="shared" si="3"/>
        <v>0.5475213811</v>
      </c>
    </row>
    <row r="10945">
      <c r="A10945" s="61">
        <v>1.512141761E9</v>
      </c>
      <c r="B10945" s="61">
        <v>0.0</v>
      </c>
      <c r="C10945" s="61">
        <v>94.0</v>
      </c>
      <c r="D10945" s="57" t="s">
        <v>379</v>
      </c>
      <c r="E10945" s="62" t="str">
        <f t="shared" si="1"/>
        <v>Out of test</v>
      </c>
      <c r="F10945" s="53" t="str">
        <f t="shared" si="2"/>
        <v>Shanghai_0</v>
      </c>
      <c r="G10945" s="53">
        <f t="shared" si="3"/>
        <v>0.2817496645</v>
      </c>
    </row>
    <row r="10946">
      <c r="A10946" s="61">
        <v>1.512550352E9</v>
      </c>
      <c r="B10946" s="61">
        <v>0.0</v>
      </c>
      <c r="C10946" s="61">
        <v>1153.0</v>
      </c>
      <c r="D10946" s="57" t="s">
        <v>379</v>
      </c>
      <c r="E10946" s="62" t="str">
        <f t="shared" si="1"/>
        <v>Out of test</v>
      </c>
      <c r="F10946" s="53" t="str">
        <f t="shared" si="2"/>
        <v>Shanghai_0</v>
      </c>
      <c r="G10946" s="53">
        <f t="shared" si="3"/>
        <v>0.1784343598</v>
      </c>
    </row>
    <row r="10947">
      <c r="A10947" s="61">
        <v>1.514422032E9</v>
      </c>
      <c r="B10947" s="61">
        <v>0.0</v>
      </c>
      <c r="C10947" s="61">
        <v>2899.0</v>
      </c>
      <c r="D10947" s="57" t="s">
        <v>379</v>
      </c>
      <c r="E10947" s="62" t="str">
        <f t="shared" si="1"/>
        <v>Out of test</v>
      </c>
      <c r="F10947" s="53" t="str">
        <f t="shared" si="2"/>
        <v>Shanghai_0</v>
      </c>
      <c r="G10947" s="53">
        <f t="shared" si="3"/>
        <v>0.07587806872</v>
      </c>
    </row>
    <row r="10948">
      <c r="A10948" s="61">
        <v>1.513259982E9</v>
      </c>
      <c r="B10948" s="61">
        <v>0.0</v>
      </c>
      <c r="C10948" s="61">
        <v>817.0</v>
      </c>
      <c r="D10948" s="57" t="s">
        <v>379</v>
      </c>
      <c r="E10948" s="62" t="str">
        <f t="shared" si="1"/>
        <v>Out of test</v>
      </c>
      <c r="F10948" s="53" t="str">
        <f t="shared" si="2"/>
        <v>Shanghai_0</v>
      </c>
      <c r="G10948" s="53">
        <f t="shared" si="3"/>
        <v>0.1898450888</v>
      </c>
    </row>
    <row r="10949">
      <c r="A10949" s="61">
        <v>1.517718782E9</v>
      </c>
      <c r="B10949" s="61">
        <v>0.0</v>
      </c>
      <c r="C10949" s="61">
        <v>1155.0</v>
      </c>
      <c r="D10949" s="57" t="s">
        <v>379</v>
      </c>
      <c r="E10949" s="62" t="str">
        <f t="shared" si="1"/>
        <v>Out of test</v>
      </c>
      <c r="F10949" s="53" t="str">
        <f t="shared" si="2"/>
        <v>Shanghai_0</v>
      </c>
      <c r="G10949" s="53">
        <f t="shared" si="3"/>
        <v>0.1337498448</v>
      </c>
    </row>
    <row r="10950">
      <c r="A10950" s="61">
        <v>1.51806232E9</v>
      </c>
      <c r="B10950" s="61">
        <v>0.0</v>
      </c>
      <c r="C10950" s="61">
        <v>2297.0</v>
      </c>
      <c r="D10950" s="57" t="s">
        <v>379</v>
      </c>
      <c r="E10950" s="62" t="str">
        <f t="shared" si="1"/>
        <v>Out of test</v>
      </c>
      <c r="F10950" s="53" t="str">
        <f t="shared" si="2"/>
        <v>Shanghai_0</v>
      </c>
      <c r="G10950" s="53">
        <f t="shared" si="3"/>
        <v>0.4016111583</v>
      </c>
    </row>
    <row r="10951">
      <c r="A10951" s="61">
        <v>1.51429499E9</v>
      </c>
      <c r="B10951" s="61">
        <v>0.0</v>
      </c>
      <c r="C10951" s="61">
        <v>1441.0</v>
      </c>
      <c r="D10951" s="57" t="s">
        <v>379</v>
      </c>
      <c r="E10951" s="62" t="str">
        <f t="shared" si="1"/>
        <v>Out of test</v>
      </c>
      <c r="F10951" s="53" t="str">
        <f t="shared" si="2"/>
        <v>Shanghai_0</v>
      </c>
      <c r="G10951" s="53">
        <f t="shared" si="3"/>
        <v>0.2006200533</v>
      </c>
    </row>
    <row r="10952">
      <c r="A10952" s="61">
        <v>1.51590359E9</v>
      </c>
      <c r="B10952" s="61">
        <v>0.0</v>
      </c>
      <c r="C10952" s="61">
        <v>1741.0</v>
      </c>
      <c r="D10952" s="57" t="s">
        <v>379</v>
      </c>
      <c r="E10952" s="62" t="str">
        <f t="shared" si="1"/>
        <v>Out of test</v>
      </c>
      <c r="F10952" s="53" t="str">
        <f t="shared" si="2"/>
        <v>Shanghai_0</v>
      </c>
      <c r="G10952" s="53">
        <f t="shared" si="3"/>
        <v>0.9049299934</v>
      </c>
    </row>
    <row r="10953">
      <c r="A10953" s="61">
        <v>1.512783712E9</v>
      </c>
      <c r="B10953" s="61">
        <v>0.0</v>
      </c>
      <c r="C10953" s="61">
        <v>583.0</v>
      </c>
      <c r="D10953" s="57" t="s">
        <v>379</v>
      </c>
      <c r="E10953" s="62" t="str">
        <f t="shared" si="1"/>
        <v>Out of test</v>
      </c>
      <c r="F10953" s="53" t="str">
        <f t="shared" si="2"/>
        <v>Shanghai_0</v>
      </c>
      <c r="G10953" s="53">
        <f t="shared" si="3"/>
        <v>0.5124051585</v>
      </c>
    </row>
    <row r="10954">
      <c r="A10954" s="61">
        <v>1.517326821E9</v>
      </c>
      <c r="B10954" s="61">
        <v>0.0</v>
      </c>
      <c r="C10954" s="61">
        <v>1908.0</v>
      </c>
      <c r="D10954" s="57" t="s">
        <v>379</v>
      </c>
      <c r="E10954" s="62" t="str">
        <f t="shared" si="1"/>
        <v>Out of test</v>
      </c>
      <c r="F10954" s="53" t="str">
        <f t="shared" si="2"/>
        <v>Shanghai_0</v>
      </c>
      <c r="G10954" s="53">
        <f t="shared" si="3"/>
        <v>0.4408499214</v>
      </c>
    </row>
    <row r="10955">
      <c r="A10955" s="61">
        <v>1.51675323E9</v>
      </c>
      <c r="B10955" s="61">
        <v>0.0</v>
      </c>
      <c r="C10955" s="61">
        <v>3126.0</v>
      </c>
      <c r="D10955" s="57" t="s">
        <v>379</v>
      </c>
      <c r="E10955" s="62" t="str">
        <f t="shared" si="1"/>
        <v>Out of test</v>
      </c>
      <c r="F10955" s="53" t="str">
        <f t="shared" si="2"/>
        <v>Shanghai_0</v>
      </c>
      <c r="G10955" s="53">
        <f t="shared" si="3"/>
        <v>0.7288126751</v>
      </c>
    </row>
    <row r="10956">
      <c r="A10956" s="61">
        <v>1.516222852E9</v>
      </c>
      <c r="B10956" s="61">
        <v>0.0</v>
      </c>
      <c r="C10956" s="61">
        <v>1863.0</v>
      </c>
      <c r="D10956" s="57" t="s">
        <v>379</v>
      </c>
      <c r="E10956" s="62" t="str">
        <f t="shared" si="1"/>
        <v>Out of test</v>
      </c>
      <c r="F10956" s="53" t="str">
        <f t="shared" si="2"/>
        <v>Shanghai_0</v>
      </c>
      <c r="G10956" s="53">
        <f t="shared" si="3"/>
        <v>0.3133790251</v>
      </c>
    </row>
    <row r="10957">
      <c r="A10957" s="61">
        <v>1.51150493E9</v>
      </c>
      <c r="B10957" s="61">
        <v>0.0</v>
      </c>
      <c r="C10957" s="61">
        <v>1821.0</v>
      </c>
      <c r="D10957" s="57" t="s">
        <v>379</v>
      </c>
      <c r="E10957" s="62" t="str">
        <f t="shared" si="1"/>
        <v>Out of test</v>
      </c>
      <c r="F10957" s="53" t="str">
        <f t="shared" si="2"/>
        <v>Shanghai_0</v>
      </c>
      <c r="G10957" s="53">
        <f t="shared" si="3"/>
        <v>0.2884347307</v>
      </c>
    </row>
    <row r="10958">
      <c r="A10958" s="61">
        <v>1.512190472E9</v>
      </c>
      <c r="B10958" s="61">
        <v>0.0</v>
      </c>
      <c r="C10958" s="61">
        <v>623.0</v>
      </c>
      <c r="D10958" s="57" t="s">
        <v>379</v>
      </c>
      <c r="E10958" s="62" t="str">
        <f t="shared" si="1"/>
        <v>Out of test</v>
      </c>
      <c r="F10958" s="53" t="str">
        <f t="shared" si="2"/>
        <v>Shanghai_0</v>
      </c>
      <c r="G10958" s="53">
        <f t="shared" si="3"/>
        <v>0.3060518345</v>
      </c>
    </row>
    <row r="10959">
      <c r="A10959" s="61">
        <v>1.517731702E9</v>
      </c>
      <c r="B10959" s="61">
        <v>0.0</v>
      </c>
      <c r="C10959" s="61">
        <v>1328.0</v>
      </c>
      <c r="D10959" s="57" t="s">
        <v>379</v>
      </c>
      <c r="E10959" s="62" t="str">
        <f t="shared" si="1"/>
        <v>Out of test</v>
      </c>
      <c r="F10959" s="53" t="str">
        <f t="shared" si="2"/>
        <v>Shanghai_0</v>
      </c>
      <c r="G10959" s="53">
        <f t="shared" si="3"/>
        <v>0.197468913</v>
      </c>
    </row>
    <row r="10960">
      <c r="A10960" s="61">
        <v>1.511997251E9</v>
      </c>
      <c r="B10960" s="61">
        <v>0.0</v>
      </c>
      <c r="C10960" s="61">
        <v>1078.0</v>
      </c>
      <c r="D10960" s="57" t="s">
        <v>379</v>
      </c>
      <c r="E10960" s="62" t="str">
        <f t="shared" si="1"/>
        <v>Out of test</v>
      </c>
      <c r="F10960" s="53" t="str">
        <f t="shared" si="2"/>
        <v>Shanghai_0</v>
      </c>
      <c r="G10960" s="53">
        <f t="shared" si="3"/>
        <v>0.1831067213</v>
      </c>
    </row>
    <row r="10961">
      <c r="A10961" s="61">
        <v>1.513755691E9</v>
      </c>
      <c r="B10961" s="61">
        <v>0.0</v>
      </c>
      <c r="C10961" s="61">
        <v>1042.0</v>
      </c>
      <c r="D10961" s="57" t="s">
        <v>379</v>
      </c>
      <c r="E10961" s="62" t="str">
        <f t="shared" si="1"/>
        <v>Out of test</v>
      </c>
      <c r="F10961" s="53" t="str">
        <f t="shared" si="2"/>
        <v>Shanghai_0</v>
      </c>
      <c r="G10961" s="53">
        <f t="shared" si="3"/>
        <v>0.525222144</v>
      </c>
    </row>
    <row r="10962">
      <c r="A10962" s="61">
        <v>1.516110641E9</v>
      </c>
      <c r="B10962" s="61">
        <v>0.0</v>
      </c>
      <c r="C10962" s="61">
        <v>2242.0</v>
      </c>
      <c r="D10962" s="57" t="s">
        <v>379</v>
      </c>
      <c r="E10962" s="62" t="str">
        <f t="shared" si="1"/>
        <v>Out of test</v>
      </c>
      <c r="F10962" s="53" t="str">
        <f t="shared" si="2"/>
        <v>Shanghai_0</v>
      </c>
      <c r="G10962" s="53">
        <f t="shared" si="3"/>
        <v>0.2370924101</v>
      </c>
    </row>
    <row r="10963">
      <c r="A10963" s="61">
        <v>1.51801649E9</v>
      </c>
      <c r="B10963" s="61">
        <v>0.0</v>
      </c>
      <c r="C10963" s="61">
        <v>3386.0</v>
      </c>
      <c r="D10963" s="57" t="s">
        <v>379</v>
      </c>
      <c r="E10963" s="62" t="str">
        <f t="shared" si="1"/>
        <v>Out of test</v>
      </c>
      <c r="F10963" s="53" t="str">
        <f t="shared" si="2"/>
        <v>Shanghai_0</v>
      </c>
      <c r="G10963" s="53">
        <f t="shared" si="3"/>
        <v>0.8513144809</v>
      </c>
    </row>
    <row r="10964">
      <c r="A10964" s="61">
        <v>1.513990821E9</v>
      </c>
      <c r="B10964" s="61">
        <v>0.0</v>
      </c>
      <c r="C10964" s="61">
        <v>2067.0</v>
      </c>
      <c r="D10964" s="57" t="s">
        <v>379</v>
      </c>
      <c r="E10964" s="62" t="str">
        <f t="shared" si="1"/>
        <v>Out of test</v>
      </c>
      <c r="F10964" s="53" t="str">
        <f t="shared" si="2"/>
        <v>Shanghai_0</v>
      </c>
      <c r="G10964" s="53">
        <f t="shared" si="3"/>
        <v>0.08457789738</v>
      </c>
    </row>
    <row r="10965">
      <c r="A10965" s="61">
        <v>1.512876421E9</v>
      </c>
      <c r="B10965" s="61">
        <v>0.0</v>
      </c>
      <c r="C10965" s="61">
        <v>643.0</v>
      </c>
      <c r="D10965" s="57" t="s">
        <v>379</v>
      </c>
      <c r="E10965" s="62" t="str">
        <f t="shared" si="1"/>
        <v>Out of test</v>
      </c>
      <c r="F10965" s="53" t="str">
        <f t="shared" si="2"/>
        <v>Shanghai_0</v>
      </c>
      <c r="G10965" s="53">
        <f t="shared" si="3"/>
        <v>0.6276571278</v>
      </c>
    </row>
    <row r="10966">
      <c r="A10966" s="61">
        <v>1.512936891E9</v>
      </c>
      <c r="B10966" s="61">
        <v>0.0</v>
      </c>
      <c r="C10966" s="61">
        <v>3175.0</v>
      </c>
      <c r="D10966" s="57" t="s">
        <v>379</v>
      </c>
      <c r="E10966" s="62" t="str">
        <f t="shared" si="1"/>
        <v>Out of test</v>
      </c>
      <c r="F10966" s="53" t="str">
        <f t="shared" si="2"/>
        <v>Shanghai_0</v>
      </c>
      <c r="G10966" s="53">
        <f t="shared" si="3"/>
        <v>0.8046345433</v>
      </c>
    </row>
    <row r="10967">
      <c r="A10967" s="61">
        <v>1.51387453E9</v>
      </c>
      <c r="B10967" s="61">
        <v>0.0</v>
      </c>
      <c r="C10967" s="61">
        <v>475.0</v>
      </c>
      <c r="D10967" s="57" t="s">
        <v>379</v>
      </c>
      <c r="E10967" s="62" t="str">
        <f t="shared" si="1"/>
        <v>Out of test</v>
      </c>
      <c r="F10967" s="53" t="str">
        <f t="shared" si="2"/>
        <v>Shanghai_0</v>
      </c>
      <c r="G10967" s="53">
        <f t="shared" si="3"/>
        <v>0.2470954341</v>
      </c>
    </row>
    <row r="10968">
      <c r="A10968" s="61">
        <v>1.51251384E9</v>
      </c>
      <c r="B10968" s="61">
        <v>0.0</v>
      </c>
      <c r="C10968" s="61">
        <v>1344.0</v>
      </c>
      <c r="D10968" s="57" t="s">
        <v>379</v>
      </c>
      <c r="E10968" s="62" t="str">
        <f t="shared" si="1"/>
        <v>Out of test</v>
      </c>
      <c r="F10968" s="53" t="str">
        <f t="shared" si="2"/>
        <v>Shanghai_0</v>
      </c>
      <c r="G10968" s="53">
        <f t="shared" si="3"/>
        <v>0.3079606861</v>
      </c>
    </row>
    <row r="10969">
      <c r="A10969" s="61">
        <v>1.514316022E9</v>
      </c>
      <c r="B10969" s="61">
        <v>0.0</v>
      </c>
      <c r="C10969" s="61">
        <v>3290.0</v>
      </c>
      <c r="D10969" s="57" t="s">
        <v>379</v>
      </c>
      <c r="E10969" s="62" t="str">
        <f t="shared" si="1"/>
        <v>Out of test</v>
      </c>
      <c r="F10969" s="53" t="str">
        <f t="shared" si="2"/>
        <v>Shanghai_0</v>
      </c>
      <c r="G10969" s="53">
        <f t="shared" si="3"/>
        <v>0.4924622416</v>
      </c>
    </row>
    <row r="10970">
      <c r="A10970" s="61">
        <v>1.519979451E9</v>
      </c>
      <c r="B10970" s="61">
        <v>0.0</v>
      </c>
      <c r="C10970" s="61">
        <v>2299.0</v>
      </c>
      <c r="D10970" s="57" t="s">
        <v>379</v>
      </c>
      <c r="E10970" s="62" t="str">
        <f t="shared" si="1"/>
        <v>Out of test</v>
      </c>
      <c r="F10970" s="53" t="str">
        <f t="shared" si="2"/>
        <v>Shanghai_0</v>
      </c>
      <c r="G10970" s="53">
        <f t="shared" si="3"/>
        <v>0.9681225135</v>
      </c>
    </row>
    <row r="10971">
      <c r="A10971" s="61">
        <v>1.511928781E9</v>
      </c>
      <c r="B10971" s="61">
        <v>0.0</v>
      </c>
      <c r="C10971" s="61">
        <v>3162.0</v>
      </c>
      <c r="D10971" s="57" t="s">
        <v>379</v>
      </c>
      <c r="E10971" s="62" t="str">
        <f t="shared" si="1"/>
        <v>Out of test</v>
      </c>
      <c r="F10971" s="53" t="str">
        <f t="shared" si="2"/>
        <v>Shanghai_0</v>
      </c>
      <c r="G10971" s="53">
        <f t="shared" si="3"/>
        <v>0.7451890671</v>
      </c>
    </row>
    <row r="10972">
      <c r="A10972" s="61">
        <v>1.518376252E9</v>
      </c>
      <c r="B10972" s="61">
        <v>0.0</v>
      </c>
      <c r="C10972" s="61">
        <v>3744.0</v>
      </c>
      <c r="D10972" s="57" t="s">
        <v>379</v>
      </c>
      <c r="E10972" s="62" t="str">
        <f t="shared" si="1"/>
        <v>Out of test</v>
      </c>
      <c r="F10972" s="53" t="str">
        <f t="shared" si="2"/>
        <v>Shanghai_0</v>
      </c>
      <c r="G10972" s="53">
        <f t="shared" si="3"/>
        <v>0.4437136669</v>
      </c>
    </row>
    <row r="10973">
      <c r="A10973" s="61">
        <v>1.51429775E9</v>
      </c>
      <c r="B10973" s="61">
        <v>0.0</v>
      </c>
      <c r="C10973" s="61">
        <v>2747.0</v>
      </c>
      <c r="D10973" s="57" t="s">
        <v>379</v>
      </c>
      <c r="E10973" s="62" t="str">
        <f t="shared" si="1"/>
        <v>Out of test</v>
      </c>
      <c r="F10973" s="53" t="str">
        <f t="shared" si="2"/>
        <v>Shanghai_0</v>
      </c>
      <c r="G10973" s="53">
        <f t="shared" si="3"/>
        <v>0.7102058117</v>
      </c>
    </row>
    <row r="10974">
      <c r="A10974" s="61">
        <v>1.514284962E9</v>
      </c>
      <c r="B10974" s="61">
        <v>0.0</v>
      </c>
      <c r="C10974" s="61">
        <v>4013.0</v>
      </c>
      <c r="D10974" s="57" t="s">
        <v>379</v>
      </c>
      <c r="E10974" s="62" t="str">
        <f t="shared" si="1"/>
        <v>Out of test</v>
      </c>
      <c r="F10974" s="53" t="str">
        <f t="shared" si="2"/>
        <v>Shanghai_0</v>
      </c>
      <c r="G10974" s="53">
        <f t="shared" si="3"/>
        <v>0.8777307179</v>
      </c>
    </row>
    <row r="10975">
      <c r="A10975" s="61">
        <v>1.51829138E9</v>
      </c>
      <c r="B10975" s="61">
        <v>0.0</v>
      </c>
      <c r="C10975" s="61">
        <v>3826.0</v>
      </c>
      <c r="D10975" s="57" t="s">
        <v>379</v>
      </c>
      <c r="E10975" s="62" t="str">
        <f t="shared" si="1"/>
        <v>Out of test</v>
      </c>
      <c r="F10975" s="53" t="str">
        <f t="shared" si="2"/>
        <v>Shanghai_0</v>
      </c>
      <c r="G10975" s="53">
        <f t="shared" si="3"/>
        <v>0.6403796982</v>
      </c>
    </row>
    <row r="10976">
      <c r="A10976" s="61">
        <v>1.51209844E9</v>
      </c>
      <c r="B10976" s="61">
        <v>0.0</v>
      </c>
      <c r="C10976" s="61">
        <v>360.0</v>
      </c>
      <c r="D10976" s="57" t="s">
        <v>379</v>
      </c>
      <c r="E10976" s="62" t="str">
        <f t="shared" si="1"/>
        <v>Out of test</v>
      </c>
      <c r="F10976" s="53" t="str">
        <f t="shared" si="2"/>
        <v>Shanghai_0</v>
      </c>
      <c r="G10976" s="53">
        <f t="shared" si="3"/>
        <v>0.3376970003</v>
      </c>
    </row>
    <row r="10977">
      <c r="A10977" s="61">
        <v>1.51943108E9</v>
      </c>
      <c r="B10977" s="61">
        <v>0.0</v>
      </c>
      <c r="C10977" s="61">
        <v>3668.0</v>
      </c>
      <c r="D10977" s="57" t="s">
        <v>379</v>
      </c>
      <c r="E10977" s="62" t="str">
        <f t="shared" si="1"/>
        <v>Out of test</v>
      </c>
      <c r="F10977" s="53" t="str">
        <f t="shared" si="2"/>
        <v>Shanghai_0</v>
      </c>
      <c r="G10977" s="53">
        <f t="shared" si="3"/>
        <v>0.8740853977</v>
      </c>
    </row>
    <row r="10978">
      <c r="A10978" s="61">
        <v>1.513587092E9</v>
      </c>
      <c r="B10978" s="61">
        <v>0.0</v>
      </c>
      <c r="C10978" s="61">
        <v>10.0</v>
      </c>
      <c r="D10978" s="57" t="s">
        <v>379</v>
      </c>
      <c r="E10978" s="62" t="str">
        <f t="shared" si="1"/>
        <v>Out of test</v>
      </c>
      <c r="F10978" s="53" t="str">
        <f t="shared" si="2"/>
        <v>Shanghai_0</v>
      </c>
      <c r="G10978" s="53">
        <f t="shared" si="3"/>
        <v>0.2197360082</v>
      </c>
    </row>
    <row r="10979">
      <c r="A10979" s="61">
        <v>1.518970441E9</v>
      </c>
      <c r="B10979" s="61">
        <v>0.0</v>
      </c>
      <c r="C10979" s="61">
        <v>2515.0</v>
      </c>
      <c r="D10979" s="57" t="s">
        <v>379</v>
      </c>
      <c r="E10979" s="62" t="str">
        <f t="shared" si="1"/>
        <v>Out of test</v>
      </c>
      <c r="F10979" s="53" t="str">
        <f t="shared" si="2"/>
        <v>Shanghai_0</v>
      </c>
      <c r="G10979" s="53">
        <f t="shared" si="3"/>
        <v>0.5166689463</v>
      </c>
    </row>
    <row r="10980">
      <c r="A10980" s="61">
        <v>1.518213802E9</v>
      </c>
      <c r="B10980" s="61">
        <v>0.0</v>
      </c>
      <c r="C10980" s="61">
        <v>1230.0</v>
      </c>
      <c r="D10980" s="57" t="s">
        <v>379</v>
      </c>
      <c r="E10980" s="62" t="str">
        <f t="shared" si="1"/>
        <v>Out of test</v>
      </c>
      <c r="F10980" s="53" t="str">
        <f t="shared" si="2"/>
        <v>Shanghai_0</v>
      </c>
      <c r="G10980" s="53">
        <f t="shared" si="3"/>
        <v>0.09771809178</v>
      </c>
    </row>
    <row r="10981">
      <c r="A10981" s="61">
        <v>1.51802309E9</v>
      </c>
      <c r="B10981" s="61">
        <v>0.0</v>
      </c>
      <c r="C10981" s="61">
        <v>643.0</v>
      </c>
      <c r="D10981" s="57" t="s">
        <v>379</v>
      </c>
      <c r="E10981" s="62" t="str">
        <f t="shared" si="1"/>
        <v>Out of test</v>
      </c>
      <c r="F10981" s="53" t="str">
        <f t="shared" si="2"/>
        <v>Shanghai_0</v>
      </c>
      <c r="G10981" s="53">
        <f t="shared" si="3"/>
        <v>0.9616986854</v>
      </c>
    </row>
    <row r="10982">
      <c r="A10982" s="61">
        <v>1.51796884E9</v>
      </c>
      <c r="B10982" s="61">
        <v>0.0</v>
      </c>
      <c r="C10982" s="61">
        <v>565.0</v>
      </c>
      <c r="D10982" s="57" t="s">
        <v>379</v>
      </c>
      <c r="E10982" s="62" t="str">
        <f t="shared" si="1"/>
        <v>Out of test</v>
      </c>
      <c r="F10982" s="53" t="str">
        <f t="shared" si="2"/>
        <v>Shanghai_0</v>
      </c>
      <c r="G10982" s="53">
        <f t="shared" si="3"/>
        <v>0.07372798131</v>
      </c>
    </row>
    <row r="10983">
      <c r="A10983" s="61">
        <v>1.51396538E9</v>
      </c>
      <c r="B10983" s="61">
        <v>0.0</v>
      </c>
      <c r="C10983" s="61">
        <v>806.0</v>
      </c>
      <c r="D10983" s="57" t="s">
        <v>379</v>
      </c>
      <c r="E10983" s="62" t="str">
        <f t="shared" si="1"/>
        <v>Out of test</v>
      </c>
      <c r="F10983" s="53" t="str">
        <f t="shared" si="2"/>
        <v>Shanghai_0</v>
      </c>
      <c r="G10983" s="53">
        <f t="shared" si="3"/>
        <v>0.6502472879</v>
      </c>
    </row>
    <row r="10984">
      <c r="A10984" s="61">
        <v>1.51703236E9</v>
      </c>
      <c r="B10984" s="61">
        <v>0.0</v>
      </c>
      <c r="C10984" s="61">
        <v>976.0</v>
      </c>
      <c r="D10984" s="57" t="s">
        <v>379</v>
      </c>
      <c r="E10984" s="62" t="str">
        <f t="shared" si="1"/>
        <v>Out of test</v>
      </c>
      <c r="F10984" s="53" t="str">
        <f t="shared" si="2"/>
        <v>Shanghai_0</v>
      </c>
      <c r="G10984" s="53">
        <f t="shared" si="3"/>
        <v>0.4504925355</v>
      </c>
    </row>
    <row r="10985">
      <c r="A10985" s="61">
        <v>1.51678798E9</v>
      </c>
      <c r="B10985" s="61">
        <v>0.0</v>
      </c>
      <c r="C10985" s="61">
        <v>1699.0</v>
      </c>
      <c r="D10985" s="57" t="s">
        <v>379</v>
      </c>
      <c r="E10985" s="62" t="str">
        <f t="shared" si="1"/>
        <v>Out of test</v>
      </c>
      <c r="F10985" s="53" t="str">
        <f t="shared" si="2"/>
        <v>Shanghai_0</v>
      </c>
      <c r="G10985" s="53">
        <f t="shared" si="3"/>
        <v>0.5734019977</v>
      </c>
    </row>
    <row r="10986">
      <c r="A10986" s="61">
        <v>1.51850024E9</v>
      </c>
      <c r="B10986" s="61">
        <v>0.0</v>
      </c>
      <c r="C10986" s="61">
        <v>1455.0</v>
      </c>
      <c r="D10986" s="57" t="s">
        <v>379</v>
      </c>
      <c r="E10986" s="62" t="str">
        <f t="shared" si="1"/>
        <v>Out of test</v>
      </c>
      <c r="F10986" s="53" t="str">
        <f t="shared" si="2"/>
        <v>Shanghai_0</v>
      </c>
      <c r="G10986" s="53">
        <f t="shared" si="3"/>
        <v>0.5752669565</v>
      </c>
    </row>
    <row r="10987">
      <c r="A10987" s="61">
        <v>1.51153743E9</v>
      </c>
      <c r="B10987" s="61">
        <v>0.0</v>
      </c>
      <c r="C10987" s="61">
        <v>4872.0</v>
      </c>
      <c r="D10987" s="57" t="s">
        <v>379</v>
      </c>
      <c r="E10987" s="62" t="str">
        <f t="shared" si="1"/>
        <v>Out of test</v>
      </c>
      <c r="F10987" s="53" t="str">
        <f t="shared" si="2"/>
        <v>Shanghai_0</v>
      </c>
      <c r="G10987" s="53">
        <f t="shared" si="3"/>
        <v>0.9302621902</v>
      </c>
    </row>
    <row r="10988">
      <c r="A10988" s="61">
        <v>1.51482945E9</v>
      </c>
      <c r="B10988" s="61">
        <v>0.0</v>
      </c>
      <c r="C10988" s="61">
        <v>827.0</v>
      </c>
      <c r="D10988" s="57" t="s">
        <v>379</v>
      </c>
      <c r="E10988" s="62" t="str">
        <f t="shared" si="1"/>
        <v>Out of test</v>
      </c>
      <c r="F10988" s="53" t="str">
        <f t="shared" si="2"/>
        <v>Shanghai_0</v>
      </c>
      <c r="G10988" s="53">
        <f t="shared" si="3"/>
        <v>0.02632132576</v>
      </c>
    </row>
    <row r="10989">
      <c r="A10989" s="61">
        <v>1.518108431E9</v>
      </c>
      <c r="B10989" s="61">
        <v>0.0</v>
      </c>
      <c r="C10989" s="61">
        <v>430.0</v>
      </c>
      <c r="D10989" s="57" t="s">
        <v>379</v>
      </c>
      <c r="E10989" s="62" t="str">
        <f t="shared" si="1"/>
        <v>Out of test</v>
      </c>
      <c r="F10989" s="53" t="str">
        <f t="shared" si="2"/>
        <v>Shanghai_0</v>
      </c>
      <c r="G10989" s="53">
        <f t="shared" si="3"/>
        <v>0.5344887341</v>
      </c>
    </row>
    <row r="10990">
      <c r="A10990" s="61">
        <v>1.51415933E9</v>
      </c>
      <c r="B10990" s="61">
        <v>0.0</v>
      </c>
      <c r="C10990" s="61">
        <v>810.0</v>
      </c>
      <c r="D10990" s="57" t="s">
        <v>379</v>
      </c>
      <c r="E10990" s="62" t="str">
        <f t="shared" si="1"/>
        <v>Out of test</v>
      </c>
      <c r="F10990" s="53" t="str">
        <f t="shared" si="2"/>
        <v>Shanghai_0</v>
      </c>
      <c r="G10990" s="53">
        <f t="shared" si="3"/>
        <v>0.1590441949</v>
      </c>
    </row>
    <row r="10991">
      <c r="A10991" s="61">
        <v>1.51225834E9</v>
      </c>
      <c r="B10991" s="61">
        <v>0.0</v>
      </c>
      <c r="C10991" s="61">
        <v>1090.0</v>
      </c>
      <c r="D10991" s="57" t="s">
        <v>379</v>
      </c>
      <c r="E10991" s="62" t="str">
        <f t="shared" si="1"/>
        <v>Out of test</v>
      </c>
      <c r="F10991" s="53" t="str">
        <f t="shared" si="2"/>
        <v>Shanghai_0</v>
      </c>
      <c r="G10991" s="53">
        <f t="shared" si="3"/>
        <v>0.8187757394</v>
      </c>
    </row>
    <row r="10992">
      <c r="A10992" s="61">
        <v>1.514182681E9</v>
      </c>
      <c r="B10992" s="61">
        <v>0.0</v>
      </c>
      <c r="C10992" s="61">
        <v>16.0</v>
      </c>
      <c r="D10992" s="57" t="s">
        <v>379</v>
      </c>
      <c r="E10992" s="62" t="str">
        <f t="shared" si="1"/>
        <v>Out of test</v>
      </c>
      <c r="F10992" s="53" t="str">
        <f t="shared" si="2"/>
        <v>Shanghai_0</v>
      </c>
      <c r="G10992" s="53">
        <f t="shared" si="3"/>
        <v>0.08335558053</v>
      </c>
    </row>
    <row r="10993">
      <c r="A10993" s="61">
        <v>1.511367512E9</v>
      </c>
      <c r="B10993" s="61">
        <v>0.0</v>
      </c>
      <c r="C10993" s="61">
        <v>1687.0</v>
      </c>
      <c r="D10993" s="57" t="s">
        <v>379</v>
      </c>
      <c r="E10993" s="62" t="str">
        <f t="shared" si="1"/>
        <v>Out of test</v>
      </c>
      <c r="F10993" s="53" t="str">
        <f t="shared" si="2"/>
        <v>Shanghai_0</v>
      </c>
      <c r="G10993" s="53">
        <f t="shared" si="3"/>
        <v>0.9983034316</v>
      </c>
    </row>
    <row r="10994">
      <c r="A10994" s="61">
        <v>1.513601551E9</v>
      </c>
      <c r="B10994" s="61">
        <v>0.0</v>
      </c>
      <c r="C10994" s="61">
        <v>475.0</v>
      </c>
      <c r="D10994" s="57" t="s">
        <v>379</v>
      </c>
      <c r="E10994" s="62" t="str">
        <f t="shared" si="1"/>
        <v>Out of test</v>
      </c>
      <c r="F10994" s="53" t="str">
        <f t="shared" si="2"/>
        <v>Shanghai_0</v>
      </c>
      <c r="G10994" s="53">
        <f t="shared" si="3"/>
        <v>0.7952952416</v>
      </c>
    </row>
    <row r="10995">
      <c r="A10995" s="61">
        <v>1.517859552E9</v>
      </c>
      <c r="B10995" s="61">
        <v>0.0</v>
      </c>
      <c r="C10995" s="61">
        <v>67.0</v>
      </c>
      <c r="D10995" s="57" t="s">
        <v>379</v>
      </c>
      <c r="E10995" s="62" t="str">
        <f t="shared" si="1"/>
        <v>Out of test</v>
      </c>
      <c r="F10995" s="53" t="str">
        <f t="shared" si="2"/>
        <v>Shanghai_0</v>
      </c>
      <c r="G10995" s="53">
        <f t="shared" si="3"/>
        <v>0.3293120544</v>
      </c>
    </row>
    <row r="10996">
      <c r="A10996" s="61">
        <v>1.51554879E9</v>
      </c>
      <c r="B10996" s="61">
        <v>0.0</v>
      </c>
      <c r="C10996" s="61">
        <v>429.0</v>
      </c>
      <c r="D10996" s="57" t="s">
        <v>379</v>
      </c>
      <c r="E10996" s="62" t="str">
        <f t="shared" si="1"/>
        <v>Out of test</v>
      </c>
      <c r="F10996" s="53" t="str">
        <f t="shared" si="2"/>
        <v>Shanghai_0</v>
      </c>
      <c r="G10996" s="53">
        <f t="shared" si="3"/>
        <v>0.7741405868</v>
      </c>
    </row>
    <row r="10997">
      <c r="A10997" s="61">
        <v>1.513208771E9</v>
      </c>
      <c r="B10997" s="61">
        <v>0.0</v>
      </c>
      <c r="C10997" s="61">
        <v>856.0</v>
      </c>
      <c r="D10997" s="57" t="s">
        <v>379</v>
      </c>
      <c r="E10997" s="62" t="str">
        <f t="shared" si="1"/>
        <v>Out of test</v>
      </c>
      <c r="F10997" s="53" t="str">
        <f t="shared" si="2"/>
        <v>Shanghai_0</v>
      </c>
      <c r="G10997" s="53">
        <f t="shared" si="3"/>
        <v>0.7235396211</v>
      </c>
    </row>
    <row r="10998">
      <c r="A10998" s="61">
        <v>1.519234952E9</v>
      </c>
      <c r="B10998" s="61">
        <v>0.0</v>
      </c>
      <c r="C10998" s="61">
        <v>1974.0</v>
      </c>
      <c r="D10998" s="57" t="s">
        <v>379</v>
      </c>
      <c r="E10998" s="62" t="str">
        <f t="shared" si="1"/>
        <v>Out of test</v>
      </c>
      <c r="F10998" s="53" t="str">
        <f t="shared" si="2"/>
        <v>Shanghai_0</v>
      </c>
      <c r="G10998" s="53">
        <f t="shared" si="3"/>
        <v>0.4261612733</v>
      </c>
    </row>
    <row r="10999">
      <c r="A10999" s="61">
        <v>1.512161361E9</v>
      </c>
      <c r="B10999" s="61">
        <v>0.0</v>
      </c>
      <c r="C10999" s="61">
        <v>3719.0</v>
      </c>
      <c r="D10999" s="57" t="s">
        <v>379</v>
      </c>
      <c r="E10999" s="62" t="str">
        <f t="shared" si="1"/>
        <v>Out of test</v>
      </c>
      <c r="F10999" s="53" t="str">
        <f t="shared" si="2"/>
        <v>Shanghai_0</v>
      </c>
      <c r="G10999" s="53">
        <f t="shared" si="3"/>
        <v>0.8676531937</v>
      </c>
    </row>
    <row r="11000">
      <c r="A11000" s="61">
        <v>1.513747551E9</v>
      </c>
      <c r="B11000" s="61">
        <v>0.0</v>
      </c>
      <c r="C11000" s="61">
        <v>3277.0</v>
      </c>
      <c r="D11000" s="57" t="s">
        <v>379</v>
      </c>
      <c r="E11000" s="62" t="str">
        <f t="shared" si="1"/>
        <v>Out of test</v>
      </c>
      <c r="F11000" s="53" t="str">
        <f t="shared" si="2"/>
        <v>Shanghai_0</v>
      </c>
      <c r="G11000" s="53">
        <f t="shared" si="3"/>
        <v>0.3042009835</v>
      </c>
    </row>
    <row r="11001">
      <c r="A11001" s="61">
        <v>1.511496201E9</v>
      </c>
      <c r="B11001" s="61">
        <v>0.0</v>
      </c>
      <c r="C11001" s="61">
        <v>537.0</v>
      </c>
      <c r="D11001" s="57" t="s">
        <v>379</v>
      </c>
      <c r="E11001" s="62" t="str">
        <f t="shared" si="1"/>
        <v>Out of test</v>
      </c>
      <c r="F11001" s="53" t="str">
        <f t="shared" si="2"/>
        <v>Shanghai_0</v>
      </c>
      <c r="G11001" s="53">
        <f t="shared" si="3"/>
        <v>0.6413526869</v>
      </c>
    </row>
    <row r="11002">
      <c r="A11002" s="61">
        <v>1.512358692E9</v>
      </c>
      <c r="B11002" s="61">
        <v>0.0</v>
      </c>
      <c r="C11002" s="61">
        <v>2194.0</v>
      </c>
      <c r="D11002" s="57" t="s">
        <v>379</v>
      </c>
      <c r="E11002" s="62" t="str">
        <f t="shared" si="1"/>
        <v>Out of test</v>
      </c>
      <c r="F11002" s="53" t="str">
        <f t="shared" si="2"/>
        <v>Shanghai_0</v>
      </c>
      <c r="G11002" s="53">
        <f t="shared" si="3"/>
        <v>0.7588897351</v>
      </c>
    </row>
    <row r="11003">
      <c r="A11003" s="61">
        <v>1.519890312E9</v>
      </c>
      <c r="B11003" s="61">
        <v>0.0</v>
      </c>
      <c r="C11003" s="61">
        <v>4912.0</v>
      </c>
      <c r="D11003" s="57" t="s">
        <v>379</v>
      </c>
      <c r="E11003" s="62" t="str">
        <f t="shared" si="1"/>
        <v>Out of test</v>
      </c>
      <c r="F11003" s="53" t="str">
        <f t="shared" si="2"/>
        <v>Shanghai_0</v>
      </c>
      <c r="G11003" s="53">
        <f t="shared" si="3"/>
        <v>0.04904975055</v>
      </c>
    </row>
    <row r="11004">
      <c r="A11004" s="61">
        <v>1.511709601E9</v>
      </c>
      <c r="B11004" s="61">
        <v>0.0</v>
      </c>
      <c r="C11004" s="61">
        <v>2762.0</v>
      </c>
      <c r="D11004" s="57" t="s">
        <v>379</v>
      </c>
      <c r="E11004" s="62" t="str">
        <f t="shared" si="1"/>
        <v>Out of test</v>
      </c>
      <c r="F11004" s="53" t="str">
        <f t="shared" si="2"/>
        <v>Shanghai_0</v>
      </c>
      <c r="G11004" s="53">
        <f t="shared" si="3"/>
        <v>0.2357495218</v>
      </c>
    </row>
    <row r="11005">
      <c r="A11005" s="61">
        <v>1.51964165E9</v>
      </c>
      <c r="B11005" s="61">
        <v>0.0</v>
      </c>
      <c r="C11005" s="61">
        <v>1523.0</v>
      </c>
      <c r="D11005" s="57" t="s">
        <v>379</v>
      </c>
      <c r="E11005" s="62" t="str">
        <f t="shared" si="1"/>
        <v>Out of test</v>
      </c>
      <c r="F11005" s="53" t="str">
        <f t="shared" si="2"/>
        <v>Shanghai_0</v>
      </c>
      <c r="G11005" s="53">
        <f t="shared" si="3"/>
        <v>0.1765515494</v>
      </c>
    </row>
    <row r="11006">
      <c r="A11006" s="61">
        <v>1.5126285E9</v>
      </c>
      <c r="B11006" s="61">
        <v>0.0</v>
      </c>
      <c r="C11006" s="61">
        <v>1077.0</v>
      </c>
      <c r="D11006" s="57" t="s">
        <v>379</v>
      </c>
      <c r="E11006" s="62" t="str">
        <f t="shared" si="1"/>
        <v>Out of test</v>
      </c>
      <c r="F11006" s="53" t="str">
        <f t="shared" si="2"/>
        <v>Shanghai_0</v>
      </c>
      <c r="G11006" s="53">
        <f t="shared" si="3"/>
        <v>0.6792104776</v>
      </c>
    </row>
    <row r="11007">
      <c r="A11007" s="61">
        <v>1.51406438E9</v>
      </c>
      <c r="B11007" s="61">
        <v>0.0</v>
      </c>
      <c r="C11007" s="61">
        <v>723.0</v>
      </c>
      <c r="D11007" s="57" t="s">
        <v>379</v>
      </c>
      <c r="E11007" s="62" t="str">
        <f t="shared" si="1"/>
        <v>Out of test</v>
      </c>
      <c r="F11007" s="53" t="str">
        <f t="shared" si="2"/>
        <v>Shanghai_0</v>
      </c>
      <c r="G11007" s="53">
        <f t="shared" si="3"/>
        <v>0.2827702203</v>
      </c>
    </row>
    <row r="11008">
      <c r="A11008" s="61">
        <v>1.517540391E9</v>
      </c>
      <c r="B11008" s="61">
        <v>0.0</v>
      </c>
      <c r="C11008" s="61">
        <v>2419.0</v>
      </c>
      <c r="D11008" s="57" t="s">
        <v>379</v>
      </c>
      <c r="E11008" s="62" t="str">
        <f t="shared" si="1"/>
        <v>Out of test</v>
      </c>
      <c r="F11008" s="53" t="str">
        <f t="shared" si="2"/>
        <v>Shanghai_0</v>
      </c>
      <c r="G11008" s="53">
        <f t="shared" si="3"/>
        <v>0.7491717912</v>
      </c>
    </row>
    <row r="11009">
      <c r="A11009" s="61">
        <v>1.515203542E9</v>
      </c>
      <c r="B11009" s="61">
        <v>0.0</v>
      </c>
      <c r="C11009" s="61">
        <v>1337.0</v>
      </c>
      <c r="D11009" s="57" t="s">
        <v>379</v>
      </c>
      <c r="E11009" s="62" t="str">
        <f t="shared" si="1"/>
        <v>Out of test</v>
      </c>
      <c r="F11009" s="53" t="str">
        <f t="shared" si="2"/>
        <v>Shanghai_0</v>
      </c>
      <c r="G11009" s="53">
        <f t="shared" si="3"/>
        <v>0.0420159523</v>
      </c>
    </row>
    <row r="11010">
      <c r="A11010" s="61">
        <v>1.512252082E9</v>
      </c>
      <c r="B11010" s="61">
        <v>0.0</v>
      </c>
      <c r="C11010" s="61">
        <v>2023.0</v>
      </c>
      <c r="D11010" s="57" t="s">
        <v>379</v>
      </c>
      <c r="E11010" s="62" t="str">
        <f t="shared" si="1"/>
        <v>Out of test</v>
      </c>
      <c r="F11010" s="53" t="str">
        <f t="shared" si="2"/>
        <v>Shanghai_0</v>
      </c>
      <c r="G11010" s="53">
        <f t="shared" si="3"/>
        <v>0.8109183816</v>
      </c>
    </row>
    <row r="11011">
      <c r="A11011" s="61">
        <v>1.51235321E9</v>
      </c>
      <c r="B11011" s="61">
        <v>0.0</v>
      </c>
      <c r="C11011" s="61">
        <v>252.0</v>
      </c>
      <c r="D11011" s="57" t="s">
        <v>379</v>
      </c>
      <c r="E11011" s="62" t="str">
        <f t="shared" si="1"/>
        <v>Out of test</v>
      </c>
      <c r="F11011" s="53" t="str">
        <f t="shared" si="2"/>
        <v>Shanghai_0</v>
      </c>
      <c r="G11011" s="53">
        <f t="shared" si="3"/>
        <v>0.9979208953</v>
      </c>
    </row>
    <row r="11012">
      <c r="A11012" s="61">
        <v>1.512790682E9</v>
      </c>
      <c r="B11012" s="61">
        <v>0.0</v>
      </c>
      <c r="C11012" s="61">
        <v>1484.0</v>
      </c>
      <c r="D11012" s="57" t="s">
        <v>379</v>
      </c>
      <c r="E11012" s="62" t="str">
        <f t="shared" si="1"/>
        <v>Out of test</v>
      </c>
      <c r="F11012" s="53" t="str">
        <f t="shared" si="2"/>
        <v>Shanghai_0</v>
      </c>
      <c r="G11012" s="53">
        <f t="shared" si="3"/>
        <v>0.8907599535</v>
      </c>
    </row>
    <row r="11013">
      <c r="A11013" s="61">
        <v>1.511809672E9</v>
      </c>
      <c r="B11013" s="61">
        <v>0.0</v>
      </c>
      <c r="C11013" s="61">
        <v>1269.0</v>
      </c>
      <c r="D11013" s="57" t="s">
        <v>379</v>
      </c>
      <c r="E11013" s="62" t="str">
        <f t="shared" si="1"/>
        <v>Out of test</v>
      </c>
      <c r="F11013" s="53" t="str">
        <f t="shared" si="2"/>
        <v>Shanghai_0</v>
      </c>
      <c r="G11013" s="53">
        <f t="shared" si="3"/>
        <v>0.3866189107</v>
      </c>
    </row>
    <row r="11014">
      <c r="A11014" s="61">
        <v>1.512674102E9</v>
      </c>
      <c r="B11014" s="61">
        <v>0.0</v>
      </c>
      <c r="C11014" s="61">
        <v>2855.0</v>
      </c>
      <c r="D11014" s="57" t="s">
        <v>379</v>
      </c>
      <c r="E11014" s="62" t="str">
        <f t="shared" si="1"/>
        <v>Out of test</v>
      </c>
      <c r="F11014" s="53" t="str">
        <f t="shared" si="2"/>
        <v>Shanghai_0</v>
      </c>
      <c r="G11014" s="53">
        <f t="shared" si="3"/>
        <v>0.1666401315</v>
      </c>
    </row>
    <row r="11015">
      <c r="A11015" s="61">
        <v>1.51217591E9</v>
      </c>
      <c r="B11015" s="61">
        <v>0.0</v>
      </c>
      <c r="C11015" s="61">
        <v>532.0</v>
      </c>
      <c r="D11015" s="57" t="s">
        <v>379</v>
      </c>
      <c r="E11015" s="62" t="str">
        <f t="shared" si="1"/>
        <v>Out of test</v>
      </c>
      <c r="F11015" s="53" t="str">
        <f t="shared" si="2"/>
        <v>Shanghai_0</v>
      </c>
      <c r="G11015" s="53">
        <f t="shared" si="3"/>
        <v>0.8737262268</v>
      </c>
    </row>
    <row r="11016">
      <c r="A11016" s="61">
        <v>1.51483451E9</v>
      </c>
      <c r="B11016" s="61">
        <v>0.0</v>
      </c>
      <c r="C11016" s="61">
        <v>2868.0</v>
      </c>
      <c r="D11016" s="57" t="s">
        <v>379</v>
      </c>
      <c r="E11016" s="62" t="str">
        <f t="shared" si="1"/>
        <v>Out of test</v>
      </c>
      <c r="F11016" s="53" t="str">
        <f t="shared" si="2"/>
        <v>Shanghai_0</v>
      </c>
      <c r="G11016" s="53">
        <f t="shared" si="3"/>
        <v>0.7072387315</v>
      </c>
    </row>
    <row r="11017">
      <c r="A11017" s="61">
        <v>1.51818838E9</v>
      </c>
      <c r="B11017" s="61">
        <v>0.0</v>
      </c>
      <c r="C11017" s="61">
        <v>2105.0</v>
      </c>
      <c r="D11017" s="57" t="s">
        <v>379</v>
      </c>
      <c r="E11017" s="62" t="str">
        <f t="shared" si="1"/>
        <v>Out of test</v>
      </c>
      <c r="F11017" s="53" t="str">
        <f t="shared" si="2"/>
        <v>Shanghai_0</v>
      </c>
      <c r="G11017" s="53">
        <f t="shared" si="3"/>
        <v>0.2443166065</v>
      </c>
    </row>
    <row r="11018">
      <c r="A11018" s="61">
        <v>1.519583812E9</v>
      </c>
      <c r="B11018" s="61">
        <v>0.0</v>
      </c>
      <c r="C11018" s="61">
        <v>794.0</v>
      </c>
      <c r="D11018" s="57" t="s">
        <v>379</v>
      </c>
      <c r="E11018" s="62" t="str">
        <f t="shared" si="1"/>
        <v>Out of test</v>
      </c>
      <c r="F11018" s="53" t="str">
        <f t="shared" si="2"/>
        <v>Shanghai_0</v>
      </c>
      <c r="G11018" s="53">
        <f t="shared" si="3"/>
        <v>0.4099563231</v>
      </c>
    </row>
    <row r="11019">
      <c r="A11019" s="61">
        <v>1.515376791E9</v>
      </c>
      <c r="B11019" s="61">
        <v>0.0</v>
      </c>
      <c r="C11019" s="61">
        <v>2490.0</v>
      </c>
      <c r="D11019" s="57" t="s">
        <v>379</v>
      </c>
      <c r="E11019" s="62" t="str">
        <f t="shared" si="1"/>
        <v>Out of test</v>
      </c>
      <c r="F11019" s="53" t="str">
        <f t="shared" si="2"/>
        <v>Shanghai_0</v>
      </c>
      <c r="G11019" s="53">
        <f t="shared" si="3"/>
        <v>0.3329670344</v>
      </c>
    </row>
    <row r="11020">
      <c r="A11020" s="61">
        <v>1.51831041E9</v>
      </c>
      <c r="B11020" s="61">
        <v>0.0</v>
      </c>
      <c r="C11020" s="61">
        <v>335.0</v>
      </c>
      <c r="D11020" s="57" t="s">
        <v>379</v>
      </c>
      <c r="E11020" s="62" t="str">
        <f t="shared" si="1"/>
        <v>Out of test</v>
      </c>
      <c r="F11020" s="53" t="str">
        <f t="shared" si="2"/>
        <v>Shanghai_0</v>
      </c>
      <c r="G11020" s="53">
        <f t="shared" si="3"/>
        <v>0.6959469402</v>
      </c>
    </row>
    <row r="11021">
      <c r="A11021" s="61">
        <v>1.51236307E9</v>
      </c>
      <c r="B11021" s="61">
        <v>0.0</v>
      </c>
      <c r="C11021" s="61">
        <v>2221.0</v>
      </c>
      <c r="D11021" s="57" t="s">
        <v>379</v>
      </c>
      <c r="E11021" s="62" t="str">
        <f t="shared" si="1"/>
        <v>Out of test</v>
      </c>
      <c r="F11021" s="53" t="str">
        <f t="shared" si="2"/>
        <v>Shanghai_0</v>
      </c>
      <c r="G11021" s="53">
        <f t="shared" si="3"/>
        <v>0.2057009772</v>
      </c>
    </row>
    <row r="11022">
      <c r="A11022" s="61">
        <v>1.51553034E9</v>
      </c>
      <c r="B11022" s="61">
        <v>0.0</v>
      </c>
      <c r="C11022" s="61">
        <v>963.0</v>
      </c>
      <c r="D11022" s="57" t="s">
        <v>379</v>
      </c>
      <c r="E11022" s="62" t="str">
        <f t="shared" si="1"/>
        <v>Out of test</v>
      </c>
      <c r="F11022" s="53" t="str">
        <f t="shared" si="2"/>
        <v>Shanghai_0</v>
      </c>
      <c r="G11022" s="53">
        <f t="shared" si="3"/>
        <v>0.9804971076</v>
      </c>
    </row>
    <row r="11023">
      <c r="A11023" s="61">
        <v>1.51286116E9</v>
      </c>
      <c r="B11023" s="61">
        <v>0.0</v>
      </c>
      <c r="C11023" s="61">
        <v>4059.0</v>
      </c>
      <c r="D11023" s="57" t="s">
        <v>379</v>
      </c>
      <c r="E11023" s="62" t="str">
        <f t="shared" si="1"/>
        <v>Out of test</v>
      </c>
      <c r="F11023" s="53" t="str">
        <f t="shared" si="2"/>
        <v>Shanghai_0</v>
      </c>
      <c r="G11023" s="53">
        <f t="shared" si="3"/>
        <v>0.859031701</v>
      </c>
    </row>
    <row r="11024">
      <c r="A11024" s="61">
        <v>1.514543122E9</v>
      </c>
      <c r="B11024" s="61">
        <v>0.0</v>
      </c>
      <c r="C11024" s="61">
        <v>1820.0</v>
      </c>
      <c r="D11024" s="57" t="s">
        <v>379</v>
      </c>
      <c r="E11024" s="62" t="str">
        <f t="shared" si="1"/>
        <v>Out of test</v>
      </c>
      <c r="F11024" s="53" t="str">
        <f t="shared" si="2"/>
        <v>Shanghai_0</v>
      </c>
      <c r="G11024" s="53">
        <f t="shared" si="3"/>
        <v>0.1841087858</v>
      </c>
    </row>
    <row r="11025">
      <c r="A11025" s="61">
        <v>1.515890662E9</v>
      </c>
      <c r="B11025" s="61">
        <v>0.0</v>
      </c>
      <c r="C11025" s="61">
        <v>1874.0</v>
      </c>
      <c r="D11025" s="57" t="s">
        <v>379</v>
      </c>
      <c r="E11025" s="62" t="str">
        <f t="shared" si="1"/>
        <v>Out of test</v>
      </c>
      <c r="F11025" s="53" t="str">
        <f t="shared" si="2"/>
        <v>Shanghai_0</v>
      </c>
      <c r="G11025" s="53">
        <f t="shared" si="3"/>
        <v>0.1131928813</v>
      </c>
    </row>
    <row r="11026">
      <c r="A11026" s="61">
        <v>1.513480691E9</v>
      </c>
      <c r="B11026" s="61">
        <v>0.0</v>
      </c>
      <c r="C11026" s="61">
        <v>2080.0</v>
      </c>
      <c r="D11026" s="57" t="s">
        <v>379</v>
      </c>
      <c r="E11026" s="62" t="str">
        <f t="shared" si="1"/>
        <v>Out of test</v>
      </c>
      <c r="F11026" s="53" t="str">
        <f t="shared" si="2"/>
        <v>Shanghai_0</v>
      </c>
      <c r="G11026" s="53">
        <f t="shared" si="3"/>
        <v>0.2213236229</v>
      </c>
    </row>
    <row r="11027">
      <c r="A11027" s="61">
        <v>1.517339861E9</v>
      </c>
      <c r="B11027" s="61">
        <v>0.0</v>
      </c>
      <c r="C11027" s="61">
        <v>1250.0</v>
      </c>
      <c r="D11027" s="57" t="s">
        <v>379</v>
      </c>
      <c r="E11027" s="62" t="str">
        <f t="shared" si="1"/>
        <v>Out of test</v>
      </c>
      <c r="F11027" s="53" t="str">
        <f t="shared" si="2"/>
        <v>Shanghai_0</v>
      </c>
      <c r="G11027" s="53">
        <f t="shared" si="3"/>
        <v>0.4050438962</v>
      </c>
    </row>
    <row r="11028">
      <c r="A11028" s="61">
        <v>1.51238373E9</v>
      </c>
      <c r="B11028" s="61">
        <v>0.0</v>
      </c>
      <c r="C11028" s="61">
        <v>589.0</v>
      </c>
      <c r="D11028" s="57" t="s">
        <v>379</v>
      </c>
      <c r="E11028" s="62" t="str">
        <f t="shared" si="1"/>
        <v>Out of test</v>
      </c>
      <c r="F11028" s="53" t="str">
        <f t="shared" si="2"/>
        <v>Shanghai_0</v>
      </c>
      <c r="G11028" s="53">
        <f t="shared" si="3"/>
        <v>0.09144867937</v>
      </c>
    </row>
    <row r="11029">
      <c r="A11029" s="61">
        <v>1.511510701E9</v>
      </c>
      <c r="B11029" s="61">
        <v>0.0</v>
      </c>
      <c r="C11029" s="61">
        <v>826.0</v>
      </c>
      <c r="D11029" s="57" t="s">
        <v>379</v>
      </c>
      <c r="E11029" s="62" t="str">
        <f t="shared" si="1"/>
        <v>Out of test</v>
      </c>
      <c r="F11029" s="53" t="str">
        <f t="shared" si="2"/>
        <v>Shanghai_0</v>
      </c>
      <c r="G11029" s="53">
        <f t="shared" si="3"/>
        <v>0.3671867502</v>
      </c>
    </row>
    <row r="11030">
      <c r="A11030" s="61">
        <v>1.518086561E9</v>
      </c>
      <c r="B11030" s="61">
        <v>0.0</v>
      </c>
      <c r="C11030" s="61">
        <v>3699.0</v>
      </c>
      <c r="D11030" s="57" t="s">
        <v>379</v>
      </c>
      <c r="E11030" s="62" t="str">
        <f t="shared" si="1"/>
        <v>Out of test</v>
      </c>
      <c r="F11030" s="53" t="str">
        <f t="shared" si="2"/>
        <v>Shanghai_0</v>
      </c>
      <c r="G11030" s="53">
        <f t="shared" si="3"/>
        <v>0.691853392</v>
      </c>
    </row>
    <row r="11031">
      <c r="A11031" s="61">
        <v>1.5133148E9</v>
      </c>
      <c r="B11031" s="61">
        <v>0.0</v>
      </c>
      <c r="C11031" s="61">
        <v>387.0</v>
      </c>
      <c r="D11031" s="57" t="s">
        <v>379</v>
      </c>
      <c r="E11031" s="62" t="str">
        <f t="shared" si="1"/>
        <v>Out of test</v>
      </c>
      <c r="F11031" s="53" t="str">
        <f t="shared" si="2"/>
        <v>Shanghai_0</v>
      </c>
      <c r="G11031" s="53">
        <f t="shared" si="3"/>
        <v>0.277787424</v>
      </c>
    </row>
    <row r="11032">
      <c r="A11032" s="61">
        <v>1.511338522E9</v>
      </c>
      <c r="B11032" s="61">
        <v>0.0</v>
      </c>
      <c r="C11032" s="61">
        <v>2206.0</v>
      </c>
      <c r="D11032" s="57" t="s">
        <v>379</v>
      </c>
      <c r="E11032" s="62" t="str">
        <f t="shared" si="1"/>
        <v>Out of test</v>
      </c>
      <c r="F11032" s="53" t="str">
        <f t="shared" si="2"/>
        <v>Shanghai_0</v>
      </c>
      <c r="G11032" s="53">
        <f t="shared" si="3"/>
        <v>0.02747418771</v>
      </c>
    </row>
    <row r="11033">
      <c r="A11033" s="61">
        <v>1.516568132E9</v>
      </c>
      <c r="B11033" s="61">
        <v>0.0</v>
      </c>
      <c r="C11033" s="61">
        <v>2116.0</v>
      </c>
      <c r="D11033" s="57" t="s">
        <v>379</v>
      </c>
      <c r="E11033" s="62" t="str">
        <f t="shared" si="1"/>
        <v>Out of test</v>
      </c>
      <c r="F11033" s="53" t="str">
        <f t="shared" si="2"/>
        <v>Shanghai_0</v>
      </c>
      <c r="G11033" s="53">
        <f t="shared" si="3"/>
        <v>0.1228402669</v>
      </c>
    </row>
    <row r="11034">
      <c r="A11034" s="61">
        <v>1.519153342E9</v>
      </c>
      <c r="B11034" s="61">
        <v>0.0</v>
      </c>
      <c r="C11034" s="61">
        <v>1276.0</v>
      </c>
      <c r="D11034" s="57" t="s">
        <v>379</v>
      </c>
      <c r="E11034" s="62" t="str">
        <f t="shared" si="1"/>
        <v>Out of test</v>
      </c>
      <c r="F11034" s="53" t="str">
        <f t="shared" si="2"/>
        <v>Shanghai_0</v>
      </c>
      <c r="G11034" s="53">
        <f t="shared" si="3"/>
        <v>0.04978340617</v>
      </c>
    </row>
    <row r="11035">
      <c r="A11035" s="61">
        <v>1.515803072E9</v>
      </c>
      <c r="B11035" s="61">
        <v>0.0</v>
      </c>
      <c r="C11035" s="61">
        <v>348.0</v>
      </c>
      <c r="D11035" s="57" t="s">
        <v>379</v>
      </c>
      <c r="E11035" s="62" t="str">
        <f t="shared" si="1"/>
        <v>Out of test</v>
      </c>
      <c r="F11035" s="53" t="str">
        <f t="shared" si="2"/>
        <v>Shanghai_0</v>
      </c>
      <c r="G11035" s="53">
        <f t="shared" si="3"/>
        <v>0.3996570643</v>
      </c>
    </row>
    <row r="11036">
      <c r="A11036" s="61">
        <v>1.512743531E9</v>
      </c>
      <c r="B11036" s="61">
        <v>0.0</v>
      </c>
      <c r="C11036" s="61">
        <v>2085.0</v>
      </c>
      <c r="D11036" s="57" t="s">
        <v>379</v>
      </c>
      <c r="E11036" s="62" t="str">
        <f t="shared" si="1"/>
        <v>Out of test</v>
      </c>
      <c r="F11036" s="53" t="str">
        <f t="shared" si="2"/>
        <v>Shanghai_0</v>
      </c>
      <c r="G11036" s="53">
        <f t="shared" si="3"/>
        <v>0.8280722075</v>
      </c>
    </row>
    <row r="11037">
      <c r="A11037" s="61">
        <v>1.5144314E9</v>
      </c>
      <c r="B11037" s="61">
        <v>0.0</v>
      </c>
      <c r="C11037" s="61">
        <v>2919.0</v>
      </c>
      <c r="D11037" s="57" t="s">
        <v>379</v>
      </c>
      <c r="E11037" s="62" t="str">
        <f t="shared" si="1"/>
        <v>Out of test</v>
      </c>
      <c r="F11037" s="53" t="str">
        <f t="shared" si="2"/>
        <v>Shanghai_0</v>
      </c>
      <c r="G11037" s="53">
        <f t="shared" si="3"/>
        <v>0.2558353926</v>
      </c>
    </row>
    <row r="11038">
      <c r="A11038" s="61">
        <v>1.51202045E9</v>
      </c>
      <c r="B11038" s="61">
        <v>0.0</v>
      </c>
      <c r="C11038" s="61">
        <v>2721.0</v>
      </c>
      <c r="D11038" s="57" t="s">
        <v>379</v>
      </c>
      <c r="E11038" s="62" t="str">
        <f t="shared" si="1"/>
        <v>Out of test</v>
      </c>
      <c r="F11038" s="53" t="str">
        <f t="shared" si="2"/>
        <v>Shanghai_0</v>
      </c>
      <c r="G11038" s="53">
        <f t="shared" si="3"/>
        <v>0.2419088159</v>
      </c>
    </row>
    <row r="11039">
      <c r="A11039" s="61">
        <v>1.512271912E9</v>
      </c>
      <c r="B11039" s="61">
        <v>0.0</v>
      </c>
      <c r="C11039" s="61">
        <v>3305.0</v>
      </c>
      <c r="D11039" s="57" t="s">
        <v>379</v>
      </c>
      <c r="E11039" s="62" t="str">
        <f t="shared" si="1"/>
        <v>Out of test</v>
      </c>
      <c r="F11039" s="53" t="str">
        <f t="shared" si="2"/>
        <v>Shanghai_0</v>
      </c>
      <c r="G11039" s="53">
        <f t="shared" si="3"/>
        <v>0.7786221194</v>
      </c>
    </row>
    <row r="11040">
      <c r="A11040" s="61">
        <v>1.512407481E9</v>
      </c>
      <c r="B11040" s="61">
        <v>0.0</v>
      </c>
      <c r="C11040" s="61">
        <v>546.0</v>
      </c>
      <c r="D11040" s="57" t="s">
        <v>379</v>
      </c>
      <c r="E11040" s="62" t="str">
        <f t="shared" si="1"/>
        <v>Out of test</v>
      </c>
      <c r="F11040" s="53" t="str">
        <f t="shared" si="2"/>
        <v>Shanghai_0</v>
      </c>
      <c r="G11040" s="53">
        <f t="shared" si="3"/>
        <v>0.4456327902</v>
      </c>
    </row>
    <row r="11041">
      <c r="A11041" s="61">
        <v>1.51847111E9</v>
      </c>
      <c r="B11041" s="61">
        <v>0.0</v>
      </c>
      <c r="C11041" s="61">
        <v>1528.0</v>
      </c>
      <c r="D11041" s="57" t="s">
        <v>379</v>
      </c>
      <c r="E11041" s="62" t="str">
        <f t="shared" si="1"/>
        <v>Out of test</v>
      </c>
      <c r="F11041" s="53" t="str">
        <f t="shared" si="2"/>
        <v>Shanghai_0</v>
      </c>
      <c r="G11041" s="53">
        <f t="shared" si="3"/>
        <v>0.4803201803</v>
      </c>
    </row>
    <row r="11042">
      <c r="A11042" s="61">
        <v>1.519881212E9</v>
      </c>
      <c r="B11042" s="61">
        <v>0.0</v>
      </c>
      <c r="C11042" s="61">
        <v>28.0</v>
      </c>
      <c r="D11042" s="57" t="s">
        <v>379</v>
      </c>
      <c r="E11042" s="62" t="str">
        <f t="shared" si="1"/>
        <v>Out of test</v>
      </c>
      <c r="F11042" s="53" t="str">
        <f t="shared" si="2"/>
        <v>Shanghai_0</v>
      </c>
      <c r="G11042" s="53">
        <f t="shared" si="3"/>
        <v>0.2564320889</v>
      </c>
    </row>
    <row r="11043">
      <c r="A11043" s="61">
        <v>1.516370211E9</v>
      </c>
      <c r="B11043" s="61">
        <v>0.0</v>
      </c>
      <c r="C11043" s="61">
        <v>947.0</v>
      </c>
      <c r="D11043" s="57" t="s">
        <v>379</v>
      </c>
      <c r="E11043" s="62" t="str">
        <f t="shared" si="1"/>
        <v>Out of test</v>
      </c>
      <c r="F11043" s="53" t="str">
        <f t="shared" si="2"/>
        <v>Shanghai_0</v>
      </c>
      <c r="G11043" s="53">
        <f t="shared" si="3"/>
        <v>0.349196717</v>
      </c>
    </row>
    <row r="11044">
      <c r="A11044" s="61">
        <v>1.513531751E9</v>
      </c>
      <c r="B11044" s="61">
        <v>0.0</v>
      </c>
      <c r="C11044" s="61">
        <v>1275.0</v>
      </c>
      <c r="D11044" s="57" t="s">
        <v>379</v>
      </c>
      <c r="E11044" s="62" t="str">
        <f t="shared" si="1"/>
        <v>Out of test</v>
      </c>
      <c r="F11044" s="53" t="str">
        <f t="shared" si="2"/>
        <v>Shanghai_0</v>
      </c>
      <c r="G11044" s="53">
        <f t="shared" si="3"/>
        <v>0.5727365678</v>
      </c>
    </row>
    <row r="11045">
      <c r="A11045" s="61">
        <v>1.514426522E9</v>
      </c>
      <c r="B11045" s="61">
        <v>0.0</v>
      </c>
      <c r="C11045" s="61">
        <v>2635.0</v>
      </c>
      <c r="D11045" s="57" t="s">
        <v>379</v>
      </c>
      <c r="E11045" s="62" t="str">
        <f t="shared" si="1"/>
        <v>Out of test</v>
      </c>
      <c r="F11045" s="53" t="str">
        <f t="shared" si="2"/>
        <v>Shanghai_0</v>
      </c>
      <c r="G11045" s="53">
        <f t="shared" si="3"/>
        <v>0.4133732448</v>
      </c>
    </row>
    <row r="11046">
      <c r="A11046" s="61">
        <v>1.51755009E9</v>
      </c>
      <c r="B11046" s="61">
        <v>0.0</v>
      </c>
      <c r="C11046" s="61">
        <v>1279.0</v>
      </c>
      <c r="D11046" s="57" t="s">
        <v>379</v>
      </c>
      <c r="E11046" s="62" t="str">
        <f t="shared" si="1"/>
        <v>Out of test</v>
      </c>
      <c r="F11046" s="53" t="str">
        <f t="shared" si="2"/>
        <v>Shanghai_0</v>
      </c>
      <c r="G11046" s="53">
        <f t="shared" si="3"/>
        <v>0.3583013583</v>
      </c>
    </row>
    <row r="11047">
      <c r="A11047" s="61">
        <v>1.513631212E9</v>
      </c>
      <c r="B11047" s="61">
        <v>0.0</v>
      </c>
      <c r="C11047" s="61">
        <v>1208.0</v>
      </c>
      <c r="D11047" s="57" t="s">
        <v>379</v>
      </c>
      <c r="E11047" s="62" t="str">
        <f t="shared" si="1"/>
        <v>Out of test</v>
      </c>
      <c r="F11047" s="53" t="str">
        <f t="shared" si="2"/>
        <v>Shanghai_0</v>
      </c>
      <c r="G11047" s="53">
        <f t="shared" si="3"/>
        <v>0.08666950162</v>
      </c>
    </row>
    <row r="11048">
      <c r="A11048" s="61">
        <v>1.512172031E9</v>
      </c>
      <c r="B11048" s="61">
        <v>0.0</v>
      </c>
      <c r="C11048" s="61">
        <v>2469.0</v>
      </c>
      <c r="D11048" s="57" t="s">
        <v>379</v>
      </c>
      <c r="E11048" s="62" t="str">
        <f t="shared" si="1"/>
        <v>Out of test</v>
      </c>
      <c r="F11048" s="53" t="str">
        <f t="shared" si="2"/>
        <v>Shanghai_0</v>
      </c>
      <c r="G11048" s="53">
        <f t="shared" si="3"/>
        <v>0.5015114283</v>
      </c>
    </row>
    <row r="11049">
      <c r="A11049" s="61">
        <v>1.519433982E9</v>
      </c>
      <c r="B11049" s="61">
        <v>0.0</v>
      </c>
      <c r="C11049" s="61">
        <v>271.0</v>
      </c>
      <c r="D11049" s="57" t="s">
        <v>379</v>
      </c>
      <c r="E11049" s="62" t="str">
        <f t="shared" si="1"/>
        <v>Out of test</v>
      </c>
      <c r="F11049" s="53" t="str">
        <f t="shared" si="2"/>
        <v>Shanghai_0</v>
      </c>
      <c r="G11049" s="53">
        <f t="shared" si="3"/>
        <v>0.6977158232</v>
      </c>
    </row>
    <row r="11050">
      <c r="A11050" s="61">
        <v>1.515893341E9</v>
      </c>
      <c r="B11050" s="61">
        <v>0.0</v>
      </c>
      <c r="C11050" s="61">
        <v>282.0</v>
      </c>
      <c r="D11050" s="57" t="s">
        <v>379</v>
      </c>
      <c r="E11050" s="62" t="str">
        <f t="shared" si="1"/>
        <v>Out of test</v>
      </c>
      <c r="F11050" s="53" t="str">
        <f t="shared" si="2"/>
        <v>Shanghai_0</v>
      </c>
      <c r="G11050" s="53">
        <f t="shared" si="3"/>
        <v>0.5543126699</v>
      </c>
    </row>
    <row r="11051">
      <c r="A11051" s="61">
        <v>1.516872572E9</v>
      </c>
      <c r="B11051" s="61">
        <v>0.0</v>
      </c>
      <c r="C11051" s="61">
        <v>531.0</v>
      </c>
      <c r="D11051" s="57" t="s">
        <v>379</v>
      </c>
      <c r="E11051" s="62" t="str">
        <f t="shared" si="1"/>
        <v>Out of test</v>
      </c>
      <c r="F11051" s="53" t="str">
        <f t="shared" si="2"/>
        <v>Shanghai_0</v>
      </c>
      <c r="G11051" s="53">
        <f t="shared" si="3"/>
        <v>0.4423523987</v>
      </c>
    </row>
    <row r="11052">
      <c r="A11052" s="61">
        <v>1.51588761E9</v>
      </c>
      <c r="B11052" s="61">
        <v>0.0</v>
      </c>
      <c r="C11052" s="61">
        <v>65.0</v>
      </c>
      <c r="D11052" s="57" t="s">
        <v>379</v>
      </c>
      <c r="E11052" s="62" t="str">
        <f t="shared" si="1"/>
        <v>Out of test</v>
      </c>
      <c r="F11052" s="53" t="str">
        <f t="shared" si="2"/>
        <v>Shanghai_0</v>
      </c>
      <c r="G11052" s="53">
        <f t="shared" si="3"/>
        <v>0.4990840796</v>
      </c>
    </row>
    <row r="11053">
      <c r="A11053" s="61">
        <v>1.516753662E9</v>
      </c>
      <c r="B11053" s="61">
        <v>0.0</v>
      </c>
      <c r="C11053" s="61">
        <v>2103.0</v>
      </c>
      <c r="D11053" s="57" t="s">
        <v>379</v>
      </c>
      <c r="E11053" s="62" t="str">
        <f t="shared" si="1"/>
        <v>Out of test</v>
      </c>
      <c r="F11053" s="53" t="str">
        <f t="shared" si="2"/>
        <v>Shanghai_0</v>
      </c>
      <c r="G11053" s="53">
        <f t="shared" si="3"/>
        <v>0.5180290408</v>
      </c>
    </row>
    <row r="11054">
      <c r="A11054" s="61">
        <v>1.515078152E9</v>
      </c>
      <c r="B11054" s="61">
        <v>0.0</v>
      </c>
      <c r="C11054" s="61">
        <v>833.0</v>
      </c>
      <c r="D11054" s="57" t="s">
        <v>379</v>
      </c>
      <c r="E11054" s="62" t="str">
        <f t="shared" si="1"/>
        <v>Out of test</v>
      </c>
      <c r="F11054" s="53" t="str">
        <f t="shared" si="2"/>
        <v>Shanghai_0</v>
      </c>
      <c r="G11054" s="53">
        <f t="shared" si="3"/>
        <v>0.01615632374</v>
      </c>
    </row>
    <row r="11055">
      <c r="A11055" s="61">
        <v>1.51179013E9</v>
      </c>
      <c r="B11055" s="61">
        <v>0.0</v>
      </c>
      <c r="C11055" s="61">
        <v>544.0</v>
      </c>
      <c r="D11055" s="57" t="s">
        <v>379</v>
      </c>
      <c r="E11055" s="62" t="str">
        <f t="shared" si="1"/>
        <v>Out of test</v>
      </c>
      <c r="F11055" s="53" t="str">
        <f t="shared" si="2"/>
        <v>Shanghai_0</v>
      </c>
      <c r="G11055" s="53">
        <f t="shared" si="3"/>
        <v>0.699366244</v>
      </c>
    </row>
    <row r="11056">
      <c r="A11056" s="61">
        <v>1.51862625E9</v>
      </c>
      <c r="B11056" s="61">
        <v>0.0</v>
      </c>
      <c r="C11056" s="61">
        <v>253.0</v>
      </c>
      <c r="D11056" s="57" t="s">
        <v>379</v>
      </c>
      <c r="E11056" s="62" t="str">
        <f t="shared" si="1"/>
        <v>Out of test</v>
      </c>
      <c r="F11056" s="53" t="str">
        <f t="shared" si="2"/>
        <v>Shanghai_0</v>
      </c>
      <c r="G11056" s="53">
        <f t="shared" si="3"/>
        <v>0.4141233607</v>
      </c>
    </row>
    <row r="11057">
      <c r="A11057" s="61">
        <v>1.512805462E9</v>
      </c>
      <c r="B11057" s="61">
        <v>0.0</v>
      </c>
      <c r="C11057" s="61">
        <v>988.0</v>
      </c>
      <c r="D11057" s="57" t="s">
        <v>379</v>
      </c>
      <c r="E11057" s="62" t="str">
        <f t="shared" si="1"/>
        <v>Out of test</v>
      </c>
      <c r="F11057" s="53" t="str">
        <f t="shared" si="2"/>
        <v>Shanghai_0</v>
      </c>
      <c r="G11057" s="53">
        <f t="shared" si="3"/>
        <v>0.9761168757</v>
      </c>
    </row>
    <row r="11058">
      <c r="A11058" s="61">
        <v>1.519341041E9</v>
      </c>
      <c r="B11058" s="61">
        <v>0.0</v>
      </c>
      <c r="C11058" s="61">
        <v>2569.0</v>
      </c>
      <c r="D11058" s="57" t="s">
        <v>379</v>
      </c>
      <c r="E11058" s="62" t="str">
        <f t="shared" si="1"/>
        <v>Out of test</v>
      </c>
      <c r="F11058" s="53" t="str">
        <f t="shared" si="2"/>
        <v>Shanghai_0</v>
      </c>
      <c r="G11058" s="53">
        <f t="shared" si="3"/>
        <v>0.3272823012</v>
      </c>
    </row>
    <row r="11059">
      <c r="A11059" s="61">
        <v>1.51181036E9</v>
      </c>
      <c r="B11059" s="61">
        <v>0.0</v>
      </c>
      <c r="C11059" s="61">
        <v>571.0</v>
      </c>
      <c r="D11059" s="57" t="s">
        <v>379</v>
      </c>
      <c r="E11059" s="62" t="str">
        <f t="shared" si="1"/>
        <v>Out of test</v>
      </c>
      <c r="F11059" s="53" t="str">
        <f t="shared" si="2"/>
        <v>Shanghai_0</v>
      </c>
      <c r="G11059" s="53">
        <f t="shared" si="3"/>
        <v>0.8064894041</v>
      </c>
    </row>
    <row r="11060">
      <c r="A11060" s="61">
        <v>1.518535942E9</v>
      </c>
      <c r="B11060" s="61">
        <v>0.0</v>
      </c>
      <c r="C11060" s="61">
        <v>1797.0</v>
      </c>
      <c r="D11060" s="57" t="s">
        <v>379</v>
      </c>
      <c r="E11060" s="62" t="str">
        <f t="shared" si="1"/>
        <v>Out of test</v>
      </c>
      <c r="F11060" s="53" t="str">
        <f t="shared" si="2"/>
        <v>Shanghai_0</v>
      </c>
      <c r="G11060" s="53">
        <f t="shared" si="3"/>
        <v>0.3202915962</v>
      </c>
    </row>
    <row r="11061">
      <c r="A11061" s="61">
        <v>1.518321401E9</v>
      </c>
      <c r="B11061" s="61">
        <v>0.0</v>
      </c>
      <c r="C11061" s="61">
        <v>2002.0</v>
      </c>
      <c r="D11061" s="57" t="s">
        <v>379</v>
      </c>
      <c r="E11061" s="62" t="str">
        <f t="shared" si="1"/>
        <v>Out of test</v>
      </c>
      <c r="F11061" s="53" t="str">
        <f t="shared" si="2"/>
        <v>Shanghai_0</v>
      </c>
      <c r="G11061" s="53">
        <f t="shared" si="3"/>
        <v>0.8262881651</v>
      </c>
    </row>
    <row r="11062">
      <c r="A11062" s="61">
        <v>1.518400211E9</v>
      </c>
      <c r="B11062" s="61">
        <v>0.0</v>
      </c>
      <c r="C11062" s="61">
        <v>4172.0</v>
      </c>
      <c r="D11062" s="57" t="s">
        <v>379</v>
      </c>
      <c r="E11062" s="62" t="str">
        <f t="shared" si="1"/>
        <v>Out of test</v>
      </c>
      <c r="F11062" s="53" t="str">
        <f t="shared" si="2"/>
        <v>Shanghai_0</v>
      </c>
      <c r="G11062" s="53">
        <f t="shared" si="3"/>
        <v>0.7134053455</v>
      </c>
    </row>
    <row r="11063">
      <c r="A11063" s="61">
        <v>1.514748572E9</v>
      </c>
      <c r="B11063" s="61">
        <v>0.0</v>
      </c>
      <c r="C11063" s="61">
        <v>556.0</v>
      </c>
      <c r="D11063" s="57" t="s">
        <v>379</v>
      </c>
      <c r="E11063" s="62" t="str">
        <f t="shared" si="1"/>
        <v>Out of test</v>
      </c>
      <c r="F11063" s="53" t="str">
        <f t="shared" si="2"/>
        <v>Shanghai_0</v>
      </c>
      <c r="G11063" s="53">
        <f t="shared" si="3"/>
        <v>0.6118519549</v>
      </c>
    </row>
    <row r="11064">
      <c r="A11064" s="61">
        <v>1.51546075E9</v>
      </c>
      <c r="B11064" s="61">
        <v>0.0</v>
      </c>
      <c r="C11064" s="61">
        <v>4078.0</v>
      </c>
      <c r="D11064" s="57" t="s">
        <v>379</v>
      </c>
      <c r="E11064" s="62" t="str">
        <f t="shared" si="1"/>
        <v>Out of test</v>
      </c>
      <c r="F11064" s="53" t="str">
        <f t="shared" si="2"/>
        <v>Shanghai_0</v>
      </c>
      <c r="G11064" s="53">
        <f t="shared" si="3"/>
        <v>0.7494910078</v>
      </c>
    </row>
    <row r="11065">
      <c r="A11065" s="61">
        <v>1.516956932E9</v>
      </c>
      <c r="B11065" s="61">
        <v>0.0</v>
      </c>
      <c r="C11065" s="61">
        <v>256.0</v>
      </c>
      <c r="D11065" s="57" t="s">
        <v>379</v>
      </c>
      <c r="E11065" s="62" t="str">
        <f t="shared" si="1"/>
        <v>Out of test</v>
      </c>
      <c r="F11065" s="53" t="str">
        <f t="shared" si="2"/>
        <v>Shanghai_0</v>
      </c>
      <c r="G11065" s="53">
        <f t="shared" si="3"/>
        <v>0.01471375345</v>
      </c>
    </row>
    <row r="11066">
      <c r="A11066" s="61">
        <v>1.517118111E9</v>
      </c>
      <c r="B11066" s="61">
        <v>0.0</v>
      </c>
      <c r="C11066" s="61">
        <v>275.0</v>
      </c>
      <c r="D11066" s="57" t="s">
        <v>379</v>
      </c>
      <c r="E11066" s="62" t="str">
        <f t="shared" si="1"/>
        <v>Out of test</v>
      </c>
      <c r="F11066" s="53" t="str">
        <f t="shared" si="2"/>
        <v>Shanghai_0</v>
      </c>
      <c r="G11066" s="53">
        <f t="shared" si="3"/>
        <v>0.8666657604</v>
      </c>
    </row>
    <row r="11067">
      <c r="A11067" s="61">
        <v>1.514322451E9</v>
      </c>
      <c r="B11067" s="61">
        <v>0.0</v>
      </c>
      <c r="C11067" s="61">
        <v>1297.0</v>
      </c>
      <c r="D11067" s="57" t="s">
        <v>379</v>
      </c>
      <c r="E11067" s="62" t="str">
        <f t="shared" si="1"/>
        <v>Out of test</v>
      </c>
      <c r="F11067" s="53" t="str">
        <f t="shared" si="2"/>
        <v>Shanghai_0</v>
      </c>
      <c r="G11067" s="53">
        <f t="shared" si="3"/>
        <v>0.1887677026</v>
      </c>
    </row>
    <row r="11068">
      <c r="A11068" s="61">
        <v>1.51879362E9</v>
      </c>
      <c r="B11068" s="61">
        <v>0.0</v>
      </c>
      <c r="C11068" s="61">
        <v>464.0</v>
      </c>
      <c r="D11068" s="57" t="s">
        <v>379</v>
      </c>
      <c r="E11068" s="62" t="str">
        <f t="shared" si="1"/>
        <v>Out of test</v>
      </c>
      <c r="F11068" s="53" t="str">
        <f t="shared" si="2"/>
        <v>Shanghai_0</v>
      </c>
      <c r="G11068" s="53">
        <f t="shared" si="3"/>
        <v>0.471112645</v>
      </c>
    </row>
    <row r="11069">
      <c r="A11069" s="61">
        <v>1.518747492E9</v>
      </c>
      <c r="B11069" s="61">
        <v>0.0</v>
      </c>
      <c r="C11069" s="61">
        <v>1783.0</v>
      </c>
      <c r="D11069" s="57" t="s">
        <v>379</v>
      </c>
      <c r="E11069" s="62" t="str">
        <f t="shared" si="1"/>
        <v>Out of test</v>
      </c>
      <c r="F11069" s="53" t="str">
        <f t="shared" si="2"/>
        <v>Shanghai_0</v>
      </c>
      <c r="G11069" s="53">
        <f t="shared" si="3"/>
        <v>0.3151475305</v>
      </c>
    </row>
    <row r="11070">
      <c r="A11070" s="61">
        <v>1.516415812E9</v>
      </c>
      <c r="B11070" s="61">
        <v>0.0</v>
      </c>
      <c r="C11070" s="61">
        <v>3334.0</v>
      </c>
      <c r="D11070" s="57" t="s">
        <v>379</v>
      </c>
      <c r="E11070" s="62" t="str">
        <f t="shared" si="1"/>
        <v>Out of test</v>
      </c>
      <c r="F11070" s="53" t="str">
        <f t="shared" si="2"/>
        <v>Shanghai_0</v>
      </c>
      <c r="G11070" s="53">
        <f t="shared" si="3"/>
        <v>0.5799067943</v>
      </c>
    </row>
    <row r="11071">
      <c r="A11071" s="61">
        <v>1.516777171E9</v>
      </c>
      <c r="B11071" s="61">
        <v>0.0</v>
      </c>
      <c r="C11071" s="61">
        <v>983.0</v>
      </c>
      <c r="D11071" s="57" t="s">
        <v>379</v>
      </c>
      <c r="E11071" s="62" t="str">
        <f t="shared" si="1"/>
        <v>Out of test</v>
      </c>
      <c r="F11071" s="53" t="str">
        <f t="shared" si="2"/>
        <v>Shanghai_0</v>
      </c>
      <c r="G11071" s="53">
        <f t="shared" si="3"/>
        <v>0.1227523467</v>
      </c>
    </row>
    <row r="11072">
      <c r="A11072" s="61">
        <v>1.5136582E9</v>
      </c>
      <c r="B11072" s="61">
        <v>0.0</v>
      </c>
      <c r="C11072" s="61">
        <v>2545.0</v>
      </c>
      <c r="D11072" s="57" t="s">
        <v>379</v>
      </c>
      <c r="E11072" s="62" t="str">
        <f t="shared" si="1"/>
        <v>Out of test</v>
      </c>
      <c r="F11072" s="53" t="str">
        <f t="shared" si="2"/>
        <v>Shanghai_0</v>
      </c>
      <c r="G11072" s="53">
        <f t="shared" si="3"/>
        <v>0.8330651963</v>
      </c>
    </row>
    <row r="11073">
      <c r="A11073" s="61">
        <v>1.51535484E9</v>
      </c>
      <c r="B11073" s="61">
        <v>0.0</v>
      </c>
      <c r="C11073" s="61">
        <v>1232.0</v>
      </c>
      <c r="D11073" s="57" t="s">
        <v>379</v>
      </c>
      <c r="E11073" s="62" t="str">
        <f t="shared" si="1"/>
        <v>Out of test</v>
      </c>
      <c r="F11073" s="53" t="str">
        <f t="shared" si="2"/>
        <v>Shanghai_0</v>
      </c>
      <c r="G11073" s="53">
        <f t="shared" si="3"/>
        <v>0.1082833331</v>
      </c>
    </row>
    <row r="11074">
      <c r="A11074" s="61">
        <v>1.518447172E9</v>
      </c>
      <c r="B11074" s="61">
        <v>0.0</v>
      </c>
      <c r="C11074" s="61">
        <v>2027.0</v>
      </c>
      <c r="D11074" s="57" t="s">
        <v>379</v>
      </c>
      <c r="E11074" s="62" t="str">
        <f t="shared" si="1"/>
        <v>Out of test</v>
      </c>
      <c r="F11074" s="53" t="str">
        <f t="shared" si="2"/>
        <v>Shanghai_0</v>
      </c>
      <c r="G11074" s="53">
        <f t="shared" si="3"/>
        <v>0.1702255571</v>
      </c>
    </row>
    <row r="11075">
      <c r="A11075" s="61">
        <v>1.516646501E9</v>
      </c>
      <c r="B11075" s="61">
        <v>0.0</v>
      </c>
      <c r="C11075" s="61">
        <v>526.0</v>
      </c>
      <c r="D11075" s="57" t="s">
        <v>379</v>
      </c>
      <c r="E11075" s="62" t="str">
        <f t="shared" si="1"/>
        <v>Out of test</v>
      </c>
      <c r="F11075" s="53" t="str">
        <f t="shared" si="2"/>
        <v>Shanghai_0</v>
      </c>
      <c r="G11075" s="53">
        <f t="shared" si="3"/>
        <v>0.2117848868</v>
      </c>
    </row>
    <row r="11076">
      <c r="A11076" s="61">
        <v>1.513109921E9</v>
      </c>
      <c r="B11076" s="61">
        <v>0.0</v>
      </c>
      <c r="C11076" s="61">
        <v>1453.0</v>
      </c>
      <c r="D11076" s="57" t="s">
        <v>379</v>
      </c>
      <c r="E11076" s="62" t="str">
        <f t="shared" si="1"/>
        <v>Out of test</v>
      </c>
      <c r="F11076" s="53" t="str">
        <f t="shared" si="2"/>
        <v>Shanghai_0</v>
      </c>
      <c r="G11076" s="53">
        <f t="shared" si="3"/>
        <v>0.3961817047</v>
      </c>
    </row>
    <row r="11077">
      <c r="A11077" s="61">
        <v>1.51414979E9</v>
      </c>
      <c r="B11077" s="61">
        <v>0.0</v>
      </c>
      <c r="C11077" s="61">
        <v>624.0</v>
      </c>
      <c r="D11077" s="57" t="s">
        <v>379</v>
      </c>
      <c r="E11077" s="62" t="str">
        <f t="shared" si="1"/>
        <v>Out of test</v>
      </c>
      <c r="F11077" s="53" t="str">
        <f t="shared" si="2"/>
        <v>Shanghai_0</v>
      </c>
      <c r="G11077" s="53">
        <f t="shared" si="3"/>
        <v>0.01315211974</v>
      </c>
    </row>
    <row r="11078">
      <c r="A11078" s="61">
        <v>1.51549465E9</v>
      </c>
      <c r="B11078" s="61">
        <v>0.0</v>
      </c>
      <c r="C11078" s="61">
        <v>3087.0</v>
      </c>
      <c r="D11078" s="57" t="s">
        <v>379</v>
      </c>
      <c r="E11078" s="62" t="str">
        <f t="shared" si="1"/>
        <v>Out of test</v>
      </c>
      <c r="F11078" s="53" t="str">
        <f t="shared" si="2"/>
        <v>Shanghai_0</v>
      </c>
      <c r="G11078" s="53">
        <f t="shared" si="3"/>
        <v>0.5898986684</v>
      </c>
    </row>
    <row r="11079">
      <c r="A11079" s="61">
        <v>1.51294577E9</v>
      </c>
      <c r="B11079" s="61">
        <v>0.0</v>
      </c>
      <c r="C11079" s="61">
        <v>2597.0</v>
      </c>
      <c r="D11079" s="57" t="s">
        <v>379</v>
      </c>
      <c r="E11079" s="62" t="str">
        <f t="shared" si="1"/>
        <v>Out of test</v>
      </c>
      <c r="F11079" s="53" t="str">
        <f t="shared" si="2"/>
        <v>Shanghai_0</v>
      </c>
      <c r="G11079" s="53">
        <f t="shared" si="3"/>
        <v>0.0211272317</v>
      </c>
    </row>
    <row r="11080">
      <c r="A11080" s="61">
        <v>1.515570781E9</v>
      </c>
      <c r="B11080" s="61">
        <v>0.0</v>
      </c>
      <c r="C11080" s="61">
        <v>966.0</v>
      </c>
      <c r="D11080" s="57" t="s">
        <v>379</v>
      </c>
      <c r="E11080" s="62" t="str">
        <f t="shared" si="1"/>
        <v>Out of test</v>
      </c>
      <c r="F11080" s="53" t="str">
        <f t="shared" si="2"/>
        <v>Shanghai_0</v>
      </c>
      <c r="G11080" s="53">
        <f t="shared" si="3"/>
        <v>0.9656723878</v>
      </c>
    </row>
    <row r="11081">
      <c r="A11081" s="61">
        <v>1.51731518E9</v>
      </c>
      <c r="B11081" s="61">
        <v>0.0</v>
      </c>
      <c r="C11081" s="61">
        <v>3561.0</v>
      </c>
      <c r="D11081" s="57" t="s">
        <v>379</v>
      </c>
      <c r="E11081" s="62" t="str">
        <f t="shared" si="1"/>
        <v>Out of test</v>
      </c>
      <c r="F11081" s="53" t="str">
        <f t="shared" si="2"/>
        <v>Shanghai_0</v>
      </c>
      <c r="G11081" s="53">
        <f t="shared" si="3"/>
        <v>0.6463467324</v>
      </c>
    </row>
    <row r="11082">
      <c r="A11082" s="61">
        <v>1.51903257E9</v>
      </c>
      <c r="B11082" s="61">
        <v>0.0</v>
      </c>
      <c r="C11082" s="61">
        <v>1815.0</v>
      </c>
      <c r="D11082" s="57" t="s">
        <v>379</v>
      </c>
      <c r="E11082" s="62" t="str">
        <f t="shared" si="1"/>
        <v>Out of test</v>
      </c>
      <c r="F11082" s="53" t="str">
        <f t="shared" si="2"/>
        <v>Shanghai_0</v>
      </c>
      <c r="G11082" s="53">
        <f t="shared" si="3"/>
        <v>0.1979803778</v>
      </c>
    </row>
    <row r="11083">
      <c r="A11083" s="61">
        <v>1.512511001E9</v>
      </c>
      <c r="B11083" s="61">
        <v>0.0</v>
      </c>
      <c r="C11083" s="61">
        <v>116.0</v>
      </c>
      <c r="D11083" s="57" t="s">
        <v>379</v>
      </c>
      <c r="E11083" s="62" t="str">
        <f t="shared" si="1"/>
        <v>Out of test</v>
      </c>
      <c r="F11083" s="53" t="str">
        <f t="shared" si="2"/>
        <v>Shanghai_0</v>
      </c>
      <c r="G11083" s="53">
        <f t="shared" si="3"/>
        <v>0.1295241257</v>
      </c>
    </row>
    <row r="11084">
      <c r="A11084" s="61">
        <v>1.518170152E9</v>
      </c>
      <c r="B11084" s="61">
        <v>0.0</v>
      </c>
      <c r="C11084" s="61">
        <v>108.0</v>
      </c>
      <c r="D11084" s="57" t="s">
        <v>379</v>
      </c>
      <c r="E11084" s="62" t="str">
        <f t="shared" si="1"/>
        <v>Out of test</v>
      </c>
      <c r="F11084" s="53" t="str">
        <f t="shared" si="2"/>
        <v>Shanghai_0</v>
      </c>
      <c r="G11084" s="53">
        <f t="shared" si="3"/>
        <v>0.1516120275</v>
      </c>
    </row>
    <row r="11085">
      <c r="A11085" s="61">
        <v>1.519193212E9</v>
      </c>
      <c r="B11085" s="61">
        <v>0.0</v>
      </c>
      <c r="C11085" s="61">
        <v>525.0</v>
      </c>
      <c r="D11085" s="57" t="s">
        <v>379</v>
      </c>
      <c r="E11085" s="62" t="str">
        <f t="shared" si="1"/>
        <v>Out of test</v>
      </c>
      <c r="F11085" s="53" t="str">
        <f t="shared" si="2"/>
        <v>Shanghai_0</v>
      </c>
      <c r="G11085" s="53">
        <f t="shared" si="3"/>
        <v>0.2584945386</v>
      </c>
    </row>
    <row r="11086">
      <c r="A11086" s="61">
        <v>1.51967227E9</v>
      </c>
      <c r="B11086" s="61">
        <v>0.0</v>
      </c>
      <c r="C11086" s="61">
        <v>2435.0</v>
      </c>
      <c r="D11086" s="57" t="s">
        <v>379</v>
      </c>
      <c r="E11086" s="62" t="str">
        <f t="shared" si="1"/>
        <v>Out of test</v>
      </c>
      <c r="F11086" s="53" t="str">
        <f t="shared" si="2"/>
        <v>Shanghai_0</v>
      </c>
      <c r="G11086" s="53">
        <f t="shared" si="3"/>
        <v>0.3973151963</v>
      </c>
    </row>
    <row r="11087">
      <c r="A11087" s="61">
        <v>1.51627721E9</v>
      </c>
      <c r="B11087" s="61">
        <v>0.0</v>
      </c>
      <c r="C11087" s="61">
        <v>4090.0</v>
      </c>
      <c r="D11087" s="57" t="s">
        <v>379</v>
      </c>
      <c r="E11087" s="62" t="str">
        <f t="shared" si="1"/>
        <v>Out of test</v>
      </c>
      <c r="F11087" s="53" t="str">
        <f t="shared" si="2"/>
        <v>Shanghai_0</v>
      </c>
      <c r="G11087" s="53">
        <f t="shared" si="3"/>
        <v>0.7053639837</v>
      </c>
    </row>
    <row r="11088">
      <c r="A11088" s="61">
        <v>1.516392172E9</v>
      </c>
      <c r="B11088" s="61">
        <v>0.0</v>
      </c>
      <c r="C11088" s="61">
        <v>1458.0</v>
      </c>
      <c r="D11088" s="57" t="s">
        <v>379</v>
      </c>
      <c r="E11088" s="62" t="str">
        <f t="shared" si="1"/>
        <v>Out of test</v>
      </c>
      <c r="F11088" s="53" t="str">
        <f t="shared" si="2"/>
        <v>Shanghai_0</v>
      </c>
      <c r="G11088" s="53">
        <f t="shared" si="3"/>
        <v>0.2750208719</v>
      </c>
    </row>
    <row r="11089">
      <c r="A11089" s="61">
        <v>1.51264681E9</v>
      </c>
      <c r="B11089" s="61">
        <v>0.0</v>
      </c>
      <c r="C11089" s="61">
        <v>1446.0</v>
      </c>
      <c r="D11089" s="57" t="s">
        <v>379</v>
      </c>
      <c r="E11089" s="62" t="str">
        <f t="shared" si="1"/>
        <v>Out of test</v>
      </c>
      <c r="F11089" s="53" t="str">
        <f t="shared" si="2"/>
        <v>Shanghai_0</v>
      </c>
      <c r="G11089" s="53">
        <f t="shared" si="3"/>
        <v>0.3772808506</v>
      </c>
    </row>
    <row r="11090">
      <c r="A11090" s="61">
        <v>1.511840342E9</v>
      </c>
      <c r="B11090" s="61">
        <v>0.0</v>
      </c>
      <c r="C11090" s="61">
        <v>465.0</v>
      </c>
      <c r="D11090" s="57" t="s">
        <v>379</v>
      </c>
      <c r="E11090" s="62" t="str">
        <f t="shared" si="1"/>
        <v>Out of test</v>
      </c>
      <c r="F11090" s="53" t="str">
        <f t="shared" si="2"/>
        <v>Shanghai_0</v>
      </c>
      <c r="G11090" s="53">
        <f t="shared" si="3"/>
        <v>0.729402832</v>
      </c>
    </row>
    <row r="11091">
      <c r="A11091" s="61">
        <v>1.517904102E9</v>
      </c>
      <c r="B11091" s="61">
        <v>0.0</v>
      </c>
      <c r="C11091" s="61">
        <v>2949.0</v>
      </c>
      <c r="D11091" s="57" t="s">
        <v>379</v>
      </c>
      <c r="E11091" s="62" t="str">
        <f t="shared" si="1"/>
        <v>Out of test</v>
      </c>
      <c r="F11091" s="53" t="str">
        <f t="shared" si="2"/>
        <v>Shanghai_0</v>
      </c>
      <c r="G11091" s="53">
        <f t="shared" si="3"/>
        <v>0.2593887023</v>
      </c>
    </row>
    <row r="11092">
      <c r="A11092" s="61">
        <v>1.512592881E9</v>
      </c>
      <c r="B11092" s="61">
        <v>0.0</v>
      </c>
      <c r="C11092" s="61">
        <v>1192.0</v>
      </c>
      <c r="D11092" s="57" t="s">
        <v>379</v>
      </c>
      <c r="E11092" s="62" t="str">
        <f t="shared" si="1"/>
        <v>Out of test</v>
      </c>
      <c r="F11092" s="53" t="str">
        <f t="shared" si="2"/>
        <v>Shanghai_0</v>
      </c>
      <c r="G11092" s="53">
        <f t="shared" si="3"/>
        <v>0.7769181031</v>
      </c>
    </row>
    <row r="11093">
      <c r="A11093" s="61">
        <v>1.51508049E9</v>
      </c>
      <c r="B11093" s="61">
        <v>0.0</v>
      </c>
      <c r="C11093" s="61">
        <v>642.0</v>
      </c>
      <c r="D11093" s="57" t="s">
        <v>379</v>
      </c>
      <c r="E11093" s="62" t="str">
        <f t="shared" si="1"/>
        <v>Out of test</v>
      </c>
      <c r="F11093" s="53" t="str">
        <f t="shared" si="2"/>
        <v>Shanghai_0</v>
      </c>
      <c r="G11093" s="53">
        <f t="shared" si="3"/>
        <v>0.8724588547</v>
      </c>
    </row>
    <row r="11094">
      <c r="A11094" s="61">
        <v>1.516462402E9</v>
      </c>
      <c r="B11094" s="61">
        <v>0.0</v>
      </c>
      <c r="C11094" s="61">
        <v>877.0</v>
      </c>
      <c r="D11094" s="57" t="s">
        <v>379</v>
      </c>
      <c r="E11094" s="62" t="str">
        <f t="shared" si="1"/>
        <v>Out of test</v>
      </c>
      <c r="F11094" s="53" t="str">
        <f t="shared" si="2"/>
        <v>Shanghai_0</v>
      </c>
      <c r="G11094" s="53">
        <f t="shared" si="3"/>
        <v>0.5634986363</v>
      </c>
    </row>
    <row r="11095">
      <c r="A11095" s="61">
        <v>1.515086002E9</v>
      </c>
      <c r="B11095" s="61">
        <v>0.0</v>
      </c>
      <c r="C11095" s="61">
        <v>2488.0</v>
      </c>
      <c r="D11095" s="57" t="s">
        <v>379</v>
      </c>
      <c r="E11095" s="62" t="str">
        <f t="shared" si="1"/>
        <v>Out of test</v>
      </c>
      <c r="F11095" s="53" t="str">
        <f t="shared" si="2"/>
        <v>Shanghai_0</v>
      </c>
      <c r="G11095" s="53">
        <f t="shared" si="3"/>
        <v>0.03479830191</v>
      </c>
    </row>
    <row r="11096">
      <c r="A11096" s="61">
        <v>1.512752962E9</v>
      </c>
      <c r="B11096" s="61">
        <v>0.0</v>
      </c>
      <c r="C11096" s="61">
        <v>2471.0</v>
      </c>
      <c r="D11096" s="57" t="s">
        <v>379</v>
      </c>
      <c r="E11096" s="62" t="str">
        <f t="shared" si="1"/>
        <v>Out of test</v>
      </c>
      <c r="F11096" s="53" t="str">
        <f t="shared" si="2"/>
        <v>Shanghai_0</v>
      </c>
      <c r="G11096" s="53">
        <f t="shared" si="3"/>
        <v>0.2847973784</v>
      </c>
    </row>
    <row r="11097">
      <c r="A11097" s="61">
        <v>1.514981382E9</v>
      </c>
      <c r="B11097" s="61">
        <v>0.0</v>
      </c>
      <c r="C11097" s="61">
        <v>3269.0</v>
      </c>
      <c r="D11097" s="57" t="s">
        <v>379</v>
      </c>
      <c r="E11097" s="62" t="str">
        <f t="shared" si="1"/>
        <v>Out of test</v>
      </c>
      <c r="F11097" s="53" t="str">
        <f t="shared" si="2"/>
        <v>Shanghai_0</v>
      </c>
      <c r="G11097" s="53">
        <f t="shared" si="3"/>
        <v>0.05066481169</v>
      </c>
    </row>
    <row r="11098">
      <c r="A11098" s="61">
        <v>1.514811362E9</v>
      </c>
      <c r="B11098" s="61">
        <v>0.0</v>
      </c>
      <c r="C11098" s="61">
        <v>21.0</v>
      </c>
      <c r="D11098" s="57" t="s">
        <v>379</v>
      </c>
      <c r="E11098" s="62" t="str">
        <f t="shared" si="1"/>
        <v>Out of test</v>
      </c>
      <c r="F11098" s="53" t="str">
        <f t="shared" si="2"/>
        <v>Shanghai_0</v>
      </c>
      <c r="G11098" s="53">
        <f t="shared" si="3"/>
        <v>0.2165278104</v>
      </c>
    </row>
    <row r="11099">
      <c r="A11099" s="61">
        <v>1.516314881E9</v>
      </c>
      <c r="B11099" s="61">
        <v>0.0</v>
      </c>
      <c r="C11099" s="61">
        <v>862.0</v>
      </c>
      <c r="D11099" s="57" t="s">
        <v>379</v>
      </c>
      <c r="E11099" s="62" t="str">
        <f t="shared" si="1"/>
        <v>Out of test</v>
      </c>
      <c r="F11099" s="53" t="str">
        <f t="shared" si="2"/>
        <v>Shanghai_0</v>
      </c>
      <c r="G11099" s="53">
        <f t="shared" si="3"/>
        <v>0.5161042728</v>
      </c>
    </row>
    <row r="11100">
      <c r="A11100" s="61">
        <v>1.513818892E9</v>
      </c>
      <c r="B11100" s="61">
        <v>0.0</v>
      </c>
      <c r="C11100" s="61">
        <v>2949.0</v>
      </c>
      <c r="D11100" s="57" t="s">
        <v>379</v>
      </c>
      <c r="E11100" s="62" t="str">
        <f t="shared" si="1"/>
        <v>Out of test</v>
      </c>
      <c r="F11100" s="53" t="str">
        <f t="shared" si="2"/>
        <v>Shanghai_0</v>
      </c>
      <c r="G11100" s="53">
        <f t="shared" si="3"/>
        <v>0.1442941661</v>
      </c>
    </row>
    <row r="11101">
      <c r="A11101" s="61">
        <v>1.51647281E9</v>
      </c>
      <c r="B11101" s="61">
        <v>0.0</v>
      </c>
      <c r="C11101" s="61">
        <v>3479.0</v>
      </c>
      <c r="D11101" s="57" t="s">
        <v>379</v>
      </c>
      <c r="E11101" s="62" t="str">
        <f t="shared" si="1"/>
        <v>Out of test</v>
      </c>
      <c r="F11101" s="53" t="str">
        <f t="shared" si="2"/>
        <v>Shanghai_0</v>
      </c>
      <c r="G11101" s="53">
        <f t="shared" si="3"/>
        <v>0.4864898096</v>
      </c>
    </row>
    <row r="11102">
      <c r="A11102" s="61">
        <v>1.519314972E9</v>
      </c>
      <c r="B11102" s="61">
        <v>0.0</v>
      </c>
      <c r="C11102" s="61">
        <v>1564.0</v>
      </c>
      <c r="D11102" s="57" t="s">
        <v>379</v>
      </c>
      <c r="E11102" s="62" t="str">
        <f t="shared" si="1"/>
        <v>Out of test</v>
      </c>
      <c r="F11102" s="53" t="str">
        <f t="shared" si="2"/>
        <v>Shanghai_0</v>
      </c>
      <c r="G11102" s="53">
        <f t="shared" si="3"/>
        <v>0.1968370801</v>
      </c>
    </row>
    <row r="11103">
      <c r="A11103" s="61">
        <v>1.51720834E9</v>
      </c>
      <c r="B11103" s="61">
        <v>0.0</v>
      </c>
      <c r="C11103" s="61">
        <v>369.0</v>
      </c>
      <c r="D11103" s="57" t="s">
        <v>379</v>
      </c>
      <c r="E11103" s="62" t="str">
        <f t="shared" si="1"/>
        <v>Out of test</v>
      </c>
      <c r="F11103" s="53" t="str">
        <f t="shared" si="2"/>
        <v>Shanghai_0</v>
      </c>
      <c r="G11103" s="53">
        <f t="shared" si="3"/>
        <v>0.9648431762</v>
      </c>
    </row>
    <row r="11104">
      <c r="A11104" s="61">
        <v>1.51880318E9</v>
      </c>
      <c r="B11104" s="61">
        <v>0.0</v>
      </c>
      <c r="C11104" s="61">
        <v>826.0</v>
      </c>
      <c r="D11104" s="57" t="s">
        <v>379</v>
      </c>
      <c r="E11104" s="62" t="str">
        <f t="shared" si="1"/>
        <v>Out of test</v>
      </c>
      <c r="F11104" s="53" t="str">
        <f t="shared" si="2"/>
        <v>Shanghai_0</v>
      </c>
      <c r="G11104" s="53">
        <f t="shared" si="3"/>
        <v>0.5333851404</v>
      </c>
    </row>
    <row r="11105">
      <c r="A11105" s="61">
        <v>1.515476692E9</v>
      </c>
      <c r="B11105" s="61">
        <v>0.0</v>
      </c>
      <c r="C11105" s="61">
        <v>2034.0</v>
      </c>
      <c r="D11105" s="57" t="s">
        <v>379</v>
      </c>
      <c r="E11105" s="62" t="str">
        <f t="shared" si="1"/>
        <v>Out of test</v>
      </c>
      <c r="F11105" s="53" t="str">
        <f t="shared" si="2"/>
        <v>Shanghai_0</v>
      </c>
      <c r="G11105" s="53">
        <f t="shared" si="3"/>
        <v>0.3011423692</v>
      </c>
    </row>
    <row r="11106">
      <c r="A11106" s="61">
        <v>1.51744415E9</v>
      </c>
      <c r="B11106" s="61">
        <v>0.0</v>
      </c>
      <c r="C11106" s="61">
        <v>2598.0</v>
      </c>
      <c r="D11106" s="57" t="s">
        <v>379</v>
      </c>
      <c r="E11106" s="62" t="str">
        <f t="shared" si="1"/>
        <v>Out of test</v>
      </c>
      <c r="F11106" s="53" t="str">
        <f t="shared" si="2"/>
        <v>Shanghai_0</v>
      </c>
      <c r="G11106" s="53">
        <f t="shared" si="3"/>
        <v>0.2775028269</v>
      </c>
    </row>
    <row r="11107">
      <c r="A11107" s="61">
        <v>1.519067352E9</v>
      </c>
      <c r="B11107" s="61">
        <v>0.0</v>
      </c>
      <c r="C11107" s="61">
        <v>4633.0</v>
      </c>
      <c r="D11107" s="57" t="s">
        <v>379</v>
      </c>
      <c r="E11107" s="62" t="str">
        <f t="shared" si="1"/>
        <v>Out of test</v>
      </c>
      <c r="F11107" s="53" t="str">
        <f t="shared" si="2"/>
        <v>Shanghai_0</v>
      </c>
      <c r="G11107" s="53">
        <f t="shared" si="3"/>
        <v>0.723269839</v>
      </c>
    </row>
    <row r="11108">
      <c r="A11108" s="61">
        <v>1.519345232E9</v>
      </c>
      <c r="B11108" s="61">
        <v>0.0</v>
      </c>
      <c r="C11108" s="61">
        <v>4638.0</v>
      </c>
      <c r="D11108" s="57" t="s">
        <v>379</v>
      </c>
      <c r="E11108" s="62" t="str">
        <f t="shared" si="1"/>
        <v>Out of test</v>
      </c>
      <c r="F11108" s="53" t="str">
        <f t="shared" si="2"/>
        <v>Shanghai_0</v>
      </c>
      <c r="G11108" s="53">
        <f t="shared" si="3"/>
        <v>0.2422797619</v>
      </c>
    </row>
    <row r="11109">
      <c r="A11109" s="61">
        <v>1.511825502E9</v>
      </c>
      <c r="B11109" s="61">
        <v>0.0</v>
      </c>
      <c r="C11109" s="61">
        <v>26.0</v>
      </c>
      <c r="D11109" s="57" t="s">
        <v>379</v>
      </c>
      <c r="E11109" s="62" t="str">
        <f t="shared" si="1"/>
        <v>Out of test</v>
      </c>
      <c r="F11109" s="53" t="str">
        <f t="shared" si="2"/>
        <v>Shanghai_0</v>
      </c>
      <c r="G11109" s="53">
        <f t="shared" si="3"/>
        <v>0.5111689092</v>
      </c>
    </row>
    <row r="11110">
      <c r="A11110" s="61">
        <v>1.514810972E9</v>
      </c>
      <c r="B11110" s="61">
        <v>0.0</v>
      </c>
      <c r="C11110" s="61">
        <v>443.0</v>
      </c>
      <c r="D11110" s="57" t="s">
        <v>379</v>
      </c>
      <c r="E11110" s="62" t="str">
        <f t="shared" si="1"/>
        <v>Out of test</v>
      </c>
      <c r="F11110" s="53" t="str">
        <f t="shared" si="2"/>
        <v>Shanghai_0</v>
      </c>
      <c r="G11110" s="53">
        <f t="shared" si="3"/>
        <v>0.2738600366</v>
      </c>
    </row>
    <row r="11111">
      <c r="A11111" s="61">
        <v>1.515966341E9</v>
      </c>
      <c r="B11111" s="61">
        <v>0.0</v>
      </c>
      <c r="C11111" s="61">
        <v>1046.0</v>
      </c>
      <c r="D11111" s="57" t="s">
        <v>379</v>
      </c>
      <c r="E11111" s="62" t="str">
        <f t="shared" si="1"/>
        <v>Out of test</v>
      </c>
      <c r="F11111" s="53" t="str">
        <f t="shared" si="2"/>
        <v>Shanghai_0</v>
      </c>
      <c r="G11111" s="53">
        <f t="shared" si="3"/>
        <v>0.2664073911</v>
      </c>
    </row>
    <row r="11112">
      <c r="A11112" s="61">
        <v>1.515144632E9</v>
      </c>
      <c r="B11112" s="61">
        <v>0.0</v>
      </c>
      <c r="C11112" s="61">
        <v>2410.0</v>
      </c>
      <c r="D11112" s="57" t="s">
        <v>379</v>
      </c>
      <c r="E11112" s="62" t="str">
        <f t="shared" si="1"/>
        <v>Out of test</v>
      </c>
      <c r="F11112" s="53" t="str">
        <f t="shared" si="2"/>
        <v>Shanghai_0</v>
      </c>
      <c r="G11112" s="53">
        <f t="shared" si="3"/>
        <v>0.8242349605</v>
      </c>
    </row>
    <row r="11113">
      <c r="A11113" s="61">
        <v>1.515348261E9</v>
      </c>
      <c r="B11113" s="61">
        <v>0.0</v>
      </c>
      <c r="C11113" s="61">
        <v>3649.0</v>
      </c>
      <c r="D11113" s="57" t="s">
        <v>379</v>
      </c>
      <c r="E11113" s="62" t="str">
        <f t="shared" si="1"/>
        <v>Out of test</v>
      </c>
      <c r="F11113" s="53" t="str">
        <f t="shared" si="2"/>
        <v>Shanghai_0</v>
      </c>
      <c r="G11113" s="53">
        <f t="shared" si="3"/>
        <v>0.8870818553</v>
      </c>
    </row>
    <row r="11114">
      <c r="A11114" s="61">
        <v>1.517439871E9</v>
      </c>
      <c r="B11114" s="61">
        <v>0.0</v>
      </c>
      <c r="C11114" s="61">
        <v>1269.0</v>
      </c>
      <c r="D11114" s="57" t="s">
        <v>379</v>
      </c>
      <c r="E11114" s="62" t="str">
        <f t="shared" si="1"/>
        <v>Out of test</v>
      </c>
      <c r="F11114" s="53" t="str">
        <f t="shared" si="2"/>
        <v>Shanghai_0</v>
      </c>
      <c r="G11114" s="53">
        <f t="shared" si="3"/>
        <v>0.7251114981</v>
      </c>
    </row>
    <row r="11115">
      <c r="A11115" s="61">
        <v>1.5137743E9</v>
      </c>
      <c r="B11115" s="61">
        <v>0.0</v>
      </c>
      <c r="C11115" s="61">
        <v>369.0</v>
      </c>
      <c r="D11115" s="57" t="s">
        <v>379</v>
      </c>
      <c r="E11115" s="62" t="str">
        <f t="shared" si="1"/>
        <v>Out of test</v>
      </c>
      <c r="F11115" s="53" t="str">
        <f t="shared" si="2"/>
        <v>Shanghai_0</v>
      </c>
      <c r="G11115" s="53">
        <f t="shared" si="3"/>
        <v>0.6283390851</v>
      </c>
    </row>
    <row r="11116">
      <c r="A11116" s="61">
        <v>1.519806782E9</v>
      </c>
      <c r="B11116" s="61">
        <v>0.0</v>
      </c>
      <c r="C11116" s="61">
        <v>216.0</v>
      </c>
      <c r="D11116" s="57" t="s">
        <v>379</v>
      </c>
      <c r="E11116" s="62" t="str">
        <f t="shared" si="1"/>
        <v>Out of test</v>
      </c>
      <c r="F11116" s="53" t="str">
        <f t="shared" si="2"/>
        <v>Shanghai_0</v>
      </c>
      <c r="G11116" s="53">
        <f t="shared" si="3"/>
        <v>0.1008439289</v>
      </c>
    </row>
    <row r="11117">
      <c r="A11117" s="61">
        <v>1.519019912E9</v>
      </c>
      <c r="B11117" s="61">
        <v>0.0</v>
      </c>
      <c r="C11117" s="61">
        <v>3974.0</v>
      </c>
      <c r="D11117" s="57" t="s">
        <v>379</v>
      </c>
      <c r="E11117" s="62" t="str">
        <f t="shared" si="1"/>
        <v>Out of test</v>
      </c>
      <c r="F11117" s="53" t="str">
        <f t="shared" si="2"/>
        <v>Shanghai_0</v>
      </c>
      <c r="G11117" s="53">
        <f t="shared" si="3"/>
        <v>0.4853783667</v>
      </c>
    </row>
    <row r="11118">
      <c r="A11118" s="61">
        <v>1.51729822E9</v>
      </c>
      <c r="B11118" s="61">
        <v>0.0</v>
      </c>
      <c r="C11118" s="61">
        <v>3054.0</v>
      </c>
      <c r="D11118" s="57" t="s">
        <v>379</v>
      </c>
      <c r="E11118" s="62" t="str">
        <f t="shared" si="1"/>
        <v>Out of test</v>
      </c>
      <c r="F11118" s="53" t="str">
        <f t="shared" si="2"/>
        <v>Shanghai_0</v>
      </c>
      <c r="G11118" s="53">
        <f t="shared" si="3"/>
        <v>0.161322578</v>
      </c>
    </row>
    <row r="11119">
      <c r="A11119" s="61">
        <v>1.51539235E9</v>
      </c>
      <c r="B11119" s="61">
        <v>0.0</v>
      </c>
      <c r="C11119" s="61">
        <v>272.0</v>
      </c>
      <c r="D11119" s="57" t="s">
        <v>379</v>
      </c>
      <c r="E11119" s="62" t="str">
        <f t="shared" si="1"/>
        <v>Out of test</v>
      </c>
      <c r="F11119" s="53" t="str">
        <f t="shared" si="2"/>
        <v>Shanghai_0</v>
      </c>
      <c r="G11119" s="53">
        <f t="shared" si="3"/>
        <v>0.880384848</v>
      </c>
    </row>
    <row r="11120">
      <c r="A11120" s="61">
        <v>1.519946681E9</v>
      </c>
      <c r="B11120" s="61">
        <v>0.0</v>
      </c>
      <c r="C11120" s="61">
        <v>1102.0</v>
      </c>
      <c r="D11120" s="57" t="s">
        <v>379</v>
      </c>
      <c r="E11120" s="62" t="str">
        <f t="shared" si="1"/>
        <v>Out of test</v>
      </c>
      <c r="F11120" s="53" t="str">
        <f t="shared" si="2"/>
        <v>Shanghai_0</v>
      </c>
      <c r="G11120" s="53">
        <f t="shared" si="3"/>
        <v>0.9399202303</v>
      </c>
    </row>
    <row r="11121">
      <c r="A11121" s="61">
        <v>1.519027162E9</v>
      </c>
      <c r="B11121" s="61">
        <v>0.0</v>
      </c>
      <c r="C11121" s="61">
        <v>936.0</v>
      </c>
      <c r="D11121" s="57" t="s">
        <v>379</v>
      </c>
      <c r="E11121" s="62" t="str">
        <f t="shared" si="1"/>
        <v>Out of test</v>
      </c>
      <c r="F11121" s="53" t="str">
        <f t="shared" si="2"/>
        <v>Shanghai_0</v>
      </c>
      <c r="G11121" s="53">
        <f t="shared" si="3"/>
        <v>0.6473146047</v>
      </c>
    </row>
    <row r="11122">
      <c r="A11122" s="61">
        <v>1.517433471E9</v>
      </c>
      <c r="B11122" s="61">
        <v>0.0</v>
      </c>
      <c r="C11122" s="61">
        <v>2641.0</v>
      </c>
      <c r="D11122" s="57" t="s">
        <v>379</v>
      </c>
      <c r="E11122" s="62" t="str">
        <f t="shared" si="1"/>
        <v>Out of test</v>
      </c>
      <c r="F11122" s="53" t="str">
        <f t="shared" si="2"/>
        <v>Shanghai_0</v>
      </c>
      <c r="G11122" s="53">
        <f t="shared" si="3"/>
        <v>0.2748012731</v>
      </c>
    </row>
    <row r="11123">
      <c r="A11123" s="61">
        <v>1.512385202E9</v>
      </c>
      <c r="B11123" s="61">
        <v>0.0</v>
      </c>
      <c r="C11123" s="61">
        <v>764.0</v>
      </c>
      <c r="D11123" s="57" t="s">
        <v>379</v>
      </c>
      <c r="E11123" s="62" t="str">
        <f t="shared" si="1"/>
        <v>Out of test</v>
      </c>
      <c r="F11123" s="53" t="str">
        <f t="shared" si="2"/>
        <v>Shanghai_0</v>
      </c>
      <c r="G11123" s="53">
        <f t="shared" si="3"/>
        <v>0.7968130475</v>
      </c>
    </row>
    <row r="11124">
      <c r="A11124" s="61">
        <v>1.515971981E9</v>
      </c>
      <c r="B11124" s="61">
        <v>0.0</v>
      </c>
      <c r="C11124" s="61">
        <v>1156.0</v>
      </c>
      <c r="D11124" s="57" t="s">
        <v>379</v>
      </c>
      <c r="E11124" s="62" t="str">
        <f t="shared" si="1"/>
        <v>Out of test</v>
      </c>
      <c r="F11124" s="53" t="str">
        <f t="shared" si="2"/>
        <v>Shanghai_0</v>
      </c>
      <c r="G11124" s="53">
        <f t="shared" si="3"/>
        <v>0.8149190042</v>
      </c>
    </row>
    <row r="11125">
      <c r="A11125" s="61">
        <v>1.517332461E9</v>
      </c>
      <c r="B11125" s="61">
        <v>0.0</v>
      </c>
      <c r="C11125" s="61">
        <v>485.0</v>
      </c>
      <c r="D11125" s="57" t="s">
        <v>379</v>
      </c>
      <c r="E11125" s="62" t="str">
        <f t="shared" si="1"/>
        <v>Out of test</v>
      </c>
      <c r="F11125" s="53" t="str">
        <f t="shared" si="2"/>
        <v>Shanghai_0</v>
      </c>
      <c r="G11125" s="53">
        <f t="shared" si="3"/>
        <v>0.7939344131</v>
      </c>
    </row>
    <row r="11126">
      <c r="A11126" s="61">
        <v>1.515141841E9</v>
      </c>
      <c r="B11126" s="61">
        <v>0.0</v>
      </c>
      <c r="C11126" s="61">
        <v>327.0</v>
      </c>
      <c r="D11126" s="57" t="s">
        <v>379</v>
      </c>
      <c r="E11126" s="62" t="str">
        <f t="shared" si="1"/>
        <v>Out of test</v>
      </c>
      <c r="F11126" s="53" t="str">
        <f t="shared" si="2"/>
        <v>Shanghai_0</v>
      </c>
      <c r="G11126" s="53">
        <f t="shared" si="3"/>
        <v>0.1088096549</v>
      </c>
    </row>
    <row r="11127">
      <c r="A11127" s="61">
        <v>1.514461481E9</v>
      </c>
      <c r="B11127" s="61">
        <v>0.0</v>
      </c>
      <c r="C11127" s="61">
        <v>572.0</v>
      </c>
      <c r="D11127" s="57" t="s">
        <v>379</v>
      </c>
      <c r="E11127" s="62" t="str">
        <f t="shared" si="1"/>
        <v>Out of test</v>
      </c>
      <c r="F11127" s="53" t="str">
        <f t="shared" si="2"/>
        <v>Shanghai_0</v>
      </c>
      <c r="G11127" s="53">
        <f t="shared" si="3"/>
        <v>0.7079959903</v>
      </c>
    </row>
    <row r="11128">
      <c r="A11128" s="61">
        <v>1.517545812E9</v>
      </c>
      <c r="B11128" s="61">
        <v>0.0</v>
      </c>
      <c r="C11128" s="61">
        <v>977.0</v>
      </c>
      <c r="D11128" s="57" t="s">
        <v>379</v>
      </c>
      <c r="E11128" s="62" t="str">
        <f t="shared" si="1"/>
        <v>Out of test</v>
      </c>
      <c r="F11128" s="53" t="str">
        <f t="shared" si="2"/>
        <v>Shanghai_0</v>
      </c>
      <c r="G11128" s="53">
        <f t="shared" si="3"/>
        <v>0.9019072839</v>
      </c>
    </row>
    <row r="11129">
      <c r="A11129" s="61">
        <v>1.51455148E9</v>
      </c>
      <c r="B11129" s="61">
        <v>0.0</v>
      </c>
      <c r="C11129" s="61">
        <v>964.0</v>
      </c>
      <c r="D11129" s="57" t="s">
        <v>379</v>
      </c>
      <c r="E11129" s="62" t="str">
        <f t="shared" si="1"/>
        <v>Out of test</v>
      </c>
      <c r="F11129" s="53" t="str">
        <f t="shared" si="2"/>
        <v>Shanghai_0</v>
      </c>
      <c r="G11129" s="53">
        <f t="shared" si="3"/>
        <v>0.7892332366</v>
      </c>
    </row>
    <row r="11130">
      <c r="A11130" s="61">
        <v>1.512432781E9</v>
      </c>
      <c r="B11130" s="61">
        <v>0.0</v>
      </c>
      <c r="C11130" s="61">
        <v>3201.0</v>
      </c>
      <c r="D11130" s="57" t="s">
        <v>379</v>
      </c>
      <c r="E11130" s="62" t="str">
        <f t="shared" si="1"/>
        <v>Out of test</v>
      </c>
      <c r="F11130" s="53" t="str">
        <f t="shared" si="2"/>
        <v>Shanghai_0</v>
      </c>
      <c r="G11130" s="53">
        <f t="shared" si="3"/>
        <v>0.32674705</v>
      </c>
    </row>
    <row r="11131">
      <c r="A11131" s="61">
        <v>1.514762701E9</v>
      </c>
      <c r="B11131" s="61">
        <v>0.0</v>
      </c>
      <c r="C11131" s="61">
        <v>707.0</v>
      </c>
      <c r="D11131" s="57" t="s">
        <v>379</v>
      </c>
      <c r="E11131" s="62" t="str">
        <f t="shared" si="1"/>
        <v>Out of test</v>
      </c>
      <c r="F11131" s="53" t="str">
        <f t="shared" si="2"/>
        <v>Shanghai_0</v>
      </c>
      <c r="G11131" s="53">
        <f t="shared" si="3"/>
        <v>0.8114254789</v>
      </c>
    </row>
    <row r="11132">
      <c r="A11132" s="61">
        <v>1.51854925E9</v>
      </c>
      <c r="B11132" s="61">
        <v>0.0</v>
      </c>
      <c r="C11132" s="61">
        <v>787.0</v>
      </c>
      <c r="D11132" s="57" t="s">
        <v>379</v>
      </c>
      <c r="E11132" s="62" t="str">
        <f t="shared" si="1"/>
        <v>Out of test</v>
      </c>
      <c r="F11132" s="53" t="str">
        <f t="shared" si="2"/>
        <v>Shanghai_0</v>
      </c>
      <c r="G11132" s="53">
        <f t="shared" si="3"/>
        <v>0.3734154238</v>
      </c>
    </row>
    <row r="11133">
      <c r="A11133" s="61">
        <v>1.51452822E9</v>
      </c>
      <c r="B11133" s="61">
        <v>0.0</v>
      </c>
      <c r="C11133" s="61">
        <v>4104.0</v>
      </c>
      <c r="D11133" s="57" t="s">
        <v>379</v>
      </c>
      <c r="E11133" s="62" t="str">
        <f t="shared" si="1"/>
        <v>Out of test</v>
      </c>
      <c r="F11133" s="53" t="str">
        <f t="shared" si="2"/>
        <v>Shanghai_0</v>
      </c>
      <c r="G11133" s="53">
        <f t="shared" si="3"/>
        <v>0.9919710157</v>
      </c>
    </row>
    <row r="11134">
      <c r="A11134" s="61">
        <v>1.514715221E9</v>
      </c>
      <c r="B11134" s="61">
        <v>0.0</v>
      </c>
      <c r="C11134" s="61">
        <v>340.0</v>
      </c>
      <c r="D11134" s="57" t="s">
        <v>379</v>
      </c>
      <c r="E11134" s="62" t="str">
        <f t="shared" si="1"/>
        <v>Out of test</v>
      </c>
      <c r="F11134" s="53" t="str">
        <f t="shared" si="2"/>
        <v>Shanghai_0</v>
      </c>
      <c r="G11134" s="53">
        <f t="shared" si="3"/>
        <v>0.7313916234</v>
      </c>
    </row>
    <row r="11135">
      <c r="A11135" s="61">
        <v>1.51658807E9</v>
      </c>
      <c r="B11135" s="61">
        <v>0.0</v>
      </c>
      <c r="C11135" s="61">
        <v>1951.0</v>
      </c>
      <c r="D11135" s="57" t="s">
        <v>379</v>
      </c>
      <c r="E11135" s="62" t="str">
        <f t="shared" si="1"/>
        <v>Out of test</v>
      </c>
      <c r="F11135" s="53" t="str">
        <f t="shared" si="2"/>
        <v>Shanghai_0</v>
      </c>
      <c r="G11135" s="53">
        <f t="shared" si="3"/>
        <v>0.8877624095</v>
      </c>
    </row>
    <row r="11136">
      <c r="A11136" s="61">
        <v>1.513977511E9</v>
      </c>
      <c r="B11136" s="61">
        <v>0.0</v>
      </c>
      <c r="C11136" s="61">
        <v>2484.0</v>
      </c>
      <c r="D11136" s="57" t="s">
        <v>379</v>
      </c>
      <c r="E11136" s="62" t="str">
        <f t="shared" si="1"/>
        <v>Out of test</v>
      </c>
      <c r="F11136" s="53" t="str">
        <f t="shared" si="2"/>
        <v>Shanghai_0</v>
      </c>
      <c r="G11136" s="53">
        <f t="shared" si="3"/>
        <v>0.1080725185</v>
      </c>
    </row>
    <row r="11137">
      <c r="A11137" s="61">
        <v>1.516587E9</v>
      </c>
      <c r="B11137" s="61">
        <v>0.0</v>
      </c>
      <c r="C11137" s="61">
        <v>2035.0</v>
      </c>
      <c r="D11137" s="57" t="s">
        <v>379</v>
      </c>
      <c r="E11137" s="62" t="str">
        <f t="shared" si="1"/>
        <v>Out of test</v>
      </c>
      <c r="F11137" s="53" t="str">
        <f t="shared" si="2"/>
        <v>Shanghai_0</v>
      </c>
      <c r="G11137" s="53">
        <f t="shared" si="3"/>
        <v>0.3715312227</v>
      </c>
    </row>
    <row r="11138">
      <c r="A11138" s="61">
        <v>1.512898521E9</v>
      </c>
      <c r="B11138" s="61">
        <v>0.0</v>
      </c>
      <c r="C11138" s="61">
        <v>1226.0</v>
      </c>
      <c r="D11138" s="57" t="s">
        <v>379</v>
      </c>
      <c r="E11138" s="62" t="str">
        <f t="shared" si="1"/>
        <v>Out of test</v>
      </c>
      <c r="F11138" s="53" t="str">
        <f t="shared" si="2"/>
        <v>Shanghai_0</v>
      </c>
      <c r="G11138" s="53">
        <f t="shared" si="3"/>
        <v>0.4664814568</v>
      </c>
    </row>
    <row r="11139">
      <c r="A11139" s="61">
        <v>1.514350411E9</v>
      </c>
      <c r="B11139" s="61">
        <v>0.0</v>
      </c>
      <c r="C11139" s="61">
        <v>3247.0</v>
      </c>
      <c r="D11139" s="57" t="s">
        <v>379</v>
      </c>
      <c r="E11139" s="62" t="str">
        <f t="shared" si="1"/>
        <v>Out of test</v>
      </c>
      <c r="F11139" s="53" t="str">
        <f t="shared" si="2"/>
        <v>Shanghai_0</v>
      </c>
      <c r="G11139" s="53">
        <f t="shared" si="3"/>
        <v>0.4521022102</v>
      </c>
    </row>
    <row r="11140">
      <c r="A11140" s="61">
        <v>1.513122541E9</v>
      </c>
      <c r="B11140" s="61">
        <v>0.0</v>
      </c>
      <c r="C11140" s="61">
        <v>2006.0</v>
      </c>
      <c r="D11140" s="57" t="s">
        <v>379</v>
      </c>
      <c r="E11140" s="62" t="str">
        <f t="shared" si="1"/>
        <v>Out of test</v>
      </c>
      <c r="F11140" s="53" t="str">
        <f t="shared" si="2"/>
        <v>Shanghai_0</v>
      </c>
      <c r="G11140" s="53">
        <f t="shared" si="3"/>
        <v>0.2507486242</v>
      </c>
    </row>
    <row r="11141">
      <c r="A11141" s="61">
        <v>1.5137094E9</v>
      </c>
      <c r="B11141" s="61">
        <v>0.0</v>
      </c>
      <c r="C11141" s="61">
        <v>4006.0</v>
      </c>
      <c r="D11141" s="57" t="s">
        <v>379</v>
      </c>
      <c r="E11141" s="62" t="str">
        <f t="shared" si="1"/>
        <v>Out of test</v>
      </c>
      <c r="F11141" s="53" t="str">
        <f t="shared" si="2"/>
        <v>Shanghai_0</v>
      </c>
      <c r="G11141" s="53">
        <f t="shared" si="3"/>
        <v>0.2243552862</v>
      </c>
    </row>
    <row r="11142">
      <c r="A11142" s="61">
        <v>1.519027602E9</v>
      </c>
      <c r="B11142" s="61">
        <v>0.0</v>
      </c>
      <c r="C11142" s="61">
        <v>1164.0</v>
      </c>
      <c r="D11142" s="57" t="s">
        <v>379</v>
      </c>
      <c r="E11142" s="62" t="str">
        <f t="shared" si="1"/>
        <v>Out of test</v>
      </c>
      <c r="F11142" s="53" t="str">
        <f t="shared" si="2"/>
        <v>Shanghai_0</v>
      </c>
      <c r="G11142" s="53">
        <f t="shared" si="3"/>
        <v>0.7518622393</v>
      </c>
    </row>
    <row r="11143">
      <c r="A11143" s="61">
        <v>1.51280359E9</v>
      </c>
      <c r="B11143" s="61">
        <v>0.0</v>
      </c>
      <c r="C11143" s="61">
        <v>680.0</v>
      </c>
      <c r="D11143" s="57" t="s">
        <v>379</v>
      </c>
      <c r="E11143" s="62" t="str">
        <f t="shared" si="1"/>
        <v>Out of test</v>
      </c>
      <c r="F11143" s="53" t="str">
        <f t="shared" si="2"/>
        <v>Shanghai_0</v>
      </c>
      <c r="G11143" s="53">
        <f t="shared" si="3"/>
        <v>0.8598961195</v>
      </c>
    </row>
    <row r="11144">
      <c r="A11144" s="61">
        <v>1.515753481E9</v>
      </c>
      <c r="B11144" s="61">
        <v>0.0</v>
      </c>
      <c r="C11144" s="61">
        <v>3391.0</v>
      </c>
      <c r="D11144" s="57" t="s">
        <v>379</v>
      </c>
      <c r="E11144" s="62" t="str">
        <f t="shared" si="1"/>
        <v>Out of test</v>
      </c>
      <c r="F11144" s="53" t="str">
        <f t="shared" si="2"/>
        <v>Shanghai_0</v>
      </c>
      <c r="G11144" s="53">
        <f t="shared" si="3"/>
        <v>0.9299969718</v>
      </c>
    </row>
    <row r="11145">
      <c r="A11145" s="61">
        <v>1.51662505E9</v>
      </c>
      <c r="B11145" s="61">
        <v>0.0</v>
      </c>
      <c r="C11145" s="61">
        <v>3072.0</v>
      </c>
      <c r="D11145" s="57" t="s">
        <v>379</v>
      </c>
      <c r="E11145" s="62" t="str">
        <f t="shared" si="1"/>
        <v>Out of test</v>
      </c>
      <c r="F11145" s="53" t="str">
        <f t="shared" si="2"/>
        <v>Shanghai_0</v>
      </c>
      <c r="G11145" s="53">
        <f t="shared" si="3"/>
        <v>0.09486464153</v>
      </c>
    </row>
    <row r="11146">
      <c r="A11146" s="61">
        <v>1.51273574E9</v>
      </c>
      <c r="B11146" s="61">
        <v>0.0</v>
      </c>
      <c r="C11146" s="61">
        <v>1568.0</v>
      </c>
      <c r="D11146" s="57" t="s">
        <v>379</v>
      </c>
      <c r="E11146" s="62" t="str">
        <f t="shared" si="1"/>
        <v>Out of test</v>
      </c>
      <c r="F11146" s="53" t="str">
        <f t="shared" si="2"/>
        <v>Shanghai_0</v>
      </c>
      <c r="G11146" s="53">
        <f t="shared" si="3"/>
        <v>0.5786234118</v>
      </c>
    </row>
    <row r="11147">
      <c r="A11147" s="61">
        <v>1.51509847E9</v>
      </c>
      <c r="B11147" s="61">
        <v>0.0</v>
      </c>
      <c r="C11147" s="61">
        <v>2421.0</v>
      </c>
      <c r="D11147" s="57" t="s">
        <v>379</v>
      </c>
      <c r="E11147" s="62" t="str">
        <f t="shared" si="1"/>
        <v>Out of test</v>
      </c>
      <c r="F11147" s="53" t="str">
        <f t="shared" si="2"/>
        <v>Shanghai_0</v>
      </c>
      <c r="G11147" s="53">
        <f t="shared" si="3"/>
        <v>0.7824754921</v>
      </c>
    </row>
    <row r="11148">
      <c r="A11148" s="61">
        <v>1.519780421E9</v>
      </c>
      <c r="B11148" s="61">
        <v>0.0</v>
      </c>
      <c r="C11148" s="61">
        <v>754.0</v>
      </c>
      <c r="D11148" s="57" t="s">
        <v>379</v>
      </c>
      <c r="E11148" s="62" t="str">
        <f t="shared" si="1"/>
        <v>Out of test</v>
      </c>
      <c r="F11148" s="53" t="str">
        <f t="shared" si="2"/>
        <v>Shanghai_0</v>
      </c>
      <c r="G11148" s="53">
        <f t="shared" si="3"/>
        <v>0.967909599</v>
      </c>
    </row>
    <row r="11149">
      <c r="A11149" s="61">
        <v>1.51458008E9</v>
      </c>
      <c r="B11149" s="61">
        <v>0.0</v>
      </c>
      <c r="C11149" s="61">
        <v>2513.0</v>
      </c>
      <c r="D11149" s="57" t="s">
        <v>379</v>
      </c>
      <c r="E11149" s="62" t="str">
        <f t="shared" si="1"/>
        <v>Out of test</v>
      </c>
      <c r="F11149" s="53" t="str">
        <f t="shared" si="2"/>
        <v>Shanghai_0</v>
      </c>
      <c r="G11149" s="53">
        <f t="shared" si="3"/>
        <v>0.4784160326</v>
      </c>
    </row>
    <row r="11150">
      <c r="A11150" s="61">
        <v>1.51680411E9</v>
      </c>
      <c r="B11150" s="61">
        <v>0.0</v>
      </c>
      <c r="C11150" s="61">
        <v>2031.0</v>
      </c>
      <c r="D11150" s="57" t="s">
        <v>379</v>
      </c>
      <c r="E11150" s="62" t="str">
        <f t="shared" si="1"/>
        <v>Out of test</v>
      </c>
      <c r="F11150" s="53" t="str">
        <f t="shared" si="2"/>
        <v>Shanghai_0</v>
      </c>
      <c r="G11150" s="53">
        <f t="shared" si="3"/>
        <v>0.5220904993</v>
      </c>
    </row>
    <row r="11151">
      <c r="A11151" s="61">
        <v>1.518995511E9</v>
      </c>
      <c r="B11151" s="61">
        <v>0.0</v>
      </c>
      <c r="C11151" s="61">
        <v>2594.0</v>
      </c>
      <c r="D11151" s="57" t="s">
        <v>379</v>
      </c>
      <c r="E11151" s="62" t="str">
        <f t="shared" si="1"/>
        <v>Out of test</v>
      </c>
      <c r="F11151" s="53" t="str">
        <f t="shared" si="2"/>
        <v>Shanghai_0</v>
      </c>
      <c r="G11151" s="53">
        <f t="shared" si="3"/>
        <v>0.7688846132</v>
      </c>
    </row>
    <row r="11152">
      <c r="A11152" s="61">
        <v>1.515099472E9</v>
      </c>
      <c r="B11152" s="61">
        <v>0.0</v>
      </c>
      <c r="C11152" s="61">
        <v>3797.0</v>
      </c>
      <c r="D11152" s="57" t="s">
        <v>379</v>
      </c>
      <c r="E11152" s="62" t="str">
        <f t="shared" si="1"/>
        <v>Out of test</v>
      </c>
      <c r="F11152" s="53" t="str">
        <f t="shared" si="2"/>
        <v>Shanghai_0</v>
      </c>
      <c r="G11152" s="53">
        <f t="shared" si="3"/>
        <v>0.6020704516</v>
      </c>
    </row>
    <row r="11153">
      <c r="A11153" s="61">
        <v>1.517209702E9</v>
      </c>
      <c r="B11153" s="61">
        <v>0.0</v>
      </c>
      <c r="C11153" s="61">
        <v>3619.0</v>
      </c>
      <c r="D11153" s="57" t="s">
        <v>379</v>
      </c>
      <c r="E11153" s="62" t="str">
        <f t="shared" si="1"/>
        <v>Out of test</v>
      </c>
      <c r="F11153" s="53" t="str">
        <f t="shared" si="2"/>
        <v>Shanghai_0</v>
      </c>
      <c r="G11153" s="53">
        <f t="shared" si="3"/>
        <v>0.7637175546</v>
      </c>
    </row>
    <row r="11154">
      <c r="A11154" s="61">
        <v>1.51846612E9</v>
      </c>
      <c r="B11154" s="61">
        <v>0.0</v>
      </c>
      <c r="C11154" s="61">
        <v>1253.0</v>
      </c>
      <c r="D11154" s="57" t="s">
        <v>379</v>
      </c>
      <c r="E11154" s="62" t="str">
        <f t="shared" si="1"/>
        <v>Out of test</v>
      </c>
      <c r="F11154" s="53" t="str">
        <f t="shared" si="2"/>
        <v>Shanghai_0</v>
      </c>
      <c r="G11154" s="53">
        <f t="shared" si="3"/>
        <v>0.7182360453</v>
      </c>
    </row>
    <row r="11155">
      <c r="A11155" s="61">
        <v>1.515673451E9</v>
      </c>
      <c r="B11155" s="61">
        <v>0.0</v>
      </c>
      <c r="C11155" s="61">
        <v>3038.0</v>
      </c>
      <c r="D11155" s="57" t="s">
        <v>379</v>
      </c>
      <c r="E11155" s="62" t="str">
        <f t="shared" si="1"/>
        <v>Out of test</v>
      </c>
      <c r="F11155" s="53" t="str">
        <f t="shared" si="2"/>
        <v>Shanghai_0</v>
      </c>
      <c r="G11155" s="53">
        <f t="shared" si="3"/>
        <v>0.3187350739</v>
      </c>
    </row>
    <row r="11156">
      <c r="A11156" s="61">
        <v>1.519580442E9</v>
      </c>
      <c r="B11156" s="61">
        <v>0.0</v>
      </c>
      <c r="C11156" s="61">
        <v>2430.0</v>
      </c>
      <c r="D11156" s="57" t="s">
        <v>379</v>
      </c>
      <c r="E11156" s="62" t="str">
        <f t="shared" si="1"/>
        <v>Out of test</v>
      </c>
      <c r="F11156" s="53" t="str">
        <f t="shared" si="2"/>
        <v>Shanghai_0</v>
      </c>
      <c r="G11156" s="53">
        <f t="shared" si="3"/>
        <v>0.08010997334</v>
      </c>
    </row>
    <row r="11157">
      <c r="A11157" s="61">
        <v>1.513891602E9</v>
      </c>
      <c r="B11157" s="61">
        <v>0.0</v>
      </c>
      <c r="C11157" s="61">
        <v>864.0</v>
      </c>
      <c r="D11157" s="57" t="s">
        <v>379</v>
      </c>
      <c r="E11157" s="62" t="str">
        <f t="shared" si="1"/>
        <v>Out of test</v>
      </c>
      <c r="F11157" s="53" t="str">
        <f t="shared" si="2"/>
        <v>Shanghai_0</v>
      </c>
      <c r="G11157" s="53">
        <f t="shared" si="3"/>
        <v>0.6582664438</v>
      </c>
    </row>
    <row r="11158">
      <c r="A11158" s="61">
        <v>1.511965962E9</v>
      </c>
      <c r="B11158" s="61">
        <v>0.0</v>
      </c>
      <c r="C11158" s="61">
        <v>1588.0</v>
      </c>
      <c r="D11158" s="57" t="s">
        <v>379</v>
      </c>
      <c r="E11158" s="62" t="str">
        <f t="shared" si="1"/>
        <v>Out of test</v>
      </c>
      <c r="F11158" s="53" t="str">
        <f t="shared" si="2"/>
        <v>Shanghai_0</v>
      </c>
      <c r="G11158" s="53">
        <f t="shared" si="3"/>
        <v>0.09301753056</v>
      </c>
    </row>
    <row r="11159">
      <c r="A11159" s="61">
        <v>1.516457572E9</v>
      </c>
      <c r="B11159" s="61">
        <v>0.0</v>
      </c>
      <c r="C11159" s="61">
        <v>3683.0</v>
      </c>
      <c r="D11159" s="57" t="s">
        <v>379</v>
      </c>
      <c r="E11159" s="62" t="str">
        <f t="shared" si="1"/>
        <v>Out of test</v>
      </c>
      <c r="F11159" s="53" t="str">
        <f t="shared" si="2"/>
        <v>Shanghai_0</v>
      </c>
      <c r="G11159" s="53">
        <f t="shared" si="3"/>
        <v>0.005052837932</v>
      </c>
    </row>
    <row r="11160">
      <c r="A11160" s="61">
        <v>1.517617651E9</v>
      </c>
      <c r="B11160" s="61">
        <v>0.0</v>
      </c>
      <c r="C11160" s="61">
        <v>1646.0</v>
      </c>
      <c r="D11160" s="57" t="s">
        <v>379</v>
      </c>
      <c r="E11160" s="62" t="str">
        <f t="shared" si="1"/>
        <v>Out of test</v>
      </c>
      <c r="F11160" s="53" t="str">
        <f t="shared" si="2"/>
        <v>Shanghai_0</v>
      </c>
      <c r="G11160" s="53">
        <f t="shared" si="3"/>
        <v>0.4844356167</v>
      </c>
    </row>
    <row r="11161">
      <c r="A11161" s="61">
        <v>1.51355632E9</v>
      </c>
      <c r="B11161" s="61">
        <v>0.0</v>
      </c>
      <c r="C11161" s="61">
        <v>879.0</v>
      </c>
      <c r="D11161" s="57" t="s">
        <v>379</v>
      </c>
      <c r="E11161" s="62" t="str">
        <f t="shared" si="1"/>
        <v>Out of test</v>
      </c>
      <c r="F11161" s="53" t="str">
        <f t="shared" si="2"/>
        <v>Shanghai_0</v>
      </c>
      <c r="G11161" s="53">
        <f t="shared" si="3"/>
        <v>0.03275235733</v>
      </c>
    </row>
    <row r="11162">
      <c r="A11162" s="61">
        <v>1.51846479E9</v>
      </c>
      <c r="B11162" s="61">
        <v>0.0</v>
      </c>
      <c r="C11162" s="61">
        <v>1019.0</v>
      </c>
      <c r="D11162" s="57" t="s">
        <v>379</v>
      </c>
      <c r="E11162" s="62" t="str">
        <f t="shared" si="1"/>
        <v>Out of test</v>
      </c>
      <c r="F11162" s="53" t="str">
        <f t="shared" si="2"/>
        <v>Shanghai_0</v>
      </c>
      <c r="G11162" s="53">
        <f t="shared" si="3"/>
        <v>0.1343452784</v>
      </c>
    </row>
    <row r="11163">
      <c r="A11163" s="61">
        <v>1.518092922E9</v>
      </c>
      <c r="B11163" s="61">
        <v>0.0</v>
      </c>
      <c r="C11163" s="61">
        <v>695.0</v>
      </c>
      <c r="D11163" s="57" t="s">
        <v>379</v>
      </c>
      <c r="E11163" s="62" t="str">
        <f t="shared" si="1"/>
        <v>Out of test</v>
      </c>
      <c r="F11163" s="53" t="str">
        <f t="shared" si="2"/>
        <v>Shanghai_0</v>
      </c>
      <c r="G11163" s="53">
        <f t="shared" si="3"/>
        <v>0.7065965758</v>
      </c>
    </row>
    <row r="11164">
      <c r="A11164" s="61">
        <v>1.511284251E9</v>
      </c>
      <c r="B11164" s="61">
        <v>0.0</v>
      </c>
      <c r="C11164" s="61">
        <v>2788.0</v>
      </c>
      <c r="D11164" s="57" t="s">
        <v>379</v>
      </c>
      <c r="E11164" s="62" t="str">
        <f t="shared" si="1"/>
        <v>Out of test</v>
      </c>
      <c r="F11164" s="53" t="str">
        <f t="shared" si="2"/>
        <v>Shanghai_0</v>
      </c>
      <c r="G11164" s="53">
        <f t="shared" si="3"/>
        <v>0.2980331284</v>
      </c>
    </row>
    <row r="11165">
      <c r="A11165" s="61">
        <v>1.512986751E9</v>
      </c>
      <c r="B11165" s="61">
        <v>0.0</v>
      </c>
      <c r="C11165" s="61">
        <v>551.0</v>
      </c>
      <c r="D11165" s="57" t="s">
        <v>379</v>
      </c>
      <c r="E11165" s="62" t="str">
        <f t="shared" si="1"/>
        <v>Out of test</v>
      </c>
      <c r="F11165" s="53" t="str">
        <f t="shared" si="2"/>
        <v>Shanghai_0</v>
      </c>
      <c r="G11165" s="53">
        <f t="shared" si="3"/>
        <v>0.7190022184</v>
      </c>
    </row>
    <row r="11166">
      <c r="A11166" s="61">
        <v>1.516941762E9</v>
      </c>
      <c r="B11166" s="61">
        <v>0.0</v>
      </c>
      <c r="C11166" s="61">
        <v>1781.0</v>
      </c>
      <c r="D11166" s="57" t="s">
        <v>379</v>
      </c>
      <c r="E11166" s="62" t="str">
        <f t="shared" si="1"/>
        <v>Out of test</v>
      </c>
      <c r="F11166" s="53" t="str">
        <f t="shared" si="2"/>
        <v>Shanghai_0</v>
      </c>
      <c r="G11166" s="53">
        <f t="shared" si="3"/>
        <v>0.8528295599</v>
      </c>
    </row>
    <row r="11167">
      <c r="A11167" s="61">
        <v>1.514372921E9</v>
      </c>
      <c r="B11167" s="61">
        <v>0.0</v>
      </c>
      <c r="C11167" s="61">
        <v>2568.0</v>
      </c>
      <c r="D11167" s="57" t="s">
        <v>379</v>
      </c>
      <c r="E11167" s="62" t="str">
        <f t="shared" si="1"/>
        <v>Out of test</v>
      </c>
      <c r="F11167" s="53" t="str">
        <f t="shared" si="2"/>
        <v>Shanghai_0</v>
      </c>
      <c r="G11167" s="53">
        <f t="shared" si="3"/>
        <v>0.9358837348</v>
      </c>
    </row>
    <row r="11168">
      <c r="A11168" s="61">
        <v>1.513819111E9</v>
      </c>
      <c r="B11168" s="61">
        <v>0.0</v>
      </c>
      <c r="C11168" s="61">
        <v>2131.0</v>
      </c>
      <c r="D11168" s="57" t="s">
        <v>379</v>
      </c>
      <c r="E11168" s="62" t="str">
        <f t="shared" si="1"/>
        <v>Out of test</v>
      </c>
      <c r="F11168" s="53" t="str">
        <f t="shared" si="2"/>
        <v>Shanghai_0</v>
      </c>
      <c r="G11168" s="53">
        <f t="shared" si="3"/>
        <v>0.03180373887</v>
      </c>
    </row>
    <row r="11169">
      <c r="A11169" s="61">
        <v>1.51573342E9</v>
      </c>
      <c r="B11169" s="61">
        <v>0.0</v>
      </c>
      <c r="C11169" s="61">
        <v>4187.0</v>
      </c>
      <c r="D11169" s="57" t="s">
        <v>379</v>
      </c>
      <c r="E11169" s="62" t="str">
        <f t="shared" si="1"/>
        <v>Out of test</v>
      </c>
      <c r="F11169" s="53" t="str">
        <f t="shared" si="2"/>
        <v>Shanghai_0</v>
      </c>
      <c r="G11169" s="53">
        <f t="shared" si="3"/>
        <v>0.3009261778</v>
      </c>
    </row>
    <row r="11170">
      <c r="A11170" s="61">
        <v>1.517033021E9</v>
      </c>
      <c r="B11170" s="61">
        <v>0.0</v>
      </c>
      <c r="C11170" s="61">
        <v>1408.0</v>
      </c>
      <c r="D11170" s="57" t="s">
        <v>379</v>
      </c>
      <c r="E11170" s="62" t="str">
        <f t="shared" si="1"/>
        <v>Out of test</v>
      </c>
      <c r="F11170" s="53" t="str">
        <f t="shared" si="2"/>
        <v>Shanghai_0</v>
      </c>
      <c r="G11170" s="53">
        <f t="shared" si="3"/>
        <v>0.09015019257</v>
      </c>
    </row>
    <row r="11171">
      <c r="A11171" s="61">
        <v>1.519955491E9</v>
      </c>
      <c r="B11171" s="61">
        <v>0.0</v>
      </c>
      <c r="C11171" s="61">
        <v>3647.0</v>
      </c>
      <c r="D11171" s="57" t="s">
        <v>379</v>
      </c>
      <c r="E11171" s="62" t="str">
        <f t="shared" si="1"/>
        <v>Out of test</v>
      </c>
      <c r="F11171" s="53" t="str">
        <f t="shared" si="2"/>
        <v>Shanghai_0</v>
      </c>
      <c r="G11171" s="53">
        <f t="shared" si="3"/>
        <v>0.5821691756</v>
      </c>
    </row>
    <row r="11172">
      <c r="A11172" s="61">
        <v>1.51192099E9</v>
      </c>
      <c r="B11172" s="61">
        <v>0.0</v>
      </c>
      <c r="C11172" s="61">
        <v>3936.0</v>
      </c>
      <c r="D11172" s="57" t="s">
        <v>379</v>
      </c>
      <c r="E11172" s="62" t="str">
        <f t="shared" si="1"/>
        <v>Out of test</v>
      </c>
      <c r="F11172" s="53" t="str">
        <f t="shared" si="2"/>
        <v>Shanghai_0</v>
      </c>
      <c r="G11172" s="53">
        <f t="shared" si="3"/>
        <v>0.6997224972</v>
      </c>
    </row>
    <row r="11173">
      <c r="A11173" s="61">
        <v>1.51625306E9</v>
      </c>
      <c r="B11173" s="61">
        <v>0.0</v>
      </c>
      <c r="C11173" s="61">
        <v>4102.0</v>
      </c>
      <c r="D11173" s="57" t="s">
        <v>379</v>
      </c>
      <c r="E11173" s="62" t="str">
        <f t="shared" si="1"/>
        <v>Out of test</v>
      </c>
      <c r="F11173" s="53" t="str">
        <f t="shared" si="2"/>
        <v>Shanghai_0</v>
      </c>
      <c r="G11173" s="53">
        <f t="shared" si="3"/>
        <v>0.3490565542</v>
      </c>
    </row>
    <row r="11174">
      <c r="A11174" s="61">
        <v>1.516730701E9</v>
      </c>
      <c r="B11174" s="61">
        <v>0.0</v>
      </c>
      <c r="C11174" s="61">
        <v>2885.0</v>
      </c>
      <c r="D11174" s="57" t="s">
        <v>379</v>
      </c>
      <c r="E11174" s="62" t="str">
        <f t="shared" si="1"/>
        <v>Out of test</v>
      </c>
      <c r="F11174" s="53" t="str">
        <f t="shared" si="2"/>
        <v>Shanghai_0</v>
      </c>
      <c r="G11174" s="53">
        <f t="shared" si="3"/>
        <v>0.002838677307</v>
      </c>
    </row>
    <row r="11175">
      <c r="A11175" s="61">
        <v>1.512079991E9</v>
      </c>
      <c r="B11175" s="61">
        <v>0.0</v>
      </c>
      <c r="C11175" s="61">
        <v>107.0</v>
      </c>
      <c r="D11175" s="57" t="s">
        <v>379</v>
      </c>
      <c r="E11175" s="62" t="str">
        <f t="shared" si="1"/>
        <v>Out of test</v>
      </c>
      <c r="F11175" s="53" t="str">
        <f t="shared" si="2"/>
        <v>Shanghai_0</v>
      </c>
      <c r="G11175" s="53">
        <f t="shared" si="3"/>
        <v>0.1278780222</v>
      </c>
    </row>
    <row r="11176">
      <c r="A11176" s="61">
        <v>1.519210441E9</v>
      </c>
      <c r="B11176" s="61">
        <v>0.0</v>
      </c>
      <c r="C11176" s="61">
        <v>938.0</v>
      </c>
      <c r="D11176" s="57" t="s">
        <v>379</v>
      </c>
      <c r="E11176" s="62" t="str">
        <f t="shared" si="1"/>
        <v>Out of test</v>
      </c>
      <c r="F11176" s="53" t="str">
        <f t="shared" si="2"/>
        <v>Shanghai_0</v>
      </c>
      <c r="G11176" s="53">
        <f t="shared" si="3"/>
        <v>0.05017350733</v>
      </c>
    </row>
    <row r="11177">
      <c r="A11177" s="61">
        <v>1.514543032E9</v>
      </c>
      <c r="B11177" s="61">
        <v>0.0</v>
      </c>
      <c r="C11177" s="61">
        <v>3226.0</v>
      </c>
      <c r="D11177" s="57" t="s">
        <v>379</v>
      </c>
      <c r="E11177" s="62" t="str">
        <f t="shared" si="1"/>
        <v>Out of test</v>
      </c>
      <c r="F11177" s="53" t="str">
        <f t="shared" si="2"/>
        <v>Shanghai_0</v>
      </c>
      <c r="G11177" s="53">
        <f t="shared" si="3"/>
        <v>0.8666546072</v>
      </c>
    </row>
    <row r="11178">
      <c r="A11178" s="61">
        <v>1.519911582E9</v>
      </c>
      <c r="B11178" s="61">
        <v>0.0</v>
      </c>
      <c r="C11178" s="61">
        <v>2914.0</v>
      </c>
      <c r="D11178" s="57" t="s">
        <v>379</v>
      </c>
      <c r="E11178" s="62" t="str">
        <f t="shared" si="1"/>
        <v>Out of test</v>
      </c>
      <c r="F11178" s="53" t="str">
        <f t="shared" si="2"/>
        <v>Shanghai_0</v>
      </c>
      <c r="G11178" s="53">
        <f t="shared" si="3"/>
        <v>0.3744567902</v>
      </c>
    </row>
    <row r="11179">
      <c r="A11179" s="61">
        <v>1.51631579E9</v>
      </c>
      <c r="B11179" s="61">
        <v>0.0</v>
      </c>
      <c r="C11179" s="61">
        <v>2111.0</v>
      </c>
      <c r="D11179" s="57" t="s">
        <v>379</v>
      </c>
      <c r="E11179" s="62" t="str">
        <f t="shared" si="1"/>
        <v>Out of test</v>
      </c>
      <c r="F11179" s="53" t="str">
        <f t="shared" si="2"/>
        <v>Shanghai_0</v>
      </c>
      <c r="G11179" s="53">
        <f t="shared" si="3"/>
        <v>0.5425031705</v>
      </c>
    </row>
    <row r="11180">
      <c r="A11180" s="61">
        <v>1.51318667E9</v>
      </c>
      <c r="B11180" s="61">
        <v>0.0</v>
      </c>
      <c r="C11180" s="61">
        <v>630.0</v>
      </c>
      <c r="D11180" s="57" t="s">
        <v>379</v>
      </c>
      <c r="E11180" s="62" t="str">
        <f t="shared" si="1"/>
        <v>Out of test</v>
      </c>
      <c r="F11180" s="53" t="str">
        <f t="shared" si="2"/>
        <v>Shanghai_0</v>
      </c>
      <c r="G11180" s="53">
        <f t="shared" si="3"/>
        <v>0.2401383798</v>
      </c>
    </row>
    <row r="11181">
      <c r="A11181" s="61">
        <v>1.513765591E9</v>
      </c>
      <c r="B11181" s="61">
        <v>0.0</v>
      </c>
      <c r="C11181" s="61">
        <v>4633.0</v>
      </c>
      <c r="D11181" s="57" t="s">
        <v>379</v>
      </c>
      <c r="E11181" s="62" t="str">
        <f t="shared" si="1"/>
        <v>Out of test</v>
      </c>
      <c r="F11181" s="53" t="str">
        <f t="shared" si="2"/>
        <v>Shanghai_0</v>
      </c>
      <c r="G11181" s="53">
        <f t="shared" si="3"/>
        <v>0.938993017</v>
      </c>
    </row>
    <row r="11182">
      <c r="A11182" s="61">
        <v>1.518571142E9</v>
      </c>
      <c r="B11182" s="61">
        <v>0.0</v>
      </c>
      <c r="C11182" s="61">
        <v>354.0</v>
      </c>
      <c r="D11182" s="57" t="s">
        <v>379</v>
      </c>
      <c r="E11182" s="62" t="str">
        <f t="shared" si="1"/>
        <v>Out of test</v>
      </c>
      <c r="F11182" s="53" t="str">
        <f t="shared" si="2"/>
        <v>Shanghai_0</v>
      </c>
      <c r="G11182" s="53">
        <f t="shared" si="3"/>
        <v>0.3906021632</v>
      </c>
    </row>
    <row r="11183">
      <c r="A11183" s="61">
        <v>1.512648092E9</v>
      </c>
      <c r="B11183" s="61">
        <v>0.0</v>
      </c>
      <c r="C11183" s="61">
        <v>1723.0</v>
      </c>
      <c r="D11183" s="57" t="s">
        <v>379</v>
      </c>
      <c r="E11183" s="62" t="str">
        <f t="shared" si="1"/>
        <v>Out of test</v>
      </c>
      <c r="F11183" s="53" t="str">
        <f t="shared" si="2"/>
        <v>Shanghai_0</v>
      </c>
      <c r="G11183" s="53">
        <f t="shared" si="3"/>
        <v>0.6097350109</v>
      </c>
    </row>
    <row r="11184">
      <c r="A11184" s="61">
        <v>1.517075741E9</v>
      </c>
      <c r="B11184" s="61">
        <v>0.0</v>
      </c>
      <c r="C11184" s="61">
        <v>1305.0</v>
      </c>
      <c r="D11184" s="57" t="s">
        <v>379</v>
      </c>
      <c r="E11184" s="62" t="str">
        <f t="shared" si="1"/>
        <v>Out of test</v>
      </c>
      <c r="F11184" s="53" t="str">
        <f t="shared" si="2"/>
        <v>Shanghai_0</v>
      </c>
      <c r="G11184" s="53">
        <f t="shared" si="3"/>
        <v>0.0734836289</v>
      </c>
    </row>
    <row r="11185">
      <c r="A11185" s="61">
        <v>1.512780292E9</v>
      </c>
      <c r="B11185" s="61">
        <v>0.0</v>
      </c>
      <c r="C11185" s="61">
        <v>506.0</v>
      </c>
      <c r="D11185" s="57" t="s">
        <v>379</v>
      </c>
      <c r="E11185" s="62" t="str">
        <f t="shared" si="1"/>
        <v>Out of test</v>
      </c>
      <c r="F11185" s="53" t="str">
        <f t="shared" si="2"/>
        <v>Shanghai_0</v>
      </c>
      <c r="G11185" s="53">
        <f t="shared" si="3"/>
        <v>0.7073041264</v>
      </c>
    </row>
    <row r="11186">
      <c r="A11186" s="61">
        <v>1.51157644E9</v>
      </c>
      <c r="B11186" s="61">
        <v>0.0</v>
      </c>
      <c r="C11186" s="61">
        <v>1688.0</v>
      </c>
      <c r="D11186" s="57" t="s">
        <v>379</v>
      </c>
      <c r="E11186" s="62" t="str">
        <f t="shared" si="1"/>
        <v>Out of test</v>
      </c>
      <c r="F11186" s="53" t="str">
        <f t="shared" si="2"/>
        <v>Shanghai_0</v>
      </c>
      <c r="G11186" s="53">
        <f t="shared" si="3"/>
        <v>0.6488657828</v>
      </c>
    </row>
    <row r="11187">
      <c r="A11187" s="61">
        <v>1.517035561E9</v>
      </c>
      <c r="B11187" s="61">
        <v>0.0</v>
      </c>
      <c r="C11187" s="61">
        <v>641.0</v>
      </c>
      <c r="D11187" s="57" t="s">
        <v>379</v>
      </c>
      <c r="E11187" s="62" t="str">
        <f t="shared" si="1"/>
        <v>Out of test</v>
      </c>
      <c r="F11187" s="53" t="str">
        <f t="shared" si="2"/>
        <v>Shanghai_0</v>
      </c>
      <c r="G11187" s="53">
        <f t="shared" si="3"/>
        <v>0.4015991016</v>
      </c>
    </row>
    <row r="11188">
      <c r="A11188" s="61">
        <v>1.517298492E9</v>
      </c>
      <c r="B11188" s="61">
        <v>0.0</v>
      </c>
      <c r="C11188" s="61">
        <v>2369.0</v>
      </c>
      <c r="D11188" s="57" t="s">
        <v>379</v>
      </c>
      <c r="E11188" s="62" t="str">
        <f t="shared" si="1"/>
        <v>Out of test</v>
      </c>
      <c r="F11188" s="53" t="str">
        <f t="shared" si="2"/>
        <v>Shanghai_0</v>
      </c>
      <c r="G11188" s="53">
        <f t="shared" si="3"/>
        <v>0.01541438995</v>
      </c>
    </row>
    <row r="11189">
      <c r="A11189" s="61">
        <v>1.515614462E9</v>
      </c>
      <c r="B11189" s="61">
        <v>0.0</v>
      </c>
      <c r="C11189" s="61">
        <v>2688.0</v>
      </c>
      <c r="D11189" s="57" t="s">
        <v>379</v>
      </c>
      <c r="E11189" s="62" t="str">
        <f t="shared" si="1"/>
        <v>Out of test</v>
      </c>
      <c r="F11189" s="53" t="str">
        <f t="shared" si="2"/>
        <v>Shanghai_0</v>
      </c>
      <c r="G11189" s="53">
        <f t="shared" si="3"/>
        <v>0.825017758</v>
      </c>
    </row>
    <row r="11190">
      <c r="A11190" s="61">
        <v>1.513936401E9</v>
      </c>
      <c r="B11190" s="61">
        <v>0.0</v>
      </c>
      <c r="C11190" s="61">
        <v>1000.0</v>
      </c>
      <c r="D11190" s="57" t="s">
        <v>379</v>
      </c>
      <c r="E11190" s="62" t="str">
        <f t="shared" si="1"/>
        <v>Out of test</v>
      </c>
      <c r="F11190" s="53" t="str">
        <f t="shared" si="2"/>
        <v>Shanghai_0</v>
      </c>
      <c r="G11190" s="53">
        <f t="shared" si="3"/>
        <v>0.4698118958</v>
      </c>
    </row>
    <row r="11191">
      <c r="A11191" s="61">
        <v>1.513513101E9</v>
      </c>
      <c r="B11191" s="61">
        <v>0.0</v>
      </c>
      <c r="C11191" s="61">
        <v>4975.0</v>
      </c>
      <c r="D11191" s="57" t="s">
        <v>379</v>
      </c>
      <c r="E11191" s="62" t="str">
        <f t="shared" si="1"/>
        <v>Out of test</v>
      </c>
      <c r="F11191" s="53" t="str">
        <f t="shared" si="2"/>
        <v>Shanghai_0</v>
      </c>
      <c r="G11191" s="53">
        <f t="shared" si="3"/>
        <v>0.977635317</v>
      </c>
    </row>
    <row r="11192">
      <c r="A11192" s="61">
        <v>1.516468011E9</v>
      </c>
      <c r="B11192" s="61">
        <v>0.0</v>
      </c>
      <c r="C11192" s="61">
        <v>2220.0</v>
      </c>
      <c r="D11192" s="57" t="s">
        <v>379</v>
      </c>
      <c r="E11192" s="62" t="str">
        <f t="shared" si="1"/>
        <v>Out of test</v>
      </c>
      <c r="F11192" s="53" t="str">
        <f t="shared" si="2"/>
        <v>Shanghai_0</v>
      </c>
      <c r="G11192" s="53">
        <f t="shared" si="3"/>
        <v>0.9422308455</v>
      </c>
    </row>
    <row r="11193">
      <c r="A11193" s="61">
        <v>1.51575227E9</v>
      </c>
      <c r="B11193" s="61">
        <v>0.0</v>
      </c>
      <c r="C11193" s="61">
        <v>952.0</v>
      </c>
      <c r="D11193" s="57" t="s">
        <v>379</v>
      </c>
      <c r="E11193" s="62" t="str">
        <f t="shared" si="1"/>
        <v>Out of test</v>
      </c>
      <c r="F11193" s="53" t="str">
        <f t="shared" si="2"/>
        <v>Shanghai_0</v>
      </c>
      <c r="G11193" s="53">
        <f t="shared" si="3"/>
        <v>0.4962942816</v>
      </c>
    </row>
    <row r="11194">
      <c r="A11194" s="61">
        <v>1.513284982E9</v>
      </c>
      <c r="B11194" s="61">
        <v>0.0</v>
      </c>
      <c r="C11194" s="61">
        <v>1163.0</v>
      </c>
      <c r="D11194" s="57" t="s">
        <v>379</v>
      </c>
      <c r="E11194" s="62" t="str">
        <f t="shared" si="1"/>
        <v>Out of test</v>
      </c>
      <c r="F11194" s="53" t="str">
        <f t="shared" si="2"/>
        <v>Shanghai_0</v>
      </c>
      <c r="G11194" s="53">
        <f t="shared" si="3"/>
        <v>0.02524642977</v>
      </c>
    </row>
    <row r="11195">
      <c r="A11195" s="61">
        <v>1.518385472E9</v>
      </c>
      <c r="B11195" s="61">
        <v>0.0</v>
      </c>
      <c r="C11195" s="61">
        <v>419.0</v>
      </c>
      <c r="D11195" s="57" t="s">
        <v>379</v>
      </c>
      <c r="E11195" s="62" t="str">
        <f t="shared" si="1"/>
        <v>Out of test</v>
      </c>
      <c r="F11195" s="53" t="str">
        <f t="shared" si="2"/>
        <v>Shanghai_0</v>
      </c>
      <c r="G11195" s="53">
        <f t="shared" si="3"/>
        <v>0.1576595455</v>
      </c>
    </row>
    <row r="11196">
      <c r="A11196" s="61">
        <v>1.517504082E9</v>
      </c>
      <c r="B11196" s="61">
        <v>0.0</v>
      </c>
      <c r="C11196" s="61">
        <v>1385.0</v>
      </c>
      <c r="D11196" s="57" t="s">
        <v>379</v>
      </c>
      <c r="E11196" s="62" t="str">
        <f t="shared" si="1"/>
        <v>Out of test</v>
      </c>
      <c r="F11196" s="53" t="str">
        <f t="shared" si="2"/>
        <v>Shanghai_0</v>
      </c>
      <c r="G11196" s="53">
        <f t="shared" si="3"/>
        <v>0.9888448905</v>
      </c>
    </row>
    <row r="11197">
      <c r="A11197" s="61">
        <v>1.51528284E9</v>
      </c>
      <c r="B11197" s="61">
        <v>0.0</v>
      </c>
      <c r="C11197" s="61">
        <v>1778.0</v>
      </c>
      <c r="D11197" s="57" t="s">
        <v>379</v>
      </c>
      <c r="E11197" s="62" t="str">
        <f t="shared" si="1"/>
        <v>Out of test</v>
      </c>
      <c r="F11197" s="53" t="str">
        <f t="shared" si="2"/>
        <v>Shanghai_0</v>
      </c>
      <c r="G11197" s="53">
        <f t="shared" si="3"/>
        <v>0.04549209117</v>
      </c>
    </row>
    <row r="11198">
      <c r="A11198" s="61">
        <v>1.51449354E9</v>
      </c>
      <c r="B11198" s="61">
        <v>0.0</v>
      </c>
      <c r="C11198" s="61">
        <v>3827.0</v>
      </c>
      <c r="D11198" s="57" t="s">
        <v>379</v>
      </c>
      <c r="E11198" s="62" t="str">
        <f t="shared" si="1"/>
        <v>Out of test</v>
      </c>
      <c r="F11198" s="53" t="str">
        <f t="shared" si="2"/>
        <v>Shanghai_0</v>
      </c>
      <c r="G11198" s="53">
        <f t="shared" si="3"/>
        <v>0.4064850294</v>
      </c>
    </row>
    <row r="11199">
      <c r="A11199" s="61">
        <v>1.516187001E9</v>
      </c>
      <c r="B11199" s="61">
        <v>0.0</v>
      </c>
      <c r="C11199" s="61">
        <v>1377.0</v>
      </c>
      <c r="D11199" s="57" t="s">
        <v>379</v>
      </c>
      <c r="E11199" s="62" t="str">
        <f t="shared" si="1"/>
        <v>Out of test</v>
      </c>
      <c r="F11199" s="53" t="str">
        <f t="shared" si="2"/>
        <v>Shanghai_0</v>
      </c>
      <c r="G11199" s="53">
        <f t="shared" si="3"/>
        <v>0.3934071039</v>
      </c>
    </row>
    <row r="11200">
      <c r="A11200" s="61">
        <v>1.515939912E9</v>
      </c>
      <c r="B11200" s="61">
        <v>0.0</v>
      </c>
      <c r="C11200" s="61">
        <v>5013.0</v>
      </c>
      <c r="D11200" s="57" t="s">
        <v>379</v>
      </c>
      <c r="E11200" s="62" t="str">
        <f t="shared" si="1"/>
        <v>Out of test</v>
      </c>
      <c r="F11200" s="53" t="str">
        <f t="shared" si="2"/>
        <v>Shanghai_0</v>
      </c>
      <c r="G11200" s="53">
        <f t="shared" si="3"/>
        <v>0.916084652</v>
      </c>
    </row>
    <row r="11201">
      <c r="A11201" s="61">
        <v>1.512458162E9</v>
      </c>
      <c r="B11201" s="61">
        <v>0.0</v>
      </c>
      <c r="C11201" s="61">
        <v>233.0</v>
      </c>
      <c r="D11201" s="57" t="s">
        <v>379</v>
      </c>
      <c r="E11201" s="62" t="str">
        <f t="shared" si="1"/>
        <v>Out of test</v>
      </c>
      <c r="F11201" s="53" t="str">
        <f t="shared" si="2"/>
        <v>Shanghai_0</v>
      </c>
      <c r="G11201" s="53">
        <f t="shared" si="3"/>
        <v>0.7210910997</v>
      </c>
    </row>
    <row r="11202">
      <c r="A11202" s="61">
        <v>1.51732481E9</v>
      </c>
      <c r="B11202" s="61">
        <v>0.0</v>
      </c>
      <c r="C11202" s="61">
        <v>2766.0</v>
      </c>
      <c r="D11202" s="57" t="s">
        <v>379</v>
      </c>
      <c r="E11202" s="62" t="str">
        <f t="shared" si="1"/>
        <v>Out of test</v>
      </c>
      <c r="F11202" s="53" t="str">
        <f t="shared" si="2"/>
        <v>Shanghai_0</v>
      </c>
      <c r="G11202" s="53">
        <f t="shared" si="3"/>
        <v>0.5180269681</v>
      </c>
    </row>
    <row r="11203">
      <c r="A11203" s="61">
        <v>1.51275064E9</v>
      </c>
      <c r="B11203" s="61">
        <v>0.0</v>
      </c>
      <c r="C11203" s="61">
        <v>1504.0</v>
      </c>
      <c r="D11203" s="57" t="s">
        <v>379</v>
      </c>
      <c r="E11203" s="62" t="str">
        <f t="shared" si="1"/>
        <v>Out of test</v>
      </c>
      <c r="F11203" s="53" t="str">
        <f t="shared" si="2"/>
        <v>Shanghai_0</v>
      </c>
      <c r="G11203" s="53">
        <f t="shared" si="3"/>
        <v>0.3473648197</v>
      </c>
    </row>
    <row r="11204">
      <c r="A11204" s="61">
        <v>1.518133111E9</v>
      </c>
      <c r="B11204" s="61">
        <v>0.0</v>
      </c>
      <c r="C11204" s="61">
        <v>1529.0</v>
      </c>
      <c r="D11204" s="57" t="s">
        <v>379</v>
      </c>
      <c r="E11204" s="62" t="str">
        <f t="shared" si="1"/>
        <v>Out of test</v>
      </c>
      <c r="F11204" s="53" t="str">
        <f t="shared" si="2"/>
        <v>Shanghai_0</v>
      </c>
      <c r="G11204" s="53">
        <f t="shared" si="3"/>
        <v>0.13563464</v>
      </c>
    </row>
    <row r="11205">
      <c r="A11205" s="61">
        <v>1.51503727E9</v>
      </c>
      <c r="B11205" s="61">
        <v>0.0</v>
      </c>
      <c r="C11205" s="61">
        <v>940.0</v>
      </c>
      <c r="D11205" s="57" t="s">
        <v>379</v>
      </c>
      <c r="E11205" s="62" t="str">
        <f t="shared" si="1"/>
        <v>Out of test</v>
      </c>
      <c r="F11205" s="53" t="str">
        <f t="shared" si="2"/>
        <v>Shanghai_0</v>
      </c>
      <c r="G11205" s="53">
        <f t="shared" si="3"/>
        <v>0.09872689293</v>
      </c>
    </row>
    <row r="11206">
      <c r="A11206" s="61">
        <v>1.513497831E9</v>
      </c>
      <c r="B11206" s="61">
        <v>0.0</v>
      </c>
      <c r="C11206" s="61">
        <v>2981.0</v>
      </c>
      <c r="D11206" s="57" t="s">
        <v>379</v>
      </c>
      <c r="E11206" s="62" t="str">
        <f t="shared" si="1"/>
        <v>Out of test</v>
      </c>
      <c r="F11206" s="53" t="str">
        <f t="shared" si="2"/>
        <v>Shanghai_0</v>
      </c>
      <c r="G11206" s="53">
        <f t="shared" si="3"/>
        <v>0.6009872167</v>
      </c>
    </row>
    <row r="11207">
      <c r="A11207" s="61">
        <v>1.513725772E9</v>
      </c>
      <c r="B11207" s="61">
        <v>0.0</v>
      </c>
      <c r="C11207" s="61">
        <v>247.0</v>
      </c>
      <c r="D11207" s="57" t="s">
        <v>379</v>
      </c>
      <c r="E11207" s="62" t="str">
        <f t="shared" si="1"/>
        <v>Out of test</v>
      </c>
      <c r="F11207" s="53" t="str">
        <f t="shared" si="2"/>
        <v>Shanghai_0</v>
      </c>
      <c r="G11207" s="53">
        <f t="shared" si="3"/>
        <v>0.7763564884</v>
      </c>
    </row>
    <row r="11208">
      <c r="A11208" s="61">
        <v>1.51851475E9</v>
      </c>
      <c r="B11208" s="61">
        <v>0.0</v>
      </c>
      <c r="C11208" s="61">
        <v>1736.0</v>
      </c>
      <c r="D11208" s="57" t="s">
        <v>379</v>
      </c>
      <c r="E11208" s="62" t="str">
        <f t="shared" si="1"/>
        <v>Out of test</v>
      </c>
      <c r="F11208" s="53" t="str">
        <f t="shared" si="2"/>
        <v>Shanghai_0</v>
      </c>
      <c r="G11208" s="53">
        <f t="shared" si="3"/>
        <v>0.9025297469</v>
      </c>
    </row>
    <row r="11209">
      <c r="A11209" s="61">
        <v>1.514764671E9</v>
      </c>
      <c r="B11209" s="61">
        <v>0.0</v>
      </c>
      <c r="C11209" s="61">
        <v>1291.0</v>
      </c>
      <c r="D11209" s="57" t="s">
        <v>379</v>
      </c>
      <c r="E11209" s="62" t="str">
        <f t="shared" si="1"/>
        <v>Out of test</v>
      </c>
      <c r="F11209" s="53" t="str">
        <f t="shared" si="2"/>
        <v>Shanghai_0</v>
      </c>
      <c r="G11209" s="53">
        <f t="shared" si="3"/>
        <v>0.01537277473</v>
      </c>
    </row>
    <row r="11210">
      <c r="A11210" s="61">
        <v>1.51714429E9</v>
      </c>
      <c r="B11210" s="61">
        <v>0.0</v>
      </c>
      <c r="C11210" s="61">
        <v>2442.0</v>
      </c>
      <c r="D11210" s="57" t="s">
        <v>379</v>
      </c>
      <c r="E11210" s="62" t="str">
        <f t="shared" si="1"/>
        <v>Out of test</v>
      </c>
      <c r="F11210" s="53" t="str">
        <f t="shared" si="2"/>
        <v>Shanghai_0</v>
      </c>
      <c r="G11210" s="53">
        <f t="shared" si="3"/>
        <v>0.2658332917</v>
      </c>
    </row>
    <row r="11211">
      <c r="A11211" s="61">
        <v>1.512286421E9</v>
      </c>
      <c r="B11211" s="61">
        <v>0.0</v>
      </c>
      <c r="C11211" s="61">
        <v>3665.0</v>
      </c>
      <c r="D11211" s="57" t="s">
        <v>379</v>
      </c>
      <c r="E11211" s="62" t="str">
        <f t="shared" si="1"/>
        <v>Out of test</v>
      </c>
      <c r="F11211" s="53" t="str">
        <f t="shared" si="2"/>
        <v>Shanghai_0</v>
      </c>
      <c r="G11211" s="53">
        <f t="shared" si="3"/>
        <v>0.7129538794</v>
      </c>
    </row>
    <row r="11212">
      <c r="A11212" s="61">
        <v>1.517050862E9</v>
      </c>
      <c r="B11212" s="61">
        <v>0.0</v>
      </c>
      <c r="C11212" s="61">
        <v>2351.0</v>
      </c>
      <c r="D11212" s="57" t="s">
        <v>379</v>
      </c>
      <c r="E11212" s="62" t="str">
        <f t="shared" si="1"/>
        <v>Out of test</v>
      </c>
      <c r="F11212" s="53" t="str">
        <f t="shared" si="2"/>
        <v>Shanghai_0</v>
      </c>
      <c r="G11212" s="53">
        <f t="shared" si="3"/>
        <v>0.2134418663</v>
      </c>
    </row>
    <row r="11213">
      <c r="A11213" s="61">
        <v>1.51680865E9</v>
      </c>
      <c r="B11213" s="61">
        <v>0.0</v>
      </c>
      <c r="C11213" s="61">
        <v>2318.0</v>
      </c>
      <c r="D11213" s="57" t="s">
        <v>379</v>
      </c>
      <c r="E11213" s="62" t="str">
        <f t="shared" si="1"/>
        <v>Out of test</v>
      </c>
      <c r="F11213" s="53" t="str">
        <f t="shared" si="2"/>
        <v>Shanghai_0</v>
      </c>
      <c r="G11213" s="53">
        <f t="shared" si="3"/>
        <v>0.4403399906</v>
      </c>
    </row>
    <row r="11214">
      <c r="A11214" s="61">
        <v>1.517199461E9</v>
      </c>
      <c r="B11214" s="61">
        <v>0.0</v>
      </c>
      <c r="C11214" s="61">
        <v>3318.0</v>
      </c>
      <c r="D11214" s="57" t="s">
        <v>379</v>
      </c>
      <c r="E11214" s="62" t="str">
        <f t="shared" si="1"/>
        <v>Out of test</v>
      </c>
      <c r="F11214" s="53" t="str">
        <f t="shared" si="2"/>
        <v>Shanghai_0</v>
      </c>
      <c r="G11214" s="53">
        <f t="shared" si="3"/>
        <v>0.1454196016</v>
      </c>
    </row>
    <row r="11215">
      <c r="A11215" s="61">
        <v>1.515759991E9</v>
      </c>
      <c r="B11215" s="61">
        <v>0.0</v>
      </c>
      <c r="C11215" s="61">
        <v>1296.0</v>
      </c>
      <c r="D11215" s="57" t="s">
        <v>379</v>
      </c>
      <c r="E11215" s="62" t="str">
        <f t="shared" si="1"/>
        <v>Out of test</v>
      </c>
      <c r="F11215" s="53" t="str">
        <f t="shared" si="2"/>
        <v>Shanghai_0</v>
      </c>
      <c r="G11215" s="53">
        <f t="shared" si="3"/>
        <v>0.7395441668</v>
      </c>
    </row>
    <row r="11216">
      <c r="A11216" s="61">
        <v>1.51405688E9</v>
      </c>
      <c r="B11216" s="61">
        <v>0.0</v>
      </c>
      <c r="C11216" s="61">
        <v>2686.0</v>
      </c>
      <c r="D11216" s="57" t="s">
        <v>379</v>
      </c>
      <c r="E11216" s="62" t="str">
        <f t="shared" si="1"/>
        <v>Out of test</v>
      </c>
      <c r="F11216" s="53" t="str">
        <f t="shared" si="2"/>
        <v>Shanghai_0</v>
      </c>
      <c r="G11216" s="53">
        <f t="shared" si="3"/>
        <v>0.6335675364</v>
      </c>
    </row>
    <row r="11217">
      <c r="A11217" s="61">
        <v>1.517862971E9</v>
      </c>
      <c r="B11217" s="61">
        <v>0.0</v>
      </c>
      <c r="C11217" s="61">
        <v>2440.0</v>
      </c>
      <c r="D11217" s="57" t="s">
        <v>379</v>
      </c>
      <c r="E11217" s="62" t="str">
        <f t="shared" si="1"/>
        <v>Out of test</v>
      </c>
      <c r="F11217" s="53" t="str">
        <f t="shared" si="2"/>
        <v>Shanghai_0</v>
      </c>
      <c r="G11217" s="53">
        <f t="shared" si="3"/>
        <v>0.06864901836</v>
      </c>
    </row>
    <row r="11218">
      <c r="A11218" s="61">
        <v>1.512465812E9</v>
      </c>
      <c r="B11218" s="61">
        <v>0.0</v>
      </c>
      <c r="C11218" s="61">
        <v>1742.0</v>
      </c>
      <c r="D11218" s="57" t="s">
        <v>379</v>
      </c>
      <c r="E11218" s="62" t="str">
        <f t="shared" si="1"/>
        <v>Out of test</v>
      </c>
      <c r="F11218" s="53" t="str">
        <f t="shared" si="2"/>
        <v>Shanghai_0</v>
      </c>
      <c r="G11218" s="53">
        <f t="shared" si="3"/>
        <v>0.6670070676</v>
      </c>
    </row>
    <row r="11219">
      <c r="A11219" s="61">
        <v>1.512311322E9</v>
      </c>
      <c r="B11219" s="61">
        <v>0.0</v>
      </c>
      <c r="C11219" s="61">
        <v>1493.0</v>
      </c>
      <c r="D11219" s="57" t="s">
        <v>379</v>
      </c>
      <c r="E11219" s="62" t="str">
        <f t="shared" si="1"/>
        <v>Out of test</v>
      </c>
      <c r="F11219" s="53" t="str">
        <f t="shared" si="2"/>
        <v>Shanghai_0</v>
      </c>
      <c r="G11219" s="53">
        <f t="shared" si="3"/>
        <v>0.3578915093</v>
      </c>
    </row>
    <row r="11220">
      <c r="A11220" s="61">
        <v>1.519018632E9</v>
      </c>
      <c r="B11220" s="61">
        <v>0.0</v>
      </c>
      <c r="C11220" s="61">
        <v>2055.0</v>
      </c>
      <c r="D11220" s="57" t="s">
        <v>379</v>
      </c>
      <c r="E11220" s="62" t="str">
        <f t="shared" si="1"/>
        <v>Out of test</v>
      </c>
      <c r="F11220" s="53" t="str">
        <f t="shared" si="2"/>
        <v>Shanghai_0</v>
      </c>
      <c r="G11220" s="53">
        <f t="shared" si="3"/>
        <v>0.6157461478</v>
      </c>
    </row>
    <row r="11221">
      <c r="A11221" s="61">
        <v>1.517827391E9</v>
      </c>
      <c r="B11221" s="61">
        <v>0.0</v>
      </c>
      <c r="C11221" s="61">
        <v>2476.0</v>
      </c>
      <c r="D11221" s="57" t="s">
        <v>379</v>
      </c>
      <c r="E11221" s="62" t="str">
        <f t="shared" si="1"/>
        <v>Out of test</v>
      </c>
      <c r="F11221" s="53" t="str">
        <f t="shared" si="2"/>
        <v>Shanghai_0</v>
      </c>
      <c r="G11221" s="53">
        <f t="shared" si="3"/>
        <v>0.7084577568</v>
      </c>
    </row>
    <row r="11222">
      <c r="A11222" s="61">
        <v>1.517720791E9</v>
      </c>
      <c r="B11222" s="61">
        <v>0.0</v>
      </c>
      <c r="C11222" s="61">
        <v>49.0</v>
      </c>
      <c r="D11222" s="57" t="s">
        <v>379</v>
      </c>
      <c r="E11222" s="62" t="str">
        <f t="shared" si="1"/>
        <v>Out of test</v>
      </c>
      <c r="F11222" s="53" t="str">
        <f t="shared" si="2"/>
        <v>Shanghai_0</v>
      </c>
      <c r="G11222" s="53">
        <f t="shared" si="3"/>
        <v>0.9859007594</v>
      </c>
    </row>
    <row r="11223">
      <c r="A11223" s="61">
        <v>1.515527772E9</v>
      </c>
      <c r="B11223" s="61">
        <v>0.0</v>
      </c>
      <c r="C11223" s="61">
        <v>560.0</v>
      </c>
      <c r="D11223" s="57" t="s">
        <v>379</v>
      </c>
      <c r="E11223" s="62" t="str">
        <f t="shared" si="1"/>
        <v>Out of test</v>
      </c>
      <c r="F11223" s="53" t="str">
        <f t="shared" si="2"/>
        <v>Shanghai_0</v>
      </c>
      <c r="G11223" s="53">
        <f t="shared" si="3"/>
        <v>0.07128881444</v>
      </c>
    </row>
    <row r="11224">
      <c r="A11224" s="61">
        <v>1.515314081E9</v>
      </c>
      <c r="B11224" s="61">
        <v>0.0</v>
      </c>
      <c r="C11224" s="61">
        <v>1408.0</v>
      </c>
      <c r="D11224" s="57" t="s">
        <v>379</v>
      </c>
      <c r="E11224" s="62" t="str">
        <f t="shared" si="1"/>
        <v>Out of test</v>
      </c>
      <c r="F11224" s="53" t="str">
        <f t="shared" si="2"/>
        <v>Shanghai_0</v>
      </c>
      <c r="G11224" s="53">
        <f t="shared" si="3"/>
        <v>0.8725080149</v>
      </c>
    </row>
    <row r="11225">
      <c r="A11225" s="61">
        <v>1.51175676E9</v>
      </c>
      <c r="B11225" s="61">
        <v>0.0</v>
      </c>
      <c r="C11225" s="61">
        <v>4556.0</v>
      </c>
      <c r="D11225" s="57" t="s">
        <v>379</v>
      </c>
      <c r="E11225" s="62" t="str">
        <f t="shared" si="1"/>
        <v>Out of test</v>
      </c>
      <c r="F11225" s="53" t="str">
        <f t="shared" si="2"/>
        <v>Shanghai_0</v>
      </c>
      <c r="G11225" s="53">
        <f t="shared" si="3"/>
        <v>0.7266152328</v>
      </c>
    </row>
    <row r="11226">
      <c r="A11226" s="61">
        <v>1.513180491E9</v>
      </c>
      <c r="B11226" s="61">
        <v>0.0</v>
      </c>
      <c r="C11226" s="61">
        <v>1779.0</v>
      </c>
      <c r="D11226" s="57" t="s">
        <v>379</v>
      </c>
      <c r="E11226" s="62" t="str">
        <f t="shared" si="1"/>
        <v>Out of test</v>
      </c>
      <c r="F11226" s="53" t="str">
        <f t="shared" si="2"/>
        <v>Shanghai_0</v>
      </c>
      <c r="G11226" s="53">
        <f t="shared" si="3"/>
        <v>0.8235344046</v>
      </c>
    </row>
    <row r="11227">
      <c r="A11227" s="61">
        <v>1.515035551E9</v>
      </c>
      <c r="B11227" s="61">
        <v>0.0</v>
      </c>
      <c r="C11227" s="61">
        <v>1295.0</v>
      </c>
      <c r="D11227" s="57" t="s">
        <v>379</v>
      </c>
      <c r="E11227" s="62" t="str">
        <f t="shared" si="1"/>
        <v>Out of test</v>
      </c>
      <c r="F11227" s="53" t="str">
        <f t="shared" si="2"/>
        <v>Shanghai_0</v>
      </c>
      <c r="G11227" s="53">
        <f t="shared" si="3"/>
        <v>0.816903514</v>
      </c>
    </row>
    <row r="11228">
      <c r="A11228" s="61">
        <v>1.513917242E9</v>
      </c>
      <c r="B11228" s="61">
        <v>0.0</v>
      </c>
      <c r="C11228" s="61">
        <v>3278.0</v>
      </c>
      <c r="D11228" s="57" t="s">
        <v>379</v>
      </c>
      <c r="E11228" s="62" t="str">
        <f t="shared" si="1"/>
        <v>Out of test</v>
      </c>
      <c r="F11228" s="53" t="str">
        <f t="shared" si="2"/>
        <v>Shanghai_0</v>
      </c>
      <c r="G11228" s="53">
        <f t="shared" si="3"/>
        <v>0.01507206901</v>
      </c>
    </row>
    <row r="11229">
      <c r="A11229" s="61">
        <v>1.518876561E9</v>
      </c>
      <c r="B11229" s="61">
        <v>0.0</v>
      </c>
      <c r="C11229" s="61">
        <v>2330.0</v>
      </c>
      <c r="D11229" s="57" t="s">
        <v>379</v>
      </c>
      <c r="E11229" s="62" t="str">
        <f t="shared" si="1"/>
        <v>Out of test</v>
      </c>
      <c r="F11229" s="53" t="str">
        <f t="shared" si="2"/>
        <v>Shanghai_0</v>
      </c>
      <c r="G11229" s="53">
        <f t="shared" si="3"/>
        <v>0.9150421889</v>
      </c>
    </row>
    <row r="11230">
      <c r="A11230" s="61">
        <v>1.514300011E9</v>
      </c>
      <c r="B11230" s="61">
        <v>0.0</v>
      </c>
      <c r="C11230" s="61">
        <v>1847.0</v>
      </c>
      <c r="D11230" s="57" t="s">
        <v>379</v>
      </c>
      <c r="E11230" s="62" t="str">
        <f t="shared" si="1"/>
        <v>Out of test</v>
      </c>
      <c r="F11230" s="53" t="str">
        <f t="shared" si="2"/>
        <v>Shanghai_0</v>
      </c>
      <c r="G11230" s="53">
        <f t="shared" si="3"/>
        <v>0.8092749524</v>
      </c>
    </row>
    <row r="11231">
      <c r="A11231" s="61">
        <v>1.515443941E9</v>
      </c>
      <c r="B11231" s="61">
        <v>0.0</v>
      </c>
      <c r="C11231" s="61">
        <v>1124.0</v>
      </c>
      <c r="D11231" s="57" t="s">
        <v>379</v>
      </c>
      <c r="E11231" s="62" t="str">
        <f t="shared" si="1"/>
        <v>Out of test</v>
      </c>
      <c r="F11231" s="53" t="str">
        <f t="shared" si="2"/>
        <v>Shanghai_0</v>
      </c>
      <c r="G11231" s="53">
        <f t="shared" si="3"/>
        <v>0.8126788747</v>
      </c>
    </row>
    <row r="11232">
      <c r="A11232" s="61">
        <v>1.518825761E9</v>
      </c>
      <c r="B11232" s="61">
        <v>0.0</v>
      </c>
      <c r="C11232" s="61">
        <v>714.0</v>
      </c>
      <c r="D11232" s="57" t="s">
        <v>379</v>
      </c>
      <c r="E11232" s="62" t="str">
        <f t="shared" si="1"/>
        <v>Out of test</v>
      </c>
      <c r="F11232" s="53" t="str">
        <f t="shared" si="2"/>
        <v>Shanghai_0</v>
      </c>
      <c r="G11232" s="53">
        <f t="shared" si="3"/>
        <v>0.9828832757</v>
      </c>
    </row>
    <row r="11233">
      <c r="A11233" s="61">
        <v>1.512104152E9</v>
      </c>
      <c r="B11233" s="61">
        <v>0.0</v>
      </c>
      <c r="C11233" s="61">
        <v>895.0</v>
      </c>
      <c r="D11233" s="57" t="s">
        <v>379</v>
      </c>
      <c r="E11233" s="62" t="str">
        <f t="shared" si="1"/>
        <v>Out of test</v>
      </c>
      <c r="F11233" s="53" t="str">
        <f t="shared" si="2"/>
        <v>Shanghai_0</v>
      </c>
      <c r="G11233" s="53">
        <f t="shared" si="3"/>
        <v>0.1455228321</v>
      </c>
    </row>
    <row r="11234">
      <c r="A11234" s="61">
        <v>1.51652092E9</v>
      </c>
      <c r="B11234" s="61">
        <v>0.0</v>
      </c>
      <c r="C11234" s="61">
        <v>1817.0</v>
      </c>
      <c r="D11234" s="57" t="s">
        <v>379</v>
      </c>
      <c r="E11234" s="62" t="str">
        <f t="shared" si="1"/>
        <v>Out of test</v>
      </c>
      <c r="F11234" s="53" t="str">
        <f t="shared" si="2"/>
        <v>Shanghai_0</v>
      </c>
      <c r="G11234" s="53">
        <f t="shared" si="3"/>
        <v>0.9379165224</v>
      </c>
    </row>
    <row r="11235">
      <c r="A11235" s="61">
        <v>1.517626731E9</v>
      </c>
      <c r="B11235" s="61">
        <v>0.0</v>
      </c>
      <c r="C11235" s="61">
        <v>1219.0</v>
      </c>
      <c r="D11235" s="57" t="s">
        <v>379</v>
      </c>
      <c r="E11235" s="62" t="str">
        <f t="shared" si="1"/>
        <v>Out of test</v>
      </c>
      <c r="F11235" s="53" t="str">
        <f t="shared" si="2"/>
        <v>Shanghai_0</v>
      </c>
      <c r="G11235" s="53">
        <f t="shared" si="3"/>
        <v>0.7161603905</v>
      </c>
    </row>
    <row r="11236">
      <c r="A11236" s="61">
        <v>1.513154051E9</v>
      </c>
      <c r="B11236" s="61">
        <v>0.0</v>
      </c>
      <c r="C11236" s="61">
        <v>586.0</v>
      </c>
      <c r="D11236" s="57" t="s">
        <v>379</v>
      </c>
      <c r="E11236" s="62" t="str">
        <f t="shared" si="1"/>
        <v>Out of test</v>
      </c>
      <c r="F11236" s="53" t="str">
        <f t="shared" si="2"/>
        <v>Shanghai_0</v>
      </c>
      <c r="G11236" s="53">
        <f t="shared" si="3"/>
        <v>0.7531002656</v>
      </c>
    </row>
    <row r="11237">
      <c r="A11237" s="61">
        <v>1.511949451E9</v>
      </c>
      <c r="B11237" s="61">
        <v>0.0</v>
      </c>
      <c r="C11237" s="61">
        <v>4190.0</v>
      </c>
      <c r="D11237" s="57" t="s">
        <v>379</v>
      </c>
      <c r="E11237" s="62" t="str">
        <f t="shared" si="1"/>
        <v>Out of test</v>
      </c>
      <c r="F11237" s="53" t="str">
        <f t="shared" si="2"/>
        <v>Shanghai_0</v>
      </c>
      <c r="G11237" s="53">
        <f t="shared" si="3"/>
        <v>0.09162475627</v>
      </c>
    </row>
    <row r="11238">
      <c r="A11238" s="61">
        <v>1.512980481E9</v>
      </c>
      <c r="B11238" s="61">
        <v>0.0</v>
      </c>
      <c r="C11238" s="61">
        <v>83.0</v>
      </c>
      <c r="D11238" s="57" t="s">
        <v>379</v>
      </c>
      <c r="E11238" s="62" t="str">
        <f t="shared" si="1"/>
        <v>Out of test</v>
      </c>
      <c r="F11238" s="53" t="str">
        <f t="shared" si="2"/>
        <v>Shanghai_0</v>
      </c>
      <c r="G11238" s="53">
        <f t="shared" si="3"/>
        <v>0.9237779445</v>
      </c>
    </row>
    <row r="11239">
      <c r="A11239" s="61">
        <v>1.511638742E9</v>
      </c>
      <c r="B11239" s="61">
        <v>0.0</v>
      </c>
      <c r="C11239" s="61">
        <v>1903.0</v>
      </c>
      <c r="D11239" s="57" t="s">
        <v>379</v>
      </c>
      <c r="E11239" s="62" t="str">
        <f t="shared" si="1"/>
        <v>Out of test</v>
      </c>
      <c r="F11239" s="53" t="str">
        <f t="shared" si="2"/>
        <v>Shanghai_0</v>
      </c>
      <c r="G11239" s="53">
        <f t="shared" si="3"/>
        <v>0.2318739687</v>
      </c>
    </row>
    <row r="11240">
      <c r="A11240" s="61">
        <v>1.511692171E9</v>
      </c>
      <c r="B11240" s="61">
        <v>0.0</v>
      </c>
      <c r="C11240" s="61">
        <v>33.0</v>
      </c>
      <c r="D11240" s="57" t="s">
        <v>379</v>
      </c>
      <c r="E11240" s="62" t="str">
        <f t="shared" si="1"/>
        <v>Out of test</v>
      </c>
      <c r="F11240" s="53" t="str">
        <f t="shared" si="2"/>
        <v>Shanghai_0</v>
      </c>
      <c r="G11240" s="53">
        <f t="shared" si="3"/>
        <v>0.4415137428</v>
      </c>
    </row>
    <row r="11241">
      <c r="A11241" s="61">
        <v>1.51471093E9</v>
      </c>
      <c r="B11241" s="61">
        <v>0.0</v>
      </c>
      <c r="C11241" s="61">
        <v>63.0</v>
      </c>
      <c r="D11241" s="57" t="s">
        <v>379</v>
      </c>
      <c r="E11241" s="62" t="str">
        <f t="shared" si="1"/>
        <v>Out of test</v>
      </c>
      <c r="F11241" s="53" t="str">
        <f t="shared" si="2"/>
        <v>Shanghai_0</v>
      </c>
      <c r="G11241" s="53">
        <f t="shared" si="3"/>
        <v>0.1138469074</v>
      </c>
    </row>
    <row r="11242">
      <c r="A11242" s="61">
        <v>1.512003661E9</v>
      </c>
      <c r="B11242" s="61">
        <v>0.0</v>
      </c>
      <c r="C11242" s="61">
        <v>2587.0</v>
      </c>
      <c r="D11242" s="57" t="s">
        <v>379</v>
      </c>
      <c r="E11242" s="62" t="str">
        <f t="shared" si="1"/>
        <v>Out of test</v>
      </c>
      <c r="F11242" s="53" t="str">
        <f t="shared" si="2"/>
        <v>Shanghai_0</v>
      </c>
      <c r="G11242" s="53">
        <f t="shared" si="3"/>
        <v>0.5575134698</v>
      </c>
    </row>
    <row r="11243">
      <c r="A11243" s="61">
        <v>1.517440752E9</v>
      </c>
      <c r="B11243" s="61">
        <v>0.0</v>
      </c>
      <c r="C11243" s="61">
        <v>68.0</v>
      </c>
      <c r="D11243" s="57" t="s">
        <v>379</v>
      </c>
      <c r="E11243" s="62" t="str">
        <f t="shared" si="1"/>
        <v>Out of test</v>
      </c>
      <c r="F11243" s="53" t="str">
        <f t="shared" si="2"/>
        <v>Shanghai_0</v>
      </c>
      <c r="G11243" s="53">
        <f t="shared" si="3"/>
        <v>0.949391613</v>
      </c>
    </row>
    <row r="11244">
      <c r="A11244" s="61">
        <v>1.519832722E9</v>
      </c>
      <c r="B11244" s="61">
        <v>0.0</v>
      </c>
      <c r="C11244" s="61">
        <v>2594.0</v>
      </c>
      <c r="D11244" s="57" t="s">
        <v>379</v>
      </c>
      <c r="E11244" s="62" t="str">
        <f t="shared" si="1"/>
        <v>Out of test</v>
      </c>
      <c r="F11244" s="53" t="str">
        <f t="shared" si="2"/>
        <v>Shanghai_0</v>
      </c>
      <c r="G11244" s="53">
        <f t="shared" si="3"/>
        <v>0.1846968309</v>
      </c>
    </row>
    <row r="11245">
      <c r="A11245" s="61">
        <v>1.512713411E9</v>
      </c>
      <c r="B11245" s="61">
        <v>0.0</v>
      </c>
      <c r="C11245" s="61">
        <v>2090.0</v>
      </c>
      <c r="D11245" s="57" t="s">
        <v>379</v>
      </c>
      <c r="E11245" s="62" t="str">
        <f t="shared" si="1"/>
        <v>Out of test</v>
      </c>
      <c r="F11245" s="53" t="str">
        <f t="shared" si="2"/>
        <v>Shanghai_0</v>
      </c>
      <c r="G11245" s="53">
        <f t="shared" si="3"/>
        <v>0.1277282279</v>
      </c>
    </row>
    <row r="11246">
      <c r="A11246" s="61">
        <v>1.5178348E9</v>
      </c>
      <c r="B11246" s="61">
        <v>0.0</v>
      </c>
      <c r="C11246" s="61">
        <v>2111.0</v>
      </c>
      <c r="D11246" s="57" t="s">
        <v>379</v>
      </c>
      <c r="E11246" s="62" t="str">
        <f t="shared" si="1"/>
        <v>Out of test</v>
      </c>
      <c r="F11246" s="53" t="str">
        <f t="shared" si="2"/>
        <v>Shanghai_0</v>
      </c>
      <c r="G11246" s="53">
        <f t="shared" si="3"/>
        <v>0.6531915875</v>
      </c>
    </row>
    <row r="11247">
      <c r="A11247" s="61">
        <v>1.514707001E9</v>
      </c>
      <c r="B11247" s="61">
        <v>0.0</v>
      </c>
      <c r="C11247" s="61">
        <v>178.0</v>
      </c>
      <c r="D11247" s="57" t="s">
        <v>379</v>
      </c>
      <c r="E11247" s="62" t="str">
        <f t="shared" si="1"/>
        <v>Out of test</v>
      </c>
      <c r="F11247" s="53" t="str">
        <f t="shared" si="2"/>
        <v>Shanghai_0</v>
      </c>
      <c r="G11247" s="53">
        <f t="shared" si="3"/>
        <v>0.2459768936</v>
      </c>
    </row>
    <row r="11248">
      <c r="A11248" s="61">
        <v>1.511344602E9</v>
      </c>
      <c r="B11248" s="61">
        <v>0.0</v>
      </c>
      <c r="C11248" s="61">
        <v>207.0</v>
      </c>
      <c r="D11248" s="57" t="s">
        <v>379</v>
      </c>
      <c r="E11248" s="62" t="str">
        <f t="shared" si="1"/>
        <v>Out of test</v>
      </c>
      <c r="F11248" s="53" t="str">
        <f t="shared" si="2"/>
        <v>Shanghai_0</v>
      </c>
      <c r="G11248" s="53">
        <f t="shared" si="3"/>
        <v>0.127758595</v>
      </c>
    </row>
    <row r="11249">
      <c r="A11249" s="61">
        <v>1.51735243E9</v>
      </c>
      <c r="B11249" s="61">
        <v>0.0</v>
      </c>
      <c r="C11249" s="61">
        <v>2740.0</v>
      </c>
      <c r="D11249" s="57" t="s">
        <v>379</v>
      </c>
      <c r="E11249" s="62" t="str">
        <f t="shared" si="1"/>
        <v>Out of test</v>
      </c>
      <c r="F11249" s="53" t="str">
        <f t="shared" si="2"/>
        <v>Shanghai_0</v>
      </c>
      <c r="G11249" s="53">
        <f t="shared" si="3"/>
        <v>0.9045325254</v>
      </c>
    </row>
    <row r="11250">
      <c r="A11250" s="61">
        <v>1.514168181E9</v>
      </c>
      <c r="B11250" s="61">
        <v>0.0</v>
      </c>
      <c r="C11250" s="61">
        <v>3203.0</v>
      </c>
      <c r="D11250" s="57" t="s">
        <v>379</v>
      </c>
      <c r="E11250" s="62" t="str">
        <f t="shared" si="1"/>
        <v>Out of test</v>
      </c>
      <c r="F11250" s="53" t="str">
        <f t="shared" si="2"/>
        <v>Shanghai_0</v>
      </c>
      <c r="G11250" s="53">
        <f t="shared" si="3"/>
        <v>0.8108922867</v>
      </c>
    </row>
    <row r="11251">
      <c r="A11251" s="61">
        <v>1.511256221E9</v>
      </c>
      <c r="B11251" s="61">
        <v>0.0</v>
      </c>
      <c r="C11251" s="61">
        <v>389.0</v>
      </c>
      <c r="D11251" s="57" t="s">
        <v>379</v>
      </c>
      <c r="E11251" s="62" t="str">
        <f t="shared" si="1"/>
        <v>Out of test</v>
      </c>
      <c r="F11251" s="53" t="str">
        <f t="shared" si="2"/>
        <v>Shanghai_0</v>
      </c>
      <c r="G11251" s="53">
        <f t="shared" si="3"/>
        <v>0.5457110052</v>
      </c>
    </row>
    <row r="11252">
      <c r="A11252" s="61">
        <v>1.512767831E9</v>
      </c>
      <c r="B11252" s="61">
        <v>0.0</v>
      </c>
      <c r="C11252" s="61">
        <v>4804.0</v>
      </c>
      <c r="D11252" s="57" t="s">
        <v>379</v>
      </c>
      <c r="E11252" s="62" t="str">
        <f t="shared" si="1"/>
        <v>Out of test</v>
      </c>
      <c r="F11252" s="53" t="str">
        <f t="shared" si="2"/>
        <v>Shanghai_0</v>
      </c>
      <c r="G11252" s="53">
        <f t="shared" si="3"/>
        <v>0.4328924681</v>
      </c>
    </row>
    <row r="11253">
      <c r="A11253" s="61">
        <v>1.51424945E9</v>
      </c>
      <c r="B11253" s="61">
        <v>0.0</v>
      </c>
      <c r="C11253" s="61">
        <v>1418.0</v>
      </c>
      <c r="D11253" s="57" t="s">
        <v>379</v>
      </c>
      <c r="E11253" s="62" t="str">
        <f t="shared" si="1"/>
        <v>Out of test</v>
      </c>
      <c r="F11253" s="53" t="str">
        <f t="shared" si="2"/>
        <v>Shanghai_0</v>
      </c>
      <c r="G11253" s="53">
        <f t="shared" si="3"/>
        <v>0.7902577269</v>
      </c>
    </row>
    <row r="11254">
      <c r="A11254" s="61">
        <v>1.51257867E9</v>
      </c>
      <c r="B11254" s="61">
        <v>0.0</v>
      </c>
      <c r="C11254" s="61">
        <v>1036.0</v>
      </c>
      <c r="D11254" s="57" t="s">
        <v>379</v>
      </c>
      <c r="E11254" s="62" t="str">
        <f t="shared" si="1"/>
        <v>Out of test</v>
      </c>
      <c r="F11254" s="53" t="str">
        <f t="shared" si="2"/>
        <v>Shanghai_0</v>
      </c>
      <c r="G11254" s="53">
        <f t="shared" si="3"/>
        <v>0.01401826374</v>
      </c>
    </row>
    <row r="11255">
      <c r="A11255" s="61">
        <v>1.518909831E9</v>
      </c>
      <c r="B11255" s="61">
        <v>0.0</v>
      </c>
      <c r="C11255" s="61">
        <v>136.0</v>
      </c>
      <c r="D11255" s="57" t="s">
        <v>379</v>
      </c>
      <c r="E11255" s="62" t="str">
        <f t="shared" si="1"/>
        <v>Out of test</v>
      </c>
      <c r="F11255" s="53" t="str">
        <f t="shared" si="2"/>
        <v>Shanghai_0</v>
      </c>
      <c r="G11255" s="53">
        <f t="shared" si="3"/>
        <v>0.09125795583</v>
      </c>
    </row>
    <row r="11256">
      <c r="A11256" s="61">
        <v>1.51995213E9</v>
      </c>
      <c r="B11256" s="61">
        <v>0.0</v>
      </c>
      <c r="C11256" s="61">
        <v>324.0</v>
      </c>
      <c r="D11256" s="57" t="s">
        <v>379</v>
      </c>
      <c r="E11256" s="62" t="str">
        <f t="shared" si="1"/>
        <v>Out of test</v>
      </c>
      <c r="F11256" s="53" t="str">
        <f t="shared" si="2"/>
        <v>Shanghai_0</v>
      </c>
      <c r="G11256" s="53">
        <f t="shared" si="3"/>
        <v>0.470981436</v>
      </c>
    </row>
    <row r="11257">
      <c r="A11257" s="61">
        <v>1.516048812E9</v>
      </c>
      <c r="B11257" s="61">
        <v>0.0</v>
      </c>
      <c r="C11257" s="61">
        <v>1099.0</v>
      </c>
      <c r="D11257" s="57" t="s">
        <v>379</v>
      </c>
      <c r="E11257" s="62" t="str">
        <f t="shared" si="1"/>
        <v>Out of test</v>
      </c>
      <c r="F11257" s="53" t="str">
        <f t="shared" si="2"/>
        <v>Shanghai_0</v>
      </c>
      <c r="G11257" s="53">
        <f t="shared" si="3"/>
        <v>0.2711008612</v>
      </c>
    </row>
    <row r="11258">
      <c r="A11258" s="61">
        <v>1.517414942E9</v>
      </c>
      <c r="B11258" s="61">
        <v>0.0</v>
      </c>
      <c r="C11258" s="61">
        <v>666.0</v>
      </c>
      <c r="D11258" s="57" t="s">
        <v>379</v>
      </c>
      <c r="E11258" s="62" t="str">
        <f t="shared" si="1"/>
        <v>Out of test</v>
      </c>
      <c r="F11258" s="53" t="str">
        <f t="shared" si="2"/>
        <v>Shanghai_0</v>
      </c>
      <c r="G11258" s="53">
        <f t="shared" si="3"/>
        <v>0.03071080191</v>
      </c>
    </row>
    <row r="11259">
      <c r="A11259" s="61">
        <v>1.51430375E9</v>
      </c>
      <c r="B11259" s="61">
        <v>0.0</v>
      </c>
      <c r="C11259" s="61">
        <v>1725.0</v>
      </c>
      <c r="D11259" s="57" t="s">
        <v>379</v>
      </c>
      <c r="E11259" s="62" t="str">
        <f t="shared" si="1"/>
        <v>Out of test</v>
      </c>
      <c r="F11259" s="53" t="str">
        <f t="shared" si="2"/>
        <v>Shanghai_0</v>
      </c>
      <c r="G11259" s="53">
        <f t="shared" si="3"/>
        <v>0.6549349644</v>
      </c>
    </row>
    <row r="11260">
      <c r="A11260" s="61">
        <v>1.515865332E9</v>
      </c>
      <c r="B11260" s="61">
        <v>0.0</v>
      </c>
      <c r="C11260" s="61">
        <v>1663.0</v>
      </c>
      <c r="D11260" s="57" t="s">
        <v>379</v>
      </c>
      <c r="E11260" s="62" t="str">
        <f t="shared" si="1"/>
        <v>Out of test</v>
      </c>
      <c r="F11260" s="53" t="str">
        <f t="shared" si="2"/>
        <v>Shanghai_0</v>
      </c>
      <c r="G11260" s="53">
        <f t="shared" si="3"/>
        <v>0.261842503</v>
      </c>
    </row>
    <row r="11261">
      <c r="A11261" s="61">
        <v>1.514164391E9</v>
      </c>
      <c r="B11261" s="61">
        <v>0.0</v>
      </c>
      <c r="C11261" s="61">
        <v>1075.0</v>
      </c>
      <c r="D11261" s="57" t="s">
        <v>379</v>
      </c>
      <c r="E11261" s="62" t="str">
        <f t="shared" si="1"/>
        <v>Out of test</v>
      </c>
      <c r="F11261" s="53" t="str">
        <f t="shared" si="2"/>
        <v>Shanghai_0</v>
      </c>
      <c r="G11261" s="53">
        <f t="shared" si="3"/>
        <v>0.1621423047</v>
      </c>
    </row>
    <row r="11262">
      <c r="A11262" s="61">
        <v>1.514580411E9</v>
      </c>
      <c r="B11262" s="61">
        <v>0.0</v>
      </c>
      <c r="C11262" s="61">
        <v>3521.0</v>
      </c>
      <c r="D11262" s="57" t="s">
        <v>379</v>
      </c>
      <c r="E11262" s="62" t="str">
        <f t="shared" si="1"/>
        <v>Out of test</v>
      </c>
      <c r="F11262" s="53" t="str">
        <f t="shared" si="2"/>
        <v>Shanghai_0</v>
      </c>
      <c r="G11262" s="53">
        <f t="shared" si="3"/>
        <v>0.6952068404</v>
      </c>
    </row>
    <row r="11263">
      <c r="A11263" s="61">
        <v>1.518554522E9</v>
      </c>
      <c r="B11263" s="61">
        <v>0.0</v>
      </c>
      <c r="C11263" s="61">
        <v>1335.0</v>
      </c>
      <c r="D11263" s="57" t="s">
        <v>379</v>
      </c>
      <c r="E11263" s="62" t="str">
        <f t="shared" si="1"/>
        <v>Out of test</v>
      </c>
      <c r="F11263" s="53" t="str">
        <f t="shared" si="2"/>
        <v>Shanghai_0</v>
      </c>
      <c r="G11263" s="53">
        <f t="shared" si="3"/>
        <v>0.2925123596</v>
      </c>
    </row>
    <row r="11264">
      <c r="A11264" s="61">
        <v>1.51809243E9</v>
      </c>
      <c r="B11264" s="61">
        <v>0.0</v>
      </c>
      <c r="C11264" s="61">
        <v>1341.0</v>
      </c>
      <c r="D11264" s="57" t="s">
        <v>379</v>
      </c>
      <c r="E11264" s="62" t="str">
        <f t="shared" si="1"/>
        <v>Out of test</v>
      </c>
      <c r="F11264" s="53" t="str">
        <f t="shared" si="2"/>
        <v>Shanghai_0</v>
      </c>
      <c r="G11264" s="53">
        <f t="shared" si="3"/>
        <v>0.7882625978</v>
      </c>
    </row>
    <row r="11265">
      <c r="A11265" s="61">
        <v>1.511513231E9</v>
      </c>
      <c r="B11265" s="61">
        <v>0.0</v>
      </c>
      <c r="C11265" s="61">
        <v>2022.0</v>
      </c>
      <c r="D11265" s="57" t="s">
        <v>379</v>
      </c>
      <c r="E11265" s="62" t="str">
        <f t="shared" si="1"/>
        <v>Out of test</v>
      </c>
      <c r="F11265" s="53" t="str">
        <f t="shared" si="2"/>
        <v>Shanghai_0</v>
      </c>
      <c r="G11265" s="53">
        <f t="shared" si="3"/>
        <v>0.4508964497</v>
      </c>
    </row>
    <row r="11266">
      <c r="A11266" s="61">
        <v>1.514725262E9</v>
      </c>
      <c r="B11266" s="61">
        <v>0.0</v>
      </c>
      <c r="C11266" s="61">
        <v>1558.0</v>
      </c>
      <c r="D11266" s="57" t="s">
        <v>379</v>
      </c>
      <c r="E11266" s="62" t="str">
        <f t="shared" si="1"/>
        <v>Out of test</v>
      </c>
      <c r="F11266" s="53" t="str">
        <f t="shared" si="2"/>
        <v>Shanghai_0</v>
      </c>
      <c r="G11266" s="53">
        <f t="shared" si="3"/>
        <v>0.4076683486</v>
      </c>
    </row>
    <row r="11267">
      <c r="A11267" s="61">
        <v>1.515769622E9</v>
      </c>
      <c r="B11267" s="61">
        <v>0.0</v>
      </c>
      <c r="C11267" s="61">
        <v>852.0</v>
      </c>
      <c r="D11267" s="57" t="s">
        <v>379</v>
      </c>
      <c r="E11267" s="62" t="str">
        <f t="shared" si="1"/>
        <v>Out of test</v>
      </c>
      <c r="F11267" s="53" t="str">
        <f t="shared" si="2"/>
        <v>Shanghai_0</v>
      </c>
      <c r="G11267" s="53">
        <f t="shared" si="3"/>
        <v>0.3261746027</v>
      </c>
    </row>
    <row r="11268">
      <c r="A11268" s="61">
        <v>1.516158772E9</v>
      </c>
      <c r="B11268" s="61">
        <v>0.0</v>
      </c>
      <c r="C11268" s="61">
        <v>3275.0</v>
      </c>
      <c r="D11268" s="57" t="s">
        <v>379</v>
      </c>
      <c r="E11268" s="62" t="str">
        <f t="shared" si="1"/>
        <v>Out of test</v>
      </c>
      <c r="F11268" s="53" t="str">
        <f t="shared" si="2"/>
        <v>Shanghai_0</v>
      </c>
      <c r="G11268" s="53">
        <f t="shared" si="3"/>
        <v>0.02479931139</v>
      </c>
    </row>
    <row r="11269">
      <c r="A11269" s="61">
        <v>1.51824102E9</v>
      </c>
      <c r="B11269" s="61">
        <v>0.0</v>
      </c>
      <c r="C11269" s="61">
        <v>147.0</v>
      </c>
      <c r="D11269" s="57" t="s">
        <v>379</v>
      </c>
      <c r="E11269" s="62" t="str">
        <f t="shared" si="1"/>
        <v>Out of test</v>
      </c>
      <c r="F11269" s="53" t="str">
        <f t="shared" si="2"/>
        <v>Shanghai_0</v>
      </c>
      <c r="G11269" s="53">
        <f t="shared" si="3"/>
        <v>0.9885081107</v>
      </c>
    </row>
    <row r="11270">
      <c r="A11270" s="61">
        <v>1.51632637E9</v>
      </c>
      <c r="B11270" s="61">
        <v>0.0</v>
      </c>
      <c r="C11270" s="61">
        <v>2708.0</v>
      </c>
      <c r="D11270" s="57" t="s">
        <v>379</v>
      </c>
      <c r="E11270" s="62" t="str">
        <f t="shared" si="1"/>
        <v>Out of test</v>
      </c>
      <c r="F11270" s="53" t="str">
        <f t="shared" si="2"/>
        <v>Shanghai_0</v>
      </c>
      <c r="G11270" s="53">
        <f t="shared" si="3"/>
        <v>0.6099610174</v>
      </c>
    </row>
    <row r="11271">
      <c r="A11271" s="61">
        <v>1.51494808E9</v>
      </c>
      <c r="B11271" s="61">
        <v>0.0</v>
      </c>
      <c r="C11271" s="61">
        <v>4019.0</v>
      </c>
      <c r="D11271" s="57" t="s">
        <v>379</v>
      </c>
      <c r="E11271" s="62" t="str">
        <f t="shared" si="1"/>
        <v>Out of test</v>
      </c>
      <c r="F11271" s="53" t="str">
        <f t="shared" si="2"/>
        <v>Shanghai_0</v>
      </c>
      <c r="G11271" s="53">
        <f t="shared" si="3"/>
        <v>0.2323323756</v>
      </c>
    </row>
    <row r="11272">
      <c r="A11272" s="61">
        <v>1.518506551E9</v>
      </c>
      <c r="B11272" s="61">
        <v>0.0</v>
      </c>
      <c r="C11272" s="61">
        <v>425.0</v>
      </c>
      <c r="D11272" s="57" t="s">
        <v>379</v>
      </c>
      <c r="E11272" s="62" t="str">
        <f t="shared" si="1"/>
        <v>Out of test</v>
      </c>
      <c r="F11272" s="53" t="str">
        <f t="shared" si="2"/>
        <v>Shanghai_0</v>
      </c>
      <c r="G11272" s="53">
        <f t="shared" si="3"/>
        <v>0.3943892457</v>
      </c>
    </row>
    <row r="11273">
      <c r="A11273" s="61">
        <v>1.518360791E9</v>
      </c>
      <c r="B11273" s="61">
        <v>0.0</v>
      </c>
      <c r="C11273" s="61">
        <v>950.0</v>
      </c>
      <c r="D11273" s="57" t="s">
        <v>379</v>
      </c>
      <c r="E11273" s="62" t="str">
        <f t="shared" si="1"/>
        <v>Out of test</v>
      </c>
      <c r="F11273" s="53" t="str">
        <f t="shared" si="2"/>
        <v>Shanghai_0</v>
      </c>
      <c r="G11273" s="53">
        <f t="shared" si="3"/>
        <v>0.2887568528</v>
      </c>
    </row>
    <row r="11274">
      <c r="A11274" s="61">
        <v>1.518762582E9</v>
      </c>
      <c r="B11274" s="61">
        <v>0.0</v>
      </c>
      <c r="C11274" s="61">
        <v>2167.0</v>
      </c>
      <c r="D11274" s="57" t="s">
        <v>379</v>
      </c>
      <c r="E11274" s="62" t="str">
        <f t="shared" si="1"/>
        <v>Out of test</v>
      </c>
      <c r="F11274" s="53" t="str">
        <f t="shared" si="2"/>
        <v>Shanghai_0</v>
      </c>
      <c r="G11274" s="53">
        <f t="shared" si="3"/>
        <v>0.5700545072</v>
      </c>
    </row>
    <row r="11275">
      <c r="A11275" s="61">
        <v>1.51322368E9</v>
      </c>
      <c r="B11275" s="61">
        <v>0.0</v>
      </c>
      <c r="C11275" s="61">
        <v>1405.0</v>
      </c>
      <c r="D11275" s="57" t="s">
        <v>379</v>
      </c>
      <c r="E11275" s="62" t="str">
        <f t="shared" si="1"/>
        <v>Out of test</v>
      </c>
      <c r="F11275" s="53" t="str">
        <f t="shared" si="2"/>
        <v>Shanghai_0</v>
      </c>
      <c r="G11275" s="53">
        <f t="shared" si="3"/>
        <v>0.005483009255</v>
      </c>
    </row>
    <row r="11276">
      <c r="A11276" s="61">
        <v>1.512855922E9</v>
      </c>
      <c r="B11276" s="61">
        <v>0.0</v>
      </c>
      <c r="C11276" s="61">
        <v>1119.0</v>
      </c>
      <c r="D11276" s="57" t="s">
        <v>379</v>
      </c>
      <c r="E11276" s="62" t="str">
        <f t="shared" si="1"/>
        <v>Out of test</v>
      </c>
      <c r="F11276" s="53" t="str">
        <f t="shared" si="2"/>
        <v>Shanghai_0</v>
      </c>
      <c r="G11276" s="53">
        <f t="shared" si="3"/>
        <v>0.8941279415</v>
      </c>
    </row>
    <row r="11277">
      <c r="A11277" s="61">
        <v>1.51343729E9</v>
      </c>
      <c r="B11277" s="61">
        <v>0.0</v>
      </c>
      <c r="C11277" s="61">
        <v>1784.0</v>
      </c>
      <c r="D11277" s="57" t="s">
        <v>379</v>
      </c>
      <c r="E11277" s="62" t="str">
        <f t="shared" si="1"/>
        <v>Out of test</v>
      </c>
      <c r="F11277" s="53" t="str">
        <f t="shared" si="2"/>
        <v>Shanghai_0</v>
      </c>
      <c r="G11277" s="53">
        <f t="shared" si="3"/>
        <v>0.6686648469</v>
      </c>
    </row>
    <row r="11278">
      <c r="A11278" s="61">
        <v>1.516632262E9</v>
      </c>
      <c r="B11278" s="61">
        <v>0.0</v>
      </c>
      <c r="C11278" s="61">
        <v>166.0</v>
      </c>
      <c r="D11278" s="57" t="s">
        <v>379</v>
      </c>
      <c r="E11278" s="62" t="str">
        <f t="shared" si="1"/>
        <v>Out of test</v>
      </c>
      <c r="F11278" s="53" t="str">
        <f t="shared" si="2"/>
        <v>Shanghai_0</v>
      </c>
      <c r="G11278" s="53">
        <f t="shared" si="3"/>
        <v>0.5391613432</v>
      </c>
    </row>
    <row r="11279">
      <c r="A11279" s="61">
        <v>1.51274411E9</v>
      </c>
      <c r="B11279" s="61">
        <v>0.0</v>
      </c>
      <c r="C11279" s="61">
        <v>1563.0</v>
      </c>
      <c r="D11279" s="57" t="s">
        <v>379</v>
      </c>
      <c r="E11279" s="62" t="str">
        <f t="shared" si="1"/>
        <v>Out of test</v>
      </c>
      <c r="F11279" s="53" t="str">
        <f t="shared" si="2"/>
        <v>Shanghai_0</v>
      </c>
      <c r="G11279" s="53">
        <f t="shared" si="3"/>
        <v>0.8710749738</v>
      </c>
    </row>
    <row r="11280">
      <c r="A11280" s="61">
        <v>1.517119742E9</v>
      </c>
      <c r="B11280" s="61">
        <v>0.0</v>
      </c>
      <c r="C11280" s="61">
        <v>2622.0</v>
      </c>
      <c r="D11280" s="57" t="s">
        <v>379</v>
      </c>
      <c r="E11280" s="62" t="str">
        <f t="shared" si="1"/>
        <v>Out of test</v>
      </c>
      <c r="F11280" s="53" t="str">
        <f t="shared" si="2"/>
        <v>Shanghai_0</v>
      </c>
      <c r="G11280" s="53">
        <f t="shared" si="3"/>
        <v>0.3161546324</v>
      </c>
    </row>
    <row r="11281">
      <c r="A11281" s="61">
        <v>1.511494152E9</v>
      </c>
      <c r="B11281" s="61">
        <v>0.0</v>
      </c>
      <c r="C11281" s="61">
        <v>3014.0</v>
      </c>
      <c r="D11281" s="57" t="s">
        <v>379</v>
      </c>
      <c r="E11281" s="62" t="str">
        <f t="shared" si="1"/>
        <v>Out of test</v>
      </c>
      <c r="F11281" s="53" t="str">
        <f t="shared" si="2"/>
        <v>Shanghai_0</v>
      </c>
      <c r="G11281" s="53">
        <f t="shared" si="3"/>
        <v>0.8443858386</v>
      </c>
    </row>
    <row r="11282">
      <c r="A11282" s="61">
        <v>1.512013512E9</v>
      </c>
      <c r="B11282" s="61">
        <v>0.0</v>
      </c>
      <c r="C11282" s="61">
        <v>710.0</v>
      </c>
      <c r="D11282" s="57" t="s">
        <v>379</v>
      </c>
      <c r="E11282" s="62" t="str">
        <f t="shared" si="1"/>
        <v>Out of test</v>
      </c>
      <c r="F11282" s="53" t="str">
        <f t="shared" si="2"/>
        <v>Shanghai_0</v>
      </c>
      <c r="G11282" s="53">
        <f t="shared" si="3"/>
        <v>0.2334274937</v>
      </c>
    </row>
    <row r="11283">
      <c r="A11283" s="61">
        <v>1.51755732E9</v>
      </c>
      <c r="B11283" s="61">
        <v>0.0</v>
      </c>
      <c r="C11283" s="61">
        <v>6.0</v>
      </c>
      <c r="D11283" s="57" t="s">
        <v>379</v>
      </c>
      <c r="E11283" s="62" t="str">
        <f t="shared" si="1"/>
        <v>Out of test</v>
      </c>
      <c r="F11283" s="53" t="str">
        <f t="shared" si="2"/>
        <v>Shanghai_0</v>
      </c>
      <c r="G11283" s="53">
        <f t="shared" si="3"/>
        <v>0.9283389171</v>
      </c>
    </row>
    <row r="11284">
      <c r="A11284" s="61">
        <v>1.51445841E9</v>
      </c>
      <c r="B11284" s="61">
        <v>0.0</v>
      </c>
      <c r="C11284" s="61">
        <v>653.0</v>
      </c>
      <c r="D11284" s="57" t="s">
        <v>379</v>
      </c>
      <c r="E11284" s="62" t="str">
        <f t="shared" si="1"/>
        <v>Out of test</v>
      </c>
      <c r="F11284" s="53" t="str">
        <f t="shared" si="2"/>
        <v>Shanghai_0</v>
      </c>
      <c r="G11284" s="53">
        <f t="shared" si="3"/>
        <v>0.8303966717</v>
      </c>
    </row>
    <row r="11285">
      <c r="A11285" s="61">
        <v>1.5187628E9</v>
      </c>
      <c r="B11285" s="61">
        <v>0.0</v>
      </c>
      <c r="C11285" s="61">
        <v>492.0</v>
      </c>
      <c r="D11285" s="57" t="s">
        <v>379</v>
      </c>
      <c r="E11285" s="62" t="str">
        <f t="shared" si="1"/>
        <v>Out of test</v>
      </c>
      <c r="F11285" s="53" t="str">
        <f t="shared" si="2"/>
        <v>Shanghai_0</v>
      </c>
      <c r="G11285" s="53">
        <f t="shared" si="3"/>
        <v>0.8821861848</v>
      </c>
    </row>
    <row r="11286">
      <c r="A11286" s="61">
        <v>1.518007201E9</v>
      </c>
      <c r="B11286" s="61">
        <v>0.0</v>
      </c>
      <c r="C11286" s="61">
        <v>1903.0</v>
      </c>
      <c r="D11286" s="57" t="s">
        <v>379</v>
      </c>
      <c r="E11286" s="62" t="str">
        <f t="shared" si="1"/>
        <v>Out of test</v>
      </c>
      <c r="F11286" s="53" t="str">
        <f t="shared" si="2"/>
        <v>Shanghai_0</v>
      </c>
      <c r="G11286" s="53">
        <f t="shared" si="3"/>
        <v>0.6359325054</v>
      </c>
    </row>
    <row r="11287">
      <c r="A11287" s="61">
        <v>1.515266682E9</v>
      </c>
      <c r="B11287" s="61">
        <v>0.0</v>
      </c>
      <c r="C11287" s="61">
        <v>129.0</v>
      </c>
      <c r="D11287" s="57" t="s">
        <v>379</v>
      </c>
      <c r="E11287" s="62" t="str">
        <f t="shared" si="1"/>
        <v>Out of test</v>
      </c>
      <c r="F11287" s="53" t="str">
        <f t="shared" si="2"/>
        <v>Shanghai_0</v>
      </c>
      <c r="G11287" s="53">
        <f t="shared" si="3"/>
        <v>0.4183069335</v>
      </c>
    </row>
    <row r="11288">
      <c r="A11288" s="61">
        <v>1.51547586E9</v>
      </c>
      <c r="B11288" s="61">
        <v>0.0</v>
      </c>
      <c r="C11288" s="61">
        <v>909.0</v>
      </c>
      <c r="D11288" s="57" t="s">
        <v>379</v>
      </c>
      <c r="E11288" s="62" t="str">
        <f t="shared" si="1"/>
        <v>Out of test</v>
      </c>
      <c r="F11288" s="53" t="str">
        <f t="shared" si="2"/>
        <v>Shanghai_0</v>
      </c>
      <c r="G11288" s="53">
        <f t="shared" si="3"/>
        <v>0.6929975293</v>
      </c>
    </row>
    <row r="11289">
      <c r="A11289" s="61">
        <v>1.518134042E9</v>
      </c>
      <c r="B11289" s="61">
        <v>0.0</v>
      </c>
      <c r="C11289" s="61">
        <v>1222.0</v>
      </c>
      <c r="D11289" s="57" t="s">
        <v>379</v>
      </c>
      <c r="E11289" s="62" t="str">
        <f t="shared" si="1"/>
        <v>Out of test</v>
      </c>
      <c r="F11289" s="53" t="str">
        <f t="shared" si="2"/>
        <v>Shanghai_0</v>
      </c>
      <c r="G11289" s="53">
        <f t="shared" si="3"/>
        <v>0.09671154431</v>
      </c>
    </row>
    <row r="11290">
      <c r="A11290" s="61">
        <v>1.51495612E9</v>
      </c>
      <c r="B11290" s="61">
        <v>0.0</v>
      </c>
      <c r="C11290" s="61">
        <v>2321.0</v>
      </c>
      <c r="D11290" s="57" t="s">
        <v>379</v>
      </c>
      <c r="E11290" s="62" t="str">
        <f t="shared" si="1"/>
        <v>Out of test</v>
      </c>
      <c r="F11290" s="53" t="str">
        <f t="shared" si="2"/>
        <v>Shanghai_0</v>
      </c>
      <c r="G11290" s="53">
        <f t="shared" si="3"/>
        <v>0.3149528634</v>
      </c>
    </row>
    <row r="11291">
      <c r="A11291" s="61">
        <v>1.511367492E9</v>
      </c>
      <c r="B11291" s="61">
        <v>0.0</v>
      </c>
      <c r="C11291" s="61">
        <v>1181.0</v>
      </c>
      <c r="D11291" s="57" t="s">
        <v>379</v>
      </c>
      <c r="E11291" s="62" t="str">
        <f t="shared" si="1"/>
        <v>Out of test</v>
      </c>
      <c r="F11291" s="53" t="str">
        <f t="shared" si="2"/>
        <v>Shanghai_0</v>
      </c>
      <c r="G11291" s="53">
        <f t="shared" si="3"/>
        <v>0.8327481921</v>
      </c>
    </row>
    <row r="11292">
      <c r="A11292" s="61">
        <v>1.519775091E9</v>
      </c>
      <c r="B11292" s="61">
        <v>0.0</v>
      </c>
      <c r="C11292" s="61">
        <v>2493.0</v>
      </c>
      <c r="D11292" s="57" t="s">
        <v>379</v>
      </c>
      <c r="E11292" s="62" t="str">
        <f t="shared" si="1"/>
        <v>Out of test</v>
      </c>
      <c r="F11292" s="53" t="str">
        <f t="shared" si="2"/>
        <v>Shanghai_0</v>
      </c>
      <c r="G11292" s="53">
        <f t="shared" si="3"/>
        <v>0.9975733964</v>
      </c>
    </row>
    <row r="11293">
      <c r="A11293" s="61">
        <v>1.516777072E9</v>
      </c>
      <c r="B11293" s="61">
        <v>0.0</v>
      </c>
      <c r="C11293" s="61">
        <v>1969.0</v>
      </c>
      <c r="D11293" s="57" t="s">
        <v>379</v>
      </c>
      <c r="E11293" s="62" t="str">
        <f t="shared" si="1"/>
        <v>Out of test</v>
      </c>
      <c r="F11293" s="53" t="str">
        <f t="shared" si="2"/>
        <v>Shanghai_0</v>
      </c>
      <c r="G11293" s="53">
        <f t="shared" si="3"/>
        <v>0.08736571028</v>
      </c>
    </row>
    <row r="11294">
      <c r="A11294" s="61">
        <v>1.51816688E9</v>
      </c>
      <c r="B11294" s="61">
        <v>0.0</v>
      </c>
      <c r="C11294" s="61">
        <v>3173.0</v>
      </c>
      <c r="D11294" s="57" t="s">
        <v>379</v>
      </c>
      <c r="E11294" s="62" t="str">
        <f t="shared" si="1"/>
        <v>Out of test</v>
      </c>
      <c r="F11294" s="53" t="str">
        <f t="shared" si="2"/>
        <v>Shanghai_0</v>
      </c>
      <c r="G11294" s="53">
        <f t="shared" si="3"/>
        <v>0.8108866701</v>
      </c>
    </row>
    <row r="11295">
      <c r="A11295" s="61">
        <v>1.511813841E9</v>
      </c>
      <c r="B11295" s="61">
        <v>0.0</v>
      </c>
      <c r="C11295" s="61">
        <v>2148.0</v>
      </c>
      <c r="D11295" s="57" t="s">
        <v>379</v>
      </c>
      <c r="E11295" s="62" t="str">
        <f t="shared" si="1"/>
        <v>Out of test</v>
      </c>
      <c r="F11295" s="53" t="str">
        <f t="shared" si="2"/>
        <v>Shanghai_0</v>
      </c>
      <c r="G11295" s="53">
        <f t="shared" si="3"/>
        <v>0.006507945404</v>
      </c>
    </row>
    <row r="11296">
      <c r="A11296" s="61">
        <v>1.518931222E9</v>
      </c>
      <c r="B11296" s="61">
        <v>0.0</v>
      </c>
      <c r="C11296" s="61">
        <v>1609.0</v>
      </c>
      <c r="D11296" s="57" t="s">
        <v>379</v>
      </c>
      <c r="E11296" s="62" t="str">
        <f t="shared" si="1"/>
        <v>Out of test</v>
      </c>
      <c r="F11296" s="53" t="str">
        <f t="shared" si="2"/>
        <v>Shanghai_0</v>
      </c>
      <c r="G11296" s="53">
        <f t="shared" si="3"/>
        <v>0.1960134584</v>
      </c>
    </row>
    <row r="11297">
      <c r="A11297" s="61">
        <v>1.51691178E9</v>
      </c>
      <c r="B11297" s="61">
        <v>0.0</v>
      </c>
      <c r="C11297" s="61">
        <v>744.0</v>
      </c>
      <c r="D11297" s="57" t="s">
        <v>379</v>
      </c>
      <c r="E11297" s="62" t="str">
        <f t="shared" si="1"/>
        <v>Out of test</v>
      </c>
      <c r="F11297" s="53" t="str">
        <f t="shared" si="2"/>
        <v>Shanghai_0</v>
      </c>
      <c r="G11297" s="53">
        <f t="shared" si="3"/>
        <v>0.6085106193</v>
      </c>
    </row>
    <row r="11298">
      <c r="A11298" s="61">
        <v>1.512027042E9</v>
      </c>
      <c r="B11298" s="61">
        <v>0.0</v>
      </c>
      <c r="C11298" s="61">
        <v>5496.0</v>
      </c>
      <c r="D11298" s="57" t="s">
        <v>379</v>
      </c>
      <c r="E11298" s="62" t="str">
        <f t="shared" si="1"/>
        <v>Out of test</v>
      </c>
      <c r="F11298" s="53" t="str">
        <f t="shared" si="2"/>
        <v>Shanghai_0</v>
      </c>
      <c r="G11298" s="53">
        <f t="shared" si="3"/>
        <v>0.1569344374</v>
      </c>
    </row>
    <row r="11299">
      <c r="A11299" s="61">
        <v>1.514987132E9</v>
      </c>
      <c r="B11299" s="61">
        <v>0.0</v>
      </c>
      <c r="C11299" s="61">
        <v>2640.0</v>
      </c>
      <c r="D11299" s="57" t="s">
        <v>379</v>
      </c>
      <c r="E11299" s="62" t="str">
        <f t="shared" si="1"/>
        <v>Out of test</v>
      </c>
      <c r="F11299" s="53" t="str">
        <f t="shared" si="2"/>
        <v>Shanghai_0</v>
      </c>
      <c r="G11299" s="53">
        <f t="shared" si="3"/>
        <v>0.668744034</v>
      </c>
    </row>
    <row r="11300">
      <c r="A11300" s="61">
        <v>1.518526802E9</v>
      </c>
      <c r="B11300" s="61">
        <v>0.0</v>
      </c>
      <c r="C11300" s="61">
        <v>2405.0</v>
      </c>
      <c r="D11300" s="57" t="s">
        <v>379</v>
      </c>
      <c r="E11300" s="62" t="str">
        <f t="shared" si="1"/>
        <v>Out of test</v>
      </c>
      <c r="F11300" s="53" t="str">
        <f t="shared" si="2"/>
        <v>Shanghai_0</v>
      </c>
      <c r="G11300" s="53">
        <f t="shared" si="3"/>
        <v>0.5813592129</v>
      </c>
    </row>
    <row r="11301">
      <c r="A11301" s="61">
        <v>1.513198282E9</v>
      </c>
      <c r="B11301" s="61">
        <v>0.0</v>
      </c>
      <c r="C11301" s="61">
        <v>656.0</v>
      </c>
      <c r="D11301" s="57" t="s">
        <v>379</v>
      </c>
      <c r="E11301" s="62" t="str">
        <f t="shared" si="1"/>
        <v>Out of test</v>
      </c>
      <c r="F11301" s="53" t="str">
        <f t="shared" si="2"/>
        <v>Shanghai_0</v>
      </c>
      <c r="G11301" s="53">
        <f t="shared" si="3"/>
        <v>0.3803297815</v>
      </c>
    </row>
    <row r="11302">
      <c r="A11302" s="61">
        <v>1.51192063E9</v>
      </c>
      <c r="B11302" s="61">
        <v>0.0</v>
      </c>
      <c r="C11302" s="61">
        <v>2781.0</v>
      </c>
      <c r="D11302" s="57" t="s">
        <v>379</v>
      </c>
      <c r="E11302" s="62" t="str">
        <f t="shared" si="1"/>
        <v>Out of test</v>
      </c>
      <c r="F11302" s="53" t="str">
        <f t="shared" si="2"/>
        <v>Shanghai_0</v>
      </c>
      <c r="G11302" s="53">
        <f t="shared" si="3"/>
        <v>0.2675744391</v>
      </c>
    </row>
    <row r="11303">
      <c r="A11303" s="61">
        <v>1.511607922E9</v>
      </c>
      <c r="B11303" s="61">
        <v>0.0</v>
      </c>
      <c r="C11303" s="61">
        <v>546.0</v>
      </c>
      <c r="D11303" s="57" t="s">
        <v>379</v>
      </c>
      <c r="E11303" s="62" t="str">
        <f t="shared" si="1"/>
        <v>Out of test</v>
      </c>
      <c r="F11303" s="53" t="str">
        <f t="shared" si="2"/>
        <v>Shanghai_0</v>
      </c>
      <c r="G11303" s="53">
        <f t="shared" si="3"/>
        <v>0.667813279</v>
      </c>
    </row>
    <row r="11304">
      <c r="A11304" s="61">
        <v>1.517211312E9</v>
      </c>
      <c r="B11304" s="61">
        <v>0.0</v>
      </c>
      <c r="C11304" s="61">
        <v>524.0</v>
      </c>
      <c r="D11304" s="57" t="s">
        <v>379</v>
      </c>
      <c r="E11304" s="62" t="str">
        <f t="shared" si="1"/>
        <v>Out of test</v>
      </c>
      <c r="F11304" s="53" t="str">
        <f t="shared" si="2"/>
        <v>Shanghai_0</v>
      </c>
      <c r="G11304" s="53">
        <f t="shared" si="3"/>
        <v>0.04736856552</v>
      </c>
    </row>
    <row r="11305">
      <c r="A11305" s="61">
        <v>1.51793511E9</v>
      </c>
      <c r="B11305" s="61">
        <v>0.0</v>
      </c>
      <c r="C11305" s="61">
        <v>1464.0</v>
      </c>
      <c r="D11305" s="57" t="s">
        <v>379</v>
      </c>
      <c r="E11305" s="62" t="str">
        <f t="shared" si="1"/>
        <v>Out of test</v>
      </c>
      <c r="F11305" s="53" t="str">
        <f t="shared" si="2"/>
        <v>Shanghai_0</v>
      </c>
      <c r="G11305" s="53">
        <f t="shared" si="3"/>
        <v>0.264579859</v>
      </c>
    </row>
    <row r="11306">
      <c r="A11306" s="61">
        <v>1.518642192E9</v>
      </c>
      <c r="B11306" s="61">
        <v>0.0</v>
      </c>
      <c r="C11306" s="61">
        <v>5062.0</v>
      </c>
      <c r="D11306" s="57" t="s">
        <v>379</v>
      </c>
      <c r="E11306" s="62" t="str">
        <f t="shared" si="1"/>
        <v>Out of test</v>
      </c>
      <c r="F11306" s="53" t="str">
        <f t="shared" si="2"/>
        <v>Shanghai_0</v>
      </c>
      <c r="G11306" s="53">
        <f t="shared" si="3"/>
        <v>0.754068072</v>
      </c>
    </row>
    <row r="11307">
      <c r="A11307" s="61">
        <v>1.519496781E9</v>
      </c>
      <c r="B11307" s="61">
        <v>0.0</v>
      </c>
      <c r="C11307" s="61">
        <v>324.0</v>
      </c>
      <c r="D11307" s="57" t="s">
        <v>379</v>
      </c>
      <c r="E11307" s="62" t="str">
        <f t="shared" si="1"/>
        <v>Out of test</v>
      </c>
      <c r="F11307" s="53" t="str">
        <f t="shared" si="2"/>
        <v>Shanghai_0</v>
      </c>
      <c r="G11307" s="53">
        <f t="shared" si="3"/>
        <v>0.2300675235</v>
      </c>
    </row>
    <row r="11308">
      <c r="A11308" s="61">
        <v>1.51505905E9</v>
      </c>
      <c r="B11308" s="61">
        <v>0.0</v>
      </c>
      <c r="C11308" s="61">
        <v>2849.0</v>
      </c>
      <c r="D11308" s="57" t="s">
        <v>379</v>
      </c>
      <c r="E11308" s="62" t="str">
        <f t="shared" si="1"/>
        <v>Out of test</v>
      </c>
      <c r="F11308" s="53" t="str">
        <f t="shared" si="2"/>
        <v>Shanghai_0</v>
      </c>
      <c r="G11308" s="53">
        <f t="shared" si="3"/>
        <v>0.217690589</v>
      </c>
    </row>
    <row r="11309">
      <c r="A11309" s="61">
        <v>1.51400372E9</v>
      </c>
      <c r="B11309" s="61">
        <v>0.0</v>
      </c>
      <c r="C11309" s="61">
        <v>2235.0</v>
      </c>
      <c r="D11309" s="57" t="s">
        <v>379</v>
      </c>
      <c r="E11309" s="62" t="str">
        <f t="shared" si="1"/>
        <v>Out of test</v>
      </c>
      <c r="F11309" s="53" t="str">
        <f t="shared" si="2"/>
        <v>Shanghai_0</v>
      </c>
      <c r="G11309" s="53">
        <f t="shared" si="3"/>
        <v>0.4530881703</v>
      </c>
    </row>
    <row r="11310">
      <c r="A11310" s="61">
        <v>1.518929E9</v>
      </c>
      <c r="B11310" s="61">
        <v>0.0</v>
      </c>
      <c r="C11310" s="61">
        <v>4881.0</v>
      </c>
      <c r="D11310" s="57" t="s">
        <v>379</v>
      </c>
      <c r="E11310" s="62" t="str">
        <f t="shared" si="1"/>
        <v>Out of test</v>
      </c>
      <c r="F11310" s="53" t="str">
        <f t="shared" si="2"/>
        <v>Shanghai_0</v>
      </c>
      <c r="G11310" s="53">
        <f t="shared" si="3"/>
        <v>0.7076744756</v>
      </c>
    </row>
    <row r="11311">
      <c r="A11311" s="61">
        <v>1.511405362E9</v>
      </c>
      <c r="B11311" s="61">
        <v>0.0</v>
      </c>
      <c r="C11311" s="61">
        <v>2535.0</v>
      </c>
      <c r="D11311" s="57" t="s">
        <v>379</v>
      </c>
      <c r="E11311" s="62" t="str">
        <f t="shared" si="1"/>
        <v>Out of test</v>
      </c>
      <c r="F11311" s="53" t="str">
        <f t="shared" si="2"/>
        <v>Shanghai_0</v>
      </c>
      <c r="G11311" s="53">
        <f t="shared" si="3"/>
        <v>0.1645774746</v>
      </c>
    </row>
    <row r="11312">
      <c r="A11312" s="61">
        <v>1.516186522E9</v>
      </c>
      <c r="B11312" s="61">
        <v>0.0</v>
      </c>
      <c r="C11312" s="61">
        <v>696.0</v>
      </c>
      <c r="D11312" s="57" t="s">
        <v>379</v>
      </c>
      <c r="E11312" s="62" t="str">
        <f t="shared" si="1"/>
        <v>Out of test</v>
      </c>
      <c r="F11312" s="53" t="str">
        <f t="shared" si="2"/>
        <v>Shanghai_0</v>
      </c>
      <c r="G11312" s="53">
        <f t="shared" si="3"/>
        <v>0.4721476624</v>
      </c>
    </row>
    <row r="11313">
      <c r="A11313" s="61">
        <v>1.51282086E9</v>
      </c>
      <c r="B11313" s="61">
        <v>0.0</v>
      </c>
      <c r="C11313" s="61">
        <v>2440.0</v>
      </c>
      <c r="D11313" s="57" t="s">
        <v>379</v>
      </c>
      <c r="E11313" s="62" t="str">
        <f t="shared" si="1"/>
        <v>Out of test</v>
      </c>
      <c r="F11313" s="53" t="str">
        <f t="shared" si="2"/>
        <v>Shanghai_0</v>
      </c>
      <c r="G11313" s="53">
        <f t="shared" si="3"/>
        <v>0.4467364077</v>
      </c>
    </row>
    <row r="11314">
      <c r="A11314" s="61">
        <v>1.512331632E9</v>
      </c>
      <c r="B11314" s="61">
        <v>0.0</v>
      </c>
      <c r="C11314" s="61">
        <v>2232.0</v>
      </c>
      <c r="D11314" s="57" t="s">
        <v>379</v>
      </c>
      <c r="E11314" s="62" t="str">
        <f t="shared" si="1"/>
        <v>Out of test</v>
      </c>
      <c r="F11314" s="53" t="str">
        <f t="shared" si="2"/>
        <v>Shanghai_0</v>
      </c>
      <c r="G11314" s="53">
        <f t="shared" si="3"/>
        <v>0.1289500797</v>
      </c>
    </row>
    <row r="11315">
      <c r="A11315" s="61">
        <v>1.511500012E9</v>
      </c>
      <c r="B11315" s="61">
        <v>0.0</v>
      </c>
      <c r="C11315" s="61">
        <v>102.0</v>
      </c>
      <c r="D11315" s="57" t="s">
        <v>379</v>
      </c>
      <c r="E11315" s="62" t="str">
        <f t="shared" si="1"/>
        <v>Out of test</v>
      </c>
      <c r="F11315" s="53" t="str">
        <f t="shared" si="2"/>
        <v>Shanghai_0</v>
      </c>
      <c r="G11315" s="53">
        <f t="shared" si="3"/>
        <v>0.8838095905</v>
      </c>
    </row>
    <row r="11316">
      <c r="A11316" s="61">
        <v>1.515087472E9</v>
      </c>
      <c r="B11316" s="61">
        <v>0.0</v>
      </c>
      <c r="C11316" s="61">
        <v>331.0</v>
      </c>
      <c r="D11316" s="57" t="s">
        <v>379</v>
      </c>
      <c r="E11316" s="62" t="str">
        <f t="shared" si="1"/>
        <v>Out of test</v>
      </c>
      <c r="F11316" s="53" t="str">
        <f t="shared" si="2"/>
        <v>Shanghai_0</v>
      </c>
      <c r="G11316" s="53">
        <f t="shared" si="3"/>
        <v>0.4884410739</v>
      </c>
    </row>
    <row r="11317">
      <c r="A11317" s="61">
        <v>1.517956811E9</v>
      </c>
      <c r="B11317" s="61">
        <v>0.0</v>
      </c>
      <c r="C11317" s="61">
        <v>370.0</v>
      </c>
      <c r="D11317" s="57" t="s">
        <v>379</v>
      </c>
      <c r="E11317" s="62" t="str">
        <f t="shared" si="1"/>
        <v>Out of test</v>
      </c>
      <c r="F11317" s="53" t="str">
        <f t="shared" si="2"/>
        <v>Shanghai_0</v>
      </c>
      <c r="G11317" s="53">
        <f t="shared" si="3"/>
        <v>0.6388040905</v>
      </c>
    </row>
    <row r="11318">
      <c r="A11318" s="61">
        <v>1.519526032E9</v>
      </c>
      <c r="B11318" s="61">
        <v>0.0</v>
      </c>
      <c r="C11318" s="61">
        <v>168.0</v>
      </c>
      <c r="D11318" s="57" t="s">
        <v>379</v>
      </c>
      <c r="E11318" s="62" t="str">
        <f t="shared" si="1"/>
        <v>Out of test</v>
      </c>
      <c r="F11318" s="53" t="str">
        <f t="shared" si="2"/>
        <v>Shanghai_0</v>
      </c>
      <c r="G11318" s="53">
        <f t="shared" si="3"/>
        <v>0.9754534042</v>
      </c>
    </row>
    <row r="11319">
      <c r="A11319" s="61">
        <v>1.512349702E9</v>
      </c>
      <c r="B11319" s="61">
        <v>0.0</v>
      </c>
      <c r="C11319" s="61">
        <v>2591.0</v>
      </c>
      <c r="D11319" s="57" t="s">
        <v>379</v>
      </c>
      <c r="E11319" s="62" t="str">
        <f t="shared" si="1"/>
        <v>Out of test</v>
      </c>
      <c r="F11319" s="53" t="str">
        <f t="shared" si="2"/>
        <v>Shanghai_0</v>
      </c>
      <c r="G11319" s="53">
        <f t="shared" si="3"/>
        <v>0.4745398526</v>
      </c>
    </row>
    <row r="11320">
      <c r="A11320" s="61">
        <v>1.513725222E9</v>
      </c>
      <c r="B11320" s="61">
        <v>0.0</v>
      </c>
      <c r="C11320" s="61">
        <v>1229.0</v>
      </c>
      <c r="D11320" s="57" t="s">
        <v>379</v>
      </c>
      <c r="E11320" s="62" t="str">
        <f t="shared" si="1"/>
        <v>Out of test</v>
      </c>
      <c r="F11320" s="53" t="str">
        <f t="shared" si="2"/>
        <v>Shanghai_0</v>
      </c>
      <c r="G11320" s="53">
        <f t="shared" si="3"/>
        <v>0.6646676276</v>
      </c>
    </row>
    <row r="11321">
      <c r="A11321" s="61">
        <v>1.515394061E9</v>
      </c>
      <c r="B11321" s="61">
        <v>0.0</v>
      </c>
      <c r="C11321" s="61">
        <v>1798.0</v>
      </c>
      <c r="D11321" s="57" t="s">
        <v>379</v>
      </c>
      <c r="E11321" s="62" t="str">
        <f t="shared" si="1"/>
        <v>Out of test</v>
      </c>
      <c r="F11321" s="53" t="str">
        <f t="shared" si="2"/>
        <v>Shanghai_0</v>
      </c>
      <c r="G11321" s="53">
        <f t="shared" si="3"/>
        <v>0.2589277052</v>
      </c>
    </row>
    <row r="11322">
      <c r="A11322" s="61">
        <v>1.519126892E9</v>
      </c>
      <c r="B11322" s="61">
        <v>0.0</v>
      </c>
      <c r="C11322" s="61">
        <v>457.0</v>
      </c>
      <c r="D11322" s="57" t="s">
        <v>379</v>
      </c>
      <c r="E11322" s="62" t="str">
        <f t="shared" si="1"/>
        <v>Out of test</v>
      </c>
      <c r="F11322" s="53" t="str">
        <f t="shared" si="2"/>
        <v>Shanghai_0</v>
      </c>
      <c r="G11322" s="53">
        <f t="shared" si="3"/>
        <v>0.2503711376</v>
      </c>
    </row>
    <row r="11323">
      <c r="A11323" s="61">
        <v>1.518205462E9</v>
      </c>
      <c r="B11323" s="61">
        <v>0.0</v>
      </c>
      <c r="C11323" s="61">
        <v>230.0</v>
      </c>
      <c r="D11323" s="57" t="s">
        <v>379</v>
      </c>
      <c r="E11323" s="62" t="str">
        <f t="shared" si="1"/>
        <v>Out of test</v>
      </c>
      <c r="F11323" s="53" t="str">
        <f t="shared" si="2"/>
        <v>Shanghai_0</v>
      </c>
      <c r="G11323" s="53">
        <f t="shared" si="3"/>
        <v>0.8237954647</v>
      </c>
    </row>
    <row r="11324">
      <c r="A11324" s="61">
        <v>1.51167522E9</v>
      </c>
      <c r="B11324" s="61">
        <v>0.0</v>
      </c>
      <c r="C11324" s="61">
        <v>4829.0</v>
      </c>
      <c r="D11324" s="57" t="s">
        <v>379</v>
      </c>
      <c r="E11324" s="62" t="str">
        <f t="shared" si="1"/>
        <v>Out of test</v>
      </c>
      <c r="F11324" s="53" t="str">
        <f t="shared" si="2"/>
        <v>Shanghai_0</v>
      </c>
      <c r="G11324" s="53">
        <f t="shared" si="3"/>
        <v>0.1913540869</v>
      </c>
    </row>
    <row r="11325">
      <c r="A11325" s="61">
        <v>1.514622652E9</v>
      </c>
      <c r="B11325" s="61">
        <v>0.0</v>
      </c>
      <c r="C11325" s="61">
        <v>417.0</v>
      </c>
      <c r="D11325" s="57" t="s">
        <v>379</v>
      </c>
      <c r="E11325" s="62" t="str">
        <f t="shared" si="1"/>
        <v>Out of test</v>
      </c>
      <c r="F11325" s="53" t="str">
        <f t="shared" si="2"/>
        <v>Shanghai_0</v>
      </c>
      <c r="G11325" s="53">
        <f t="shared" si="3"/>
        <v>0.2825645801</v>
      </c>
    </row>
    <row r="11326">
      <c r="A11326" s="61">
        <v>1.518633762E9</v>
      </c>
      <c r="B11326" s="61">
        <v>0.0</v>
      </c>
      <c r="C11326" s="61">
        <v>1762.0</v>
      </c>
      <c r="D11326" s="57" t="s">
        <v>379</v>
      </c>
      <c r="E11326" s="62" t="str">
        <f t="shared" si="1"/>
        <v>Out of test</v>
      </c>
      <c r="F11326" s="53" t="str">
        <f t="shared" si="2"/>
        <v>Shanghai_0</v>
      </c>
      <c r="G11326" s="53">
        <f t="shared" si="3"/>
        <v>0.1610266261</v>
      </c>
    </row>
    <row r="11327">
      <c r="A11327" s="61">
        <v>1.51552454E9</v>
      </c>
      <c r="B11327" s="61">
        <v>0.0</v>
      </c>
      <c r="C11327" s="61">
        <v>199.0</v>
      </c>
      <c r="D11327" s="57" t="s">
        <v>379</v>
      </c>
      <c r="E11327" s="62" t="str">
        <f t="shared" si="1"/>
        <v>Out of test</v>
      </c>
      <c r="F11327" s="53" t="str">
        <f t="shared" si="2"/>
        <v>Shanghai_0</v>
      </c>
      <c r="G11327" s="53">
        <f t="shared" si="3"/>
        <v>0.9813734262</v>
      </c>
    </row>
    <row r="11328">
      <c r="A11328" s="61">
        <v>1.517291962E9</v>
      </c>
      <c r="B11328" s="61">
        <v>0.0</v>
      </c>
      <c r="C11328" s="61">
        <v>730.0</v>
      </c>
      <c r="D11328" s="57" t="s">
        <v>379</v>
      </c>
      <c r="E11328" s="62" t="str">
        <f t="shared" si="1"/>
        <v>Out of test</v>
      </c>
      <c r="F11328" s="53" t="str">
        <f t="shared" si="2"/>
        <v>Shanghai_0</v>
      </c>
      <c r="G11328" s="53">
        <f t="shared" si="3"/>
        <v>0.6012873</v>
      </c>
    </row>
    <row r="11329">
      <c r="A11329" s="61">
        <v>1.516348502E9</v>
      </c>
      <c r="B11329" s="61">
        <v>0.0</v>
      </c>
      <c r="C11329" s="61">
        <v>23.0</v>
      </c>
      <c r="D11329" s="57" t="s">
        <v>379</v>
      </c>
      <c r="E11329" s="62" t="str">
        <f t="shared" si="1"/>
        <v>Out of test</v>
      </c>
      <c r="F11329" s="53" t="str">
        <f t="shared" si="2"/>
        <v>Shanghai_0</v>
      </c>
      <c r="G11329" s="53">
        <f t="shared" si="3"/>
        <v>0.6657328591</v>
      </c>
    </row>
    <row r="11330">
      <c r="A11330" s="61">
        <v>1.515628292E9</v>
      </c>
      <c r="B11330" s="61">
        <v>0.0</v>
      </c>
      <c r="C11330" s="61">
        <v>1876.0</v>
      </c>
      <c r="D11330" s="57" t="s">
        <v>379</v>
      </c>
      <c r="E11330" s="62" t="str">
        <f t="shared" si="1"/>
        <v>Out of test</v>
      </c>
      <c r="F11330" s="53" t="str">
        <f t="shared" si="2"/>
        <v>Shanghai_0</v>
      </c>
      <c r="G11330" s="53">
        <f t="shared" si="3"/>
        <v>0.1389271294</v>
      </c>
    </row>
    <row r="11331">
      <c r="A11331" s="61">
        <v>1.513923791E9</v>
      </c>
      <c r="B11331" s="61">
        <v>0.0</v>
      </c>
      <c r="C11331" s="61">
        <v>2105.0</v>
      </c>
      <c r="D11331" s="57" t="s">
        <v>379</v>
      </c>
      <c r="E11331" s="62" t="str">
        <f t="shared" si="1"/>
        <v>Out of test</v>
      </c>
      <c r="F11331" s="53" t="str">
        <f t="shared" si="2"/>
        <v>Shanghai_0</v>
      </c>
      <c r="G11331" s="53">
        <f t="shared" si="3"/>
        <v>0.5234933016</v>
      </c>
    </row>
    <row r="11332">
      <c r="A11332" s="61">
        <v>1.51751133E9</v>
      </c>
      <c r="B11332" s="61">
        <v>0.0</v>
      </c>
      <c r="C11332" s="61">
        <v>2543.0</v>
      </c>
      <c r="D11332" s="57" t="s">
        <v>379</v>
      </c>
      <c r="E11332" s="62" t="str">
        <f t="shared" si="1"/>
        <v>Out of test</v>
      </c>
      <c r="F11332" s="53" t="str">
        <f t="shared" si="2"/>
        <v>Shanghai_0</v>
      </c>
      <c r="G11332" s="53">
        <f t="shared" si="3"/>
        <v>0.3412378301</v>
      </c>
    </row>
    <row r="11333">
      <c r="A11333" s="61">
        <v>1.51539515E9</v>
      </c>
      <c r="B11333" s="61">
        <v>0.0</v>
      </c>
      <c r="C11333" s="61">
        <v>514.0</v>
      </c>
      <c r="D11333" s="57" t="s">
        <v>379</v>
      </c>
      <c r="E11333" s="62" t="str">
        <f t="shared" si="1"/>
        <v>Out of test</v>
      </c>
      <c r="F11333" s="53" t="str">
        <f t="shared" si="2"/>
        <v>Shanghai_0</v>
      </c>
      <c r="G11333" s="53">
        <f t="shared" si="3"/>
        <v>0.9259327576</v>
      </c>
    </row>
    <row r="11334">
      <c r="A11334" s="61">
        <v>1.515631892E9</v>
      </c>
      <c r="B11334" s="61">
        <v>0.0</v>
      </c>
      <c r="C11334" s="61">
        <v>285.0</v>
      </c>
      <c r="D11334" s="57" t="s">
        <v>379</v>
      </c>
      <c r="E11334" s="62" t="str">
        <f t="shared" si="1"/>
        <v>Out of test</v>
      </c>
      <c r="F11334" s="53" t="str">
        <f t="shared" si="2"/>
        <v>Shanghai_0</v>
      </c>
      <c r="G11334" s="53">
        <f t="shared" si="3"/>
        <v>0.4319519169</v>
      </c>
    </row>
    <row r="11335">
      <c r="A11335" s="61">
        <v>1.51423617E9</v>
      </c>
      <c r="B11335" s="61">
        <v>0.0</v>
      </c>
      <c r="C11335" s="61">
        <v>118.0</v>
      </c>
      <c r="D11335" s="57" t="s">
        <v>379</v>
      </c>
      <c r="E11335" s="62" t="str">
        <f t="shared" si="1"/>
        <v>Out of test</v>
      </c>
      <c r="F11335" s="53" t="str">
        <f t="shared" si="2"/>
        <v>Shanghai_0</v>
      </c>
      <c r="G11335" s="53">
        <f t="shared" si="3"/>
        <v>0.6713983288</v>
      </c>
    </row>
    <row r="11336">
      <c r="A11336" s="61">
        <v>1.511455441E9</v>
      </c>
      <c r="B11336" s="61">
        <v>0.0</v>
      </c>
      <c r="C11336" s="61">
        <v>2890.0</v>
      </c>
      <c r="D11336" s="57" t="s">
        <v>379</v>
      </c>
      <c r="E11336" s="62" t="str">
        <f t="shared" si="1"/>
        <v>Out of test</v>
      </c>
      <c r="F11336" s="53" t="str">
        <f t="shared" si="2"/>
        <v>Shanghai_0</v>
      </c>
      <c r="G11336" s="53">
        <f t="shared" si="3"/>
        <v>0.2817452704</v>
      </c>
    </row>
    <row r="11337">
      <c r="A11337" s="61">
        <v>1.51269372E9</v>
      </c>
      <c r="B11337" s="61">
        <v>0.0</v>
      </c>
      <c r="C11337" s="61">
        <v>1321.0</v>
      </c>
      <c r="D11337" s="57" t="s">
        <v>379</v>
      </c>
      <c r="E11337" s="62" t="str">
        <f t="shared" si="1"/>
        <v>Out of test</v>
      </c>
      <c r="F11337" s="53" t="str">
        <f t="shared" si="2"/>
        <v>Shanghai_0</v>
      </c>
      <c r="G11337" s="53">
        <f t="shared" si="3"/>
        <v>0.6575358956</v>
      </c>
    </row>
    <row r="11338">
      <c r="A11338" s="61">
        <v>1.51301052E9</v>
      </c>
      <c r="B11338" s="61">
        <v>0.0</v>
      </c>
      <c r="C11338" s="61">
        <v>3706.0</v>
      </c>
      <c r="D11338" s="57" t="s">
        <v>379</v>
      </c>
      <c r="E11338" s="62" t="str">
        <f t="shared" si="1"/>
        <v>Out of test</v>
      </c>
      <c r="F11338" s="53" t="str">
        <f t="shared" si="2"/>
        <v>Shanghai_0</v>
      </c>
      <c r="G11338" s="53">
        <f t="shared" si="3"/>
        <v>0.05447810392</v>
      </c>
    </row>
    <row r="11339">
      <c r="A11339" s="61">
        <v>1.518871542E9</v>
      </c>
      <c r="B11339" s="61">
        <v>0.0</v>
      </c>
      <c r="C11339" s="61">
        <v>116.0</v>
      </c>
      <c r="D11339" s="57" t="s">
        <v>379</v>
      </c>
      <c r="E11339" s="62" t="str">
        <f t="shared" si="1"/>
        <v>Out of test</v>
      </c>
      <c r="F11339" s="53" t="str">
        <f t="shared" si="2"/>
        <v>Shanghai_0</v>
      </c>
      <c r="G11339" s="53">
        <f t="shared" si="3"/>
        <v>0.3142278591</v>
      </c>
    </row>
    <row r="11340">
      <c r="A11340" s="61">
        <v>1.512958182E9</v>
      </c>
      <c r="B11340" s="61">
        <v>0.0</v>
      </c>
      <c r="C11340" s="61">
        <v>3198.0</v>
      </c>
      <c r="D11340" s="57" t="s">
        <v>379</v>
      </c>
      <c r="E11340" s="62" t="str">
        <f t="shared" si="1"/>
        <v>Out of test</v>
      </c>
      <c r="F11340" s="53" t="str">
        <f t="shared" si="2"/>
        <v>Shanghai_0</v>
      </c>
      <c r="G11340" s="53">
        <f t="shared" si="3"/>
        <v>0.1094537924</v>
      </c>
    </row>
    <row r="11341">
      <c r="A11341" s="61">
        <v>1.51460129E9</v>
      </c>
      <c r="B11341" s="61">
        <v>0.0</v>
      </c>
      <c r="C11341" s="61">
        <v>327.0</v>
      </c>
      <c r="D11341" s="57" t="s">
        <v>379</v>
      </c>
      <c r="E11341" s="62" t="str">
        <f t="shared" si="1"/>
        <v>Out of test</v>
      </c>
      <c r="F11341" s="53" t="str">
        <f t="shared" si="2"/>
        <v>Shanghai_0</v>
      </c>
      <c r="G11341" s="53">
        <f t="shared" si="3"/>
        <v>0.04356298756</v>
      </c>
    </row>
    <row r="11342">
      <c r="A11342" s="61">
        <v>1.519680422E9</v>
      </c>
      <c r="B11342" s="61">
        <v>0.0</v>
      </c>
      <c r="C11342" s="61">
        <v>2672.0</v>
      </c>
      <c r="D11342" s="57" t="s">
        <v>379</v>
      </c>
      <c r="E11342" s="62" t="str">
        <f t="shared" si="1"/>
        <v>Out of test</v>
      </c>
      <c r="F11342" s="53" t="str">
        <f t="shared" si="2"/>
        <v>Shanghai_0</v>
      </c>
      <c r="G11342" s="53">
        <f t="shared" si="3"/>
        <v>0.1126867215</v>
      </c>
    </row>
    <row r="11343">
      <c r="A11343" s="61">
        <v>1.51861797E9</v>
      </c>
      <c r="B11343" s="61">
        <v>0.0</v>
      </c>
      <c r="C11343" s="61">
        <v>1956.0</v>
      </c>
      <c r="D11343" s="57" t="s">
        <v>379</v>
      </c>
      <c r="E11343" s="62" t="str">
        <f t="shared" si="1"/>
        <v>Out of test</v>
      </c>
      <c r="F11343" s="53" t="str">
        <f t="shared" si="2"/>
        <v>Shanghai_0</v>
      </c>
      <c r="G11343" s="53">
        <f t="shared" si="3"/>
        <v>0.8872410975</v>
      </c>
    </row>
    <row r="11344">
      <c r="A11344" s="61">
        <v>1.517415181E9</v>
      </c>
      <c r="B11344" s="61">
        <v>0.0</v>
      </c>
      <c r="C11344" s="61">
        <v>2181.0</v>
      </c>
      <c r="D11344" s="57" t="s">
        <v>379</v>
      </c>
      <c r="E11344" s="62" t="str">
        <f t="shared" si="1"/>
        <v>Out of test</v>
      </c>
      <c r="F11344" s="53" t="str">
        <f t="shared" si="2"/>
        <v>Shanghai_0</v>
      </c>
      <c r="G11344" s="53">
        <f t="shared" si="3"/>
        <v>0.2310567714</v>
      </c>
    </row>
    <row r="11345">
      <c r="A11345" s="61">
        <v>1.517260602E9</v>
      </c>
      <c r="B11345" s="61">
        <v>0.0</v>
      </c>
      <c r="C11345" s="61">
        <v>133.0</v>
      </c>
      <c r="D11345" s="57" t="s">
        <v>379</v>
      </c>
      <c r="E11345" s="62" t="str">
        <f t="shared" si="1"/>
        <v>Out of test</v>
      </c>
      <c r="F11345" s="53" t="str">
        <f t="shared" si="2"/>
        <v>Shanghai_0</v>
      </c>
      <c r="G11345" s="53">
        <f t="shared" si="3"/>
        <v>0.8056531431</v>
      </c>
    </row>
    <row r="11346">
      <c r="A11346" s="61">
        <v>1.51562267E9</v>
      </c>
      <c r="B11346" s="61">
        <v>0.0</v>
      </c>
      <c r="C11346" s="61">
        <v>1592.0</v>
      </c>
      <c r="D11346" s="57" t="s">
        <v>379</v>
      </c>
      <c r="E11346" s="62" t="str">
        <f t="shared" si="1"/>
        <v>Out of test</v>
      </c>
      <c r="F11346" s="53" t="str">
        <f t="shared" si="2"/>
        <v>Shanghai_0</v>
      </c>
      <c r="G11346" s="53">
        <f t="shared" si="3"/>
        <v>0.9099867761</v>
      </c>
    </row>
    <row r="11347">
      <c r="A11347" s="61">
        <v>1.51360916E9</v>
      </c>
      <c r="B11347" s="61">
        <v>0.0</v>
      </c>
      <c r="C11347" s="61">
        <v>4169.0</v>
      </c>
      <c r="D11347" s="57" t="s">
        <v>379</v>
      </c>
      <c r="E11347" s="62" t="str">
        <f t="shared" si="1"/>
        <v>Out of test</v>
      </c>
      <c r="F11347" s="53" t="str">
        <f t="shared" si="2"/>
        <v>Shanghai_0</v>
      </c>
      <c r="G11347" s="53">
        <f t="shared" si="3"/>
        <v>0.2644805673</v>
      </c>
    </row>
    <row r="11348">
      <c r="A11348" s="61">
        <v>1.51800006E9</v>
      </c>
      <c r="B11348" s="61">
        <v>0.0</v>
      </c>
      <c r="C11348" s="61">
        <v>703.0</v>
      </c>
      <c r="D11348" s="57" t="s">
        <v>379</v>
      </c>
      <c r="E11348" s="62" t="str">
        <f t="shared" si="1"/>
        <v>Out of test</v>
      </c>
      <c r="F11348" s="53" t="str">
        <f t="shared" si="2"/>
        <v>Shanghai_0</v>
      </c>
      <c r="G11348" s="53">
        <f t="shared" si="3"/>
        <v>0.158729719</v>
      </c>
    </row>
    <row r="11349">
      <c r="A11349" s="61">
        <v>1.513553611E9</v>
      </c>
      <c r="B11349" s="61">
        <v>0.0</v>
      </c>
      <c r="C11349" s="61">
        <v>190.0</v>
      </c>
      <c r="D11349" s="57" t="s">
        <v>379</v>
      </c>
      <c r="E11349" s="62" t="str">
        <f t="shared" si="1"/>
        <v>Out of test</v>
      </c>
      <c r="F11349" s="53" t="str">
        <f t="shared" si="2"/>
        <v>Shanghai_0</v>
      </c>
      <c r="G11349" s="53">
        <f t="shared" si="3"/>
        <v>0.3201602595</v>
      </c>
    </row>
    <row r="11350">
      <c r="A11350" s="61">
        <v>1.51396305E9</v>
      </c>
      <c r="B11350" s="61">
        <v>0.0</v>
      </c>
      <c r="C11350" s="61">
        <v>243.0</v>
      </c>
      <c r="D11350" s="57" t="s">
        <v>379</v>
      </c>
      <c r="E11350" s="62" t="str">
        <f t="shared" si="1"/>
        <v>Out of test</v>
      </c>
      <c r="F11350" s="53" t="str">
        <f t="shared" si="2"/>
        <v>Shanghai_0</v>
      </c>
      <c r="G11350" s="53">
        <f t="shared" si="3"/>
        <v>0.7814404122</v>
      </c>
    </row>
    <row r="11351">
      <c r="A11351" s="61">
        <v>1.516610651E9</v>
      </c>
      <c r="B11351" s="61">
        <v>0.0</v>
      </c>
      <c r="C11351" s="61">
        <v>1153.0</v>
      </c>
      <c r="D11351" s="57" t="s">
        <v>379</v>
      </c>
      <c r="E11351" s="62" t="str">
        <f t="shared" si="1"/>
        <v>Out of test</v>
      </c>
      <c r="F11351" s="53" t="str">
        <f t="shared" si="2"/>
        <v>Shanghai_0</v>
      </c>
      <c r="G11351" s="53">
        <f t="shared" si="3"/>
        <v>0.4392209774</v>
      </c>
    </row>
    <row r="11352">
      <c r="A11352" s="61">
        <v>1.51169162E9</v>
      </c>
      <c r="B11352" s="61">
        <v>0.0</v>
      </c>
      <c r="C11352" s="61">
        <v>3128.0</v>
      </c>
      <c r="D11352" s="57" t="s">
        <v>379</v>
      </c>
      <c r="E11352" s="62" t="str">
        <f t="shared" si="1"/>
        <v>Out of test</v>
      </c>
      <c r="F11352" s="53" t="str">
        <f t="shared" si="2"/>
        <v>Shanghai_0</v>
      </c>
      <c r="G11352" s="53">
        <f t="shared" si="3"/>
        <v>0.3440008262</v>
      </c>
    </row>
    <row r="11353">
      <c r="A11353" s="61">
        <v>1.51622261E9</v>
      </c>
      <c r="B11353" s="61">
        <v>0.0</v>
      </c>
      <c r="C11353" s="61">
        <v>964.0</v>
      </c>
      <c r="D11353" s="57" t="s">
        <v>379</v>
      </c>
      <c r="E11353" s="62" t="str">
        <f t="shared" si="1"/>
        <v>Out of test</v>
      </c>
      <c r="F11353" s="53" t="str">
        <f t="shared" si="2"/>
        <v>Shanghai_0</v>
      </c>
      <c r="G11353" s="53">
        <f t="shared" si="3"/>
        <v>0.8206951797</v>
      </c>
    </row>
    <row r="11354">
      <c r="A11354" s="61">
        <v>1.515490411E9</v>
      </c>
      <c r="B11354" s="61">
        <v>0.0</v>
      </c>
      <c r="C11354" s="61">
        <v>2111.0</v>
      </c>
      <c r="D11354" s="57" t="s">
        <v>379</v>
      </c>
      <c r="E11354" s="62" t="str">
        <f t="shared" si="1"/>
        <v>Out of test</v>
      </c>
      <c r="F11354" s="53" t="str">
        <f t="shared" si="2"/>
        <v>Shanghai_0</v>
      </c>
      <c r="G11354" s="53">
        <f t="shared" si="3"/>
        <v>0.3062674173</v>
      </c>
    </row>
    <row r="11355">
      <c r="A11355" s="61">
        <v>1.517723322E9</v>
      </c>
      <c r="B11355" s="61">
        <v>0.0</v>
      </c>
      <c r="C11355" s="61">
        <v>1516.0</v>
      </c>
      <c r="D11355" s="57" t="s">
        <v>379</v>
      </c>
      <c r="E11355" s="62" t="str">
        <f t="shared" si="1"/>
        <v>Out of test</v>
      </c>
      <c r="F11355" s="53" t="str">
        <f t="shared" si="2"/>
        <v>Shanghai_0</v>
      </c>
      <c r="G11355" s="53">
        <f t="shared" si="3"/>
        <v>0.7860574105</v>
      </c>
    </row>
    <row r="11356">
      <c r="A11356" s="61">
        <v>1.51612835E9</v>
      </c>
      <c r="B11356" s="61">
        <v>0.0</v>
      </c>
      <c r="C11356" s="61">
        <v>601.0</v>
      </c>
      <c r="D11356" s="57" t="s">
        <v>379</v>
      </c>
      <c r="E11356" s="62" t="str">
        <f t="shared" si="1"/>
        <v>Out of test</v>
      </c>
      <c r="F11356" s="53" t="str">
        <f t="shared" si="2"/>
        <v>Shanghai_0</v>
      </c>
      <c r="G11356" s="53">
        <f t="shared" si="3"/>
        <v>0.08032887888</v>
      </c>
    </row>
    <row r="11357">
      <c r="A11357" s="61">
        <v>1.514065822E9</v>
      </c>
      <c r="B11357" s="61">
        <v>0.0</v>
      </c>
      <c r="C11357" s="61">
        <v>1165.0</v>
      </c>
      <c r="D11357" s="57" t="s">
        <v>379</v>
      </c>
      <c r="E11357" s="62" t="str">
        <f t="shared" si="1"/>
        <v>Out of test</v>
      </c>
      <c r="F11357" s="53" t="str">
        <f t="shared" si="2"/>
        <v>Shanghai_0</v>
      </c>
      <c r="G11357" s="53">
        <f t="shared" si="3"/>
        <v>0.7060651796</v>
      </c>
    </row>
    <row r="11358">
      <c r="A11358" s="61">
        <v>1.519113632E9</v>
      </c>
      <c r="B11358" s="61">
        <v>0.0</v>
      </c>
      <c r="C11358" s="61">
        <v>629.0</v>
      </c>
      <c r="D11358" s="57" t="s">
        <v>379</v>
      </c>
      <c r="E11358" s="62" t="str">
        <f t="shared" si="1"/>
        <v>Out of test</v>
      </c>
      <c r="F11358" s="53" t="str">
        <f t="shared" si="2"/>
        <v>Shanghai_0</v>
      </c>
      <c r="G11358" s="53">
        <f t="shared" si="3"/>
        <v>0.4039528935</v>
      </c>
    </row>
    <row r="11359">
      <c r="A11359" s="61">
        <v>1.51375798E9</v>
      </c>
      <c r="B11359" s="61">
        <v>0.0</v>
      </c>
      <c r="C11359" s="61">
        <v>2481.0</v>
      </c>
      <c r="D11359" s="57" t="s">
        <v>379</v>
      </c>
      <c r="E11359" s="62" t="str">
        <f t="shared" si="1"/>
        <v>Out of test</v>
      </c>
      <c r="F11359" s="53" t="str">
        <f t="shared" si="2"/>
        <v>Shanghai_0</v>
      </c>
      <c r="G11359" s="53">
        <f t="shared" si="3"/>
        <v>0.1252444436</v>
      </c>
    </row>
    <row r="11360">
      <c r="A11360" s="61">
        <v>1.51159813E9</v>
      </c>
      <c r="B11360" s="61">
        <v>0.0</v>
      </c>
      <c r="C11360" s="61">
        <v>3580.0</v>
      </c>
      <c r="D11360" s="57" t="s">
        <v>379</v>
      </c>
      <c r="E11360" s="62" t="str">
        <f t="shared" si="1"/>
        <v>Out of test</v>
      </c>
      <c r="F11360" s="53" t="str">
        <f t="shared" si="2"/>
        <v>Shanghai_0</v>
      </c>
      <c r="G11360" s="53">
        <f t="shared" si="3"/>
        <v>0.4042290274</v>
      </c>
    </row>
    <row r="11361">
      <c r="A11361" s="61">
        <v>1.516336882E9</v>
      </c>
      <c r="B11361" s="61">
        <v>0.0</v>
      </c>
      <c r="C11361" s="61">
        <v>2449.0</v>
      </c>
      <c r="D11361" s="57" t="s">
        <v>379</v>
      </c>
      <c r="E11361" s="62" t="str">
        <f t="shared" si="1"/>
        <v>Out of test</v>
      </c>
      <c r="F11361" s="53" t="str">
        <f t="shared" si="2"/>
        <v>Shanghai_0</v>
      </c>
      <c r="G11361" s="53">
        <f t="shared" si="3"/>
        <v>0.9774448627</v>
      </c>
    </row>
    <row r="11362">
      <c r="A11362" s="61">
        <v>1.515903371E9</v>
      </c>
      <c r="B11362" s="61">
        <v>0.0</v>
      </c>
      <c r="C11362" s="61">
        <v>2885.0</v>
      </c>
      <c r="D11362" s="57" t="s">
        <v>379</v>
      </c>
      <c r="E11362" s="62" t="str">
        <f t="shared" si="1"/>
        <v>Out of test</v>
      </c>
      <c r="F11362" s="53" t="str">
        <f t="shared" si="2"/>
        <v>Shanghai_0</v>
      </c>
      <c r="G11362" s="53">
        <f t="shared" si="3"/>
        <v>0.8321768957</v>
      </c>
    </row>
    <row r="11363">
      <c r="A11363" s="61">
        <v>1.518994432E9</v>
      </c>
      <c r="B11363" s="61">
        <v>0.0</v>
      </c>
      <c r="C11363" s="61">
        <v>4159.0</v>
      </c>
      <c r="D11363" s="57" t="s">
        <v>379</v>
      </c>
      <c r="E11363" s="62" t="str">
        <f t="shared" si="1"/>
        <v>Out of test</v>
      </c>
      <c r="F11363" s="53" t="str">
        <f t="shared" si="2"/>
        <v>Shanghai_0</v>
      </c>
      <c r="G11363" s="53">
        <f t="shared" si="3"/>
        <v>0.6429054954</v>
      </c>
    </row>
    <row r="11364">
      <c r="A11364" s="61">
        <v>1.512165632E9</v>
      </c>
      <c r="B11364" s="61">
        <v>0.0</v>
      </c>
      <c r="C11364" s="61">
        <v>196.0</v>
      </c>
      <c r="D11364" s="57" t="s">
        <v>379</v>
      </c>
      <c r="E11364" s="62" t="str">
        <f t="shared" si="1"/>
        <v>Out of test</v>
      </c>
      <c r="F11364" s="53" t="str">
        <f t="shared" si="2"/>
        <v>Shanghai_0</v>
      </c>
      <c r="G11364" s="53">
        <f t="shared" si="3"/>
        <v>0.8906061397</v>
      </c>
    </row>
    <row r="11365">
      <c r="A11365" s="61">
        <v>1.519139072E9</v>
      </c>
      <c r="B11365" s="61">
        <v>0.0</v>
      </c>
      <c r="C11365" s="61">
        <v>1832.0</v>
      </c>
      <c r="D11365" s="57" t="s">
        <v>379</v>
      </c>
      <c r="E11365" s="62" t="str">
        <f t="shared" si="1"/>
        <v>Out of test</v>
      </c>
      <c r="F11365" s="53" t="str">
        <f t="shared" si="2"/>
        <v>Shanghai_0</v>
      </c>
      <c r="G11365" s="53">
        <f t="shared" si="3"/>
        <v>0.7397455158</v>
      </c>
    </row>
    <row r="11366">
      <c r="A11366" s="61">
        <v>1.515549002E9</v>
      </c>
      <c r="B11366" s="61">
        <v>0.0</v>
      </c>
      <c r="C11366" s="61">
        <v>3635.0</v>
      </c>
      <c r="D11366" s="57" t="s">
        <v>379</v>
      </c>
      <c r="E11366" s="62" t="str">
        <f t="shared" si="1"/>
        <v>Out of test</v>
      </c>
      <c r="F11366" s="53" t="str">
        <f t="shared" si="2"/>
        <v>Shanghai_0</v>
      </c>
      <c r="G11366" s="53">
        <f t="shared" si="3"/>
        <v>0.7737306764</v>
      </c>
    </row>
    <row r="11367">
      <c r="A11367" s="61">
        <v>1.515526511E9</v>
      </c>
      <c r="B11367" s="61">
        <v>0.0</v>
      </c>
      <c r="C11367" s="61">
        <v>3478.0</v>
      </c>
      <c r="D11367" s="57" t="s">
        <v>379</v>
      </c>
      <c r="E11367" s="62" t="str">
        <f t="shared" si="1"/>
        <v>Out of test</v>
      </c>
      <c r="F11367" s="53" t="str">
        <f t="shared" si="2"/>
        <v>Shanghai_0</v>
      </c>
      <c r="G11367" s="53">
        <f t="shared" si="3"/>
        <v>0.9599895027</v>
      </c>
    </row>
    <row r="11368">
      <c r="A11368" s="61">
        <v>1.512643052E9</v>
      </c>
      <c r="B11368" s="61">
        <v>0.0</v>
      </c>
      <c r="C11368" s="61">
        <v>211.0</v>
      </c>
      <c r="D11368" s="57" t="s">
        <v>379</v>
      </c>
      <c r="E11368" s="62" t="str">
        <f t="shared" si="1"/>
        <v>Out of test</v>
      </c>
      <c r="F11368" s="53" t="str">
        <f t="shared" si="2"/>
        <v>Shanghai_0</v>
      </c>
      <c r="G11368" s="53">
        <f t="shared" si="3"/>
        <v>0.8600271442</v>
      </c>
    </row>
    <row r="11369">
      <c r="A11369" s="61">
        <v>1.512207771E9</v>
      </c>
      <c r="B11369" s="61">
        <v>0.0</v>
      </c>
      <c r="C11369" s="61">
        <v>656.0</v>
      </c>
      <c r="D11369" s="57" t="s">
        <v>379</v>
      </c>
      <c r="E11369" s="62" t="str">
        <f t="shared" si="1"/>
        <v>Out of test</v>
      </c>
      <c r="F11369" s="53" t="str">
        <f t="shared" si="2"/>
        <v>Shanghai_0</v>
      </c>
      <c r="G11369" s="53">
        <f t="shared" si="3"/>
        <v>0.5195329033</v>
      </c>
    </row>
    <row r="11370">
      <c r="A11370" s="61">
        <v>1.512736172E9</v>
      </c>
      <c r="B11370" s="61">
        <v>0.0</v>
      </c>
      <c r="C11370" s="61">
        <v>1612.0</v>
      </c>
      <c r="D11370" s="57" t="s">
        <v>379</v>
      </c>
      <c r="E11370" s="62" t="str">
        <f t="shared" si="1"/>
        <v>Out of test</v>
      </c>
      <c r="F11370" s="53" t="str">
        <f t="shared" si="2"/>
        <v>Shanghai_0</v>
      </c>
      <c r="G11370" s="53">
        <f t="shared" si="3"/>
        <v>0.5247786776</v>
      </c>
    </row>
    <row r="11371">
      <c r="A11371" s="61">
        <v>1.515225762E9</v>
      </c>
      <c r="B11371" s="61">
        <v>0.0</v>
      </c>
      <c r="C11371" s="61">
        <v>954.0</v>
      </c>
      <c r="D11371" s="57" t="s">
        <v>379</v>
      </c>
      <c r="E11371" s="62" t="str">
        <f t="shared" si="1"/>
        <v>Out of test</v>
      </c>
      <c r="F11371" s="53" t="str">
        <f t="shared" si="2"/>
        <v>Shanghai_0</v>
      </c>
      <c r="G11371" s="53">
        <f t="shared" si="3"/>
        <v>0.2883601483</v>
      </c>
    </row>
    <row r="11372">
      <c r="A11372" s="61">
        <v>1.513972612E9</v>
      </c>
      <c r="B11372" s="61">
        <v>0.0</v>
      </c>
      <c r="C11372" s="61">
        <v>1499.0</v>
      </c>
      <c r="D11372" s="57" t="s">
        <v>379</v>
      </c>
      <c r="E11372" s="62" t="str">
        <f t="shared" si="1"/>
        <v>Out of test</v>
      </c>
      <c r="F11372" s="53" t="str">
        <f t="shared" si="2"/>
        <v>Shanghai_0</v>
      </c>
      <c r="G11372" s="53">
        <f t="shared" si="3"/>
        <v>0.7939828543</v>
      </c>
    </row>
    <row r="11373">
      <c r="A11373" s="61">
        <v>1.51883307E9</v>
      </c>
      <c r="B11373" s="61">
        <v>0.0</v>
      </c>
      <c r="C11373" s="61">
        <v>2164.0</v>
      </c>
      <c r="D11373" s="57" t="s">
        <v>379</v>
      </c>
      <c r="E11373" s="62" t="str">
        <f t="shared" si="1"/>
        <v>Out of test</v>
      </c>
      <c r="F11373" s="53" t="str">
        <f t="shared" si="2"/>
        <v>Shanghai_0</v>
      </c>
      <c r="G11373" s="53">
        <f t="shared" si="3"/>
        <v>0.8754759092</v>
      </c>
    </row>
    <row r="11374">
      <c r="A11374" s="61">
        <v>1.511735942E9</v>
      </c>
      <c r="B11374" s="61">
        <v>0.0</v>
      </c>
      <c r="C11374" s="61">
        <v>1787.0</v>
      </c>
      <c r="D11374" s="57" t="s">
        <v>379</v>
      </c>
      <c r="E11374" s="62" t="str">
        <f t="shared" si="1"/>
        <v>Out of test</v>
      </c>
      <c r="F11374" s="53" t="str">
        <f t="shared" si="2"/>
        <v>Shanghai_0</v>
      </c>
      <c r="G11374" s="53">
        <f t="shared" si="3"/>
        <v>0.778271726</v>
      </c>
    </row>
    <row r="11375">
      <c r="A11375" s="61">
        <v>1.518427461E9</v>
      </c>
      <c r="B11375" s="61">
        <v>0.0</v>
      </c>
      <c r="C11375" s="61">
        <v>629.0</v>
      </c>
      <c r="D11375" s="57" t="s">
        <v>379</v>
      </c>
      <c r="E11375" s="62" t="str">
        <f t="shared" si="1"/>
        <v>Out of test</v>
      </c>
      <c r="F11375" s="53" t="str">
        <f t="shared" si="2"/>
        <v>Shanghai_0</v>
      </c>
      <c r="G11375" s="53">
        <f t="shared" si="3"/>
        <v>0.6641604419</v>
      </c>
    </row>
    <row r="11376">
      <c r="A11376" s="61">
        <v>1.51310177E9</v>
      </c>
      <c r="B11376" s="61">
        <v>0.0</v>
      </c>
      <c r="C11376" s="61">
        <v>3046.0</v>
      </c>
      <c r="D11376" s="57" t="s">
        <v>379</v>
      </c>
      <c r="E11376" s="62" t="str">
        <f t="shared" si="1"/>
        <v>Out of test</v>
      </c>
      <c r="F11376" s="53" t="str">
        <f t="shared" si="2"/>
        <v>Shanghai_0</v>
      </c>
      <c r="G11376" s="53">
        <f t="shared" si="3"/>
        <v>0.6887608756</v>
      </c>
    </row>
    <row r="11377">
      <c r="A11377" s="61">
        <v>1.512186892E9</v>
      </c>
      <c r="B11377" s="61">
        <v>0.0</v>
      </c>
      <c r="C11377" s="61">
        <v>2063.0</v>
      </c>
      <c r="D11377" s="57" t="s">
        <v>379</v>
      </c>
      <c r="E11377" s="62" t="str">
        <f t="shared" si="1"/>
        <v>Out of test</v>
      </c>
      <c r="F11377" s="53" t="str">
        <f t="shared" si="2"/>
        <v>Shanghai_0</v>
      </c>
      <c r="G11377" s="53">
        <f t="shared" si="3"/>
        <v>0.4071919051</v>
      </c>
    </row>
    <row r="11378">
      <c r="A11378" s="61">
        <v>1.51657902E9</v>
      </c>
      <c r="B11378" s="61">
        <v>0.0</v>
      </c>
      <c r="C11378" s="61">
        <v>1126.0</v>
      </c>
      <c r="D11378" s="57" t="s">
        <v>379</v>
      </c>
      <c r="E11378" s="62" t="str">
        <f t="shared" si="1"/>
        <v>Out of test</v>
      </c>
      <c r="F11378" s="53" t="str">
        <f t="shared" si="2"/>
        <v>Shanghai_0</v>
      </c>
      <c r="G11378" s="53">
        <f t="shared" si="3"/>
        <v>0.6340112885</v>
      </c>
    </row>
    <row r="11379">
      <c r="A11379" s="61">
        <v>1.51572594E9</v>
      </c>
      <c r="B11379" s="61">
        <v>0.0</v>
      </c>
      <c r="C11379" s="61">
        <v>978.0</v>
      </c>
      <c r="D11379" s="57" t="s">
        <v>379</v>
      </c>
      <c r="E11379" s="62" t="str">
        <f t="shared" si="1"/>
        <v>Out of test</v>
      </c>
      <c r="F11379" s="53" t="str">
        <f t="shared" si="2"/>
        <v>Shanghai_0</v>
      </c>
      <c r="G11379" s="53">
        <f t="shared" si="3"/>
        <v>0.7066030501</v>
      </c>
    </row>
    <row r="11380">
      <c r="A11380" s="61">
        <v>1.51310558E9</v>
      </c>
      <c r="B11380" s="61">
        <v>0.0</v>
      </c>
      <c r="C11380" s="61">
        <v>142.0</v>
      </c>
      <c r="D11380" s="57" t="s">
        <v>379</v>
      </c>
      <c r="E11380" s="62" t="str">
        <f t="shared" si="1"/>
        <v>Out of test</v>
      </c>
      <c r="F11380" s="53" t="str">
        <f t="shared" si="2"/>
        <v>Shanghai_0</v>
      </c>
      <c r="G11380" s="53">
        <f t="shared" si="3"/>
        <v>0.6693712533</v>
      </c>
    </row>
    <row r="11381">
      <c r="A11381" s="61">
        <v>1.51701466E9</v>
      </c>
      <c r="B11381" s="61">
        <v>0.0</v>
      </c>
      <c r="C11381" s="61">
        <v>3324.0</v>
      </c>
      <c r="D11381" s="57" t="s">
        <v>379</v>
      </c>
      <c r="E11381" s="62" t="str">
        <f t="shared" si="1"/>
        <v>Out of test</v>
      </c>
      <c r="F11381" s="53" t="str">
        <f t="shared" si="2"/>
        <v>Shanghai_0</v>
      </c>
      <c r="G11381" s="53">
        <f t="shared" si="3"/>
        <v>0.8044867026</v>
      </c>
    </row>
    <row r="11382">
      <c r="A11382" s="61">
        <v>1.517894822E9</v>
      </c>
      <c r="B11382" s="61">
        <v>0.0</v>
      </c>
      <c r="C11382" s="61">
        <v>962.0</v>
      </c>
      <c r="D11382" s="57" t="s">
        <v>379</v>
      </c>
      <c r="E11382" s="62" t="str">
        <f t="shared" si="1"/>
        <v>Out of test</v>
      </c>
      <c r="F11382" s="53" t="str">
        <f t="shared" si="2"/>
        <v>Shanghai_0</v>
      </c>
      <c r="G11382" s="53">
        <f t="shared" si="3"/>
        <v>0.2608104051</v>
      </c>
    </row>
    <row r="11383">
      <c r="A11383" s="61">
        <v>1.51483413E9</v>
      </c>
      <c r="B11383" s="61">
        <v>0.0</v>
      </c>
      <c r="C11383" s="61">
        <v>3529.0</v>
      </c>
      <c r="D11383" s="57" t="s">
        <v>379</v>
      </c>
      <c r="E11383" s="62" t="str">
        <f t="shared" si="1"/>
        <v>Out of test</v>
      </c>
      <c r="F11383" s="53" t="str">
        <f t="shared" si="2"/>
        <v>Shanghai_0</v>
      </c>
      <c r="G11383" s="53">
        <f t="shared" si="3"/>
        <v>0.2145950247</v>
      </c>
    </row>
    <row r="11384">
      <c r="A11384" s="61">
        <v>1.515286551E9</v>
      </c>
      <c r="B11384" s="61">
        <v>0.0</v>
      </c>
      <c r="C11384" s="61">
        <v>1556.0</v>
      </c>
      <c r="D11384" s="57" t="s">
        <v>379</v>
      </c>
      <c r="E11384" s="62" t="str">
        <f t="shared" si="1"/>
        <v>Out of test</v>
      </c>
      <c r="F11384" s="53" t="str">
        <f t="shared" si="2"/>
        <v>Shanghai_0</v>
      </c>
      <c r="G11384" s="53">
        <f t="shared" si="3"/>
        <v>0.4320367182</v>
      </c>
    </row>
    <row r="11385">
      <c r="A11385" s="61">
        <v>1.51797534E9</v>
      </c>
      <c r="B11385" s="61">
        <v>0.0</v>
      </c>
      <c r="C11385" s="61">
        <v>2002.0</v>
      </c>
      <c r="D11385" s="57" t="s">
        <v>379</v>
      </c>
      <c r="E11385" s="62" t="str">
        <f t="shared" si="1"/>
        <v>Out of test</v>
      </c>
      <c r="F11385" s="53" t="str">
        <f t="shared" si="2"/>
        <v>Shanghai_0</v>
      </c>
      <c r="G11385" s="53">
        <f t="shared" si="3"/>
        <v>0.02137042368</v>
      </c>
    </row>
    <row r="11386">
      <c r="A11386" s="61">
        <v>1.515772772E9</v>
      </c>
      <c r="B11386" s="61">
        <v>0.0</v>
      </c>
      <c r="C11386" s="61">
        <v>3683.0</v>
      </c>
      <c r="D11386" s="57" t="s">
        <v>379</v>
      </c>
      <c r="E11386" s="62" t="str">
        <f t="shared" si="1"/>
        <v>Out of test</v>
      </c>
      <c r="F11386" s="53" t="str">
        <f t="shared" si="2"/>
        <v>Shanghai_0</v>
      </c>
      <c r="G11386" s="53">
        <f t="shared" si="3"/>
        <v>0.08639248529</v>
      </c>
    </row>
    <row r="11387">
      <c r="A11387" s="61">
        <v>1.513056262E9</v>
      </c>
      <c r="B11387" s="61">
        <v>0.0</v>
      </c>
      <c r="C11387" s="61">
        <v>2469.0</v>
      </c>
      <c r="D11387" s="57" t="s">
        <v>379</v>
      </c>
      <c r="E11387" s="62" t="str">
        <f t="shared" si="1"/>
        <v>Out of test</v>
      </c>
      <c r="F11387" s="53" t="str">
        <f t="shared" si="2"/>
        <v>Shanghai_0</v>
      </c>
      <c r="G11387" s="53">
        <f t="shared" si="3"/>
        <v>0.1841133201</v>
      </c>
    </row>
    <row r="11388">
      <c r="A11388" s="61">
        <v>1.514373452E9</v>
      </c>
      <c r="B11388" s="61">
        <v>0.0</v>
      </c>
      <c r="C11388" s="61">
        <v>1696.0</v>
      </c>
      <c r="D11388" s="57" t="s">
        <v>379</v>
      </c>
      <c r="E11388" s="62" t="str">
        <f t="shared" si="1"/>
        <v>Out of test</v>
      </c>
      <c r="F11388" s="53" t="str">
        <f t="shared" si="2"/>
        <v>Shanghai_0</v>
      </c>
      <c r="G11388" s="53">
        <f t="shared" si="3"/>
        <v>0.9870798647</v>
      </c>
    </row>
    <row r="11389">
      <c r="A11389" s="61">
        <v>1.51613697E9</v>
      </c>
      <c r="B11389" s="61">
        <v>0.0</v>
      </c>
      <c r="C11389" s="61">
        <v>278.0</v>
      </c>
      <c r="D11389" s="57" t="s">
        <v>379</v>
      </c>
      <c r="E11389" s="62" t="str">
        <f t="shared" si="1"/>
        <v>Out of test</v>
      </c>
      <c r="F11389" s="53" t="str">
        <f t="shared" si="2"/>
        <v>Shanghai_0</v>
      </c>
      <c r="G11389" s="53">
        <f t="shared" si="3"/>
        <v>0.007863311315</v>
      </c>
    </row>
    <row r="11390">
      <c r="A11390" s="61">
        <v>1.51649609E9</v>
      </c>
      <c r="B11390" s="61">
        <v>0.0</v>
      </c>
      <c r="C11390" s="61">
        <v>5070.0</v>
      </c>
      <c r="D11390" s="57" t="s">
        <v>379</v>
      </c>
      <c r="E11390" s="62" t="str">
        <f t="shared" si="1"/>
        <v>Out of test</v>
      </c>
      <c r="F11390" s="53" t="str">
        <f t="shared" si="2"/>
        <v>Shanghai_0</v>
      </c>
      <c r="G11390" s="53">
        <f t="shared" si="3"/>
        <v>0.4971135717</v>
      </c>
    </row>
    <row r="11391">
      <c r="A11391" s="61">
        <v>1.51328383E9</v>
      </c>
      <c r="B11391" s="61">
        <v>0.0</v>
      </c>
      <c r="C11391" s="61">
        <v>1044.0</v>
      </c>
      <c r="D11391" s="57" t="s">
        <v>379</v>
      </c>
      <c r="E11391" s="62" t="str">
        <f t="shared" si="1"/>
        <v>Out of test</v>
      </c>
      <c r="F11391" s="53" t="str">
        <f t="shared" si="2"/>
        <v>Shanghai_0</v>
      </c>
      <c r="G11391" s="53">
        <f t="shared" si="3"/>
        <v>0.5060046772</v>
      </c>
    </row>
    <row r="11392">
      <c r="A11392" s="61">
        <v>1.519285132E9</v>
      </c>
      <c r="B11392" s="61">
        <v>0.0</v>
      </c>
      <c r="C11392" s="61">
        <v>1234.0</v>
      </c>
      <c r="D11392" s="57" t="s">
        <v>379</v>
      </c>
      <c r="E11392" s="62" t="str">
        <f t="shared" si="1"/>
        <v>Out of test</v>
      </c>
      <c r="F11392" s="53" t="str">
        <f t="shared" si="2"/>
        <v>Shanghai_0</v>
      </c>
      <c r="G11392" s="53">
        <f t="shared" si="3"/>
        <v>0.7336097508</v>
      </c>
    </row>
    <row r="11393">
      <c r="A11393" s="61">
        <v>1.515740331E9</v>
      </c>
      <c r="B11393" s="61">
        <v>0.0</v>
      </c>
      <c r="C11393" s="61">
        <v>1940.0</v>
      </c>
      <c r="D11393" s="57" t="s">
        <v>379</v>
      </c>
      <c r="E11393" s="62" t="str">
        <f t="shared" si="1"/>
        <v>Out of test</v>
      </c>
      <c r="F11393" s="53" t="str">
        <f t="shared" si="2"/>
        <v>Shanghai_0</v>
      </c>
      <c r="G11393" s="53">
        <f t="shared" si="3"/>
        <v>0.6874879</v>
      </c>
    </row>
    <row r="11394">
      <c r="A11394" s="61">
        <v>1.512106302E9</v>
      </c>
      <c r="B11394" s="61">
        <v>0.0</v>
      </c>
      <c r="C11394" s="61">
        <v>2927.0</v>
      </c>
      <c r="D11394" s="57" t="s">
        <v>379</v>
      </c>
      <c r="E11394" s="62" t="str">
        <f t="shared" si="1"/>
        <v>Out of test</v>
      </c>
      <c r="F11394" s="53" t="str">
        <f t="shared" si="2"/>
        <v>Shanghai_0</v>
      </c>
      <c r="G11394" s="53">
        <f t="shared" si="3"/>
        <v>0.2922901976</v>
      </c>
    </row>
    <row r="11395">
      <c r="A11395" s="61">
        <v>1.51584368E9</v>
      </c>
      <c r="B11395" s="61">
        <v>0.0</v>
      </c>
      <c r="C11395" s="61">
        <v>228.0</v>
      </c>
      <c r="D11395" s="57" t="s">
        <v>379</v>
      </c>
      <c r="E11395" s="62" t="str">
        <f t="shared" si="1"/>
        <v>Out of test</v>
      </c>
      <c r="F11395" s="53" t="str">
        <f t="shared" si="2"/>
        <v>Shanghai_0</v>
      </c>
      <c r="G11395" s="53">
        <f t="shared" si="3"/>
        <v>0.6868924515</v>
      </c>
    </row>
    <row r="11396">
      <c r="A11396" s="61">
        <v>1.515828282E9</v>
      </c>
      <c r="B11396" s="61">
        <v>0.0</v>
      </c>
      <c r="C11396" s="61">
        <v>2941.0</v>
      </c>
      <c r="D11396" s="57" t="s">
        <v>379</v>
      </c>
      <c r="E11396" s="62" t="str">
        <f t="shared" si="1"/>
        <v>Out of test</v>
      </c>
      <c r="F11396" s="53" t="str">
        <f t="shared" si="2"/>
        <v>Shanghai_0</v>
      </c>
      <c r="G11396" s="53">
        <f t="shared" si="3"/>
        <v>0.1132310798</v>
      </c>
    </row>
    <row r="11397">
      <c r="A11397" s="61">
        <v>1.516966221E9</v>
      </c>
      <c r="B11397" s="61">
        <v>0.0</v>
      </c>
      <c r="C11397" s="61">
        <v>1432.0</v>
      </c>
      <c r="D11397" s="57" t="s">
        <v>379</v>
      </c>
      <c r="E11397" s="62" t="str">
        <f t="shared" si="1"/>
        <v>Out of test</v>
      </c>
      <c r="F11397" s="53" t="str">
        <f t="shared" si="2"/>
        <v>Shanghai_0</v>
      </c>
      <c r="G11397" s="53">
        <f t="shared" si="3"/>
        <v>0.02947734782</v>
      </c>
    </row>
    <row r="11398">
      <c r="A11398" s="61">
        <v>1.518341571E9</v>
      </c>
      <c r="B11398" s="61">
        <v>0.0</v>
      </c>
      <c r="C11398" s="61">
        <v>1385.0</v>
      </c>
      <c r="D11398" s="57" t="s">
        <v>379</v>
      </c>
      <c r="E11398" s="62" t="str">
        <f t="shared" si="1"/>
        <v>Out of test</v>
      </c>
      <c r="F11398" s="53" t="str">
        <f t="shared" si="2"/>
        <v>Shanghai_0</v>
      </c>
      <c r="G11398" s="53">
        <f t="shared" si="3"/>
        <v>0.556859206</v>
      </c>
    </row>
    <row r="11399">
      <c r="A11399" s="61">
        <v>1.51631798E9</v>
      </c>
      <c r="B11399" s="61">
        <v>0.0</v>
      </c>
      <c r="C11399" s="61">
        <v>1210.0</v>
      </c>
      <c r="D11399" s="57" t="s">
        <v>379</v>
      </c>
      <c r="E11399" s="62" t="str">
        <f t="shared" si="1"/>
        <v>Out of test</v>
      </c>
      <c r="F11399" s="53" t="str">
        <f t="shared" si="2"/>
        <v>Shanghai_0</v>
      </c>
      <c r="G11399" s="53">
        <f t="shared" si="3"/>
        <v>0.4251293876</v>
      </c>
    </row>
    <row r="11400">
      <c r="A11400" s="61">
        <v>1.514989182E9</v>
      </c>
      <c r="B11400" s="61">
        <v>0.0</v>
      </c>
      <c r="C11400" s="61">
        <v>626.0</v>
      </c>
      <c r="D11400" s="57" t="s">
        <v>379</v>
      </c>
      <c r="E11400" s="62" t="str">
        <f t="shared" si="1"/>
        <v>Out of test</v>
      </c>
      <c r="F11400" s="53" t="str">
        <f t="shared" si="2"/>
        <v>Shanghai_0</v>
      </c>
      <c r="G11400" s="53">
        <f t="shared" si="3"/>
        <v>0.9620688785</v>
      </c>
    </row>
    <row r="11401">
      <c r="A11401" s="61">
        <v>1.51435567E9</v>
      </c>
      <c r="B11401" s="61">
        <v>0.0</v>
      </c>
      <c r="C11401" s="61">
        <v>2696.0</v>
      </c>
      <c r="D11401" s="57" t="s">
        <v>379</v>
      </c>
      <c r="E11401" s="62" t="str">
        <f t="shared" si="1"/>
        <v>Out of test</v>
      </c>
      <c r="F11401" s="53" t="str">
        <f t="shared" si="2"/>
        <v>Shanghai_0</v>
      </c>
      <c r="G11401" s="53">
        <f t="shared" si="3"/>
        <v>0.1321121965</v>
      </c>
    </row>
    <row r="11402">
      <c r="A11402" s="61">
        <v>1.515547851E9</v>
      </c>
      <c r="B11402" s="61">
        <v>0.0</v>
      </c>
      <c r="C11402" s="61">
        <v>2410.0</v>
      </c>
      <c r="D11402" s="57" t="s">
        <v>379</v>
      </c>
      <c r="E11402" s="62" t="str">
        <f t="shared" si="1"/>
        <v>Out of test</v>
      </c>
      <c r="F11402" s="53" t="str">
        <f t="shared" si="2"/>
        <v>Shanghai_0</v>
      </c>
      <c r="G11402" s="53">
        <f t="shared" si="3"/>
        <v>0.1912917217</v>
      </c>
    </row>
    <row r="11403">
      <c r="A11403" s="61">
        <v>1.51223323E9</v>
      </c>
      <c r="B11403" s="61">
        <v>0.0</v>
      </c>
      <c r="C11403" s="61">
        <v>1360.0</v>
      </c>
      <c r="D11403" s="57" t="s">
        <v>379</v>
      </c>
      <c r="E11403" s="62" t="str">
        <f t="shared" si="1"/>
        <v>Out of test</v>
      </c>
      <c r="F11403" s="53" t="str">
        <f t="shared" si="2"/>
        <v>Shanghai_0</v>
      </c>
      <c r="G11403" s="53">
        <f t="shared" si="3"/>
        <v>0.7692444055</v>
      </c>
    </row>
    <row r="11404">
      <c r="A11404" s="61">
        <v>1.511842652E9</v>
      </c>
      <c r="B11404" s="61">
        <v>0.0</v>
      </c>
      <c r="C11404" s="61">
        <v>2324.0</v>
      </c>
      <c r="D11404" s="57" t="s">
        <v>379</v>
      </c>
      <c r="E11404" s="62" t="str">
        <f t="shared" si="1"/>
        <v>Out of test</v>
      </c>
      <c r="F11404" s="53" t="str">
        <f t="shared" si="2"/>
        <v>Shanghai_0</v>
      </c>
      <c r="G11404" s="53">
        <f t="shared" si="3"/>
        <v>0.2087223182</v>
      </c>
    </row>
    <row r="11405">
      <c r="A11405" s="61">
        <v>1.517842861E9</v>
      </c>
      <c r="B11405" s="61">
        <v>0.0</v>
      </c>
      <c r="C11405" s="61">
        <v>3173.0</v>
      </c>
      <c r="D11405" s="57" t="s">
        <v>379</v>
      </c>
      <c r="E11405" s="62" t="str">
        <f t="shared" si="1"/>
        <v>Out of test</v>
      </c>
      <c r="F11405" s="53" t="str">
        <f t="shared" si="2"/>
        <v>Shanghai_0</v>
      </c>
      <c r="G11405" s="53">
        <f t="shared" si="3"/>
        <v>0.2072306803</v>
      </c>
    </row>
    <row r="11406">
      <c r="A11406" s="61">
        <v>1.515892292E9</v>
      </c>
      <c r="B11406" s="61">
        <v>0.0</v>
      </c>
      <c r="C11406" s="61">
        <v>366.0</v>
      </c>
      <c r="D11406" s="57" t="s">
        <v>379</v>
      </c>
      <c r="E11406" s="62" t="str">
        <f t="shared" si="1"/>
        <v>Out of test</v>
      </c>
      <c r="F11406" s="53" t="str">
        <f t="shared" si="2"/>
        <v>Shanghai_0</v>
      </c>
      <c r="G11406" s="53">
        <f t="shared" si="3"/>
        <v>0.06912895964</v>
      </c>
    </row>
    <row r="11407">
      <c r="A11407" s="61">
        <v>1.518731442E9</v>
      </c>
      <c r="B11407" s="61">
        <v>0.0</v>
      </c>
      <c r="C11407" s="61">
        <v>630.0</v>
      </c>
      <c r="D11407" s="57" t="s">
        <v>379</v>
      </c>
      <c r="E11407" s="62" t="str">
        <f t="shared" si="1"/>
        <v>Out of test</v>
      </c>
      <c r="F11407" s="53" t="str">
        <f t="shared" si="2"/>
        <v>Shanghai_0</v>
      </c>
      <c r="G11407" s="53">
        <f t="shared" si="3"/>
        <v>0.8880883317</v>
      </c>
    </row>
    <row r="11408">
      <c r="A11408" s="61">
        <v>1.51476305E9</v>
      </c>
      <c r="B11408" s="61">
        <v>0.0</v>
      </c>
      <c r="C11408" s="61">
        <v>3481.0</v>
      </c>
      <c r="D11408" s="57" t="s">
        <v>379</v>
      </c>
      <c r="E11408" s="62" t="str">
        <f t="shared" si="1"/>
        <v>Out of test</v>
      </c>
      <c r="F11408" s="53" t="str">
        <f t="shared" si="2"/>
        <v>Shanghai_0</v>
      </c>
      <c r="G11408" s="53">
        <f t="shared" si="3"/>
        <v>0.7503315257</v>
      </c>
    </row>
    <row r="11409">
      <c r="A11409" s="61">
        <v>1.51867728E9</v>
      </c>
      <c r="B11409" s="61">
        <v>0.0</v>
      </c>
      <c r="C11409" s="61">
        <v>810.0</v>
      </c>
      <c r="D11409" s="57" t="s">
        <v>379</v>
      </c>
      <c r="E11409" s="62" t="str">
        <f t="shared" si="1"/>
        <v>Out of test</v>
      </c>
      <c r="F11409" s="53" t="str">
        <f t="shared" si="2"/>
        <v>Shanghai_0</v>
      </c>
      <c r="G11409" s="53">
        <f t="shared" si="3"/>
        <v>0.2358406392</v>
      </c>
    </row>
    <row r="11410">
      <c r="A11410" s="61">
        <v>1.518688602E9</v>
      </c>
      <c r="B11410" s="61">
        <v>0.0</v>
      </c>
      <c r="C11410" s="61">
        <v>1786.0</v>
      </c>
      <c r="D11410" s="57" t="s">
        <v>379</v>
      </c>
      <c r="E11410" s="62" t="str">
        <f t="shared" si="1"/>
        <v>Out of test</v>
      </c>
      <c r="F11410" s="53" t="str">
        <f t="shared" si="2"/>
        <v>Shanghai_0</v>
      </c>
      <c r="G11410" s="53">
        <f t="shared" si="3"/>
        <v>0.6802022176</v>
      </c>
    </row>
    <row r="11411">
      <c r="A11411" s="61">
        <v>1.516448091E9</v>
      </c>
      <c r="B11411" s="61">
        <v>0.0</v>
      </c>
      <c r="C11411" s="61">
        <v>1357.0</v>
      </c>
      <c r="D11411" s="57" t="s">
        <v>379</v>
      </c>
      <c r="E11411" s="62" t="str">
        <f t="shared" si="1"/>
        <v>Out of test</v>
      </c>
      <c r="F11411" s="53" t="str">
        <f t="shared" si="2"/>
        <v>Shanghai_0</v>
      </c>
      <c r="G11411" s="53">
        <f t="shared" si="3"/>
        <v>0.189892059</v>
      </c>
    </row>
    <row r="11412">
      <c r="A11412" s="61">
        <v>1.519200182E9</v>
      </c>
      <c r="B11412" s="61">
        <v>0.0</v>
      </c>
      <c r="C11412" s="61">
        <v>2130.0</v>
      </c>
      <c r="D11412" s="57" t="s">
        <v>379</v>
      </c>
      <c r="E11412" s="62" t="str">
        <f t="shared" si="1"/>
        <v>Out of test</v>
      </c>
      <c r="F11412" s="53" t="str">
        <f t="shared" si="2"/>
        <v>Shanghai_0</v>
      </c>
      <c r="G11412" s="53">
        <f t="shared" si="3"/>
        <v>0.179761652</v>
      </c>
    </row>
    <row r="11413">
      <c r="A11413" s="61">
        <v>1.51717044E9</v>
      </c>
      <c r="B11413" s="61">
        <v>0.0</v>
      </c>
      <c r="C11413" s="61">
        <v>2433.0</v>
      </c>
      <c r="D11413" s="57" t="s">
        <v>379</v>
      </c>
      <c r="E11413" s="62" t="str">
        <f t="shared" si="1"/>
        <v>Out of test</v>
      </c>
      <c r="F11413" s="53" t="str">
        <f t="shared" si="2"/>
        <v>Shanghai_0</v>
      </c>
      <c r="G11413" s="53">
        <f t="shared" si="3"/>
        <v>0.850893777</v>
      </c>
    </row>
    <row r="11414">
      <c r="A11414" s="61">
        <v>1.516812902E9</v>
      </c>
      <c r="B11414" s="61">
        <v>0.0</v>
      </c>
      <c r="C11414" s="61">
        <v>2084.0</v>
      </c>
      <c r="D11414" s="57" t="s">
        <v>379</v>
      </c>
      <c r="E11414" s="62" t="str">
        <f t="shared" si="1"/>
        <v>Out of test</v>
      </c>
      <c r="F11414" s="53" t="str">
        <f t="shared" si="2"/>
        <v>Shanghai_0</v>
      </c>
      <c r="G11414" s="53">
        <f t="shared" si="3"/>
        <v>0.161545518</v>
      </c>
    </row>
    <row r="11415">
      <c r="A11415" s="61">
        <v>1.517144221E9</v>
      </c>
      <c r="B11415" s="61">
        <v>0.0</v>
      </c>
      <c r="C11415" s="61">
        <v>2075.0</v>
      </c>
      <c r="D11415" s="57" t="s">
        <v>379</v>
      </c>
      <c r="E11415" s="62" t="str">
        <f t="shared" si="1"/>
        <v>Out of test</v>
      </c>
      <c r="F11415" s="53" t="str">
        <f t="shared" si="2"/>
        <v>Shanghai_0</v>
      </c>
      <c r="G11415" s="53">
        <f t="shared" si="3"/>
        <v>0.6417076117</v>
      </c>
    </row>
    <row r="11416">
      <c r="A11416" s="61">
        <v>1.514703551E9</v>
      </c>
      <c r="B11416" s="61">
        <v>0.0</v>
      </c>
      <c r="C11416" s="61">
        <v>4232.0</v>
      </c>
      <c r="D11416" s="57" t="s">
        <v>379</v>
      </c>
      <c r="E11416" s="62" t="str">
        <f t="shared" si="1"/>
        <v>Out of test</v>
      </c>
      <c r="F11416" s="53" t="str">
        <f t="shared" si="2"/>
        <v>Shanghai_0</v>
      </c>
      <c r="G11416" s="53">
        <f t="shared" si="3"/>
        <v>0.5339783422</v>
      </c>
    </row>
    <row r="11417">
      <c r="A11417" s="61">
        <v>1.513759562E9</v>
      </c>
      <c r="B11417" s="61">
        <v>0.0</v>
      </c>
      <c r="C11417" s="61">
        <v>2573.0</v>
      </c>
      <c r="D11417" s="57" t="s">
        <v>379</v>
      </c>
      <c r="E11417" s="62" t="str">
        <f t="shared" si="1"/>
        <v>Out of test</v>
      </c>
      <c r="F11417" s="53" t="str">
        <f t="shared" si="2"/>
        <v>Shanghai_0</v>
      </c>
      <c r="G11417" s="53">
        <f t="shared" si="3"/>
        <v>0.695665887</v>
      </c>
    </row>
    <row r="11418">
      <c r="A11418" s="61">
        <v>1.515879711E9</v>
      </c>
      <c r="B11418" s="61">
        <v>0.0</v>
      </c>
      <c r="C11418" s="61">
        <v>2262.0</v>
      </c>
      <c r="D11418" s="57" t="s">
        <v>379</v>
      </c>
      <c r="E11418" s="62" t="str">
        <f t="shared" si="1"/>
        <v>Out of test</v>
      </c>
      <c r="F11418" s="53" t="str">
        <f t="shared" si="2"/>
        <v>Shanghai_0</v>
      </c>
      <c r="G11418" s="53">
        <f t="shared" si="3"/>
        <v>0.8182039398</v>
      </c>
    </row>
    <row r="11419">
      <c r="A11419" s="61">
        <v>1.518494012E9</v>
      </c>
      <c r="B11419" s="61">
        <v>0.0</v>
      </c>
      <c r="C11419" s="61">
        <v>2904.0</v>
      </c>
      <c r="D11419" s="57" t="s">
        <v>379</v>
      </c>
      <c r="E11419" s="62" t="str">
        <f t="shared" si="1"/>
        <v>Out of test</v>
      </c>
      <c r="F11419" s="53" t="str">
        <f t="shared" si="2"/>
        <v>Shanghai_0</v>
      </c>
      <c r="G11419" s="53">
        <f t="shared" si="3"/>
        <v>0.6612114826</v>
      </c>
    </row>
    <row r="11420">
      <c r="A11420" s="61">
        <v>1.518562432E9</v>
      </c>
      <c r="B11420" s="61">
        <v>0.0</v>
      </c>
      <c r="C11420" s="61">
        <v>3221.0</v>
      </c>
      <c r="D11420" s="57" t="s">
        <v>379</v>
      </c>
      <c r="E11420" s="62" t="str">
        <f t="shared" si="1"/>
        <v>Out of test</v>
      </c>
      <c r="F11420" s="53" t="str">
        <f t="shared" si="2"/>
        <v>Shanghai_0</v>
      </c>
      <c r="G11420" s="53">
        <f t="shared" si="3"/>
        <v>0.3870097048</v>
      </c>
    </row>
    <row r="11421">
      <c r="A11421" s="61">
        <v>1.51959377E9</v>
      </c>
      <c r="B11421" s="61">
        <v>0.0</v>
      </c>
      <c r="C11421" s="61">
        <v>1838.0</v>
      </c>
      <c r="D11421" s="57" t="s">
        <v>379</v>
      </c>
      <c r="E11421" s="62" t="str">
        <f t="shared" si="1"/>
        <v>Out of test</v>
      </c>
      <c r="F11421" s="53" t="str">
        <f t="shared" si="2"/>
        <v>Shanghai_0</v>
      </c>
      <c r="G11421" s="53">
        <f t="shared" si="3"/>
        <v>0.1048194661</v>
      </c>
    </row>
    <row r="11422">
      <c r="A11422" s="61">
        <v>1.516357271E9</v>
      </c>
      <c r="B11422" s="61">
        <v>0.0</v>
      </c>
      <c r="C11422" s="61">
        <v>1514.0</v>
      </c>
      <c r="D11422" s="57" t="s">
        <v>379</v>
      </c>
      <c r="E11422" s="62" t="str">
        <f t="shared" si="1"/>
        <v>Out of test</v>
      </c>
      <c r="F11422" s="53" t="str">
        <f t="shared" si="2"/>
        <v>Shanghai_0</v>
      </c>
      <c r="G11422" s="53">
        <f t="shared" si="3"/>
        <v>0.592586415</v>
      </c>
    </row>
    <row r="11423">
      <c r="A11423" s="61">
        <v>1.519808881E9</v>
      </c>
      <c r="B11423" s="61">
        <v>0.0</v>
      </c>
      <c r="C11423" s="61">
        <v>1978.0</v>
      </c>
      <c r="D11423" s="57" t="s">
        <v>379</v>
      </c>
      <c r="E11423" s="62" t="str">
        <f t="shared" si="1"/>
        <v>Out of test</v>
      </c>
      <c r="F11423" s="53" t="str">
        <f t="shared" si="2"/>
        <v>Shanghai_0</v>
      </c>
      <c r="G11423" s="53">
        <f t="shared" si="3"/>
        <v>0.8796062186</v>
      </c>
    </row>
    <row r="11424">
      <c r="A11424" s="61">
        <v>1.51215772E9</v>
      </c>
      <c r="B11424" s="61">
        <v>0.0</v>
      </c>
      <c r="C11424" s="61">
        <v>2874.0</v>
      </c>
      <c r="D11424" s="57" t="s">
        <v>379</v>
      </c>
      <c r="E11424" s="62" t="str">
        <f t="shared" si="1"/>
        <v>Out of test</v>
      </c>
      <c r="F11424" s="53" t="str">
        <f t="shared" si="2"/>
        <v>Shanghai_0</v>
      </c>
      <c r="G11424" s="53">
        <f t="shared" si="3"/>
        <v>0.420459697</v>
      </c>
    </row>
    <row r="11425">
      <c r="A11425" s="61">
        <v>1.51858347E9</v>
      </c>
      <c r="B11425" s="61">
        <v>0.0</v>
      </c>
      <c r="C11425" s="61">
        <v>1011.0</v>
      </c>
      <c r="D11425" s="57" t="s">
        <v>379</v>
      </c>
      <c r="E11425" s="62" t="str">
        <f t="shared" si="1"/>
        <v>Out of test</v>
      </c>
      <c r="F11425" s="53" t="str">
        <f t="shared" si="2"/>
        <v>Shanghai_0</v>
      </c>
      <c r="G11425" s="53">
        <f t="shared" si="3"/>
        <v>0.4601079699</v>
      </c>
    </row>
    <row r="11426">
      <c r="A11426" s="61">
        <v>1.51392185E9</v>
      </c>
      <c r="B11426" s="61">
        <v>0.0</v>
      </c>
      <c r="C11426" s="61">
        <v>1058.0</v>
      </c>
      <c r="D11426" s="57" t="s">
        <v>379</v>
      </c>
      <c r="E11426" s="62" t="str">
        <f t="shared" si="1"/>
        <v>Out of test</v>
      </c>
      <c r="F11426" s="53" t="str">
        <f t="shared" si="2"/>
        <v>Shanghai_0</v>
      </c>
      <c r="G11426" s="53">
        <f t="shared" si="3"/>
        <v>0.45370726</v>
      </c>
    </row>
    <row r="11427">
      <c r="A11427" s="61">
        <v>1.513154022E9</v>
      </c>
      <c r="B11427" s="61">
        <v>0.0</v>
      </c>
      <c r="C11427" s="61">
        <v>241.0</v>
      </c>
      <c r="D11427" s="57" t="s">
        <v>379</v>
      </c>
      <c r="E11427" s="62" t="str">
        <f t="shared" si="1"/>
        <v>Out of test</v>
      </c>
      <c r="F11427" s="53" t="str">
        <f t="shared" si="2"/>
        <v>Shanghai_0</v>
      </c>
      <c r="G11427" s="53">
        <f t="shared" si="3"/>
        <v>0.4073650589</v>
      </c>
    </row>
    <row r="11428">
      <c r="A11428" s="61">
        <v>1.51742285E9</v>
      </c>
      <c r="B11428" s="61">
        <v>0.0</v>
      </c>
      <c r="C11428" s="61">
        <v>834.0</v>
      </c>
      <c r="D11428" s="57" t="s">
        <v>379</v>
      </c>
      <c r="E11428" s="62" t="str">
        <f t="shared" si="1"/>
        <v>Out of test</v>
      </c>
      <c r="F11428" s="53" t="str">
        <f t="shared" si="2"/>
        <v>Shanghai_0</v>
      </c>
      <c r="G11428" s="53">
        <f t="shared" si="3"/>
        <v>0.07035844233</v>
      </c>
    </row>
    <row r="11429">
      <c r="A11429" s="61">
        <v>1.517713512E9</v>
      </c>
      <c r="B11429" s="61">
        <v>0.0</v>
      </c>
      <c r="C11429" s="61">
        <v>2984.0</v>
      </c>
      <c r="D11429" s="57" t="s">
        <v>379</v>
      </c>
      <c r="E11429" s="62" t="str">
        <f t="shared" si="1"/>
        <v>Out of test</v>
      </c>
      <c r="F11429" s="53" t="str">
        <f t="shared" si="2"/>
        <v>Shanghai_0</v>
      </c>
      <c r="G11429" s="53">
        <f t="shared" si="3"/>
        <v>0.9838136027</v>
      </c>
    </row>
    <row r="11430">
      <c r="A11430" s="61">
        <v>1.51285078E9</v>
      </c>
      <c r="B11430" s="61">
        <v>0.0</v>
      </c>
      <c r="C11430" s="61">
        <v>1897.0</v>
      </c>
      <c r="D11430" s="57" t="s">
        <v>379</v>
      </c>
      <c r="E11430" s="62" t="str">
        <f t="shared" si="1"/>
        <v>Out of test</v>
      </c>
      <c r="F11430" s="53" t="str">
        <f t="shared" si="2"/>
        <v>Shanghai_0</v>
      </c>
      <c r="G11430" s="53">
        <f t="shared" si="3"/>
        <v>0.3466051689</v>
      </c>
    </row>
    <row r="11431">
      <c r="A11431" s="61">
        <v>1.517226472E9</v>
      </c>
      <c r="B11431" s="61">
        <v>0.0</v>
      </c>
      <c r="C11431" s="61">
        <v>1198.0</v>
      </c>
      <c r="D11431" s="57" t="s">
        <v>379</v>
      </c>
      <c r="E11431" s="62" t="str">
        <f t="shared" si="1"/>
        <v>Out of test</v>
      </c>
      <c r="F11431" s="53" t="str">
        <f t="shared" si="2"/>
        <v>Shanghai_0</v>
      </c>
      <c r="G11431" s="53">
        <f t="shared" si="3"/>
        <v>0.9738216429</v>
      </c>
    </row>
    <row r="11432">
      <c r="A11432" s="61">
        <v>1.517296782E9</v>
      </c>
      <c r="B11432" s="61">
        <v>0.0</v>
      </c>
      <c r="C11432" s="61">
        <v>392.0</v>
      </c>
      <c r="D11432" s="57" t="s">
        <v>379</v>
      </c>
      <c r="E11432" s="62" t="str">
        <f t="shared" si="1"/>
        <v>Out of test</v>
      </c>
      <c r="F11432" s="53" t="str">
        <f t="shared" si="2"/>
        <v>Shanghai_0</v>
      </c>
      <c r="G11432" s="53">
        <f t="shared" si="3"/>
        <v>0.9712049625</v>
      </c>
    </row>
    <row r="11433">
      <c r="A11433" s="61">
        <v>1.514964492E9</v>
      </c>
      <c r="B11433" s="61">
        <v>0.0</v>
      </c>
      <c r="C11433" s="61">
        <v>2540.0</v>
      </c>
      <c r="D11433" s="57" t="s">
        <v>379</v>
      </c>
      <c r="E11433" s="62" t="str">
        <f t="shared" si="1"/>
        <v>Out of test</v>
      </c>
      <c r="F11433" s="53" t="str">
        <f t="shared" si="2"/>
        <v>Shanghai_0</v>
      </c>
      <c r="G11433" s="53">
        <f t="shared" si="3"/>
        <v>0.05039373525</v>
      </c>
    </row>
    <row r="11434">
      <c r="A11434" s="61">
        <v>1.514502772E9</v>
      </c>
      <c r="B11434" s="61">
        <v>0.0</v>
      </c>
      <c r="C11434" s="61">
        <v>1473.0</v>
      </c>
      <c r="D11434" s="57" t="s">
        <v>379</v>
      </c>
      <c r="E11434" s="62" t="str">
        <f t="shared" si="1"/>
        <v>Out of test</v>
      </c>
      <c r="F11434" s="53" t="str">
        <f t="shared" si="2"/>
        <v>Shanghai_0</v>
      </c>
      <c r="G11434" s="53">
        <f t="shared" si="3"/>
        <v>0.1674249648</v>
      </c>
    </row>
    <row r="11435">
      <c r="A11435" s="61">
        <v>1.51535318E9</v>
      </c>
      <c r="B11435" s="61">
        <v>0.0</v>
      </c>
      <c r="C11435" s="61">
        <v>450.0</v>
      </c>
      <c r="D11435" s="57" t="s">
        <v>379</v>
      </c>
      <c r="E11435" s="62" t="str">
        <f t="shared" si="1"/>
        <v>Out of test</v>
      </c>
      <c r="F11435" s="53" t="str">
        <f t="shared" si="2"/>
        <v>Shanghai_0</v>
      </c>
      <c r="G11435" s="53">
        <f t="shared" si="3"/>
        <v>0.4571147606</v>
      </c>
    </row>
    <row r="11436">
      <c r="A11436" s="61">
        <v>1.512143852E9</v>
      </c>
      <c r="B11436" s="61">
        <v>0.0</v>
      </c>
      <c r="C11436" s="61">
        <v>854.0</v>
      </c>
      <c r="D11436" s="57" t="s">
        <v>379</v>
      </c>
      <c r="E11436" s="62" t="str">
        <f t="shared" si="1"/>
        <v>Out of test</v>
      </c>
      <c r="F11436" s="53" t="str">
        <f t="shared" si="2"/>
        <v>Shanghai_0</v>
      </c>
      <c r="G11436" s="53">
        <f t="shared" si="3"/>
        <v>0.6963786913</v>
      </c>
    </row>
    <row r="11437">
      <c r="A11437" s="61">
        <v>1.513670012E9</v>
      </c>
      <c r="B11437" s="61">
        <v>0.0</v>
      </c>
      <c r="C11437" s="61">
        <v>1110.0</v>
      </c>
      <c r="D11437" s="57" t="s">
        <v>379</v>
      </c>
      <c r="E11437" s="62" t="str">
        <f t="shared" si="1"/>
        <v>Out of test</v>
      </c>
      <c r="F11437" s="53" t="str">
        <f t="shared" si="2"/>
        <v>Shanghai_0</v>
      </c>
      <c r="G11437" s="53">
        <f t="shared" si="3"/>
        <v>0.320443468</v>
      </c>
    </row>
    <row r="11438">
      <c r="A11438" s="61">
        <v>1.515748632E9</v>
      </c>
      <c r="B11438" s="61">
        <v>0.0</v>
      </c>
      <c r="C11438" s="61">
        <v>135.0</v>
      </c>
      <c r="D11438" s="57" t="s">
        <v>379</v>
      </c>
      <c r="E11438" s="62" t="str">
        <f t="shared" si="1"/>
        <v>Out of test</v>
      </c>
      <c r="F11438" s="53" t="str">
        <f t="shared" si="2"/>
        <v>Shanghai_0</v>
      </c>
      <c r="G11438" s="53">
        <f t="shared" si="3"/>
        <v>0.2110914146</v>
      </c>
    </row>
    <row r="11439">
      <c r="A11439" s="61">
        <v>1.515123771E9</v>
      </c>
      <c r="B11439" s="61">
        <v>0.0</v>
      </c>
      <c r="C11439" s="61">
        <v>1878.0</v>
      </c>
      <c r="D11439" s="57" t="s">
        <v>379</v>
      </c>
      <c r="E11439" s="62" t="str">
        <f t="shared" si="1"/>
        <v>Out of test</v>
      </c>
      <c r="F11439" s="53" t="str">
        <f t="shared" si="2"/>
        <v>Shanghai_0</v>
      </c>
      <c r="G11439" s="53">
        <f t="shared" si="3"/>
        <v>0.8727561906</v>
      </c>
    </row>
    <row r="11440">
      <c r="A11440" s="61">
        <v>1.515204172E9</v>
      </c>
      <c r="B11440" s="61">
        <v>0.0</v>
      </c>
      <c r="C11440" s="61">
        <v>440.0</v>
      </c>
      <c r="D11440" s="57" t="s">
        <v>379</v>
      </c>
      <c r="E11440" s="62" t="str">
        <f t="shared" si="1"/>
        <v>Out of test</v>
      </c>
      <c r="F11440" s="53" t="str">
        <f t="shared" si="2"/>
        <v>Shanghai_0</v>
      </c>
      <c r="G11440" s="53">
        <f t="shared" si="3"/>
        <v>0.7286657753</v>
      </c>
    </row>
    <row r="11441">
      <c r="A11441" s="61">
        <v>1.517447862E9</v>
      </c>
      <c r="B11441" s="61">
        <v>0.0</v>
      </c>
      <c r="C11441" s="61">
        <v>2424.0</v>
      </c>
      <c r="D11441" s="57" t="s">
        <v>379</v>
      </c>
      <c r="E11441" s="62" t="str">
        <f t="shared" si="1"/>
        <v>Out of test</v>
      </c>
      <c r="F11441" s="53" t="str">
        <f t="shared" si="2"/>
        <v>Shanghai_0</v>
      </c>
      <c r="G11441" s="53">
        <f t="shared" si="3"/>
        <v>0.1309647833</v>
      </c>
    </row>
    <row r="11442">
      <c r="A11442" s="61">
        <v>1.512811262E9</v>
      </c>
      <c r="B11442" s="61">
        <v>0.0</v>
      </c>
      <c r="C11442" s="61">
        <v>1050.0</v>
      </c>
      <c r="D11442" s="57" t="s">
        <v>379</v>
      </c>
      <c r="E11442" s="62" t="str">
        <f t="shared" si="1"/>
        <v>Out of test</v>
      </c>
      <c r="F11442" s="53" t="str">
        <f t="shared" si="2"/>
        <v>Shanghai_0</v>
      </c>
      <c r="G11442" s="53">
        <f t="shared" si="3"/>
        <v>0.6762008644</v>
      </c>
    </row>
    <row r="11443">
      <c r="A11443" s="61">
        <v>1.515831262E9</v>
      </c>
      <c r="B11443" s="61">
        <v>0.0</v>
      </c>
      <c r="C11443" s="61">
        <v>2893.0</v>
      </c>
      <c r="D11443" s="57" t="s">
        <v>379</v>
      </c>
      <c r="E11443" s="62" t="str">
        <f t="shared" si="1"/>
        <v>Out of test</v>
      </c>
      <c r="F11443" s="53" t="str">
        <f t="shared" si="2"/>
        <v>Shanghai_0</v>
      </c>
      <c r="G11443" s="53">
        <f t="shared" si="3"/>
        <v>0.8470969036</v>
      </c>
    </row>
    <row r="11444">
      <c r="A11444" s="61">
        <v>1.514897572E9</v>
      </c>
      <c r="B11444" s="61">
        <v>0.0</v>
      </c>
      <c r="C11444" s="61">
        <v>3748.0</v>
      </c>
      <c r="D11444" s="57" t="s">
        <v>379</v>
      </c>
      <c r="E11444" s="62" t="str">
        <f t="shared" si="1"/>
        <v>Out of test</v>
      </c>
      <c r="F11444" s="53" t="str">
        <f t="shared" si="2"/>
        <v>Shanghai_0</v>
      </c>
      <c r="G11444" s="53">
        <f t="shared" si="3"/>
        <v>0.6854671292</v>
      </c>
    </row>
    <row r="11445">
      <c r="A11445" s="61">
        <v>1.5160711E9</v>
      </c>
      <c r="B11445" s="61">
        <v>0.0</v>
      </c>
      <c r="C11445" s="61">
        <v>1301.0</v>
      </c>
      <c r="D11445" s="57" t="s">
        <v>379</v>
      </c>
      <c r="E11445" s="62" t="str">
        <f t="shared" si="1"/>
        <v>Out of test</v>
      </c>
      <c r="F11445" s="53" t="str">
        <f t="shared" si="2"/>
        <v>Shanghai_0</v>
      </c>
      <c r="G11445" s="53">
        <f t="shared" si="3"/>
        <v>0.6120656684</v>
      </c>
    </row>
    <row r="11446">
      <c r="A11446" s="61">
        <v>1.511978131E9</v>
      </c>
      <c r="B11446" s="61">
        <v>0.0</v>
      </c>
      <c r="C11446" s="61">
        <v>763.0</v>
      </c>
      <c r="D11446" s="57" t="s">
        <v>379</v>
      </c>
      <c r="E11446" s="62" t="str">
        <f t="shared" si="1"/>
        <v>Out of test</v>
      </c>
      <c r="F11446" s="53" t="str">
        <f t="shared" si="2"/>
        <v>Shanghai_0</v>
      </c>
      <c r="G11446" s="53">
        <f t="shared" si="3"/>
        <v>0.105700865</v>
      </c>
    </row>
    <row r="11447">
      <c r="A11447" s="61">
        <v>1.51450151E9</v>
      </c>
      <c r="B11447" s="61">
        <v>0.0</v>
      </c>
      <c r="C11447" s="61">
        <v>635.0</v>
      </c>
      <c r="D11447" s="57" t="s">
        <v>379</v>
      </c>
      <c r="E11447" s="62" t="str">
        <f t="shared" si="1"/>
        <v>Out of test</v>
      </c>
      <c r="F11447" s="53" t="str">
        <f t="shared" si="2"/>
        <v>Shanghai_0</v>
      </c>
      <c r="G11447" s="53">
        <f t="shared" si="3"/>
        <v>0.9662254231</v>
      </c>
    </row>
    <row r="11448">
      <c r="A11448" s="61">
        <v>1.51686463E9</v>
      </c>
      <c r="B11448" s="61">
        <v>0.0</v>
      </c>
      <c r="C11448" s="61">
        <v>1780.0</v>
      </c>
      <c r="D11448" s="57" t="s">
        <v>379</v>
      </c>
      <c r="E11448" s="62" t="str">
        <f t="shared" si="1"/>
        <v>Out of test</v>
      </c>
      <c r="F11448" s="53" t="str">
        <f t="shared" si="2"/>
        <v>Shanghai_0</v>
      </c>
      <c r="G11448" s="53">
        <f t="shared" si="3"/>
        <v>0.5703248206</v>
      </c>
    </row>
    <row r="11449">
      <c r="A11449" s="61">
        <v>1.519842771E9</v>
      </c>
      <c r="B11449" s="61">
        <v>0.0</v>
      </c>
      <c r="C11449" s="61">
        <v>121.0</v>
      </c>
      <c r="D11449" s="57" t="s">
        <v>379</v>
      </c>
      <c r="E11449" s="62" t="str">
        <f t="shared" si="1"/>
        <v>Out of test</v>
      </c>
      <c r="F11449" s="53" t="str">
        <f t="shared" si="2"/>
        <v>Shanghai_0</v>
      </c>
      <c r="G11449" s="53">
        <f t="shared" si="3"/>
        <v>0.9425953328</v>
      </c>
    </row>
    <row r="11450">
      <c r="A11450" s="61">
        <v>1.51556853E9</v>
      </c>
      <c r="B11450" s="61">
        <v>0.0</v>
      </c>
      <c r="C11450" s="61">
        <v>1904.0</v>
      </c>
      <c r="D11450" s="57" t="s">
        <v>379</v>
      </c>
      <c r="E11450" s="62" t="str">
        <f t="shared" si="1"/>
        <v>Out of test</v>
      </c>
      <c r="F11450" s="53" t="str">
        <f t="shared" si="2"/>
        <v>Shanghai_0</v>
      </c>
      <c r="G11450" s="53">
        <f t="shared" si="3"/>
        <v>0.09212397815</v>
      </c>
    </row>
    <row r="11451">
      <c r="A11451" s="61">
        <v>1.517674502E9</v>
      </c>
      <c r="B11451" s="61">
        <v>0.0</v>
      </c>
      <c r="C11451" s="61">
        <v>4432.0</v>
      </c>
      <c r="D11451" s="57" t="s">
        <v>379</v>
      </c>
      <c r="E11451" s="62" t="str">
        <f t="shared" si="1"/>
        <v>Out of test</v>
      </c>
      <c r="F11451" s="53" t="str">
        <f t="shared" si="2"/>
        <v>Shanghai_0</v>
      </c>
      <c r="G11451" s="53">
        <f t="shared" si="3"/>
        <v>0.161339465</v>
      </c>
    </row>
    <row r="11452">
      <c r="A11452" s="61">
        <v>1.517083882E9</v>
      </c>
      <c r="B11452" s="61">
        <v>0.0</v>
      </c>
      <c r="C11452" s="61">
        <v>2349.0</v>
      </c>
      <c r="D11452" s="57" t="s">
        <v>379</v>
      </c>
      <c r="E11452" s="62" t="str">
        <f t="shared" si="1"/>
        <v>Out of test</v>
      </c>
      <c r="F11452" s="53" t="str">
        <f t="shared" si="2"/>
        <v>Shanghai_0</v>
      </c>
      <c r="G11452" s="53">
        <f t="shared" si="3"/>
        <v>0.2257244569</v>
      </c>
    </row>
    <row r="11453">
      <c r="A11453" s="61">
        <v>1.514739501E9</v>
      </c>
      <c r="B11453" s="61">
        <v>0.0</v>
      </c>
      <c r="C11453" s="61">
        <v>4855.0</v>
      </c>
      <c r="D11453" s="57" t="s">
        <v>379</v>
      </c>
      <c r="E11453" s="62" t="str">
        <f t="shared" si="1"/>
        <v>Out of test</v>
      </c>
      <c r="F11453" s="53" t="str">
        <f t="shared" si="2"/>
        <v>Shanghai_0</v>
      </c>
      <c r="G11453" s="53">
        <f t="shared" si="3"/>
        <v>0.00585430657</v>
      </c>
    </row>
    <row r="11454">
      <c r="A11454" s="61">
        <v>1.51361854E9</v>
      </c>
      <c r="B11454" s="61">
        <v>0.0</v>
      </c>
      <c r="C11454" s="61">
        <v>963.0</v>
      </c>
      <c r="D11454" s="57" t="s">
        <v>379</v>
      </c>
      <c r="E11454" s="62" t="str">
        <f t="shared" si="1"/>
        <v>Out of test</v>
      </c>
      <c r="F11454" s="53" t="str">
        <f t="shared" si="2"/>
        <v>Shanghai_0</v>
      </c>
      <c r="G11454" s="53">
        <f t="shared" si="3"/>
        <v>0.1825866497</v>
      </c>
    </row>
    <row r="11455">
      <c r="A11455" s="61">
        <v>1.515211292E9</v>
      </c>
      <c r="B11455" s="61">
        <v>0.0</v>
      </c>
      <c r="C11455" s="61">
        <v>29.0</v>
      </c>
      <c r="D11455" s="57" t="s">
        <v>379</v>
      </c>
      <c r="E11455" s="62" t="str">
        <f t="shared" si="1"/>
        <v>Out of test</v>
      </c>
      <c r="F11455" s="53" t="str">
        <f t="shared" si="2"/>
        <v>Shanghai_0</v>
      </c>
      <c r="G11455" s="53">
        <f t="shared" si="3"/>
        <v>0.4683898143</v>
      </c>
    </row>
    <row r="11456">
      <c r="A11456" s="61">
        <v>1.5193787E9</v>
      </c>
      <c r="B11456" s="61">
        <v>0.0</v>
      </c>
      <c r="C11456" s="61">
        <v>1908.0</v>
      </c>
      <c r="D11456" s="57" t="s">
        <v>379</v>
      </c>
      <c r="E11456" s="62" t="str">
        <f t="shared" si="1"/>
        <v>Out of test</v>
      </c>
      <c r="F11456" s="53" t="str">
        <f t="shared" si="2"/>
        <v>Shanghai_0</v>
      </c>
      <c r="G11456" s="53">
        <f t="shared" si="3"/>
        <v>0.2217009609</v>
      </c>
    </row>
    <row r="11457">
      <c r="A11457" s="61">
        <v>1.517287891E9</v>
      </c>
      <c r="B11457" s="61">
        <v>0.0</v>
      </c>
      <c r="C11457" s="61">
        <v>15.0</v>
      </c>
      <c r="D11457" s="57" t="s">
        <v>379</v>
      </c>
      <c r="E11457" s="62" t="str">
        <f t="shared" si="1"/>
        <v>Out of test</v>
      </c>
      <c r="F11457" s="53" t="str">
        <f t="shared" si="2"/>
        <v>Shanghai_0</v>
      </c>
      <c r="G11457" s="53">
        <f t="shared" si="3"/>
        <v>0.4614012684</v>
      </c>
    </row>
    <row r="11458">
      <c r="A11458" s="61">
        <v>1.517749072E9</v>
      </c>
      <c r="B11458" s="61">
        <v>0.0</v>
      </c>
      <c r="C11458" s="61">
        <v>2178.0</v>
      </c>
      <c r="D11458" s="57" t="s">
        <v>379</v>
      </c>
      <c r="E11458" s="62" t="str">
        <f t="shared" si="1"/>
        <v>Out of test</v>
      </c>
      <c r="F11458" s="53" t="str">
        <f t="shared" si="2"/>
        <v>Shanghai_0</v>
      </c>
      <c r="G11458" s="53">
        <f t="shared" si="3"/>
        <v>0.6814598191</v>
      </c>
    </row>
    <row r="11459">
      <c r="A11459" s="61">
        <v>1.518859711E9</v>
      </c>
      <c r="B11459" s="61">
        <v>0.0</v>
      </c>
      <c r="C11459" s="61">
        <v>3387.0</v>
      </c>
      <c r="D11459" s="57" t="s">
        <v>379</v>
      </c>
      <c r="E11459" s="62" t="str">
        <f t="shared" si="1"/>
        <v>Out of test</v>
      </c>
      <c r="F11459" s="53" t="str">
        <f t="shared" si="2"/>
        <v>Shanghai_0</v>
      </c>
      <c r="G11459" s="53">
        <f t="shared" si="3"/>
        <v>0.0828035552</v>
      </c>
    </row>
    <row r="11460">
      <c r="A11460" s="61">
        <v>1.51577265E9</v>
      </c>
      <c r="B11460" s="61">
        <v>0.0</v>
      </c>
      <c r="C11460" s="61">
        <v>168.0</v>
      </c>
      <c r="D11460" s="57" t="s">
        <v>379</v>
      </c>
      <c r="E11460" s="62" t="str">
        <f t="shared" si="1"/>
        <v>Out of test</v>
      </c>
      <c r="F11460" s="53" t="str">
        <f t="shared" si="2"/>
        <v>Shanghai_0</v>
      </c>
      <c r="G11460" s="53">
        <f t="shared" si="3"/>
        <v>0.1305955622</v>
      </c>
    </row>
    <row r="11461">
      <c r="A11461" s="61">
        <v>1.516001392E9</v>
      </c>
      <c r="B11461" s="61">
        <v>0.0</v>
      </c>
      <c r="C11461" s="61">
        <v>147.0</v>
      </c>
      <c r="D11461" s="57" t="s">
        <v>379</v>
      </c>
      <c r="E11461" s="62" t="str">
        <f t="shared" si="1"/>
        <v>Out of test</v>
      </c>
      <c r="F11461" s="53" t="str">
        <f t="shared" si="2"/>
        <v>Shanghai_0</v>
      </c>
      <c r="G11461" s="53">
        <f t="shared" si="3"/>
        <v>0.910111081</v>
      </c>
    </row>
    <row r="11462">
      <c r="A11462" s="61">
        <v>1.519348802E9</v>
      </c>
      <c r="B11462" s="61">
        <v>0.0</v>
      </c>
      <c r="C11462" s="61">
        <v>922.0</v>
      </c>
      <c r="D11462" s="57" t="s">
        <v>379</v>
      </c>
      <c r="E11462" s="62" t="str">
        <f t="shared" si="1"/>
        <v>Out of test</v>
      </c>
      <c r="F11462" s="53" t="str">
        <f t="shared" si="2"/>
        <v>Shanghai_0</v>
      </c>
      <c r="G11462" s="53">
        <f t="shared" si="3"/>
        <v>0.9675631247</v>
      </c>
    </row>
    <row r="11463">
      <c r="A11463" s="61">
        <v>1.518866582E9</v>
      </c>
      <c r="B11463" s="61">
        <v>0.0</v>
      </c>
      <c r="C11463" s="61">
        <v>308.0</v>
      </c>
      <c r="D11463" s="57" t="s">
        <v>379</v>
      </c>
      <c r="E11463" s="62" t="str">
        <f t="shared" si="1"/>
        <v>Out of test</v>
      </c>
      <c r="F11463" s="53" t="str">
        <f t="shared" si="2"/>
        <v>Shanghai_0</v>
      </c>
      <c r="G11463" s="53">
        <f t="shared" si="3"/>
        <v>0.6193510957</v>
      </c>
    </row>
    <row r="11464">
      <c r="A11464" s="61">
        <v>1.51933122E9</v>
      </c>
      <c r="B11464" s="61">
        <v>0.0</v>
      </c>
      <c r="C11464" s="61">
        <v>1348.0</v>
      </c>
      <c r="D11464" s="57" t="s">
        <v>379</v>
      </c>
      <c r="E11464" s="62" t="str">
        <f t="shared" si="1"/>
        <v>Out of test</v>
      </c>
      <c r="F11464" s="53" t="str">
        <f t="shared" si="2"/>
        <v>Shanghai_0</v>
      </c>
      <c r="G11464" s="53">
        <f t="shared" si="3"/>
        <v>0.5103824278</v>
      </c>
    </row>
    <row r="11465">
      <c r="A11465" s="61">
        <v>1.511364111E9</v>
      </c>
      <c r="B11465" s="61">
        <v>0.0</v>
      </c>
      <c r="C11465" s="61">
        <v>892.0</v>
      </c>
      <c r="D11465" s="57" t="s">
        <v>379</v>
      </c>
      <c r="E11465" s="62" t="str">
        <f t="shared" si="1"/>
        <v>Out of test</v>
      </c>
      <c r="F11465" s="53" t="str">
        <f t="shared" si="2"/>
        <v>Shanghai_0</v>
      </c>
      <c r="G11465" s="53">
        <f t="shared" si="3"/>
        <v>0.397021416</v>
      </c>
    </row>
    <row r="11466">
      <c r="A11466" s="61">
        <v>1.51128563E9</v>
      </c>
      <c r="B11466" s="61">
        <v>0.0</v>
      </c>
      <c r="C11466" s="61">
        <v>1478.0</v>
      </c>
      <c r="D11466" s="57" t="s">
        <v>379</v>
      </c>
      <c r="E11466" s="62" t="str">
        <f t="shared" si="1"/>
        <v>Out of test</v>
      </c>
      <c r="F11466" s="53" t="str">
        <f t="shared" si="2"/>
        <v>Shanghai_0</v>
      </c>
      <c r="G11466" s="53">
        <f t="shared" si="3"/>
        <v>0.01792958705</v>
      </c>
    </row>
    <row r="11467">
      <c r="A11467" s="61">
        <v>1.51703452E9</v>
      </c>
      <c r="B11467" s="61">
        <v>0.0</v>
      </c>
      <c r="C11467" s="61">
        <v>1631.0</v>
      </c>
      <c r="D11467" s="57" t="s">
        <v>379</v>
      </c>
      <c r="E11467" s="62" t="str">
        <f t="shared" si="1"/>
        <v>Out of test</v>
      </c>
      <c r="F11467" s="53" t="str">
        <f t="shared" si="2"/>
        <v>Shanghai_0</v>
      </c>
      <c r="G11467" s="53">
        <f t="shared" si="3"/>
        <v>0.8827297998</v>
      </c>
    </row>
    <row r="11468">
      <c r="A11468" s="61">
        <v>1.519719232E9</v>
      </c>
      <c r="B11468" s="61">
        <v>0.0</v>
      </c>
      <c r="C11468" s="61">
        <v>934.0</v>
      </c>
      <c r="D11468" s="57" t="s">
        <v>379</v>
      </c>
      <c r="E11468" s="62" t="str">
        <f t="shared" si="1"/>
        <v>Out of test</v>
      </c>
      <c r="F11468" s="53" t="str">
        <f t="shared" si="2"/>
        <v>Shanghai_0</v>
      </c>
      <c r="G11468" s="53">
        <f t="shared" si="3"/>
        <v>0.9473032899</v>
      </c>
    </row>
    <row r="11469">
      <c r="A11469" s="61">
        <v>1.512633011E9</v>
      </c>
      <c r="B11469" s="61">
        <v>0.0</v>
      </c>
      <c r="C11469" s="61">
        <v>531.0</v>
      </c>
      <c r="D11469" s="57" t="s">
        <v>379</v>
      </c>
      <c r="E11469" s="62" t="str">
        <f t="shared" si="1"/>
        <v>Out of test</v>
      </c>
      <c r="F11469" s="53" t="str">
        <f t="shared" si="2"/>
        <v>Shanghai_0</v>
      </c>
      <c r="G11469" s="53">
        <f t="shared" si="3"/>
        <v>0.9701381827</v>
      </c>
    </row>
    <row r="11470">
      <c r="A11470" s="61">
        <v>1.518619591E9</v>
      </c>
      <c r="B11470" s="61">
        <v>0.0</v>
      </c>
      <c r="C11470" s="61">
        <v>353.0</v>
      </c>
      <c r="D11470" s="57" t="s">
        <v>379</v>
      </c>
      <c r="E11470" s="62" t="str">
        <f t="shared" si="1"/>
        <v>Out of test</v>
      </c>
      <c r="F11470" s="53" t="str">
        <f t="shared" si="2"/>
        <v>Shanghai_0</v>
      </c>
      <c r="G11470" s="53">
        <f t="shared" si="3"/>
        <v>0.06163349935</v>
      </c>
    </row>
    <row r="11471">
      <c r="A11471" s="61">
        <v>1.51502235E9</v>
      </c>
      <c r="B11471" s="61">
        <v>0.0</v>
      </c>
      <c r="C11471" s="61">
        <v>400.0</v>
      </c>
      <c r="D11471" s="57" t="s">
        <v>379</v>
      </c>
      <c r="E11471" s="62" t="str">
        <f t="shared" si="1"/>
        <v>Out of test</v>
      </c>
      <c r="F11471" s="53" t="str">
        <f t="shared" si="2"/>
        <v>Shanghai_0</v>
      </c>
      <c r="G11471" s="53">
        <f t="shared" si="3"/>
        <v>0.2561942423</v>
      </c>
    </row>
    <row r="11472">
      <c r="A11472" s="61">
        <v>1.51236868E9</v>
      </c>
      <c r="B11472" s="61">
        <v>0.0</v>
      </c>
      <c r="C11472" s="61">
        <v>1647.0</v>
      </c>
      <c r="D11472" s="57" t="s">
        <v>379</v>
      </c>
      <c r="E11472" s="62" t="str">
        <f t="shared" si="1"/>
        <v>Out of test</v>
      </c>
      <c r="F11472" s="53" t="str">
        <f t="shared" si="2"/>
        <v>Shanghai_0</v>
      </c>
      <c r="G11472" s="53">
        <f t="shared" si="3"/>
        <v>0.193118964</v>
      </c>
    </row>
    <row r="11473">
      <c r="A11473" s="61">
        <v>1.512430081E9</v>
      </c>
      <c r="B11473" s="61">
        <v>0.0</v>
      </c>
      <c r="C11473" s="61">
        <v>3631.0</v>
      </c>
      <c r="D11473" s="57" t="s">
        <v>379</v>
      </c>
      <c r="E11473" s="62" t="str">
        <f t="shared" si="1"/>
        <v>Out of test</v>
      </c>
      <c r="F11473" s="53" t="str">
        <f t="shared" si="2"/>
        <v>Shanghai_0</v>
      </c>
      <c r="G11473" s="53">
        <f t="shared" si="3"/>
        <v>0.3932525442</v>
      </c>
    </row>
    <row r="11474">
      <c r="A11474" s="61">
        <v>1.517249942E9</v>
      </c>
      <c r="B11474" s="61">
        <v>0.0</v>
      </c>
      <c r="C11474" s="61">
        <v>1398.0</v>
      </c>
      <c r="D11474" s="57" t="s">
        <v>379</v>
      </c>
      <c r="E11474" s="62" t="str">
        <f t="shared" si="1"/>
        <v>Out of test</v>
      </c>
      <c r="F11474" s="53" t="str">
        <f t="shared" si="2"/>
        <v>Shanghai_0</v>
      </c>
      <c r="G11474" s="53">
        <f t="shared" si="3"/>
        <v>0.6748689497</v>
      </c>
    </row>
    <row r="11475">
      <c r="A11475" s="61">
        <v>1.51155461E9</v>
      </c>
      <c r="B11475" s="61">
        <v>0.0</v>
      </c>
      <c r="C11475" s="61">
        <v>3548.0</v>
      </c>
      <c r="D11475" s="57" t="s">
        <v>379</v>
      </c>
      <c r="E11475" s="62" t="str">
        <f t="shared" si="1"/>
        <v>Out of test</v>
      </c>
      <c r="F11475" s="53" t="str">
        <f t="shared" si="2"/>
        <v>Shanghai_0</v>
      </c>
      <c r="G11475" s="53">
        <f t="shared" si="3"/>
        <v>0.02357134663</v>
      </c>
    </row>
    <row r="11476">
      <c r="A11476" s="61">
        <v>1.51766359E9</v>
      </c>
      <c r="B11476" s="61">
        <v>0.0</v>
      </c>
      <c r="C11476" s="61">
        <v>515.0</v>
      </c>
      <c r="D11476" s="57" t="s">
        <v>379</v>
      </c>
      <c r="E11476" s="62" t="str">
        <f t="shared" si="1"/>
        <v>Out of test</v>
      </c>
      <c r="F11476" s="53" t="str">
        <f t="shared" si="2"/>
        <v>Shanghai_0</v>
      </c>
      <c r="G11476" s="53">
        <f t="shared" si="3"/>
        <v>0.7731069176</v>
      </c>
    </row>
    <row r="11477">
      <c r="A11477" s="61">
        <v>1.517806461E9</v>
      </c>
      <c r="B11477" s="61">
        <v>0.0</v>
      </c>
      <c r="C11477" s="61">
        <v>110.0</v>
      </c>
      <c r="D11477" s="57" t="s">
        <v>379</v>
      </c>
      <c r="E11477" s="62" t="str">
        <f t="shared" si="1"/>
        <v>Out of test</v>
      </c>
      <c r="F11477" s="53" t="str">
        <f t="shared" si="2"/>
        <v>Shanghai_0</v>
      </c>
      <c r="G11477" s="53">
        <f t="shared" si="3"/>
        <v>0.3969556083</v>
      </c>
    </row>
    <row r="11478">
      <c r="A11478" s="61">
        <v>1.514148852E9</v>
      </c>
      <c r="B11478" s="61">
        <v>0.0</v>
      </c>
      <c r="C11478" s="61">
        <v>916.0</v>
      </c>
      <c r="D11478" s="57" t="s">
        <v>379</v>
      </c>
      <c r="E11478" s="62" t="str">
        <f t="shared" si="1"/>
        <v>Out of test</v>
      </c>
      <c r="F11478" s="53" t="str">
        <f t="shared" si="2"/>
        <v>Shanghai_0</v>
      </c>
      <c r="G11478" s="53">
        <f t="shared" si="3"/>
        <v>0.1724123975</v>
      </c>
    </row>
    <row r="11479">
      <c r="A11479" s="61">
        <v>1.512188031E9</v>
      </c>
      <c r="B11479" s="61">
        <v>0.0</v>
      </c>
      <c r="C11479" s="61">
        <v>275.0</v>
      </c>
      <c r="D11479" s="57" t="s">
        <v>379</v>
      </c>
      <c r="E11479" s="62" t="str">
        <f t="shared" si="1"/>
        <v>Out of test</v>
      </c>
      <c r="F11479" s="53" t="str">
        <f t="shared" si="2"/>
        <v>Shanghai_0</v>
      </c>
      <c r="G11479" s="53">
        <f t="shared" si="3"/>
        <v>0.554256576</v>
      </c>
    </row>
    <row r="11480">
      <c r="A11480" s="61">
        <v>1.517437042E9</v>
      </c>
      <c r="B11480" s="61">
        <v>0.0</v>
      </c>
      <c r="C11480" s="61">
        <v>4454.0</v>
      </c>
      <c r="D11480" s="57" t="s">
        <v>379</v>
      </c>
      <c r="E11480" s="62" t="str">
        <f t="shared" si="1"/>
        <v>Out of test</v>
      </c>
      <c r="F11480" s="53" t="str">
        <f t="shared" si="2"/>
        <v>Shanghai_0</v>
      </c>
      <c r="G11480" s="53">
        <f t="shared" si="3"/>
        <v>0.4380043146</v>
      </c>
    </row>
    <row r="11481">
      <c r="A11481" s="61">
        <v>1.51710076E9</v>
      </c>
      <c r="B11481" s="61">
        <v>0.0</v>
      </c>
      <c r="C11481" s="61">
        <v>743.0</v>
      </c>
      <c r="D11481" s="57" t="s">
        <v>379</v>
      </c>
      <c r="E11481" s="62" t="str">
        <f t="shared" si="1"/>
        <v>Out of test</v>
      </c>
      <c r="F11481" s="53" t="str">
        <f t="shared" si="2"/>
        <v>Shanghai_0</v>
      </c>
      <c r="G11481" s="53">
        <f t="shared" si="3"/>
        <v>0.04441912964</v>
      </c>
    </row>
    <row r="11482">
      <c r="A11482" s="61">
        <v>1.5115937E9</v>
      </c>
      <c r="B11482" s="61">
        <v>0.0</v>
      </c>
      <c r="C11482" s="61">
        <v>1292.0</v>
      </c>
      <c r="D11482" s="57" t="s">
        <v>379</v>
      </c>
      <c r="E11482" s="62" t="str">
        <f t="shared" si="1"/>
        <v>Out of test</v>
      </c>
      <c r="F11482" s="53" t="str">
        <f t="shared" si="2"/>
        <v>Shanghai_0</v>
      </c>
      <c r="G11482" s="53">
        <f t="shared" si="3"/>
        <v>0.8507973186</v>
      </c>
    </row>
    <row r="11483">
      <c r="A11483" s="61">
        <v>1.51880666E9</v>
      </c>
      <c r="B11483" s="61">
        <v>0.0</v>
      </c>
      <c r="C11483" s="61">
        <v>771.0</v>
      </c>
      <c r="D11483" s="57" t="s">
        <v>379</v>
      </c>
      <c r="E11483" s="62" t="str">
        <f t="shared" si="1"/>
        <v>Out of test</v>
      </c>
      <c r="F11483" s="53" t="str">
        <f t="shared" si="2"/>
        <v>Shanghai_0</v>
      </c>
      <c r="G11483" s="53">
        <f t="shared" si="3"/>
        <v>0.3012944257</v>
      </c>
    </row>
    <row r="11484">
      <c r="A11484" s="61">
        <v>1.51744632E9</v>
      </c>
      <c r="B11484" s="61">
        <v>0.0</v>
      </c>
      <c r="C11484" s="61">
        <v>2558.0</v>
      </c>
      <c r="D11484" s="57" t="s">
        <v>379</v>
      </c>
      <c r="E11484" s="62" t="str">
        <f t="shared" si="1"/>
        <v>Out of test</v>
      </c>
      <c r="F11484" s="53" t="str">
        <f t="shared" si="2"/>
        <v>Shanghai_0</v>
      </c>
      <c r="G11484" s="53">
        <f t="shared" si="3"/>
        <v>0.4864164233</v>
      </c>
    </row>
    <row r="11485">
      <c r="A11485" s="61">
        <v>1.512606512E9</v>
      </c>
      <c r="B11485" s="61">
        <v>0.0</v>
      </c>
      <c r="C11485" s="61">
        <v>46.0</v>
      </c>
      <c r="D11485" s="57" t="s">
        <v>379</v>
      </c>
      <c r="E11485" s="62" t="str">
        <f t="shared" si="1"/>
        <v>Out of test</v>
      </c>
      <c r="F11485" s="53" t="str">
        <f t="shared" si="2"/>
        <v>Shanghai_0</v>
      </c>
      <c r="G11485" s="53">
        <f t="shared" si="3"/>
        <v>0.8871438257</v>
      </c>
    </row>
    <row r="11486">
      <c r="A11486" s="61">
        <v>1.513847931E9</v>
      </c>
      <c r="B11486" s="61">
        <v>0.0</v>
      </c>
      <c r="C11486" s="61">
        <v>963.0</v>
      </c>
      <c r="D11486" s="57" t="s">
        <v>379</v>
      </c>
      <c r="E11486" s="62" t="str">
        <f t="shared" si="1"/>
        <v>Out of test</v>
      </c>
      <c r="F11486" s="53" t="str">
        <f t="shared" si="2"/>
        <v>Shanghai_0</v>
      </c>
      <c r="G11486" s="53">
        <f t="shared" si="3"/>
        <v>0.4949747961</v>
      </c>
    </row>
    <row r="11487">
      <c r="A11487" s="61">
        <v>1.515333102E9</v>
      </c>
      <c r="B11487" s="61">
        <v>0.0</v>
      </c>
      <c r="C11487" s="61">
        <v>264.0</v>
      </c>
      <c r="D11487" s="57" t="s">
        <v>379</v>
      </c>
      <c r="E11487" s="62" t="str">
        <f t="shared" si="1"/>
        <v>Out of test</v>
      </c>
      <c r="F11487" s="53" t="str">
        <f t="shared" si="2"/>
        <v>Shanghai_0</v>
      </c>
      <c r="G11487" s="53">
        <f t="shared" si="3"/>
        <v>0.9894052758</v>
      </c>
    </row>
    <row r="11488">
      <c r="A11488" s="61">
        <v>1.517455132E9</v>
      </c>
      <c r="B11488" s="61">
        <v>0.0</v>
      </c>
      <c r="C11488" s="61">
        <v>3008.0</v>
      </c>
      <c r="D11488" s="57" t="s">
        <v>379</v>
      </c>
      <c r="E11488" s="62" t="str">
        <f t="shared" si="1"/>
        <v>Out of test</v>
      </c>
      <c r="F11488" s="53" t="str">
        <f t="shared" si="2"/>
        <v>Shanghai_0</v>
      </c>
      <c r="G11488" s="53">
        <f t="shared" si="3"/>
        <v>0.2937802748</v>
      </c>
    </row>
    <row r="11489">
      <c r="A11489" s="61">
        <v>1.51137987E9</v>
      </c>
      <c r="B11489" s="61">
        <v>0.0</v>
      </c>
      <c r="C11489" s="61">
        <v>1833.0</v>
      </c>
      <c r="D11489" s="57" t="s">
        <v>379</v>
      </c>
      <c r="E11489" s="62" t="str">
        <f t="shared" si="1"/>
        <v>Out of test</v>
      </c>
      <c r="F11489" s="53" t="str">
        <f t="shared" si="2"/>
        <v>Shanghai_0</v>
      </c>
      <c r="G11489" s="53">
        <f t="shared" si="3"/>
        <v>0.590759378</v>
      </c>
    </row>
    <row r="11490">
      <c r="A11490" s="61">
        <v>1.519685262E9</v>
      </c>
      <c r="B11490" s="61">
        <v>0.0</v>
      </c>
      <c r="C11490" s="61">
        <v>3619.0</v>
      </c>
      <c r="D11490" s="57" t="s">
        <v>379</v>
      </c>
      <c r="E11490" s="62" t="str">
        <f t="shared" si="1"/>
        <v>Out of test</v>
      </c>
      <c r="F11490" s="53" t="str">
        <f t="shared" si="2"/>
        <v>Shanghai_0</v>
      </c>
      <c r="G11490" s="53">
        <f t="shared" si="3"/>
        <v>0.5729291269</v>
      </c>
    </row>
    <row r="11491">
      <c r="A11491" s="61">
        <v>1.519145311E9</v>
      </c>
      <c r="B11491" s="61">
        <v>0.0</v>
      </c>
      <c r="C11491" s="61">
        <v>1200.0</v>
      </c>
      <c r="D11491" s="57" t="s">
        <v>379</v>
      </c>
      <c r="E11491" s="62" t="str">
        <f t="shared" si="1"/>
        <v>Out of test</v>
      </c>
      <c r="F11491" s="53" t="str">
        <f t="shared" si="2"/>
        <v>Shanghai_0</v>
      </c>
      <c r="G11491" s="53">
        <f t="shared" si="3"/>
        <v>0.2028278707</v>
      </c>
    </row>
    <row r="11492">
      <c r="A11492" s="61">
        <v>1.513839082E9</v>
      </c>
      <c r="B11492" s="61">
        <v>0.0</v>
      </c>
      <c r="C11492" s="61">
        <v>2491.0</v>
      </c>
      <c r="D11492" s="57" t="s">
        <v>379</v>
      </c>
      <c r="E11492" s="62" t="str">
        <f t="shared" si="1"/>
        <v>Out of test</v>
      </c>
      <c r="F11492" s="53" t="str">
        <f t="shared" si="2"/>
        <v>Shanghai_0</v>
      </c>
      <c r="G11492" s="53">
        <f t="shared" si="3"/>
        <v>0.3497942021</v>
      </c>
    </row>
    <row r="11493">
      <c r="A11493" s="61">
        <v>1.511282992E9</v>
      </c>
      <c r="B11493" s="61">
        <v>0.0</v>
      </c>
      <c r="C11493" s="61">
        <v>942.0</v>
      </c>
      <c r="D11493" s="57" t="s">
        <v>379</v>
      </c>
      <c r="E11493" s="62" t="str">
        <f t="shared" si="1"/>
        <v>Out of test</v>
      </c>
      <c r="F11493" s="53" t="str">
        <f t="shared" si="2"/>
        <v>Shanghai_0</v>
      </c>
      <c r="G11493" s="53">
        <f t="shared" si="3"/>
        <v>0.6220932842</v>
      </c>
    </row>
    <row r="11494">
      <c r="A11494" s="61">
        <v>1.511400631E9</v>
      </c>
      <c r="B11494" s="61">
        <v>0.0</v>
      </c>
      <c r="C11494" s="61">
        <v>3208.0</v>
      </c>
      <c r="D11494" s="57" t="s">
        <v>379</v>
      </c>
      <c r="E11494" s="62" t="str">
        <f t="shared" si="1"/>
        <v>Out of test</v>
      </c>
      <c r="F11494" s="53" t="str">
        <f t="shared" si="2"/>
        <v>Shanghai_0</v>
      </c>
      <c r="G11494" s="53">
        <f t="shared" si="3"/>
        <v>0.7116624043</v>
      </c>
    </row>
    <row r="11495">
      <c r="A11495" s="61">
        <v>1.514179991E9</v>
      </c>
      <c r="B11495" s="61">
        <v>0.0</v>
      </c>
      <c r="C11495" s="61">
        <v>418.0</v>
      </c>
      <c r="D11495" s="57" t="s">
        <v>379</v>
      </c>
      <c r="E11495" s="62" t="str">
        <f t="shared" si="1"/>
        <v>Out of test</v>
      </c>
      <c r="F11495" s="53" t="str">
        <f t="shared" si="2"/>
        <v>Shanghai_0</v>
      </c>
      <c r="G11495" s="53">
        <f t="shared" si="3"/>
        <v>0.8221042567</v>
      </c>
    </row>
    <row r="11496">
      <c r="A11496" s="61">
        <v>1.51930912E9</v>
      </c>
      <c r="B11496" s="61">
        <v>0.0</v>
      </c>
      <c r="C11496" s="61">
        <v>369.0</v>
      </c>
      <c r="D11496" s="57" t="s">
        <v>379</v>
      </c>
      <c r="E11496" s="62" t="str">
        <f t="shared" si="1"/>
        <v>Out of test</v>
      </c>
      <c r="F11496" s="53" t="str">
        <f t="shared" si="2"/>
        <v>Shanghai_0</v>
      </c>
      <c r="G11496" s="53">
        <f t="shared" si="3"/>
        <v>0.7282937303</v>
      </c>
    </row>
    <row r="11497">
      <c r="A11497" s="61">
        <v>1.5115286E9</v>
      </c>
      <c r="B11497" s="61">
        <v>0.0</v>
      </c>
      <c r="C11497" s="61">
        <v>2559.0</v>
      </c>
      <c r="D11497" s="57" t="s">
        <v>379</v>
      </c>
      <c r="E11497" s="62" t="str">
        <f t="shared" si="1"/>
        <v>Out of test</v>
      </c>
      <c r="F11497" s="53" t="str">
        <f t="shared" si="2"/>
        <v>Shanghai_0</v>
      </c>
      <c r="G11497" s="53">
        <f t="shared" si="3"/>
        <v>0.4061083962</v>
      </c>
    </row>
    <row r="11498">
      <c r="A11498" s="61">
        <v>1.514320161E9</v>
      </c>
      <c r="B11498" s="61">
        <v>0.0</v>
      </c>
      <c r="C11498" s="61">
        <v>1304.0</v>
      </c>
      <c r="D11498" s="57" t="s">
        <v>379</v>
      </c>
      <c r="E11498" s="62" t="str">
        <f t="shared" si="1"/>
        <v>Out of test</v>
      </c>
      <c r="F11498" s="53" t="str">
        <f t="shared" si="2"/>
        <v>Shanghai_0</v>
      </c>
      <c r="G11498" s="53">
        <f t="shared" si="3"/>
        <v>0.3731582032</v>
      </c>
    </row>
    <row r="11499">
      <c r="A11499" s="61">
        <v>1.516576142E9</v>
      </c>
      <c r="B11499" s="61">
        <v>0.0</v>
      </c>
      <c r="C11499" s="61">
        <v>3201.0</v>
      </c>
      <c r="D11499" s="57" t="s">
        <v>379</v>
      </c>
      <c r="E11499" s="62" t="str">
        <f t="shared" si="1"/>
        <v>Out of test</v>
      </c>
      <c r="F11499" s="53" t="str">
        <f t="shared" si="2"/>
        <v>Shanghai_0</v>
      </c>
      <c r="G11499" s="53">
        <f t="shared" si="3"/>
        <v>0.4044428515</v>
      </c>
    </row>
    <row r="11500">
      <c r="A11500" s="61">
        <v>1.51657581E9</v>
      </c>
      <c r="B11500" s="61">
        <v>0.0</v>
      </c>
      <c r="C11500" s="61">
        <v>1268.0</v>
      </c>
      <c r="D11500" s="57" t="s">
        <v>379</v>
      </c>
      <c r="E11500" s="62" t="str">
        <f t="shared" si="1"/>
        <v>Out of test</v>
      </c>
      <c r="F11500" s="53" t="str">
        <f t="shared" si="2"/>
        <v>Shanghai_0</v>
      </c>
      <c r="G11500" s="53">
        <f t="shared" si="3"/>
        <v>0.1918750738</v>
      </c>
    </row>
    <row r="11501">
      <c r="A11501" s="61">
        <v>1.51723058E9</v>
      </c>
      <c r="B11501" s="61">
        <v>0.0</v>
      </c>
      <c r="C11501" s="61">
        <v>833.0</v>
      </c>
      <c r="D11501" s="57" t="s">
        <v>379</v>
      </c>
      <c r="E11501" s="62" t="str">
        <f t="shared" si="1"/>
        <v>Out of test</v>
      </c>
      <c r="F11501" s="53" t="str">
        <f t="shared" si="2"/>
        <v>Shanghai_0</v>
      </c>
      <c r="G11501" s="53">
        <f t="shared" si="3"/>
        <v>0.08494178759</v>
      </c>
    </row>
    <row r="11502">
      <c r="A11502" s="61">
        <v>1.519048781E9</v>
      </c>
      <c r="B11502" s="61">
        <v>0.0</v>
      </c>
      <c r="C11502" s="61">
        <v>952.0</v>
      </c>
      <c r="D11502" s="57" t="s">
        <v>379</v>
      </c>
      <c r="E11502" s="62" t="str">
        <f t="shared" si="1"/>
        <v>Out of test</v>
      </c>
      <c r="F11502" s="53" t="str">
        <f t="shared" si="2"/>
        <v>Shanghai_0</v>
      </c>
      <c r="G11502" s="53">
        <f t="shared" si="3"/>
        <v>0.1303788172</v>
      </c>
    </row>
    <row r="11503">
      <c r="A11503" s="61">
        <v>1.51343639E9</v>
      </c>
      <c r="B11503" s="61">
        <v>0.0</v>
      </c>
      <c r="C11503" s="61">
        <v>3776.0</v>
      </c>
      <c r="D11503" s="57" t="s">
        <v>379</v>
      </c>
      <c r="E11503" s="62" t="str">
        <f t="shared" si="1"/>
        <v>Out of test</v>
      </c>
      <c r="F11503" s="53" t="str">
        <f t="shared" si="2"/>
        <v>Shanghai_0</v>
      </c>
      <c r="G11503" s="53">
        <f t="shared" si="3"/>
        <v>0.6540518932</v>
      </c>
    </row>
    <row r="11504">
      <c r="A11504" s="61">
        <v>1.51224154E9</v>
      </c>
      <c r="B11504" s="61">
        <v>0.0</v>
      </c>
      <c r="C11504" s="61">
        <v>1937.0</v>
      </c>
      <c r="D11504" s="57" t="s">
        <v>379</v>
      </c>
      <c r="E11504" s="62" t="str">
        <f t="shared" si="1"/>
        <v>Out of test</v>
      </c>
      <c r="F11504" s="53" t="str">
        <f t="shared" si="2"/>
        <v>Shanghai_0</v>
      </c>
      <c r="G11504" s="53">
        <f t="shared" si="3"/>
        <v>0.06813748837</v>
      </c>
    </row>
    <row r="11505">
      <c r="A11505" s="61">
        <v>1.515649561E9</v>
      </c>
      <c r="B11505" s="61">
        <v>0.0</v>
      </c>
      <c r="C11505" s="61">
        <v>2060.0</v>
      </c>
      <c r="D11505" s="57" t="s">
        <v>379</v>
      </c>
      <c r="E11505" s="62" t="str">
        <f t="shared" si="1"/>
        <v>Out of test</v>
      </c>
      <c r="F11505" s="53" t="str">
        <f t="shared" si="2"/>
        <v>Shanghai_0</v>
      </c>
      <c r="G11505" s="53">
        <f t="shared" si="3"/>
        <v>0.6411602528</v>
      </c>
    </row>
    <row r="11506">
      <c r="A11506" s="61">
        <v>1.51277014E9</v>
      </c>
      <c r="B11506" s="61">
        <v>0.0</v>
      </c>
      <c r="C11506" s="61">
        <v>1476.0</v>
      </c>
      <c r="D11506" s="57" t="s">
        <v>379</v>
      </c>
      <c r="E11506" s="62" t="str">
        <f t="shared" si="1"/>
        <v>Out of test</v>
      </c>
      <c r="F11506" s="53" t="str">
        <f t="shared" si="2"/>
        <v>Shanghai_0</v>
      </c>
      <c r="G11506" s="53">
        <f t="shared" si="3"/>
        <v>0.5810465763</v>
      </c>
    </row>
    <row r="11507">
      <c r="A11507" s="61">
        <v>1.515368121E9</v>
      </c>
      <c r="B11507" s="61">
        <v>0.0</v>
      </c>
      <c r="C11507" s="61">
        <v>2815.0</v>
      </c>
      <c r="D11507" s="57" t="s">
        <v>379</v>
      </c>
      <c r="E11507" s="62" t="str">
        <f t="shared" si="1"/>
        <v>Out of test</v>
      </c>
      <c r="F11507" s="53" t="str">
        <f t="shared" si="2"/>
        <v>Shanghai_0</v>
      </c>
      <c r="G11507" s="53">
        <f t="shared" si="3"/>
        <v>0.586844084</v>
      </c>
    </row>
    <row r="11508">
      <c r="A11508" s="61">
        <v>1.511480561E9</v>
      </c>
      <c r="B11508" s="61">
        <v>0.0</v>
      </c>
      <c r="C11508" s="61">
        <v>3065.0</v>
      </c>
      <c r="D11508" s="57" t="s">
        <v>379</v>
      </c>
      <c r="E11508" s="62" t="str">
        <f t="shared" si="1"/>
        <v>Out of test</v>
      </c>
      <c r="F11508" s="53" t="str">
        <f t="shared" si="2"/>
        <v>Shanghai_0</v>
      </c>
      <c r="G11508" s="53">
        <f t="shared" si="3"/>
        <v>0.6252360064</v>
      </c>
    </row>
    <row r="11509">
      <c r="A11509" s="61">
        <v>1.5184844E9</v>
      </c>
      <c r="B11509" s="61">
        <v>0.0</v>
      </c>
      <c r="C11509" s="61">
        <v>1556.0</v>
      </c>
      <c r="D11509" s="57" t="s">
        <v>379</v>
      </c>
      <c r="E11509" s="62" t="str">
        <f t="shared" si="1"/>
        <v>Out of test</v>
      </c>
      <c r="F11509" s="53" t="str">
        <f t="shared" si="2"/>
        <v>Shanghai_0</v>
      </c>
      <c r="G11509" s="53">
        <f t="shared" si="3"/>
        <v>0.6834812447</v>
      </c>
    </row>
    <row r="11510">
      <c r="A11510" s="61">
        <v>1.51444629E9</v>
      </c>
      <c r="B11510" s="61">
        <v>0.0</v>
      </c>
      <c r="C11510" s="61">
        <v>1421.0</v>
      </c>
      <c r="D11510" s="57" t="s">
        <v>379</v>
      </c>
      <c r="E11510" s="62" t="str">
        <f t="shared" si="1"/>
        <v>Out of test</v>
      </c>
      <c r="F11510" s="53" t="str">
        <f t="shared" si="2"/>
        <v>Shanghai_0</v>
      </c>
      <c r="G11510" s="53">
        <f t="shared" si="3"/>
        <v>0.7309047511</v>
      </c>
    </row>
    <row r="11511">
      <c r="A11511" s="61">
        <v>1.518602172E9</v>
      </c>
      <c r="B11511" s="61">
        <v>0.0</v>
      </c>
      <c r="C11511" s="61">
        <v>480.0</v>
      </c>
      <c r="D11511" s="57" t="s">
        <v>379</v>
      </c>
      <c r="E11511" s="62" t="str">
        <f t="shared" si="1"/>
        <v>Out of test</v>
      </c>
      <c r="F11511" s="53" t="str">
        <f t="shared" si="2"/>
        <v>Shanghai_0</v>
      </c>
      <c r="G11511" s="53">
        <f t="shared" si="3"/>
        <v>0.8581709891</v>
      </c>
    </row>
    <row r="11512">
      <c r="A11512" s="61">
        <v>1.512470621E9</v>
      </c>
      <c r="B11512" s="61">
        <v>0.0</v>
      </c>
      <c r="C11512" s="61">
        <v>88.0</v>
      </c>
      <c r="D11512" s="57" t="s">
        <v>379</v>
      </c>
      <c r="E11512" s="62" t="str">
        <f t="shared" si="1"/>
        <v>Out of test</v>
      </c>
      <c r="F11512" s="53" t="str">
        <f t="shared" si="2"/>
        <v>Shanghai_0</v>
      </c>
      <c r="G11512" s="53">
        <f t="shared" si="3"/>
        <v>0.9215067592</v>
      </c>
    </row>
    <row r="11513">
      <c r="A11513" s="61">
        <v>1.51402388E9</v>
      </c>
      <c r="B11513" s="61">
        <v>0.0</v>
      </c>
      <c r="C11513" s="61">
        <v>2137.0</v>
      </c>
      <c r="D11513" s="57" t="s">
        <v>379</v>
      </c>
      <c r="E11513" s="62" t="str">
        <f t="shared" si="1"/>
        <v>Out of test</v>
      </c>
      <c r="F11513" s="53" t="str">
        <f t="shared" si="2"/>
        <v>Shanghai_0</v>
      </c>
      <c r="G11513" s="53">
        <f t="shared" si="3"/>
        <v>0.6355896077</v>
      </c>
    </row>
    <row r="11514">
      <c r="A11514" s="61">
        <v>1.51719855E9</v>
      </c>
      <c r="B11514" s="61">
        <v>0.0</v>
      </c>
      <c r="C11514" s="61">
        <v>463.0</v>
      </c>
      <c r="D11514" s="57" t="s">
        <v>379</v>
      </c>
      <c r="E11514" s="62" t="str">
        <f t="shared" si="1"/>
        <v>Out of test</v>
      </c>
      <c r="F11514" s="53" t="str">
        <f t="shared" si="2"/>
        <v>Shanghai_0</v>
      </c>
      <c r="G11514" s="53">
        <f t="shared" si="3"/>
        <v>0.6283488424</v>
      </c>
    </row>
    <row r="11515">
      <c r="A11515" s="61">
        <v>1.511314351E9</v>
      </c>
      <c r="B11515" s="61">
        <v>0.0</v>
      </c>
      <c r="C11515" s="61">
        <v>2278.0</v>
      </c>
      <c r="D11515" s="57" t="s">
        <v>379</v>
      </c>
      <c r="E11515" s="62" t="str">
        <f t="shared" si="1"/>
        <v>Out of test</v>
      </c>
      <c r="F11515" s="53" t="str">
        <f t="shared" si="2"/>
        <v>Shanghai_0</v>
      </c>
      <c r="G11515" s="53">
        <f t="shared" si="3"/>
        <v>0.9927534315</v>
      </c>
    </row>
    <row r="11516">
      <c r="A11516" s="61">
        <v>1.51242875E9</v>
      </c>
      <c r="B11516" s="61">
        <v>0.0</v>
      </c>
      <c r="C11516" s="61">
        <v>2348.0</v>
      </c>
      <c r="D11516" s="57" t="s">
        <v>379</v>
      </c>
      <c r="E11516" s="62" t="str">
        <f t="shared" si="1"/>
        <v>Out of test</v>
      </c>
      <c r="F11516" s="53" t="str">
        <f t="shared" si="2"/>
        <v>Shanghai_0</v>
      </c>
      <c r="G11516" s="53">
        <f t="shared" si="3"/>
        <v>0.007246882554</v>
      </c>
    </row>
    <row r="11517">
      <c r="A11517" s="61">
        <v>1.51808216E9</v>
      </c>
      <c r="B11517" s="61">
        <v>0.0</v>
      </c>
      <c r="C11517" s="61">
        <v>2271.0</v>
      </c>
      <c r="D11517" s="57" t="s">
        <v>379</v>
      </c>
      <c r="E11517" s="62" t="str">
        <f t="shared" si="1"/>
        <v>Out of test</v>
      </c>
      <c r="F11517" s="53" t="str">
        <f t="shared" si="2"/>
        <v>Shanghai_0</v>
      </c>
      <c r="G11517" s="53">
        <f t="shared" si="3"/>
        <v>0.4173147928</v>
      </c>
    </row>
    <row r="11518">
      <c r="A11518" s="61">
        <v>1.517993142E9</v>
      </c>
      <c r="B11518" s="61">
        <v>0.0</v>
      </c>
      <c r="C11518" s="61">
        <v>5874.0</v>
      </c>
      <c r="D11518" s="57" t="s">
        <v>379</v>
      </c>
      <c r="E11518" s="62" t="str">
        <f t="shared" si="1"/>
        <v>Out of test</v>
      </c>
      <c r="F11518" s="53" t="str">
        <f t="shared" si="2"/>
        <v>Shanghai_0</v>
      </c>
      <c r="G11518" s="53">
        <f t="shared" si="3"/>
        <v>0.1387644937</v>
      </c>
    </row>
    <row r="11519">
      <c r="A11519" s="61">
        <v>1.51709835E9</v>
      </c>
      <c r="B11519" s="61">
        <v>0.0</v>
      </c>
      <c r="C11519" s="61">
        <v>60.0</v>
      </c>
      <c r="D11519" s="57" t="s">
        <v>379</v>
      </c>
      <c r="E11519" s="62" t="str">
        <f t="shared" si="1"/>
        <v>Out of test</v>
      </c>
      <c r="F11519" s="53" t="str">
        <f t="shared" si="2"/>
        <v>Shanghai_0</v>
      </c>
      <c r="G11519" s="53">
        <f t="shared" si="3"/>
        <v>0.9327317308</v>
      </c>
    </row>
    <row r="11520">
      <c r="A11520" s="61">
        <v>1.516651211E9</v>
      </c>
      <c r="B11520" s="61">
        <v>0.0</v>
      </c>
      <c r="C11520" s="61">
        <v>133.0</v>
      </c>
      <c r="D11520" s="57" t="s">
        <v>379</v>
      </c>
      <c r="E11520" s="62" t="str">
        <f t="shared" si="1"/>
        <v>Out of test</v>
      </c>
      <c r="F11520" s="53" t="str">
        <f t="shared" si="2"/>
        <v>Shanghai_0</v>
      </c>
      <c r="G11520" s="53">
        <f t="shared" si="3"/>
        <v>0.9163019456</v>
      </c>
    </row>
    <row r="11521">
      <c r="A11521" s="61">
        <v>1.512339941E9</v>
      </c>
      <c r="B11521" s="61">
        <v>0.0</v>
      </c>
      <c r="C11521" s="61">
        <v>1731.0</v>
      </c>
      <c r="D11521" s="57" t="s">
        <v>379</v>
      </c>
      <c r="E11521" s="62" t="str">
        <f t="shared" si="1"/>
        <v>Out of test</v>
      </c>
      <c r="F11521" s="53" t="str">
        <f t="shared" si="2"/>
        <v>Shanghai_0</v>
      </c>
      <c r="G11521" s="53">
        <f t="shared" si="3"/>
        <v>0.9623146694</v>
      </c>
    </row>
    <row r="11522">
      <c r="A11522" s="61">
        <v>1.51626938E9</v>
      </c>
      <c r="B11522" s="61">
        <v>0.0</v>
      </c>
      <c r="C11522" s="61">
        <v>1047.0</v>
      </c>
      <c r="D11522" s="57" t="s">
        <v>379</v>
      </c>
      <c r="E11522" s="62" t="str">
        <f t="shared" si="1"/>
        <v>Out of test</v>
      </c>
      <c r="F11522" s="53" t="str">
        <f t="shared" si="2"/>
        <v>Shanghai_0</v>
      </c>
      <c r="G11522" s="53">
        <f t="shared" si="3"/>
        <v>0.009603542244</v>
      </c>
    </row>
    <row r="11523">
      <c r="A11523" s="61">
        <v>1.516519232E9</v>
      </c>
      <c r="B11523" s="61">
        <v>0.0</v>
      </c>
      <c r="C11523" s="61">
        <v>132.0</v>
      </c>
      <c r="D11523" s="57" t="s">
        <v>379</v>
      </c>
      <c r="E11523" s="62" t="str">
        <f t="shared" si="1"/>
        <v>Out of test</v>
      </c>
      <c r="F11523" s="53" t="str">
        <f t="shared" si="2"/>
        <v>Shanghai_0</v>
      </c>
      <c r="G11523" s="53">
        <f t="shared" si="3"/>
        <v>0.4027678866</v>
      </c>
    </row>
    <row r="11524">
      <c r="A11524" s="61">
        <v>1.51538761E9</v>
      </c>
      <c r="B11524" s="61">
        <v>0.0</v>
      </c>
      <c r="C11524" s="61">
        <v>1085.0</v>
      </c>
      <c r="D11524" s="57" t="s">
        <v>379</v>
      </c>
      <c r="E11524" s="62" t="str">
        <f t="shared" si="1"/>
        <v>Out of test</v>
      </c>
      <c r="F11524" s="53" t="str">
        <f t="shared" si="2"/>
        <v>Shanghai_0</v>
      </c>
      <c r="G11524" s="53">
        <f t="shared" si="3"/>
        <v>0.1009333828</v>
      </c>
    </row>
    <row r="11525">
      <c r="A11525" s="61">
        <v>1.516109122E9</v>
      </c>
      <c r="B11525" s="61">
        <v>0.0</v>
      </c>
      <c r="C11525" s="61">
        <v>2617.0</v>
      </c>
      <c r="D11525" s="57" t="s">
        <v>379</v>
      </c>
      <c r="E11525" s="62" t="str">
        <f t="shared" si="1"/>
        <v>Out of test</v>
      </c>
      <c r="F11525" s="53" t="str">
        <f t="shared" si="2"/>
        <v>Shanghai_0</v>
      </c>
      <c r="G11525" s="53">
        <f t="shared" si="3"/>
        <v>0.0775457869</v>
      </c>
    </row>
    <row r="11526">
      <c r="A11526" s="61">
        <v>1.519579012E9</v>
      </c>
      <c r="B11526" s="61">
        <v>0.0</v>
      </c>
      <c r="C11526" s="61">
        <v>3461.0</v>
      </c>
      <c r="D11526" s="57" t="s">
        <v>379</v>
      </c>
      <c r="E11526" s="62" t="str">
        <f t="shared" si="1"/>
        <v>Out of test</v>
      </c>
      <c r="F11526" s="53" t="str">
        <f t="shared" si="2"/>
        <v>Shanghai_0</v>
      </c>
      <c r="G11526" s="53">
        <f t="shared" si="3"/>
        <v>0.7961748545</v>
      </c>
    </row>
    <row r="11527">
      <c r="A11527" s="61">
        <v>1.519797722E9</v>
      </c>
      <c r="B11527" s="61">
        <v>0.0</v>
      </c>
      <c r="C11527" s="61">
        <v>1654.0</v>
      </c>
      <c r="D11527" s="57" t="s">
        <v>379</v>
      </c>
      <c r="E11527" s="62" t="str">
        <f t="shared" si="1"/>
        <v>Out of test</v>
      </c>
      <c r="F11527" s="53" t="str">
        <f t="shared" si="2"/>
        <v>Shanghai_0</v>
      </c>
      <c r="G11527" s="53">
        <f t="shared" si="3"/>
        <v>0.08038945242</v>
      </c>
    </row>
    <row r="11528">
      <c r="A11528" s="61">
        <v>1.51206571E9</v>
      </c>
      <c r="B11528" s="61">
        <v>0.0</v>
      </c>
      <c r="C11528" s="61">
        <v>1736.0</v>
      </c>
      <c r="D11528" s="57" t="s">
        <v>379</v>
      </c>
      <c r="E11528" s="62" t="str">
        <f t="shared" si="1"/>
        <v>Out of test</v>
      </c>
      <c r="F11528" s="53" t="str">
        <f t="shared" si="2"/>
        <v>Shanghai_0</v>
      </c>
      <c r="G11528" s="53">
        <f t="shared" si="3"/>
        <v>0.8355095026</v>
      </c>
    </row>
    <row r="11529">
      <c r="A11529" s="61">
        <v>1.518022062E9</v>
      </c>
      <c r="B11529" s="61">
        <v>0.0</v>
      </c>
      <c r="C11529" s="61">
        <v>2391.0</v>
      </c>
      <c r="D11529" s="57" t="s">
        <v>379</v>
      </c>
      <c r="E11529" s="62" t="str">
        <f t="shared" si="1"/>
        <v>Out of test</v>
      </c>
      <c r="F11529" s="53" t="str">
        <f t="shared" si="2"/>
        <v>Shanghai_0</v>
      </c>
      <c r="G11529" s="53">
        <f t="shared" si="3"/>
        <v>0.2171824666</v>
      </c>
    </row>
    <row r="11530">
      <c r="A11530" s="61">
        <v>1.51973828E9</v>
      </c>
      <c r="B11530" s="61">
        <v>0.0</v>
      </c>
      <c r="C11530" s="61">
        <v>1473.0</v>
      </c>
      <c r="D11530" s="57" t="s">
        <v>379</v>
      </c>
      <c r="E11530" s="62" t="str">
        <f t="shared" si="1"/>
        <v>Out of test</v>
      </c>
      <c r="F11530" s="53" t="str">
        <f t="shared" si="2"/>
        <v>Shanghai_0</v>
      </c>
      <c r="G11530" s="53">
        <f t="shared" si="3"/>
        <v>0.7933225067</v>
      </c>
    </row>
    <row r="11531">
      <c r="A11531" s="61">
        <v>1.51597738E9</v>
      </c>
      <c r="B11531" s="61">
        <v>0.0</v>
      </c>
      <c r="C11531" s="61">
        <v>1758.0</v>
      </c>
      <c r="D11531" s="57" t="s">
        <v>379</v>
      </c>
      <c r="E11531" s="62" t="str">
        <f t="shared" si="1"/>
        <v>Out of test</v>
      </c>
      <c r="F11531" s="53" t="str">
        <f t="shared" si="2"/>
        <v>Shanghai_0</v>
      </c>
      <c r="G11531" s="53">
        <f t="shared" si="3"/>
        <v>0.455272305</v>
      </c>
    </row>
    <row r="11532">
      <c r="A11532" s="61">
        <v>1.51748227E9</v>
      </c>
      <c r="B11532" s="61">
        <v>0.0</v>
      </c>
      <c r="C11532" s="61">
        <v>354.0</v>
      </c>
      <c r="D11532" s="57" t="s">
        <v>379</v>
      </c>
      <c r="E11532" s="62" t="str">
        <f t="shared" si="1"/>
        <v>Out of test</v>
      </c>
      <c r="F11532" s="53" t="str">
        <f t="shared" si="2"/>
        <v>Shanghai_0</v>
      </c>
      <c r="G11532" s="53">
        <f t="shared" si="3"/>
        <v>0.6428834102</v>
      </c>
    </row>
    <row r="11533">
      <c r="A11533" s="61">
        <v>1.515786481E9</v>
      </c>
      <c r="B11533" s="61">
        <v>0.0</v>
      </c>
      <c r="C11533" s="61">
        <v>225.0</v>
      </c>
      <c r="D11533" s="57" t="s">
        <v>379</v>
      </c>
      <c r="E11533" s="62" t="str">
        <f t="shared" si="1"/>
        <v>Out of test</v>
      </c>
      <c r="F11533" s="53" t="str">
        <f t="shared" si="2"/>
        <v>Shanghai_0</v>
      </c>
      <c r="G11533" s="53">
        <f t="shared" si="3"/>
        <v>0.7172796274</v>
      </c>
    </row>
    <row r="11534">
      <c r="A11534" s="61">
        <v>1.511828012E9</v>
      </c>
      <c r="B11534" s="61">
        <v>0.0</v>
      </c>
      <c r="C11534" s="61">
        <v>1252.0</v>
      </c>
      <c r="D11534" s="57" t="s">
        <v>379</v>
      </c>
      <c r="E11534" s="62" t="str">
        <f t="shared" si="1"/>
        <v>Out of test</v>
      </c>
      <c r="F11534" s="53" t="str">
        <f t="shared" si="2"/>
        <v>Shanghai_0</v>
      </c>
      <c r="G11534" s="53">
        <f t="shared" si="3"/>
        <v>0.8496079788</v>
      </c>
    </row>
    <row r="11535">
      <c r="A11535" s="61">
        <v>1.511355611E9</v>
      </c>
      <c r="B11535" s="61">
        <v>0.0</v>
      </c>
      <c r="C11535" s="61">
        <v>1342.0</v>
      </c>
      <c r="D11535" s="57" t="s">
        <v>379</v>
      </c>
      <c r="E11535" s="62" t="str">
        <f t="shared" si="1"/>
        <v>Out of test</v>
      </c>
      <c r="F11535" s="53" t="str">
        <f t="shared" si="2"/>
        <v>Shanghai_0</v>
      </c>
      <c r="G11535" s="53">
        <f t="shared" si="3"/>
        <v>0.5629180595</v>
      </c>
    </row>
    <row r="11536">
      <c r="A11536" s="61">
        <v>1.518017742E9</v>
      </c>
      <c r="B11536" s="61">
        <v>0.0</v>
      </c>
      <c r="C11536" s="61">
        <v>2456.0</v>
      </c>
      <c r="D11536" s="57" t="s">
        <v>379</v>
      </c>
      <c r="E11536" s="62" t="str">
        <f t="shared" si="1"/>
        <v>Out of test</v>
      </c>
      <c r="F11536" s="53" t="str">
        <f t="shared" si="2"/>
        <v>Shanghai_0</v>
      </c>
      <c r="G11536" s="53">
        <f t="shared" si="3"/>
        <v>0.9818916819</v>
      </c>
    </row>
    <row r="11537">
      <c r="A11537" s="61">
        <v>1.513043462E9</v>
      </c>
      <c r="B11537" s="61">
        <v>0.0</v>
      </c>
      <c r="C11537" s="61">
        <v>1635.0</v>
      </c>
      <c r="D11537" s="57" t="s">
        <v>379</v>
      </c>
      <c r="E11537" s="62" t="str">
        <f t="shared" si="1"/>
        <v>Out of test</v>
      </c>
      <c r="F11537" s="53" t="str">
        <f t="shared" si="2"/>
        <v>Shanghai_0</v>
      </c>
      <c r="G11537" s="53">
        <f t="shared" si="3"/>
        <v>0.9173576485</v>
      </c>
    </row>
    <row r="11538">
      <c r="A11538" s="61">
        <v>1.515126751E9</v>
      </c>
      <c r="B11538" s="61">
        <v>0.0</v>
      </c>
      <c r="C11538" s="61">
        <v>4269.0</v>
      </c>
      <c r="D11538" s="57" t="s">
        <v>379</v>
      </c>
      <c r="E11538" s="62" t="str">
        <f t="shared" si="1"/>
        <v>Out of test</v>
      </c>
      <c r="F11538" s="53" t="str">
        <f t="shared" si="2"/>
        <v>Shanghai_0</v>
      </c>
      <c r="G11538" s="53">
        <f t="shared" si="3"/>
        <v>0.8283099107</v>
      </c>
    </row>
    <row r="11539">
      <c r="A11539" s="61">
        <v>1.515573902E9</v>
      </c>
      <c r="B11539" s="61">
        <v>0.0</v>
      </c>
      <c r="C11539" s="61">
        <v>2135.0</v>
      </c>
      <c r="D11539" s="57" t="s">
        <v>379</v>
      </c>
      <c r="E11539" s="62" t="str">
        <f t="shared" si="1"/>
        <v>Out of test</v>
      </c>
      <c r="F11539" s="53" t="str">
        <f t="shared" si="2"/>
        <v>Shanghai_0</v>
      </c>
      <c r="G11539" s="53">
        <f t="shared" si="3"/>
        <v>0.4861888262</v>
      </c>
    </row>
    <row r="11540">
      <c r="A11540" s="61">
        <v>1.511459552E9</v>
      </c>
      <c r="B11540" s="61">
        <v>0.0</v>
      </c>
      <c r="C11540" s="61">
        <v>125.0</v>
      </c>
      <c r="D11540" s="57" t="s">
        <v>379</v>
      </c>
      <c r="E11540" s="62" t="str">
        <f t="shared" si="1"/>
        <v>Out of test</v>
      </c>
      <c r="F11540" s="53" t="str">
        <f t="shared" si="2"/>
        <v>Shanghai_0</v>
      </c>
      <c r="G11540" s="53">
        <f t="shared" si="3"/>
        <v>0.2752281076</v>
      </c>
    </row>
    <row r="11541">
      <c r="A11541" s="61">
        <v>1.514553171E9</v>
      </c>
      <c r="B11541" s="61">
        <v>0.0</v>
      </c>
      <c r="C11541" s="61">
        <v>1915.0</v>
      </c>
      <c r="D11541" s="57" t="s">
        <v>379</v>
      </c>
      <c r="E11541" s="62" t="str">
        <f t="shared" si="1"/>
        <v>Out of test</v>
      </c>
      <c r="F11541" s="53" t="str">
        <f t="shared" si="2"/>
        <v>Shanghai_0</v>
      </c>
      <c r="G11541" s="53">
        <f t="shared" si="3"/>
        <v>0.3812198521</v>
      </c>
    </row>
    <row r="11542">
      <c r="A11542" s="61">
        <v>1.51465332E9</v>
      </c>
      <c r="B11542" s="61">
        <v>0.0</v>
      </c>
      <c r="C11542" s="61">
        <v>1975.0</v>
      </c>
      <c r="D11542" s="57" t="s">
        <v>379</v>
      </c>
      <c r="E11542" s="62" t="str">
        <f t="shared" si="1"/>
        <v>Out of test</v>
      </c>
      <c r="F11542" s="53" t="str">
        <f t="shared" si="2"/>
        <v>Shanghai_0</v>
      </c>
      <c r="G11542" s="53">
        <f t="shared" si="3"/>
        <v>0.5234990211</v>
      </c>
    </row>
    <row r="11543">
      <c r="A11543" s="61">
        <v>1.51877041E9</v>
      </c>
      <c r="B11543" s="61">
        <v>0.0</v>
      </c>
      <c r="C11543" s="61">
        <v>609.0</v>
      </c>
      <c r="D11543" s="57" t="s">
        <v>379</v>
      </c>
      <c r="E11543" s="62" t="str">
        <f t="shared" si="1"/>
        <v>Out of test</v>
      </c>
      <c r="F11543" s="53" t="str">
        <f t="shared" si="2"/>
        <v>Shanghai_0</v>
      </c>
      <c r="G11543" s="53">
        <f t="shared" si="3"/>
        <v>0.6324205759</v>
      </c>
    </row>
    <row r="11544">
      <c r="A11544" s="61">
        <v>1.517511702E9</v>
      </c>
      <c r="B11544" s="61">
        <v>0.0</v>
      </c>
      <c r="C11544" s="61">
        <v>2459.0</v>
      </c>
      <c r="D11544" s="57" t="s">
        <v>379</v>
      </c>
      <c r="E11544" s="62" t="str">
        <f t="shared" si="1"/>
        <v>Out of test</v>
      </c>
      <c r="F11544" s="53" t="str">
        <f t="shared" si="2"/>
        <v>Shanghai_0</v>
      </c>
      <c r="G11544" s="53">
        <f t="shared" si="3"/>
        <v>0.854016707</v>
      </c>
    </row>
    <row r="11545">
      <c r="A11545" s="61">
        <v>1.515875212E9</v>
      </c>
      <c r="B11545" s="61">
        <v>0.0</v>
      </c>
      <c r="C11545" s="61">
        <v>1509.0</v>
      </c>
      <c r="D11545" s="57" t="s">
        <v>379</v>
      </c>
      <c r="E11545" s="62" t="str">
        <f t="shared" si="1"/>
        <v>Out of test</v>
      </c>
      <c r="F11545" s="53" t="str">
        <f t="shared" si="2"/>
        <v>Shanghai_0</v>
      </c>
      <c r="G11545" s="53">
        <f t="shared" si="3"/>
        <v>0.1216962544</v>
      </c>
    </row>
    <row r="11546">
      <c r="A11546" s="61">
        <v>1.511510042E9</v>
      </c>
      <c r="B11546" s="61">
        <v>0.0</v>
      </c>
      <c r="C11546" s="61">
        <v>1214.0</v>
      </c>
      <c r="D11546" s="57" t="s">
        <v>379</v>
      </c>
      <c r="E11546" s="62" t="str">
        <f t="shared" si="1"/>
        <v>Out of test</v>
      </c>
      <c r="F11546" s="53" t="str">
        <f t="shared" si="2"/>
        <v>Shanghai_0</v>
      </c>
      <c r="G11546" s="53">
        <f t="shared" si="3"/>
        <v>0.039641583</v>
      </c>
    </row>
    <row r="11547">
      <c r="A11547" s="61">
        <v>1.517494491E9</v>
      </c>
      <c r="B11547" s="61">
        <v>0.0</v>
      </c>
      <c r="C11547" s="61">
        <v>3833.0</v>
      </c>
      <c r="D11547" s="57" t="s">
        <v>379</v>
      </c>
      <c r="E11547" s="62" t="str">
        <f t="shared" si="1"/>
        <v>Out of test</v>
      </c>
      <c r="F11547" s="53" t="str">
        <f t="shared" si="2"/>
        <v>Shanghai_0</v>
      </c>
      <c r="G11547" s="53">
        <f t="shared" si="3"/>
        <v>0.3143438083</v>
      </c>
    </row>
    <row r="11548">
      <c r="A11548" s="61">
        <v>1.51795672E9</v>
      </c>
      <c r="B11548" s="61">
        <v>0.0</v>
      </c>
      <c r="C11548" s="61">
        <v>519.0</v>
      </c>
      <c r="D11548" s="57" t="s">
        <v>379</v>
      </c>
      <c r="E11548" s="62" t="str">
        <f t="shared" si="1"/>
        <v>Out of test</v>
      </c>
      <c r="F11548" s="53" t="str">
        <f t="shared" si="2"/>
        <v>Shanghai_0</v>
      </c>
      <c r="G11548" s="53">
        <f t="shared" si="3"/>
        <v>0.5487289895</v>
      </c>
    </row>
    <row r="11549">
      <c r="A11549" s="61">
        <v>1.515512721E9</v>
      </c>
      <c r="B11549" s="61">
        <v>0.0</v>
      </c>
      <c r="C11549" s="61">
        <v>381.0</v>
      </c>
      <c r="D11549" s="57" t="s">
        <v>379</v>
      </c>
      <c r="E11549" s="62" t="str">
        <f t="shared" si="1"/>
        <v>Out of test</v>
      </c>
      <c r="F11549" s="53" t="str">
        <f t="shared" si="2"/>
        <v>Shanghai_0</v>
      </c>
      <c r="G11549" s="53">
        <f t="shared" si="3"/>
        <v>0.3326399499</v>
      </c>
    </row>
    <row r="11550">
      <c r="A11550" s="61">
        <v>1.513917012E9</v>
      </c>
      <c r="B11550" s="61">
        <v>0.0</v>
      </c>
      <c r="C11550" s="61">
        <v>4476.0</v>
      </c>
      <c r="D11550" s="57" t="s">
        <v>379</v>
      </c>
      <c r="E11550" s="62" t="str">
        <f t="shared" si="1"/>
        <v>Out of test</v>
      </c>
      <c r="F11550" s="53" t="str">
        <f t="shared" si="2"/>
        <v>Shanghai_0</v>
      </c>
      <c r="G11550" s="53">
        <f t="shared" si="3"/>
        <v>0.9996303005</v>
      </c>
    </row>
    <row r="11551">
      <c r="A11551" s="61">
        <v>1.512954091E9</v>
      </c>
      <c r="B11551" s="61">
        <v>0.0</v>
      </c>
      <c r="C11551" s="61">
        <v>1025.0</v>
      </c>
      <c r="D11551" s="57" t="s">
        <v>379</v>
      </c>
      <c r="E11551" s="62" t="str">
        <f t="shared" si="1"/>
        <v>Out of test</v>
      </c>
      <c r="F11551" s="53" t="str">
        <f t="shared" si="2"/>
        <v>Shanghai_0</v>
      </c>
      <c r="G11551" s="53">
        <f t="shared" si="3"/>
        <v>0.08979792174</v>
      </c>
    </row>
    <row r="11552">
      <c r="A11552" s="61">
        <v>1.515205252E9</v>
      </c>
      <c r="B11552" s="61">
        <v>0.0</v>
      </c>
      <c r="C11552" s="61">
        <v>672.0</v>
      </c>
      <c r="D11552" s="57" t="s">
        <v>379</v>
      </c>
      <c r="E11552" s="62" t="str">
        <f t="shared" si="1"/>
        <v>Out of test</v>
      </c>
      <c r="F11552" s="53" t="str">
        <f t="shared" si="2"/>
        <v>Shanghai_0</v>
      </c>
      <c r="G11552" s="53">
        <f t="shared" si="3"/>
        <v>0.465660543</v>
      </c>
    </row>
    <row r="11553">
      <c r="A11553" s="61">
        <v>1.512733901E9</v>
      </c>
      <c r="B11553" s="61">
        <v>0.0</v>
      </c>
      <c r="C11553" s="61">
        <v>2838.0</v>
      </c>
      <c r="D11553" s="57" t="s">
        <v>379</v>
      </c>
      <c r="E11553" s="62" t="str">
        <f t="shared" si="1"/>
        <v>Out of test</v>
      </c>
      <c r="F11553" s="53" t="str">
        <f t="shared" si="2"/>
        <v>Shanghai_0</v>
      </c>
      <c r="G11553" s="53">
        <f t="shared" si="3"/>
        <v>0.6363855724</v>
      </c>
    </row>
    <row r="11554">
      <c r="A11554" s="61">
        <v>1.515917962E9</v>
      </c>
      <c r="B11554" s="61">
        <v>0.0</v>
      </c>
      <c r="C11554" s="61">
        <v>624.0</v>
      </c>
      <c r="D11554" s="57" t="s">
        <v>379</v>
      </c>
      <c r="E11554" s="62" t="str">
        <f t="shared" si="1"/>
        <v>Out of test</v>
      </c>
      <c r="F11554" s="53" t="str">
        <f t="shared" si="2"/>
        <v>Shanghai_0</v>
      </c>
      <c r="G11554" s="53">
        <f t="shared" si="3"/>
        <v>0.4588364686</v>
      </c>
    </row>
    <row r="11555">
      <c r="A11555" s="61">
        <v>1.518355052E9</v>
      </c>
      <c r="B11555" s="61">
        <v>0.0</v>
      </c>
      <c r="C11555" s="61">
        <v>2607.0</v>
      </c>
      <c r="D11555" s="57" t="s">
        <v>379</v>
      </c>
      <c r="E11555" s="62" t="str">
        <f t="shared" si="1"/>
        <v>Out of test</v>
      </c>
      <c r="F11555" s="53" t="str">
        <f t="shared" si="2"/>
        <v>Shanghai_0</v>
      </c>
      <c r="G11555" s="53">
        <f t="shared" si="3"/>
        <v>0.6482338762</v>
      </c>
    </row>
    <row r="11556">
      <c r="A11556" s="61">
        <v>1.517286561E9</v>
      </c>
      <c r="B11556" s="61">
        <v>0.0</v>
      </c>
      <c r="C11556" s="61">
        <v>4293.0</v>
      </c>
      <c r="D11556" s="57" t="s">
        <v>379</v>
      </c>
      <c r="E11556" s="62" t="str">
        <f t="shared" si="1"/>
        <v>Out of test</v>
      </c>
      <c r="F11556" s="53" t="str">
        <f t="shared" si="2"/>
        <v>Shanghai_0</v>
      </c>
      <c r="G11556" s="53">
        <f t="shared" si="3"/>
        <v>0.9540021567</v>
      </c>
    </row>
    <row r="11557">
      <c r="A11557" s="61">
        <v>1.519744882E9</v>
      </c>
      <c r="B11557" s="61">
        <v>0.0</v>
      </c>
      <c r="C11557" s="61">
        <v>3631.0</v>
      </c>
      <c r="D11557" s="57" t="s">
        <v>379</v>
      </c>
      <c r="E11557" s="62" t="str">
        <f t="shared" si="1"/>
        <v>Out of test</v>
      </c>
      <c r="F11557" s="53" t="str">
        <f t="shared" si="2"/>
        <v>Shanghai_0</v>
      </c>
      <c r="G11557" s="53">
        <f t="shared" si="3"/>
        <v>0.2660115087</v>
      </c>
    </row>
    <row r="11558">
      <c r="A11558" s="61">
        <v>1.51133284E9</v>
      </c>
      <c r="B11558" s="61">
        <v>0.0</v>
      </c>
      <c r="C11558" s="61">
        <v>4027.0</v>
      </c>
      <c r="D11558" s="57" t="s">
        <v>379</v>
      </c>
      <c r="E11558" s="62" t="str">
        <f t="shared" si="1"/>
        <v>Out of test</v>
      </c>
      <c r="F11558" s="53" t="str">
        <f t="shared" si="2"/>
        <v>Shanghai_0</v>
      </c>
      <c r="G11558" s="53">
        <f t="shared" si="3"/>
        <v>0.07172277902</v>
      </c>
    </row>
    <row r="11559">
      <c r="A11559" s="61">
        <v>1.514527221E9</v>
      </c>
      <c r="B11559" s="61">
        <v>0.0</v>
      </c>
      <c r="C11559" s="61">
        <v>1271.0</v>
      </c>
      <c r="D11559" s="57" t="s">
        <v>379</v>
      </c>
      <c r="E11559" s="62" t="str">
        <f t="shared" si="1"/>
        <v>Out of test</v>
      </c>
      <c r="F11559" s="53" t="str">
        <f t="shared" si="2"/>
        <v>Shanghai_0</v>
      </c>
      <c r="G11559" s="53">
        <f t="shared" si="3"/>
        <v>0.7712573185</v>
      </c>
    </row>
    <row r="11560">
      <c r="A11560" s="61">
        <v>1.51495353E9</v>
      </c>
      <c r="B11560" s="61">
        <v>0.0</v>
      </c>
      <c r="C11560" s="61">
        <v>2350.0</v>
      </c>
      <c r="D11560" s="57" t="s">
        <v>379</v>
      </c>
      <c r="E11560" s="62" t="str">
        <f t="shared" si="1"/>
        <v>Out of test</v>
      </c>
      <c r="F11560" s="53" t="str">
        <f t="shared" si="2"/>
        <v>Shanghai_0</v>
      </c>
      <c r="G11560" s="53">
        <f t="shared" si="3"/>
        <v>0.8906114287</v>
      </c>
    </row>
    <row r="11561">
      <c r="A11561" s="61">
        <v>1.512644901E9</v>
      </c>
      <c r="B11561" s="61">
        <v>0.0</v>
      </c>
      <c r="C11561" s="61">
        <v>1663.0</v>
      </c>
      <c r="D11561" s="57" t="s">
        <v>379</v>
      </c>
      <c r="E11561" s="62" t="str">
        <f t="shared" si="1"/>
        <v>Out of test</v>
      </c>
      <c r="F11561" s="53" t="str">
        <f t="shared" si="2"/>
        <v>Shanghai_0</v>
      </c>
      <c r="G11561" s="53">
        <f t="shared" si="3"/>
        <v>0.9191312342</v>
      </c>
    </row>
    <row r="11562">
      <c r="A11562" s="61">
        <v>1.515288042E9</v>
      </c>
      <c r="B11562" s="61">
        <v>0.0</v>
      </c>
      <c r="C11562" s="61">
        <v>3327.0</v>
      </c>
      <c r="D11562" s="57" t="s">
        <v>379</v>
      </c>
      <c r="E11562" s="62" t="str">
        <f t="shared" si="1"/>
        <v>Out of test</v>
      </c>
      <c r="F11562" s="53" t="str">
        <f t="shared" si="2"/>
        <v>Shanghai_0</v>
      </c>
      <c r="G11562" s="53">
        <f t="shared" si="3"/>
        <v>0.882751231</v>
      </c>
    </row>
    <row r="11563">
      <c r="A11563" s="61">
        <v>1.513792811E9</v>
      </c>
      <c r="B11563" s="61">
        <v>0.0</v>
      </c>
      <c r="C11563" s="61">
        <v>2179.0</v>
      </c>
      <c r="D11563" s="57" t="s">
        <v>379</v>
      </c>
      <c r="E11563" s="62" t="str">
        <f t="shared" si="1"/>
        <v>Out of test</v>
      </c>
      <c r="F11563" s="53" t="str">
        <f t="shared" si="2"/>
        <v>Shanghai_0</v>
      </c>
      <c r="G11563" s="53">
        <f t="shared" si="3"/>
        <v>0.0399719628</v>
      </c>
    </row>
    <row r="11564">
      <c r="A11564" s="61">
        <v>1.515424721E9</v>
      </c>
      <c r="B11564" s="61">
        <v>0.0</v>
      </c>
      <c r="C11564" s="61">
        <v>3102.0</v>
      </c>
      <c r="D11564" s="57" t="s">
        <v>379</v>
      </c>
      <c r="E11564" s="62" t="str">
        <f t="shared" si="1"/>
        <v>Out of test</v>
      </c>
      <c r="F11564" s="53" t="str">
        <f t="shared" si="2"/>
        <v>Shanghai_0</v>
      </c>
      <c r="G11564" s="53">
        <f t="shared" si="3"/>
        <v>0.1879108854</v>
      </c>
    </row>
    <row r="11565">
      <c r="A11565" s="61">
        <v>1.514397761E9</v>
      </c>
      <c r="B11565" s="61">
        <v>0.0</v>
      </c>
      <c r="C11565" s="61">
        <v>2288.0</v>
      </c>
      <c r="D11565" s="57" t="s">
        <v>379</v>
      </c>
      <c r="E11565" s="62" t="str">
        <f t="shared" si="1"/>
        <v>Out of test</v>
      </c>
      <c r="F11565" s="53" t="str">
        <f t="shared" si="2"/>
        <v>Shanghai_0</v>
      </c>
      <c r="G11565" s="53">
        <f t="shared" si="3"/>
        <v>0.2435707009</v>
      </c>
    </row>
    <row r="11566">
      <c r="A11566" s="61">
        <v>1.519884292E9</v>
      </c>
      <c r="B11566" s="61">
        <v>0.0</v>
      </c>
      <c r="C11566" s="61">
        <v>394.0</v>
      </c>
      <c r="D11566" s="57" t="s">
        <v>379</v>
      </c>
      <c r="E11566" s="62" t="str">
        <f t="shared" si="1"/>
        <v>Out of test</v>
      </c>
      <c r="F11566" s="53" t="str">
        <f t="shared" si="2"/>
        <v>Shanghai_0</v>
      </c>
      <c r="G11566" s="53">
        <f t="shared" si="3"/>
        <v>0.09476643278</v>
      </c>
    </row>
    <row r="11567">
      <c r="A11567" s="61">
        <v>1.518774722E9</v>
      </c>
      <c r="B11567" s="61">
        <v>0.0</v>
      </c>
      <c r="C11567" s="61">
        <v>2480.0</v>
      </c>
      <c r="D11567" s="57" t="s">
        <v>379</v>
      </c>
      <c r="E11567" s="62" t="str">
        <f t="shared" si="1"/>
        <v>Out of test</v>
      </c>
      <c r="F11567" s="53" t="str">
        <f t="shared" si="2"/>
        <v>Shanghai_0</v>
      </c>
      <c r="G11567" s="53">
        <f t="shared" si="3"/>
        <v>0.5136414375</v>
      </c>
    </row>
    <row r="11568">
      <c r="A11568" s="61">
        <v>1.512400282E9</v>
      </c>
      <c r="B11568" s="61">
        <v>0.0</v>
      </c>
      <c r="C11568" s="61">
        <v>308.0</v>
      </c>
      <c r="D11568" s="57" t="s">
        <v>379</v>
      </c>
      <c r="E11568" s="62" t="str">
        <f t="shared" si="1"/>
        <v>Out of test</v>
      </c>
      <c r="F11568" s="53" t="str">
        <f t="shared" si="2"/>
        <v>Shanghai_0</v>
      </c>
      <c r="G11568" s="53">
        <f t="shared" si="3"/>
        <v>0.8649085939</v>
      </c>
    </row>
    <row r="11569">
      <c r="A11569" s="61">
        <v>1.51409389E9</v>
      </c>
      <c r="B11569" s="61">
        <v>0.0</v>
      </c>
      <c r="C11569" s="61">
        <v>1221.0</v>
      </c>
      <c r="D11569" s="57" t="s">
        <v>379</v>
      </c>
      <c r="E11569" s="62" t="str">
        <f t="shared" si="1"/>
        <v>Out of test</v>
      </c>
      <c r="F11569" s="53" t="str">
        <f t="shared" si="2"/>
        <v>Shanghai_0</v>
      </c>
      <c r="G11569" s="53">
        <f t="shared" si="3"/>
        <v>0.0451731666</v>
      </c>
    </row>
    <row r="11570">
      <c r="A11570" s="61">
        <v>1.519983562E9</v>
      </c>
      <c r="B11570" s="61">
        <v>0.0</v>
      </c>
      <c r="C11570" s="61">
        <v>3686.0</v>
      </c>
      <c r="D11570" s="57" t="s">
        <v>379</v>
      </c>
      <c r="E11570" s="62" t="str">
        <f t="shared" si="1"/>
        <v>Out of test</v>
      </c>
      <c r="F11570" s="53" t="str">
        <f t="shared" si="2"/>
        <v>Shanghai_0</v>
      </c>
      <c r="G11570" s="53">
        <f t="shared" si="3"/>
        <v>0.3057290635</v>
      </c>
    </row>
    <row r="11571">
      <c r="A11571" s="61">
        <v>1.517899612E9</v>
      </c>
      <c r="B11571" s="61">
        <v>0.0</v>
      </c>
      <c r="C11571" s="61">
        <v>770.0</v>
      </c>
      <c r="D11571" s="57" t="s">
        <v>379</v>
      </c>
      <c r="E11571" s="62" t="str">
        <f t="shared" si="1"/>
        <v>Out of test</v>
      </c>
      <c r="F11571" s="53" t="str">
        <f t="shared" si="2"/>
        <v>Shanghai_0</v>
      </c>
      <c r="G11571" s="53">
        <f t="shared" si="3"/>
        <v>0.5621948453</v>
      </c>
    </row>
    <row r="11572">
      <c r="A11572" s="61">
        <v>1.513131522E9</v>
      </c>
      <c r="B11572" s="61">
        <v>0.0</v>
      </c>
      <c r="C11572" s="61">
        <v>2502.0</v>
      </c>
      <c r="D11572" s="57" t="s">
        <v>379</v>
      </c>
      <c r="E11572" s="62" t="str">
        <f t="shared" si="1"/>
        <v>Out of test</v>
      </c>
      <c r="F11572" s="53" t="str">
        <f t="shared" si="2"/>
        <v>Shanghai_0</v>
      </c>
      <c r="G11572" s="53">
        <f t="shared" si="3"/>
        <v>0.1121583271</v>
      </c>
    </row>
    <row r="11573">
      <c r="A11573" s="61">
        <v>1.51229566E9</v>
      </c>
      <c r="B11573" s="61">
        <v>0.0</v>
      </c>
      <c r="C11573" s="61">
        <v>1322.0</v>
      </c>
      <c r="D11573" s="57" t="s">
        <v>379</v>
      </c>
      <c r="E11573" s="62" t="str">
        <f t="shared" si="1"/>
        <v>Out of test</v>
      </c>
      <c r="F11573" s="53" t="str">
        <f t="shared" si="2"/>
        <v>Shanghai_0</v>
      </c>
      <c r="G11573" s="53">
        <f t="shared" si="3"/>
        <v>0.3441038288</v>
      </c>
    </row>
    <row r="11574">
      <c r="A11574" s="61">
        <v>1.515792512E9</v>
      </c>
      <c r="B11574" s="61">
        <v>0.0</v>
      </c>
      <c r="C11574" s="61">
        <v>1764.0</v>
      </c>
      <c r="D11574" s="57" t="s">
        <v>379</v>
      </c>
      <c r="E11574" s="62" t="str">
        <f t="shared" si="1"/>
        <v>Out of test</v>
      </c>
      <c r="F11574" s="53" t="str">
        <f t="shared" si="2"/>
        <v>Shanghai_0</v>
      </c>
      <c r="G11574" s="53">
        <f t="shared" si="3"/>
        <v>0.9986205572</v>
      </c>
    </row>
    <row r="11575">
      <c r="A11575" s="61">
        <v>1.512755472E9</v>
      </c>
      <c r="B11575" s="61">
        <v>0.0</v>
      </c>
      <c r="C11575" s="61">
        <v>2978.0</v>
      </c>
      <c r="D11575" s="57" t="s">
        <v>379</v>
      </c>
      <c r="E11575" s="62" t="str">
        <f t="shared" si="1"/>
        <v>Out of test</v>
      </c>
      <c r="F11575" s="53" t="str">
        <f t="shared" si="2"/>
        <v>Shanghai_0</v>
      </c>
      <c r="G11575" s="53">
        <f t="shared" si="3"/>
        <v>0.3993596658</v>
      </c>
    </row>
    <row r="11576">
      <c r="A11576" s="61">
        <v>1.51634588E9</v>
      </c>
      <c r="B11576" s="61">
        <v>0.0</v>
      </c>
      <c r="C11576" s="61">
        <v>1689.0</v>
      </c>
      <c r="D11576" s="57" t="s">
        <v>379</v>
      </c>
      <c r="E11576" s="62" t="str">
        <f t="shared" si="1"/>
        <v>Out of test</v>
      </c>
      <c r="F11576" s="53" t="str">
        <f t="shared" si="2"/>
        <v>Shanghai_0</v>
      </c>
      <c r="G11576" s="53">
        <f t="shared" si="3"/>
        <v>0.5285461595</v>
      </c>
    </row>
    <row r="11577">
      <c r="A11577" s="61">
        <v>1.513729582E9</v>
      </c>
      <c r="B11577" s="61">
        <v>0.0</v>
      </c>
      <c r="C11577" s="61">
        <v>2299.0</v>
      </c>
      <c r="D11577" s="57" t="s">
        <v>379</v>
      </c>
      <c r="E11577" s="62" t="str">
        <f t="shared" si="1"/>
        <v>Out of test</v>
      </c>
      <c r="F11577" s="53" t="str">
        <f t="shared" si="2"/>
        <v>Shanghai_0</v>
      </c>
      <c r="G11577" s="53">
        <f t="shared" si="3"/>
        <v>0.3484111972</v>
      </c>
    </row>
    <row r="11578">
      <c r="A11578" s="61">
        <v>1.515151181E9</v>
      </c>
      <c r="B11578" s="61">
        <v>0.0</v>
      </c>
      <c r="C11578" s="61">
        <v>126.0</v>
      </c>
      <c r="D11578" s="57" t="s">
        <v>379</v>
      </c>
      <c r="E11578" s="62" t="str">
        <f t="shared" si="1"/>
        <v>Out of test</v>
      </c>
      <c r="F11578" s="53" t="str">
        <f t="shared" si="2"/>
        <v>Shanghai_0</v>
      </c>
      <c r="G11578" s="53">
        <f t="shared" si="3"/>
        <v>0.5195343902</v>
      </c>
    </row>
    <row r="11579">
      <c r="A11579" s="61">
        <v>1.512943501E9</v>
      </c>
      <c r="B11579" s="61">
        <v>0.0</v>
      </c>
      <c r="C11579" s="61">
        <v>4357.0</v>
      </c>
      <c r="D11579" s="57" t="s">
        <v>379</v>
      </c>
      <c r="E11579" s="62" t="str">
        <f t="shared" si="1"/>
        <v>Out of test</v>
      </c>
      <c r="F11579" s="53" t="str">
        <f t="shared" si="2"/>
        <v>Shanghai_0</v>
      </c>
      <c r="G11579" s="53">
        <f t="shared" si="3"/>
        <v>0.6337133909</v>
      </c>
    </row>
    <row r="11580">
      <c r="A11580" s="61">
        <v>1.51177025E9</v>
      </c>
      <c r="B11580" s="61">
        <v>0.0</v>
      </c>
      <c r="C11580" s="61">
        <v>2516.0</v>
      </c>
      <c r="D11580" s="57" t="s">
        <v>379</v>
      </c>
      <c r="E11580" s="62" t="str">
        <f t="shared" si="1"/>
        <v>Out of test</v>
      </c>
      <c r="F11580" s="53" t="str">
        <f t="shared" si="2"/>
        <v>Shanghai_0</v>
      </c>
      <c r="G11580" s="53">
        <f t="shared" si="3"/>
        <v>0.1111105591</v>
      </c>
    </row>
    <row r="11581">
      <c r="A11581" s="61">
        <v>1.517636992E9</v>
      </c>
      <c r="B11581" s="61">
        <v>0.0</v>
      </c>
      <c r="C11581" s="61">
        <v>346.0</v>
      </c>
      <c r="D11581" s="57" t="s">
        <v>379</v>
      </c>
      <c r="E11581" s="62" t="str">
        <f t="shared" si="1"/>
        <v>Out of test</v>
      </c>
      <c r="F11581" s="53" t="str">
        <f t="shared" si="2"/>
        <v>Shanghai_0</v>
      </c>
      <c r="G11581" s="53">
        <f t="shared" si="3"/>
        <v>0.2622334347</v>
      </c>
    </row>
    <row r="11582">
      <c r="A11582" s="61">
        <v>1.517636492E9</v>
      </c>
      <c r="B11582" s="61">
        <v>0.0</v>
      </c>
      <c r="C11582" s="61">
        <v>1130.0</v>
      </c>
      <c r="D11582" s="57" t="s">
        <v>379</v>
      </c>
      <c r="E11582" s="62" t="str">
        <f t="shared" si="1"/>
        <v>Out of test</v>
      </c>
      <c r="F11582" s="53" t="str">
        <f t="shared" si="2"/>
        <v>Shanghai_0</v>
      </c>
      <c r="G11582" s="53">
        <f t="shared" si="3"/>
        <v>0.3854154809</v>
      </c>
    </row>
    <row r="11583">
      <c r="A11583" s="61">
        <v>1.515717452E9</v>
      </c>
      <c r="B11583" s="61">
        <v>0.0</v>
      </c>
      <c r="C11583" s="61">
        <v>502.0</v>
      </c>
      <c r="D11583" s="57" t="s">
        <v>379</v>
      </c>
      <c r="E11583" s="62" t="str">
        <f t="shared" si="1"/>
        <v>Out of test</v>
      </c>
      <c r="F11583" s="53" t="str">
        <f t="shared" si="2"/>
        <v>Shanghai_0</v>
      </c>
      <c r="G11583" s="53">
        <f t="shared" si="3"/>
        <v>0.3317025679</v>
      </c>
    </row>
    <row r="11584">
      <c r="A11584" s="61">
        <v>1.51359058E9</v>
      </c>
      <c r="B11584" s="61">
        <v>0.0</v>
      </c>
      <c r="C11584" s="61">
        <v>4618.0</v>
      </c>
      <c r="D11584" s="57" t="s">
        <v>379</v>
      </c>
      <c r="E11584" s="62" t="str">
        <f t="shared" si="1"/>
        <v>Out of test</v>
      </c>
      <c r="F11584" s="53" t="str">
        <f t="shared" si="2"/>
        <v>Shanghai_0</v>
      </c>
      <c r="G11584" s="53">
        <f t="shared" si="3"/>
        <v>0.6386737693</v>
      </c>
    </row>
    <row r="11585">
      <c r="A11585" s="61">
        <v>1.51772878E9</v>
      </c>
      <c r="B11585" s="61">
        <v>0.0</v>
      </c>
      <c r="C11585" s="61">
        <v>1049.0</v>
      </c>
      <c r="D11585" s="57" t="s">
        <v>379</v>
      </c>
      <c r="E11585" s="62" t="str">
        <f t="shared" si="1"/>
        <v>Out of test</v>
      </c>
      <c r="F11585" s="53" t="str">
        <f t="shared" si="2"/>
        <v>Shanghai_0</v>
      </c>
      <c r="G11585" s="53">
        <f t="shared" si="3"/>
        <v>0.6009218659</v>
      </c>
    </row>
    <row r="11586">
      <c r="A11586" s="61">
        <v>1.514765081E9</v>
      </c>
      <c r="B11586" s="61">
        <v>0.0</v>
      </c>
      <c r="C11586" s="61">
        <v>1359.0</v>
      </c>
      <c r="D11586" s="57" t="s">
        <v>379</v>
      </c>
      <c r="E11586" s="62" t="str">
        <f t="shared" si="1"/>
        <v>Out of test</v>
      </c>
      <c r="F11586" s="53" t="str">
        <f t="shared" si="2"/>
        <v>Shanghai_0</v>
      </c>
      <c r="G11586" s="53">
        <f t="shared" si="3"/>
        <v>0.5256042057</v>
      </c>
    </row>
    <row r="11587">
      <c r="A11587" s="61">
        <v>1.519866091E9</v>
      </c>
      <c r="B11587" s="61">
        <v>0.0</v>
      </c>
      <c r="C11587" s="61">
        <v>411.0</v>
      </c>
      <c r="D11587" s="57" t="s">
        <v>379</v>
      </c>
      <c r="E11587" s="62" t="str">
        <f t="shared" si="1"/>
        <v>Out of test</v>
      </c>
      <c r="F11587" s="53" t="str">
        <f t="shared" si="2"/>
        <v>Shanghai_0</v>
      </c>
      <c r="G11587" s="53">
        <f t="shared" si="3"/>
        <v>0.6696866513</v>
      </c>
    </row>
    <row r="11588">
      <c r="A11588" s="61">
        <v>1.513957042E9</v>
      </c>
      <c r="B11588" s="61">
        <v>0.0</v>
      </c>
      <c r="C11588" s="61">
        <v>1863.0</v>
      </c>
      <c r="D11588" s="57" t="s">
        <v>379</v>
      </c>
      <c r="E11588" s="62" t="str">
        <f t="shared" si="1"/>
        <v>Out of test</v>
      </c>
      <c r="F11588" s="53" t="str">
        <f t="shared" si="2"/>
        <v>Shanghai_0</v>
      </c>
      <c r="G11588" s="53">
        <f t="shared" si="3"/>
        <v>0.8058823705</v>
      </c>
    </row>
    <row r="11589">
      <c r="A11589" s="61">
        <v>1.51464873E9</v>
      </c>
      <c r="B11589" s="61">
        <v>0.0</v>
      </c>
      <c r="C11589" s="61">
        <v>1796.0</v>
      </c>
      <c r="D11589" s="57" t="s">
        <v>379</v>
      </c>
      <c r="E11589" s="62" t="str">
        <f t="shared" si="1"/>
        <v>Out of test</v>
      </c>
      <c r="F11589" s="53" t="str">
        <f t="shared" si="2"/>
        <v>Shanghai_0</v>
      </c>
      <c r="G11589" s="53">
        <f t="shared" si="3"/>
        <v>0.3464860339</v>
      </c>
    </row>
    <row r="11590">
      <c r="A11590" s="61">
        <v>1.513115872E9</v>
      </c>
      <c r="B11590" s="61">
        <v>0.0</v>
      </c>
      <c r="C11590" s="61">
        <v>384.0</v>
      </c>
      <c r="D11590" s="57" t="s">
        <v>379</v>
      </c>
      <c r="E11590" s="62" t="str">
        <f t="shared" si="1"/>
        <v>Out of test</v>
      </c>
      <c r="F11590" s="53" t="str">
        <f t="shared" si="2"/>
        <v>Shanghai_0</v>
      </c>
      <c r="G11590" s="53">
        <f t="shared" si="3"/>
        <v>0.9802865717</v>
      </c>
    </row>
    <row r="11591">
      <c r="A11591" s="61">
        <v>1.51269937E9</v>
      </c>
      <c r="B11591" s="61">
        <v>0.0</v>
      </c>
      <c r="C11591" s="61">
        <v>1260.0</v>
      </c>
      <c r="D11591" s="57" t="s">
        <v>379</v>
      </c>
      <c r="E11591" s="62" t="str">
        <f t="shared" si="1"/>
        <v>Out of test</v>
      </c>
      <c r="F11591" s="53" t="str">
        <f t="shared" si="2"/>
        <v>Shanghai_0</v>
      </c>
      <c r="G11591" s="53">
        <f t="shared" si="3"/>
        <v>0.2413209545</v>
      </c>
    </row>
    <row r="11592">
      <c r="A11592" s="61">
        <v>1.515279032E9</v>
      </c>
      <c r="B11592" s="61">
        <v>0.0</v>
      </c>
      <c r="C11592" s="61">
        <v>532.0</v>
      </c>
      <c r="D11592" s="57" t="s">
        <v>379</v>
      </c>
      <c r="E11592" s="62" t="str">
        <f t="shared" si="1"/>
        <v>Out of test</v>
      </c>
      <c r="F11592" s="53" t="str">
        <f t="shared" si="2"/>
        <v>Shanghai_0</v>
      </c>
      <c r="G11592" s="53">
        <f t="shared" si="3"/>
        <v>0.8363250183</v>
      </c>
    </row>
    <row r="11593">
      <c r="A11593" s="61">
        <v>1.514049641E9</v>
      </c>
      <c r="B11593" s="61">
        <v>0.0</v>
      </c>
      <c r="C11593" s="61">
        <v>101.0</v>
      </c>
      <c r="D11593" s="57" t="s">
        <v>379</v>
      </c>
      <c r="E11593" s="62" t="str">
        <f t="shared" si="1"/>
        <v>Out of test</v>
      </c>
      <c r="F11593" s="53" t="str">
        <f t="shared" si="2"/>
        <v>Shanghai_0</v>
      </c>
      <c r="G11593" s="53">
        <f t="shared" si="3"/>
        <v>0.8441475618</v>
      </c>
    </row>
    <row r="11594">
      <c r="A11594" s="61">
        <v>1.515456282E9</v>
      </c>
      <c r="B11594" s="61">
        <v>0.0</v>
      </c>
      <c r="C11594" s="61">
        <v>1387.0</v>
      </c>
      <c r="D11594" s="57" t="s">
        <v>379</v>
      </c>
      <c r="E11594" s="62" t="str">
        <f t="shared" si="1"/>
        <v>Out of test</v>
      </c>
      <c r="F11594" s="53" t="str">
        <f t="shared" si="2"/>
        <v>Shanghai_0</v>
      </c>
      <c r="G11594" s="53">
        <f t="shared" si="3"/>
        <v>0.6541478603</v>
      </c>
    </row>
    <row r="11595">
      <c r="A11595" s="61">
        <v>1.5131589E9</v>
      </c>
      <c r="B11595" s="61">
        <v>0.0</v>
      </c>
      <c r="C11595" s="61">
        <v>2946.0</v>
      </c>
      <c r="D11595" s="57" t="s">
        <v>379</v>
      </c>
      <c r="E11595" s="62" t="str">
        <f t="shared" si="1"/>
        <v>Out of test</v>
      </c>
      <c r="F11595" s="53" t="str">
        <f t="shared" si="2"/>
        <v>Shanghai_0</v>
      </c>
      <c r="G11595" s="53">
        <f t="shared" si="3"/>
        <v>0.4821012779</v>
      </c>
    </row>
    <row r="11596">
      <c r="A11596" s="61">
        <v>1.512149432E9</v>
      </c>
      <c r="B11596" s="61">
        <v>0.0</v>
      </c>
      <c r="C11596" s="61">
        <v>2250.0</v>
      </c>
      <c r="D11596" s="57" t="s">
        <v>379</v>
      </c>
      <c r="E11596" s="62" t="str">
        <f t="shared" si="1"/>
        <v>Out of test</v>
      </c>
      <c r="F11596" s="53" t="str">
        <f t="shared" si="2"/>
        <v>Shanghai_0</v>
      </c>
      <c r="G11596" s="53">
        <f t="shared" si="3"/>
        <v>0.331716225</v>
      </c>
    </row>
    <row r="11597">
      <c r="A11597" s="61">
        <v>1.51409697E9</v>
      </c>
      <c r="B11597" s="61">
        <v>0.0</v>
      </c>
      <c r="C11597" s="61">
        <v>1206.0</v>
      </c>
      <c r="D11597" s="57" t="s">
        <v>379</v>
      </c>
      <c r="E11597" s="62" t="str">
        <f t="shared" si="1"/>
        <v>Out of test</v>
      </c>
      <c r="F11597" s="53" t="str">
        <f t="shared" si="2"/>
        <v>Shanghai_0</v>
      </c>
      <c r="G11597" s="53">
        <f t="shared" si="3"/>
        <v>0.814423071</v>
      </c>
    </row>
    <row r="11598">
      <c r="A11598" s="61">
        <v>1.512785672E9</v>
      </c>
      <c r="B11598" s="61">
        <v>0.0</v>
      </c>
      <c r="C11598" s="61">
        <v>1869.0</v>
      </c>
      <c r="D11598" s="57" t="s">
        <v>379</v>
      </c>
      <c r="E11598" s="62" t="str">
        <f t="shared" si="1"/>
        <v>Out of test</v>
      </c>
      <c r="F11598" s="53" t="str">
        <f t="shared" si="2"/>
        <v>Shanghai_0</v>
      </c>
      <c r="G11598" s="53">
        <f t="shared" si="3"/>
        <v>0.9549722409</v>
      </c>
    </row>
    <row r="11599">
      <c r="A11599" s="61">
        <v>1.513255301E9</v>
      </c>
      <c r="B11599" s="61">
        <v>0.0</v>
      </c>
      <c r="C11599" s="61">
        <v>1153.0</v>
      </c>
      <c r="D11599" s="57" t="s">
        <v>379</v>
      </c>
      <c r="E11599" s="62" t="str">
        <f t="shared" si="1"/>
        <v>Out of test</v>
      </c>
      <c r="F11599" s="53" t="str">
        <f t="shared" si="2"/>
        <v>Shanghai_0</v>
      </c>
      <c r="G11599" s="53">
        <f t="shared" si="3"/>
        <v>0.4746508387</v>
      </c>
    </row>
    <row r="11600">
      <c r="A11600" s="61">
        <v>1.517661872E9</v>
      </c>
      <c r="B11600" s="61">
        <v>0.0</v>
      </c>
      <c r="C11600" s="61">
        <v>1723.0</v>
      </c>
      <c r="D11600" s="57" t="s">
        <v>379</v>
      </c>
      <c r="E11600" s="62" t="str">
        <f t="shared" si="1"/>
        <v>Out of test</v>
      </c>
      <c r="F11600" s="53" t="str">
        <f t="shared" si="2"/>
        <v>Shanghai_0</v>
      </c>
      <c r="G11600" s="53">
        <f t="shared" si="3"/>
        <v>0.798704802</v>
      </c>
    </row>
    <row r="11601">
      <c r="A11601" s="61">
        <v>1.514521452E9</v>
      </c>
      <c r="B11601" s="61">
        <v>0.0</v>
      </c>
      <c r="C11601" s="61">
        <v>2570.0</v>
      </c>
      <c r="D11601" s="57" t="s">
        <v>379</v>
      </c>
      <c r="E11601" s="62" t="str">
        <f t="shared" si="1"/>
        <v>Out of test</v>
      </c>
      <c r="F11601" s="53" t="str">
        <f t="shared" si="2"/>
        <v>Shanghai_0</v>
      </c>
      <c r="G11601" s="53">
        <f t="shared" si="3"/>
        <v>0.2350393052</v>
      </c>
    </row>
    <row r="11602">
      <c r="A11602" s="61">
        <v>1.518379921E9</v>
      </c>
      <c r="B11602" s="61">
        <v>0.0</v>
      </c>
      <c r="C11602" s="61">
        <v>1943.0</v>
      </c>
      <c r="D11602" s="57" t="s">
        <v>379</v>
      </c>
      <c r="E11602" s="62" t="str">
        <f t="shared" si="1"/>
        <v>Out of test</v>
      </c>
      <c r="F11602" s="53" t="str">
        <f t="shared" si="2"/>
        <v>Shanghai_0</v>
      </c>
      <c r="G11602" s="53">
        <f t="shared" si="3"/>
        <v>0.5346258981</v>
      </c>
    </row>
    <row r="11603">
      <c r="A11603" s="61">
        <v>1.512600981E9</v>
      </c>
      <c r="B11603" s="61">
        <v>0.0</v>
      </c>
      <c r="C11603" s="61">
        <v>5245.0</v>
      </c>
      <c r="D11603" s="57" t="s">
        <v>379</v>
      </c>
      <c r="E11603" s="62" t="str">
        <f t="shared" si="1"/>
        <v>Out of test</v>
      </c>
      <c r="F11603" s="53" t="str">
        <f t="shared" si="2"/>
        <v>Shanghai_0</v>
      </c>
      <c r="G11603" s="53">
        <f t="shared" si="3"/>
        <v>0.6063371531</v>
      </c>
    </row>
    <row r="11604">
      <c r="A11604" s="61">
        <v>1.514365661E9</v>
      </c>
      <c r="B11604" s="61">
        <v>0.0</v>
      </c>
      <c r="C11604" s="61">
        <v>1752.0</v>
      </c>
      <c r="D11604" s="57" t="s">
        <v>379</v>
      </c>
      <c r="E11604" s="62" t="str">
        <f t="shared" si="1"/>
        <v>Out of test</v>
      </c>
      <c r="F11604" s="53" t="str">
        <f t="shared" si="2"/>
        <v>Shanghai_0</v>
      </c>
      <c r="G11604" s="53">
        <f t="shared" si="3"/>
        <v>0.6356860336</v>
      </c>
    </row>
    <row r="11605">
      <c r="A11605" s="61">
        <v>1.51935024E9</v>
      </c>
      <c r="B11605" s="61">
        <v>0.0</v>
      </c>
      <c r="C11605" s="61">
        <v>1076.0</v>
      </c>
      <c r="D11605" s="57" t="s">
        <v>379</v>
      </c>
      <c r="E11605" s="62" t="str">
        <f t="shared" si="1"/>
        <v>Out of test</v>
      </c>
      <c r="F11605" s="53" t="str">
        <f t="shared" si="2"/>
        <v>Shanghai_0</v>
      </c>
      <c r="G11605" s="53">
        <f t="shared" si="3"/>
        <v>0.1331158098</v>
      </c>
    </row>
    <row r="11606">
      <c r="A11606" s="61">
        <v>1.51723397E9</v>
      </c>
      <c r="B11606" s="61">
        <v>0.0</v>
      </c>
      <c r="C11606" s="61">
        <v>407.0</v>
      </c>
      <c r="D11606" s="57" t="s">
        <v>379</v>
      </c>
      <c r="E11606" s="62" t="str">
        <f t="shared" si="1"/>
        <v>Out of test</v>
      </c>
      <c r="F11606" s="53" t="str">
        <f t="shared" si="2"/>
        <v>Shanghai_0</v>
      </c>
      <c r="G11606" s="53">
        <f t="shared" si="3"/>
        <v>0.8938068516</v>
      </c>
    </row>
    <row r="11607">
      <c r="A11607" s="61">
        <v>1.513932231E9</v>
      </c>
      <c r="B11607" s="61">
        <v>0.0</v>
      </c>
      <c r="C11607" s="61">
        <v>264.0</v>
      </c>
      <c r="D11607" s="57" t="s">
        <v>379</v>
      </c>
      <c r="E11607" s="62" t="str">
        <f t="shared" si="1"/>
        <v>Out of test</v>
      </c>
      <c r="F11607" s="53" t="str">
        <f t="shared" si="2"/>
        <v>Shanghai_0</v>
      </c>
      <c r="G11607" s="53">
        <f t="shared" si="3"/>
        <v>0.1650652798</v>
      </c>
    </row>
    <row r="11608">
      <c r="A11608" s="61">
        <v>1.517468112E9</v>
      </c>
      <c r="B11608" s="61">
        <v>0.0</v>
      </c>
      <c r="C11608" s="61">
        <v>2973.0</v>
      </c>
      <c r="D11608" s="57" t="s">
        <v>379</v>
      </c>
      <c r="E11608" s="62" t="str">
        <f t="shared" si="1"/>
        <v>Out of test</v>
      </c>
      <c r="F11608" s="53" t="str">
        <f t="shared" si="2"/>
        <v>Shanghai_0</v>
      </c>
      <c r="G11608" s="53">
        <f t="shared" si="3"/>
        <v>0.3590673142</v>
      </c>
    </row>
    <row r="11609">
      <c r="A11609" s="61">
        <v>1.514665621E9</v>
      </c>
      <c r="B11609" s="61">
        <v>0.0</v>
      </c>
      <c r="C11609" s="61">
        <v>2828.0</v>
      </c>
      <c r="D11609" s="57" t="s">
        <v>379</v>
      </c>
      <c r="E11609" s="62" t="str">
        <f t="shared" si="1"/>
        <v>Out of test</v>
      </c>
      <c r="F11609" s="53" t="str">
        <f t="shared" si="2"/>
        <v>Shanghai_0</v>
      </c>
      <c r="G11609" s="53">
        <f t="shared" si="3"/>
        <v>0.5204343768</v>
      </c>
    </row>
    <row r="11610">
      <c r="A11610" s="61">
        <v>1.514169981E9</v>
      </c>
      <c r="B11610" s="61">
        <v>0.0</v>
      </c>
      <c r="C11610" s="61">
        <v>1764.0</v>
      </c>
      <c r="D11610" s="57" t="s">
        <v>379</v>
      </c>
      <c r="E11610" s="62" t="str">
        <f t="shared" si="1"/>
        <v>Out of test</v>
      </c>
      <c r="F11610" s="53" t="str">
        <f t="shared" si="2"/>
        <v>Shanghai_0</v>
      </c>
      <c r="G11610" s="53">
        <f t="shared" si="3"/>
        <v>0.3121398374</v>
      </c>
    </row>
    <row r="11611">
      <c r="A11611" s="61">
        <v>1.516230462E9</v>
      </c>
      <c r="B11611" s="61">
        <v>0.0</v>
      </c>
      <c r="C11611" s="61">
        <v>1844.0</v>
      </c>
      <c r="D11611" s="57" t="s">
        <v>379</v>
      </c>
      <c r="E11611" s="62" t="str">
        <f t="shared" si="1"/>
        <v>Out of test</v>
      </c>
      <c r="F11611" s="53" t="str">
        <f t="shared" si="2"/>
        <v>Shanghai_0</v>
      </c>
      <c r="G11611" s="53">
        <f t="shared" si="3"/>
        <v>0.9796008514</v>
      </c>
    </row>
    <row r="11612">
      <c r="A11612" s="61">
        <v>1.51463819E9</v>
      </c>
      <c r="B11612" s="61">
        <v>0.0</v>
      </c>
      <c r="C11612" s="61">
        <v>2057.0</v>
      </c>
      <c r="D11612" s="57" t="s">
        <v>379</v>
      </c>
      <c r="E11612" s="62" t="str">
        <f t="shared" si="1"/>
        <v>Out of test</v>
      </c>
      <c r="F11612" s="53" t="str">
        <f t="shared" si="2"/>
        <v>Shanghai_0</v>
      </c>
      <c r="G11612" s="53">
        <f t="shared" si="3"/>
        <v>0.5017568097</v>
      </c>
    </row>
    <row r="11613">
      <c r="A11613" s="61">
        <v>1.51582122E9</v>
      </c>
      <c r="B11613" s="61">
        <v>0.0</v>
      </c>
      <c r="C11613" s="61">
        <v>839.0</v>
      </c>
      <c r="D11613" s="57" t="s">
        <v>379</v>
      </c>
      <c r="E11613" s="62" t="str">
        <f t="shared" si="1"/>
        <v>Out of test</v>
      </c>
      <c r="F11613" s="53" t="str">
        <f t="shared" si="2"/>
        <v>Shanghai_0</v>
      </c>
      <c r="G11613" s="53">
        <f t="shared" si="3"/>
        <v>0.8032459701</v>
      </c>
    </row>
    <row r="11614">
      <c r="A11614" s="61">
        <v>1.519557E9</v>
      </c>
      <c r="B11614" s="61">
        <v>0.0</v>
      </c>
      <c r="C11614" s="61">
        <v>1408.0</v>
      </c>
      <c r="D11614" s="57" t="s">
        <v>379</v>
      </c>
      <c r="E11614" s="62" t="str">
        <f t="shared" si="1"/>
        <v>Out of test</v>
      </c>
      <c r="F11614" s="53" t="str">
        <f t="shared" si="2"/>
        <v>Shanghai_0</v>
      </c>
      <c r="G11614" s="53">
        <f t="shared" si="3"/>
        <v>0.4216398872</v>
      </c>
    </row>
    <row r="11615">
      <c r="A11615" s="61">
        <v>1.518480521E9</v>
      </c>
      <c r="B11615" s="61">
        <v>0.0</v>
      </c>
      <c r="C11615" s="61">
        <v>197.0</v>
      </c>
      <c r="D11615" s="57" t="s">
        <v>379</v>
      </c>
      <c r="E11615" s="62" t="str">
        <f t="shared" si="1"/>
        <v>Out of test</v>
      </c>
      <c r="F11615" s="53" t="str">
        <f t="shared" si="2"/>
        <v>Shanghai_0</v>
      </c>
      <c r="G11615" s="53">
        <f t="shared" si="3"/>
        <v>0.6375346421</v>
      </c>
    </row>
    <row r="11616">
      <c r="A11616" s="61">
        <v>1.514738281E9</v>
      </c>
      <c r="B11616" s="61">
        <v>0.0</v>
      </c>
      <c r="C11616" s="61">
        <v>885.0</v>
      </c>
      <c r="D11616" s="57" t="s">
        <v>379</v>
      </c>
      <c r="E11616" s="62" t="str">
        <f t="shared" si="1"/>
        <v>Out of test</v>
      </c>
      <c r="F11616" s="53" t="str">
        <f t="shared" si="2"/>
        <v>Shanghai_0</v>
      </c>
      <c r="G11616" s="53">
        <f t="shared" si="3"/>
        <v>0.9262153038</v>
      </c>
    </row>
    <row r="11617">
      <c r="A11617" s="61">
        <v>1.515756621E9</v>
      </c>
      <c r="B11617" s="61">
        <v>0.0</v>
      </c>
      <c r="C11617" s="61">
        <v>627.0</v>
      </c>
      <c r="D11617" s="57" t="s">
        <v>379</v>
      </c>
      <c r="E11617" s="62" t="str">
        <f t="shared" si="1"/>
        <v>Out of test</v>
      </c>
      <c r="F11617" s="53" t="str">
        <f t="shared" si="2"/>
        <v>Shanghai_0</v>
      </c>
      <c r="G11617" s="53">
        <f t="shared" si="3"/>
        <v>0.002950075904</v>
      </c>
    </row>
    <row r="11618">
      <c r="A11618" s="61">
        <v>1.511802301E9</v>
      </c>
      <c r="B11618" s="61">
        <v>0.0</v>
      </c>
      <c r="C11618" s="61">
        <v>2096.0</v>
      </c>
      <c r="D11618" s="57" t="s">
        <v>379</v>
      </c>
      <c r="E11618" s="62" t="str">
        <f t="shared" si="1"/>
        <v>Out of test</v>
      </c>
      <c r="F11618" s="53" t="str">
        <f t="shared" si="2"/>
        <v>Shanghai_0</v>
      </c>
      <c r="G11618" s="53">
        <f t="shared" si="3"/>
        <v>0.7542636263</v>
      </c>
    </row>
    <row r="11619">
      <c r="A11619" s="61">
        <v>1.51155508E9</v>
      </c>
      <c r="B11619" s="61">
        <v>0.0</v>
      </c>
      <c r="C11619" s="61">
        <v>991.0</v>
      </c>
      <c r="D11619" s="57" t="s">
        <v>379</v>
      </c>
      <c r="E11619" s="62" t="str">
        <f t="shared" si="1"/>
        <v>Out of test</v>
      </c>
      <c r="F11619" s="53" t="str">
        <f t="shared" si="2"/>
        <v>Shanghai_0</v>
      </c>
      <c r="G11619" s="53">
        <f t="shared" si="3"/>
        <v>0.6470079956</v>
      </c>
    </row>
    <row r="11620">
      <c r="A11620" s="61">
        <v>1.519078661E9</v>
      </c>
      <c r="B11620" s="61">
        <v>0.0</v>
      </c>
      <c r="C11620" s="61">
        <v>1401.0</v>
      </c>
      <c r="D11620" s="57" t="s">
        <v>379</v>
      </c>
      <c r="E11620" s="62" t="str">
        <f t="shared" si="1"/>
        <v>Out of test</v>
      </c>
      <c r="F11620" s="53" t="str">
        <f t="shared" si="2"/>
        <v>Shanghai_0</v>
      </c>
      <c r="G11620" s="53">
        <f t="shared" si="3"/>
        <v>0.2602316256</v>
      </c>
    </row>
    <row r="11621">
      <c r="A11621" s="61">
        <v>1.51302005E9</v>
      </c>
      <c r="B11621" s="61">
        <v>0.0</v>
      </c>
      <c r="C11621" s="61">
        <v>1196.0</v>
      </c>
      <c r="D11621" s="57" t="s">
        <v>379</v>
      </c>
      <c r="E11621" s="62" t="str">
        <f t="shared" si="1"/>
        <v>Out of test</v>
      </c>
      <c r="F11621" s="53" t="str">
        <f t="shared" si="2"/>
        <v>Shanghai_0</v>
      </c>
      <c r="G11621" s="53">
        <f t="shared" si="3"/>
        <v>0.03511292065</v>
      </c>
    </row>
    <row r="11622">
      <c r="A11622" s="61">
        <v>1.5146052E9</v>
      </c>
      <c r="B11622" s="61">
        <v>0.0</v>
      </c>
      <c r="C11622" s="61">
        <v>1514.0</v>
      </c>
      <c r="D11622" s="57" t="s">
        <v>379</v>
      </c>
      <c r="E11622" s="62" t="str">
        <f t="shared" si="1"/>
        <v>Out of test</v>
      </c>
      <c r="F11622" s="53" t="str">
        <f t="shared" si="2"/>
        <v>Shanghai_0</v>
      </c>
      <c r="G11622" s="53">
        <f t="shared" si="3"/>
        <v>0.7632126952</v>
      </c>
    </row>
    <row r="11623">
      <c r="A11623" s="61">
        <v>1.519953982E9</v>
      </c>
      <c r="B11623" s="61">
        <v>0.0</v>
      </c>
      <c r="C11623" s="61">
        <v>3922.0</v>
      </c>
      <c r="D11623" s="57" t="s">
        <v>379</v>
      </c>
      <c r="E11623" s="62" t="str">
        <f t="shared" si="1"/>
        <v>Out of test</v>
      </c>
      <c r="F11623" s="53" t="str">
        <f t="shared" si="2"/>
        <v>Shanghai_0</v>
      </c>
      <c r="G11623" s="53">
        <f t="shared" si="3"/>
        <v>0.1475763354</v>
      </c>
    </row>
    <row r="11624">
      <c r="A11624" s="61">
        <v>1.513027812E9</v>
      </c>
      <c r="B11624" s="61">
        <v>0.0</v>
      </c>
      <c r="C11624" s="61">
        <v>461.0</v>
      </c>
      <c r="D11624" s="57" t="s">
        <v>379</v>
      </c>
      <c r="E11624" s="62" t="str">
        <f t="shared" si="1"/>
        <v>Out of test</v>
      </c>
      <c r="F11624" s="53" t="str">
        <f t="shared" si="2"/>
        <v>Shanghai_0</v>
      </c>
      <c r="G11624" s="53">
        <f t="shared" si="3"/>
        <v>0.7856523552</v>
      </c>
    </row>
    <row r="11625">
      <c r="A11625" s="61">
        <v>1.51892086E9</v>
      </c>
      <c r="B11625" s="61">
        <v>0.0</v>
      </c>
      <c r="C11625" s="61">
        <v>1919.0</v>
      </c>
      <c r="D11625" s="57" t="s">
        <v>379</v>
      </c>
      <c r="E11625" s="62" t="str">
        <f t="shared" si="1"/>
        <v>Out of test</v>
      </c>
      <c r="F11625" s="53" t="str">
        <f t="shared" si="2"/>
        <v>Shanghai_0</v>
      </c>
      <c r="G11625" s="53">
        <f t="shared" si="3"/>
        <v>0.1116748181</v>
      </c>
    </row>
    <row r="11626">
      <c r="A11626" s="61">
        <v>1.516444721E9</v>
      </c>
      <c r="B11626" s="61">
        <v>0.0</v>
      </c>
      <c r="C11626" s="61">
        <v>286.0</v>
      </c>
      <c r="D11626" s="57" t="s">
        <v>379</v>
      </c>
      <c r="E11626" s="62" t="str">
        <f t="shared" si="1"/>
        <v>Out of test</v>
      </c>
      <c r="F11626" s="53" t="str">
        <f t="shared" si="2"/>
        <v>Shanghai_0</v>
      </c>
      <c r="G11626" s="53">
        <f t="shared" si="3"/>
        <v>0.1428484787</v>
      </c>
    </row>
    <row r="11627">
      <c r="A11627" s="61">
        <v>1.51749827E9</v>
      </c>
      <c r="B11627" s="61">
        <v>0.0</v>
      </c>
      <c r="C11627" s="61">
        <v>3605.0</v>
      </c>
      <c r="D11627" s="57" t="s">
        <v>379</v>
      </c>
      <c r="E11627" s="62" t="str">
        <f t="shared" si="1"/>
        <v>Out of test</v>
      </c>
      <c r="F11627" s="53" t="str">
        <f t="shared" si="2"/>
        <v>Shanghai_0</v>
      </c>
      <c r="G11627" s="53">
        <f t="shared" si="3"/>
        <v>0.421095773</v>
      </c>
    </row>
    <row r="11628">
      <c r="A11628" s="61">
        <v>1.519468302E9</v>
      </c>
      <c r="B11628" s="61">
        <v>0.0</v>
      </c>
      <c r="C11628" s="61">
        <v>991.0</v>
      </c>
      <c r="D11628" s="57" t="s">
        <v>379</v>
      </c>
      <c r="E11628" s="62" t="str">
        <f t="shared" si="1"/>
        <v>Out of test</v>
      </c>
      <c r="F11628" s="53" t="str">
        <f t="shared" si="2"/>
        <v>Shanghai_0</v>
      </c>
      <c r="G11628" s="53">
        <f t="shared" si="3"/>
        <v>0.38861692</v>
      </c>
    </row>
    <row r="11629">
      <c r="A11629" s="61">
        <v>1.512546451E9</v>
      </c>
      <c r="B11629" s="61">
        <v>0.0</v>
      </c>
      <c r="C11629" s="61">
        <v>304.0</v>
      </c>
      <c r="D11629" s="57" t="s">
        <v>379</v>
      </c>
      <c r="E11629" s="62" t="str">
        <f t="shared" si="1"/>
        <v>Out of test</v>
      </c>
      <c r="F11629" s="53" t="str">
        <f t="shared" si="2"/>
        <v>Shanghai_0</v>
      </c>
      <c r="G11629" s="53">
        <f t="shared" si="3"/>
        <v>0.05482904119</v>
      </c>
    </row>
    <row r="11630">
      <c r="A11630" s="61">
        <v>1.513234551E9</v>
      </c>
      <c r="B11630" s="61">
        <v>0.0</v>
      </c>
      <c r="C11630" s="61">
        <v>1027.0</v>
      </c>
      <c r="D11630" s="57" t="s">
        <v>379</v>
      </c>
      <c r="E11630" s="62" t="str">
        <f t="shared" si="1"/>
        <v>Out of test</v>
      </c>
      <c r="F11630" s="53" t="str">
        <f t="shared" si="2"/>
        <v>Shanghai_0</v>
      </c>
      <c r="G11630" s="53">
        <f t="shared" si="3"/>
        <v>0.7535239462</v>
      </c>
    </row>
    <row r="11631">
      <c r="A11631" s="61">
        <v>1.51189979E9</v>
      </c>
      <c r="B11631" s="61">
        <v>0.0</v>
      </c>
      <c r="C11631" s="61">
        <v>960.0</v>
      </c>
      <c r="D11631" s="57" t="s">
        <v>379</v>
      </c>
      <c r="E11631" s="62" t="str">
        <f t="shared" si="1"/>
        <v>Out of test</v>
      </c>
      <c r="F11631" s="53" t="str">
        <f t="shared" si="2"/>
        <v>Shanghai_0</v>
      </c>
      <c r="G11631" s="53">
        <f t="shared" si="3"/>
        <v>0.5052754824</v>
      </c>
    </row>
    <row r="11632">
      <c r="A11632" s="61">
        <v>1.517241762E9</v>
      </c>
      <c r="B11632" s="61">
        <v>0.0</v>
      </c>
      <c r="C11632" s="61">
        <v>4262.0</v>
      </c>
      <c r="D11632" s="57" t="s">
        <v>379</v>
      </c>
      <c r="E11632" s="62" t="str">
        <f t="shared" si="1"/>
        <v>Out of test</v>
      </c>
      <c r="F11632" s="53" t="str">
        <f t="shared" si="2"/>
        <v>Shanghai_0</v>
      </c>
      <c r="G11632" s="53">
        <f t="shared" si="3"/>
        <v>0.1144192284</v>
      </c>
    </row>
    <row r="11633">
      <c r="A11633" s="61">
        <v>1.512882531E9</v>
      </c>
      <c r="B11633" s="61">
        <v>0.0</v>
      </c>
      <c r="C11633" s="61">
        <v>3665.0</v>
      </c>
      <c r="D11633" s="57" t="s">
        <v>379</v>
      </c>
      <c r="E11633" s="62" t="str">
        <f t="shared" si="1"/>
        <v>Out of test</v>
      </c>
      <c r="F11633" s="53" t="str">
        <f t="shared" si="2"/>
        <v>Shanghai_0</v>
      </c>
      <c r="G11633" s="53">
        <f t="shared" si="3"/>
        <v>0.9409378753</v>
      </c>
    </row>
    <row r="11634">
      <c r="A11634" s="61">
        <v>1.514186001E9</v>
      </c>
      <c r="B11634" s="61">
        <v>0.0</v>
      </c>
      <c r="C11634" s="61">
        <v>437.0</v>
      </c>
      <c r="D11634" s="57" t="s">
        <v>379</v>
      </c>
      <c r="E11634" s="62" t="str">
        <f t="shared" si="1"/>
        <v>Out of test</v>
      </c>
      <c r="F11634" s="53" t="str">
        <f t="shared" si="2"/>
        <v>Shanghai_0</v>
      </c>
      <c r="G11634" s="53">
        <f t="shared" si="3"/>
        <v>0.0953317989</v>
      </c>
    </row>
    <row r="11635">
      <c r="A11635" s="61">
        <v>1.518502462E9</v>
      </c>
      <c r="B11635" s="61">
        <v>0.0</v>
      </c>
      <c r="C11635" s="61">
        <v>1821.0</v>
      </c>
      <c r="D11635" s="57" t="s">
        <v>379</v>
      </c>
      <c r="E11635" s="62" t="str">
        <f t="shared" si="1"/>
        <v>Out of test</v>
      </c>
      <c r="F11635" s="53" t="str">
        <f t="shared" si="2"/>
        <v>Shanghai_0</v>
      </c>
      <c r="G11635" s="53">
        <f t="shared" si="3"/>
        <v>0.6705468478</v>
      </c>
    </row>
    <row r="11636">
      <c r="A11636" s="61">
        <v>1.51573652E9</v>
      </c>
      <c r="B11636" s="61">
        <v>0.0</v>
      </c>
      <c r="C11636" s="61">
        <v>1814.0</v>
      </c>
      <c r="D11636" s="57" t="s">
        <v>379</v>
      </c>
      <c r="E11636" s="62" t="str">
        <f t="shared" si="1"/>
        <v>Out of test</v>
      </c>
      <c r="F11636" s="53" t="str">
        <f t="shared" si="2"/>
        <v>Shanghai_0</v>
      </c>
      <c r="G11636" s="53">
        <f t="shared" si="3"/>
        <v>0.4609376716</v>
      </c>
    </row>
    <row r="11637">
      <c r="A11637" s="61">
        <v>1.516826281E9</v>
      </c>
      <c r="B11637" s="61">
        <v>0.0</v>
      </c>
      <c r="C11637" s="61">
        <v>316.0</v>
      </c>
      <c r="D11637" s="57" t="s">
        <v>379</v>
      </c>
      <c r="E11637" s="62" t="str">
        <f t="shared" si="1"/>
        <v>Out of test</v>
      </c>
      <c r="F11637" s="53" t="str">
        <f t="shared" si="2"/>
        <v>Shanghai_0</v>
      </c>
      <c r="G11637" s="53">
        <f t="shared" si="3"/>
        <v>0.02898409707</v>
      </c>
    </row>
    <row r="11638">
      <c r="A11638" s="61">
        <v>1.514225461E9</v>
      </c>
      <c r="B11638" s="61">
        <v>0.0</v>
      </c>
      <c r="C11638" s="61">
        <v>2859.0</v>
      </c>
      <c r="D11638" s="57" t="s">
        <v>379</v>
      </c>
      <c r="E11638" s="62" t="str">
        <f t="shared" si="1"/>
        <v>Out of test</v>
      </c>
      <c r="F11638" s="53" t="str">
        <f t="shared" si="2"/>
        <v>Shanghai_0</v>
      </c>
      <c r="G11638" s="53">
        <f t="shared" si="3"/>
        <v>0.06871522132</v>
      </c>
    </row>
    <row r="11639">
      <c r="A11639" s="61">
        <v>1.516143401E9</v>
      </c>
      <c r="B11639" s="61">
        <v>0.0</v>
      </c>
      <c r="C11639" s="61">
        <v>2870.0</v>
      </c>
      <c r="D11639" s="57" t="s">
        <v>379</v>
      </c>
      <c r="E11639" s="62" t="str">
        <f t="shared" si="1"/>
        <v>Out of test</v>
      </c>
      <c r="F11639" s="53" t="str">
        <f t="shared" si="2"/>
        <v>Shanghai_0</v>
      </c>
      <c r="G11639" s="53">
        <f t="shared" si="3"/>
        <v>0.3851573949</v>
      </c>
    </row>
    <row r="11640">
      <c r="A11640" s="61">
        <v>1.514932862E9</v>
      </c>
      <c r="B11640" s="61">
        <v>0.0</v>
      </c>
      <c r="C11640" s="61">
        <v>1330.0</v>
      </c>
      <c r="D11640" s="57" t="s">
        <v>379</v>
      </c>
      <c r="E11640" s="62" t="str">
        <f t="shared" si="1"/>
        <v>Out of test</v>
      </c>
      <c r="F11640" s="53" t="str">
        <f t="shared" si="2"/>
        <v>Shanghai_0</v>
      </c>
      <c r="G11640" s="53">
        <f t="shared" si="3"/>
        <v>0.7916454337</v>
      </c>
    </row>
    <row r="11641">
      <c r="A11641" s="61">
        <v>1.51834372E9</v>
      </c>
      <c r="B11641" s="61">
        <v>0.0</v>
      </c>
      <c r="C11641" s="61">
        <v>1969.0</v>
      </c>
      <c r="D11641" s="57" t="s">
        <v>379</v>
      </c>
      <c r="E11641" s="62" t="str">
        <f t="shared" si="1"/>
        <v>Out of test</v>
      </c>
      <c r="F11641" s="53" t="str">
        <f t="shared" si="2"/>
        <v>Shanghai_0</v>
      </c>
      <c r="G11641" s="53">
        <f t="shared" si="3"/>
        <v>0.370438888</v>
      </c>
    </row>
    <row r="11642">
      <c r="A11642" s="61">
        <v>1.515287162E9</v>
      </c>
      <c r="B11642" s="61">
        <v>0.0</v>
      </c>
      <c r="C11642" s="61">
        <v>1630.0</v>
      </c>
      <c r="D11642" s="57" t="s">
        <v>379</v>
      </c>
      <c r="E11642" s="62" t="str">
        <f t="shared" si="1"/>
        <v>Out of test</v>
      </c>
      <c r="F11642" s="53" t="str">
        <f t="shared" si="2"/>
        <v>Shanghai_0</v>
      </c>
      <c r="G11642" s="53">
        <f t="shared" si="3"/>
        <v>0.7100819827</v>
      </c>
    </row>
    <row r="11643">
      <c r="A11643" s="61">
        <v>1.511503182E9</v>
      </c>
      <c r="B11643" s="61">
        <v>0.0</v>
      </c>
      <c r="C11643" s="61">
        <v>1005.0</v>
      </c>
      <c r="D11643" s="57" t="s">
        <v>379</v>
      </c>
      <c r="E11643" s="62" t="str">
        <f t="shared" si="1"/>
        <v>Out of test</v>
      </c>
      <c r="F11643" s="53" t="str">
        <f t="shared" si="2"/>
        <v>Shanghai_0</v>
      </c>
      <c r="G11643" s="53">
        <f t="shared" si="3"/>
        <v>0.663906061</v>
      </c>
    </row>
    <row r="11644">
      <c r="A11644" s="61">
        <v>1.519980831E9</v>
      </c>
      <c r="B11644" s="61">
        <v>0.0</v>
      </c>
      <c r="C11644" s="61">
        <v>398.0</v>
      </c>
      <c r="D11644" s="57" t="s">
        <v>379</v>
      </c>
      <c r="E11644" s="62" t="str">
        <f t="shared" si="1"/>
        <v>Out of test</v>
      </c>
      <c r="F11644" s="53" t="str">
        <f t="shared" si="2"/>
        <v>Shanghai_0</v>
      </c>
      <c r="G11644" s="53">
        <f t="shared" si="3"/>
        <v>0.1525332737</v>
      </c>
    </row>
    <row r="11645">
      <c r="A11645" s="61">
        <v>1.513374212E9</v>
      </c>
      <c r="B11645" s="61">
        <v>0.0</v>
      </c>
      <c r="C11645" s="61">
        <v>1541.0</v>
      </c>
      <c r="D11645" s="57" t="s">
        <v>379</v>
      </c>
      <c r="E11645" s="62" t="str">
        <f t="shared" si="1"/>
        <v>Out of test</v>
      </c>
      <c r="F11645" s="53" t="str">
        <f t="shared" si="2"/>
        <v>Shanghai_0</v>
      </c>
      <c r="G11645" s="53">
        <f t="shared" si="3"/>
        <v>0.8460602942</v>
      </c>
    </row>
    <row r="11646">
      <c r="A11646" s="61">
        <v>1.5112587E9</v>
      </c>
      <c r="B11646" s="61">
        <v>0.0</v>
      </c>
      <c r="C11646" s="61">
        <v>1796.0</v>
      </c>
      <c r="D11646" s="57" t="s">
        <v>379</v>
      </c>
      <c r="E11646" s="62" t="str">
        <f t="shared" si="1"/>
        <v>Out of test</v>
      </c>
      <c r="F11646" s="53" t="str">
        <f t="shared" si="2"/>
        <v>Shanghai_0</v>
      </c>
      <c r="G11646" s="53">
        <f t="shared" si="3"/>
        <v>0.6970076654</v>
      </c>
    </row>
    <row r="11647">
      <c r="A11647" s="61">
        <v>1.517155241E9</v>
      </c>
      <c r="B11647" s="61">
        <v>0.0</v>
      </c>
      <c r="C11647" s="61">
        <v>5160.0</v>
      </c>
      <c r="D11647" s="57" t="s">
        <v>379</v>
      </c>
      <c r="E11647" s="62" t="str">
        <f t="shared" si="1"/>
        <v>Out of test</v>
      </c>
      <c r="F11647" s="53" t="str">
        <f t="shared" si="2"/>
        <v>Shanghai_0</v>
      </c>
      <c r="G11647" s="53">
        <f t="shared" si="3"/>
        <v>0.3726936959</v>
      </c>
    </row>
    <row r="11648">
      <c r="A11648" s="61">
        <v>1.517318571E9</v>
      </c>
      <c r="B11648" s="61">
        <v>0.0</v>
      </c>
      <c r="C11648" s="61">
        <v>1647.0</v>
      </c>
      <c r="D11648" s="57" t="s">
        <v>379</v>
      </c>
      <c r="E11648" s="62" t="str">
        <f t="shared" si="1"/>
        <v>Out of test</v>
      </c>
      <c r="F11648" s="53" t="str">
        <f t="shared" si="2"/>
        <v>Shanghai_0</v>
      </c>
      <c r="G11648" s="53">
        <f t="shared" si="3"/>
        <v>0.3368475017</v>
      </c>
    </row>
    <row r="11649">
      <c r="A11649" s="61">
        <v>1.516427711E9</v>
      </c>
      <c r="B11649" s="61">
        <v>0.0</v>
      </c>
      <c r="C11649" s="61">
        <v>2079.0</v>
      </c>
      <c r="D11649" s="57" t="s">
        <v>379</v>
      </c>
      <c r="E11649" s="62" t="str">
        <f t="shared" si="1"/>
        <v>Out of test</v>
      </c>
      <c r="F11649" s="53" t="str">
        <f t="shared" si="2"/>
        <v>Shanghai_0</v>
      </c>
      <c r="G11649" s="53">
        <f t="shared" si="3"/>
        <v>0.6300186681</v>
      </c>
    </row>
    <row r="11650">
      <c r="A11650" s="61">
        <v>1.512453022E9</v>
      </c>
      <c r="B11650" s="61">
        <v>0.0</v>
      </c>
      <c r="C11650" s="61">
        <v>226.0</v>
      </c>
      <c r="D11650" s="57" t="s">
        <v>379</v>
      </c>
      <c r="E11650" s="62" t="str">
        <f t="shared" si="1"/>
        <v>Out of test</v>
      </c>
      <c r="F11650" s="53" t="str">
        <f t="shared" si="2"/>
        <v>Shanghai_0</v>
      </c>
      <c r="G11650" s="53">
        <f t="shared" si="3"/>
        <v>0.6803101102</v>
      </c>
    </row>
    <row r="11651">
      <c r="A11651" s="61">
        <v>1.516921821E9</v>
      </c>
      <c r="B11651" s="61">
        <v>0.0</v>
      </c>
      <c r="C11651" s="61">
        <v>1010.0</v>
      </c>
      <c r="D11651" s="57" t="s">
        <v>379</v>
      </c>
      <c r="E11651" s="62" t="str">
        <f t="shared" si="1"/>
        <v>Out of test</v>
      </c>
      <c r="F11651" s="53" t="str">
        <f t="shared" si="2"/>
        <v>Shanghai_0</v>
      </c>
      <c r="G11651" s="53">
        <f t="shared" si="3"/>
        <v>0.1440708787</v>
      </c>
    </row>
    <row r="11652">
      <c r="A11652" s="61">
        <v>1.51382942E9</v>
      </c>
      <c r="B11652" s="61">
        <v>0.0</v>
      </c>
      <c r="C11652" s="61">
        <v>1429.0</v>
      </c>
      <c r="D11652" s="57" t="s">
        <v>379</v>
      </c>
      <c r="E11652" s="62" t="str">
        <f t="shared" si="1"/>
        <v>Out of test</v>
      </c>
      <c r="F11652" s="53" t="str">
        <f t="shared" si="2"/>
        <v>Shanghai_0</v>
      </c>
      <c r="G11652" s="53">
        <f t="shared" si="3"/>
        <v>0.2573659288</v>
      </c>
    </row>
    <row r="11653">
      <c r="A11653" s="61">
        <v>1.51879208E9</v>
      </c>
      <c r="B11653" s="61">
        <v>0.0</v>
      </c>
      <c r="C11653" s="61">
        <v>1657.0</v>
      </c>
      <c r="D11653" s="57" t="s">
        <v>379</v>
      </c>
      <c r="E11653" s="62" t="str">
        <f t="shared" si="1"/>
        <v>Out of test</v>
      </c>
      <c r="F11653" s="53" t="str">
        <f t="shared" si="2"/>
        <v>Shanghai_0</v>
      </c>
      <c r="G11653" s="53">
        <f t="shared" si="3"/>
        <v>0.2428790286</v>
      </c>
    </row>
    <row r="11654">
      <c r="A11654" s="61">
        <v>1.51738302E9</v>
      </c>
      <c r="B11654" s="61">
        <v>0.0</v>
      </c>
      <c r="C11654" s="61">
        <v>1307.0</v>
      </c>
      <c r="D11654" s="57" t="s">
        <v>379</v>
      </c>
      <c r="E11654" s="62" t="str">
        <f t="shared" si="1"/>
        <v>Out of test</v>
      </c>
      <c r="F11654" s="53" t="str">
        <f t="shared" si="2"/>
        <v>Shanghai_0</v>
      </c>
      <c r="G11654" s="53">
        <f t="shared" si="3"/>
        <v>0.9192213507</v>
      </c>
    </row>
    <row r="11655">
      <c r="A11655" s="61">
        <v>1.51826384E9</v>
      </c>
      <c r="B11655" s="61">
        <v>0.0</v>
      </c>
      <c r="C11655" s="61">
        <v>1085.0</v>
      </c>
      <c r="D11655" s="57" t="s">
        <v>379</v>
      </c>
      <c r="E11655" s="62" t="str">
        <f t="shared" si="1"/>
        <v>Out of test</v>
      </c>
      <c r="F11655" s="53" t="str">
        <f t="shared" si="2"/>
        <v>Shanghai_0</v>
      </c>
      <c r="G11655" s="53">
        <f t="shared" si="3"/>
        <v>0.04822259264</v>
      </c>
    </row>
    <row r="11656">
      <c r="A11656" s="61">
        <v>1.516144682E9</v>
      </c>
      <c r="B11656" s="61">
        <v>0.0</v>
      </c>
      <c r="C11656" s="61">
        <v>2103.0</v>
      </c>
      <c r="D11656" s="57" t="s">
        <v>379</v>
      </c>
      <c r="E11656" s="62" t="str">
        <f t="shared" si="1"/>
        <v>Out of test</v>
      </c>
      <c r="F11656" s="53" t="str">
        <f t="shared" si="2"/>
        <v>Shanghai_0</v>
      </c>
      <c r="G11656" s="53">
        <f t="shared" si="3"/>
        <v>0.5580050728</v>
      </c>
    </row>
    <row r="11657">
      <c r="A11657" s="61">
        <v>1.51727972E9</v>
      </c>
      <c r="B11657" s="61">
        <v>0.0</v>
      </c>
      <c r="C11657" s="61">
        <v>646.0</v>
      </c>
      <c r="D11657" s="57" t="s">
        <v>379</v>
      </c>
      <c r="E11657" s="62" t="str">
        <f t="shared" si="1"/>
        <v>Out of test</v>
      </c>
      <c r="F11657" s="53" t="str">
        <f t="shared" si="2"/>
        <v>Shanghai_0</v>
      </c>
      <c r="G11657" s="53">
        <f t="shared" si="3"/>
        <v>0.4223522351</v>
      </c>
    </row>
    <row r="11658">
      <c r="A11658" s="61">
        <v>1.513405661E9</v>
      </c>
      <c r="B11658" s="61">
        <v>0.0</v>
      </c>
      <c r="C11658" s="61">
        <v>4214.0</v>
      </c>
      <c r="D11658" s="57" t="s">
        <v>379</v>
      </c>
      <c r="E11658" s="62" t="str">
        <f t="shared" si="1"/>
        <v>Out of test</v>
      </c>
      <c r="F11658" s="53" t="str">
        <f t="shared" si="2"/>
        <v>Shanghai_0</v>
      </c>
      <c r="G11658" s="53">
        <f t="shared" si="3"/>
        <v>0.2710796083</v>
      </c>
    </row>
    <row r="11659">
      <c r="A11659" s="61">
        <v>1.513096202E9</v>
      </c>
      <c r="B11659" s="61">
        <v>0.0</v>
      </c>
      <c r="C11659" s="61">
        <v>112.0</v>
      </c>
      <c r="D11659" s="57" t="s">
        <v>379</v>
      </c>
      <c r="E11659" s="62" t="str">
        <f t="shared" si="1"/>
        <v>Out of test</v>
      </c>
      <c r="F11659" s="53" t="str">
        <f t="shared" si="2"/>
        <v>Shanghai_0</v>
      </c>
      <c r="G11659" s="53">
        <f t="shared" si="3"/>
        <v>0.05933719554</v>
      </c>
    </row>
    <row r="11660">
      <c r="A11660" s="61">
        <v>1.51991297E9</v>
      </c>
      <c r="B11660" s="61">
        <v>0.0</v>
      </c>
      <c r="C11660" s="61">
        <v>4262.0</v>
      </c>
      <c r="D11660" s="57" t="s">
        <v>379</v>
      </c>
      <c r="E11660" s="62" t="str">
        <f t="shared" si="1"/>
        <v>Out of test</v>
      </c>
      <c r="F11660" s="53" t="str">
        <f t="shared" si="2"/>
        <v>Shanghai_0</v>
      </c>
      <c r="G11660" s="53">
        <f t="shared" si="3"/>
        <v>0.9248722132</v>
      </c>
    </row>
    <row r="11661">
      <c r="A11661" s="61">
        <v>1.516254892E9</v>
      </c>
      <c r="B11661" s="61">
        <v>0.0</v>
      </c>
      <c r="C11661" s="61">
        <v>1482.0</v>
      </c>
      <c r="D11661" s="57" t="s">
        <v>379</v>
      </c>
      <c r="E11661" s="62" t="str">
        <f t="shared" si="1"/>
        <v>Out of test</v>
      </c>
      <c r="F11661" s="53" t="str">
        <f t="shared" si="2"/>
        <v>Shanghai_0</v>
      </c>
      <c r="G11661" s="53">
        <f t="shared" si="3"/>
        <v>0.01436054283</v>
      </c>
    </row>
    <row r="11662">
      <c r="A11662" s="61">
        <v>1.519848972E9</v>
      </c>
      <c r="B11662" s="61">
        <v>0.0</v>
      </c>
      <c r="C11662" s="61">
        <v>467.0</v>
      </c>
      <c r="D11662" s="57" t="s">
        <v>379</v>
      </c>
      <c r="E11662" s="62" t="str">
        <f t="shared" si="1"/>
        <v>Out of test</v>
      </c>
      <c r="F11662" s="53" t="str">
        <f t="shared" si="2"/>
        <v>Shanghai_0</v>
      </c>
      <c r="G11662" s="53">
        <f t="shared" si="3"/>
        <v>0.3184083407</v>
      </c>
    </row>
    <row r="11663">
      <c r="A11663" s="61">
        <v>1.51422595E9</v>
      </c>
      <c r="B11663" s="61">
        <v>0.0</v>
      </c>
      <c r="C11663" s="61">
        <v>1235.0</v>
      </c>
      <c r="D11663" s="57" t="s">
        <v>379</v>
      </c>
      <c r="E11663" s="62" t="str">
        <f t="shared" si="1"/>
        <v>Out of test</v>
      </c>
      <c r="F11663" s="53" t="str">
        <f t="shared" si="2"/>
        <v>Shanghai_0</v>
      </c>
      <c r="G11663" s="53">
        <f t="shared" si="3"/>
        <v>0.6590653082</v>
      </c>
    </row>
    <row r="11664">
      <c r="A11664" s="61">
        <v>1.513215591E9</v>
      </c>
      <c r="B11664" s="61">
        <v>0.0</v>
      </c>
      <c r="C11664" s="61">
        <v>3105.0</v>
      </c>
      <c r="D11664" s="57" t="s">
        <v>379</v>
      </c>
      <c r="E11664" s="62" t="str">
        <f t="shared" si="1"/>
        <v>Out of test</v>
      </c>
      <c r="F11664" s="53" t="str">
        <f t="shared" si="2"/>
        <v>Shanghai_0</v>
      </c>
      <c r="G11664" s="53">
        <f t="shared" si="3"/>
        <v>0.7414459449</v>
      </c>
    </row>
    <row r="11665">
      <c r="A11665" s="61">
        <v>1.51820655E9</v>
      </c>
      <c r="B11665" s="61">
        <v>0.0</v>
      </c>
      <c r="C11665" s="61">
        <v>3092.0</v>
      </c>
      <c r="D11665" s="57" t="s">
        <v>379</v>
      </c>
      <c r="E11665" s="62" t="str">
        <f t="shared" si="1"/>
        <v>Out of test</v>
      </c>
      <c r="F11665" s="53" t="str">
        <f t="shared" si="2"/>
        <v>Shanghai_0</v>
      </c>
      <c r="G11665" s="53">
        <f t="shared" si="3"/>
        <v>0.9668453748</v>
      </c>
    </row>
    <row r="11666">
      <c r="A11666" s="61">
        <v>1.51933592E9</v>
      </c>
      <c r="B11666" s="61">
        <v>0.0</v>
      </c>
      <c r="C11666" s="61">
        <v>1019.0</v>
      </c>
      <c r="D11666" s="57" t="s">
        <v>379</v>
      </c>
      <c r="E11666" s="62" t="str">
        <f t="shared" si="1"/>
        <v>Out of test</v>
      </c>
      <c r="F11666" s="53" t="str">
        <f t="shared" si="2"/>
        <v>Shanghai_0</v>
      </c>
      <c r="G11666" s="53">
        <f t="shared" si="3"/>
        <v>0.3039455174</v>
      </c>
    </row>
    <row r="11667">
      <c r="A11667" s="61">
        <v>1.51801504E9</v>
      </c>
      <c r="B11667" s="61">
        <v>0.0</v>
      </c>
      <c r="C11667" s="61">
        <v>3112.0</v>
      </c>
      <c r="D11667" s="57" t="s">
        <v>379</v>
      </c>
      <c r="E11667" s="62" t="str">
        <f t="shared" si="1"/>
        <v>Out of test</v>
      </c>
      <c r="F11667" s="53" t="str">
        <f t="shared" si="2"/>
        <v>Shanghai_0</v>
      </c>
      <c r="G11667" s="53">
        <f t="shared" si="3"/>
        <v>0.6267814327</v>
      </c>
    </row>
    <row r="11668">
      <c r="A11668" s="61">
        <v>1.514749701E9</v>
      </c>
      <c r="B11668" s="61">
        <v>0.0</v>
      </c>
      <c r="C11668" s="61">
        <v>2621.0</v>
      </c>
      <c r="D11668" s="57" t="s">
        <v>379</v>
      </c>
      <c r="E11668" s="62" t="str">
        <f t="shared" si="1"/>
        <v>Out of test</v>
      </c>
      <c r="F11668" s="53" t="str">
        <f t="shared" si="2"/>
        <v>Shanghai_0</v>
      </c>
      <c r="G11668" s="53">
        <f t="shared" si="3"/>
        <v>0.5733895633</v>
      </c>
    </row>
    <row r="11669">
      <c r="A11669" s="61">
        <v>1.51603239E9</v>
      </c>
      <c r="B11669" s="61">
        <v>0.0</v>
      </c>
      <c r="C11669" s="61">
        <v>1827.0</v>
      </c>
      <c r="D11669" s="57" t="s">
        <v>379</v>
      </c>
      <c r="E11669" s="62" t="str">
        <f t="shared" si="1"/>
        <v>Out of test</v>
      </c>
      <c r="F11669" s="53" t="str">
        <f t="shared" si="2"/>
        <v>Shanghai_0</v>
      </c>
      <c r="G11669" s="53">
        <f t="shared" si="3"/>
        <v>0.2948778996</v>
      </c>
    </row>
    <row r="11670">
      <c r="A11670" s="61">
        <v>1.517688332E9</v>
      </c>
      <c r="B11670" s="61">
        <v>0.0</v>
      </c>
      <c r="C11670" s="61">
        <v>373.0</v>
      </c>
      <c r="D11670" s="57" t="s">
        <v>379</v>
      </c>
      <c r="E11670" s="62" t="str">
        <f t="shared" si="1"/>
        <v>Out of test</v>
      </c>
      <c r="F11670" s="53" t="str">
        <f t="shared" si="2"/>
        <v>Shanghai_0</v>
      </c>
      <c r="G11670" s="53">
        <f t="shared" si="3"/>
        <v>0.5881307782</v>
      </c>
    </row>
    <row r="11671">
      <c r="A11671" s="61">
        <v>1.51900681E9</v>
      </c>
      <c r="B11671" s="61">
        <v>0.0</v>
      </c>
      <c r="C11671" s="61">
        <v>4177.0</v>
      </c>
      <c r="D11671" s="57" t="s">
        <v>379</v>
      </c>
      <c r="E11671" s="62" t="str">
        <f t="shared" si="1"/>
        <v>Out of test</v>
      </c>
      <c r="F11671" s="53" t="str">
        <f t="shared" si="2"/>
        <v>Shanghai_0</v>
      </c>
      <c r="G11671" s="53">
        <f t="shared" si="3"/>
        <v>0.1806193609</v>
      </c>
    </row>
    <row r="11672">
      <c r="A11672" s="61">
        <v>1.518661671E9</v>
      </c>
      <c r="B11672" s="61">
        <v>0.0</v>
      </c>
      <c r="C11672" s="61">
        <v>1275.0</v>
      </c>
      <c r="D11672" s="57" t="s">
        <v>379</v>
      </c>
      <c r="E11672" s="62" t="str">
        <f t="shared" si="1"/>
        <v>Out of test</v>
      </c>
      <c r="F11672" s="53" t="str">
        <f t="shared" si="2"/>
        <v>Shanghai_0</v>
      </c>
      <c r="G11672" s="53">
        <f t="shared" si="3"/>
        <v>0.4655716289</v>
      </c>
    </row>
    <row r="11673">
      <c r="A11673" s="61">
        <v>1.51702297E9</v>
      </c>
      <c r="B11673" s="61">
        <v>0.0</v>
      </c>
      <c r="C11673" s="61">
        <v>272.0</v>
      </c>
      <c r="D11673" s="57" t="s">
        <v>379</v>
      </c>
      <c r="E11673" s="62" t="str">
        <f t="shared" si="1"/>
        <v>Out of test</v>
      </c>
      <c r="F11673" s="53" t="str">
        <f t="shared" si="2"/>
        <v>Shanghai_0</v>
      </c>
      <c r="G11673" s="53">
        <f t="shared" si="3"/>
        <v>0.5780163698</v>
      </c>
    </row>
    <row r="11674">
      <c r="A11674" s="61">
        <v>1.519846182E9</v>
      </c>
      <c r="B11674" s="61">
        <v>0.0</v>
      </c>
      <c r="C11674" s="61">
        <v>3716.0</v>
      </c>
      <c r="D11674" s="57" t="s">
        <v>379</v>
      </c>
      <c r="E11674" s="62" t="str">
        <f t="shared" si="1"/>
        <v>Out of test</v>
      </c>
      <c r="F11674" s="53" t="str">
        <f t="shared" si="2"/>
        <v>Shanghai_0</v>
      </c>
      <c r="G11674" s="53">
        <f t="shared" si="3"/>
        <v>0.5437542241</v>
      </c>
    </row>
    <row r="11675">
      <c r="A11675" s="61">
        <v>1.517104751E9</v>
      </c>
      <c r="B11675" s="61">
        <v>0.0</v>
      </c>
      <c r="C11675" s="61">
        <v>861.0</v>
      </c>
      <c r="D11675" s="57" t="s">
        <v>379</v>
      </c>
      <c r="E11675" s="62" t="str">
        <f t="shared" si="1"/>
        <v>Out of test</v>
      </c>
      <c r="F11675" s="53" t="str">
        <f t="shared" si="2"/>
        <v>Shanghai_0</v>
      </c>
      <c r="G11675" s="53">
        <f t="shared" si="3"/>
        <v>0.153760351</v>
      </c>
    </row>
    <row r="11676">
      <c r="A11676" s="61">
        <v>1.51869225E9</v>
      </c>
      <c r="B11676" s="61">
        <v>0.0</v>
      </c>
      <c r="C11676" s="61">
        <v>1634.0</v>
      </c>
      <c r="D11676" s="57" t="s">
        <v>379</v>
      </c>
      <c r="E11676" s="62" t="str">
        <f t="shared" si="1"/>
        <v>Out of test</v>
      </c>
      <c r="F11676" s="53" t="str">
        <f t="shared" si="2"/>
        <v>Shanghai_0</v>
      </c>
      <c r="G11676" s="53">
        <f t="shared" si="3"/>
        <v>0.1871885928</v>
      </c>
    </row>
    <row r="11677">
      <c r="A11677" s="61">
        <v>1.51352534E9</v>
      </c>
      <c r="B11677" s="61">
        <v>0.0</v>
      </c>
      <c r="C11677" s="61">
        <v>1367.0</v>
      </c>
      <c r="D11677" s="57" t="s">
        <v>379</v>
      </c>
      <c r="E11677" s="62" t="str">
        <f t="shared" si="1"/>
        <v>Out of test</v>
      </c>
      <c r="F11677" s="53" t="str">
        <f t="shared" si="2"/>
        <v>Shanghai_0</v>
      </c>
      <c r="G11677" s="53">
        <f t="shared" si="3"/>
        <v>0.1494864021</v>
      </c>
    </row>
    <row r="11678">
      <c r="A11678" s="61">
        <v>1.5169301E9</v>
      </c>
      <c r="B11678" s="61">
        <v>0.0</v>
      </c>
      <c r="C11678" s="61">
        <v>367.0</v>
      </c>
      <c r="D11678" s="57" t="s">
        <v>379</v>
      </c>
      <c r="E11678" s="62" t="str">
        <f t="shared" si="1"/>
        <v>Out of test</v>
      </c>
      <c r="F11678" s="53" t="str">
        <f t="shared" si="2"/>
        <v>Shanghai_0</v>
      </c>
      <c r="G11678" s="53">
        <f t="shared" si="3"/>
        <v>0.1589152037</v>
      </c>
    </row>
    <row r="11679">
      <c r="A11679" s="61">
        <v>1.51303691E9</v>
      </c>
      <c r="B11679" s="61">
        <v>0.0</v>
      </c>
      <c r="C11679" s="61">
        <v>538.0</v>
      </c>
      <c r="D11679" s="57" t="s">
        <v>379</v>
      </c>
      <c r="E11679" s="62" t="str">
        <f t="shared" si="1"/>
        <v>Out of test</v>
      </c>
      <c r="F11679" s="53" t="str">
        <f t="shared" si="2"/>
        <v>Shanghai_0</v>
      </c>
      <c r="G11679" s="53">
        <f t="shared" si="3"/>
        <v>0.8172101728</v>
      </c>
    </row>
    <row r="11680">
      <c r="A11680" s="61">
        <v>1.51744633E9</v>
      </c>
      <c r="B11680" s="61">
        <v>0.0</v>
      </c>
      <c r="C11680" s="61">
        <v>212.0</v>
      </c>
      <c r="D11680" s="57" t="s">
        <v>379</v>
      </c>
      <c r="E11680" s="62" t="str">
        <f t="shared" si="1"/>
        <v>Out of test</v>
      </c>
      <c r="F11680" s="53" t="str">
        <f t="shared" si="2"/>
        <v>Shanghai_0</v>
      </c>
      <c r="G11680" s="53">
        <f t="shared" si="3"/>
        <v>0.3704543797</v>
      </c>
    </row>
    <row r="11681">
      <c r="A11681" s="61">
        <v>1.512221902E9</v>
      </c>
      <c r="B11681" s="61">
        <v>0.0</v>
      </c>
      <c r="C11681" s="61">
        <v>4458.0</v>
      </c>
      <c r="D11681" s="57" t="s">
        <v>379</v>
      </c>
      <c r="E11681" s="62" t="str">
        <f t="shared" si="1"/>
        <v>Out of test</v>
      </c>
      <c r="F11681" s="53" t="str">
        <f t="shared" si="2"/>
        <v>Shanghai_0</v>
      </c>
      <c r="G11681" s="53">
        <f t="shared" si="3"/>
        <v>0.6416434981</v>
      </c>
    </row>
    <row r="11682">
      <c r="A11682" s="61">
        <v>1.51492078E9</v>
      </c>
      <c r="B11682" s="61">
        <v>0.0</v>
      </c>
      <c r="C11682" s="61">
        <v>2171.0</v>
      </c>
      <c r="D11682" s="57" t="s">
        <v>379</v>
      </c>
      <c r="E11682" s="62" t="str">
        <f t="shared" si="1"/>
        <v>Out of test</v>
      </c>
      <c r="F11682" s="53" t="str">
        <f t="shared" si="2"/>
        <v>Shanghai_0</v>
      </c>
      <c r="G11682" s="53">
        <f t="shared" si="3"/>
        <v>0.1321352284</v>
      </c>
    </row>
    <row r="11683">
      <c r="A11683" s="61">
        <v>1.519708861E9</v>
      </c>
      <c r="B11683" s="61">
        <v>0.0</v>
      </c>
      <c r="C11683" s="61">
        <v>3465.0</v>
      </c>
      <c r="D11683" s="57" t="s">
        <v>379</v>
      </c>
      <c r="E11683" s="62" t="str">
        <f t="shared" si="1"/>
        <v>Out of test</v>
      </c>
      <c r="F11683" s="53" t="str">
        <f t="shared" si="2"/>
        <v>Shanghai_0</v>
      </c>
      <c r="G11683" s="53">
        <f t="shared" si="3"/>
        <v>0.2933099118</v>
      </c>
    </row>
    <row r="11684">
      <c r="A11684" s="61">
        <v>1.51197803E9</v>
      </c>
      <c r="B11684" s="61">
        <v>0.0</v>
      </c>
      <c r="C11684" s="61">
        <v>1594.0</v>
      </c>
      <c r="D11684" s="57" t="s">
        <v>379</v>
      </c>
      <c r="E11684" s="62" t="str">
        <f t="shared" si="1"/>
        <v>Out of test</v>
      </c>
      <c r="F11684" s="53" t="str">
        <f t="shared" si="2"/>
        <v>Shanghai_0</v>
      </c>
      <c r="G11684" s="53">
        <f t="shared" si="3"/>
        <v>0.9541426152</v>
      </c>
    </row>
    <row r="11685">
      <c r="A11685" s="61">
        <v>1.516305342E9</v>
      </c>
      <c r="B11685" s="61">
        <v>0.0</v>
      </c>
      <c r="C11685" s="61">
        <v>1464.0</v>
      </c>
      <c r="D11685" s="57" t="s">
        <v>379</v>
      </c>
      <c r="E11685" s="62" t="str">
        <f t="shared" si="1"/>
        <v>Out of test</v>
      </c>
      <c r="F11685" s="53" t="str">
        <f t="shared" si="2"/>
        <v>Shanghai_0</v>
      </c>
      <c r="G11685" s="53">
        <f t="shared" si="3"/>
        <v>0.96330982</v>
      </c>
    </row>
    <row r="11686">
      <c r="A11686" s="61">
        <v>1.517698652E9</v>
      </c>
      <c r="B11686" s="61">
        <v>0.0</v>
      </c>
      <c r="C11686" s="61">
        <v>3182.0</v>
      </c>
      <c r="D11686" s="57" t="s">
        <v>379</v>
      </c>
      <c r="E11686" s="62" t="str">
        <f t="shared" si="1"/>
        <v>Out of test</v>
      </c>
      <c r="F11686" s="53" t="str">
        <f t="shared" si="2"/>
        <v>Shanghai_0</v>
      </c>
      <c r="G11686" s="53">
        <f t="shared" si="3"/>
        <v>0.9124144497</v>
      </c>
    </row>
    <row r="11687">
      <c r="A11687" s="61">
        <v>1.515436732E9</v>
      </c>
      <c r="B11687" s="61">
        <v>0.0</v>
      </c>
      <c r="C11687" s="61">
        <v>3508.0</v>
      </c>
      <c r="D11687" s="57" t="s">
        <v>379</v>
      </c>
      <c r="E11687" s="62" t="str">
        <f t="shared" si="1"/>
        <v>Out of test</v>
      </c>
      <c r="F11687" s="53" t="str">
        <f t="shared" si="2"/>
        <v>Shanghai_0</v>
      </c>
      <c r="G11687" s="53">
        <f t="shared" si="3"/>
        <v>0.2434822994</v>
      </c>
    </row>
    <row r="11688">
      <c r="A11688" s="61">
        <v>1.518139652E9</v>
      </c>
      <c r="B11688" s="61">
        <v>0.0</v>
      </c>
      <c r="C11688" s="61">
        <v>2970.0</v>
      </c>
      <c r="D11688" s="57" t="s">
        <v>379</v>
      </c>
      <c r="E11688" s="62" t="str">
        <f t="shared" si="1"/>
        <v>Out of test</v>
      </c>
      <c r="F11688" s="53" t="str">
        <f t="shared" si="2"/>
        <v>Shanghai_0</v>
      </c>
      <c r="G11688" s="53">
        <f t="shared" si="3"/>
        <v>0.4653370201</v>
      </c>
    </row>
    <row r="11689">
      <c r="A11689" s="61">
        <v>1.516803522E9</v>
      </c>
      <c r="B11689" s="61">
        <v>0.0</v>
      </c>
      <c r="C11689" s="61">
        <v>56.0</v>
      </c>
      <c r="D11689" s="57" t="s">
        <v>379</v>
      </c>
      <c r="E11689" s="62" t="str">
        <f t="shared" si="1"/>
        <v>Out of test</v>
      </c>
      <c r="F11689" s="53" t="str">
        <f t="shared" si="2"/>
        <v>Shanghai_0</v>
      </c>
      <c r="G11689" s="53">
        <f t="shared" si="3"/>
        <v>0.1019601209</v>
      </c>
    </row>
    <row r="11690">
      <c r="A11690" s="61">
        <v>1.514970581E9</v>
      </c>
      <c r="B11690" s="61">
        <v>0.0</v>
      </c>
      <c r="C11690" s="61">
        <v>3368.0</v>
      </c>
      <c r="D11690" s="57" t="s">
        <v>379</v>
      </c>
      <c r="E11690" s="62" t="str">
        <f t="shared" si="1"/>
        <v>Out of test</v>
      </c>
      <c r="F11690" s="53" t="str">
        <f t="shared" si="2"/>
        <v>Shanghai_0</v>
      </c>
      <c r="G11690" s="53">
        <f t="shared" si="3"/>
        <v>0.9622159613</v>
      </c>
    </row>
    <row r="11691">
      <c r="A11691" s="61">
        <v>1.514559361E9</v>
      </c>
      <c r="B11691" s="61">
        <v>0.0</v>
      </c>
      <c r="C11691" s="61">
        <v>578.0</v>
      </c>
      <c r="D11691" s="57" t="s">
        <v>379</v>
      </c>
      <c r="E11691" s="62" t="str">
        <f t="shared" si="1"/>
        <v>Out of test</v>
      </c>
      <c r="F11691" s="53" t="str">
        <f t="shared" si="2"/>
        <v>Shanghai_0</v>
      </c>
      <c r="G11691" s="53">
        <f t="shared" si="3"/>
        <v>0.6592240194</v>
      </c>
    </row>
    <row r="11692">
      <c r="A11692" s="61">
        <v>1.513847802E9</v>
      </c>
      <c r="B11692" s="61">
        <v>0.0</v>
      </c>
      <c r="C11692" s="61">
        <v>892.0</v>
      </c>
      <c r="D11692" s="57" t="s">
        <v>379</v>
      </c>
      <c r="E11692" s="62" t="str">
        <f t="shared" si="1"/>
        <v>Out of test</v>
      </c>
      <c r="F11692" s="53" t="str">
        <f t="shared" si="2"/>
        <v>Shanghai_0</v>
      </c>
      <c r="G11692" s="53">
        <f t="shared" si="3"/>
        <v>0.4510658228</v>
      </c>
    </row>
    <row r="11693">
      <c r="A11693" s="61">
        <v>1.514413371E9</v>
      </c>
      <c r="B11693" s="61">
        <v>0.0</v>
      </c>
      <c r="C11693" s="61">
        <v>2098.0</v>
      </c>
      <c r="D11693" s="57" t="s">
        <v>379</v>
      </c>
      <c r="E11693" s="62" t="str">
        <f t="shared" si="1"/>
        <v>Out of test</v>
      </c>
      <c r="F11693" s="53" t="str">
        <f t="shared" si="2"/>
        <v>Shanghai_0</v>
      </c>
      <c r="G11693" s="53">
        <f t="shared" si="3"/>
        <v>0.3673644827</v>
      </c>
    </row>
    <row r="11694">
      <c r="A11694" s="61">
        <v>1.518642252E9</v>
      </c>
      <c r="B11694" s="61">
        <v>0.0</v>
      </c>
      <c r="C11694" s="61">
        <v>4163.0</v>
      </c>
      <c r="D11694" s="57" t="s">
        <v>379</v>
      </c>
      <c r="E11694" s="62" t="str">
        <f t="shared" si="1"/>
        <v>Out of test</v>
      </c>
      <c r="F11694" s="53" t="str">
        <f t="shared" si="2"/>
        <v>Shanghai_0</v>
      </c>
      <c r="G11694" s="53">
        <f t="shared" si="3"/>
        <v>0.5028082962</v>
      </c>
    </row>
    <row r="11695">
      <c r="A11695" s="61">
        <v>1.513646471E9</v>
      </c>
      <c r="B11695" s="61">
        <v>0.0</v>
      </c>
      <c r="C11695" s="61">
        <v>3838.0</v>
      </c>
      <c r="D11695" s="57" t="s">
        <v>379</v>
      </c>
      <c r="E11695" s="62" t="str">
        <f t="shared" si="1"/>
        <v>Out of test</v>
      </c>
      <c r="F11695" s="53" t="str">
        <f t="shared" si="2"/>
        <v>Shanghai_0</v>
      </c>
      <c r="G11695" s="53">
        <f t="shared" si="3"/>
        <v>0.1371113657</v>
      </c>
    </row>
    <row r="11696">
      <c r="A11696" s="61">
        <v>1.513344982E9</v>
      </c>
      <c r="B11696" s="61">
        <v>0.0</v>
      </c>
      <c r="C11696" s="61">
        <v>103.0</v>
      </c>
      <c r="D11696" s="57" t="s">
        <v>379</v>
      </c>
      <c r="E11696" s="62" t="str">
        <f t="shared" si="1"/>
        <v>Out of test</v>
      </c>
      <c r="F11696" s="53" t="str">
        <f t="shared" si="2"/>
        <v>Shanghai_0</v>
      </c>
      <c r="G11696" s="53">
        <f t="shared" si="3"/>
        <v>0.8060670264</v>
      </c>
    </row>
    <row r="11697">
      <c r="A11697" s="61">
        <v>1.516292072E9</v>
      </c>
      <c r="B11697" s="61">
        <v>0.0</v>
      </c>
      <c r="C11697" s="61">
        <v>186.0</v>
      </c>
      <c r="D11697" s="57" t="s">
        <v>379</v>
      </c>
      <c r="E11697" s="62" t="str">
        <f t="shared" si="1"/>
        <v>Out of test</v>
      </c>
      <c r="F11697" s="53" t="str">
        <f t="shared" si="2"/>
        <v>Shanghai_0</v>
      </c>
      <c r="G11697" s="53">
        <f t="shared" si="3"/>
        <v>0.8231782911</v>
      </c>
    </row>
    <row r="11698">
      <c r="A11698" s="61">
        <v>1.516577341E9</v>
      </c>
      <c r="B11698" s="61">
        <v>0.0</v>
      </c>
      <c r="C11698" s="61">
        <v>13.0</v>
      </c>
      <c r="D11698" s="57" t="s">
        <v>379</v>
      </c>
      <c r="E11698" s="62" t="str">
        <f t="shared" si="1"/>
        <v>Out of test</v>
      </c>
      <c r="F11698" s="53" t="str">
        <f t="shared" si="2"/>
        <v>Shanghai_0</v>
      </c>
      <c r="G11698" s="53">
        <f t="shared" si="3"/>
        <v>0.1390910222</v>
      </c>
    </row>
    <row r="11699">
      <c r="A11699" s="61">
        <v>1.516173391E9</v>
      </c>
      <c r="B11699" s="61">
        <v>0.0</v>
      </c>
      <c r="C11699" s="61">
        <v>1829.0</v>
      </c>
      <c r="D11699" s="57" t="s">
        <v>379</v>
      </c>
      <c r="E11699" s="62" t="str">
        <f t="shared" si="1"/>
        <v>Out of test</v>
      </c>
      <c r="F11699" s="53" t="str">
        <f t="shared" si="2"/>
        <v>Shanghai_0</v>
      </c>
      <c r="G11699" s="53">
        <f t="shared" si="3"/>
        <v>0.9765950813</v>
      </c>
    </row>
    <row r="11700">
      <c r="A11700" s="61">
        <v>1.512114572E9</v>
      </c>
      <c r="B11700" s="61">
        <v>0.0</v>
      </c>
      <c r="C11700" s="61">
        <v>239.0</v>
      </c>
      <c r="D11700" s="57" t="s">
        <v>379</v>
      </c>
      <c r="E11700" s="62" t="str">
        <f t="shared" si="1"/>
        <v>Out of test</v>
      </c>
      <c r="F11700" s="53" t="str">
        <f t="shared" si="2"/>
        <v>Shanghai_0</v>
      </c>
      <c r="G11700" s="53">
        <f t="shared" si="3"/>
        <v>0.8337507587</v>
      </c>
    </row>
    <row r="11701">
      <c r="A11701" s="61">
        <v>1.51333069E9</v>
      </c>
      <c r="B11701" s="61">
        <v>0.0</v>
      </c>
      <c r="C11701" s="61">
        <v>4695.0</v>
      </c>
      <c r="D11701" s="57" t="s">
        <v>379</v>
      </c>
      <c r="E11701" s="62" t="str">
        <f t="shared" si="1"/>
        <v>Out of test</v>
      </c>
      <c r="F11701" s="53" t="str">
        <f t="shared" si="2"/>
        <v>Shanghai_0</v>
      </c>
      <c r="G11701" s="53">
        <f t="shared" si="3"/>
        <v>0.6891027556</v>
      </c>
    </row>
    <row r="11702">
      <c r="A11702" s="61">
        <v>1.518626871E9</v>
      </c>
      <c r="B11702" s="61">
        <v>0.0</v>
      </c>
      <c r="C11702" s="61">
        <v>2558.0</v>
      </c>
      <c r="D11702" s="57" t="s">
        <v>379</v>
      </c>
      <c r="E11702" s="62" t="str">
        <f t="shared" si="1"/>
        <v>Out of test</v>
      </c>
      <c r="F11702" s="53" t="str">
        <f t="shared" si="2"/>
        <v>Shanghai_0</v>
      </c>
      <c r="G11702" s="53">
        <f t="shared" si="3"/>
        <v>0.05497411917</v>
      </c>
    </row>
    <row r="11703">
      <c r="A11703" s="61">
        <v>1.511760042E9</v>
      </c>
      <c r="B11703" s="61">
        <v>0.0</v>
      </c>
      <c r="C11703" s="61">
        <v>2287.0</v>
      </c>
      <c r="D11703" s="57" t="s">
        <v>379</v>
      </c>
      <c r="E11703" s="62" t="str">
        <f t="shared" si="1"/>
        <v>Out of test</v>
      </c>
      <c r="F11703" s="53" t="str">
        <f t="shared" si="2"/>
        <v>Shanghai_0</v>
      </c>
      <c r="G11703" s="53">
        <f t="shared" si="3"/>
        <v>0.8036180984</v>
      </c>
    </row>
    <row r="11704">
      <c r="A11704" s="61">
        <v>1.51348383E9</v>
      </c>
      <c r="B11704" s="61">
        <v>0.0</v>
      </c>
      <c r="C11704" s="61">
        <v>3560.0</v>
      </c>
      <c r="D11704" s="57" t="s">
        <v>379</v>
      </c>
      <c r="E11704" s="62" t="str">
        <f t="shared" si="1"/>
        <v>Out of test</v>
      </c>
      <c r="F11704" s="53" t="str">
        <f t="shared" si="2"/>
        <v>Shanghai_0</v>
      </c>
      <c r="G11704" s="53">
        <f t="shared" si="3"/>
        <v>0.6244957217</v>
      </c>
    </row>
    <row r="11705">
      <c r="A11705" s="61">
        <v>1.515926852E9</v>
      </c>
      <c r="B11705" s="61">
        <v>0.0</v>
      </c>
      <c r="C11705" s="61">
        <v>733.0</v>
      </c>
      <c r="D11705" s="57" t="s">
        <v>379</v>
      </c>
      <c r="E11705" s="62" t="str">
        <f t="shared" si="1"/>
        <v>Out of test</v>
      </c>
      <c r="F11705" s="53" t="str">
        <f t="shared" si="2"/>
        <v>Shanghai_0</v>
      </c>
      <c r="G11705" s="53">
        <f t="shared" si="3"/>
        <v>0.438622234</v>
      </c>
    </row>
    <row r="11706">
      <c r="A11706" s="61">
        <v>1.5154439E9</v>
      </c>
      <c r="B11706" s="61">
        <v>0.0</v>
      </c>
      <c r="C11706" s="61">
        <v>1752.0</v>
      </c>
      <c r="D11706" s="57" t="s">
        <v>379</v>
      </c>
      <c r="E11706" s="62" t="str">
        <f t="shared" si="1"/>
        <v>Out of test</v>
      </c>
      <c r="F11706" s="53" t="str">
        <f t="shared" si="2"/>
        <v>Shanghai_0</v>
      </c>
      <c r="G11706" s="53">
        <f t="shared" si="3"/>
        <v>0.9205770978</v>
      </c>
    </row>
    <row r="11707">
      <c r="A11707" s="61">
        <v>1.518942572E9</v>
      </c>
      <c r="B11707" s="61">
        <v>0.0</v>
      </c>
      <c r="C11707" s="61">
        <v>387.0</v>
      </c>
      <c r="D11707" s="57" t="s">
        <v>379</v>
      </c>
      <c r="E11707" s="62" t="str">
        <f t="shared" si="1"/>
        <v>Out of test</v>
      </c>
      <c r="F11707" s="53" t="str">
        <f t="shared" si="2"/>
        <v>Shanghai_0</v>
      </c>
      <c r="G11707" s="53">
        <f t="shared" si="3"/>
        <v>0.1935968521</v>
      </c>
    </row>
    <row r="11708">
      <c r="A11708" s="61">
        <v>1.515757391E9</v>
      </c>
      <c r="B11708" s="61">
        <v>0.0</v>
      </c>
      <c r="C11708" s="61">
        <v>8.0</v>
      </c>
      <c r="D11708" s="57" t="s">
        <v>379</v>
      </c>
      <c r="E11708" s="62" t="str">
        <f t="shared" si="1"/>
        <v>Out of test</v>
      </c>
      <c r="F11708" s="53" t="str">
        <f t="shared" si="2"/>
        <v>Shanghai_0</v>
      </c>
      <c r="G11708" s="53">
        <f t="shared" si="3"/>
        <v>0.7387372428</v>
      </c>
    </row>
    <row r="11709">
      <c r="A11709" s="61">
        <v>1.512418752E9</v>
      </c>
      <c r="B11709" s="61">
        <v>0.0</v>
      </c>
      <c r="C11709" s="61">
        <v>1065.0</v>
      </c>
      <c r="D11709" s="57" t="s">
        <v>379</v>
      </c>
      <c r="E11709" s="62" t="str">
        <f t="shared" si="1"/>
        <v>Out of test</v>
      </c>
      <c r="F11709" s="53" t="str">
        <f t="shared" si="2"/>
        <v>Shanghai_0</v>
      </c>
      <c r="G11709" s="53">
        <f t="shared" si="3"/>
        <v>0.1659568942</v>
      </c>
    </row>
    <row r="11710">
      <c r="A11710" s="61">
        <v>1.51665192E9</v>
      </c>
      <c r="B11710" s="61">
        <v>0.0</v>
      </c>
      <c r="C11710" s="61">
        <v>711.0</v>
      </c>
      <c r="D11710" s="57" t="s">
        <v>379</v>
      </c>
      <c r="E11710" s="62" t="str">
        <f t="shared" si="1"/>
        <v>Out of test</v>
      </c>
      <c r="F11710" s="53" t="str">
        <f t="shared" si="2"/>
        <v>Shanghai_0</v>
      </c>
      <c r="G11710" s="53">
        <f t="shared" si="3"/>
        <v>0.2589588309</v>
      </c>
    </row>
    <row r="11711">
      <c r="A11711" s="61">
        <v>1.51328586E9</v>
      </c>
      <c r="B11711" s="61">
        <v>0.0</v>
      </c>
      <c r="C11711" s="61">
        <v>3347.0</v>
      </c>
      <c r="D11711" s="57" t="s">
        <v>379</v>
      </c>
      <c r="E11711" s="62" t="str">
        <f t="shared" si="1"/>
        <v>Out of test</v>
      </c>
      <c r="F11711" s="53" t="str">
        <f t="shared" si="2"/>
        <v>Shanghai_0</v>
      </c>
      <c r="G11711" s="53">
        <f t="shared" si="3"/>
        <v>0.9440657414</v>
      </c>
    </row>
    <row r="11712">
      <c r="A11712" s="61">
        <v>1.519101752E9</v>
      </c>
      <c r="B11712" s="61">
        <v>0.0</v>
      </c>
      <c r="C11712" s="61">
        <v>1221.0</v>
      </c>
      <c r="D11712" s="57" t="s">
        <v>379</v>
      </c>
      <c r="E11712" s="62" t="str">
        <f t="shared" si="1"/>
        <v>Out of test</v>
      </c>
      <c r="F11712" s="53" t="str">
        <f t="shared" si="2"/>
        <v>Shanghai_0</v>
      </c>
      <c r="G11712" s="53">
        <f t="shared" si="3"/>
        <v>0.2418742181</v>
      </c>
    </row>
    <row r="11713">
      <c r="A11713" s="61">
        <v>1.51807651E9</v>
      </c>
      <c r="B11713" s="61">
        <v>0.0</v>
      </c>
      <c r="C11713" s="61">
        <v>1889.0</v>
      </c>
      <c r="D11713" s="57" t="s">
        <v>379</v>
      </c>
      <c r="E11713" s="62" t="str">
        <f t="shared" si="1"/>
        <v>Out of test</v>
      </c>
      <c r="F11713" s="53" t="str">
        <f t="shared" si="2"/>
        <v>Shanghai_0</v>
      </c>
      <c r="G11713" s="53">
        <f t="shared" si="3"/>
        <v>0.5507529821</v>
      </c>
    </row>
    <row r="11714">
      <c r="A11714" s="61">
        <v>1.51413929E9</v>
      </c>
      <c r="B11714" s="61">
        <v>0.0</v>
      </c>
      <c r="C11714" s="61">
        <v>2591.0</v>
      </c>
      <c r="D11714" s="57" t="s">
        <v>379</v>
      </c>
      <c r="E11714" s="62" t="str">
        <f t="shared" si="1"/>
        <v>Out of test</v>
      </c>
      <c r="F11714" s="53" t="str">
        <f t="shared" si="2"/>
        <v>Shanghai_0</v>
      </c>
      <c r="G11714" s="53">
        <f t="shared" si="3"/>
        <v>0.7827847437</v>
      </c>
    </row>
    <row r="11715">
      <c r="A11715" s="61">
        <v>1.514098501E9</v>
      </c>
      <c r="B11715" s="61">
        <v>0.0</v>
      </c>
      <c r="C11715" s="61">
        <v>4413.0</v>
      </c>
      <c r="D11715" s="57" t="s">
        <v>379</v>
      </c>
      <c r="E11715" s="62" t="str">
        <f t="shared" si="1"/>
        <v>Out of test</v>
      </c>
      <c r="F11715" s="53" t="str">
        <f t="shared" si="2"/>
        <v>Shanghai_0</v>
      </c>
      <c r="G11715" s="53">
        <f t="shared" si="3"/>
        <v>0.230291479</v>
      </c>
    </row>
    <row r="11716">
      <c r="A11716" s="61">
        <v>1.51928202E9</v>
      </c>
      <c r="B11716" s="61">
        <v>0.0</v>
      </c>
      <c r="C11716" s="61">
        <v>1209.0</v>
      </c>
      <c r="D11716" s="57" t="s">
        <v>379</v>
      </c>
      <c r="E11716" s="62" t="str">
        <f t="shared" si="1"/>
        <v>Out of test</v>
      </c>
      <c r="F11716" s="53" t="str">
        <f t="shared" si="2"/>
        <v>Shanghai_0</v>
      </c>
      <c r="G11716" s="53">
        <f t="shared" si="3"/>
        <v>0.8538431409</v>
      </c>
    </row>
    <row r="11717">
      <c r="A11717" s="61">
        <v>1.514750932E9</v>
      </c>
      <c r="B11717" s="61">
        <v>0.0</v>
      </c>
      <c r="C11717" s="61">
        <v>1596.0</v>
      </c>
      <c r="D11717" s="57" t="s">
        <v>379</v>
      </c>
      <c r="E11717" s="62" t="str">
        <f t="shared" si="1"/>
        <v>Out of test</v>
      </c>
      <c r="F11717" s="53" t="str">
        <f t="shared" si="2"/>
        <v>Shanghai_0</v>
      </c>
      <c r="G11717" s="53">
        <f t="shared" si="3"/>
        <v>0.4101646652</v>
      </c>
    </row>
    <row r="11718">
      <c r="A11718" s="61">
        <v>1.51396195E9</v>
      </c>
      <c r="B11718" s="61">
        <v>0.0</v>
      </c>
      <c r="C11718" s="61">
        <v>1190.0</v>
      </c>
      <c r="D11718" s="57" t="s">
        <v>379</v>
      </c>
      <c r="E11718" s="62" t="str">
        <f t="shared" si="1"/>
        <v>Out of test</v>
      </c>
      <c r="F11718" s="53" t="str">
        <f t="shared" si="2"/>
        <v>Shanghai_0</v>
      </c>
      <c r="G11718" s="53">
        <f t="shared" si="3"/>
        <v>0.1302832762</v>
      </c>
    </row>
    <row r="11719">
      <c r="A11719" s="61">
        <v>1.518918002E9</v>
      </c>
      <c r="B11719" s="61">
        <v>0.0</v>
      </c>
      <c r="C11719" s="61">
        <v>5004.0</v>
      </c>
      <c r="D11719" s="57" t="s">
        <v>379</v>
      </c>
      <c r="E11719" s="62" t="str">
        <f t="shared" si="1"/>
        <v>Out of test</v>
      </c>
      <c r="F11719" s="53" t="str">
        <f t="shared" si="2"/>
        <v>Shanghai_0</v>
      </c>
      <c r="G11719" s="53">
        <f t="shared" si="3"/>
        <v>0.8664218484</v>
      </c>
    </row>
    <row r="11720">
      <c r="A11720" s="61">
        <v>1.514454952E9</v>
      </c>
      <c r="B11720" s="61">
        <v>0.0</v>
      </c>
      <c r="C11720" s="61">
        <v>199.0</v>
      </c>
      <c r="D11720" s="57" t="s">
        <v>379</v>
      </c>
      <c r="E11720" s="62" t="str">
        <f t="shared" si="1"/>
        <v>Out of test</v>
      </c>
      <c r="F11720" s="53" t="str">
        <f t="shared" si="2"/>
        <v>Shanghai_0</v>
      </c>
      <c r="G11720" s="53">
        <f t="shared" si="3"/>
        <v>0.3482771259</v>
      </c>
    </row>
    <row r="11721">
      <c r="A11721" s="61">
        <v>1.51794714E9</v>
      </c>
      <c r="B11721" s="61">
        <v>0.0</v>
      </c>
      <c r="C11721" s="61">
        <v>2077.0</v>
      </c>
      <c r="D11721" s="57" t="s">
        <v>379</v>
      </c>
      <c r="E11721" s="62" t="str">
        <f t="shared" si="1"/>
        <v>Out of test</v>
      </c>
      <c r="F11721" s="53" t="str">
        <f t="shared" si="2"/>
        <v>Shanghai_0</v>
      </c>
      <c r="G11721" s="53">
        <f t="shared" si="3"/>
        <v>0.3953652995</v>
      </c>
    </row>
    <row r="11722">
      <c r="A11722" s="61">
        <v>1.511639582E9</v>
      </c>
      <c r="B11722" s="61">
        <v>0.0</v>
      </c>
      <c r="C11722" s="61">
        <v>2340.0</v>
      </c>
      <c r="D11722" s="57" t="s">
        <v>379</v>
      </c>
      <c r="E11722" s="62" t="str">
        <f t="shared" si="1"/>
        <v>Out of test</v>
      </c>
      <c r="F11722" s="53" t="str">
        <f t="shared" si="2"/>
        <v>Shanghai_0</v>
      </c>
      <c r="G11722" s="53">
        <f t="shared" si="3"/>
        <v>0.5050383001</v>
      </c>
    </row>
    <row r="11723">
      <c r="A11723" s="61">
        <v>1.51986817E9</v>
      </c>
      <c r="B11723" s="61">
        <v>0.0</v>
      </c>
      <c r="C11723" s="61">
        <v>1763.0</v>
      </c>
      <c r="D11723" s="57" t="s">
        <v>379</v>
      </c>
      <c r="E11723" s="62" t="str">
        <f t="shared" si="1"/>
        <v>Out of test</v>
      </c>
      <c r="F11723" s="53" t="str">
        <f t="shared" si="2"/>
        <v>Shanghai_0</v>
      </c>
      <c r="G11723" s="53">
        <f t="shared" si="3"/>
        <v>0.290241637</v>
      </c>
    </row>
    <row r="11724">
      <c r="A11724" s="61">
        <v>1.513166071E9</v>
      </c>
      <c r="B11724" s="61">
        <v>0.0</v>
      </c>
      <c r="C11724" s="61">
        <v>469.0</v>
      </c>
      <c r="D11724" s="57" t="s">
        <v>379</v>
      </c>
      <c r="E11724" s="62" t="str">
        <f t="shared" si="1"/>
        <v>Out of test</v>
      </c>
      <c r="F11724" s="53" t="str">
        <f t="shared" si="2"/>
        <v>Shanghai_0</v>
      </c>
      <c r="G11724" s="53">
        <f t="shared" si="3"/>
        <v>0.3644887422</v>
      </c>
    </row>
    <row r="11725">
      <c r="A11725" s="61">
        <v>1.51174822E9</v>
      </c>
      <c r="B11725" s="61">
        <v>0.0</v>
      </c>
      <c r="C11725" s="61">
        <v>1939.0</v>
      </c>
      <c r="D11725" s="57" t="s">
        <v>379</v>
      </c>
      <c r="E11725" s="62" t="str">
        <f t="shared" si="1"/>
        <v>Out of test</v>
      </c>
      <c r="F11725" s="53" t="str">
        <f t="shared" si="2"/>
        <v>Shanghai_0</v>
      </c>
      <c r="G11725" s="53">
        <f t="shared" si="3"/>
        <v>0.8631579597</v>
      </c>
    </row>
    <row r="11726">
      <c r="A11726" s="61">
        <v>1.51859456E9</v>
      </c>
      <c r="B11726" s="61">
        <v>0.0</v>
      </c>
      <c r="C11726" s="61">
        <v>1636.0</v>
      </c>
      <c r="D11726" s="57" t="s">
        <v>379</v>
      </c>
      <c r="E11726" s="62" t="str">
        <f t="shared" si="1"/>
        <v>Out of test</v>
      </c>
      <c r="F11726" s="53" t="str">
        <f t="shared" si="2"/>
        <v>Shanghai_0</v>
      </c>
      <c r="G11726" s="53">
        <f t="shared" si="3"/>
        <v>0.955610554</v>
      </c>
    </row>
    <row r="11727">
      <c r="A11727" s="61">
        <v>1.51473206E9</v>
      </c>
      <c r="B11727" s="61">
        <v>0.0</v>
      </c>
      <c r="C11727" s="61">
        <v>3256.0</v>
      </c>
      <c r="D11727" s="57" t="s">
        <v>379</v>
      </c>
      <c r="E11727" s="62" t="str">
        <f t="shared" si="1"/>
        <v>Out of test</v>
      </c>
      <c r="F11727" s="53" t="str">
        <f t="shared" si="2"/>
        <v>Shanghai_0</v>
      </c>
      <c r="G11727" s="53">
        <f t="shared" si="3"/>
        <v>0.6913659851</v>
      </c>
    </row>
    <row r="11728">
      <c r="A11728" s="61">
        <v>1.518950751E9</v>
      </c>
      <c r="B11728" s="61">
        <v>0.0</v>
      </c>
      <c r="C11728" s="61">
        <v>2088.0</v>
      </c>
      <c r="D11728" s="57" t="s">
        <v>379</v>
      </c>
      <c r="E11728" s="62" t="str">
        <f t="shared" si="1"/>
        <v>Out of test</v>
      </c>
      <c r="F11728" s="53" t="str">
        <f t="shared" si="2"/>
        <v>Shanghai_0</v>
      </c>
      <c r="G11728" s="53">
        <f t="shared" si="3"/>
        <v>0.4800852889</v>
      </c>
    </row>
    <row r="11729">
      <c r="A11729" s="61">
        <v>1.515494472E9</v>
      </c>
      <c r="B11729" s="61">
        <v>0.0</v>
      </c>
      <c r="C11729" s="61">
        <v>420.0</v>
      </c>
      <c r="D11729" s="57" t="s">
        <v>379</v>
      </c>
      <c r="E11729" s="62" t="str">
        <f t="shared" si="1"/>
        <v>Out of test</v>
      </c>
      <c r="F11729" s="53" t="str">
        <f t="shared" si="2"/>
        <v>Shanghai_0</v>
      </c>
      <c r="G11729" s="53">
        <f t="shared" si="3"/>
        <v>0.3332383482</v>
      </c>
    </row>
    <row r="11730">
      <c r="A11730" s="61">
        <v>1.51340443E9</v>
      </c>
      <c r="B11730" s="61">
        <v>0.0</v>
      </c>
      <c r="C11730" s="61">
        <v>2402.0</v>
      </c>
      <c r="D11730" s="57" t="s">
        <v>379</v>
      </c>
      <c r="E11730" s="62" t="str">
        <f t="shared" si="1"/>
        <v>Out of test</v>
      </c>
      <c r="F11730" s="53" t="str">
        <f t="shared" si="2"/>
        <v>Shanghai_0</v>
      </c>
      <c r="G11730" s="53">
        <f t="shared" si="3"/>
        <v>0.4186752191</v>
      </c>
    </row>
    <row r="11731">
      <c r="A11731" s="61">
        <v>1.514008162E9</v>
      </c>
      <c r="B11731" s="61">
        <v>0.0</v>
      </c>
      <c r="C11731" s="61">
        <v>1319.0</v>
      </c>
      <c r="D11731" s="57" t="s">
        <v>379</v>
      </c>
      <c r="E11731" s="62" t="str">
        <f t="shared" si="1"/>
        <v>Out of test</v>
      </c>
      <c r="F11731" s="53" t="str">
        <f t="shared" si="2"/>
        <v>Shanghai_0</v>
      </c>
      <c r="G11731" s="53">
        <f t="shared" si="3"/>
        <v>0.910709068</v>
      </c>
    </row>
    <row r="11732">
      <c r="A11732" s="61">
        <v>1.515669362E9</v>
      </c>
      <c r="B11732" s="61">
        <v>0.0</v>
      </c>
      <c r="C11732" s="61">
        <v>1318.0</v>
      </c>
      <c r="D11732" s="57" t="s">
        <v>379</v>
      </c>
      <c r="E11732" s="62" t="str">
        <f t="shared" si="1"/>
        <v>Out of test</v>
      </c>
      <c r="F11732" s="53" t="str">
        <f t="shared" si="2"/>
        <v>Shanghai_0</v>
      </c>
      <c r="G11732" s="53">
        <f t="shared" si="3"/>
        <v>0.7328457703</v>
      </c>
    </row>
    <row r="11733">
      <c r="A11733" s="61">
        <v>1.51207205E9</v>
      </c>
      <c r="B11733" s="61">
        <v>0.0</v>
      </c>
      <c r="C11733" s="61">
        <v>1290.0</v>
      </c>
      <c r="D11733" s="57" t="s">
        <v>379</v>
      </c>
      <c r="E11733" s="62" t="str">
        <f t="shared" si="1"/>
        <v>Out of test</v>
      </c>
      <c r="F11733" s="53" t="str">
        <f t="shared" si="2"/>
        <v>Shanghai_0</v>
      </c>
      <c r="G11733" s="53">
        <f t="shared" si="3"/>
        <v>0.2277957356</v>
      </c>
    </row>
    <row r="11734">
      <c r="A11734" s="61">
        <v>1.51784834E9</v>
      </c>
      <c r="B11734" s="61">
        <v>0.0</v>
      </c>
      <c r="C11734" s="61">
        <v>254.0</v>
      </c>
      <c r="D11734" s="57" t="s">
        <v>379</v>
      </c>
      <c r="E11734" s="62" t="str">
        <f t="shared" si="1"/>
        <v>Out of test</v>
      </c>
      <c r="F11734" s="53" t="str">
        <f t="shared" si="2"/>
        <v>Shanghai_0</v>
      </c>
      <c r="G11734" s="53">
        <f t="shared" si="3"/>
        <v>0.1933091988</v>
      </c>
    </row>
    <row r="11735">
      <c r="A11735" s="61">
        <v>1.511729792E9</v>
      </c>
      <c r="B11735" s="61">
        <v>0.0</v>
      </c>
      <c r="C11735" s="61">
        <v>619.0</v>
      </c>
      <c r="D11735" s="57" t="s">
        <v>379</v>
      </c>
      <c r="E11735" s="62" t="str">
        <f t="shared" si="1"/>
        <v>Out of test</v>
      </c>
      <c r="F11735" s="53" t="str">
        <f t="shared" si="2"/>
        <v>Shanghai_0</v>
      </c>
      <c r="G11735" s="53">
        <f t="shared" si="3"/>
        <v>0.3533244931</v>
      </c>
    </row>
    <row r="11736">
      <c r="A11736" s="61">
        <v>1.512873281E9</v>
      </c>
      <c r="B11736" s="61">
        <v>0.0</v>
      </c>
      <c r="C11736" s="61">
        <v>657.0</v>
      </c>
      <c r="D11736" s="57" t="s">
        <v>379</v>
      </c>
      <c r="E11736" s="62" t="str">
        <f t="shared" si="1"/>
        <v>Out of test</v>
      </c>
      <c r="F11736" s="53" t="str">
        <f t="shared" si="2"/>
        <v>Shanghai_0</v>
      </c>
      <c r="G11736" s="53">
        <f t="shared" si="3"/>
        <v>0.7775589906</v>
      </c>
    </row>
    <row r="11737">
      <c r="A11737" s="61">
        <v>1.515056922E9</v>
      </c>
      <c r="B11737" s="61">
        <v>0.0</v>
      </c>
      <c r="C11737" s="61">
        <v>773.0</v>
      </c>
      <c r="D11737" s="57" t="s">
        <v>379</v>
      </c>
      <c r="E11737" s="62" t="str">
        <f t="shared" si="1"/>
        <v>Out of test</v>
      </c>
      <c r="F11737" s="53" t="str">
        <f t="shared" si="2"/>
        <v>Shanghai_0</v>
      </c>
      <c r="G11737" s="53">
        <f t="shared" si="3"/>
        <v>0.7825209729</v>
      </c>
    </row>
    <row r="11738">
      <c r="A11738" s="61">
        <v>1.517640071E9</v>
      </c>
      <c r="B11738" s="61">
        <v>0.0</v>
      </c>
      <c r="C11738" s="61">
        <v>1585.0</v>
      </c>
      <c r="D11738" s="57" t="s">
        <v>379</v>
      </c>
      <c r="E11738" s="62" t="str">
        <f t="shared" si="1"/>
        <v>Out of test</v>
      </c>
      <c r="F11738" s="53" t="str">
        <f t="shared" si="2"/>
        <v>Shanghai_0</v>
      </c>
      <c r="G11738" s="53">
        <f t="shared" si="3"/>
        <v>0.2142560362</v>
      </c>
    </row>
    <row r="11739">
      <c r="A11739" s="61">
        <v>1.516602832E9</v>
      </c>
      <c r="B11739" s="61">
        <v>0.0</v>
      </c>
      <c r="C11739" s="61">
        <v>929.0</v>
      </c>
      <c r="D11739" s="57" t="s">
        <v>379</v>
      </c>
      <c r="E11739" s="62" t="str">
        <f t="shared" si="1"/>
        <v>Out of test</v>
      </c>
      <c r="F11739" s="53" t="str">
        <f t="shared" si="2"/>
        <v>Shanghai_0</v>
      </c>
      <c r="G11739" s="53">
        <f t="shared" si="3"/>
        <v>0.1772207486</v>
      </c>
    </row>
    <row r="11740">
      <c r="A11740" s="61">
        <v>1.511528421E9</v>
      </c>
      <c r="B11740" s="61">
        <v>0.0</v>
      </c>
      <c r="C11740" s="61">
        <v>2530.0</v>
      </c>
      <c r="D11740" s="57" t="s">
        <v>379</v>
      </c>
      <c r="E11740" s="62" t="str">
        <f t="shared" si="1"/>
        <v>Out of test</v>
      </c>
      <c r="F11740" s="53" t="str">
        <f t="shared" si="2"/>
        <v>Shanghai_0</v>
      </c>
      <c r="G11740" s="53">
        <f t="shared" si="3"/>
        <v>0.5168424849</v>
      </c>
    </row>
    <row r="11741">
      <c r="A11741" s="61">
        <v>1.519657851E9</v>
      </c>
      <c r="B11741" s="61">
        <v>0.0</v>
      </c>
      <c r="C11741" s="61">
        <v>645.0</v>
      </c>
      <c r="D11741" s="57" t="s">
        <v>379</v>
      </c>
      <c r="E11741" s="62" t="str">
        <f t="shared" si="1"/>
        <v>Out of test</v>
      </c>
      <c r="F11741" s="53" t="str">
        <f t="shared" si="2"/>
        <v>Shanghai_0</v>
      </c>
      <c r="G11741" s="53">
        <f t="shared" si="3"/>
        <v>0.1167222547</v>
      </c>
    </row>
    <row r="11742">
      <c r="A11742" s="61">
        <v>1.519991231E9</v>
      </c>
      <c r="B11742" s="61">
        <v>0.0</v>
      </c>
      <c r="C11742" s="61">
        <v>2757.0</v>
      </c>
      <c r="D11742" s="57" t="s">
        <v>379</v>
      </c>
      <c r="E11742" s="62" t="str">
        <f t="shared" si="1"/>
        <v>Out of test</v>
      </c>
      <c r="F11742" s="53" t="str">
        <f t="shared" si="2"/>
        <v>Shanghai_0</v>
      </c>
      <c r="G11742" s="53">
        <f t="shared" si="3"/>
        <v>0.3484426383</v>
      </c>
    </row>
    <row r="11743">
      <c r="A11743" s="61">
        <v>1.518448782E9</v>
      </c>
      <c r="B11743" s="61">
        <v>0.0</v>
      </c>
      <c r="C11743" s="61">
        <v>1008.0</v>
      </c>
      <c r="D11743" s="57" t="s">
        <v>379</v>
      </c>
      <c r="E11743" s="62" t="str">
        <f t="shared" si="1"/>
        <v>Out of test</v>
      </c>
      <c r="F11743" s="53" t="str">
        <f t="shared" si="2"/>
        <v>Shanghai_0</v>
      </c>
      <c r="G11743" s="53">
        <f t="shared" si="3"/>
        <v>0.4475135415</v>
      </c>
    </row>
    <row r="11744">
      <c r="A11744" s="61">
        <v>1.51910365E9</v>
      </c>
      <c r="B11744" s="61">
        <v>0.0</v>
      </c>
      <c r="C11744" s="61">
        <v>635.0</v>
      </c>
      <c r="D11744" s="57" t="s">
        <v>379</v>
      </c>
      <c r="E11744" s="62" t="str">
        <f t="shared" si="1"/>
        <v>Out of test</v>
      </c>
      <c r="F11744" s="53" t="str">
        <f t="shared" si="2"/>
        <v>Shanghai_0</v>
      </c>
      <c r="G11744" s="53">
        <f t="shared" si="3"/>
        <v>0.3545326138</v>
      </c>
    </row>
    <row r="11745">
      <c r="A11745" s="61">
        <v>1.511524641E9</v>
      </c>
      <c r="B11745" s="61">
        <v>0.0</v>
      </c>
      <c r="C11745" s="61">
        <v>3673.0</v>
      </c>
      <c r="D11745" s="57" t="s">
        <v>379</v>
      </c>
      <c r="E11745" s="62" t="str">
        <f t="shared" si="1"/>
        <v>Out of test</v>
      </c>
      <c r="F11745" s="53" t="str">
        <f t="shared" si="2"/>
        <v>Shanghai_0</v>
      </c>
      <c r="G11745" s="53">
        <f t="shared" si="3"/>
        <v>0.4551334796</v>
      </c>
    </row>
    <row r="11746">
      <c r="A11746" s="61">
        <v>1.51245121E9</v>
      </c>
      <c r="B11746" s="61">
        <v>0.0</v>
      </c>
      <c r="C11746" s="61">
        <v>1567.0</v>
      </c>
      <c r="D11746" s="57" t="s">
        <v>379</v>
      </c>
      <c r="E11746" s="62" t="str">
        <f t="shared" si="1"/>
        <v>Out of test</v>
      </c>
      <c r="F11746" s="53" t="str">
        <f t="shared" si="2"/>
        <v>Shanghai_0</v>
      </c>
      <c r="G11746" s="53">
        <f t="shared" si="3"/>
        <v>0.9517162432</v>
      </c>
    </row>
    <row r="11747">
      <c r="A11747" s="61">
        <v>1.51202412E9</v>
      </c>
      <c r="B11747" s="61">
        <v>0.0</v>
      </c>
      <c r="C11747" s="61">
        <v>296.0</v>
      </c>
      <c r="D11747" s="57" t="s">
        <v>379</v>
      </c>
      <c r="E11747" s="62" t="str">
        <f t="shared" si="1"/>
        <v>Out of test</v>
      </c>
      <c r="F11747" s="53" t="str">
        <f t="shared" si="2"/>
        <v>Shanghai_0</v>
      </c>
      <c r="G11747" s="53">
        <f t="shared" si="3"/>
        <v>0.7782842162</v>
      </c>
    </row>
    <row r="11748">
      <c r="A11748" s="61">
        <v>1.517404322E9</v>
      </c>
      <c r="B11748" s="61">
        <v>0.0</v>
      </c>
      <c r="C11748" s="61">
        <v>58.0</v>
      </c>
      <c r="D11748" s="57" t="s">
        <v>379</v>
      </c>
      <c r="E11748" s="62" t="str">
        <f t="shared" si="1"/>
        <v>Out of test</v>
      </c>
      <c r="F11748" s="53" t="str">
        <f t="shared" si="2"/>
        <v>Shanghai_0</v>
      </c>
      <c r="G11748" s="53">
        <f t="shared" si="3"/>
        <v>0.1860558341</v>
      </c>
    </row>
    <row r="11749">
      <c r="A11749" s="61">
        <v>1.513625852E9</v>
      </c>
      <c r="B11749" s="61">
        <v>0.0</v>
      </c>
      <c r="C11749" s="61">
        <v>1631.0</v>
      </c>
      <c r="D11749" s="57" t="s">
        <v>379</v>
      </c>
      <c r="E11749" s="62" t="str">
        <f t="shared" si="1"/>
        <v>Out of test</v>
      </c>
      <c r="F11749" s="53" t="str">
        <f t="shared" si="2"/>
        <v>Shanghai_0</v>
      </c>
      <c r="G11749" s="53">
        <f t="shared" si="3"/>
        <v>0.4051321514</v>
      </c>
    </row>
    <row r="11750">
      <c r="A11750" s="61">
        <v>1.51278291E9</v>
      </c>
      <c r="B11750" s="61">
        <v>0.0</v>
      </c>
      <c r="C11750" s="61">
        <v>261.0</v>
      </c>
      <c r="D11750" s="57" t="s">
        <v>379</v>
      </c>
      <c r="E11750" s="62" t="str">
        <f t="shared" si="1"/>
        <v>Out of test</v>
      </c>
      <c r="F11750" s="53" t="str">
        <f t="shared" si="2"/>
        <v>Shanghai_0</v>
      </c>
      <c r="G11750" s="53">
        <f t="shared" si="3"/>
        <v>0.09171636131</v>
      </c>
    </row>
    <row r="11751">
      <c r="A11751" s="61">
        <v>1.518656871E9</v>
      </c>
      <c r="B11751" s="61">
        <v>0.0</v>
      </c>
      <c r="C11751" s="61">
        <v>109.0</v>
      </c>
      <c r="D11751" s="57" t="s">
        <v>379</v>
      </c>
      <c r="E11751" s="62" t="str">
        <f t="shared" si="1"/>
        <v>Out of test</v>
      </c>
      <c r="F11751" s="53" t="str">
        <f t="shared" si="2"/>
        <v>Shanghai_0</v>
      </c>
      <c r="G11751" s="53">
        <f t="shared" si="3"/>
        <v>0.2237716696</v>
      </c>
    </row>
    <row r="11752">
      <c r="A11752" s="61">
        <v>1.517236142E9</v>
      </c>
      <c r="B11752" s="61">
        <v>0.0</v>
      </c>
      <c r="C11752" s="61">
        <v>1412.0</v>
      </c>
      <c r="D11752" s="57" t="s">
        <v>379</v>
      </c>
      <c r="E11752" s="62" t="str">
        <f t="shared" si="1"/>
        <v>Out of test</v>
      </c>
      <c r="F11752" s="53" t="str">
        <f t="shared" si="2"/>
        <v>Shanghai_0</v>
      </c>
      <c r="G11752" s="53">
        <f t="shared" si="3"/>
        <v>0.8622622212</v>
      </c>
    </row>
    <row r="11753">
      <c r="A11753" s="61">
        <v>1.519572221E9</v>
      </c>
      <c r="B11753" s="61">
        <v>0.0</v>
      </c>
      <c r="C11753" s="61">
        <v>796.0</v>
      </c>
      <c r="D11753" s="57" t="s">
        <v>379</v>
      </c>
      <c r="E11753" s="62" t="str">
        <f t="shared" si="1"/>
        <v>Out of test</v>
      </c>
      <c r="F11753" s="53" t="str">
        <f t="shared" si="2"/>
        <v>Shanghai_0</v>
      </c>
      <c r="G11753" s="53">
        <f t="shared" si="3"/>
        <v>0.01046634527</v>
      </c>
    </row>
    <row r="11754">
      <c r="A11754" s="61">
        <v>1.514812892E9</v>
      </c>
      <c r="B11754" s="61">
        <v>0.0</v>
      </c>
      <c r="C11754" s="61">
        <v>2363.0</v>
      </c>
      <c r="D11754" s="57" t="s">
        <v>379</v>
      </c>
      <c r="E11754" s="62" t="str">
        <f t="shared" si="1"/>
        <v>Out of test</v>
      </c>
      <c r="F11754" s="53" t="str">
        <f t="shared" si="2"/>
        <v>Shanghai_0</v>
      </c>
      <c r="G11754" s="53">
        <f t="shared" si="3"/>
        <v>0.167991242</v>
      </c>
    </row>
    <row r="11755">
      <c r="A11755" s="61">
        <v>1.511572952E9</v>
      </c>
      <c r="B11755" s="61">
        <v>0.0</v>
      </c>
      <c r="C11755" s="61">
        <v>993.0</v>
      </c>
      <c r="D11755" s="57" t="s">
        <v>379</v>
      </c>
      <c r="E11755" s="62" t="str">
        <f t="shared" si="1"/>
        <v>Out of test</v>
      </c>
      <c r="F11755" s="53" t="str">
        <f t="shared" si="2"/>
        <v>Shanghai_0</v>
      </c>
      <c r="G11755" s="53">
        <f t="shared" si="3"/>
        <v>0.8260326594</v>
      </c>
    </row>
    <row r="11756">
      <c r="A11756" s="61">
        <v>1.512612892E9</v>
      </c>
      <c r="B11756" s="61">
        <v>0.0</v>
      </c>
      <c r="C11756" s="61">
        <v>1956.0</v>
      </c>
      <c r="D11756" s="57" t="s">
        <v>379</v>
      </c>
      <c r="E11756" s="62" t="str">
        <f t="shared" si="1"/>
        <v>Out of test</v>
      </c>
      <c r="F11756" s="53" t="str">
        <f t="shared" si="2"/>
        <v>Shanghai_0</v>
      </c>
      <c r="G11756" s="53">
        <f t="shared" si="3"/>
        <v>0.1415221351</v>
      </c>
    </row>
    <row r="11757">
      <c r="A11757" s="61">
        <v>1.51585087E9</v>
      </c>
      <c r="B11757" s="61">
        <v>0.0</v>
      </c>
      <c r="C11757" s="61">
        <v>1030.0</v>
      </c>
      <c r="D11757" s="57" t="s">
        <v>379</v>
      </c>
      <c r="E11757" s="62" t="str">
        <f t="shared" si="1"/>
        <v>Out of test</v>
      </c>
      <c r="F11757" s="53" t="str">
        <f t="shared" si="2"/>
        <v>Shanghai_0</v>
      </c>
      <c r="G11757" s="53">
        <f t="shared" si="3"/>
        <v>0.02622367872</v>
      </c>
    </row>
    <row r="11758">
      <c r="A11758" s="61">
        <v>1.515441591E9</v>
      </c>
      <c r="B11758" s="61">
        <v>0.0</v>
      </c>
      <c r="C11758" s="61">
        <v>1590.0</v>
      </c>
      <c r="D11758" s="57" t="s">
        <v>379</v>
      </c>
      <c r="E11758" s="62" t="str">
        <f t="shared" si="1"/>
        <v>Out of test</v>
      </c>
      <c r="F11758" s="53" t="str">
        <f t="shared" si="2"/>
        <v>Shanghai_0</v>
      </c>
      <c r="G11758" s="53">
        <f t="shared" si="3"/>
        <v>0.1419135637</v>
      </c>
    </row>
    <row r="11759">
      <c r="A11759" s="61">
        <v>1.518675192E9</v>
      </c>
      <c r="B11759" s="61">
        <v>0.0</v>
      </c>
      <c r="C11759" s="61">
        <v>828.0</v>
      </c>
      <c r="D11759" s="57" t="s">
        <v>379</v>
      </c>
      <c r="E11759" s="62" t="str">
        <f t="shared" si="1"/>
        <v>Out of test</v>
      </c>
      <c r="F11759" s="53" t="str">
        <f t="shared" si="2"/>
        <v>Shanghai_0</v>
      </c>
      <c r="G11759" s="53">
        <f t="shared" si="3"/>
        <v>0.2779632046</v>
      </c>
    </row>
    <row r="11760">
      <c r="A11760" s="61">
        <v>1.515566102E9</v>
      </c>
      <c r="B11760" s="61">
        <v>0.0</v>
      </c>
      <c r="C11760" s="61">
        <v>1884.0</v>
      </c>
      <c r="D11760" s="57" t="s">
        <v>379</v>
      </c>
      <c r="E11760" s="62" t="str">
        <f t="shared" si="1"/>
        <v>Out of test</v>
      </c>
      <c r="F11760" s="53" t="str">
        <f t="shared" si="2"/>
        <v>Shanghai_0</v>
      </c>
      <c r="G11760" s="53">
        <f t="shared" si="3"/>
        <v>0.07945715067</v>
      </c>
    </row>
    <row r="11761">
      <c r="A11761" s="61">
        <v>1.513828891E9</v>
      </c>
      <c r="B11761" s="61">
        <v>0.0</v>
      </c>
      <c r="C11761" s="61">
        <v>1795.0</v>
      </c>
      <c r="D11761" s="57" t="s">
        <v>379</v>
      </c>
      <c r="E11761" s="62" t="str">
        <f t="shared" si="1"/>
        <v>Out of test</v>
      </c>
      <c r="F11761" s="53" t="str">
        <f t="shared" si="2"/>
        <v>Shanghai_0</v>
      </c>
      <c r="G11761" s="53">
        <f t="shared" si="3"/>
        <v>0.4896578768</v>
      </c>
    </row>
    <row r="11762">
      <c r="A11762" s="61">
        <v>1.516840232E9</v>
      </c>
      <c r="B11762" s="61">
        <v>0.0</v>
      </c>
      <c r="C11762" s="61">
        <v>2215.0</v>
      </c>
      <c r="D11762" s="57" t="s">
        <v>379</v>
      </c>
      <c r="E11762" s="62" t="str">
        <f t="shared" si="1"/>
        <v>Out of test</v>
      </c>
      <c r="F11762" s="53" t="str">
        <f t="shared" si="2"/>
        <v>Shanghai_0</v>
      </c>
      <c r="G11762" s="53">
        <f t="shared" si="3"/>
        <v>0.2266458673</v>
      </c>
    </row>
    <row r="11763">
      <c r="A11763" s="61">
        <v>1.51892949E9</v>
      </c>
      <c r="B11763" s="61">
        <v>0.0</v>
      </c>
      <c r="C11763" s="61">
        <v>463.0</v>
      </c>
      <c r="D11763" s="57" t="s">
        <v>379</v>
      </c>
      <c r="E11763" s="62" t="str">
        <f t="shared" si="1"/>
        <v>Out of test</v>
      </c>
      <c r="F11763" s="53" t="str">
        <f t="shared" si="2"/>
        <v>Shanghai_0</v>
      </c>
      <c r="G11763" s="53">
        <f t="shared" si="3"/>
        <v>0.6185819208</v>
      </c>
    </row>
    <row r="11764">
      <c r="A11764" s="61">
        <v>1.515942562E9</v>
      </c>
      <c r="B11764" s="61">
        <v>0.0</v>
      </c>
      <c r="C11764" s="61">
        <v>498.0</v>
      </c>
      <c r="D11764" s="57" t="s">
        <v>379</v>
      </c>
      <c r="E11764" s="62" t="str">
        <f t="shared" si="1"/>
        <v>Out of test</v>
      </c>
      <c r="F11764" s="53" t="str">
        <f t="shared" si="2"/>
        <v>Shanghai_0</v>
      </c>
      <c r="G11764" s="53">
        <f t="shared" si="3"/>
        <v>0.3964974608</v>
      </c>
    </row>
    <row r="11765">
      <c r="A11765" s="61">
        <v>1.513669232E9</v>
      </c>
      <c r="B11765" s="61">
        <v>0.0</v>
      </c>
      <c r="C11765" s="61">
        <v>476.0</v>
      </c>
      <c r="D11765" s="57" t="s">
        <v>379</v>
      </c>
      <c r="E11765" s="62" t="str">
        <f t="shared" si="1"/>
        <v>Out of test</v>
      </c>
      <c r="F11765" s="53" t="str">
        <f t="shared" si="2"/>
        <v>Shanghai_0</v>
      </c>
      <c r="G11765" s="53">
        <f t="shared" si="3"/>
        <v>0.1976208127</v>
      </c>
    </row>
    <row r="11766">
      <c r="A11766" s="61">
        <v>1.511989052E9</v>
      </c>
      <c r="B11766" s="61">
        <v>0.0</v>
      </c>
      <c r="C11766" s="61">
        <v>3777.0</v>
      </c>
      <c r="D11766" s="57" t="s">
        <v>379</v>
      </c>
      <c r="E11766" s="62" t="str">
        <f t="shared" si="1"/>
        <v>Out of test</v>
      </c>
      <c r="F11766" s="53" t="str">
        <f t="shared" si="2"/>
        <v>Shanghai_0</v>
      </c>
      <c r="G11766" s="53">
        <f t="shared" si="3"/>
        <v>0.6813510869</v>
      </c>
    </row>
    <row r="11767">
      <c r="A11767" s="61">
        <v>1.518308952E9</v>
      </c>
      <c r="B11767" s="61">
        <v>0.0</v>
      </c>
      <c r="C11767" s="61">
        <v>3705.0</v>
      </c>
      <c r="D11767" s="57" t="s">
        <v>379</v>
      </c>
      <c r="E11767" s="62" t="str">
        <f t="shared" si="1"/>
        <v>Out of test</v>
      </c>
      <c r="F11767" s="53" t="str">
        <f t="shared" si="2"/>
        <v>Shanghai_0</v>
      </c>
      <c r="G11767" s="53">
        <f t="shared" si="3"/>
        <v>0.7417336606</v>
      </c>
    </row>
    <row r="11768">
      <c r="A11768" s="61">
        <v>1.514059982E9</v>
      </c>
      <c r="B11768" s="61">
        <v>0.0</v>
      </c>
      <c r="C11768" s="61">
        <v>994.0</v>
      </c>
      <c r="D11768" s="57" t="s">
        <v>379</v>
      </c>
      <c r="E11768" s="62" t="str">
        <f t="shared" si="1"/>
        <v>Out of test</v>
      </c>
      <c r="F11768" s="53" t="str">
        <f t="shared" si="2"/>
        <v>Shanghai_0</v>
      </c>
      <c r="G11768" s="53">
        <f t="shared" si="3"/>
        <v>0.6105269809</v>
      </c>
    </row>
    <row r="11769">
      <c r="A11769" s="61">
        <v>1.517663182E9</v>
      </c>
      <c r="B11769" s="61">
        <v>0.0</v>
      </c>
      <c r="C11769" s="61">
        <v>2952.0</v>
      </c>
      <c r="D11769" s="57" t="s">
        <v>379</v>
      </c>
      <c r="E11769" s="62" t="str">
        <f t="shared" si="1"/>
        <v>Out of test</v>
      </c>
      <c r="F11769" s="53" t="str">
        <f t="shared" si="2"/>
        <v>Shanghai_0</v>
      </c>
      <c r="G11769" s="53">
        <f t="shared" si="3"/>
        <v>0.1437315753</v>
      </c>
    </row>
    <row r="11770">
      <c r="A11770" s="61">
        <v>1.51609123E9</v>
      </c>
      <c r="B11770" s="61">
        <v>0.0</v>
      </c>
      <c r="C11770" s="61">
        <v>1891.0</v>
      </c>
      <c r="D11770" s="57" t="s">
        <v>379</v>
      </c>
      <c r="E11770" s="62" t="str">
        <f t="shared" si="1"/>
        <v>Out of test</v>
      </c>
      <c r="F11770" s="53" t="str">
        <f t="shared" si="2"/>
        <v>Shanghai_0</v>
      </c>
      <c r="G11770" s="53">
        <f t="shared" si="3"/>
        <v>0.3040392784</v>
      </c>
    </row>
    <row r="11771">
      <c r="A11771" s="61">
        <v>1.51809237E9</v>
      </c>
      <c r="B11771" s="61">
        <v>0.0</v>
      </c>
      <c r="C11771" s="61">
        <v>2418.0</v>
      </c>
      <c r="D11771" s="57" t="s">
        <v>379</v>
      </c>
      <c r="E11771" s="62" t="str">
        <f t="shared" si="1"/>
        <v>Out of test</v>
      </c>
      <c r="F11771" s="53" t="str">
        <f t="shared" si="2"/>
        <v>Shanghai_0</v>
      </c>
      <c r="G11771" s="53">
        <f t="shared" si="3"/>
        <v>0.7698797292</v>
      </c>
    </row>
    <row r="11772">
      <c r="A11772" s="61">
        <v>1.513596022E9</v>
      </c>
      <c r="B11772" s="61">
        <v>0.0</v>
      </c>
      <c r="C11772" s="61">
        <v>51.0</v>
      </c>
      <c r="D11772" s="57" t="s">
        <v>379</v>
      </c>
      <c r="E11772" s="62" t="str">
        <f t="shared" si="1"/>
        <v>Out of test</v>
      </c>
      <c r="F11772" s="53" t="str">
        <f t="shared" si="2"/>
        <v>Shanghai_0</v>
      </c>
      <c r="G11772" s="53">
        <f t="shared" si="3"/>
        <v>0.6251990534</v>
      </c>
    </row>
    <row r="11773">
      <c r="A11773" s="61">
        <v>1.518267951E9</v>
      </c>
      <c r="B11773" s="61">
        <v>0.0</v>
      </c>
      <c r="C11773" s="61">
        <v>1098.0</v>
      </c>
      <c r="D11773" s="57" t="s">
        <v>379</v>
      </c>
      <c r="E11773" s="62" t="str">
        <f t="shared" si="1"/>
        <v>Out of test</v>
      </c>
      <c r="F11773" s="53" t="str">
        <f t="shared" si="2"/>
        <v>Shanghai_0</v>
      </c>
      <c r="G11773" s="53">
        <f t="shared" si="3"/>
        <v>0.3170461633</v>
      </c>
    </row>
    <row r="11774">
      <c r="A11774" s="61">
        <v>1.511618062E9</v>
      </c>
      <c r="B11774" s="61">
        <v>0.0</v>
      </c>
      <c r="C11774" s="61">
        <v>330.0</v>
      </c>
      <c r="D11774" s="57" t="s">
        <v>379</v>
      </c>
      <c r="E11774" s="62" t="str">
        <f t="shared" si="1"/>
        <v>Out of test</v>
      </c>
      <c r="F11774" s="53" t="str">
        <f t="shared" si="2"/>
        <v>Shanghai_0</v>
      </c>
      <c r="G11774" s="53">
        <f t="shared" si="3"/>
        <v>0.323886424</v>
      </c>
    </row>
    <row r="11775">
      <c r="A11775" s="61">
        <v>1.519497742E9</v>
      </c>
      <c r="B11775" s="61">
        <v>0.0</v>
      </c>
      <c r="C11775" s="61">
        <v>4131.0</v>
      </c>
      <c r="D11775" s="57" t="s">
        <v>379</v>
      </c>
      <c r="E11775" s="62" t="str">
        <f t="shared" si="1"/>
        <v>Out of test</v>
      </c>
      <c r="F11775" s="53" t="str">
        <f t="shared" si="2"/>
        <v>Shanghai_0</v>
      </c>
      <c r="G11775" s="53">
        <f t="shared" si="3"/>
        <v>0.02139858395</v>
      </c>
    </row>
    <row r="11776">
      <c r="A11776" s="61">
        <v>1.519543082E9</v>
      </c>
      <c r="B11776" s="61">
        <v>0.0</v>
      </c>
      <c r="C11776" s="61">
        <v>558.0</v>
      </c>
      <c r="D11776" s="57" t="s">
        <v>379</v>
      </c>
      <c r="E11776" s="62" t="str">
        <f t="shared" si="1"/>
        <v>Out of test</v>
      </c>
      <c r="F11776" s="53" t="str">
        <f t="shared" si="2"/>
        <v>Shanghai_0</v>
      </c>
      <c r="G11776" s="53">
        <f t="shared" si="3"/>
        <v>0.02407505963</v>
      </c>
    </row>
    <row r="11777">
      <c r="A11777" s="61">
        <v>1.511581972E9</v>
      </c>
      <c r="B11777" s="61">
        <v>0.0</v>
      </c>
      <c r="C11777" s="61">
        <v>4056.0</v>
      </c>
      <c r="D11777" s="57" t="s">
        <v>379</v>
      </c>
      <c r="E11777" s="62" t="str">
        <f t="shared" si="1"/>
        <v>Out of test</v>
      </c>
      <c r="F11777" s="53" t="str">
        <f t="shared" si="2"/>
        <v>Shanghai_0</v>
      </c>
      <c r="G11777" s="53">
        <f t="shared" si="3"/>
        <v>0.5188746505</v>
      </c>
    </row>
    <row r="11778">
      <c r="A11778" s="61">
        <v>1.519788341E9</v>
      </c>
      <c r="B11778" s="61">
        <v>0.0</v>
      </c>
      <c r="C11778" s="61">
        <v>3079.0</v>
      </c>
      <c r="D11778" s="57" t="s">
        <v>379</v>
      </c>
      <c r="E11778" s="62" t="str">
        <f t="shared" si="1"/>
        <v>Out of test</v>
      </c>
      <c r="F11778" s="53" t="str">
        <f t="shared" si="2"/>
        <v>Shanghai_0</v>
      </c>
      <c r="G11778" s="53">
        <f t="shared" si="3"/>
        <v>0.6565570271</v>
      </c>
    </row>
    <row r="11779">
      <c r="A11779" s="61">
        <v>1.51249876E9</v>
      </c>
      <c r="B11779" s="61">
        <v>0.0</v>
      </c>
      <c r="C11779" s="61">
        <v>717.0</v>
      </c>
      <c r="D11779" s="57" t="s">
        <v>379</v>
      </c>
      <c r="E11779" s="62" t="str">
        <f t="shared" si="1"/>
        <v>Out of test</v>
      </c>
      <c r="F11779" s="53" t="str">
        <f t="shared" si="2"/>
        <v>Shanghai_0</v>
      </c>
      <c r="G11779" s="53">
        <f t="shared" si="3"/>
        <v>0.3828292094</v>
      </c>
    </row>
    <row r="11780">
      <c r="A11780" s="61">
        <v>1.518846681E9</v>
      </c>
      <c r="B11780" s="61">
        <v>0.0</v>
      </c>
      <c r="C11780" s="61">
        <v>1797.0</v>
      </c>
      <c r="D11780" s="57" t="s">
        <v>379</v>
      </c>
      <c r="E11780" s="62" t="str">
        <f t="shared" si="1"/>
        <v>Out of test</v>
      </c>
      <c r="F11780" s="53" t="str">
        <f t="shared" si="2"/>
        <v>Shanghai_0</v>
      </c>
      <c r="G11780" s="53">
        <f t="shared" si="3"/>
        <v>0.5365587401</v>
      </c>
    </row>
    <row r="11781">
      <c r="A11781" s="61">
        <v>1.5167259E9</v>
      </c>
      <c r="B11781" s="61">
        <v>0.0</v>
      </c>
      <c r="C11781" s="61">
        <v>1550.0</v>
      </c>
      <c r="D11781" s="57" t="s">
        <v>379</v>
      </c>
      <c r="E11781" s="62" t="str">
        <f t="shared" si="1"/>
        <v>Out of test</v>
      </c>
      <c r="F11781" s="53" t="str">
        <f t="shared" si="2"/>
        <v>Shanghai_0</v>
      </c>
      <c r="G11781" s="53">
        <f t="shared" si="3"/>
        <v>0.01552548462</v>
      </c>
    </row>
    <row r="11782">
      <c r="A11782" s="61">
        <v>1.519442472E9</v>
      </c>
      <c r="B11782" s="61">
        <v>0.0</v>
      </c>
      <c r="C11782" s="61">
        <v>2059.0</v>
      </c>
      <c r="D11782" s="57" t="s">
        <v>379</v>
      </c>
      <c r="E11782" s="62" t="str">
        <f t="shared" si="1"/>
        <v>Out of test</v>
      </c>
      <c r="F11782" s="53" t="str">
        <f t="shared" si="2"/>
        <v>Shanghai_0</v>
      </c>
      <c r="G11782" s="53">
        <f t="shared" si="3"/>
        <v>0.9050073469</v>
      </c>
    </row>
    <row r="11783">
      <c r="A11783" s="61">
        <v>1.516354092E9</v>
      </c>
      <c r="B11783" s="61">
        <v>0.0</v>
      </c>
      <c r="C11783" s="61">
        <v>2536.0</v>
      </c>
      <c r="D11783" s="57" t="s">
        <v>379</v>
      </c>
      <c r="E11783" s="62" t="str">
        <f t="shared" si="1"/>
        <v>Out of test</v>
      </c>
      <c r="F11783" s="53" t="str">
        <f t="shared" si="2"/>
        <v>Shanghai_0</v>
      </c>
      <c r="G11783" s="53">
        <f t="shared" si="3"/>
        <v>0.3867466608</v>
      </c>
    </row>
    <row r="11784">
      <c r="A11784" s="61">
        <v>1.514780511E9</v>
      </c>
      <c r="B11784" s="61">
        <v>0.0</v>
      </c>
      <c r="C11784" s="61">
        <v>1616.0</v>
      </c>
      <c r="D11784" s="57" t="s">
        <v>379</v>
      </c>
      <c r="E11784" s="62" t="str">
        <f t="shared" si="1"/>
        <v>Out of test</v>
      </c>
      <c r="F11784" s="53" t="str">
        <f t="shared" si="2"/>
        <v>Shanghai_0</v>
      </c>
      <c r="G11784" s="53">
        <f t="shared" si="3"/>
        <v>0.0136698509</v>
      </c>
    </row>
    <row r="11785">
      <c r="A11785" s="61">
        <v>1.51210308E9</v>
      </c>
      <c r="B11785" s="61">
        <v>0.0</v>
      </c>
      <c r="C11785" s="61">
        <v>2561.0</v>
      </c>
      <c r="D11785" s="57" t="s">
        <v>379</v>
      </c>
      <c r="E11785" s="62" t="str">
        <f t="shared" si="1"/>
        <v>Out of test</v>
      </c>
      <c r="F11785" s="53" t="str">
        <f t="shared" si="2"/>
        <v>Shanghai_0</v>
      </c>
      <c r="G11785" s="53">
        <f t="shared" si="3"/>
        <v>0.9121388965</v>
      </c>
    </row>
    <row r="11786">
      <c r="A11786" s="61">
        <v>1.51598721E9</v>
      </c>
      <c r="B11786" s="61">
        <v>0.0</v>
      </c>
      <c r="C11786" s="61">
        <v>733.0</v>
      </c>
      <c r="D11786" s="57" t="s">
        <v>379</v>
      </c>
      <c r="E11786" s="62" t="str">
        <f t="shared" si="1"/>
        <v>Out of test</v>
      </c>
      <c r="F11786" s="53" t="str">
        <f t="shared" si="2"/>
        <v>Shanghai_0</v>
      </c>
      <c r="G11786" s="53">
        <f t="shared" si="3"/>
        <v>0.06344108181</v>
      </c>
    </row>
    <row r="11787">
      <c r="A11787" s="61">
        <v>1.517010342E9</v>
      </c>
      <c r="B11787" s="61">
        <v>0.0</v>
      </c>
      <c r="C11787" s="61">
        <v>408.0</v>
      </c>
      <c r="D11787" s="57" t="s">
        <v>379</v>
      </c>
      <c r="E11787" s="62" t="str">
        <f t="shared" si="1"/>
        <v>Out of test</v>
      </c>
      <c r="F11787" s="53" t="str">
        <f t="shared" si="2"/>
        <v>Shanghai_0</v>
      </c>
      <c r="G11787" s="53">
        <f t="shared" si="3"/>
        <v>0.1914673249</v>
      </c>
    </row>
    <row r="11788">
      <c r="A11788" s="61">
        <v>1.51725528E9</v>
      </c>
      <c r="B11788" s="61">
        <v>0.0</v>
      </c>
      <c r="C11788" s="61">
        <v>3058.0</v>
      </c>
      <c r="D11788" s="57" t="s">
        <v>379</v>
      </c>
      <c r="E11788" s="62" t="str">
        <f t="shared" si="1"/>
        <v>Out of test</v>
      </c>
      <c r="F11788" s="53" t="str">
        <f t="shared" si="2"/>
        <v>Shanghai_0</v>
      </c>
      <c r="G11788" s="53">
        <f t="shared" si="3"/>
        <v>0.7800200536</v>
      </c>
    </row>
    <row r="11789">
      <c r="A11789" s="61">
        <v>1.515821722E9</v>
      </c>
      <c r="B11789" s="61">
        <v>0.0</v>
      </c>
      <c r="C11789" s="61">
        <v>3018.0</v>
      </c>
      <c r="D11789" s="57" t="s">
        <v>379</v>
      </c>
      <c r="E11789" s="62" t="str">
        <f t="shared" si="1"/>
        <v>Out of test</v>
      </c>
      <c r="F11789" s="53" t="str">
        <f t="shared" si="2"/>
        <v>Shanghai_0</v>
      </c>
      <c r="G11789" s="53">
        <f t="shared" si="3"/>
        <v>0.1064051899</v>
      </c>
    </row>
    <row r="11790">
      <c r="A11790" s="61">
        <v>1.51776069E9</v>
      </c>
      <c r="B11790" s="61">
        <v>0.0</v>
      </c>
      <c r="C11790" s="61">
        <v>921.0</v>
      </c>
      <c r="D11790" s="57" t="s">
        <v>379</v>
      </c>
      <c r="E11790" s="62" t="str">
        <f t="shared" si="1"/>
        <v>Out of test</v>
      </c>
      <c r="F11790" s="53" t="str">
        <f t="shared" si="2"/>
        <v>Shanghai_0</v>
      </c>
      <c r="G11790" s="53">
        <f t="shared" si="3"/>
        <v>0.613535325</v>
      </c>
    </row>
    <row r="11791">
      <c r="A11791" s="61">
        <v>1.518839741E9</v>
      </c>
      <c r="B11791" s="61">
        <v>0.0</v>
      </c>
      <c r="C11791" s="61">
        <v>1939.0</v>
      </c>
      <c r="D11791" s="57" t="s">
        <v>379</v>
      </c>
      <c r="E11791" s="62" t="str">
        <f t="shared" si="1"/>
        <v>Out of test</v>
      </c>
      <c r="F11791" s="53" t="str">
        <f t="shared" si="2"/>
        <v>Shanghai_0</v>
      </c>
      <c r="G11791" s="53">
        <f t="shared" si="3"/>
        <v>0.9605390675</v>
      </c>
    </row>
    <row r="11792">
      <c r="A11792" s="61">
        <v>1.516951781E9</v>
      </c>
      <c r="B11792" s="61">
        <v>0.0</v>
      </c>
      <c r="C11792" s="61">
        <v>3298.0</v>
      </c>
      <c r="D11792" s="57" t="s">
        <v>379</v>
      </c>
      <c r="E11792" s="62" t="str">
        <f t="shared" si="1"/>
        <v>Out of test</v>
      </c>
      <c r="F11792" s="53" t="str">
        <f t="shared" si="2"/>
        <v>Shanghai_0</v>
      </c>
      <c r="G11792" s="53">
        <f t="shared" si="3"/>
        <v>0.4129254965</v>
      </c>
    </row>
    <row r="11793">
      <c r="A11793" s="61">
        <v>1.5155406E9</v>
      </c>
      <c r="B11793" s="61">
        <v>0.0</v>
      </c>
      <c r="C11793" s="61">
        <v>3277.0</v>
      </c>
      <c r="D11793" s="57" t="s">
        <v>379</v>
      </c>
      <c r="E11793" s="62" t="str">
        <f t="shared" si="1"/>
        <v>Out of test</v>
      </c>
      <c r="F11793" s="53" t="str">
        <f t="shared" si="2"/>
        <v>Shanghai_0</v>
      </c>
      <c r="G11793" s="53">
        <f t="shared" si="3"/>
        <v>0.5608451577</v>
      </c>
    </row>
    <row r="11794">
      <c r="A11794" s="61">
        <v>1.514092542E9</v>
      </c>
      <c r="B11794" s="61">
        <v>0.0</v>
      </c>
      <c r="C11794" s="61">
        <v>2497.0</v>
      </c>
      <c r="D11794" s="57" t="s">
        <v>379</v>
      </c>
      <c r="E11794" s="62" t="str">
        <f t="shared" si="1"/>
        <v>Out of test</v>
      </c>
      <c r="F11794" s="53" t="str">
        <f t="shared" si="2"/>
        <v>Shanghai_0</v>
      </c>
      <c r="G11794" s="53">
        <f t="shared" si="3"/>
        <v>0.5897492924</v>
      </c>
    </row>
    <row r="11795">
      <c r="A11795" s="61">
        <v>1.517940361E9</v>
      </c>
      <c r="B11795" s="61">
        <v>0.0</v>
      </c>
      <c r="C11795" s="61">
        <v>1600.0</v>
      </c>
      <c r="D11795" s="57" t="s">
        <v>379</v>
      </c>
      <c r="E11795" s="62" t="str">
        <f t="shared" si="1"/>
        <v>Out of test</v>
      </c>
      <c r="F11795" s="53" t="str">
        <f t="shared" si="2"/>
        <v>Shanghai_0</v>
      </c>
      <c r="G11795" s="53">
        <f t="shared" si="3"/>
        <v>0.8479798605</v>
      </c>
    </row>
    <row r="11796">
      <c r="A11796" s="61">
        <v>1.512328081E9</v>
      </c>
      <c r="B11796" s="61">
        <v>0.0</v>
      </c>
      <c r="C11796" s="61">
        <v>3218.0</v>
      </c>
      <c r="D11796" s="57" t="s">
        <v>379</v>
      </c>
      <c r="E11796" s="62" t="str">
        <f t="shared" si="1"/>
        <v>Out of test</v>
      </c>
      <c r="F11796" s="53" t="str">
        <f t="shared" si="2"/>
        <v>Shanghai_0</v>
      </c>
      <c r="G11796" s="53">
        <f t="shared" si="3"/>
        <v>0.8404098448</v>
      </c>
    </row>
    <row r="11797">
      <c r="A11797" s="61">
        <v>1.512358502E9</v>
      </c>
      <c r="B11797" s="61">
        <v>0.0</v>
      </c>
      <c r="C11797" s="61">
        <v>143.0</v>
      </c>
      <c r="D11797" s="57" t="s">
        <v>379</v>
      </c>
      <c r="E11797" s="62" t="str">
        <f t="shared" si="1"/>
        <v>Out of test</v>
      </c>
      <c r="F11797" s="53" t="str">
        <f t="shared" si="2"/>
        <v>Shanghai_0</v>
      </c>
      <c r="G11797" s="53">
        <f t="shared" si="3"/>
        <v>0.4184641322</v>
      </c>
    </row>
    <row r="11798">
      <c r="A11798" s="61">
        <v>1.519475941E9</v>
      </c>
      <c r="B11798" s="61">
        <v>0.0</v>
      </c>
      <c r="C11798" s="61">
        <v>2647.0</v>
      </c>
      <c r="D11798" s="57" t="s">
        <v>379</v>
      </c>
      <c r="E11798" s="62" t="str">
        <f t="shared" si="1"/>
        <v>Out of test</v>
      </c>
      <c r="F11798" s="53" t="str">
        <f t="shared" si="2"/>
        <v>Shanghai_0</v>
      </c>
      <c r="G11798" s="53">
        <f t="shared" si="3"/>
        <v>0.2344738935</v>
      </c>
    </row>
    <row r="11799">
      <c r="A11799" s="61">
        <v>1.51774399E9</v>
      </c>
      <c r="B11799" s="61">
        <v>0.0</v>
      </c>
      <c r="C11799" s="61">
        <v>3691.0</v>
      </c>
      <c r="D11799" s="57" t="s">
        <v>379</v>
      </c>
      <c r="E11799" s="62" t="str">
        <f t="shared" si="1"/>
        <v>Out of test</v>
      </c>
      <c r="F11799" s="53" t="str">
        <f t="shared" si="2"/>
        <v>Shanghai_0</v>
      </c>
      <c r="G11799" s="53">
        <f t="shared" si="3"/>
        <v>0.9094853187</v>
      </c>
    </row>
    <row r="11800">
      <c r="A11800" s="61">
        <v>1.51888517E9</v>
      </c>
      <c r="B11800" s="61">
        <v>0.0</v>
      </c>
      <c r="C11800" s="61">
        <v>3165.0</v>
      </c>
      <c r="D11800" s="57" t="s">
        <v>379</v>
      </c>
      <c r="E11800" s="62" t="str">
        <f t="shared" si="1"/>
        <v>Out of test</v>
      </c>
      <c r="F11800" s="53" t="str">
        <f t="shared" si="2"/>
        <v>Shanghai_0</v>
      </c>
      <c r="G11800" s="53">
        <f t="shared" si="3"/>
        <v>0.1469224225</v>
      </c>
    </row>
    <row r="11801">
      <c r="A11801" s="61">
        <v>1.51475945E9</v>
      </c>
      <c r="B11801" s="61">
        <v>0.0</v>
      </c>
      <c r="C11801" s="61">
        <v>6300.0</v>
      </c>
      <c r="D11801" s="57" t="s">
        <v>379</v>
      </c>
      <c r="E11801" s="62" t="str">
        <f t="shared" si="1"/>
        <v>Out of test</v>
      </c>
      <c r="F11801" s="53" t="str">
        <f t="shared" si="2"/>
        <v>Shanghai_0</v>
      </c>
      <c r="G11801" s="53">
        <f t="shared" si="3"/>
        <v>0.1789727066</v>
      </c>
    </row>
    <row r="11802">
      <c r="A11802" s="61">
        <v>1.515358541E9</v>
      </c>
      <c r="B11802" s="61">
        <v>0.0</v>
      </c>
      <c r="C11802" s="61">
        <v>915.0</v>
      </c>
      <c r="D11802" s="57" t="s">
        <v>379</v>
      </c>
      <c r="E11802" s="62" t="str">
        <f t="shared" si="1"/>
        <v>Out of test</v>
      </c>
      <c r="F11802" s="53" t="str">
        <f t="shared" si="2"/>
        <v>Shanghai_0</v>
      </c>
      <c r="G11802" s="53">
        <f t="shared" si="3"/>
        <v>0.0639755907</v>
      </c>
    </row>
    <row r="11803">
      <c r="A11803" s="61">
        <v>1.511350161E9</v>
      </c>
      <c r="B11803" s="61">
        <v>0.0</v>
      </c>
      <c r="C11803" s="61">
        <v>2644.0</v>
      </c>
      <c r="D11803" s="57" t="s">
        <v>379</v>
      </c>
      <c r="E11803" s="62" t="str">
        <f t="shared" si="1"/>
        <v>Out of test</v>
      </c>
      <c r="F11803" s="53" t="str">
        <f t="shared" si="2"/>
        <v>Shanghai_0</v>
      </c>
      <c r="G11803" s="53">
        <f t="shared" si="3"/>
        <v>0.7803341139</v>
      </c>
    </row>
    <row r="11804">
      <c r="A11804" s="61">
        <v>1.512178781E9</v>
      </c>
      <c r="B11804" s="61">
        <v>0.0</v>
      </c>
      <c r="C11804" s="61">
        <v>4287.0</v>
      </c>
      <c r="D11804" s="57" t="s">
        <v>379</v>
      </c>
      <c r="E11804" s="62" t="str">
        <f t="shared" si="1"/>
        <v>Out of test</v>
      </c>
      <c r="F11804" s="53" t="str">
        <f t="shared" si="2"/>
        <v>Shanghai_0</v>
      </c>
      <c r="G11804" s="53">
        <f t="shared" si="3"/>
        <v>0.6289160549</v>
      </c>
    </row>
    <row r="11805">
      <c r="A11805" s="61">
        <v>1.51815748E9</v>
      </c>
      <c r="B11805" s="61">
        <v>0.0</v>
      </c>
      <c r="C11805" s="61">
        <v>10.0</v>
      </c>
      <c r="D11805" s="57" t="s">
        <v>379</v>
      </c>
      <c r="E11805" s="62" t="str">
        <f t="shared" si="1"/>
        <v>Out of test</v>
      </c>
      <c r="F11805" s="53" t="str">
        <f t="shared" si="2"/>
        <v>Shanghai_0</v>
      </c>
      <c r="G11805" s="53">
        <f t="shared" si="3"/>
        <v>0.7514008848</v>
      </c>
    </row>
    <row r="11806">
      <c r="A11806" s="61">
        <v>1.511293161E9</v>
      </c>
      <c r="B11806" s="61">
        <v>0.0</v>
      </c>
      <c r="C11806" s="61">
        <v>417.0</v>
      </c>
      <c r="D11806" s="57" t="s">
        <v>379</v>
      </c>
      <c r="E11806" s="62" t="str">
        <f t="shared" si="1"/>
        <v>Out of test</v>
      </c>
      <c r="F11806" s="53" t="str">
        <f t="shared" si="2"/>
        <v>Shanghai_0</v>
      </c>
      <c r="G11806" s="53">
        <f t="shared" si="3"/>
        <v>0.5225332836</v>
      </c>
    </row>
    <row r="11807">
      <c r="A11807" s="61">
        <v>1.514030641E9</v>
      </c>
      <c r="B11807" s="61">
        <v>0.0</v>
      </c>
      <c r="C11807" s="61">
        <v>1967.0</v>
      </c>
      <c r="D11807" s="57" t="s">
        <v>379</v>
      </c>
      <c r="E11807" s="62" t="str">
        <f t="shared" si="1"/>
        <v>Out of test</v>
      </c>
      <c r="F11807" s="53" t="str">
        <f t="shared" si="2"/>
        <v>Shanghai_0</v>
      </c>
      <c r="G11807" s="53">
        <f t="shared" si="3"/>
        <v>0.88747796</v>
      </c>
    </row>
    <row r="11808">
      <c r="A11808" s="61">
        <v>1.517154731E9</v>
      </c>
      <c r="B11808" s="61">
        <v>0.0</v>
      </c>
      <c r="C11808" s="61">
        <v>3707.0</v>
      </c>
      <c r="D11808" s="57" t="s">
        <v>379</v>
      </c>
      <c r="E11808" s="62" t="str">
        <f t="shared" si="1"/>
        <v>Out of test</v>
      </c>
      <c r="F11808" s="53" t="str">
        <f t="shared" si="2"/>
        <v>Shanghai_0</v>
      </c>
      <c r="G11808" s="53">
        <f t="shared" si="3"/>
        <v>0.4519998856</v>
      </c>
    </row>
    <row r="11809">
      <c r="A11809" s="61">
        <v>1.519273481E9</v>
      </c>
      <c r="B11809" s="61">
        <v>0.0</v>
      </c>
      <c r="C11809" s="61">
        <v>4243.0</v>
      </c>
      <c r="D11809" s="57" t="s">
        <v>379</v>
      </c>
      <c r="E11809" s="62" t="str">
        <f t="shared" si="1"/>
        <v>Out of test</v>
      </c>
      <c r="F11809" s="53" t="str">
        <f t="shared" si="2"/>
        <v>Shanghai_0</v>
      </c>
      <c r="G11809" s="53">
        <f t="shared" si="3"/>
        <v>0.7038147112</v>
      </c>
    </row>
    <row r="11810">
      <c r="A11810" s="61">
        <v>1.517205011E9</v>
      </c>
      <c r="B11810" s="61">
        <v>0.0</v>
      </c>
      <c r="C11810" s="61">
        <v>2294.0</v>
      </c>
      <c r="D11810" s="57" t="s">
        <v>379</v>
      </c>
      <c r="E11810" s="62" t="str">
        <f t="shared" si="1"/>
        <v>Out of test</v>
      </c>
      <c r="F11810" s="53" t="str">
        <f t="shared" si="2"/>
        <v>Shanghai_0</v>
      </c>
      <c r="G11810" s="53">
        <f t="shared" si="3"/>
        <v>0.9148619421</v>
      </c>
    </row>
    <row r="11811">
      <c r="A11811" s="61">
        <v>1.516528511E9</v>
      </c>
      <c r="B11811" s="61">
        <v>0.0</v>
      </c>
      <c r="C11811" s="61">
        <v>1417.0</v>
      </c>
      <c r="D11811" s="57" t="s">
        <v>379</v>
      </c>
      <c r="E11811" s="62" t="str">
        <f t="shared" si="1"/>
        <v>Out of test</v>
      </c>
      <c r="F11811" s="53" t="str">
        <f t="shared" si="2"/>
        <v>Shanghai_0</v>
      </c>
      <c r="G11811" s="53">
        <f t="shared" si="3"/>
        <v>0.2963103611</v>
      </c>
    </row>
    <row r="11812">
      <c r="A11812" s="61">
        <v>1.515374102E9</v>
      </c>
      <c r="B11812" s="61">
        <v>0.0</v>
      </c>
      <c r="C11812" s="61">
        <v>3984.0</v>
      </c>
      <c r="D11812" s="57" t="s">
        <v>379</v>
      </c>
      <c r="E11812" s="62" t="str">
        <f t="shared" si="1"/>
        <v>Out of test</v>
      </c>
      <c r="F11812" s="53" t="str">
        <f t="shared" si="2"/>
        <v>Shanghai_0</v>
      </c>
      <c r="G11812" s="53">
        <f t="shared" si="3"/>
        <v>0.7272025144</v>
      </c>
    </row>
    <row r="11813">
      <c r="A11813" s="61">
        <v>1.51662549E9</v>
      </c>
      <c r="B11813" s="61">
        <v>0.0</v>
      </c>
      <c r="C11813" s="61">
        <v>1487.0</v>
      </c>
      <c r="D11813" s="57" t="s">
        <v>379</v>
      </c>
      <c r="E11813" s="62" t="str">
        <f t="shared" si="1"/>
        <v>Out of test</v>
      </c>
      <c r="F11813" s="53" t="str">
        <f t="shared" si="2"/>
        <v>Shanghai_0</v>
      </c>
      <c r="G11813" s="53">
        <f t="shared" si="3"/>
        <v>0.4419776126</v>
      </c>
    </row>
    <row r="11814">
      <c r="A11814" s="61">
        <v>1.517358392E9</v>
      </c>
      <c r="B11814" s="61">
        <v>0.0</v>
      </c>
      <c r="C11814" s="61">
        <v>3131.0</v>
      </c>
      <c r="D11814" s="57" t="s">
        <v>379</v>
      </c>
      <c r="E11814" s="62" t="str">
        <f t="shared" si="1"/>
        <v>Out of test</v>
      </c>
      <c r="F11814" s="53" t="str">
        <f t="shared" si="2"/>
        <v>Shanghai_0</v>
      </c>
      <c r="G11814" s="53">
        <f t="shared" si="3"/>
        <v>0.9758626739</v>
      </c>
    </row>
    <row r="11815">
      <c r="A11815" s="61">
        <v>1.516756682E9</v>
      </c>
      <c r="B11815" s="61">
        <v>0.0</v>
      </c>
      <c r="C11815" s="61">
        <v>3484.0</v>
      </c>
      <c r="D11815" s="57" t="s">
        <v>379</v>
      </c>
      <c r="E11815" s="62" t="str">
        <f t="shared" si="1"/>
        <v>Out of test</v>
      </c>
      <c r="F11815" s="53" t="str">
        <f t="shared" si="2"/>
        <v>Shanghai_0</v>
      </c>
      <c r="G11815" s="53">
        <f t="shared" si="3"/>
        <v>0.03186642785</v>
      </c>
    </row>
    <row r="11816">
      <c r="A11816" s="61">
        <v>1.519734041E9</v>
      </c>
      <c r="B11816" s="61">
        <v>0.0</v>
      </c>
      <c r="C11816" s="61">
        <v>4273.0</v>
      </c>
      <c r="D11816" s="57" t="s">
        <v>379</v>
      </c>
      <c r="E11816" s="62" t="str">
        <f t="shared" si="1"/>
        <v>Out of test</v>
      </c>
      <c r="F11816" s="53" t="str">
        <f t="shared" si="2"/>
        <v>Shanghai_0</v>
      </c>
      <c r="G11816" s="53">
        <f t="shared" si="3"/>
        <v>0.9459510593</v>
      </c>
    </row>
    <row r="11817">
      <c r="A11817" s="61">
        <v>1.514086942E9</v>
      </c>
      <c r="B11817" s="61">
        <v>0.0</v>
      </c>
      <c r="C11817" s="61">
        <v>2336.0</v>
      </c>
      <c r="D11817" s="57" t="s">
        <v>379</v>
      </c>
      <c r="E11817" s="62" t="str">
        <f t="shared" si="1"/>
        <v>Out of test</v>
      </c>
      <c r="F11817" s="53" t="str">
        <f t="shared" si="2"/>
        <v>Shanghai_0</v>
      </c>
      <c r="G11817" s="53">
        <f t="shared" si="3"/>
        <v>0.3661810167</v>
      </c>
    </row>
    <row r="11818">
      <c r="A11818" s="61">
        <v>1.51931283E9</v>
      </c>
      <c r="B11818" s="61">
        <v>0.0</v>
      </c>
      <c r="C11818" s="61">
        <v>1671.0</v>
      </c>
      <c r="D11818" s="57" t="s">
        <v>379</v>
      </c>
      <c r="E11818" s="62" t="str">
        <f t="shared" si="1"/>
        <v>Out of test</v>
      </c>
      <c r="F11818" s="53" t="str">
        <f t="shared" si="2"/>
        <v>Shanghai_0</v>
      </c>
      <c r="G11818" s="53">
        <f t="shared" si="3"/>
        <v>0.2619335294</v>
      </c>
    </row>
    <row r="11819">
      <c r="A11819" s="61">
        <v>1.519684541E9</v>
      </c>
      <c r="B11819" s="61">
        <v>0.0</v>
      </c>
      <c r="C11819" s="61">
        <v>2900.0</v>
      </c>
      <c r="D11819" s="57" t="s">
        <v>379</v>
      </c>
      <c r="E11819" s="62" t="str">
        <f t="shared" si="1"/>
        <v>Out of test</v>
      </c>
      <c r="F11819" s="53" t="str">
        <f t="shared" si="2"/>
        <v>Shanghai_0</v>
      </c>
      <c r="G11819" s="53">
        <f t="shared" si="3"/>
        <v>0.8597136875</v>
      </c>
    </row>
    <row r="11820">
      <c r="A11820" s="61">
        <v>1.516301131E9</v>
      </c>
      <c r="B11820" s="61">
        <v>0.0</v>
      </c>
      <c r="C11820" s="61">
        <v>1067.0</v>
      </c>
      <c r="D11820" s="57" t="s">
        <v>379</v>
      </c>
      <c r="E11820" s="62" t="str">
        <f t="shared" si="1"/>
        <v>Out of test</v>
      </c>
      <c r="F11820" s="53" t="str">
        <f t="shared" si="2"/>
        <v>Shanghai_0</v>
      </c>
      <c r="G11820" s="53">
        <f t="shared" si="3"/>
        <v>0.4916923102</v>
      </c>
    </row>
    <row r="11821">
      <c r="A11821" s="61">
        <v>1.515673382E9</v>
      </c>
      <c r="B11821" s="61">
        <v>0.0</v>
      </c>
      <c r="C11821" s="61">
        <v>94.0</v>
      </c>
      <c r="D11821" s="57" t="s">
        <v>379</v>
      </c>
      <c r="E11821" s="62" t="str">
        <f t="shared" si="1"/>
        <v>Out of test</v>
      </c>
      <c r="F11821" s="53" t="str">
        <f t="shared" si="2"/>
        <v>Shanghai_0</v>
      </c>
      <c r="G11821" s="53">
        <f t="shared" si="3"/>
        <v>0.279102206</v>
      </c>
    </row>
    <row r="11822">
      <c r="A11822" s="61">
        <v>1.516803922E9</v>
      </c>
      <c r="B11822" s="61">
        <v>0.0</v>
      </c>
      <c r="C11822" s="61">
        <v>1057.0</v>
      </c>
      <c r="D11822" s="57" t="s">
        <v>379</v>
      </c>
      <c r="E11822" s="62" t="str">
        <f t="shared" si="1"/>
        <v>Out of test</v>
      </c>
      <c r="F11822" s="53" t="str">
        <f t="shared" si="2"/>
        <v>Shanghai_0</v>
      </c>
      <c r="G11822" s="53">
        <f t="shared" si="3"/>
        <v>0.5295210993</v>
      </c>
    </row>
    <row r="11823">
      <c r="A11823" s="61">
        <v>1.513020551E9</v>
      </c>
      <c r="B11823" s="61">
        <v>0.0</v>
      </c>
      <c r="C11823" s="61">
        <v>353.0</v>
      </c>
      <c r="D11823" s="57" t="s">
        <v>379</v>
      </c>
      <c r="E11823" s="62" t="str">
        <f t="shared" si="1"/>
        <v>Out of test</v>
      </c>
      <c r="F11823" s="53" t="str">
        <f t="shared" si="2"/>
        <v>Shanghai_0</v>
      </c>
      <c r="G11823" s="53">
        <f t="shared" si="3"/>
        <v>0.06355186325</v>
      </c>
    </row>
    <row r="11824">
      <c r="A11824" s="61">
        <v>1.511296232E9</v>
      </c>
      <c r="B11824" s="61">
        <v>0.0</v>
      </c>
      <c r="C11824" s="61">
        <v>3786.0</v>
      </c>
      <c r="D11824" s="57" t="s">
        <v>379</v>
      </c>
      <c r="E11824" s="62" t="str">
        <f t="shared" si="1"/>
        <v>Out of test</v>
      </c>
      <c r="F11824" s="53" t="str">
        <f t="shared" si="2"/>
        <v>Shanghai_0</v>
      </c>
      <c r="G11824" s="53">
        <f t="shared" si="3"/>
        <v>0.3806523228</v>
      </c>
    </row>
    <row r="11825">
      <c r="A11825" s="61">
        <v>1.51522297E9</v>
      </c>
      <c r="B11825" s="61">
        <v>0.0</v>
      </c>
      <c r="C11825" s="61">
        <v>2175.0</v>
      </c>
      <c r="D11825" s="57" t="s">
        <v>379</v>
      </c>
      <c r="E11825" s="62" t="str">
        <f t="shared" si="1"/>
        <v>Out of test</v>
      </c>
      <c r="F11825" s="53" t="str">
        <f t="shared" si="2"/>
        <v>Shanghai_0</v>
      </c>
      <c r="G11825" s="53">
        <f t="shared" si="3"/>
        <v>0.4474296654</v>
      </c>
    </row>
    <row r="11826">
      <c r="A11826" s="61">
        <v>1.51797087E9</v>
      </c>
      <c r="B11826" s="61">
        <v>0.0</v>
      </c>
      <c r="C11826" s="61">
        <v>1389.0</v>
      </c>
      <c r="D11826" s="57" t="s">
        <v>379</v>
      </c>
      <c r="E11826" s="62" t="str">
        <f t="shared" si="1"/>
        <v>Out of test</v>
      </c>
      <c r="F11826" s="53" t="str">
        <f t="shared" si="2"/>
        <v>Shanghai_0</v>
      </c>
      <c r="G11826" s="53">
        <f t="shared" si="3"/>
        <v>0.4042882805</v>
      </c>
    </row>
    <row r="11827">
      <c r="A11827" s="61">
        <v>1.511541141E9</v>
      </c>
      <c r="B11827" s="61">
        <v>0.0</v>
      </c>
      <c r="C11827" s="61">
        <v>4535.0</v>
      </c>
      <c r="D11827" s="57" t="s">
        <v>379</v>
      </c>
      <c r="E11827" s="62" t="str">
        <f t="shared" si="1"/>
        <v>Out of test</v>
      </c>
      <c r="F11827" s="53" t="str">
        <f t="shared" si="2"/>
        <v>Shanghai_0</v>
      </c>
      <c r="G11827" s="53">
        <f t="shared" si="3"/>
        <v>0.7145470789</v>
      </c>
    </row>
    <row r="11828">
      <c r="A11828" s="61">
        <v>1.515256222E9</v>
      </c>
      <c r="B11828" s="61">
        <v>0.0</v>
      </c>
      <c r="C11828" s="61">
        <v>981.0</v>
      </c>
      <c r="D11828" s="57" t="s">
        <v>379</v>
      </c>
      <c r="E11828" s="62" t="str">
        <f t="shared" si="1"/>
        <v>Out of test</v>
      </c>
      <c r="F11828" s="53" t="str">
        <f t="shared" si="2"/>
        <v>Shanghai_0</v>
      </c>
      <c r="G11828" s="53">
        <f t="shared" si="3"/>
        <v>0.4750508347</v>
      </c>
    </row>
    <row r="11829">
      <c r="A11829" s="61">
        <v>1.519941221E9</v>
      </c>
      <c r="B11829" s="61">
        <v>0.0</v>
      </c>
      <c r="C11829" s="61">
        <v>374.0</v>
      </c>
      <c r="D11829" s="57" t="s">
        <v>379</v>
      </c>
      <c r="E11829" s="62" t="str">
        <f t="shared" si="1"/>
        <v>Out of test</v>
      </c>
      <c r="F11829" s="53" t="str">
        <f t="shared" si="2"/>
        <v>Shanghai_0</v>
      </c>
      <c r="G11829" s="53">
        <f t="shared" si="3"/>
        <v>0.7561293895</v>
      </c>
    </row>
    <row r="11830">
      <c r="A11830" s="61">
        <v>1.516139011E9</v>
      </c>
      <c r="B11830" s="61">
        <v>0.0</v>
      </c>
      <c r="C11830" s="61">
        <v>2158.0</v>
      </c>
      <c r="D11830" s="57" t="s">
        <v>379</v>
      </c>
      <c r="E11830" s="62" t="str">
        <f t="shared" si="1"/>
        <v>Out of test</v>
      </c>
      <c r="F11830" s="53" t="str">
        <f t="shared" si="2"/>
        <v>Shanghai_0</v>
      </c>
      <c r="G11830" s="53">
        <f t="shared" si="3"/>
        <v>0.9382184439</v>
      </c>
    </row>
    <row r="11831">
      <c r="A11831" s="61">
        <v>1.519467711E9</v>
      </c>
      <c r="B11831" s="61">
        <v>0.0</v>
      </c>
      <c r="C11831" s="61">
        <v>248.0</v>
      </c>
      <c r="D11831" s="57" t="s">
        <v>379</v>
      </c>
      <c r="E11831" s="62" t="str">
        <f t="shared" si="1"/>
        <v>Out of test</v>
      </c>
      <c r="F11831" s="53" t="str">
        <f t="shared" si="2"/>
        <v>Shanghai_0</v>
      </c>
      <c r="G11831" s="53">
        <f t="shared" si="3"/>
        <v>0.2916840144</v>
      </c>
    </row>
    <row r="11832">
      <c r="A11832" s="61">
        <v>1.515688352E9</v>
      </c>
      <c r="B11832" s="61">
        <v>0.0</v>
      </c>
      <c r="C11832" s="61">
        <v>1504.0</v>
      </c>
      <c r="D11832" s="57" t="s">
        <v>379</v>
      </c>
      <c r="E11832" s="62" t="str">
        <f t="shared" si="1"/>
        <v>Out of test</v>
      </c>
      <c r="F11832" s="53" t="str">
        <f t="shared" si="2"/>
        <v>Shanghai_0</v>
      </c>
      <c r="G11832" s="53">
        <f t="shared" si="3"/>
        <v>0.1591579124</v>
      </c>
    </row>
    <row r="11833">
      <c r="A11833" s="61">
        <v>1.512169222E9</v>
      </c>
      <c r="B11833" s="61">
        <v>0.0</v>
      </c>
      <c r="C11833" s="61">
        <v>1595.0</v>
      </c>
      <c r="D11833" s="57" t="s">
        <v>379</v>
      </c>
      <c r="E11833" s="62" t="str">
        <f t="shared" si="1"/>
        <v>Out of test</v>
      </c>
      <c r="F11833" s="53" t="str">
        <f t="shared" si="2"/>
        <v>Shanghai_0</v>
      </c>
      <c r="G11833" s="53">
        <f t="shared" si="3"/>
        <v>0.3366081175</v>
      </c>
    </row>
    <row r="11834">
      <c r="A11834" s="61">
        <v>1.511486281E9</v>
      </c>
      <c r="B11834" s="61">
        <v>0.0</v>
      </c>
      <c r="C11834" s="61">
        <v>3334.0</v>
      </c>
      <c r="D11834" s="57" t="s">
        <v>379</v>
      </c>
      <c r="E11834" s="62" t="str">
        <f t="shared" si="1"/>
        <v>Out of test</v>
      </c>
      <c r="F11834" s="53" t="str">
        <f t="shared" si="2"/>
        <v>Shanghai_0</v>
      </c>
      <c r="G11834" s="53">
        <f t="shared" si="3"/>
        <v>0.102172155</v>
      </c>
    </row>
    <row r="11835">
      <c r="A11835" s="61">
        <v>1.51686809E9</v>
      </c>
      <c r="B11835" s="61">
        <v>0.0</v>
      </c>
      <c r="C11835" s="61">
        <v>1157.0</v>
      </c>
      <c r="D11835" s="57" t="s">
        <v>379</v>
      </c>
      <c r="E11835" s="62" t="str">
        <f t="shared" si="1"/>
        <v>Out of test</v>
      </c>
      <c r="F11835" s="53" t="str">
        <f t="shared" si="2"/>
        <v>Shanghai_0</v>
      </c>
      <c r="G11835" s="53">
        <f t="shared" si="3"/>
        <v>0.2829273132</v>
      </c>
    </row>
    <row r="11836">
      <c r="A11836" s="61">
        <v>1.515352712E9</v>
      </c>
      <c r="B11836" s="61">
        <v>0.0</v>
      </c>
      <c r="C11836" s="61">
        <v>1090.0</v>
      </c>
      <c r="D11836" s="57" t="s">
        <v>379</v>
      </c>
      <c r="E11836" s="62" t="str">
        <f t="shared" si="1"/>
        <v>Out of test</v>
      </c>
      <c r="F11836" s="53" t="str">
        <f t="shared" si="2"/>
        <v>Shanghai_0</v>
      </c>
      <c r="G11836" s="53">
        <f t="shared" si="3"/>
        <v>0.871899708</v>
      </c>
    </row>
    <row r="11837">
      <c r="A11837" s="61">
        <v>1.51326477E9</v>
      </c>
      <c r="B11837" s="61">
        <v>0.0</v>
      </c>
      <c r="C11837" s="61">
        <v>3178.0</v>
      </c>
      <c r="D11837" s="57" t="s">
        <v>379</v>
      </c>
      <c r="E11837" s="62" t="str">
        <f t="shared" si="1"/>
        <v>Out of test</v>
      </c>
      <c r="F11837" s="53" t="str">
        <f t="shared" si="2"/>
        <v>Shanghai_0</v>
      </c>
      <c r="G11837" s="53">
        <f t="shared" si="3"/>
        <v>0.8986624547</v>
      </c>
    </row>
    <row r="11838">
      <c r="A11838" s="61">
        <v>1.5173559E9</v>
      </c>
      <c r="B11838" s="61">
        <v>0.0</v>
      </c>
      <c r="C11838" s="61">
        <v>184.0</v>
      </c>
      <c r="D11838" s="57" t="s">
        <v>379</v>
      </c>
      <c r="E11838" s="62" t="str">
        <f t="shared" si="1"/>
        <v>Out of test</v>
      </c>
      <c r="F11838" s="53" t="str">
        <f t="shared" si="2"/>
        <v>Shanghai_0</v>
      </c>
      <c r="G11838" s="53">
        <f t="shared" si="3"/>
        <v>0.8678576367</v>
      </c>
    </row>
    <row r="11839">
      <c r="A11839" s="61">
        <v>1.512457191E9</v>
      </c>
      <c r="B11839" s="61">
        <v>0.0</v>
      </c>
      <c r="C11839" s="61">
        <v>1527.0</v>
      </c>
      <c r="D11839" s="57" t="s">
        <v>379</v>
      </c>
      <c r="E11839" s="62" t="str">
        <f t="shared" si="1"/>
        <v>Out of test</v>
      </c>
      <c r="F11839" s="53" t="str">
        <f t="shared" si="2"/>
        <v>Shanghai_0</v>
      </c>
      <c r="G11839" s="53">
        <f t="shared" si="3"/>
        <v>0.5737412779</v>
      </c>
    </row>
    <row r="11840">
      <c r="A11840" s="61">
        <v>1.519528592E9</v>
      </c>
      <c r="B11840" s="61">
        <v>0.0</v>
      </c>
      <c r="C11840" s="61">
        <v>3075.0</v>
      </c>
      <c r="D11840" s="57" t="s">
        <v>379</v>
      </c>
      <c r="E11840" s="62" t="str">
        <f t="shared" si="1"/>
        <v>Out of test</v>
      </c>
      <c r="F11840" s="53" t="str">
        <f t="shared" si="2"/>
        <v>Shanghai_0</v>
      </c>
      <c r="G11840" s="53">
        <f t="shared" si="3"/>
        <v>0.9492910844</v>
      </c>
    </row>
    <row r="11841">
      <c r="A11841" s="61">
        <v>1.51446194E9</v>
      </c>
      <c r="B11841" s="61">
        <v>0.0</v>
      </c>
      <c r="C11841" s="61">
        <v>2360.0</v>
      </c>
      <c r="D11841" s="57" t="s">
        <v>379</v>
      </c>
      <c r="E11841" s="62" t="str">
        <f t="shared" si="1"/>
        <v>Out of test</v>
      </c>
      <c r="F11841" s="53" t="str">
        <f t="shared" si="2"/>
        <v>Shanghai_0</v>
      </c>
      <c r="G11841" s="53">
        <f t="shared" si="3"/>
        <v>0.7509857097</v>
      </c>
    </row>
    <row r="11842">
      <c r="A11842" s="61">
        <v>1.517220891E9</v>
      </c>
      <c r="B11842" s="61">
        <v>0.0</v>
      </c>
      <c r="C11842" s="61">
        <v>2296.0</v>
      </c>
      <c r="D11842" s="57" t="s">
        <v>379</v>
      </c>
      <c r="E11842" s="62" t="str">
        <f t="shared" si="1"/>
        <v>Out of test</v>
      </c>
      <c r="F11842" s="53" t="str">
        <f t="shared" si="2"/>
        <v>Shanghai_0</v>
      </c>
      <c r="G11842" s="53">
        <f t="shared" si="3"/>
        <v>0.2958711588</v>
      </c>
    </row>
    <row r="11843">
      <c r="A11843" s="61">
        <v>1.51136515E9</v>
      </c>
      <c r="B11843" s="61">
        <v>0.0</v>
      </c>
      <c r="C11843" s="61">
        <v>1709.0</v>
      </c>
      <c r="D11843" s="57" t="s">
        <v>379</v>
      </c>
      <c r="E11843" s="62" t="str">
        <f t="shared" si="1"/>
        <v>Out of test</v>
      </c>
      <c r="F11843" s="53" t="str">
        <f t="shared" si="2"/>
        <v>Shanghai_0</v>
      </c>
      <c r="G11843" s="53">
        <f t="shared" si="3"/>
        <v>0.01252470115</v>
      </c>
    </row>
    <row r="11844">
      <c r="A11844" s="61">
        <v>1.518856452E9</v>
      </c>
      <c r="B11844" s="61">
        <v>0.0</v>
      </c>
      <c r="C11844" s="61">
        <v>1002.0</v>
      </c>
      <c r="D11844" s="57" t="s">
        <v>379</v>
      </c>
      <c r="E11844" s="62" t="str">
        <f t="shared" si="1"/>
        <v>Out of test</v>
      </c>
      <c r="F11844" s="53" t="str">
        <f t="shared" si="2"/>
        <v>Shanghai_0</v>
      </c>
      <c r="G11844" s="53">
        <f t="shared" si="3"/>
        <v>0.9457930808</v>
      </c>
    </row>
    <row r="11845">
      <c r="A11845" s="61">
        <v>1.514442022E9</v>
      </c>
      <c r="B11845" s="61">
        <v>0.0</v>
      </c>
      <c r="C11845" s="61">
        <v>454.0</v>
      </c>
      <c r="D11845" s="57" t="s">
        <v>379</v>
      </c>
      <c r="E11845" s="62" t="str">
        <f t="shared" si="1"/>
        <v>Out of test</v>
      </c>
      <c r="F11845" s="53" t="str">
        <f t="shared" si="2"/>
        <v>Shanghai_0</v>
      </c>
      <c r="G11845" s="53">
        <f t="shared" si="3"/>
        <v>0.1561367234</v>
      </c>
    </row>
    <row r="11846">
      <c r="A11846" s="61">
        <v>1.5188818E9</v>
      </c>
      <c r="B11846" s="61">
        <v>0.0</v>
      </c>
      <c r="C11846" s="61">
        <v>551.0</v>
      </c>
      <c r="D11846" s="57" t="s">
        <v>379</v>
      </c>
      <c r="E11846" s="62" t="str">
        <f t="shared" si="1"/>
        <v>Out of test</v>
      </c>
      <c r="F11846" s="53" t="str">
        <f t="shared" si="2"/>
        <v>Shanghai_0</v>
      </c>
      <c r="G11846" s="53">
        <f t="shared" si="3"/>
        <v>0.9654095429</v>
      </c>
    </row>
    <row r="11847">
      <c r="A11847" s="61">
        <v>1.51884529E9</v>
      </c>
      <c r="B11847" s="61">
        <v>0.0</v>
      </c>
      <c r="C11847" s="61">
        <v>855.0</v>
      </c>
      <c r="D11847" s="57" t="s">
        <v>379</v>
      </c>
      <c r="E11847" s="62" t="str">
        <f t="shared" si="1"/>
        <v>Out of test</v>
      </c>
      <c r="F11847" s="53" t="str">
        <f t="shared" si="2"/>
        <v>Shanghai_0</v>
      </c>
      <c r="G11847" s="53">
        <f t="shared" si="3"/>
        <v>0.531775543</v>
      </c>
    </row>
    <row r="11848">
      <c r="A11848" s="61">
        <v>1.513950592E9</v>
      </c>
      <c r="B11848" s="61">
        <v>0.0</v>
      </c>
      <c r="C11848" s="61">
        <v>1760.0</v>
      </c>
      <c r="D11848" s="57" t="s">
        <v>379</v>
      </c>
      <c r="E11848" s="62" t="str">
        <f t="shared" si="1"/>
        <v>Out of test</v>
      </c>
      <c r="F11848" s="53" t="str">
        <f t="shared" si="2"/>
        <v>Shanghai_0</v>
      </c>
      <c r="G11848" s="53">
        <f t="shared" si="3"/>
        <v>0.9757632092</v>
      </c>
    </row>
    <row r="11849">
      <c r="A11849" s="61">
        <v>1.519919351E9</v>
      </c>
      <c r="B11849" s="61">
        <v>0.0</v>
      </c>
      <c r="C11849" s="61">
        <v>2580.0</v>
      </c>
      <c r="D11849" s="57" t="s">
        <v>379</v>
      </c>
      <c r="E11849" s="62" t="str">
        <f t="shared" si="1"/>
        <v>Out of test</v>
      </c>
      <c r="F11849" s="53" t="str">
        <f t="shared" si="2"/>
        <v>Shanghai_0</v>
      </c>
      <c r="G11849" s="53">
        <f t="shared" si="3"/>
        <v>0.2332584705</v>
      </c>
    </row>
    <row r="11850">
      <c r="A11850" s="61">
        <v>1.515887671E9</v>
      </c>
      <c r="B11850" s="61">
        <v>0.0</v>
      </c>
      <c r="C11850" s="61">
        <v>1746.0</v>
      </c>
      <c r="D11850" s="57" t="s">
        <v>379</v>
      </c>
      <c r="E11850" s="62" t="str">
        <f t="shared" si="1"/>
        <v>Out of test</v>
      </c>
      <c r="F11850" s="53" t="str">
        <f t="shared" si="2"/>
        <v>Shanghai_0</v>
      </c>
      <c r="G11850" s="53">
        <f t="shared" si="3"/>
        <v>0.1564516296</v>
      </c>
    </row>
    <row r="11851">
      <c r="A11851" s="61">
        <v>1.518647092E9</v>
      </c>
      <c r="B11851" s="61">
        <v>0.0</v>
      </c>
      <c r="C11851" s="61">
        <v>1167.0</v>
      </c>
      <c r="D11851" s="57" t="s">
        <v>379</v>
      </c>
      <c r="E11851" s="62" t="str">
        <f t="shared" si="1"/>
        <v>Out of test</v>
      </c>
      <c r="F11851" s="53" t="str">
        <f t="shared" si="2"/>
        <v>Shanghai_0</v>
      </c>
      <c r="G11851" s="53">
        <f t="shared" si="3"/>
        <v>0.5993080475</v>
      </c>
    </row>
    <row r="11852">
      <c r="A11852" s="61">
        <v>1.51294323E9</v>
      </c>
      <c r="B11852" s="61">
        <v>0.0</v>
      </c>
      <c r="C11852" s="61">
        <v>2198.0</v>
      </c>
      <c r="D11852" s="57" t="s">
        <v>379</v>
      </c>
      <c r="E11852" s="62" t="str">
        <f t="shared" si="1"/>
        <v>Out of test</v>
      </c>
      <c r="F11852" s="53" t="str">
        <f t="shared" si="2"/>
        <v>Shanghai_0</v>
      </c>
      <c r="G11852" s="53">
        <f t="shared" si="3"/>
        <v>0.6444872786</v>
      </c>
    </row>
    <row r="11853">
      <c r="A11853" s="61">
        <v>1.516706331E9</v>
      </c>
      <c r="B11853" s="61">
        <v>0.0</v>
      </c>
      <c r="C11853" s="61">
        <v>1420.0</v>
      </c>
      <c r="D11853" s="57" t="s">
        <v>379</v>
      </c>
      <c r="E11853" s="62" t="str">
        <f t="shared" si="1"/>
        <v>Out of test</v>
      </c>
      <c r="F11853" s="53" t="str">
        <f t="shared" si="2"/>
        <v>Shanghai_0</v>
      </c>
      <c r="G11853" s="53">
        <f t="shared" si="3"/>
        <v>0.09546598281</v>
      </c>
    </row>
    <row r="11854">
      <c r="A11854" s="61">
        <v>1.51575263E9</v>
      </c>
      <c r="B11854" s="61">
        <v>0.0</v>
      </c>
      <c r="C11854" s="61">
        <v>2198.0</v>
      </c>
      <c r="D11854" s="57" t="s">
        <v>379</v>
      </c>
      <c r="E11854" s="62" t="str">
        <f t="shared" si="1"/>
        <v>Out of test</v>
      </c>
      <c r="F11854" s="53" t="str">
        <f t="shared" si="2"/>
        <v>Shanghai_0</v>
      </c>
      <c r="G11854" s="53">
        <f t="shared" si="3"/>
        <v>0.4266513341</v>
      </c>
    </row>
    <row r="11855">
      <c r="A11855" s="61">
        <v>1.516000261E9</v>
      </c>
      <c r="B11855" s="61">
        <v>0.0</v>
      </c>
      <c r="C11855" s="61">
        <v>1886.0</v>
      </c>
      <c r="D11855" s="57" t="s">
        <v>379</v>
      </c>
      <c r="E11855" s="62" t="str">
        <f t="shared" si="1"/>
        <v>Out of test</v>
      </c>
      <c r="F11855" s="53" t="str">
        <f t="shared" si="2"/>
        <v>Shanghai_0</v>
      </c>
      <c r="G11855" s="53">
        <f t="shared" si="3"/>
        <v>0.5756025361</v>
      </c>
    </row>
    <row r="11856">
      <c r="A11856" s="61">
        <v>1.513439582E9</v>
      </c>
      <c r="B11856" s="61">
        <v>0.0</v>
      </c>
      <c r="C11856" s="61">
        <v>2716.0</v>
      </c>
      <c r="D11856" s="57" t="s">
        <v>379</v>
      </c>
      <c r="E11856" s="62" t="str">
        <f t="shared" si="1"/>
        <v>Out of test</v>
      </c>
      <c r="F11856" s="53" t="str">
        <f t="shared" si="2"/>
        <v>Shanghai_0</v>
      </c>
      <c r="G11856" s="53">
        <f t="shared" si="3"/>
        <v>0.8228517439</v>
      </c>
    </row>
    <row r="11857">
      <c r="A11857" s="61">
        <v>1.513497711E9</v>
      </c>
      <c r="B11857" s="61">
        <v>0.0</v>
      </c>
      <c r="C11857" s="61">
        <v>697.0</v>
      </c>
      <c r="D11857" s="57" t="s">
        <v>379</v>
      </c>
      <c r="E11857" s="62" t="str">
        <f t="shared" si="1"/>
        <v>Out of test</v>
      </c>
      <c r="F11857" s="53" t="str">
        <f t="shared" si="2"/>
        <v>Shanghai_0</v>
      </c>
      <c r="G11857" s="53">
        <f t="shared" si="3"/>
        <v>0.2887074042</v>
      </c>
    </row>
    <row r="11858">
      <c r="A11858" s="61">
        <v>1.518604172E9</v>
      </c>
      <c r="B11858" s="61">
        <v>0.0</v>
      </c>
      <c r="C11858" s="61">
        <v>195.0</v>
      </c>
      <c r="D11858" s="57" t="s">
        <v>379</v>
      </c>
      <c r="E11858" s="62" t="str">
        <f t="shared" si="1"/>
        <v>Out of test</v>
      </c>
      <c r="F11858" s="53" t="str">
        <f t="shared" si="2"/>
        <v>Shanghai_0</v>
      </c>
      <c r="G11858" s="53">
        <f t="shared" si="3"/>
        <v>0.612879843</v>
      </c>
    </row>
    <row r="11859">
      <c r="A11859" s="61">
        <v>1.5162203E9</v>
      </c>
      <c r="B11859" s="61">
        <v>0.0</v>
      </c>
      <c r="C11859" s="61">
        <v>2562.0</v>
      </c>
      <c r="D11859" s="57" t="s">
        <v>379</v>
      </c>
      <c r="E11859" s="62" t="str">
        <f t="shared" si="1"/>
        <v>Out of test</v>
      </c>
      <c r="F11859" s="53" t="str">
        <f t="shared" si="2"/>
        <v>Shanghai_0</v>
      </c>
      <c r="G11859" s="53">
        <f t="shared" si="3"/>
        <v>0.7613759925</v>
      </c>
    </row>
    <row r="11860">
      <c r="A11860" s="61">
        <v>1.511993242E9</v>
      </c>
      <c r="B11860" s="61">
        <v>0.0</v>
      </c>
      <c r="C11860" s="61">
        <v>1369.0</v>
      </c>
      <c r="D11860" s="57" t="s">
        <v>379</v>
      </c>
      <c r="E11860" s="62" t="str">
        <f t="shared" si="1"/>
        <v>Out of test</v>
      </c>
      <c r="F11860" s="53" t="str">
        <f t="shared" si="2"/>
        <v>Shanghai_0</v>
      </c>
      <c r="G11860" s="53">
        <f t="shared" si="3"/>
        <v>0.8605351095</v>
      </c>
    </row>
    <row r="11861">
      <c r="A11861" s="61">
        <v>1.511471502E9</v>
      </c>
      <c r="B11861" s="61">
        <v>0.0</v>
      </c>
      <c r="C11861" s="61">
        <v>3357.0</v>
      </c>
      <c r="D11861" s="57" t="s">
        <v>379</v>
      </c>
      <c r="E11861" s="62" t="str">
        <f t="shared" si="1"/>
        <v>Out of test</v>
      </c>
      <c r="F11861" s="53" t="str">
        <f t="shared" si="2"/>
        <v>Shanghai_0</v>
      </c>
      <c r="G11861" s="53">
        <f t="shared" si="3"/>
        <v>0.8850330629</v>
      </c>
    </row>
    <row r="11862">
      <c r="A11862" s="61">
        <v>1.51942823E9</v>
      </c>
      <c r="B11862" s="61">
        <v>0.0</v>
      </c>
      <c r="C11862" s="61">
        <v>1159.0</v>
      </c>
      <c r="D11862" s="57" t="s">
        <v>379</v>
      </c>
      <c r="E11862" s="62" t="str">
        <f t="shared" si="1"/>
        <v>Out of test</v>
      </c>
      <c r="F11862" s="53" t="str">
        <f t="shared" si="2"/>
        <v>Shanghai_0</v>
      </c>
      <c r="G11862" s="53">
        <f t="shared" si="3"/>
        <v>0.8313001669</v>
      </c>
    </row>
    <row r="11863">
      <c r="A11863" s="61">
        <v>1.511355541E9</v>
      </c>
      <c r="B11863" s="61">
        <v>0.0</v>
      </c>
      <c r="C11863" s="61">
        <v>2537.0</v>
      </c>
      <c r="D11863" s="57" t="s">
        <v>379</v>
      </c>
      <c r="E11863" s="62" t="str">
        <f t="shared" si="1"/>
        <v>Out of test</v>
      </c>
      <c r="F11863" s="53" t="str">
        <f t="shared" si="2"/>
        <v>Shanghai_0</v>
      </c>
      <c r="G11863" s="53">
        <f t="shared" si="3"/>
        <v>0.5337194744</v>
      </c>
    </row>
    <row r="11864">
      <c r="A11864" s="61">
        <v>1.514515602E9</v>
      </c>
      <c r="B11864" s="61">
        <v>0.0</v>
      </c>
      <c r="C11864" s="61">
        <v>1252.0</v>
      </c>
      <c r="D11864" s="57" t="s">
        <v>379</v>
      </c>
      <c r="E11864" s="62" t="str">
        <f t="shared" si="1"/>
        <v>Out of test</v>
      </c>
      <c r="F11864" s="53" t="str">
        <f t="shared" si="2"/>
        <v>Shanghai_0</v>
      </c>
      <c r="G11864" s="53">
        <f t="shared" si="3"/>
        <v>0.8296687809</v>
      </c>
    </row>
    <row r="11865">
      <c r="A11865" s="61">
        <v>1.516953981E9</v>
      </c>
      <c r="B11865" s="61">
        <v>0.0</v>
      </c>
      <c r="C11865" s="61">
        <v>2000.0</v>
      </c>
      <c r="D11865" s="57" t="s">
        <v>379</v>
      </c>
      <c r="E11865" s="62" t="str">
        <f t="shared" si="1"/>
        <v>Out of test</v>
      </c>
      <c r="F11865" s="53" t="str">
        <f t="shared" si="2"/>
        <v>Shanghai_0</v>
      </c>
      <c r="G11865" s="53">
        <f t="shared" si="3"/>
        <v>0.7755918915</v>
      </c>
    </row>
    <row r="11866">
      <c r="A11866" s="61">
        <v>1.512451501E9</v>
      </c>
      <c r="B11866" s="61">
        <v>0.0</v>
      </c>
      <c r="C11866" s="61">
        <v>1653.0</v>
      </c>
      <c r="D11866" s="57" t="s">
        <v>379</v>
      </c>
      <c r="E11866" s="62" t="str">
        <f t="shared" si="1"/>
        <v>Out of test</v>
      </c>
      <c r="F11866" s="53" t="str">
        <f t="shared" si="2"/>
        <v>Shanghai_0</v>
      </c>
      <c r="G11866" s="53">
        <f t="shared" si="3"/>
        <v>0.7500523262</v>
      </c>
    </row>
    <row r="11867">
      <c r="A11867" s="61">
        <v>1.513041451E9</v>
      </c>
      <c r="B11867" s="61">
        <v>0.0</v>
      </c>
      <c r="C11867" s="61">
        <v>3144.0</v>
      </c>
      <c r="D11867" s="57" t="s">
        <v>379</v>
      </c>
      <c r="E11867" s="62" t="str">
        <f t="shared" si="1"/>
        <v>Out of test</v>
      </c>
      <c r="F11867" s="53" t="str">
        <f t="shared" si="2"/>
        <v>Shanghai_0</v>
      </c>
      <c r="G11867" s="53">
        <f t="shared" si="3"/>
        <v>0.9896560663</v>
      </c>
    </row>
    <row r="11868">
      <c r="A11868" s="61">
        <v>1.512553202E9</v>
      </c>
      <c r="B11868" s="61">
        <v>0.0</v>
      </c>
      <c r="C11868" s="61">
        <v>1871.0</v>
      </c>
      <c r="D11868" s="57" t="s">
        <v>379</v>
      </c>
      <c r="E11868" s="62" t="str">
        <f t="shared" si="1"/>
        <v>Out of test</v>
      </c>
      <c r="F11868" s="53" t="str">
        <f t="shared" si="2"/>
        <v>Shanghai_0</v>
      </c>
      <c r="G11868" s="53">
        <f t="shared" si="3"/>
        <v>0.04423620548</v>
      </c>
    </row>
    <row r="11869">
      <c r="A11869" s="61">
        <v>1.517943511E9</v>
      </c>
      <c r="B11869" s="61">
        <v>0.0</v>
      </c>
      <c r="C11869" s="61">
        <v>1833.0</v>
      </c>
      <c r="D11869" s="57" t="s">
        <v>379</v>
      </c>
      <c r="E11869" s="62" t="str">
        <f t="shared" si="1"/>
        <v>Out of test</v>
      </c>
      <c r="F11869" s="53" t="str">
        <f t="shared" si="2"/>
        <v>Shanghai_0</v>
      </c>
      <c r="G11869" s="53">
        <f t="shared" si="3"/>
        <v>0.8073061356</v>
      </c>
    </row>
    <row r="11870">
      <c r="A11870" s="61">
        <v>1.512771281E9</v>
      </c>
      <c r="B11870" s="61">
        <v>0.0</v>
      </c>
      <c r="C11870" s="61">
        <v>969.0</v>
      </c>
      <c r="D11870" s="57" t="s">
        <v>379</v>
      </c>
      <c r="E11870" s="62" t="str">
        <f t="shared" si="1"/>
        <v>Out of test</v>
      </c>
      <c r="F11870" s="53" t="str">
        <f t="shared" si="2"/>
        <v>Shanghai_0</v>
      </c>
      <c r="G11870" s="53">
        <f t="shared" si="3"/>
        <v>0.2650729145</v>
      </c>
    </row>
    <row r="11871">
      <c r="A11871" s="61">
        <v>1.51542597E9</v>
      </c>
      <c r="B11871" s="61">
        <v>0.0</v>
      </c>
      <c r="C11871" s="61">
        <v>1923.0</v>
      </c>
      <c r="D11871" s="57" t="s">
        <v>379</v>
      </c>
      <c r="E11871" s="62" t="str">
        <f t="shared" si="1"/>
        <v>Out of test</v>
      </c>
      <c r="F11871" s="53" t="str">
        <f t="shared" si="2"/>
        <v>Shanghai_0</v>
      </c>
      <c r="G11871" s="53">
        <f t="shared" si="3"/>
        <v>0.9427308804</v>
      </c>
    </row>
    <row r="11872">
      <c r="A11872" s="61">
        <v>1.513512742E9</v>
      </c>
      <c r="B11872" s="61">
        <v>0.0</v>
      </c>
      <c r="C11872" s="61">
        <v>1263.0</v>
      </c>
      <c r="D11872" s="57" t="s">
        <v>379</v>
      </c>
      <c r="E11872" s="62" t="str">
        <f t="shared" si="1"/>
        <v>Out of test</v>
      </c>
      <c r="F11872" s="53" t="str">
        <f t="shared" si="2"/>
        <v>Shanghai_0</v>
      </c>
      <c r="G11872" s="53">
        <f t="shared" si="3"/>
        <v>0.4100510812</v>
      </c>
    </row>
    <row r="11873">
      <c r="A11873" s="61">
        <v>1.514760722E9</v>
      </c>
      <c r="B11873" s="61">
        <v>0.0</v>
      </c>
      <c r="C11873" s="61">
        <v>2458.0</v>
      </c>
      <c r="D11873" s="57" t="s">
        <v>379</v>
      </c>
      <c r="E11873" s="62" t="str">
        <f t="shared" si="1"/>
        <v>Out of test</v>
      </c>
      <c r="F11873" s="53" t="str">
        <f t="shared" si="2"/>
        <v>Shanghai_0</v>
      </c>
      <c r="G11873" s="53">
        <f t="shared" si="3"/>
        <v>0.4120589232</v>
      </c>
    </row>
    <row r="11874">
      <c r="A11874" s="61">
        <v>1.516968552E9</v>
      </c>
      <c r="B11874" s="61">
        <v>0.0</v>
      </c>
      <c r="C11874" s="61">
        <v>2459.0</v>
      </c>
      <c r="D11874" s="57" t="s">
        <v>379</v>
      </c>
      <c r="E11874" s="62" t="str">
        <f t="shared" si="1"/>
        <v>Out of test</v>
      </c>
      <c r="F11874" s="53" t="str">
        <f t="shared" si="2"/>
        <v>Shanghai_0</v>
      </c>
      <c r="G11874" s="53">
        <f t="shared" si="3"/>
        <v>0.7222679972</v>
      </c>
    </row>
    <row r="11875">
      <c r="A11875" s="61">
        <v>1.51721241E9</v>
      </c>
      <c r="B11875" s="61">
        <v>0.0</v>
      </c>
      <c r="C11875" s="61">
        <v>2095.0</v>
      </c>
      <c r="D11875" s="57" t="s">
        <v>379</v>
      </c>
      <c r="E11875" s="62" t="str">
        <f t="shared" si="1"/>
        <v>Out of test</v>
      </c>
      <c r="F11875" s="53" t="str">
        <f t="shared" si="2"/>
        <v>Shanghai_0</v>
      </c>
      <c r="G11875" s="53">
        <f t="shared" si="3"/>
        <v>0.951252656</v>
      </c>
    </row>
    <row r="11876">
      <c r="A11876" s="61">
        <v>1.519252811E9</v>
      </c>
      <c r="B11876" s="61">
        <v>0.0</v>
      </c>
      <c r="C11876" s="61">
        <v>1216.0</v>
      </c>
      <c r="D11876" s="57" t="s">
        <v>379</v>
      </c>
      <c r="E11876" s="62" t="str">
        <f t="shared" si="1"/>
        <v>Out of test</v>
      </c>
      <c r="F11876" s="53" t="str">
        <f t="shared" si="2"/>
        <v>Shanghai_0</v>
      </c>
      <c r="G11876" s="53">
        <f t="shared" si="3"/>
        <v>0.1259746215</v>
      </c>
    </row>
    <row r="11877">
      <c r="A11877" s="61">
        <v>1.519012242E9</v>
      </c>
      <c r="B11877" s="61">
        <v>0.0</v>
      </c>
      <c r="C11877" s="61">
        <v>1128.0</v>
      </c>
      <c r="D11877" s="57" t="s">
        <v>379</v>
      </c>
      <c r="E11877" s="62" t="str">
        <f t="shared" si="1"/>
        <v>Out of test</v>
      </c>
      <c r="F11877" s="53" t="str">
        <f t="shared" si="2"/>
        <v>Shanghai_0</v>
      </c>
      <c r="G11877" s="53">
        <f t="shared" si="3"/>
        <v>0.288361495</v>
      </c>
    </row>
    <row r="11878">
      <c r="A11878" s="61">
        <v>1.517748651E9</v>
      </c>
      <c r="B11878" s="61">
        <v>0.0</v>
      </c>
      <c r="C11878" s="61">
        <v>740.0</v>
      </c>
      <c r="D11878" s="57" t="s">
        <v>379</v>
      </c>
      <c r="E11878" s="62" t="str">
        <f t="shared" si="1"/>
        <v>Out of test</v>
      </c>
      <c r="F11878" s="53" t="str">
        <f t="shared" si="2"/>
        <v>Shanghai_0</v>
      </c>
      <c r="G11878" s="53">
        <f t="shared" si="3"/>
        <v>0.9982035947</v>
      </c>
    </row>
    <row r="11879">
      <c r="A11879" s="61">
        <v>1.515634432E9</v>
      </c>
      <c r="B11879" s="61">
        <v>0.0</v>
      </c>
      <c r="C11879" s="61">
        <v>2310.0</v>
      </c>
      <c r="D11879" s="57" t="s">
        <v>379</v>
      </c>
      <c r="E11879" s="62" t="str">
        <f t="shared" si="1"/>
        <v>Out of test</v>
      </c>
      <c r="F11879" s="53" t="str">
        <f t="shared" si="2"/>
        <v>Shanghai_0</v>
      </c>
      <c r="G11879" s="53">
        <f t="shared" si="3"/>
        <v>0.2960639868</v>
      </c>
    </row>
    <row r="11880">
      <c r="A11880" s="61">
        <v>1.517874471E9</v>
      </c>
      <c r="B11880" s="61">
        <v>0.0</v>
      </c>
      <c r="C11880" s="61">
        <v>293.0</v>
      </c>
      <c r="D11880" s="57" t="s">
        <v>379</v>
      </c>
      <c r="E11880" s="62" t="str">
        <f t="shared" si="1"/>
        <v>Out of test</v>
      </c>
      <c r="F11880" s="53" t="str">
        <f t="shared" si="2"/>
        <v>Shanghai_0</v>
      </c>
      <c r="G11880" s="53">
        <f t="shared" si="3"/>
        <v>0.8791028343</v>
      </c>
    </row>
    <row r="11881">
      <c r="A11881" s="61">
        <v>1.519261732E9</v>
      </c>
      <c r="B11881" s="61">
        <v>0.0</v>
      </c>
      <c r="C11881" s="61">
        <v>52.0</v>
      </c>
      <c r="D11881" s="57" t="s">
        <v>379</v>
      </c>
      <c r="E11881" s="62" t="str">
        <f t="shared" si="1"/>
        <v>Out of test</v>
      </c>
      <c r="F11881" s="53" t="str">
        <f t="shared" si="2"/>
        <v>Shanghai_0</v>
      </c>
      <c r="G11881" s="53">
        <f t="shared" si="3"/>
        <v>0.5128499733</v>
      </c>
    </row>
    <row r="11882">
      <c r="A11882" s="61">
        <v>1.513702071E9</v>
      </c>
      <c r="B11882" s="61">
        <v>0.0</v>
      </c>
      <c r="C11882" s="61">
        <v>2875.0</v>
      </c>
      <c r="D11882" s="57" t="s">
        <v>379</v>
      </c>
      <c r="E11882" s="62" t="str">
        <f t="shared" si="1"/>
        <v>Out of test</v>
      </c>
      <c r="F11882" s="53" t="str">
        <f t="shared" si="2"/>
        <v>Shanghai_0</v>
      </c>
      <c r="G11882" s="53">
        <f t="shared" si="3"/>
        <v>0.07667353643</v>
      </c>
    </row>
    <row r="11883">
      <c r="A11883" s="61">
        <v>1.514633152E9</v>
      </c>
      <c r="B11883" s="61">
        <v>0.0</v>
      </c>
      <c r="C11883" s="61">
        <v>801.0</v>
      </c>
      <c r="D11883" s="57" t="s">
        <v>379</v>
      </c>
      <c r="E11883" s="62" t="str">
        <f t="shared" si="1"/>
        <v>Out of test</v>
      </c>
      <c r="F11883" s="53" t="str">
        <f t="shared" si="2"/>
        <v>Shanghai_0</v>
      </c>
      <c r="G11883" s="53">
        <f t="shared" si="3"/>
        <v>0.4712251923</v>
      </c>
    </row>
    <row r="11884">
      <c r="A11884" s="61">
        <v>1.51874844E9</v>
      </c>
      <c r="B11884" s="61">
        <v>0.0</v>
      </c>
      <c r="C11884" s="61">
        <v>1169.0</v>
      </c>
      <c r="D11884" s="57" t="s">
        <v>379</v>
      </c>
      <c r="E11884" s="62" t="str">
        <f t="shared" si="1"/>
        <v>Out of test</v>
      </c>
      <c r="F11884" s="53" t="str">
        <f t="shared" si="2"/>
        <v>Shanghai_0</v>
      </c>
      <c r="G11884" s="53">
        <f t="shared" si="3"/>
        <v>0.9549747132</v>
      </c>
    </row>
    <row r="11885">
      <c r="A11885" s="61">
        <v>1.516010082E9</v>
      </c>
      <c r="B11885" s="61">
        <v>0.0</v>
      </c>
      <c r="C11885" s="61">
        <v>1240.0</v>
      </c>
      <c r="D11885" s="57" t="s">
        <v>379</v>
      </c>
      <c r="E11885" s="62" t="str">
        <f t="shared" si="1"/>
        <v>Out of test</v>
      </c>
      <c r="F11885" s="53" t="str">
        <f t="shared" si="2"/>
        <v>Shanghai_0</v>
      </c>
      <c r="G11885" s="53">
        <f t="shared" si="3"/>
        <v>0.1825945396</v>
      </c>
    </row>
    <row r="11886">
      <c r="A11886" s="61">
        <v>1.512742591E9</v>
      </c>
      <c r="B11886" s="61">
        <v>0.0</v>
      </c>
      <c r="C11886" s="61">
        <v>245.0</v>
      </c>
      <c r="D11886" s="57" t="s">
        <v>379</v>
      </c>
      <c r="E11886" s="62" t="str">
        <f t="shared" si="1"/>
        <v>Out of test</v>
      </c>
      <c r="F11886" s="53" t="str">
        <f t="shared" si="2"/>
        <v>Shanghai_0</v>
      </c>
      <c r="G11886" s="53">
        <f t="shared" si="3"/>
        <v>0.2399494117</v>
      </c>
    </row>
    <row r="11887">
      <c r="A11887" s="61">
        <v>1.518124332E9</v>
      </c>
      <c r="B11887" s="61">
        <v>0.0</v>
      </c>
      <c r="C11887" s="61">
        <v>415.0</v>
      </c>
      <c r="D11887" s="57" t="s">
        <v>379</v>
      </c>
      <c r="E11887" s="62" t="str">
        <f t="shared" si="1"/>
        <v>Out of test</v>
      </c>
      <c r="F11887" s="53" t="str">
        <f t="shared" si="2"/>
        <v>Shanghai_0</v>
      </c>
      <c r="G11887" s="53">
        <f t="shared" si="3"/>
        <v>0.8027549192</v>
      </c>
    </row>
    <row r="11888">
      <c r="A11888" s="61">
        <v>1.51332776E9</v>
      </c>
      <c r="B11888" s="61">
        <v>0.0</v>
      </c>
      <c r="C11888" s="61">
        <v>660.0</v>
      </c>
      <c r="D11888" s="57" t="s">
        <v>379</v>
      </c>
      <c r="E11888" s="62" t="str">
        <f t="shared" si="1"/>
        <v>Out of test</v>
      </c>
      <c r="F11888" s="53" t="str">
        <f t="shared" si="2"/>
        <v>Shanghai_0</v>
      </c>
      <c r="G11888" s="53">
        <f t="shared" si="3"/>
        <v>0.6184226891</v>
      </c>
    </row>
    <row r="11889">
      <c r="A11889" s="61">
        <v>1.514336532E9</v>
      </c>
      <c r="B11889" s="61">
        <v>0.0</v>
      </c>
      <c r="C11889" s="61">
        <v>2710.0</v>
      </c>
      <c r="D11889" s="57" t="s">
        <v>379</v>
      </c>
      <c r="E11889" s="62" t="str">
        <f t="shared" si="1"/>
        <v>Out of test</v>
      </c>
      <c r="F11889" s="53" t="str">
        <f t="shared" si="2"/>
        <v>Shanghai_0</v>
      </c>
      <c r="G11889" s="53">
        <f t="shared" si="3"/>
        <v>0.3190862189</v>
      </c>
    </row>
    <row r="11890">
      <c r="A11890" s="61">
        <v>1.511478242E9</v>
      </c>
      <c r="B11890" s="61">
        <v>0.0</v>
      </c>
      <c r="C11890" s="61">
        <v>1805.0</v>
      </c>
      <c r="D11890" s="57" t="s">
        <v>379</v>
      </c>
      <c r="E11890" s="62" t="str">
        <f t="shared" si="1"/>
        <v>Out of test</v>
      </c>
      <c r="F11890" s="53" t="str">
        <f t="shared" si="2"/>
        <v>Shanghai_0</v>
      </c>
      <c r="G11890" s="53">
        <f t="shared" si="3"/>
        <v>0.6312130437</v>
      </c>
    </row>
    <row r="11891">
      <c r="A11891" s="61">
        <v>1.516237032E9</v>
      </c>
      <c r="B11891" s="61">
        <v>0.0</v>
      </c>
      <c r="C11891" s="61">
        <v>730.0</v>
      </c>
      <c r="D11891" s="57" t="s">
        <v>379</v>
      </c>
      <c r="E11891" s="62" t="str">
        <f t="shared" si="1"/>
        <v>Out of test</v>
      </c>
      <c r="F11891" s="53" t="str">
        <f t="shared" si="2"/>
        <v>Shanghai_0</v>
      </c>
      <c r="G11891" s="53">
        <f t="shared" si="3"/>
        <v>0.268577647</v>
      </c>
    </row>
    <row r="11892">
      <c r="A11892" s="61">
        <v>1.51689954E9</v>
      </c>
      <c r="B11892" s="61">
        <v>0.0</v>
      </c>
      <c r="C11892" s="61">
        <v>1356.0</v>
      </c>
      <c r="D11892" s="57" t="s">
        <v>379</v>
      </c>
      <c r="E11892" s="62" t="str">
        <f t="shared" si="1"/>
        <v>Out of test</v>
      </c>
      <c r="F11892" s="53" t="str">
        <f t="shared" si="2"/>
        <v>Shanghai_0</v>
      </c>
      <c r="G11892" s="53">
        <f t="shared" si="3"/>
        <v>0.7115069875</v>
      </c>
    </row>
    <row r="11893">
      <c r="A11893" s="61">
        <v>1.51736465E9</v>
      </c>
      <c r="B11893" s="61">
        <v>0.0</v>
      </c>
      <c r="C11893" s="61">
        <v>1033.0</v>
      </c>
      <c r="D11893" s="57" t="s">
        <v>379</v>
      </c>
      <c r="E11893" s="62" t="str">
        <f t="shared" si="1"/>
        <v>Out of test</v>
      </c>
      <c r="F11893" s="53" t="str">
        <f t="shared" si="2"/>
        <v>Shanghai_0</v>
      </c>
      <c r="G11893" s="53">
        <f t="shared" si="3"/>
        <v>0.3008997836</v>
      </c>
    </row>
    <row r="11894">
      <c r="A11894" s="61">
        <v>1.5145801E9</v>
      </c>
      <c r="B11894" s="61">
        <v>0.0</v>
      </c>
      <c r="C11894" s="61">
        <v>1138.0</v>
      </c>
      <c r="D11894" s="57" t="s">
        <v>379</v>
      </c>
      <c r="E11894" s="62" t="str">
        <f t="shared" si="1"/>
        <v>Out of test</v>
      </c>
      <c r="F11894" s="53" t="str">
        <f t="shared" si="2"/>
        <v>Shanghai_0</v>
      </c>
      <c r="G11894" s="53">
        <f t="shared" si="3"/>
        <v>0.7386169262</v>
      </c>
    </row>
    <row r="11895">
      <c r="A11895" s="61">
        <v>1.515928262E9</v>
      </c>
      <c r="B11895" s="61">
        <v>0.0</v>
      </c>
      <c r="C11895" s="61">
        <v>141.0</v>
      </c>
      <c r="D11895" s="57" t="s">
        <v>379</v>
      </c>
      <c r="E11895" s="62" t="str">
        <f t="shared" si="1"/>
        <v>Out of test</v>
      </c>
      <c r="F11895" s="53" t="str">
        <f t="shared" si="2"/>
        <v>Shanghai_0</v>
      </c>
      <c r="G11895" s="53">
        <f t="shared" si="3"/>
        <v>0.4570869885</v>
      </c>
    </row>
    <row r="11896">
      <c r="A11896" s="61">
        <v>1.515376231E9</v>
      </c>
      <c r="B11896" s="61">
        <v>0.0</v>
      </c>
      <c r="C11896" s="61">
        <v>2369.0</v>
      </c>
      <c r="D11896" s="57" t="s">
        <v>379</v>
      </c>
      <c r="E11896" s="62" t="str">
        <f t="shared" si="1"/>
        <v>Out of test</v>
      </c>
      <c r="F11896" s="53" t="str">
        <f t="shared" si="2"/>
        <v>Shanghai_0</v>
      </c>
      <c r="G11896" s="53">
        <f t="shared" si="3"/>
        <v>0.6620459608</v>
      </c>
    </row>
    <row r="11897">
      <c r="A11897" s="61">
        <v>1.51916734E9</v>
      </c>
      <c r="B11897" s="61">
        <v>0.0</v>
      </c>
      <c r="C11897" s="61">
        <v>40.0</v>
      </c>
      <c r="D11897" s="57" t="s">
        <v>379</v>
      </c>
      <c r="E11897" s="62" t="str">
        <f t="shared" si="1"/>
        <v>Out of test</v>
      </c>
      <c r="F11897" s="53" t="str">
        <f t="shared" si="2"/>
        <v>Shanghai_0</v>
      </c>
      <c r="G11897" s="53">
        <f t="shared" si="3"/>
        <v>0.5344137862</v>
      </c>
    </row>
    <row r="11898">
      <c r="A11898" s="61">
        <v>1.516561671E9</v>
      </c>
      <c r="B11898" s="61">
        <v>0.0</v>
      </c>
      <c r="C11898" s="61">
        <v>3255.0</v>
      </c>
      <c r="D11898" s="57" t="s">
        <v>379</v>
      </c>
      <c r="E11898" s="62" t="str">
        <f t="shared" si="1"/>
        <v>Out of test</v>
      </c>
      <c r="F11898" s="53" t="str">
        <f t="shared" si="2"/>
        <v>Shanghai_0</v>
      </c>
      <c r="G11898" s="53">
        <f t="shared" si="3"/>
        <v>0.301613439</v>
      </c>
    </row>
    <row r="11899">
      <c r="A11899" s="61">
        <v>1.518981141E9</v>
      </c>
      <c r="B11899" s="61">
        <v>0.0</v>
      </c>
      <c r="C11899" s="61">
        <v>1058.0</v>
      </c>
      <c r="D11899" s="57" t="s">
        <v>379</v>
      </c>
      <c r="E11899" s="62" t="str">
        <f t="shared" si="1"/>
        <v>Out of test</v>
      </c>
      <c r="F11899" s="53" t="str">
        <f t="shared" si="2"/>
        <v>Shanghai_0</v>
      </c>
      <c r="G11899" s="53">
        <f t="shared" si="3"/>
        <v>0.8722407885</v>
      </c>
    </row>
    <row r="11900">
      <c r="A11900" s="61">
        <v>1.512027801E9</v>
      </c>
      <c r="B11900" s="61">
        <v>0.0</v>
      </c>
      <c r="C11900" s="61">
        <v>2053.0</v>
      </c>
      <c r="D11900" s="57" t="s">
        <v>379</v>
      </c>
      <c r="E11900" s="62" t="str">
        <f t="shared" si="1"/>
        <v>Out of test</v>
      </c>
      <c r="F11900" s="53" t="str">
        <f t="shared" si="2"/>
        <v>Shanghai_0</v>
      </c>
      <c r="G11900" s="53">
        <f t="shared" si="3"/>
        <v>0.9995745506</v>
      </c>
    </row>
    <row r="11901">
      <c r="A11901" s="61">
        <v>1.512844081E9</v>
      </c>
      <c r="B11901" s="61">
        <v>0.0</v>
      </c>
      <c r="C11901" s="61">
        <v>799.0</v>
      </c>
      <c r="D11901" s="57" t="s">
        <v>379</v>
      </c>
      <c r="E11901" s="62" t="str">
        <f t="shared" si="1"/>
        <v>Out of test</v>
      </c>
      <c r="F11901" s="53" t="str">
        <f t="shared" si="2"/>
        <v>Shanghai_0</v>
      </c>
      <c r="G11901" s="53">
        <f t="shared" si="3"/>
        <v>0.4206015655</v>
      </c>
    </row>
    <row r="11902">
      <c r="A11902" s="61">
        <v>1.518858402E9</v>
      </c>
      <c r="B11902" s="61">
        <v>0.0</v>
      </c>
      <c r="C11902" s="61">
        <v>505.0</v>
      </c>
      <c r="D11902" s="57" t="s">
        <v>379</v>
      </c>
      <c r="E11902" s="62" t="str">
        <f t="shared" si="1"/>
        <v>Out of test</v>
      </c>
      <c r="F11902" s="53" t="str">
        <f t="shared" si="2"/>
        <v>Shanghai_0</v>
      </c>
      <c r="G11902" s="53">
        <f t="shared" si="3"/>
        <v>0.2466393996</v>
      </c>
    </row>
    <row r="11903">
      <c r="A11903" s="61">
        <v>1.514955131E9</v>
      </c>
      <c r="B11903" s="61">
        <v>0.0</v>
      </c>
      <c r="C11903" s="61">
        <v>1933.0</v>
      </c>
      <c r="D11903" s="57" t="s">
        <v>379</v>
      </c>
      <c r="E11903" s="62" t="str">
        <f t="shared" si="1"/>
        <v>Out of test</v>
      </c>
      <c r="F11903" s="53" t="str">
        <f t="shared" si="2"/>
        <v>Shanghai_0</v>
      </c>
      <c r="G11903" s="53">
        <f t="shared" si="3"/>
        <v>0.4698621987</v>
      </c>
    </row>
    <row r="11904">
      <c r="A11904" s="61">
        <v>1.512294181E9</v>
      </c>
      <c r="B11904" s="61">
        <v>0.0</v>
      </c>
      <c r="C11904" s="61">
        <v>2379.0</v>
      </c>
      <c r="D11904" s="57" t="s">
        <v>379</v>
      </c>
      <c r="E11904" s="62" t="str">
        <f t="shared" si="1"/>
        <v>Out of test</v>
      </c>
      <c r="F11904" s="53" t="str">
        <f t="shared" si="2"/>
        <v>Shanghai_0</v>
      </c>
      <c r="G11904" s="53">
        <f t="shared" si="3"/>
        <v>0.03513350677</v>
      </c>
    </row>
    <row r="11905">
      <c r="A11905" s="61">
        <v>1.513469512E9</v>
      </c>
      <c r="B11905" s="61">
        <v>0.0</v>
      </c>
      <c r="C11905" s="61">
        <v>2357.0</v>
      </c>
      <c r="D11905" s="57" t="s">
        <v>379</v>
      </c>
      <c r="E11905" s="62" t="str">
        <f t="shared" si="1"/>
        <v>Out of test</v>
      </c>
      <c r="F11905" s="53" t="str">
        <f t="shared" si="2"/>
        <v>Shanghai_0</v>
      </c>
      <c r="G11905" s="53">
        <f t="shared" si="3"/>
        <v>0.9307901556</v>
      </c>
    </row>
    <row r="11906">
      <c r="A11906" s="61">
        <v>1.516103072E9</v>
      </c>
      <c r="B11906" s="61">
        <v>0.0</v>
      </c>
      <c r="C11906" s="61">
        <v>1676.0</v>
      </c>
      <c r="D11906" s="57" t="s">
        <v>379</v>
      </c>
      <c r="E11906" s="62" t="str">
        <f t="shared" si="1"/>
        <v>Out of test</v>
      </c>
      <c r="F11906" s="53" t="str">
        <f t="shared" si="2"/>
        <v>Shanghai_0</v>
      </c>
      <c r="G11906" s="53">
        <f t="shared" si="3"/>
        <v>0.5219367119</v>
      </c>
    </row>
    <row r="11907">
      <c r="A11907" s="61">
        <v>1.51315278E9</v>
      </c>
      <c r="B11907" s="61">
        <v>0.0</v>
      </c>
      <c r="C11907" s="61">
        <v>1937.0</v>
      </c>
      <c r="D11907" s="57" t="s">
        <v>379</v>
      </c>
      <c r="E11907" s="62" t="str">
        <f t="shared" si="1"/>
        <v>Out of test</v>
      </c>
      <c r="F11907" s="53" t="str">
        <f t="shared" si="2"/>
        <v>Shanghai_0</v>
      </c>
      <c r="G11907" s="53">
        <f t="shared" si="3"/>
        <v>0.3928284561</v>
      </c>
    </row>
    <row r="11908">
      <c r="A11908" s="61">
        <v>1.51964916E9</v>
      </c>
      <c r="B11908" s="61">
        <v>0.0</v>
      </c>
      <c r="C11908" s="61">
        <v>1944.0</v>
      </c>
      <c r="D11908" s="57" t="s">
        <v>379</v>
      </c>
      <c r="E11908" s="62" t="str">
        <f t="shared" si="1"/>
        <v>Out of test</v>
      </c>
      <c r="F11908" s="53" t="str">
        <f t="shared" si="2"/>
        <v>Shanghai_0</v>
      </c>
      <c r="G11908" s="53">
        <f t="shared" si="3"/>
        <v>0.5771121833</v>
      </c>
    </row>
    <row r="11909">
      <c r="A11909" s="61">
        <v>1.513207131E9</v>
      </c>
      <c r="B11909" s="61">
        <v>0.0</v>
      </c>
      <c r="C11909" s="61">
        <v>4377.0</v>
      </c>
      <c r="D11909" s="57" t="s">
        <v>379</v>
      </c>
      <c r="E11909" s="62" t="str">
        <f t="shared" si="1"/>
        <v>Out of test</v>
      </c>
      <c r="F11909" s="53" t="str">
        <f t="shared" si="2"/>
        <v>Shanghai_0</v>
      </c>
      <c r="G11909" s="53">
        <f t="shared" si="3"/>
        <v>0.265416348</v>
      </c>
    </row>
    <row r="11910">
      <c r="A11910" s="61">
        <v>1.512730132E9</v>
      </c>
      <c r="B11910" s="61">
        <v>0.0</v>
      </c>
      <c r="C11910" s="61">
        <v>3954.0</v>
      </c>
      <c r="D11910" s="57" t="s">
        <v>379</v>
      </c>
      <c r="E11910" s="62" t="str">
        <f t="shared" si="1"/>
        <v>Out of test</v>
      </c>
      <c r="F11910" s="53" t="str">
        <f t="shared" si="2"/>
        <v>Shanghai_0</v>
      </c>
      <c r="G11910" s="53">
        <f t="shared" si="3"/>
        <v>0.120236819</v>
      </c>
    </row>
    <row r="11911">
      <c r="A11911" s="61">
        <v>1.514570792E9</v>
      </c>
      <c r="B11911" s="61">
        <v>0.0</v>
      </c>
      <c r="C11911" s="61">
        <v>1685.0</v>
      </c>
      <c r="D11911" s="57" t="s">
        <v>379</v>
      </c>
      <c r="E11911" s="62" t="str">
        <f t="shared" si="1"/>
        <v>Out of test</v>
      </c>
      <c r="F11911" s="53" t="str">
        <f t="shared" si="2"/>
        <v>Shanghai_0</v>
      </c>
      <c r="G11911" s="53">
        <f t="shared" si="3"/>
        <v>0.3620873694</v>
      </c>
    </row>
    <row r="11912">
      <c r="A11912" s="61">
        <v>1.51173874E9</v>
      </c>
      <c r="B11912" s="61">
        <v>0.0</v>
      </c>
      <c r="C11912" s="61">
        <v>2091.0</v>
      </c>
      <c r="D11912" s="57" t="s">
        <v>379</v>
      </c>
      <c r="E11912" s="62" t="str">
        <f t="shared" si="1"/>
        <v>Out of test</v>
      </c>
      <c r="F11912" s="53" t="str">
        <f t="shared" si="2"/>
        <v>Shanghai_0</v>
      </c>
      <c r="G11912" s="53">
        <f t="shared" si="3"/>
        <v>0.4274384212</v>
      </c>
    </row>
    <row r="11913">
      <c r="A11913" s="61">
        <v>1.511947301E9</v>
      </c>
      <c r="B11913" s="61">
        <v>0.0</v>
      </c>
      <c r="C11913" s="61">
        <v>2920.0</v>
      </c>
      <c r="D11913" s="57" t="s">
        <v>379</v>
      </c>
      <c r="E11913" s="62" t="str">
        <f t="shared" si="1"/>
        <v>Out of test</v>
      </c>
      <c r="F11913" s="53" t="str">
        <f t="shared" si="2"/>
        <v>Shanghai_0</v>
      </c>
      <c r="G11913" s="53">
        <f t="shared" si="3"/>
        <v>0.1371926834</v>
      </c>
    </row>
    <row r="11914">
      <c r="A11914" s="61">
        <v>1.513525861E9</v>
      </c>
      <c r="B11914" s="61">
        <v>0.0</v>
      </c>
      <c r="C11914" s="61">
        <v>1923.0</v>
      </c>
      <c r="D11914" s="57" t="s">
        <v>379</v>
      </c>
      <c r="E11914" s="62" t="str">
        <f t="shared" si="1"/>
        <v>Out of test</v>
      </c>
      <c r="F11914" s="53" t="str">
        <f t="shared" si="2"/>
        <v>Shanghai_0</v>
      </c>
      <c r="G11914" s="53">
        <f t="shared" si="3"/>
        <v>0.1532302769</v>
      </c>
    </row>
    <row r="11915">
      <c r="A11915" s="61">
        <v>1.51964267E9</v>
      </c>
      <c r="B11915" s="61">
        <v>0.0</v>
      </c>
      <c r="C11915" s="61">
        <v>336.0</v>
      </c>
      <c r="D11915" s="57" t="s">
        <v>379</v>
      </c>
      <c r="E11915" s="62" t="str">
        <f t="shared" si="1"/>
        <v>Out of test</v>
      </c>
      <c r="F11915" s="53" t="str">
        <f t="shared" si="2"/>
        <v>Shanghai_0</v>
      </c>
      <c r="G11915" s="53">
        <f t="shared" si="3"/>
        <v>0.07594875991</v>
      </c>
    </row>
    <row r="11916">
      <c r="A11916" s="61">
        <v>1.516939151E9</v>
      </c>
      <c r="B11916" s="61">
        <v>0.0</v>
      </c>
      <c r="C11916" s="61">
        <v>3528.0</v>
      </c>
      <c r="D11916" s="57" t="s">
        <v>379</v>
      </c>
      <c r="E11916" s="62" t="str">
        <f t="shared" si="1"/>
        <v>Out of test</v>
      </c>
      <c r="F11916" s="53" t="str">
        <f t="shared" si="2"/>
        <v>Shanghai_0</v>
      </c>
      <c r="G11916" s="53">
        <f t="shared" si="3"/>
        <v>0.9307285129</v>
      </c>
    </row>
    <row r="11917">
      <c r="A11917" s="61">
        <v>1.514642941E9</v>
      </c>
      <c r="B11917" s="61">
        <v>0.0</v>
      </c>
      <c r="C11917" s="61">
        <v>2508.0</v>
      </c>
      <c r="D11917" s="57" t="s">
        <v>379</v>
      </c>
      <c r="E11917" s="62" t="str">
        <f t="shared" si="1"/>
        <v>Out of test</v>
      </c>
      <c r="F11917" s="53" t="str">
        <f t="shared" si="2"/>
        <v>Shanghai_0</v>
      </c>
      <c r="G11917" s="53">
        <f t="shared" si="3"/>
        <v>0.1937280474</v>
      </c>
    </row>
    <row r="11918">
      <c r="A11918" s="61">
        <v>1.51699471E9</v>
      </c>
      <c r="B11918" s="61">
        <v>0.0</v>
      </c>
      <c r="C11918" s="61">
        <v>2425.0</v>
      </c>
      <c r="D11918" s="57" t="s">
        <v>379</v>
      </c>
      <c r="E11918" s="62" t="str">
        <f t="shared" si="1"/>
        <v>Out of test</v>
      </c>
      <c r="F11918" s="53" t="str">
        <f t="shared" si="2"/>
        <v>Shanghai_0</v>
      </c>
      <c r="G11918" s="53">
        <f t="shared" si="3"/>
        <v>0.5731894763</v>
      </c>
    </row>
    <row r="11919">
      <c r="A11919" s="61">
        <v>1.511261471E9</v>
      </c>
      <c r="B11919" s="61">
        <v>0.0</v>
      </c>
      <c r="C11919" s="61">
        <v>2701.0</v>
      </c>
      <c r="D11919" s="57" t="s">
        <v>379</v>
      </c>
      <c r="E11919" s="62" t="str">
        <f t="shared" si="1"/>
        <v>Out of test</v>
      </c>
      <c r="F11919" s="53" t="str">
        <f t="shared" si="2"/>
        <v>Shanghai_0</v>
      </c>
      <c r="G11919" s="53">
        <f t="shared" si="3"/>
        <v>0.2718561058</v>
      </c>
    </row>
    <row r="11920">
      <c r="A11920" s="61">
        <v>1.513837012E9</v>
      </c>
      <c r="B11920" s="61">
        <v>0.0</v>
      </c>
      <c r="C11920" s="61">
        <v>5497.0</v>
      </c>
      <c r="D11920" s="57" t="s">
        <v>379</v>
      </c>
      <c r="E11920" s="62" t="str">
        <f t="shared" si="1"/>
        <v>Out of test</v>
      </c>
      <c r="F11920" s="53" t="str">
        <f t="shared" si="2"/>
        <v>Shanghai_0</v>
      </c>
      <c r="G11920" s="53">
        <f t="shared" si="3"/>
        <v>0.03358175209</v>
      </c>
    </row>
    <row r="11921">
      <c r="A11921" s="61">
        <v>1.515179321E9</v>
      </c>
      <c r="B11921" s="61">
        <v>0.0</v>
      </c>
      <c r="C11921" s="61">
        <v>2524.0</v>
      </c>
      <c r="D11921" s="57" t="s">
        <v>379</v>
      </c>
      <c r="E11921" s="62" t="str">
        <f t="shared" si="1"/>
        <v>Out of test</v>
      </c>
      <c r="F11921" s="53" t="str">
        <f t="shared" si="2"/>
        <v>Shanghai_0</v>
      </c>
      <c r="G11921" s="53">
        <f t="shared" si="3"/>
        <v>0.9745311382</v>
      </c>
    </row>
    <row r="11922">
      <c r="A11922" s="61">
        <v>1.512640522E9</v>
      </c>
      <c r="B11922" s="61">
        <v>0.0</v>
      </c>
      <c r="C11922" s="61">
        <v>2186.0</v>
      </c>
      <c r="D11922" s="57" t="s">
        <v>379</v>
      </c>
      <c r="E11922" s="62" t="str">
        <f t="shared" si="1"/>
        <v>Out of test</v>
      </c>
      <c r="F11922" s="53" t="str">
        <f t="shared" si="2"/>
        <v>Shanghai_0</v>
      </c>
      <c r="G11922" s="53">
        <f t="shared" si="3"/>
        <v>0.02480681577</v>
      </c>
    </row>
    <row r="11923">
      <c r="A11923" s="61">
        <v>1.519180172E9</v>
      </c>
      <c r="B11923" s="61">
        <v>0.0</v>
      </c>
      <c r="C11923" s="61">
        <v>79.0</v>
      </c>
      <c r="D11923" s="57" t="s">
        <v>379</v>
      </c>
      <c r="E11923" s="62" t="str">
        <f t="shared" si="1"/>
        <v>Out of test</v>
      </c>
      <c r="F11923" s="53" t="str">
        <f t="shared" si="2"/>
        <v>Shanghai_0</v>
      </c>
      <c r="G11923" s="53">
        <f t="shared" si="3"/>
        <v>0.8128519638</v>
      </c>
    </row>
    <row r="11924">
      <c r="A11924" s="61">
        <v>1.5171938E9</v>
      </c>
      <c r="B11924" s="61">
        <v>0.0</v>
      </c>
      <c r="C11924" s="61">
        <v>2381.0</v>
      </c>
      <c r="D11924" s="57" t="s">
        <v>379</v>
      </c>
      <c r="E11924" s="62" t="str">
        <f t="shared" si="1"/>
        <v>Out of test</v>
      </c>
      <c r="F11924" s="53" t="str">
        <f t="shared" si="2"/>
        <v>Shanghai_0</v>
      </c>
      <c r="G11924" s="53">
        <f t="shared" si="3"/>
        <v>0.1520230642</v>
      </c>
    </row>
    <row r="11925">
      <c r="A11925" s="61">
        <v>1.517204552E9</v>
      </c>
      <c r="B11925" s="61">
        <v>0.0</v>
      </c>
      <c r="C11925" s="61">
        <v>897.0</v>
      </c>
      <c r="D11925" s="57" t="s">
        <v>379</v>
      </c>
      <c r="E11925" s="62" t="str">
        <f t="shared" si="1"/>
        <v>Out of test</v>
      </c>
      <c r="F11925" s="53" t="str">
        <f t="shared" si="2"/>
        <v>Shanghai_0</v>
      </c>
      <c r="G11925" s="53">
        <f t="shared" si="3"/>
        <v>0.5834576504</v>
      </c>
    </row>
    <row r="11926">
      <c r="A11926" s="61">
        <v>1.519483631E9</v>
      </c>
      <c r="B11926" s="61">
        <v>0.0</v>
      </c>
      <c r="C11926" s="61">
        <v>231.0</v>
      </c>
      <c r="D11926" s="57" t="s">
        <v>379</v>
      </c>
      <c r="E11926" s="62" t="str">
        <f t="shared" si="1"/>
        <v>Out of test</v>
      </c>
      <c r="F11926" s="53" t="str">
        <f t="shared" si="2"/>
        <v>Shanghai_0</v>
      </c>
      <c r="G11926" s="53">
        <f t="shared" si="3"/>
        <v>0.354256737</v>
      </c>
    </row>
    <row r="11927">
      <c r="A11927" s="61">
        <v>1.51723655E9</v>
      </c>
      <c r="B11927" s="61">
        <v>0.0</v>
      </c>
      <c r="C11927" s="61">
        <v>2718.0</v>
      </c>
      <c r="D11927" s="57" t="s">
        <v>379</v>
      </c>
      <c r="E11927" s="62" t="str">
        <f t="shared" si="1"/>
        <v>Out of test</v>
      </c>
      <c r="F11927" s="53" t="str">
        <f t="shared" si="2"/>
        <v>Shanghai_0</v>
      </c>
      <c r="G11927" s="53">
        <f t="shared" si="3"/>
        <v>0.2752075883</v>
      </c>
    </row>
    <row r="11928">
      <c r="A11928" s="61">
        <v>1.512530722E9</v>
      </c>
      <c r="B11928" s="61">
        <v>0.0</v>
      </c>
      <c r="C11928" s="61">
        <v>2935.0</v>
      </c>
      <c r="D11928" s="57" t="s">
        <v>379</v>
      </c>
      <c r="E11928" s="62" t="str">
        <f t="shared" si="1"/>
        <v>Out of test</v>
      </c>
      <c r="F11928" s="53" t="str">
        <f t="shared" si="2"/>
        <v>Shanghai_0</v>
      </c>
      <c r="G11928" s="53">
        <f t="shared" si="3"/>
        <v>0.6421686814</v>
      </c>
    </row>
    <row r="11929">
      <c r="A11929" s="61">
        <v>1.514460492E9</v>
      </c>
      <c r="B11929" s="61">
        <v>0.0</v>
      </c>
      <c r="C11929" s="61">
        <v>1396.0</v>
      </c>
      <c r="D11929" s="57" t="s">
        <v>379</v>
      </c>
      <c r="E11929" s="62" t="str">
        <f t="shared" si="1"/>
        <v>Out of test</v>
      </c>
      <c r="F11929" s="53" t="str">
        <f t="shared" si="2"/>
        <v>Shanghai_0</v>
      </c>
      <c r="G11929" s="53">
        <f t="shared" si="3"/>
        <v>0.9500446077</v>
      </c>
    </row>
    <row r="11930">
      <c r="A11930" s="61">
        <v>1.51284704E9</v>
      </c>
      <c r="B11930" s="61">
        <v>0.0</v>
      </c>
      <c r="C11930" s="61">
        <v>1948.0</v>
      </c>
      <c r="D11930" s="57" t="s">
        <v>379</v>
      </c>
      <c r="E11930" s="62" t="str">
        <f t="shared" si="1"/>
        <v>Out of test</v>
      </c>
      <c r="F11930" s="53" t="str">
        <f t="shared" si="2"/>
        <v>Shanghai_0</v>
      </c>
      <c r="G11930" s="53">
        <f t="shared" si="3"/>
        <v>0.5026847214</v>
      </c>
    </row>
    <row r="11931">
      <c r="A11931" s="61">
        <v>1.514956292E9</v>
      </c>
      <c r="B11931" s="61">
        <v>0.0</v>
      </c>
      <c r="C11931" s="61">
        <v>180.0</v>
      </c>
      <c r="D11931" s="57" t="s">
        <v>379</v>
      </c>
      <c r="E11931" s="62" t="str">
        <f t="shared" si="1"/>
        <v>Out of test</v>
      </c>
      <c r="F11931" s="53" t="str">
        <f t="shared" si="2"/>
        <v>Shanghai_0</v>
      </c>
      <c r="G11931" s="53">
        <f t="shared" si="3"/>
        <v>0.03419589147</v>
      </c>
    </row>
    <row r="11932">
      <c r="A11932" s="61">
        <v>1.51557345E9</v>
      </c>
      <c r="B11932" s="61">
        <v>0.0</v>
      </c>
      <c r="C11932" s="61">
        <v>820.0</v>
      </c>
      <c r="D11932" s="57" t="s">
        <v>379</v>
      </c>
      <c r="E11932" s="62" t="str">
        <f t="shared" si="1"/>
        <v>Out of test</v>
      </c>
      <c r="F11932" s="53" t="str">
        <f t="shared" si="2"/>
        <v>Shanghai_0</v>
      </c>
      <c r="G11932" s="53">
        <f t="shared" si="3"/>
        <v>0.8225092927</v>
      </c>
    </row>
    <row r="11933">
      <c r="A11933" s="61">
        <v>1.51842643E9</v>
      </c>
      <c r="B11933" s="61">
        <v>0.0</v>
      </c>
      <c r="C11933" s="61">
        <v>2502.0</v>
      </c>
      <c r="D11933" s="57" t="s">
        <v>379</v>
      </c>
      <c r="E11933" s="62" t="str">
        <f t="shared" si="1"/>
        <v>Out of test</v>
      </c>
      <c r="F11933" s="53" t="str">
        <f t="shared" si="2"/>
        <v>Shanghai_0</v>
      </c>
      <c r="G11933" s="53">
        <f t="shared" si="3"/>
        <v>0.1518082515</v>
      </c>
    </row>
    <row r="11934">
      <c r="A11934" s="61">
        <v>1.51230146E9</v>
      </c>
      <c r="B11934" s="61">
        <v>0.0</v>
      </c>
      <c r="C11934" s="61">
        <v>2379.0</v>
      </c>
      <c r="D11934" s="57" t="s">
        <v>379</v>
      </c>
      <c r="E11934" s="62" t="str">
        <f t="shared" si="1"/>
        <v>Out of test</v>
      </c>
      <c r="F11934" s="53" t="str">
        <f t="shared" si="2"/>
        <v>Shanghai_0</v>
      </c>
      <c r="G11934" s="53">
        <f t="shared" si="3"/>
        <v>0.8677720408</v>
      </c>
    </row>
    <row r="11935">
      <c r="A11935" s="61">
        <v>1.514002952E9</v>
      </c>
      <c r="B11935" s="61">
        <v>0.0</v>
      </c>
      <c r="C11935" s="61">
        <v>203.0</v>
      </c>
      <c r="D11935" s="57" t="s">
        <v>379</v>
      </c>
      <c r="E11935" s="62" t="str">
        <f t="shared" si="1"/>
        <v>Out of test</v>
      </c>
      <c r="F11935" s="53" t="str">
        <f t="shared" si="2"/>
        <v>Shanghai_0</v>
      </c>
      <c r="G11935" s="53">
        <f t="shared" si="3"/>
        <v>0.7717440221</v>
      </c>
    </row>
    <row r="11936">
      <c r="A11936" s="61">
        <v>1.514374832E9</v>
      </c>
      <c r="B11936" s="61">
        <v>0.0</v>
      </c>
      <c r="C11936" s="61">
        <v>4675.0</v>
      </c>
      <c r="D11936" s="57" t="s">
        <v>379</v>
      </c>
      <c r="E11936" s="62" t="str">
        <f t="shared" si="1"/>
        <v>Out of test</v>
      </c>
      <c r="F11936" s="53" t="str">
        <f t="shared" si="2"/>
        <v>Shanghai_0</v>
      </c>
      <c r="G11936" s="53">
        <f t="shared" si="3"/>
        <v>0.3057760941</v>
      </c>
    </row>
    <row r="11937">
      <c r="A11937" s="61">
        <v>1.51312E9</v>
      </c>
      <c r="B11937" s="61">
        <v>0.0</v>
      </c>
      <c r="C11937" s="61">
        <v>4695.0</v>
      </c>
      <c r="D11937" s="57" t="s">
        <v>379</v>
      </c>
      <c r="E11937" s="62" t="str">
        <f t="shared" si="1"/>
        <v>Out of test</v>
      </c>
      <c r="F11937" s="53" t="str">
        <f t="shared" si="2"/>
        <v>Shanghai_0</v>
      </c>
      <c r="G11937" s="53">
        <f t="shared" si="3"/>
        <v>0.7744649491</v>
      </c>
    </row>
    <row r="11938">
      <c r="A11938" s="61">
        <v>1.518548711E9</v>
      </c>
      <c r="B11938" s="61">
        <v>0.0</v>
      </c>
      <c r="C11938" s="61">
        <v>459.0</v>
      </c>
      <c r="D11938" s="57" t="s">
        <v>379</v>
      </c>
      <c r="E11938" s="62" t="str">
        <f t="shared" si="1"/>
        <v>Out of test</v>
      </c>
      <c r="F11938" s="53" t="str">
        <f t="shared" si="2"/>
        <v>Shanghai_0</v>
      </c>
      <c r="G11938" s="53">
        <f t="shared" si="3"/>
        <v>0.7297203547</v>
      </c>
    </row>
    <row r="11939">
      <c r="A11939" s="61">
        <v>1.517546741E9</v>
      </c>
      <c r="B11939" s="61">
        <v>0.0</v>
      </c>
      <c r="C11939" s="61">
        <v>2605.0</v>
      </c>
      <c r="D11939" s="57" t="s">
        <v>379</v>
      </c>
      <c r="E11939" s="62" t="str">
        <f t="shared" si="1"/>
        <v>Out of test</v>
      </c>
      <c r="F11939" s="53" t="str">
        <f t="shared" si="2"/>
        <v>Shanghai_0</v>
      </c>
      <c r="G11939" s="53">
        <f t="shared" si="3"/>
        <v>0.6627102941</v>
      </c>
    </row>
    <row r="11940">
      <c r="A11940" s="61">
        <v>1.514225541E9</v>
      </c>
      <c r="B11940" s="61">
        <v>0.0</v>
      </c>
      <c r="C11940" s="61">
        <v>2882.0</v>
      </c>
      <c r="D11940" s="57" t="s">
        <v>379</v>
      </c>
      <c r="E11940" s="62" t="str">
        <f t="shared" si="1"/>
        <v>Out of test</v>
      </c>
      <c r="F11940" s="53" t="str">
        <f t="shared" si="2"/>
        <v>Shanghai_0</v>
      </c>
      <c r="G11940" s="53">
        <f t="shared" si="3"/>
        <v>0.8641747197</v>
      </c>
    </row>
    <row r="11941">
      <c r="A11941" s="61">
        <v>1.513428732E9</v>
      </c>
      <c r="B11941" s="61">
        <v>0.0</v>
      </c>
      <c r="C11941" s="61">
        <v>2017.0</v>
      </c>
      <c r="D11941" s="57" t="s">
        <v>379</v>
      </c>
      <c r="E11941" s="62" t="str">
        <f t="shared" si="1"/>
        <v>Out of test</v>
      </c>
      <c r="F11941" s="53" t="str">
        <f t="shared" si="2"/>
        <v>Shanghai_0</v>
      </c>
      <c r="G11941" s="53">
        <f t="shared" si="3"/>
        <v>0.6981668218</v>
      </c>
    </row>
    <row r="11942">
      <c r="A11942" s="61">
        <v>1.518132292E9</v>
      </c>
      <c r="B11942" s="61">
        <v>0.0</v>
      </c>
      <c r="C11942" s="61">
        <v>1049.0</v>
      </c>
      <c r="D11942" s="57" t="s">
        <v>379</v>
      </c>
      <c r="E11942" s="62" t="str">
        <f t="shared" si="1"/>
        <v>Out of test</v>
      </c>
      <c r="F11942" s="53" t="str">
        <f t="shared" si="2"/>
        <v>Shanghai_0</v>
      </c>
      <c r="G11942" s="53">
        <f t="shared" si="3"/>
        <v>0.006945286959</v>
      </c>
    </row>
    <row r="11943">
      <c r="A11943" s="61">
        <v>1.519306771E9</v>
      </c>
      <c r="B11943" s="61">
        <v>0.0</v>
      </c>
      <c r="C11943" s="61">
        <v>488.0</v>
      </c>
      <c r="D11943" s="57" t="s">
        <v>379</v>
      </c>
      <c r="E11943" s="62" t="str">
        <f t="shared" si="1"/>
        <v>Out of test</v>
      </c>
      <c r="F11943" s="53" t="str">
        <f t="shared" si="2"/>
        <v>Shanghai_0</v>
      </c>
      <c r="G11943" s="53">
        <f t="shared" si="3"/>
        <v>0.2357873052</v>
      </c>
    </row>
    <row r="11944">
      <c r="A11944" s="61">
        <v>1.51138538E9</v>
      </c>
      <c r="B11944" s="61">
        <v>0.0</v>
      </c>
      <c r="C11944" s="61">
        <v>1133.0</v>
      </c>
      <c r="D11944" s="57" t="s">
        <v>379</v>
      </c>
      <c r="E11944" s="62" t="str">
        <f t="shared" si="1"/>
        <v>Out of test</v>
      </c>
      <c r="F11944" s="53" t="str">
        <f t="shared" si="2"/>
        <v>Shanghai_0</v>
      </c>
      <c r="G11944" s="53">
        <f t="shared" si="3"/>
        <v>0.1738431947</v>
      </c>
    </row>
    <row r="11945">
      <c r="A11945" s="61">
        <v>1.511398371E9</v>
      </c>
      <c r="B11945" s="61">
        <v>0.0</v>
      </c>
      <c r="C11945" s="61">
        <v>2629.0</v>
      </c>
      <c r="D11945" s="57" t="s">
        <v>379</v>
      </c>
      <c r="E11945" s="62" t="str">
        <f t="shared" si="1"/>
        <v>Out of test</v>
      </c>
      <c r="F11945" s="53" t="str">
        <f t="shared" si="2"/>
        <v>Shanghai_0</v>
      </c>
      <c r="G11945" s="53">
        <f t="shared" si="3"/>
        <v>0.01522735461</v>
      </c>
    </row>
    <row r="11946">
      <c r="A11946" s="61">
        <v>1.51365301E9</v>
      </c>
      <c r="B11946" s="61">
        <v>0.0</v>
      </c>
      <c r="C11946" s="61">
        <v>752.0</v>
      </c>
      <c r="D11946" s="57" t="s">
        <v>379</v>
      </c>
      <c r="E11946" s="62" t="str">
        <f t="shared" si="1"/>
        <v>Out of test</v>
      </c>
      <c r="F11946" s="53" t="str">
        <f t="shared" si="2"/>
        <v>Shanghai_0</v>
      </c>
      <c r="G11946" s="53">
        <f t="shared" si="3"/>
        <v>0.4319636372</v>
      </c>
    </row>
    <row r="11947">
      <c r="A11947" s="61">
        <v>1.51780402E9</v>
      </c>
      <c r="B11947" s="61">
        <v>0.0</v>
      </c>
      <c r="C11947" s="61">
        <v>1905.0</v>
      </c>
      <c r="D11947" s="57" t="s">
        <v>379</v>
      </c>
      <c r="E11947" s="62" t="str">
        <f t="shared" si="1"/>
        <v>Out of test</v>
      </c>
      <c r="F11947" s="53" t="str">
        <f t="shared" si="2"/>
        <v>Shanghai_0</v>
      </c>
      <c r="G11947" s="53">
        <f t="shared" si="3"/>
        <v>0.05054145739</v>
      </c>
    </row>
    <row r="11948">
      <c r="A11948" s="61">
        <v>1.513602881E9</v>
      </c>
      <c r="B11948" s="61">
        <v>0.0</v>
      </c>
      <c r="C11948" s="61">
        <v>361.0</v>
      </c>
      <c r="D11948" s="57" t="s">
        <v>379</v>
      </c>
      <c r="E11948" s="62" t="str">
        <f t="shared" si="1"/>
        <v>Out of test</v>
      </c>
      <c r="F11948" s="53" t="str">
        <f t="shared" si="2"/>
        <v>Shanghai_0</v>
      </c>
      <c r="G11948" s="53">
        <f t="shared" si="3"/>
        <v>0.5627095923</v>
      </c>
    </row>
    <row r="11949">
      <c r="A11949" s="61">
        <v>1.5186284E9</v>
      </c>
      <c r="B11949" s="61">
        <v>0.0</v>
      </c>
      <c r="C11949" s="61">
        <v>1821.0</v>
      </c>
      <c r="D11949" s="57" t="s">
        <v>379</v>
      </c>
      <c r="E11949" s="62" t="str">
        <f t="shared" si="1"/>
        <v>Out of test</v>
      </c>
      <c r="F11949" s="53" t="str">
        <f t="shared" si="2"/>
        <v>Shanghai_0</v>
      </c>
      <c r="G11949" s="53">
        <f t="shared" si="3"/>
        <v>0.008444101291</v>
      </c>
    </row>
    <row r="11950">
      <c r="A11950" s="61">
        <v>1.515304592E9</v>
      </c>
      <c r="B11950" s="61">
        <v>0.0</v>
      </c>
      <c r="C11950" s="61">
        <v>2419.0</v>
      </c>
      <c r="D11950" s="57" t="s">
        <v>379</v>
      </c>
      <c r="E11950" s="62" t="str">
        <f t="shared" si="1"/>
        <v>Out of test</v>
      </c>
      <c r="F11950" s="53" t="str">
        <f t="shared" si="2"/>
        <v>Shanghai_0</v>
      </c>
      <c r="G11950" s="53">
        <f t="shared" si="3"/>
        <v>0.2194042503</v>
      </c>
    </row>
    <row r="11951">
      <c r="A11951" s="61">
        <v>1.512659742E9</v>
      </c>
      <c r="B11951" s="61">
        <v>0.0</v>
      </c>
      <c r="C11951" s="61">
        <v>2902.0</v>
      </c>
      <c r="D11951" s="57" t="s">
        <v>379</v>
      </c>
      <c r="E11951" s="62" t="str">
        <f t="shared" si="1"/>
        <v>Out of test</v>
      </c>
      <c r="F11951" s="53" t="str">
        <f t="shared" si="2"/>
        <v>Shanghai_0</v>
      </c>
      <c r="G11951" s="53">
        <f t="shared" si="3"/>
        <v>0.8838567052</v>
      </c>
    </row>
    <row r="11952">
      <c r="A11952" s="61">
        <v>1.514112922E9</v>
      </c>
      <c r="B11952" s="61">
        <v>0.0</v>
      </c>
      <c r="C11952" s="61">
        <v>642.0</v>
      </c>
      <c r="D11952" s="57" t="s">
        <v>379</v>
      </c>
      <c r="E11952" s="62" t="str">
        <f t="shared" si="1"/>
        <v>Out of test</v>
      </c>
      <c r="F11952" s="53" t="str">
        <f t="shared" si="2"/>
        <v>Shanghai_0</v>
      </c>
      <c r="G11952" s="53">
        <f t="shared" si="3"/>
        <v>0.3204960003</v>
      </c>
    </row>
    <row r="11953">
      <c r="A11953" s="61">
        <v>1.511880641E9</v>
      </c>
      <c r="B11953" s="61">
        <v>0.0</v>
      </c>
      <c r="C11953" s="61">
        <v>336.0</v>
      </c>
      <c r="D11953" s="57" t="s">
        <v>379</v>
      </c>
      <c r="E11953" s="62" t="str">
        <f t="shared" si="1"/>
        <v>Out of test</v>
      </c>
      <c r="F11953" s="53" t="str">
        <f t="shared" si="2"/>
        <v>Shanghai_0</v>
      </c>
      <c r="G11953" s="53">
        <f t="shared" si="3"/>
        <v>0.249009648</v>
      </c>
    </row>
    <row r="11954">
      <c r="A11954" s="61">
        <v>1.514461551E9</v>
      </c>
      <c r="B11954" s="61">
        <v>0.0</v>
      </c>
      <c r="C11954" s="61">
        <v>497.0</v>
      </c>
      <c r="D11954" s="57" t="s">
        <v>379</v>
      </c>
      <c r="E11954" s="62" t="str">
        <f t="shared" si="1"/>
        <v>Out of test</v>
      </c>
      <c r="F11954" s="53" t="str">
        <f t="shared" si="2"/>
        <v>Shanghai_0</v>
      </c>
      <c r="G11954" s="53">
        <f t="shared" si="3"/>
        <v>0.4357677818</v>
      </c>
    </row>
    <row r="11955">
      <c r="A11955" s="61">
        <v>1.515055382E9</v>
      </c>
      <c r="B11955" s="61">
        <v>0.0</v>
      </c>
      <c r="C11955" s="61">
        <v>759.0</v>
      </c>
      <c r="D11955" s="57" t="s">
        <v>379</v>
      </c>
      <c r="E11955" s="62" t="str">
        <f t="shared" si="1"/>
        <v>Out of test</v>
      </c>
      <c r="F11955" s="53" t="str">
        <f t="shared" si="2"/>
        <v>Shanghai_0</v>
      </c>
      <c r="G11955" s="53">
        <f t="shared" si="3"/>
        <v>0.07705807726</v>
      </c>
    </row>
    <row r="11956">
      <c r="A11956" s="61">
        <v>1.514913172E9</v>
      </c>
      <c r="B11956" s="61">
        <v>0.0</v>
      </c>
      <c r="C11956" s="61">
        <v>1466.0</v>
      </c>
      <c r="D11956" s="57" t="s">
        <v>379</v>
      </c>
      <c r="E11956" s="62" t="str">
        <f t="shared" si="1"/>
        <v>Out of test</v>
      </c>
      <c r="F11956" s="53" t="str">
        <f t="shared" si="2"/>
        <v>Shanghai_0</v>
      </c>
      <c r="G11956" s="53">
        <f t="shared" si="3"/>
        <v>0.2204352413</v>
      </c>
    </row>
    <row r="11957">
      <c r="A11957" s="61">
        <v>1.517599401E9</v>
      </c>
      <c r="B11957" s="61">
        <v>0.0</v>
      </c>
      <c r="C11957" s="61">
        <v>1761.0</v>
      </c>
      <c r="D11957" s="57" t="s">
        <v>379</v>
      </c>
      <c r="E11957" s="62" t="str">
        <f t="shared" si="1"/>
        <v>Out of test</v>
      </c>
      <c r="F11957" s="53" t="str">
        <f t="shared" si="2"/>
        <v>Shanghai_0</v>
      </c>
      <c r="G11957" s="53">
        <f t="shared" si="3"/>
        <v>0.9091335031</v>
      </c>
    </row>
    <row r="11958">
      <c r="A11958" s="61">
        <v>1.518003701E9</v>
      </c>
      <c r="B11958" s="61">
        <v>0.0</v>
      </c>
      <c r="C11958" s="61">
        <v>583.0</v>
      </c>
      <c r="D11958" s="57" t="s">
        <v>379</v>
      </c>
      <c r="E11958" s="62" t="str">
        <f t="shared" si="1"/>
        <v>Out of test</v>
      </c>
      <c r="F11958" s="53" t="str">
        <f t="shared" si="2"/>
        <v>Shanghai_0</v>
      </c>
      <c r="G11958" s="53">
        <f t="shared" si="3"/>
        <v>0.5745057391</v>
      </c>
    </row>
    <row r="11959">
      <c r="A11959" s="61">
        <v>1.517494472E9</v>
      </c>
      <c r="B11959" s="61">
        <v>0.0</v>
      </c>
      <c r="C11959" s="61">
        <v>608.0</v>
      </c>
      <c r="D11959" s="57" t="s">
        <v>379</v>
      </c>
      <c r="E11959" s="62" t="str">
        <f t="shared" si="1"/>
        <v>Out of test</v>
      </c>
      <c r="F11959" s="53" t="str">
        <f t="shared" si="2"/>
        <v>Shanghai_0</v>
      </c>
      <c r="G11959" s="53">
        <f t="shared" si="3"/>
        <v>0.05924848341</v>
      </c>
    </row>
    <row r="11960">
      <c r="A11960" s="61">
        <v>1.518583351E9</v>
      </c>
      <c r="B11960" s="61">
        <v>0.0</v>
      </c>
      <c r="C11960" s="61">
        <v>3024.0</v>
      </c>
      <c r="D11960" s="57" t="s">
        <v>379</v>
      </c>
      <c r="E11960" s="62" t="str">
        <f t="shared" si="1"/>
        <v>Out of test</v>
      </c>
      <c r="F11960" s="53" t="str">
        <f t="shared" si="2"/>
        <v>Shanghai_0</v>
      </c>
      <c r="G11960" s="53">
        <f t="shared" si="3"/>
        <v>0.6493373901</v>
      </c>
    </row>
    <row r="11961">
      <c r="A11961" s="61">
        <v>1.512280872E9</v>
      </c>
      <c r="B11961" s="61">
        <v>0.0</v>
      </c>
      <c r="C11961" s="61">
        <v>605.0</v>
      </c>
      <c r="D11961" s="57" t="s">
        <v>379</v>
      </c>
      <c r="E11961" s="62" t="str">
        <f t="shared" si="1"/>
        <v>Out of test</v>
      </c>
      <c r="F11961" s="53" t="str">
        <f t="shared" si="2"/>
        <v>Shanghai_0</v>
      </c>
      <c r="G11961" s="53">
        <f t="shared" si="3"/>
        <v>0.3268813805</v>
      </c>
    </row>
    <row r="11962">
      <c r="A11962" s="61">
        <v>1.517470251E9</v>
      </c>
      <c r="B11962" s="61">
        <v>0.0</v>
      </c>
      <c r="C11962" s="61">
        <v>1871.0</v>
      </c>
      <c r="D11962" s="57" t="s">
        <v>379</v>
      </c>
      <c r="E11962" s="62" t="str">
        <f t="shared" si="1"/>
        <v>Out of test</v>
      </c>
      <c r="F11962" s="53" t="str">
        <f t="shared" si="2"/>
        <v>Shanghai_0</v>
      </c>
      <c r="G11962" s="53">
        <f t="shared" si="3"/>
        <v>0.2901849305</v>
      </c>
    </row>
    <row r="11963">
      <c r="A11963" s="61">
        <v>1.517936591E9</v>
      </c>
      <c r="B11963" s="61">
        <v>0.0</v>
      </c>
      <c r="C11963" s="61">
        <v>3099.0</v>
      </c>
      <c r="D11963" s="57" t="s">
        <v>379</v>
      </c>
      <c r="E11963" s="62" t="str">
        <f t="shared" si="1"/>
        <v>Out of test</v>
      </c>
      <c r="F11963" s="53" t="str">
        <f t="shared" si="2"/>
        <v>Shanghai_0</v>
      </c>
      <c r="G11963" s="53">
        <f t="shared" si="3"/>
        <v>0.8329000187</v>
      </c>
    </row>
    <row r="11964">
      <c r="A11964" s="61">
        <v>1.51553927E9</v>
      </c>
      <c r="B11964" s="61">
        <v>0.0</v>
      </c>
      <c r="C11964" s="61">
        <v>2301.0</v>
      </c>
      <c r="D11964" s="57" t="s">
        <v>379</v>
      </c>
      <c r="E11964" s="62" t="str">
        <f t="shared" si="1"/>
        <v>Out of test</v>
      </c>
      <c r="F11964" s="53" t="str">
        <f t="shared" si="2"/>
        <v>Shanghai_0</v>
      </c>
      <c r="G11964" s="53">
        <f t="shared" si="3"/>
        <v>0.1459634011</v>
      </c>
    </row>
    <row r="11965">
      <c r="A11965" s="61">
        <v>1.5174732E9</v>
      </c>
      <c r="B11965" s="61">
        <v>0.0</v>
      </c>
      <c r="C11965" s="61">
        <v>584.0</v>
      </c>
      <c r="D11965" s="57" t="s">
        <v>379</v>
      </c>
      <c r="E11965" s="62" t="str">
        <f t="shared" si="1"/>
        <v>Out of test</v>
      </c>
      <c r="F11965" s="53" t="str">
        <f t="shared" si="2"/>
        <v>Shanghai_0</v>
      </c>
      <c r="G11965" s="53">
        <f t="shared" si="3"/>
        <v>0.7093707109</v>
      </c>
    </row>
    <row r="11966">
      <c r="A11966" s="61">
        <v>1.51251318E9</v>
      </c>
      <c r="B11966" s="61">
        <v>0.0</v>
      </c>
      <c r="C11966" s="61">
        <v>2555.0</v>
      </c>
      <c r="D11966" s="57" t="s">
        <v>379</v>
      </c>
      <c r="E11966" s="62" t="str">
        <f t="shared" si="1"/>
        <v>Out of test</v>
      </c>
      <c r="F11966" s="53" t="str">
        <f t="shared" si="2"/>
        <v>Shanghai_0</v>
      </c>
      <c r="G11966" s="53">
        <f t="shared" si="3"/>
        <v>0.8519482702</v>
      </c>
    </row>
    <row r="11967">
      <c r="A11967" s="61">
        <v>1.515622682E9</v>
      </c>
      <c r="B11967" s="61">
        <v>0.0</v>
      </c>
      <c r="C11967" s="61">
        <v>1274.0</v>
      </c>
      <c r="D11967" s="57" t="s">
        <v>379</v>
      </c>
      <c r="E11967" s="62" t="str">
        <f t="shared" si="1"/>
        <v>Out of test</v>
      </c>
      <c r="F11967" s="53" t="str">
        <f t="shared" si="2"/>
        <v>Shanghai_0</v>
      </c>
      <c r="G11967" s="53">
        <f t="shared" si="3"/>
        <v>0.38449889</v>
      </c>
    </row>
    <row r="11968">
      <c r="A11968" s="61">
        <v>1.511774762E9</v>
      </c>
      <c r="B11968" s="61">
        <v>0.0</v>
      </c>
      <c r="C11968" s="61">
        <v>63.0</v>
      </c>
      <c r="D11968" s="57" t="s">
        <v>379</v>
      </c>
      <c r="E11968" s="62" t="str">
        <f t="shared" si="1"/>
        <v>Out of test</v>
      </c>
      <c r="F11968" s="53" t="str">
        <f t="shared" si="2"/>
        <v>Shanghai_0</v>
      </c>
      <c r="G11968" s="53">
        <f t="shared" si="3"/>
        <v>0.2072334441</v>
      </c>
    </row>
    <row r="11969">
      <c r="A11969" s="61">
        <v>1.511812311E9</v>
      </c>
      <c r="B11969" s="61">
        <v>0.0</v>
      </c>
      <c r="C11969" s="61">
        <v>1509.0</v>
      </c>
      <c r="D11969" s="57" t="s">
        <v>379</v>
      </c>
      <c r="E11969" s="62" t="str">
        <f t="shared" si="1"/>
        <v>Out of test</v>
      </c>
      <c r="F11969" s="53" t="str">
        <f t="shared" si="2"/>
        <v>Shanghai_0</v>
      </c>
      <c r="G11969" s="53">
        <f t="shared" si="3"/>
        <v>0.6153440227</v>
      </c>
    </row>
    <row r="11970">
      <c r="A11970" s="61">
        <v>1.51168723E9</v>
      </c>
      <c r="B11970" s="61">
        <v>0.0</v>
      </c>
      <c r="C11970" s="61">
        <v>4912.0</v>
      </c>
      <c r="D11970" s="57" t="s">
        <v>379</v>
      </c>
      <c r="E11970" s="62" t="str">
        <f t="shared" si="1"/>
        <v>Out of test</v>
      </c>
      <c r="F11970" s="53" t="str">
        <f t="shared" si="2"/>
        <v>Shanghai_0</v>
      </c>
      <c r="G11970" s="53">
        <f t="shared" si="3"/>
        <v>0.6391785523</v>
      </c>
    </row>
    <row r="11971">
      <c r="A11971" s="61">
        <v>1.519856711E9</v>
      </c>
      <c r="B11971" s="61">
        <v>0.0</v>
      </c>
      <c r="C11971" s="61">
        <v>1389.0</v>
      </c>
      <c r="D11971" s="57" t="s">
        <v>379</v>
      </c>
      <c r="E11971" s="62" t="str">
        <f t="shared" si="1"/>
        <v>Out of test</v>
      </c>
      <c r="F11971" s="53" t="str">
        <f t="shared" si="2"/>
        <v>Shanghai_0</v>
      </c>
      <c r="G11971" s="53">
        <f t="shared" si="3"/>
        <v>0.5660508137</v>
      </c>
    </row>
    <row r="11972">
      <c r="A11972" s="61">
        <v>1.517886951E9</v>
      </c>
      <c r="B11972" s="61">
        <v>0.0</v>
      </c>
      <c r="C11972" s="61">
        <v>1355.0</v>
      </c>
      <c r="D11972" s="57" t="s">
        <v>379</v>
      </c>
      <c r="E11972" s="62" t="str">
        <f t="shared" si="1"/>
        <v>Out of test</v>
      </c>
      <c r="F11972" s="53" t="str">
        <f t="shared" si="2"/>
        <v>Shanghai_0</v>
      </c>
      <c r="G11972" s="53">
        <f t="shared" si="3"/>
        <v>0.9376177046</v>
      </c>
    </row>
    <row r="11973">
      <c r="A11973" s="61">
        <v>1.516282552E9</v>
      </c>
      <c r="B11973" s="61">
        <v>0.0</v>
      </c>
      <c r="C11973" s="61">
        <v>1551.0</v>
      </c>
      <c r="D11973" s="57" t="s">
        <v>379</v>
      </c>
      <c r="E11973" s="62" t="str">
        <f t="shared" si="1"/>
        <v>Out of test</v>
      </c>
      <c r="F11973" s="53" t="str">
        <f t="shared" si="2"/>
        <v>Shanghai_0</v>
      </c>
      <c r="G11973" s="53">
        <f t="shared" si="3"/>
        <v>0.5192749096</v>
      </c>
    </row>
    <row r="11974">
      <c r="A11974" s="61">
        <v>1.51286198E9</v>
      </c>
      <c r="B11974" s="61">
        <v>0.0</v>
      </c>
      <c r="C11974" s="61">
        <v>1960.0</v>
      </c>
      <c r="D11974" s="57" t="s">
        <v>379</v>
      </c>
      <c r="E11974" s="62" t="str">
        <f t="shared" si="1"/>
        <v>Out of test</v>
      </c>
      <c r="F11974" s="53" t="str">
        <f t="shared" si="2"/>
        <v>Shanghai_0</v>
      </c>
      <c r="G11974" s="53">
        <f t="shared" si="3"/>
        <v>0.9212170526</v>
      </c>
    </row>
    <row r="11975">
      <c r="A11975" s="61">
        <v>1.517226331E9</v>
      </c>
      <c r="B11975" s="61">
        <v>0.0</v>
      </c>
      <c r="C11975" s="61">
        <v>2199.0</v>
      </c>
      <c r="D11975" s="57" t="s">
        <v>379</v>
      </c>
      <c r="E11975" s="62" t="str">
        <f t="shared" si="1"/>
        <v>Out of test</v>
      </c>
      <c r="F11975" s="53" t="str">
        <f t="shared" si="2"/>
        <v>Shanghai_0</v>
      </c>
      <c r="G11975" s="53">
        <f t="shared" si="3"/>
        <v>0.9825116266</v>
      </c>
    </row>
    <row r="11976">
      <c r="A11976" s="61">
        <v>1.51423688E9</v>
      </c>
      <c r="B11976" s="61">
        <v>0.0</v>
      </c>
      <c r="C11976" s="61">
        <v>3005.0</v>
      </c>
      <c r="D11976" s="57" t="s">
        <v>379</v>
      </c>
      <c r="E11976" s="62" t="str">
        <f t="shared" si="1"/>
        <v>Out of test</v>
      </c>
      <c r="F11976" s="53" t="str">
        <f t="shared" si="2"/>
        <v>Shanghai_0</v>
      </c>
      <c r="G11976" s="53">
        <f t="shared" si="3"/>
        <v>0.4891279816</v>
      </c>
    </row>
    <row r="11977">
      <c r="A11977" s="61">
        <v>1.511697662E9</v>
      </c>
      <c r="B11977" s="61">
        <v>0.0</v>
      </c>
      <c r="C11977" s="61">
        <v>4146.0</v>
      </c>
      <c r="D11977" s="57" t="s">
        <v>379</v>
      </c>
      <c r="E11977" s="62" t="str">
        <f t="shared" si="1"/>
        <v>Out of test</v>
      </c>
      <c r="F11977" s="53" t="str">
        <f t="shared" si="2"/>
        <v>Shanghai_0</v>
      </c>
      <c r="G11977" s="53">
        <f t="shared" si="3"/>
        <v>0.3265436572</v>
      </c>
    </row>
    <row r="11978">
      <c r="A11978" s="61">
        <v>1.514365952E9</v>
      </c>
      <c r="B11978" s="61">
        <v>0.0</v>
      </c>
      <c r="C11978" s="61">
        <v>927.0</v>
      </c>
      <c r="D11978" s="57" t="s">
        <v>379</v>
      </c>
      <c r="E11978" s="62" t="str">
        <f t="shared" si="1"/>
        <v>Out of test</v>
      </c>
      <c r="F11978" s="53" t="str">
        <f t="shared" si="2"/>
        <v>Shanghai_0</v>
      </c>
      <c r="G11978" s="53">
        <f t="shared" si="3"/>
        <v>0.2381838736</v>
      </c>
    </row>
    <row r="11979">
      <c r="A11979" s="61">
        <v>1.515020742E9</v>
      </c>
      <c r="B11979" s="61">
        <v>0.0</v>
      </c>
      <c r="C11979" s="61">
        <v>253.0</v>
      </c>
      <c r="D11979" s="57" t="s">
        <v>379</v>
      </c>
      <c r="E11979" s="62" t="str">
        <f t="shared" si="1"/>
        <v>Out of test</v>
      </c>
      <c r="F11979" s="53" t="str">
        <f t="shared" si="2"/>
        <v>Shanghai_0</v>
      </c>
      <c r="G11979" s="53">
        <f t="shared" si="3"/>
        <v>0.8157154914</v>
      </c>
    </row>
    <row r="11980">
      <c r="A11980" s="61">
        <v>1.517416922E9</v>
      </c>
      <c r="B11980" s="61">
        <v>0.0</v>
      </c>
      <c r="C11980" s="61">
        <v>1526.0</v>
      </c>
      <c r="D11980" s="57" t="s">
        <v>379</v>
      </c>
      <c r="E11980" s="62" t="str">
        <f t="shared" si="1"/>
        <v>Out of test</v>
      </c>
      <c r="F11980" s="53" t="str">
        <f t="shared" si="2"/>
        <v>Shanghai_0</v>
      </c>
      <c r="G11980" s="53">
        <f t="shared" si="3"/>
        <v>0.2676486534</v>
      </c>
    </row>
    <row r="11981">
      <c r="A11981" s="61">
        <v>1.51610043E9</v>
      </c>
      <c r="B11981" s="61">
        <v>0.0</v>
      </c>
      <c r="C11981" s="61">
        <v>769.0</v>
      </c>
      <c r="D11981" s="57" t="s">
        <v>379</v>
      </c>
      <c r="E11981" s="62" t="str">
        <f t="shared" si="1"/>
        <v>Out of test</v>
      </c>
      <c r="F11981" s="53" t="str">
        <f t="shared" si="2"/>
        <v>Shanghai_0</v>
      </c>
      <c r="G11981" s="53">
        <f t="shared" si="3"/>
        <v>0.1828530417</v>
      </c>
    </row>
    <row r="11982">
      <c r="A11982" s="61">
        <v>1.51318274E9</v>
      </c>
      <c r="B11982" s="61">
        <v>0.0</v>
      </c>
      <c r="C11982" s="61">
        <v>1606.0</v>
      </c>
      <c r="D11982" s="57" t="s">
        <v>379</v>
      </c>
      <c r="E11982" s="62" t="str">
        <f t="shared" si="1"/>
        <v>Out of test</v>
      </c>
      <c r="F11982" s="53" t="str">
        <f t="shared" si="2"/>
        <v>Shanghai_0</v>
      </c>
      <c r="G11982" s="53">
        <f t="shared" si="3"/>
        <v>0.9313928238</v>
      </c>
    </row>
    <row r="11983">
      <c r="A11983" s="61">
        <v>1.511280821E9</v>
      </c>
      <c r="B11983" s="61">
        <v>0.0</v>
      </c>
      <c r="C11983" s="61">
        <v>871.0</v>
      </c>
      <c r="D11983" s="57" t="s">
        <v>379</v>
      </c>
      <c r="E11983" s="62" t="str">
        <f t="shared" si="1"/>
        <v>Out of test</v>
      </c>
      <c r="F11983" s="53" t="str">
        <f t="shared" si="2"/>
        <v>Shanghai_0</v>
      </c>
      <c r="G11983" s="53">
        <f t="shared" si="3"/>
        <v>0.3171312074</v>
      </c>
    </row>
    <row r="11984">
      <c r="A11984" s="61">
        <v>1.51140221E9</v>
      </c>
      <c r="B11984" s="61">
        <v>0.0</v>
      </c>
      <c r="C11984" s="61">
        <v>3311.0</v>
      </c>
      <c r="D11984" s="57" t="s">
        <v>379</v>
      </c>
      <c r="E11984" s="62" t="str">
        <f t="shared" si="1"/>
        <v>Out of test</v>
      </c>
      <c r="F11984" s="53" t="str">
        <f t="shared" si="2"/>
        <v>Shanghai_0</v>
      </c>
      <c r="G11984" s="53">
        <f t="shared" si="3"/>
        <v>0.5659157868</v>
      </c>
    </row>
    <row r="11985">
      <c r="A11985" s="61">
        <v>1.519285441E9</v>
      </c>
      <c r="B11985" s="61">
        <v>0.0</v>
      </c>
      <c r="C11985" s="61">
        <v>877.0</v>
      </c>
      <c r="D11985" s="57" t="s">
        <v>379</v>
      </c>
      <c r="E11985" s="62" t="str">
        <f t="shared" si="1"/>
        <v>Out of test</v>
      </c>
      <c r="F11985" s="53" t="str">
        <f t="shared" si="2"/>
        <v>Shanghai_0</v>
      </c>
      <c r="G11985" s="53">
        <f t="shared" si="3"/>
        <v>0.3009370278</v>
      </c>
    </row>
    <row r="11986">
      <c r="A11986" s="61">
        <v>1.519349E9</v>
      </c>
      <c r="B11986" s="61">
        <v>0.0</v>
      </c>
      <c r="C11986" s="61">
        <v>1423.0</v>
      </c>
      <c r="D11986" s="57" t="s">
        <v>379</v>
      </c>
      <c r="E11986" s="62" t="str">
        <f t="shared" si="1"/>
        <v>Out of test</v>
      </c>
      <c r="F11986" s="53" t="str">
        <f t="shared" si="2"/>
        <v>Shanghai_0</v>
      </c>
      <c r="G11986" s="53">
        <f t="shared" si="3"/>
        <v>0.759548003</v>
      </c>
    </row>
    <row r="11987">
      <c r="A11987" s="61">
        <v>1.513867761E9</v>
      </c>
      <c r="B11987" s="61">
        <v>0.0</v>
      </c>
      <c r="C11987" s="61">
        <v>1312.0</v>
      </c>
      <c r="D11987" s="57" t="s">
        <v>379</v>
      </c>
      <c r="E11987" s="62" t="str">
        <f t="shared" si="1"/>
        <v>Out of test</v>
      </c>
      <c r="F11987" s="53" t="str">
        <f t="shared" si="2"/>
        <v>Shanghai_0</v>
      </c>
      <c r="G11987" s="53">
        <f t="shared" si="3"/>
        <v>0.9097846631</v>
      </c>
    </row>
    <row r="11988">
      <c r="A11988" s="61">
        <v>1.513800741E9</v>
      </c>
      <c r="B11988" s="61">
        <v>0.0</v>
      </c>
      <c r="C11988" s="61">
        <v>1788.0</v>
      </c>
      <c r="D11988" s="57" t="s">
        <v>379</v>
      </c>
      <c r="E11988" s="62" t="str">
        <f t="shared" si="1"/>
        <v>Out of test</v>
      </c>
      <c r="F11988" s="53" t="str">
        <f t="shared" si="2"/>
        <v>Shanghai_0</v>
      </c>
      <c r="G11988" s="53">
        <f t="shared" si="3"/>
        <v>0.6242733569</v>
      </c>
    </row>
    <row r="11989">
      <c r="A11989" s="61">
        <v>1.516981511E9</v>
      </c>
      <c r="B11989" s="61">
        <v>0.0</v>
      </c>
      <c r="C11989" s="61">
        <v>2807.0</v>
      </c>
      <c r="D11989" s="57" t="s">
        <v>379</v>
      </c>
      <c r="E11989" s="62" t="str">
        <f t="shared" si="1"/>
        <v>Out of test</v>
      </c>
      <c r="F11989" s="53" t="str">
        <f t="shared" si="2"/>
        <v>Shanghai_0</v>
      </c>
      <c r="G11989" s="53">
        <f t="shared" si="3"/>
        <v>0.8137482446</v>
      </c>
    </row>
    <row r="11990">
      <c r="A11990" s="61">
        <v>1.513492711E9</v>
      </c>
      <c r="B11990" s="61">
        <v>0.0</v>
      </c>
      <c r="C11990" s="61">
        <v>2403.0</v>
      </c>
      <c r="D11990" s="57" t="s">
        <v>379</v>
      </c>
      <c r="E11990" s="62" t="str">
        <f t="shared" si="1"/>
        <v>Out of test</v>
      </c>
      <c r="F11990" s="53" t="str">
        <f t="shared" si="2"/>
        <v>Shanghai_0</v>
      </c>
      <c r="G11990" s="53">
        <f t="shared" si="3"/>
        <v>0.08085583185</v>
      </c>
    </row>
    <row r="11991">
      <c r="A11991" s="61">
        <v>1.518688931E9</v>
      </c>
      <c r="B11991" s="61">
        <v>0.0</v>
      </c>
      <c r="C11991" s="61">
        <v>383.0</v>
      </c>
      <c r="D11991" s="57" t="s">
        <v>379</v>
      </c>
      <c r="E11991" s="62" t="str">
        <f t="shared" si="1"/>
        <v>Out of test</v>
      </c>
      <c r="F11991" s="53" t="str">
        <f t="shared" si="2"/>
        <v>Shanghai_0</v>
      </c>
      <c r="G11991" s="53">
        <f t="shared" si="3"/>
        <v>0.4539432917</v>
      </c>
    </row>
    <row r="11992">
      <c r="A11992" s="61">
        <v>1.511814731E9</v>
      </c>
      <c r="B11992" s="61">
        <v>0.0</v>
      </c>
      <c r="C11992" s="61">
        <v>1455.0</v>
      </c>
      <c r="D11992" s="57" t="s">
        <v>379</v>
      </c>
      <c r="E11992" s="62" t="str">
        <f t="shared" si="1"/>
        <v>Out of test</v>
      </c>
      <c r="F11992" s="53" t="str">
        <f t="shared" si="2"/>
        <v>Shanghai_0</v>
      </c>
      <c r="G11992" s="53">
        <f t="shared" si="3"/>
        <v>0.117406484</v>
      </c>
    </row>
    <row r="11993">
      <c r="A11993" s="61">
        <v>1.5131776E9</v>
      </c>
      <c r="B11993" s="61">
        <v>0.0</v>
      </c>
      <c r="C11993" s="61">
        <v>2113.0</v>
      </c>
      <c r="D11993" s="57" t="s">
        <v>379</v>
      </c>
      <c r="E11993" s="62" t="str">
        <f t="shared" si="1"/>
        <v>Out of test</v>
      </c>
      <c r="F11993" s="53" t="str">
        <f t="shared" si="2"/>
        <v>Shanghai_0</v>
      </c>
      <c r="G11993" s="53">
        <f t="shared" si="3"/>
        <v>0.8556928037</v>
      </c>
    </row>
    <row r="11994">
      <c r="A11994" s="61">
        <v>1.514054081E9</v>
      </c>
      <c r="B11994" s="61">
        <v>0.0</v>
      </c>
      <c r="C11994" s="61">
        <v>14.0</v>
      </c>
      <c r="D11994" s="57" t="s">
        <v>379</v>
      </c>
      <c r="E11994" s="62" t="str">
        <f t="shared" si="1"/>
        <v>Out of test</v>
      </c>
      <c r="F11994" s="53" t="str">
        <f t="shared" si="2"/>
        <v>Shanghai_0</v>
      </c>
      <c r="G11994" s="53">
        <f t="shared" si="3"/>
        <v>0.7813803626</v>
      </c>
    </row>
    <row r="11995">
      <c r="A11995" s="61">
        <v>1.517647341E9</v>
      </c>
      <c r="B11995" s="61">
        <v>0.0</v>
      </c>
      <c r="C11995" s="61">
        <v>1939.0</v>
      </c>
      <c r="D11995" s="57" t="s">
        <v>379</v>
      </c>
      <c r="E11995" s="62" t="str">
        <f t="shared" si="1"/>
        <v>Out of test</v>
      </c>
      <c r="F11995" s="53" t="str">
        <f t="shared" si="2"/>
        <v>Shanghai_0</v>
      </c>
      <c r="G11995" s="53">
        <f t="shared" si="3"/>
        <v>0.251666463</v>
      </c>
    </row>
    <row r="11996">
      <c r="A11996" s="61">
        <v>1.512100381E9</v>
      </c>
      <c r="B11996" s="61">
        <v>0.0</v>
      </c>
      <c r="C11996" s="61">
        <v>1218.0</v>
      </c>
      <c r="D11996" s="57" t="s">
        <v>379</v>
      </c>
      <c r="E11996" s="62" t="str">
        <f t="shared" si="1"/>
        <v>Out of test</v>
      </c>
      <c r="F11996" s="53" t="str">
        <f t="shared" si="2"/>
        <v>Shanghai_0</v>
      </c>
      <c r="G11996" s="53">
        <f t="shared" si="3"/>
        <v>0.7185710374</v>
      </c>
    </row>
    <row r="11997">
      <c r="A11997" s="61">
        <v>1.518459492E9</v>
      </c>
      <c r="B11997" s="61">
        <v>0.0</v>
      </c>
      <c r="C11997" s="61">
        <v>4089.0</v>
      </c>
      <c r="D11997" s="57" t="s">
        <v>379</v>
      </c>
      <c r="E11997" s="62" t="str">
        <f t="shared" si="1"/>
        <v>Out of test</v>
      </c>
      <c r="F11997" s="53" t="str">
        <f t="shared" si="2"/>
        <v>Shanghai_0</v>
      </c>
      <c r="G11997" s="53">
        <f t="shared" si="3"/>
        <v>0.1721138974</v>
      </c>
    </row>
    <row r="11998">
      <c r="A11998" s="61">
        <v>1.512529761E9</v>
      </c>
      <c r="B11998" s="61">
        <v>0.0</v>
      </c>
      <c r="C11998" s="61">
        <v>2515.0</v>
      </c>
      <c r="D11998" s="57" t="s">
        <v>379</v>
      </c>
      <c r="E11998" s="62" t="str">
        <f t="shared" si="1"/>
        <v>Out of test</v>
      </c>
      <c r="F11998" s="53" t="str">
        <f t="shared" si="2"/>
        <v>Shanghai_0</v>
      </c>
      <c r="G11998" s="53">
        <f t="shared" si="3"/>
        <v>0.9864158405</v>
      </c>
    </row>
    <row r="11999">
      <c r="A11999" s="61">
        <v>1.513230471E9</v>
      </c>
      <c r="B11999" s="61">
        <v>0.0</v>
      </c>
      <c r="C11999" s="61">
        <v>666.0</v>
      </c>
      <c r="D11999" s="57" t="s">
        <v>379</v>
      </c>
      <c r="E11999" s="62" t="str">
        <f t="shared" si="1"/>
        <v>Out of test</v>
      </c>
      <c r="F11999" s="53" t="str">
        <f t="shared" si="2"/>
        <v>Shanghai_0</v>
      </c>
      <c r="G11999" s="53">
        <f t="shared" si="3"/>
        <v>0.7920833085</v>
      </c>
    </row>
    <row r="12000">
      <c r="A12000" s="61">
        <v>1.519089831E9</v>
      </c>
      <c r="B12000" s="61">
        <v>0.0</v>
      </c>
      <c r="C12000" s="61">
        <v>1529.0</v>
      </c>
      <c r="D12000" s="57" t="s">
        <v>379</v>
      </c>
      <c r="E12000" s="62" t="str">
        <f t="shared" si="1"/>
        <v>Out of test</v>
      </c>
      <c r="F12000" s="53" t="str">
        <f t="shared" si="2"/>
        <v>Shanghai_0</v>
      </c>
      <c r="G12000" s="53">
        <f t="shared" si="3"/>
        <v>0.7024098701</v>
      </c>
    </row>
    <row r="12001">
      <c r="A12001" s="61">
        <v>1.513483791E9</v>
      </c>
      <c r="B12001" s="61">
        <v>0.0</v>
      </c>
      <c r="C12001" s="61">
        <v>448.0</v>
      </c>
      <c r="D12001" s="57" t="s">
        <v>379</v>
      </c>
      <c r="E12001" s="62" t="str">
        <f t="shared" si="1"/>
        <v>Out of test</v>
      </c>
      <c r="F12001" s="53" t="str">
        <f t="shared" si="2"/>
        <v>Shanghai_0</v>
      </c>
      <c r="G12001" s="53">
        <f t="shared" si="3"/>
        <v>0.562108581</v>
      </c>
    </row>
    <row r="12002">
      <c r="A12002" s="61">
        <v>1.51310202E9</v>
      </c>
      <c r="B12002" s="61">
        <v>0.0</v>
      </c>
      <c r="C12002" s="61">
        <v>2013.0</v>
      </c>
      <c r="D12002" s="57" t="s">
        <v>379</v>
      </c>
      <c r="E12002" s="62" t="str">
        <f t="shared" si="1"/>
        <v>Out of test</v>
      </c>
      <c r="F12002" s="53" t="str">
        <f t="shared" si="2"/>
        <v>Shanghai_0</v>
      </c>
      <c r="G12002" s="53">
        <f t="shared" si="3"/>
        <v>0.6043453322</v>
      </c>
    </row>
    <row r="12003">
      <c r="A12003" s="61">
        <v>1.515593252E9</v>
      </c>
      <c r="B12003" s="61">
        <v>0.0</v>
      </c>
      <c r="C12003" s="61">
        <v>3150.0</v>
      </c>
      <c r="D12003" s="57" t="s">
        <v>379</v>
      </c>
      <c r="E12003" s="62" t="str">
        <f t="shared" si="1"/>
        <v>Out of test</v>
      </c>
      <c r="F12003" s="53" t="str">
        <f t="shared" si="2"/>
        <v>Shanghai_0</v>
      </c>
      <c r="G12003" s="53">
        <f t="shared" si="3"/>
        <v>0.07226730501</v>
      </c>
    </row>
    <row r="12004">
      <c r="A12004" s="61">
        <v>1.512661772E9</v>
      </c>
      <c r="B12004" s="61">
        <v>0.0</v>
      </c>
      <c r="C12004" s="61">
        <v>394.0</v>
      </c>
      <c r="D12004" s="57" t="s">
        <v>379</v>
      </c>
      <c r="E12004" s="62" t="str">
        <f t="shared" si="1"/>
        <v>Out of test</v>
      </c>
      <c r="F12004" s="53" t="str">
        <f t="shared" si="2"/>
        <v>Shanghai_0</v>
      </c>
      <c r="G12004" s="53">
        <f t="shared" si="3"/>
        <v>0.5132660626</v>
      </c>
    </row>
    <row r="12005">
      <c r="A12005" s="61">
        <v>1.512474982E9</v>
      </c>
      <c r="B12005" s="61">
        <v>0.0</v>
      </c>
      <c r="C12005" s="61">
        <v>602.0</v>
      </c>
      <c r="D12005" s="57" t="s">
        <v>379</v>
      </c>
      <c r="E12005" s="62" t="str">
        <f t="shared" si="1"/>
        <v>Out of test</v>
      </c>
      <c r="F12005" s="53" t="str">
        <f t="shared" si="2"/>
        <v>Shanghai_0</v>
      </c>
      <c r="G12005" s="53">
        <f t="shared" si="3"/>
        <v>0.3708942776</v>
      </c>
    </row>
    <row r="12006">
      <c r="A12006" s="61">
        <v>1.511285862E9</v>
      </c>
      <c r="B12006" s="61">
        <v>0.0</v>
      </c>
      <c r="C12006" s="61">
        <v>2350.0</v>
      </c>
      <c r="D12006" s="57" t="s">
        <v>379</v>
      </c>
      <c r="E12006" s="62" t="str">
        <f t="shared" si="1"/>
        <v>Out of test</v>
      </c>
      <c r="F12006" s="53" t="str">
        <f t="shared" si="2"/>
        <v>Shanghai_0</v>
      </c>
      <c r="G12006" s="53">
        <f t="shared" si="3"/>
        <v>0.921399848</v>
      </c>
    </row>
    <row r="12007">
      <c r="A12007" s="61">
        <v>1.5172253E9</v>
      </c>
      <c r="B12007" s="61">
        <v>0.0</v>
      </c>
      <c r="C12007" s="61">
        <v>3662.0</v>
      </c>
      <c r="D12007" s="57" t="s">
        <v>379</v>
      </c>
      <c r="E12007" s="62" t="str">
        <f t="shared" si="1"/>
        <v>Out of test</v>
      </c>
      <c r="F12007" s="53" t="str">
        <f t="shared" si="2"/>
        <v>Shanghai_0</v>
      </c>
      <c r="G12007" s="53">
        <f t="shared" si="3"/>
        <v>0.5678347959</v>
      </c>
    </row>
    <row r="12008">
      <c r="A12008" s="61">
        <v>1.51457776E9</v>
      </c>
      <c r="B12008" s="61">
        <v>0.0</v>
      </c>
      <c r="C12008" s="61">
        <v>2129.0</v>
      </c>
      <c r="D12008" s="57" t="s">
        <v>379</v>
      </c>
      <c r="E12008" s="62" t="str">
        <f t="shared" si="1"/>
        <v>Out of test</v>
      </c>
      <c r="F12008" s="53" t="str">
        <f t="shared" si="2"/>
        <v>Shanghai_0</v>
      </c>
      <c r="G12008" s="53">
        <f t="shared" si="3"/>
        <v>0.847973989</v>
      </c>
    </row>
    <row r="12009">
      <c r="A12009" s="61">
        <v>1.517512082E9</v>
      </c>
      <c r="B12009" s="61">
        <v>0.0</v>
      </c>
      <c r="C12009" s="61">
        <v>2679.0</v>
      </c>
      <c r="D12009" s="57" t="s">
        <v>379</v>
      </c>
      <c r="E12009" s="62" t="str">
        <f t="shared" si="1"/>
        <v>Out of test</v>
      </c>
      <c r="F12009" s="53" t="str">
        <f t="shared" si="2"/>
        <v>Shanghai_0</v>
      </c>
      <c r="G12009" s="53">
        <f t="shared" si="3"/>
        <v>0.06532556142</v>
      </c>
    </row>
    <row r="12010">
      <c r="A12010" s="61">
        <v>1.51492318E9</v>
      </c>
      <c r="B12010" s="61">
        <v>0.0</v>
      </c>
      <c r="C12010" s="61">
        <v>1562.0</v>
      </c>
      <c r="D12010" s="57" t="s">
        <v>379</v>
      </c>
      <c r="E12010" s="62" t="str">
        <f t="shared" si="1"/>
        <v>Out of test</v>
      </c>
      <c r="F12010" s="53" t="str">
        <f t="shared" si="2"/>
        <v>Shanghai_0</v>
      </c>
      <c r="G12010" s="53">
        <f t="shared" si="3"/>
        <v>0.7909276962</v>
      </c>
    </row>
    <row r="12011">
      <c r="A12011" s="61">
        <v>1.518951482E9</v>
      </c>
      <c r="B12011" s="61">
        <v>0.0</v>
      </c>
      <c r="C12011" s="61">
        <v>3029.0</v>
      </c>
      <c r="D12011" s="57" t="s">
        <v>379</v>
      </c>
      <c r="E12011" s="62" t="str">
        <f t="shared" si="1"/>
        <v>Out of test</v>
      </c>
      <c r="F12011" s="53" t="str">
        <f t="shared" si="2"/>
        <v>Shanghai_0</v>
      </c>
      <c r="G12011" s="53">
        <f t="shared" si="3"/>
        <v>0.572902809</v>
      </c>
    </row>
    <row r="12012">
      <c r="A12012" s="61">
        <v>1.515351322E9</v>
      </c>
      <c r="B12012" s="61">
        <v>0.0</v>
      </c>
      <c r="C12012" s="61">
        <v>2150.0</v>
      </c>
      <c r="D12012" s="57" t="s">
        <v>379</v>
      </c>
      <c r="E12012" s="62" t="str">
        <f t="shared" si="1"/>
        <v>Out of test</v>
      </c>
      <c r="F12012" s="53" t="str">
        <f t="shared" si="2"/>
        <v>Shanghai_0</v>
      </c>
      <c r="G12012" s="53">
        <f t="shared" si="3"/>
        <v>0.08042906409</v>
      </c>
    </row>
    <row r="12013">
      <c r="A12013" s="61">
        <v>1.519346982E9</v>
      </c>
      <c r="B12013" s="61">
        <v>0.0</v>
      </c>
      <c r="C12013" s="61">
        <v>5563.0</v>
      </c>
      <c r="D12013" s="57" t="s">
        <v>379</v>
      </c>
      <c r="E12013" s="62" t="str">
        <f t="shared" si="1"/>
        <v>Out of test</v>
      </c>
      <c r="F12013" s="53" t="str">
        <f t="shared" si="2"/>
        <v>Shanghai_0</v>
      </c>
      <c r="G12013" s="53">
        <f t="shared" si="3"/>
        <v>0.6497932343</v>
      </c>
    </row>
    <row r="12014">
      <c r="A12014" s="61">
        <v>1.518241102E9</v>
      </c>
      <c r="B12014" s="61">
        <v>0.0</v>
      </c>
      <c r="C12014" s="61">
        <v>2949.0</v>
      </c>
      <c r="D12014" s="57" t="s">
        <v>379</v>
      </c>
      <c r="E12014" s="62" t="str">
        <f t="shared" si="1"/>
        <v>Out of test</v>
      </c>
      <c r="F12014" s="53" t="str">
        <f t="shared" si="2"/>
        <v>Shanghai_0</v>
      </c>
      <c r="G12014" s="53">
        <f t="shared" si="3"/>
        <v>0.4422285383</v>
      </c>
    </row>
    <row r="12015">
      <c r="A12015" s="61">
        <v>1.51683848E9</v>
      </c>
      <c r="B12015" s="61">
        <v>0.0</v>
      </c>
      <c r="C12015" s="61">
        <v>18.0</v>
      </c>
      <c r="D12015" s="57" t="s">
        <v>379</v>
      </c>
      <c r="E12015" s="62" t="str">
        <f t="shared" si="1"/>
        <v>Out of test</v>
      </c>
      <c r="F12015" s="53" t="str">
        <f t="shared" si="2"/>
        <v>Shanghai_0</v>
      </c>
      <c r="G12015" s="53">
        <f t="shared" si="3"/>
        <v>0.6807982906</v>
      </c>
    </row>
    <row r="12016">
      <c r="A12016" s="61">
        <v>1.517307631E9</v>
      </c>
      <c r="B12016" s="61">
        <v>0.0</v>
      </c>
      <c r="C12016" s="61">
        <v>1362.0</v>
      </c>
      <c r="D12016" s="57" t="s">
        <v>379</v>
      </c>
      <c r="E12016" s="62" t="str">
        <f t="shared" si="1"/>
        <v>Out of test</v>
      </c>
      <c r="F12016" s="53" t="str">
        <f t="shared" si="2"/>
        <v>Shanghai_0</v>
      </c>
      <c r="G12016" s="53">
        <f t="shared" si="3"/>
        <v>0.7898075224</v>
      </c>
    </row>
    <row r="12017">
      <c r="A12017" s="61">
        <v>1.512302362E9</v>
      </c>
      <c r="B12017" s="61">
        <v>0.0</v>
      </c>
      <c r="C12017" s="61">
        <v>1457.0</v>
      </c>
      <c r="D12017" s="57" t="s">
        <v>379</v>
      </c>
      <c r="E12017" s="62" t="str">
        <f t="shared" si="1"/>
        <v>Out of test</v>
      </c>
      <c r="F12017" s="53" t="str">
        <f t="shared" si="2"/>
        <v>Shanghai_0</v>
      </c>
      <c r="G12017" s="53">
        <f t="shared" si="3"/>
        <v>0.3096216458</v>
      </c>
    </row>
    <row r="12018">
      <c r="A12018" s="61">
        <v>1.517409862E9</v>
      </c>
      <c r="B12018" s="61">
        <v>0.0</v>
      </c>
      <c r="C12018" s="61">
        <v>633.0</v>
      </c>
      <c r="D12018" s="57" t="s">
        <v>379</v>
      </c>
      <c r="E12018" s="62" t="str">
        <f t="shared" si="1"/>
        <v>Out of test</v>
      </c>
      <c r="F12018" s="53" t="str">
        <f t="shared" si="2"/>
        <v>Shanghai_0</v>
      </c>
      <c r="G12018" s="53">
        <f t="shared" si="3"/>
        <v>0.5717029116</v>
      </c>
    </row>
    <row r="12019">
      <c r="A12019" s="61">
        <v>1.518972712E9</v>
      </c>
      <c r="B12019" s="61">
        <v>0.0</v>
      </c>
      <c r="C12019" s="61">
        <v>5775.0</v>
      </c>
      <c r="D12019" s="57" t="s">
        <v>379</v>
      </c>
      <c r="E12019" s="62" t="str">
        <f t="shared" si="1"/>
        <v>Out of test</v>
      </c>
      <c r="F12019" s="53" t="str">
        <f t="shared" si="2"/>
        <v>Shanghai_0</v>
      </c>
      <c r="G12019" s="53">
        <f t="shared" si="3"/>
        <v>0.6349202091</v>
      </c>
    </row>
    <row r="12020">
      <c r="A12020" s="61">
        <v>1.512572501E9</v>
      </c>
      <c r="B12020" s="61">
        <v>0.0</v>
      </c>
      <c r="C12020" s="61">
        <v>930.0</v>
      </c>
      <c r="D12020" s="57" t="s">
        <v>379</v>
      </c>
      <c r="E12020" s="62" t="str">
        <f t="shared" si="1"/>
        <v>Out of test</v>
      </c>
      <c r="F12020" s="53" t="str">
        <f t="shared" si="2"/>
        <v>Shanghai_0</v>
      </c>
      <c r="G12020" s="53">
        <f t="shared" si="3"/>
        <v>0.7451280736</v>
      </c>
    </row>
    <row r="12021">
      <c r="A12021" s="61">
        <v>1.519408011E9</v>
      </c>
      <c r="B12021" s="61">
        <v>0.0</v>
      </c>
      <c r="C12021" s="61">
        <v>1623.0</v>
      </c>
      <c r="D12021" s="57" t="s">
        <v>379</v>
      </c>
      <c r="E12021" s="62" t="str">
        <f t="shared" si="1"/>
        <v>Out of test</v>
      </c>
      <c r="F12021" s="53" t="str">
        <f t="shared" si="2"/>
        <v>Shanghai_0</v>
      </c>
      <c r="G12021" s="53">
        <f t="shared" si="3"/>
        <v>0.2052121814</v>
      </c>
    </row>
    <row r="12022">
      <c r="A12022" s="61">
        <v>1.513248362E9</v>
      </c>
      <c r="B12022" s="61">
        <v>0.0</v>
      </c>
      <c r="C12022" s="61">
        <v>2215.0</v>
      </c>
      <c r="D12022" s="57" t="s">
        <v>379</v>
      </c>
      <c r="E12022" s="62" t="str">
        <f t="shared" si="1"/>
        <v>Out of test</v>
      </c>
      <c r="F12022" s="53" t="str">
        <f t="shared" si="2"/>
        <v>Shanghai_0</v>
      </c>
      <c r="G12022" s="53">
        <f t="shared" si="3"/>
        <v>0.1730125948</v>
      </c>
    </row>
    <row r="12023">
      <c r="A12023" s="61">
        <v>1.511317132E9</v>
      </c>
      <c r="B12023" s="61">
        <v>0.0</v>
      </c>
      <c r="C12023" s="61">
        <v>2641.0</v>
      </c>
      <c r="D12023" s="57" t="s">
        <v>379</v>
      </c>
      <c r="E12023" s="62" t="str">
        <f t="shared" si="1"/>
        <v>Out of test</v>
      </c>
      <c r="F12023" s="53" t="str">
        <f t="shared" si="2"/>
        <v>Shanghai_0</v>
      </c>
      <c r="G12023" s="53">
        <f t="shared" si="3"/>
        <v>0.6434123788</v>
      </c>
    </row>
    <row r="12024">
      <c r="A12024" s="61">
        <v>1.518775812E9</v>
      </c>
      <c r="B12024" s="61">
        <v>0.0</v>
      </c>
      <c r="C12024" s="61">
        <v>1828.0</v>
      </c>
      <c r="D12024" s="57" t="s">
        <v>379</v>
      </c>
      <c r="E12024" s="62" t="str">
        <f t="shared" si="1"/>
        <v>Out of test</v>
      </c>
      <c r="F12024" s="53" t="str">
        <f t="shared" si="2"/>
        <v>Shanghai_0</v>
      </c>
      <c r="G12024" s="53">
        <f t="shared" si="3"/>
        <v>0.9459171939</v>
      </c>
    </row>
    <row r="12025">
      <c r="A12025" s="61">
        <v>1.518447792E9</v>
      </c>
      <c r="B12025" s="61">
        <v>0.0</v>
      </c>
      <c r="C12025" s="61">
        <v>1956.0</v>
      </c>
      <c r="D12025" s="57" t="s">
        <v>379</v>
      </c>
      <c r="E12025" s="62" t="str">
        <f t="shared" si="1"/>
        <v>Out of test</v>
      </c>
      <c r="F12025" s="53" t="str">
        <f t="shared" si="2"/>
        <v>Shanghai_0</v>
      </c>
      <c r="G12025" s="53">
        <f t="shared" si="3"/>
        <v>0.7825644581</v>
      </c>
    </row>
    <row r="12026">
      <c r="A12026" s="61">
        <v>1.512294251E9</v>
      </c>
      <c r="B12026" s="61">
        <v>0.0</v>
      </c>
      <c r="C12026" s="61">
        <v>2368.0</v>
      </c>
      <c r="D12026" s="57" t="s">
        <v>379</v>
      </c>
      <c r="E12026" s="62" t="str">
        <f t="shared" si="1"/>
        <v>Out of test</v>
      </c>
      <c r="F12026" s="53" t="str">
        <f t="shared" si="2"/>
        <v>Shanghai_0</v>
      </c>
      <c r="G12026" s="53">
        <f t="shared" si="3"/>
        <v>0.5131425113</v>
      </c>
    </row>
    <row r="12027">
      <c r="A12027" s="61">
        <v>1.513592701E9</v>
      </c>
      <c r="B12027" s="61">
        <v>0.0</v>
      </c>
      <c r="C12027" s="61">
        <v>1967.0</v>
      </c>
      <c r="D12027" s="57" t="s">
        <v>379</v>
      </c>
      <c r="E12027" s="62" t="str">
        <f t="shared" si="1"/>
        <v>Out of test</v>
      </c>
      <c r="F12027" s="53" t="str">
        <f t="shared" si="2"/>
        <v>Shanghai_0</v>
      </c>
      <c r="G12027" s="53">
        <f t="shared" si="3"/>
        <v>0.5218134092</v>
      </c>
    </row>
    <row r="12028">
      <c r="A12028" s="61">
        <v>1.517882942E9</v>
      </c>
      <c r="B12028" s="61">
        <v>0.0</v>
      </c>
      <c r="C12028" s="61">
        <v>1884.0</v>
      </c>
      <c r="D12028" s="57" t="s">
        <v>379</v>
      </c>
      <c r="E12028" s="62" t="str">
        <f t="shared" si="1"/>
        <v>Out of test</v>
      </c>
      <c r="F12028" s="53" t="str">
        <f t="shared" si="2"/>
        <v>Shanghai_0</v>
      </c>
      <c r="G12028" s="53">
        <f t="shared" si="3"/>
        <v>0.222060422</v>
      </c>
    </row>
    <row r="12029">
      <c r="A12029" s="61">
        <v>1.516943671E9</v>
      </c>
      <c r="B12029" s="61">
        <v>0.0</v>
      </c>
      <c r="C12029" s="61">
        <v>2457.0</v>
      </c>
      <c r="D12029" s="57" t="s">
        <v>379</v>
      </c>
      <c r="E12029" s="62" t="str">
        <f t="shared" si="1"/>
        <v>Out of test</v>
      </c>
      <c r="F12029" s="53" t="str">
        <f t="shared" si="2"/>
        <v>Shanghai_0</v>
      </c>
      <c r="G12029" s="53">
        <f t="shared" si="3"/>
        <v>0.3144384987</v>
      </c>
    </row>
    <row r="12030">
      <c r="A12030" s="61">
        <v>1.512595601E9</v>
      </c>
      <c r="B12030" s="61">
        <v>0.0</v>
      </c>
      <c r="C12030" s="61">
        <v>2078.0</v>
      </c>
      <c r="D12030" s="57" t="s">
        <v>379</v>
      </c>
      <c r="E12030" s="62" t="str">
        <f t="shared" si="1"/>
        <v>Out of test</v>
      </c>
      <c r="F12030" s="53" t="str">
        <f t="shared" si="2"/>
        <v>Shanghai_0</v>
      </c>
      <c r="G12030" s="53">
        <f t="shared" si="3"/>
        <v>0.7677005752</v>
      </c>
    </row>
    <row r="12031">
      <c r="A12031" s="61">
        <v>1.512195892E9</v>
      </c>
      <c r="B12031" s="61">
        <v>0.0</v>
      </c>
      <c r="C12031" s="61">
        <v>648.0</v>
      </c>
      <c r="D12031" s="57" t="s">
        <v>379</v>
      </c>
      <c r="E12031" s="62" t="str">
        <f t="shared" si="1"/>
        <v>Out of test</v>
      </c>
      <c r="F12031" s="53" t="str">
        <f t="shared" si="2"/>
        <v>Shanghai_0</v>
      </c>
      <c r="G12031" s="53">
        <f t="shared" si="3"/>
        <v>0.7046081801</v>
      </c>
    </row>
    <row r="12032">
      <c r="A12032" s="61">
        <v>1.513007131E9</v>
      </c>
      <c r="B12032" s="61">
        <v>0.0</v>
      </c>
      <c r="C12032" s="61">
        <v>1022.0</v>
      </c>
      <c r="D12032" s="57" t="s">
        <v>379</v>
      </c>
      <c r="E12032" s="62" t="str">
        <f t="shared" si="1"/>
        <v>Out of test</v>
      </c>
      <c r="F12032" s="53" t="str">
        <f t="shared" si="2"/>
        <v>Shanghai_0</v>
      </c>
      <c r="G12032" s="53">
        <f t="shared" si="3"/>
        <v>0.4554921113</v>
      </c>
    </row>
    <row r="12033">
      <c r="A12033" s="61">
        <v>1.519382542E9</v>
      </c>
      <c r="B12033" s="61">
        <v>0.0</v>
      </c>
      <c r="C12033" s="61">
        <v>2325.0</v>
      </c>
      <c r="D12033" s="57" t="s">
        <v>379</v>
      </c>
      <c r="E12033" s="62" t="str">
        <f t="shared" si="1"/>
        <v>Out of test</v>
      </c>
      <c r="F12033" s="53" t="str">
        <f t="shared" si="2"/>
        <v>Shanghai_0</v>
      </c>
      <c r="G12033" s="53">
        <f t="shared" si="3"/>
        <v>0.6413054771</v>
      </c>
    </row>
    <row r="12034">
      <c r="A12034" s="61">
        <v>1.517264502E9</v>
      </c>
      <c r="B12034" s="61">
        <v>0.0</v>
      </c>
      <c r="C12034" s="61">
        <v>42.0</v>
      </c>
      <c r="D12034" s="57" t="s">
        <v>379</v>
      </c>
      <c r="E12034" s="62" t="str">
        <f t="shared" si="1"/>
        <v>Out of test</v>
      </c>
      <c r="F12034" s="53" t="str">
        <f t="shared" si="2"/>
        <v>Shanghai_0</v>
      </c>
      <c r="G12034" s="53">
        <f t="shared" si="3"/>
        <v>0.09148689211</v>
      </c>
    </row>
    <row r="12035">
      <c r="A12035" s="61">
        <v>1.5173656E9</v>
      </c>
      <c r="B12035" s="61">
        <v>0.0</v>
      </c>
      <c r="C12035" s="61">
        <v>1201.0</v>
      </c>
      <c r="D12035" s="57" t="s">
        <v>379</v>
      </c>
      <c r="E12035" s="62" t="str">
        <f t="shared" si="1"/>
        <v>Out of test</v>
      </c>
      <c r="F12035" s="53" t="str">
        <f t="shared" si="2"/>
        <v>Shanghai_0</v>
      </c>
      <c r="G12035" s="53">
        <f t="shared" si="3"/>
        <v>0.2496120223</v>
      </c>
    </row>
    <row r="12036">
      <c r="A12036" s="61">
        <v>1.516000662E9</v>
      </c>
      <c r="B12036" s="61">
        <v>0.0</v>
      </c>
      <c r="C12036" s="61">
        <v>1464.0</v>
      </c>
      <c r="D12036" s="57" t="s">
        <v>379</v>
      </c>
      <c r="E12036" s="62" t="str">
        <f t="shared" si="1"/>
        <v>Out of test</v>
      </c>
      <c r="F12036" s="53" t="str">
        <f t="shared" si="2"/>
        <v>Shanghai_0</v>
      </c>
      <c r="G12036" s="53">
        <f t="shared" si="3"/>
        <v>0.702196939</v>
      </c>
    </row>
    <row r="12037">
      <c r="A12037" s="61">
        <v>1.51818874E9</v>
      </c>
      <c r="B12037" s="61">
        <v>0.0</v>
      </c>
      <c r="C12037" s="61">
        <v>761.0</v>
      </c>
      <c r="D12037" s="57" t="s">
        <v>379</v>
      </c>
      <c r="E12037" s="62" t="str">
        <f t="shared" si="1"/>
        <v>Out of test</v>
      </c>
      <c r="F12037" s="53" t="str">
        <f t="shared" si="2"/>
        <v>Shanghai_0</v>
      </c>
      <c r="G12037" s="53">
        <f t="shared" si="3"/>
        <v>0.2423656825</v>
      </c>
    </row>
    <row r="12038">
      <c r="A12038" s="61">
        <v>1.512646052E9</v>
      </c>
      <c r="B12038" s="61">
        <v>0.0</v>
      </c>
      <c r="C12038" s="61">
        <v>3685.0</v>
      </c>
      <c r="D12038" s="57" t="s">
        <v>379</v>
      </c>
      <c r="E12038" s="62" t="str">
        <f t="shared" si="1"/>
        <v>Out of test</v>
      </c>
      <c r="F12038" s="53" t="str">
        <f t="shared" si="2"/>
        <v>Shanghai_0</v>
      </c>
      <c r="G12038" s="53">
        <f t="shared" si="3"/>
        <v>0.3193090817</v>
      </c>
    </row>
    <row r="12039">
      <c r="A12039" s="61">
        <v>1.513161851E9</v>
      </c>
      <c r="B12039" s="61">
        <v>0.0</v>
      </c>
      <c r="C12039" s="61">
        <v>865.0</v>
      </c>
      <c r="D12039" s="57" t="s">
        <v>379</v>
      </c>
      <c r="E12039" s="62" t="str">
        <f t="shared" si="1"/>
        <v>Out of test</v>
      </c>
      <c r="F12039" s="53" t="str">
        <f t="shared" si="2"/>
        <v>Shanghai_0</v>
      </c>
      <c r="G12039" s="53">
        <f t="shared" si="3"/>
        <v>0.448378216</v>
      </c>
    </row>
    <row r="12040">
      <c r="A12040" s="61">
        <v>1.51834064E9</v>
      </c>
      <c r="B12040" s="61">
        <v>0.0</v>
      </c>
      <c r="C12040" s="61">
        <v>2102.0</v>
      </c>
      <c r="D12040" s="57" t="s">
        <v>379</v>
      </c>
      <c r="E12040" s="62" t="str">
        <f t="shared" si="1"/>
        <v>Out of test</v>
      </c>
      <c r="F12040" s="53" t="str">
        <f t="shared" si="2"/>
        <v>Shanghai_0</v>
      </c>
      <c r="G12040" s="53">
        <f t="shared" si="3"/>
        <v>0.3650656601</v>
      </c>
    </row>
    <row r="12041">
      <c r="A12041" s="61">
        <v>1.51883738E9</v>
      </c>
      <c r="B12041" s="61">
        <v>0.0</v>
      </c>
      <c r="C12041" s="61">
        <v>944.0</v>
      </c>
      <c r="D12041" s="57" t="s">
        <v>379</v>
      </c>
      <c r="E12041" s="62" t="str">
        <f t="shared" si="1"/>
        <v>Out of test</v>
      </c>
      <c r="F12041" s="53" t="str">
        <f t="shared" si="2"/>
        <v>Shanghai_0</v>
      </c>
      <c r="G12041" s="53">
        <f t="shared" si="3"/>
        <v>0.8342966358</v>
      </c>
    </row>
    <row r="12042">
      <c r="A12042" s="61">
        <v>1.51787676E9</v>
      </c>
      <c r="B12042" s="61">
        <v>0.0</v>
      </c>
      <c r="C12042" s="61">
        <v>302.0</v>
      </c>
      <c r="D12042" s="57" t="s">
        <v>379</v>
      </c>
      <c r="E12042" s="62" t="str">
        <f t="shared" si="1"/>
        <v>Out of test</v>
      </c>
      <c r="F12042" s="53" t="str">
        <f t="shared" si="2"/>
        <v>Shanghai_0</v>
      </c>
      <c r="G12042" s="53">
        <f t="shared" si="3"/>
        <v>0.06721591254</v>
      </c>
    </row>
    <row r="12043">
      <c r="A12043" s="61">
        <v>1.516587692E9</v>
      </c>
      <c r="B12043" s="61">
        <v>0.0</v>
      </c>
      <c r="C12043" s="61">
        <v>1438.0</v>
      </c>
      <c r="D12043" s="57" t="s">
        <v>379</v>
      </c>
      <c r="E12043" s="62" t="str">
        <f t="shared" si="1"/>
        <v>Out of test</v>
      </c>
      <c r="F12043" s="53" t="str">
        <f t="shared" si="2"/>
        <v>Shanghai_0</v>
      </c>
      <c r="G12043" s="53">
        <f t="shared" si="3"/>
        <v>0.5513254017</v>
      </c>
    </row>
    <row r="12044">
      <c r="A12044" s="61">
        <v>1.51347492E9</v>
      </c>
      <c r="B12044" s="61">
        <v>0.0</v>
      </c>
      <c r="C12044" s="61">
        <v>2138.0</v>
      </c>
      <c r="D12044" s="57" t="s">
        <v>379</v>
      </c>
      <c r="E12044" s="62" t="str">
        <f t="shared" si="1"/>
        <v>Out of test</v>
      </c>
      <c r="F12044" s="53" t="str">
        <f t="shared" si="2"/>
        <v>Shanghai_0</v>
      </c>
      <c r="G12044" s="53">
        <f t="shared" si="3"/>
        <v>0.09646956252</v>
      </c>
    </row>
    <row r="12045">
      <c r="A12045" s="61">
        <v>1.514395041E9</v>
      </c>
      <c r="B12045" s="61">
        <v>0.0</v>
      </c>
      <c r="C12045" s="61">
        <v>3803.0</v>
      </c>
      <c r="D12045" s="57" t="s">
        <v>379</v>
      </c>
      <c r="E12045" s="62" t="str">
        <f t="shared" si="1"/>
        <v>Out of test</v>
      </c>
      <c r="F12045" s="53" t="str">
        <f t="shared" si="2"/>
        <v>Shanghai_0</v>
      </c>
      <c r="G12045" s="53">
        <f t="shared" si="3"/>
        <v>0.6690264878</v>
      </c>
    </row>
    <row r="12046">
      <c r="A12046" s="61">
        <v>1.516051641E9</v>
      </c>
      <c r="B12046" s="61">
        <v>0.0</v>
      </c>
      <c r="C12046" s="61">
        <v>1084.0</v>
      </c>
      <c r="D12046" s="57" t="s">
        <v>379</v>
      </c>
      <c r="E12046" s="62" t="str">
        <f t="shared" si="1"/>
        <v>Out of test</v>
      </c>
      <c r="F12046" s="53" t="str">
        <f t="shared" si="2"/>
        <v>Shanghai_0</v>
      </c>
      <c r="G12046" s="53">
        <f t="shared" si="3"/>
        <v>0.7357666792</v>
      </c>
    </row>
    <row r="12047">
      <c r="A12047" s="61">
        <v>1.517428322E9</v>
      </c>
      <c r="B12047" s="61">
        <v>0.0</v>
      </c>
      <c r="C12047" s="61">
        <v>4657.0</v>
      </c>
      <c r="D12047" s="57" t="s">
        <v>379</v>
      </c>
      <c r="E12047" s="62" t="str">
        <f t="shared" si="1"/>
        <v>Out of test</v>
      </c>
      <c r="F12047" s="53" t="str">
        <f t="shared" si="2"/>
        <v>Shanghai_0</v>
      </c>
      <c r="G12047" s="53">
        <f t="shared" si="3"/>
        <v>0.4180410445</v>
      </c>
    </row>
    <row r="12048">
      <c r="A12048" s="61">
        <v>1.517343071E9</v>
      </c>
      <c r="B12048" s="61">
        <v>0.0</v>
      </c>
      <c r="C12048" s="61">
        <v>2845.0</v>
      </c>
      <c r="D12048" s="57" t="s">
        <v>379</v>
      </c>
      <c r="E12048" s="62" t="str">
        <f t="shared" si="1"/>
        <v>Out of test</v>
      </c>
      <c r="F12048" s="53" t="str">
        <f t="shared" si="2"/>
        <v>Shanghai_0</v>
      </c>
      <c r="G12048" s="53">
        <f t="shared" si="3"/>
        <v>0.2939865547</v>
      </c>
    </row>
    <row r="12049">
      <c r="A12049" s="61">
        <v>1.519854631E9</v>
      </c>
      <c r="B12049" s="61">
        <v>0.0</v>
      </c>
      <c r="C12049" s="61">
        <v>464.0</v>
      </c>
      <c r="D12049" s="57" t="s">
        <v>379</v>
      </c>
      <c r="E12049" s="62" t="str">
        <f t="shared" si="1"/>
        <v>Out of test</v>
      </c>
      <c r="F12049" s="53" t="str">
        <f t="shared" si="2"/>
        <v>Shanghai_0</v>
      </c>
      <c r="G12049" s="53">
        <f t="shared" si="3"/>
        <v>0.5817102585</v>
      </c>
    </row>
    <row r="12050">
      <c r="A12050" s="61">
        <v>1.516435191E9</v>
      </c>
      <c r="B12050" s="61">
        <v>0.0</v>
      </c>
      <c r="C12050" s="61">
        <v>1539.0</v>
      </c>
      <c r="D12050" s="57" t="s">
        <v>379</v>
      </c>
      <c r="E12050" s="62" t="str">
        <f t="shared" si="1"/>
        <v>Out of test</v>
      </c>
      <c r="F12050" s="53" t="str">
        <f t="shared" si="2"/>
        <v>Shanghai_0</v>
      </c>
      <c r="G12050" s="53">
        <f t="shared" si="3"/>
        <v>0.8046489926</v>
      </c>
    </row>
    <row r="12051">
      <c r="A12051" s="61">
        <v>1.514876992E9</v>
      </c>
      <c r="B12051" s="61">
        <v>0.0</v>
      </c>
      <c r="C12051" s="61">
        <v>410.0</v>
      </c>
      <c r="D12051" s="57" t="s">
        <v>379</v>
      </c>
      <c r="E12051" s="62" t="str">
        <f t="shared" si="1"/>
        <v>Out of test</v>
      </c>
      <c r="F12051" s="53" t="str">
        <f t="shared" si="2"/>
        <v>Shanghai_0</v>
      </c>
      <c r="G12051" s="53">
        <f t="shared" si="3"/>
        <v>0.61122335</v>
      </c>
    </row>
    <row r="12052">
      <c r="A12052" s="61">
        <v>1.511388601E9</v>
      </c>
      <c r="B12052" s="61">
        <v>0.0</v>
      </c>
      <c r="C12052" s="61">
        <v>2374.0</v>
      </c>
      <c r="D12052" s="57" t="s">
        <v>379</v>
      </c>
      <c r="E12052" s="62" t="str">
        <f t="shared" si="1"/>
        <v>Out of test</v>
      </c>
      <c r="F12052" s="53" t="str">
        <f t="shared" si="2"/>
        <v>Shanghai_0</v>
      </c>
      <c r="G12052" s="53">
        <f t="shared" si="3"/>
        <v>0.8935337095</v>
      </c>
    </row>
    <row r="12053">
      <c r="A12053" s="61">
        <v>1.51878854E9</v>
      </c>
      <c r="B12053" s="61">
        <v>0.0</v>
      </c>
      <c r="C12053" s="61">
        <v>2066.0</v>
      </c>
      <c r="D12053" s="57" t="s">
        <v>379</v>
      </c>
      <c r="E12053" s="62" t="str">
        <f t="shared" si="1"/>
        <v>Out of test</v>
      </c>
      <c r="F12053" s="53" t="str">
        <f t="shared" si="2"/>
        <v>Shanghai_0</v>
      </c>
      <c r="G12053" s="53">
        <f t="shared" si="3"/>
        <v>0.6262203379</v>
      </c>
    </row>
    <row r="12054">
      <c r="A12054" s="61">
        <v>1.5130514E9</v>
      </c>
      <c r="B12054" s="61">
        <v>0.0</v>
      </c>
      <c r="C12054" s="61">
        <v>389.0</v>
      </c>
      <c r="D12054" s="57" t="s">
        <v>379</v>
      </c>
      <c r="E12054" s="62" t="str">
        <f t="shared" si="1"/>
        <v>Out of test</v>
      </c>
      <c r="F12054" s="53" t="str">
        <f t="shared" si="2"/>
        <v>Shanghai_0</v>
      </c>
      <c r="G12054" s="53">
        <f t="shared" si="3"/>
        <v>0.851903079</v>
      </c>
    </row>
    <row r="12055">
      <c r="A12055" s="61">
        <v>1.517806271E9</v>
      </c>
      <c r="B12055" s="61">
        <v>0.0</v>
      </c>
      <c r="C12055" s="61">
        <v>2499.0</v>
      </c>
      <c r="D12055" s="57" t="s">
        <v>379</v>
      </c>
      <c r="E12055" s="62" t="str">
        <f t="shared" si="1"/>
        <v>Out of test</v>
      </c>
      <c r="F12055" s="53" t="str">
        <f t="shared" si="2"/>
        <v>Shanghai_0</v>
      </c>
      <c r="G12055" s="53">
        <f t="shared" si="3"/>
        <v>0.5669831557</v>
      </c>
    </row>
    <row r="12056">
      <c r="A12056" s="61">
        <v>1.513151242E9</v>
      </c>
      <c r="B12056" s="61">
        <v>0.0</v>
      </c>
      <c r="C12056" s="61">
        <v>61.0</v>
      </c>
      <c r="D12056" s="57" t="s">
        <v>379</v>
      </c>
      <c r="E12056" s="62" t="str">
        <f t="shared" si="1"/>
        <v>Out of test</v>
      </c>
      <c r="F12056" s="53" t="str">
        <f t="shared" si="2"/>
        <v>Shanghai_0</v>
      </c>
      <c r="G12056" s="53">
        <f t="shared" si="3"/>
        <v>0.6612303534</v>
      </c>
    </row>
    <row r="12057">
      <c r="A12057" s="61">
        <v>1.511482572E9</v>
      </c>
      <c r="B12057" s="61">
        <v>0.0</v>
      </c>
      <c r="C12057" s="61">
        <v>1984.0</v>
      </c>
      <c r="D12057" s="57" t="s">
        <v>379</v>
      </c>
      <c r="E12057" s="62" t="str">
        <f t="shared" si="1"/>
        <v>Out of test</v>
      </c>
      <c r="F12057" s="53" t="str">
        <f t="shared" si="2"/>
        <v>Shanghai_0</v>
      </c>
      <c r="G12057" s="53">
        <f t="shared" si="3"/>
        <v>0.8278441808</v>
      </c>
    </row>
    <row r="12058">
      <c r="A12058" s="61">
        <v>1.517820141E9</v>
      </c>
      <c r="B12058" s="61">
        <v>0.0</v>
      </c>
      <c r="C12058" s="61">
        <v>2073.0</v>
      </c>
      <c r="D12058" s="57" t="s">
        <v>379</v>
      </c>
      <c r="E12058" s="62" t="str">
        <f t="shared" si="1"/>
        <v>Out of test</v>
      </c>
      <c r="F12058" s="53" t="str">
        <f t="shared" si="2"/>
        <v>Shanghai_0</v>
      </c>
      <c r="G12058" s="53">
        <f t="shared" si="3"/>
        <v>0.9312059365</v>
      </c>
    </row>
    <row r="12059">
      <c r="A12059" s="61">
        <v>1.519101382E9</v>
      </c>
      <c r="B12059" s="61">
        <v>0.0</v>
      </c>
      <c r="C12059" s="61">
        <v>3945.0</v>
      </c>
      <c r="D12059" s="57" t="s">
        <v>379</v>
      </c>
      <c r="E12059" s="62" t="str">
        <f t="shared" si="1"/>
        <v>Out of test</v>
      </c>
      <c r="F12059" s="53" t="str">
        <f t="shared" si="2"/>
        <v>Shanghai_0</v>
      </c>
      <c r="G12059" s="53">
        <f t="shared" si="3"/>
        <v>0.9947342992</v>
      </c>
    </row>
    <row r="12060">
      <c r="A12060" s="61">
        <v>1.513527932E9</v>
      </c>
      <c r="B12060" s="61">
        <v>0.0</v>
      </c>
      <c r="C12060" s="61">
        <v>3275.0</v>
      </c>
      <c r="D12060" s="57" t="s">
        <v>379</v>
      </c>
      <c r="E12060" s="62" t="str">
        <f t="shared" si="1"/>
        <v>Out of test</v>
      </c>
      <c r="F12060" s="53" t="str">
        <f t="shared" si="2"/>
        <v>Shanghai_0</v>
      </c>
      <c r="G12060" s="53">
        <f t="shared" si="3"/>
        <v>0.3386365549</v>
      </c>
    </row>
    <row r="12061">
      <c r="A12061" s="61">
        <v>1.519891011E9</v>
      </c>
      <c r="B12061" s="61">
        <v>0.0</v>
      </c>
      <c r="C12061" s="61">
        <v>467.0</v>
      </c>
      <c r="D12061" s="57" t="s">
        <v>379</v>
      </c>
      <c r="E12061" s="62" t="str">
        <f t="shared" si="1"/>
        <v>Out of test</v>
      </c>
      <c r="F12061" s="53" t="str">
        <f t="shared" si="2"/>
        <v>Shanghai_0</v>
      </c>
      <c r="G12061" s="53">
        <f t="shared" si="3"/>
        <v>0.181516207</v>
      </c>
    </row>
    <row r="12062">
      <c r="A12062" s="61">
        <v>1.51942562E9</v>
      </c>
      <c r="B12062" s="61">
        <v>0.0</v>
      </c>
      <c r="C12062" s="61">
        <v>3562.0</v>
      </c>
      <c r="D12062" s="57" t="s">
        <v>379</v>
      </c>
      <c r="E12062" s="62" t="str">
        <f t="shared" si="1"/>
        <v>Out of test</v>
      </c>
      <c r="F12062" s="53" t="str">
        <f t="shared" si="2"/>
        <v>Shanghai_0</v>
      </c>
      <c r="G12062" s="53">
        <f t="shared" si="3"/>
        <v>0.2971142427</v>
      </c>
    </row>
    <row r="12063">
      <c r="A12063" s="61">
        <v>1.51762711E9</v>
      </c>
      <c r="B12063" s="61">
        <v>0.0</v>
      </c>
      <c r="C12063" s="61">
        <v>1814.0</v>
      </c>
      <c r="D12063" s="57" t="s">
        <v>379</v>
      </c>
      <c r="E12063" s="62" t="str">
        <f t="shared" si="1"/>
        <v>Out of test</v>
      </c>
      <c r="F12063" s="53" t="str">
        <f t="shared" si="2"/>
        <v>Shanghai_0</v>
      </c>
      <c r="G12063" s="53">
        <f t="shared" si="3"/>
        <v>0.5866589682</v>
      </c>
    </row>
    <row r="12064">
      <c r="A12064" s="61">
        <v>1.512307641E9</v>
      </c>
      <c r="B12064" s="61">
        <v>0.0</v>
      </c>
      <c r="C12064" s="61">
        <v>2518.0</v>
      </c>
      <c r="D12064" s="57" t="s">
        <v>379</v>
      </c>
      <c r="E12064" s="62" t="str">
        <f t="shared" si="1"/>
        <v>Out of test</v>
      </c>
      <c r="F12064" s="53" t="str">
        <f t="shared" si="2"/>
        <v>Shanghai_0</v>
      </c>
      <c r="G12064" s="53">
        <f t="shared" si="3"/>
        <v>0.8055823187</v>
      </c>
    </row>
    <row r="12065">
      <c r="A12065" s="61">
        <v>1.51513919E9</v>
      </c>
      <c r="B12065" s="61">
        <v>0.0</v>
      </c>
      <c r="C12065" s="61">
        <v>94.0</v>
      </c>
      <c r="D12065" s="57" t="s">
        <v>379</v>
      </c>
      <c r="E12065" s="62" t="str">
        <f t="shared" si="1"/>
        <v>Out of test</v>
      </c>
      <c r="F12065" s="53" t="str">
        <f t="shared" si="2"/>
        <v>Shanghai_0</v>
      </c>
      <c r="G12065" s="53">
        <f t="shared" si="3"/>
        <v>0.5287927524</v>
      </c>
    </row>
    <row r="12066">
      <c r="A12066" s="61">
        <v>1.51875141E9</v>
      </c>
      <c r="B12066" s="61">
        <v>0.0</v>
      </c>
      <c r="C12066" s="61">
        <v>1601.0</v>
      </c>
      <c r="D12066" s="57" t="s">
        <v>379</v>
      </c>
      <c r="E12066" s="62" t="str">
        <f t="shared" si="1"/>
        <v>Out of test</v>
      </c>
      <c r="F12066" s="53" t="str">
        <f t="shared" si="2"/>
        <v>Shanghai_0</v>
      </c>
      <c r="G12066" s="53">
        <f t="shared" si="3"/>
        <v>0.9808595229</v>
      </c>
    </row>
    <row r="12067">
      <c r="A12067" s="61">
        <v>1.515513992E9</v>
      </c>
      <c r="B12067" s="61">
        <v>0.0</v>
      </c>
      <c r="C12067" s="61">
        <v>1250.0</v>
      </c>
      <c r="D12067" s="57" t="s">
        <v>379</v>
      </c>
      <c r="E12067" s="62" t="str">
        <f t="shared" si="1"/>
        <v>Out of test</v>
      </c>
      <c r="F12067" s="53" t="str">
        <f t="shared" si="2"/>
        <v>Shanghai_0</v>
      </c>
      <c r="G12067" s="53">
        <f t="shared" si="3"/>
        <v>0.4497425804</v>
      </c>
    </row>
    <row r="12068">
      <c r="A12068" s="61">
        <v>1.511375091E9</v>
      </c>
      <c r="B12068" s="61">
        <v>0.0</v>
      </c>
      <c r="C12068" s="61">
        <v>2505.0</v>
      </c>
      <c r="D12068" s="57" t="s">
        <v>379</v>
      </c>
      <c r="E12068" s="62" t="str">
        <f t="shared" si="1"/>
        <v>Out of test</v>
      </c>
      <c r="F12068" s="53" t="str">
        <f t="shared" si="2"/>
        <v>Shanghai_0</v>
      </c>
      <c r="G12068" s="53">
        <f t="shared" si="3"/>
        <v>0.8906225039</v>
      </c>
    </row>
    <row r="12069">
      <c r="A12069" s="61">
        <v>1.519754821E9</v>
      </c>
      <c r="B12069" s="61">
        <v>0.0</v>
      </c>
      <c r="C12069" s="61">
        <v>3459.0</v>
      </c>
      <c r="D12069" s="57" t="s">
        <v>379</v>
      </c>
      <c r="E12069" s="62" t="str">
        <f t="shared" si="1"/>
        <v>Out of test</v>
      </c>
      <c r="F12069" s="53" t="str">
        <f t="shared" si="2"/>
        <v>Shanghai_0</v>
      </c>
      <c r="G12069" s="53">
        <f t="shared" si="3"/>
        <v>0.3579121979</v>
      </c>
    </row>
    <row r="12070">
      <c r="A12070" s="61">
        <v>1.51726032E9</v>
      </c>
      <c r="B12070" s="61">
        <v>0.0</v>
      </c>
      <c r="C12070" s="61">
        <v>2563.0</v>
      </c>
      <c r="D12070" s="57" t="s">
        <v>379</v>
      </c>
      <c r="E12070" s="62" t="str">
        <f t="shared" si="1"/>
        <v>Out of test</v>
      </c>
      <c r="F12070" s="53" t="str">
        <f t="shared" si="2"/>
        <v>Shanghai_0</v>
      </c>
      <c r="G12070" s="53">
        <f t="shared" si="3"/>
        <v>0.388235392</v>
      </c>
    </row>
    <row r="12071">
      <c r="A12071" s="61">
        <v>1.514724632E9</v>
      </c>
      <c r="B12071" s="61">
        <v>0.0</v>
      </c>
      <c r="C12071" s="61">
        <v>2669.0</v>
      </c>
      <c r="D12071" s="57" t="s">
        <v>379</v>
      </c>
      <c r="E12071" s="62" t="str">
        <f t="shared" si="1"/>
        <v>Out of test</v>
      </c>
      <c r="F12071" s="53" t="str">
        <f t="shared" si="2"/>
        <v>Shanghai_0</v>
      </c>
      <c r="G12071" s="53">
        <f t="shared" si="3"/>
        <v>0.4126303964</v>
      </c>
    </row>
    <row r="12072">
      <c r="A12072" s="61">
        <v>1.519416032E9</v>
      </c>
      <c r="B12072" s="61">
        <v>0.0</v>
      </c>
      <c r="C12072" s="61">
        <v>3069.0</v>
      </c>
      <c r="D12072" s="57" t="s">
        <v>379</v>
      </c>
      <c r="E12072" s="62" t="str">
        <f t="shared" si="1"/>
        <v>Out of test</v>
      </c>
      <c r="F12072" s="53" t="str">
        <f t="shared" si="2"/>
        <v>Shanghai_0</v>
      </c>
      <c r="G12072" s="53">
        <f t="shared" si="3"/>
        <v>0.5812234005</v>
      </c>
    </row>
    <row r="12073">
      <c r="A12073" s="61">
        <v>1.519945662E9</v>
      </c>
      <c r="B12073" s="61">
        <v>0.0</v>
      </c>
      <c r="C12073" s="61">
        <v>1156.0</v>
      </c>
      <c r="D12073" s="57" t="s">
        <v>379</v>
      </c>
      <c r="E12073" s="62" t="str">
        <f t="shared" si="1"/>
        <v>Out of test</v>
      </c>
      <c r="F12073" s="53" t="str">
        <f t="shared" si="2"/>
        <v>Shanghai_0</v>
      </c>
      <c r="G12073" s="53">
        <f t="shared" si="3"/>
        <v>0.8886653343</v>
      </c>
    </row>
    <row r="12074">
      <c r="A12074" s="61">
        <v>1.511317881E9</v>
      </c>
      <c r="B12074" s="61">
        <v>0.0</v>
      </c>
      <c r="C12074" s="61">
        <v>691.0</v>
      </c>
      <c r="D12074" s="57" t="s">
        <v>379</v>
      </c>
      <c r="E12074" s="62" t="str">
        <f t="shared" si="1"/>
        <v>Out of test</v>
      </c>
      <c r="F12074" s="53" t="str">
        <f t="shared" si="2"/>
        <v>Shanghai_0</v>
      </c>
      <c r="G12074" s="53">
        <f t="shared" si="3"/>
        <v>0.9163112698</v>
      </c>
    </row>
    <row r="12075">
      <c r="A12075" s="61">
        <v>1.515922342E9</v>
      </c>
      <c r="B12075" s="61">
        <v>0.0</v>
      </c>
      <c r="C12075" s="61">
        <v>945.0</v>
      </c>
      <c r="D12075" s="57" t="s">
        <v>379</v>
      </c>
      <c r="E12075" s="62" t="str">
        <f t="shared" si="1"/>
        <v>Out of test</v>
      </c>
      <c r="F12075" s="53" t="str">
        <f t="shared" si="2"/>
        <v>Shanghai_0</v>
      </c>
      <c r="G12075" s="53">
        <f t="shared" si="3"/>
        <v>0.5050657023</v>
      </c>
    </row>
    <row r="12076">
      <c r="A12076" s="61">
        <v>1.514727772E9</v>
      </c>
      <c r="B12076" s="61">
        <v>0.0</v>
      </c>
      <c r="C12076" s="61">
        <v>307.0</v>
      </c>
      <c r="D12076" s="57" t="s">
        <v>379</v>
      </c>
      <c r="E12076" s="62" t="str">
        <f t="shared" si="1"/>
        <v>Out of test</v>
      </c>
      <c r="F12076" s="53" t="str">
        <f t="shared" si="2"/>
        <v>Shanghai_0</v>
      </c>
      <c r="G12076" s="53">
        <f t="shared" si="3"/>
        <v>0.1641071734</v>
      </c>
    </row>
    <row r="12077">
      <c r="A12077" s="61">
        <v>1.516843902E9</v>
      </c>
      <c r="B12077" s="61">
        <v>0.0</v>
      </c>
      <c r="C12077" s="61">
        <v>1421.0</v>
      </c>
      <c r="D12077" s="57" t="s">
        <v>379</v>
      </c>
      <c r="E12077" s="62" t="str">
        <f t="shared" si="1"/>
        <v>Out of test</v>
      </c>
      <c r="F12077" s="53" t="str">
        <f t="shared" si="2"/>
        <v>Shanghai_0</v>
      </c>
      <c r="G12077" s="53">
        <f t="shared" si="3"/>
        <v>0.02743320736</v>
      </c>
    </row>
    <row r="12078">
      <c r="A12078" s="61">
        <v>1.5115414E9</v>
      </c>
      <c r="B12078" s="61">
        <v>0.0</v>
      </c>
      <c r="C12078" s="61">
        <v>52.0</v>
      </c>
      <c r="D12078" s="57" t="s">
        <v>379</v>
      </c>
      <c r="E12078" s="62" t="str">
        <f t="shared" si="1"/>
        <v>Out of test</v>
      </c>
      <c r="F12078" s="53" t="str">
        <f t="shared" si="2"/>
        <v>Shanghai_0</v>
      </c>
      <c r="G12078" s="53">
        <f t="shared" si="3"/>
        <v>0.567152426</v>
      </c>
    </row>
    <row r="12079">
      <c r="A12079" s="61">
        <v>1.51264748E9</v>
      </c>
      <c r="B12079" s="61">
        <v>0.0</v>
      </c>
      <c r="C12079" s="61">
        <v>1269.0</v>
      </c>
      <c r="D12079" s="57" t="s">
        <v>379</v>
      </c>
      <c r="E12079" s="62" t="str">
        <f t="shared" si="1"/>
        <v>Out of test</v>
      </c>
      <c r="F12079" s="53" t="str">
        <f t="shared" si="2"/>
        <v>Shanghai_0</v>
      </c>
      <c r="G12079" s="53">
        <f t="shared" si="3"/>
        <v>0.459427434</v>
      </c>
    </row>
    <row r="12080">
      <c r="A12080" s="61">
        <v>1.513286651E9</v>
      </c>
      <c r="B12080" s="61">
        <v>0.0</v>
      </c>
      <c r="C12080" s="61">
        <v>2281.0</v>
      </c>
      <c r="D12080" s="57" t="s">
        <v>379</v>
      </c>
      <c r="E12080" s="62" t="str">
        <f t="shared" si="1"/>
        <v>Out of test</v>
      </c>
      <c r="F12080" s="53" t="str">
        <f t="shared" si="2"/>
        <v>Shanghai_0</v>
      </c>
      <c r="G12080" s="53">
        <f t="shared" si="3"/>
        <v>0.2607499775</v>
      </c>
    </row>
    <row r="12081">
      <c r="A12081" s="61">
        <v>1.51782749E9</v>
      </c>
      <c r="B12081" s="61">
        <v>0.0</v>
      </c>
      <c r="C12081" s="61">
        <v>1899.0</v>
      </c>
      <c r="D12081" s="57" t="s">
        <v>379</v>
      </c>
      <c r="E12081" s="62" t="str">
        <f t="shared" si="1"/>
        <v>Out of test</v>
      </c>
      <c r="F12081" s="53" t="str">
        <f t="shared" si="2"/>
        <v>Shanghai_0</v>
      </c>
      <c r="G12081" s="53">
        <f t="shared" si="3"/>
        <v>0.9076334025</v>
      </c>
    </row>
    <row r="12082">
      <c r="A12082" s="61">
        <v>1.511631182E9</v>
      </c>
      <c r="B12082" s="61">
        <v>0.0</v>
      </c>
      <c r="C12082" s="61">
        <v>1317.0</v>
      </c>
      <c r="D12082" s="57" t="s">
        <v>379</v>
      </c>
      <c r="E12082" s="62" t="str">
        <f t="shared" si="1"/>
        <v>Out of test</v>
      </c>
      <c r="F12082" s="53" t="str">
        <f t="shared" si="2"/>
        <v>Shanghai_0</v>
      </c>
      <c r="G12082" s="53">
        <f t="shared" si="3"/>
        <v>0.6744217238</v>
      </c>
    </row>
    <row r="12083">
      <c r="A12083" s="61">
        <v>1.5174493E9</v>
      </c>
      <c r="B12083" s="61">
        <v>0.0</v>
      </c>
      <c r="C12083" s="61">
        <v>396.0</v>
      </c>
      <c r="D12083" s="57" t="s">
        <v>379</v>
      </c>
      <c r="E12083" s="62" t="str">
        <f t="shared" si="1"/>
        <v>Out of test</v>
      </c>
      <c r="F12083" s="53" t="str">
        <f t="shared" si="2"/>
        <v>Shanghai_0</v>
      </c>
      <c r="G12083" s="53">
        <f t="shared" si="3"/>
        <v>0.04189319137</v>
      </c>
    </row>
    <row r="12084">
      <c r="A12084" s="61">
        <v>1.513253202E9</v>
      </c>
      <c r="B12084" s="61">
        <v>0.0</v>
      </c>
      <c r="C12084" s="61">
        <v>2317.0</v>
      </c>
      <c r="D12084" s="57" t="s">
        <v>379</v>
      </c>
      <c r="E12084" s="62" t="str">
        <f t="shared" si="1"/>
        <v>Out of test</v>
      </c>
      <c r="F12084" s="53" t="str">
        <f t="shared" si="2"/>
        <v>Shanghai_0</v>
      </c>
      <c r="G12084" s="53">
        <f t="shared" si="3"/>
        <v>0.8138510439</v>
      </c>
    </row>
    <row r="12085">
      <c r="A12085" s="61">
        <v>1.51205418E9</v>
      </c>
      <c r="B12085" s="61">
        <v>0.0</v>
      </c>
      <c r="C12085" s="61">
        <v>89.0</v>
      </c>
      <c r="D12085" s="57" t="s">
        <v>379</v>
      </c>
      <c r="E12085" s="62" t="str">
        <f t="shared" si="1"/>
        <v>Out of test</v>
      </c>
      <c r="F12085" s="53" t="str">
        <f t="shared" si="2"/>
        <v>Shanghai_0</v>
      </c>
      <c r="G12085" s="53">
        <f t="shared" si="3"/>
        <v>0.7669477005</v>
      </c>
    </row>
    <row r="12086">
      <c r="A12086" s="61">
        <v>1.513795541E9</v>
      </c>
      <c r="B12086" s="61">
        <v>0.0</v>
      </c>
      <c r="C12086" s="61">
        <v>2000.0</v>
      </c>
      <c r="D12086" s="57" t="s">
        <v>379</v>
      </c>
      <c r="E12086" s="62" t="str">
        <f t="shared" si="1"/>
        <v>Out of test</v>
      </c>
      <c r="F12086" s="53" t="str">
        <f t="shared" si="2"/>
        <v>Shanghai_0</v>
      </c>
      <c r="G12086" s="53">
        <f t="shared" si="3"/>
        <v>0.1526835864</v>
      </c>
    </row>
    <row r="12087">
      <c r="A12087" s="61">
        <v>1.51394799E9</v>
      </c>
      <c r="B12087" s="61">
        <v>0.0</v>
      </c>
      <c r="C12087" s="61">
        <v>1085.0</v>
      </c>
      <c r="D12087" s="57" t="s">
        <v>379</v>
      </c>
      <c r="E12087" s="62" t="str">
        <f t="shared" si="1"/>
        <v>Out of test</v>
      </c>
      <c r="F12087" s="53" t="str">
        <f t="shared" si="2"/>
        <v>Shanghai_0</v>
      </c>
      <c r="G12087" s="53">
        <f t="shared" si="3"/>
        <v>0.3850104702</v>
      </c>
    </row>
    <row r="12088">
      <c r="A12088" s="61">
        <v>1.51630641E9</v>
      </c>
      <c r="B12088" s="61">
        <v>0.0</v>
      </c>
      <c r="C12088" s="61">
        <v>628.0</v>
      </c>
      <c r="D12088" s="57" t="s">
        <v>379</v>
      </c>
      <c r="E12088" s="62" t="str">
        <f t="shared" si="1"/>
        <v>Out of test</v>
      </c>
      <c r="F12088" s="53" t="str">
        <f t="shared" si="2"/>
        <v>Shanghai_0</v>
      </c>
      <c r="G12088" s="53">
        <f t="shared" si="3"/>
        <v>0.8276591859</v>
      </c>
    </row>
    <row r="12089">
      <c r="A12089" s="61">
        <v>1.512456582E9</v>
      </c>
      <c r="B12089" s="61">
        <v>0.0</v>
      </c>
      <c r="C12089" s="61">
        <v>557.0</v>
      </c>
      <c r="D12089" s="57" t="s">
        <v>379</v>
      </c>
      <c r="E12089" s="62" t="str">
        <f t="shared" si="1"/>
        <v>Out of test</v>
      </c>
      <c r="F12089" s="53" t="str">
        <f t="shared" si="2"/>
        <v>Shanghai_0</v>
      </c>
      <c r="G12089" s="53">
        <f t="shared" si="3"/>
        <v>0.855087369</v>
      </c>
    </row>
    <row r="12090">
      <c r="A12090" s="61">
        <v>1.516450351E9</v>
      </c>
      <c r="B12090" s="61">
        <v>0.0</v>
      </c>
      <c r="C12090" s="61">
        <v>2379.0</v>
      </c>
      <c r="D12090" s="57" t="s">
        <v>379</v>
      </c>
      <c r="E12090" s="62" t="str">
        <f t="shared" si="1"/>
        <v>Out of test</v>
      </c>
      <c r="F12090" s="53" t="str">
        <f t="shared" si="2"/>
        <v>Shanghai_0</v>
      </c>
      <c r="G12090" s="53">
        <f t="shared" si="3"/>
        <v>0.1294261082</v>
      </c>
    </row>
    <row r="12091">
      <c r="A12091" s="61">
        <v>1.51772536E9</v>
      </c>
      <c r="B12091" s="61">
        <v>0.0</v>
      </c>
      <c r="C12091" s="61">
        <v>2597.0</v>
      </c>
      <c r="D12091" s="57" t="s">
        <v>379</v>
      </c>
      <c r="E12091" s="62" t="str">
        <f t="shared" si="1"/>
        <v>Out of test</v>
      </c>
      <c r="F12091" s="53" t="str">
        <f t="shared" si="2"/>
        <v>Shanghai_0</v>
      </c>
      <c r="G12091" s="53">
        <f t="shared" si="3"/>
        <v>0.263968053</v>
      </c>
    </row>
    <row r="12092">
      <c r="A12092" s="61">
        <v>1.518789551E9</v>
      </c>
      <c r="B12092" s="61">
        <v>0.0</v>
      </c>
      <c r="C12092" s="61">
        <v>874.0</v>
      </c>
      <c r="D12092" s="57" t="s">
        <v>379</v>
      </c>
      <c r="E12092" s="62" t="str">
        <f t="shared" si="1"/>
        <v>Out of test</v>
      </c>
      <c r="F12092" s="53" t="str">
        <f t="shared" si="2"/>
        <v>Shanghai_0</v>
      </c>
      <c r="G12092" s="53">
        <f t="shared" si="3"/>
        <v>0.06836414858</v>
      </c>
    </row>
    <row r="12093">
      <c r="A12093" s="61">
        <v>1.51254795E9</v>
      </c>
      <c r="B12093" s="61">
        <v>0.0</v>
      </c>
      <c r="C12093" s="61">
        <v>2630.0</v>
      </c>
      <c r="D12093" s="57" t="s">
        <v>379</v>
      </c>
      <c r="E12093" s="62" t="str">
        <f t="shared" si="1"/>
        <v>Out of test</v>
      </c>
      <c r="F12093" s="53" t="str">
        <f t="shared" si="2"/>
        <v>Shanghai_0</v>
      </c>
      <c r="G12093" s="53">
        <f t="shared" si="3"/>
        <v>0.914485023</v>
      </c>
    </row>
    <row r="12094">
      <c r="A12094" s="61">
        <v>1.5137855E9</v>
      </c>
      <c r="B12094" s="61">
        <v>0.0</v>
      </c>
      <c r="C12094" s="61">
        <v>2664.0</v>
      </c>
      <c r="D12094" s="57" t="s">
        <v>379</v>
      </c>
      <c r="E12094" s="62" t="str">
        <f t="shared" si="1"/>
        <v>Out of test</v>
      </c>
      <c r="F12094" s="53" t="str">
        <f t="shared" si="2"/>
        <v>Shanghai_0</v>
      </c>
      <c r="G12094" s="53">
        <f t="shared" si="3"/>
        <v>0.4262623291</v>
      </c>
    </row>
    <row r="12095">
      <c r="A12095" s="61">
        <v>1.51299227E9</v>
      </c>
      <c r="B12095" s="61">
        <v>0.0</v>
      </c>
      <c r="C12095" s="61">
        <v>3192.0</v>
      </c>
      <c r="D12095" s="57" t="s">
        <v>379</v>
      </c>
      <c r="E12095" s="62" t="str">
        <f t="shared" si="1"/>
        <v>Out of test</v>
      </c>
      <c r="F12095" s="53" t="str">
        <f t="shared" si="2"/>
        <v>Shanghai_0</v>
      </c>
      <c r="G12095" s="53">
        <f t="shared" si="3"/>
        <v>0.435616119</v>
      </c>
    </row>
    <row r="12096">
      <c r="A12096" s="61">
        <v>1.511588392E9</v>
      </c>
      <c r="B12096" s="61">
        <v>0.0</v>
      </c>
      <c r="C12096" s="61">
        <v>3646.0</v>
      </c>
      <c r="D12096" s="57" t="s">
        <v>379</v>
      </c>
      <c r="E12096" s="62" t="str">
        <f t="shared" si="1"/>
        <v>Out of test</v>
      </c>
      <c r="F12096" s="53" t="str">
        <f t="shared" si="2"/>
        <v>Shanghai_0</v>
      </c>
      <c r="G12096" s="53">
        <f t="shared" si="3"/>
        <v>0.9903307167</v>
      </c>
    </row>
    <row r="12097">
      <c r="A12097" s="61">
        <v>1.513818412E9</v>
      </c>
      <c r="B12097" s="61">
        <v>0.0</v>
      </c>
      <c r="C12097" s="61">
        <v>1755.0</v>
      </c>
      <c r="D12097" s="57" t="s">
        <v>379</v>
      </c>
      <c r="E12097" s="62" t="str">
        <f t="shared" si="1"/>
        <v>Out of test</v>
      </c>
      <c r="F12097" s="53" t="str">
        <f t="shared" si="2"/>
        <v>Shanghai_0</v>
      </c>
      <c r="G12097" s="53">
        <f t="shared" si="3"/>
        <v>0.5311847022</v>
      </c>
    </row>
    <row r="12098">
      <c r="A12098" s="61">
        <v>1.51384154E9</v>
      </c>
      <c r="B12098" s="61">
        <v>0.0</v>
      </c>
      <c r="C12098" s="61">
        <v>939.0</v>
      </c>
      <c r="D12098" s="57" t="s">
        <v>379</v>
      </c>
      <c r="E12098" s="62" t="str">
        <f t="shared" si="1"/>
        <v>Out of test</v>
      </c>
      <c r="F12098" s="53" t="str">
        <f t="shared" si="2"/>
        <v>Shanghai_0</v>
      </c>
      <c r="G12098" s="53">
        <f t="shared" si="3"/>
        <v>0.1184672967</v>
      </c>
    </row>
    <row r="12099">
      <c r="A12099" s="61">
        <v>1.517191502E9</v>
      </c>
      <c r="B12099" s="61">
        <v>0.0</v>
      </c>
      <c r="C12099" s="61">
        <v>1135.0</v>
      </c>
      <c r="D12099" s="57" t="s">
        <v>379</v>
      </c>
      <c r="E12099" s="62" t="str">
        <f t="shared" si="1"/>
        <v>Out of test</v>
      </c>
      <c r="F12099" s="53" t="str">
        <f t="shared" si="2"/>
        <v>Shanghai_0</v>
      </c>
      <c r="G12099" s="53">
        <f t="shared" si="3"/>
        <v>0.742292161</v>
      </c>
    </row>
    <row r="12100">
      <c r="A12100" s="61">
        <v>1.516810941E9</v>
      </c>
      <c r="B12100" s="61">
        <v>0.0</v>
      </c>
      <c r="C12100" s="61">
        <v>2174.0</v>
      </c>
      <c r="D12100" s="57" t="s">
        <v>379</v>
      </c>
      <c r="E12100" s="62" t="str">
        <f t="shared" si="1"/>
        <v>Out of test</v>
      </c>
      <c r="F12100" s="53" t="str">
        <f t="shared" si="2"/>
        <v>Shanghai_0</v>
      </c>
      <c r="G12100" s="53">
        <f t="shared" si="3"/>
        <v>0.8697728185</v>
      </c>
    </row>
    <row r="12101">
      <c r="A12101" s="61">
        <v>1.518117881E9</v>
      </c>
      <c r="B12101" s="61">
        <v>0.0</v>
      </c>
      <c r="C12101" s="61">
        <v>2350.0</v>
      </c>
      <c r="D12101" s="57" t="s">
        <v>379</v>
      </c>
      <c r="E12101" s="62" t="str">
        <f t="shared" si="1"/>
        <v>Out of test</v>
      </c>
      <c r="F12101" s="53" t="str">
        <f t="shared" si="2"/>
        <v>Shanghai_0</v>
      </c>
      <c r="G12101" s="53">
        <f t="shared" si="3"/>
        <v>0.3143346091</v>
      </c>
    </row>
    <row r="12102">
      <c r="A12102" s="61">
        <v>1.514200651E9</v>
      </c>
      <c r="B12102" s="61">
        <v>0.0</v>
      </c>
      <c r="C12102" s="61">
        <v>1892.0</v>
      </c>
      <c r="D12102" s="57" t="s">
        <v>379</v>
      </c>
      <c r="E12102" s="62" t="str">
        <f t="shared" si="1"/>
        <v>Out of test</v>
      </c>
      <c r="F12102" s="53" t="str">
        <f t="shared" si="2"/>
        <v>Shanghai_0</v>
      </c>
      <c r="G12102" s="53">
        <f t="shared" si="3"/>
        <v>0.3209527277</v>
      </c>
    </row>
    <row r="12103">
      <c r="A12103" s="61">
        <v>1.51469439E9</v>
      </c>
      <c r="B12103" s="61">
        <v>0.0</v>
      </c>
      <c r="C12103" s="61">
        <v>5976.0</v>
      </c>
      <c r="D12103" s="57" t="s">
        <v>379</v>
      </c>
      <c r="E12103" s="62" t="str">
        <f t="shared" si="1"/>
        <v>Out of test</v>
      </c>
      <c r="F12103" s="53" t="str">
        <f t="shared" si="2"/>
        <v>Shanghai_0</v>
      </c>
      <c r="G12103" s="53">
        <f t="shared" si="3"/>
        <v>0.67176751</v>
      </c>
    </row>
    <row r="12104">
      <c r="A12104" s="61">
        <v>1.517558012E9</v>
      </c>
      <c r="B12104" s="61">
        <v>0.0</v>
      </c>
      <c r="C12104" s="61">
        <v>863.0</v>
      </c>
      <c r="D12104" s="57" t="s">
        <v>379</v>
      </c>
      <c r="E12104" s="62" t="str">
        <f t="shared" si="1"/>
        <v>Out of test</v>
      </c>
      <c r="F12104" s="53" t="str">
        <f t="shared" si="2"/>
        <v>Shanghai_0</v>
      </c>
      <c r="G12104" s="53">
        <f t="shared" si="3"/>
        <v>0.4995364865</v>
      </c>
    </row>
    <row r="12105">
      <c r="A12105" s="61">
        <v>1.51456446E9</v>
      </c>
      <c r="B12105" s="61">
        <v>0.0</v>
      </c>
      <c r="C12105" s="61">
        <v>5820.0</v>
      </c>
      <c r="D12105" s="57" t="s">
        <v>379</v>
      </c>
      <c r="E12105" s="62" t="str">
        <f t="shared" si="1"/>
        <v>Out of test</v>
      </c>
      <c r="F12105" s="53" t="str">
        <f t="shared" si="2"/>
        <v>Shanghai_0</v>
      </c>
      <c r="G12105" s="53">
        <f t="shared" si="3"/>
        <v>0.4300703018</v>
      </c>
    </row>
    <row r="12106">
      <c r="A12106" s="61">
        <v>1.51974814E9</v>
      </c>
      <c r="B12106" s="61">
        <v>0.0</v>
      </c>
      <c r="C12106" s="61">
        <v>2171.0</v>
      </c>
      <c r="D12106" s="57" t="s">
        <v>379</v>
      </c>
      <c r="E12106" s="62" t="str">
        <f t="shared" si="1"/>
        <v>Out of test</v>
      </c>
      <c r="F12106" s="53" t="str">
        <f t="shared" si="2"/>
        <v>Shanghai_0</v>
      </c>
      <c r="G12106" s="53">
        <f t="shared" si="3"/>
        <v>0.4239764038</v>
      </c>
    </row>
    <row r="12107">
      <c r="A12107" s="61">
        <v>1.51584392E9</v>
      </c>
      <c r="B12107" s="61">
        <v>0.0</v>
      </c>
      <c r="C12107" s="61">
        <v>2303.0</v>
      </c>
      <c r="D12107" s="57" t="s">
        <v>379</v>
      </c>
      <c r="E12107" s="62" t="str">
        <f t="shared" si="1"/>
        <v>Out of test</v>
      </c>
      <c r="F12107" s="53" t="str">
        <f t="shared" si="2"/>
        <v>Shanghai_0</v>
      </c>
      <c r="G12107" s="53">
        <f t="shared" si="3"/>
        <v>0.4601367628</v>
      </c>
    </row>
    <row r="12108">
      <c r="A12108" s="61">
        <v>1.511426271E9</v>
      </c>
      <c r="B12108" s="61">
        <v>0.0</v>
      </c>
      <c r="C12108" s="61">
        <v>2870.0</v>
      </c>
      <c r="D12108" s="57" t="s">
        <v>379</v>
      </c>
      <c r="E12108" s="62" t="str">
        <f t="shared" si="1"/>
        <v>Out of test</v>
      </c>
      <c r="F12108" s="53" t="str">
        <f t="shared" si="2"/>
        <v>Shanghai_0</v>
      </c>
      <c r="G12108" s="53">
        <f t="shared" si="3"/>
        <v>0.8269799492</v>
      </c>
    </row>
    <row r="12109">
      <c r="A12109" s="61">
        <v>1.516855091E9</v>
      </c>
      <c r="B12109" s="61">
        <v>0.0</v>
      </c>
      <c r="C12109" s="61">
        <v>1065.0</v>
      </c>
      <c r="D12109" s="57" t="s">
        <v>379</v>
      </c>
      <c r="E12109" s="62" t="str">
        <f t="shared" si="1"/>
        <v>Out of test</v>
      </c>
      <c r="F12109" s="53" t="str">
        <f t="shared" si="2"/>
        <v>Shanghai_0</v>
      </c>
      <c r="G12109" s="53">
        <f t="shared" si="3"/>
        <v>0.4892078648</v>
      </c>
    </row>
    <row r="12110">
      <c r="A12110" s="61">
        <v>1.515802462E9</v>
      </c>
      <c r="B12110" s="61">
        <v>0.0</v>
      </c>
      <c r="C12110" s="61">
        <v>1785.0</v>
      </c>
      <c r="D12110" s="57" t="s">
        <v>379</v>
      </c>
      <c r="E12110" s="62" t="str">
        <f t="shared" si="1"/>
        <v>Out of test</v>
      </c>
      <c r="F12110" s="53" t="str">
        <f t="shared" si="2"/>
        <v>Shanghai_0</v>
      </c>
      <c r="G12110" s="53">
        <f t="shared" si="3"/>
        <v>0.2333285382</v>
      </c>
    </row>
    <row r="12111">
      <c r="A12111" s="61">
        <v>1.51884957E9</v>
      </c>
      <c r="B12111" s="61">
        <v>0.0</v>
      </c>
      <c r="C12111" s="61">
        <v>1990.0</v>
      </c>
      <c r="D12111" s="57" t="s">
        <v>379</v>
      </c>
      <c r="E12111" s="62" t="str">
        <f t="shared" si="1"/>
        <v>Out of test</v>
      </c>
      <c r="F12111" s="53" t="str">
        <f t="shared" si="2"/>
        <v>Shanghai_0</v>
      </c>
      <c r="G12111" s="53">
        <f t="shared" si="3"/>
        <v>0.6262305153</v>
      </c>
    </row>
    <row r="12112">
      <c r="A12112" s="61">
        <v>1.51490481E9</v>
      </c>
      <c r="B12112" s="61">
        <v>0.0</v>
      </c>
      <c r="C12112" s="61">
        <v>921.0</v>
      </c>
      <c r="D12112" s="57" t="s">
        <v>379</v>
      </c>
      <c r="E12112" s="62" t="str">
        <f t="shared" si="1"/>
        <v>Out of test</v>
      </c>
      <c r="F12112" s="53" t="str">
        <f t="shared" si="2"/>
        <v>Shanghai_0</v>
      </c>
      <c r="G12112" s="53">
        <f t="shared" si="3"/>
        <v>0.6015093532</v>
      </c>
    </row>
    <row r="12113">
      <c r="A12113" s="61">
        <v>1.512190132E9</v>
      </c>
      <c r="B12113" s="61">
        <v>0.0</v>
      </c>
      <c r="C12113" s="61">
        <v>3653.0</v>
      </c>
      <c r="D12113" s="57" t="s">
        <v>379</v>
      </c>
      <c r="E12113" s="62" t="str">
        <f t="shared" si="1"/>
        <v>Out of test</v>
      </c>
      <c r="F12113" s="53" t="str">
        <f t="shared" si="2"/>
        <v>Shanghai_0</v>
      </c>
      <c r="G12113" s="53">
        <f t="shared" si="3"/>
        <v>0.1680505972</v>
      </c>
    </row>
    <row r="12114">
      <c r="A12114" s="61">
        <v>1.515849002E9</v>
      </c>
      <c r="B12114" s="61">
        <v>0.0</v>
      </c>
      <c r="C12114" s="61">
        <v>3393.0</v>
      </c>
      <c r="D12114" s="57" t="s">
        <v>379</v>
      </c>
      <c r="E12114" s="62" t="str">
        <f t="shared" si="1"/>
        <v>Out of test</v>
      </c>
      <c r="F12114" s="53" t="str">
        <f t="shared" si="2"/>
        <v>Shanghai_0</v>
      </c>
      <c r="G12114" s="53">
        <f t="shared" si="3"/>
        <v>0.8574332354</v>
      </c>
    </row>
    <row r="12115">
      <c r="A12115" s="61">
        <v>1.51508555E9</v>
      </c>
      <c r="B12115" s="61">
        <v>0.0</v>
      </c>
      <c r="C12115" s="61">
        <v>1196.0</v>
      </c>
      <c r="D12115" s="57" t="s">
        <v>379</v>
      </c>
      <c r="E12115" s="62" t="str">
        <f t="shared" si="1"/>
        <v>Out of test</v>
      </c>
      <c r="F12115" s="53" t="str">
        <f t="shared" si="2"/>
        <v>Shanghai_0</v>
      </c>
      <c r="G12115" s="53">
        <f t="shared" si="3"/>
        <v>0.03413962164</v>
      </c>
    </row>
    <row r="12116">
      <c r="A12116" s="61">
        <v>1.519012701E9</v>
      </c>
      <c r="B12116" s="61">
        <v>0.0</v>
      </c>
      <c r="C12116" s="61">
        <v>3681.0</v>
      </c>
      <c r="D12116" s="57" t="s">
        <v>379</v>
      </c>
      <c r="E12116" s="62" t="str">
        <f t="shared" si="1"/>
        <v>Out of test</v>
      </c>
      <c r="F12116" s="53" t="str">
        <f t="shared" si="2"/>
        <v>Shanghai_0</v>
      </c>
      <c r="G12116" s="53">
        <f t="shared" si="3"/>
        <v>0.4391500821</v>
      </c>
    </row>
    <row r="12117">
      <c r="A12117" s="61">
        <v>1.511463532E9</v>
      </c>
      <c r="B12117" s="61">
        <v>0.0</v>
      </c>
      <c r="C12117" s="61">
        <v>489.0</v>
      </c>
      <c r="D12117" s="57" t="s">
        <v>379</v>
      </c>
      <c r="E12117" s="62" t="str">
        <f t="shared" si="1"/>
        <v>Out of test</v>
      </c>
      <c r="F12117" s="53" t="str">
        <f t="shared" si="2"/>
        <v>Shanghai_0</v>
      </c>
      <c r="G12117" s="53">
        <f t="shared" si="3"/>
        <v>0.2277445838</v>
      </c>
    </row>
    <row r="12118">
      <c r="A12118" s="61">
        <v>1.518137682E9</v>
      </c>
      <c r="B12118" s="61">
        <v>0.0</v>
      </c>
      <c r="C12118" s="61">
        <v>2832.0</v>
      </c>
      <c r="D12118" s="57" t="s">
        <v>379</v>
      </c>
      <c r="E12118" s="62" t="str">
        <f t="shared" si="1"/>
        <v>Out of test</v>
      </c>
      <c r="F12118" s="53" t="str">
        <f t="shared" si="2"/>
        <v>Shanghai_0</v>
      </c>
      <c r="G12118" s="53">
        <f t="shared" si="3"/>
        <v>0.7277475727</v>
      </c>
    </row>
    <row r="12119">
      <c r="A12119" s="61">
        <v>1.515357261E9</v>
      </c>
      <c r="B12119" s="61">
        <v>0.0</v>
      </c>
      <c r="C12119" s="61">
        <v>3058.0</v>
      </c>
      <c r="D12119" s="57" t="s">
        <v>379</v>
      </c>
      <c r="E12119" s="62" t="str">
        <f t="shared" si="1"/>
        <v>Out of test</v>
      </c>
      <c r="F12119" s="53" t="str">
        <f t="shared" si="2"/>
        <v>Shanghai_0</v>
      </c>
      <c r="G12119" s="53">
        <f t="shared" si="3"/>
        <v>0.1946968077</v>
      </c>
    </row>
    <row r="12120">
      <c r="A12120" s="61">
        <v>1.517354782E9</v>
      </c>
      <c r="B12120" s="61">
        <v>0.0</v>
      </c>
      <c r="C12120" s="61">
        <v>1126.0</v>
      </c>
      <c r="D12120" s="57" t="s">
        <v>379</v>
      </c>
      <c r="E12120" s="62" t="str">
        <f t="shared" si="1"/>
        <v>Out of test</v>
      </c>
      <c r="F12120" s="53" t="str">
        <f t="shared" si="2"/>
        <v>Shanghai_0</v>
      </c>
      <c r="G12120" s="53">
        <f t="shared" si="3"/>
        <v>0.7086021852</v>
      </c>
    </row>
    <row r="12121">
      <c r="A12121" s="61">
        <v>1.514729532E9</v>
      </c>
      <c r="B12121" s="61">
        <v>0.0</v>
      </c>
      <c r="C12121" s="61">
        <v>1402.0</v>
      </c>
      <c r="D12121" s="57" t="s">
        <v>379</v>
      </c>
      <c r="E12121" s="62" t="str">
        <f t="shared" si="1"/>
        <v>Out of test</v>
      </c>
      <c r="F12121" s="53" t="str">
        <f t="shared" si="2"/>
        <v>Shanghai_0</v>
      </c>
      <c r="G12121" s="53">
        <f t="shared" si="3"/>
        <v>0.7900022575</v>
      </c>
    </row>
    <row r="12122">
      <c r="A12122" s="61">
        <v>1.516825521E9</v>
      </c>
      <c r="B12122" s="61">
        <v>0.0</v>
      </c>
      <c r="C12122" s="61">
        <v>152.0</v>
      </c>
      <c r="D12122" s="57" t="s">
        <v>379</v>
      </c>
      <c r="E12122" s="62" t="str">
        <f t="shared" si="1"/>
        <v>Out of test</v>
      </c>
      <c r="F12122" s="53" t="str">
        <f t="shared" si="2"/>
        <v>Shanghai_0</v>
      </c>
      <c r="G12122" s="53">
        <f t="shared" si="3"/>
        <v>0.8390371938</v>
      </c>
    </row>
    <row r="12123">
      <c r="A12123" s="61">
        <v>1.51393243E9</v>
      </c>
      <c r="B12123" s="61">
        <v>0.0</v>
      </c>
      <c r="C12123" s="61">
        <v>1996.0</v>
      </c>
      <c r="D12123" s="57" t="s">
        <v>379</v>
      </c>
      <c r="E12123" s="62" t="str">
        <f t="shared" si="1"/>
        <v>Out of test</v>
      </c>
      <c r="F12123" s="53" t="str">
        <f t="shared" si="2"/>
        <v>Shanghai_0</v>
      </c>
      <c r="G12123" s="53">
        <f t="shared" si="3"/>
        <v>0.5372695001</v>
      </c>
    </row>
    <row r="12124">
      <c r="A12124" s="61">
        <v>1.519870651E9</v>
      </c>
      <c r="B12124" s="61">
        <v>0.0</v>
      </c>
      <c r="C12124" s="61">
        <v>3418.0</v>
      </c>
      <c r="D12124" s="57" t="s">
        <v>379</v>
      </c>
      <c r="E12124" s="62" t="str">
        <f t="shared" si="1"/>
        <v>Out of test</v>
      </c>
      <c r="F12124" s="53" t="str">
        <f t="shared" si="2"/>
        <v>Shanghai_0</v>
      </c>
      <c r="G12124" s="53">
        <f t="shared" si="3"/>
        <v>0.2965503562</v>
      </c>
    </row>
    <row r="12125">
      <c r="A12125" s="61">
        <v>1.51425703E9</v>
      </c>
      <c r="B12125" s="61">
        <v>0.0</v>
      </c>
      <c r="C12125" s="61">
        <v>798.0</v>
      </c>
      <c r="D12125" s="57" t="s">
        <v>379</v>
      </c>
      <c r="E12125" s="62" t="str">
        <f t="shared" si="1"/>
        <v>Out of test</v>
      </c>
      <c r="F12125" s="53" t="str">
        <f t="shared" si="2"/>
        <v>Shanghai_0</v>
      </c>
      <c r="G12125" s="53">
        <f t="shared" si="3"/>
        <v>0.8256446684</v>
      </c>
    </row>
    <row r="12126">
      <c r="A12126" s="61">
        <v>1.51233757E9</v>
      </c>
      <c r="B12126" s="61">
        <v>0.0</v>
      </c>
      <c r="C12126" s="61">
        <v>2024.0</v>
      </c>
      <c r="D12126" s="57" t="s">
        <v>379</v>
      </c>
      <c r="E12126" s="62" t="str">
        <f t="shared" si="1"/>
        <v>Out of test</v>
      </c>
      <c r="F12126" s="53" t="str">
        <f t="shared" si="2"/>
        <v>Shanghai_0</v>
      </c>
      <c r="G12126" s="53">
        <f t="shared" si="3"/>
        <v>0.1525518602</v>
      </c>
    </row>
    <row r="12127">
      <c r="A12127" s="61">
        <v>1.513205972E9</v>
      </c>
      <c r="B12127" s="61">
        <v>0.0</v>
      </c>
      <c r="C12127" s="61">
        <v>3246.0</v>
      </c>
      <c r="D12127" s="57" t="s">
        <v>379</v>
      </c>
      <c r="E12127" s="62" t="str">
        <f t="shared" si="1"/>
        <v>Out of test</v>
      </c>
      <c r="F12127" s="53" t="str">
        <f t="shared" si="2"/>
        <v>Shanghai_0</v>
      </c>
      <c r="G12127" s="53">
        <f t="shared" si="3"/>
        <v>0.8099753529</v>
      </c>
    </row>
    <row r="12128">
      <c r="A12128" s="61">
        <v>1.515552581E9</v>
      </c>
      <c r="B12128" s="61">
        <v>0.0</v>
      </c>
      <c r="C12128" s="61">
        <v>3399.0</v>
      </c>
      <c r="D12128" s="57" t="s">
        <v>379</v>
      </c>
      <c r="E12128" s="62" t="str">
        <f t="shared" si="1"/>
        <v>Out of test</v>
      </c>
      <c r="F12128" s="53" t="str">
        <f t="shared" si="2"/>
        <v>Shanghai_0</v>
      </c>
      <c r="G12128" s="53">
        <f t="shared" si="3"/>
        <v>0.6195684473</v>
      </c>
    </row>
    <row r="12129">
      <c r="A12129" s="61">
        <v>1.515916332E9</v>
      </c>
      <c r="B12129" s="61">
        <v>0.0</v>
      </c>
      <c r="C12129" s="61">
        <v>1467.0</v>
      </c>
      <c r="D12129" s="57" t="s">
        <v>379</v>
      </c>
      <c r="E12129" s="62" t="str">
        <f t="shared" si="1"/>
        <v>Out of test</v>
      </c>
      <c r="F12129" s="53" t="str">
        <f t="shared" si="2"/>
        <v>Shanghai_0</v>
      </c>
      <c r="G12129" s="53">
        <f t="shared" si="3"/>
        <v>0.8172973785</v>
      </c>
    </row>
    <row r="12130">
      <c r="A12130" s="61">
        <v>1.519605431E9</v>
      </c>
      <c r="B12130" s="61">
        <v>0.0</v>
      </c>
      <c r="C12130" s="61">
        <v>1885.0</v>
      </c>
      <c r="D12130" s="57" t="s">
        <v>379</v>
      </c>
      <c r="E12130" s="62" t="str">
        <f t="shared" si="1"/>
        <v>Out of test</v>
      </c>
      <c r="F12130" s="53" t="str">
        <f t="shared" si="2"/>
        <v>Shanghai_0</v>
      </c>
      <c r="G12130" s="53">
        <f t="shared" si="3"/>
        <v>0.1178199221</v>
      </c>
    </row>
    <row r="12131">
      <c r="A12131" s="61">
        <v>1.51511604E9</v>
      </c>
      <c r="B12131" s="61">
        <v>0.0</v>
      </c>
      <c r="C12131" s="61">
        <v>270.0</v>
      </c>
      <c r="D12131" s="57" t="s">
        <v>379</v>
      </c>
      <c r="E12131" s="62" t="str">
        <f t="shared" si="1"/>
        <v>Out of test</v>
      </c>
      <c r="F12131" s="53" t="str">
        <f t="shared" si="2"/>
        <v>Shanghai_0</v>
      </c>
      <c r="G12131" s="53">
        <f t="shared" si="3"/>
        <v>0.5994398862</v>
      </c>
    </row>
    <row r="12132">
      <c r="A12132" s="61">
        <v>1.513138062E9</v>
      </c>
      <c r="B12132" s="61">
        <v>0.0</v>
      </c>
      <c r="C12132" s="61">
        <v>510.0</v>
      </c>
      <c r="D12132" s="57" t="s">
        <v>379</v>
      </c>
      <c r="E12132" s="62" t="str">
        <f t="shared" si="1"/>
        <v>Out of test</v>
      </c>
      <c r="F12132" s="53" t="str">
        <f t="shared" si="2"/>
        <v>Shanghai_0</v>
      </c>
      <c r="G12132" s="53">
        <f t="shared" si="3"/>
        <v>0.2157785575</v>
      </c>
    </row>
    <row r="12133">
      <c r="A12133" s="61">
        <v>1.51664381E9</v>
      </c>
      <c r="B12133" s="61">
        <v>0.0</v>
      </c>
      <c r="C12133" s="61">
        <v>2334.0</v>
      </c>
      <c r="D12133" s="57" t="s">
        <v>379</v>
      </c>
      <c r="E12133" s="62" t="str">
        <f t="shared" si="1"/>
        <v>Out of test</v>
      </c>
      <c r="F12133" s="53" t="str">
        <f t="shared" si="2"/>
        <v>Shanghai_0</v>
      </c>
      <c r="G12133" s="53">
        <f t="shared" si="3"/>
        <v>0.4687066475</v>
      </c>
    </row>
    <row r="12134">
      <c r="A12134" s="61">
        <v>1.513687032E9</v>
      </c>
      <c r="B12134" s="61">
        <v>0.0</v>
      </c>
      <c r="C12134" s="61">
        <v>3757.0</v>
      </c>
      <c r="D12134" s="57" t="s">
        <v>379</v>
      </c>
      <c r="E12134" s="62" t="str">
        <f t="shared" si="1"/>
        <v>Out of test</v>
      </c>
      <c r="F12134" s="53" t="str">
        <f t="shared" si="2"/>
        <v>Shanghai_0</v>
      </c>
      <c r="G12134" s="53">
        <f t="shared" si="3"/>
        <v>0.4377259384</v>
      </c>
    </row>
    <row r="12135">
      <c r="A12135" s="61">
        <v>1.514085562E9</v>
      </c>
      <c r="B12135" s="61">
        <v>0.0</v>
      </c>
      <c r="C12135" s="61">
        <v>1931.0</v>
      </c>
      <c r="D12135" s="57" t="s">
        <v>379</v>
      </c>
      <c r="E12135" s="62" t="str">
        <f t="shared" si="1"/>
        <v>Out of test</v>
      </c>
      <c r="F12135" s="53" t="str">
        <f t="shared" si="2"/>
        <v>Shanghai_0</v>
      </c>
      <c r="G12135" s="53">
        <f t="shared" si="3"/>
        <v>0.2004734917</v>
      </c>
    </row>
    <row r="12136">
      <c r="A12136" s="61">
        <v>1.517695132E9</v>
      </c>
      <c r="B12136" s="61">
        <v>0.0</v>
      </c>
      <c r="C12136" s="61">
        <v>4724.0</v>
      </c>
      <c r="D12136" s="57" t="s">
        <v>379</v>
      </c>
      <c r="E12136" s="62" t="str">
        <f t="shared" si="1"/>
        <v>Out of test</v>
      </c>
      <c r="F12136" s="53" t="str">
        <f t="shared" si="2"/>
        <v>Shanghai_0</v>
      </c>
      <c r="G12136" s="53">
        <f t="shared" si="3"/>
        <v>0.8714958282</v>
      </c>
    </row>
    <row r="12137">
      <c r="A12137" s="61">
        <v>1.515888851E9</v>
      </c>
      <c r="B12137" s="61">
        <v>0.0</v>
      </c>
      <c r="C12137" s="61">
        <v>775.0</v>
      </c>
      <c r="D12137" s="57" t="s">
        <v>379</v>
      </c>
      <c r="E12137" s="62" t="str">
        <f t="shared" si="1"/>
        <v>Out of test</v>
      </c>
      <c r="F12137" s="53" t="str">
        <f t="shared" si="2"/>
        <v>Shanghai_0</v>
      </c>
      <c r="G12137" s="53">
        <f t="shared" si="3"/>
        <v>0.1505257133</v>
      </c>
    </row>
    <row r="12138">
      <c r="A12138" s="61">
        <v>1.51772155E9</v>
      </c>
      <c r="B12138" s="61">
        <v>0.0</v>
      </c>
      <c r="C12138" s="61">
        <v>1011.0</v>
      </c>
      <c r="D12138" s="57" t="s">
        <v>379</v>
      </c>
      <c r="E12138" s="62" t="str">
        <f t="shared" si="1"/>
        <v>Out of test</v>
      </c>
      <c r="F12138" s="53" t="str">
        <f t="shared" si="2"/>
        <v>Shanghai_0</v>
      </c>
      <c r="G12138" s="53">
        <f t="shared" si="3"/>
        <v>0.5267314206</v>
      </c>
    </row>
    <row r="12139">
      <c r="A12139" s="61">
        <v>1.514813811E9</v>
      </c>
      <c r="B12139" s="61">
        <v>0.0</v>
      </c>
      <c r="C12139" s="61">
        <v>1409.0</v>
      </c>
      <c r="D12139" s="57" t="s">
        <v>379</v>
      </c>
      <c r="E12139" s="62" t="str">
        <f t="shared" si="1"/>
        <v>Out of test</v>
      </c>
      <c r="F12139" s="53" t="str">
        <f t="shared" si="2"/>
        <v>Shanghai_0</v>
      </c>
      <c r="G12139" s="53">
        <f t="shared" si="3"/>
        <v>0.7115527179</v>
      </c>
    </row>
    <row r="12140">
      <c r="A12140" s="61">
        <v>1.512359842E9</v>
      </c>
      <c r="B12140" s="61">
        <v>0.0</v>
      </c>
      <c r="C12140" s="61">
        <v>1323.0</v>
      </c>
      <c r="D12140" s="57" t="s">
        <v>379</v>
      </c>
      <c r="E12140" s="62" t="str">
        <f t="shared" si="1"/>
        <v>Out of test</v>
      </c>
      <c r="F12140" s="53" t="str">
        <f t="shared" si="2"/>
        <v>Shanghai_0</v>
      </c>
      <c r="G12140" s="53">
        <f t="shared" si="3"/>
        <v>0.5164098197</v>
      </c>
    </row>
    <row r="12141">
      <c r="A12141" s="61">
        <v>1.515640431E9</v>
      </c>
      <c r="B12141" s="61">
        <v>0.0</v>
      </c>
      <c r="C12141" s="61">
        <v>2725.0</v>
      </c>
      <c r="D12141" s="57" t="s">
        <v>379</v>
      </c>
      <c r="E12141" s="62" t="str">
        <f t="shared" si="1"/>
        <v>Out of test</v>
      </c>
      <c r="F12141" s="53" t="str">
        <f t="shared" si="2"/>
        <v>Shanghai_0</v>
      </c>
      <c r="G12141" s="53">
        <f t="shared" si="3"/>
        <v>0.4960542189</v>
      </c>
    </row>
    <row r="12142">
      <c r="A12142" s="61">
        <v>1.513566021E9</v>
      </c>
      <c r="B12142" s="61">
        <v>0.0</v>
      </c>
      <c r="C12142" s="61">
        <v>256.0</v>
      </c>
      <c r="D12142" s="57" t="s">
        <v>379</v>
      </c>
      <c r="E12142" s="62" t="str">
        <f t="shared" si="1"/>
        <v>Out of test</v>
      </c>
      <c r="F12142" s="53" t="str">
        <f t="shared" si="2"/>
        <v>Shanghai_0</v>
      </c>
      <c r="G12142" s="53">
        <f t="shared" si="3"/>
        <v>0.5935432829</v>
      </c>
    </row>
    <row r="12143">
      <c r="A12143" s="61">
        <v>1.514854441E9</v>
      </c>
      <c r="B12143" s="61">
        <v>0.0</v>
      </c>
      <c r="C12143" s="61">
        <v>996.0</v>
      </c>
      <c r="D12143" s="57" t="s">
        <v>379</v>
      </c>
      <c r="E12143" s="62" t="str">
        <f t="shared" si="1"/>
        <v>Out of test</v>
      </c>
      <c r="F12143" s="53" t="str">
        <f t="shared" si="2"/>
        <v>Shanghai_0</v>
      </c>
      <c r="G12143" s="53">
        <f t="shared" si="3"/>
        <v>0.2837487433</v>
      </c>
    </row>
    <row r="12144">
      <c r="A12144" s="61">
        <v>1.515873501E9</v>
      </c>
      <c r="B12144" s="61">
        <v>0.0</v>
      </c>
      <c r="C12144" s="61">
        <v>1321.0</v>
      </c>
      <c r="D12144" s="57" t="s">
        <v>379</v>
      </c>
      <c r="E12144" s="62" t="str">
        <f t="shared" si="1"/>
        <v>Out of test</v>
      </c>
      <c r="F12144" s="53" t="str">
        <f t="shared" si="2"/>
        <v>Shanghai_0</v>
      </c>
      <c r="G12144" s="53">
        <f t="shared" si="3"/>
        <v>0.05542366365</v>
      </c>
    </row>
    <row r="12145">
      <c r="A12145" s="61">
        <v>1.511334572E9</v>
      </c>
      <c r="B12145" s="61">
        <v>0.0</v>
      </c>
      <c r="C12145" s="61">
        <v>1236.0</v>
      </c>
      <c r="D12145" s="57" t="s">
        <v>379</v>
      </c>
      <c r="E12145" s="62" t="str">
        <f t="shared" si="1"/>
        <v>Out of test</v>
      </c>
      <c r="F12145" s="53" t="str">
        <f t="shared" si="2"/>
        <v>Shanghai_0</v>
      </c>
      <c r="G12145" s="53">
        <f t="shared" si="3"/>
        <v>0.1902956993</v>
      </c>
    </row>
    <row r="12146">
      <c r="A12146" s="61">
        <v>1.51230783E9</v>
      </c>
      <c r="B12146" s="61">
        <v>0.0</v>
      </c>
      <c r="C12146" s="61">
        <v>886.0</v>
      </c>
      <c r="D12146" s="57" t="s">
        <v>379</v>
      </c>
      <c r="E12146" s="62" t="str">
        <f t="shared" si="1"/>
        <v>Out of test</v>
      </c>
      <c r="F12146" s="53" t="str">
        <f t="shared" si="2"/>
        <v>Shanghai_0</v>
      </c>
      <c r="G12146" s="53">
        <f t="shared" si="3"/>
        <v>0.9172303166</v>
      </c>
    </row>
    <row r="12147">
      <c r="A12147" s="61">
        <v>1.511803192E9</v>
      </c>
      <c r="B12147" s="61">
        <v>0.0</v>
      </c>
      <c r="C12147" s="61">
        <v>762.0</v>
      </c>
      <c r="D12147" s="57" t="s">
        <v>379</v>
      </c>
      <c r="E12147" s="62" t="str">
        <f t="shared" si="1"/>
        <v>Out of test</v>
      </c>
      <c r="F12147" s="53" t="str">
        <f t="shared" si="2"/>
        <v>Shanghai_0</v>
      </c>
      <c r="G12147" s="53">
        <f t="shared" si="3"/>
        <v>0.9087535986</v>
      </c>
    </row>
    <row r="12148">
      <c r="A12148" s="61">
        <v>1.51222815E9</v>
      </c>
      <c r="B12148" s="61">
        <v>0.0</v>
      </c>
      <c r="C12148" s="61">
        <v>521.0</v>
      </c>
      <c r="D12148" s="57" t="s">
        <v>379</v>
      </c>
      <c r="E12148" s="62" t="str">
        <f t="shared" si="1"/>
        <v>Out of test</v>
      </c>
      <c r="F12148" s="53" t="str">
        <f t="shared" si="2"/>
        <v>Shanghai_0</v>
      </c>
      <c r="G12148" s="53">
        <f t="shared" si="3"/>
        <v>0.8960929277</v>
      </c>
    </row>
    <row r="12149">
      <c r="A12149" s="61">
        <v>1.51318614E9</v>
      </c>
      <c r="B12149" s="61">
        <v>0.0</v>
      </c>
      <c r="C12149" s="61">
        <v>1977.0</v>
      </c>
      <c r="D12149" s="57" t="s">
        <v>379</v>
      </c>
      <c r="E12149" s="62" t="str">
        <f t="shared" si="1"/>
        <v>Out of test</v>
      </c>
      <c r="F12149" s="53" t="str">
        <f t="shared" si="2"/>
        <v>Shanghai_0</v>
      </c>
      <c r="G12149" s="53">
        <f t="shared" si="3"/>
        <v>0.5318320165</v>
      </c>
    </row>
    <row r="12150">
      <c r="A12150" s="61">
        <v>1.519123961E9</v>
      </c>
      <c r="B12150" s="61">
        <v>0.0</v>
      </c>
      <c r="C12150" s="61">
        <v>3049.0</v>
      </c>
      <c r="D12150" s="57" t="s">
        <v>379</v>
      </c>
      <c r="E12150" s="62" t="str">
        <f t="shared" si="1"/>
        <v>Out of test</v>
      </c>
      <c r="F12150" s="53" t="str">
        <f t="shared" si="2"/>
        <v>Shanghai_0</v>
      </c>
      <c r="G12150" s="53">
        <f t="shared" si="3"/>
        <v>0.6797333149</v>
      </c>
    </row>
    <row r="12151">
      <c r="A12151" s="61">
        <v>1.51986703E9</v>
      </c>
      <c r="B12151" s="61">
        <v>0.0</v>
      </c>
      <c r="C12151" s="61">
        <v>1364.0</v>
      </c>
      <c r="D12151" s="57" t="s">
        <v>379</v>
      </c>
      <c r="E12151" s="62" t="str">
        <f t="shared" si="1"/>
        <v>Out of test</v>
      </c>
      <c r="F12151" s="53" t="str">
        <f t="shared" si="2"/>
        <v>Shanghai_0</v>
      </c>
      <c r="G12151" s="53">
        <f t="shared" si="3"/>
        <v>0.9959126451</v>
      </c>
    </row>
    <row r="12152">
      <c r="A12152" s="61">
        <v>1.51640349E9</v>
      </c>
      <c r="B12152" s="61">
        <v>0.0</v>
      </c>
      <c r="C12152" s="61">
        <v>1521.0</v>
      </c>
      <c r="D12152" s="57" t="s">
        <v>379</v>
      </c>
      <c r="E12152" s="62" t="str">
        <f t="shared" si="1"/>
        <v>Out of test</v>
      </c>
      <c r="F12152" s="53" t="str">
        <f t="shared" si="2"/>
        <v>Shanghai_0</v>
      </c>
      <c r="G12152" s="53">
        <f t="shared" si="3"/>
        <v>0.1776758807</v>
      </c>
    </row>
    <row r="12153">
      <c r="A12153" s="61">
        <v>1.513015202E9</v>
      </c>
      <c r="B12153" s="61">
        <v>0.0</v>
      </c>
      <c r="C12153" s="61">
        <v>1405.0</v>
      </c>
      <c r="D12153" s="57" t="s">
        <v>379</v>
      </c>
      <c r="E12153" s="62" t="str">
        <f t="shared" si="1"/>
        <v>Out of test</v>
      </c>
      <c r="F12153" s="53" t="str">
        <f t="shared" si="2"/>
        <v>Shanghai_0</v>
      </c>
      <c r="G12153" s="53">
        <f t="shared" si="3"/>
        <v>0.7893952898</v>
      </c>
    </row>
    <row r="12154">
      <c r="A12154" s="61">
        <v>1.516028471E9</v>
      </c>
      <c r="B12154" s="61">
        <v>0.0</v>
      </c>
      <c r="C12154" s="61">
        <v>4092.0</v>
      </c>
      <c r="D12154" s="57" t="s">
        <v>379</v>
      </c>
      <c r="E12154" s="62" t="str">
        <f t="shared" si="1"/>
        <v>Out of test</v>
      </c>
      <c r="F12154" s="53" t="str">
        <f t="shared" si="2"/>
        <v>Shanghai_0</v>
      </c>
      <c r="G12154" s="53">
        <f t="shared" si="3"/>
        <v>0.6679097901</v>
      </c>
    </row>
    <row r="12155">
      <c r="A12155" s="61">
        <v>1.51613106E9</v>
      </c>
      <c r="B12155" s="61">
        <v>0.0</v>
      </c>
      <c r="C12155" s="61">
        <v>1550.0</v>
      </c>
      <c r="D12155" s="57" t="s">
        <v>379</v>
      </c>
      <c r="E12155" s="62" t="str">
        <f t="shared" si="1"/>
        <v>Out of test</v>
      </c>
      <c r="F12155" s="53" t="str">
        <f t="shared" si="2"/>
        <v>Shanghai_0</v>
      </c>
      <c r="G12155" s="53">
        <f t="shared" si="3"/>
        <v>0.2586795935</v>
      </c>
    </row>
    <row r="12156">
      <c r="A12156" s="61">
        <v>1.515004082E9</v>
      </c>
      <c r="B12156" s="61">
        <v>0.0</v>
      </c>
      <c r="C12156" s="61">
        <v>1267.0</v>
      </c>
      <c r="D12156" s="57" t="s">
        <v>379</v>
      </c>
      <c r="E12156" s="62" t="str">
        <f t="shared" si="1"/>
        <v>Out of test</v>
      </c>
      <c r="F12156" s="53" t="str">
        <f t="shared" si="2"/>
        <v>Shanghai_0</v>
      </c>
      <c r="G12156" s="53">
        <f t="shared" si="3"/>
        <v>0.6111275934</v>
      </c>
    </row>
    <row r="12157">
      <c r="A12157" s="61">
        <v>1.515607671E9</v>
      </c>
      <c r="B12157" s="61">
        <v>0.0</v>
      </c>
      <c r="C12157" s="61">
        <v>2789.0</v>
      </c>
      <c r="D12157" s="57" t="s">
        <v>379</v>
      </c>
      <c r="E12157" s="62" t="str">
        <f t="shared" si="1"/>
        <v>Out of test</v>
      </c>
      <c r="F12157" s="53" t="str">
        <f t="shared" si="2"/>
        <v>Shanghai_0</v>
      </c>
      <c r="G12157" s="53">
        <f t="shared" si="3"/>
        <v>0.7236517637</v>
      </c>
    </row>
    <row r="12158">
      <c r="A12158" s="61">
        <v>1.519647622E9</v>
      </c>
      <c r="B12158" s="61">
        <v>0.0</v>
      </c>
      <c r="C12158" s="61">
        <v>590.0</v>
      </c>
      <c r="D12158" s="57" t="s">
        <v>379</v>
      </c>
      <c r="E12158" s="62" t="str">
        <f t="shared" si="1"/>
        <v>Out of test</v>
      </c>
      <c r="F12158" s="53" t="str">
        <f t="shared" si="2"/>
        <v>Shanghai_0</v>
      </c>
      <c r="G12158" s="53">
        <f t="shared" si="3"/>
        <v>0.2646992417</v>
      </c>
    </row>
    <row r="12159">
      <c r="A12159" s="61">
        <v>1.517082851E9</v>
      </c>
      <c r="B12159" s="61">
        <v>0.0</v>
      </c>
      <c r="C12159" s="61">
        <v>128.0</v>
      </c>
      <c r="D12159" s="57" t="s">
        <v>379</v>
      </c>
      <c r="E12159" s="62" t="str">
        <f t="shared" si="1"/>
        <v>Out of test</v>
      </c>
      <c r="F12159" s="53" t="str">
        <f t="shared" si="2"/>
        <v>Shanghai_0</v>
      </c>
      <c r="G12159" s="53">
        <f t="shared" si="3"/>
        <v>0.1076679749</v>
      </c>
    </row>
    <row r="12160">
      <c r="A12160" s="61">
        <v>1.513237601E9</v>
      </c>
      <c r="B12160" s="61">
        <v>0.0</v>
      </c>
      <c r="C12160" s="61">
        <v>3535.0</v>
      </c>
      <c r="D12160" s="57" t="s">
        <v>379</v>
      </c>
      <c r="E12160" s="62" t="str">
        <f t="shared" si="1"/>
        <v>Out of test</v>
      </c>
      <c r="F12160" s="53" t="str">
        <f t="shared" si="2"/>
        <v>Shanghai_0</v>
      </c>
      <c r="G12160" s="53">
        <f t="shared" si="3"/>
        <v>0.3989404478</v>
      </c>
    </row>
    <row r="12161">
      <c r="A12161" s="61">
        <v>1.517494682E9</v>
      </c>
      <c r="B12161" s="61">
        <v>0.0</v>
      </c>
      <c r="C12161" s="61">
        <v>2714.0</v>
      </c>
      <c r="D12161" s="57" t="s">
        <v>379</v>
      </c>
      <c r="E12161" s="62" t="str">
        <f t="shared" si="1"/>
        <v>Out of test</v>
      </c>
      <c r="F12161" s="53" t="str">
        <f t="shared" si="2"/>
        <v>Shanghai_0</v>
      </c>
      <c r="G12161" s="53">
        <f t="shared" si="3"/>
        <v>0.8995938574</v>
      </c>
    </row>
    <row r="12162">
      <c r="A12162" s="61">
        <v>1.51533616E9</v>
      </c>
      <c r="B12162" s="61">
        <v>0.0</v>
      </c>
      <c r="C12162" s="61">
        <v>101.0</v>
      </c>
      <c r="D12162" s="57" t="s">
        <v>379</v>
      </c>
      <c r="E12162" s="62" t="str">
        <f t="shared" si="1"/>
        <v>Out of test</v>
      </c>
      <c r="F12162" s="53" t="str">
        <f t="shared" si="2"/>
        <v>Shanghai_0</v>
      </c>
      <c r="G12162" s="53">
        <f t="shared" si="3"/>
        <v>0.4116906187</v>
      </c>
    </row>
    <row r="12163">
      <c r="A12163" s="61">
        <v>1.515677801E9</v>
      </c>
      <c r="B12163" s="61">
        <v>0.0</v>
      </c>
      <c r="C12163" s="61">
        <v>1639.0</v>
      </c>
      <c r="D12163" s="57" t="s">
        <v>379</v>
      </c>
      <c r="E12163" s="62" t="str">
        <f t="shared" si="1"/>
        <v>Out of test</v>
      </c>
      <c r="F12163" s="53" t="str">
        <f t="shared" si="2"/>
        <v>Shanghai_0</v>
      </c>
      <c r="G12163" s="53">
        <f t="shared" si="3"/>
        <v>0.8304811518</v>
      </c>
    </row>
    <row r="12164">
      <c r="A12164" s="61">
        <v>1.516079492E9</v>
      </c>
      <c r="B12164" s="61">
        <v>0.0</v>
      </c>
      <c r="C12164" s="61">
        <v>2081.0</v>
      </c>
      <c r="D12164" s="57" t="s">
        <v>379</v>
      </c>
      <c r="E12164" s="62" t="str">
        <f t="shared" si="1"/>
        <v>Out of test</v>
      </c>
      <c r="F12164" s="53" t="str">
        <f t="shared" si="2"/>
        <v>Shanghai_0</v>
      </c>
      <c r="G12164" s="53">
        <f t="shared" si="3"/>
        <v>0.9195539279</v>
      </c>
    </row>
    <row r="12165">
      <c r="A12165" s="61">
        <v>1.51285881E9</v>
      </c>
      <c r="B12165" s="61">
        <v>0.0</v>
      </c>
      <c r="C12165" s="61">
        <v>3898.0</v>
      </c>
      <c r="D12165" s="57" t="s">
        <v>379</v>
      </c>
      <c r="E12165" s="62" t="str">
        <f t="shared" si="1"/>
        <v>Out of test</v>
      </c>
      <c r="F12165" s="53" t="str">
        <f t="shared" si="2"/>
        <v>Shanghai_0</v>
      </c>
      <c r="G12165" s="53">
        <f t="shared" si="3"/>
        <v>0.5760703183</v>
      </c>
    </row>
    <row r="12166">
      <c r="A12166" s="61">
        <v>1.51456067E9</v>
      </c>
      <c r="B12166" s="61">
        <v>0.0</v>
      </c>
      <c r="C12166" s="61">
        <v>1161.0</v>
      </c>
      <c r="D12166" s="57" t="s">
        <v>379</v>
      </c>
      <c r="E12166" s="62" t="str">
        <f t="shared" si="1"/>
        <v>Out of test</v>
      </c>
      <c r="F12166" s="53" t="str">
        <f t="shared" si="2"/>
        <v>Shanghai_0</v>
      </c>
      <c r="G12166" s="53">
        <f t="shared" si="3"/>
        <v>0.6443187436</v>
      </c>
    </row>
    <row r="12167">
      <c r="A12167" s="61">
        <v>1.51249149E9</v>
      </c>
      <c r="B12167" s="61">
        <v>0.0</v>
      </c>
      <c r="C12167" s="61">
        <v>2439.0</v>
      </c>
      <c r="D12167" s="57" t="s">
        <v>379</v>
      </c>
      <c r="E12167" s="62" t="str">
        <f t="shared" si="1"/>
        <v>Out of test</v>
      </c>
      <c r="F12167" s="53" t="str">
        <f t="shared" si="2"/>
        <v>Shanghai_0</v>
      </c>
      <c r="G12167" s="53">
        <f t="shared" si="3"/>
        <v>0.3277604536</v>
      </c>
    </row>
    <row r="12168">
      <c r="A12168" s="61">
        <v>1.51819855E9</v>
      </c>
      <c r="B12168" s="61">
        <v>0.0</v>
      </c>
      <c r="C12168" s="61">
        <v>2359.0</v>
      </c>
      <c r="D12168" s="57" t="s">
        <v>379</v>
      </c>
      <c r="E12168" s="62" t="str">
        <f t="shared" si="1"/>
        <v>Out of test</v>
      </c>
      <c r="F12168" s="53" t="str">
        <f t="shared" si="2"/>
        <v>Shanghai_0</v>
      </c>
      <c r="G12168" s="53">
        <f t="shared" si="3"/>
        <v>0.7331267813</v>
      </c>
    </row>
    <row r="12169">
      <c r="A12169" s="61">
        <v>1.51153158E9</v>
      </c>
      <c r="B12169" s="61">
        <v>0.0</v>
      </c>
      <c r="C12169" s="61">
        <v>513.0</v>
      </c>
      <c r="D12169" s="57" t="s">
        <v>379</v>
      </c>
      <c r="E12169" s="62" t="str">
        <f t="shared" si="1"/>
        <v>Out of test</v>
      </c>
      <c r="F12169" s="53" t="str">
        <f t="shared" si="2"/>
        <v>Shanghai_0</v>
      </c>
      <c r="G12169" s="53">
        <f t="shared" si="3"/>
        <v>0.0263665722</v>
      </c>
    </row>
    <row r="12170">
      <c r="A12170" s="61">
        <v>1.517077762E9</v>
      </c>
      <c r="B12170" s="61">
        <v>0.0</v>
      </c>
      <c r="C12170" s="61">
        <v>536.0</v>
      </c>
      <c r="D12170" s="57" t="s">
        <v>379</v>
      </c>
      <c r="E12170" s="62" t="str">
        <f t="shared" si="1"/>
        <v>Out of test</v>
      </c>
      <c r="F12170" s="53" t="str">
        <f t="shared" si="2"/>
        <v>Shanghai_0</v>
      </c>
      <c r="G12170" s="53">
        <f t="shared" si="3"/>
        <v>0.8761119571</v>
      </c>
    </row>
    <row r="12171">
      <c r="A12171" s="61">
        <v>1.51649208E9</v>
      </c>
      <c r="B12171" s="61">
        <v>0.0</v>
      </c>
      <c r="C12171" s="61">
        <v>294.0</v>
      </c>
      <c r="D12171" s="57" t="s">
        <v>379</v>
      </c>
      <c r="E12171" s="62" t="str">
        <f t="shared" si="1"/>
        <v>Out of test</v>
      </c>
      <c r="F12171" s="53" t="str">
        <f t="shared" si="2"/>
        <v>Shanghai_0</v>
      </c>
      <c r="G12171" s="53">
        <f t="shared" si="3"/>
        <v>0.07039897061</v>
      </c>
    </row>
    <row r="12172">
      <c r="A12172" s="61">
        <v>1.515832491E9</v>
      </c>
      <c r="B12172" s="61">
        <v>0.0</v>
      </c>
      <c r="C12172" s="61">
        <v>817.0</v>
      </c>
      <c r="D12172" s="57" t="s">
        <v>379</v>
      </c>
      <c r="E12172" s="62" t="str">
        <f t="shared" si="1"/>
        <v>Out of test</v>
      </c>
      <c r="F12172" s="53" t="str">
        <f t="shared" si="2"/>
        <v>Shanghai_0</v>
      </c>
      <c r="G12172" s="53">
        <f t="shared" si="3"/>
        <v>0.9937854146</v>
      </c>
    </row>
    <row r="12173">
      <c r="A12173" s="61">
        <v>1.517340081E9</v>
      </c>
      <c r="B12173" s="61">
        <v>0.0</v>
      </c>
      <c r="C12173" s="61">
        <v>1802.0</v>
      </c>
      <c r="D12173" s="57" t="s">
        <v>379</v>
      </c>
      <c r="E12173" s="62" t="str">
        <f t="shared" si="1"/>
        <v>Out of test</v>
      </c>
      <c r="F12173" s="53" t="str">
        <f t="shared" si="2"/>
        <v>Shanghai_0</v>
      </c>
      <c r="G12173" s="53">
        <f t="shared" si="3"/>
        <v>0.1173806287</v>
      </c>
    </row>
    <row r="12174">
      <c r="A12174" s="61">
        <v>1.513733472E9</v>
      </c>
      <c r="B12174" s="61">
        <v>0.0</v>
      </c>
      <c r="C12174" s="61">
        <v>359.0</v>
      </c>
      <c r="D12174" s="57" t="s">
        <v>379</v>
      </c>
      <c r="E12174" s="62" t="str">
        <f t="shared" si="1"/>
        <v>Out of test</v>
      </c>
      <c r="F12174" s="53" t="str">
        <f t="shared" si="2"/>
        <v>Shanghai_0</v>
      </c>
      <c r="G12174" s="53">
        <f t="shared" si="3"/>
        <v>0.3398581427</v>
      </c>
    </row>
    <row r="12175">
      <c r="A12175" s="61">
        <v>1.516292602E9</v>
      </c>
      <c r="B12175" s="61">
        <v>0.0</v>
      </c>
      <c r="C12175" s="61">
        <v>3660.0</v>
      </c>
      <c r="D12175" s="57" t="s">
        <v>379</v>
      </c>
      <c r="E12175" s="62" t="str">
        <f t="shared" si="1"/>
        <v>Out of test</v>
      </c>
      <c r="F12175" s="53" t="str">
        <f t="shared" si="2"/>
        <v>Shanghai_0</v>
      </c>
      <c r="G12175" s="53">
        <f t="shared" si="3"/>
        <v>0.2446262989</v>
      </c>
    </row>
    <row r="12176">
      <c r="A12176" s="61">
        <v>1.511548231E9</v>
      </c>
      <c r="B12176" s="61">
        <v>0.0</v>
      </c>
      <c r="C12176" s="61">
        <v>2928.0</v>
      </c>
      <c r="D12176" s="57" t="s">
        <v>379</v>
      </c>
      <c r="E12176" s="62" t="str">
        <f t="shared" si="1"/>
        <v>Out of test</v>
      </c>
      <c r="F12176" s="53" t="str">
        <f t="shared" si="2"/>
        <v>Shanghai_0</v>
      </c>
      <c r="G12176" s="53">
        <f t="shared" si="3"/>
        <v>0.538031981</v>
      </c>
    </row>
    <row r="12177">
      <c r="A12177" s="61">
        <v>1.515825951E9</v>
      </c>
      <c r="B12177" s="61">
        <v>0.0</v>
      </c>
      <c r="C12177" s="61">
        <v>970.0</v>
      </c>
      <c r="D12177" s="57" t="s">
        <v>379</v>
      </c>
      <c r="E12177" s="62" t="str">
        <f t="shared" si="1"/>
        <v>Out of test</v>
      </c>
      <c r="F12177" s="53" t="str">
        <f t="shared" si="2"/>
        <v>Shanghai_0</v>
      </c>
      <c r="G12177" s="53">
        <f t="shared" si="3"/>
        <v>0.8548223068</v>
      </c>
    </row>
    <row r="12178">
      <c r="A12178" s="61">
        <v>1.511659642E9</v>
      </c>
      <c r="B12178" s="61">
        <v>0.0</v>
      </c>
      <c r="C12178" s="61">
        <v>2774.0</v>
      </c>
      <c r="D12178" s="57" t="s">
        <v>379</v>
      </c>
      <c r="E12178" s="62" t="str">
        <f t="shared" si="1"/>
        <v>Out of test</v>
      </c>
      <c r="F12178" s="53" t="str">
        <f t="shared" si="2"/>
        <v>Shanghai_0</v>
      </c>
      <c r="G12178" s="53">
        <f t="shared" si="3"/>
        <v>0.9812520235</v>
      </c>
    </row>
    <row r="12179">
      <c r="A12179" s="61">
        <v>1.513882112E9</v>
      </c>
      <c r="B12179" s="61">
        <v>0.0</v>
      </c>
      <c r="C12179" s="61">
        <v>2390.0</v>
      </c>
      <c r="D12179" s="57" t="s">
        <v>379</v>
      </c>
      <c r="E12179" s="62" t="str">
        <f t="shared" si="1"/>
        <v>Out of test</v>
      </c>
      <c r="F12179" s="53" t="str">
        <f t="shared" si="2"/>
        <v>Shanghai_0</v>
      </c>
      <c r="G12179" s="53">
        <f t="shared" si="3"/>
        <v>0.7596774692</v>
      </c>
    </row>
    <row r="12180">
      <c r="A12180" s="61">
        <v>1.514185621E9</v>
      </c>
      <c r="B12180" s="61">
        <v>0.0</v>
      </c>
      <c r="C12180" s="61">
        <v>87.0</v>
      </c>
      <c r="D12180" s="57" t="s">
        <v>379</v>
      </c>
      <c r="E12180" s="62" t="str">
        <f t="shared" si="1"/>
        <v>Out of test</v>
      </c>
      <c r="F12180" s="53" t="str">
        <f t="shared" si="2"/>
        <v>Shanghai_0</v>
      </c>
      <c r="G12180" s="53">
        <f t="shared" si="3"/>
        <v>0.7598165398</v>
      </c>
    </row>
    <row r="12181">
      <c r="A12181" s="61">
        <v>1.514081891E9</v>
      </c>
      <c r="B12181" s="61">
        <v>0.0</v>
      </c>
      <c r="C12181" s="61">
        <v>3118.0</v>
      </c>
      <c r="D12181" s="57" t="s">
        <v>379</v>
      </c>
      <c r="E12181" s="62" t="str">
        <f t="shared" si="1"/>
        <v>Out of test</v>
      </c>
      <c r="F12181" s="53" t="str">
        <f t="shared" si="2"/>
        <v>Shanghai_0</v>
      </c>
      <c r="G12181" s="53">
        <f t="shared" si="3"/>
        <v>0.3879968763</v>
      </c>
    </row>
    <row r="12182">
      <c r="A12182" s="61">
        <v>1.51918648E9</v>
      </c>
      <c r="B12182" s="61">
        <v>0.0</v>
      </c>
      <c r="C12182" s="61">
        <v>1561.0</v>
      </c>
      <c r="D12182" s="57" t="s">
        <v>379</v>
      </c>
      <c r="E12182" s="62" t="str">
        <f t="shared" si="1"/>
        <v>Out of test</v>
      </c>
      <c r="F12182" s="53" t="str">
        <f t="shared" si="2"/>
        <v>Shanghai_0</v>
      </c>
      <c r="G12182" s="53">
        <f t="shared" si="3"/>
        <v>0.6445318815</v>
      </c>
    </row>
    <row r="12183">
      <c r="A12183" s="61">
        <v>1.512287761E9</v>
      </c>
      <c r="B12183" s="61">
        <v>0.0</v>
      </c>
      <c r="C12183" s="61">
        <v>2925.0</v>
      </c>
      <c r="D12183" s="57" t="s">
        <v>379</v>
      </c>
      <c r="E12183" s="62" t="str">
        <f t="shared" si="1"/>
        <v>Out of test</v>
      </c>
      <c r="F12183" s="53" t="str">
        <f t="shared" si="2"/>
        <v>Shanghai_0</v>
      </c>
      <c r="G12183" s="53">
        <f t="shared" si="3"/>
        <v>0.9070167937</v>
      </c>
    </row>
    <row r="12184">
      <c r="A12184" s="61">
        <v>1.515658942E9</v>
      </c>
      <c r="B12184" s="61">
        <v>0.0</v>
      </c>
      <c r="C12184" s="61">
        <v>934.0</v>
      </c>
      <c r="D12184" s="57" t="s">
        <v>379</v>
      </c>
      <c r="E12184" s="62" t="str">
        <f t="shared" si="1"/>
        <v>Out of test</v>
      </c>
      <c r="F12184" s="53" t="str">
        <f t="shared" si="2"/>
        <v>Shanghai_0</v>
      </c>
      <c r="G12184" s="53">
        <f t="shared" si="3"/>
        <v>0.8798476655</v>
      </c>
    </row>
    <row r="12185">
      <c r="A12185" s="61">
        <v>1.51178101E9</v>
      </c>
      <c r="B12185" s="61">
        <v>0.0</v>
      </c>
      <c r="C12185" s="61">
        <v>3502.0</v>
      </c>
      <c r="D12185" s="57" t="s">
        <v>379</v>
      </c>
      <c r="E12185" s="62" t="str">
        <f t="shared" si="1"/>
        <v>Out of test</v>
      </c>
      <c r="F12185" s="53" t="str">
        <f t="shared" si="2"/>
        <v>Shanghai_0</v>
      </c>
      <c r="G12185" s="53">
        <f t="shared" si="3"/>
        <v>0.6601163732</v>
      </c>
    </row>
    <row r="12186">
      <c r="A12186" s="61">
        <v>1.515560721E9</v>
      </c>
      <c r="B12186" s="61">
        <v>0.0</v>
      </c>
      <c r="C12186" s="61">
        <v>595.0</v>
      </c>
      <c r="D12186" s="57" t="s">
        <v>379</v>
      </c>
      <c r="E12186" s="62" t="str">
        <f t="shared" si="1"/>
        <v>Out of test</v>
      </c>
      <c r="F12186" s="53" t="str">
        <f t="shared" si="2"/>
        <v>Shanghai_0</v>
      </c>
      <c r="G12186" s="53">
        <f t="shared" si="3"/>
        <v>0.5898089269</v>
      </c>
    </row>
    <row r="12187">
      <c r="A12187" s="61">
        <v>1.5158512E9</v>
      </c>
      <c r="B12187" s="61">
        <v>0.0</v>
      </c>
      <c r="C12187" s="61">
        <v>582.0</v>
      </c>
      <c r="D12187" s="57" t="s">
        <v>379</v>
      </c>
      <c r="E12187" s="62" t="str">
        <f t="shared" si="1"/>
        <v>Out of test</v>
      </c>
      <c r="F12187" s="53" t="str">
        <f t="shared" si="2"/>
        <v>Shanghai_0</v>
      </c>
      <c r="G12187" s="53">
        <f t="shared" si="3"/>
        <v>0.9805957739</v>
      </c>
    </row>
    <row r="12188">
      <c r="A12188" s="61">
        <v>1.514639331E9</v>
      </c>
      <c r="B12188" s="61">
        <v>0.0</v>
      </c>
      <c r="C12188" s="61">
        <v>1173.0</v>
      </c>
      <c r="D12188" s="57" t="s">
        <v>379</v>
      </c>
      <c r="E12188" s="62" t="str">
        <f t="shared" si="1"/>
        <v>Out of test</v>
      </c>
      <c r="F12188" s="53" t="str">
        <f t="shared" si="2"/>
        <v>Shanghai_0</v>
      </c>
      <c r="G12188" s="53">
        <f t="shared" si="3"/>
        <v>0.3700363627</v>
      </c>
    </row>
    <row r="12189">
      <c r="A12189" s="61">
        <v>1.51846796E9</v>
      </c>
      <c r="B12189" s="61">
        <v>0.0</v>
      </c>
      <c r="C12189" s="61">
        <v>201.0</v>
      </c>
      <c r="D12189" s="57" t="s">
        <v>379</v>
      </c>
      <c r="E12189" s="62" t="str">
        <f t="shared" si="1"/>
        <v>Out of test</v>
      </c>
      <c r="F12189" s="53" t="str">
        <f t="shared" si="2"/>
        <v>Shanghai_0</v>
      </c>
      <c r="G12189" s="53">
        <f t="shared" si="3"/>
        <v>0.4887152325</v>
      </c>
    </row>
    <row r="12190">
      <c r="A12190" s="61">
        <v>1.51740292E9</v>
      </c>
      <c r="B12190" s="61">
        <v>0.0</v>
      </c>
      <c r="C12190" s="61">
        <v>932.0</v>
      </c>
      <c r="D12190" s="57" t="s">
        <v>379</v>
      </c>
      <c r="E12190" s="62" t="str">
        <f t="shared" si="1"/>
        <v>Out of test</v>
      </c>
      <c r="F12190" s="53" t="str">
        <f t="shared" si="2"/>
        <v>Shanghai_0</v>
      </c>
      <c r="G12190" s="53">
        <f t="shared" si="3"/>
        <v>0.2382380281</v>
      </c>
    </row>
    <row r="12191">
      <c r="A12191" s="61">
        <v>1.51983385E9</v>
      </c>
      <c r="B12191" s="61">
        <v>0.0</v>
      </c>
      <c r="C12191" s="61">
        <v>2313.0</v>
      </c>
      <c r="D12191" s="57" t="s">
        <v>379</v>
      </c>
      <c r="E12191" s="62" t="str">
        <f t="shared" si="1"/>
        <v>Out of test</v>
      </c>
      <c r="F12191" s="53" t="str">
        <f t="shared" si="2"/>
        <v>Shanghai_0</v>
      </c>
      <c r="G12191" s="53">
        <f t="shared" si="3"/>
        <v>0.09438114302</v>
      </c>
    </row>
    <row r="12192">
      <c r="A12192" s="61">
        <v>1.51276314E9</v>
      </c>
      <c r="B12192" s="61">
        <v>0.0</v>
      </c>
      <c r="C12192" s="61">
        <v>5411.0</v>
      </c>
      <c r="D12192" s="57" t="s">
        <v>379</v>
      </c>
      <c r="E12192" s="62" t="str">
        <f t="shared" si="1"/>
        <v>Out of test</v>
      </c>
      <c r="F12192" s="53" t="str">
        <f t="shared" si="2"/>
        <v>Shanghai_0</v>
      </c>
      <c r="G12192" s="53">
        <f t="shared" si="3"/>
        <v>0.1035382278</v>
      </c>
    </row>
    <row r="12193">
      <c r="A12193" s="61">
        <v>1.512444361E9</v>
      </c>
      <c r="B12193" s="61">
        <v>0.0</v>
      </c>
      <c r="C12193" s="61">
        <v>1890.0</v>
      </c>
      <c r="D12193" s="57" t="s">
        <v>379</v>
      </c>
      <c r="E12193" s="62" t="str">
        <f t="shared" si="1"/>
        <v>Out of test</v>
      </c>
      <c r="F12193" s="53" t="str">
        <f t="shared" si="2"/>
        <v>Shanghai_0</v>
      </c>
      <c r="G12193" s="53">
        <f t="shared" si="3"/>
        <v>0.3656294799</v>
      </c>
    </row>
    <row r="12194">
      <c r="A12194" s="61">
        <v>1.515578412E9</v>
      </c>
      <c r="B12194" s="61">
        <v>0.0</v>
      </c>
      <c r="C12194" s="61">
        <v>634.0</v>
      </c>
      <c r="D12194" s="57" t="s">
        <v>379</v>
      </c>
      <c r="E12194" s="62" t="str">
        <f t="shared" si="1"/>
        <v>Out of test</v>
      </c>
      <c r="F12194" s="53" t="str">
        <f t="shared" si="2"/>
        <v>Shanghai_0</v>
      </c>
      <c r="G12194" s="53">
        <f t="shared" si="3"/>
        <v>0.553873816</v>
      </c>
    </row>
    <row r="12195">
      <c r="A12195" s="61">
        <v>1.515654472E9</v>
      </c>
      <c r="B12195" s="61">
        <v>0.0</v>
      </c>
      <c r="C12195" s="61">
        <v>2235.0</v>
      </c>
      <c r="D12195" s="57" t="s">
        <v>379</v>
      </c>
      <c r="E12195" s="62" t="str">
        <f t="shared" si="1"/>
        <v>Out of test</v>
      </c>
      <c r="F12195" s="53" t="str">
        <f t="shared" si="2"/>
        <v>Shanghai_0</v>
      </c>
      <c r="G12195" s="53">
        <f t="shared" si="3"/>
        <v>0.7663978593</v>
      </c>
    </row>
    <row r="12196">
      <c r="A12196" s="61">
        <v>1.515630661E9</v>
      </c>
      <c r="B12196" s="61">
        <v>0.0</v>
      </c>
      <c r="C12196" s="61">
        <v>1982.0</v>
      </c>
      <c r="D12196" s="57" t="s">
        <v>379</v>
      </c>
      <c r="E12196" s="62" t="str">
        <f t="shared" si="1"/>
        <v>Out of test</v>
      </c>
      <c r="F12196" s="53" t="str">
        <f t="shared" si="2"/>
        <v>Shanghai_0</v>
      </c>
      <c r="G12196" s="53">
        <f t="shared" si="3"/>
        <v>0.2666793982</v>
      </c>
    </row>
    <row r="12197">
      <c r="A12197" s="61">
        <v>1.518505091E9</v>
      </c>
      <c r="B12197" s="61">
        <v>0.0</v>
      </c>
      <c r="C12197" s="61">
        <v>2113.0</v>
      </c>
      <c r="D12197" s="57" t="s">
        <v>379</v>
      </c>
      <c r="E12197" s="62" t="str">
        <f t="shared" si="1"/>
        <v>Out of test</v>
      </c>
      <c r="F12197" s="53" t="str">
        <f t="shared" si="2"/>
        <v>Shanghai_0</v>
      </c>
      <c r="G12197" s="53">
        <f t="shared" si="3"/>
        <v>0.677131291</v>
      </c>
    </row>
    <row r="12198">
      <c r="A12198" s="61">
        <v>1.515971462E9</v>
      </c>
      <c r="B12198" s="61">
        <v>0.0</v>
      </c>
      <c r="C12198" s="61">
        <v>3371.0</v>
      </c>
      <c r="D12198" s="57" t="s">
        <v>379</v>
      </c>
      <c r="E12198" s="62" t="str">
        <f t="shared" si="1"/>
        <v>Out of test</v>
      </c>
      <c r="F12198" s="53" t="str">
        <f t="shared" si="2"/>
        <v>Shanghai_0</v>
      </c>
      <c r="G12198" s="53">
        <f t="shared" si="3"/>
        <v>0.1400014498</v>
      </c>
    </row>
    <row r="12199">
      <c r="A12199" s="61">
        <v>1.516558222E9</v>
      </c>
      <c r="B12199" s="61">
        <v>0.0</v>
      </c>
      <c r="C12199" s="61">
        <v>1985.0</v>
      </c>
      <c r="D12199" s="57" t="s">
        <v>379</v>
      </c>
      <c r="E12199" s="62" t="str">
        <f t="shared" si="1"/>
        <v>Out of test</v>
      </c>
      <c r="F12199" s="53" t="str">
        <f t="shared" si="2"/>
        <v>Shanghai_0</v>
      </c>
      <c r="G12199" s="53">
        <f t="shared" si="3"/>
        <v>0.5777889702</v>
      </c>
    </row>
    <row r="12200">
      <c r="A12200" s="61">
        <v>1.515332012E9</v>
      </c>
      <c r="B12200" s="61">
        <v>0.0</v>
      </c>
      <c r="C12200" s="61">
        <v>1515.0</v>
      </c>
      <c r="D12200" s="57" t="s">
        <v>379</v>
      </c>
      <c r="E12200" s="62" t="str">
        <f t="shared" si="1"/>
        <v>Out of test</v>
      </c>
      <c r="F12200" s="53" t="str">
        <f t="shared" si="2"/>
        <v>Shanghai_0</v>
      </c>
      <c r="G12200" s="53">
        <f t="shared" si="3"/>
        <v>0.1911219769</v>
      </c>
    </row>
    <row r="12201">
      <c r="A12201" s="61">
        <v>1.514447152E9</v>
      </c>
      <c r="B12201" s="61">
        <v>0.0</v>
      </c>
      <c r="C12201" s="61">
        <v>1309.0</v>
      </c>
      <c r="D12201" s="57" t="s">
        <v>379</v>
      </c>
      <c r="E12201" s="62" t="str">
        <f t="shared" si="1"/>
        <v>Out of test</v>
      </c>
      <c r="F12201" s="53" t="str">
        <f t="shared" si="2"/>
        <v>Shanghai_0</v>
      </c>
      <c r="G12201" s="53">
        <f t="shared" si="3"/>
        <v>0.3621940269</v>
      </c>
    </row>
    <row r="12202">
      <c r="A12202" s="61">
        <v>1.513291611E9</v>
      </c>
      <c r="B12202" s="61">
        <v>0.0</v>
      </c>
      <c r="C12202" s="61">
        <v>1121.0</v>
      </c>
      <c r="D12202" s="57" t="s">
        <v>379</v>
      </c>
      <c r="E12202" s="62" t="str">
        <f t="shared" si="1"/>
        <v>Out of test</v>
      </c>
      <c r="F12202" s="53" t="str">
        <f t="shared" si="2"/>
        <v>Shanghai_0</v>
      </c>
      <c r="G12202" s="53">
        <f t="shared" si="3"/>
        <v>0.9529267998</v>
      </c>
    </row>
    <row r="12203">
      <c r="A12203" s="61">
        <v>1.51487468E9</v>
      </c>
      <c r="B12203" s="61">
        <v>0.0</v>
      </c>
      <c r="C12203" s="61">
        <v>3130.0</v>
      </c>
      <c r="D12203" s="57" t="s">
        <v>379</v>
      </c>
      <c r="E12203" s="62" t="str">
        <f t="shared" si="1"/>
        <v>Out of test</v>
      </c>
      <c r="F12203" s="53" t="str">
        <f t="shared" si="2"/>
        <v>Shanghai_0</v>
      </c>
      <c r="G12203" s="53">
        <f t="shared" si="3"/>
        <v>0.3609025737</v>
      </c>
    </row>
    <row r="12204">
      <c r="A12204" s="61">
        <v>1.516164021E9</v>
      </c>
      <c r="B12204" s="61">
        <v>0.0</v>
      </c>
      <c r="C12204" s="61">
        <v>968.0</v>
      </c>
      <c r="D12204" s="57" t="s">
        <v>379</v>
      </c>
      <c r="E12204" s="62" t="str">
        <f t="shared" si="1"/>
        <v>Out of test</v>
      </c>
      <c r="F12204" s="53" t="str">
        <f t="shared" si="2"/>
        <v>Shanghai_0</v>
      </c>
      <c r="G12204" s="53">
        <f t="shared" si="3"/>
        <v>0.04294484652</v>
      </c>
    </row>
    <row r="12205">
      <c r="A12205" s="61">
        <v>1.512367002E9</v>
      </c>
      <c r="B12205" s="61">
        <v>0.0</v>
      </c>
      <c r="C12205" s="61">
        <v>1728.0</v>
      </c>
      <c r="D12205" s="57" t="s">
        <v>379</v>
      </c>
      <c r="E12205" s="62" t="str">
        <f t="shared" si="1"/>
        <v>Out of test</v>
      </c>
      <c r="F12205" s="53" t="str">
        <f t="shared" si="2"/>
        <v>Shanghai_0</v>
      </c>
      <c r="G12205" s="53">
        <f t="shared" si="3"/>
        <v>0.2504953863</v>
      </c>
    </row>
    <row r="12206">
      <c r="A12206" s="61">
        <v>1.515386791E9</v>
      </c>
      <c r="B12206" s="61">
        <v>0.0</v>
      </c>
      <c r="C12206" s="61">
        <v>2572.0</v>
      </c>
      <c r="D12206" s="57" t="s">
        <v>379</v>
      </c>
      <c r="E12206" s="62" t="str">
        <f t="shared" si="1"/>
        <v>Out of test</v>
      </c>
      <c r="F12206" s="53" t="str">
        <f t="shared" si="2"/>
        <v>Shanghai_0</v>
      </c>
      <c r="G12206" s="53">
        <f t="shared" si="3"/>
        <v>0.5176556765</v>
      </c>
    </row>
    <row r="12207">
      <c r="A12207" s="61">
        <v>1.514270662E9</v>
      </c>
      <c r="B12207" s="61">
        <v>0.0</v>
      </c>
      <c r="C12207" s="61">
        <v>680.0</v>
      </c>
      <c r="D12207" s="57" t="s">
        <v>379</v>
      </c>
      <c r="E12207" s="62" t="str">
        <f t="shared" si="1"/>
        <v>Out of test</v>
      </c>
      <c r="F12207" s="53" t="str">
        <f t="shared" si="2"/>
        <v>Shanghai_0</v>
      </c>
      <c r="G12207" s="53">
        <f t="shared" si="3"/>
        <v>0.9221734492</v>
      </c>
    </row>
    <row r="12208">
      <c r="A12208" s="61">
        <v>1.519273522E9</v>
      </c>
      <c r="B12208" s="61">
        <v>0.0</v>
      </c>
      <c r="C12208" s="61">
        <v>828.0</v>
      </c>
      <c r="D12208" s="57" t="s">
        <v>379</v>
      </c>
      <c r="E12208" s="62" t="str">
        <f t="shared" si="1"/>
        <v>Out of test</v>
      </c>
      <c r="F12208" s="53" t="str">
        <f t="shared" si="2"/>
        <v>Shanghai_0</v>
      </c>
      <c r="G12208" s="53">
        <f t="shared" si="3"/>
        <v>0.7398863806</v>
      </c>
    </row>
    <row r="12209">
      <c r="A12209" s="61">
        <v>1.51972324E9</v>
      </c>
      <c r="B12209" s="61">
        <v>0.0</v>
      </c>
      <c r="C12209" s="61">
        <v>1452.0</v>
      </c>
      <c r="D12209" s="57" t="s">
        <v>379</v>
      </c>
      <c r="E12209" s="62" t="str">
        <f t="shared" si="1"/>
        <v>Out of test</v>
      </c>
      <c r="F12209" s="53" t="str">
        <f t="shared" si="2"/>
        <v>Shanghai_0</v>
      </c>
      <c r="G12209" s="53">
        <f t="shared" si="3"/>
        <v>0.4516488825</v>
      </c>
    </row>
    <row r="12210">
      <c r="A12210" s="61">
        <v>1.51882711E9</v>
      </c>
      <c r="B12210" s="61">
        <v>0.0</v>
      </c>
      <c r="C12210" s="61">
        <v>1653.0</v>
      </c>
      <c r="D12210" s="57" t="s">
        <v>379</v>
      </c>
      <c r="E12210" s="62" t="str">
        <f t="shared" si="1"/>
        <v>Out of test</v>
      </c>
      <c r="F12210" s="53" t="str">
        <f t="shared" si="2"/>
        <v>Shanghai_0</v>
      </c>
      <c r="G12210" s="53">
        <f t="shared" si="3"/>
        <v>0.6675876333</v>
      </c>
    </row>
    <row r="12211">
      <c r="A12211" s="61">
        <v>1.516706161E9</v>
      </c>
      <c r="B12211" s="61">
        <v>0.0</v>
      </c>
      <c r="C12211" s="61">
        <v>2670.0</v>
      </c>
      <c r="D12211" s="57" t="s">
        <v>379</v>
      </c>
      <c r="E12211" s="62" t="str">
        <f t="shared" si="1"/>
        <v>Out of test</v>
      </c>
      <c r="F12211" s="53" t="str">
        <f t="shared" si="2"/>
        <v>Shanghai_0</v>
      </c>
      <c r="G12211" s="53">
        <f t="shared" si="3"/>
        <v>0.2635753081</v>
      </c>
    </row>
    <row r="12212">
      <c r="A12212" s="61">
        <v>1.514279411E9</v>
      </c>
      <c r="B12212" s="61">
        <v>0.0</v>
      </c>
      <c r="C12212" s="61">
        <v>3959.0</v>
      </c>
      <c r="D12212" s="57" t="s">
        <v>379</v>
      </c>
      <c r="E12212" s="62" t="str">
        <f t="shared" si="1"/>
        <v>Out of test</v>
      </c>
      <c r="F12212" s="53" t="str">
        <f t="shared" si="2"/>
        <v>Shanghai_0</v>
      </c>
      <c r="G12212" s="53">
        <f t="shared" si="3"/>
        <v>0.5588155832</v>
      </c>
    </row>
    <row r="12213">
      <c r="A12213" s="61">
        <v>1.51511482E9</v>
      </c>
      <c r="B12213" s="61">
        <v>0.0</v>
      </c>
      <c r="C12213" s="61">
        <v>259.0</v>
      </c>
      <c r="D12213" s="57" t="s">
        <v>379</v>
      </c>
      <c r="E12213" s="62" t="str">
        <f t="shared" si="1"/>
        <v>Out of test</v>
      </c>
      <c r="F12213" s="53" t="str">
        <f t="shared" si="2"/>
        <v>Shanghai_0</v>
      </c>
      <c r="G12213" s="53">
        <f t="shared" si="3"/>
        <v>0.2032873576</v>
      </c>
    </row>
    <row r="12214">
      <c r="A12214" s="61">
        <v>1.51914581E9</v>
      </c>
      <c r="B12214" s="61">
        <v>0.0</v>
      </c>
      <c r="C12214" s="61">
        <v>1657.0</v>
      </c>
      <c r="D12214" s="57" t="s">
        <v>379</v>
      </c>
      <c r="E12214" s="62" t="str">
        <f t="shared" si="1"/>
        <v>Out of test</v>
      </c>
      <c r="F12214" s="53" t="str">
        <f t="shared" si="2"/>
        <v>Shanghai_0</v>
      </c>
      <c r="G12214" s="53">
        <f t="shared" si="3"/>
        <v>0.1242948225</v>
      </c>
    </row>
    <row r="12215">
      <c r="A12215" s="61">
        <v>1.514282991E9</v>
      </c>
      <c r="B12215" s="61">
        <v>0.0</v>
      </c>
      <c r="C12215" s="61">
        <v>2901.0</v>
      </c>
      <c r="D12215" s="57" t="s">
        <v>379</v>
      </c>
      <c r="E12215" s="62" t="str">
        <f t="shared" si="1"/>
        <v>Out of test</v>
      </c>
      <c r="F12215" s="53" t="str">
        <f t="shared" si="2"/>
        <v>Shanghai_0</v>
      </c>
      <c r="G12215" s="53">
        <f t="shared" si="3"/>
        <v>0.6306767005</v>
      </c>
    </row>
    <row r="12216">
      <c r="A12216" s="61">
        <v>1.511254452E9</v>
      </c>
      <c r="B12216" s="61">
        <v>0.0</v>
      </c>
      <c r="C12216" s="61">
        <v>2067.0</v>
      </c>
      <c r="D12216" s="57" t="s">
        <v>379</v>
      </c>
      <c r="E12216" s="62" t="str">
        <f t="shared" si="1"/>
        <v>Out of test</v>
      </c>
      <c r="F12216" s="53" t="str">
        <f t="shared" si="2"/>
        <v>Shanghai_0</v>
      </c>
      <c r="G12216" s="53">
        <f t="shared" si="3"/>
        <v>0.6425686137</v>
      </c>
    </row>
    <row r="12217">
      <c r="A12217" s="61">
        <v>1.519627681E9</v>
      </c>
      <c r="B12217" s="61">
        <v>0.0</v>
      </c>
      <c r="C12217" s="61">
        <v>1036.0</v>
      </c>
      <c r="D12217" s="57" t="s">
        <v>379</v>
      </c>
      <c r="E12217" s="62" t="str">
        <f t="shared" si="1"/>
        <v>Out of test</v>
      </c>
      <c r="F12217" s="53" t="str">
        <f t="shared" si="2"/>
        <v>Shanghai_0</v>
      </c>
      <c r="G12217" s="53">
        <f t="shared" si="3"/>
        <v>0.5280042128</v>
      </c>
    </row>
    <row r="12218">
      <c r="A12218" s="61">
        <v>1.515610582E9</v>
      </c>
      <c r="B12218" s="61">
        <v>0.0</v>
      </c>
      <c r="C12218" s="61">
        <v>1774.0</v>
      </c>
      <c r="D12218" s="57" t="s">
        <v>379</v>
      </c>
      <c r="E12218" s="62" t="str">
        <f t="shared" si="1"/>
        <v>Out of test</v>
      </c>
      <c r="F12218" s="53" t="str">
        <f t="shared" si="2"/>
        <v>Shanghai_0</v>
      </c>
      <c r="G12218" s="53">
        <f t="shared" si="3"/>
        <v>0.683651672</v>
      </c>
    </row>
    <row r="12219">
      <c r="A12219" s="61">
        <v>1.519973552E9</v>
      </c>
      <c r="B12219" s="61">
        <v>0.0</v>
      </c>
      <c r="C12219" s="61">
        <v>1040.0</v>
      </c>
      <c r="D12219" s="57" t="s">
        <v>379</v>
      </c>
      <c r="E12219" s="62" t="str">
        <f t="shared" si="1"/>
        <v>Out of test</v>
      </c>
      <c r="F12219" s="53" t="str">
        <f t="shared" si="2"/>
        <v>Shanghai_0</v>
      </c>
      <c r="G12219" s="53">
        <f t="shared" si="3"/>
        <v>0.4858423103</v>
      </c>
    </row>
    <row r="12220">
      <c r="A12220" s="61">
        <v>1.51326335E9</v>
      </c>
      <c r="B12220" s="61">
        <v>0.0</v>
      </c>
      <c r="C12220" s="61">
        <v>471.0</v>
      </c>
      <c r="D12220" s="57" t="s">
        <v>379</v>
      </c>
      <c r="E12220" s="62" t="str">
        <f t="shared" si="1"/>
        <v>Out of test</v>
      </c>
      <c r="F12220" s="53" t="str">
        <f t="shared" si="2"/>
        <v>Shanghai_0</v>
      </c>
      <c r="G12220" s="53">
        <f t="shared" si="3"/>
        <v>0.0186080682</v>
      </c>
    </row>
    <row r="12221">
      <c r="A12221" s="61">
        <v>1.51864747E9</v>
      </c>
      <c r="B12221" s="61">
        <v>0.0</v>
      </c>
      <c r="C12221" s="61">
        <v>368.0</v>
      </c>
      <c r="D12221" s="57" t="s">
        <v>379</v>
      </c>
      <c r="E12221" s="62" t="str">
        <f t="shared" si="1"/>
        <v>Out of test</v>
      </c>
      <c r="F12221" s="53" t="str">
        <f t="shared" si="2"/>
        <v>Shanghai_0</v>
      </c>
      <c r="G12221" s="53">
        <f t="shared" si="3"/>
        <v>0.897791621</v>
      </c>
    </row>
    <row r="12222">
      <c r="A12222" s="61">
        <v>1.516680971E9</v>
      </c>
      <c r="B12222" s="61">
        <v>0.0</v>
      </c>
      <c r="C12222" s="61">
        <v>1167.0</v>
      </c>
      <c r="D12222" s="57" t="s">
        <v>379</v>
      </c>
      <c r="E12222" s="62" t="str">
        <f t="shared" si="1"/>
        <v>Out of test</v>
      </c>
      <c r="F12222" s="53" t="str">
        <f t="shared" si="2"/>
        <v>Shanghai_0</v>
      </c>
      <c r="G12222" s="53">
        <f t="shared" si="3"/>
        <v>0.3810267563</v>
      </c>
    </row>
    <row r="12223">
      <c r="A12223" s="61">
        <v>1.518231792E9</v>
      </c>
      <c r="B12223" s="61">
        <v>0.0</v>
      </c>
      <c r="C12223" s="61">
        <v>4162.0</v>
      </c>
      <c r="D12223" s="57" t="s">
        <v>379</v>
      </c>
      <c r="E12223" s="62" t="str">
        <f t="shared" si="1"/>
        <v>Out of test</v>
      </c>
      <c r="F12223" s="53" t="str">
        <f t="shared" si="2"/>
        <v>Shanghai_0</v>
      </c>
      <c r="G12223" s="53">
        <f t="shared" si="3"/>
        <v>0.6818782908</v>
      </c>
    </row>
    <row r="12224">
      <c r="A12224" s="61">
        <v>1.517902611E9</v>
      </c>
      <c r="B12224" s="61">
        <v>0.0</v>
      </c>
      <c r="C12224" s="61">
        <v>3212.0</v>
      </c>
      <c r="D12224" s="57" t="s">
        <v>379</v>
      </c>
      <c r="E12224" s="62" t="str">
        <f t="shared" si="1"/>
        <v>Out of test</v>
      </c>
      <c r="F12224" s="53" t="str">
        <f t="shared" si="2"/>
        <v>Shanghai_0</v>
      </c>
      <c r="G12224" s="53">
        <f t="shared" si="3"/>
        <v>0.8015325907</v>
      </c>
    </row>
    <row r="12225">
      <c r="A12225" s="61">
        <v>1.512857611E9</v>
      </c>
      <c r="B12225" s="61">
        <v>0.0</v>
      </c>
      <c r="C12225" s="61">
        <v>37.0</v>
      </c>
      <c r="D12225" s="57" t="s">
        <v>379</v>
      </c>
      <c r="E12225" s="62" t="str">
        <f t="shared" si="1"/>
        <v>Out of test</v>
      </c>
      <c r="F12225" s="53" t="str">
        <f t="shared" si="2"/>
        <v>Shanghai_0</v>
      </c>
      <c r="G12225" s="53">
        <f t="shared" si="3"/>
        <v>0.8594972616</v>
      </c>
    </row>
    <row r="12226">
      <c r="A12226" s="61">
        <v>1.516572642E9</v>
      </c>
      <c r="B12226" s="61">
        <v>0.0</v>
      </c>
      <c r="C12226" s="61">
        <v>1608.0</v>
      </c>
      <c r="D12226" s="57" t="s">
        <v>379</v>
      </c>
      <c r="E12226" s="62" t="str">
        <f t="shared" si="1"/>
        <v>Out of test</v>
      </c>
      <c r="F12226" s="53" t="str">
        <f t="shared" si="2"/>
        <v>Shanghai_0</v>
      </c>
      <c r="G12226" s="53">
        <f t="shared" si="3"/>
        <v>0.7709430652</v>
      </c>
    </row>
    <row r="12227">
      <c r="A12227" s="61">
        <v>1.51968808E9</v>
      </c>
      <c r="B12227" s="61">
        <v>0.0</v>
      </c>
      <c r="C12227" s="61">
        <v>2692.0</v>
      </c>
      <c r="D12227" s="57" t="s">
        <v>379</v>
      </c>
      <c r="E12227" s="62" t="str">
        <f t="shared" si="1"/>
        <v>Out of test</v>
      </c>
      <c r="F12227" s="53" t="str">
        <f t="shared" si="2"/>
        <v>Shanghai_0</v>
      </c>
      <c r="G12227" s="53">
        <f t="shared" si="3"/>
        <v>0.6944288307</v>
      </c>
    </row>
    <row r="12228">
      <c r="A12228" s="61">
        <v>1.514486591E9</v>
      </c>
      <c r="B12228" s="61">
        <v>0.0</v>
      </c>
      <c r="C12228" s="61">
        <v>2348.0</v>
      </c>
      <c r="D12228" s="57" t="s">
        <v>379</v>
      </c>
      <c r="E12228" s="62" t="str">
        <f t="shared" si="1"/>
        <v>Out of test</v>
      </c>
      <c r="F12228" s="53" t="str">
        <f t="shared" si="2"/>
        <v>Shanghai_0</v>
      </c>
      <c r="G12228" s="53">
        <f t="shared" si="3"/>
        <v>0.9672845206</v>
      </c>
    </row>
    <row r="12229">
      <c r="A12229" s="61">
        <v>1.51485939E9</v>
      </c>
      <c r="B12229" s="61">
        <v>0.0</v>
      </c>
      <c r="C12229" s="61">
        <v>1103.0</v>
      </c>
      <c r="D12229" s="57" t="s">
        <v>379</v>
      </c>
      <c r="E12229" s="62" t="str">
        <f t="shared" si="1"/>
        <v>Out of test</v>
      </c>
      <c r="F12229" s="53" t="str">
        <f t="shared" si="2"/>
        <v>Shanghai_0</v>
      </c>
      <c r="G12229" s="53">
        <f t="shared" si="3"/>
        <v>0.2359541006</v>
      </c>
    </row>
    <row r="12230">
      <c r="A12230" s="61">
        <v>1.511915532E9</v>
      </c>
      <c r="B12230" s="61">
        <v>0.0</v>
      </c>
      <c r="C12230" s="61">
        <v>2184.0</v>
      </c>
      <c r="D12230" s="57" t="s">
        <v>379</v>
      </c>
      <c r="E12230" s="62" t="str">
        <f t="shared" si="1"/>
        <v>Out of test</v>
      </c>
      <c r="F12230" s="53" t="str">
        <f t="shared" si="2"/>
        <v>Shanghai_0</v>
      </c>
      <c r="G12230" s="53">
        <f t="shared" si="3"/>
        <v>0.3755588519</v>
      </c>
    </row>
    <row r="12231">
      <c r="A12231" s="61">
        <v>1.511263141E9</v>
      </c>
      <c r="B12231" s="61">
        <v>0.0</v>
      </c>
      <c r="C12231" s="61">
        <v>3057.0</v>
      </c>
      <c r="D12231" s="57" t="s">
        <v>379</v>
      </c>
      <c r="E12231" s="62" t="str">
        <f t="shared" si="1"/>
        <v>Out of test</v>
      </c>
      <c r="F12231" s="53" t="str">
        <f t="shared" si="2"/>
        <v>Shanghai_0</v>
      </c>
      <c r="G12231" s="53">
        <f t="shared" si="3"/>
        <v>0.7606883966</v>
      </c>
    </row>
    <row r="12232">
      <c r="A12232" s="61">
        <v>1.515097002E9</v>
      </c>
      <c r="B12232" s="61">
        <v>0.0</v>
      </c>
      <c r="C12232" s="61">
        <v>3598.0</v>
      </c>
      <c r="D12232" s="57" t="s">
        <v>379</v>
      </c>
      <c r="E12232" s="62" t="str">
        <f t="shared" si="1"/>
        <v>Out of test</v>
      </c>
      <c r="F12232" s="53" t="str">
        <f t="shared" si="2"/>
        <v>Shanghai_0</v>
      </c>
      <c r="G12232" s="53">
        <f t="shared" si="3"/>
        <v>0.4589740965</v>
      </c>
    </row>
    <row r="12233">
      <c r="A12233" s="61">
        <v>1.51370315E9</v>
      </c>
      <c r="B12233" s="61">
        <v>0.0</v>
      </c>
      <c r="C12233" s="61">
        <v>397.0</v>
      </c>
      <c r="D12233" s="57" t="s">
        <v>379</v>
      </c>
      <c r="E12233" s="62" t="str">
        <f t="shared" si="1"/>
        <v>Out of test</v>
      </c>
      <c r="F12233" s="53" t="str">
        <f t="shared" si="2"/>
        <v>Shanghai_0</v>
      </c>
      <c r="G12233" s="53">
        <f t="shared" si="3"/>
        <v>0.08482067692</v>
      </c>
    </row>
    <row r="12234">
      <c r="A12234" s="61">
        <v>1.51903077E9</v>
      </c>
      <c r="B12234" s="61">
        <v>0.0</v>
      </c>
      <c r="C12234" s="61">
        <v>88.0</v>
      </c>
      <c r="D12234" s="57" t="s">
        <v>379</v>
      </c>
      <c r="E12234" s="62" t="str">
        <f t="shared" si="1"/>
        <v>Out of test</v>
      </c>
      <c r="F12234" s="53" t="str">
        <f t="shared" si="2"/>
        <v>Shanghai_0</v>
      </c>
      <c r="G12234" s="53">
        <f t="shared" si="3"/>
        <v>0.4315158193</v>
      </c>
    </row>
    <row r="12235">
      <c r="A12235" s="61">
        <v>1.516606792E9</v>
      </c>
      <c r="B12235" s="61">
        <v>0.0</v>
      </c>
      <c r="C12235" s="61">
        <v>2576.0</v>
      </c>
      <c r="D12235" s="57" t="s">
        <v>379</v>
      </c>
      <c r="E12235" s="62" t="str">
        <f t="shared" si="1"/>
        <v>Out of test</v>
      </c>
      <c r="F12235" s="53" t="str">
        <f t="shared" si="2"/>
        <v>Shanghai_0</v>
      </c>
      <c r="G12235" s="53">
        <f t="shared" si="3"/>
        <v>0.1675024971</v>
      </c>
    </row>
    <row r="12236">
      <c r="A12236" s="61">
        <v>1.519702162E9</v>
      </c>
      <c r="B12236" s="61">
        <v>0.0</v>
      </c>
      <c r="C12236" s="61">
        <v>3298.0</v>
      </c>
      <c r="D12236" s="57" t="s">
        <v>379</v>
      </c>
      <c r="E12236" s="62" t="str">
        <f t="shared" si="1"/>
        <v>Out of test</v>
      </c>
      <c r="F12236" s="53" t="str">
        <f t="shared" si="2"/>
        <v>Shanghai_0</v>
      </c>
      <c r="G12236" s="53">
        <f t="shared" si="3"/>
        <v>0.4125585115</v>
      </c>
    </row>
    <row r="12237">
      <c r="A12237" s="61">
        <v>1.513731842E9</v>
      </c>
      <c r="B12237" s="61">
        <v>0.0</v>
      </c>
      <c r="C12237" s="61">
        <v>140.0</v>
      </c>
      <c r="D12237" s="57" t="s">
        <v>379</v>
      </c>
      <c r="E12237" s="62" t="str">
        <f t="shared" si="1"/>
        <v>Out of test</v>
      </c>
      <c r="F12237" s="53" t="str">
        <f t="shared" si="2"/>
        <v>Shanghai_0</v>
      </c>
      <c r="G12237" s="53">
        <f t="shared" si="3"/>
        <v>0.07080205214</v>
      </c>
    </row>
    <row r="12238">
      <c r="A12238" s="61">
        <v>1.51244493E9</v>
      </c>
      <c r="B12238" s="61">
        <v>0.0</v>
      </c>
      <c r="C12238" s="61">
        <v>377.0</v>
      </c>
      <c r="D12238" s="57" t="s">
        <v>379</v>
      </c>
      <c r="E12238" s="62" t="str">
        <f t="shared" si="1"/>
        <v>Out of test</v>
      </c>
      <c r="F12238" s="53" t="str">
        <f t="shared" si="2"/>
        <v>Shanghai_0</v>
      </c>
      <c r="G12238" s="53">
        <f t="shared" si="3"/>
        <v>0.2961473692</v>
      </c>
    </row>
    <row r="12239">
      <c r="A12239" s="61">
        <v>1.51544088E9</v>
      </c>
      <c r="B12239" s="61">
        <v>0.0</v>
      </c>
      <c r="C12239" s="61">
        <v>303.0</v>
      </c>
      <c r="D12239" s="57" t="s">
        <v>379</v>
      </c>
      <c r="E12239" s="62" t="str">
        <f t="shared" si="1"/>
        <v>Out of test</v>
      </c>
      <c r="F12239" s="53" t="str">
        <f t="shared" si="2"/>
        <v>Shanghai_0</v>
      </c>
      <c r="G12239" s="53">
        <f t="shared" si="3"/>
        <v>0.7336867775</v>
      </c>
    </row>
    <row r="12240">
      <c r="A12240" s="61">
        <v>1.519059432E9</v>
      </c>
      <c r="B12240" s="61">
        <v>0.0</v>
      </c>
      <c r="C12240" s="61">
        <v>960.0</v>
      </c>
      <c r="D12240" s="57" t="s">
        <v>379</v>
      </c>
      <c r="E12240" s="62" t="str">
        <f t="shared" si="1"/>
        <v>Out of test</v>
      </c>
      <c r="F12240" s="53" t="str">
        <f t="shared" si="2"/>
        <v>Shanghai_0</v>
      </c>
      <c r="G12240" s="53">
        <f t="shared" si="3"/>
        <v>0.9751847241</v>
      </c>
    </row>
    <row r="12241">
      <c r="A12241" s="61">
        <v>1.516162661E9</v>
      </c>
      <c r="B12241" s="61">
        <v>0.0</v>
      </c>
      <c r="C12241" s="61">
        <v>1477.0</v>
      </c>
      <c r="D12241" s="57" t="s">
        <v>379</v>
      </c>
      <c r="E12241" s="62" t="str">
        <f t="shared" si="1"/>
        <v>Out of test</v>
      </c>
      <c r="F12241" s="53" t="str">
        <f t="shared" si="2"/>
        <v>Shanghai_0</v>
      </c>
      <c r="G12241" s="53">
        <f t="shared" si="3"/>
        <v>0.2868042548</v>
      </c>
    </row>
    <row r="12242">
      <c r="A12242" s="61">
        <v>1.51178396E9</v>
      </c>
      <c r="B12242" s="61">
        <v>0.0</v>
      </c>
      <c r="C12242" s="61">
        <v>1559.0</v>
      </c>
      <c r="D12242" s="57" t="s">
        <v>379</v>
      </c>
      <c r="E12242" s="62" t="str">
        <f t="shared" si="1"/>
        <v>Out of test</v>
      </c>
      <c r="F12242" s="53" t="str">
        <f t="shared" si="2"/>
        <v>Shanghai_0</v>
      </c>
      <c r="G12242" s="53">
        <f t="shared" si="3"/>
        <v>0.2617344236</v>
      </c>
    </row>
    <row r="12243">
      <c r="A12243" s="61">
        <v>1.516412052E9</v>
      </c>
      <c r="B12243" s="61">
        <v>0.0</v>
      </c>
      <c r="C12243" s="61">
        <v>1817.0</v>
      </c>
      <c r="D12243" s="57" t="s">
        <v>379</v>
      </c>
      <c r="E12243" s="62" t="str">
        <f t="shared" si="1"/>
        <v>Out of test</v>
      </c>
      <c r="F12243" s="53" t="str">
        <f t="shared" si="2"/>
        <v>Shanghai_0</v>
      </c>
      <c r="G12243" s="53">
        <f t="shared" si="3"/>
        <v>0.7394032151</v>
      </c>
    </row>
    <row r="12244">
      <c r="A12244" s="61">
        <v>1.51641642E9</v>
      </c>
      <c r="B12244" s="61">
        <v>0.0</v>
      </c>
      <c r="C12244" s="61">
        <v>249.0</v>
      </c>
      <c r="D12244" s="57" t="s">
        <v>379</v>
      </c>
      <c r="E12244" s="62" t="str">
        <f t="shared" si="1"/>
        <v>Out of test</v>
      </c>
      <c r="F12244" s="53" t="str">
        <f t="shared" si="2"/>
        <v>Shanghai_0</v>
      </c>
      <c r="G12244" s="53">
        <f t="shared" si="3"/>
        <v>0.5298252526</v>
      </c>
    </row>
    <row r="12245">
      <c r="A12245" s="61">
        <v>1.519851112E9</v>
      </c>
      <c r="B12245" s="61">
        <v>0.0</v>
      </c>
      <c r="C12245" s="61">
        <v>1393.0</v>
      </c>
      <c r="D12245" s="57" t="s">
        <v>379</v>
      </c>
      <c r="E12245" s="62" t="str">
        <f t="shared" si="1"/>
        <v>Out of test</v>
      </c>
      <c r="F12245" s="53" t="str">
        <f t="shared" si="2"/>
        <v>Shanghai_0</v>
      </c>
      <c r="G12245" s="53">
        <f t="shared" si="3"/>
        <v>0.8457082041</v>
      </c>
    </row>
    <row r="12246">
      <c r="A12246" s="61">
        <v>1.516528301E9</v>
      </c>
      <c r="B12246" s="61">
        <v>0.0</v>
      </c>
      <c r="C12246" s="61">
        <v>3193.0</v>
      </c>
      <c r="D12246" s="57" t="s">
        <v>379</v>
      </c>
      <c r="E12246" s="62" t="str">
        <f t="shared" si="1"/>
        <v>Out of test</v>
      </c>
      <c r="F12246" s="53" t="str">
        <f t="shared" si="2"/>
        <v>Shanghai_0</v>
      </c>
      <c r="G12246" s="53">
        <f t="shared" si="3"/>
        <v>0.070442042</v>
      </c>
    </row>
    <row r="12247">
      <c r="A12247" s="61">
        <v>1.513999081E9</v>
      </c>
      <c r="B12247" s="61">
        <v>0.0</v>
      </c>
      <c r="C12247" s="61">
        <v>3111.0</v>
      </c>
      <c r="D12247" s="57" t="s">
        <v>379</v>
      </c>
      <c r="E12247" s="62" t="str">
        <f t="shared" si="1"/>
        <v>Out of test</v>
      </c>
      <c r="F12247" s="53" t="str">
        <f t="shared" si="2"/>
        <v>Shanghai_0</v>
      </c>
      <c r="G12247" s="53">
        <f t="shared" si="3"/>
        <v>0.1696887093</v>
      </c>
    </row>
    <row r="12248">
      <c r="A12248" s="61">
        <v>1.51451723E9</v>
      </c>
      <c r="B12248" s="61">
        <v>0.0</v>
      </c>
      <c r="C12248" s="61">
        <v>2238.0</v>
      </c>
      <c r="D12248" s="57" t="s">
        <v>379</v>
      </c>
      <c r="E12248" s="62" t="str">
        <f t="shared" si="1"/>
        <v>Out of test</v>
      </c>
      <c r="F12248" s="53" t="str">
        <f t="shared" si="2"/>
        <v>Shanghai_0</v>
      </c>
      <c r="G12248" s="53">
        <f t="shared" si="3"/>
        <v>0.1369062568</v>
      </c>
    </row>
    <row r="12249">
      <c r="A12249" s="61">
        <v>1.512920471E9</v>
      </c>
      <c r="B12249" s="61">
        <v>0.0</v>
      </c>
      <c r="C12249" s="61">
        <v>141.0</v>
      </c>
      <c r="D12249" s="57" t="s">
        <v>379</v>
      </c>
      <c r="E12249" s="62" t="str">
        <f t="shared" si="1"/>
        <v>Out of test</v>
      </c>
      <c r="F12249" s="53" t="str">
        <f t="shared" si="2"/>
        <v>Shanghai_0</v>
      </c>
      <c r="G12249" s="53">
        <f t="shared" si="3"/>
        <v>0.7568316183</v>
      </c>
    </row>
    <row r="12250">
      <c r="A12250" s="61">
        <v>1.51435128E9</v>
      </c>
      <c r="B12250" s="61">
        <v>0.0</v>
      </c>
      <c r="C12250" s="61">
        <v>2448.0</v>
      </c>
      <c r="D12250" s="57" t="s">
        <v>379</v>
      </c>
      <c r="E12250" s="62" t="str">
        <f t="shared" si="1"/>
        <v>Out of test</v>
      </c>
      <c r="F12250" s="53" t="str">
        <f t="shared" si="2"/>
        <v>Shanghai_0</v>
      </c>
      <c r="G12250" s="53">
        <f t="shared" si="3"/>
        <v>0.1227650826</v>
      </c>
    </row>
    <row r="12251">
      <c r="A12251" s="61">
        <v>1.512621261E9</v>
      </c>
      <c r="B12251" s="61">
        <v>0.0</v>
      </c>
      <c r="C12251" s="61">
        <v>2694.0</v>
      </c>
      <c r="D12251" s="57" t="s">
        <v>379</v>
      </c>
      <c r="E12251" s="62" t="str">
        <f t="shared" si="1"/>
        <v>Out of test</v>
      </c>
      <c r="F12251" s="53" t="str">
        <f t="shared" si="2"/>
        <v>Shanghai_0</v>
      </c>
      <c r="G12251" s="53">
        <f t="shared" si="3"/>
        <v>0.1597404784</v>
      </c>
    </row>
    <row r="12252">
      <c r="A12252" s="61">
        <v>1.518797391E9</v>
      </c>
      <c r="B12252" s="61">
        <v>0.0</v>
      </c>
      <c r="C12252" s="61">
        <v>2693.0</v>
      </c>
      <c r="D12252" s="57" t="s">
        <v>379</v>
      </c>
      <c r="E12252" s="62" t="str">
        <f t="shared" si="1"/>
        <v>Out of test</v>
      </c>
      <c r="F12252" s="53" t="str">
        <f t="shared" si="2"/>
        <v>Shanghai_0</v>
      </c>
      <c r="G12252" s="53">
        <f t="shared" si="3"/>
        <v>0.6569478474</v>
      </c>
    </row>
    <row r="12253">
      <c r="A12253" s="61">
        <v>1.511721301E9</v>
      </c>
      <c r="B12253" s="61">
        <v>0.0</v>
      </c>
      <c r="C12253" s="61">
        <v>3281.0</v>
      </c>
      <c r="D12253" s="57" t="s">
        <v>379</v>
      </c>
      <c r="E12253" s="62" t="str">
        <f t="shared" si="1"/>
        <v>Out of test</v>
      </c>
      <c r="F12253" s="53" t="str">
        <f t="shared" si="2"/>
        <v>Shanghai_0</v>
      </c>
      <c r="G12253" s="53">
        <f t="shared" si="3"/>
        <v>0.6997803017</v>
      </c>
    </row>
    <row r="12254">
      <c r="A12254" s="61">
        <v>1.51567553E9</v>
      </c>
      <c r="B12254" s="61">
        <v>0.0</v>
      </c>
      <c r="C12254" s="61">
        <v>4226.0</v>
      </c>
      <c r="D12254" s="57" t="s">
        <v>379</v>
      </c>
      <c r="E12254" s="62" t="str">
        <f t="shared" si="1"/>
        <v>Out of test</v>
      </c>
      <c r="F12254" s="53" t="str">
        <f t="shared" si="2"/>
        <v>Shanghai_0</v>
      </c>
      <c r="G12254" s="53">
        <f t="shared" si="3"/>
        <v>0.2287567664</v>
      </c>
    </row>
    <row r="12255">
      <c r="A12255" s="61">
        <v>1.517158022E9</v>
      </c>
      <c r="B12255" s="61">
        <v>0.0</v>
      </c>
      <c r="C12255" s="61">
        <v>925.0</v>
      </c>
      <c r="D12255" s="57" t="s">
        <v>379</v>
      </c>
      <c r="E12255" s="62" t="str">
        <f t="shared" si="1"/>
        <v>Out of test</v>
      </c>
      <c r="F12255" s="53" t="str">
        <f t="shared" si="2"/>
        <v>Shanghai_0</v>
      </c>
      <c r="G12255" s="53">
        <f t="shared" si="3"/>
        <v>0.9563192694</v>
      </c>
    </row>
    <row r="12256">
      <c r="A12256" s="61">
        <v>1.516400911E9</v>
      </c>
      <c r="B12256" s="61">
        <v>0.0</v>
      </c>
      <c r="C12256" s="61">
        <v>2636.0</v>
      </c>
      <c r="D12256" s="57" t="s">
        <v>379</v>
      </c>
      <c r="E12256" s="62" t="str">
        <f t="shared" si="1"/>
        <v>Out of test</v>
      </c>
      <c r="F12256" s="53" t="str">
        <f t="shared" si="2"/>
        <v>Shanghai_0</v>
      </c>
      <c r="G12256" s="53">
        <f t="shared" si="3"/>
        <v>0.3278066268</v>
      </c>
    </row>
    <row r="12257">
      <c r="A12257" s="61">
        <v>1.51726632E9</v>
      </c>
      <c r="B12257" s="61">
        <v>0.0</v>
      </c>
      <c r="C12257" s="61">
        <v>3073.0</v>
      </c>
      <c r="D12257" s="57" t="s">
        <v>379</v>
      </c>
      <c r="E12257" s="62" t="str">
        <f t="shared" si="1"/>
        <v>Out of test</v>
      </c>
      <c r="F12257" s="53" t="str">
        <f t="shared" si="2"/>
        <v>Shanghai_0</v>
      </c>
      <c r="G12257" s="53">
        <f t="shared" si="3"/>
        <v>0.3132731116</v>
      </c>
    </row>
    <row r="12258">
      <c r="A12258" s="61">
        <v>1.5172669E9</v>
      </c>
      <c r="B12258" s="61">
        <v>0.0</v>
      </c>
      <c r="C12258" s="61">
        <v>2225.0</v>
      </c>
      <c r="D12258" s="57" t="s">
        <v>379</v>
      </c>
      <c r="E12258" s="62" t="str">
        <f t="shared" si="1"/>
        <v>Out of test</v>
      </c>
      <c r="F12258" s="53" t="str">
        <f t="shared" si="2"/>
        <v>Shanghai_0</v>
      </c>
      <c r="G12258" s="53">
        <f t="shared" si="3"/>
        <v>0.7640088199</v>
      </c>
    </row>
    <row r="12259">
      <c r="A12259" s="61">
        <v>1.511384061E9</v>
      </c>
      <c r="B12259" s="61">
        <v>0.0</v>
      </c>
      <c r="C12259" s="61">
        <v>1807.0</v>
      </c>
      <c r="D12259" s="57" t="s">
        <v>379</v>
      </c>
      <c r="E12259" s="62" t="str">
        <f t="shared" si="1"/>
        <v>Out of test</v>
      </c>
      <c r="F12259" s="53" t="str">
        <f t="shared" si="2"/>
        <v>Shanghai_0</v>
      </c>
      <c r="G12259" s="53">
        <f t="shared" si="3"/>
        <v>0.5426399891</v>
      </c>
    </row>
    <row r="12260">
      <c r="A12260" s="61">
        <v>1.519311791E9</v>
      </c>
      <c r="B12260" s="61">
        <v>0.0</v>
      </c>
      <c r="C12260" s="61">
        <v>1904.0</v>
      </c>
      <c r="D12260" s="57" t="s">
        <v>379</v>
      </c>
      <c r="E12260" s="62" t="str">
        <f t="shared" si="1"/>
        <v>Out of test</v>
      </c>
      <c r="F12260" s="53" t="str">
        <f t="shared" si="2"/>
        <v>Shanghai_0</v>
      </c>
      <c r="G12260" s="53">
        <f t="shared" si="3"/>
        <v>0.535930817</v>
      </c>
    </row>
    <row r="12261">
      <c r="A12261" s="61">
        <v>1.515095951E9</v>
      </c>
      <c r="B12261" s="61">
        <v>0.0</v>
      </c>
      <c r="C12261" s="61">
        <v>1320.0</v>
      </c>
      <c r="D12261" s="57" t="s">
        <v>379</v>
      </c>
      <c r="E12261" s="62" t="str">
        <f t="shared" si="1"/>
        <v>Out of test</v>
      </c>
      <c r="F12261" s="53" t="str">
        <f t="shared" si="2"/>
        <v>Shanghai_0</v>
      </c>
      <c r="G12261" s="53">
        <f t="shared" si="3"/>
        <v>0.5276575307</v>
      </c>
    </row>
    <row r="12262">
      <c r="A12262" s="61">
        <v>1.512626392E9</v>
      </c>
      <c r="B12262" s="61">
        <v>0.0</v>
      </c>
      <c r="C12262" s="61">
        <v>1324.0</v>
      </c>
      <c r="D12262" s="57" t="s">
        <v>379</v>
      </c>
      <c r="E12262" s="62" t="str">
        <f t="shared" si="1"/>
        <v>Out of test</v>
      </c>
      <c r="F12262" s="53" t="str">
        <f t="shared" si="2"/>
        <v>Shanghai_0</v>
      </c>
      <c r="G12262" s="53">
        <f t="shared" si="3"/>
        <v>0.261297914</v>
      </c>
    </row>
    <row r="12263">
      <c r="A12263" s="61">
        <v>1.515060982E9</v>
      </c>
      <c r="B12263" s="61">
        <v>0.0</v>
      </c>
      <c r="C12263" s="61">
        <v>4610.0</v>
      </c>
      <c r="D12263" s="57" t="s">
        <v>379</v>
      </c>
      <c r="E12263" s="62" t="str">
        <f t="shared" si="1"/>
        <v>Out of test</v>
      </c>
      <c r="F12263" s="53" t="str">
        <f t="shared" si="2"/>
        <v>Shanghai_0</v>
      </c>
      <c r="G12263" s="53">
        <f t="shared" si="3"/>
        <v>0.3133772059</v>
      </c>
    </row>
    <row r="12264">
      <c r="A12264" s="61">
        <v>1.51610349E9</v>
      </c>
      <c r="B12264" s="61">
        <v>0.0</v>
      </c>
      <c r="C12264" s="61">
        <v>1204.0</v>
      </c>
      <c r="D12264" s="57" t="s">
        <v>379</v>
      </c>
      <c r="E12264" s="62" t="str">
        <f t="shared" si="1"/>
        <v>Out of test</v>
      </c>
      <c r="F12264" s="53" t="str">
        <f t="shared" si="2"/>
        <v>Shanghai_0</v>
      </c>
      <c r="G12264" s="53">
        <f t="shared" si="3"/>
        <v>0.1431087833</v>
      </c>
    </row>
    <row r="12265">
      <c r="A12265" s="61">
        <v>1.51951071E9</v>
      </c>
      <c r="B12265" s="61">
        <v>0.0</v>
      </c>
      <c r="C12265" s="61">
        <v>540.0</v>
      </c>
      <c r="D12265" s="57" t="s">
        <v>379</v>
      </c>
      <c r="E12265" s="62" t="str">
        <f t="shared" si="1"/>
        <v>Out of test</v>
      </c>
      <c r="F12265" s="53" t="str">
        <f t="shared" si="2"/>
        <v>Shanghai_0</v>
      </c>
      <c r="G12265" s="53">
        <f t="shared" si="3"/>
        <v>0.2872159114</v>
      </c>
    </row>
    <row r="12266">
      <c r="A12266" s="61">
        <v>1.516806432E9</v>
      </c>
      <c r="B12266" s="61">
        <v>0.0</v>
      </c>
      <c r="C12266" s="61">
        <v>3564.0</v>
      </c>
      <c r="D12266" s="57" t="s">
        <v>379</v>
      </c>
      <c r="E12266" s="62" t="str">
        <f t="shared" si="1"/>
        <v>Out of test</v>
      </c>
      <c r="F12266" s="53" t="str">
        <f t="shared" si="2"/>
        <v>Shanghai_0</v>
      </c>
      <c r="G12266" s="53">
        <f t="shared" si="3"/>
        <v>0.794007685</v>
      </c>
    </row>
    <row r="12267">
      <c r="A12267" s="61">
        <v>1.518341542E9</v>
      </c>
      <c r="B12267" s="61">
        <v>0.0</v>
      </c>
      <c r="C12267" s="61">
        <v>4078.0</v>
      </c>
      <c r="D12267" s="57" t="s">
        <v>379</v>
      </c>
      <c r="E12267" s="62" t="str">
        <f t="shared" si="1"/>
        <v>Out of test</v>
      </c>
      <c r="F12267" s="53" t="str">
        <f t="shared" si="2"/>
        <v>Shanghai_0</v>
      </c>
      <c r="G12267" s="53">
        <f t="shared" si="3"/>
        <v>0.8319200173</v>
      </c>
    </row>
    <row r="12268">
      <c r="A12268" s="61">
        <v>1.513122432E9</v>
      </c>
      <c r="B12268" s="61">
        <v>0.0</v>
      </c>
      <c r="C12268" s="61">
        <v>188.0</v>
      </c>
      <c r="D12268" s="57" t="s">
        <v>379</v>
      </c>
      <c r="E12268" s="62" t="str">
        <f t="shared" si="1"/>
        <v>Out of test</v>
      </c>
      <c r="F12268" s="53" t="str">
        <f t="shared" si="2"/>
        <v>Shanghai_0</v>
      </c>
      <c r="G12268" s="53">
        <f t="shared" si="3"/>
        <v>0.008511967936</v>
      </c>
    </row>
    <row r="12269">
      <c r="A12269" s="61">
        <v>1.51281293E9</v>
      </c>
      <c r="B12269" s="61">
        <v>0.0</v>
      </c>
      <c r="C12269" s="61">
        <v>2354.0</v>
      </c>
      <c r="D12269" s="57" t="s">
        <v>379</v>
      </c>
      <c r="E12269" s="62" t="str">
        <f t="shared" si="1"/>
        <v>Out of test</v>
      </c>
      <c r="F12269" s="53" t="str">
        <f t="shared" si="2"/>
        <v>Shanghai_0</v>
      </c>
      <c r="G12269" s="53">
        <f t="shared" si="3"/>
        <v>0.7319947354</v>
      </c>
    </row>
    <row r="12270">
      <c r="A12270" s="61">
        <v>1.51845894E9</v>
      </c>
      <c r="B12270" s="61">
        <v>0.0</v>
      </c>
      <c r="C12270" s="61">
        <v>2737.0</v>
      </c>
      <c r="D12270" s="57" t="s">
        <v>379</v>
      </c>
      <c r="E12270" s="62" t="str">
        <f t="shared" si="1"/>
        <v>Out of test</v>
      </c>
      <c r="F12270" s="53" t="str">
        <f t="shared" si="2"/>
        <v>Shanghai_0</v>
      </c>
      <c r="G12270" s="53">
        <f t="shared" si="3"/>
        <v>0.9888813652</v>
      </c>
    </row>
    <row r="12271">
      <c r="A12271" s="61">
        <v>1.51425479E9</v>
      </c>
      <c r="B12271" s="61">
        <v>0.0</v>
      </c>
      <c r="C12271" s="61">
        <v>1620.0</v>
      </c>
      <c r="D12271" s="57" t="s">
        <v>379</v>
      </c>
      <c r="E12271" s="62" t="str">
        <f t="shared" si="1"/>
        <v>Out of test</v>
      </c>
      <c r="F12271" s="53" t="str">
        <f t="shared" si="2"/>
        <v>Shanghai_0</v>
      </c>
      <c r="G12271" s="53">
        <f t="shared" si="3"/>
        <v>0.7537695809</v>
      </c>
    </row>
    <row r="12272">
      <c r="A12272" s="61">
        <v>1.516613391E9</v>
      </c>
      <c r="B12272" s="61">
        <v>0.0</v>
      </c>
      <c r="C12272" s="61">
        <v>3191.0</v>
      </c>
      <c r="D12272" s="57" t="s">
        <v>379</v>
      </c>
      <c r="E12272" s="62" t="str">
        <f t="shared" si="1"/>
        <v>Out of test</v>
      </c>
      <c r="F12272" s="53" t="str">
        <f t="shared" si="2"/>
        <v>Shanghai_0</v>
      </c>
      <c r="G12272" s="53">
        <f t="shared" si="3"/>
        <v>0.2804034603</v>
      </c>
    </row>
    <row r="12273">
      <c r="A12273" s="61">
        <v>1.51765919E9</v>
      </c>
      <c r="B12273" s="61">
        <v>0.0</v>
      </c>
      <c r="C12273" s="61">
        <v>3197.0</v>
      </c>
      <c r="D12273" s="57" t="s">
        <v>379</v>
      </c>
      <c r="E12273" s="62" t="str">
        <f t="shared" si="1"/>
        <v>Out of test</v>
      </c>
      <c r="F12273" s="53" t="str">
        <f t="shared" si="2"/>
        <v>Shanghai_0</v>
      </c>
      <c r="G12273" s="53">
        <f t="shared" si="3"/>
        <v>0.5387727934</v>
      </c>
    </row>
    <row r="12274">
      <c r="A12274" s="61">
        <v>1.51584793E9</v>
      </c>
      <c r="B12274" s="61">
        <v>0.0</v>
      </c>
      <c r="C12274" s="61">
        <v>1366.0</v>
      </c>
      <c r="D12274" s="57" t="s">
        <v>379</v>
      </c>
      <c r="E12274" s="62" t="str">
        <f t="shared" si="1"/>
        <v>Out of test</v>
      </c>
      <c r="F12274" s="53" t="str">
        <f t="shared" si="2"/>
        <v>Shanghai_0</v>
      </c>
      <c r="G12274" s="53">
        <f t="shared" si="3"/>
        <v>0.1433554554</v>
      </c>
    </row>
    <row r="12275">
      <c r="A12275" s="61">
        <v>1.518834181E9</v>
      </c>
      <c r="B12275" s="61">
        <v>0.0</v>
      </c>
      <c r="C12275" s="61">
        <v>1713.0</v>
      </c>
      <c r="D12275" s="57" t="s">
        <v>379</v>
      </c>
      <c r="E12275" s="62" t="str">
        <f t="shared" si="1"/>
        <v>Out of test</v>
      </c>
      <c r="F12275" s="53" t="str">
        <f t="shared" si="2"/>
        <v>Shanghai_0</v>
      </c>
      <c r="G12275" s="53">
        <f t="shared" si="3"/>
        <v>0.4579796015</v>
      </c>
    </row>
    <row r="12276">
      <c r="A12276" s="61">
        <v>1.517623102E9</v>
      </c>
      <c r="B12276" s="61">
        <v>0.0</v>
      </c>
      <c r="C12276" s="61">
        <v>3873.0</v>
      </c>
      <c r="D12276" s="57" t="s">
        <v>379</v>
      </c>
      <c r="E12276" s="62" t="str">
        <f t="shared" si="1"/>
        <v>Out of test</v>
      </c>
      <c r="F12276" s="53" t="str">
        <f t="shared" si="2"/>
        <v>Shanghai_0</v>
      </c>
      <c r="G12276" s="53">
        <f t="shared" si="3"/>
        <v>0.6227040559</v>
      </c>
    </row>
    <row r="12277">
      <c r="A12277" s="61">
        <v>1.515319022E9</v>
      </c>
      <c r="B12277" s="61">
        <v>0.0</v>
      </c>
      <c r="C12277" s="61">
        <v>488.0</v>
      </c>
      <c r="D12277" s="57" t="s">
        <v>379</v>
      </c>
      <c r="E12277" s="62" t="str">
        <f t="shared" si="1"/>
        <v>Out of test</v>
      </c>
      <c r="F12277" s="53" t="str">
        <f t="shared" si="2"/>
        <v>Shanghai_0</v>
      </c>
      <c r="G12277" s="53">
        <f t="shared" si="3"/>
        <v>0.6569160641</v>
      </c>
    </row>
    <row r="12278">
      <c r="A12278" s="61">
        <v>1.515929362E9</v>
      </c>
      <c r="B12278" s="61">
        <v>0.0</v>
      </c>
      <c r="C12278" s="61">
        <v>1047.0</v>
      </c>
      <c r="D12278" s="57" t="s">
        <v>379</v>
      </c>
      <c r="E12278" s="62" t="str">
        <f t="shared" si="1"/>
        <v>Out of test</v>
      </c>
      <c r="F12278" s="53" t="str">
        <f t="shared" si="2"/>
        <v>Shanghai_0</v>
      </c>
      <c r="G12278" s="53">
        <f t="shared" si="3"/>
        <v>0.7166696007</v>
      </c>
    </row>
    <row r="12279">
      <c r="A12279" s="61">
        <v>1.51160325E9</v>
      </c>
      <c r="B12279" s="61">
        <v>0.0</v>
      </c>
      <c r="C12279" s="61">
        <v>403.0</v>
      </c>
      <c r="D12279" s="57" t="s">
        <v>379</v>
      </c>
      <c r="E12279" s="62" t="str">
        <f t="shared" si="1"/>
        <v>Out of test</v>
      </c>
      <c r="F12279" s="53" t="str">
        <f t="shared" si="2"/>
        <v>Shanghai_0</v>
      </c>
      <c r="G12279" s="53">
        <f t="shared" si="3"/>
        <v>0.792798459</v>
      </c>
    </row>
    <row r="12280">
      <c r="A12280" s="61">
        <v>1.518083131E9</v>
      </c>
      <c r="B12280" s="61">
        <v>0.0</v>
      </c>
      <c r="C12280" s="61">
        <v>2943.0</v>
      </c>
      <c r="D12280" s="57" t="s">
        <v>379</v>
      </c>
      <c r="E12280" s="62" t="str">
        <f t="shared" si="1"/>
        <v>Out of test</v>
      </c>
      <c r="F12280" s="53" t="str">
        <f t="shared" si="2"/>
        <v>Shanghai_0</v>
      </c>
      <c r="G12280" s="53">
        <f t="shared" si="3"/>
        <v>0.7886774673</v>
      </c>
    </row>
    <row r="12281">
      <c r="A12281" s="61">
        <v>1.519689372E9</v>
      </c>
      <c r="B12281" s="61">
        <v>0.0</v>
      </c>
      <c r="C12281" s="61">
        <v>2060.0</v>
      </c>
      <c r="D12281" s="57" t="s">
        <v>379</v>
      </c>
      <c r="E12281" s="62" t="str">
        <f t="shared" si="1"/>
        <v>Out of test</v>
      </c>
      <c r="F12281" s="53" t="str">
        <f t="shared" si="2"/>
        <v>Shanghai_0</v>
      </c>
      <c r="G12281" s="53">
        <f t="shared" si="3"/>
        <v>0.1172508607</v>
      </c>
    </row>
    <row r="12282">
      <c r="A12282" s="61">
        <v>1.51331411E9</v>
      </c>
      <c r="B12282" s="61">
        <v>0.0</v>
      </c>
      <c r="C12282" s="61">
        <v>4037.0</v>
      </c>
      <c r="D12282" s="57" t="s">
        <v>379</v>
      </c>
      <c r="E12282" s="62" t="str">
        <f t="shared" si="1"/>
        <v>Out of test</v>
      </c>
      <c r="F12282" s="53" t="str">
        <f t="shared" si="2"/>
        <v>Shanghai_0</v>
      </c>
      <c r="G12282" s="53">
        <f t="shared" si="3"/>
        <v>0.4141439522</v>
      </c>
    </row>
    <row r="12283">
      <c r="A12283" s="61">
        <v>1.514900041E9</v>
      </c>
      <c r="B12283" s="61">
        <v>0.0</v>
      </c>
      <c r="C12283" s="61">
        <v>1538.0</v>
      </c>
      <c r="D12283" s="57" t="s">
        <v>379</v>
      </c>
      <c r="E12283" s="62" t="str">
        <f t="shared" si="1"/>
        <v>Out of test</v>
      </c>
      <c r="F12283" s="53" t="str">
        <f t="shared" si="2"/>
        <v>Shanghai_0</v>
      </c>
      <c r="G12283" s="53">
        <f t="shared" si="3"/>
        <v>0.6121790867</v>
      </c>
    </row>
    <row r="12284">
      <c r="A12284" s="61">
        <v>1.516726561E9</v>
      </c>
      <c r="B12284" s="61">
        <v>0.0</v>
      </c>
      <c r="C12284" s="61">
        <v>2805.0</v>
      </c>
      <c r="D12284" s="57" t="s">
        <v>379</v>
      </c>
      <c r="E12284" s="62" t="str">
        <f t="shared" si="1"/>
        <v>Out of test</v>
      </c>
      <c r="F12284" s="53" t="str">
        <f t="shared" si="2"/>
        <v>Shanghai_0</v>
      </c>
      <c r="G12284" s="53">
        <f t="shared" si="3"/>
        <v>0.8573173483</v>
      </c>
    </row>
    <row r="12285">
      <c r="A12285" s="61">
        <v>1.51903671E9</v>
      </c>
      <c r="B12285" s="61">
        <v>0.0</v>
      </c>
      <c r="C12285" s="61">
        <v>1760.0</v>
      </c>
      <c r="D12285" s="57" t="s">
        <v>379</v>
      </c>
      <c r="E12285" s="62" t="str">
        <f t="shared" si="1"/>
        <v>Out of test</v>
      </c>
      <c r="F12285" s="53" t="str">
        <f t="shared" si="2"/>
        <v>Shanghai_0</v>
      </c>
      <c r="G12285" s="53">
        <f t="shared" si="3"/>
        <v>0.9407189341</v>
      </c>
    </row>
    <row r="12286">
      <c r="A12286" s="61">
        <v>1.513239001E9</v>
      </c>
      <c r="B12286" s="61">
        <v>0.0</v>
      </c>
      <c r="C12286" s="61">
        <v>679.0</v>
      </c>
      <c r="D12286" s="57" t="s">
        <v>379</v>
      </c>
      <c r="E12286" s="62" t="str">
        <f t="shared" si="1"/>
        <v>Out of test</v>
      </c>
      <c r="F12286" s="53" t="str">
        <f t="shared" si="2"/>
        <v>Shanghai_0</v>
      </c>
      <c r="G12286" s="53">
        <f t="shared" si="3"/>
        <v>0.1904599829</v>
      </c>
    </row>
    <row r="12287">
      <c r="A12287" s="61">
        <v>1.516101991E9</v>
      </c>
      <c r="B12287" s="61">
        <v>0.0</v>
      </c>
      <c r="C12287" s="61">
        <v>1003.0</v>
      </c>
      <c r="D12287" s="57" t="s">
        <v>379</v>
      </c>
      <c r="E12287" s="62" t="str">
        <f t="shared" si="1"/>
        <v>Out of test</v>
      </c>
      <c r="F12287" s="53" t="str">
        <f t="shared" si="2"/>
        <v>Shanghai_0</v>
      </c>
      <c r="G12287" s="53">
        <f t="shared" si="3"/>
        <v>0.4565808216</v>
      </c>
    </row>
    <row r="12288">
      <c r="A12288" s="61">
        <v>1.511443081E9</v>
      </c>
      <c r="B12288" s="61">
        <v>0.0</v>
      </c>
      <c r="C12288" s="61">
        <v>2473.0</v>
      </c>
      <c r="D12288" s="57" t="s">
        <v>379</v>
      </c>
      <c r="E12288" s="62" t="str">
        <f t="shared" si="1"/>
        <v>Out of test</v>
      </c>
      <c r="F12288" s="53" t="str">
        <f t="shared" si="2"/>
        <v>Shanghai_0</v>
      </c>
      <c r="G12288" s="53">
        <f t="shared" si="3"/>
        <v>0.007588382129</v>
      </c>
    </row>
    <row r="12289">
      <c r="A12289" s="61">
        <v>1.51258012E9</v>
      </c>
      <c r="B12289" s="61">
        <v>0.0</v>
      </c>
      <c r="C12289" s="61">
        <v>2037.0</v>
      </c>
      <c r="D12289" s="57" t="s">
        <v>379</v>
      </c>
      <c r="E12289" s="62" t="str">
        <f t="shared" si="1"/>
        <v>Out of test</v>
      </c>
      <c r="F12289" s="53" t="str">
        <f t="shared" si="2"/>
        <v>Shanghai_0</v>
      </c>
      <c r="G12289" s="53">
        <f t="shared" si="3"/>
        <v>0.4284612337</v>
      </c>
    </row>
    <row r="12290">
      <c r="A12290" s="61">
        <v>1.511565082E9</v>
      </c>
      <c r="B12290" s="61">
        <v>0.0</v>
      </c>
      <c r="C12290" s="61">
        <v>879.0</v>
      </c>
      <c r="D12290" s="57" t="s">
        <v>379</v>
      </c>
      <c r="E12290" s="62" t="str">
        <f t="shared" si="1"/>
        <v>Out of test</v>
      </c>
      <c r="F12290" s="53" t="str">
        <f t="shared" si="2"/>
        <v>Shanghai_0</v>
      </c>
      <c r="G12290" s="53">
        <f t="shared" si="3"/>
        <v>0.7604762061</v>
      </c>
    </row>
    <row r="12291">
      <c r="A12291" s="61">
        <v>1.511652692E9</v>
      </c>
      <c r="B12291" s="61">
        <v>0.0</v>
      </c>
      <c r="C12291" s="61">
        <v>33.0</v>
      </c>
      <c r="D12291" s="57" t="s">
        <v>379</v>
      </c>
      <c r="E12291" s="62" t="str">
        <f t="shared" si="1"/>
        <v>Out of test</v>
      </c>
      <c r="F12291" s="53" t="str">
        <f t="shared" si="2"/>
        <v>Shanghai_0</v>
      </c>
      <c r="G12291" s="53">
        <f t="shared" si="3"/>
        <v>0.8144948401</v>
      </c>
    </row>
    <row r="12292">
      <c r="A12292" s="61">
        <v>1.519842302E9</v>
      </c>
      <c r="B12292" s="61">
        <v>0.0</v>
      </c>
      <c r="C12292" s="61">
        <v>614.0</v>
      </c>
      <c r="D12292" s="57" t="s">
        <v>379</v>
      </c>
      <c r="E12292" s="62" t="str">
        <f t="shared" si="1"/>
        <v>Out of test</v>
      </c>
      <c r="F12292" s="53" t="str">
        <f t="shared" si="2"/>
        <v>Shanghai_0</v>
      </c>
      <c r="G12292" s="53">
        <f t="shared" si="3"/>
        <v>0.9214944741</v>
      </c>
    </row>
    <row r="12293">
      <c r="A12293" s="61">
        <v>1.512624052E9</v>
      </c>
      <c r="B12293" s="61">
        <v>0.0</v>
      </c>
      <c r="C12293" s="61">
        <v>2768.0</v>
      </c>
      <c r="D12293" s="57" t="s">
        <v>379</v>
      </c>
      <c r="E12293" s="62" t="str">
        <f t="shared" si="1"/>
        <v>Out of test</v>
      </c>
      <c r="F12293" s="53" t="str">
        <f t="shared" si="2"/>
        <v>Shanghai_0</v>
      </c>
      <c r="G12293" s="53">
        <f t="shared" si="3"/>
        <v>0.2761099265</v>
      </c>
    </row>
    <row r="12294">
      <c r="A12294" s="61">
        <v>1.51722652E9</v>
      </c>
      <c r="B12294" s="61">
        <v>0.0</v>
      </c>
      <c r="C12294" s="61">
        <v>3483.0</v>
      </c>
      <c r="D12294" s="57" t="s">
        <v>379</v>
      </c>
      <c r="E12294" s="62" t="str">
        <f t="shared" si="1"/>
        <v>Out of test</v>
      </c>
      <c r="F12294" s="53" t="str">
        <f t="shared" si="2"/>
        <v>Shanghai_0</v>
      </c>
      <c r="G12294" s="53">
        <f t="shared" si="3"/>
        <v>0.6250557224</v>
      </c>
    </row>
    <row r="12295">
      <c r="A12295" s="61">
        <v>1.519844562E9</v>
      </c>
      <c r="B12295" s="61">
        <v>0.0</v>
      </c>
      <c r="C12295" s="61">
        <v>616.0</v>
      </c>
      <c r="D12295" s="57" t="s">
        <v>379</v>
      </c>
      <c r="E12295" s="62" t="str">
        <f t="shared" si="1"/>
        <v>Out of test</v>
      </c>
      <c r="F12295" s="53" t="str">
        <f t="shared" si="2"/>
        <v>Shanghai_0</v>
      </c>
      <c r="G12295" s="53">
        <f t="shared" si="3"/>
        <v>0.8903832399</v>
      </c>
    </row>
    <row r="12296">
      <c r="A12296" s="61">
        <v>1.515363941E9</v>
      </c>
      <c r="B12296" s="61">
        <v>0.0</v>
      </c>
      <c r="C12296" s="61">
        <v>3.0</v>
      </c>
      <c r="D12296" s="57" t="s">
        <v>379</v>
      </c>
      <c r="E12296" s="62" t="str">
        <f t="shared" si="1"/>
        <v>Out of test</v>
      </c>
      <c r="F12296" s="53" t="str">
        <f t="shared" si="2"/>
        <v>Shanghai_0</v>
      </c>
      <c r="G12296" s="53">
        <f t="shared" si="3"/>
        <v>0.7790173055</v>
      </c>
    </row>
    <row r="12297">
      <c r="A12297" s="61">
        <v>1.51805291E9</v>
      </c>
      <c r="B12297" s="61">
        <v>0.0</v>
      </c>
      <c r="C12297" s="61">
        <v>3114.0</v>
      </c>
      <c r="D12297" s="57" t="s">
        <v>379</v>
      </c>
      <c r="E12297" s="62" t="str">
        <f t="shared" si="1"/>
        <v>Out of test</v>
      </c>
      <c r="F12297" s="53" t="str">
        <f t="shared" si="2"/>
        <v>Shanghai_0</v>
      </c>
      <c r="G12297" s="53">
        <f t="shared" si="3"/>
        <v>0.0224511484</v>
      </c>
    </row>
    <row r="12298">
      <c r="A12298" s="61">
        <v>1.51730397E9</v>
      </c>
      <c r="B12298" s="61">
        <v>0.0</v>
      </c>
      <c r="C12298" s="61">
        <v>3307.0</v>
      </c>
      <c r="D12298" s="57" t="s">
        <v>379</v>
      </c>
      <c r="E12298" s="62" t="str">
        <f t="shared" si="1"/>
        <v>Out of test</v>
      </c>
      <c r="F12298" s="53" t="str">
        <f t="shared" si="2"/>
        <v>Shanghai_0</v>
      </c>
      <c r="G12298" s="53">
        <f t="shared" si="3"/>
        <v>0.1945777482</v>
      </c>
    </row>
    <row r="12299">
      <c r="A12299" s="61">
        <v>1.517755332E9</v>
      </c>
      <c r="B12299" s="61">
        <v>0.0</v>
      </c>
      <c r="C12299" s="61">
        <v>1658.0</v>
      </c>
      <c r="D12299" s="57" t="s">
        <v>379</v>
      </c>
      <c r="E12299" s="62" t="str">
        <f t="shared" si="1"/>
        <v>Out of test</v>
      </c>
      <c r="F12299" s="53" t="str">
        <f t="shared" si="2"/>
        <v>Shanghai_0</v>
      </c>
      <c r="G12299" s="53">
        <f t="shared" si="3"/>
        <v>0.7002289615</v>
      </c>
    </row>
    <row r="12300">
      <c r="A12300" s="61">
        <v>1.519738261E9</v>
      </c>
      <c r="B12300" s="61">
        <v>0.0</v>
      </c>
      <c r="C12300" s="61">
        <v>3933.0</v>
      </c>
      <c r="D12300" s="57" t="s">
        <v>379</v>
      </c>
      <c r="E12300" s="62" t="str">
        <f t="shared" si="1"/>
        <v>Out of test</v>
      </c>
      <c r="F12300" s="53" t="str">
        <f t="shared" si="2"/>
        <v>Shanghai_0</v>
      </c>
      <c r="G12300" s="53">
        <f t="shared" si="3"/>
        <v>0.3362886559</v>
      </c>
    </row>
    <row r="12301">
      <c r="A12301" s="61">
        <v>1.516517831E9</v>
      </c>
      <c r="B12301" s="61">
        <v>0.0</v>
      </c>
      <c r="C12301" s="61">
        <v>3487.0</v>
      </c>
      <c r="D12301" s="57" t="s">
        <v>379</v>
      </c>
      <c r="E12301" s="62" t="str">
        <f t="shared" si="1"/>
        <v>Out of test</v>
      </c>
      <c r="F12301" s="53" t="str">
        <f t="shared" si="2"/>
        <v>Shanghai_0</v>
      </c>
      <c r="G12301" s="53">
        <f t="shared" si="3"/>
        <v>0.3162534372</v>
      </c>
    </row>
    <row r="12302">
      <c r="A12302" s="61">
        <v>1.519572802E9</v>
      </c>
      <c r="B12302" s="61">
        <v>0.0</v>
      </c>
      <c r="C12302" s="61">
        <v>2130.0</v>
      </c>
      <c r="D12302" s="57" t="s">
        <v>379</v>
      </c>
      <c r="E12302" s="62" t="str">
        <f t="shared" si="1"/>
        <v>Out of test</v>
      </c>
      <c r="F12302" s="53" t="str">
        <f t="shared" si="2"/>
        <v>Shanghai_0</v>
      </c>
      <c r="G12302" s="53">
        <f t="shared" si="3"/>
        <v>0.324250356</v>
      </c>
    </row>
    <row r="12303">
      <c r="A12303" s="61">
        <v>1.517263992E9</v>
      </c>
      <c r="B12303" s="61">
        <v>0.0</v>
      </c>
      <c r="C12303" s="61">
        <v>2408.0</v>
      </c>
      <c r="D12303" s="57" t="s">
        <v>379</v>
      </c>
      <c r="E12303" s="62" t="str">
        <f t="shared" si="1"/>
        <v>Out of test</v>
      </c>
      <c r="F12303" s="53" t="str">
        <f t="shared" si="2"/>
        <v>Shanghai_0</v>
      </c>
      <c r="G12303" s="53">
        <f t="shared" si="3"/>
        <v>0.6176521077</v>
      </c>
    </row>
    <row r="12304">
      <c r="A12304" s="61">
        <v>1.519984722E9</v>
      </c>
      <c r="B12304" s="61">
        <v>0.0</v>
      </c>
      <c r="C12304" s="61">
        <v>217.0</v>
      </c>
      <c r="D12304" s="57" t="s">
        <v>379</v>
      </c>
      <c r="E12304" s="62" t="str">
        <f t="shared" si="1"/>
        <v>Out of test</v>
      </c>
      <c r="F12304" s="53" t="str">
        <f t="shared" si="2"/>
        <v>Shanghai_0</v>
      </c>
      <c r="G12304" s="53">
        <f t="shared" si="3"/>
        <v>0.7629304455</v>
      </c>
    </row>
    <row r="12305">
      <c r="A12305" s="61">
        <v>1.515578742E9</v>
      </c>
      <c r="B12305" s="61">
        <v>0.0</v>
      </c>
      <c r="C12305" s="61">
        <v>1010.0</v>
      </c>
      <c r="D12305" s="57" t="s">
        <v>379</v>
      </c>
      <c r="E12305" s="62" t="str">
        <f t="shared" si="1"/>
        <v>Out of test</v>
      </c>
      <c r="F12305" s="53" t="str">
        <f t="shared" si="2"/>
        <v>Shanghai_0</v>
      </c>
      <c r="G12305" s="53">
        <f t="shared" si="3"/>
        <v>0.364939828</v>
      </c>
    </row>
    <row r="12306">
      <c r="A12306" s="61">
        <v>1.518333912E9</v>
      </c>
      <c r="B12306" s="61">
        <v>0.0</v>
      </c>
      <c r="C12306" s="61">
        <v>2223.0</v>
      </c>
      <c r="D12306" s="57" t="s">
        <v>379</v>
      </c>
      <c r="E12306" s="62" t="str">
        <f t="shared" si="1"/>
        <v>Out of test</v>
      </c>
      <c r="F12306" s="53" t="str">
        <f t="shared" si="2"/>
        <v>Shanghai_0</v>
      </c>
      <c r="G12306" s="53">
        <f t="shared" si="3"/>
        <v>0.4630374043</v>
      </c>
    </row>
    <row r="12307">
      <c r="A12307" s="61">
        <v>1.51590212E9</v>
      </c>
      <c r="B12307" s="61">
        <v>0.0</v>
      </c>
      <c r="C12307" s="61">
        <v>243.0</v>
      </c>
      <c r="D12307" s="57" t="s">
        <v>379</v>
      </c>
      <c r="E12307" s="62" t="str">
        <f t="shared" si="1"/>
        <v>Out of test</v>
      </c>
      <c r="F12307" s="53" t="str">
        <f t="shared" si="2"/>
        <v>Shanghai_0</v>
      </c>
      <c r="G12307" s="53">
        <f t="shared" si="3"/>
        <v>0.2015555544</v>
      </c>
    </row>
    <row r="12308">
      <c r="A12308" s="61">
        <v>1.513193062E9</v>
      </c>
      <c r="B12308" s="61">
        <v>0.0</v>
      </c>
      <c r="C12308" s="61">
        <v>1975.0</v>
      </c>
      <c r="D12308" s="57" t="s">
        <v>379</v>
      </c>
      <c r="E12308" s="62" t="str">
        <f t="shared" si="1"/>
        <v>Out of test</v>
      </c>
      <c r="F12308" s="53" t="str">
        <f t="shared" si="2"/>
        <v>Shanghai_0</v>
      </c>
      <c r="G12308" s="53">
        <f t="shared" si="3"/>
        <v>0.7553165859</v>
      </c>
    </row>
    <row r="12309">
      <c r="A12309" s="61">
        <v>1.51810719E9</v>
      </c>
      <c r="B12309" s="61">
        <v>0.0</v>
      </c>
      <c r="C12309" s="61">
        <v>4939.0</v>
      </c>
      <c r="D12309" s="57" t="s">
        <v>379</v>
      </c>
      <c r="E12309" s="62" t="str">
        <f t="shared" si="1"/>
        <v>Out of test</v>
      </c>
      <c r="F12309" s="53" t="str">
        <f t="shared" si="2"/>
        <v>Shanghai_0</v>
      </c>
      <c r="G12309" s="53">
        <f t="shared" si="3"/>
        <v>0.7149147751</v>
      </c>
    </row>
    <row r="12310">
      <c r="A12310" s="61">
        <v>1.51488693E9</v>
      </c>
      <c r="B12310" s="61">
        <v>0.0</v>
      </c>
      <c r="C12310" s="61">
        <v>1701.0</v>
      </c>
      <c r="D12310" s="57" t="s">
        <v>379</v>
      </c>
      <c r="E12310" s="62" t="str">
        <f t="shared" si="1"/>
        <v>Out of test</v>
      </c>
      <c r="F12310" s="53" t="str">
        <f t="shared" si="2"/>
        <v>Shanghai_0</v>
      </c>
      <c r="G12310" s="53">
        <f t="shared" si="3"/>
        <v>0.6619575214</v>
      </c>
    </row>
    <row r="12311">
      <c r="A12311" s="61">
        <v>1.51431264E9</v>
      </c>
      <c r="B12311" s="61">
        <v>0.0</v>
      </c>
      <c r="C12311" s="61">
        <v>3148.0</v>
      </c>
      <c r="D12311" s="57" t="s">
        <v>379</v>
      </c>
      <c r="E12311" s="62" t="str">
        <f t="shared" si="1"/>
        <v>Out of test</v>
      </c>
      <c r="F12311" s="53" t="str">
        <f t="shared" si="2"/>
        <v>Shanghai_0</v>
      </c>
      <c r="G12311" s="53">
        <f t="shared" si="3"/>
        <v>0.2505211071</v>
      </c>
    </row>
    <row r="12312">
      <c r="A12312" s="61">
        <v>1.51979492E9</v>
      </c>
      <c r="B12312" s="61">
        <v>0.0</v>
      </c>
      <c r="C12312" s="61">
        <v>1819.0</v>
      </c>
      <c r="D12312" s="57" t="s">
        <v>379</v>
      </c>
      <c r="E12312" s="62" t="str">
        <f t="shared" si="1"/>
        <v>Out of test</v>
      </c>
      <c r="F12312" s="53" t="str">
        <f t="shared" si="2"/>
        <v>Shanghai_0</v>
      </c>
      <c r="G12312" s="53">
        <f t="shared" si="3"/>
        <v>0.9395811835</v>
      </c>
    </row>
    <row r="12313">
      <c r="A12313" s="61">
        <v>1.518563441E9</v>
      </c>
      <c r="B12313" s="61">
        <v>0.0</v>
      </c>
      <c r="C12313" s="61">
        <v>1739.0</v>
      </c>
      <c r="D12313" s="57" t="s">
        <v>379</v>
      </c>
      <c r="E12313" s="62" t="str">
        <f t="shared" si="1"/>
        <v>Out of test</v>
      </c>
      <c r="F12313" s="53" t="str">
        <f t="shared" si="2"/>
        <v>Shanghai_0</v>
      </c>
      <c r="G12313" s="53">
        <f t="shared" si="3"/>
        <v>0.2057389421</v>
      </c>
    </row>
    <row r="12314">
      <c r="A12314" s="61">
        <v>1.517212791E9</v>
      </c>
      <c r="B12314" s="61">
        <v>0.0</v>
      </c>
      <c r="C12314" s="61">
        <v>2285.0</v>
      </c>
      <c r="D12314" s="57" t="s">
        <v>379</v>
      </c>
      <c r="E12314" s="62" t="str">
        <f t="shared" si="1"/>
        <v>Out of test</v>
      </c>
      <c r="F12314" s="53" t="str">
        <f t="shared" si="2"/>
        <v>Shanghai_0</v>
      </c>
      <c r="G12314" s="53">
        <f t="shared" si="3"/>
        <v>0.8877086502</v>
      </c>
    </row>
    <row r="12315">
      <c r="A12315" s="61">
        <v>1.511844011E9</v>
      </c>
      <c r="B12315" s="61">
        <v>0.0</v>
      </c>
      <c r="C12315" s="61">
        <v>1317.0</v>
      </c>
      <c r="D12315" s="57" t="s">
        <v>379</v>
      </c>
      <c r="E12315" s="62" t="str">
        <f t="shared" si="1"/>
        <v>Out of test</v>
      </c>
      <c r="F12315" s="53" t="str">
        <f t="shared" si="2"/>
        <v>Shanghai_0</v>
      </c>
      <c r="G12315" s="53">
        <f t="shared" si="3"/>
        <v>0.5496845733</v>
      </c>
    </row>
    <row r="12316">
      <c r="A12316" s="61">
        <v>1.517569451E9</v>
      </c>
      <c r="B12316" s="61">
        <v>0.0</v>
      </c>
      <c r="C12316" s="61">
        <v>5226.0</v>
      </c>
      <c r="D12316" s="57" t="s">
        <v>379</v>
      </c>
      <c r="E12316" s="62" t="str">
        <f t="shared" si="1"/>
        <v>Out of test</v>
      </c>
      <c r="F12316" s="53" t="str">
        <f t="shared" si="2"/>
        <v>Shanghai_0</v>
      </c>
      <c r="G12316" s="53">
        <f t="shared" si="3"/>
        <v>0.7315175394</v>
      </c>
    </row>
    <row r="12317">
      <c r="A12317" s="61">
        <v>1.51130309E9</v>
      </c>
      <c r="B12317" s="61">
        <v>0.0</v>
      </c>
      <c r="C12317" s="61">
        <v>659.0</v>
      </c>
      <c r="D12317" s="57" t="s">
        <v>379</v>
      </c>
      <c r="E12317" s="62" t="str">
        <f t="shared" si="1"/>
        <v>Out of test</v>
      </c>
      <c r="F12317" s="53" t="str">
        <f t="shared" si="2"/>
        <v>Shanghai_0</v>
      </c>
      <c r="G12317" s="53">
        <f t="shared" si="3"/>
        <v>0.5389786754</v>
      </c>
    </row>
    <row r="12318">
      <c r="A12318" s="61">
        <v>1.513668761E9</v>
      </c>
      <c r="B12318" s="61">
        <v>0.0</v>
      </c>
      <c r="C12318" s="61">
        <v>1949.0</v>
      </c>
      <c r="D12318" s="57" t="s">
        <v>379</v>
      </c>
      <c r="E12318" s="62" t="str">
        <f t="shared" si="1"/>
        <v>Out of test</v>
      </c>
      <c r="F12318" s="53" t="str">
        <f t="shared" si="2"/>
        <v>Shanghai_0</v>
      </c>
      <c r="G12318" s="53">
        <f t="shared" si="3"/>
        <v>0.444016803</v>
      </c>
    </row>
    <row r="12319">
      <c r="A12319" s="61">
        <v>1.511927582E9</v>
      </c>
      <c r="B12319" s="61">
        <v>0.0</v>
      </c>
      <c r="C12319" s="61">
        <v>2031.0</v>
      </c>
      <c r="D12319" s="57" t="s">
        <v>379</v>
      </c>
      <c r="E12319" s="62" t="str">
        <f t="shared" si="1"/>
        <v>Out of test</v>
      </c>
      <c r="F12319" s="53" t="str">
        <f t="shared" si="2"/>
        <v>Shanghai_0</v>
      </c>
      <c r="G12319" s="53">
        <f t="shared" si="3"/>
        <v>0.7025768212</v>
      </c>
    </row>
    <row r="12320">
      <c r="A12320" s="61">
        <v>1.518964861E9</v>
      </c>
      <c r="B12320" s="61">
        <v>0.0</v>
      </c>
      <c r="C12320" s="61">
        <v>3602.0</v>
      </c>
      <c r="D12320" s="57" t="s">
        <v>379</v>
      </c>
      <c r="E12320" s="62" t="str">
        <f t="shared" si="1"/>
        <v>Out of test</v>
      </c>
      <c r="F12320" s="53" t="str">
        <f t="shared" si="2"/>
        <v>Shanghai_0</v>
      </c>
      <c r="G12320" s="53">
        <f t="shared" si="3"/>
        <v>0.6300837104</v>
      </c>
    </row>
    <row r="12321">
      <c r="A12321" s="61">
        <v>1.519758252E9</v>
      </c>
      <c r="B12321" s="61">
        <v>0.0</v>
      </c>
      <c r="C12321" s="61">
        <v>1701.0</v>
      </c>
      <c r="D12321" s="57" t="s">
        <v>379</v>
      </c>
      <c r="E12321" s="62" t="str">
        <f t="shared" si="1"/>
        <v>Out of test</v>
      </c>
      <c r="F12321" s="53" t="str">
        <f t="shared" si="2"/>
        <v>Shanghai_0</v>
      </c>
      <c r="G12321" s="53">
        <f t="shared" si="3"/>
        <v>0.4074393531</v>
      </c>
    </row>
    <row r="12322">
      <c r="A12322" s="61">
        <v>1.51616764E9</v>
      </c>
      <c r="B12322" s="61">
        <v>0.0</v>
      </c>
      <c r="C12322" s="61">
        <v>288.0</v>
      </c>
      <c r="D12322" s="57" t="s">
        <v>379</v>
      </c>
      <c r="E12322" s="62" t="str">
        <f t="shared" si="1"/>
        <v>Out of test</v>
      </c>
      <c r="F12322" s="53" t="str">
        <f t="shared" si="2"/>
        <v>Shanghai_0</v>
      </c>
      <c r="G12322" s="53">
        <f t="shared" si="3"/>
        <v>0.8158029004</v>
      </c>
    </row>
    <row r="12323">
      <c r="A12323" s="61">
        <v>1.516275351E9</v>
      </c>
      <c r="B12323" s="61">
        <v>0.0</v>
      </c>
      <c r="C12323" s="61">
        <v>500.0</v>
      </c>
      <c r="D12323" s="57" t="s">
        <v>379</v>
      </c>
      <c r="E12323" s="62" t="str">
        <f t="shared" si="1"/>
        <v>Out of test</v>
      </c>
      <c r="F12323" s="53" t="str">
        <f t="shared" si="2"/>
        <v>Shanghai_0</v>
      </c>
      <c r="G12323" s="53">
        <f t="shared" si="3"/>
        <v>0.7734246296</v>
      </c>
    </row>
    <row r="12324">
      <c r="A12324" s="61">
        <v>1.515545131E9</v>
      </c>
      <c r="B12324" s="61">
        <v>0.0</v>
      </c>
      <c r="C12324" s="61">
        <v>1043.0</v>
      </c>
      <c r="D12324" s="57" t="s">
        <v>379</v>
      </c>
      <c r="E12324" s="62" t="str">
        <f t="shared" si="1"/>
        <v>Out of test</v>
      </c>
      <c r="F12324" s="53" t="str">
        <f t="shared" si="2"/>
        <v>Shanghai_0</v>
      </c>
      <c r="G12324" s="53">
        <f t="shared" si="3"/>
        <v>0.3870492816</v>
      </c>
    </row>
    <row r="12325">
      <c r="A12325" s="61">
        <v>1.512388142E9</v>
      </c>
      <c r="B12325" s="61">
        <v>0.0</v>
      </c>
      <c r="C12325" s="61">
        <v>3155.0</v>
      </c>
      <c r="D12325" s="57" t="s">
        <v>379</v>
      </c>
      <c r="E12325" s="62" t="str">
        <f t="shared" si="1"/>
        <v>Out of test</v>
      </c>
      <c r="F12325" s="53" t="str">
        <f t="shared" si="2"/>
        <v>Shanghai_0</v>
      </c>
      <c r="G12325" s="53">
        <f t="shared" si="3"/>
        <v>0.5416244364</v>
      </c>
    </row>
    <row r="12326">
      <c r="A12326" s="61">
        <v>1.512468511E9</v>
      </c>
      <c r="B12326" s="61">
        <v>0.0</v>
      </c>
      <c r="C12326" s="61">
        <v>274.0</v>
      </c>
      <c r="D12326" s="57" t="s">
        <v>379</v>
      </c>
      <c r="E12326" s="62" t="str">
        <f t="shared" si="1"/>
        <v>Out of test</v>
      </c>
      <c r="F12326" s="53" t="str">
        <f t="shared" si="2"/>
        <v>Shanghai_0</v>
      </c>
      <c r="G12326" s="53">
        <f t="shared" si="3"/>
        <v>0.9202072036</v>
      </c>
    </row>
    <row r="12327">
      <c r="A12327" s="61">
        <v>1.511604681E9</v>
      </c>
      <c r="B12327" s="61">
        <v>0.0</v>
      </c>
      <c r="C12327" s="61">
        <v>1503.0</v>
      </c>
      <c r="D12327" s="57" t="s">
        <v>379</v>
      </c>
      <c r="E12327" s="62" t="str">
        <f t="shared" si="1"/>
        <v>Out of test</v>
      </c>
      <c r="F12327" s="53" t="str">
        <f t="shared" si="2"/>
        <v>Shanghai_0</v>
      </c>
      <c r="G12327" s="53">
        <f t="shared" si="3"/>
        <v>0.2046640696</v>
      </c>
    </row>
    <row r="12328">
      <c r="A12328" s="61">
        <v>1.51287234E9</v>
      </c>
      <c r="B12328" s="61">
        <v>0.0</v>
      </c>
      <c r="C12328" s="61">
        <v>1383.0</v>
      </c>
      <c r="D12328" s="57" t="s">
        <v>379</v>
      </c>
      <c r="E12328" s="62" t="str">
        <f t="shared" si="1"/>
        <v>Out of test</v>
      </c>
      <c r="F12328" s="53" t="str">
        <f t="shared" si="2"/>
        <v>Shanghai_0</v>
      </c>
      <c r="G12328" s="53">
        <f t="shared" si="3"/>
        <v>0.6173894905</v>
      </c>
    </row>
    <row r="12329">
      <c r="A12329" s="61">
        <v>1.511748971E9</v>
      </c>
      <c r="B12329" s="61">
        <v>0.0</v>
      </c>
      <c r="C12329" s="61">
        <v>2476.0</v>
      </c>
      <c r="D12329" s="57" t="s">
        <v>379</v>
      </c>
      <c r="E12329" s="62" t="str">
        <f t="shared" si="1"/>
        <v>Out of test</v>
      </c>
      <c r="F12329" s="53" t="str">
        <f t="shared" si="2"/>
        <v>Shanghai_0</v>
      </c>
      <c r="G12329" s="53">
        <f t="shared" si="3"/>
        <v>0.3476452703</v>
      </c>
    </row>
    <row r="12330">
      <c r="A12330" s="61">
        <v>1.517629241E9</v>
      </c>
      <c r="B12330" s="61">
        <v>0.0</v>
      </c>
      <c r="C12330" s="61">
        <v>1849.0</v>
      </c>
      <c r="D12330" s="57" t="s">
        <v>379</v>
      </c>
      <c r="E12330" s="62" t="str">
        <f t="shared" si="1"/>
        <v>Out of test</v>
      </c>
      <c r="F12330" s="53" t="str">
        <f t="shared" si="2"/>
        <v>Shanghai_0</v>
      </c>
      <c r="G12330" s="53">
        <f t="shared" si="3"/>
        <v>0.5737058536</v>
      </c>
    </row>
    <row r="12331">
      <c r="A12331" s="61">
        <v>1.516163172E9</v>
      </c>
      <c r="B12331" s="61">
        <v>0.0</v>
      </c>
      <c r="C12331" s="61">
        <v>3817.0</v>
      </c>
      <c r="D12331" s="57" t="s">
        <v>379</v>
      </c>
      <c r="E12331" s="62" t="str">
        <f t="shared" si="1"/>
        <v>Out of test</v>
      </c>
      <c r="F12331" s="53" t="str">
        <f t="shared" si="2"/>
        <v>Shanghai_0</v>
      </c>
      <c r="G12331" s="53">
        <f t="shared" si="3"/>
        <v>0.6199260311</v>
      </c>
    </row>
    <row r="12332">
      <c r="A12332" s="61">
        <v>1.514375412E9</v>
      </c>
      <c r="B12332" s="61">
        <v>0.0</v>
      </c>
      <c r="C12332" s="61">
        <v>806.0</v>
      </c>
      <c r="D12332" s="57" t="s">
        <v>379</v>
      </c>
      <c r="E12332" s="62" t="str">
        <f t="shared" si="1"/>
        <v>Out of test</v>
      </c>
      <c r="F12332" s="53" t="str">
        <f t="shared" si="2"/>
        <v>Shanghai_0</v>
      </c>
      <c r="G12332" s="53">
        <f t="shared" si="3"/>
        <v>0.1933527834</v>
      </c>
    </row>
    <row r="12333">
      <c r="A12333" s="61">
        <v>1.51788588E9</v>
      </c>
      <c r="B12333" s="61">
        <v>0.0</v>
      </c>
      <c r="C12333" s="61">
        <v>1265.0</v>
      </c>
      <c r="D12333" s="57" t="s">
        <v>379</v>
      </c>
      <c r="E12333" s="62" t="str">
        <f t="shared" si="1"/>
        <v>Out of test</v>
      </c>
      <c r="F12333" s="53" t="str">
        <f t="shared" si="2"/>
        <v>Shanghai_0</v>
      </c>
      <c r="G12333" s="53">
        <f t="shared" si="3"/>
        <v>0.03443927878</v>
      </c>
    </row>
    <row r="12334">
      <c r="A12334" s="61">
        <v>1.514207181E9</v>
      </c>
      <c r="B12334" s="61">
        <v>0.0</v>
      </c>
      <c r="C12334" s="61">
        <v>1398.0</v>
      </c>
      <c r="D12334" s="57" t="s">
        <v>379</v>
      </c>
      <c r="E12334" s="62" t="str">
        <f t="shared" si="1"/>
        <v>Out of test</v>
      </c>
      <c r="F12334" s="53" t="str">
        <f t="shared" si="2"/>
        <v>Shanghai_0</v>
      </c>
      <c r="G12334" s="53">
        <f t="shared" si="3"/>
        <v>0.9659993209</v>
      </c>
    </row>
    <row r="12335">
      <c r="A12335" s="61">
        <v>1.512130582E9</v>
      </c>
      <c r="B12335" s="61">
        <v>0.0</v>
      </c>
      <c r="C12335" s="61">
        <v>1810.0</v>
      </c>
      <c r="D12335" s="57" t="s">
        <v>379</v>
      </c>
      <c r="E12335" s="62" t="str">
        <f t="shared" si="1"/>
        <v>Out of test</v>
      </c>
      <c r="F12335" s="53" t="str">
        <f t="shared" si="2"/>
        <v>Shanghai_0</v>
      </c>
      <c r="G12335" s="53">
        <f t="shared" si="3"/>
        <v>0.674511903</v>
      </c>
    </row>
    <row r="12336">
      <c r="A12336" s="61">
        <v>1.519312841E9</v>
      </c>
      <c r="B12336" s="61">
        <v>0.0</v>
      </c>
      <c r="C12336" s="61">
        <v>1840.0</v>
      </c>
      <c r="D12336" s="57" t="s">
        <v>379</v>
      </c>
      <c r="E12336" s="62" t="str">
        <f t="shared" si="1"/>
        <v>Out of test</v>
      </c>
      <c r="F12336" s="53" t="str">
        <f t="shared" si="2"/>
        <v>Shanghai_0</v>
      </c>
      <c r="G12336" s="53">
        <f t="shared" si="3"/>
        <v>0.1996977373</v>
      </c>
    </row>
    <row r="12337">
      <c r="A12337" s="61">
        <v>1.518177811E9</v>
      </c>
      <c r="B12337" s="61">
        <v>0.0</v>
      </c>
      <c r="C12337" s="61">
        <v>1474.0</v>
      </c>
      <c r="D12337" s="57" t="s">
        <v>379</v>
      </c>
      <c r="E12337" s="62" t="str">
        <f t="shared" si="1"/>
        <v>Out of test</v>
      </c>
      <c r="F12337" s="53" t="str">
        <f t="shared" si="2"/>
        <v>Shanghai_0</v>
      </c>
      <c r="G12337" s="53">
        <f t="shared" si="3"/>
        <v>0.2580368765</v>
      </c>
    </row>
    <row r="12338">
      <c r="A12338" s="61">
        <v>1.511655632E9</v>
      </c>
      <c r="B12338" s="61">
        <v>0.0</v>
      </c>
      <c r="C12338" s="61">
        <v>403.0</v>
      </c>
      <c r="D12338" s="57" t="s">
        <v>379</v>
      </c>
      <c r="E12338" s="62" t="str">
        <f t="shared" si="1"/>
        <v>Out of test</v>
      </c>
      <c r="F12338" s="53" t="str">
        <f t="shared" si="2"/>
        <v>Shanghai_0</v>
      </c>
      <c r="G12338" s="53">
        <f t="shared" si="3"/>
        <v>0.06904838083</v>
      </c>
    </row>
    <row r="12339">
      <c r="A12339" s="61">
        <v>1.51667706E9</v>
      </c>
      <c r="B12339" s="61">
        <v>0.0</v>
      </c>
      <c r="C12339" s="61">
        <v>2083.0</v>
      </c>
      <c r="D12339" s="57" t="s">
        <v>379</v>
      </c>
      <c r="E12339" s="62" t="str">
        <f t="shared" si="1"/>
        <v>Out of test</v>
      </c>
      <c r="F12339" s="53" t="str">
        <f t="shared" si="2"/>
        <v>Shanghai_0</v>
      </c>
      <c r="G12339" s="53">
        <f t="shared" si="3"/>
        <v>0.07338511606</v>
      </c>
    </row>
    <row r="12340">
      <c r="A12340" s="61">
        <v>1.512548692E9</v>
      </c>
      <c r="B12340" s="61">
        <v>0.0</v>
      </c>
      <c r="C12340" s="61">
        <v>38.0</v>
      </c>
      <c r="D12340" s="57" t="s">
        <v>379</v>
      </c>
      <c r="E12340" s="62" t="str">
        <f t="shared" si="1"/>
        <v>Out of test</v>
      </c>
      <c r="F12340" s="53" t="str">
        <f t="shared" si="2"/>
        <v>Shanghai_0</v>
      </c>
      <c r="G12340" s="53">
        <f t="shared" si="3"/>
        <v>0.3184165047</v>
      </c>
    </row>
    <row r="12341">
      <c r="A12341" s="61">
        <v>1.518280721E9</v>
      </c>
      <c r="B12341" s="61">
        <v>0.0</v>
      </c>
      <c r="C12341" s="61">
        <v>731.0</v>
      </c>
      <c r="D12341" s="57" t="s">
        <v>379</v>
      </c>
      <c r="E12341" s="62" t="str">
        <f t="shared" si="1"/>
        <v>Out of test</v>
      </c>
      <c r="F12341" s="53" t="str">
        <f t="shared" si="2"/>
        <v>Shanghai_0</v>
      </c>
      <c r="G12341" s="53">
        <f t="shared" si="3"/>
        <v>0.3467506971</v>
      </c>
    </row>
    <row r="12342">
      <c r="A12342" s="61">
        <v>1.51409528E9</v>
      </c>
      <c r="B12342" s="61">
        <v>0.0</v>
      </c>
      <c r="C12342" s="61">
        <v>3561.0</v>
      </c>
      <c r="D12342" s="57" t="s">
        <v>379</v>
      </c>
      <c r="E12342" s="62" t="str">
        <f t="shared" si="1"/>
        <v>Out of test</v>
      </c>
      <c r="F12342" s="53" t="str">
        <f t="shared" si="2"/>
        <v>Shanghai_0</v>
      </c>
      <c r="G12342" s="53">
        <f t="shared" si="3"/>
        <v>0.2035776132</v>
      </c>
    </row>
    <row r="12343">
      <c r="A12343" s="61">
        <v>1.514990912E9</v>
      </c>
      <c r="B12343" s="61">
        <v>0.0</v>
      </c>
      <c r="C12343" s="61">
        <v>2132.0</v>
      </c>
      <c r="D12343" s="57" t="s">
        <v>379</v>
      </c>
      <c r="E12343" s="62" t="str">
        <f t="shared" si="1"/>
        <v>Out of test</v>
      </c>
      <c r="F12343" s="53" t="str">
        <f t="shared" si="2"/>
        <v>Shanghai_0</v>
      </c>
      <c r="G12343" s="53">
        <f t="shared" si="3"/>
        <v>0.2409617059</v>
      </c>
    </row>
    <row r="12344">
      <c r="A12344" s="61">
        <v>1.519441522E9</v>
      </c>
      <c r="B12344" s="61">
        <v>0.0</v>
      </c>
      <c r="C12344" s="61">
        <v>1201.0</v>
      </c>
      <c r="D12344" s="57" t="s">
        <v>379</v>
      </c>
      <c r="E12344" s="62" t="str">
        <f t="shared" si="1"/>
        <v>Out of test</v>
      </c>
      <c r="F12344" s="53" t="str">
        <f t="shared" si="2"/>
        <v>Shanghai_0</v>
      </c>
      <c r="G12344" s="53">
        <f t="shared" si="3"/>
        <v>0.2583312856</v>
      </c>
    </row>
    <row r="12345">
      <c r="A12345" s="61">
        <v>1.518966772E9</v>
      </c>
      <c r="B12345" s="61">
        <v>0.0</v>
      </c>
      <c r="C12345" s="61">
        <v>261.0</v>
      </c>
      <c r="D12345" s="57" t="s">
        <v>379</v>
      </c>
      <c r="E12345" s="62" t="str">
        <f t="shared" si="1"/>
        <v>Out of test</v>
      </c>
      <c r="F12345" s="53" t="str">
        <f t="shared" si="2"/>
        <v>Shanghai_0</v>
      </c>
      <c r="G12345" s="53">
        <f t="shared" si="3"/>
        <v>0.1135428549</v>
      </c>
    </row>
    <row r="12346">
      <c r="A12346" s="61">
        <v>1.513251481E9</v>
      </c>
      <c r="B12346" s="61">
        <v>0.0</v>
      </c>
      <c r="C12346" s="61">
        <v>1269.0</v>
      </c>
      <c r="D12346" s="57" t="s">
        <v>379</v>
      </c>
      <c r="E12346" s="62" t="str">
        <f t="shared" si="1"/>
        <v>Out of test</v>
      </c>
      <c r="F12346" s="53" t="str">
        <f t="shared" si="2"/>
        <v>Shanghai_0</v>
      </c>
      <c r="G12346" s="53">
        <f t="shared" si="3"/>
        <v>0.4355629356</v>
      </c>
    </row>
    <row r="12347">
      <c r="A12347" s="61">
        <v>1.519274401E9</v>
      </c>
      <c r="B12347" s="61">
        <v>0.0</v>
      </c>
      <c r="C12347" s="61">
        <v>1272.0</v>
      </c>
      <c r="D12347" s="57" t="s">
        <v>379</v>
      </c>
      <c r="E12347" s="62" t="str">
        <f t="shared" si="1"/>
        <v>Out of test</v>
      </c>
      <c r="F12347" s="53" t="str">
        <f t="shared" si="2"/>
        <v>Shanghai_0</v>
      </c>
      <c r="G12347" s="53">
        <f t="shared" si="3"/>
        <v>0.8974914503</v>
      </c>
    </row>
    <row r="12348">
      <c r="A12348" s="61">
        <v>1.517571002E9</v>
      </c>
      <c r="B12348" s="61">
        <v>0.0</v>
      </c>
      <c r="C12348" s="61">
        <v>640.0</v>
      </c>
      <c r="D12348" s="57" t="s">
        <v>379</v>
      </c>
      <c r="E12348" s="62" t="str">
        <f t="shared" si="1"/>
        <v>Out of test</v>
      </c>
      <c r="F12348" s="53" t="str">
        <f t="shared" si="2"/>
        <v>Shanghai_0</v>
      </c>
      <c r="G12348" s="53">
        <f t="shared" si="3"/>
        <v>0.2482715686</v>
      </c>
    </row>
    <row r="12349">
      <c r="A12349" s="61">
        <v>1.513974022E9</v>
      </c>
      <c r="B12349" s="61">
        <v>0.0</v>
      </c>
      <c r="C12349" s="61">
        <v>2174.0</v>
      </c>
      <c r="D12349" s="57" t="s">
        <v>379</v>
      </c>
      <c r="E12349" s="62" t="str">
        <f t="shared" si="1"/>
        <v>Out of test</v>
      </c>
      <c r="F12349" s="53" t="str">
        <f t="shared" si="2"/>
        <v>Shanghai_0</v>
      </c>
      <c r="G12349" s="53">
        <f t="shared" si="3"/>
        <v>0.1104595004</v>
      </c>
    </row>
    <row r="12350">
      <c r="A12350" s="61">
        <v>1.518260462E9</v>
      </c>
      <c r="B12350" s="61">
        <v>0.0</v>
      </c>
      <c r="C12350" s="61">
        <v>1402.0</v>
      </c>
      <c r="D12350" s="57" t="s">
        <v>379</v>
      </c>
      <c r="E12350" s="62" t="str">
        <f t="shared" si="1"/>
        <v>Out of test</v>
      </c>
      <c r="F12350" s="53" t="str">
        <f t="shared" si="2"/>
        <v>Shanghai_0</v>
      </c>
      <c r="G12350" s="53">
        <f t="shared" si="3"/>
        <v>0.08166379545</v>
      </c>
    </row>
    <row r="12351">
      <c r="A12351" s="61">
        <v>1.5175185E9</v>
      </c>
      <c r="B12351" s="61">
        <v>0.0</v>
      </c>
      <c r="C12351" s="61">
        <v>2916.0</v>
      </c>
      <c r="D12351" s="57" t="s">
        <v>379</v>
      </c>
      <c r="E12351" s="62" t="str">
        <f t="shared" si="1"/>
        <v>Out of test</v>
      </c>
      <c r="F12351" s="53" t="str">
        <f t="shared" si="2"/>
        <v>Shanghai_0</v>
      </c>
      <c r="G12351" s="53">
        <f t="shared" si="3"/>
        <v>0.9735785754</v>
      </c>
    </row>
    <row r="12352">
      <c r="A12352" s="61">
        <v>1.51723591E9</v>
      </c>
      <c r="B12352" s="61">
        <v>0.0</v>
      </c>
      <c r="C12352" s="61">
        <v>2275.0</v>
      </c>
      <c r="D12352" s="57" t="s">
        <v>379</v>
      </c>
      <c r="E12352" s="62" t="str">
        <f t="shared" si="1"/>
        <v>Out of test</v>
      </c>
      <c r="F12352" s="53" t="str">
        <f t="shared" si="2"/>
        <v>Shanghai_0</v>
      </c>
      <c r="G12352" s="53">
        <f t="shared" si="3"/>
        <v>0.6721091134</v>
      </c>
    </row>
    <row r="12353">
      <c r="A12353" s="61">
        <v>1.517444631E9</v>
      </c>
      <c r="B12353" s="61">
        <v>0.0</v>
      </c>
      <c r="C12353" s="61">
        <v>2234.0</v>
      </c>
      <c r="D12353" s="57" t="s">
        <v>379</v>
      </c>
      <c r="E12353" s="62" t="str">
        <f t="shared" si="1"/>
        <v>Out of test</v>
      </c>
      <c r="F12353" s="53" t="str">
        <f t="shared" si="2"/>
        <v>Shanghai_0</v>
      </c>
      <c r="G12353" s="53">
        <f t="shared" si="3"/>
        <v>0.9349041257</v>
      </c>
    </row>
    <row r="12354">
      <c r="A12354" s="61">
        <v>1.5152021E9</v>
      </c>
      <c r="B12354" s="61">
        <v>0.0</v>
      </c>
      <c r="C12354" s="61">
        <v>100.0</v>
      </c>
      <c r="D12354" s="57" t="s">
        <v>379</v>
      </c>
      <c r="E12354" s="62" t="str">
        <f t="shared" si="1"/>
        <v>Out of test</v>
      </c>
      <c r="F12354" s="53" t="str">
        <f t="shared" si="2"/>
        <v>Shanghai_0</v>
      </c>
      <c r="G12354" s="53">
        <f t="shared" si="3"/>
        <v>0.365256892</v>
      </c>
    </row>
    <row r="12355">
      <c r="A12355" s="61">
        <v>1.512845922E9</v>
      </c>
      <c r="B12355" s="61">
        <v>0.0</v>
      </c>
      <c r="C12355" s="61">
        <v>3461.0</v>
      </c>
      <c r="D12355" s="57" t="s">
        <v>379</v>
      </c>
      <c r="E12355" s="62" t="str">
        <f t="shared" si="1"/>
        <v>Out of test</v>
      </c>
      <c r="F12355" s="53" t="str">
        <f t="shared" si="2"/>
        <v>Shanghai_0</v>
      </c>
      <c r="G12355" s="53">
        <f t="shared" si="3"/>
        <v>0.8773987444</v>
      </c>
    </row>
    <row r="12356">
      <c r="A12356" s="61">
        <v>1.51925722E9</v>
      </c>
      <c r="B12356" s="61">
        <v>0.0</v>
      </c>
      <c r="C12356" s="61">
        <v>3256.0</v>
      </c>
      <c r="D12356" s="57" t="s">
        <v>379</v>
      </c>
      <c r="E12356" s="62" t="str">
        <f t="shared" si="1"/>
        <v>Out of test</v>
      </c>
      <c r="F12356" s="53" t="str">
        <f t="shared" si="2"/>
        <v>Shanghai_0</v>
      </c>
      <c r="G12356" s="53">
        <f t="shared" si="3"/>
        <v>0.6397493053</v>
      </c>
    </row>
    <row r="12357">
      <c r="A12357" s="61">
        <v>1.51370668E9</v>
      </c>
      <c r="B12357" s="61">
        <v>0.0</v>
      </c>
      <c r="C12357" s="61">
        <v>913.0</v>
      </c>
      <c r="D12357" s="57" t="s">
        <v>379</v>
      </c>
      <c r="E12357" s="62" t="str">
        <f t="shared" si="1"/>
        <v>Out of test</v>
      </c>
      <c r="F12357" s="53" t="str">
        <f t="shared" si="2"/>
        <v>Shanghai_0</v>
      </c>
      <c r="G12357" s="53">
        <f t="shared" si="3"/>
        <v>0.8586544365</v>
      </c>
    </row>
    <row r="12358">
      <c r="A12358" s="61">
        <v>1.511549001E9</v>
      </c>
      <c r="B12358" s="61">
        <v>0.0</v>
      </c>
      <c r="C12358" s="61">
        <v>1051.0</v>
      </c>
      <c r="D12358" s="57" t="s">
        <v>379</v>
      </c>
      <c r="E12358" s="62" t="str">
        <f t="shared" si="1"/>
        <v>Out of test</v>
      </c>
      <c r="F12358" s="53" t="str">
        <f t="shared" si="2"/>
        <v>Shanghai_0</v>
      </c>
      <c r="G12358" s="53">
        <f t="shared" si="3"/>
        <v>0.1836729954</v>
      </c>
    </row>
    <row r="12359">
      <c r="A12359" s="61">
        <v>1.512523811E9</v>
      </c>
      <c r="B12359" s="61">
        <v>0.0</v>
      </c>
      <c r="C12359" s="61">
        <v>1914.0</v>
      </c>
      <c r="D12359" s="57" t="s">
        <v>379</v>
      </c>
      <c r="E12359" s="62" t="str">
        <f t="shared" si="1"/>
        <v>Out of test</v>
      </c>
      <c r="F12359" s="53" t="str">
        <f t="shared" si="2"/>
        <v>Shanghai_0</v>
      </c>
      <c r="G12359" s="53">
        <f t="shared" si="3"/>
        <v>0.1184273125</v>
      </c>
    </row>
    <row r="12360">
      <c r="A12360" s="61">
        <v>1.515915102E9</v>
      </c>
      <c r="B12360" s="61">
        <v>0.0</v>
      </c>
      <c r="C12360" s="61">
        <v>674.0</v>
      </c>
      <c r="D12360" s="57" t="s">
        <v>379</v>
      </c>
      <c r="E12360" s="62" t="str">
        <f t="shared" si="1"/>
        <v>Out of test</v>
      </c>
      <c r="F12360" s="53" t="str">
        <f t="shared" si="2"/>
        <v>Shanghai_0</v>
      </c>
      <c r="G12360" s="53">
        <f t="shared" si="3"/>
        <v>0.6602464992</v>
      </c>
    </row>
    <row r="12361">
      <c r="A12361" s="61">
        <v>1.51723072E9</v>
      </c>
      <c r="B12361" s="61">
        <v>0.0</v>
      </c>
      <c r="C12361" s="61">
        <v>1175.0</v>
      </c>
      <c r="D12361" s="57" t="s">
        <v>379</v>
      </c>
      <c r="E12361" s="62" t="str">
        <f t="shared" si="1"/>
        <v>Out of test</v>
      </c>
      <c r="F12361" s="53" t="str">
        <f t="shared" si="2"/>
        <v>Shanghai_0</v>
      </c>
      <c r="G12361" s="53">
        <f t="shared" si="3"/>
        <v>0.6179098256</v>
      </c>
    </row>
    <row r="12362">
      <c r="A12362" s="61">
        <v>1.519812181E9</v>
      </c>
      <c r="B12362" s="61">
        <v>0.0</v>
      </c>
      <c r="C12362" s="61">
        <v>1272.0</v>
      </c>
      <c r="D12362" s="57" t="s">
        <v>379</v>
      </c>
      <c r="E12362" s="62" t="str">
        <f t="shared" si="1"/>
        <v>Out of test</v>
      </c>
      <c r="F12362" s="53" t="str">
        <f t="shared" si="2"/>
        <v>Shanghai_0</v>
      </c>
      <c r="G12362" s="53">
        <f t="shared" si="3"/>
        <v>0.02243412516</v>
      </c>
    </row>
    <row r="12363">
      <c r="A12363" s="61">
        <v>1.512283522E9</v>
      </c>
      <c r="B12363" s="61">
        <v>0.0</v>
      </c>
      <c r="C12363" s="61">
        <v>3016.0</v>
      </c>
      <c r="D12363" s="57" t="s">
        <v>379</v>
      </c>
      <c r="E12363" s="62" t="str">
        <f t="shared" si="1"/>
        <v>Out of test</v>
      </c>
      <c r="F12363" s="53" t="str">
        <f t="shared" si="2"/>
        <v>Shanghai_0</v>
      </c>
      <c r="G12363" s="53">
        <f t="shared" si="3"/>
        <v>0.6870010972</v>
      </c>
    </row>
    <row r="12364">
      <c r="A12364" s="61">
        <v>1.516212832E9</v>
      </c>
      <c r="B12364" s="61">
        <v>0.0</v>
      </c>
      <c r="C12364" s="61">
        <v>1049.0</v>
      </c>
      <c r="D12364" s="57" t="s">
        <v>379</v>
      </c>
      <c r="E12364" s="62" t="str">
        <f t="shared" si="1"/>
        <v>Out of test</v>
      </c>
      <c r="F12364" s="53" t="str">
        <f t="shared" si="2"/>
        <v>Shanghai_0</v>
      </c>
      <c r="G12364" s="53">
        <f t="shared" si="3"/>
        <v>0.6115321125</v>
      </c>
    </row>
    <row r="12365">
      <c r="A12365" s="61">
        <v>1.517225861E9</v>
      </c>
      <c r="B12365" s="61">
        <v>0.0</v>
      </c>
      <c r="C12365" s="61">
        <v>964.0</v>
      </c>
      <c r="D12365" s="57" t="s">
        <v>379</v>
      </c>
      <c r="E12365" s="62" t="str">
        <f t="shared" si="1"/>
        <v>Out of test</v>
      </c>
      <c r="F12365" s="53" t="str">
        <f t="shared" si="2"/>
        <v>Shanghai_0</v>
      </c>
      <c r="G12365" s="53">
        <f t="shared" si="3"/>
        <v>0.6762899412</v>
      </c>
    </row>
    <row r="12366">
      <c r="A12366" s="61">
        <v>1.518614741E9</v>
      </c>
      <c r="B12366" s="61">
        <v>0.0</v>
      </c>
      <c r="C12366" s="61">
        <v>1441.0</v>
      </c>
      <c r="D12366" s="57" t="s">
        <v>379</v>
      </c>
      <c r="E12366" s="62" t="str">
        <f t="shared" si="1"/>
        <v>Out of test</v>
      </c>
      <c r="F12366" s="53" t="str">
        <f t="shared" si="2"/>
        <v>Shanghai_0</v>
      </c>
      <c r="G12366" s="53">
        <f t="shared" si="3"/>
        <v>0.2837334367</v>
      </c>
    </row>
    <row r="12367">
      <c r="A12367" s="61">
        <v>1.51747942E9</v>
      </c>
      <c r="B12367" s="61">
        <v>0.0</v>
      </c>
      <c r="C12367" s="61">
        <v>501.0</v>
      </c>
      <c r="D12367" s="57" t="s">
        <v>379</v>
      </c>
      <c r="E12367" s="62" t="str">
        <f t="shared" si="1"/>
        <v>Out of test</v>
      </c>
      <c r="F12367" s="53" t="str">
        <f t="shared" si="2"/>
        <v>Shanghai_0</v>
      </c>
      <c r="G12367" s="53">
        <f t="shared" si="3"/>
        <v>0.3907941427</v>
      </c>
    </row>
    <row r="12368">
      <c r="A12368" s="61">
        <v>1.513858711E9</v>
      </c>
      <c r="B12368" s="61">
        <v>0.0</v>
      </c>
      <c r="C12368" s="61">
        <v>1648.0</v>
      </c>
      <c r="D12368" s="57" t="s">
        <v>379</v>
      </c>
      <c r="E12368" s="62" t="str">
        <f t="shared" si="1"/>
        <v>Out of test</v>
      </c>
      <c r="F12368" s="53" t="str">
        <f t="shared" si="2"/>
        <v>Shanghai_0</v>
      </c>
      <c r="G12368" s="53">
        <f t="shared" si="3"/>
        <v>0.8858144515</v>
      </c>
    </row>
    <row r="12369">
      <c r="A12369" s="61">
        <v>1.519658021E9</v>
      </c>
      <c r="B12369" s="61">
        <v>0.0</v>
      </c>
      <c r="C12369" s="61">
        <v>64.0</v>
      </c>
      <c r="D12369" s="57" t="s">
        <v>379</v>
      </c>
      <c r="E12369" s="62" t="str">
        <f t="shared" si="1"/>
        <v>Out of test</v>
      </c>
      <c r="F12369" s="53" t="str">
        <f t="shared" si="2"/>
        <v>Shanghai_0</v>
      </c>
      <c r="G12369" s="53">
        <f t="shared" si="3"/>
        <v>0.6525869964</v>
      </c>
    </row>
    <row r="12370">
      <c r="A12370" s="61">
        <v>1.513345062E9</v>
      </c>
      <c r="B12370" s="61">
        <v>0.0</v>
      </c>
      <c r="C12370" s="61">
        <v>227.0</v>
      </c>
      <c r="D12370" s="57" t="s">
        <v>379</v>
      </c>
      <c r="E12370" s="62" t="str">
        <f t="shared" si="1"/>
        <v>Out of test</v>
      </c>
      <c r="F12370" s="53" t="str">
        <f t="shared" si="2"/>
        <v>Shanghai_0</v>
      </c>
      <c r="G12370" s="53">
        <f t="shared" si="3"/>
        <v>0.6840957245</v>
      </c>
    </row>
    <row r="12371">
      <c r="A12371" s="61">
        <v>1.511630941E9</v>
      </c>
      <c r="B12371" s="61">
        <v>0.0</v>
      </c>
      <c r="C12371" s="61">
        <v>3069.0</v>
      </c>
      <c r="D12371" s="57" t="s">
        <v>379</v>
      </c>
      <c r="E12371" s="62" t="str">
        <f t="shared" si="1"/>
        <v>Out of test</v>
      </c>
      <c r="F12371" s="53" t="str">
        <f t="shared" si="2"/>
        <v>Shanghai_0</v>
      </c>
      <c r="G12371" s="53">
        <f t="shared" si="3"/>
        <v>0.5572955811</v>
      </c>
    </row>
    <row r="12372">
      <c r="A12372" s="61">
        <v>1.516358461E9</v>
      </c>
      <c r="B12372" s="61">
        <v>0.0</v>
      </c>
      <c r="C12372" s="61">
        <v>21.0</v>
      </c>
      <c r="D12372" s="57" t="s">
        <v>379</v>
      </c>
      <c r="E12372" s="62" t="str">
        <f t="shared" si="1"/>
        <v>Out of test</v>
      </c>
      <c r="F12372" s="53" t="str">
        <f t="shared" si="2"/>
        <v>Shanghai_0</v>
      </c>
      <c r="G12372" s="53">
        <f t="shared" si="3"/>
        <v>0.9305290703</v>
      </c>
    </row>
    <row r="12373">
      <c r="A12373" s="61">
        <v>1.514943801E9</v>
      </c>
      <c r="B12373" s="61">
        <v>0.0</v>
      </c>
      <c r="C12373" s="61">
        <v>3831.0</v>
      </c>
      <c r="D12373" s="57" t="s">
        <v>379</v>
      </c>
      <c r="E12373" s="62" t="str">
        <f t="shared" si="1"/>
        <v>Out of test</v>
      </c>
      <c r="F12373" s="53" t="str">
        <f t="shared" si="2"/>
        <v>Shanghai_0</v>
      </c>
      <c r="G12373" s="53">
        <f t="shared" si="3"/>
        <v>0.8912079899</v>
      </c>
    </row>
    <row r="12374">
      <c r="A12374" s="61">
        <v>1.516065021E9</v>
      </c>
      <c r="B12374" s="61">
        <v>0.0</v>
      </c>
      <c r="C12374" s="61">
        <v>2140.0</v>
      </c>
      <c r="D12374" s="57" t="s">
        <v>379</v>
      </c>
      <c r="E12374" s="62" t="str">
        <f t="shared" si="1"/>
        <v>Out of test</v>
      </c>
      <c r="F12374" s="53" t="str">
        <f t="shared" si="2"/>
        <v>Shanghai_0</v>
      </c>
      <c r="G12374" s="53">
        <f t="shared" si="3"/>
        <v>0.9201012555</v>
      </c>
    </row>
    <row r="12375">
      <c r="A12375" s="61">
        <v>1.51439941E9</v>
      </c>
      <c r="B12375" s="61">
        <v>0.0</v>
      </c>
      <c r="C12375" s="61">
        <v>2515.0</v>
      </c>
      <c r="D12375" s="57" t="s">
        <v>379</v>
      </c>
      <c r="E12375" s="62" t="str">
        <f t="shared" si="1"/>
        <v>Out of test</v>
      </c>
      <c r="F12375" s="53" t="str">
        <f t="shared" si="2"/>
        <v>Shanghai_0</v>
      </c>
      <c r="G12375" s="53">
        <f t="shared" si="3"/>
        <v>0.125635508</v>
      </c>
    </row>
    <row r="12376">
      <c r="A12376" s="61">
        <v>1.517335722E9</v>
      </c>
      <c r="B12376" s="61">
        <v>0.0</v>
      </c>
      <c r="C12376" s="61">
        <v>414.0</v>
      </c>
      <c r="D12376" s="57" t="s">
        <v>379</v>
      </c>
      <c r="E12376" s="62" t="str">
        <f t="shared" si="1"/>
        <v>Out of test</v>
      </c>
      <c r="F12376" s="53" t="str">
        <f t="shared" si="2"/>
        <v>Shanghai_0</v>
      </c>
      <c r="G12376" s="53">
        <f t="shared" si="3"/>
        <v>0.4017894173</v>
      </c>
    </row>
    <row r="12377">
      <c r="A12377" s="61">
        <v>1.516965421E9</v>
      </c>
      <c r="B12377" s="61">
        <v>0.0</v>
      </c>
      <c r="C12377" s="61">
        <v>5824.0</v>
      </c>
      <c r="D12377" s="57" t="s">
        <v>379</v>
      </c>
      <c r="E12377" s="62" t="str">
        <f t="shared" si="1"/>
        <v>Out of test</v>
      </c>
      <c r="F12377" s="53" t="str">
        <f t="shared" si="2"/>
        <v>Shanghai_0</v>
      </c>
      <c r="G12377" s="53">
        <f t="shared" si="3"/>
        <v>0.3456250385</v>
      </c>
    </row>
    <row r="12378">
      <c r="A12378" s="61">
        <v>1.516208191E9</v>
      </c>
      <c r="B12378" s="61">
        <v>0.0</v>
      </c>
      <c r="C12378" s="61">
        <v>2777.0</v>
      </c>
      <c r="D12378" s="57" t="s">
        <v>379</v>
      </c>
      <c r="E12378" s="62" t="str">
        <f t="shared" si="1"/>
        <v>Out of test</v>
      </c>
      <c r="F12378" s="53" t="str">
        <f t="shared" si="2"/>
        <v>Shanghai_0</v>
      </c>
      <c r="G12378" s="53">
        <f t="shared" si="3"/>
        <v>0.5012516999</v>
      </c>
    </row>
    <row r="12379">
      <c r="A12379" s="61">
        <v>1.514152301E9</v>
      </c>
      <c r="B12379" s="61">
        <v>0.0</v>
      </c>
      <c r="C12379" s="61">
        <v>520.0</v>
      </c>
      <c r="D12379" s="57" t="s">
        <v>379</v>
      </c>
      <c r="E12379" s="62" t="str">
        <f t="shared" si="1"/>
        <v>Out of test</v>
      </c>
      <c r="F12379" s="53" t="str">
        <f t="shared" si="2"/>
        <v>Shanghai_0</v>
      </c>
      <c r="G12379" s="53">
        <f t="shared" si="3"/>
        <v>0.1716126017</v>
      </c>
    </row>
    <row r="12380">
      <c r="A12380" s="61">
        <v>1.51450846E9</v>
      </c>
      <c r="B12380" s="61">
        <v>0.0</v>
      </c>
      <c r="C12380" s="61">
        <v>5321.0</v>
      </c>
      <c r="D12380" s="57" t="s">
        <v>379</v>
      </c>
      <c r="E12380" s="62" t="str">
        <f t="shared" si="1"/>
        <v>Out of test</v>
      </c>
      <c r="F12380" s="53" t="str">
        <f t="shared" si="2"/>
        <v>Shanghai_0</v>
      </c>
      <c r="G12380" s="53">
        <f t="shared" si="3"/>
        <v>0.8006075057</v>
      </c>
    </row>
    <row r="12381">
      <c r="A12381" s="61">
        <v>1.515293431E9</v>
      </c>
      <c r="B12381" s="61">
        <v>0.0</v>
      </c>
      <c r="C12381" s="61">
        <v>2604.0</v>
      </c>
      <c r="D12381" s="57" t="s">
        <v>379</v>
      </c>
      <c r="E12381" s="62" t="str">
        <f t="shared" si="1"/>
        <v>Out of test</v>
      </c>
      <c r="F12381" s="53" t="str">
        <f t="shared" si="2"/>
        <v>Shanghai_0</v>
      </c>
      <c r="G12381" s="53">
        <f t="shared" si="3"/>
        <v>0.04378555349</v>
      </c>
    </row>
    <row r="12382">
      <c r="A12382" s="61">
        <v>1.51871354E9</v>
      </c>
      <c r="B12382" s="61">
        <v>0.0</v>
      </c>
      <c r="C12382" s="61">
        <v>1735.0</v>
      </c>
      <c r="D12382" s="57" t="s">
        <v>379</v>
      </c>
      <c r="E12382" s="62" t="str">
        <f t="shared" si="1"/>
        <v>Out of test</v>
      </c>
      <c r="F12382" s="53" t="str">
        <f t="shared" si="2"/>
        <v>Shanghai_0</v>
      </c>
      <c r="G12382" s="53">
        <f t="shared" si="3"/>
        <v>0.5055016115</v>
      </c>
    </row>
    <row r="12383">
      <c r="A12383" s="61">
        <v>1.517996622E9</v>
      </c>
      <c r="B12383" s="61">
        <v>0.0</v>
      </c>
      <c r="C12383" s="61">
        <v>1524.0</v>
      </c>
      <c r="D12383" s="57" t="s">
        <v>379</v>
      </c>
      <c r="E12383" s="62" t="str">
        <f t="shared" si="1"/>
        <v>Out of test</v>
      </c>
      <c r="F12383" s="53" t="str">
        <f t="shared" si="2"/>
        <v>Shanghai_0</v>
      </c>
      <c r="G12383" s="53">
        <f t="shared" si="3"/>
        <v>0.3365351762</v>
      </c>
    </row>
    <row r="12384">
      <c r="A12384" s="61">
        <v>1.51649077E9</v>
      </c>
      <c r="B12384" s="61">
        <v>0.0</v>
      </c>
      <c r="C12384" s="61">
        <v>3942.0</v>
      </c>
      <c r="D12384" s="57" t="s">
        <v>379</v>
      </c>
      <c r="E12384" s="62" t="str">
        <f t="shared" si="1"/>
        <v>Out of test</v>
      </c>
      <c r="F12384" s="53" t="str">
        <f t="shared" si="2"/>
        <v>Shanghai_0</v>
      </c>
      <c r="G12384" s="53">
        <f t="shared" si="3"/>
        <v>0.7717245105</v>
      </c>
    </row>
    <row r="12385">
      <c r="A12385" s="61">
        <v>1.514001471E9</v>
      </c>
      <c r="B12385" s="61">
        <v>0.0</v>
      </c>
      <c r="C12385" s="61">
        <v>1670.0</v>
      </c>
      <c r="D12385" s="57" t="s">
        <v>379</v>
      </c>
      <c r="E12385" s="62" t="str">
        <f t="shared" si="1"/>
        <v>Out of test</v>
      </c>
      <c r="F12385" s="53" t="str">
        <f t="shared" si="2"/>
        <v>Shanghai_0</v>
      </c>
      <c r="G12385" s="53">
        <f t="shared" si="3"/>
        <v>0.4093163568</v>
      </c>
    </row>
    <row r="12386">
      <c r="A12386" s="61">
        <v>1.51758857E9</v>
      </c>
      <c r="B12386" s="61">
        <v>0.0</v>
      </c>
      <c r="C12386" s="61">
        <v>1877.0</v>
      </c>
      <c r="D12386" s="57" t="s">
        <v>379</v>
      </c>
      <c r="E12386" s="62" t="str">
        <f t="shared" si="1"/>
        <v>Out of test</v>
      </c>
      <c r="F12386" s="53" t="str">
        <f t="shared" si="2"/>
        <v>Shanghai_0</v>
      </c>
      <c r="G12386" s="53">
        <f t="shared" si="3"/>
        <v>0.02567435376</v>
      </c>
    </row>
    <row r="12387">
      <c r="A12387" s="61">
        <v>1.51209012E9</v>
      </c>
      <c r="B12387" s="61">
        <v>0.0</v>
      </c>
      <c r="C12387" s="61">
        <v>4937.0</v>
      </c>
      <c r="D12387" s="57" t="s">
        <v>379</v>
      </c>
      <c r="E12387" s="62" t="str">
        <f t="shared" si="1"/>
        <v>Out of test</v>
      </c>
      <c r="F12387" s="53" t="str">
        <f t="shared" si="2"/>
        <v>Shanghai_0</v>
      </c>
      <c r="G12387" s="53">
        <f t="shared" si="3"/>
        <v>0.4634950106</v>
      </c>
    </row>
    <row r="12388">
      <c r="A12388" s="61">
        <v>1.517550432E9</v>
      </c>
      <c r="B12388" s="61">
        <v>0.0</v>
      </c>
      <c r="C12388" s="61">
        <v>1774.0</v>
      </c>
      <c r="D12388" s="57" t="s">
        <v>379</v>
      </c>
      <c r="E12388" s="62" t="str">
        <f t="shared" si="1"/>
        <v>Out of test</v>
      </c>
      <c r="F12388" s="53" t="str">
        <f t="shared" si="2"/>
        <v>Shanghai_0</v>
      </c>
      <c r="G12388" s="53">
        <f t="shared" si="3"/>
        <v>0.2107118622</v>
      </c>
    </row>
    <row r="12389">
      <c r="A12389" s="61">
        <v>1.514204842E9</v>
      </c>
      <c r="B12389" s="61">
        <v>0.0</v>
      </c>
      <c r="C12389" s="61">
        <v>3982.0</v>
      </c>
      <c r="D12389" s="57" t="s">
        <v>379</v>
      </c>
      <c r="E12389" s="62" t="str">
        <f t="shared" si="1"/>
        <v>Out of test</v>
      </c>
      <c r="F12389" s="53" t="str">
        <f t="shared" si="2"/>
        <v>Shanghai_0</v>
      </c>
      <c r="G12389" s="53">
        <f t="shared" si="3"/>
        <v>0.6234887349</v>
      </c>
    </row>
    <row r="12390">
      <c r="A12390" s="61">
        <v>1.51403831E9</v>
      </c>
      <c r="B12390" s="61">
        <v>0.0</v>
      </c>
      <c r="C12390" s="61">
        <v>932.0</v>
      </c>
      <c r="D12390" s="57" t="s">
        <v>379</v>
      </c>
      <c r="E12390" s="62" t="str">
        <f t="shared" si="1"/>
        <v>Out of test</v>
      </c>
      <c r="F12390" s="53" t="str">
        <f t="shared" si="2"/>
        <v>Shanghai_0</v>
      </c>
      <c r="G12390" s="53">
        <f t="shared" si="3"/>
        <v>0.2439272024</v>
      </c>
    </row>
    <row r="12391">
      <c r="A12391" s="61">
        <v>1.51126812E9</v>
      </c>
      <c r="B12391" s="61">
        <v>0.0</v>
      </c>
      <c r="C12391" s="61">
        <v>309.0</v>
      </c>
      <c r="D12391" s="57" t="s">
        <v>379</v>
      </c>
      <c r="E12391" s="62" t="str">
        <f t="shared" si="1"/>
        <v>Out of test</v>
      </c>
      <c r="F12391" s="53" t="str">
        <f t="shared" si="2"/>
        <v>Shanghai_0</v>
      </c>
      <c r="G12391" s="53">
        <f t="shared" si="3"/>
        <v>0.9839509261</v>
      </c>
    </row>
    <row r="12392">
      <c r="A12392" s="61">
        <v>1.516742092E9</v>
      </c>
      <c r="B12392" s="61">
        <v>0.0</v>
      </c>
      <c r="C12392" s="61">
        <v>3064.0</v>
      </c>
      <c r="D12392" s="57" t="s">
        <v>379</v>
      </c>
      <c r="E12392" s="62" t="str">
        <f t="shared" si="1"/>
        <v>Out of test</v>
      </c>
      <c r="F12392" s="53" t="str">
        <f t="shared" si="2"/>
        <v>Shanghai_0</v>
      </c>
      <c r="G12392" s="53">
        <f t="shared" si="3"/>
        <v>0.9470736043</v>
      </c>
    </row>
    <row r="12393">
      <c r="A12393" s="61">
        <v>1.51855758E9</v>
      </c>
      <c r="B12393" s="61">
        <v>0.0</v>
      </c>
      <c r="C12393" s="61">
        <v>1745.0</v>
      </c>
      <c r="D12393" s="57" t="s">
        <v>379</v>
      </c>
      <c r="E12393" s="62" t="str">
        <f t="shared" si="1"/>
        <v>Out of test</v>
      </c>
      <c r="F12393" s="53" t="str">
        <f t="shared" si="2"/>
        <v>Shanghai_0</v>
      </c>
      <c r="G12393" s="53">
        <f t="shared" si="3"/>
        <v>0.03029438265</v>
      </c>
    </row>
    <row r="12394">
      <c r="A12394" s="61">
        <v>1.519875642E9</v>
      </c>
      <c r="B12394" s="61">
        <v>0.0</v>
      </c>
      <c r="C12394" s="61">
        <v>2357.0</v>
      </c>
      <c r="D12394" s="57" t="s">
        <v>379</v>
      </c>
      <c r="E12394" s="62" t="str">
        <f t="shared" si="1"/>
        <v>Out of test</v>
      </c>
      <c r="F12394" s="53" t="str">
        <f t="shared" si="2"/>
        <v>Shanghai_0</v>
      </c>
      <c r="G12394" s="53">
        <f t="shared" si="3"/>
        <v>0.3966247553</v>
      </c>
    </row>
    <row r="12395">
      <c r="A12395" s="61">
        <v>1.512315832E9</v>
      </c>
      <c r="B12395" s="61">
        <v>0.0</v>
      </c>
      <c r="C12395" s="61">
        <v>641.0</v>
      </c>
      <c r="D12395" s="57" t="s">
        <v>379</v>
      </c>
      <c r="E12395" s="62" t="str">
        <f t="shared" si="1"/>
        <v>Out of test</v>
      </c>
      <c r="F12395" s="53" t="str">
        <f t="shared" si="2"/>
        <v>Shanghai_0</v>
      </c>
      <c r="G12395" s="53">
        <f t="shared" si="3"/>
        <v>0.2430075911</v>
      </c>
    </row>
    <row r="12396">
      <c r="A12396" s="61">
        <v>1.51871195E9</v>
      </c>
      <c r="B12396" s="61">
        <v>0.0</v>
      </c>
      <c r="C12396" s="61">
        <v>3059.0</v>
      </c>
      <c r="D12396" s="57" t="s">
        <v>379</v>
      </c>
      <c r="E12396" s="62" t="str">
        <f t="shared" si="1"/>
        <v>Out of test</v>
      </c>
      <c r="F12396" s="53" t="str">
        <f t="shared" si="2"/>
        <v>Shanghai_0</v>
      </c>
      <c r="G12396" s="53">
        <f t="shared" si="3"/>
        <v>0.04940079356</v>
      </c>
    </row>
    <row r="12397">
      <c r="A12397" s="61">
        <v>1.51900413E9</v>
      </c>
      <c r="B12397" s="61">
        <v>0.0</v>
      </c>
      <c r="C12397" s="61">
        <v>442.0</v>
      </c>
      <c r="D12397" s="57" t="s">
        <v>379</v>
      </c>
      <c r="E12397" s="62" t="str">
        <f t="shared" si="1"/>
        <v>Out of test</v>
      </c>
      <c r="F12397" s="53" t="str">
        <f t="shared" si="2"/>
        <v>Shanghai_0</v>
      </c>
      <c r="G12397" s="53">
        <f t="shared" si="3"/>
        <v>0.3106148714</v>
      </c>
    </row>
    <row r="12398">
      <c r="A12398" s="61">
        <v>1.51967035E9</v>
      </c>
      <c r="B12398" s="61">
        <v>0.0</v>
      </c>
      <c r="C12398" s="61">
        <v>2037.0</v>
      </c>
      <c r="D12398" s="57" t="s">
        <v>379</v>
      </c>
      <c r="E12398" s="62" t="str">
        <f t="shared" si="1"/>
        <v>Out of test</v>
      </c>
      <c r="F12398" s="53" t="str">
        <f t="shared" si="2"/>
        <v>Shanghai_0</v>
      </c>
      <c r="G12398" s="53">
        <f t="shared" si="3"/>
        <v>0.3734257668</v>
      </c>
    </row>
    <row r="12399">
      <c r="A12399" s="61">
        <v>1.513231041E9</v>
      </c>
      <c r="B12399" s="61">
        <v>0.0</v>
      </c>
      <c r="C12399" s="61">
        <v>2139.0</v>
      </c>
      <c r="D12399" s="57" t="s">
        <v>379</v>
      </c>
      <c r="E12399" s="62" t="str">
        <f t="shared" si="1"/>
        <v>Out of test</v>
      </c>
      <c r="F12399" s="53" t="str">
        <f t="shared" si="2"/>
        <v>Shanghai_0</v>
      </c>
      <c r="G12399" s="53">
        <f t="shared" si="3"/>
        <v>0.003531897274</v>
      </c>
    </row>
    <row r="12400">
      <c r="A12400" s="61">
        <v>1.51983521E9</v>
      </c>
      <c r="B12400" s="61">
        <v>0.0</v>
      </c>
      <c r="C12400" s="61">
        <v>1455.0</v>
      </c>
      <c r="D12400" s="57" t="s">
        <v>379</v>
      </c>
      <c r="E12400" s="62" t="str">
        <f t="shared" si="1"/>
        <v>Out of test</v>
      </c>
      <c r="F12400" s="53" t="str">
        <f t="shared" si="2"/>
        <v>Shanghai_0</v>
      </c>
      <c r="G12400" s="53">
        <f t="shared" si="3"/>
        <v>0.7331995642</v>
      </c>
    </row>
    <row r="12401">
      <c r="A12401" s="61">
        <v>1.51481546E9</v>
      </c>
      <c r="B12401" s="61">
        <v>0.0</v>
      </c>
      <c r="C12401" s="61">
        <v>2058.0</v>
      </c>
      <c r="D12401" s="57" t="s">
        <v>379</v>
      </c>
      <c r="E12401" s="62" t="str">
        <f t="shared" si="1"/>
        <v>Out of test</v>
      </c>
      <c r="F12401" s="53" t="str">
        <f t="shared" si="2"/>
        <v>Shanghai_0</v>
      </c>
      <c r="G12401" s="53">
        <f t="shared" si="3"/>
        <v>0.7813500949</v>
      </c>
    </row>
    <row r="12402">
      <c r="A12402" s="61">
        <v>1.512623722E9</v>
      </c>
      <c r="B12402" s="61">
        <v>0.0</v>
      </c>
      <c r="C12402" s="61">
        <v>172.0</v>
      </c>
      <c r="D12402" s="57" t="s">
        <v>379</v>
      </c>
      <c r="E12402" s="62" t="str">
        <f t="shared" si="1"/>
        <v>Out of test</v>
      </c>
      <c r="F12402" s="53" t="str">
        <f t="shared" si="2"/>
        <v>Shanghai_0</v>
      </c>
      <c r="G12402" s="53">
        <f t="shared" si="3"/>
        <v>0.3320838464</v>
      </c>
    </row>
    <row r="12403">
      <c r="A12403" s="61">
        <v>1.519657361E9</v>
      </c>
      <c r="B12403" s="61">
        <v>0.0</v>
      </c>
      <c r="C12403" s="61">
        <v>1327.0</v>
      </c>
      <c r="D12403" s="57" t="s">
        <v>379</v>
      </c>
      <c r="E12403" s="62" t="str">
        <f t="shared" si="1"/>
        <v>Out of test</v>
      </c>
      <c r="F12403" s="53" t="str">
        <f t="shared" si="2"/>
        <v>Shanghai_0</v>
      </c>
      <c r="G12403" s="53">
        <f t="shared" si="3"/>
        <v>0.8272578423</v>
      </c>
    </row>
    <row r="12404">
      <c r="A12404" s="61">
        <v>1.518196331E9</v>
      </c>
      <c r="B12404" s="61">
        <v>0.0</v>
      </c>
      <c r="C12404" s="61">
        <v>1668.0</v>
      </c>
      <c r="D12404" s="57" t="s">
        <v>379</v>
      </c>
      <c r="E12404" s="62" t="str">
        <f t="shared" si="1"/>
        <v>Out of test</v>
      </c>
      <c r="F12404" s="53" t="str">
        <f t="shared" si="2"/>
        <v>Shanghai_0</v>
      </c>
      <c r="G12404" s="53">
        <f t="shared" si="3"/>
        <v>0.4428342321</v>
      </c>
    </row>
    <row r="12405">
      <c r="A12405" s="61">
        <v>1.519035291E9</v>
      </c>
      <c r="B12405" s="61">
        <v>0.0</v>
      </c>
      <c r="C12405" s="61">
        <v>1598.0</v>
      </c>
      <c r="D12405" s="57" t="s">
        <v>379</v>
      </c>
      <c r="E12405" s="62" t="str">
        <f t="shared" si="1"/>
        <v>Out of test</v>
      </c>
      <c r="F12405" s="53" t="str">
        <f t="shared" si="2"/>
        <v>Shanghai_0</v>
      </c>
      <c r="G12405" s="53">
        <f t="shared" si="3"/>
        <v>0.7115039533</v>
      </c>
    </row>
    <row r="12406">
      <c r="A12406" s="61">
        <v>1.518926232E9</v>
      </c>
      <c r="B12406" s="61">
        <v>0.0</v>
      </c>
      <c r="C12406" s="61">
        <v>183.0</v>
      </c>
      <c r="D12406" s="57" t="s">
        <v>379</v>
      </c>
      <c r="E12406" s="62" t="str">
        <f t="shared" si="1"/>
        <v>Out of test</v>
      </c>
      <c r="F12406" s="53" t="str">
        <f t="shared" si="2"/>
        <v>Shanghai_0</v>
      </c>
      <c r="G12406" s="53">
        <f t="shared" si="3"/>
        <v>0.5044072588</v>
      </c>
    </row>
    <row r="12407">
      <c r="A12407" s="61">
        <v>1.512985532E9</v>
      </c>
      <c r="B12407" s="61">
        <v>0.0</v>
      </c>
      <c r="C12407" s="61">
        <v>2082.0</v>
      </c>
      <c r="D12407" s="57" t="s">
        <v>379</v>
      </c>
      <c r="E12407" s="62" t="str">
        <f t="shared" si="1"/>
        <v>Out of test</v>
      </c>
      <c r="F12407" s="53" t="str">
        <f t="shared" si="2"/>
        <v>Shanghai_0</v>
      </c>
      <c r="G12407" s="53">
        <f t="shared" si="3"/>
        <v>0.8952882455</v>
      </c>
    </row>
    <row r="12408">
      <c r="A12408" s="61">
        <v>1.512733981E9</v>
      </c>
      <c r="B12408" s="61">
        <v>0.0</v>
      </c>
      <c r="C12408" s="61">
        <v>207.0</v>
      </c>
      <c r="D12408" s="57" t="s">
        <v>379</v>
      </c>
      <c r="E12408" s="62" t="str">
        <f t="shared" si="1"/>
        <v>Out of test</v>
      </c>
      <c r="F12408" s="53" t="str">
        <f t="shared" si="2"/>
        <v>Shanghai_0</v>
      </c>
      <c r="G12408" s="53">
        <f t="shared" si="3"/>
        <v>0.9260977502</v>
      </c>
    </row>
    <row r="12409">
      <c r="A12409" s="61">
        <v>1.51888813E9</v>
      </c>
      <c r="B12409" s="61">
        <v>0.0</v>
      </c>
      <c r="C12409" s="61">
        <v>1129.0</v>
      </c>
      <c r="D12409" s="57" t="s">
        <v>379</v>
      </c>
      <c r="E12409" s="62" t="str">
        <f t="shared" si="1"/>
        <v>Out of test</v>
      </c>
      <c r="F12409" s="53" t="str">
        <f t="shared" si="2"/>
        <v>Shanghai_0</v>
      </c>
      <c r="G12409" s="53">
        <f t="shared" si="3"/>
        <v>0.9896085559</v>
      </c>
    </row>
    <row r="12410">
      <c r="A12410" s="61">
        <v>1.511262001E9</v>
      </c>
      <c r="B12410" s="61">
        <v>0.0</v>
      </c>
      <c r="C12410" s="61">
        <v>1918.0</v>
      </c>
      <c r="D12410" s="57" t="s">
        <v>379</v>
      </c>
      <c r="E12410" s="62" t="str">
        <f t="shared" si="1"/>
        <v>Out of test</v>
      </c>
      <c r="F12410" s="53" t="str">
        <f t="shared" si="2"/>
        <v>Shanghai_0</v>
      </c>
      <c r="G12410" s="53">
        <f t="shared" si="3"/>
        <v>0.319018952</v>
      </c>
    </row>
    <row r="12411">
      <c r="A12411" s="61">
        <v>1.512892022E9</v>
      </c>
      <c r="B12411" s="61">
        <v>0.0</v>
      </c>
      <c r="C12411" s="61">
        <v>1058.0</v>
      </c>
      <c r="D12411" s="57" t="s">
        <v>379</v>
      </c>
      <c r="E12411" s="62" t="str">
        <f t="shared" si="1"/>
        <v>Out of test</v>
      </c>
      <c r="F12411" s="53" t="str">
        <f t="shared" si="2"/>
        <v>Shanghai_0</v>
      </c>
      <c r="G12411" s="53">
        <f t="shared" si="3"/>
        <v>0.100909526</v>
      </c>
    </row>
    <row r="12412">
      <c r="A12412" s="61">
        <v>1.513523472E9</v>
      </c>
      <c r="B12412" s="61">
        <v>0.0</v>
      </c>
      <c r="C12412" s="61">
        <v>3003.0</v>
      </c>
      <c r="D12412" s="57" t="s">
        <v>379</v>
      </c>
      <c r="E12412" s="62" t="str">
        <f t="shared" si="1"/>
        <v>Out of test</v>
      </c>
      <c r="F12412" s="53" t="str">
        <f t="shared" si="2"/>
        <v>Shanghai_0</v>
      </c>
      <c r="G12412" s="53">
        <f t="shared" si="3"/>
        <v>0.02324125387</v>
      </c>
    </row>
    <row r="12413">
      <c r="A12413" s="61">
        <v>1.515290772E9</v>
      </c>
      <c r="B12413" s="61">
        <v>0.0</v>
      </c>
      <c r="C12413" s="61">
        <v>162.0</v>
      </c>
      <c r="D12413" s="57" t="s">
        <v>379</v>
      </c>
      <c r="E12413" s="62" t="str">
        <f t="shared" si="1"/>
        <v>Out of test</v>
      </c>
      <c r="F12413" s="53" t="str">
        <f t="shared" si="2"/>
        <v>Shanghai_0</v>
      </c>
      <c r="G12413" s="53">
        <f t="shared" si="3"/>
        <v>0.8255004607</v>
      </c>
    </row>
    <row r="12414">
      <c r="A12414" s="61">
        <v>1.518936052E9</v>
      </c>
      <c r="B12414" s="61">
        <v>0.0</v>
      </c>
      <c r="C12414" s="61">
        <v>572.0</v>
      </c>
      <c r="D12414" s="57" t="s">
        <v>379</v>
      </c>
      <c r="E12414" s="62" t="str">
        <f t="shared" si="1"/>
        <v>Out of test</v>
      </c>
      <c r="F12414" s="53" t="str">
        <f t="shared" si="2"/>
        <v>Shanghai_0</v>
      </c>
      <c r="G12414" s="53">
        <f t="shared" si="3"/>
        <v>0.07300272065</v>
      </c>
    </row>
    <row r="12415">
      <c r="A12415" s="61">
        <v>1.51541119E9</v>
      </c>
      <c r="B12415" s="61">
        <v>0.0</v>
      </c>
      <c r="C12415" s="61">
        <v>1846.0</v>
      </c>
      <c r="D12415" s="57" t="s">
        <v>379</v>
      </c>
      <c r="E12415" s="62" t="str">
        <f t="shared" si="1"/>
        <v>Out of test</v>
      </c>
      <c r="F12415" s="53" t="str">
        <f t="shared" si="2"/>
        <v>Shanghai_0</v>
      </c>
      <c r="G12415" s="53">
        <f t="shared" si="3"/>
        <v>0.9243937953</v>
      </c>
    </row>
    <row r="12416">
      <c r="A12416" s="61">
        <v>1.517137041E9</v>
      </c>
      <c r="B12416" s="61">
        <v>0.0</v>
      </c>
      <c r="C12416" s="61">
        <v>2431.0</v>
      </c>
      <c r="D12416" s="57" t="s">
        <v>379</v>
      </c>
      <c r="E12416" s="62" t="str">
        <f t="shared" si="1"/>
        <v>Out of test</v>
      </c>
      <c r="F12416" s="53" t="str">
        <f t="shared" si="2"/>
        <v>Shanghai_0</v>
      </c>
      <c r="G12416" s="53">
        <f t="shared" si="3"/>
        <v>0.4518660867</v>
      </c>
    </row>
    <row r="12417">
      <c r="A12417" s="61">
        <v>1.515846412E9</v>
      </c>
      <c r="B12417" s="61">
        <v>0.0</v>
      </c>
      <c r="C12417" s="61">
        <v>3538.0</v>
      </c>
      <c r="D12417" s="57" t="s">
        <v>379</v>
      </c>
      <c r="E12417" s="62" t="str">
        <f t="shared" si="1"/>
        <v>Out of test</v>
      </c>
      <c r="F12417" s="53" t="str">
        <f t="shared" si="2"/>
        <v>Shanghai_0</v>
      </c>
      <c r="G12417" s="53">
        <f t="shared" si="3"/>
        <v>0.4243463727</v>
      </c>
    </row>
    <row r="12418">
      <c r="A12418" s="61">
        <v>1.515251562E9</v>
      </c>
      <c r="B12418" s="61">
        <v>0.0</v>
      </c>
      <c r="C12418" s="61">
        <v>1210.0</v>
      </c>
      <c r="D12418" s="57" t="s">
        <v>379</v>
      </c>
      <c r="E12418" s="62" t="str">
        <f t="shared" si="1"/>
        <v>Out of test</v>
      </c>
      <c r="F12418" s="53" t="str">
        <f t="shared" si="2"/>
        <v>Shanghai_0</v>
      </c>
      <c r="G12418" s="53">
        <f t="shared" si="3"/>
        <v>0.647217352</v>
      </c>
    </row>
    <row r="12419">
      <c r="A12419" s="61">
        <v>1.518318282E9</v>
      </c>
      <c r="B12419" s="61">
        <v>0.0</v>
      </c>
      <c r="C12419" s="61">
        <v>284.0</v>
      </c>
      <c r="D12419" s="57" t="s">
        <v>379</v>
      </c>
      <c r="E12419" s="62" t="str">
        <f t="shared" si="1"/>
        <v>Out of test</v>
      </c>
      <c r="F12419" s="53" t="str">
        <f t="shared" si="2"/>
        <v>Shanghai_0</v>
      </c>
      <c r="G12419" s="53">
        <f t="shared" si="3"/>
        <v>0.6824699379</v>
      </c>
    </row>
    <row r="12420">
      <c r="A12420" s="61">
        <v>1.51307164E9</v>
      </c>
      <c r="B12420" s="61">
        <v>0.0</v>
      </c>
      <c r="C12420" s="61">
        <v>253.0</v>
      </c>
      <c r="D12420" s="57" t="s">
        <v>379</v>
      </c>
      <c r="E12420" s="62" t="str">
        <f t="shared" si="1"/>
        <v>Out of test</v>
      </c>
      <c r="F12420" s="53" t="str">
        <f t="shared" si="2"/>
        <v>Shanghai_0</v>
      </c>
      <c r="G12420" s="53">
        <f t="shared" si="3"/>
        <v>0.08490017135</v>
      </c>
    </row>
    <row r="12421">
      <c r="A12421" s="61">
        <v>1.518666541E9</v>
      </c>
      <c r="B12421" s="61">
        <v>0.0</v>
      </c>
      <c r="C12421" s="61">
        <v>1301.0</v>
      </c>
      <c r="D12421" s="57" t="s">
        <v>379</v>
      </c>
      <c r="E12421" s="62" t="str">
        <f t="shared" si="1"/>
        <v>Out of test</v>
      </c>
      <c r="F12421" s="53" t="str">
        <f t="shared" si="2"/>
        <v>Shanghai_0</v>
      </c>
      <c r="G12421" s="53">
        <f t="shared" si="3"/>
        <v>0.7319469595</v>
      </c>
    </row>
    <row r="12422">
      <c r="A12422" s="61">
        <v>1.515072132E9</v>
      </c>
      <c r="B12422" s="61">
        <v>0.0</v>
      </c>
      <c r="C12422" s="61">
        <v>159.0</v>
      </c>
      <c r="D12422" s="57" t="s">
        <v>379</v>
      </c>
      <c r="E12422" s="62" t="str">
        <f t="shared" si="1"/>
        <v>Out of test</v>
      </c>
      <c r="F12422" s="53" t="str">
        <f t="shared" si="2"/>
        <v>Shanghai_0</v>
      </c>
      <c r="G12422" s="53">
        <f t="shared" si="3"/>
        <v>0.1790052743</v>
      </c>
    </row>
    <row r="12423">
      <c r="A12423" s="61">
        <v>1.514373201E9</v>
      </c>
      <c r="B12423" s="61">
        <v>0.0</v>
      </c>
      <c r="C12423" s="61">
        <v>2617.0</v>
      </c>
      <c r="D12423" s="57" t="s">
        <v>379</v>
      </c>
      <c r="E12423" s="62" t="str">
        <f t="shared" si="1"/>
        <v>Out of test</v>
      </c>
      <c r="F12423" s="53" t="str">
        <f t="shared" si="2"/>
        <v>Shanghai_0</v>
      </c>
      <c r="G12423" s="53">
        <f t="shared" si="3"/>
        <v>0.234403488</v>
      </c>
    </row>
    <row r="12424">
      <c r="A12424" s="61">
        <v>1.516510692E9</v>
      </c>
      <c r="B12424" s="61">
        <v>0.0</v>
      </c>
      <c r="C12424" s="61">
        <v>1714.0</v>
      </c>
      <c r="D12424" s="57" t="s">
        <v>379</v>
      </c>
      <c r="E12424" s="62" t="str">
        <f t="shared" si="1"/>
        <v>Out of test</v>
      </c>
      <c r="F12424" s="53" t="str">
        <f t="shared" si="2"/>
        <v>Shanghai_0</v>
      </c>
      <c r="G12424" s="53">
        <f t="shared" si="3"/>
        <v>0.09095306103</v>
      </c>
    </row>
    <row r="12425">
      <c r="A12425" s="61">
        <v>1.512997301E9</v>
      </c>
      <c r="B12425" s="61">
        <v>0.0</v>
      </c>
      <c r="C12425" s="61">
        <v>879.0</v>
      </c>
      <c r="D12425" s="57" t="s">
        <v>379</v>
      </c>
      <c r="E12425" s="62" t="str">
        <f t="shared" si="1"/>
        <v>Out of test</v>
      </c>
      <c r="F12425" s="53" t="str">
        <f t="shared" si="2"/>
        <v>Shanghai_0</v>
      </c>
      <c r="G12425" s="53">
        <f t="shared" si="3"/>
        <v>0.4177318431</v>
      </c>
    </row>
    <row r="12426">
      <c r="A12426" s="61">
        <v>1.511364802E9</v>
      </c>
      <c r="B12426" s="61">
        <v>0.0</v>
      </c>
      <c r="C12426" s="61">
        <v>2458.0</v>
      </c>
      <c r="D12426" s="57" t="s">
        <v>379</v>
      </c>
      <c r="E12426" s="62" t="str">
        <f t="shared" si="1"/>
        <v>Out of test</v>
      </c>
      <c r="F12426" s="53" t="str">
        <f t="shared" si="2"/>
        <v>Shanghai_0</v>
      </c>
      <c r="G12426" s="53">
        <f t="shared" si="3"/>
        <v>0.181217888</v>
      </c>
    </row>
    <row r="12427">
      <c r="A12427" s="61">
        <v>1.51462536E9</v>
      </c>
      <c r="B12427" s="61">
        <v>0.0</v>
      </c>
      <c r="C12427" s="61">
        <v>2159.0</v>
      </c>
      <c r="D12427" s="57" t="s">
        <v>379</v>
      </c>
      <c r="E12427" s="62" t="str">
        <f t="shared" si="1"/>
        <v>Out of test</v>
      </c>
      <c r="F12427" s="53" t="str">
        <f t="shared" si="2"/>
        <v>Shanghai_0</v>
      </c>
      <c r="G12427" s="53">
        <f t="shared" si="3"/>
        <v>0.1221327334</v>
      </c>
    </row>
    <row r="12428">
      <c r="A12428" s="61">
        <v>1.51142075E9</v>
      </c>
      <c r="B12428" s="61">
        <v>0.0</v>
      </c>
      <c r="C12428" s="61">
        <v>254.0</v>
      </c>
      <c r="D12428" s="57" t="s">
        <v>379</v>
      </c>
      <c r="E12428" s="62" t="str">
        <f t="shared" si="1"/>
        <v>Out of test</v>
      </c>
      <c r="F12428" s="53" t="str">
        <f t="shared" si="2"/>
        <v>Shanghai_0</v>
      </c>
      <c r="G12428" s="53">
        <f t="shared" si="3"/>
        <v>0.8346621141</v>
      </c>
    </row>
    <row r="12429">
      <c r="A12429" s="61">
        <v>1.516370032E9</v>
      </c>
      <c r="B12429" s="61">
        <v>0.0</v>
      </c>
      <c r="C12429" s="61">
        <v>2892.0</v>
      </c>
      <c r="D12429" s="57" t="s">
        <v>379</v>
      </c>
      <c r="E12429" s="62" t="str">
        <f t="shared" si="1"/>
        <v>Out of test</v>
      </c>
      <c r="F12429" s="53" t="str">
        <f t="shared" si="2"/>
        <v>Shanghai_0</v>
      </c>
      <c r="G12429" s="53">
        <f t="shared" si="3"/>
        <v>0.2354906848</v>
      </c>
    </row>
    <row r="12430">
      <c r="A12430" s="61">
        <v>1.51965928E9</v>
      </c>
      <c r="B12430" s="61">
        <v>0.0</v>
      </c>
      <c r="C12430" s="61">
        <v>2387.0</v>
      </c>
      <c r="D12430" s="57" t="s">
        <v>379</v>
      </c>
      <c r="E12430" s="62" t="str">
        <f t="shared" si="1"/>
        <v>Out of test</v>
      </c>
      <c r="F12430" s="53" t="str">
        <f t="shared" si="2"/>
        <v>Shanghai_0</v>
      </c>
      <c r="G12430" s="53">
        <f t="shared" si="3"/>
        <v>0.327925148</v>
      </c>
    </row>
    <row r="12431">
      <c r="A12431" s="61">
        <v>1.516982681E9</v>
      </c>
      <c r="B12431" s="61">
        <v>0.0</v>
      </c>
      <c r="C12431" s="61">
        <v>1340.0</v>
      </c>
      <c r="D12431" s="57" t="s">
        <v>379</v>
      </c>
      <c r="E12431" s="62" t="str">
        <f t="shared" si="1"/>
        <v>Out of test</v>
      </c>
      <c r="F12431" s="53" t="str">
        <f t="shared" si="2"/>
        <v>Shanghai_0</v>
      </c>
      <c r="G12431" s="53">
        <f t="shared" si="3"/>
        <v>0.4236665033</v>
      </c>
    </row>
    <row r="12432">
      <c r="A12432" s="61">
        <v>1.517045882E9</v>
      </c>
      <c r="B12432" s="61">
        <v>0.0</v>
      </c>
      <c r="C12432" s="61">
        <v>1827.0</v>
      </c>
      <c r="D12432" s="57" t="s">
        <v>379</v>
      </c>
      <c r="E12432" s="62" t="str">
        <f t="shared" si="1"/>
        <v>Out of test</v>
      </c>
      <c r="F12432" s="53" t="str">
        <f t="shared" si="2"/>
        <v>Shanghai_0</v>
      </c>
      <c r="G12432" s="53">
        <f t="shared" si="3"/>
        <v>0.6192146413</v>
      </c>
    </row>
    <row r="12433">
      <c r="A12433" s="61">
        <v>1.51235044E9</v>
      </c>
      <c r="B12433" s="61">
        <v>0.0</v>
      </c>
      <c r="C12433" s="61">
        <v>1759.0</v>
      </c>
      <c r="D12433" s="57" t="s">
        <v>379</v>
      </c>
      <c r="E12433" s="62" t="str">
        <f t="shared" si="1"/>
        <v>Out of test</v>
      </c>
      <c r="F12433" s="53" t="str">
        <f t="shared" si="2"/>
        <v>Shanghai_0</v>
      </c>
      <c r="G12433" s="53">
        <f t="shared" si="3"/>
        <v>0.7817682429</v>
      </c>
    </row>
    <row r="12434">
      <c r="A12434" s="61">
        <v>1.5161501E9</v>
      </c>
      <c r="B12434" s="61">
        <v>0.0</v>
      </c>
      <c r="C12434" s="61">
        <v>317.0</v>
      </c>
      <c r="D12434" s="57" t="s">
        <v>379</v>
      </c>
      <c r="E12434" s="62" t="str">
        <f t="shared" si="1"/>
        <v>Out of test</v>
      </c>
      <c r="F12434" s="53" t="str">
        <f t="shared" si="2"/>
        <v>Shanghai_0</v>
      </c>
      <c r="G12434" s="53">
        <f t="shared" si="3"/>
        <v>0.01487197122</v>
      </c>
    </row>
    <row r="12435">
      <c r="A12435" s="61">
        <v>1.51994893E9</v>
      </c>
      <c r="B12435" s="61">
        <v>0.0</v>
      </c>
      <c r="C12435" s="61">
        <v>1010.0</v>
      </c>
      <c r="D12435" s="57" t="s">
        <v>379</v>
      </c>
      <c r="E12435" s="62" t="str">
        <f t="shared" si="1"/>
        <v>Out of test</v>
      </c>
      <c r="F12435" s="53" t="str">
        <f t="shared" si="2"/>
        <v>Shanghai_0</v>
      </c>
      <c r="G12435" s="53">
        <f t="shared" si="3"/>
        <v>0.3069567108</v>
      </c>
    </row>
    <row r="12436">
      <c r="A12436" s="61">
        <v>1.51214335E9</v>
      </c>
      <c r="B12436" s="61">
        <v>0.0</v>
      </c>
      <c r="C12436" s="61">
        <v>413.0</v>
      </c>
      <c r="D12436" s="57" t="s">
        <v>379</v>
      </c>
      <c r="E12436" s="62" t="str">
        <f t="shared" si="1"/>
        <v>Out of test</v>
      </c>
      <c r="F12436" s="53" t="str">
        <f t="shared" si="2"/>
        <v>Shanghai_0</v>
      </c>
      <c r="G12436" s="53">
        <f t="shared" si="3"/>
        <v>0.1940492989</v>
      </c>
    </row>
    <row r="12437">
      <c r="A12437" s="61">
        <v>1.515777701E9</v>
      </c>
      <c r="B12437" s="61">
        <v>0.0</v>
      </c>
      <c r="C12437" s="61">
        <v>2975.0</v>
      </c>
      <c r="D12437" s="57" t="s">
        <v>379</v>
      </c>
      <c r="E12437" s="62" t="str">
        <f t="shared" si="1"/>
        <v>Out of test</v>
      </c>
      <c r="F12437" s="53" t="str">
        <f t="shared" si="2"/>
        <v>Shanghai_0</v>
      </c>
      <c r="G12437" s="53">
        <f t="shared" si="3"/>
        <v>0.4579843867</v>
      </c>
    </row>
    <row r="12438">
      <c r="A12438" s="61">
        <v>1.519467461E9</v>
      </c>
      <c r="B12438" s="61">
        <v>0.0</v>
      </c>
      <c r="C12438" s="61">
        <v>3597.0</v>
      </c>
      <c r="D12438" s="57" t="s">
        <v>379</v>
      </c>
      <c r="E12438" s="62" t="str">
        <f t="shared" si="1"/>
        <v>Out of test</v>
      </c>
      <c r="F12438" s="53" t="str">
        <f t="shared" si="2"/>
        <v>Shanghai_0</v>
      </c>
      <c r="G12438" s="53">
        <f t="shared" si="3"/>
        <v>0.8466896267</v>
      </c>
    </row>
    <row r="12439">
      <c r="A12439" s="61">
        <v>1.515489391E9</v>
      </c>
      <c r="B12439" s="61">
        <v>0.0</v>
      </c>
      <c r="C12439" s="61">
        <v>1731.0</v>
      </c>
      <c r="D12439" s="57" t="s">
        <v>379</v>
      </c>
      <c r="E12439" s="62" t="str">
        <f t="shared" si="1"/>
        <v>Out of test</v>
      </c>
      <c r="F12439" s="53" t="str">
        <f t="shared" si="2"/>
        <v>Shanghai_0</v>
      </c>
      <c r="G12439" s="53">
        <f t="shared" si="3"/>
        <v>0.385716458</v>
      </c>
    </row>
    <row r="12440">
      <c r="A12440" s="61">
        <v>1.51691054E9</v>
      </c>
      <c r="B12440" s="61">
        <v>0.0</v>
      </c>
      <c r="C12440" s="61">
        <v>1083.0</v>
      </c>
      <c r="D12440" s="57" t="s">
        <v>379</v>
      </c>
      <c r="E12440" s="62" t="str">
        <f t="shared" si="1"/>
        <v>Out of test</v>
      </c>
      <c r="F12440" s="53" t="str">
        <f t="shared" si="2"/>
        <v>Shanghai_0</v>
      </c>
      <c r="G12440" s="53">
        <f t="shared" si="3"/>
        <v>0.4478117526</v>
      </c>
    </row>
    <row r="12441">
      <c r="A12441" s="61">
        <v>1.51530822E9</v>
      </c>
      <c r="B12441" s="61">
        <v>0.0</v>
      </c>
      <c r="C12441" s="61">
        <v>4927.0</v>
      </c>
      <c r="D12441" s="57" t="s">
        <v>379</v>
      </c>
      <c r="E12441" s="62" t="str">
        <f t="shared" si="1"/>
        <v>Out of test</v>
      </c>
      <c r="F12441" s="53" t="str">
        <f t="shared" si="2"/>
        <v>Shanghai_0</v>
      </c>
      <c r="G12441" s="53">
        <f t="shared" si="3"/>
        <v>0.1347224541</v>
      </c>
    </row>
    <row r="12442">
      <c r="A12442" s="61">
        <v>1.51219451E9</v>
      </c>
      <c r="B12442" s="61">
        <v>0.0</v>
      </c>
      <c r="C12442" s="61">
        <v>457.0</v>
      </c>
      <c r="D12442" s="57" t="s">
        <v>379</v>
      </c>
      <c r="E12442" s="62" t="str">
        <f t="shared" si="1"/>
        <v>Out of test</v>
      </c>
      <c r="F12442" s="53" t="str">
        <f t="shared" si="2"/>
        <v>Shanghai_0</v>
      </c>
      <c r="G12442" s="53">
        <f t="shared" si="3"/>
        <v>0.403065405</v>
      </c>
    </row>
    <row r="12443">
      <c r="A12443" s="61">
        <v>1.517529441E9</v>
      </c>
      <c r="B12443" s="61">
        <v>0.0</v>
      </c>
      <c r="C12443" s="61">
        <v>465.0</v>
      </c>
      <c r="D12443" s="57" t="s">
        <v>379</v>
      </c>
      <c r="E12443" s="62" t="str">
        <f t="shared" si="1"/>
        <v>Out of test</v>
      </c>
      <c r="F12443" s="53" t="str">
        <f t="shared" si="2"/>
        <v>Shanghai_0</v>
      </c>
      <c r="G12443" s="53">
        <f t="shared" si="3"/>
        <v>0.4991627317</v>
      </c>
    </row>
    <row r="12444">
      <c r="A12444" s="61">
        <v>1.511426592E9</v>
      </c>
      <c r="B12444" s="61">
        <v>0.0</v>
      </c>
      <c r="C12444" s="61">
        <v>1981.0</v>
      </c>
      <c r="D12444" s="57" t="s">
        <v>379</v>
      </c>
      <c r="E12444" s="62" t="str">
        <f t="shared" si="1"/>
        <v>Out of test</v>
      </c>
      <c r="F12444" s="53" t="str">
        <f t="shared" si="2"/>
        <v>Shanghai_0</v>
      </c>
      <c r="G12444" s="53">
        <f t="shared" si="3"/>
        <v>0.8599592701</v>
      </c>
    </row>
    <row r="12445">
      <c r="A12445" s="61">
        <v>1.516632301E9</v>
      </c>
      <c r="B12445" s="61">
        <v>0.0</v>
      </c>
      <c r="C12445" s="61">
        <v>4642.0</v>
      </c>
      <c r="D12445" s="57" t="s">
        <v>379</v>
      </c>
      <c r="E12445" s="62" t="str">
        <f t="shared" si="1"/>
        <v>Out of test</v>
      </c>
      <c r="F12445" s="53" t="str">
        <f t="shared" si="2"/>
        <v>Shanghai_0</v>
      </c>
      <c r="G12445" s="53">
        <f t="shared" si="3"/>
        <v>0.6152626152</v>
      </c>
    </row>
    <row r="12446">
      <c r="A12446" s="61">
        <v>1.518683421E9</v>
      </c>
      <c r="B12446" s="61">
        <v>0.0</v>
      </c>
      <c r="C12446" s="61">
        <v>2384.0</v>
      </c>
      <c r="D12446" s="57" t="s">
        <v>379</v>
      </c>
      <c r="E12446" s="62" t="str">
        <f t="shared" si="1"/>
        <v>Out of test</v>
      </c>
      <c r="F12446" s="53" t="str">
        <f t="shared" si="2"/>
        <v>Shanghai_0</v>
      </c>
      <c r="G12446" s="53">
        <f t="shared" si="3"/>
        <v>0.9925193146</v>
      </c>
    </row>
    <row r="12447">
      <c r="A12447" s="61">
        <v>1.51171474E9</v>
      </c>
      <c r="B12447" s="61">
        <v>0.0</v>
      </c>
      <c r="C12447" s="61">
        <v>2282.0</v>
      </c>
      <c r="D12447" s="57" t="s">
        <v>379</v>
      </c>
      <c r="E12447" s="62" t="str">
        <f t="shared" si="1"/>
        <v>Out of test</v>
      </c>
      <c r="F12447" s="53" t="str">
        <f t="shared" si="2"/>
        <v>Shanghai_0</v>
      </c>
      <c r="G12447" s="53">
        <f t="shared" si="3"/>
        <v>0.4644199683</v>
      </c>
    </row>
    <row r="12448">
      <c r="A12448" s="61">
        <v>1.51304509E9</v>
      </c>
      <c r="B12448" s="61">
        <v>0.0</v>
      </c>
      <c r="C12448" s="61">
        <v>3145.0</v>
      </c>
      <c r="D12448" s="57" t="s">
        <v>379</v>
      </c>
      <c r="E12448" s="62" t="str">
        <f t="shared" si="1"/>
        <v>Out of test</v>
      </c>
      <c r="F12448" s="53" t="str">
        <f t="shared" si="2"/>
        <v>Shanghai_0</v>
      </c>
      <c r="G12448" s="53">
        <f t="shared" si="3"/>
        <v>0.09397908482</v>
      </c>
    </row>
    <row r="12449">
      <c r="A12449" s="61">
        <v>1.511851021E9</v>
      </c>
      <c r="B12449" s="61">
        <v>0.0</v>
      </c>
      <c r="C12449" s="61">
        <v>256.0</v>
      </c>
      <c r="D12449" s="57" t="s">
        <v>379</v>
      </c>
      <c r="E12449" s="62" t="str">
        <f t="shared" si="1"/>
        <v>Out of test</v>
      </c>
      <c r="F12449" s="53" t="str">
        <f t="shared" si="2"/>
        <v>Shanghai_0</v>
      </c>
      <c r="G12449" s="53">
        <f t="shared" si="3"/>
        <v>0.5003193373</v>
      </c>
    </row>
    <row r="12450">
      <c r="A12450" s="61">
        <v>1.512880031E9</v>
      </c>
      <c r="B12450" s="61">
        <v>0.0</v>
      </c>
      <c r="C12450" s="61">
        <v>316.0</v>
      </c>
      <c r="D12450" s="57" t="s">
        <v>379</v>
      </c>
      <c r="E12450" s="62" t="str">
        <f t="shared" si="1"/>
        <v>Out of test</v>
      </c>
      <c r="F12450" s="53" t="str">
        <f t="shared" si="2"/>
        <v>Shanghai_0</v>
      </c>
      <c r="G12450" s="53">
        <f t="shared" si="3"/>
        <v>0.6151317843</v>
      </c>
    </row>
    <row r="12451">
      <c r="A12451" s="61">
        <v>1.517055351E9</v>
      </c>
      <c r="B12451" s="61">
        <v>0.0</v>
      </c>
      <c r="C12451" s="61">
        <v>346.0</v>
      </c>
      <c r="D12451" s="57" t="s">
        <v>379</v>
      </c>
      <c r="E12451" s="62" t="str">
        <f t="shared" si="1"/>
        <v>Out of test</v>
      </c>
      <c r="F12451" s="53" t="str">
        <f t="shared" si="2"/>
        <v>Shanghai_0</v>
      </c>
      <c r="G12451" s="53">
        <f t="shared" si="3"/>
        <v>0.6833291899</v>
      </c>
    </row>
    <row r="12452">
      <c r="A12452" s="61">
        <v>1.518920561E9</v>
      </c>
      <c r="B12452" s="61">
        <v>0.0</v>
      </c>
      <c r="C12452" s="61">
        <v>3164.0</v>
      </c>
      <c r="D12452" s="57" t="s">
        <v>379</v>
      </c>
      <c r="E12452" s="62" t="str">
        <f t="shared" si="1"/>
        <v>Out of test</v>
      </c>
      <c r="F12452" s="53" t="str">
        <f t="shared" si="2"/>
        <v>Shanghai_0</v>
      </c>
      <c r="G12452" s="53">
        <f t="shared" si="3"/>
        <v>0.5810063065</v>
      </c>
    </row>
    <row r="12453">
      <c r="A12453" s="61">
        <v>1.51423361E9</v>
      </c>
      <c r="B12453" s="61">
        <v>0.0</v>
      </c>
      <c r="C12453" s="61">
        <v>728.0</v>
      </c>
      <c r="D12453" s="57" t="s">
        <v>379</v>
      </c>
      <c r="E12453" s="62" t="str">
        <f t="shared" si="1"/>
        <v>Out of test</v>
      </c>
      <c r="F12453" s="53" t="str">
        <f t="shared" si="2"/>
        <v>Shanghai_0</v>
      </c>
      <c r="G12453" s="53">
        <f t="shared" si="3"/>
        <v>0.4670748289</v>
      </c>
    </row>
    <row r="12454">
      <c r="A12454" s="61">
        <v>1.51449956E9</v>
      </c>
      <c r="B12454" s="61">
        <v>0.0</v>
      </c>
      <c r="C12454" s="61">
        <v>3561.0</v>
      </c>
      <c r="D12454" s="57" t="s">
        <v>379</v>
      </c>
      <c r="E12454" s="62" t="str">
        <f t="shared" si="1"/>
        <v>Out of test</v>
      </c>
      <c r="F12454" s="53" t="str">
        <f t="shared" si="2"/>
        <v>Shanghai_0</v>
      </c>
      <c r="G12454" s="53">
        <f t="shared" si="3"/>
        <v>0.02451173928</v>
      </c>
    </row>
    <row r="12455">
      <c r="A12455" s="61">
        <v>1.514193432E9</v>
      </c>
      <c r="B12455" s="61">
        <v>0.0</v>
      </c>
      <c r="C12455" s="61">
        <v>169.0</v>
      </c>
      <c r="D12455" s="57" t="s">
        <v>379</v>
      </c>
      <c r="E12455" s="62" t="str">
        <f t="shared" si="1"/>
        <v>Out of test</v>
      </c>
      <c r="F12455" s="53" t="str">
        <f t="shared" si="2"/>
        <v>Shanghai_0</v>
      </c>
      <c r="G12455" s="53">
        <f t="shared" si="3"/>
        <v>0.224664586</v>
      </c>
    </row>
    <row r="12456">
      <c r="A12456" s="61">
        <v>1.518995402E9</v>
      </c>
      <c r="B12456" s="61">
        <v>0.0</v>
      </c>
      <c r="C12456" s="61">
        <v>642.0</v>
      </c>
      <c r="D12456" s="57" t="s">
        <v>379</v>
      </c>
      <c r="E12456" s="62" t="str">
        <f t="shared" si="1"/>
        <v>Out of test</v>
      </c>
      <c r="F12456" s="53" t="str">
        <f t="shared" si="2"/>
        <v>Shanghai_0</v>
      </c>
      <c r="G12456" s="53">
        <f t="shared" si="3"/>
        <v>0.0646968634</v>
      </c>
    </row>
    <row r="12457">
      <c r="A12457" s="61">
        <v>1.518393381E9</v>
      </c>
      <c r="B12457" s="61">
        <v>0.0</v>
      </c>
      <c r="C12457" s="61">
        <v>3051.0</v>
      </c>
      <c r="D12457" s="57" t="s">
        <v>379</v>
      </c>
      <c r="E12457" s="62" t="str">
        <f t="shared" si="1"/>
        <v>Out of test</v>
      </c>
      <c r="F12457" s="53" t="str">
        <f t="shared" si="2"/>
        <v>Shanghai_0</v>
      </c>
      <c r="G12457" s="53">
        <f t="shared" si="3"/>
        <v>0.2929837437</v>
      </c>
    </row>
    <row r="12458">
      <c r="A12458" s="61">
        <v>1.513245162E9</v>
      </c>
      <c r="B12458" s="61">
        <v>0.0</v>
      </c>
      <c r="C12458" s="61">
        <v>2412.0</v>
      </c>
      <c r="D12458" s="57" t="s">
        <v>379</v>
      </c>
      <c r="E12458" s="62" t="str">
        <f t="shared" si="1"/>
        <v>Out of test</v>
      </c>
      <c r="F12458" s="53" t="str">
        <f t="shared" si="2"/>
        <v>Shanghai_0</v>
      </c>
      <c r="G12458" s="53">
        <f t="shared" si="3"/>
        <v>0.6044893705</v>
      </c>
    </row>
    <row r="12459">
      <c r="A12459" s="61">
        <v>1.515143041E9</v>
      </c>
      <c r="B12459" s="61">
        <v>0.0</v>
      </c>
      <c r="C12459" s="61">
        <v>2136.0</v>
      </c>
      <c r="D12459" s="57" t="s">
        <v>379</v>
      </c>
      <c r="E12459" s="62" t="str">
        <f t="shared" si="1"/>
        <v>Out of test</v>
      </c>
      <c r="F12459" s="53" t="str">
        <f t="shared" si="2"/>
        <v>Shanghai_0</v>
      </c>
      <c r="G12459" s="53">
        <f t="shared" si="3"/>
        <v>0.1482678569</v>
      </c>
    </row>
    <row r="12460">
      <c r="A12460" s="61">
        <v>1.51792141E9</v>
      </c>
      <c r="B12460" s="61">
        <v>0.0</v>
      </c>
      <c r="C12460" s="61">
        <v>672.0</v>
      </c>
      <c r="D12460" s="57" t="s">
        <v>379</v>
      </c>
      <c r="E12460" s="62" t="str">
        <f t="shared" si="1"/>
        <v>Out of test</v>
      </c>
      <c r="F12460" s="53" t="str">
        <f t="shared" si="2"/>
        <v>Shanghai_0</v>
      </c>
      <c r="G12460" s="53">
        <f t="shared" si="3"/>
        <v>0.8565314003</v>
      </c>
    </row>
    <row r="12461">
      <c r="A12461" s="61">
        <v>1.51952618E9</v>
      </c>
      <c r="B12461" s="61">
        <v>0.0</v>
      </c>
      <c r="C12461" s="61">
        <v>2601.0</v>
      </c>
      <c r="D12461" s="57" t="s">
        <v>379</v>
      </c>
      <c r="E12461" s="62" t="str">
        <f t="shared" si="1"/>
        <v>Out of test</v>
      </c>
      <c r="F12461" s="53" t="str">
        <f t="shared" si="2"/>
        <v>Shanghai_0</v>
      </c>
      <c r="G12461" s="53">
        <f t="shared" si="3"/>
        <v>0.1784563784</v>
      </c>
    </row>
    <row r="12462">
      <c r="A12462" s="61">
        <v>1.51830545E9</v>
      </c>
      <c r="B12462" s="61">
        <v>0.0</v>
      </c>
      <c r="C12462" s="61">
        <v>1558.0</v>
      </c>
      <c r="D12462" s="57" t="s">
        <v>379</v>
      </c>
      <c r="E12462" s="62" t="str">
        <f t="shared" si="1"/>
        <v>Out of test</v>
      </c>
      <c r="F12462" s="53" t="str">
        <f t="shared" si="2"/>
        <v>Shanghai_0</v>
      </c>
      <c r="G12462" s="53">
        <f t="shared" si="3"/>
        <v>0.7574640215</v>
      </c>
    </row>
    <row r="12463">
      <c r="A12463" s="61">
        <v>1.518120391E9</v>
      </c>
      <c r="B12463" s="61">
        <v>0.0</v>
      </c>
      <c r="C12463" s="61">
        <v>3349.0</v>
      </c>
      <c r="D12463" s="57" t="s">
        <v>379</v>
      </c>
      <c r="E12463" s="62" t="str">
        <f t="shared" si="1"/>
        <v>Out of test</v>
      </c>
      <c r="F12463" s="53" t="str">
        <f t="shared" si="2"/>
        <v>Shanghai_0</v>
      </c>
      <c r="G12463" s="53">
        <f t="shared" si="3"/>
        <v>0.3893678045</v>
      </c>
    </row>
    <row r="12464">
      <c r="A12464" s="61">
        <v>1.51283758E9</v>
      </c>
      <c r="B12464" s="61">
        <v>0.0</v>
      </c>
      <c r="C12464" s="61">
        <v>1935.0</v>
      </c>
      <c r="D12464" s="57" t="s">
        <v>379</v>
      </c>
      <c r="E12464" s="62" t="str">
        <f t="shared" si="1"/>
        <v>Out of test</v>
      </c>
      <c r="F12464" s="53" t="str">
        <f t="shared" si="2"/>
        <v>Shanghai_0</v>
      </c>
      <c r="G12464" s="53">
        <f t="shared" si="3"/>
        <v>0.9852968272</v>
      </c>
    </row>
    <row r="12465">
      <c r="A12465" s="61">
        <v>1.517775442E9</v>
      </c>
      <c r="B12465" s="61">
        <v>0.0</v>
      </c>
      <c r="C12465" s="61">
        <v>2179.0</v>
      </c>
      <c r="D12465" s="57" t="s">
        <v>379</v>
      </c>
      <c r="E12465" s="62" t="str">
        <f t="shared" si="1"/>
        <v>Out of test</v>
      </c>
      <c r="F12465" s="53" t="str">
        <f t="shared" si="2"/>
        <v>Shanghai_0</v>
      </c>
      <c r="G12465" s="53">
        <f t="shared" si="3"/>
        <v>0.05241097826</v>
      </c>
    </row>
    <row r="12466">
      <c r="A12466" s="61">
        <v>1.51371052E9</v>
      </c>
      <c r="B12466" s="61">
        <v>0.0</v>
      </c>
      <c r="C12466" s="61">
        <v>829.0</v>
      </c>
      <c r="D12466" s="57" t="s">
        <v>379</v>
      </c>
      <c r="E12466" s="62" t="str">
        <f t="shared" si="1"/>
        <v>Out of test</v>
      </c>
      <c r="F12466" s="53" t="str">
        <f t="shared" si="2"/>
        <v>Shanghai_0</v>
      </c>
      <c r="G12466" s="53">
        <f t="shared" si="3"/>
        <v>0.6390321063</v>
      </c>
    </row>
    <row r="12467">
      <c r="A12467" s="61">
        <v>1.51496022E9</v>
      </c>
      <c r="B12467" s="61">
        <v>0.0</v>
      </c>
      <c r="C12467" s="61">
        <v>4505.0</v>
      </c>
      <c r="D12467" s="57" t="s">
        <v>379</v>
      </c>
      <c r="E12467" s="62" t="str">
        <f t="shared" si="1"/>
        <v>Out of test</v>
      </c>
      <c r="F12467" s="53" t="str">
        <f t="shared" si="2"/>
        <v>Shanghai_0</v>
      </c>
      <c r="G12467" s="53">
        <f t="shared" si="3"/>
        <v>0.4793611647</v>
      </c>
    </row>
    <row r="12468">
      <c r="A12468" s="61">
        <v>1.519500031E9</v>
      </c>
      <c r="B12468" s="61">
        <v>0.0</v>
      </c>
      <c r="C12468" s="61">
        <v>2103.0</v>
      </c>
      <c r="D12468" s="57" t="s">
        <v>379</v>
      </c>
      <c r="E12468" s="62" t="str">
        <f t="shared" si="1"/>
        <v>Out of test</v>
      </c>
      <c r="F12468" s="53" t="str">
        <f t="shared" si="2"/>
        <v>Shanghai_0</v>
      </c>
      <c r="G12468" s="53">
        <f t="shared" si="3"/>
        <v>0.5153117591</v>
      </c>
    </row>
    <row r="12469">
      <c r="A12469" s="61">
        <v>1.5131551E9</v>
      </c>
      <c r="B12469" s="61">
        <v>0.0</v>
      </c>
      <c r="C12469" s="61">
        <v>756.0</v>
      </c>
      <c r="D12469" s="57" t="s">
        <v>379</v>
      </c>
      <c r="E12469" s="62" t="str">
        <f t="shared" si="1"/>
        <v>Out of test</v>
      </c>
      <c r="F12469" s="53" t="str">
        <f t="shared" si="2"/>
        <v>Shanghai_0</v>
      </c>
      <c r="G12469" s="53">
        <f t="shared" si="3"/>
        <v>0.5808187434</v>
      </c>
    </row>
    <row r="12470">
      <c r="A12470" s="61">
        <v>1.51801105E9</v>
      </c>
      <c r="B12470" s="61">
        <v>0.0</v>
      </c>
      <c r="C12470" s="61">
        <v>186.0</v>
      </c>
      <c r="D12470" s="57" t="s">
        <v>379</v>
      </c>
      <c r="E12470" s="62" t="str">
        <f t="shared" si="1"/>
        <v>Out of test</v>
      </c>
      <c r="F12470" s="53" t="str">
        <f t="shared" si="2"/>
        <v>Shanghai_0</v>
      </c>
      <c r="G12470" s="53">
        <f t="shared" si="3"/>
        <v>0.3674654243</v>
      </c>
    </row>
    <row r="12471">
      <c r="A12471" s="61">
        <v>1.513514012E9</v>
      </c>
      <c r="B12471" s="61">
        <v>0.0</v>
      </c>
      <c r="C12471" s="61">
        <v>2631.0</v>
      </c>
      <c r="D12471" s="57" t="s">
        <v>379</v>
      </c>
      <c r="E12471" s="62" t="str">
        <f t="shared" si="1"/>
        <v>Out of test</v>
      </c>
      <c r="F12471" s="53" t="str">
        <f t="shared" si="2"/>
        <v>Shanghai_0</v>
      </c>
      <c r="G12471" s="53">
        <f t="shared" si="3"/>
        <v>0.7435878385</v>
      </c>
    </row>
    <row r="12472">
      <c r="A12472" s="61">
        <v>1.514690001E9</v>
      </c>
      <c r="B12472" s="61">
        <v>0.0</v>
      </c>
      <c r="C12472" s="61">
        <v>1983.0</v>
      </c>
      <c r="D12472" s="57" t="s">
        <v>379</v>
      </c>
      <c r="E12472" s="62" t="str">
        <f t="shared" si="1"/>
        <v>Out of test</v>
      </c>
      <c r="F12472" s="53" t="str">
        <f t="shared" si="2"/>
        <v>Shanghai_0</v>
      </c>
      <c r="G12472" s="53">
        <f t="shared" si="3"/>
        <v>0.05503320095</v>
      </c>
    </row>
    <row r="12473">
      <c r="A12473" s="61">
        <v>1.519185451E9</v>
      </c>
      <c r="B12473" s="61">
        <v>0.0</v>
      </c>
      <c r="C12473" s="61">
        <v>1136.0</v>
      </c>
      <c r="D12473" s="57" t="s">
        <v>379</v>
      </c>
      <c r="E12473" s="62" t="str">
        <f t="shared" si="1"/>
        <v>Out of test</v>
      </c>
      <c r="F12473" s="53" t="str">
        <f t="shared" si="2"/>
        <v>Shanghai_0</v>
      </c>
      <c r="G12473" s="53">
        <f t="shared" si="3"/>
        <v>0.5407470969</v>
      </c>
    </row>
    <row r="12474">
      <c r="A12474" s="61">
        <v>1.51724501E9</v>
      </c>
      <c r="B12474" s="61">
        <v>0.0</v>
      </c>
      <c r="C12474" s="61">
        <v>3083.0</v>
      </c>
      <c r="D12474" s="57" t="s">
        <v>379</v>
      </c>
      <c r="E12474" s="62" t="str">
        <f t="shared" si="1"/>
        <v>Out of test</v>
      </c>
      <c r="F12474" s="53" t="str">
        <f t="shared" si="2"/>
        <v>Shanghai_0</v>
      </c>
      <c r="G12474" s="53">
        <f t="shared" si="3"/>
        <v>0.2868064682</v>
      </c>
    </row>
    <row r="12475">
      <c r="A12475" s="61">
        <v>1.519502881E9</v>
      </c>
      <c r="B12475" s="61">
        <v>0.0</v>
      </c>
      <c r="C12475" s="61">
        <v>143.0</v>
      </c>
      <c r="D12475" s="57" t="s">
        <v>379</v>
      </c>
      <c r="E12475" s="62" t="str">
        <f t="shared" si="1"/>
        <v>Out of test</v>
      </c>
      <c r="F12475" s="53" t="str">
        <f t="shared" si="2"/>
        <v>Shanghai_0</v>
      </c>
      <c r="G12475" s="53">
        <f t="shared" si="3"/>
        <v>0.3871420319</v>
      </c>
    </row>
    <row r="12476">
      <c r="A12476" s="61">
        <v>1.51995547E9</v>
      </c>
      <c r="B12476" s="61">
        <v>0.0</v>
      </c>
      <c r="C12476" s="61">
        <v>2265.0</v>
      </c>
      <c r="D12476" s="57" t="s">
        <v>379</v>
      </c>
      <c r="E12476" s="62" t="str">
        <f t="shared" si="1"/>
        <v>Out of test</v>
      </c>
      <c r="F12476" s="53" t="str">
        <f t="shared" si="2"/>
        <v>Shanghai_0</v>
      </c>
      <c r="G12476" s="53">
        <f t="shared" si="3"/>
        <v>0.8810013791</v>
      </c>
    </row>
    <row r="12477">
      <c r="A12477" s="61">
        <v>1.51446575E9</v>
      </c>
      <c r="B12477" s="61">
        <v>0.0</v>
      </c>
      <c r="C12477" s="61">
        <v>2579.0</v>
      </c>
      <c r="D12477" s="57" t="s">
        <v>379</v>
      </c>
      <c r="E12477" s="62" t="str">
        <f t="shared" si="1"/>
        <v>Out of test</v>
      </c>
      <c r="F12477" s="53" t="str">
        <f t="shared" si="2"/>
        <v>Shanghai_0</v>
      </c>
      <c r="G12477" s="53">
        <f t="shared" si="3"/>
        <v>0.07104046691</v>
      </c>
    </row>
    <row r="12478">
      <c r="A12478" s="61">
        <v>1.5160563E9</v>
      </c>
      <c r="B12478" s="61">
        <v>0.0</v>
      </c>
      <c r="C12478" s="61">
        <v>1065.0</v>
      </c>
      <c r="D12478" s="57" t="s">
        <v>379</v>
      </c>
      <c r="E12478" s="62" t="str">
        <f t="shared" si="1"/>
        <v>Out of test</v>
      </c>
      <c r="F12478" s="53" t="str">
        <f t="shared" si="2"/>
        <v>Shanghai_0</v>
      </c>
      <c r="G12478" s="53">
        <f t="shared" si="3"/>
        <v>0.4687910204</v>
      </c>
    </row>
    <row r="12479">
      <c r="A12479" s="61">
        <v>1.512670342E9</v>
      </c>
      <c r="B12479" s="61">
        <v>0.0</v>
      </c>
      <c r="C12479" s="61">
        <v>1549.0</v>
      </c>
      <c r="D12479" s="57" t="s">
        <v>379</v>
      </c>
      <c r="E12479" s="62" t="str">
        <f t="shared" si="1"/>
        <v>Out of test</v>
      </c>
      <c r="F12479" s="53" t="str">
        <f t="shared" si="2"/>
        <v>Shanghai_0</v>
      </c>
      <c r="G12479" s="53">
        <f t="shared" si="3"/>
        <v>0.05651795655</v>
      </c>
    </row>
    <row r="12480">
      <c r="A12480" s="61">
        <v>1.519692111E9</v>
      </c>
      <c r="B12480" s="61">
        <v>0.0</v>
      </c>
      <c r="C12480" s="61">
        <v>906.0</v>
      </c>
      <c r="D12480" s="57" t="s">
        <v>379</v>
      </c>
      <c r="E12480" s="62" t="str">
        <f t="shared" si="1"/>
        <v>Out of test</v>
      </c>
      <c r="F12480" s="53" t="str">
        <f t="shared" si="2"/>
        <v>Shanghai_0</v>
      </c>
      <c r="G12480" s="53">
        <f t="shared" si="3"/>
        <v>0.1616506157</v>
      </c>
    </row>
    <row r="12481">
      <c r="A12481" s="61">
        <v>1.516071371E9</v>
      </c>
      <c r="B12481" s="61">
        <v>0.0</v>
      </c>
      <c r="C12481" s="61">
        <v>635.0</v>
      </c>
      <c r="D12481" s="57" t="s">
        <v>379</v>
      </c>
      <c r="E12481" s="62" t="str">
        <f t="shared" si="1"/>
        <v>Out of test</v>
      </c>
      <c r="F12481" s="53" t="str">
        <f t="shared" si="2"/>
        <v>Shanghai_0</v>
      </c>
      <c r="G12481" s="53">
        <f t="shared" si="3"/>
        <v>0.06566046648</v>
      </c>
    </row>
    <row r="12482">
      <c r="A12482" s="61">
        <v>1.511896102E9</v>
      </c>
      <c r="B12482" s="61">
        <v>0.0</v>
      </c>
      <c r="C12482" s="61">
        <v>2348.0</v>
      </c>
      <c r="D12482" s="57" t="s">
        <v>379</v>
      </c>
      <c r="E12482" s="62" t="str">
        <f t="shared" si="1"/>
        <v>Out of test</v>
      </c>
      <c r="F12482" s="53" t="str">
        <f t="shared" si="2"/>
        <v>Shanghai_0</v>
      </c>
      <c r="G12482" s="53">
        <f t="shared" si="3"/>
        <v>0.401505112</v>
      </c>
    </row>
    <row r="12483">
      <c r="A12483" s="61">
        <v>1.511712182E9</v>
      </c>
      <c r="B12483" s="61">
        <v>0.0</v>
      </c>
      <c r="C12483" s="61">
        <v>2799.0</v>
      </c>
      <c r="D12483" s="57" t="s">
        <v>379</v>
      </c>
      <c r="E12483" s="62" t="str">
        <f t="shared" si="1"/>
        <v>Out of test</v>
      </c>
      <c r="F12483" s="53" t="str">
        <f t="shared" si="2"/>
        <v>Shanghai_0</v>
      </c>
      <c r="G12483" s="53">
        <f t="shared" si="3"/>
        <v>0.04789768605</v>
      </c>
    </row>
    <row r="12484">
      <c r="A12484" s="61">
        <v>1.513858542E9</v>
      </c>
      <c r="B12484" s="61">
        <v>0.0</v>
      </c>
      <c r="C12484" s="61">
        <v>1293.0</v>
      </c>
      <c r="D12484" s="57" t="s">
        <v>379</v>
      </c>
      <c r="E12484" s="62" t="str">
        <f t="shared" si="1"/>
        <v>Out of test</v>
      </c>
      <c r="F12484" s="53" t="str">
        <f t="shared" si="2"/>
        <v>Shanghai_0</v>
      </c>
      <c r="G12484" s="53">
        <f t="shared" si="3"/>
        <v>0.4813338993</v>
      </c>
    </row>
    <row r="12485">
      <c r="A12485" s="61">
        <v>1.517615921E9</v>
      </c>
      <c r="B12485" s="61">
        <v>0.0</v>
      </c>
      <c r="C12485" s="61">
        <v>1068.0</v>
      </c>
      <c r="D12485" s="57" t="s">
        <v>379</v>
      </c>
      <c r="E12485" s="62" t="str">
        <f t="shared" si="1"/>
        <v>Out of test</v>
      </c>
      <c r="F12485" s="53" t="str">
        <f t="shared" si="2"/>
        <v>Shanghai_0</v>
      </c>
      <c r="G12485" s="53">
        <f t="shared" si="3"/>
        <v>0.6368395027</v>
      </c>
    </row>
    <row r="12486">
      <c r="A12486" s="61">
        <v>1.518442891E9</v>
      </c>
      <c r="B12486" s="61">
        <v>0.0</v>
      </c>
      <c r="C12486" s="61">
        <v>1015.0</v>
      </c>
      <c r="D12486" s="57" t="s">
        <v>379</v>
      </c>
      <c r="E12486" s="62" t="str">
        <f t="shared" si="1"/>
        <v>Out of test</v>
      </c>
      <c r="F12486" s="53" t="str">
        <f t="shared" si="2"/>
        <v>Shanghai_0</v>
      </c>
      <c r="G12486" s="53">
        <f t="shared" si="3"/>
        <v>0.7316280745</v>
      </c>
    </row>
    <row r="12487">
      <c r="A12487" s="61">
        <v>1.511854972E9</v>
      </c>
      <c r="B12487" s="61">
        <v>0.0</v>
      </c>
      <c r="C12487" s="61">
        <v>2903.0</v>
      </c>
      <c r="D12487" s="57" t="s">
        <v>379</v>
      </c>
      <c r="E12487" s="62" t="str">
        <f t="shared" si="1"/>
        <v>Out of test</v>
      </c>
      <c r="F12487" s="53" t="str">
        <f t="shared" si="2"/>
        <v>Shanghai_0</v>
      </c>
      <c r="G12487" s="53">
        <f t="shared" si="3"/>
        <v>0.3221450764</v>
      </c>
    </row>
    <row r="12488">
      <c r="A12488" s="61">
        <v>1.519437671E9</v>
      </c>
      <c r="B12488" s="61">
        <v>0.0</v>
      </c>
      <c r="C12488" s="61">
        <v>2476.0</v>
      </c>
      <c r="D12488" s="57" t="s">
        <v>379</v>
      </c>
      <c r="E12488" s="62" t="str">
        <f t="shared" si="1"/>
        <v>Out of test</v>
      </c>
      <c r="F12488" s="53" t="str">
        <f t="shared" si="2"/>
        <v>Shanghai_0</v>
      </c>
      <c r="G12488" s="53">
        <f t="shared" si="3"/>
        <v>0.2369796374</v>
      </c>
    </row>
    <row r="12489">
      <c r="A12489" s="61">
        <v>1.516130512E9</v>
      </c>
      <c r="B12489" s="61">
        <v>0.0</v>
      </c>
      <c r="C12489" s="61">
        <v>1221.0</v>
      </c>
      <c r="D12489" s="57" t="s">
        <v>379</v>
      </c>
      <c r="E12489" s="62" t="str">
        <f t="shared" si="1"/>
        <v>Out of test</v>
      </c>
      <c r="F12489" s="53" t="str">
        <f t="shared" si="2"/>
        <v>Shanghai_0</v>
      </c>
      <c r="G12489" s="53">
        <f t="shared" si="3"/>
        <v>0.1425856211</v>
      </c>
    </row>
    <row r="12490">
      <c r="A12490" s="61">
        <v>1.513349551E9</v>
      </c>
      <c r="B12490" s="61">
        <v>0.0</v>
      </c>
      <c r="C12490" s="61">
        <v>4963.0</v>
      </c>
      <c r="D12490" s="57" t="s">
        <v>379</v>
      </c>
      <c r="E12490" s="62" t="str">
        <f t="shared" si="1"/>
        <v>Out of test</v>
      </c>
      <c r="F12490" s="53" t="str">
        <f t="shared" si="2"/>
        <v>Shanghai_0</v>
      </c>
      <c r="G12490" s="53">
        <f t="shared" si="3"/>
        <v>0.002308569065</v>
      </c>
    </row>
    <row r="12491">
      <c r="A12491" s="61">
        <v>1.516061671E9</v>
      </c>
      <c r="B12491" s="61">
        <v>0.0</v>
      </c>
      <c r="C12491" s="61">
        <v>2360.0</v>
      </c>
      <c r="D12491" s="57" t="s">
        <v>379</v>
      </c>
      <c r="E12491" s="62" t="str">
        <f t="shared" si="1"/>
        <v>Out of test</v>
      </c>
      <c r="F12491" s="53" t="str">
        <f t="shared" si="2"/>
        <v>Shanghai_0</v>
      </c>
      <c r="G12491" s="53">
        <f t="shared" si="3"/>
        <v>0.8820788072</v>
      </c>
    </row>
    <row r="12492">
      <c r="A12492" s="61">
        <v>1.51515919E9</v>
      </c>
      <c r="B12492" s="61">
        <v>0.0</v>
      </c>
      <c r="C12492" s="61">
        <v>348.0</v>
      </c>
      <c r="D12492" s="57" t="s">
        <v>379</v>
      </c>
      <c r="E12492" s="62" t="str">
        <f t="shared" si="1"/>
        <v>Out of test</v>
      </c>
      <c r="F12492" s="53" t="str">
        <f t="shared" si="2"/>
        <v>Shanghai_0</v>
      </c>
      <c r="G12492" s="53">
        <f t="shared" si="3"/>
        <v>0.508118758</v>
      </c>
    </row>
    <row r="12493">
      <c r="A12493" s="61">
        <v>1.519634291E9</v>
      </c>
      <c r="B12493" s="61">
        <v>0.0</v>
      </c>
      <c r="C12493" s="61">
        <v>457.0</v>
      </c>
      <c r="D12493" s="57" t="s">
        <v>379</v>
      </c>
      <c r="E12493" s="62" t="str">
        <f t="shared" si="1"/>
        <v>Out of test</v>
      </c>
      <c r="F12493" s="53" t="str">
        <f t="shared" si="2"/>
        <v>Shanghai_0</v>
      </c>
      <c r="G12493" s="53">
        <f t="shared" si="3"/>
        <v>0.7467086966</v>
      </c>
    </row>
    <row r="12494">
      <c r="A12494" s="61">
        <v>1.51503195E9</v>
      </c>
      <c r="B12494" s="61">
        <v>0.0</v>
      </c>
      <c r="C12494" s="61">
        <v>1991.0</v>
      </c>
      <c r="D12494" s="57" t="s">
        <v>379</v>
      </c>
      <c r="E12494" s="62" t="str">
        <f t="shared" si="1"/>
        <v>Out of test</v>
      </c>
      <c r="F12494" s="53" t="str">
        <f t="shared" si="2"/>
        <v>Shanghai_0</v>
      </c>
      <c r="G12494" s="53">
        <f t="shared" si="3"/>
        <v>0.5601662376</v>
      </c>
    </row>
    <row r="12495">
      <c r="A12495" s="61">
        <v>1.514940612E9</v>
      </c>
      <c r="B12495" s="61">
        <v>0.0</v>
      </c>
      <c r="C12495" s="61">
        <v>2525.0</v>
      </c>
      <c r="D12495" s="57" t="s">
        <v>379</v>
      </c>
      <c r="E12495" s="62" t="str">
        <f t="shared" si="1"/>
        <v>Out of test</v>
      </c>
      <c r="F12495" s="53" t="str">
        <f t="shared" si="2"/>
        <v>Shanghai_0</v>
      </c>
      <c r="G12495" s="53">
        <f t="shared" si="3"/>
        <v>0.8693545455</v>
      </c>
    </row>
    <row r="12496">
      <c r="A12496" s="61">
        <v>1.519387771E9</v>
      </c>
      <c r="B12496" s="61">
        <v>0.0</v>
      </c>
      <c r="C12496" s="61">
        <v>3632.0</v>
      </c>
      <c r="D12496" s="57" t="s">
        <v>379</v>
      </c>
      <c r="E12496" s="62" t="str">
        <f t="shared" si="1"/>
        <v>Out of test</v>
      </c>
      <c r="F12496" s="53" t="str">
        <f t="shared" si="2"/>
        <v>Shanghai_0</v>
      </c>
      <c r="G12496" s="53">
        <f t="shared" si="3"/>
        <v>0.685591418</v>
      </c>
    </row>
    <row r="12497">
      <c r="A12497" s="61">
        <v>1.517405781E9</v>
      </c>
      <c r="B12497" s="61">
        <v>0.0</v>
      </c>
      <c r="C12497" s="61">
        <v>2661.0</v>
      </c>
      <c r="D12497" s="57" t="s">
        <v>379</v>
      </c>
      <c r="E12497" s="62" t="str">
        <f t="shared" si="1"/>
        <v>Out of test</v>
      </c>
      <c r="F12497" s="53" t="str">
        <f t="shared" si="2"/>
        <v>Shanghai_0</v>
      </c>
      <c r="G12497" s="53">
        <f t="shared" si="3"/>
        <v>0.8594206268</v>
      </c>
    </row>
    <row r="12498">
      <c r="A12498" s="61">
        <v>1.519347941E9</v>
      </c>
      <c r="B12498" s="61">
        <v>0.0</v>
      </c>
      <c r="C12498" s="61">
        <v>4832.0</v>
      </c>
      <c r="D12498" s="57" t="s">
        <v>379</v>
      </c>
      <c r="E12498" s="62" t="str">
        <f t="shared" si="1"/>
        <v>Out of test</v>
      </c>
      <c r="F12498" s="53" t="str">
        <f t="shared" si="2"/>
        <v>Shanghai_0</v>
      </c>
      <c r="G12498" s="53">
        <f t="shared" si="3"/>
        <v>0.1926066273</v>
      </c>
    </row>
    <row r="12499">
      <c r="A12499" s="61">
        <v>1.517926791E9</v>
      </c>
      <c r="B12499" s="61">
        <v>0.0</v>
      </c>
      <c r="C12499" s="61">
        <v>813.0</v>
      </c>
      <c r="D12499" s="57" t="s">
        <v>379</v>
      </c>
      <c r="E12499" s="62" t="str">
        <f t="shared" si="1"/>
        <v>Out of test</v>
      </c>
      <c r="F12499" s="53" t="str">
        <f t="shared" si="2"/>
        <v>Shanghai_0</v>
      </c>
      <c r="G12499" s="53">
        <f t="shared" si="3"/>
        <v>0.9462947367</v>
      </c>
    </row>
    <row r="12500">
      <c r="A12500" s="61">
        <v>1.519415502E9</v>
      </c>
      <c r="B12500" s="61">
        <v>0.0</v>
      </c>
      <c r="C12500" s="61">
        <v>2713.0</v>
      </c>
      <c r="D12500" s="57" t="s">
        <v>379</v>
      </c>
      <c r="E12500" s="62" t="str">
        <f t="shared" si="1"/>
        <v>Out of test</v>
      </c>
      <c r="F12500" s="53" t="str">
        <f t="shared" si="2"/>
        <v>Shanghai_0</v>
      </c>
      <c r="G12500" s="53">
        <f t="shared" si="3"/>
        <v>0.4850620904</v>
      </c>
    </row>
    <row r="12501">
      <c r="A12501" s="61">
        <v>1.51815273E9</v>
      </c>
      <c r="B12501" s="61">
        <v>0.0</v>
      </c>
      <c r="C12501" s="61">
        <v>1227.0</v>
      </c>
      <c r="D12501" s="57" t="s">
        <v>379</v>
      </c>
      <c r="E12501" s="62" t="str">
        <f t="shared" si="1"/>
        <v>Out of test</v>
      </c>
      <c r="F12501" s="53" t="str">
        <f t="shared" si="2"/>
        <v>Shanghai_0</v>
      </c>
      <c r="G12501" s="53">
        <f t="shared" si="3"/>
        <v>0.09269567568</v>
      </c>
    </row>
    <row r="12502">
      <c r="A12502" s="61">
        <v>1.51724936E9</v>
      </c>
      <c r="B12502" s="61">
        <v>0.0</v>
      </c>
      <c r="C12502" s="61">
        <v>1800.0</v>
      </c>
      <c r="D12502" s="57" t="s">
        <v>379</v>
      </c>
      <c r="E12502" s="62" t="str">
        <f t="shared" si="1"/>
        <v>Out of test</v>
      </c>
      <c r="F12502" s="53" t="str">
        <f t="shared" si="2"/>
        <v>Shanghai_0</v>
      </c>
      <c r="G12502" s="53">
        <f t="shared" si="3"/>
        <v>0.600582517</v>
      </c>
    </row>
    <row r="12503">
      <c r="A12503" s="61">
        <v>1.515495441E9</v>
      </c>
      <c r="B12503" s="61">
        <v>0.0</v>
      </c>
      <c r="C12503" s="61">
        <v>1114.0</v>
      </c>
      <c r="D12503" s="57" t="s">
        <v>379</v>
      </c>
      <c r="E12503" s="62" t="str">
        <f t="shared" si="1"/>
        <v>Out of test</v>
      </c>
      <c r="F12503" s="53" t="str">
        <f t="shared" si="2"/>
        <v>Shanghai_0</v>
      </c>
      <c r="G12503" s="53">
        <f t="shared" si="3"/>
        <v>0.1422614948</v>
      </c>
    </row>
    <row r="12504">
      <c r="A12504" s="61">
        <v>1.51537627E9</v>
      </c>
      <c r="B12504" s="61">
        <v>0.0</v>
      </c>
      <c r="C12504" s="61">
        <v>2857.0</v>
      </c>
      <c r="D12504" s="57" t="s">
        <v>379</v>
      </c>
      <c r="E12504" s="62" t="str">
        <f t="shared" si="1"/>
        <v>Out of test</v>
      </c>
      <c r="F12504" s="53" t="str">
        <f t="shared" si="2"/>
        <v>Shanghai_0</v>
      </c>
      <c r="G12504" s="53">
        <f t="shared" si="3"/>
        <v>0.968542717</v>
      </c>
    </row>
    <row r="12505">
      <c r="A12505" s="61">
        <v>1.514995232E9</v>
      </c>
      <c r="B12505" s="61">
        <v>0.0</v>
      </c>
      <c r="C12505" s="61">
        <v>3949.0</v>
      </c>
      <c r="D12505" s="57" t="s">
        <v>379</v>
      </c>
      <c r="E12505" s="62" t="str">
        <f t="shared" si="1"/>
        <v>Out of test</v>
      </c>
      <c r="F12505" s="53" t="str">
        <f t="shared" si="2"/>
        <v>Shanghai_0</v>
      </c>
      <c r="G12505" s="53">
        <f t="shared" si="3"/>
        <v>0.5569594731</v>
      </c>
    </row>
    <row r="12506">
      <c r="A12506" s="61">
        <v>1.51683884E9</v>
      </c>
      <c r="B12506" s="61">
        <v>0.0</v>
      </c>
      <c r="C12506" s="61">
        <v>2363.0</v>
      </c>
      <c r="D12506" s="57" t="s">
        <v>379</v>
      </c>
      <c r="E12506" s="62" t="str">
        <f t="shared" si="1"/>
        <v>Out of test</v>
      </c>
      <c r="F12506" s="53" t="str">
        <f t="shared" si="2"/>
        <v>Shanghai_0</v>
      </c>
      <c r="G12506" s="53">
        <f t="shared" si="3"/>
        <v>0.5121299906</v>
      </c>
    </row>
    <row r="12507">
      <c r="A12507" s="61">
        <v>1.519822911E9</v>
      </c>
      <c r="B12507" s="61">
        <v>0.0</v>
      </c>
      <c r="C12507" s="61">
        <v>697.0</v>
      </c>
      <c r="D12507" s="57" t="s">
        <v>379</v>
      </c>
      <c r="E12507" s="62" t="str">
        <f t="shared" si="1"/>
        <v>Out of test</v>
      </c>
      <c r="F12507" s="53" t="str">
        <f t="shared" si="2"/>
        <v>Shanghai_0</v>
      </c>
      <c r="G12507" s="53">
        <f t="shared" si="3"/>
        <v>0.3646767831</v>
      </c>
    </row>
    <row r="12508">
      <c r="A12508" s="61">
        <v>1.514789242E9</v>
      </c>
      <c r="B12508" s="61">
        <v>0.0</v>
      </c>
      <c r="C12508" s="61">
        <v>1182.0</v>
      </c>
      <c r="D12508" s="57" t="s">
        <v>379</v>
      </c>
      <c r="E12508" s="62" t="str">
        <f t="shared" si="1"/>
        <v>Out of test</v>
      </c>
      <c r="F12508" s="53" t="str">
        <f t="shared" si="2"/>
        <v>Shanghai_0</v>
      </c>
      <c r="G12508" s="53">
        <f t="shared" si="3"/>
        <v>0.8504436654</v>
      </c>
    </row>
    <row r="12509">
      <c r="A12509" s="61">
        <v>1.513668882E9</v>
      </c>
      <c r="B12509" s="61">
        <v>0.0</v>
      </c>
      <c r="C12509" s="61">
        <v>736.0</v>
      </c>
      <c r="D12509" s="57" t="s">
        <v>379</v>
      </c>
      <c r="E12509" s="62" t="str">
        <f t="shared" si="1"/>
        <v>Out of test</v>
      </c>
      <c r="F12509" s="53" t="str">
        <f t="shared" si="2"/>
        <v>Shanghai_0</v>
      </c>
      <c r="G12509" s="53">
        <f t="shared" si="3"/>
        <v>0.4243079343</v>
      </c>
    </row>
    <row r="12510">
      <c r="A12510" s="61">
        <v>1.514885992E9</v>
      </c>
      <c r="B12510" s="61">
        <v>0.0</v>
      </c>
      <c r="C12510" s="61">
        <v>1926.0</v>
      </c>
      <c r="D12510" s="57" t="s">
        <v>379</v>
      </c>
      <c r="E12510" s="62" t="str">
        <f t="shared" si="1"/>
        <v>Out of test</v>
      </c>
      <c r="F12510" s="53" t="str">
        <f t="shared" si="2"/>
        <v>Shanghai_0</v>
      </c>
      <c r="G12510" s="53">
        <f t="shared" si="3"/>
        <v>0.09845276685</v>
      </c>
    </row>
    <row r="12511">
      <c r="A12511" s="61">
        <v>1.519854612E9</v>
      </c>
      <c r="B12511" s="61">
        <v>0.0</v>
      </c>
      <c r="C12511" s="61">
        <v>5458.0</v>
      </c>
      <c r="D12511" s="57" t="s">
        <v>379</v>
      </c>
      <c r="E12511" s="62" t="str">
        <f t="shared" si="1"/>
        <v>Out of test</v>
      </c>
      <c r="F12511" s="53" t="str">
        <f t="shared" si="2"/>
        <v>Shanghai_0</v>
      </c>
      <c r="G12511" s="53">
        <f t="shared" si="3"/>
        <v>0.2015510242</v>
      </c>
    </row>
    <row r="12512">
      <c r="A12512" s="61">
        <v>1.514186022E9</v>
      </c>
      <c r="B12512" s="61">
        <v>0.0</v>
      </c>
      <c r="C12512" s="61">
        <v>2816.0</v>
      </c>
      <c r="D12512" s="57" t="s">
        <v>379</v>
      </c>
      <c r="E12512" s="62" t="str">
        <f t="shared" si="1"/>
        <v>Out of test</v>
      </c>
      <c r="F12512" s="53" t="str">
        <f t="shared" si="2"/>
        <v>Shanghai_0</v>
      </c>
      <c r="G12512" s="53">
        <f t="shared" si="3"/>
        <v>0.6742425027</v>
      </c>
    </row>
    <row r="12513">
      <c r="A12513" s="61">
        <v>1.51838862E9</v>
      </c>
      <c r="B12513" s="61">
        <v>0.0</v>
      </c>
      <c r="C12513" s="61">
        <v>3592.0</v>
      </c>
      <c r="D12513" s="57" t="s">
        <v>379</v>
      </c>
      <c r="E12513" s="62" t="str">
        <f t="shared" si="1"/>
        <v>Out of test</v>
      </c>
      <c r="F12513" s="53" t="str">
        <f t="shared" si="2"/>
        <v>Shanghai_0</v>
      </c>
      <c r="G12513" s="53">
        <f t="shared" si="3"/>
        <v>0.6883405162</v>
      </c>
    </row>
    <row r="12514">
      <c r="A12514" s="61">
        <v>1.513682761E9</v>
      </c>
      <c r="B12514" s="61">
        <v>0.0</v>
      </c>
      <c r="C12514" s="61">
        <v>816.0</v>
      </c>
      <c r="D12514" s="57" t="s">
        <v>379</v>
      </c>
      <c r="E12514" s="62" t="str">
        <f t="shared" si="1"/>
        <v>Out of test</v>
      </c>
      <c r="F12514" s="53" t="str">
        <f t="shared" si="2"/>
        <v>Shanghai_0</v>
      </c>
      <c r="G12514" s="53">
        <f t="shared" si="3"/>
        <v>0.3670241564</v>
      </c>
    </row>
    <row r="12515">
      <c r="A12515" s="61">
        <v>1.519619151E9</v>
      </c>
      <c r="B12515" s="61">
        <v>0.0</v>
      </c>
      <c r="C12515" s="61">
        <v>1053.0</v>
      </c>
      <c r="D12515" s="57" t="s">
        <v>379</v>
      </c>
      <c r="E12515" s="62" t="str">
        <f t="shared" si="1"/>
        <v>Out of test</v>
      </c>
      <c r="F12515" s="53" t="str">
        <f t="shared" si="2"/>
        <v>Shanghai_0</v>
      </c>
      <c r="G12515" s="53">
        <f t="shared" si="3"/>
        <v>0.4753901247</v>
      </c>
    </row>
    <row r="12516">
      <c r="A12516" s="61">
        <v>1.515181211E9</v>
      </c>
      <c r="B12516" s="61">
        <v>0.0</v>
      </c>
      <c r="C12516" s="61">
        <v>738.0</v>
      </c>
      <c r="D12516" s="57" t="s">
        <v>379</v>
      </c>
      <c r="E12516" s="62" t="str">
        <f t="shared" si="1"/>
        <v>Out of test</v>
      </c>
      <c r="F12516" s="53" t="str">
        <f t="shared" si="2"/>
        <v>Shanghai_0</v>
      </c>
      <c r="G12516" s="53">
        <f t="shared" si="3"/>
        <v>0.411681025</v>
      </c>
    </row>
    <row r="12517">
      <c r="A12517" s="61">
        <v>1.512645952E9</v>
      </c>
      <c r="B12517" s="61">
        <v>0.0</v>
      </c>
      <c r="C12517" s="61">
        <v>2413.0</v>
      </c>
      <c r="D12517" s="57" t="s">
        <v>379</v>
      </c>
      <c r="E12517" s="62" t="str">
        <f t="shared" si="1"/>
        <v>Out of test</v>
      </c>
      <c r="F12517" s="53" t="str">
        <f t="shared" si="2"/>
        <v>Shanghai_0</v>
      </c>
      <c r="G12517" s="53">
        <f t="shared" si="3"/>
        <v>0.9618248159</v>
      </c>
    </row>
    <row r="12518">
      <c r="A12518" s="61">
        <v>1.518966021E9</v>
      </c>
      <c r="B12518" s="61">
        <v>0.0</v>
      </c>
      <c r="C12518" s="61">
        <v>1113.0</v>
      </c>
      <c r="D12518" s="57" t="s">
        <v>379</v>
      </c>
      <c r="E12518" s="62" t="str">
        <f t="shared" si="1"/>
        <v>Out of test</v>
      </c>
      <c r="F12518" s="53" t="str">
        <f t="shared" si="2"/>
        <v>Shanghai_0</v>
      </c>
      <c r="G12518" s="53">
        <f t="shared" si="3"/>
        <v>0.3751205364</v>
      </c>
    </row>
    <row r="12519">
      <c r="A12519" s="61">
        <v>1.514403682E9</v>
      </c>
      <c r="B12519" s="61">
        <v>0.0</v>
      </c>
      <c r="C12519" s="61">
        <v>3719.0</v>
      </c>
      <c r="D12519" s="57" t="s">
        <v>379</v>
      </c>
      <c r="E12519" s="62" t="str">
        <f t="shared" si="1"/>
        <v>Out of test</v>
      </c>
      <c r="F12519" s="53" t="str">
        <f t="shared" si="2"/>
        <v>Shanghai_0</v>
      </c>
      <c r="G12519" s="53">
        <f t="shared" si="3"/>
        <v>0.2476074216</v>
      </c>
    </row>
    <row r="12520">
      <c r="A12520" s="61">
        <v>1.511576242E9</v>
      </c>
      <c r="B12520" s="61">
        <v>0.0</v>
      </c>
      <c r="C12520" s="61">
        <v>1010.0</v>
      </c>
      <c r="D12520" s="57" t="s">
        <v>379</v>
      </c>
      <c r="E12520" s="62" t="str">
        <f t="shared" si="1"/>
        <v>Out of test</v>
      </c>
      <c r="F12520" s="53" t="str">
        <f t="shared" si="2"/>
        <v>Shanghai_0</v>
      </c>
      <c r="G12520" s="53">
        <f t="shared" si="3"/>
        <v>0.6584713446</v>
      </c>
    </row>
    <row r="12521">
      <c r="A12521" s="61">
        <v>1.513125511E9</v>
      </c>
      <c r="B12521" s="61">
        <v>0.0</v>
      </c>
      <c r="C12521" s="61">
        <v>777.0</v>
      </c>
      <c r="D12521" s="57" t="s">
        <v>379</v>
      </c>
      <c r="E12521" s="62" t="str">
        <f t="shared" si="1"/>
        <v>Out of test</v>
      </c>
      <c r="F12521" s="53" t="str">
        <f t="shared" si="2"/>
        <v>Shanghai_0</v>
      </c>
      <c r="G12521" s="53">
        <f t="shared" si="3"/>
        <v>0.9707922325</v>
      </c>
    </row>
    <row r="12522">
      <c r="A12522" s="61">
        <v>1.515496992E9</v>
      </c>
      <c r="B12522" s="61">
        <v>0.0</v>
      </c>
      <c r="C12522" s="61">
        <v>3791.0</v>
      </c>
      <c r="D12522" s="57" t="s">
        <v>379</v>
      </c>
      <c r="E12522" s="62" t="str">
        <f t="shared" si="1"/>
        <v>Out of test</v>
      </c>
      <c r="F12522" s="53" t="str">
        <f t="shared" si="2"/>
        <v>Shanghai_0</v>
      </c>
      <c r="G12522" s="53">
        <f t="shared" si="3"/>
        <v>0.432396248</v>
      </c>
    </row>
    <row r="12523">
      <c r="A12523" s="61">
        <v>1.517388331E9</v>
      </c>
      <c r="B12523" s="61">
        <v>0.0</v>
      </c>
      <c r="C12523" s="61">
        <v>2799.0</v>
      </c>
      <c r="D12523" s="57" t="s">
        <v>379</v>
      </c>
      <c r="E12523" s="62" t="str">
        <f t="shared" si="1"/>
        <v>Out of test</v>
      </c>
      <c r="F12523" s="53" t="str">
        <f t="shared" si="2"/>
        <v>Shanghai_0</v>
      </c>
      <c r="G12523" s="53">
        <f t="shared" si="3"/>
        <v>0.6180760942</v>
      </c>
    </row>
    <row r="12524">
      <c r="A12524" s="61">
        <v>1.514440491E9</v>
      </c>
      <c r="B12524" s="61">
        <v>0.0</v>
      </c>
      <c r="C12524" s="61">
        <v>775.0</v>
      </c>
      <c r="D12524" s="57" t="s">
        <v>379</v>
      </c>
      <c r="E12524" s="62" t="str">
        <f t="shared" si="1"/>
        <v>Out of test</v>
      </c>
      <c r="F12524" s="53" t="str">
        <f t="shared" si="2"/>
        <v>Shanghai_0</v>
      </c>
      <c r="G12524" s="53">
        <f t="shared" si="3"/>
        <v>0.8788119075</v>
      </c>
    </row>
    <row r="12525">
      <c r="A12525" s="61">
        <v>1.51218197E9</v>
      </c>
      <c r="B12525" s="61">
        <v>0.0</v>
      </c>
      <c r="C12525" s="61">
        <v>421.0</v>
      </c>
      <c r="D12525" s="57" t="s">
        <v>379</v>
      </c>
      <c r="E12525" s="62" t="str">
        <f t="shared" si="1"/>
        <v>Out of test</v>
      </c>
      <c r="F12525" s="53" t="str">
        <f t="shared" si="2"/>
        <v>Shanghai_0</v>
      </c>
      <c r="G12525" s="53">
        <f t="shared" si="3"/>
        <v>0.1272975005</v>
      </c>
    </row>
    <row r="12526">
      <c r="A12526" s="61">
        <v>1.519785491E9</v>
      </c>
      <c r="B12526" s="61">
        <v>0.0</v>
      </c>
      <c r="C12526" s="61">
        <v>1494.0</v>
      </c>
      <c r="D12526" s="57" t="s">
        <v>379</v>
      </c>
      <c r="E12526" s="62" t="str">
        <f t="shared" si="1"/>
        <v>Out of test</v>
      </c>
      <c r="F12526" s="53" t="str">
        <f t="shared" si="2"/>
        <v>Shanghai_0</v>
      </c>
      <c r="G12526" s="53">
        <f t="shared" si="3"/>
        <v>0.9425547601</v>
      </c>
    </row>
    <row r="12527">
      <c r="A12527" s="61">
        <v>1.518772101E9</v>
      </c>
      <c r="B12527" s="61">
        <v>0.0</v>
      </c>
      <c r="C12527" s="61">
        <v>2810.0</v>
      </c>
      <c r="D12527" s="57" t="s">
        <v>379</v>
      </c>
      <c r="E12527" s="62" t="str">
        <f t="shared" si="1"/>
        <v>Out of test</v>
      </c>
      <c r="F12527" s="53" t="str">
        <f t="shared" si="2"/>
        <v>Shanghai_0</v>
      </c>
      <c r="G12527" s="53">
        <f t="shared" si="3"/>
        <v>0.7162145909</v>
      </c>
    </row>
    <row r="12528">
      <c r="A12528" s="61">
        <v>1.517030221E9</v>
      </c>
      <c r="B12528" s="61">
        <v>0.0</v>
      </c>
      <c r="C12528" s="61">
        <v>1416.0</v>
      </c>
      <c r="D12528" s="57" t="s">
        <v>379</v>
      </c>
      <c r="E12528" s="62" t="str">
        <f t="shared" si="1"/>
        <v>Out of test</v>
      </c>
      <c r="F12528" s="53" t="str">
        <f t="shared" si="2"/>
        <v>Shanghai_0</v>
      </c>
      <c r="G12528" s="53">
        <f t="shared" si="3"/>
        <v>0.08558490175</v>
      </c>
    </row>
    <row r="12529">
      <c r="A12529" s="61">
        <v>1.518539972E9</v>
      </c>
      <c r="B12529" s="61">
        <v>0.0</v>
      </c>
      <c r="C12529" s="61">
        <v>4704.0</v>
      </c>
      <c r="D12529" s="57" t="s">
        <v>379</v>
      </c>
      <c r="E12529" s="62" t="str">
        <f t="shared" si="1"/>
        <v>Out of test</v>
      </c>
      <c r="F12529" s="53" t="str">
        <f t="shared" si="2"/>
        <v>Shanghai_0</v>
      </c>
      <c r="G12529" s="53">
        <f t="shared" si="3"/>
        <v>0.1929575981</v>
      </c>
    </row>
    <row r="12530">
      <c r="A12530" s="61">
        <v>1.516094052E9</v>
      </c>
      <c r="B12530" s="61">
        <v>0.0</v>
      </c>
      <c r="C12530" s="61">
        <v>2141.0</v>
      </c>
      <c r="D12530" s="57" t="s">
        <v>379</v>
      </c>
      <c r="E12530" s="62" t="str">
        <f t="shared" si="1"/>
        <v>Out of test</v>
      </c>
      <c r="F12530" s="53" t="str">
        <f t="shared" si="2"/>
        <v>Shanghai_0</v>
      </c>
      <c r="G12530" s="53">
        <f t="shared" si="3"/>
        <v>0.1718662696</v>
      </c>
    </row>
    <row r="12531">
      <c r="A12531" s="61">
        <v>1.514887931E9</v>
      </c>
      <c r="B12531" s="61">
        <v>0.0</v>
      </c>
      <c r="C12531" s="61">
        <v>798.0</v>
      </c>
      <c r="D12531" s="57" t="s">
        <v>379</v>
      </c>
      <c r="E12531" s="62" t="str">
        <f t="shared" si="1"/>
        <v>Out of test</v>
      </c>
      <c r="F12531" s="53" t="str">
        <f t="shared" si="2"/>
        <v>Shanghai_0</v>
      </c>
      <c r="G12531" s="53">
        <f t="shared" si="3"/>
        <v>0.7380057845</v>
      </c>
    </row>
    <row r="12532">
      <c r="A12532" s="61">
        <v>1.51797926E9</v>
      </c>
      <c r="B12532" s="61">
        <v>0.0</v>
      </c>
      <c r="C12532" s="61">
        <v>322.0</v>
      </c>
      <c r="D12532" s="57" t="s">
        <v>379</v>
      </c>
      <c r="E12532" s="62" t="str">
        <f t="shared" si="1"/>
        <v>Out of test</v>
      </c>
      <c r="F12532" s="53" t="str">
        <f t="shared" si="2"/>
        <v>Shanghai_0</v>
      </c>
      <c r="G12532" s="53">
        <f t="shared" si="3"/>
        <v>0.933926632</v>
      </c>
    </row>
    <row r="12533">
      <c r="A12533" s="61">
        <v>1.519446561E9</v>
      </c>
      <c r="B12533" s="61">
        <v>0.0</v>
      </c>
      <c r="C12533" s="61">
        <v>1982.0</v>
      </c>
      <c r="D12533" s="57" t="s">
        <v>379</v>
      </c>
      <c r="E12533" s="62" t="str">
        <f t="shared" si="1"/>
        <v>Out of test</v>
      </c>
      <c r="F12533" s="53" t="str">
        <f t="shared" si="2"/>
        <v>Shanghai_0</v>
      </c>
      <c r="G12533" s="53">
        <f t="shared" si="3"/>
        <v>0.5815181372</v>
      </c>
    </row>
    <row r="12534">
      <c r="A12534" s="61">
        <v>1.519306021E9</v>
      </c>
      <c r="B12534" s="61">
        <v>0.0</v>
      </c>
      <c r="C12534" s="61">
        <v>2901.0</v>
      </c>
      <c r="D12534" s="57" t="s">
        <v>379</v>
      </c>
      <c r="E12534" s="62" t="str">
        <f t="shared" si="1"/>
        <v>Out of test</v>
      </c>
      <c r="F12534" s="53" t="str">
        <f t="shared" si="2"/>
        <v>Shanghai_0</v>
      </c>
      <c r="G12534" s="53">
        <f t="shared" si="3"/>
        <v>0.02622743253</v>
      </c>
    </row>
    <row r="12535">
      <c r="A12535" s="61">
        <v>1.519712181E9</v>
      </c>
      <c r="B12535" s="61">
        <v>0.0</v>
      </c>
      <c r="C12535" s="61">
        <v>913.0</v>
      </c>
      <c r="D12535" s="57" t="s">
        <v>379</v>
      </c>
      <c r="E12535" s="62" t="str">
        <f t="shared" si="1"/>
        <v>Out of test</v>
      </c>
      <c r="F12535" s="53" t="str">
        <f t="shared" si="2"/>
        <v>Shanghai_0</v>
      </c>
      <c r="G12535" s="53">
        <f t="shared" si="3"/>
        <v>0.7476082878</v>
      </c>
    </row>
    <row r="12536">
      <c r="A12536" s="61">
        <v>1.514350181E9</v>
      </c>
      <c r="B12536" s="61">
        <v>0.0</v>
      </c>
      <c r="C12536" s="61">
        <v>2992.0</v>
      </c>
      <c r="D12536" s="57" t="s">
        <v>379</v>
      </c>
      <c r="E12536" s="62" t="str">
        <f t="shared" si="1"/>
        <v>Out of test</v>
      </c>
      <c r="F12536" s="53" t="str">
        <f t="shared" si="2"/>
        <v>Shanghai_0</v>
      </c>
      <c r="G12536" s="53">
        <f t="shared" si="3"/>
        <v>0.452932831</v>
      </c>
    </row>
    <row r="12537">
      <c r="A12537" s="61">
        <v>1.515314611E9</v>
      </c>
      <c r="B12537" s="61">
        <v>0.0</v>
      </c>
      <c r="C12537" s="61">
        <v>1502.0</v>
      </c>
      <c r="D12537" s="57" t="s">
        <v>379</v>
      </c>
      <c r="E12537" s="62" t="str">
        <f t="shared" si="1"/>
        <v>Out of test</v>
      </c>
      <c r="F12537" s="53" t="str">
        <f t="shared" si="2"/>
        <v>Shanghai_0</v>
      </c>
      <c r="G12537" s="53">
        <f t="shared" si="3"/>
        <v>0.2910784924</v>
      </c>
    </row>
    <row r="12538">
      <c r="A12538" s="61">
        <v>1.514610471E9</v>
      </c>
      <c r="B12538" s="61">
        <v>0.0</v>
      </c>
      <c r="C12538" s="61">
        <v>5067.0</v>
      </c>
      <c r="D12538" s="57" t="s">
        <v>379</v>
      </c>
      <c r="E12538" s="62" t="str">
        <f t="shared" si="1"/>
        <v>Out of test</v>
      </c>
      <c r="F12538" s="53" t="str">
        <f t="shared" si="2"/>
        <v>Shanghai_0</v>
      </c>
      <c r="G12538" s="53">
        <f t="shared" si="3"/>
        <v>0.8686540366</v>
      </c>
    </row>
    <row r="12539">
      <c r="A12539" s="61">
        <v>1.513750461E9</v>
      </c>
      <c r="B12539" s="61">
        <v>0.0</v>
      </c>
      <c r="C12539" s="61">
        <v>1967.0</v>
      </c>
      <c r="D12539" s="57" t="s">
        <v>379</v>
      </c>
      <c r="E12539" s="62" t="str">
        <f t="shared" si="1"/>
        <v>Out of test</v>
      </c>
      <c r="F12539" s="53" t="str">
        <f t="shared" si="2"/>
        <v>Shanghai_0</v>
      </c>
      <c r="G12539" s="53">
        <f t="shared" si="3"/>
        <v>0.2327262915</v>
      </c>
    </row>
    <row r="12540">
      <c r="A12540" s="61">
        <v>1.511425292E9</v>
      </c>
      <c r="B12540" s="61">
        <v>0.0</v>
      </c>
      <c r="C12540" s="61">
        <v>2790.0</v>
      </c>
      <c r="D12540" s="57" t="s">
        <v>379</v>
      </c>
      <c r="E12540" s="62" t="str">
        <f t="shared" si="1"/>
        <v>Out of test</v>
      </c>
      <c r="F12540" s="53" t="str">
        <f t="shared" si="2"/>
        <v>Shanghai_0</v>
      </c>
      <c r="G12540" s="53">
        <f t="shared" si="3"/>
        <v>0.5435812353</v>
      </c>
    </row>
    <row r="12541">
      <c r="A12541" s="61">
        <v>1.519464502E9</v>
      </c>
      <c r="B12541" s="61">
        <v>0.0</v>
      </c>
      <c r="C12541" s="61">
        <v>98.0</v>
      </c>
      <c r="D12541" s="57" t="s">
        <v>379</v>
      </c>
      <c r="E12541" s="62" t="str">
        <f t="shared" si="1"/>
        <v>Out of test</v>
      </c>
      <c r="F12541" s="53" t="str">
        <f t="shared" si="2"/>
        <v>Shanghai_0</v>
      </c>
      <c r="G12541" s="53">
        <f t="shared" si="3"/>
        <v>0.8052395823</v>
      </c>
    </row>
    <row r="12542">
      <c r="A12542" s="61">
        <v>1.512932762E9</v>
      </c>
      <c r="B12542" s="61">
        <v>0.0</v>
      </c>
      <c r="C12542" s="61">
        <v>1477.0</v>
      </c>
      <c r="D12542" s="57" t="s">
        <v>379</v>
      </c>
      <c r="E12542" s="62" t="str">
        <f t="shared" si="1"/>
        <v>Out of test</v>
      </c>
      <c r="F12542" s="53" t="str">
        <f t="shared" si="2"/>
        <v>Shanghai_0</v>
      </c>
      <c r="G12542" s="53">
        <f t="shared" si="3"/>
        <v>0.5155426399</v>
      </c>
    </row>
    <row r="12543">
      <c r="A12543" s="61">
        <v>1.51560074E9</v>
      </c>
      <c r="B12543" s="61">
        <v>0.0</v>
      </c>
      <c r="C12543" s="61">
        <v>538.0</v>
      </c>
      <c r="D12543" s="57" t="s">
        <v>379</v>
      </c>
      <c r="E12543" s="62" t="str">
        <f t="shared" si="1"/>
        <v>Out of test</v>
      </c>
      <c r="F12543" s="53" t="str">
        <f t="shared" si="2"/>
        <v>Shanghai_0</v>
      </c>
      <c r="G12543" s="53">
        <f t="shared" si="3"/>
        <v>0.07966176279</v>
      </c>
    </row>
    <row r="12544">
      <c r="A12544" s="61">
        <v>1.51388433E9</v>
      </c>
      <c r="B12544" s="61">
        <v>0.0</v>
      </c>
      <c r="C12544" s="61">
        <v>1434.0</v>
      </c>
      <c r="D12544" s="57" t="s">
        <v>379</v>
      </c>
      <c r="E12544" s="62" t="str">
        <f t="shared" si="1"/>
        <v>Out of test</v>
      </c>
      <c r="F12544" s="53" t="str">
        <f t="shared" si="2"/>
        <v>Shanghai_0</v>
      </c>
      <c r="G12544" s="53">
        <f t="shared" si="3"/>
        <v>0.9305240402</v>
      </c>
    </row>
    <row r="12545">
      <c r="A12545" s="61">
        <v>1.512037131E9</v>
      </c>
      <c r="B12545" s="61">
        <v>0.0</v>
      </c>
      <c r="C12545" s="61">
        <v>2611.0</v>
      </c>
      <c r="D12545" s="57" t="s">
        <v>379</v>
      </c>
      <c r="E12545" s="62" t="str">
        <f t="shared" si="1"/>
        <v>Out of test</v>
      </c>
      <c r="F12545" s="53" t="str">
        <f t="shared" si="2"/>
        <v>Shanghai_0</v>
      </c>
      <c r="G12545" s="53">
        <f t="shared" si="3"/>
        <v>0.5573209301</v>
      </c>
    </row>
    <row r="12546">
      <c r="A12546" s="61">
        <v>1.51863602E9</v>
      </c>
      <c r="B12546" s="61">
        <v>0.0</v>
      </c>
      <c r="C12546" s="61">
        <v>2006.0</v>
      </c>
      <c r="D12546" s="57" t="s">
        <v>379</v>
      </c>
      <c r="E12546" s="62" t="str">
        <f t="shared" si="1"/>
        <v>Out of test</v>
      </c>
      <c r="F12546" s="53" t="str">
        <f t="shared" si="2"/>
        <v>Shanghai_0</v>
      </c>
      <c r="G12546" s="53">
        <f t="shared" si="3"/>
        <v>0.8127330325</v>
      </c>
    </row>
    <row r="12547">
      <c r="A12547" s="61">
        <v>1.51739881E9</v>
      </c>
      <c r="B12547" s="61">
        <v>0.0</v>
      </c>
      <c r="C12547" s="61">
        <v>250.0</v>
      </c>
      <c r="D12547" s="57" t="s">
        <v>379</v>
      </c>
      <c r="E12547" s="62" t="str">
        <f t="shared" si="1"/>
        <v>Out of test</v>
      </c>
      <c r="F12547" s="53" t="str">
        <f t="shared" si="2"/>
        <v>Shanghai_0</v>
      </c>
      <c r="G12547" s="53">
        <f t="shared" si="3"/>
        <v>0.716981122</v>
      </c>
    </row>
    <row r="12548">
      <c r="A12548" s="61">
        <v>1.519183172E9</v>
      </c>
      <c r="B12548" s="61">
        <v>0.0</v>
      </c>
      <c r="C12548" s="61">
        <v>523.0</v>
      </c>
      <c r="D12548" s="57" t="s">
        <v>379</v>
      </c>
      <c r="E12548" s="62" t="str">
        <f t="shared" si="1"/>
        <v>Out of test</v>
      </c>
      <c r="F12548" s="53" t="str">
        <f t="shared" si="2"/>
        <v>Shanghai_0</v>
      </c>
      <c r="G12548" s="53">
        <f t="shared" si="3"/>
        <v>0.4712229426</v>
      </c>
    </row>
    <row r="12549">
      <c r="A12549" s="61">
        <v>1.516285271E9</v>
      </c>
      <c r="B12549" s="61">
        <v>0.0</v>
      </c>
      <c r="C12549" s="61">
        <v>865.0</v>
      </c>
      <c r="D12549" s="57" t="s">
        <v>379</v>
      </c>
      <c r="E12549" s="62" t="str">
        <f t="shared" si="1"/>
        <v>Out of test</v>
      </c>
      <c r="F12549" s="53" t="str">
        <f t="shared" si="2"/>
        <v>Shanghai_0</v>
      </c>
      <c r="G12549" s="53">
        <f t="shared" si="3"/>
        <v>0.7129267255</v>
      </c>
    </row>
    <row r="12550">
      <c r="A12550" s="61">
        <v>1.515796191E9</v>
      </c>
      <c r="B12550" s="61">
        <v>0.0</v>
      </c>
      <c r="C12550" s="61">
        <v>2369.0</v>
      </c>
      <c r="D12550" s="57" t="s">
        <v>379</v>
      </c>
      <c r="E12550" s="62" t="str">
        <f t="shared" si="1"/>
        <v>Out of test</v>
      </c>
      <c r="F12550" s="53" t="str">
        <f t="shared" si="2"/>
        <v>Shanghai_0</v>
      </c>
      <c r="G12550" s="53">
        <f t="shared" si="3"/>
        <v>0.6113479199</v>
      </c>
    </row>
    <row r="12551">
      <c r="A12551" s="61">
        <v>1.514353452E9</v>
      </c>
      <c r="B12551" s="61">
        <v>0.0</v>
      </c>
      <c r="C12551" s="61">
        <v>1023.0</v>
      </c>
      <c r="D12551" s="57" t="s">
        <v>379</v>
      </c>
      <c r="E12551" s="62" t="str">
        <f t="shared" si="1"/>
        <v>Out of test</v>
      </c>
      <c r="F12551" s="53" t="str">
        <f t="shared" si="2"/>
        <v>Shanghai_0</v>
      </c>
      <c r="G12551" s="53">
        <f t="shared" si="3"/>
        <v>0.6659859557</v>
      </c>
    </row>
    <row r="12552">
      <c r="A12552" s="61">
        <v>1.516224171E9</v>
      </c>
      <c r="B12552" s="61">
        <v>0.0</v>
      </c>
      <c r="C12552" s="61">
        <v>1752.0</v>
      </c>
      <c r="D12552" s="57" t="s">
        <v>379</v>
      </c>
      <c r="E12552" s="62" t="str">
        <f t="shared" si="1"/>
        <v>Out of test</v>
      </c>
      <c r="F12552" s="53" t="str">
        <f t="shared" si="2"/>
        <v>Shanghai_0</v>
      </c>
      <c r="G12552" s="53">
        <f t="shared" si="3"/>
        <v>0.5979701683</v>
      </c>
    </row>
    <row r="12553">
      <c r="A12553" s="61">
        <v>1.51856661E9</v>
      </c>
      <c r="B12553" s="61">
        <v>0.0</v>
      </c>
      <c r="C12553" s="61">
        <v>2037.0</v>
      </c>
      <c r="D12553" s="57" t="s">
        <v>379</v>
      </c>
      <c r="E12553" s="62" t="str">
        <f t="shared" si="1"/>
        <v>Out of test</v>
      </c>
      <c r="F12553" s="53" t="str">
        <f t="shared" si="2"/>
        <v>Shanghai_0</v>
      </c>
      <c r="G12553" s="53">
        <f t="shared" si="3"/>
        <v>0.09352291319</v>
      </c>
    </row>
    <row r="12554">
      <c r="A12554" s="61">
        <v>1.517004582E9</v>
      </c>
      <c r="B12554" s="61">
        <v>0.0</v>
      </c>
      <c r="C12554" s="61">
        <v>379.0</v>
      </c>
      <c r="D12554" s="57" t="s">
        <v>379</v>
      </c>
      <c r="E12554" s="62" t="str">
        <f t="shared" si="1"/>
        <v>Out of test</v>
      </c>
      <c r="F12554" s="53" t="str">
        <f t="shared" si="2"/>
        <v>Shanghai_0</v>
      </c>
      <c r="G12554" s="53">
        <f t="shared" si="3"/>
        <v>0.538582303</v>
      </c>
    </row>
    <row r="12555">
      <c r="A12555" s="61">
        <v>1.516126022E9</v>
      </c>
      <c r="B12555" s="61">
        <v>0.0</v>
      </c>
      <c r="C12555" s="61">
        <v>448.0</v>
      </c>
      <c r="D12555" s="57" t="s">
        <v>379</v>
      </c>
      <c r="E12555" s="62" t="str">
        <f t="shared" si="1"/>
        <v>Out of test</v>
      </c>
      <c r="F12555" s="53" t="str">
        <f t="shared" si="2"/>
        <v>Shanghai_0</v>
      </c>
      <c r="G12555" s="53">
        <f t="shared" si="3"/>
        <v>0.6316853898</v>
      </c>
    </row>
    <row r="12556">
      <c r="A12556" s="61">
        <v>1.517021312E9</v>
      </c>
      <c r="B12556" s="61">
        <v>0.0</v>
      </c>
      <c r="C12556" s="61">
        <v>1499.0</v>
      </c>
      <c r="D12556" s="57" t="s">
        <v>379</v>
      </c>
      <c r="E12556" s="62" t="str">
        <f t="shared" si="1"/>
        <v>Out of test</v>
      </c>
      <c r="F12556" s="53" t="str">
        <f t="shared" si="2"/>
        <v>Shanghai_0</v>
      </c>
      <c r="G12556" s="53">
        <f t="shared" si="3"/>
        <v>0.1966590213</v>
      </c>
    </row>
    <row r="12557">
      <c r="A12557" s="61">
        <v>1.515236141E9</v>
      </c>
      <c r="B12557" s="61">
        <v>0.0</v>
      </c>
      <c r="C12557" s="61">
        <v>397.0</v>
      </c>
      <c r="D12557" s="57" t="s">
        <v>379</v>
      </c>
      <c r="E12557" s="62" t="str">
        <f t="shared" si="1"/>
        <v>Out of test</v>
      </c>
      <c r="F12557" s="53" t="str">
        <f t="shared" si="2"/>
        <v>Shanghai_0</v>
      </c>
      <c r="G12557" s="53">
        <f t="shared" si="3"/>
        <v>0.03732094743</v>
      </c>
    </row>
    <row r="12558">
      <c r="A12558" s="61">
        <v>1.515779681E9</v>
      </c>
      <c r="B12558" s="61">
        <v>0.0</v>
      </c>
      <c r="C12558" s="61">
        <v>1316.0</v>
      </c>
      <c r="D12558" s="57" t="s">
        <v>379</v>
      </c>
      <c r="E12558" s="62" t="str">
        <f t="shared" si="1"/>
        <v>Out of test</v>
      </c>
      <c r="F12558" s="53" t="str">
        <f t="shared" si="2"/>
        <v>Shanghai_0</v>
      </c>
      <c r="G12558" s="53">
        <f t="shared" si="3"/>
        <v>0.6900596573</v>
      </c>
    </row>
    <row r="12559">
      <c r="A12559" s="61">
        <v>1.51450951E9</v>
      </c>
      <c r="B12559" s="61">
        <v>0.0</v>
      </c>
      <c r="C12559" s="61">
        <v>3666.0</v>
      </c>
      <c r="D12559" s="57" t="s">
        <v>379</v>
      </c>
      <c r="E12559" s="62" t="str">
        <f t="shared" si="1"/>
        <v>Out of test</v>
      </c>
      <c r="F12559" s="53" t="str">
        <f t="shared" si="2"/>
        <v>Shanghai_0</v>
      </c>
      <c r="G12559" s="53">
        <f t="shared" si="3"/>
        <v>0.5697253415</v>
      </c>
    </row>
    <row r="12560">
      <c r="A12560" s="61">
        <v>1.51162233E9</v>
      </c>
      <c r="B12560" s="61">
        <v>0.0</v>
      </c>
      <c r="C12560" s="61">
        <v>913.0</v>
      </c>
      <c r="D12560" s="57" t="s">
        <v>379</v>
      </c>
      <c r="E12560" s="62" t="str">
        <f t="shared" si="1"/>
        <v>Out of test</v>
      </c>
      <c r="F12560" s="53" t="str">
        <f t="shared" si="2"/>
        <v>Shanghai_0</v>
      </c>
      <c r="G12560" s="53">
        <f t="shared" si="3"/>
        <v>0.4107376591</v>
      </c>
    </row>
    <row r="12561">
      <c r="A12561" s="61">
        <v>1.519509232E9</v>
      </c>
      <c r="B12561" s="61">
        <v>0.0</v>
      </c>
      <c r="C12561" s="61">
        <v>1909.0</v>
      </c>
      <c r="D12561" s="57" t="s">
        <v>379</v>
      </c>
      <c r="E12561" s="62" t="str">
        <f t="shared" si="1"/>
        <v>Out of test</v>
      </c>
      <c r="F12561" s="53" t="str">
        <f t="shared" si="2"/>
        <v>Shanghai_0</v>
      </c>
      <c r="G12561" s="53">
        <f t="shared" si="3"/>
        <v>0.8736457438</v>
      </c>
    </row>
    <row r="12562">
      <c r="A12562" s="61">
        <v>1.511251661E9</v>
      </c>
      <c r="B12562" s="61">
        <v>0.0</v>
      </c>
      <c r="C12562" s="61">
        <v>1705.0</v>
      </c>
      <c r="D12562" s="57" t="s">
        <v>379</v>
      </c>
      <c r="E12562" s="62" t="str">
        <f t="shared" si="1"/>
        <v>Out of test</v>
      </c>
      <c r="F12562" s="53" t="str">
        <f t="shared" si="2"/>
        <v>Shanghai_0</v>
      </c>
      <c r="G12562" s="53">
        <f t="shared" si="3"/>
        <v>0.2580679003</v>
      </c>
    </row>
    <row r="12563">
      <c r="A12563" s="61">
        <v>1.516946331E9</v>
      </c>
      <c r="B12563" s="61">
        <v>0.0</v>
      </c>
      <c r="C12563" s="61">
        <v>1817.0</v>
      </c>
      <c r="D12563" s="57" t="s">
        <v>379</v>
      </c>
      <c r="E12563" s="62" t="str">
        <f t="shared" si="1"/>
        <v>Out of test</v>
      </c>
      <c r="F12563" s="53" t="str">
        <f t="shared" si="2"/>
        <v>Shanghai_0</v>
      </c>
      <c r="G12563" s="53">
        <f t="shared" si="3"/>
        <v>0.8727377968</v>
      </c>
    </row>
    <row r="12564">
      <c r="A12564" s="61">
        <v>1.512262941E9</v>
      </c>
      <c r="B12564" s="61">
        <v>0.0</v>
      </c>
      <c r="C12564" s="61">
        <v>336.0</v>
      </c>
      <c r="D12564" s="57" t="s">
        <v>379</v>
      </c>
      <c r="E12564" s="62" t="str">
        <f t="shared" si="1"/>
        <v>Out of test</v>
      </c>
      <c r="F12564" s="53" t="str">
        <f t="shared" si="2"/>
        <v>Shanghai_0</v>
      </c>
      <c r="G12564" s="53">
        <f t="shared" si="3"/>
        <v>0.6996003417</v>
      </c>
    </row>
    <row r="12565">
      <c r="A12565" s="61">
        <v>1.514181101E9</v>
      </c>
      <c r="B12565" s="61">
        <v>0.0</v>
      </c>
      <c r="C12565" s="61">
        <v>3508.0</v>
      </c>
      <c r="D12565" s="57" t="s">
        <v>379</v>
      </c>
      <c r="E12565" s="62" t="str">
        <f t="shared" si="1"/>
        <v>Out of test</v>
      </c>
      <c r="F12565" s="53" t="str">
        <f t="shared" si="2"/>
        <v>Shanghai_0</v>
      </c>
      <c r="G12565" s="53">
        <f t="shared" si="3"/>
        <v>0.473098802</v>
      </c>
    </row>
    <row r="12566">
      <c r="A12566" s="61">
        <v>1.517877001E9</v>
      </c>
      <c r="B12566" s="61">
        <v>0.0</v>
      </c>
      <c r="C12566" s="61">
        <v>1218.0</v>
      </c>
      <c r="D12566" s="57" t="s">
        <v>379</v>
      </c>
      <c r="E12566" s="62" t="str">
        <f t="shared" si="1"/>
        <v>Out of test</v>
      </c>
      <c r="F12566" s="53" t="str">
        <f t="shared" si="2"/>
        <v>Shanghai_0</v>
      </c>
      <c r="G12566" s="53">
        <f t="shared" si="3"/>
        <v>0.153933211</v>
      </c>
    </row>
    <row r="12567">
      <c r="A12567" s="61">
        <v>1.516224131E9</v>
      </c>
      <c r="B12567" s="61">
        <v>0.0</v>
      </c>
      <c r="C12567" s="61">
        <v>3646.0</v>
      </c>
      <c r="D12567" s="57" t="s">
        <v>379</v>
      </c>
      <c r="E12567" s="62" t="str">
        <f t="shared" si="1"/>
        <v>Out of test</v>
      </c>
      <c r="F12567" s="53" t="str">
        <f t="shared" si="2"/>
        <v>Shanghai_0</v>
      </c>
      <c r="G12567" s="53">
        <f t="shared" si="3"/>
        <v>0.9338311298</v>
      </c>
    </row>
    <row r="12568">
      <c r="A12568" s="61">
        <v>1.512200011E9</v>
      </c>
      <c r="B12568" s="61">
        <v>0.0</v>
      </c>
      <c r="C12568" s="61">
        <v>3185.0</v>
      </c>
      <c r="D12568" s="57" t="s">
        <v>379</v>
      </c>
      <c r="E12568" s="62" t="str">
        <f t="shared" si="1"/>
        <v>Out of test</v>
      </c>
      <c r="F12568" s="53" t="str">
        <f t="shared" si="2"/>
        <v>Shanghai_0</v>
      </c>
      <c r="G12568" s="53">
        <f t="shared" si="3"/>
        <v>0.9777405869</v>
      </c>
    </row>
    <row r="12569">
      <c r="A12569" s="61">
        <v>1.512100262E9</v>
      </c>
      <c r="B12569" s="61">
        <v>0.0</v>
      </c>
      <c r="C12569" s="61">
        <v>218.0</v>
      </c>
      <c r="D12569" s="57" t="s">
        <v>379</v>
      </c>
      <c r="E12569" s="62" t="str">
        <f t="shared" si="1"/>
        <v>Out of test</v>
      </c>
      <c r="F12569" s="53" t="str">
        <f t="shared" si="2"/>
        <v>Shanghai_0</v>
      </c>
      <c r="G12569" s="53">
        <f t="shared" si="3"/>
        <v>0.02821027077</v>
      </c>
    </row>
    <row r="12570">
      <c r="A12570" s="61">
        <v>1.518797472E9</v>
      </c>
      <c r="B12570" s="61">
        <v>0.0</v>
      </c>
      <c r="C12570" s="61">
        <v>392.0</v>
      </c>
      <c r="D12570" s="57" t="s">
        <v>379</v>
      </c>
      <c r="E12570" s="62" t="str">
        <f t="shared" si="1"/>
        <v>Out of test</v>
      </c>
      <c r="F12570" s="53" t="str">
        <f t="shared" si="2"/>
        <v>Shanghai_0</v>
      </c>
      <c r="G12570" s="53">
        <f t="shared" si="3"/>
        <v>0.8829847861</v>
      </c>
    </row>
    <row r="12571">
      <c r="A12571" s="61">
        <v>1.51220377E9</v>
      </c>
      <c r="B12571" s="61">
        <v>0.0</v>
      </c>
      <c r="C12571" s="61">
        <v>1460.0</v>
      </c>
      <c r="D12571" s="57" t="s">
        <v>379</v>
      </c>
      <c r="E12571" s="62" t="str">
        <f t="shared" si="1"/>
        <v>Out of test</v>
      </c>
      <c r="F12571" s="53" t="str">
        <f t="shared" si="2"/>
        <v>Shanghai_0</v>
      </c>
      <c r="G12571" s="53">
        <f t="shared" si="3"/>
        <v>0.8654501194</v>
      </c>
    </row>
    <row r="12572">
      <c r="A12572" s="61">
        <v>1.511444402E9</v>
      </c>
      <c r="B12572" s="61">
        <v>0.0</v>
      </c>
      <c r="C12572" s="61">
        <v>456.0</v>
      </c>
      <c r="D12572" s="57" t="s">
        <v>379</v>
      </c>
      <c r="E12572" s="62" t="str">
        <f t="shared" si="1"/>
        <v>Out of test</v>
      </c>
      <c r="F12572" s="53" t="str">
        <f t="shared" si="2"/>
        <v>Shanghai_0</v>
      </c>
      <c r="G12572" s="53">
        <f t="shared" si="3"/>
        <v>0.8143110121</v>
      </c>
    </row>
    <row r="12573">
      <c r="A12573" s="61">
        <v>1.5162006E9</v>
      </c>
      <c r="B12573" s="61">
        <v>0.0</v>
      </c>
      <c r="C12573" s="61">
        <v>2108.0</v>
      </c>
      <c r="D12573" s="57" t="s">
        <v>379</v>
      </c>
      <c r="E12573" s="62" t="str">
        <f t="shared" si="1"/>
        <v>Out of test</v>
      </c>
      <c r="F12573" s="53" t="str">
        <f t="shared" si="2"/>
        <v>Shanghai_0</v>
      </c>
      <c r="G12573" s="53">
        <f t="shared" si="3"/>
        <v>0.8179060123</v>
      </c>
    </row>
    <row r="12574">
      <c r="A12574" s="61">
        <v>1.517539921E9</v>
      </c>
      <c r="B12574" s="61">
        <v>0.0</v>
      </c>
      <c r="C12574" s="61">
        <v>2868.0</v>
      </c>
      <c r="D12574" s="57" t="s">
        <v>379</v>
      </c>
      <c r="E12574" s="62" t="str">
        <f t="shared" si="1"/>
        <v>Out of test</v>
      </c>
      <c r="F12574" s="53" t="str">
        <f t="shared" si="2"/>
        <v>Shanghai_0</v>
      </c>
      <c r="G12574" s="53">
        <f t="shared" si="3"/>
        <v>0.2870095772</v>
      </c>
    </row>
    <row r="12575">
      <c r="A12575" s="61">
        <v>1.519609041E9</v>
      </c>
      <c r="B12575" s="61">
        <v>0.0</v>
      </c>
      <c r="C12575" s="61">
        <v>457.0</v>
      </c>
      <c r="D12575" s="57" t="s">
        <v>379</v>
      </c>
      <c r="E12575" s="62" t="str">
        <f t="shared" si="1"/>
        <v>Out of test</v>
      </c>
      <c r="F12575" s="53" t="str">
        <f t="shared" si="2"/>
        <v>Shanghai_0</v>
      </c>
      <c r="G12575" s="53">
        <f t="shared" si="3"/>
        <v>0.07859243498</v>
      </c>
    </row>
    <row r="12576">
      <c r="A12576" s="61">
        <v>1.519157391E9</v>
      </c>
      <c r="B12576" s="61">
        <v>0.0</v>
      </c>
      <c r="C12576" s="61">
        <v>2343.0</v>
      </c>
      <c r="D12576" s="57" t="s">
        <v>379</v>
      </c>
      <c r="E12576" s="62" t="str">
        <f t="shared" si="1"/>
        <v>Out of test</v>
      </c>
      <c r="F12576" s="53" t="str">
        <f t="shared" si="2"/>
        <v>Shanghai_0</v>
      </c>
      <c r="G12576" s="53">
        <f t="shared" si="3"/>
        <v>0.4823048751</v>
      </c>
    </row>
    <row r="12577">
      <c r="A12577" s="61">
        <v>1.515280242E9</v>
      </c>
      <c r="B12577" s="61">
        <v>0.0</v>
      </c>
      <c r="C12577" s="61">
        <v>2824.0</v>
      </c>
      <c r="D12577" s="57" t="s">
        <v>379</v>
      </c>
      <c r="E12577" s="62" t="str">
        <f t="shared" si="1"/>
        <v>Out of test</v>
      </c>
      <c r="F12577" s="53" t="str">
        <f t="shared" si="2"/>
        <v>Shanghai_0</v>
      </c>
      <c r="G12577" s="53">
        <f t="shared" si="3"/>
        <v>0.2139992305</v>
      </c>
    </row>
    <row r="12578">
      <c r="A12578" s="61">
        <v>1.518127332E9</v>
      </c>
      <c r="B12578" s="61">
        <v>0.0</v>
      </c>
      <c r="C12578" s="61">
        <v>3466.0</v>
      </c>
      <c r="D12578" s="57" t="s">
        <v>379</v>
      </c>
      <c r="E12578" s="62" t="str">
        <f t="shared" si="1"/>
        <v>Out of test</v>
      </c>
      <c r="F12578" s="53" t="str">
        <f t="shared" si="2"/>
        <v>Shanghai_0</v>
      </c>
      <c r="G12578" s="53">
        <f t="shared" si="3"/>
        <v>0.2817907733</v>
      </c>
    </row>
    <row r="12579">
      <c r="A12579" s="61">
        <v>1.514550322E9</v>
      </c>
      <c r="B12579" s="61">
        <v>0.0</v>
      </c>
      <c r="C12579" s="61">
        <v>2830.0</v>
      </c>
      <c r="D12579" s="57" t="s">
        <v>379</v>
      </c>
      <c r="E12579" s="62" t="str">
        <f t="shared" si="1"/>
        <v>Out of test</v>
      </c>
      <c r="F12579" s="53" t="str">
        <f t="shared" si="2"/>
        <v>Shanghai_0</v>
      </c>
      <c r="G12579" s="53">
        <f t="shared" si="3"/>
        <v>0.7603756234</v>
      </c>
    </row>
    <row r="12580">
      <c r="A12580" s="61">
        <v>1.51665489E9</v>
      </c>
      <c r="B12580" s="61">
        <v>0.0</v>
      </c>
      <c r="C12580" s="61">
        <v>857.0</v>
      </c>
      <c r="D12580" s="57" t="s">
        <v>379</v>
      </c>
      <c r="E12580" s="62" t="str">
        <f t="shared" si="1"/>
        <v>Out of test</v>
      </c>
      <c r="F12580" s="53" t="str">
        <f t="shared" si="2"/>
        <v>Shanghai_0</v>
      </c>
      <c r="G12580" s="53">
        <f t="shared" si="3"/>
        <v>0.1123950175</v>
      </c>
    </row>
    <row r="12581">
      <c r="A12581" s="61">
        <v>1.51847657E9</v>
      </c>
      <c r="B12581" s="61">
        <v>0.0</v>
      </c>
      <c r="C12581" s="61">
        <v>3491.0</v>
      </c>
      <c r="D12581" s="57" t="s">
        <v>379</v>
      </c>
      <c r="E12581" s="62" t="str">
        <f t="shared" si="1"/>
        <v>Out of test</v>
      </c>
      <c r="F12581" s="53" t="str">
        <f t="shared" si="2"/>
        <v>Shanghai_0</v>
      </c>
      <c r="G12581" s="53">
        <f t="shared" si="3"/>
        <v>0.5990484631</v>
      </c>
    </row>
    <row r="12582">
      <c r="A12582" s="61">
        <v>1.513611161E9</v>
      </c>
      <c r="B12582" s="61">
        <v>0.0</v>
      </c>
      <c r="C12582" s="61">
        <v>2138.0</v>
      </c>
      <c r="D12582" s="57" t="s">
        <v>379</v>
      </c>
      <c r="E12582" s="62" t="str">
        <f t="shared" si="1"/>
        <v>Out of test</v>
      </c>
      <c r="F12582" s="53" t="str">
        <f t="shared" si="2"/>
        <v>Shanghai_0</v>
      </c>
      <c r="G12582" s="53">
        <f t="shared" si="3"/>
        <v>0.3862693809</v>
      </c>
    </row>
    <row r="12583">
      <c r="A12583" s="61">
        <v>1.51877547E9</v>
      </c>
      <c r="B12583" s="61">
        <v>0.0</v>
      </c>
      <c r="C12583" s="61">
        <v>786.0</v>
      </c>
      <c r="D12583" s="57" t="s">
        <v>379</v>
      </c>
      <c r="E12583" s="62" t="str">
        <f t="shared" si="1"/>
        <v>Out of test</v>
      </c>
      <c r="F12583" s="53" t="str">
        <f t="shared" si="2"/>
        <v>Shanghai_0</v>
      </c>
      <c r="G12583" s="53">
        <f t="shared" si="3"/>
        <v>0.02720722971</v>
      </c>
    </row>
    <row r="12584">
      <c r="A12584" s="61">
        <v>1.516730711E9</v>
      </c>
      <c r="B12584" s="61">
        <v>0.0</v>
      </c>
      <c r="C12584" s="61">
        <v>2079.0</v>
      </c>
      <c r="D12584" s="57" t="s">
        <v>379</v>
      </c>
      <c r="E12584" s="62" t="str">
        <f t="shared" si="1"/>
        <v>Out of test</v>
      </c>
      <c r="F12584" s="53" t="str">
        <f t="shared" si="2"/>
        <v>Shanghai_0</v>
      </c>
      <c r="G12584" s="53">
        <f t="shared" si="3"/>
        <v>0.3285353288</v>
      </c>
    </row>
    <row r="12585">
      <c r="A12585" s="61">
        <v>1.517817112E9</v>
      </c>
      <c r="B12585" s="61">
        <v>0.0</v>
      </c>
      <c r="C12585" s="61">
        <v>2147.0</v>
      </c>
      <c r="D12585" s="57" t="s">
        <v>379</v>
      </c>
      <c r="E12585" s="62" t="str">
        <f t="shared" si="1"/>
        <v>Out of test</v>
      </c>
      <c r="F12585" s="53" t="str">
        <f t="shared" si="2"/>
        <v>Shanghai_0</v>
      </c>
      <c r="G12585" s="53">
        <f t="shared" si="3"/>
        <v>0.1823069379</v>
      </c>
    </row>
    <row r="12586">
      <c r="A12586" s="61">
        <v>1.517179171E9</v>
      </c>
      <c r="B12586" s="61">
        <v>0.0</v>
      </c>
      <c r="C12586" s="61">
        <v>2048.0</v>
      </c>
      <c r="D12586" s="57" t="s">
        <v>379</v>
      </c>
      <c r="E12586" s="62" t="str">
        <f t="shared" si="1"/>
        <v>Out of test</v>
      </c>
      <c r="F12586" s="53" t="str">
        <f t="shared" si="2"/>
        <v>Shanghai_0</v>
      </c>
      <c r="G12586" s="53">
        <f t="shared" si="3"/>
        <v>0.6650636028</v>
      </c>
    </row>
    <row r="12587">
      <c r="A12587" s="61">
        <v>1.515210511E9</v>
      </c>
      <c r="B12587" s="61">
        <v>0.0</v>
      </c>
      <c r="C12587" s="61">
        <v>1989.0</v>
      </c>
      <c r="D12587" s="57" t="s">
        <v>379</v>
      </c>
      <c r="E12587" s="62" t="str">
        <f t="shared" si="1"/>
        <v>Out of test</v>
      </c>
      <c r="F12587" s="53" t="str">
        <f t="shared" si="2"/>
        <v>Shanghai_0</v>
      </c>
      <c r="G12587" s="53">
        <f t="shared" si="3"/>
        <v>0.6763176715</v>
      </c>
    </row>
    <row r="12588">
      <c r="A12588" s="61">
        <v>1.513566712E9</v>
      </c>
      <c r="B12588" s="61">
        <v>0.0</v>
      </c>
      <c r="C12588" s="61">
        <v>1848.0</v>
      </c>
      <c r="D12588" s="57" t="s">
        <v>379</v>
      </c>
      <c r="E12588" s="62" t="str">
        <f t="shared" si="1"/>
        <v>Out of test</v>
      </c>
      <c r="F12588" s="53" t="str">
        <f t="shared" si="2"/>
        <v>Shanghai_0</v>
      </c>
      <c r="G12588" s="53">
        <f t="shared" si="3"/>
        <v>0.5207514768</v>
      </c>
    </row>
    <row r="12589">
      <c r="A12589" s="61">
        <v>1.511381322E9</v>
      </c>
      <c r="B12589" s="61">
        <v>0.0</v>
      </c>
      <c r="C12589" s="61">
        <v>564.0</v>
      </c>
      <c r="D12589" s="57" t="s">
        <v>379</v>
      </c>
      <c r="E12589" s="62" t="str">
        <f t="shared" si="1"/>
        <v>Out of test</v>
      </c>
      <c r="F12589" s="53" t="str">
        <f t="shared" si="2"/>
        <v>Shanghai_0</v>
      </c>
      <c r="G12589" s="53">
        <f t="shared" si="3"/>
        <v>0.9241209423</v>
      </c>
    </row>
    <row r="12590">
      <c r="A12590" s="61">
        <v>1.51548871E9</v>
      </c>
      <c r="B12590" s="61">
        <v>0.0</v>
      </c>
      <c r="C12590" s="61">
        <v>1732.0</v>
      </c>
      <c r="D12590" s="57" t="s">
        <v>379</v>
      </c>
      <c r="E12590" s="62" t="str">
        <f t="shared" si="1"/>
        <v>Out of test</v>
      </c>
      <c r="F12590" s="53" t="str">
        <f t="shared" si="2"/>
        <v>Shanghai_0</v>
      </c>
      <c r="G12590" s="53">
        <f t="shared" si="3"/>
        <v>0.6875257392</v>
      </c>
    </row>
    <row r="12591">
      <c r="A12591" s="61">
        <v>1.51339664E9</v>
      </c>
      <c r="B12591" s="61">
        <v>0.0</v>
      </c>
      <c r="C12591" s="61">
        <v>1760.0</v>
      </c>
      <c r="D12591" s="57" t="s">
        <v>379</v>
      </c>
      <c r="E12591" s="62" t="str">
        <f t="shared" si="1"/>
        <v>Out of test</v>
      </c>
      <c r="F12591" s="53" t="str">
        <f t="shared" si="2"/>
        <v>Shanghai_0</v>
      </c>
      <c r="G12591" s="53">
        <f t="shared" si="3"/>
        <v>0.01017396027</v>
      </c>
    </row>
    <row r="12592">
      <c r="A12592" s="61">
        <v>1.517451E9</v>
      </c>
      <c r="B12592" s="61">
        <v>0.0</v>
      </c>
      <c r="C12592" s="61">
        <v>999.0</v>
      </c>
      <c r="D12592" s="57" t="s">
        <v>379</v>
      </c>
      <c r="E12592" s="62" t="str">
        <f t="shared" si="1"/>
        <v>Out of test</v>
      </c>
      <c r="F12592" s="53" t="str">
        <f t="shared" si="2"/>
        <v>Shanghai_0</v>
      </c>
      <c r="G12592" s="53">
        <f t="shared" si="3"/>
        <v>0.3451167423</v>
      </c>
    </row>
    <row r="12593">
      <c r="A12593" s="61">
        <v>1.51203339E9</v>
      </c>
      <c r="B12593" s="61">
        <v>0.0</v>
      </c>
      <c r="C12593" s="61">
        <v>2917.0</v>
      </c>
      <c r="D12593" s="57" t="s">
        <v>379</v>
      </c>
      <c r="E12593" s="62" t="str">
        <f t="shared" si="1"/>
        <v>Out of test</v>
      </c>
      <c r="F12593" s="53" t="str">
        <f t="shared" si="2"/>
        <v>Shanghai_0</v>
      </c>
      <c r="G12593" s="53">
        <f t="shared" si="3"/>
        <v>0.9090176012</v>
      </c>
    </row>
    <row r="12594">
      <c r="A12594" s="61">
        <v>1.51523782E9</v>
      </c>
      <c r="B12594" s="61">
        <v>0.0</v>
      </c>
      <c r="C12594" s="61">
        <v>1797.0</v>
      </c>
      <c r="D12594" s="57" t="s">
        <v>379</v>
      </c>
      <c r="E12594" s="62" t="str">
        <f t="shared" si="1"/>
        <v>Out of test</v>
      </c>
      <c r="F12594" s="53" t="str">
        <f t="shared" si="2"/>
        <v>Shanghai_0</v>
      </c>
      <c r="G12594" s="53">
        <f t="shared" si="3"/>
        <v>0.2442122785</v>
      </c>
    </row>
    <row r="12595">
      <c r="A12595" s="61">
        <v>1.51862543E9</v>
      </c>
      <c r="B12595" s="61">
        <v>0.0</v>
      </c>
      <c r="C12595" s="61">
        <v>2972.0</v>
      </c>
      <c r="D12595" s="57" t="s">
        <v>379</v>
      </c>
      <c r="E12595" s="62" t="str">
        <f t="shared" si="1"/>
        <v>Out of test</v>
      </c>
      <c r="F12595" s="53" t="str">
        <f t="shared" si="2"/>
        <v>Shanghai_0</v>
      </c>
      <c r="G12595" s="53">
        <f t="shared" si="3"/>
        <v>0.1662997607</v>
      </c>
    </row>
    <row r="12596">
      <c r="A12596" s="61">
        <v>1.515138312E9</v>
      </c>
      <c r="B12596" s="61">
        <v>0.0</v>
      </c>
      <c r="C12596" s="61">
        <v>2147.0</v>
      </c>
      <c r="D12596" s="57" t="s">
        <v>379</v>
      </c>
      <c r="E12596" s="62" t="str">
        <f t="shared" si="1"/>
        <v>Out of test</v>
      </c>
      <c r="F12596" s="53" t="str">
        <f t="shared" si="2"/>
        <v>Shanghai_0</v>
      </c>
      <c r="G12596" s="53">
        <f t="shared" si="3"/>
        <v>0.1317296315</v>
      </c>
    </row>
    <row r="12597">
      <c r="A12597" s="61">
        <v>1.513159192E9</v>
      </c>
      <c r="B12597" s="61">
        <v>0.0</v>
      </c>
      <c r="C12597" s="61">
        <v>1762.0</v>
      </c>
      <c r="D12597" s="57" t="s">
        <v>379</v>
      </c>
      <c r="E12597" s="62" t="str">
        <f t="shared" si="1"/>
        <v>Out of test</v>
      </c>
      <c r="F12597" s="53" t="str">
        <f t="shared" si="2"/>
        <v>Shanghai_0</v>
      </c>
      <c r="G12597" s="53">
        <f t="shared" si="3"/>
        <v>0.5438553674</v>
      </c>
    </row>
    <row r="12598">
      <c r="A12598" s="61">
        <v>1.517765461E9</v>
      </c>
      <c r="B12598" s="61">
        <v>0.0</v>
      </c>
      <c r="C12598" s="61">
        <v>157.0</v>
      </c>
      <c r="D12598" s="57" t="s">
        <v>379</v>
      </c>
      <c r="E12598" s="62" t="str">
        <f t="shared" si="1"/>
        <v>Out of test</v>
      </c>
      <c r="F12598" s="53" t="str">
        <f t="shared" si="2"/>
        <v>Shanghai_0</v>
      </c>
      <c r="G12598" s="53">
        <f t="shared" si="3"/>
        <v>0.8555870804</v>
      </c>
    </row>
    <row r="12599">
      <c r="A12599" s="61">
        <v>1.518353861E9</v>
      </c>
      <c r="B12599" s="61">
        <v>0.0</v>
      </c>
      <c r="C12599" s="61">
        <v>558.0</v>
      </c>
      <c r="D12599" s="57" t="s">
        <v>379</v>
      </c>
      <c r="E12599" s="62" t="str">
        <f t="shared" si="1"/>
        <v>Out of test</v>
      </c>
      <c r="F12599" s="53" t="str">
        <f t="shared" si="2"/>
        <v>Shanghai_0</v>
      </c>
      <c r="G12599" s="53">
        <f t="shared" si="3"/>
        <v>0.749285316</v>
      </c>
    </row>
    <row r="12600">
      <c r="A12600" s="61">
        <v>1.512866031E9</v>
      </c>
      <c r="B12600" s="61">
        <v>0.0</v>
      </c>
      <c r="C12600" s="61">
        <v>2119.0</v>
      </c>
      <c r="D12600" s="57" t="s">
        <v>379</v>
      </c>
      <c r="E12600" s="62" t="str">
        <f t="shared" si="1"/>
        <v>Out of test</v>
      </c>
      <c r="F12600" s="53" t="str">
        <f t="shared" si="2"/>
        <v>Shanghai_0</v>
      </c>
      <c r="G12600" s="53">
        <f t="shared" si="3"/>
        <v>0.6285805676</v>
      </c>
    </row>
    <row r="12601">
      <c r="A12601" s="61">
        <v>1.511576781E9</v>
      </c>
      <c r="B12601" s="61">
        <v>0.0</v>
      </c>
      <c r="C12601" s="61">
        <v>1362.0</v>
      </c>
      <c r="D12601" s="57" t="s">
        <v>379</v>
      </c>
      <c r="E12601" s="62" t="str">
        <f t="shared" si="1"/>
        <v>Out of test</v>
      </c>
      <c r="F12601" s="53" t="str">
        <f t="shared" si="2"/>
        <v>Shanghai_0</v>
      </c>
      <c r="G12601" s="53">
        <f t="shared" si="3"/>
        <v>0.8997934937</v>
      </c>
    </row>
    <row r="12602">
      <c r="A12602" s="61">
        <v>1.517557842E9</v>
      </c>
      <c r="B12602" s="61">
        <v>0.0</v>
      </c>
      <c r="C12602" s="61">
        <v>5064.0</v>
      </c>
      <c r="D12602" s="57" t="s">
        <v>379</v>
      </c>
      <c r="E12602" s="62" t="str">
        <f t="shared" si="1"/>
        <v>Out of test</v>
      </c>
      <c r="F12602" s="53" t="str">
        <f t="shared" si="2"/>
        <v>Shanghai_0</v>
      </c>
      <c r="G12602" s="53">
        <f t="shared" si="3"/>
        <v>0.5579742581</v>
      </c>
    </row>
    <row r="12603">
      <c r="A12603" s="61">
        <v>1.51853648E9</v>
      </c>
      <c r="B12603" s="61">
        <v>0.0</v>
      </c>
      <c r="C12603" s="61">
        <v>4093.0</v>
      </c>
      <c r="D12603" s="57" t="s">
        <v>379</v>
      </c>
      <c r="E12603" s="62" t="str">
        <f t="shared" si="1"/>
        <v>Out of test</v>
      </c>
      <c r="F12603" s="53" t="str">
        <f t="shared" si="2"/>
        <v>Shanghai_0</v>
      </c>
      <c r="G12603" s="53">
        <f t="shared" si="3"/>
        <v>0.3322783196</v>
      </c>
    </row>
    <row r="12604">
      <c r="A12604" s="61">
        <v>1.513409402E9</v>
      </c>
      <c r="B12604" s="61">
        <v>0.0</v>
      </c>
      <c r="C12604" s="61">
        <v>433.0</v>
      </c>
      <c r="D12604" s="57" t="s">
        <v>379</v>
      </c>
      <c r="E12604" s="62" t="str">
        <f t="shared" si="1"/>
        <v>Out of test</v>
      </c>
      <c r="F12604" s="53" t="str">
        <f t="shared" si="2"/>
        <v>Shanghai_0</v>
      </c>
      <c r="G12604" s="53">
        <f t="shared" si="3"/>
        <v>0.9125145648</v>
      </c>
    </row>
    <row r="12605">
      <c r="A12605" s="61">
        <v>1.519734481E9</v>
      </c>
      <c r="B12605" s="61">
        <v>0.0</v>
      </c>
      <c r="C12605" s="61">
        <v>2770.0</v>
      </c>
      <c r="D12605" s="57" t="s">
        <v>379</v>
      </c>
      <c r="E12605" s="62" t="str">
        <f t="shared" si="1"/>
        <v>Out of test</v>
      </c>
      <c r="F12605" s="53" t="str">
        <f t="shared" si="2"/>
        <v>Shanghai_0</v>
      </c>
      <c r="G12605" s="53">
        <f t="shared" si="3"/>
        <v>0.3654692258</v>
      </c>
    </row>
    <row r="12606">
      <c r="A12606" s="61">
        <v>1.51683124E9</v>
      </c>
      <c r="B12606" s="61">
        <v>0.0</v>
      </c>
      <c r="C12606" s="61">
        <v>4331.0</v>
      </c>
      <c r="D12606" s="57" t="s">
        <v>379</v>
      </c>
      <c r="E12606" s="62" t="str">
        <f t="shared" si="1"/>
        <v>Out of test</v>
      </c>
      <c r="F12606" s="53" t="str">
        <f t="shared" si="2"/>
        <v>Shanghai_0</v>
      </c>
      <c r="G12606" s="53">
        <f t="shared" si="3"/>
        <v>0.05822127559</v>
      </c>
    </row>
    <row r="12607">
      <c r="A12607" s="61">
        <v>1.516996462E9</v>
      </c>
      <c r="B12607" s="61">
        <v>0.0</v>
      </c>
      <c r="C12607" s="61">
        <v>4043.0</v>
      </c>
      <c r="D12607" s="57" t="s">
        <v>379</v>
      </c>
      <c r="E12607" s="62" t="str">
        <f t="shared" si="1"/>
        <v>Out of test</v>
      </c>
      <c r="F12607" s="53" t="str">
        <f t="shared" si="2"/>
        <v>Shanghai_0</v>
      </c>
      <c r="G12607" s="53">
        <f t="shared" si="3"/>
        <v>0.5720052027</v>
      </c>
    </row>
    <row r="12608">
      <c r="A12608" s="61">
        <v>1.519375142E9</v>
      </c>
      <c r="B12608" s="61">
        <v>0.0</v>
      </c>
      <c r="C12608" s="61">
        <v>199.0</v>
      </c>
      <c r="D12608" s="57" t="s">
        <v>379</v>
      </c>
      <c r="E12608" s="62" t="str">
        <f t="shared" si="1"/>
        <v>Out of test</v>
      </c>
      <c r="F12608" s="53" t="str">
        <f t="shared" si="2"/>
        <v>Shanghai_0</v>
      </c>
      <c r="G12608" s="53">
        <f t="shared" si="3"/>
        <v>0.3580677574</v>
      </c>
    </row>
    <row r="12609">
      <c r="A12609" s="61">
        <v>1.518791422E9</v>
      </c>
      <c r="B12609" s="61">
        <v>0.0</v>
      </c>
      <c r="C12609" s="61">
        <v>472.0</v>
      </c>
      <c r="D12609" s="57" t="s">
        <v>379</v>
      </c>
      <c r="E12609" s="62" t="str">
        <f t="shared" si="1"/>
        <v>Out of test</v>
      </c>
      <c r="F12609" s="53" t="str">
        <f t="shared" si="2"/>
        <v>Shanghai_0</v>
      </c>
      <c r="G12609" s="53">
        <f t="shared" si="3"/>
        <v>0.5336543224</v>
      </c>
    </row>
    <row r="12610">
      <c r="A12610" s="61">
        <v>1.516696122E9</v>
      </c>
      <c r="B12610" s="61">
        <v>0.0</v>
      </c>
      <c r="C12610" s="61">
        <v>3433.0</v>
      </c>
      <c r="D12610" s="57" t="s">
        <v>379</v>
      </c>
      <c r="E12610" s="62" t="str">
        <f t="shared" si="1"/>
        <v>Out of test</v>
      </c>
      <c r="F12610" s="53" t="str">
        <f t="shared" si="2"/>
        <v>Shanghai_0</v>
      </c>
      <c r="G12610" s="53">
        <f t="shared" si="3"/>
        <v>0.1112293164</v>
      </c>
    </row>
    <row r="12611">
      <c r="A12611" s="61">
        <v>1.51501403E9</v>
      </c>
      <c r="B12611" s="61">
        <v>0.0</v>
      </c>
      <c r="C12611" s="61">
        <v>1615.0</v>
      </c>
      <c r="D12611" s="57" t="s">
        <v>379</v>
      </c>
      <c r="E12611" s="62" t="str">
        <f t="shared" si="1"/>
        <v>Out of test</v>
      </c>
      <c r="F12611" s="53" t="str">
        <f t="shared" si="2"/>
        <v>Shanghai_0</v>
      </c>
      <c r="G12611" s="53">
        <f t="shared" si="3"/>
        <v>0.2643792137</v>
      </c>
    </row>
    <row r="12612">
      <c r="A12612" s="61">
        <v>1.514440522E9</v>
      </c>
      <c r="B12612" s="61">
        <v>0.0</v>
      </c>
      <c r="C12612" s="61">
        <v>1728.0</v>
      </c>
      <c r="D12612" s="57" t="s">
        <v>379</v>
      </c>
      <c r="E12612" s="62" t="str">
        <f t="shared" si="1"/>
        <v>Out of test</v>
      </c>
      <c r="F12612" s="53" t="str">
        <f t="shared" si="2"/>
        <v>Shanghai_0</v>
      </c>
      <c r="G12612" s="53">
        <f t="shared" si="3"/>
        <v>0.2707753956</v>
      </c>
    </row>
    <row r="12613">
      <c r="A12613" s="61">
        <v>1.5124212E9</v>
      </c>
      <c r="B12613" s="61">
        <v>0.0</v>
      </c>
      <c r="C12613" s="61">
        <v>2814.0</v>
      </c>
      <c r="D12613" s="57" t="s">
        <v>379</v>
      </c>
      <c r="E12613" s="62" t="str">
        <f t="shared" si="1"/>
        <v>Out of test</v>
      </c>
      <c r="F12613" s="53" t="str">
        <f t="shared" si="2"/>
        <v>Shanghai_0</v>
      </c>
      <c r="G12613" s="53">
        <f t="shared" si="3"/>
        <v>0.9047959739</v>
      </c>
    </row>
    <row r="12614">
      <c r="A12614" s="61">
        <v>1.518893191E9</v>
      </c>
      <c r="B12614" s="61">
        <v>0.0</v>
      </c>
      <c r="C12614" s="61">
        <v>16.0</v>
      </c>
      <c r="D12614" s="57" t="s">
        <v>379</v>
      </c>
      <c r="E12614" s="62" t="str">
        <f t="shared" si="1"/>
        <v>Out of test</v>
      </c>
      <c r="F12614" s="53" t="str">
        <f t="shared" si="2"/>
        <v>Shanghai_0</v>
      </c>
      <c r="G12614" s="53">
        <f t="shared" si="3"/>
        <v>0.8934522772</v>
      </c>
    </row>
    <row r="12615">
      <c r="A12615" s="61">
        <v>1.514690771E9</v>
      </c>
      <c r="B12615" s="61">
        <v>0.0</v>
      </c>
      <c r="C12615" s="61">
        <v>1909.0</v>
      </c>
      <c r="D12615" s="57" t="s">
        <v>379</v>
      </c>
      <c r="E12615" s="62" t="str">
        <f t="shared" si="1"/>
        <v>Out of test</v>
      </c>
      <c r="F12615" s="53" t="str">
        <f t="shared" si="2"/>
        <v>Shanghai_0</v>
      </c>
      <c r="G12615" s="53">
        <f t="shared" si="3"/>
        <v>0.6570103743</v>
      </c>
    </row>
    <row r="12616">
      <c r="A12616" s="61">
        <v>1.51950058E9</v>
      </c>
      <c r="B12616" s="61">
        <v>0.0</v>
      </c>
      <c r="C12616" s="61">
        <v>536.0</v>
      </c>
      <c r="D12616" s="57" t="s">
        <v>379</v>
      </c>
      <c r="E12616" s="62" t="str">
        <f t="shared" si="1"/>
        <v>Out of test</v>
      </c>
      <c r="F12616" s="53" t="str">
        <f t="shared" si="2"/>
        <v>Shanghai_0</v>
      </c>
      <c r="G12616" s="53">
        <f t="shared" si="3"/>
        <v>0.1636198428</v>
      </c>
    </row>
    <row r="12617">
      <c r="A12617" s="61">
        <v>1.513522692E9</v>
      </c>
      <c r="B12617" s="61">
        <v>0.0</v>
      </c>
      <c r="C12617" s="61">
        <v>569.0</v>
      </c>
      <c r="D12617" s="57" t="s">
        <v>379</v>
      </c>
      <c r="E12617" s="62" t="str">
        <f t="shared" si="1"/>
        <v>Out of test</v>
      </c>
      <c r="F12617" s="53" t="str">
        <f t="shared" si="2"/>
        <v>Shanghai_0</v>
      </c>
      <c r="G12617" s="53">
        <f t="shared" si="3"/>
        <v>0.5582287372</v>
      </c>
    </row>
    <row r="12618">
      <c r="A12618" s="61">
        <v>1.515190662E9</v>
      </c>
      <c r="B12618" s="61">
        <v>0.0</v>
      </c>
      <c r="C12618" s="61">
        <v>1327.0</v>
      </c>
      <c r="D12618" s="57" t="s">
        <v>379</v>
      </c>
      <c r="E12618" s="62" t="str">
        <f t="shared" si="1"/>
        <v>Out of test</v>
      </c>
      <c r="F12618" s="53" t="str">
        <f t="shared" si="2"/>
        <v>Shanghai_0</v>
      </c>
      <c r="G12618" s="53">
        <f t="shared" si="3"/>
        <v>0.220661775</v>
      </c>
    </row>
    <row r="12619">
      <c r="A12619" s="61">
        <v>1.519643832E9</v>
      </c>
      <c r="B12619" s="61">
        <v>0.0</v>
      </c>
      <c r="C12619" s="61">
        <v>1969.0</v>
      </c>
      <c r="D12619" s="57" t="s">
        <v>379</v>
      </c>
      <c r="E12619" s="62" t="str">
        <f t="shared" si="1"/>
        <v>Out of test</v>
      </c>
      <c r="F12619" s="53" t="str">
        <f t="shared" si="2"/>
        <v>Shanghai_0</v>
      </c>
      <c r="G12619" s="53">
        <f t="shared" si="3"/>
        <v>0.7304396535</v>
      </c>
    </row>
    <row r="12620">
      <c r="A12620" s="61">
        <v>1.516404271E9</v>
      </c>
      <c r="B12620" s="61">
        <v>0.0</v>
      </c>
      <c r="C12620" s="61">
        <v>2137.0</v>
      </c>
      <c r="D12620" s="57" t="s">
        <v>379</v>
      </c>
      <c r="E12620" s="62" t="str">
        <f t="shared" si="1"/>
        <v>Out of test</v>
      </c>
      <c r="F12620" s="53" t="str">
        <f t="shared" si="2"/>
        <v>Shanghai_0</v>
      </c>
      <c r="G12620" s="53">
        <f t="shared" si="3"/>
        <v>0.6836067763</v>
      </c>
    </row>
    <row r="12621">
      <c r="A12621" s="61">
        <v>1.511433582E9</v>
      </c>
      <c r="B12621" s="61">
        <v>0.0</v>
      </c>
      <c r="C12621" s="61">
        <v>2505.0</v>
      </c>
      <c r="D12621" s="57" t="s">
        <v>379</v>
      </c>
      <c r="E12621" s="62" t="str">
        <f t="shared" si="1"/>
        <v>Out of test</v>
      </c>
      <c r="F12621" s="53" t="str">
        <f t="shared" si="2"/>
        <v>Shanghai_0</v>
      </c>
      <c r="G12621" s="53">
        <f t="shared" si="3"/>
        <v>0.4154783395</v>
      </c>
    </row>
    <row r="12622">
      <c r="A12622" s="61">
        <v>1.51682719E9</v>
      </c>
      <c r="B12622" s="61">
        <v>0.0</v>
      </c>
      <c r="C12622" s="61">
        <v>395.0</v>
      </c>
      <c r="D12622" s="57" t="s">
        <v>379</v>
      </c>
      <c r="E12622" s="62" t="str">
        <f t="shared" si="1"/>
        <v>Out of test</v>
      </c>
      <c r="F12622" s="53" t="str">
        <f t="shared" si="2"/>
        <v>Shanghai_0</v>
      </c>
      <c r="G12622" s="53">
        <f t="shared" si="3"/>
        <v>0.689720556</v>
      </c>
    </row>
    <row r="12623">
      <c r="A12623" s="61">
        <v>1.51519183E9</v>
      </c>
      <c r="B12623" s="61">
        <v>0.0</v>
      </c>
      <c r="C12623" s="61">
        <v>851.0</v>
      </c>
      <c r="D12623" s="57" t="s">
        <v>379</v>
      </c>
      <c r="E12623" s="62" t="str">
        <f t="shared" si="1"/>
        <v>Out of test</v>
      </c>
      <c r="F12623" s="53" t="str">
        <f t="shared" si="2"/>
        <v>Shanghai_0</v>
      </c>
      <c r="G12623" s="53">
        <f t="shared" si="3"/>
        <v>0.9616777367</v>
      </c>
    </row>
    <row r="12624">
      <c r="A12624" s="61">
        <v>1.511904962E9</v>
      </c>
      <c r="B12624" s="61">
        <v>0.0</v>
      </c>
      <c r="C12624" s="61">
        <v>1509.0</v>
      </c>
      <c r="D12624" s="57" t="s">
        <v>379</v>
      </c>
      <c r="E12624" s="62" t="str">
        <f t="shared" si="1"/>
        <v>Out of test</v>
      </c>
      <c r="F12624" s="53" t="str">
        <f t="shared" si="2"/>
        <v>Shanghai_0</v>
      </c>
      <c r="G12624" s="53">
        <f t="shared" si="3"/>
        <v>0.8800288068</v>
      </c>
    </row>
    <row r="12625">
      <c r="A12625" s="61">
        <v>1.513671531E9</v>
      </c>
      <c r="B12625" s="61">
        <v>0.0</v>
      </c>
      <c r="C12625" s="61">
        <v>770.0</v>
      </c>
      <c r="D12625" s="57" t="s">
        <v>379</v>
      </c>
      <c r="E12625" s="62" t="str">
        <f t="shared" si="1"/>
        <v>Out of test</v>
      </c>
      <c r="F12625" s="53" t="str">
        <f t="shared" si="2"/>
        <v>Shanghai_0</v>
      </c>
      <c r="G12625" s="53">
        <f t="shared" si="3"/>
        <v>0.09995975943</v>
      </c>
    </row>
    <row r="12626">
      <c r="A12626" s="61">
        <v>1.515128081E9</v>
      </c>
      <c r="B12626" s="61">
        <v>0.0</v>
      </c>
      <c r="C12626" s="61">
        <v>1097.0</v>
      </c>
      <c r="D12626" s="57" t="s">
        <v>379</v>
      </c>
      <c r="E12626" s="62" t="str">
        <f t="shared" si="1"/>
        <v>Out of test</v>
      </c>
      <c r="F12626" s="53" t="str">
        <f t="shared" si="2"/>
        <v>Shanghai_0</v>
      </c>
      <c r="G12626" s="53">
        <f t="shared" si="3"/>
        <v>0.2118019094</v>
      </c>
    </row>
    <row r="12627">
      <c r="A12627" s="61">
        <v>1.514097642E9</v>
      </c>
      <c r="B12627" s="61">
        <v>0.0</v>
      </c>
      <c r="C12627" s="61">
        <v>1258.0</v>
      </c>
      <c r="D12627" s="57" t="s">
        <v>379</v>
      </c>
      <c r="E12627" s="62" t="str">
        <f t="shared" si="1"/>
        <v>Out of test</v>
      </c>
      <c r="F12627" s="53" t="str">
        <f t="shared" si="2"/>
        <v>Shanghai_0</v>
      </c>
      <c r="G12627" s="53">
        <f t="shared" si="3"/>
        <v>0.29163643</v>
      </c>
    </row>
    <row r="12628">
      <c r="A12628" s="61">
        <v>1.512639062E9</v>
      </c>
      <c r="B12628" s="61">
        <v>0.0</v>
      </c>
      <c r="C12628" s="61">
        <v>3400.0</v>
      </c>
      <c r="D12628" s="57" t="s">
        <v>379</v>
      </c>
      <c r="E12628" s="62" t="str">
        <f t="shared" si="1"/>
        <v>Out of test</v>
      </c>
      <c r="F12628" s="53" t="str">
        <f t="shared" si="2"/>
        <v>Shanghai_0</v>
      </c>
      <c r="G12628" s="53">
        <f t="shared" si="3"/>
        <v>0.8467951618</v>
      </c>
    </row>
    <row r="12629">
      <c r="A12629" s="61">
        <v>1.51507107E9</v>
      </c>
      <c r="B12629" s="61">
        <v>0.0</v>
      </c>
      <c r="C12629" s="61">
        <v>851.0</v>
      </c>
      <c r="D12629" s="57" t="s">
        <v>379</v>
      </c>
      <c r="E12629" s="62" t="str">
        <f t="shared" si="1"/>
        <v>Out of test</v>
      </c>
      <c r="F12629" s="53" t="str">
        <f t="shared" si="2"/>
        <v>Shanghai_0</v>
      </c>
      <c r="G12629" s="53">
        <f t="shared" si="3"/>
        <v>0.6835058315</v>
      </c>
    </row>
    <row r="12630">
      <c r="A12630" s="61">
        <v>1.51217225E9</v>
      </c>
      <c r="B12630" s="61">
        <v>0.0</v>
      </c>
      <c r="C12630" s="61">
        <v>370.0</v>
      </c>
      <c r="D12630" s="57" t="s">
        <v>379</v>
      </c>
      <c r="E12630" s="62" t="str">
        <f t="shared" si="1"/>
        <v>Out of test</v>
      </c>
      <c r="F12630" s="53" t="str">
        <f t="shared" si="2"/>
        <v>Shanghai_0</v>
      </c>
      <c r="G12630" s="53">
        <f t="shared" si="3"/>
        <v>0.9484384638</v>
      </c>
    </row>
    <row r="12631">
      <c r="A12631" s="61">
        <v>1.51155913E9</v>
      </c>
      <c r="B12631" s="61">
        <v>0.0</v>
      </c>
      <c r="C12631" s="61">
        <v>824.0</v>
      </c>
      <c r="D12631" s="57" t="s">
        <v>379</v>
      </c>
      <c r="E12631" s="62" t="str">
        <f t="shared" si="1"/>
        <v>Out of test</v>
      </c>
      <c r="F12631" s="53" t="str">
        <f t="shared" si="2"/>
        <v>Shanghai_0</v>
      </c>
      <c r="G12631" s="53">
        <f t="shared" si="3"/>
        <v>0.6322988299</v>
      </c>
    </row>
    <row r="12632">
      <c r="A12632" s="61">
        <v>1.51465307E9</v>
      </c>
      <c r="B12632" s="61">
        <v>0.0</v>
      </c>
      <c r="C12632" s="61">
        <v>396.0</v>
      </c>
      <c r="D12632" s="57" t="s">
        <v>379</v>
      </c>
      <c r="E12632" s="62" t="str">
        <f t="shared" si="1"/>
        <v>Out of test</v>
      </c>
      <c r="F12632" s="53" t="str">
        <f t="shared" si="2"/>
        <v>Shanghai_0</v>
      </c>
      <c r="G12632" s="53">
        <f t="shared" si="3"/>
        <v>0.7682774628</v>
      </c>
    </row>
    <row r="12633">
      <c r="A12633" s="61">
        <v>1.519910192E9</v>
      </c>
      <c r="B12633" s="61">
        <v>0.0</v>
      </c>
      <c r="C12633" s="61">
        <v>349.0</v>
      </c>
      <c r="D12633" s="57" t="s">
        <v>379</v>
      </c>
      <c r="E12633" s="62" t="str">
        <f t="shared" si="1"/>
        <v>Out of test</v>
      </c>
      <c r="F12633" s="53" t="str">
        <f t="shared" si="2"/>
        <v>Shanghai_0</v>
      </c>
      <c r="G12633" s="53">
        <f t="shared" si="3"/>
        <v>0.8025447387</v>
      </c>
    </row>
    <row r="12634">
      <c r="A12634" s="61">
        <v>1.511604471E9</v>
      </c>
      <c r="B12634" s="61">
        <v>0.0</v>
      </c>
      <c r="C12634" s="61">
        <v>1524.0</v>
      </c>
      <c r="D12634" s="57" t="s">
        <v>379</v>
      </c>
      <c r="E12634" s="62" t="str">
        <f t="shared" si="1"/>
        <v>Out of test</v>
      </c>
      <c r="F12634" s="53" t="str">
        <f t="shared" si="2"/>
        <v>Shanghai_0</v>
      </c>
      <c r="G12634" s="53">
        <f t="shared" si="3"/>
        <v>0.3619781735</v>
      </c>
    </row>
    <row r="12635">
      <c r="A12635" s="61">
        <v>1.511989002E9</v>
      </c>
      <c r="B12635" s="61">
        <v>0.0</v>
      </c>
      <c r="C12635" s="61">
        <v>1899.0</v>
      </c>
      <c r="D12635" s="57" t="s">
        <v>379</v>
      </c>
      <c r="E12635" s="62" t="str">
        <f t="shared" si="1"/>
        <v>Out of test</v>
      </c>
      <c r="F12635" s="53" t="str">
        <f t="shared" si="2"/>
        <v>Shanghai_0</v>
      </c>
      <c r="G12635" s="53">
        <f t="shared" si="3"/>
        <v>0.2699818089</v>
      </c>
    </row>
    <row r="12636">
      <c r="A12636" s="61">
        <v>1.513976251E9</v>
      </c>
      <c r="B12636" s="61">
        <v>0.0</v>
      </c>
      <c r="C12636" s="61">
        <v>3409.0</v>
      </c>
      <c r="D12636" s="57" t="s">
        <v>379</v>
      </c>
      <c r="E12636" s="62" t="str">
        <f t="shared" si="1"/>
        <v>Out of test</v>
      </c>
      <c r="F12636" s="53" t="str">
        <f t="shared" si="2"/>
        <v>Shanghai_0</v>
      </c>
      <c r="G12636" s="53">
        <f t="shared" si="3"/>
        <v>0.05144094055</v>
      </c>
    </row>
    <row r="12637">
      <c r="A12637" s="61">
        <v>1.512151062E9</v>
      </c>
      <c r="B12637" s="61">
        <v>0.0</v>
      </c>
      <c r="C12637" s="61">
        <v>4297.0</v>
      </c>
      <c r="D12637" s="57" t="s">
        <v>379</v>
      </c>
      <c r="E12637" s="62" t="str">
        <f t="shared" si="1"/>
        <v>Out of test</v>
      </c>
      <c r="F12637" s="53" t="str">
        <f t="shared" si="2"/>
        <v>Shanghai_0</v>
      </c>
      <c r="G12637" s="53">
        <f t="shared" si="3"/>
        <v>0.7253777834</v>
      </c>
    </row>
    <row r="12638">
      <c r="A12638" s="61">
        <v>1.5128979E9</v>
      </c>
      <c r="B12638" s="61">
        <v>0.0</v>
      </c>
      <c r="C12638" s="61">
        <v>1199.0</v>
      </c>
      <c r="D12638" s="57" t="s">
        <v>379</v>
      </c>
      <c r="E12638" s="62" t="str">
        <f t="shared" si="1"/>
        <v>Out of test</v>
      </c>
      <c r="F12638" s="53" t="str">
        <f t="shared" si="2"/>
        <v>Shanghai_0</v>
      </c>
      <c r="G12638" s="53">
        <f t="shared" si="3"/>
        <v>0.9484719829</v>
      </c>
    </row>
    <row r="12639">
      <c r="A12639" s="61">
        <v>1.517597562E9</v>
      </c>
      <c r="B12639" s="61">
        <v>0.0</v>
      </c>
      <c r="C12639" s="61">
        <v>457.0</v>
      </c>
      <c r="D12639" s="57" t="s">
        <v>379</v>
      </c>
      <c r="E12639" s="62" t="str">
        <f t="shared" si="1"/>
        <v>Out of test</v>
      </c>
      <c r="F12639" s="53" t="str">
        <f t="shared" si="2"/>
        <v>Shanghai_0</v>
      </c>
      <c r="G12639" s="53">
        <f t="shared" si="3"/>
        <v>0.9478025377</v>
      </c>
    </row>
    <row r="12640">
      <c r="A12640" s="61">
        <v>1.51741289E9</v>
      </c>
      <c r="B12640" s="61">
        <v>0.0</v>
      </c>
      <c r="C12640" s="61">
        <v>883.0</v>
      </c>
      <c r="D12640" s="57" t="s">
        <v>379</v>
      </c>
      <c r="E12640" s="62" t="str">
        <f t="shared" si="1"/>
        <v>Out of test</v>
      </c>
      <c r="F12640" s="53" t="str">
        <f t="shared" si="2"/>
        <v>Shanghai_0</v>
      </c>
      <c r="G12640" s="53">
        <f t="shared" si="3"/>
        <v>0.5366013403</v>
      </c>
    </row>
    <row r="12641">
      <c r="A12641" s="61">
        <v>1.513313962E9</v>
      </c>
      <c r="B12641" s="61">
        <v>0.0</v>
      </c>
      <c r="C12641" s="61">
        <v>3378.0</v>
      </c>
      <c r="D12641" s="57" t="s">
        <v>379</v>
      </c>
      <c r="E12641" s="62" t="str">
        <f t="shared" si="1"/>
        <v>Out of test</v>
      </c>
      <c r="F12641" s="53" t="str">
        <f t="shared" si="2"/>
        <v>Shanghai_0</v>
      </c>
      <c r="G12641" s="53">
        <f t="shared" si="3"/>
        <v>0.9568918175</v>
      </c>
    </row>
    <row r="12642">
      <c r="A12642" s="61">
        <v>1.516099681E9</v>
      </c>
      <c r="B12642" s="61">
        <v>0.0</v>
      </c>
      <c r="C12642" s="61">
        <v>3443.0</v>
      </c>
      <c r="D12642" s="57" t="s">
        <v>379</v>
      </c>
      <c r="E12642" s="62" t="str">
        <f t="shared" si="1"/>
        <v>Out of test</v>
      </c>
      <c r="F12642" s="53" t="str">
        <f t="shared" si="2"/>
        <v>Shanghai_0</v>
      </c>
      <c r="G12642" s="53">
        <f t="shared" si="3"/>
        <v>0.2337112399</v>
      </c>
    </row>
    <row r="12643">
      <c r="A12643" s="61">
        <v>1.512673032E9</v>
      </c>
      <c r="B12643" s="61">
        <v>0.0</v>
      </c>
      <c r="C12643" s="61">
        <v>864.0</v>
      </c>
      <c r="D12643" s="57" t="s">
        <v>379</v>
      </c>
      <c r="E12643" s="62" t="str">
        <f t="shared" si="1"/>
        <v>Out of test</v>
      </c>
      <c r="F12643" s="53" t="str">
        <f t="shared" si="2"/>
        <v>Shanghai_0</v>
      </c>
      <c r="G12643" s="53">
        <f t="shared" si="3"/>
        <v>0.2434683723</v>
      </c>
    </row>
    <row r="12644">
      <c r="A12644" s="61">
        <v>1.515578261E9</v>
      </c>
      <c r="B12644" s="61">
        <v>0.0</v>
      </c>
      <c r="C12644" s="61">
        <v>246.0</v>
      </c>
      <c r="D12644" s="57" t="s">
        <v>379</v>
      </c>
      <c r="E12644" s="62" t="str">
        <f t="shared" si="1"/>
        <v>Out of test</v>
      </c>
      <c r="F12644" s="53" t="str">
        <f t="shared" si="2"/>
        <v>Shanghai_0</v>
      </c>
      <c r="G12644" s="53">
        <f t="shared" si="3"/>
        <v>0.7449679477</v>
      </c>
    </row>
    <row r="12645">
      <c r="A12645" s="61">
        <v>1.519012152E9</v>
      </c>
      <c r="B12645" s="61">
        <v>0.0</v>
      </c>
      <c r="C12645" s="61">
        <v>643.0</v>
      </c>
      <c r="D12645" s="57" t="s">
        <v>379</v>
      </c>
      <c r="E12645" s="62" t="str">
        <f t="shared" si="1"/>
        <v>Out of test</v>
      </c>
      <c r="F12645" s="53" t="str">
        <f t="shared" si="2"/>
        <v>Shanghai_0</v>
      </c>
      <c r="G12645" s="53">
        <f t="shared" si="3"/>
        <v>0.8781731813</v>
      </c>
    </row>
    <row r="12646">
      <c r="A12646" s="61">
        <v>1.514533681E9</v>
      </c>
      <c r="B12646" s="61">
        <v>0.0</v>
      </c>
      <c r="C12646" s="61">
        <v>2559.0</v>
      </c>
      <c r="D12646" s="57" t="s">
        <v>379</v>
      </c>
      <c r="E12646" s="62" t="str">
        <f t="shared" si="1"/>
        <v>Out of test</v>
      </c>
      <c r="F12646" s="53" t="str">
        <f t="shared" si="2"/>
        <v>Shanghai_0</v>
      </c>
      <c r="G12646" s="53">
        <f t="shared" si="3"/>
        <v>0.7820799392</v>
      </c>
    </row>
    <row r="12647">
      <c r="A12647" s="61">
        <v>1.516480202E9</v>
      </c>
      <c r="B12647" s="61">
        <v>0.0</v>
      </c>
      <c r="C12647" s="61">
        <v>218.0</v>
      </c>
      <c r="D12647" s="57" t="s">
        <v>379</v>
      </c>
      <c r="E12647" s="62" t="str">
        <f t="shared" si="1"/>
        <v>Out of test</v>
      </c>
      <c r="F12647" s="53" t="str">
        <f t="shared" si="2"/>
        <v>Shanghai_0</v>
      </c>
      <c r="G12647" s="53">
        <f t="shared" si="3"/>
        <v>0.09776731768</v>
      </c>
    </row>
    <row r="12648">
      <c r="A12648" s="61">
        <v>1.516896492E9</v>
      </c>
      <c r="B12648" s="61">
        <v>0.0</v>
      </c>
      <c r="C12648" s="61">
        <v>2078.0</v>
      </c>
      <c r="D12648" s="57" t="s">
        <v>379</v>
      </c>
      <c r="E12648" s="62" t="str">
        <f t="shared" si="1"/>
        <v>Out of test</v>
      </c>
      <c r="F12648" s="53" t="str">
        <f t="shared" si="2"/>
        <v>Shanghai_0</v>
      </c>
      <c r="G12648" s="53">
        <f t="shared" si="3"/>
        <v>0.7432033762</v>
      </c>
    </row>
    <row r="12649">
      <c r="A12649" s="61">
        <v>1.516865632E9</v>
      </c>
      <c r="B12649" s="61">
        <v>0.0</v>
      </c>
      <c r="C12649" s="61">
        <v>3376.0</v>
      </c>
      <c r="D12649" s="57" t="s">
        <v>379</v>
      </c>
      <c r="E12649" s="62" t="str">
        <f t="shared" si="1"/>
        <v>Out of test</v>
      </c>
      <c r="F12649" s="53" t="str">
        <f t="shared" si="2"/>
        <v>Shanghai_0</v>
      </c>
      <c r="G12649" s="53">
        <f t="shared" si="3"/>
        <v>0.735873326</v>
      </c>
    </row>
    <row r="12650">
      <c r="A12650" s="61">
        <v>1.51737117E9</v>
      </c>
      <c r="B12650" s="61">
        <v>0.0</v>
      </c>
      <c r="C12650" s="61">
        <v>965.0</v>
      </c>
      <c r="D12650" s="57" t="s">
        <v>379</v>
      </c>
      <c r="E12650" s="62" t="str">
        <f t="shared" si="1"/>
        <v>Out of test</v>
      </c>
      <c r="F12650" s="53" t="str">
        <f t="shared" si="2"/>
        <v>Shanghai_0</v>
      </c>
      <c r="G12650" s="53">
        <f t="shared" si="3"/>
        <v>0.2930811148</v>
      </c>
    </row>
    <row r="12651">
      <c r="A12651" s="61">
        <v>1.517708651E9</v>
      </c>
      <c r="B12651" s="61">
        <v>0.0</v>
      </c>
      <c r="C12651" s="61">
        <v>176.0</v>
      </c>
      <c r="D12651" s="57" t="s">
        <v>379</v>
      </c>
      <c r="E12651" s="62" t="str">
        <f t="shared" si="1"/>
        <v>Out of test</v>
      </c>
      <c r="F12651" s="53" t="str">
        <f t="shared" si="2"/>
        <v>Shanghai_0</v>
      </c>
      <c r="G12651" s="53">
        <f t="shared" si="3"/>
        <v>0.9946440567</v>
      </c>
    </row>
    <row r="12652">
      <c r="A12652" s="61">
        <v>1.511589681E9</v>
      </c>
      <c r="B12652" s="61">
        <v>0.0</v>
      </c>
      <c r="C12652" s="61">
        <v>96.0</v>
      </c>
      <c r="D12652" s="57" t="s">
        <v>379</v>
      </c>
      <c r="E12652" s="62" t="str">
        <f t="shared" si="1"/>
        <v>Out of test</v>
      </c>
      <c r="F12652" s="53" t="str">
        <f t="shared" si="2"/>
        <v>Shanghai_0</v>
      </c>
      <c r="G12652" s="53">
        <f t="shared" si="3"/>
        <v>0.4835512322</v>
      </c>
    </row>
    <row r="12653">
      <c r="A12653" s="61">
        <v>1.516171702E9</v>
      </c>
      <c r="B12653" s="61">
        <v>0.0</v>
      </c>
      <c r="C12653" s="61">
        <v>4008.0</v>
      </c>
      <c r="D12653" s="57" t="s">
        <v>379</v>
      </c>
      <c r="E12653" s="62" t="str">
        <f t="shared" si="1"/>
        <v>Out of test</v>
      </c>
      <c r="F12653" s="53" t="str">
        <f t="shared" si="2"/>
        <v>Shanghai_0</v>
      </c>
      <c r="G12653" s="53">
        <f t="shared" si="3"/>
        <v>0.01980829712</v>
      </c>
    </row>
    <row r="12654">
      <c r="A12654" s="61">
        <v>1.518571121E9</v>
      </c>
      <c r="B12654" s="61">
        <v>0.0</v>
      </c>
      <c r="C12654" s="61">
        <v>1466.0</v>
      </c>
      <c r="D12654" s="57" t="s">
        <v>379</v>
      </c>
      <c r="E12654" s="62" t="str">
        <f t="shared" si="1"/>
        <v>Out of test</v>
      </c>
      <c r="F12654" s="53" t="str">
        <f t="shared" si="2"/>
        <v>Shanghai_0</v>
      </c>
      <c r="G12654" s="53">
        <f t="shared" si="3"/>
        <v>0.3418419982</v>
      </c>
    </row>
    <row r="12655">
      <c r="A12655" s="61">
        <v>1.51585051E9</v>
      </c>
      <c r="B12655" s="61">
        <v>0.0</v>
      </c>
      <c r="C12655" s="61">
        <v>3201.0</v>
      </c>
      <c r="D12655" s="57" t="s">
        <v>379</v>
      </c>
      <c r="E12655" s="62" t="str">
        <f t="shared" si="1"/>
        <v>Out of test</v>
      </c>
      <c r="F12655" s="53" t="str">
        <f t="shared" si="2"/>
        <v>Shanghai_0</v>
      </c>
      <c r="G12655" s="53">
        <f t="shared" si="3"/>
        <v>0.3455043652</v>
      </c>
    </row>
    <row r="12656">
      <c r="A12656" s="61">
        <v>1.51886241E9</v>
      </c>
      <c r="B12656" s="61">
        <v>0.0</v>
      </c>
      <c r="C12656" s="61">
        <v>1324.0</v>
      </c>
      <c r="D12656" s="57" t="s">
        <v>379</v>
      </c>
      <c r="E12656" s="62" t="str">
        <f t="shared" si="1"/>
        <v>Out of test</v>
      </c>
      <c r="F12656" s="53" t="str">
        <f t="shared" si="2"/>
        <v>Shanghai_0</v>
      </c>
      <c r="G12656" s="53">
        <f t="shared" si="3"/>
        <v>0.4126527786</v>
      </c>
    </row>
    <row r="12657">
      <c r="A12657" s="61">
        <v>1.519437152E9</v>
      </c>
      <c r="B12657" s="61">
        <v>0.0</v>
      </c>
      <c r="C12657" s="61">
        <v>840.0</v>
      </c>
      <c r="D12657" s="57" t="s">
        <v>379</v>
      </c>
      <c r="E12657" s="62" t="str">
        <f t="shared" si="1"/>
        <v>Out of test</v>
      </c>
      <c r="F12657" s="53" t="str">
        <f t="shared" si="2"/>
        <v>Shanghai_0</v>
      </c>
      <c r="G12657" s="53">
        <f t="shared" si="3"/>
        <v>0.8971581396</v>
      </c>
    </row>
    <row r="12658">
      <c r="A12658" s="61">
        <v>1.511611542E9</v>
      </c>
      <c r="B12658" s="61">
        <v>0.0</v>
      </c>
      <c r="C12658" s="61">
        <v>1248.0</v>
      </c>
      <c r="D12658" s="57" t="s">
        <v>379</v>
      </c>
      <c r="E12658" s="62" t="str">
        <f t="shared" si="1"/>
        <v>Out of test</v>
      </c>
      <c r="F12658" s="53" t="str">
        <f t="shared" si="2"/>
        <v>Shanghai_0</v>
      </c>
      <c r="G12658" s="53">
        <f t="shared" si="3"/>
        <v>0.9575988864</v>
      </c>
    </row>
    <row r="12659">
      <c r="A12659" s="61">
        <v>1.51899566E9</v>
      </c>
      <c r="B12659" s="61">
        <v>0.0</v>
      </c>
      <c r="C12659" s="61">
        <v>2332.0</v>
      </c>
      <c r="D12659" s="57" t="s">
        <v>379</v>
      </c>
      <c r="E12659" s="62" t="str">
        <f t="shared" si="1"/>
        <v>Out of test</v>
      </c>
      <c r="F12659" s="53" t="str">
        <f t="shared" si="2"/>
        <v>Shanghai_0</v>
      </c>
      <c r="G12659" s="53">
        <f t="shared" si="3"/>
        <v>0.08839859638</v>
      </c>
    </row>
    <row r="12660">
      <c r="A12660" s="61">
        <v>1.51664387E9</v>
      </c>
      <c r="B12660" s="61">
        <v>0.0</v>
      </c>
      <c r="C12660" s="61">
        <v>3803.0</v>
      </c>
      <c r="D12660" s="57" t="s">
        <v>379</v>
      </c>
      <c r="E12660" s="62" t="str">
        <f t="shared" si="1"/>
        <v>Out of test</v>
      </c>
      <c r="F12660" s="53" t="str">
        <f t="shared" si="2"/>
        <v>Shanghai_0</v>
      </c>
      <c r="G12660" s="53">
        <f t="shared" si="3"/>
        <v>0.7329946541</v>
      </c>
    </row>
    <row r="12661">
      <c r="A12661" s="61">
        <v>1.516983232E9</v>
      </c>
      <c r="B12661" s="61">
        <v>0.0</v>
      </c>
      <c r="C12661" s="61">
        <v>2196.0</v>
      </c>
      <c r="D12661" s="57" t="s">
        <v>379</v>
      </c>
      <c r="E12661" s="62" t="str">
        <f t="shared" si="1"/>
        <v>Out of test</v>
      </c>
      <c r="F12661" s="53" t="str">
        <f t="shared" si="2"/>
        <v>Shanghai_0</v>
      </c>
      <c r="G12661" s="53">
        <f t="shared" si="3"/>
        <v>0.9077638487</v>
      </c>
    </row>
    <row r="12662">
      <c r="A12662" s="61">
        <v>1.51463336E9</v>
      </c>
      <c r="B12662" s="61">
        <v>0.0</v>
      </c>
      <c r="C12662" s="61">
        <v>2266.0</v>
      </c>
      <c r="D12662" s="57" t="s">
        <v>379</v>
      </c>
      <c r="E12662" s="62" t="str">
        <f t="shared" si="1"/>
        <v>Out of test</v>
      </c>
      <c r="F12662" s="53" t="str">
        <f t="shared" si="2"/>
        <v>Shanghai_0</v>
      </c>
      <c r="G12662" s="53">
        <f t="shared" si="3"/>
        <v>0.02810658709</v>
      </c>
    </row>
    <row r="12663">
      <c r="A12663" s="61">
        <v>1.514858072E9</v>
      </c>
      <c r="B12663" s="61">
        <v>0.0</v>
      </c>
      <c r="C12663" s="61">
        <v>3682.0</v>
      </c>
      <c r="D12663" s="57" t="s">
        <v>379</v>
      </c>
      <c r="E12663" s="62" t="str">
        <f t="shared" si="1"/>
        <v>Out of test</v>
      </c>
      <c r="F12663" s="53" t="str">
        <f t="shared" si="2"/>
        <v>Shanghai_0</v>
      </c>
      <c r="G12663" s="53">
        <f t="shared" si="3"/>
        <v>0.3769926671</v>
      </c>
    </row>
    <row r="12664">
      <c r="A12664" s="61">
        <v>1.51690831E9</v>
      </c>
      <c r="B12664" s="61">
        <v>0.0</v>
      </c>
      <c r="C12664" s="61">
        <v>4273.0</v>
      </c>
      <c r="D12664" s="57" t="s">
        <v>379</v>
      </c>
      <c r="E12664" s="62" t="str">
        <f t="shared" si="1"/>
        <v>Out of test</v>
      </c>
      <c r="F12664" s="53" t="str">
        <f t="shared" si="2"/>
        <v>Shanghai_0</v>
      </c>
      <c r="G12664" s="53">
        <f t="shared" si="3"/>
        <v>0.9479991172</v>
      </c>
    </row>
    <row r="12665">
      <c r="A12665" s="61">
        <v>1.513532302E9</v>
      </c>
      <c r="B12665" s="61">
        <v>0.0</v>
      </c>
      <c r="C12665" s="61">
        <v>3060.0</v>
      </c>
      <c r="D12665" s="57" t="s">
        <v>379</v>
      </c>
      <c r="E12665" s="62" t="str">
        <f t="shared" si="1"/>
        <v>Out of test</v>
      </c>
      <c r="F12665" s="53" t="str">
        <f t="shared" si="2"/>
        <v>Shanghai_0</v>
      </c>
      <c r="G12665" s="53">
        <f t="shared" si="3"/>
        <v>0.567403712</v>
      </c>
    </row>
    <row r="12666">
      <c r="A12666" s="61">
        <v>1.51816624E9</v>
      </c>
      <c r="B12666" s="61">
        <v>0.0</v>
      </c>
      <c r="C12666" s="61">
        <v>2002.0</v>
      </c>
      <c r="D12666" s="57" t="s">
        <v>379</v>
      </c>
      <c r="E12666" s="62" t="str">
        <f t="shared" si="1"/>
        <v>Out of test</v>
      </c>
      <c r="F12666" s="53" t="str">
        <f t="shared" si="2"/>
        <v>Shanghai_0</v>
      </c>
      <c r="G12666" s="53">
        <f t="shared" si="3"/>
        <v>0.4681138053</v>
      </c>
    </row>
    <row r="12667">
      <c r="A12667" s="61">
        <v>1.511983872E9</v>
      </c>
      <c r="B12667" s="61">
        <v>0.0</v>
      </c>
      <c r="C12667" s="61">
        <v>5953.0</v>
      </c>
      <c r="D12667" s="57" t="s">
        <v>379</v>
      </c>
      <c r="E12667" s="62" t="str">
        <f t="shared" si="1"/>
        <v>Out of test</v>
      </c>
      <c r="F12667" s="53" t="str">
        <f t="shared" si="2"/>
        <v>Shanghai_0</v>
      </c>
      <c r="G12667" s="53">
        <f t="shared" si="3"/>
        <v>0.5047426552</v>
      </c>
    </row>
    <row r="12668">
      <c r="A12668" s="61">
        <v>1.512619132E9</v>
      </c>
      <c r="B12668" s="61">
        <v>0.0</v>
      </c>
      <c r="C12668" s="61">
        <v>172.0</v>
      </c>
      <c r="D12668" s="57" t="s">
        <v>379</v>
      </c>
      <c r="E12668" s="62" t="str">
        <f t="shared" si="1"/>
        <v>Out of test</v>
      </c>
      <c r="F12668" s="53" t="str">
        <f t="shared" si="2"/>
        <v>Shanghai_0</v>
      </c>
      <c r="G12668" s="53">
        <f t="shared" si="3"/>
        <v>0.2250894715</v>
      </c>
    </row>
    <row r="12669">
      <c r="A12669" s="61">
        <v>1.516467921E9</v>
      </c>
      <c r="B12669" s="61">
        <v>0.0</v>
      </c>
      <c r="C12669" s="61">
        <v>3378.0</v>
      </c>
      <c r="D12669" s="57" t="s">
        <v>379</v>
      </c>
      <c r="E12669" s="62" t="str">
        <f t="shared" si="1"/>
        <v>Out of test</v>
      </c>
      <c r="F12669" s="53" t="str">
        <f t="shared" si="2"/>
        <v>Shanghai_0</v>
      </c>
      <c r="G12669" s="53">
        <f t="shared" si="3"/>
        <v>0.8745622955</v>
      </c>
    </row>
    <row r="12670">
      <c r="A12670" s="61">
        <v>1.514661181E9</v>
      </c>
      <c r="B12670" s="61">
        <v>0.0</v>
      </c>
      <c r="C12670" s="61">
        <v>1600.0</v>
      </c>
      <c r="D12670" s="57" t="s">
        <v>379</v>
      </c>
      <c r="E12670" s="62" t="str">
        <f t="shared" si="1"/>
        <v>Out of test</v>
      </c>
      <c r="F12670" s="53" t="str">
        <f t="shared" si="2"/>
        <v>Shanghai_0</v>
      </c>
      <c r="G12670" s="53">
        <f t="shared" si="3"/>
        <v>0.1964902932</v>
      </c>
    </row>
    <row r="12671">
      <c r="A12671" s="61">
        <v>1.51436403E9</v>
      </c>
      <c r="B12671" s="61">
        <v>0.0</v>
      </c>
      <c r="C12671" s="61">
        <v>3980.0</v>
      </c>
      <c r="D12671" s="57" t="s">
        <v>379</v>
      </c>
      <c r="E12671" s="62" t="str">
        <f t="shared" si="1"/>
        <v>Out of test</v>
      </c>
      <c r="F12671" s="53" t="str">
        <f t="shared" si="2"/>
        <v>Shanghai_0</v>
      </c>
      <c r="G12671" s="53">
        <f t="shared" si="3"/>
        <v>0.8864474422</v>
      </c>
    </row>
    <row r="12672">
      <c r="A12672" s="61">
        <v>1.51351746E9</v>
      </c>
      <c r="B12672" s="61">
        <v>0.0</v>
      </c>
      <c r="C12672" s="61">
        <v>58.0</v>
      </c>
      <c r="D12672" s="57" t="s">
        <v>379</v>
      </c>
      <c r="E12672" s="62" t="str">
        <f t="shared" si="1"/>
        <v>Out of test</v>
      </c>
      <c r="F12672" s="53" t="str">
        <f t="shared" si="2"/>
        <v>Shanghai_0</v>
      </c>
      <c r="G12672" s="53">
        <f t="shared" si="3"/>
        <v>0.6706331022</v>
      </c>
    </row>
    <row r="12673">
      <c r="A12673" s="61">
        <v>1.514389441E9</v>
      </c>
      <c r="B12673" s="61">
        <v>0.0</v>
      </c>
      <c r="C12673" s="61">
        <v>867.0</v>
      </c>
      <c r="D12673" s="57" t="s">
        <v>379</v>
      </c>
      <c r="E12673" s="62" t="str">
        <f t="shared" si="1"/>
        <v>Out of test</v>
      </c>
      <c r="F12673" s="53" t="str">
        <f t="shared" si="2"/>
        <v>Shanghai_0</v>
      </c>
      <c r="G12673" s="53">
        <f t="shared" si="3"/>
        <v>0.9710892864</v>
      </c>
    </row>
    <row r="12674">
      <c r="A12674" s="61">
        <v>1.51189387E9</v>
      </c>
      <c r="B12674" s="61">
        <v>0.0</v>
      </c>
      <c r="C12674" s="61">
        <v>1086.0</v>
      </c>
      <c r="D12674" s="57" t="s">
        <v>379</v>
      </c>
      <c r="E12674" s="62" t="str">
        <f t="shared" si="1"/>
        <v>Out of test</v>
      </c>
      <c r="F12674" s="53" t="str">
        <f t="shared" si="2"/>
        <v>Shanghai_0</v>
      </c>
      <c r="G12674" s="53">
        <f t="shared" si="3"/>
        <v>0.2292875173</v>
      </c>
    </row>
    <row r="12675">
      <c r="A12675" s="61">
        <v>1.517709881E9</v>
      </c>
      <c r="B12675" s="61">
        <v>0.0</v>
      </c>
      <c r="C12675" s="61">
        <v>4733.0</v>
      </c>
      <c r="D12675" s="57" t="s">
        <v>379</v>
      </c>
      <c r="E12675" s="62" t="str">
        <f t="shared" si="1"/>
        <v>Out of test</v>
      </c>
      <c r="F12675" s="53" t="str">
        <f t="shared" si="2"/>
        <v>Shanghai_0</v>
      </c>
      <c r="G12675" s="53">
        <f t="shared" si="3"/>
        <v>0.002360835186</v>
      </c>
    </row>
    <row r="12676">
      <c r="A12676" s="61">
        <v>1.513216802E9</v>
      </c>
      <c r="B12676" s="61">
        <v>0.0</v>
      </c>
      <c r="C12676" s="61">
        <v>3449.0</v>
      </c>
      <c r="D12676" s="57" t="s">
        <v>379</v>
      </c>
      <c r="E12676" s="62" t="str">
        <f t="shared" si="1"/>
        <v>Out of test</v>
      </c>
      <c r="F12676" s="53" t="str">
        <f t="shared" si="2"/>
        <v>Shanghai_0</v>
      </c>
      <c r="G12676" s="53">
        <f t="shared" si="3"/>
        <v>0.8264849951</v>
      </c>
    </row>
    <row r="12677">
      <c r="A12677" s="61">
        <v>1.51552594E9</v>
      </c>
      <c r="B12677" s="61">
        <v>0.0</v>
      </c>
      <c r="C12677" s="61">
        <v>4709.0</v>
      </c>
      <c r="D12677" s="57" t="s">
        <v>379</v>
      </c>
      <c r="E12677" s="62" t="str">
        <f t="shared" si="1"/>
        <v>Out of test</v>
      </c>
      <c r="F12677" s="53" t="str">
        <f t="shared" si="2"/>
        <v>Shanghai_0</v>
      </c>
      <c r="G12677" s="53">
        <f t="shared" si="3"/>
        <v>0.3682772843</v>
      </c>
    </row>
    <row r="12678">
      <c r="A12678" s="61">
        <v>1.51371724E9</v>
      </c>
      <c r="B12678" s="61">
        <v>0.0</v>
      </c>
      <c r="C12678" s="61">
        <v>3862.0</v>
      </c>
      <c r="D12678" s="57" t="s">
        <v>379</v>
      </c>
      <c r="E12678" s="62" t="str">
        <f t="shared" si="1"/>
        <v>Out of test</v>
      </c>
      <c r="F12678" s="53" t="str">
        <f t="shared" si="2"/>
        <v>Shanghai_0</v>
      </c>
      <c r="G12678" s="53">
        <f t="shared" si="3"/>
        <v>0.6149595631</v>
      </c>
    </row>
    <row r="12679">
      <c r="A12679" s="61">
        <v>1.51807243E9</v>
      </c>
      <c r="B12679" s="61">
        <v>0.0</v>
      </c>
      <c r="C12679" s="61">
        <v>393.0</v>
      </c>
      <c r="D12679" s="57" t="s">
        <v>379</v>
      </c>
      <c r="E12679" s="62" t="str">
        <f t="shared" si="1"/>
        <v>Out of test</v>
      </c>
      <c r="F12679" s="53" t="str">
        <f t="shared" si="2"/>
        <v>Shanghai_0</v>
      </c>
      <c r="G12679" s="53">
        <f t="shared" si="3"/>
        <v>0.6993031714</v>
      </c>
    </row>
    <row r="12680">
      <c r="A12680" s="61">
        <v>1.51659606E9</v>
      </c>
      <c r="B12680" s="61">
        <v>0.0</v>
      </c>
      <c r="C12680" s="61">
        <v>3206.0</v>
      </c>
      <c r="D12680" s="57" t="s">
        <v>379</v>
      </c>
      <c r="E12680" s="62" t="str">
        <f t="shared" si="1"/>
        <v>Out of test</v>
      </c>
      <c r="F12680" s="53" t="str">
        <f t="shared" si="2"/>
        <v>Shanghai_0</v>
      </c>
      <c r="G12680" s="53">
        <f t="shared" si="3"/>
        <v>0.5699250849</v>
      </c>
    </row>
    <row r="12681">
      <c r="A12681" s="61">
        <v>1.51833168E9</v>
      </c>
      <c r="B12681" s="61">
        <v>0.0</v>
      </c>
      <c r="C12681" s="61">
        <v>2751.0</v>
      </c>
      <c r="D12681" s="57" t="s">
        <v>379</v>
      </c>
      <c r="E12681" s="62" t="str">
        <f t="shared" si="1"/>
        <v>Out of test</v>
      </c>
      <c r="F12681" s="53" t="str">
        <f t="shared" si="2"/>
        <v>Shanghai_0</v>
      </c>
      <c r="G12681" s="53">
        <f t="shared" si="3"/>
        <v>0.217271453</v>
      </c>
    </row>
    <row r="12682">
      <c r="A12682" s="61">
        <v>1.51222921E9</v>
      </c>
      <c r="B12682" s="61">
        <v>0.0</v>
      </c>
      <c r="C12682" s="61">
        <v>2050.0</v>
      </c>
      <c r="D12682" s="57" t="s">
        <v>379</v>
      </c>
      <c r="E12682" s="62" t="str">
        <f t="shared" si="1"/>
        <v>Out of test</v>
      </c>
      <c r="F12682" s="53" t="str">
        <f t="shared" si="2"/>
        <v>Shanghai_0</v>
      </c>
      <c r="G12682" s="53">
        <f t="shared" si="3"/>
        <v>0.5131662736</v>
      </c>
    </row>
    <row r="12683">
      <c r="A12683" s="61">
        <v>1.517921042E9</v>
      </c>
      <c r="B12683" s="61">
        <v>0.0</v>
      </c>
      <c r="C12683" s="61">
        <v>2740.0</v>
      </c>
      <c r="D12683" s="57" t="s">
        <v>379</v>
      </c>
      <c r="E12683" s="62" t="str">
        <f t="shared" si="1"/>
        <v>Out of test</v>
      </c>
      <c r="F12683" s="53" t="str">
        <f t="shared" si="2"/>
        <v>Shanghai_0</v>
      </c>
      <c r="G12683" s="53">
        <f t="shared" si="3"/>
        <v>0.1387198983</v>
      </c>
    </row>
    <row r="12684">
      <c r="A12684" s="61">
        <v>1.517808981E9</v>
      </c>
      <c r="B12684" s="61">
        <v>0.0</v>
      </c>
      <c r="C12684" s="61">
        <v>1257.0</v>
      </c>
      <c r="D12684" s="57" t="s">
        <v>379</v>
      </c>
      <c r="E12684" s="62" t="str">
        <f t="shared" si="1"/>
        <v>Out of test</v>
      </c>
      <c r="F12684" s="53" t="str">
        <f t="shared" si="2"/>
        <v>Shanghai_0</v>
      </c>
      <c r="G12684" s="53">
        <f t="shared" si="3"/>
        <v>0.1271028355</v>
      </c>
    </row>
    <row r="12685">
      <c r="A12685" s="61">
        <v>1.515029332E9</v>
      </c>
      <c r="B12685" s="61">
        <v>0.0</v>
      </c>
      <c r="C12685" s="61">
        <v>1136.0</v>
      </c>
      <c r="D12685" s="57" t="s">
        <v>379</v>
      </c>
      <c r="E12685" s="62" t="str">
        <f t="shared" si="1"/>
        <v>Out of test</v>
      </c>
      <c r="F12685" s="53" t="str">
        <f t="shared" si="2"/>
        <v>Shanghai_0</v>
      </c>
      <c r="G12685" s="53">
        <f t="shared" si="3"/>
        <v>0.07635566559</v>
      </c>
    </row>
    <row r="12686">
      <c r="A12686" s="61">
        <v>1.512013252E9</v>
      </c>
      <c r="B12686" s="61">
        <v>0.0</v>
      </c>
      <c r="C12686" s="61">
        <v>3092.0</v>
      </c>
      <c r="D12686" s="57" t="s">
        <v>379</v>
      </c>
      <c r="E12686" s="62" t="str">
        <f t="shared" si="1"/>
        <v>Out of test</v>
      </c>
      <c r="F12686" s="53" t="str">
        <f t="shared" si="2"/>
        <v>Shanghai_0</v>
      </c>
      <c r="G12686" s="53">
        <f t="shared" si="3"/>
        <v>0.4500263025</v>
      </c>
    </row>
    <row r="12687">
      <c r="A12687" s="61">
        <v>1.513126052E9</v>
      </c>
      <c r="B12687" s="61">
        <v>0.0</v>
      </c>
      <c r="C12687" s="61">
        <v>978.0</v>
      </c>
      <c r="D12687" s="57" t="s">
        <v>379</v>
      </c>
      <c r="E12687" s="62" t="str">
        <f t="shared" si="1"/>
        <v>Out of test</v>
      </c>
      <c r="F12687" s="53" t="str">
        <f t="shared" si="2"/>
        <v>Shanghai_0</v>
      </c>
      <c r="G12687" s="53">
        <f t="shared" si="3"/>
        <v>0.9833922866</v>
      </c>
    </row>
    <row r="12688">
      <c r="A12688" s="61">
        <v>1.513345731E9</v>
      </c>
      <c r="B12688" s="61">
        <v>0.0</v>
      </c>
      <c r="C12688" s="61">
        <v>1791.0</v>
      </c>
      <c r="D12688" s="57" t="s">
        <v>379</v>
      </c>
      <c r="E12688" s="62" t="str">
        <f t="shared" si="1"/>
        <v>Out of test</v>
      </c>
      <c r="F12688" s="53" t="str">
        <f t="shared" si="2"/>
        <v>Shanghai_0</v>
      </c>
      <c r="G12688" s="53">
        <f t="shared" si="3"/>
        <v>0.09467279341</v>
      </c>
    </row>
    <row r="12689">
      <c r="A12689" s="61">
        <v>1.512307171E9</v>
      </c>
      <c r="B12689" s="61">
        <v>0.0</v>
      </c>
      <c r="C12689" s="61">
        <v>303.0</v>
      </c>
      <c r="D12689" s="57" t="s">
        <v>379</v>
      </c>
      <c r="E12689" s="62" t="str">
        <f t="shared" si="1"/>
        <v>Out of test</v>
      </c>
      <c r="F12689" s="53" t="str">
        <f t="shared" si="2"/>
        <v>Shanghai_0</v>
      </c>
      <c r="G12689" s="53">
        <f t="shared" si="3"/>
        <v>0.5075433541</v>
      </c>
    </row>
    <row r="12690">
      <c r="A12690" s="61">
        <v>1.514574642E9</v>
      </c>
      <c r="B12690" s="61">
        <v>0.0</v>
      </c>
      <c r="C12690" s="61">
        <v>1744.0</v>
      </c>
      <c r="D12690" s="57" t="s">
        <v>379</v>
      </c>
      <c r="E12690" s="62" t="str">
        <f t="shared" si="1"/>
        <v>Out of test</v>
      </c>
      <c r="F12690" s="53" t="str">
        <f t="shared" si="2"/>
        <v>Shanghai_0</v>
      </c>
      <c r="G12690" s="53">
        <f t="shared" si="3"/>
        <v>0.6703826036</v>
      </c>
    </row>
    <row r="12691">
      <c r="A12691" s="61">
        <v>1.518468561E9</v>
      </c>
      <c r="B12691" s="61">
        <v>0.0</v>
      </c>
      <c r="C12691" s="61">
        <v>241.0</v>
      </c>
      <c r="D12691" s="57" t="s">
        <v>379</v>
      </c>
      <c r="E12691" s="62" t="str">
        <f t="shared" si="1"/>
        <v>Out of test</v>
      </c>
      <c r="F12691" s="53" t="str">
        <f t="shared" si="2"/>
        <v>Shanghai_0</v>
      </c>
      <c r="G12691" s="53">
        <f t="shared" si="3"/>
        <v>0.1225135135</v>
      </c>
    </row>
    <row r="12692">
      <c r="A12692" s="61">
        <v>1.512231292E9</v>
      </c>
      <c r="B12692" s="61">
        <v>0.0</v>
      </c>
      <c r="C12692" s="61">
        <v>791.0</v>
      </c>
      <c r="D12692" s="57" t="s">
        <v>379</v>
      </c>
      <c r="E12692" s="62" t="str">
        <f t="shared" si="1"/>
        <v>Out of test</v>
      </c>
      <c r="F12692" s="53" t="str">
        <f t="shared" si="2"/>
        <v>Shanghai_0</v>
      </c>
      <c r="G12692" s="53">
        <f t="shared" si="3"/>
        <v>0.2051257382</v>
      </c>
    </row>
    <row r="12693">
      <c r="A12693" s="61">
        <v>1.519395561E9</v>
      </c>
      <c r="B12693" s="61">
        <v>0.0</v>
      </c>
      <c r="C12693" s="61">
        <v>1119.0</v>
      </c>
      <c r="D12693" s="57" t="s">
        <v>379</v>
      </c>
      <c r="E12693" s="62" t="str">
        <f t="shared" si="1"/>
        <v>Out of test</v>
      </c>
      <c r="F12693" s="53" t="str">
        <f t="shared" si="2"/>
        <v>Shanghai_0</v>
      </c>
      <c r="G12693" s="53">
        <f t="shared" si="3"/>
        <v>0.6210339992</v>
      </c>
    </row>
    <row r="12694">
      <c r="A12694" s="61">
        <v>1.512258871E9</v>
      </c>
      <c r="B12694" s="61">
        <v>0.0</v>
      </c>
      <c r="C12694" s="61">
        <v>1809.0</v>
      </c>
      <c r="D12694" s="57" t="s">
        <v>379</v>
      </c>
      <c r="E12694" s="62" t="str">
        <f t="shared" si="1"/>
        <v>Out of test</v>
      </c>
      <c r="F12694" s="53" t="str">
        <f t="shared" si="2"/>
        <v>Shanghai_0</v>
      </c>
      <c r="G12694" s="53">
        <f t="shared" si="3"/>
        <v>0.5515884791</v>
      </c>
    </row>
    <row r="12695">
      <c r="A12695" s="61">
        <v>1.51542308E9</v>
      </c>
      <c r="B12695" s="61">
        <v>0.0</v>
      </c>
      <c r="C12695" s="61">
        <v>1590.0</v>
      </c>
      <c r="D12695" s="57" t="s">
        <v>379</v>
      </c>
      <c r="E12695" s="62" t="str">
        <f t="shared" si="1"/>
        <v>Out of test</v>
      </c>
      <c r="F12695" s="53" t="str">
        <f t="shared" si="2"/>
        <v>Shanghai_0</v>
      </c>
      <c r="G12695" s="53">
        <f t="shared" si="3"/>
        <v>0.3491011036</v>
      </c>
    </row>
    <row r="12696">
      <c r="A12696" s="61">
        <v>1.518537392E9</v>
      </c>
      <c r="B12696" s="61">
        <v>0.0</v>
      </c>
      <c r="C12696" s="61">
        <v>767.0</v>
      </c>
      <c r="D12696" s="57" t="s">
        <v>379</v>
      </c>
      <c r="E12696" s="62" t="str">
        <f t="shared" si="1"/>
        <v>Out of test</v>
      </c>
      <c r="F12696" s="53" t="str">
        <f t="shared" si="2"/>
        <v>Shanghai_0</v>
      </c>
      <c r="G12696" s="53">
        <f t="shared" si="3"/>
        <v>0.06838916486</v>
      </c>
    </row>
    <row r="12697">
      <c r="A12697" s="61">
        <v>1.512905082E9</v>
      </c>
      <c r="B12697" s="61">
        <v>0.0</v>
      </c>
      <c r="C12697" s="61">
        <v>420.0</v>
      </c>
      <c r="D12697" s="57" t="s">
        <v>379</v>
      </c>
      <c r="E12697" s="62" t="str">
        <f t="shared" si="1"/>
        <v>Out of test</v>
      </c>
      <c r="F12697" s="53" t="str">
        <f t="shared" si="2"/>
        <v>Shanghai_0</v>
      </c>
      <c r="G12697" s="53">
        <f t="shared" si="3"/>
        <v>0.3784786082</v>
      </c>
    </row>
    <row r="12698">
      <c r="A12698" s="61">
        <v>1.513786642E9</v>
      </c>
      <c r="B12698" s="61">
        <v>0.0</v>
      </c>
      <c r="C12698" s="61">
        <v>773.0</v>
      </c>
      <c r="D12698" s="57" t="s">
        <v>379</v>
      </c>
      <c r="E12698" s="62" t="str">
        <f t="shared" si="1"/>
        <v>Out of test</v>
      </c>
      <c r="F12698" s="53" t="str">
        <f t="shared" si="2"/>
        <v>Shanghai_0</v>
      </c>
      <c r="G12698" s="53">
        <f t="shared" si="3"/>
        <v>0.2435176848</v>
      </c>
    </row>
    <row r="12699">
      <c r="A12699" s="61">
        <v>1.512180712E9</v>
      </c>
      <c r="B12699" s="61">
        <v>0.0</v>
      </c>
      <c r="C12699" s="61">
        <v>2200.0</v>
      </c>
      <c r="D12699" s="57" t="s">
        <v>379</v>
      </c>
      <c r="E12699" s="62" t="str">
        <f t="shared" si="1"/>
        <v>Out of test</v>
      </c>
      <c r="F12699" s="53" t="str">
        <f t="shared" si="2"/>
        <v>Shanghai_0</v>
      </c>
      <c r="G12699" s="53">
        <f t="shared" si="3"/>
        <v>0.9242244426</v>
      </c>
    </row>
    <row r="12700">
      <c r="A12700" s="61">
        <v>1.51777156E9</v>
      </c>
      <c r="B12700" s="61">
        <v>0.0</v>
      </c>
      <c r="C12700" s="61">
        <v>5066.0</v>
      </c>
      <c r="D12700" s="57" t="s">
        <v>379</v>
      </c>
      <c r="E12700" s="62" t="str">
        <f t="shared" si="1"/>
        <v>Out of test</v>
      </c>
      <c r="F12700" s="53" t="str">
        <f t="shared" si="2"/>
        <v>Shanghai_0</v>
      </c>
      <c r="G12700" s="53">
        <f t="shared" si="3"/>
        <v>0.27559254</v>
      </c>
    </row>
    <row r="12701">
      <c r="A12701" s="61">
        <v>1.512316202E9</v>
      </c>
      <c r="B12701" s="61">
        <v>0.0</v>
      </c>
      <c r="C12701" s="61">
        <v>1300.0</v>
      </c>
      <c r="D12701" s="57" t="s">
        <v>379</v>
      </c>
      <c r="E12701" s="62" t="str">
        <f t="shared" si="1"/>
        <v>Out of test</v>
      </c>
      <c r="F12701" s="53" t="str">
        <f t="shared" si="2"/>
        <v>Shanghai_0</v>
      </c>
      <c r="G12701" s="53">
        <f t="shared" si="3"/>
        <v>0.06463061838</v>
      </c>
    </row>
    <row r="12702">
      <c r="A12702" s="61">
        <v>1.51419577E9</v>
      </c>
      <c r="B12702" s="61">
        <v>0.0</v>
      </c>
      <c r="C12702" s="61">
        <v>203.0</v>
      </c>
      <c r="D12702" s="57" t="s">
        <v>379</v>
      </c>
      <c r="E12702" s="62" t="str">
        <f t="shared" si="1"/>
        <v>Out of test</v>
      </c>
      <c r="F12702" s="53" t="str">
        <f t="shared" si="2"/>
        <v>Shanghai_0</v>
      </c>
      <c r="G12702" s="53">
        <f t="shared" si="3"/>
        <v>0.05594696155</v>
      </c>
    </row>
    <row r="12703">
      <c r="A12703" s="61">
        <v>1.5187338E9</v>
      </c>
      <c r="B12703" s="61">
        <v>0.0</v>
      </c>
      <c r="C12703" s="61">
        <v>1345.0</v>
      </c>
      <c r="D12703" s="57" t="s">
        <v>379</v>
      </c>
      <c r="E12703" s="62" t="str">
        <f t="shared" si="1"/>
        <v>Out of test</v>
      </c>
      <c r="F12703" s="53" t="str">
        <f t="shared" si="2"/>
        <v>Shanghai_0</v>
      </c>
      <c r="G12703" s="53">
        <f t="shared" si="3"/>
        <v>0.8892838674</v>
      </c>
    </row>
    <row r="12704">
      <c r="A12704" s="61">
        <v>1.518513922E9</v>
      </c>
      <c r="B12704" s="61">
        <v>0.0</v>
      </c>
      <c r="C12704" s="61">
        <v>2045.0</v>
      </c>
      <c r="D12704" s="57" t="s">
        <v>379</v>
      </c>
      <c r="E12704" s="62" t="str">
        <f t="shared" si="1"/>
        <v>Out of test</v>
      </c>
      <c r="F12704" s="53" t="str">
        <f t="shared" si="2"/>
        <v>Shanghai_0</v>
      </c>
      <c r="G12704" s="53">
        <f t="shared" si="3"/>
        <v>0.06046201964</v>
      </c>
    </row>
    <row r="12705">
      <c r="A12705" s="61">
        <v>1.513104341E9</v>
      </c>
      <c r="B12705" s="61">
        <v>0.0</v>
      </c>
      <c r="C12705" s="61">
        <v>792.0</v>
      </c>
      <c r="D12705" s="57" t="s">
        <v>379</v>
      </c>
      <c r="E12705" s="62" t="str">
        <f t="shared" si="1"/>
        <v>Out of test</v>
      </c>
      <c r="F12705" s="53" t="str">
        <f t="shared" si="2"/>
        <v>Shanghai_0</v>
      </c>
      <c r="G12705" s="53">
        <f t="shared" si="3"/>
        <v>0.841841664</v>
      </c>
    </row>
    <row r="12706">
      <c r="A12706" s="61">
        <v>1.513432491E9</v>
      </c>
      <c r="B12706" s="61">
        <v>0.0</v>
      </c>
      <c r="C12706" s="61">
        <v>4283.0</v>
      </c>
      <c r="D12706" s="57" t="s">
        <v>379</v>
      </c>
      <c r="E12706" s="62" t="str">
        <f t="shared" si="1"/>
        <v>Out of test</v>
      </c>
      <c r="F12706" s="53" t="str">
        <f t="shared" si="2"/>
        <v>Shanghai_0</v>
      </c>
      <c r="G12706" s="53">
        <f t="shared" si="3"/>
        <v>0.6271554705</v>
      </c>
    </row>
    <row r="12707">
      <c r="A12707" s="61">
        <v>1.517342181E9</v>
      </c>
      <c r="B12707" s="61">
        <v>0.0</v>
      </c>
      <c r="C12707" s="61">
        <v>393.0</v>
      </c>
      <c r="D12707" s="57" t="s">
        <v>379</v>
      </c>
      <c r="E12707" s="62" t="str">
        <f t="shared" si="1"/>
        <v>Out of test</v>
      </c>
      <c r="F12707" s="53" t="str">
        <f t="shared" si="2"/>
        <v>Shanghai_0</v>
      </c>
      <c r="G12707" s="53">
        <f t="shared" si="3"/>
        <v>0.3205858875</v>
      </c>
    </row>
    <row r="12708">
      <c r="A12708" s="61">
        <v>1.5136495E9</v>
      </c>
      <c r="B12708" s="61">
        <v>0.0</v>
      </c>
      <c r="C12708" s="61">
        <v>940.0</v>
      </c>
      <c r="D12708" s="57" t="s">
        <v>379</v>
      </c>
      <c r="E12708" s="62" t="str">
        <f t="shared" si="1"/>
        <v>Out of test</v>
      </c>
      <c r="F12708" s="53" t="str">
        <f t="shared" si="2"/>
        <v>Shanghai_0</v>
      </c>
      <c r="G12708" s="53">
        <f t="shared" si="3"/>
        <v>0.1796301584</v>
      </c>
    </row>
    <row r="12709">
      <c r="A12709" s="61">
        <v>1.51935063E9</v>
      </c>
      <c r="B12709" s="61">
        <v>0.0</v>
      </c>
      <c r="C12709" s="61">
        <v>3505.0</v>
      </c>
      <c r="D12709" s="57" t="s">
        <v>379</v>
      </c>
      <c r="E12709" s="62" t="str">
        <f t="shared" si="1"/>
        <v>Out of test</v>
      </c>
      <c r="F12709" s="53" t="str">
        <f t="shared" si="2"/>
        <v>Shanghai_0</v>
      </c>
      <c r="G12709" s="53">
        <f t="shared" si="3"/>
        <v>0.7129941039</v>
      </c>
    </row>
    <row r="12710">
      <c r="A12710" s="61">
        <v>1.514065111E9</v>
      </c>
      <c r="B12710" s="61">
        <v>0.0</v>
      </c>
      <c r="C12710" s="61">
        <v>1620.0</v>
      </c>
      <c r="D12710" s="57" t="s">
        <v>379</v>
      </c>
      <c r="E12710" s="62" t="str">
        <f t="shared" si="1"/>
        <v>Out of test</v>
      </c>
      <c r="F12710" s="53" t="str">
        <f t="shared" si="2"/>
        <v>Shanghai_0</v>
      </c>
      <c r="G12710" s="53">
        <f t="shared" si="3"/>
        <v>0.5765298842</v>
      </c>
    </row>
    <row r="12711">
      <c r="A12711" s="61">
        <v>1.51294228E9</v>
      </c>
      <c r="B12711" s="61">
        <v>0.0</v>
      </c>
      <c r="C12711" s="61">
        <v>2895.0</v>
      </c>
      <c r="D12711" s="57" t="s">
        <v>379</v>
      </c>
      <c r="E12711" s="62" t="str">
        <f t="shared" si="1"/>
        <v>Out of test</v>
      </c>
      <c r="F12711" s="53" t="str">
        <f t="shared" si="2"/>
        <v>Shanghai_0</v>
      </c>
      <c r="G12711" s="53">
        <f t="shared" si="3"/>
        <v>0.4597164852</v>
      </c>
    </row>
    <row r="12712">
      <c r="A12712" s="61">
        <v>1.51758893E9</v>
      </c>
      <c r="B12712" s="61">
        <v>0.0</v>
      </c>
      <c r="C12712" s="61">
        <v>781.0</v>
      </c>
      <c r="D12712" s="57" t="s">
        <v>379</v>
      </c>
      <c r="E12712" s="62" t="str">
        <f t="shared" si="1"/>
        <v>Out of test</v>
      </c>
      <c r="F12712" s="53" t="str">
        <f t="shared" si="2"/>
        <v>Shanghai_0</v>
      </c>
      <c r="G12712" s="53">
        <f t="shared" si="3"/>
        <v>0.7952163713</v>
      </c>
    </row>
    <row r="12713">
      <c r="A12713" s="61">
        <v>1.515747492E9</v>
      </c>
      <c r="B12713" s="61">
        <v>0.0</v>
      </c>
      <c r="C12713" s="61">
        <v>3821.0</v>
      </c>
      <c r="D12713" s="57" t="s">
        <v>379</v>
      </c>
      <c r="E12713" s="62" t="str">
        <f t="shared" si="1"/>
        <v>Out of test</v>
      </c>
      <c r="F12713" s="53" t="str">
        <f t="shared" si="2"/>
        <v>Shanghai_0</v>
      </c>
      <c r="G12713" s="53">
        <f t="shared" si="3"/>
        <v>0.5358451107</v>
      </c>
    </row>
    <row r="12714">
      <c r="A12714" s="61">
        <v>1.518067891E9</v>
      </c>
      <c r="B12714" s="61">
        <v>0.0</v>
      </c>
      <c r="C12714" s="61">
        <v>2060.0</v>
      </c>
      <c r="D12714" s="57" t="s">
        <v>379</v>
      </c>
      <c r="E12714" s="62" t="str">
        <f t="shared" si="1"/>
        <v>Out of test</v>
      </c>
      <c r="F12714" s="53" t="str">
        <f t="shared" si="2"/>
        <v>Shanghai_0</v>
      </c>
      <c r="G12714" s="53">
        <f t="shared" si="3"/>
        <v>0.1691601309</v>
      </c>
    </row>
    <row r="12715">
      <c r="A12715" s="61">
        <v>1.517472631E9</v>
      </c>
      <c r="B12715" s="61">
        <v>0.0</v>
      </c>
      <c r="C12715" s="61">
        <v>3152.0</v>
      </c>
      <c r="D12715" s="57" t="s">
        <v>379</v>
      </c>
      <c r="E12715" s="62" t="str">
        <f t="shared" si="1"/>
        <v>Out of test</v>
      </c>
      <c r="F12715" s="53" t="str">
        <f t="shared" si="2"/>
        <v>Shanghai_0</v>
      </c>
      <c r="G12715" s="53">
        <f t="shared" si="3"/>
        <v>0.7987228588</v>
      </c>
    </row>
    <row r="12716">
      <c r="A12716" s="61">
        <v>1.51265126E9</v>
      </c>
      <c r="B12716" s="61">
        <v>0.0</v>
      </c>
      <c r="C12716" s="61">
        <v>99.0</v>
      </c>
      <c r="D12716" s="57" t="s">
        <v>379</v>
      </c>
      <c r="E12716" s="62" t="str">
        <f t="shared" si="1"/>
        <v>Out of test</v>
      </c>
      <c r="F12716" s="53" t="str">
        <f t="shared" si="2"/>
        <v>Shanghai_0</v>
      </c>
      <c r="G12716" s="53">
        <f t="shared" si="3"/>
        <v>0.9213540968</v>
      </c>
    </row>
    <row r="12717">
      <c r="A12717" s="61">
        <v>1.515597442E9</v>
      </c>
      <c r="B12717" s="61">
        <v>0.0</v>
      </c>
      <c r="C12717" s="61">
        <v>1685.0</v>
      </c>
      <c r="D12717" s="57" t="s">
        <v>379</v>
      </c>
      <c r="E12717" s="62" t="str">
        <f t="shared" si="1"/>
        <v>Out of test</v>
      </c>
      <c r="F12717" s="53" t="str">
        <f t="shared" si="2"/>
        <v>Shanghai_0</v>
      </c>
      <c r="G12717" s="53">
        <f t="shared" si="3"/>
        <v>0.9553900958</v>
      </c>
    </row>
    <row r="12718">
      <c r="A12718" s="61">
        <v>1.516879702E9</v>
      </c>
      <c r="B12718" s="61">
        <v>0.0</v>
      </c>
      <c r="C12718" s="61">
        <v>930.0</v>
      </c>
      <c r="D12718" s="57" t="s">
        <v>379</v>
      </c>
      <c r="E12718" s="62" t="str">
        <f t="shared" si="1"/>
        <v>Out of test</v>
      </c>
      <c r="F12718" s="53" t="str">
        <f t="shared" si="2"/>
        <v>Shanghai_0</v>
      </c>
      <c r="G12718" s="53">
        <f t="shared" si="3"/>
        <v>0.5018557336</v>
      </c>
    </row>
    <row r="12719">
      <c r="A12719" s="61">
        <v>1.512399092E9</v>
      </c>
      <c r="B12719" s="61">
        <v>0.0</v>
      </c>
      <c r="C12719" s="61">
        <v>1124.0</v>
      </c>
      <c r="D12719" s="57" t="s">
        <v>379</v>
      </c>
      <c r="E12719" s="62" t="str">
        <f t="shared" si="1"/>
        <v>Out of test</v>
      </c>
      <c r="F12719" s="53" t="str">
        <f t="shared" si="2"/>
        <v>Shanghai_0</v>
      </c>
      <c r="G12719" s="53">
        <f t="shared" si="3"/>
        <v>0.7508709743</v>
      </c>
    </row>
    <row r="12720">
      <c r="A12720" s="61">
        <v>1.51998261E9</v>
      </c>
      <c r="B12720" s="61">
        <v>0.0</v>
      </c>
      <c r="C12720" s="61">
        <v>1138.0</v>
      </c>
      <c r="D12720" s="57" t="s">
        <v>379</v>
      </c>
      <c r="E12720" s="62" t="str">
        <f t="shared" si="1"/>
        <v>Out of test</v>
      </c>
      <c r="F12720" s="53" t="str">
        <f t="shared" si="2"/>
        <v>Shanghai_0</v>
      </c>
      <c r="G12720" s="53">
        <f t="shared" si="3"/>
        <v>0.4309109459</v>
      </c>
    </row>
    <row r="12721">
      <c r="A12721" s="61">
        <v>1.515176381E9</v>
      </c>
      <c r="B12721" s="61">
        <v>0.0</v>
      </c>
      <c r="C12721" s="61">
        <v>1891.0</v>
      </c>
      <c r="D12721" s="57" t="s">
        <v>379</v>
      </c>
      <c r="E12721" s="62" t="str">
        <f t="shared" si="1"/>
        <v>Out of test</v>
      </c>
      <c r="F12721" s="53" t="str">
        <f t="shared" si="2"/>
        <v>Shanghai_0</v>
      </c>
      <c r="G12721" s="53">
        <f t="shared" si="3"/>
        <v>0.2507359492</v>
      </c>
    </row>
    <row r="12722">
      <c r="A12722" s="61">
        <v>1.516576141E9</v>
      </c>
      <c r="B12722" s="61">
        <v>0.0</v>
      </c>
      <c r="C12722" s="61">
        <v>785.0</v>
      </c>
      <c r="D12722" s="57" t="s">
        <v>379</v>
      </c>
      <c r="E12722" s="62" t="str">
        <f t="shared" si="1"/>
        <v>Out of test</v>
      </c>
      <c r="F12722" s="53" t="str">
        <f t="shared" si="2"/>
        <v>Shanghai_0</v>
      </c>
      <c r="G12722" s="53">
        <f t="shared" si="3"/>
        <v>0.8577076804</v>
      </c>
    </row>
    <row r="12723">
      <c r="A12723" s="61">
        <v>1.515443142E9</v>
      </c>
      <c r="B12723" s="61">
        <v>0.0</v>
      </c>
      <c r="C12723" s="61">
        <v>354.0</v>
      </c>
      <c r="D12723" s="57" t="s">
        <v>379</v>
      </c>
      <c r="E12723" s="62" t="str">
        <f t="shared" si="1"/>
        <v>Out of test</v>
      </c>
      <c r="F12723" s="53" t="str">
        <f t="shared" si="2"/>
        <v>Shanghai_0</v>
      </c>
      <c r="G12723" s="53">
        <f t="shared" si="3"/>
        <v>0.4957550865</v>
      </c>
    </row>
    <row r="12724">
      <c r="A12724" s="61">
        <v>1.51602651E9</v>
      </c>
      <c r="B12724" s="61">
        <v>0.0</v>
      </c>
      <c r="C12724" s="61">
        <v>2418.0</v>
      </c>
      <c r="D12724" s="57" t="s">
        <v>379</v>
      </c>
      <c r="E12724" s="62" t="str">
        <f t="shared" si="1"/>
        <v>Out of test</v>
      </c>
      <c r="F12724" s="53" t="str">
        <f t="shared" si="2"/>
        <v>Shanghai_0</v>
      </c>
      <c r="G12724" s="53">
        <f t="shared" si="3"/>
        <v>0.7094687272</v>
      </c>
    </row>
    <row r="12725">
      <c r="A12725" s="61">
        <v>1.51437505E9</v>
      </c>
      <c r="B12725" s="61">
        <v>0.0</v>
      </c>
      <c r="C12725" s="61">
        <v>1577.0</v>
      </c>
      <c r="D12725" s="57" t="s">
        <v>379</v>
      </c>
      <c r="E12725" s="62" t="str">
        <f t="shared" si="1"/>
        <v>Out of test</v>
      </c>
      <c r="F12725" s="53" t="str">
        <f t="shared" si="2"/>
        <v>Shanghai_0</v>
      </c>
      <c r="G12725" s="53">
        <f t="shared" si="3"/>
        <v>0.1291071672</v>
      </c>
    </row>
    <row r="12726">
      <c r="A12726" s="61">
        <v>1.51603047E9</v>
      </c>
      <c r="B12726" s="61">
        <v>0.0</v>
      </c>
      <c r="C12726" s="61">
        <v>1124.0</v>
      </c>
      <c r="D12726" s="57" t="s">
        <v>379</v>
      </c>
      <c r="E12726" s="62" t="str">
        <f t="shared" si="1"/>
        <v>Out of test</v>
      </c>
      <c r="F12726" s="53" t="str">
        <f t="shared" si="2"/>
        <v>Shanghai_0</v>
      </c>
      <c r="G12726" s="53">
        <f t="shared" si="3"/>
        <v>0.1702666613</v>
      </c>
    </row>
    <row r="12727">
      <c r="A12727" s="61">
        <v>1.515227432E9</v>
      </c>
      <c r="B12727" s="61">
        <v>0.0</v>
      </c>
      <c r="C12727" s="61">
        <v>626.0</v>
      </c>
      <c r="D12727" s="57" t="s">
        <v>379</v>
      </c>
      <c r="E12727" s="62" t="str">
        <f t="shared" si="1"/>
        <v>Out of test</v>
      </c>
      <c r="F12727" s="53" t="str">
        <f t="shared" si="2"/>
        <v>Shanghai_0</v>
      </c>
      <c r="G12727" s="53">
        <f t="shared" si="3"/>
        <v>0.9517920724</v>
      </c>
    </row>
    <row r="12728">
      <c r="A12728" s="61">
        <v>1.517571122E9</v>
      </c>
      <c r="B12728" s="61">
        <v>0.0</v>
      </c>
      <c r="C12728" s="61">
        <v>824.0</v>
      </c>
      <c r="D12728" s="57" t="s">
        <v>379</v>
      </c>
      <c r="E12728" s="62" t="str">
        <f t="shared" si="1"/>
        <v>Out of test</v>
      </c>
      <c r="F12728" s="53" t="str">
        <f t="shared" si="2"/>
        <v>Shanghai_0</v>
      </c>
      <c r="G12728" s="53">
        <f t="shared" si="3"/>
        <v>0.790699966</v>
      </c>
    </row>
    <row r="12729">
      <c r="A12729" s="61">
        <v>1.519053772E9</v>
      </c>
      <c r="B12729" s="61">
        <v>0.0</v>
      </c>
      <c r="C12729" s="61">
        <v>2197.0</v>
      </c>
      <c r="D12729" s="57" t="s">
        <v>379</v>
      </c>
      <c r="E12729" s="62" t="str">
        <f t="shared" si="1"/>
        <v>Out of test</v>
      </c>
      <c r="F12729" s="53" t="str">
        <f t="shared" si="2"/>
        <v>Shanghai_0</v>
      </c>
      <c r="G12729" s="53">
        <f t="shared" si="3"/>
        <v>0.4419914737</v>
      </c>
    </row>
    <row r="12730">
      <c r="A12730" s="61">
        <v>1.51564976E9</v>
      </c>
      <c r="B12730" s="61">
        <v>0.0</v>
      </c>
      <c r="C12730" s="61">
        <v>5892.0</v>
      </c>
      <c r="D12730" s="57" t="s">
        <v>379</v>
      </c>
      <c r="E12730" s="62" t="str">
        <f t="shared" si="1"/>
        <v>Out of test</v>
      </c>
      <c r="F12730" s="53" t="str">
        <f t="shared" si="2"/>
        <v>Shanghai_0</v>
      </c>
      <c r="G12730" s="53">
        <f t="shared" si="3"/>
        <v>0.9886034895</v>
      </c>
    </row>
    <row r="12731">
      <c r="A12731" s="61">
        <v>1.51230393E9</v>
      </c>
      <c r="B12731" s="61">
        <v>0.0</v>
      </c>
      <c r="C12731" s="61">
        <v>175.0</v>
      </c>
      <c r="D12731" s="57" t="s">
        <v>379</v>
      </c>
      <c r="E12731" s="62" t="str">
        <f t="shared" si="1"/>
        <v>Out of test</v>
      </c>
      <c r="F12731" s="53" t="str">
        <f t="shared" si="2"/>
        <v>Shanghai_0</v>
      </c>
      <c r="G12731" s="53">
        <f t="shared" si="3"/>
        <v>0.5996424922</v>
      </c>
    </row>
    <row r="12732">
      <c r="A12732" s="61">
        <v>1.514669812E9</v>
      </c>
      <c r="B12732" s="61">
        <v>0.0</v>
      </c>
      <c r="C12732" s="61">
        <v>2221.0</v>
      </c>
      <c r="D12732" s="57" t="s">
        <v>379</v>
      </c>
      <c r="E12732" s="62" t="str">
        <f t="shared" si="1"/>
        <v>Out of test</v>
      </c>
      <c r="F12732" s="53" t="str">
        <f t="shared" si="2"/>
        <v>Shanghai_0</v>
      </c>
      <c r="G12732" s="53">
        <f t="shared" si="3"/>
        <v>0.2105984817</v>
      </c>
    </row>
    <row r="12733">
      <c r="A12733" s="61">
        <v>1.518816952E9</v>
      </c>
      <c r="B12733" s="61">
        <v>0.0</v>
      </c>
      <c r="C12733" s="61">
        <v>432.0</v>
      </c>
      <c r="D12733" s="57" t="s">
        <v>379</v>
      </c>
      <c r="E12733" s="62" t="str">
        <f t="shared" si="1"/>
        <v>Out of test</v>
      </c>
      <c r="F12733" s="53" t="str">
        <f t="shared" si="2"/>
        <v>Shanghai_0</v>
      </c>
      <c r="G12733" s="53">
        <f t="shared" si="3"/>
        <v>0.6470631583</v>
      </c>
    </row>
    <row r="12734">
      <c r="A12734" s="61">
        <v>1.512673401E9</v>
      </c>
      <c r="B12734" s="61">
        <v>0.0</v>
      </c>
      <c r="C12734" s="61">
        <v>1001.0</v>
      </c>
      <c r="D12734" s="57" t="s">
        <v>379</v>
      </c>
      <c r="E12734" s="62" t="str">
        <f t="shared" si="1"/>
        <v>Out of test</v>
      </c>
      <c r="F12734" s="53" t="str">
        <f t="shared" si="2"/>
        <v>Shanghai_0</v>
      </c>
      <c r="G12734" s="53">
        <f t="shared" si="3"/>
        <v>0.9409627658</v>
      </c>
    </row>
    <row r="12735">
      <c r="A12735" s="61">
        <v>1.51174675E9</v>
      </c>
      <c r="B12735" s="61">
        <v>0.0</v>
      </c>
      <c r="C12735" s="61">
        <v>916.0</v>
      </c>
      <c r="D12735" s="57" t="s">
        <v>379</v>
      </c>
      <c r="E12735" s="62" t="str">
        <f t="shared" si="1"/>
        <v>Out of test</v>
      </c>
      <c r="F12735" s="53" t="str">
        <f t="shared" si="2"/>
        <v>Shanghai_0</v>
      </c>
      <c r="G12735" s="53">
        <f t="shared" si="3"/>
        <v>0.05685692598</v>
      </c>
    </row>
    <row r="12736">
      <c r="A12736" s="61">
        <v>1.517699742E9</v>
      </c>
      <c r="B12736" s="61">
        <v>0.0</v>
      </c>
      <c r="C12736" s="61">
        <v>759.0</v>
      </c>
      <c r="D12736" s="57" t="s">
        <v>379</v>
      </c>
      <c r="E12736" s="62" t="str">
        <f t="shared" si="1"/>
        <v>Out of test</v>
      </c>
      <c r="F12736" s="53" t="str">
        <f t="shared" si="2"/>
        <v>Shanghai_0</v>
      </c>
      <c r="G12736" s="53">
        <f t="shared" si="3"/>
        <v>0.8775914823</v>
      </c>
    </row>
    <row r="12737">
      <c r="A12737" s="61">
        <v>1.513250152E9</v>
      </c>
      <c r="B12737" s="61">
        <v>0.0</v>
      </c>
      <c r="C12737" s="61">
        <v>1785.0</v>
      </c>
      <c r="D12737" s="57" t="s">
        <v>379</v>
      </c>
      <c r="E12737" s="62" t="str">
        <f t="shared" si="1"/>
        <v>Out of test</v>
      </c>
      <c r="F12737" s="53" t="str">
        <f t="shared" si="2"/>
        <v>Shanghai_0</v>
      </c>
      <c r="G12737" s="53">
        <f t="shared" si="3"/>
        <v>0.5944064943</v>
      </c>
    </row>
    <row r="12738">
      <c r="A12738" s="61">
        <v>1.518229451E9</v>
      </c>
      <c r="B12738" s="61">
        <v>0.0</v>
      </c>
      <c r="C12738" s="61">
        <v>1352.0</v>
      </c>
      <c r="D12738" s="57" t="s">
        <v>379</v>
      </c>
      <c r="E12738" s="62" t="str">
        <f t="shared" si="1"/>
        <v>Out of test</v>
      </c>
      <c r="F12738" s="53" t="str">
        <f t="shared" si="2"/>
        <v>Shanghai_0</v>
      </c>
      <c r="G12738" s="53">
        <f t="shared" si="3"/>
        <v>0.4574164871</v>
      </c>
    </row>
    <row r="12739">
      <c r="A12739" s="61">
        <v>1.517201751E9</v>
      </c>
      <c r="B12739" s="61">
        <v>0.0</v>
      </c>
      <c r="C12739" s="61">
        <v>2328.0</v>
      </c>
      <c r="D12739" s="57" t="s">
        <v>379</v>
      </c>
      <c r="E12739" s="62" t="str">
        <f t="shared" si="1"/>
        <v>Out of test</v>
      </c>
      <c r="F12739" s="53" t="str">
        <f t="shared" si="2"/>
        <v>Shanghai_0</v>
      </c>
      <c r="G12739" s="53">
        <f t="shared" si="3"/>
        <v>0.8870546738</v>
      </c>
    </row>
    <row r="12740">
      <c r="A12740" s="61">
        <v>1.513941732E9</v>
      </c>
      <c r="B12740" s="61">
        <v>0.0</v>
      </c>
      <c r="C12740" s="61">
        <v>2366.0</v>
      </c>
      <c r="D12740" s="57" t="s">
        <v>379</v>
      </c>
      <c r="E12740" s="62" t="str">
        <f t="shared" si="1"/>
        <v>Out of test</v>
      </c>
      <c r="F12740" s="53" t="str">
        <f t="shared" si="2"/>
        <v>Shanghai_0</v>
      </c>
      <c r="G12740" s="53">
        <f t="shared" si="3"/>
        <v>0.9713811495</v>
      </c>
    </row>
    <row r="12741">
      <c r="A12741" s="61">
        <v>1.512405411E9</v>
      </c>
      <c r="B12741" s="61">
        <v>0.0</v>
      </c>
      <c r="C12741" s="61">
        <v>278.0</v>
      </c>
      <c r="D12741" s="57" t="s">
        <v>379</v>
      </c>
      <c r="E12741" s="62" t="str">
        <f t="shared" si="1"/>
        <v>Out of test</v>
      </c>
      <c r="F12741" s="53" t="str">
        <f t="shared" si="2"/>
        <v>Shanghai_0</v>
      </c>
      <c r="G12741" s="53">
        <f t="shared" si="3"/>
        <v>0.8766933582</v>
      </c>
    </row>
    <row r="12742">
      <c r="A12742" s="61">
        <v>1.515028701E9</v>
      </c>
      <c r="B12742" s="61">
        <v>0.0</v>
      </c>
      <c r="C12742" s="61">
        <v>2528.0</v>
      </c>
      <c r="D12742" s="57" t="s">
        <v>379</v>
      </c>
      <c r="E12742" s="62" t="str">
        <f t="shared" si="1"/>
        <v>Out of test</v>
      </c>
      <c r="F12742" s="53" t="str">
        <f t="shared" si="2"/>
        <v>Shanghai_0</v>
      </c>
      <c r="G12742" s="53">
        <f t="shared" si="3"/>
        <v>0.4308691227</v>
      </c>
    </row>
    <row r="12743">
      <c r="A12743" s="61">
        <v>1.51433773E9</v>
      </c>
      <c r="B12743" s="61">
        <v>0.0</v>
      </c>
      <c r="C12743" s="61">
        <v>1968.0</v>
      </c>
      <c r="D12743" s="57" t="s">
        <v>379</v>
      </c>
      <c r="E12743" s="62" t="str">
        <f t="shared" si="1"/>
        <v>Out of test</v>
      </c>
      <c r="F12743" s="53" t="str">
        <f t="shared" si="2"/>
        <v>Shanghai_0</v>
      </c>
      <c r="G12743" s="53">
        <f t="shared" si="3"/>
        <v>0.1161996251</v>
      </c>
    </row>
    <row r="12744">
      <c r="A12744" s="61">
        <v>1.516946952E9</v>
      </c>
      <c r="B12744" s="61">
        <v>0.0</v>
      </c>
      <c r="C12744" s="61">
        <v>151.0</v>
      </c>
      <c r="D12744" s="57" t="s">
        <v>379</v>
      </c>
      <c r="E12744" s="62" t="str">
        <f t="shared" si="1"/>
        <v>Out of test</v>
      </c>
      <c r="F12744" s="53" t="str">
        <f t="shared" si="2"/>
        <v>Shanghai_0</v>
      </c>
      <c r="G12744" s="53">
        <f t="shared" si="3"/>
        <v>0.2554336877</v>
      </c>
    </row>
    <row r="12745">
      <c r="A12745" s="61">
        <v>1.51475905E9</v>
      </c>
      <c r="B12745" s="61">
        <v>0.0</v>
      </c>
      <c r="C12745" s="61">
        <v>1392.0</v>
      </c>
      <c r="D12745" s="57" t="s">
        <v>379</v>
      </c>
      <c r="E12745" s="62" t="str">
        <f t="shared" si="1"/>
        <v>Out of test</v>
      </c>
      <c r="F12745" s="53" t="str">
        <f t="shared" si="2"/>
        <v>Shanghai_0</v>
      </c>
      <c r="G12745" s="53">
        <f t="shared" si="3"/>
        <v>0.5503526927</v>
      </c>
    </row>
    <row r="12746">
      <c r="A12746" s="61">
        <v>1.51580065E9</v>
      </c>
      <c r="B12746" s="61">
        <v>0.0</v>
      </c>
      <c r="C12746" s="61">
        <v>1201.0</v>
      </c>
      <c r="D12746" s="57" t="s">
        <v>379</v>
      </c>
      <c r="E12746" s="62" t="str">
        <f t="shared" si="1"/>
        <v>Out of test</v>
      </c>
      <c r="F12746" s="53" t="str">
        <f t="shared" si="2"/>
        <v>Shanghai_0</v>
      </c>
      <c r="G12746" s="53">
        <f t="shared" si="3"/>
        <v>0.570961639</v>
      </c>
    </row>
    <row r="12747">
      <c r="A12747" s="61">
        <v>1.5192802E9</v>
      </c>
      <c r="B12747" s="61">
        <v>0.0</v>
      </c>
      <c r="C12747" s="61">
        <v>1639.0</v>
      </c>
      <c r="D12747" s="57" t="s">
        <v>379</v>
      </c>
      <c r="E12747" s="62" t="str">
        <f t="shared" si="1"/>
        <v>Out of test</v>
      </c>
      <c r="F12747" s="53" t="str">
        <f t="shared" si="2"/>
        <v>Shanghai_0</v>
      </c>
      <c r="G12747" s="53">
        <f t="shared" si="3"/>
        <v>0.3240455338</v>
      </c>
    </row>
    <row r="12748">
      <c r="A12748" s="61">
        <v>1.515146531E9</v>
      </c>
      <c r="B12748" s="61">
        <v>0.0</v>
      </c>
      <c r="C12748" s="61">
        <v>1088.0</v>
      </c>
      <c r="D12748" s="57" t="s">
        <v>379</v>
      </c>
      <c r="E12748" s="62" t="str">
        <f t="shared" si="1"/>
        <v>Out of test</v>
      </c>
      <c r="F12748" s="53" t="str">
        <f t="shared" si="2"/>
        <v>Shanghai_0</v>
      </c>
      <c r="G12748" s="53">
        <f t="shared" si="3"/>
        <v>0.2163548182</v>
      </c>
    </row>
    <row r="12749">
      <c r="A12749" s="61">
        <v>1.51209841E9</v>
      </c>
      <c r="B12749" s="61">
        <v>0.0</v>
      </c>
      <c r="C12749" s="61">
        <v>3738.0</v>
      </c>
      <c r="D12749" s="57" t="s">
        <v>379</v>
      </c>
      <c r="E12749" s="62" t="str">
        <f t="shared" si="1"/>
        <v>Out of test</v>
      </c>
      <c r="F12749" s="53" t="str">
        <f t="shared" si="2"/>
        <v>Shanghai_0</v>
      </c>
      <c r="G12749" s="53">
        <f t="shared" si="3"/>
        <v>0.5084016585</v>
      </c>
    </row>
    <row r="12750">
      <c r="A12750" s="61">
        <v>1.51901804E9</v>
      </c>
      <c r="B12750" s="61">
        <v>0.0</v>
      </c>
      <c r="C12750" s="61">
        <v>924.0</v>
      </c>
      <c r="D12750" s="57" t="s">
        <v>379</v>
      </c>
      <c r="E12750" s="62" t="str">
        <f t="shared" si="1"/>
        <v>Out of test</v>
      </c>
      <c r="F12750" s="53" t="str">
        <f t="shared" si="2"/>
        <v>Shanghai_0</v>
      </c>
      <c r="G12750" s="53">
        <f t="shared" si="3"/>
        <v>0.4368664786</v>
      </c>
    </row>
    <row r="12751">
      <c r="A12751" s="61">
        <v>1.51341732E9</v>
      </c>
      <c r="B12751" s="61">
        <v>0.0</v>
      </c>
      <c r="C12751" s="61">
        <v>1290.0</v>
      </c>
      <c r="D12751" s="57" t="s">
        <v>379</v>
      </c>
      <c r="E12751" s="62" t="str">
        <f t="shared" si="1"/>
        <v>Out of test</v>
      </c>
      <c r="F12751" s="53" t="str">
        <f t="shared" si="2"/>
        <v>Shanghai_0</v>
      </c>
      <c r="G12751" s="53">
        <f t="shared" si="3"/>
        <v>0.980581313</v>
      </c>
    </row>
    <row r="12752">
      <c r="A12752" s="61">
        <v>1.515265412E9</v>
      </c>
      <c r="B12752" s="61">
        <v>0.0</v>
      </c>
      <c r="C12752" s="61">
        <v>907.0</v>
      </c>
      <c r="D12752" s="57" t="s">
        <v>379</v>
      </c>
      <c r="E12752" s="62" t="str">
        <f t="shared" si="1"/>
        <v>Out of test</v>
      </c>
      <c r="F12752" s="53" t="str">
        <f t="shared" si="2"/>
        <v>Shanghai_0</v>
      </c>
      <c r="G12752" s="53">
        <f t="shared" si="3"/>
        <v>0.1279601019</v>
      </c>
    </row>
    <row r="12753">
      <c r="A12753" s="61">
        <v>1.5175884E9</v>
      </c>
      <c r="B12753" s="61">
        <v>0.0</v>
      </c>
      <c r="C12753" s="61">
        <v>2187.0</v>
      </c>
      <c r="D12753" s="57" t="s">
        <v>379</v>
      </c>
      <c r="E12753" s="62" t="str">
        <f t="shared" si="1"/>
        <v>Out of test</v>
      </c>
      <c r="F12753" s="53" t="str">
        <f t="shared" si="2"/>
        <v>Shanghai_0</v>
      </c>
      <c r="G12753" s="53">
        <f t="shared" si="3"/>
        <v>0.1654917866</v>
      </c>
    </row>
    <row r="12754">
      <c r="A12754" s="61">
        <v>1.518589381E9</v>
      </c>
      <c r="B12754" s="61">
        <v>0.0</v>
      </c>
      <c r="C12754" s="61">
        <v>2044.0</v>
      </c>
      <c r="D12754" s="57" t="s">
        <v>379</v>
      </c>
      <c r="E12754" s="62" t="str">
        <f t="shared" si="1"/>
        <v>Out of test</v>
      </c>
      <c r="F12754" s="53" t="str">
        <f t="shared" si="2"/>
        <v>Shanghai_0</v>
      </c>
      <c r="G12754" s="53">
        <f t="shared" si="3"/>
        <v>0.5226617254</v>
      </c>
    </row>
    <row r="12755">
      <c r="A12755" s="61">
        <v>1.51454993E9</v>
      </c>
      <c r="B12755" s="61">
        <v>0.0</v>
      </c>
      <c r="C12755" s="61">
        <v>680.0</v>
      </c>
      <c r="D12755" s="57" t="s">
        <v>379</v>
      </c>
      <c r="E12755" s="62" t="str">
        <f t="shared" si="1"/>
        <v>Out of test</v>
      </c>
      <c r="F12755" s="53" t="str">
        <f t="shared" si="2"/>
        <v>Shanghai_0</v>
      </c>
      <c r="G12755" s="53">
        <f t="shared" si="3"/>
        <v>0.905314274</v>
      </c>
    </row>
    <row r="12756">
      <c r="A12756" s="61">
        <v>1.514661641E9</v>
      </c>
      <c r="B12756" s="61">
        <v>0.0</v>
      </c>
      <c r="C12756" s="61">
        <v>2328.0</v>
      </c>
      <c r="D12756" s="57" t="s">
        <v>379</v>
      </c>
      <c r="E12756" s="62" t="str">
        <f t="shared" si="1"/>
        <v>Out of test</v>
      </c>
      <c r="F12756" s="53" t="str">
        <f t="shared" si="2"/>
        <v>Shanghai_0</v>
      </c>
      <c r="G12756" s="53">
        <f t="shared" si="3"/>
        <v>0.4786694569</v>
      </c>
    </row>
    <row r="12757">
      <c r="A12757" s="61">
        <v>1.514940701E9</v>
      </c>
      <c r="B12757" s="61">
        <v>0.0</v>
      </c>
      <c r="C12757" s="61">
        <v>2151.0</v>
      </c>
      <c r="D12757" s="57" t="s">
        <v>379</v>
      </c>
      <c r="E12757" s="62" t="str">
        <f t="shared" si="1"/>
        <v>Out of test</v>
      </c>
      <c r="F12757" s="53" t="str">
        <f t="shared" si="2"/>
        <v>Shanghai_0</v>
      </c>
      <c r="G12757" s="53">
        <f t="shared" si="3"/>
        <v>0.4018557732</v>
      </c>
    </row>
    <row r="12758">
      <c r="A12758" s="61">
        <v>1.511576032E9</v>
      </c>
      <c r="B12758" s="61">
        <v>0.0</v>
      </c>
      <c r="C12758" s="61">
        <v>44.0</v>
      </c>
      <c r="D12758" s="57" t="s">
        <v>379</v>
      </c>
      <c r="E12758" s="62" t="str">
        <f t="shared" si="1"/>
        <v>Out of test</v>
      </c>
      <c r="F12758" s="53" t="str">
        <f t="shared" si="2"/>
        <v>Shanghai_0</v>
      </c>
      <c r="G12758" s="53">
        <f t="shared" si="3"/>
        <v>0.3129169915</v>
      </c>
    </row>
    <row r="12759">
      <c r="A12759" s="61">
        <v>1.51293739E9</v>
      </c>
      <c r="B12759" s="61">
        <v>0.0</v>
      </c>
      <c r="C12759" s="61">
        <v>250.0</v>
      </c>
      <c r="D12759" s="57" t="s">
        <v>379</v>
      </c>
      <c r="E12759" s="62" t="str">
        <f t="shared" si="1"/>
        <v>Out of test</v>
      </c>
      <c r="F12759" s="53" t="str">
        <f t="shared" si="2"/>
        <v>Shanghai_0</v>
      </c>
      <c r="G12759" s="53">
        <f t="shared" si="3"/>
        <v>0.3414874085</v>
      </c>
    </row>
    <row r="12760">
      <c r="A12760" s="61">
        <v>1.5147157E9</v>
      </c>
      <c r="B12760" s="61">
        <v>0.0</v>
      </c>
      <c r="C12760" s="61">
        <v>2398.0</v>
      </c>
      <c r="D12760" s="57" t="s">
        <v>379</v>
      </c>
      <c r="E12760" s="62" t="str">
        <f t="shared" si="1"/>
        <v>Out of test</v>
      </c>
      <c r="F12760" s="53" t="str">
        <f t="shared" si="2"/>
        <v>Shanghai_0</v>
      </c>
      <c r="G12760" s="53">
        <f t="shared" si="3"/>
        <v>0.1979253232</v>
      </c>
    </row>
    <row r="12761">
      <c r="A12761" s="61">
        <v>1.51476632E9</v>
      </c>
      <c r="B12761" s="61">
        <v>0.0</v>
      </c>
      <c r="C12761" s="61">
        <v>596.0</v>
      </c>
      <c r="D12761" s="57" t="s">
        <v>379</v>
      </c>
      <c r="E12761" s="62" t="str">
        <f t="shared" si="1"/>
        <v>Out of test</v>
      </c>
      <c r="F12761" s="53" t="str">
        <f t="shared" si="2"/>
        <v>Shanghai_0</v>
      </c>
      <c r="G12761" s="53">
        <f t="shared" si="3"/>
        <v>0.9052234246</v>
      </c>
    </row>
    <row r="12762">
      <c r="A12762" s="61">
        <v>1.51504573E9</v>
      </c>
      <c r="B12762" s="61">
        <v>0.0</v>
      </c>
      <c r="C12762" s="61">
        <v>1349.0</v>
      </c>
      <c r="D12762" s="57" t="s">
        <v>379</v>
      </c>
      <c r="E12762" s="62" t="str">
        <f t="shared" si="1"/>
        <v>Out of test</v>
      </c>
      <c r="F12762" s="53" t="str">
        <f t="shared" si="2"/>
        <v>Shanghai_0</v>
      </c>
      <c r="G12762" s="53">
        <f t="shared" si="3"/>
        <v>0.9263198607</v>
      </c>
    </row>
    <row r="12763">
      <c r="A12763" s="61">
        <v>1.514588251E9</v>
      </c>
      <c r="B12763" s="61">
        <v>0.0</v>
      </c>
      <c r="C12763" s="61">
        <v>571.0</v>
      </c>
      <c r="D12763" s="57" t="s">
        <v>379</v>
      </c>
      <c r="E12763" s="62" t="str">
        <f t="shared" si="1"/>
        <v>Out of test</v>
      </c>
      <c r="F12763" s="53" t="str">
        <f t="shared" si="2"/>
        <v>Shanghai_0</v>
      </c>
      <c r="G12763" s="53">
        <f t="shared" si="3"/>
        <v>0.1578342646</v>
      </c>
    </row>
    <row r="12764">
      <c r="A12764" s="61">
        <v>1.51426696E9</v>
      </c>
      <c r="B12764" s="61">
        <v>0.0</v>
      </c>
      <c r="C12764" s="61">
        <v>325.0</v>
      </c>
      <c r="D12764" s="57" t="s">
        <v>379</v>
      </c>
      <c r="E12764" s="62" t="str">
        <f t="shared" si="1"/>
        <v>Out of test</v>
      </c>
      <c r="F12764" s="53" t="str">
        <f t="shared" si="2"/>
        <v>Shanghai_0</v>
      </c>
      <c r="G12764" s="53">
        <f t="shared" si="3"/>
        <v>0.7706542698</v>
      </c>
    </row>
    <row r="12765">
      <c r="A12765" s="61">
        <v>1.51374537E9</v>
      </c>
      <c r="B12765" s="61">
        <v>0.0</v>
      </c>
      <c r="C12765" s="61">
        <v>1016.0</v>
      </c>
      <c r="D12765" s="57" t="s">
        <v>379</v>
      </c>
      <c r="E12765" s="62" t="str">
        <f t="shared" si="1"/>
        <v>Out of test</v>
      </c>
      <c r="F12765" s="53" t="str">
        <f t="shared" si="2"/>
        <v>Shanghai_0</v>
      </c>
      <c r="G12765" s="53">
        <f t="shared" si="3"/>
        <v>0.1484082691</v>
      </c>
    </row>
    <row r="12766">
      <c r="A12766" s="61">
        <v>1.5151017E9</v>
      </c>
      <c r="B12766" s="61">
        <v>0.0</v>
      </c>
      <c r="C12766" s="61">
        <v>1672.0</v>
      </c>
      <c r="D12766" s="57" t="s">
        <v>379</v>
      </c>
      <c r="E12766" s="62" t="str">
        <f t="shared" si="1"/>
        <v>Out of test</v>
      </c>
      <c r="F12766" s="53" t="str">
        <f t="shared" si="2"/>
        <v>Shanghai_0</v>
      </c>
      <c r="G12766" s="53">
        <f t="shared" si="3"/>
        <v>0.8216162395</v>
      </c>
    </row>
    <row r="12767">
      <c r="A12767" s="61">
        <v>1.515794062E9</v>
      </c>
      <c r="B12767" s="61">
        <v>0.0</v>
      </c>
      <c r="C12767" s="61">
        <v>46.0</v>
      </c>
      <c r="D12767" s="57" t="s">
        <v>379</v>
      </c>
      <c r="E12767" s="62" t="str">
        <f t="shared" si="1"/>
        <v>Out of test</v>
      </c>
      <c r="F12767" s="53" t="str">
        <f t="shared" si="2"/>
        <v>Shanghai_0</v>
      </c>
      <c r="G12767" s="53">
        <f t="shared" si="3"/>
        <v>0.1172332586</v>
      </c>
    </row>
    <row r="12768">
      <c r="A12768" s="61">
        <v>1.517789162E9</v>
      </c>
      <c r="B12768" s="61">
        <v>0.0</v>
      </c>
      <c r="C12768" s="61">
        <v>2131.0</v>
      </c>
      <c r="D12768" s="57" t="s">
        <v>379</v>
      </c>
      <c r="E12768" s="62" t="str">
        <f t="shared" si="1"/>
        <v>Out of test</v>
      </c>
      <c r="F12768" s="53" t="str">
        <f t="shared" si="2"/>
        <v>Shanghai_0</v>
      </c>
      <c r="G12768" s="53">
        <f t="shared" si="3"/>
        <v>0.6383620776</v>
      </c>
    </row>
    <row r="12769">
      <c r="A12769" s="61">
        <v>1.51408851E9</v>
      </c>
      <c r="B12769" s="61">
        <v>0.0</v>
      </c>
      <c r="C12769" s="61">
        <v>1411.0</v>
      </c>
      <c r="D12769" s="57" t="s">
        <v>379</v>
      </c>
      <c r="E12769" s="62" t="str">
        <f t="shared" si="1"/>
        <v>Out of test</v>
      </c>
      <c r="F12769" s="53" t="str">
        <f t="shared" si="2"/>
        <v>Shanghai_0</v>
      </c>
      <c r="G12769" s="53">
        <f t="shared" si="3"/>
        <v>0.2451492545</v>
      </c>
    </row>
    <row r="12770">
      <c r="A12770" s="61">
        <v>1.514579722E9</v>
      </c>
      <c r="B12770" s="61">
        <v>0.0</v>
      </c>
      <c r="C12770" s="61">
        <v>3715.0</v>
      </c>
      <c r="D12770" s="57" t="s">
        <v>379</v>
      </c>
      <c r="E12770" s="62" t="str">
        <f t="shared" si="1"/>
        <v>Out of test</v>
      </c>
      <c r="F12770" s="53" t="str">
        <f t="shared" si="2"/>
        <v>Shanghai_0</v>
      </c>
      <c r="G12770" s="53">
        <f t="shared" si="3"/>
        <v>0.05283381648</v>
      </c>
    </row>
    <row r="12771">
      <c r="A12771" s="61">
        <v>1.51353961E9</v>
      </c>
      <c r="B12771" s="61">
        <v>0.0</v>
      </c>
      <c r="C12771" s="61">
        <v>3951.0</v>
      </c>
      <c r="D12771" s="57" t="s">
        <v>379</v>
      </c>
      <c r="E12771" s="62" t="str">
        <f t="shared" si="1"/>
        <v>Out of test</v>
      </c>
      <c r="F12771" s="53" t="str">
        <f t="shared" si="2"/>
        <v>Shanghai_0</v>
      </c>
      <c r="G12771" s="53">
        <f t="shared" si="3"/>
        <v>0.9846305567</v>
      </c>
    </row>
    <row r="12772">
      <c r="A12772" s="61">
        <v>1.519447801E9</v>
      </c>
      <c r="B12772" s="61">
        <v>0.0</v>
      </c>
      <c r="C12772" s="61">
        <v>1435.0</v>
      </c>
      <c r="D12772" s="57" t="s">
        <v>379</v>
      </c>
      <c r="E12772" s="62" t="str">
        <f t="shared" si="1"/>
        <v>Out of test</v>
      </c>
      <c r="F12772" s="53" t="str">
        <f t="shared" si="2"/>
        <v>Shanghai_0</v>
      </c>
      <c r="G12772" s="53">
        <f t="shared" si="3"/>
        <v>0.2512725979</v>
      </c>
    </row>
    <row r="12773">
      <c r="A12773" s="61">
        <v>1.515000111E9</v>
      </c>
      <c r="B12773" s="61">
        <v>0.0</v>
      </c>
      <c r="C12773" s="61">
        <v>334.0</v>
      </c>
      <c r="D12773" s="57" t="s">
        <v>379</v>
      </c>
      <c r="E12773" s="62" t="str">
        <f t="shared" si="1"/>
        <v>Out of test</v>
      </c>
      <c r="F12773" s="53" t="str">
        <f t="shared" si="2"/>
        <v>Shanghai_0</v>
      </c>
      <c r="G12773" s="53">
        <f t="shared" si="3"/>
        <v>0.8379240313</v>
      </c>
    </row>
    <row r="12774">
      <c r="A12774" s="61">
        <v>1.519347402E9</v>
      </c>
      <c r="B12774" s="61">
        <v>0.0</v>
      </c>
      <c r="C12774" s="61">
        <v>616.0</v>
      </c>
      <c r="D12774" s="57" t="s">
        <v>379</v>
      </c>
      <c r="E12774" s="62" t="str">
        <f t="shared" si="1"/>
        <v>Out of test</v>
      </c>
      <c r="F12774" s="53" t="str">
        <f t="shared" si="2"/>
        <v>Shanghai_0</v>
      </c>
      <c r="G12774" s="53">
        <f t="shared" si="3"/>
        <v>0.7297027838</v>
      </c>
    </row>
    <row r="12775">
      <c r="A12775" s="61">
        <v>1.51537062E9</v>
      </c>
      <c r="B12775" s="61">
        <v>0.0</v>
      </c>
      <c r="C12775" s="61">
        <v>1202.0</v>
      </c>
      <c r="D12775" s="57" t="s">
        <v>379</v>
      </c>
      <c r="E12775" s="62" t="str">
        <f t="shared" si="1"/>
        <v>Out of test</v>
      </c>
      <c r="F12775" s="53" t="str">
        <f t="shared" si="2"/>
        <v>Shanghai_0</v>
      </c>
      <c r="G12775" s="53">
        <f t="shared" si="3"/>
        <v>0.4858590212</v>
      </c>
    </row>
    <row r="12776">
      <c r="A12776" s="61">
        <v>1.516116932E9</v>
      </c>
      <c r="B12776" s="61">
        <v>0.0</v>
      </c>
      <c r="C12776" s="61">
        <v>1447.0</v>
      </c>
      <c r="D12776" s="57" t="s">
        <v>379</v>
      </c>
      <c r="E12776" s="62" t="str">
        <f t="shared" si="1"/>
        <v>Out of test</v>
      </c>
      <c r="F12776" s="53" t="str">
        <f t="shared" si="2"/>
        <v>Shanghai_0</v>
      </c>
      <c r="G12776" s="53">
        <f t="shared" si="3"/>
        <v>0.7579914043</v>
      </c>
    </row>
    <row r="12777">
      <c r="A12777" s="61">
        <v>1.51165217E9</v>
      </c>
      <c r="B12777" s="61">
        <v>0.0</v>
      </c>
      <c r="C12777" s="61">
        <v>617.0</v>
      </c>
      <c r="D12777" s="57" t="s">
        <v>379</v>
      </c>
      <c r="E12777" s="62" t="str">
        <f t="shared" si="1"/>
        <v>Out of test</v>
      </c>
      <c r="F12777" s="53" t="str">
        <f t="shared" si="2"/>
        <v>Shanghai_0</v>
      </c>
      <c r="G12777" s="53">
        <f t="shared" si="3"/>
        <v>0.988834362</v>
      </c>
    </row>
    <row r="12778">
      <c r="A12778" s="61">
        <v>1.51435564E9</v>
      </c>
      <c r="B12778" s="61">
        <v>0.0</v>
      </c>
      <c r="C12778" s="61">
        <v>3314.0</v>
      </c>
      <c r="D12778" s="57" t="s">
        <v>379</v>
      </c>
      <c r="E12778" s="62" t="str">
        <f t="shared" si="1"/>
        <v>Out of test</v>
      </c>
      <c r="F12778" s="53" t="str">
        <f t="shared" si="2"/>
        <v>Shanghai_0</v>
      </c>
      <c r="G12778" s="53">
        <f t="shared" si="3"/>
        <v>0.6643835535</v>
      </c>
    </row>
    <row r="12779">
      <c r="A12779" s="61">
        <v>1.511426183E9</v>
      </c>
      <c r="B12779" s="61">
        <v>1.0</v>
      </c>
      <c r="C12779" s="61">
        <v>1699.0</v>
      </c>
      <c r="D12779" s="57" t="s">
        <v>379</v>
      </c>
      <c r="E12779" s="62" t="str">
        <f t="shared" si="1"/>
        <v>Out of test</v>
      </c>
      <c r="F12779" s="53" t="str">
        <f t="shared" si="2"/>
        <v>Shanghai_1</v>
      </c>
      <c r="G12779" s="53">
        <f t="shared" si="3"/>
        <v>0.7744877646</v>
      </c>
    </row>
    <row r="12780">
      <c r="A12780" s="61">
        <v>1.513480434E9</v>
      </c>
      <c r="B12780" s="61">
        <v>1.0</v>
      </c>
      <c r="C12780" s="61">
        <v>1060.0</v>
      </c>
      <c r="D12780" s="57" t="s">
        <v>379</v>
      </c>
      <c r="E12780" s="62" t="str">
        <f t="shared" si="1"/>
        <v>Out of test</v>
      </c>
      <c r="F12780" s="53" t="str">
        <f t="shared" si="2"/>
        <v>Shanghai_1</v>
      </c>
      <c r="G12780" s="53">
        <f t="shared" si="3"/>
        <v>0.5974949718</v>
      </c>
    </row>
    <row r="12781">
      <c r="A12781" s="61">
        <v>1.519711823E9</v>
      </c>
      <c r="B12781" s="61">
        <v>1.0</v>
      </c>
      <c r="C12781" s="61">
        <v>1289.0</v>
      </c>
      <c r="D12781" s="57" t="s">
        <v>379</v>
      </c>
      <c r="E12781" s="62" t="str">
        <f t="shared" si="1"/>
        <v>Out of test</v>
      </c>
      <c r="F12781" s="53" t="str">
        <f t="shared" si="2"/>
        <v>Shanghai_1</v>
      </c>
      <c r="G12781" s="53">
        <f t="shared" si="3"/>
        <v>0.7682957962</v>
      </c>
    </row>
    <row r="12782">
      <c r="A12782" s="61">
        <v>1.515732947E9</v>
      </c>
      <c r="B12782" s="61">
        <v>1.0</v>
      </c>
      <c r="C12782" s="61">
        <v>304.0</v>
      </c>
      <c r="D12782" s="57" t="s">
        <v>379</v>
      </c>
      <c r="E12782" s="62" t="str">
        <f t="shared" si="1"/>
        <v>Out of test</v>
      </c>
      <c r="F12782" s="53" t="str">
        <f t="shared" si="2"/>
        <v>Shanghai_1</v>
      </c>
      <c r="G12782" s="53">
        <f t="shared" si="3"/>
        <v>0.6670563958</v>
      </c>
    </row>
    <row r="12783">
      <c r="A12783" s="61">
        <v>1.513009369E9</v>
      </c>
      <c r="B12783" s="61">
        <v>1.0</v>
      </c>
      <c r="C12783" s="61">
        <v>246.0</v>
      </c>
      <c r="D12783" s="57" t="s">
        <v>379</v>
      </c>
      <c r="E12783" s="62" t="str">
        <f t="shared" si="1"/>
        <v>Out of test</v>
      </c>
      <c r="F12783" s="53" t="str">
        <f t="shared" si="2"/>
        <v>Shanghai_1</v>
      </c>
      <c r="G12783" s="53">
        <f t="shared" si="3"/>
        <v>0.1155957433</v>
      </c>
    </row>
    <row r="12784">
      <c r="A12784" s="61">
        <v>1.514152653E9</v>
      </c>
      <c r="B12784" s="61">
        <v>1.0</v>
      </c>
      <c r="C12784" s="61">
        <v>983.0</v>
      </c>
      <c r="D12784" s="57" t="s">
        <v>379</v>
      </c>
      <c r="E12784" s="62" t="str">
        <f t="shared" si="1"/>
        <v>Out of test</v>
      </c>
      <c r="F12784" s="53" t="str">
        <f t="shared" si="2"/>
        <v>Shanghai_1</v>
      </c>
      <c r="G12784" s="53">
        <f t="shared" si="3"/>
        <v>0.1928167599</v>
      </c>
    </row>
    <row r="12785">
      <c r="A12785" s="61">
        <v>1.513974315E9</v>
      </c>
      <c r="B12785" s="61">
        <v>1.0</v>
      </c>
      <c r="C12785" s="61">
        <v>263.0</v>
      </c>
      <c r="D12785" s="57" t="s">
        <v>379</v>
      </c>
      <c r="E12785" s="62" t="str">
        <f t="shared" si="1"/>
        <v>Out of test</v>
      </c>
      <c r="F12785" s="53" t="str">
        <f t="shared" si="2"/>
        <v>Shanghai_1</v>
      </c>
      <c r="G12785" s="53">
        <f t="shared" si="3"/>
        <v>0.866147309</v>
      </c>
    </row>
    <row r="12786">
      <c r="A12786" s="61">
        <v>1.514322508E9</v>
      </c>
      <c r="B12786" s="61">
        <v>1.0</v>
      </c>
      <c r="C12786" s="61">
        <v>393.0</v>
      </c>
      <c r="D12786" s="57" t="s">
        <v>379</v>
      </c>
      <c r="E12786" s="62" t="str">
        <f t="shared" si="1"/>
        <v>Out of test</v>
      </c>
      <c r="F12786" s="53" t="str">
        <f t="shared" si="2"/>
        <v>Shanghai_1</v>
      </c>
      <c r="G12786" s="53">
        <f t="shared" si="3"/>
        <v>0.5906231047</v>
      </c>
    </row>
    <row r="12787">
      <c r="A12787" s="61">
        <v>1.517266185E9</v>
      </c>
      <c r="B12787" s="61">
        <v>1.0</v>
      </c>
      <c r="C12787" s="61">
        <v>1623.0</v>
      </c>
      <c r="D12787" s="57" t="s">
        <v>379</v>
      </c>
      <c r="E12787" s="62" t="str">
        <f t="shared" si="1"/>
        <v>Out of test</v>
      </c>
      <c r="F12787" s="53" t="str">
        <f t="shared" si="2"/>
        <v>Shanghai_1</v>
      </c>
      <c r="G12787" s="53">
        <f t="shared" si="3"/>
        <v>0.9533693891</v>
      </c>
    </row>
    <row r="12788">
      <c r="A12788" s="61">
        <v>1.519869526E9</v>
      </c>
      <c r="B12788" s="61">
        <v>1.0</v>
      </c>
      <c r="C12788" s="61">
        <v>2678.0</v>
      </c>
      <c r="D12788" s="57" t="s">
        <v>379</v>
      </c>
      <c r="E12788" s="62" t="str">
        <f t="shared" si="1"/>
        <v>Out of test</v>
      </c>
      <c r="F12788" s="53" t="str">
        <f t="shared" si="2"/>
        <v>Shanghai_1</v>
      </c>
      <c r="G12788" s="53">
        <f t="shared" si="3"/>
        <v>0.5366220543</v>
      </c>
    </row>
    <row r="12789">
      <c r="A12789" s="61">
        <v>1.516657283E9</v>
      </c>
      <c r="B12789" s="61">
        <v>1.0</v>
      </c>
      <c r="C12789" s="61">
        <v>88.0</v>
      </c>
      <c r="D12789" s="57" t="s">
        <v>379</v>
      </c>
      <c r="E12789" s="62" t="str">
        <f t="shared" si="1"/>
        <v>Out of test</v>
      </c>
      <c r="F12789" s="53" t="str">
        <f t="shared" si="2"/>
        <v>Shanghai_1</v>
      </c>
      <c r="G12789" s="53">
        <f t="shared" si="3"/>
        <v>0.08592912953</v>
      </c>
    </row>
    <row r="12790">
      <c r="A12790" s="61">
        <v>1.513128826E9</v>
      </c>
      <c r="B12790" s="61">
        <v>1.0</v>
      </c>
      <c r="C12790" s="61">
        <v>2843.0</v>
      </c>
      <c r="D12790" s="57" t="s">
        <v>379</v>
      </c>
      <c r="E12790" s="62" t="str">
        <f t="shared" si="1"/>
        <v>Out of test</v>
      </c>
      <c r="F12790" s="53" t="str">
        <f t="shared" si="2"/>
        <v>Shanghai_1</v>
      </c>
      <c r="G12790" s="53">
        <f t="shared" si="3"/>
        <v>0.01871646501</v>
      </c>
    </row>
    <row r="12791">
      <c r="A12791" s="61">
        <v>1.517089078E9</v>
      </c>
      <c r="B12791" s="61">
        <v>1.0</v>
      </c>
      <c r="C12791" s="61">
        <v>1267.0</v>
      </c>
      <c r="D12791" s="57" t="s">
        <v>379</v>
      </c>
      <c r="E12791" s="62" t="str">
        <f t="shared" si="1"/>
        <v>Out of test</v>
      </c>
      <c r="F12791" s="53" t="str">
        <f t="shared" si="2"/>
        <v>Shanghai_1</v>
      </c>
      <c r="G12791" s="53">
        <f t="shared" si="3"/>
        <v>0.3936832481</v>
      </c>
    </row>
    <row r="12792">
      <c r="A12792" s="61">
        <v>1.516207599E9</v>
      </c>
      <c r="B12792" s="61">
        <v>1.0</v>
      </c>
      <c r="C12792" s="61">
        <v>560.0</v>
      </c>
      <c r="D12792" s="57" t="s">
        <v>379</v>
      </c>
      <c r="E12792" s="62" t="str">
        <f t="shared" si="1"/>
        <v>Out of test</v>
      </c>
      <c r="F12792" s="53" t="str">
        <f t="shared" si="2"/>
        <v>Shanghai_1</v>
      </c>
      <c r="G12792" s="53">
        <f t="shared" si="3"/>
        <v>0.7059333509</v>
      </c>
    </row>
    <row r="12793">
      <c r="A12793" s="61">
        <v>1.512574935E9</v>
      </c>
      <c r="B12793" s="61">
        <v>1.0</v>
      </c>
      <c r="C12793" s="61">
        <v>1611.0</v>
      </c>
      <c r="D12793" s="57" t="s">
        <v>379</v>
      </c>
      <c r="E12793" s="62" t="str">
        <f t="shared" si="1"/>
        <v>Out of test</v>
      </c>
      <c r="F12793" s="53" t="str">
        <f t="shared" si="2"/>
        <v>Shanghai_1</v>
      </c>
      <c r="G12793" s="53">
        <f t="shared" si="3"/>
        <v>0.02545998829</v>
      </c>
    </row>
    <row r="12794">
      <c r="A12794" s="61">
        <v>1.513097804E9</v>
      </c>
      <c r="B12794" s="61">
        <v>1.0</v>
      </c>
      <c r="C12794" s="61">
        <v>3307.0</v>
      </c>
      <c r="D12794" s="57" t="s">
        <v>379</v>
      </c>
      <c r="E12794" s="62" t="str">
        <f t="shared" si="1"/>
        <v>Out of test</v>
      </c>
      <c r="F12794" s="53" t="str">
        <f t="shared" si="2"/>
        <v>Shanghai_1</v>
      </c>
      <c r="G12794" s="53">
        <f t="shared" si="3"/>
        <v>0.4414081499</v>
      </c>
    </row>
    <row r="12795">
      <c r="A12795" s="61">
        <v>1.513858083E9</v>
      </c>
      <c r="B12795" s="61">
        <v>1.0</v>
      </c>
      <c r="C12795" s="61">
        <v>2718.0</v>
      </c>
      <c r="D12795" s="57" t="s">
        <v>379</v>
      </c>
      <c r="E12795" s="62" t="str">
        <f t="shared" si="1"/>
        <v>Out of test</v>
      </c>
      <c r="F12795" s="53" t="str">
        <f t="shared" si="2"/>
        <v>Shanghai_1</v>
      </c>
      <c r="G12795" s="53">
        <f t="shared" si="3"/>
        <v>0.4033296319</v>
      </c>
    </row>
    <row r="12796">
      <c r="A12796" s="61">
        <v>1.517074537E9</v>
      </c>
      <c r="B12796" s="61">
        <v>1.0</v>
      </c>
      <c r="C12796" s="61">
        <v>1883.0</v>
      </c>
      <c r="D12796" s="57" t="s">
        <v>379</v>
      </c>
      <c r="E12796" s="62" t="str">
        <f t="shared" si="1"/>
        <v>Out of test</v>
      </c>
      <c r="F12796" s="53" t="str">
        <f t="shared" si="2"/>
        <v>Shanghai_1</v>
      </c>
      <c r="G12796" s="53">
        <f t="shared" si="3"/>
        <v>0.2465884696</v>
      </c>
    </row>
    <row r="12797">
      <c r="A12797" s="61">
        <v>1.518814175E9</v>
      </c>
      <c r="B12797" s="61">
        <v>1.0</v>
      </c>
      <c r="C12797" s="61">
        <v>618.0</v>
      </c>
      <c r="D12797" s="57" t="s">
        <v>379</v>
      </c>
      <c r="E12797" s="62" t="str">
        <f t="shared" si="1"/>
        <v>Out of test</v>
      </c>
      <c r="F12797" s="53" t="str">
        <f t="shared" si="2"/>
        <v>Shanghai_1</v>
      </c>
      <c r="G12797" s="53">
        <f t="shared" si="3"/>
        <v>0.5954775341</v>
      </c>
    </row>
    <row r="12798">
      <c r="A12798" s="61">
        <v>1.512537778E9</v>
      </c>
      <c r="B12798" s="61">
        <v>1.0</v>
      </c>
      <c r="C12798" s="61">
        <v>938.0</v>
      </c>
      <c r="D12798" s="57" t="s">
        <v>379</v>
      </c>
      <c r="E12798" s="62" t="str">
        <f t="shared" si="1"/>
        <v>Out of test</v>
      </c>
      <c r="F12798" s="53" t="str">
        <f t="shared" si="2"/>
        <v>Shanghai_1</v>
      </c>
      <c r="G12798" s="53">
        <f t="shared" si="3"/>
        <v>0.8694515114</v>
      </c>
    </row>
    <row r="12799">
      <c r="A12799" s="61">
        <v>1.519111387E9</v>
      </c>
      <c r="B12799" s="61">
        <v>1.0</v>
      </c>
      <c r="C12799" s="61">
        <v>732.0</v>
      </c>
      <c r="D12799" s="57" t="s">
        <v>379</v>
      </c>
      <c r="E12799" s="62" t="str">
        <f t="shared" si="1"/>
        <v>Out of test</v>
      </c>
      <c r="F12799" s="53" t="str">
        <f t="shared" si="2"/>
        <v>Shanghai_1</v>
      </c>
      <c r="G12799" s="53">
        <f t="shared" si="3"/>
        <v>0.7043213139</v>
      </c>
    </row>
    <row r="12800">
      <c r="A12800" s="61">
        <v>1.511565149E9</v>
      </c>
      <c r="B12800" s="61">
        <v>1.0</v>
      </c>
      <c r="C12800" s="61">
        <v>1074.0</v>
      </c>
      <c r="D12800" s="57" t="s">
        <v>379</v>
      </c>
      <c r="E12800" s="62" t="str">
        <f t="shared" si="1"/>
        <v>Out of test</v>
      </c>
      <c r="F12800" s="53" t="str">
        <f t="shared" si="2"/>
        <v>Shanghai_1</v>
      </c>
      <c r="G12800" s="53">
        <f t="shared" si="3"/>
        <v>0.927584349</v>
      </c>
    </row>
    <row r="12801">
      <c r="A12801" s="61">
        <v>1.517553896E9</v>
      </c>
      <c r="B12801" s="61">
        <v>1.0</v>
      </c>
      <c r="C12801" s="61">
        <v>2154.0</v>
      </c>
      <c r="D12801" s="57" t="s">
        <v>379</v>
      </c>
      <c r="E12801" s="62" t="str">
        <f t="shared" si="1"/>
        <v>Out of test</v>
      </c>
      <c r="F12801" s="53" t="str">
        <f t="shared" si="2"/>
        <v>Shanghai_1</v>
      </c>
      <c r="G12801" s="53">
        <f t="shared" si="3"/>
        <v>0.2829886812</v>
      </c>
    </row>
    <row r="12802">
      <c r="A12802" s="61">
        <v>1.519988964E9</v>
      </c>
      <c r="B12802" s="61">
        <v>1.0</v>
      </c>
      <c r="C12802" s="61">
        <v>1852.0</v>
      </c>
      <c r="D12802" s="57" t="s">
        <v>379</v>
      </c>
      <c r="E12802" s="62" t="str">
        <f t="shared" si="1"/>
        <v>Out of test</v>
      </c>
      <c r="F12802" s="53" t="str">
        <f t="shared" si="2"/>
        <v>Shanghai_1</v>
      </c>
      <c r="G12802" s="53">
        <f t="shared" si="3"/>
        <v>0.1005904293</v>
      </c>
    </row>
    <row r="12803">
      <c r="A12803" s="61">
        <v>1.516671646E9</v>
      </c>
      <c r="B12803" s="61">
        <v>1.0</v>
      </c>
      <c r="C12803" s="61">
        <v>2068.0</v>
      </c>
      <c r="D12803" s="57" t="s">
        <v>379</v>
      </c>
      <c r="E12803" s="62" t="str">
        <f t="shared" si="1"/>
        <v>Out of test</v>
      </c>
      <c r="F12803" s="53" t="str">
        <f t="shared" si="2"/>
        <v>Shanghai_1</v>
      </c>
      <c r="G12803" s="53">
        <f t="shared" si="3"/>
        <v>0.4246993461</v>
      </c>
    </row>
    <row r="12804">
      <c r="A12804" s="61">
        <v>1.518908954E9</v>
      </c>
      <c r="B12804" s="61">
        <v>1.0</v>
      </c>
      <c r="C12804" s="61">
        <v>1883.0</v>
      </c>
      <c r="D12804" s="57" t="s">
        <v>379</v>
      </c>
      <c r="E12804" s="62" t="str">
        <f t="shared" si="1"/>
        <v>Out of test</v>
      </c>
      <c r="F12804" s="53" t="str">
        <f t="shared" si="2"/>
        <v>Shanghai_1</v>
      </c>
      <c r="G12804" s="53">
        <f t="shared" si="3"/>
        <v>0.5812788655</v>
      </c>
    </row>
    <row r="12805">
      <c r="A12805" s="61">
        <v>1.514389524E9</v>
      </c>
      <c r="B12805" s="61">
        <v>1.0</v>
      </c>
      <c r="C12805" s="61">
        <v>2112.0</v>
      </c>
      <c r="D12805" s="57" t="s">
        <v>379</v>
      </c>
      <c r="E12805" s="62" t="str">
        <f t="shared" si="1"/>
        <v>Out of test</v>
      </c>
      <c r="F12805" s="53" t="str">
        <f t="shared" si="2"/>
        <v>Shanghai_1</v>
      </c>
      <c r="G12805" s="53">
        <f t="shared" si="3"/>
        <v>0.2271095961</v>
      </c>
    </row>
    <row r="12806">
      <c r="A12806" s="61">
        <v>1.518764713E9</v>
      </c>
      <c r="B12806" s="61">
        <v>1.0</v>
      </c>
      <c r="C12806" s="61">
        <v>1481.0</v>
      </c>
      <c r="D12806" s="57" t="s">
        <v>379</v>
      </c>
      <c r="E12806" s="62" t="str">
        <f t="shared" si="1"/>
        <v>Out of test</v>
      </c>
      <c r="F12806" s="53" t="str">
        <f t="shared" si="2"/>
        <v>Shanghai_1</v>
      </c>
      <c r="G12806" s="53">
        <f t="shared" si="3"/>
        <v>0.270411342</v>
      </c>
    </row>
    <row r="12807">
      <c r="A12807" s="61">
        <v>1.515250368E9</v>
      </c>
      <c r="B12807" s="61">
        <v>1.0</v>
      </c>
      <c r="C12807" s="61">
        <v>1161.0</v>
      </c>
      <c r="D12807" s="57" t="s">
        <v>379</v>
      </c>
      <c r="E12807" s="62" t="str">
        <f t="shared" si="1"/>
        <v>Out of test</v>
      </c>
      <c r="F12807" s="53" t="str">
        <f t="shared" si="2"/>
        <v>Shanghai_1</v>
      </c>
      <c r="G12807" s="53">
        <f t="shared" si="3"/>
        <v>0.0565355232</v>
      </c>
    </row>
    <row r="12808">
      <c r="A12808" s="61">
        <v>1.515870497E9</v>
      </c>
      <c r="B12808" s="61">
        <v>1.0</v>
      </c>
      <c r="C12808" s="61">
        <v>906.0</v>
      </c>
      <c r="D12808" s="57" t="s">
        <v>379</v>
      </c>
      <c r="E12808" s="62" t="str">
        <f t="shared" si="1"/>
        <v>Out of test</v>
      </c>
      <c r="F12808" s="53" t="str">
        <f t="shared" si="2"/>
        <v>Shanghai_1</v>
      </c>
      <c r="G12808" s="53">
        <f t="shared" si="3"/>
        <v>0.6174946056</v>
      </c>
    </row>
    <row r="12809">
      <c r="A12809" s="61">
        <v>1.514245306E9</v>
      </c>
      <c r="B12809" s="61">
        <v>1.0</v>
      </c>
      <c r="C12809" s="61">
        <v>4024.0</v>
      </c>
      <c r="D12809" s="57" t="s">
        <v>379</v>
      </c>
      <c r="E12809" s="62" t="str">
        <f t="shared" si="1"/>
        <v>Out of test</v>
      </c>
      <c r="F12809" s="53" t="str">
        <f t="shared" si="2"/>
        <v>Shanghai_1</v>
      </c>
      <c r="G12809" s="53">
        <f t="shared" si="3"/>
        <v>0.2425573796</v>
      </c>
    </row>
    <row r="12810">
      <c r="A12810" s="61">
        <v>1.518214007E9</v>
      </c>
      <c r="B12810" s="61">
        <v>1.0</v>
      </c>
      <c r="C12810" s="61">
        <v>3669.0</v>
      </c>
      <c r="D12810" s="57" t="s">
        <v>379</v>
      </c>
      <c r="E12810" s="62" t="str">
        <f t="shared" si="1"/>
        <v>Out of test</v>
      </c>
      <c r="F12810" s="53" t="str">
        <f t="shared" si="2"/>
        <v>Shanghai_1</v>
      </c>
      <c r="G12810" s="53">
        <f t="shared" si="3"/>
        <v>0.8954103154</v>
      </c>
    </row>
    <row r="12811">
      <c r="A12811" s="61">
        <v>1.513703223E9</v>
      </c>
      <c r="B12811" s="61">
        <v>1.0</v>
      </c>
      <c r="C12811" s="61">
        <v>983.0</v>
      </c>
      <c r="D12811" s="57" t="s">
        <v>379</v>
      </c>
      <c r="E12811" s="62" t="str">
        <f t="shared" si="1"/>
        <v>Out of test</v>
      </c>
      <c r="F12811" s="53" t="str">
        <f t="shared" si="2"/>
        <v>Shanghai_1</v>
      </c>
      <c r="G12811" s="53">
        <f t="shared" si="3"/>
        <v>0.1673270459</v>
      </c>
    </row>
    <row r="12812">
      <c r="A12812" s="61">
        <v>1.514501456E9</v>
      </c>
      <c r="B12812" s="61">
        <v>1.0</v>
      </c>
      <c r="C12812" s="61">
        <v>1941.0</v>
      </c>
      <c r="D12812" s="57" t="s">
        <v>379</v>
      </c>
      <c r="E12812" s="62" t="str">
        <f t="shared" si="1"/>
        <v>Out of test</v>
      </c>
      <c r="F12812" s="53" t="str">
        <f t="shared" si="2"/>
        <v>Shanghai_1</v>
      </c>
      <c r="G12812" s="53">
        <f t="shared" si="3"/>
        <v>0.3278873595</v>
      </c>
    </row>
    <row r="12813">
      <c r="A12813" s="61">
        <v>1.518780564E9</v>
      </c>
      <c r="B12813" s="61">
        <v>1.0</v>
      </c>
      <c r="C12813" s="61">
        <v>1636.0</v>
      </c>
      <c r="D12813" s="57" t="s">
        <v>379</v>
      </c>
      <c r="E12813" s="62" t="str">
        <f t="shared" si="1"/>
        <v>Out of test</v>
      </c>
      <c r="F12813" s="53" t="str">
        <f t="shared" si="2"/>
        <v>Shanghai_1</v>
      </c>
      <c r="G12813" s="53">
        <f t="shared" si="3"/>
        <v>0.8995889798</v>
      </c>
    </row>
    <row r="12814">
      <c r="A12814" s="61">
        <v>1.518432238E9</v>
      </c>
      <c r="B12814" s="61">
        <v>1.0</v>
      </c>
      <c r="C12814" s="61">
        <v>753.0</v>
      </c>
      <c r="D12814" s="57" t="s">
        <v>379</v>
      </c>
      <c r="E12814" s="62" t="str">
        <f t="shared" si="1"/>
        <v>Out of test</v>
      </c>
      <c r="F12814" s="53" t="str">
        <f t="shared" si="2"/>
        <v>Shanghai_1</v>
      </c>
      <c r="G12814" s="53">
        <f t="shared" si="3"/>
        <v>0.3473928719</v>
      </c>
    </row>
    <row r="12815">
      <c r="A12815" s="61">
        <v>1.513105616E9</v>
      </c>
      <c r="B12815" s="61">
        <v>1.0</v>
      </c>
      <c r="C12815" s="61">
        <v>2201.0</v>
      </c>
      <c r="D12815" s="57" t="s">
        <v>379</v>
      </c>
      <c r="E12815" s="62" t="str">
        <f t="shared" si="1"/>
        <v>Out of test</v>
      </c>
      <c r="F12815" s="53" t="str">
        <f t="shared" si="2"/>
        <v>Shanghai_1</v>
      </c>
      <c r="G12815" s="53">
        <f t="shared" si="3"/>
        <v>0.6127388265</v>
      </c>
    </row>
    <row r="12816">
      <c r="A12816" s="61">
        <v>1.518929593E9</v>
      </c>
      <c r="B12816" s="61">
        <v>1.0</v>
      </c>
      <c r="C12816" s="61">
        <v>1876.0</v>
      </c>
      <c r="D12816" s="57" t="s">
        <v>379</v>
      </c>
      <c r="E12816" s="62" t="str">
        <f t="shared" si="1"/>
        <v>Out of test</v>
      </c>
      <c r="F12816" s="53" t="str">
        <f t="shared" si="2"/>
        <v>Shanghai_1</v>
      </c>
      <c r="G12816" s="53">
        <f t="shared" si="3"/>
        <v>0.2815137364</v>
      </c>
    </row>
    <row r="12817">
      <c r="A12817" s="61">
        <v>1.513614985E9</v>
      </c>
      <c r="B12817" s="61">
        <v>1.0</v>
      </c>
      <c r="C12817" s="61">
        <v>1643.0</v>
      </c>
      <c r="D12817" s="57" t="s">
        <v>379</v>
      </c>
      <c r="E12817" s="62" t="str">
        <f t="shared" si="1"/>
        <v>Out of test</v>
      </c>
      <c r="F12817" s="53" t="str">
        <f t="shared" si="2"/>
        <v>Shanghai_1</v>
      </c>
      <c r="G12817" s="53">
        <f t="shared" si="3"/>
        <v>0.6490648688</v>
      </c>
    </row>
    <row r="12818">
      <c r="A12818" s="61">
        <v>1.518189463E9</v>
      </c>
      <c r="B12818" s="61">
        <v>1.0</v>
      </c>
      <c r="C12818" s="61">
        <v>2040.0</v>
      </c>
      <c r="D12818" s="57" t="s">
        <v>379</v>
      </c>
      <c r="E12818" s="62" t="str">
        <f t="shared" si="1"/>
        <v>Out of test</v>
      </c>
      <c r="F12818" s="53" t="str">
        <f t="shared" si="2"/>
        <v>Shanghai_1</v>
      </c>
      <c r="G12818" s="53">
        <f t="shared" si="3"/>
        <v>0.5860188629</v>
      </c>
    </row>
    <row r="12819">
      <c r="A12819" s="61">
        <v>1.515709687E9</v>
      </c>
      <c r="B12819" s="61">
        <v>1.0</v>
      </c>
      <c r="C12819" s="61">
        <v>3954.0</v>
      </c>
      <c r="D12819" s="57" t="s">
        <v>379</v>
      </c>
      <c r="E12819" s="62" t="str">
        <f t="shared" si="1"/>
        <v>Out of test</v>
      </c>
      <c r="F12819" s="53" t="str">
        <f t="shared" si="2"/>
        <v>Shanghai_1</v>
      </c>
      <c r="G12819" s="53">
        <f t="shared" si="3"/>
        <v>0.7066563596</v>
      </c>
    </row>
    <row r="12820">
      <c r="A12820" s="61">
        <v>1.518822505E9</v>
      </c>
      <c r="B12820" s="61">
        <v>1.0</v>
      </c>
      <c r="C12820" s="61">
        <v>920.0</v>
      </c>
      <c r="D12820" s="57" t="s">
        <v>379</v>
      </c>
      <c r="E12820" s="62" t="str">
        <f t="shared" si="1"/>
        <v>Out of test</v>
      </c>
      <c r="F12820" s="53" t="str">
        <f t="shared" si="2"/>
        <v>Shanghai_1</v>
      </c>
      <c r="G12820" s="53">
        <f t="shared" si="3"/>
        <v>0.9533518133</v>
      </c>
    </row>
    <row r="12821">
      <c r="A12821" s="61">
        <v>1.516886696E9</v>
      </c>
      <c r="B12821" s="61">
        <v>1.0</v>
      </c>
      <c r="C12821" s="61">
        <v>258.0</v>
      </c>
      <c r="D12821" s="57" t="s">
        <v>379</v>
      </c>
      <c r="E12821" s="62" t="str">
        <f t="shared" si="1"/>
        <v>Out of test</v>
      </c>
      <c r="F12821" s="53" t="str">
        <f t="shared" si="2"/>
        <v>Shanghai_1</v>
      </c>
      <c r="G12821" s="53">
        <f t="shared" si="3"/>
        <v>0.7674487398</v>
      </c>
    </row>
    <row r="12822">
      <c r="A12822" s="61">
        <v>1.513072403E9</v>
      </c>
      <c r="B12822" s="61">
        <v>1.0</v>
      </c>
      <c r="C12822" s="61">
        <v>2938.0</v>
      </c>
      <c r="D12822" s="57" t="s">
        <v>379</v>
      </c>
      <c r="E12822" s="62" t="str">
        <f t="shared" si="1"/>
        <v>Out of test</v>
      </c>
      <c r="F12822" s="53" t="str">
        <f t="shared" si="2"/>
        <v>Shanghai_1</v>
      </c>
      <c r="G12822" s="53">
        <f t="shared" si="3"/>
        <v>0.02025108081</v>
      </c>
    </row>
    <row r="12823">
      <c r="A12823" s="61">
        <v>1.514932983E9</v>
      </c>
      <c r="B12823" s="61">
        <v>1.0</v>
      </c>
      <c r="C12823" s="61">
        <v>133.0</v>
      </c>
      <c r="D12823" s="57" t="s">
        <v>379</v>
      </c>
      <c r="E12823" s="62" t="str">
        <f t="shared" si="1"/>
        <v>Out of test</v>
      </c>
      <c r="F12823" s="53" t="str">
        <f t="shared" si="2"/>
        <v>Shanghai_1</v>
      </c>
      <c r="G12823" s="53">
        <f t="shared" si="3"/>
        <v>0.918770252</v>
      </c>
    </row>
    <row r="12824">
      <c r="A12824" s="61">
        <v>1.515679969E9</v>
      </c>
      <c r="B12824" s="61">
        <v>1.0</v>
      </c>
      <c r="C12824" s="61">
        <v>691.0</v>
      </c>
      <c r="D12824" s="57" t="s">
        <v>379</v>
      </c>
      <c r="E12824" s="62" t="str">
        <f t="shared" si="1"/>
        <v>Out of test</v>
      </c>
      <c r="F12824" s="53" t="str">
        <f t="shared" si="2"/>
        <v>Shanghai_1</v>
      </c>
      <c r="G12824" s="53">
        <f t="shared" si="3"/>
        <v>0.2245992889</v>
      </c>
    </row>
    <row r="12825">
      <c r="A12825" s="61">
        <v>1.517929304E9</v>
      </c>
      <c r="B12825" s="61">
        <v>1.0</v>
      </c>
      <c r="C12825" s="61">
        <v>2936.0</v>
      </c>
      <c r="D12825" s="57" t="s">
        <v>379</v>
      </c>
      <c r="E12825" s="62" t="str">
        <f t="shared" si="1"/>
        <v>Out of test</v>
      </c>
      <c r="F12825" s="53" t="str">
        <f t="shared" si="2"/>
        <v>Shanghai_1</v>
      </c>
      <c r="G12825" s="53">
        <f t="shared" si="3"/>
        <v>0.5889364772</v>
      </c>
    </row>
    <row r="12826">
      <c r="A12826" s="61">
        <v>1.518990414E9</v>
      </c>
      <c r="B12826" s="61">
        <v>1.0</v>
      </c>
      <c r="C12826" s="61">
        <v>2218.0</v>
      </c>
      <c r="D12826" s="57" t="s">
        <v>379</v>
      </c>
      <c r="E12826" s="62" t="str">
        <f t="shared" si="1"/>
        <v>Out of test</v>
      </c>
      <c r="F12826" s="53" t="str">
        <f t="shared" si="2"/>
        <v>Shanghai_1</v>
      </c>
      <c r="G12826" s="53">
        <f t="shared" si="3"/>
        <v>0.5696603482</v>
      </c>
    </row>
    <row r="12827">
      <c r="A12827" s="61">
        <v>1.519781358E9</v>
      </c>
      <c r="B12827" s="61">
        <v>1.0</v>
      </c>
      <c r="C12827" s="61">
        <v>4456.0</v>
      </c>
      <c r="D12827" s="57" t="s">
        <v>379</v>
      </c>
      <c r="E12827" s="62" t="str">
        <f t="shared" si="1"/>
        <v>Out of test</v>
      </c>
      <c r="F12827" s="53" t="str">
        <f t="shared" si="2"/>
        <v>Shanghai_1</v>
      </c>
      <c r="G12827" s="53">
        <f t="shared" si="3"/>
        <v>0.1904211543</v>
      </c>
    </row>
    <row r="12828">
      <c r="A12828" s="61">
        <v>1.511849989E9</v>
      </c>
      <c r="B12828" s="61">
        <v>1.0</v>
      </c>
      <c r="C12828" s="61">
        <v>390.0</v>
      </c>
      <c r="D12828" s="57" t="s">
        <v>379</v>
      </c>
      <c r="E12828" s="62" t="str">
        <f t="shared" si="1"/>
        <v>Out of test</v>
      </c>
      <c r="F12828" s="53" t="str">
        <f t="shared" si="2"/>
        <v>Shanghai_1</v>
      </c>
      <c r="G12828" s="53">
        <f t="shared" si="3"/>
        <v>0.546893975</v>
      </c>
    </row>
    <row r="12829">
      <c r="A12829" s="61">
        <v>1.511755717E9</v>
      </c>
      <c r="B12829" s="61">
        <v>1.0</v>
      </c>
      <c r="C12829" s="61">
        <v>3519.0</v>
      </c>
      <c r="D12829" s="57" t="s">
        <v>379</v>
      </c>
      <c r="E12829" s="62" t="str">
        <f t="shared" si="1"/>
        <v>Out of test</v>
      </c>
      <c r="F12829" s="53" t="str">
        <f t="shared" si="2"/>
        <v>Shanghai_1</v>
      </c>
      <c r="G12829" s="53">
        <f t="shared" si="3"/>
        <v>0.09054097705</v>
      </c>
    </row>
    <row r="12830">
      <c r="A12830" s="61">
        <v>1.516201936E9</v>
      </c>
      <c r="B12830" s="61">
        <v>1.0</v>
      </c>
      <c r="C12830" s="61">
        <v>1260.0</v>
      </c>
      <c r="D12830" s="57" t="s">
        <v>379</v>
      </c>
      <c r="E12830" s="62" t="str">
        <f t="shared" si="1"/>
        <v>Out of test</v>
      </c>
      <c r="F12830" s="53" t="str">
        <f t="shared" si="2"/>
        <v>Shanghai_1</v>
      </c>
      <c r="G12830" s="53">
        <f t="shared" si="3"/>
        <v>0.352986165</v>
      </c>
    </row>
    <row r="12831">
      <c r="A12831" s="61">
        <v>1.517774866E9</v>
      </c>
      <c r="B12831" s="61">
        <v>1.0</v>
      </c>
      <c r="C12831" s="61">
        <v>1036.0</v>
      </c>
      <c r="D12831" s="57" t="s">
        <v>379</v>
      </c>
      <c r="E12831" s="62" t="str">
        <f t="shared" si="1"/>
        <v>Out of test</v>
      </c>
      <c r="F12831" s="53" t="str">
        <f t="shared" si="2"/>
        <v>Shanghai_1</v>
      </c>
      <c r="G12831" s="53">
        <f t="shared" si="3"/>
        <v>0.8861917221</v>
      </c>
    </row>
    <row r="12832">
      <c r="A12832" s="61">
        <v>1.519569039E9</v>
      </c>
      <c r="B12832" s="61">
        <v>1.0</v>
      </c>
      <c r="C12832" s="61">
        <v>118.0</v>
      </c>
      <c r="D12832" s="57" t="s">
        <v>379</v>
      </c>
      <c r="E12832" s="62" t="str">
        <f t="shared" si="1"/>
        <v>Out of test</v>
      </c>
      <c r="F12832" s="53" t="str">
        <f t="shared" si="2"/>
        <v>Shanghai_1</v>
      </c>
      <c r="G12832" s="53">
        <f t="shared" si="3"/>
        <v>0.3721716776</v>
      </c>
    </row>
    <row r="12833">
      <c r="A12833" s="61">
        <v>1.516814817E9</v>
      </c>
      <c r="B12833" s="61">
        <v>1.0</v>
      </c>
      <c r="C12833" s="61">
        <v>2688.0</v>
      </c>
      <c r="D12833" s="57" t="s">
        <v>379</v>
      </c>
      <c r="E12833" s="62" t="str">
        <f t="shared" si="1"/>
        <v>Out of test</v>
      </c>
      <c r="F12833" s="53" t="str">
        <f t="shared" si="2"/>
        <v>Shanghai_1</v>
      </c>
      <c r="G12833" s="53">
        <f t="shared" si="3"/>
        <v>0.4008420571</v>
      </c>
    </row>
    <row r="12834">
      <c r="A12834" s="61">
        <v>1.517694948E9</v>
      </c>
      <c r="B12834" s="61">
        <v>1.0</v>
      </c>
      <c r="C12834" s="61">
        <v>1374.0</v>
      </c>
      <c r="D12834" s="57" t="s">
        <v>379</v>
      </c>
      <c r="E12834" s="62" t="str">
        <f t="shared" si="1"/>
        <v>Out of test</v>
      </c>
      <c r="F12834" s="53" t="str">
        <f t="shared" si="2"/>
        <v>Shanghai_1</v>
      </c>
      <c r="G12834" s="53">
        <f t="shared" si="3"/>
        <v>0.9440468354</v>
      </c>
    </row>
    <row r="12835">
      <c r="A12835" s="61">
        <v>1.511583123E9</v>
      </c>
      <c r="B12835" s="61">
        <v>1.0</v>
      </c>
      <c r="C12835" s="61">
        <v>934.0</v>
      </c>
      <c r="D12835" s="57" t="s">
        <v>379</v>
      </c>
      <c r="E12835" s="62" t="str">
        <f t="shared" si="1"/>
        <v>Out of test</v>
      </c>
      <c r="F12835" s="53" t="str">
        <f t="shared" si="2"/>
        <v>Shanghai_1</v>
      </c>
      <c r="G12835" s="53">
        <f t="shared" si="3"/>
        <v>0.7317396651</v>
      </c>
    </row>
    <row r="12836">
      <c r="A12836" s="61">
        <v>1.514000384E9</v>
      </c>
      <c r="B12836" s="61">
        <v>1.0</v>
      </c>
      <c r="C12836" s="61">
        <v>4138.0</v>
      </c>
      <c r="D12836" s="57" t="s">
        <v>379</v>
      </c>
      <c r="E12836" s="62" t="str">
        <f t="shared" si="1"/>
        <v>Out of test</v>
      </c>
      <c r="F12836" s="53" t="str">
        <f t="shared" si="2"/>
        <v>Shanghai_1</v>
      </c>
      <c r="G12836" s="53">
        <f t="shared" si="3"/>
        <v>0.915696865</v>
      </c>
    </row>
    <row r="12837">
      <c r="A12837" s="61">
        <v>1.519207066E9</v>
      </c>
      <c r="B12837" s="61">
        <v>1.0</v>
      </c>
      <c r="C12837" s="61">
        <v>1589.0</v>
      </c>
      <c r="D12837" s="57" t="s">
        <v>379</v>
      </c>
      <c r="E12837" s="62" t="str">
        <f t="shared" si="1"/>
        <v>Out of test</v>
      </c>
      <c r="F12837" s="53" t="str">
        <f t="shared" si="2"/>
        <v>Shanghai_1</v>
      </c>
      <c r="G12837" s="53">
        <f t="shared" si="3"/>
        <v>0.2142434055</v>
      </c>
    </row>
    <row r="12838">
      <c r="A12838" s="61">
        <v>1.514618523E9</v>
      </c>
      <c r="B12838" s="61">
        <v>1.0</v>
      </c>
      <c r="C12838" s="61">
        <v>4528.0</v>
      </c>
      <c r="D12838" s="57" t="s">
        <v>379</v>
      </c>
      <c r="E12838" s="62" t="str">
        <f t="shared" si="1"/>
        <v>Out of test</v>
      </c>
      <c r="F12838" s="53" t="str">
        <f t="shared" si="2"/>
        <v>Shanghai_1</v>
      </c>
      <c r="G12838" s="53">
        <f t="shared" si="3"/>
        <v>0.8040381984</v>
      </c>
    </row>
    <row r="12839">
      <c r="A12839" s="61">
        <v>1.514613996E9</v>
      </c>
      <c r="B12839" s="61">
        <v>1.0</v>
      </c>
      <c r="C12839" s="61">
        <v>878.0</v>
      </c>
      <c r="D12839" s="57" t="s">
        <v>379</v>
      </c>
      <c r="E12839" s="62" t="str">
        <f t="shared" si="1"/>
        <v>Out of test</v>
      </c>
      <c r="F12839" s="53" t="str">
        <f t="shared" si="2"/>
        <v>Shanghai_1</v>
      </c>
      <c r="G12839" s="53">
        <f t="shared" si="3"/>
        <v>0.8276246855</v>
      </c>
    </row>
    <row r="12840">
      <c r="A12840" s="61">
        <v>1.511494027E9</v>
      </c>
      <c r="B12840" s="61">
        <v>1.0</v>
      </c>
      <c r="C12840" s="61">
        <v>3110.0</v>
      </c>
      <c r="D12840" s="57" t="s">
        <v>379</v>
      </c>
      <c r="E12840" s="62" t="str">
        <f t="shared" si="1"/>
        <v>Out of test</v>
      </c>
      <c r="F12840" s="53" t="str">
        <f t="shared" si="2"/>
        <v>Shanghai_1</v>
      </c>
      <c r="G12840" s="53">
        <f t="shared" si="3"/>
        <v>0.4418718759</v>
      </c>
    </row>
    <row r="12841">
      <c r="A12841" s="61">
        <v>1.514218825E9</v>
      </c>
      <c r="B12841" s="61">
        <v>1.0</v>
      </c>
      <c r="C12841" s="61">
        <v>143.0</v>
      </c>
      <c r="D12841" s="57" t="s">
        <v>379</v>
      </c>
      <c r="E12841" s="62" t="str">
        <f t="shared" si="1"/>
        <v>Out of test</v>
      </c>
      <c r="F12841" s="53" t="str">
        <f t="shared" si="2"/>
        <v>Shanghai_1</v>
      </c>
      <c r="G12841" s="53">
        <f t="shared" si="3"/>
        <v>0.409961406</v>
      </c>
    </row>
    <row r="12842">
      <c r="A12842" s="61">
        <v>1.517497848E9</v>
      </c>
      <c r="B12842" s="61">
        <v>1.0</v>
      </c>
      <c r="C12842" s="61">
        <v>113.0</v>
      </c>
      <c r="D12842" s="57" t="s">
        <v>379</v>
      </c>
      <c r="E12842" s="62" t="str">
        <f t="shared" si="1"/>
        <v>Out of test</v>
      </c>
      <c r="F12842" s="53" t="str">
        <f t="shared" si="2"/>
        <v>Shanghai_1</v>
      </c>
      <c r="G12842" s="53">
        <f t="shared" si="3"/>
        <v>0.3244558483</v>
      </c>
    </row>
    <row r="12843">
      <c r="A12843" s="61">
        <v>1.516847058E9</v>
      </c>
      <c r="B12843" s="61">
        <v>1.0</v>
      </c>
      <c r="C12843" s="61">
        <v>530.0</v>
      </c>
      <c r="D12843" s="57" t="s">
        <v>379</v>
      </c>
      <c r="E12843" s="62" t="str">
        <f t="shared" si="1"/>
        <v>Out of test</v>
      </c>
      <c r="F12843" s="53" t="str">
        <f t="shared" si="2"/>
        <v>Shanghai_1</v>
      </c>
      <c r="G12843" s="53">
        <f t="shared" si="3"/>
        <v>0.9743886403</v>
      </c>
    </row>
    <row r="12844">
      <c r="A12844" s="61">
        <v>1.512314448E9</v>
      </c>
      <c r="B12844" s="61">
        <v>1.0</v>
      </c>
      <c r="C12844" s="61">
        <v>3610.0</v>
      </c>
      <c r="D12844" s="57" t="s">
        <v>379</v>
      </c>
      <c r="E12844" s="62" t="str">
        <f t="shared" si="1"/>
        <v>Out of test</v>
      </c>
      <c r="F12844" s="53" t="str">
        <f t="shared" si="2"/>
        <v>Shanghai_1</v>
      </c>
      <c r="G12844" s="53">
        <f t="shared" si="3"/>
        <v>0.04075061821</v>
      </c>
    </row>
    <row r="12845">
      <c r="A12845" s="61">
        <v>1.511675736E9</v>
      </c>
      <c r="B12845" s="61">
        <v>1.0</v>
      </c>
      <c r="C12845" s="61">
        <v>2988.0</v>
      </c>
      <c r="D12845" s="57" t="s">
        <v>379</v>
      </c>
      <c r="E12845" s="62" t="str">
        <f t="shared" si="1"/>
        <v>Out of test</v>
      </c>
      <c r="F12845" s="53" t="str">
        <f t="shared" si="2"/>
        <v>Shanghai_1</v>
      </c>
      <c r="G12845" s="53">
        <f t="shared" si="3"/>
        <v>0.3986037724</v>
      </c>
    </row>
    <row r="12846">
      <c r="A12846" s="61">
        <v>1.513656493E9</v>
      </c>
      <c r="B12846" s="61">
        <v>1.0</v>
      </c>
      <c r="C12846" s="61">
        <v>3441.0</v>
      </c>
      <c r="D12846" s="57" t="s">
        <v>379</v>
      </c>
      <c r="E12846" s="62" t="str">
        <f t="shared" si="1"/>
        <v>Out of test</v>
      </c>
      <c r="F12846" s="53" t="str">
        <f t="shared" si="2"/>
        <v>Shanghai_1</v>
      </c>
      <c r="G12846" s="53">
        <f t="shared" si="3"/>
        <v>0.896320593</v>
      </c>
    </row>
    <row r="12847">
      <c r="A12847" s="61">
        <v>1.513289063E9</v>
      </c>
      <c r="B12847" s="61">
        <v>1.0</v>
      </c>
      <c r="C12847" s="61">
        <v>3800.0</v>
      </c>
      <c r="D12847" s="57" t="s">
        <v>379</v>
      </c>
      <c r="E12847" s="62" t="str">
        <f t="shared" si="1"/>
        <v>Out of test</v>
      </c>
      <c r="F12847" s="53" t="str">
        <f t="shared" si="2"/>
        <v>Shanghai_1</v>
      </c>
      <c r="G12847" s="53">
        <f t="shared" si="3"/>
        <v>0.09590732234</v>
      </c>
    </row>
    <row r="12848">
      <c r="A12848" s="61">
        <v>1.512919986E9</v>
      </c>
      <c r="B12848" s="61">
        <v>1.0</v>
      </c>
      <c r="C12848" s="61">
        <v>613.0</v>
      </c>
      <c r="D12848" s="57" t="s">
        <v>379</v>
      </c>
      <c r="E12848" s="62" t="str">
        <f t="shared" si="1"/>
        <v>Out of test</v>
      </c>
      <c r="F12848" s="53" t="str">
        <f t="shared" si="2"/>
        <v>Shanghai_1</v>
      </c>
      <c r="G12848" s="53">
        <f t="shared" si="3"/>
        <v>0.2977531685</v>
      </c>
    </row>
    <row r="12849">
      <c r="A12849" s="61">
        <v>1.515301473E9</v>
      </c>
      <c r="B12849" s="61">
        <v>1.0</v>
      </c>
      <c r="C12849" s="61">
        <v>3598.0</v>
      </c>
      <c r="D12849" s="57" t="s">
        <v>379</v>
      </c>
      <c r="E12849" s="62" t="str">
        <f t="shared" si="1"/>
        <v>Out of test</v>
      </c>
      <c r="F12849" s="53" t="str">
        <f t="shared" si="2"/>
        <v>Shanghai_1</v>
      </c>
      <c r="G12849" s="53">
        <f t="shared" si="3"/>
        <v>0.8490780458</v>
      </c>
    </row>
    <row r="12850">
      <c r="A12850" s="61">
        <v>1.514085314E9</v>
      </c>
      <c r="B12850" s="61">
        <v>1.0</v>
      </c>
      <c r="C12850" s="61">
        <v>2449.0</v>
      </c>
      <c r="D12850" s="57" t="s">
        <v>379</v>
      </c>
      <c r="E12850" s="62" t="str">
        <f t="shared" si="1"/>
        <v>Out of test</v>
      </c>
      <c r="F12850" s="53" t="str">
        <f t="shared" si="2"/>
        <v>Shanghai_1</v>
      </c>
      <c r="G12850" s="53">
        <f t="shared" si="3"/>
        <v>0.5590824087</v>
      </c>
    </row>
    <row r="12851">
      <c r="A12851" s="61">
        <v>1.516651949E9</v>
      </c>
      <c r="B12851" s="61">
        <v>1.0</v>
      </c>
      <c r="C12851" s="61">
        <v>2721.0</v>
      </c>
      <c r="D12851" s="57" t="s">
        <v>379</v>
      </c>
      <c r="E12851" s="62" t="str">
        <f t="shared" si="1"/>
        <v>Out of test</v>
      </c>
      <c r="F12851" s="53" t="str">
        <f t="shared" si="2"/>
        <v>Shanghai_1</v>
      </c>
      <c r="G12851" s="53">
        <f t="shared" si="3"/>
        <v>0.5060390667</v>
      </c>
    </row>
    <row r="12852">
      <c r="A12852" s="61">
        <v>1.512787406E9</v>
      </c>
      <c r="B12852" s="61">
        <v>1.0</v>
      </c>
      <c r="C12852" s="61">
        <v>1001.0</v>
      </c>
      <c r="D12852" s="57" t="s">
        <v>379</v>
      </c>
      <c r="E12852" s="62" t="str">
        <f t="shared" si="1"/>
        <v>Out of test</v>
      </c>
      <c r="F12852" s="53" t="str">
        <f t="shared" si="2"/>
        <v>Shanghai_1</v>
      </c>
      <c r="G12852" s="53">
        <f t="shared" si="3"/>
        <v>0.3498979561</v>
      </c>
    </row>
    <row r="12853">
      <c r="A12853" s="61">
        <v>1.516353466E9</v>
      </c>
      <c r="B12853" s="61">
        <v>1.0</v>
      </c>
      <c r="C12853" s="61">
        <v>2100.0</v>
      </c>
      <c r="D12853" s="57" t="s">
        <v>379</v>
      </c>
      <c r="E12853" s="62" t="str">
        <f t="shared" si="1"/>
        <v>Out of test</v>
      </c>
      <c r="F12853" s="53" t="str">
        <f t="shared" si="2"/>
        <v>Shanghai_1</v>
      </c>
      <c r="G12853" s="53">
        <f t="shared" si="3"/>
        <v>0.4847036472</v>
      </c>
    </row>
    <row r="12854">
      <c r="A12854" s="61">
        <v>1.517033197E9</v>
      </c>
      <c r="B12854" s="61">
        <v>1.0</v>
      </c>
      <c r="C12854" s="61">
        <v>2839.0</v>
      </c>
      <c r="D12854" s="57" t="s">
        <v>379</v>
      </c>
      <c r="E12854" s="62" t="str">
        <f t="shared" si="1"/>
        <v>Out of test</v>
      </c>
      <c r="F12854" s="53" t="str">
        <f t="shared" si="2"/>
        <v>Shanghai_1</v>
      </c>
      <c r="G12854" s="53">
        <f t="shared" si="3"/>
        <v>0.07652359098</v>
      </c>
    </row>
    <row r="12855">
      <c r="A12855" s="61">
        <v>1.513456349E9</v>
      </c>
      <c r="B12855" s="61">
        <v>1.0</v>
      </c>
      <c r="C12855" s="61">
        <v>1736.0</v>
      </c>
      <c r="D12855" s="57" t="s">
        <v>379</v>
      </c>
      <c r="E12855" s="62" t="str">
        <f t="shared" si="1"/>
        <v>Out of test</v>
      </c>
      <c r="F12855" s="53" t="str">
        <f t="shared" si="2"/>
        <v>Shanghai_1</v>
      </c>
      <c r="G12855" s="53">
        <f t="shared" si="3"/>
        <v>0.1278539217</v>
      </c>
    </row>
    <row r="12856">
      <c r="A12856" s="61">
        <v>1.511486387E9</v>
      </c>
      <c r="B12856" s="61">
        <v>1.0</v>
      </c>
      <c r="C12856" s="61">
        <v>2051.0</v>
      </c>
      <c r="D12856" s="57" t="s">
        <v>379</v>
      </c>
      <c r="E12856" s="62" t="str">
        <f t="shared" si="1"/>
        <v>Out of test</v>
      </c>
      <c r="F12856" s="53" t="str">
        <f t="shared" si="2"/>
        <v>Shanghai_1</v>
      </c>
      <c r="G12856" s="53">
        <f t="shared" si="3"/>
        <v>0.5689382894</v>
      </c>
    </row>
    <row r="12857">
      <c r="A12857" s="61">
        <v>1.519655308E9</v>
      </c>
      <c r="B12857" s="61">
        <v>1.0</v>
      </c>
      <c r="C12857" s="61">
        <v>4137.0</v>
      </c>
      <c r="D12857" s="57" t="s">
        <v>379</v>
      </c>
      <c r="E12857" s="62" t="str">
        <f t="shared" si="1"/>
        <v>Out of test</v>
      </c>
      <c r="F12857" s="53" t="str">
        <f t="shared" si="2"/>
        <v>Shanghai_1</v>
      </c>
      <c r="G12857" s="53">
        <f t="shared" si="3"/>
        <v>0.5797832188</v>
      </c>
    </row>
    <row r="12858">
      <c r="A12858" s="61">
        <v>1.516746656E9</v>
      </c>
      <c r="B12858" s="61">
        <v>1.0</v>
      </c>
      <c r="C12858" s="61">
        <v>1352.0</v>
      </c>
      <c r="D12858" s="57" t="s">
        <v>379</v>
      </c>
      <c r="E12858" s="62" t="str">
        <f t="shared" si="1"/>
        <v>Out of test</v>
      </c>
      <c r="F12858" s="53" t="str">
        <f t="shared" si="2"/>
        <v>Shanghai_1</v>
      </c>
      <c r="G12858" s="53">
        <f t="shared" si="3"/>
        <v>0.7371767508</v>
      </c>
    </row>
    <row r="12859">
      <c r="A12859" s="61">
        <v>1.516107643E9</v>
      </c>
      <c r="B12859" s="61">
        <v>1.0</v>
      </c>
      <c r="C12859" s="61">
        <v>2048.0</v>
      </c>
      <c r="D12859" s="57" t="s">
        <v>379</v>
      </c>
      <c r="E12859" s="62" t="str">
        <f t="shared" si="1"/>
        <v>Out of test</v>
      </c>
      <c r="F12859" s="53" t="str">
        <f t="shared" si="2"/>
        <v>Shanghai_1</v>
      </c>
      <c r="G12859" s="53">
        <f t="shared" si="3"/>
        <v>0.545234479</v>
      </c>
    </row>
    <row r="12860">
      <c r="A12860" s="61">
        <v>1.512370745E9</v>
      </c>
      <c r="B12860" s="61">
        <v>1.0</v>
      </c>
      <c r="C12860" s="61">
        <v>531.0</v>
      </c>
      <c r="D12860" s="57" t="s">
        <v>379</v>
      </c>
      <c r="E12860" s="62" t="str">
        <f t="shared" si="1"/>
        <v>Out of test</v>
      </c>
      <c r="F12860" s="53" t="str">
        <f t="shared" si="2"/>
        <v>Shanghai_1</v>
      </c>
      <c r="G12860" s="53">
        <f t="shared" si="3"/>
        <v>0.515110777</v>
      </c>
    </row>
    <row r="12861">
      <c r="A12861" s="61">
        <v>1.512770227E9</v>
      </c>
      <c r="B12861" s="61">
        <v>1.0</v>
      </c>
      <c r="C12861" s="61">
        <v>1421.0</v>
      </c>
      <c r="D12861" s="57" t="s">
        <v>379</v>
      </c>
      <c r="E12861" s="62" t="str">
        <f t="shared" si="1"/>
        <v>Out of test</v>
      </c>
      <c r="F12861" s="53" t="str">
        <f t="shared" si="2"/>
        <v>Shanghai_1</v>
      </c>
      <c r="G12861" s="53">
        <f t="shared" si="3"/>
        <v>0.6365225752</v>
      </c>
    </row>
    <row r="12862">
      <c r="A12862" s="61">
        <v>1.516573055E9</v>
      </c>
      <c r="B12862" s="61">
        <v>1.0</v>
      </c>
      <c r="C12862" s="61">
        <v>1122.0</v>
      </c>
      <c r="D12862" s="57" t="s">
        <v>379</v>
      </c>
      <c r="E12862" s="62" t="str">
        <f t="shared" si="1"/>
        <v>Out of test</v>
      </c>
      <c r="F12862" s="53" t="str">
        <f t="shared" si="2"/>
        <v>Shanghai_1</v>
      </c>
      <c r="G12862" s="53">
        <f t="shared" si="3"/>
        <v>0.7832189963</v>
      </c>
    </row>
    <row r="12863">
      <c r="A12863" s="61">
        <v>1.515803253E9</v>
      </c>
      <c r="B12863" s="61">
        <v>1.0</v>
      </c>
      <c r="C12863" s="61">
        <v>450.0</v>
      </c>
      <c r="D12863" s="57" t="s">
        <v>379</v>
      </c>
      <c r="E12863" s="62" t="str">
        <f t="shared" si="1"/>
        <v>Out of test</v>
      </c>
      <c r="F12863" s="53" t="str">
        <f t="shared" si="2"/>
        <v>Shanghai_1</v>
      </c>
      <c r="G12863" s="53">
        <f t="shared" si="3"/>
        <v>0.9433975082</v>
      </c>
    </row>
    <row r="12864">
      <c r="A12864" s="61">
        <v>1.514885369E9</v>
      </c>
      <c r="B12864" s="61">
        <v>1.0</v>
      </c>
      <c r="C12864" s="61">
        <v>1550.0</v>
      </c>
      <c r="D12864" s="57" t="s">
        <v>379</v>
      </c>
      <c r="E12864" s="62" t="str">
        <f t="shared" si="1"/>
        <v>Out of test</v>
      </c>
      <c r="F12864" s="53" t="str">
        <f t="shared" si="2"/>
        <v>Shanghai_1</v>
      </c>
      <c r="G12864" s="53">
        <f t="shared" si="3"/>
        <v>0.8647731077</v>
      </c>
    </row>
    <row r="12865">
      <c r="A12865" s="61">
        <v>1.516671855E9</v>
      </c>
      <c r="B12865" s="61">
        <v>1.0</v>
      </c>
      <c r="C12865" s="61">
        <v>3500.0</v>
      </c>
      <c r="D12865" s="57" t="s">
        <v>379</v>
      </c>
      <c r="E12865" s="62" t="str">
        <f t="shared" si="1"/>
        <v>Out of test</v>
      </c>
      <c r="F12865" s="53" t="str">
        <f t="shared" si="2"/>
        <v>Shanghai_1</v>
      </c>
      <c r="G12865" s="53">
        <f t="shared" si="3"/>
        <v>0.4770706048</v>
      </c>
    </row>
    <row r="12866">
      <c r="A12866" s="61">
        <v>1.513696899E9</v>
      </c>
      <c r="B12866" s="61">
        <v>1.0</v>
      </c>
      <c r="C12866" s="61">
        <v>1000.0</v>
      </c>
      <c r="D12866" s="57" t="s">
        <v>379</v>
      </c>
      <c r="E12866" s="62" t="str">
        <f t="shared" si="1"/>
        <v>Out of test</v>
      </c>
      <c r="F12866" s="53" t="str">
        <f t="shared" si="2"/>
        <v>Shanghai_1</v>
      </c>
      <c r="G12866" s="53">
        <f t="shared" si="3"/>
        <v>0.1344988767</v>
      </c>
    </row>
    <row r="12867">
      <c r="A12867" s="61">
        <v>1.519834057E9</v>
      </c>
      <c r="B12867" s="61">
        <v>1.0</v>
      </c>
      <c r="C12867" s="61">
        <v>2900.0</v>
      </c>
      <c r="D12867" s="57" t="s">
        <v>379</v>
      </c>
      <c r="E12867" s="62" t="str">
        <f t="shared" si="1"/>
        <v>Out of test</v>
      </c>
      <c r="F12867" s="53" t="str">
        <f t="shared" si="2"/>
        <v>Shanghai_1</v>
      </c>
      <c r="G12867" s="53">
        <f t="shared" si="3"/>
        <v>0.5778932757</v>
      </c>
    </row>
    <row r="12868">
      <c r="A12868" s="61">
        <v>1.516572305E9</v>
      </c>
      <c r="B12868" s="61">
        <v>1.0</v>
      </c>
      <c r="C12868" s="61">
        <v>2698.0</v>
      </c>
      <c r="D12868" s="57" t="s">
        <v>379</v>
      </c>
      <c r="E12868" s="62" t="str">
        <f t="shared" si="1"/>
        <v>Out of test</v>
      </c>
      <c r="F12868" s="53" t="str">
        <f t="shared" si="2"/>
        <v>Shanghai_1</v>
      </c>
      <c r="G12868" s="53">
        <f t="shared" si="3"/>
        <v>0.7310288526</v>
      </c>
    </row>
    <row r="12869">
      <c r="A12869" s="61">
        <v>1.515926775E9</v>
      </c>
      <c r="B12869" s="61">
        <v>1.0</v>
      </c>
      <c r="C12869" s="61">
        <v>869.0</v>
      </c>
      <c r="D12869" s="57" t="s">
        <v>379</v>
      </c>
      <c r="E12869" s="62" t="str">
        <f t="shared" si="1"/>
        <v>Out of test</v>
      </c>
      <c r="F12869" s="53" t="str">
        <f t="shared" si="2"/>
        <v>Shanghai_1</v>
      </c>
      <c r="G12869" s="53">
        <f t="shared" si="3"/>
        <v>0.6465839973</v>
      </c>
    </row>
    <row r="12870">
      <c r="A12870" s="61">
        <v>1.517601838E9</v>
      </c>
      <c r="B12870" s="61">
        <v>1.0</v>
      </c>
      <c r="C12870" s="61">
        <v>206.0</v>
      </c>
      <c r="D12870" s="57" t="s">
        <v>379</v>
      </c>
      <c r="E12870" s="62" t="str">
        <f t="shared" si="1"/>
        <v>Out of test</v>
      </c>
      <c r="F12870" s="53" t="str">
        <f t="shared" si="2"/>
        <v>Shanghai_1</v>
      </c>
      <c r="G12870" s="53">
        <f t="shared" si="3"/>
        <v>0.9932974467</v>
      </c>
    </row>
    <row r="12871">
      <c r="A12871" s="61">
        <v>1.515595919E9</v>
      </c>
      <c r="B12871" s="61">
        <v>1.0</v>
      </c>
      <c r="C12871" s="61">
        <v>2397.0</v>
      </c>
      <c r="D12871" s="57" t="s">
        <v>379</v>
      </c>
      <c r="E12871" s="62" t="str">
        <f t="shared" si="1"/>
        <v>Out of test</v>
      </c>
      <c r="F12871" s="53" t="str">
        <f t="shared" si="2"/>
        <v>Shanghai_1</v>
      </c>
      <c r="G12871" s="53">
        <f t="shared" si="3"/>
        <v>0.4008971153</v>
      </c>
    </row>
    <row r="12872">
      <c r="A12872" s="61">
        <v>1.514684315E9</v>
      </c>
      <c r="B12872" s="61">
        <v>1.0</v>
      </c>
      <c r="C12872" s="61">
        <v>2363.0</v>
      </c>
      <c r="D12872" s="57" t="s">
        <v>379</v>
      </c>
      <c r="E12872" s="62" t="str">
        <f t="shared" si="1"/>
        <v>Out of test</v>
      </c>
      <c r="F12872" s="53" t="str">
        <f t="shared" si="2"/>
        <v>Shanghai_1</v>
      </c>
      <c r="G12872" s="53">
        <f t="shared" si="3"/>
        <v>0.1685081333</v>
      </c>
    </row>
    <row r="12873">
      <c r="A12873" s="61">
        <v>1.514491955E9</v>
      </c>
      <c r="B12873" s="61">
        <v>1.0</v>
      </c>
      <c r="C12873" s="61">
        <v>2827.0</v>
      </c>
      <c r="D12873" s="57" t="s">
        <v>379</v>
      </c>
      <c r="E12873" s="62" t="str">
        <f t="shared" si="1"/>
        <v>Out of test</v>
      </c>
      <c r="F12873" s="53" t="str">
        <f t="shared" si="2"/>
        <v>Shanghai_1</v>
      </c>
      <c r="G12873" s="53">
        <f t="shared" si="3"/>
        <v>0.5906037771</v>
      </c>
    </row>
    <row r="12874">
      <c r="A12874" s="61">
        <v>1.517755399E9</v>
      </c>
      <c r="B12874" s="61">
        <v>1.0</v>
      </c>
      <c r="C12874" s="61">
        <v>4184.0</v>
      </c>
      <c r="D12874" s="57" t="s">
        <v>379</v>
      </c>
      <c r="E12874" s="62" t="str">
        <f t="shared" si="1"/>
        <v>Out of test</v>
      </c>
      <c r="F12874" s="53" t="str">
        <f t="shared" si="2"/>
        <v>Shanghai_1</v>
      </c>
      <c r="G12874" s="53">
        <f t="shared" si="3"/>
        <v>0.9906213442</v>
      </c>
    </row>
    <row r="12875">
      <c r="A12875" s="61">
        <v>1.516652106E9</v>
      </c>
      <c r="B12875" s="61">
        <v>1.0</v>
      </c>
      <c r="C12875" s="61">
        <v>1718.0</v>
      </c>
      <c r="D12875" s="57" t="s">
        <v>379</v>
      </c>
      <c r="E12875" s="62" t="str">
        <f t="shared" si="1"/>
        <v>Out of test</v>
      </c>
      <c r="F12875" s="53" t="str">
        <f t="shared" si="2"/>
        <v>Shanghai_1</v>
      </c>
      <c r="G12875" s="53">
        <f t="shared" si="3"/>
        <v>0.8691160832</v>
      </c>
    </row>
    <row r="12876">
      <c r="A12876" s="61">
        <v>1.519012778E9</v>
      </c>
      <c r="B12876" s="61">
        <v>1.0</v>
      </c>
      <c r="C12876" s="61">
        <v>4469.0</v>
      </c>
      <c r="D12876" s="57" t="s">
        <v>379</v>
      </c>
      <c r="E12876" s="62" t="str">
        <f t="shared" si="1"/>
        <v>Out of test</v>
      </c>
      <c r="F12876" s="53" t="str">
        <f t="shared" si="2"/>
        <v>Shanghai_1</v>
      </c>
      <c r="G12876" s="53">
        <f t="shared" si="3"/>
        <v>0.6817918722</v>
      </c>
    </row>
    <row r="12877">
      <c r="A12877" s="61">
        <v>1.516901266E9</v>
      </c>
      <c r="B12877" s="61">
        <v>1.0</v>
      </c>
      <c r="C12877" s="61">
        <v>4666.0</v>
      </c>
      <c r="D12877" s="57" t="s">
        <v>379</v>
      </c>
      <c r="E12877" s="62" t="str">
        <f t="shared" si="1"/>
        <v>Out of test</v>
      </c>
      <c r="F12877" s="53" t="str">
        <f t="shared" si="2"/>
        <v>Shanghai_1</v>
      </c>
      <c r="G12877" s="53">
        <f t="shared" si="3"/>
        <v>0.5436642543</v>
      </c>
    </row>
    <row r="12878">
      <c r="A12878" s="61">
        <v>1.514636189E9</v>
      </c>
      <c r="B12878" s="61">
        <v>1.0</v>
      </c>
      <c r="C12878" s="61">
        <v>665.0</v>
      </c>
      <c r="D12878" s="57" t="s">
        <v>379</v>
      </c>
      <c r="E12878" s="62" t="str">
        <f t="shared" si="1"/>
        <v>Out of test</v>
      </c>
      <c r="F12878" s="53" t="str">
        <f t="shared" si="2"/>
        <v>Shanghai_1</v>
      </c>
      <c r="G12878" s="53">
        <f t="shared" si="3"/>
        <v>0.7662694392</v>
      </c>
    </row>
    <row r="12879">
      <c r="A12879" s="61">
        <v>1.515084206E9</v>
      </c>
      <c r="B12879" s="61">
        <v>1.0</v>
      </c>
      <c r="C12879" s="61">
        <v>1689.0</v>
      </c>
      <c r="D12879" s="57" t="s">
        <v>379</v>
      </c>
      <c r="E12879" s="62" t="str">
        <f t="shared" si="1"/>
        <v>Out of test</v>
      </c>
      <c r="F12879" s="53" t="str">
        <f t="shared" si="2"/>
        <v>Shanghai_1</v>
      </c>
      <c r="G12879" s="53">
        <f t="shared" si="3"/>
        <v>0.7593906273</v>
      </c>
    </row>
    <row r="12880">
      <c r="A12880" s="61">
        <v>1.515971453E9</v>
      </c>
      <c r="B12880" s="61">
        <v>1.0</v>
      </c>
      <c r="C12880" s="61">
        <v>2914.0</v>
      </c>
      <c r="D12880" s="57" t="s">
        <v>379</v>
      </c>
      <c r="E12880" s="62" t="str">
        <f t="shared" si="1"/>
        <v>Out of test</v>
      </c>
      <c r="F12880" s="53" t="str">
        <f t="shared" si="2"/>
        <v>Shanghai_1</v>
      </c>
      <c r="G12880" s="53">
        <f t="shared" si="3"/>
        <v>0.2415391777</v>
      </c>
    </row>
    <row r="12881">
      <c r="A12881" s="61">
        <v>1.518454695E9</v>
      </c>
      <c r="B12881" s="61">
        <v>1.0</v>
      </c>
      <c r="C12881" s="61">
        <v>288.0</v>
      </c>
      <c r="D12881" s="57" t="s">
        <v>379</v>
      </c>
      <c r="E12881" s="62" t="str">
        <f t="shared" si="1"/>
        <v>Out of test</v>
      </c>
      <c r="F12881" s="53" t="str">
        <f t="shared" si="2"/>
        <v>Shanghai_1</v>
      </c>
      <c r="G12881" s="53">
        <f t="shared" si="3"/>
        <v>0.4459369693</v>
      </c>
    </row>
    <row r="12882">
      <c r="A12882" s="61">
        <v>1.513400385E9</v>
      </c>
      <c r="B12882" s="61">
        <v>1.0</v>
      </c>
      <c r="C12882" s="61">
        <v>2414.0</v>
      </c>
      <c r="D12882" s="57" t="s">
        <v>379</v>
      </c>
      <c r="E12882" s="62" t="str">
        <f t="shared" si="1"/>
        <v>Out of test</v>
      </c>
      <c r="F12882" s="53" t="str">
        <f t="shared" si="2"/>
        <v>Shanghai_1</v>
      </c>
      <c r="G12882" s="53">
        <f t="shared" si="3"/>
        <v>0.2626114583</v>
      </c>
    </row>
    <row r="12883">
      <c r="A12883" s="61">
        <v>1.518098398E9</v>
      </c>
      <c r="B12883" s="61">
        <v>1.0</v>
      </c>
      <c r="C12883" s="61">
        <v>2812.0</v>
      </c>
      <c r="D12883" s="57" t="s">
        <v>379</v>
      </c>
      <c r="E12883" s="62" t="str">
        <f t="shared" si="1"/>
        <v>Out of test</v>
      </c>
      <c r="F12883" s="53" t="str">
        <f t="shared" si="2"/>
        <v>Shanghai_1</v>
      </c>
      <c r="G12883" s="53">
        <f t="shared" si="3"/>
        <v>0.02607968698</v>
      </c>
    </row>
    <row r="12884">
      <c r="A12884" s="61">
        <v>1.519215378E9</v>
      </c>
      <c r="B12884" s="61">
        <v>1.0</v>
      </c>
      <c r="C12884" s="61">
        <v>1551.0</v>
      </c>
      <c r="D12884" s="57" t="s">
        <v>379</v>
      </c>
      <c r="E12884" s="62" t="str">
        <f t="shared" si="1"/>
        <v>Out of test</v>
      </c>
      <c r="F12884" s="53" t="str">
        <f t="shared" si="2"/>
        <v>Shanghai_1</v>
      </c>
      <c r="G12884" s="53">
        <f t="shared" si="3"/>
        <v>0.6531964571</v>
      </c>
    </row>
    <row r="12885">
      <c r="A12885" s="61">
        <v>1.515479549E9</v>
      </c>
      <c r="B12885" s="61">
        <v>1.0</v>
      </c>
      <c r="C12885" s="61">
        <v>238.0</v>
      </c>
      <c r="D12885" s="57" t="s">
        <v>379</v>
      </c>
      <c r="E12885" s="62" t="str">
        <f t="shared" si="1"/>
        <v>Out of test</v>
      </c>
      <c r="F12885" s="53" t="str">
        <f t="shared" si="2"/>
        <v>Shanghai_1</v>
      </c>
      <c r="G12885" s="53">
        <f t="shared" si="3"/>
        <v>0.4908456819</v>
      </c>
    </row>
    <row r="12886">
      <c r="A12886" s="61">
        <v>1.519741907E9</v>
      </c>
      <c r="B12886" s="61">
        <v>1.0</v>
      </c>
      <c r="C12886" s="61">
        <v>1278.0</v>
      </c>
      <c r="D12886" s="57" t="s">
        <v>379</v>
      </c>
      <c r="E12886" s="62" t="str">
        <f t="shared" si="1"/>
        <v>Out of test</v>
      </c>
      <c r="F12886" s="53" t="str">
        <f t="shared" si="2"/>
        <v>Shanghai_1</v>
      </c>
      <c r="G12886" s="53">
        <f t="shared" si="3"/>
        <v>0.5559613587</v>
      </c>
    </row>
    <row r="12887">
      <c r="A12887" s="61">
        <v>1.512591004E9</v>
      </c>
      <c r="B12887" s="61">
        <v>1.0</v>
      </c>
      <c r="C12887" s="61">
        <v>858.0</v>
      </c>
      <c r="D12887" s="57" t="s">
        <v>379</v>
      </c>
      <c r="E12887" s="62" t="str">
        <f t="shared" si="1"/>
        <v>Out of test</v>
      </c>
      <c r="F12887" s="53" t="str">
        <f t="shared" si="2"/>
        <v>Shanghai_1</v>
      </c>
      <c r="G12887" s="53">
        <f t="shared" si="3"/>
        <v>0.3485750245</v>
      </c>
    </row>
    <row r="12888">
      <c r="A12888" s="61">
        <v>1.515480627E9</v>
      </c>
      <c r="B12888" s="61">
        <v>1.0</v>
      </c>
      <c r="C12888" s="61">
        <v>3465.0</v>
      </c>
      <c r="D12888" s="57" t="s">
        <v>379</v>
      </c>
      <c r="E12888" s="62" t="str">
        <f t="shared" si="1"/>
        <v>Out of test</v>
      </c>
      <c r="F12888" s="53" t="str">
        <f t="shared" si="2"/>
        <v>Shanghai_1</v>
      </c>
      <c r="G12888" s="53">
        <f t="shared" si="3"/>
        <v>0.1202382385</v>
      </c>
    </row>
    <row r="12889">
      <c r="A12889" s="61">
        <v>1.514694539E9</v>
      </c>
      <c r="B12889" s="61">
        <v>1.0</v>
      </c>
      <c r="C12889" s="61">
        <v>1544.0</v>
      </c>
      <c r="D12889" s="57" t="s">
        <v>379</v>
      </c>
      <c r="E12889" s="62" t="str">
        <f t="shared" si="1"/>
        <v>Out of test</v>
      </c>
      <c r="F12889" s="53" t="str">
        <f t="shared" si="2"/>
        <v>Shanghai_1</v>
      </c>
      <c r="G12889" s="53">
        <f t="shared" si="3"/>
        <v>0.09897090741</v>
      </c>
    </row>
    <row r="12890">
      <c r="A12890" s="61">
        <v>1.516416809E9</v>
      </c>
      <c r="B12890" s="61">
        <v>1.0</v>
      </c>
      <c r="C12890" s="61">
        <v>1790.0</v>
      </c>
      <c r="D12890" s="57" t="s">
        <v>379</v>
      </c>
      <c r="E12890" s="62" t="str">
        <f t="shared" si="1"/>
        <v>Out of test</v>
      </c>
      <c r="F12890" s="53" t="str">
        <f t="shared" si="2"/>
        <v>Shanghai_1</v>
      </c>
      <c r="G12890" s="53">
        <f t="shared" si="3"/>
        <v>0.7496238935</v>
      </c>
    </row>
    <row r="12891">
      <c r="A12891" s="61">
        <v>1.513482419E9</v>
      </c>
      <c r="B12891" s="61">
        <v>1.0</v>
      </c>
      <c r="C12891" s="61">
        <v>1755.0</v>
      </c>
      <c r="D12891" s="57" t="s">
        <v>379</v>
      </c>
      <c r="E12891" s="62" t="str">
        <f t="shared" si="1"/>
        <v>Out of test</v>
      </c>
      <c r="F12891" s="53" t="str">
        <f t="shared" si="2"/>
        <v>Shanghai_1</v>
      </c>
      <c r="G12891" s="53">
        <f t="shared" si="3"/>
        <v>0.03779857862</v>
      </c>
    </row>
    <row r="12892">
      <c r="A12892" s="61">
        <v>1.516198743E9</v>
      </c>
      <c r="B12892" s="61">
        <v>1.0</v>
      </c>
      <c r="C12892" s="61">
        <v>602.0</v>
      </c>
      <c r="D12892" s="57" t="s">
        <v>379</v>
      </c>
      <c r="E12892" s="62" t="str">
        <f t="shared" si="1"/>
        <v>Out of test</v>
      </c>
      <c r="F12892" s="53" t="str">
        <f t="shared" si="2"/>
        <v>Shanghai_1</v>
      </c>
      <c r="G12892" s="53">
        <f t="shared" si="3"/>
        <v>0.4972089162</v>
      </c>
    </row>
    <row r="12893">
      <c r="A12893" s="61">
        <v>1.517333209E9</v>
      </c>
      <c r="B12893" s="61">
        <v>1.0</v>
      </c>
      <c r="C12893" s="61">
        <v>558.0</v>
      </c>
      <c r="D12893" s="57" t="s">
        <v>379</v>
      </c>
      <c r="E12893" s="62" t="str">
        <f t="shared" si="1"/>
        <v>Out of test</v>
      </c>
      <c r="F12893" s="53" t="str">
        <f t="shared" si="2"/>
        <v>Shanghai_1</v>
      </c>
      <c r="G12893" s="53">
        <f t="shared" si="3"/>
        <v>0.2121953585</v>
      </c>
    </row>
    <row r="12894">
      <c r="A12894" s="61">
        <v>1.518693814E9</v>
      </c>
      <c r="B12894" s="61">
        <v>1.0</v>
      </c>
      <c r="C12894" s="61">
        <v>270.0</v>
      </c>
      <c r="D12894" s="57" t="s">
        <v>379</v>
      </c>
      <c r="E12894" s="62" t="str">
        <f t="shared" si="1"/>
        <v>Out of test</v>
      </c>
      <c r="F12894" s="53" t="str">
        <f t="shared" si="2"/>
        <v>Shanghai_1</v>
      </c>
      <c r="G12894" s="53">
        <f t="shared" si="3"/>
        <v>0.3091378805</v>
      </c>
    </row>
    <row r="12895">
      <c r="A12895" s="61">
        <v>1.513420466E9</v>
      </c>
      <c r="B12895" s="61">
        <v>1.0</v>
      </c>
      <c r="C12895" s="61">
        <v>104.0</v>
      </c>
      <c r="D12895" s="57" t="s">
        <v>379</v>
      </c>
      <c r="E12895" s="62" t="str">
        <f t="shared" si="1"/>
        <v>Out of test</v>
      </c>
      <c r="F12895" s="53" t="str">
        <f t="shared" si="2"/>
        <v>Shanghai_1</v>
      </c>
      <c r="G12895" s="53">
        <f t="shared" si="3"/>
        <v>0.3972945469</v>
      </c>
    </row>
    <row r="12896">
      <c r="A12896" s="61">
        <v>1.514956144E9</v>
      </c>
      <c r="B12896" s="61">
        <v>1.0</v>
      </c>
      <c r="C12896" s="61">
        <v>3404.0</v>
      </c>
      <c r="D12896" s="57" t="s">
        <v>379</v>
      </c>
      <c r="E12896" s="62" t="str">
        <f t="shared" si="1"/>
        <v>Out of test</v>
      </c>
      <c r="F12896" s="53" t="str">
        <f t="shared" si="2"/>
        <v>Shanghai_1</v>
      </c>
      <c r="G12896" s="53">
        <f t="shared" si="3"/>
        <v>0.03740605677</v>
      </c>
    </row>
    <row r="12897">
      <c r="A12897" s="61">
        <v>1.514937136E9</v>
      </c>
      <c r="B12897" s="61">
        <v>1.0</v>
      </c>
      <c r="C12897" s="61">
        <v>3321.0</v>
      </c>
      <c r="D12897" s="57" t="s">
        <v>379</v>
      </c>
      <c r="E12897" s="62" t="str">
        <f t="shared" si="1"/>
        <v>Out of test</v>
      </c>
      <c r="F12897" s="53" t="str">
        <f t="shared" si="2"/>
        <v>Shanghai_1</v>
      </c>
      <c r="G12897" s="53">
        <f t="shared" si="3"/>
        <v>0.8069246761</v>
      </c>
    </row>
    <row r="12898">
      <c r="A12898" s="61">
        <v>1.516347889E9</v>
      </c>
      <c r="B12898" s="61">
        <v>1.0</v>
      </c>
      <c r="C12898" s="61">
        <v>1658.0</v>
      </c>
      <c r="D12898" s="57" t="s">
        <v>379</v>
      </c>
      <c r="E12898" s="62" t="str">
        <f t="shared" si="1"/>
        <v>Out of test</v>
      </c>
      <c r="F12898" s="53" t="str">
        <f t="shared" si="2"/>
        <v>Shanghai_1</v>
      </c>
      <c r="G12898" s="53">
        <f t="shared" si="3"/>
        <v>0.2329354928</v>
      </c>
    </row>
    <row r="12899">
      <c r="A12899" s="61">
        <v>1.515366065E9</v>
      </c>
      <c r="B12899" s="61">
        <v>1.0</v>
      </c>
      <c r="C12899" s="61">
        <v>597.0</v>
      </c>
      <c r="D12899" s="57" t="s">
        <v>379</v>
      </c>
      <c r="E12899" s="62" t="str">
        <f t="shared" si="1"/>
        <v>Out of test</v>
      </c>
      <c r="F12899" s="53" t="str">
        <f t="shared" si="2"/>
        <v>Shanghai_1</v>
      </c>
      <c r="G12899" s="53">
        <f t="shared" si="3"/>
        <v>0.4675353332</v>
      </c>
    </row>
    <row r="12900">
      <c r="A12900" s="61">
        <v>1.511667923E9</v>
      </c>
      <c r="B12900" s="61">
        <v>1.0</v>
      </c>
      <c r="C12900" s="61">
        <v>765.0</v>
      </c>
      <c r="D12900" s="57" t="s">
        <v>379</v>
      </c>
      <c r="E12900" s="62" t="str">
        <f t="shared" si="1"/>
        <v>Out of test</v>
      </c>
      <c r="F12900" s="53" t="str">
        <f t="shared" si="2"/>
        <v>Shanghai_1</v>
      </c>
      <c r="G12900" s="53">
        <f t="shared" si="3"/>
        <v>0.4058652242</v>
      </c>
    </row>
    <row r="12901">
      <c r="A12901" s="61">
        <v>1.518108984E9</v>
      </c>
      <c r="B12901" s="61">
        <v>1.0</v>
      </c>
      <c r="C12901" s="61">
        <v>586.0</v>
      </c>
      <c r="D12901" s="57" t="s">
        <v>379</v>
      </c>
      <c r="E12901" s="62" t="str">
        <f t="shared" si="1"/>
        <v>Out of test</v>
      </c>
      <c r="F12901" s="53" t="str">
        <f t="shared" si="2"/>
        <v>Shanghai_1</v>
      </c>
      <c r="G12901" s="53">
        <f t="shared" si="3"/>
        <v>0.4363503736</v>
      </c>
    </row>
    <row r="12902">
      <c r="A12902" s="61">
        <v>1.515482925E9</v>
      </c>
      <c r="B12902" s="61">
        <v>1.0</v>
      </c>
      <c r="C12902" s="61">
        <v>1451.0</v>
      </c>
      <c r="D12902" s="57" t="s">
        <v>379</v>
      </c>
      <c r="E12902" s="62" t="str">
        <f t="shared" si="1"/>
        <v>Out of test</v>
      </c>
      <c r="F12902" s="53" t="str">
        <f t="shared" si="2"/>
        <v>Shanghai_1</v>
      </c>
      <c r="G12902" s="53">
        <f t="shared" si="3"/>
        <v>0.6205816739</v>
      </c>
    </row>
    <row r="12903">
      <c r="A12903" s="61">
        <v>1.511330636E9</v>
      </c>
      <c r="B12903" s="61">
        <v>1.0</v>
      </c>
      <c r="C12903" s="61">
        <v>3161.0</v>
      </c>
      <c r="D12903" s="57" t="s">
        <v>379</v>
      </c>
      <c r="E12903" s="62" t="str">
        <f t="shared" si="1"/>
        <v>Out of test</v>
      </c>
      <c r="F12903" s="53" t="str">
        <f t="shared" si="2"/>
        <v>Shanghai_1</v>
      </c>
      <c r="G12903" s="53">
        <f t="shared" si="3"/>
        <v>0.3213187355</v>
      </c>
    </row>
    <row r="12904">
      <c r="A12904" s="61">
        <v>1.519003263E9</v>
      </c>
      <c r="B12904" s="61">
        <v>1.0</v>
      </c>
      <c r="C12904" s="61">
        <v>1884.0</v>
      </c>
      <c r="D12904" s="57" t="s">
        <v>379</v>
      </c>
      <c r="E12904" s="62" t="str">
        <f t="shared" si="1"/>
        <v>Out of test</v>
      </c>
      <c r="F12904" s="53" t="str">
        <f t="shared" si="2"/>
        <v>Shanghai_1</v>
      </c>
      <c r="G12904" s="53">
        <f t="shared" si="3"/>
        <v>0.3503774378</v>
      </c>
    </row>
    <row r="12905">
      <c r="A12905" s="61">
        <v>1.512407035E9</v>
      </c>
      <c r="B12905" s="61">
        <v>1.0</v>
      </c>
      <c r="C12905" s="61">
        <v>2139.0</v>
      </c>
      <c r="D12905" s="57" t="s">
        <v>379</v>
      </c>
      <c r="E12905" s="62" t="str">
        <f t="shared" si="1"/>
        <v>Out of test</v>
      </c>
      <c r="F12905" s="53" t="str">
        <f t="shared" si="2"/>
        <v>Shanghai_1</v>
      </c>
      <c r="G12905" s="53">
        <f t="shared" si="3"/>
        <v>0.4291048734</v>
      </c>
    </row>
    <row r="12906">
      <c r="A12906" s="61">
        <v>1.515439367E9</v>
      </c>
      <c r="B12906" s="61">
        <v>1.0</v>
      </c>
      <c r="C12906" s="61">
        <v>1377.0</v>
      </c>
      <c r="D12906" s="57" t="s">
        <v>379</v>
      </c>
      <c r="E12906" s="62" t="str">
        <f t="shared" si="1"/>
        <v>Out of test</v>
      </c>
      <c r="F12906" s="53" t="str">
        <f t="shared" si="2"/>
        <v>Shanghai_1</v>
      </c>
      <c r="G12906" s="53">
        <f t="shared" si="3"/>
        <v>0.5259531123</v>
      </c>
    </row>
    <row r="12907">
      <c r="A12907" s="61">
        <v>1.516099328E9</v>
      </c>
      <c r="B12907" s="61">
        <v>1.0</v>
      </c>
      <c r="C12907" s="61">
        <v>4110.0</v>
      </c>
      <c r="D12907" s="57" t="s">
        <v>379</v>
      </c>
      <c r="E12907" s="62" t="str">
        <f t="shared" si="1"/>
        <v>Out of test</v>
      </c>
      <c r="F12907" s="53" t="str">
        <f t="shared" si="2"/>
        <v>Shanghai_1</v>
      </c>
      <c r="G12907" s="53">
        <f t="shared" si="3"/>
        <v>0.7236413938</v>
      </c>
    </row>
    <row r="12908">
      <c r="A12908" s="61">
        <v>1.519229215E9</v>
      </c>
      <c r="B12908" s="61">
        <v>1.0</v>
      </c>
      <c r="C12908" s="61">
        <v>402.0</v>
      </c>
      <c r="D12908" s="57" t="s">
        <v>379</v>
      </c>
      <c r="E12908" s="62" t="str">
        <f t="shared" si="1"/>
        <v>Out of test</v>
      </c>
      <c r="F12908" s="53" t="str">
        <f t="shared" si="2"/>
        <v>Shanghai_1</v>
      </c>
      <c r="G12908" s="53">
        <f t="shared" si="3"/>
        <v>0.7015896866</v>
      </c>
    </row>
    <row r="12909">
      <c r="A12909" s="61">
        <v>1.516939614E9</v>
      </c>
      <c r="B12909" s="61">
        <v>1.0</v>
      </c>
      <c r="C12909" s="61">
        <v>2131.0</v>
      </c>
      <c r="D12909" s="57" t="s">
        <v>379</v>
      </c>
      <c r="E12909" s="62" t="str">
        <f t="shared" si="1"/>
        <v>Out of test</v>
      </c>
      <c r="F12909" s="53" t="str">
        <f t="shared" si="2"/>
        <v>Shanghai_1</v>
      </c>
      <c r="G12909" s="53">
        <f t="shared" si="3"/>
        <v>0.0952913038</v>
      </c>
    </row>
    <row r="12910">
      <c r="A12910" s="61">
        <v>1.516272546E9</v>
      </c>
      <c r="B12910" s="61">
        <v>1.0</v>
      </c>
      <c r="C12910" s="61">
        <v>5113.0</v>
      </c>
      <c r="D12910" s="57" t="s">
        <v>379</v>
      </c>
      <c r="E12910" s="62" t="str">
        <f t="shared" si="1"/>
        <v>Out of test</v>
      </c>
      <c r="F12910" s="53" t="str">
        <f t="shared" si="2"/>
        <v>Shanghai_1</v>
      </c>
      <c r="G12910" s="53">
        <f t="shared" si="3"/>
        <v>0.4641621885</v>
      </c>
    </row>
    <row r="12911">
      <c r="A12911" s="61">
        <v>1.513200825E9</v>
      </c>
      <c r="B12911" s="61">
        <v>1.0</v>
      </c>
      <c r="C12911" s="61">
        <v>1599.0</v>
      </c>
      <c r="D12911" s="57" t="s">
        <v>379</v>
      </c>
      <c r="E12911" s="62" t="str">
        <f t="shared" si="1"/>
        <v>Out of test</v>
      </c>
      <c r="F12911" s="53" t="str">
        <f t="shared" si="2"/>
        <v>Shanghai_1</v>
      </c>
      <c r="G12911" s="53">
        <f t="shared" si="3"/>
        <v>0.02119109771</v>
      </c>
    </row>
    <row r="12912">
      <c r="A12912" s="61">
        <v>1.513667814E9</v>
      </c>
      <c r="B12912" s="61">
        <v>1.0</v>
      </c>
      <c r="C12912" s="61">
        <v>3825.0</v>
      </c>
      <c r="D12912" s="57" t="s">
        <v>379</v>
      </c>
      <c r="E12912" s="62" t="str">
        <f t="shared" si="1"/>
        <v>Out of test</v>
      </c>
      <c r="F12912" s="53" t="str">
        <f t="shared" si="2"/>
        <v>Shanghai_1</v>
      </c>
      <c r="G12912" s="53">
        <f t="shared" si="3"/>
        <v>0.3078107156</v>
      </c>
    </row>
    <row r="12913">
      <c r="A12913" s="61">
        <v>1.517053534E9</v>
      </c>
      <c r="B12913" s="61">
        <v>1.0</v>
      </c>
      <c r="C12913" s="61">
        <v>2170.0</v>
      </c>
      <c r="D12913" s="57" t="s">
        <v>379</v>
      </c>
      <c r="E12913" s="62" t="str">
        <f t="shared" si="1"/>
        <v>Out of test</v>
      </c>
      <c r="F12913" s="53" t="str">
        <f t="shared" si="2"/>
        <v>Shanghai_1</v>
      </c>
      <c r="G12913" s="53">
        <f t="shared" si="3"/>
        <v>0.9207535828</v>
      </c>
    </row>
    <row r="12914">
      <c r="A12914" s="61">
        <v>1.512739608E9</v>
      </c>
      <c r="B12914" s="61">
        <v>1.0</v>
      </c>
      <c r="C12914" s="61">
        <v>2014.0</v>
      </c>
      <c r="D12914" s="57" t="s">
        <v>379</v>
      </c>
      <c r="E12914" s="62" t="str">
        <f t="shared" si="1"/>
        <v>Out of test</v>
      </c>
      <c r="F12914" s="53" t="str">
        <f t="shared" si="2"/>
        <v>Shanghai_1</v>
      </c>
      <c r="G12914" s="53">
        <f t="shared" si="3"/>
        <v>0.5787256992</v>
      </c>
    </row>
    <row r="12915">
      <c r="A12915" s="61">
        <v>1.512534043E9</v>
      </c>
      <c r="B12915" s="61">
        <v>1.0</v>
      </c>
      <c r="C12915" s="61">
        <v>2065.0</v>
      </c>
      <c r="D12915" s="57" t="s">
        <v>379</v>
      </c>
      <c r="E12915" s="62" t="str">
        <f t="shared" si="1"/>
        <v>Out of test</v>
      </c>
      <c r="F12915" s="53" t="str">
        <f t="shared" si="2"/>
        <v>Shanghai_1</v>
      </c>
      <c r="G12915" s="53">
        <f t="shared" si="3"/>
        <v>0.5846090086</v>
      </c>
    </row>
    <row r="12916">
      <c r="A12916" s="61">
        <v>1.516517094E9</v>
      </c>
      <c r="B12916" s="61">
        <v>1.0</v>
      </c>
      <c r="C12916" s="61">
        <v>164.0</v>
      </c>
      <c r="D12916" s="57" t="s">
        <v>379</v>
      </c>
      <c r="E12916" s="62" t="str">
        <f t="shared" si="1"/>
        <v>Out of test</v>
      </c>
      <c r="F12916" s="53" t="str">
        <f t="shared" si="2"/>
        <v>Shanghai_1</v>
      </c>
      <c r="G12916" s="53">
        <f t="shared" si="3"/>
        <v>0.1009629006</v>
      </c>
    </row>
    <row r="12917">
      <c r="A12917" s="61">
        <v>1.515522056E9</v>
      </c>
      <c r="B12917" s="61">
        <v>1.0</v>
      </c>
      <c r="C12917" s="61">
        <v>1064.0</v>
      </c>
      <c r="D12917" s="57" t="s">
        <v>379</v>
      </c>
      <c r="E12917" s="62" t="str">
        <f t="shared" si="1"/>
        <v>Out of test</v>
      </c>
      <c r="F12917" s="53" t="str">
        <f t="shared" si="2"/>
        <v>Shanghai_1</v>
      </c>
      <c r="G12917" s="53">
        <f t="shared" si="3"/>
        <v>0.2665848608</v>
      </c>
    </row>
    <row r="12918">
      <c r="A12918" s="61">
        <v>1.517109215E9</v>
      </c>
      <c r="B12918" s="61">
        <v>1.0</v>
      </c>
      <c r="C12918" s="61">
        <v>2551.0</v>
      </c>
      <c r="D12918" s="57" t="s">
        <v>379</v>
      </c>
      <c r="E12918" s="62" t="str">
        <f t="shared" si="1"/>
        <v>Out of test</v>
      </c>
      <c r="F12918" s="53" t="str">
        <f t="shared" si="2"/>
        <v>Shanghai_1</v>
      </c>
      <c r="G12918" s="53">
        <f t="shared" si="3"/>
        <v>0.2694241307</v>
      </c>
    </row>
    <row r="12919">
      <c r="A12919" s="61">
        <v>1.514676164E9</v>
      </c>
      <c r="B12919" s="61">
        <v>1.0</v>
      </c>
      <c r="C12919" s="61">
        <v>2425.0</v>
      </c>
      <c r="D12919" s="57" t="s">
        <v>379</v>
      </c>
      <c r="E12919" s="62" t="str">
        <f t="shared" si="1"/>
        <v>Out of test</v>
      </c>
      <c r="F12919" s="53" t="str">
        <f t="shared" si="2"/>
        <v>Shanghai_1</v>
      </c>
      <c r="G12919" s="53">
        <f t="shared" si="3"/>
        <v>0.9909297537</v>
      </c>
    </row>
    <row r="12920">
      <c r="A12920" s="61">
        <v>1.512642757E9</v>
      </c>
      <c r="B12920" s="61">
        <v>1.0</v>
      </c>
      <c r="C12920" s="61">
        <v>1737.0</v>
      </c>
      <c r="D12920" s="57" t="s">
        <v>379</v>
      </c>
      <c r="E12920" s="62" t="str">
        <f t="shared" si="1"/>
        <v>Out of test</v>
      </c>
      <c r="F12920" s="53" t="str">
        <f t="shared" si="2"/>
        <v>Shanghai_1</v>
      </c>
      <c r="G12920" s="53">
        <f t="shared" si="3"/>
        <v>0.7371925652</v>
      </c>
    </row>
    <row r="12921">
      <c r="A12921" s="61">
        <v>1.513065033E9</v>
      </c>
      <c r="B12921" s="61">
        <v>1.0</v>
      </c>
      <c r="C12921" s="61">
        <v>1270.0</v>
      </c>
      <c r="D12921" s="57" t="s">
        <v>379</v>
      </c>
      <c r="E12921" s="62" t="str">
        <f t="shared" si="1"/>
        <v>Out of test</v>
      </c>
      <c r="F12921" s="53" t="str">
        <f t="shared" si="2"/>
        <v>Shanghai_1</v>
      </c>
      <c r="G12921" s="53">
        <f t="shared" si="3"/>
        <v>0.5332559454</v>
      </c>
    </row>
    <row r="12922">
      <c r="A12922" s="61">
        <v>1.516731018E9</v>
      </c>
      <c r="B12922" s="61">
        <v>1.0</v>
      </c>
      <c r="C12922" s="61">
        <v>993.0</v>
      </c>
      <c r="D12922" s="57" t="s">
        <v>379</v>
      </c>
      <c r="E12922" s="62" t="str">
        <f t="shared" si="1"/>
        <v>Out of test</v>
      </c>
      <c r="F12922" s="53" t="str">
        <f t="shared" si="2"/>
        <v>Shanghai_1</v>
      </c>
      <c r="G12922" s="53">
        <f t="shared" si="3"/>
        <v>0.03149228484</v>
      </c>
    </row>
    <row r="12923">
      <c r="A12923" s="61">
        <v>1.519717566E9</v>
      </c>
      <c r="B12923" s="61">
        <v>1.0</v>
      </c>
      <c r="C12923" s="61">
        <v>952.0</v>
      </c>
      <c r="D12923" s="57" t="s">
        <v>379</v>
      </c>
      <c r="E12923" s="62" t="str">
        <f t="shared" si="1"/>
        <v>Out of test</v>
      </c>
      <c r="F12923" s="53" t="str">
        <f t="shared" si="2"/>
        <v>Shanghai_1</v>
      </c>
      <c r="G12923" s="53">
        <f t="shared" si="3"/>
        <v>0.4041160688</v>
      </c>
    </row>
    <row r="12924">
      <c r="A12924" s="61">
        <v>1.514770487E9</v>
      </c>
      <c r="B12924" s="61">
        <v>1.0</v>
      </c>
      <c r="C12924" s="61">
        <v>2889.0</v>
      </c>
      <c r="D12924" s="57" t="s">
        <v>379</v>
      </c>
      <c r="E12924" s="62" t="str">
        <f t="shared" si="1"/>
        <v>Out of test</v>
      </c>
      <c r="F12924" s="53" t="str">
        <f t="shared" si="2"/>
        <v>Shanghai_1</v>
      </c>
      <c r="G12924" s="53">
        <f t="shared" si="3"/>
        <v>0.1589710948</v>
      </c>
    </row>
    <row r="12925">
      <c r="A12925" s="61">
        <v>1.517730873E9</v>
      </c>
      <c r="B12925" s="61">
        <v>1.0</v>
      </c>
      <c r="C12925" s="61">
        <v>1918.0</v>
      </c>
      <c r="D12925" s="57" t="s">
        <v>379</v>
      </c>
      <c r="E12925" s="62" t="str">
        <f t="shared" si="1"/>
        <v>Out of test</v>
      </c>
      <c r="F12925" s="53" t="str">
        <f t="shared" si="2"/>
        <v>Shanghai_1</v>
      </c>
      <c r="G12925" s="53">
        <f t="shared" si="3"/>
        <v>0.09737688518</v>
      </c>
    </row>
    <row r="12926">
      <c r="A12926" s="61">
        <v>1.519033217E9</v>
      </c>
      <c r="B12926" s="61">
        <v>1.0</v>
      </c>
      <c r="C12926" s="61">
        <v>2442.0</v>
      </c>
      <c r="D12926" s="57" t="s">
        <v>379</v>
      </c>
      <c r="E12926" s="62" t="str">
        <f t="shared" si="1"/>
        <v>Out of test</v>
      </c>
      <c r="F12926" s="53" t="str">
        <f t="shared" si="2"/>
        <v>Shanghai_1</v>
      </c>
      <c r="G12926" s="53">
        <f t="shared" si="3"/>
        <v>0.3632274629</v>
      </c>
    </row>
    <row r="12927">
      <c r="A12927" s="61">
        <v>1.514385978E9</v>
      </c>
      <c r="B12927" s="61">
        <v>1.0</v>
      </c>
      <c r="C12927" s="61">
        <v>686.0</v>
      </c>
      <c r="D12927" s="57" t="s">
        <v>379</v>
      </c>
      <c r="E12927" s="62" t="str">
        <f t="shared" si="1"/>
        <v>Out of test</v>
      </c>
      <c r="F12927" s="53" t="str">
        <f t="shared" si="2"/>
        <v>Shanghai_1</v>
      </c>
      <c r="G12927" s="53">
        <f t="shared" si="3"/>
        <v>0.2883616944</v>
      </c>
    </row>
    <row r="12928">
      <c r="A12928" s="61">
        <v>1.511923757E9</v>
      </c>
      <c r="B12928" s="61">
        <v>1.0</v>
      </c>
      <c r="C12928" s="61">
        <v>250.0</v>
      </c>
      <c r="D12928" s="57" t="s">
        <v>379</v>
      </c>
      <c r="E12928" s="62" t="str">
        <f t="shared" si="1"/>
        <v>Out of test</v>
      </c>
      <c r="F12928" s="53" t="str">
        <f t="shared" si="2"/>
        <v>Shanghai_1</v>
      </c>
      <c r="G12928" s="53">
        <f t="shared" si="3"/>
        <v>0.9850892231</v>
      </c>
    </row>
    <row r="12929">
      <c r="A12929" s="61">
        <v>1.512159937E9</v>
      </c>
      <c r="B12929" s="61">
        <v>1.0</v>
      </c>
      <c r="C12929" s="61">
        <v>1989.0</v>
      </c>
      <c r="D12929" s="57" t="s">
        <v>379</v>
      </c>
      <c r="E12929" s="62" t="str">
        <f t="shared" si="1"/>
        <v>Out of test</v>
      </c>
      <c r="F12929" s="53" t="str">
        <f t="shared" si="2"/>
        <v>Shanghai_1</v>
      </c>
      <c r="G12929" s="53">
        <f t="shared" si="3"/>
        <v>0.5839891387</v>
      </c>
    </row>
    <row r="12930">
      <c r="A12930" s="61">
        <v>1.514847756E9</v>
      </c>
      <c r="B12930" s="61">
        <v>1.0</v>
      </c>
      <c r="C12930" s="61">
        <v>1494.0</v>
      </c>
      <c r="D12930" s="57" t="s">
        <v>379</v>
      </c>
      <c r="E12930" s="62" t="str">
        <f t="shared" si="1"/>
        <v>Out of test</v>
      </c>
      <c r="F12930" s="53" t="str">
        <f t="shared" si="2"/>
        <v>Shanghai_1</v>
      </c>
      <c r="G12930" s="53">
        <f t="shared" si="3"/>
        <v>0.8617966699</v>
      </c>
    </row>
    <row r="12931">
      <c r="A12931" s="61">
        <v>1.511394169E9</v>
      </c>
      <c r="B12931" s="61">
        <v>1.0</v>
      </c>
      <c r="C12931" s="61">
        <v>2142.0</v>
      </c>
      <c r="D12931" s="57" t="s">
        <v>379</v>
      </c>
      <c r="E12931" s="62" t="str">
        <f t="shared" si="1"/>
        <v>Out of test</v>
      </c>
      <c r="F12931" s="53" t="str">
        <f t="shared" si="2"/>
        <v>Shanghai_1</v>
      </c>
      <c r="G12931" s="53">
        <f t="shared" si="3"/>
        <v>0.671844779</v>
      </c>
    </row>
    <row r="12932">
      <c r="A12932" s="61">
        <v>1.519984194E9</v>
      </c>
      <c r="B12932" s="61">
        <v>1.0</v>
      </c>
      <c r="C12932" s="61">
        <v>2304.0</v>
      </c>
      <c r="D12932" s="57" t="s">
        <v>379</v>
      </c>
      <c r="E12932" s="62" t="str">
        <f t="shared" si="1"/>
        <v>Out of test</v>
      </c>
      <c r="F12932" s="53" t="str">
        <f t="shared" si="2"/>
        <v>Shanghai_1</v>
      </c>
      <c r="G12932" s="53">
        <f t="shared" si="3"/>
        <v>0.8507674045</v>
      </c>
    </row>
    <row r="12933">
      <c r="A12933" s="61">
        <v>1.517217325E9</v>
      </c>
      <c r="B12933" s="61">
        <v>1.0</v>
      </c>
      <c r="C12933" s="61">
        <v>2658.0</v>
      </c>
      <c r="D12933" s="57" t="s">
        <v>379</v>
      </c>
      <c r="E12933" s="62" t="str">
        <f t="shared" si="1"/>
        <v>Out of test</v>
      </c>
      <c r="F12933" s="53" t="str">
        <f t="shared" si="2"/>
        <v>Shanghai_1</v>
      </c>
      <c r="G12933" s="53">
        <f t="shared" si="3"/>
        <v>0.198417328</v>
      </c>
    </row>
    <row r="12934">
      <c r="A12934" s="61">
        <v>1.511340334E9</v>
      </c>
      <c r="B12934" s="61">
        <v>1.0</v>
      </c>
      <c r="C12934" s="61">
        <v>1383.0</v>
      </c>
      <c r="D12934" s="57" t="s">
        <v>379</v>
      </c>
      <c r="E12934" s="62" t="str">
        <f t="shared" si="1"/>
        <v>Out of test</v>
      </c>
      <c r="F12934" s="53" t="str">
        <f t="shared" si="2"/>
        <v>Shanghai_1</v>
      </c>
      <c r="G12934" s="53">
        <f t="shared" si="3"/>
        <v>0.04596974882</v>
      </c>
    </row>
    <row r="12935">
      <c r="A12935" s="61">
        <v>1.519839746E9</v>
      </c>
      <c r="B12935" s="61">
        <v>1.0</v>
      </c>
      <c r="C12935" s="61">
        <v>3300.0</v>
      </c>
      <c r="D12935" s="57" t="s">
        <v>379</v>
      </c>
      <c r="E12935" s="62" t="str">
        <f t="shared" si="1"/>
        <v>Out of test</v>
      </c>
      <c r="F12935" s="53" t="str">
        <f t="shared" si="2"/>
        <v>Shanghai_1</v>
      </c>
      <c r="G12935" s="53">
        <f t="shared" si="3"/>
        <v>0.6678711695</v>
      </c>
    </row>
    <row r="12936">
      <c r="A12936" s="61">
        <v>1.515675975E9</v>
      </c>
      <c r="B12936" s="61">
        <v>1.0</v>
      </c>
      <c r="C12936" s="61">
        <v>1500.0</v>
      </c>
      <c r="D12936" s="57" t="s">
        <v>379</v>
      </c>
      <c r="E12936" s="62" t="str">
        <f t="shared" si="1"/>
        <v>Out of test</v>
      </c>
      <c r="F12936" s="53" t="str">
        <f t="shared" si="2"/>
        <v>Shanghai_1</v>
      </c>
      <c r="G12936" s="53">
        <f t="shared" si="3"/>
        <v>0.6921757875</v>
      </c>
    </row>
    <row r="12937">
      <c r="A12937" s="61">
        <v>1.518690437E9</v>
      </c>
      <c r="B12937" s="61">
        <v>1.0</v>
      </c>
      <c r="C12937" s="61">
        <v>1421.0</v>
      </c>
      <c r="D12937" s="57" t="s">
        <v>379</v>
      </c>
      <c r="E12937" s="62" t="str">
        <f t="shared" si="1"/>
        <v>Out of test</v>
      </c>
      <c r="F12937" s="53" t="str">
        <f t="shared" si="2"/>
        <v>Shanghai_1</v>
      </c>
      <c r="G12937" s="53">
        <f t="shared" si="3"/>
        <v>0.9090934033</v>
      </c>
    </row>
    <row r="12938">
      <c r="A12938" s="61">
        <v>1.513055059E9</v>
      </c>
      <c r="B12938" s="61">
        <v>1.0</v>
      </c>
      <c r="C12938" s="61">
        <v>2876.0</v>
      </c>
      <c r="D12938" s="57" t="s">
        <v>379</v>
      </c>
      <c r="E12938" s="62" t="str">
        <f t="shared" si="1"/>
        <v>Out of test</v>
      </c>
      <c r="F12938" s="53" t="str">
        <f t="shared" si="2"/>
        <v>Shanghai_1</v>
      </c>
      <c r="G12938" s="53">
        <f t="shared" si="3"/>
        <v>0.01970034241</v>
      </c>
    </row>
    <row r="12939">
      <c r="A12939" s="61">
        <v>1.516384578E9</v>
      </c>
      <c r="B12939" s="61">
        <v>1.0</v>
      </c>
      <c r="C12939" s="61">
        <v>2538.0</v>
      </c>
      <c r="D12939" s="57" t="s">
        <v>379</v>
      </c>
      <c r="E12939" s="62" t="str">
        <f t="shared" si="1"/>
        <v>Out of test</v>
      </c>
      <c r="F12939" s="53" t="str">
        <f t="shared" si="2"/>
        <v>Shanghai_1</v>
      </c>
      <c r="G12939" s="53">
        <f t="shared" si="3"/>
        <v>0.8558553791</v>
      </c>
    </row>
    <row r="12940">
      <c r="A12940" s="61">
        <v>1.516682237E9</v>
      </c>
      <c r="B12940" s="61">
        <v>1.0</v>
      </c>
      <c r="C12940" s="61">
        <v>4673.0</v>
      </c>
      <c r="D12940" s="57" t="s">
        <v>379</v>
      </c>
      <c r="E12940" s="62" t="str">
        <f t="shared" si="1"/>
        <v>Out of test</v>
      </c>
      <c r="F12940" s="53" t="str">
        <f t="shared" si="2"/>
        <v>Shanghai_1</v>
      </c>
      <c r="G12940" s="53">
        <f t="shared" si="3"/>
        <v>0.4979767413</v>
      </c>
    </row>
    <row r="12941">
      <c r="A12941" s="61">
        <v>1.516506069E9</v>
      </c>
      <c r="B12941" s="61">
        <v>1.0</v>
      </c>
      <c r="C12941" s="61">
        <v>658.0</v>
      </c>
      <c r="D12941" s="57" t="s">
        <v>379</v>
      </c>
      <c r="E12941" s="62" t="str">
        <f t="shared" si="1"/>
        <v>Out of test</v>
      </c>
      <c r="F12941" s="53" t="str">
        <f t="shared" si="2"/>
        <v>Shanghai_1</v>
      </c>
      <c r="G12941" s="53">
        <f t="shared" si="3"/>
        <v>0.2463979695</v>
      </c>
    </row>
    <row r="12942">
      <c r="A12942" s="61">
        <v>1.511712523E9</v>
      </c>
      <c r="B12942" s="61">
        <v>1.0</v>
      </c>
      <c r="C12942" s="61">
        <v>1056.0</v>
      </c>
      <c r="D12942" s="57" t="s">
        <v>379</v>
      </c>
      <c r="E12942" s="62" t="str">
        <f t="shared" si="1"/>
        <v>Out of test</v>
      </c>
      <c r="F12942" s="53" t="str">
        <f t="shared" si="2"/>
        <v>Shanghai_1</v>
      </c>
      <c r="G12942" s="53">
        <f t="shared" si="3"/>
        <v>0.8219224038</v>
      </c>
    </row>
    <row r="12943">
      <c r="A12943" s="61">
        <v>1.512060714E9</v>
      </c>
      <c r="B12943" s="61">
        <v>1.0</v>
      </c>
      <c r="C12943" s="61">
        <v>3585.0</v>
      </c>
      <c r="D12943" s="57" t="s">
        <v>379</v>
      </c>
      <c r="E12943" s="62" t="str">
        <f t="shared" si="1"/>
        <v>Out of test</v>
      </c>
      <c r="F12943" s="53" t="str">
        <f t="shared" si="2"/>
        <v>Shanghai_1</v>
      </c>
      <c r="G12943" s="53">
        <f t="shared" si="3"/>
        <v>0.4263442575</v>
      </c>
    </row>
    <row r="12944">
      <c r="A12944" s="61">
        <v>1.518078655E9</v>
      </c>
      <c r="B12944" s="61">
        <v>1.0</v>
      </c>
      <c r="C12944" s="61">
        <v>3373.0</v>
      </c>
      <c r="D12944" s="57" t="s">
        <v>379</v>
      </c>
      <c r="E12944" s="62" t="str">
        <f t="shared" si="1"/>
        <v>Out of test</v>
      </c>
      <c r="F12944" s="53" t="str">
        <f t="shared" si="2"/>
        <v>Shanghai_1</v>
      </c>
      <c r="G12944" s="53">
        <f t="shared" si="3"/>
        <v>0.2350744586</v>
      </c>
    </row>
    <row r="12945">
      <c r="A12945" s="61">
        <v>1.513315873E9</v>
      </c>
      <c r="B12945" s="61">
        <v>1.0</v>
      </c>
      <c r="C12945" s="61">
        <v>1993.0</v>
      </c>
      <c r="D12945" s="57" t="s">
        <v>379</v>
      </c>
      <c r="E12945" s="62" t="str">
        <f t="shared" si="1"/>
        <v>Out of test</v>
      </c>
      <c r="F12945" s="53" t="str">
        <f t="shared" si="2"/>
        <v>Shanghai_1</v>
      </c>
      <c r="G12945" s="53">
        <f t="shared" si="3"/>
        <v>0.3624469735</v>
      </c>
    </row>
    <row r="12946">
      <c r="A12946" s="61">
        <v>1.519289725E9</v>
      </c>
      <c r="B12946" s="61">
        <v>1.0</v>
      </c>
      <c r="C12946" s="61">
        <v>4515.0</v>
      </c>
      <c r="D12946" s="57" t="s">
        <v>379</v>
      </c>
      <c r="E12946" s="62" t="str">
        <f t="shared" si="1"/>
        <v>Out of test</v>
      </c>
      <c r="F12946" s="53" t="str">
        <f t="shared" si="2"/>
        <v>Shanghai_1</v>
      </c>
      <c r="G12946" s="53">
        <f t="shared" si="3"/>
        <v>0.1956247556</v>
      </c>
    </row>
    <row r="12947">
      <c r="A12947" s="61">
        <v>1.515633676E9</v>
      </c>
      <c r="B12947" s="61">
        <v>1.0</v>
      </c>
      <c r="C12947" s="61">
        <v>1137.0</v>
      </c>
      <c r="D12947" s="57" t="s">
        <v>379</v>
      </c>
      <c r="E12947" s="62" t="str">
        <f t="shared" si="1"/>
        <v>Out of test</v>
      </c>
      <c r="F12947" s="53" t="str">
        <f t="shared" si="2"/>
        <v>Shanghai_1</v>
      </c>
      <c r="G12947" s="53">
        <f t="shared" si="3"/>
        <v>0.702296632</v>
      </c>
    </row>
    <row r="12948">
      <c r="A12948" s="61">
        <v>1.513115233E9</v>
      </c>
      <c r="B12948" s="61">
        <v>1.0</v>
      </c>
      <c r="C12948" s="61">
        <v>3108.0</v>
      </c>
      <c r="D12948" s="57" t="s">
        <v>379</v>
      </c>
      <c r="E12948" s="62" t="str">
        <f t="shared" si="1"/>
        <v>Out of test</v>
      </c>
      <c r="F12948" s="53" t="str">
        <f t="shared" si="2"/>
        <v>Shanghai_1</v>
      </c>
      <c r="G12948" s="53">
        <f t="shared" si="3"/>
        <v>0.4965751932</v>
      </c>
    </row>
    <row r="12949">
      <c r="A12949" s="61">
        <v>1.511876576E9</v>
      </c>
      <c r="B12949" s="61">
        <v>1.0</v>
      </c>
      <c r="C12949" s="61">
        <v>2363.0</v>
      </c>
      <c r="D12949" s="57" t="s">
        <v>379</v>
      </c>
      <c r="E12949" s="62" t="str">
        <f t="shared" si="1"/>
        <v>Out of test</v>
      </c>
      <c r="F12949" s="53" t="str">
        <f t="shared" si="2"/>
        <v>Shanghai_1</v>
      </c>
      <c r="G12949" s="53">
        <f t="shared" si="3"/>
        <v>0.7828845834</v>
      </c>
    </row>
    <row r="12950">
      <c r="A12950" s="61">
        <v>1.515084875E9</v>
      </c>
      <c r="B12950" s="61">
        <v>1.0</v>
      </c>
      <c r="C12950" s="61">
        <v>1060.0</v>
      </c>
      <c r="D12950" s="57" t="s">
        <v>379</v>
      </c>
      <c r="E12950" s="62" t="str">
        <f t="shared" si="1"/>
        <v>Out of test</v>
      </c>
      <c r="F12950" s="53" t="str">
        <f t="shared" si="2"/>
        <v>Shanghai_1</v>
      </c>
      <c r="G12950" s="53">
        <f t="shared" si="3"/>
        <v>0.5532118725</v>
      </c>
    </row>
    <row r="12951">
      <c r="A12951" s="61">
        <v>1.516010454E9</v>
      </c>
      <c r="B12951" s="61">
        <v>1.0</v>
      </c>
      <c r="C12951" s="61">
        <v>1868.0</v>
      </c>
      <c r="D12951" s="57" t="s">
        <v>379</v>
      </c>
      <c r="E12951" s="62" t="str">
        <f t="shared" si="1"/>
        <v>Out of test</v>
      </c>
      <c r="F12951" s="53" t="str">
        <f t="shared" si="2"/>
        <v>Shanghai_1</v>
      </c>
      <c r="G12951" s="53">
        <f t="shared" si="3"/>
        <v>0.7630902047</v>
      </c>
    </row>
    <row r="12952">
      <c r="A12952" s="61">
        <v>1.513428875E9</v>
      </c>
      <c r="B12952" s="61">
        <v>1.0</v>
      </c>
      <c r="C12952" s="61">
        <v>304.0</v>
      </c>
      <c r="D12952" s="57" t="s">
        <v>379</v>
      </c>
      <c r="E12952" s="62" t="str">
        <f t="shared" si="1"/>
        <v>Out of test</v>
      </c>
      <c r="F12952" s="53" t="str">
        <f t="shared" si="2"/>
        <v>Shanghai_1</v>
      </c>
      <c r="G12952" s="53">
        <f t="shared" si="3"/>
        <v>0.9170330705</v>
      </c>
    </row>
    <row r="12953">
      <c r="A12953" s="61">
        <v>1.517888407E9</v>
      </c>
      <c r="B12953" s="61">
        <v>1.0</v>
      </c>
      <c r="C12953" s="61">
        <v>1319.0</v>
      </c>
      <c r="D12953" s="57" t="s">
        <v>379</v>
      </c>
      <c r="E12953" s="62" t="str">
        <f t="shared" si="1"/>
        <v>Out of test</v>
      </c>
      <c r="F12953" s="53" t="str">
        <f t="shared" si="2"/>
        <v>Shanghai_1</v>
      </c>
      <c r="G12953" s="53">
        <f t="shared" si="3"/>
        <v>0.9741256536</v>
      </c>
    </row>
    <row r="12954">
      <c r="A12954" s="61">
        <v>1.519889299E9</v>
      </c>
      <c r="B12954" s="61">
        <v>1.0</v>
      </c>
      <c r="C12954" s="61">
        <v>3002.0</v>
      </c>
      <c r="D12954" s="57" t="s">
        <v>379</v>
      </c>
      <c r="E12954" s="62" t="str">
        <f t="shared" si="1"/>
        <v>Out of test</v>
      </c>
      <c r="F12954" s="53" t="str">
        <f t="shared" si="2"/>
        <v>Shanghai_1</v>
      </c>
      <c r="G12954" s="53">
        <f t="shared" si="3"/>
        <v>0.1153542902</v>
      </c>
    </row>
    <row r="12955">
      <c r="A12955" s="61">
        <v>1.512818576E9</v>
      </c>
      <c r="B12955" s="61">
        <v>1.0</v>
      </c>
      <c r="C12955" s="61">
        <v>697.0</v>
      </c>
      <c r="D12955" s="57" t="s">
        <v>379</v>
      </c>
      <c r="E12955" s="62" t="str">
        <f t="shared" si="1"/>
        <v>Out of test</v>
      </c>
      <c r="F12955" s="53" t="str">
        <f t="shared" si="2"/>
        <v>Shanghai_1</v>
      </c>
      <c r="G12955" s="53">
        <f t="shared" si="3"/>
        <v>0.4182336031</v>
      </c>
    </row>
    <row r="12956">
      <c r="A12956" s="61">
        <v>1.518592166E9</v>
      </c>
      <c r="B12956" s="61">
        <v>1.0</v>
      </c>
      <c r="C12956" s="61">
        <v>1293.0</v>
      </c>
      <c r="D12956" s="57" t="s">
        <v>379</v>
      </c>
      <c r="E12956" s="62" t="str">
        <f t="shared" si="1"/>
        <v>Out of test</v>
      </c>
      <c r="F12956" s="53" t="str">
        <f t="shared" si="2"/>
        <v>Shanghai_1</v>
      </c>
      <c r="G12956" s="53">
        <f t="shared" si="3"/>
        <v>0.5533757108</v>
      </c>
    </row>
    <row r="12957">
      <c r="A12957" s="61">
        <v>1.516239524E9</v>
      </c>
      <c r="B12957" s="61">
        <v>1.0</v>
      </c>
      <c r="C12957" s="61">
        <v>2757.0</v>
      </c>
      <c r="D12957" s="57" t="s">
        <v>379</v>
      </c>
      <c r="E12957" s="62" t="str">
        <f t="shared" si="1"/>
        <v>Out of test</v>
      </c>
      <c r="F12957" s="53" t="str">
        <f t="shared" si="2"/>
        <v>Shanghai_1</v>
      </c>
      <c r="G12957" s="53">
        <f t="shared" si="3"/>
        <v>0.4481244829</v>
      </c>
    </row>
    <row r="12958">
      <c r="A12958" s="61">
        <v>1.513116213E9</v>
      </c>
      <c r="B12958" s="61">
        <v>1.0</v>
      </c>
      <c r="C12958" s="61">
        <v>2417.0</v>
      </c>
      <c r="D12958" s="57" t="s">
        <v>379</v>
      </c>
      <c r="E12958" s="62" t="str">
        <f t="shared" si="1"/>
        <v>Out of test</v>
      </c>
      <c r="F12958" s="53" t="str">
        <f t="shared" si="2"/>
        <v>Shanghai_1</v>
      </c>
      <c r="G12958" s="53">
        <f t="shared" si="3"/>
        <v>0.5569771518</v>
      </c>
    </row>
    <row r="12959">
      <c r="A12959" s="61">
        <v>1.514870785E9</v>
      </c>
      <c r="B12959" s="61">
        <v>1.0</v>
      </c>
      <c r="C12959" s="61">
        <v>2746.0</v>
      </c>
      <c r="D12959" s="57" t="s">
        <v>379</v>
      </c>
      <c r="E12959" s="62" t="str">
        <f t="shared" si="1"/>
        <v>Out of test</v>
      </c>
      <c r="F12959" s="53" t="str">
        <f t="shared" si="2"/>
        <v>Shanghai_1</v>
      </c>
      <c r="G12959" s="53">
        <f t="shared" si="3"/>
        <v>0.7045212661</v>
      </c>
    </row>
    <row r="12960">
      <c r="A12960" s="61">
        <v>1.516167324E9</v>
      </c>
      <c r="B12960" s="61">
        <v>1.0</v>
      </c>
      <c r="C12960" s="61">
        <v>515.0</v>
      </c>
      <c r="D12960" s="57" t="s">
        <v>379</v>
      </c>
      <c r="E12960" s="62" t="str">
        <f t="shared" si="1"/>
        <v>Out of test</v>
      </c>
      <c r="F12960" s="53" t="str">
        <f t="shared" si="2"/>
        <v>Shanghai_1</v>
      </c>
      <c r="G12960" s="53">
        <f t="shared" si="3"/>
        <v>0.2394753777</v>
      </c>
    </row>
    <row r="12961">
      <c r="A12961" s="61">
        <v>1.518081983E9</v>
      </c>
      <c r="B12961" s="61">
        <v>1.0</v>
      </c>
      <c r="C12961" s="61">
        <v>4491.0</v>
      </c>
      <c r="D12961" s="57" t="s">
        <v>379</v>
      </c>
      <c r="E12961" s="62" t="str">
        <f t="shared" si="1"/>
        <v>Out of test</v>
      </c>
      <c r="F12961" s="53" t="str">
        <f t="shared" si="2"/>
        <v>Shanghai_1</v>
      </c>
      <c r="G12961" s="53">
        <f t="shared" si="3"/>
        <v>0.6316286624</v>
      </c>
    </row>
    <row r="12962">
      <c r="A12962" s="61">
        <v>1.514248614E9</v>
      </c>
      <c r="B12962" s="61">
        <v>1.0</v>
      </c>
      <c r="C12962" s="61">
        <v>1827.0</v>
      </c>
      <c r="D12962" s="57" t="s">
        <v>379</v>
      </c>
      <c r="E12962" s="62" t="str">
        <f t="shared" si="1"/>
        <v>Out of test</v>
      </c>
      <c r="F12962" s="53" t="str">
        <f t="shared" si="2"/>
        <v>Shanghai_1</v>
      </c>
      <c r="G12962" s="53">
        <f t="shared" si="3"/>
        <v>0.006731080477</v>
      </c>
    </row>
    <row r="12963">
      <c r="A12963" s="61">
        <v>1.513195566E9</v>
      </c>
      <c r="B12963" s="61">
        <v>1.0</v>
      </c>
      <c r="C12963" s="61">
        <v>153.0</v>
      </c>
      <c r="D12963" s="57" t="s">
        <v>379</v>
      </c>
      <c r="E12963" s="62" t="str">
        <f t="shared" si="1"/>
        <v>Out of test</v>
      </c>
      <c r="F12963" s="53" t="str">
        <f t="shared" si="2"/>
        <v>Shanghai_1</v>
      </c>
      <c r="G12963" s="53">
        <f t="shared" si="3"/>
        <v>0.4133745578</v>
      </c>
    </row>
    <row r="12964">
      <c r="A12964" s="61">
        <v>1.515722528E9</v>
      </c>
      <c r="B12964" s="61">
        <v>1.0</v>
      </c>
      <c r="C12964" s="61">
        <v>2714.0</v>
      </c>
      <c r="D12964" s="57" t="s">
        <v>379</v>
      </c>
      <c r="E12964" s="62" t="str">
        <f t="shared" si="1"/>
        <v>Out of test</v>
      </c>
      <c r="F12964" s="53" t="str">
        <f t="shared" si="2"/>
        <v>Shanghai_1</v>
      </c>
      <c r="G12964" s="53">
        <f t="shared" si="3"/>
        <v>0.3881505765</v>
      </c>
    </row>
    <row r="12965">
      <c r="A12965" s="61">
        <v>1.517396844E9</v>
      </c>
      <c r="B12965" s="61">
        <v>1.0</v>
      </c>
      <c r="C12965" s="61">
        <v>1618.0</v>
      </c>
      <c r="D12965" s="57" t="s">
        <v>379</v>
      </c>
      <c r="E12965" s="62" t="str">
        <f t="shared" si="1"/>
        <v>Out of test</v>
      </c>
      <c r="F12965" s="53" t="str">
        <f t="shared" si="2"/>
        <v>Shanghai_1</v>
      </c>
      <c r="G12965" s="53">
        <f t="shared" si="3"/>
        <v>0.1380107475</v>
      </c>
    </row>
    <row r="12966">
      <c r="A12966" s="61">
        <v>1.515946718E9</v>
      </c>
      <c r="B12966" s="61">
        <v>1.0</v>
      </c>
      <c r="C12966" s="61">
        <v>2365.0</v>
      </c>
      <c r="D12966" s="57" t="s">
        <v>379</v>
      </c>
      <c r="E12966" s="62" t="str">
        <f t="shared" si="1"/>
        <v>Out of test</v>
      </c>
      <c r="F12966" s="53" t="str">
        <f t="shared" si="2"/>
        <v>Shanghai_1</v>
      </c>
      <c r="G12966" s="53">
        <f t="shared" si="3"/>
        <v>0.9152346749</v>
      </c>
    </row>
    <row r="12967">
      <c r="A12967" s="61">
        <v>1.514936698E9</v>
      </c>
      <c r="B12967" s="61">
        <v>1.0</v>
      </c>
      <c r="C12967" s="61">
        <v>88.0</v>
      </c>
      <c r="D12967" s="57" t="s">
        <v>379</v>
      </c>
      <c r="E12967" s="62" t="str">
        <f t="shared" si="1"/>
        <v>Out of test</v>
      </c>
      <c r="F12967" s="53" t="str">
        <f t="shared" si="2"/>
        <v>Shanghai_1</v>
      </c>
      <c r="G12967" s="53">
        <f t="shared" si="3"/>
        <v>0.8943719526</v>
      </c>
    </row>
    <row r="12968">
      <c r="A12968" s="61">
        <v>1.514581209E9</v>
      </c>
      <c r="B12968" s="61">
        <v>1.0</v>
      </c>
      <c r="C12968" s="61">
        <v>574.0</v>
      </c>
      <c r="D12968" s="57" t="s">
        <v>379</v>
      </c>
      <c r="E12968" s="62" t="str">
        <f t="shared" si="1"/>
        <v>Out of test</v>
      </c>
      <c r="F12968" s="53" t="str">
        <f t="shared" si="2"/>
        <v>Shanghai_1</v>
      </c>
      <c r="G12968" s="53">
        <f t="shared" si="3"/>
        <v>0.8364539789</v>
      </c>
    </row>
    <row r="12969">
      <c r="A12969" s="61">
        <v>1.517678838E9</v>
      </c>
      <c r="B12969" s="61">
        <v>1.0</v>
      </c>
      <c r="C12969" s="61">
        <v>180.0</v>
      </c>
      <c r="D12969" s="57" t="s">
        <v>379</v>
      </c>
      <c r="E12969" s="62" t="str">
        <f t="shared" si="1"/>
        <v>Out of test</v>
      </c>
      <c r="F12969" s="53" t="str">
        <f t="shared" si="2"/>
        <v>Shanghai_1</v>
      </c>
      <c r="G12969" s="53">
        <f t="shared" si="3"/>
        <v>0.3971517194</v>
      </c>
    </row>
    <row r="12970">
      <c r="A12970" s="61">
        <v>1.516783439E9</v>
      </c>
      <c r="B12970" s="61">
        <v>1.0</v>
      </c>
      <c r="C12970" s="61">
        <v>281.0</v>
      </c>
      <c r="D12970" s="57" t="s">
        <v>379</v>
      </c>
      <c r="E12970" s="62" t="str">
        <f t="shared" si="1"/>
        <v>Out of test</v>
      </c>
      <c r="F12970" s="53" t="str">
        <f t="shared" si="2"/>
        <v>Shanghai_1</v>
      </c>
      <c r="G12970" s="53">
        <f t="shared" si="3"/>
        <v>0.1325729767</v>
      </c>
    </row>
    <row r="12971">
      <c r="A12971" s="61">
        <v>1.511789046E9</v>
      </c>
      <c r="B12971" s="61">
        <v>1.0</v>
      </c>
      <c r="C12971" s="61">
        <v>246.0</v>
      </c>
      <c r="D12971" s="57" t="s">
        <v>379</v>
      </c>
      <c r="E12971" s="62" t="str">
        <f t="shared" si="1"/>
        <v>Out of test</v>
      </c>
      <c r="F12971" s="53" t="str">
        <f t="shared" si="2"/>
        <v>Shanghai_1</v>
      </c>
      <c r="G12971" s="53">
        <f t="shared" si="3"/>
        <v>0.5264780608</v>
      </c>
    </row>
    <row r="12972">
      <c r="A12972" s="61">
        <v>1.519570315E9</v>
      </c>
      <c r="B12972" s="61">
        <v>1.0</v>
      </c>
      <c r="C12972" s="61">
        <v>1177.0</v>
      </c>
      <c r="D12972" s="57" t="s">
        <v>379</v>
      </c>
      <c r="E12972" s="62" t="str">
        <f t="shared" si="1"/>
        <v>Out of test</v>
      </c>
      <c r="F12972" s="53" t="str">
        <f t="shared" si="2"/>
        <v>Shanghai_1</v>
      </c>
      <c r="G12972" s="53">
        <f t="shared" si="3"/>
        <v>0.1084227329</v>
      </c>
    </row>
    <row r="12973">
      <c r="A12973" s="61">
        <v>1.513333165E9</v>
      </c>
      <c r="B12973" s="61">
        <v>1.0</v>
      </c>
      <c r="C12973" s="61">
        <v>219.0</v>
      </c>
      <c r="D12973" s="57" t="s">
        <v>379</v>
      </c>
      <c r="E12973" s="62" t="str">
        <f t="shared" si="1"/>
        <v>Out of test</v>
      </c>
      <c r="F12973" s="53" t="str">
        <f t="shared" si="2"/>
        <v>Shanghai_1</v>
      </c>
      <c r="G12973" s="53">
        <f t="shared" si="3"/>
        <v>0.8224846542</v>
      </c>
    </row>
    <row r="12974">
      <c r="A12974" s="61">
        <v>1.516816619E9</v>
      </c>
      <c r="B12974" s="61">
        <v>1.0</v>
      </c>
      <c r="C12974" s="61">
        <v>3473.0</v>
      </c>
      <c r="D12974" s="57" t="s">
        <v>379</v>
      </c>
      <c r="E12974" s="62" t="str">
        <f t="shared" si="1"/>
        <v>Out of test</v>
      </c>
      <c r="F12974" s="53" t="str">
        <f t="shared" si="2"/>
        <v>Shanghai_1</v>
      </c>
      <c r="G12974" s="53">
        <f t="shared" si="3"/>
        <v>0.516982219</v>
      </c>
    </row>
    <row r="12975">
      <c r="A12975" s="61">
        <v>1.517383268E9</v>
      </c>
      <c r="B12975" s="61">
        <v>1.0</v>
      </c>
      <c r="C12975" s="61">
        <v>1559.0</v>
      </c>
      <c r="D12975" s="57" t="s">
        <v>379</v>
      </c>
      <c r="E12975" s="62" t="str">
        <f t="shared" si="1"/>
        <v>Out of test</v>
      </c>
      <c r="F12975" s="53" t="str">
        <f t="shared" si="2"/>
        <v>Shanghai_1</v>
      </c>
      <c r="G12975" s="53">
        <f t="shared" si="3"/>
        <v>0.8002392031</v>
      </c>
    </row>
    <row r="12976">
      <c r="A12976" s="61">
        <v>1.516201023E9</v>
      </c>
      <c r="B12976" s="61">
        <v>1.0</v>
      </c>
      <c r="C12976" s="61">
        <v>4109.0</v>
      </c>
      <c r="D12976" s="57" t="s">
        <v>379</v>
      </c>
      <c r="E12976" s="62" t="str">
        <f t="shared" si="1"/>
        <v>Out of test</v>
      </c>
      <c r="F12976" s="53" t="str">
        <f t="shared" si="2"/>
        <v>Shanghai_1</v>
      </c>
      <c r="G12976" s="53">
        <f t="shared" si="3"/>
        <v>0.9040374527</v>
      </c>
    </row>
    <row r="12977">
      <c r="A12977" s="61">
        <v>1.512638334E9</v>
      </c>
      <c r="B12977" s="61">
        <v>1.0</v>
      </c>
      <c r="C12977" s="61">
        <v>123.0</v>
      </c>
      <c r="D12977" s="57" t="s">
        <v>379</v>
      </c>
      <c r="E12977" s="62" t="str">
        <f t="shared" si="1"/>
        <v>Out of test</v>
      </c>
      <c r="F12977" s="53" t="str">
        <f t="shared" si="2"/>
        <v>Shanghai_1</v>
      </c>
      <c r="G12977" s="53">
        <f t="shared" si="3"/>
        <v>0.8241887796</v>
      </c>
    </row>
    <row r="12978">
      <c r="A12978" s="61">
        <v>1.514510857E9</v>
      </c>
      <c r="B12978" s="61">
        <v>1.0</v>
      </c>
      <c r="C12978" s="61">
        <v>2068.0</v>
      </c>
      <c r="D12978" s="57" t="s">
        <v>379</v>
      </c>
      <c r="E12978" s="62" t="str">
        <f t="shared" si="1"/>
        <v>Out of test</v>
      </c>
      <c r="F12978" s="53" t="str">
        <f t="shared" si="2"/>
        <v>Shanghai_1</v>
      </c>
      <c r="G12978" s="53">
        <f t="shared" si="3"/>
        <v>0.5343458893</v>
      </c>
    </row>
    <row r="12979">
      <c r="A12979" s="61">
        <v>1.511319574E9</v>
      </c>
      <c r="B12979" s="61">
        <v>1.0</v>
      </c>
      <c r="C12979" s="61">
        <v>4942.0</v>
      </c>
      <c r="D12979" s="57" t="s">
        <v>379</v>
      </c>
      <c r="E12979" s="62" t="str">
        <f t="shared" si="1"/>
        <v>Out of test</v>
      </c>
      <c r="F12979" s="53" t="str">
        <f t="shared" si="2"/>
        <v>Shanghai_1</v>
      </c>
      <c r="G12979" s="53">
        <f t="shared" si="3"/>
        <v>0.9122214871</v>
      </c>
    </row>
    <row r="12980">
      <c r="A12980" s="61">
        <v>1.519803257E9</v>
      </c>
      <c r="B12980" s="61">
        <v>1.0</v>
      </c>
      <c r="C12980" s="61">
        <v>3370.0</v>
      </c>
      <c r="D12980" s="57" t="s">
        <v>379</v>
      </c>
      <c r="E12980" s="62" t="str">
        <f t="shared" si="1"/>
        <v>Out of test</v>
      </c>
      <c r="F12980" s="53" t="str">
        <f t="shared" si="2"/>
        <v>Shanghai_1</v>
      </c>
      <c r="G12980" s="53">
        <f t="shared" si="3"/>
        <v>0.7139565184</v>
      </c>
    </row>
    <row r="12981">
      <c r="A12981" s="61">
        <v>1.512929438E9</v>
      </c>
      <c r="B12981" s="61">
        <v>1.0</v>
      </c>
      <c r="C12981" s="61">
        <v>806.0</v>
      </c>
      <c r="D12981" s="57" t="s">
        <v>379</v>
      </c>
      <c r="E12981" s="62" t="str">
        <f t="shared" si="1"/>
        <v>Out of test</v>
      </c>
      <c r="F12981" s="53" t="str">
        <f t="shared" si="2"/>
        <v>Shanghai_1</v>
      </c>
      <c r="G12981" s="53">
        <f t="shared" si="3"/>
        <v>0.01365706884</v>
      </c>
    </row>
    <row r="12982">
      <c r="A12982" s="61">
        <v>1.511967514E9</v>
      </c>
      <c r="B12982" s="61">
        <v>1.0</v>
      </c>
      <c r="C12982" s="61">
        <v>1760.0</v>
      </c>
      <c r="D12982" s="57" t="s">
        <v>379</v>
      </c>
      <c r="E12982" s="62" t="str">
        <f t="shared" si="1"/>
        <v>Out of test</v>
      </c>
      <c r="F12982" s="53" t="str">
        <f t="shared" si="2"/>
        <v>Shanghai_1</v>
      </c>
      <c r="G12982" s="53">
        <f t="shared" si="3"/>
        <v>0.6020726078</v>
      </c>
    </row>
    <row r="12983">
      <c r="A12983" s="61">
        <v>1.516376988E9</v>
      </c>
      <c r="B12983" s="61">
        <v>1.0</v>
      </c>
      <c r="C12983" s="61">
        <v>3311.0</v>
      </c>
      <c r="D12983" s="57" t="s">
        <v>379</v>
      </c>
      <c r="E12983" s="62" t="str">
        <f t="shared" si="1"/>
        <v>Out of test</v>
      </c>
      <c r="F12983" s="53" t="str">
        <f t="shared" si="2"/>
        <v>Shanghai_1</v>
      </c>
      <c r="G12983" s="53">
        <f t="shared" si="3"/>
        <v>0.137224469</v>
      </c>
    </row>
    <row r="12984">
      <c r="A12984" s="61">
        <v>1.512323464E9</v>
      </c>
      <c r="B12984" s="61">
        <v>1.0</v>
      </c>
      <c r="C12984" s="61">
        <v>3971.0</v>
      </c>
      <c r="D12984" s="57" t="s">
        <v>379</v>
      </c>
      <c r="E12984" s="62" t="str">
        <f t="shared" si="1"/>
        <v>Out of test</v>
      </c>
      <c r="F12984" s="53" t="str">
        <f t="shared" si="2"/>
        <v>Shanghai_1</v>
      </c>
      <c r="G12984" s="53">
        <f t="shared" si="3"/>
        <v>0.206662729</v>
      </c>
    </row>
    <row r="12985">
      <c r="A12985" s="61">
        <v>1.518367294E9</v>
      </c>
      <c r="B12985" s="61">
        <v>1.0</v>
      </c>
      <c r="C12985" s="61">
        <v>3181.0</v>
      </c>
      <c r="D12985" s="57" t="s">
        <v>379</v>
      </c>
      <c r="E12985" s="62" t="str">
        <f t="shared" si="1"/>
        <v>Out of test</v>
      </c>
      <c r="F12985" s="53" t="str">
        <f t="shared" si="2"/>
        <v>Shanghai_1</v>
      </c>
      <c r="G12985" s="53">
        <f t="shared" si="3"/>
        <v>0.8867437395</v>
      </c>
    </row>
    <row r="12986">
      <c r="A12986" s="61">
        <v>1.519516474E9</v>
      </c>
      <c r="B12986" s="61">
        <v>1.0</v>
      </c>
      <c r="C12986" s="61">
        <v>2126.0</v>
      </c>
      <c r="D12986" s="57" t="s">
        <v>379</v>
      </c>
      <c r="E12986" s="62" t="str">
        <f t="shared" si="1"/>
        <v>Out of test</v>
      </c>
      <c r="F12986" s="53" t="str">
        <f t="shared" si="2"/>
        <v>Shanghai_1</v>
      </c>
      <c r="G12986" s="53">
        <f t="shared" si="3"/>
        <v>0.3811218858</v>
      </c>
    </row>
    <row r="12987">
      <c r="A12987" s="61">
        <v>1.512396628E9</v>
      </c>
      <c r="B12987" s="61">
        <v>1.0</v>
      </c>
      <c r="C12987" s="61">
        <v>4960.0</v>
      </c>
      <c r="D12987" s="57" t="s">
        <v>379</v>
      </c>
      <c r="E12987" s="62" t="str">
        <f t="shared" si="1"/>
        <v>Out of test</v>
      </c>
      <c r="F12987" s="53" t="str">
        <f t="shared" si="2"/>
        <v>Shanghai_1</v>
      </c>
      <c r="G12987" s="53">
        <f t="shared" si="3"/>
        <v>0.01431204877</v>
      </c>
    </row>
    <row r="12988">
      <c r="A12988" s="61">
        <v>1.511724847E9</v>
      </c>
      <c r="B12988" s="61">
        <v>1.0</v>
      </c>
      <c r="C12988" s="61">
        <v>2846.0</v>
      </c>
      <c r="D12988" s="57" t="s">
        <v>379</v>
      </c>
      <c r="E12988" s="62" t="str">
        <f t="shared" si="1"/>
        <v>Out of test</v>
      </c>
      <c r="F12988" s="53" t="str">
        <f t="shared" si="2"/>
        <v>Shanghai_1</v>
      </c>
      <c r="G12988" s="53">
        <f t="shared" si="3"/>
        <v>0.437979493</v>
      </c>
    </row>
    <row r="12989">
      <c r="A12989" s="61">
        <v>1.519637903E9</v>
      </c>
      <c r="B12989" s="61">
        <v>1.0</v>
      </c>
      <c r="C12989" s="61">
        <v>4841.0</v>
      </c>
      <c r="D12989" s="57" t="s">
        <v>379</v>
      </c>
      <c r="E12989" s="62" t="str">
        <f t="shared" si="1"/>
        <v>Out of test</v>
      </c>
      <c r="F12989" s="53" t="str">
        <f t="shared" si="2"/>
        <v>Shanghai_1</v>
      </c>
      <c r="G12989" s="53">
        <f t="shared" si="3"/>
        <v>0.121930523</v>
      </c>
    </row>
    <row r="12990">
      <c r="A12990" s="61">
        <v>1.512262986E9</v>
      </c>
      <c r="B12990" s="61">
        <v>1.0</v>
      </c>
      <c r="C12990" s="61">
        <v>1204.0</v>
      </c>
      <c r="D12990" s="57" t="s">
        <v>379</v>
      </c>
      <c r="E12990" s="62" t="str">
        <f t="shared" si="1"/>
        <v>Out of test</v>
      </c>
      <c r="F12990" s="53" t="str">
        <f t="shared" si="2"/>
        <v>Shanghai_1</v>
      </c>
      <c r="G12990" s="53">
        <f t="shared" si="3"/>
        <v>0.8263887877</v>
      </c>
    </row>
    <row r="12991">
      <c r="A12991" s="61">
        <v>1.518169155E9</v>
      </c>
      <c r="B12991" s="61">
        <v>1.0</v>
      </c>
      <c r="C12991" s="61">
        <v>3893.0</v>
      </c>
      <c r="D12991" s="57" t="s">
        <v>379</v>
      </c>
      <c r="E12991" s="62" t="str">
        <f t="shared" si="1"/>
        <v>Out of test</v>
      </c>
      <c r="F12991" s="53" t="str">
        <f t="shared" si="2"/>
        <v>Shanghai_1</v>
      </c>
      <c r="G12991" s="53">
        <f t="shared" si="3"/>
        <v>0.5594592195</v>
      </c>
    </row>
    <row r="12992">
      <c r="A12992" s="61">
        <v>1.511558809E9</v>
      </c>
      <c r="B12992" s="61">
        <v>1.0</v>
      </c>
      <c r="C12992" s="61">
        <v>1191.0</v>
      </c>
      <c r="D12992" s="57" t="s">
        <v>379</v>
      </c>
      <c r="E12992" s="62" t="str">
        <f t="shared" si="1"/>
        <v>Out of test</v>
      </c>
      <c r="F12992" s="53" t="str">
        <f t="shared" si="2"/>
        <v>Shanghai_1</v>
      </c>
      <c r="G12992" s="53">
        <f t="shared" si="3"/>
        <v>0.992484175</v>
      </c>
    </row>
    <row r="12993">
      <c r="A12993" s="61">
        <v>1.517348234E9</v>
      </c>
      <c r="B12993" s="61">
        <v>1.0</v>
      </c>
      <c r="C12993" s="61">
        <v>3211.0</v>
      </c>
      <c r="D12993" s="57" t="s">
        <v>379</v>
      </c>
      <c r="E12993" s="62" t="str">
        <f t="shared" si="1"/>
        <v>Out of test</v>
      </c>
      <c r="F12993" s="53" t="str">
        <f t="shared" si="2"/>
        <v>Shanghai_1</v>
      </c>
      <c r="G12993" s="53">
        <f t="shared" si="3"/>
        <v>0.384433128</v>
      </c>
    </row>
    <row r="12994">
      <c r="A12994" s="61">
        <v>1.513121324E9</v>
      </c>
      <c r="B12994" s="61">
        <v>1.0</v>
      </c>
      <c r="C12994" s="61">
        <v>582.0</v>
      </c>
      <c r="D12994" s="57" t="s">
        <v>379</v>
      </c>
      <c r="E12994" s="62" t="str">
        <f t="shared" si="1"/>
        <v>Out of test</v>
      </c>
      <c r="F12994" s="53" t="str">
        <f t="shared" si="2"/>
        <v>Shanghai_1</v>
      </c>
      <c r="G12994" s="53">
        <f t="shared" si="3"/>
        <v>0.5683540392</v>
      </c>
    </row>
    <row r="12995">
      <c r="A12995" s="61">
        <v>1.513146765E9</v>
      </c>
      <c r="B12995" s="61">
        <v>1.0</v>
      </c>
      <c r="C12995" s="61">
        <v>366.0</v>
      </c>
      <c r="D12995" s="57" t="s">
        <v>379</v>
      </c>
      <c r="E12995" s="62" t="str">
        <f t="shared" si="1"/>
        <v>Out of test</v>
      </c>
      <c r="F12995" s="53" t="str">
        <f t="shared" si="2"/>
        <v>Shanghai_1</v>
      </c>
      <c r="G12995" s="53">
        <f t="shared" si="3"/>
        <v>0.3006219877</v>
      </c>
    </row>
    <row r="12996">
      <c r="A12996" s="61">
        <v>1.511907257E9</v>
      </c>
      <c r="B12996" s="61">
        <v>1.0</v>
      </c>
      <c r="C12996" s="61">
        <v>2307.0</v>
      </c>
      <c r="D12996" s="57" t="s">
        <v>379</v>
      </c>
      <c r="E12996" s="62" t="str">
        <f t="shared" si="1"/>
        <v>Out of test</v>
      </c>
      <c r="F12996" s="53" t="str">
        <f t="shared" si="2"/>
        <v>Shanghai_1</v>
      </c>
      <c r="G12996" s="53">
        <f t="shared" si="3"/>
        <v>0.8821665334</v>
      </c>
    </row>
    <row r="12997">
      <c r="A12997" s="61">
        <v>1.519199826E9</v>
      </c>
      <c r="B12997" s="61">
        <v>1.0</v>
      </c>
      <c r="C12997" s="61">
        <v>4663.0</v>
      </c>
      <c r="D12997" s="57" t="s">
        <v>379</v>
      </c>
      <c r="E12997" s="62" t="str">
        <f t="shared" si="1"/>
        <v>Out of test</v>
      </c>
      <c r="F12997" s="53" t="str">
        <f t="shared" si="2"/>
        <v>Shanghai_1</v>
      </c>
      <c r="G12997" s="53">
        <f t="shared" si="3"/>
        <v>0.1884029768</v>
      </c>
    </row>
    <row r="12998">
      <c r="A12998" s="61">
        <v>1.515237525E9</v>
      </c>
      <c r="B12998" s="61">
        <v>1.0</v>
      </c>
      <c r="C12998" s="61">
        <v>771.0</v>
      </c>
      <c r="D12998" s="57" t="s">
        <v>379</v>
      </c>
      <c r="E12998" s="62" t="str">
        <f t="shared" si="1"/>
        <v>Out of test</v>
      </c>
      <c r="F12998" s="53" t="str">
        <f t="shared" si="2"/>
        <v>Shanghai_1</v>
      </c>
      <c r="G12998" s="53">
        <f t="shared" si="3"/>
        <v>0.1178514012</v>
      </c>
    </row>
    <row r="12999">
      <c r="A12999" s="61">
        <v>1.512609865E9</v>
      </c>
      <c r="B12999" s="61">
        <v>1.0</v>
      </c>
      <c r="C12999" s="61">
        <v>2866.0</v>
      </c>
      <c r="D12999" s="57" t="s">
        <v>379</v>
      </c>
      <c r="E12999" s="62" t="str">
        <f t="shared" si="1"/>
        <v>Out of test</v>
      </c>
      <c r="F12999" s="53" t="str">
        <f t="shared" si="2"/>
        <v>Shanghai_1</v>
      </c>
      <c r="G12999" s="53">
        <f t="shared" si="3"/>
        <v>0.9202949388</v>
      </c>
    </row>
    <row r="13000">
      <c r="A13000" s="61">
        <v>1.511559623E9</v>
      </c>
      <c r="B13000" s="61">
        <v>1.0</v>
      </c>
      <c r="C13000" s="61">
        <v>2413.0</v>
      </c>
      <c r="D13000" s="57" t="s">
        <v>379</v>
      </c>
      <c r="E13000" s="62" t="str">
        <f t="shared" si="1"/>
        <v>Out of test</v>
      </c>
      <c r="F13000" s="53" t="str">
        <f t="shared" si="2"/>
        <v>Shanghai_1</v>
      </c>
      <c r="G13000" s="53">
        <f t="shared" si="3"/>
        <v>0.3997503962</v>
      </c>
    </row>
    <row r="13001">
      <c r="A13001" s="61">
        <v>1.511362625E9</v>
      </c>
      <c r="B13001" s="61">
        <v>1.0</v>
      </c>
      <c r="C13001" s="61">
        <v>1110.0</v>
      </c>
      <c r="D13001" s="57" t="s">
        <v>379</v>
      </c>
      <c r="E13001" s="62" t="str">
        <f t="shared" si="1"/>
        <v>Out of test</v>
      </c>
      <c r="F13001" s="53" t="str">
        <f t="shared" si="2"/>
        <v>Shanghai_1</v>
      </c>
      <c r="G13001" s="53">
        <f t="shared" si="3"/>
        <v>0.9367611249</v>
      </c>
    </row>
    <row r="13002">
      <c r="A13002" s="61">
        <v>1.513070325E9</v>
      </c>
      <c r="B13002" s="61">
        <v>1.0</v>
      </c>
      <c r="C13002" s="61">
        <v>3798.0</v>
      </c>
      <c r="D13002" s="57" t="s">
        <v>379</v>
      </c>
      <c r="E13002" s="62" t="str">
        <f t="shared" si="1"/>
        <v>Out of test</v>
      </c>
      <c r="F13002" s="53" t="str">
        <f t="shared" si="2"/>
        <v>Shanghai_1</v>
      </c>
      <c r="G13002" s="53">
        <f t="shared" si="3"/>
        <v>0.4609994652</v>
      </c>
    </row>
    <row r="13003">
      <c r="A13003" s="61">
        <v>1.515159267E9</v>
      </c>
      <c r="B13003" s="61">
        <v>1.0</v>
      </c>
      <c r="C13003" s="61">
        <v>1189.0</v>
      </c>
      <c r="D13003" s="57" t="s">
        <v>379</v>
      </c>
      <c r="E13003" s="62" t="str">
        <f t="shared" si="1"/>
        <v>Out of test</v>
      </c>
      <c r="F13003" s="53" t="str">
        <f t="shared" si="2"/>
        <v>Shanghai_1</v>
      </c>
      <c r="G13003" s="53">
        <f t="shared" si="3"/>
        <v>0.686128823</v>
      </c>
    </row>
    <row r="13004">
      <c r="A13004" s="61">
        <v>1.515703143E9</v>
      </c>
      <c r="B13004" s="61">
        <v>1.0</v>
      </c>
      <c r="C13004" s="61">
        <v>1116.0</v>
      </c>
      <c r="D13004" s="57" t="s">
        <v>379</v>
      </c>
      <c r="E13004" s="62" t="str">
        <f t="shared" si="1"/>
        <v>Out of test</v>
      </c>
      <c r="F13004" s="53" t="str">
        <f t="shared" si="2"/>
        <v>Shanghai_1</v>
      </c>
      <c r="G13004" s="53">
        <f t="shared" si="3"/>
        <v>0.15241719</v>
      </c>
    </row>
    <row r="13005">
      <c r="A13005" s="61">
        <v>1.512637414E9</v>
      </c>
      <c r="B13005" s="61">
        <v>1.0</v>
      </c>
      <c r="C13005" s="61">
        <v>3813.0</v>
      </c>
      <c r="D13005" s="57" t="s">
        <v>379</v>
      </c>
      <c r="E13005" s="62" t="str">
        <f t="shared" si="1"/>
        <v>Out of test</v>
      </c>
      <c r="F13005" s="53" t="str">
        <f t="shared" si="2"/>
        <v>Shanghai_1</v>
      </c>
      <c r="G13005" s="53">
        <f t="shared" si="3"/>
        <v>0.7318345695</v>
      </c>
    </row>
    <row r="13006">
      <c r="A13006" s="61">
        <v>1.516511369E9</v>
      </c>
      <c r="B13006" s="61">
        <v>1.0</v>
      </c>
      <c r="C13006" s="61">
        <v>178.0</v>
      </c>
      <c r="D13006" s="57" t="s">
        <v>379</v>
      </c>
      <c r="E13006" s="62" t="str">
        <f t="shared" si="1"/>
        <v>Out of test</v>
      </c>
      <c r="F13006" s="53" t="str">
        <f t="shared" si="2"/>
        <v>Shanghai_1</v>
      </c>
      <c r="G13006" s="53">
        <f t="shared" si="3"/>
        <v>0.8427901441</v>
      </c>
    </row>
    <row r="13007">
      <c r="A13007" s="61">
        <v>1.511653228E9</v>
      </c>
      <c r="B13007" s="61">
        <v>1.0</v>
      </c>
      <c r="C13007" s="61">
        <v>797.0</v>
      </c>
      <c r="D13007" s="57" t="s">
        <v>379</v>
      </c>
      <c r="E13007" s="62" t="str">
        <f t="shared" si="1"/>
        <v>Out of test</v>
      </c>
      <c r="F13007" s="53" t="str">
        <f t="shared" si="2"/>
        <v>Shanghai_1</v>
      </c>
      <c r="G13007" s="53">
        <f t="shared" si="3"/>
        <v>0.6519389231</v>
      </c>
    </row>
    <row r="13008">
      <c r="A13008" s="61">
        <v>1.512995124E9</v>
      </c>
      <c r="B13008" s="61">
        <v>1.0</v>
      </c>
      <c r="C13008" s="61">
        <v>417.0</v>
      </c>
      <c r="D13008" s="57" t="s">
        <v>379</v>
      </c>
      <c r="E13008" s="62" t="str">
        <f t="shared" si="1"/>
        <v>Out of test</v>
      </c>
      <c r="F13008" s="53" t="str">
        <f t="shared" si="2"/>
        <v>Shanghai_1</v>
      </c>
      <c r="G13008" s="53">
        <f t="shared" si="3"/>
        <v>0.1862401047</v>
      </c>
    </row>
    <row r="13009">
      <c r="A13009" s="61">
        <v>1.517062054E9</v>
      </c>
      <c r="B13009" s="61">
        <v>1.0</v>
      </c>
      <c r="C13009" s="61">
        <v>813.0</v>
      </c>
      <c r="D13009" s="57" t="s">
        <v>379</v>
      </c>
      <c r="E13009" s="62" t="str">
        <f t="shared" si="1"/>
        <v>Out of test</v>
      </c>
      <c r="F13009" s="53" t="str">
        <f t="shared" si="2"/>
        <v>Shanghai_1</v>
      </c>
      <c r="G13009" s="53">
        <f t="shared" si="3"/>
        <v>0.9298483472</v>
      </c>
    </row>
    <row r="13010">
      <c r="A13010" s="61">
        <v>1.515873225E9</v>
      </c>
      <c r="B13010" s="61">
        <v>1.0</v>
      </c>
      <c r="C13010" s="61">
        <v>2522.0</v>
      </c>
      <c r="D13010" s="57" t="s">
        <v>379</v>
      </c>
      <c r="E13010" s="62" t="str">
        <f t="shared" si="1"/>
        <v>Out of test</v>
      </c>
      <c r="F13010" s="53" t="str">
        <f t="shared" si="2"/>
        <v>Shanghai_1</v>
      </c>
      <c r="G13010" s="53">
        <f t="shared" si="3"/>
        <v>0.9255218536</v>
      </c>
    </row>
    <row r="13011">
      <c r="A13011" s="61">
        <v>1.515989206E9</v>
      </c>
      <c r="B13011" s="61">
        <v>1.0</v>
      </c>
      <c r="C13011" s="61">
        <v>3381.0</v>
      </c>
      <c r="D13011" s="57" t="s">
        <v>379</v>
      </c>
      <c r="E13011" s="62" t="str">
        <f t="shared" si="1"/>
        <v>Out of test</v>
      </c>
      <c r="F13011" s="53" t="str">
        <f t="shared" si="2"/>
        <v>Shanghai_1</v>
      </c>
      <c r="G13011" s="53">
        <f t="shared" si="3"/>
        <v>0.8194418924</v>
      </c>
    </row>
    <row r="13012">
      <c r="A13012" s="61">
        <v>1.513029264E9</v>
      </c>
      <c r="B13012" s="61">
        <v>1.0</v>
      </c>
      <c r="C13012" s="61">
        <v>1922.0</v>
      </c>
      <c r="D13012" s="57" t="s">
        <v>379</v>
      </c>
      <c r="E13012" s="62" t="str">
        <f t="shared" si="1"/>
        <v>Out of test</v>
      </c>
      <c r="F13012" s="53" t="str">
        <f t="shared" si="2"/>
        <v>Shanghai_1</v>
      </c>
      <c r="G13012" s="53">
        <f t="shared" si="3"/>
        <v>0.452457967</v>
      </c>
    </row>
    <row r="13013">
      <c r="A13013" s="61">
        <v>1.519467274E9</v>
      </c>
      <c r="B13013" s="61">
        <v>1.0</v>
      </c>
      <c r="C13013" s="61">
        <v>1362.0</v>
      </c>
      <c r="D13013" s="57" t="s">
        <v>379</v>
      </c>
      <c r="E13013" s="62" t="str">
        <f t="shared" si="1"/>
        <v>Out of test</v>
      </c>
      <c r="F13013" s="53" t="str">
        <f t="shared" si="2"/>
        <v>Shanghai_1</v>
      </c>
      <c r="G13013" s="53">
        <f t="shared" si="3"/>
        <v>0.6984585589</v>
      </c>
    </row>
    <row r="13014">
      <c r="A13014" s="61">
        <v>1.515033949E9</v>
      </c>
      <c r="B13014" s="61">
        <v>1.0</v>
      </c>
      <c r="C13014" s="61">
        <v>117.0</v>
      </c>
      <c r="D13014" s="57" t="s">
        <v>379</v>
      </c>
      <c r="E13014" s="62" t="str">
        <f t="shared" si="1"/>
        <v>Out of test</v>
      </c>
      <c r="F13014" s="53" t="str">
        <f t="shared" si="2"/>
        <v>Shanghai_1</v>
      </c>
      <c r="G13014" s="53">
        <f t="shared" si="3"/>
        <v>0.05221014246</v>
      </c>
    </row>
    <row r="13015">
      <c r="A13015" s="61">
        <v>1.512119555E9</v>
      </c>
      <c r="B13015" s="61">
        <v>1.0</v>
      </c>
      <c r="C13015" s="61">
        <v>601.0</v>
      </c>
      <c r="D13015" s="57" t="s">
        <v>379</v>
      </c>
      <c r="E13015" s="62" t="str">
        <f t="shared" si="1"/>
        <v>Out of test</v>
      </c>
      <c r="F13015" s="53" t="str">
        <f t="shared" si="2"/>
        <v>Shanghai_1</v>
      </c>
      <c r="G13015" s="53">
        <f t="shared" si="3"/>
        <v>0.0653171922</v>
      </c>
    </row>
    <row r="13016">
      <c r="A13016" s="61">
        <v>1.514567364E9</v>
      </c>
      <c r="B13016" s="61">
        <v>1.0</v>
      </c>
      <c r="C13016" s="61">
        <v>5294.0</v>
      </c>
      <c r="D13016" s="57" t="s">
        <v>379</v>
      </c>
      <c r="E13016" s="62" t="str">
        <f t="shared" si="1"/>
        <v>Out of test</v>
      </c>
      <c r="F13016" s="53" t="str">
        <f t="shared" si="2"/>
        <v>Shanghai_1</v>
      </c>
      <c r="G13016" s="53">
        <f t="shared" si="3"/>
        <v>0.8637884952</v>
      </c>
    </row>
    <row r="13017">
      <c r="A13017" s="61">
        <v>1.513156873E9</v>
      </c>
      <c r="B13017" s="61">
        <v>1.0</v>
      </c>
      <c r="C13017" s="61">
        <v>2587.0</v>
      </c>
      <c r="D13017" s="57" t="s">
        <v>379</v>
      </c>
      <c r="E13017" s="62" t="str">
        <f t="shared" si="1"/>
        <v>Out of test</v>
      </c>
      <c r="F13017" s="53" t="str">
        <f t="shared" si="2"/>
        <v>Shanghai_1</v>
      </c>
      <c r="G13017" s="53">
        <f t="shared" si="3"/>
        <v>0.02889545527</v>
      </c>
    </row>
    <row r="13018">
      <c r="A13018" s="61">
        <v>1.519830847E9</v>
      </c>
      <c r="B13018" s="61">
        <v>1.0</v>
      </c>
      <c r="C13018" s="61">
        <v>663.0</v>
      </c>
      <c r="D13018" s="57" t="s">
        <v>379</v>
      </c>
      <c r="E13018" s="62" t="str">
        <f t="shared" si="1"/>
        <v>Out of test</v>
      </c>
      <c r="F13018" s="53" t="str">
        <f t="shared" si="2"/>
        <v>Shanghai_1</v>
      </c>
      <c r="G13018" s="53">
        <f t="shared" si="3"/>
        <v>0.04530447664</v>
      </c>
    </row>
    <row r="13019">
      <c r="A13019" s="61">
        <v>1.519414229E9</v>
      </c>
      <c r="B13019" s="61">
        <v>1.0</v>
      </c>
      <c r="C13019" s="61">
        <v>1426.0</v>
      </c>
      <c r="D13019" s="57" t="s">
        <v>379</v>
      </c>
      <c r="E13019" s="62" t="str">
        <f t="shared" si="1"/>
        <v>Out of test</v>
      </c>
      <c r="F13019" s="53" t="str">
        <f t="shared" si="2"/>
        <v>Shanghai_1</v>
      </c>
      <c r="G13019" s="53">
        <f t="shared" si="3"/>
        <v>0.6586969339</v>
      </c>
    </row>
    <row r="13020">
      <c r="A13020" s="61">
        <v>1.516701236E9</v>
      </c>
      <c r="B13020" s="61">
        <v>1.0</v>
      </c>
      <c r="C13020" s="61">
        <v>65.0</v>
      </c>
      <c r="D13020" s="57" t="s">
        <v>379</v>
      </c>
      <c r="E13020" s="62" t="str">
        <f t="shared" si="1"/>
        <v>Out of test</v>
      </c>
      <c r="F13020" s="53" t="str">
        <f t="shared" si="2"/>
        <v>Shanghai_1</v>
      </c>
      <c r="G13020" s="53">
        <f t="shared" si="3"/>
        <v>0.8423004227</v>
      </c>
    </row>
    <row r="13021">
      <c r="A13021" s="61">
        <v>1.514143915E9</v>
      </c>
      <c r="B13021" s="61">
        <v>1.0</v>
      </c>
      <c r="C13021" s="61">
        <v>3987.0</v>
      </c>
      <c r="D13021" s="57" t="s">
        <v>379</v>
      </c>
      <c r="E13021" s="62" t="str">
        <f t="shared" si="1"/>
        <v>Out of test</v>
      </c>
      <c r="F13021" s="53" t="str">
        <f t="shared" si="2"/>
        <v>Shanghai_1</v>
      </c>
      <c r="G13021" s="53">
        <f t="shared" si="3"/>
        <v>0.7529178178</v>
      </c>
    </row>
    <row r="13022">
      <c r="A13022" s="61">
        <v>1.516509667E9</v>
      </c>
      <c r="B13022" s="61">
        <v>1.0</v>
      </c>
      <c r="C13022" s="61">
        <v>419.0</v>
      </c>
      <c r="D13022" s="57" t="s">
        <v>379</v>
      </c>
      <c r="E13022" s="62" t="str">
        <f t="shared" si="1"/>
        <v>Out of test</v>
      </c>
      <c r="F13022" s="53" t="str">
        <f t="shared" si="2"/>
        <v>Shanghai_1</v>
      </c>
      <c r="G13022" s="53">
        <f t="shared" si="3"/>
        <v>0.8274845095</v>
      </c>
    </row>
    <row r="13023">
      <c r="A13023" s="61">
        <v>1.516394093E9</v>
      </c>
      <c r="B13023" s="61">
        <v>1.0</v>
      </c>
      <c r="C13023" s="61">
        <v>2322.0</v>
      </c>
      <c r="D13023" s="57" t="s">
        <v>379</v>
      </c>
      <c r="E13023" s="62" t="str">
        <f t="shared" si="1"/>
        <v>Out of test</v>
      </c>
      <c r="F13023" s="53" t="str">
        <f t="shared" si="2"/>
        <v>Shanghai_1</v>
      </c>
      <c r="G13023" s="53">
        <f t="shared" si="3"/>
        <v>0.6209455952</v>
      </c>
    </row>
    <row r="13024">
      <c r="A13024" s="61">
        <v>1.518273699E9</v>
      </c>
      <c r="B13024" s="61">
        <v>1.0</v>
      </c>
      <c r="C13024" s="61">
        <v>1863.0</v>
      </c>
      <c r="D13024" s="57" t="s">
        <v>379</v>
      </c>
      <c r="E13024" s="62" t="str">
        <f t="shared" si="1"/>
        <v>Out of test</v>
      </c>
      <c r="F13024" s="53" t="str">
        <f t="shared" si="2"/>
        <v>Shanghai_1</v>
      </c>
      <c r="G13024" s="53">
        <f t="shared" si="3"/>
        <v>0.5699349224</v>
      </c>
    </row>
    <row r="13025">
      <c r="A13025" s="61">
        <v>1.514412478E9</v>
      </c>
      <c r="B13025" s="61">
        <v>1.0</v>
      </c>
      <c r="C13025" s="61">
        <v>622.0</v>
      </c>
      <c r="D13025" s="57" t="s">
        <v>379</v>
      </c>
      <c r="E13025" s="62" t="str">
        <f t="shared" si="1"/>
        <v>Out of test</v>
      </c>
      <c r="F13025" s="53" t="str">
        <f t="shared" si="2"/>
        <v>Shanghai_1</v>
      </c>
      <c r="G13025" s="53">
        <f t="shared" si="3"/>
        <v>0.119662727</v>
      </c>
    </row>
    <row r="13026">
      <c r="A13026" s="61">
        <v>1.518897898E9</v>
      </c>
      <c r="B13026" s="61">
        <v>1.0</v>
      </c>
      <c r="C13026" s="61">
        <v>404.0</v>
      </c>
      <c r="D13026" s="57" t="s">
        <v>379</v>
      </c>
      <c r="E13026" s="62" t="str">
        <f t="shared" si="1"/>
        <v>Out of test</v>
      </c>
      <c r="F13026" s="53" t="str">
        <f t="shared" si="2"/>
        <v>Shanghai_1</v>
      </c>
      <c r="G13026" s="53">
        <f t="shared" si="3"/>
        <v>0.1640051949</v>
      </c>
    </row>
    <row r="13027">
      <c r="A13027" s="61">
        <v>1.517588153E9</v>
      </c>
      <c r="B13027" s="61">
        <v>1.0</v>
      </c>
      <c r="C13027" s="61">
        <v>153.0</v>
      </c>
      <c r="D13027" s="57" t="s">
        <v>379</v>
      </c>
      <c r="E13027" s="62" t="str">
        <f t="shared" si="1"/>
        <v>Out of test</v>
      </c>
      <c r="F13027" s="53" t="str">
        <f t="shared" si="2"/>
        <v>Shanghai_1</v>
      </c>
      <c r="G13027" s="53">
        <f t="shared" si="3"/>
        <v>0.01259914922</v>
      </c>
    </row>
    <row r="13028">
      <c r="A13028" s="61">
        <v>1.514030156E9</v>
      </c>
      <c r="B13028" s="61">
        <v>1.0</v>
      </c>
      <c r="C13028" s="61">
        <v>1764.0</v>
      </c>
      <c r="D13028" s="57" t="s">
        <v>379</v>
      </c>
      <c r="E13028" s="62" t="str">
        <f t="shared" si="1"/>
        <v>Out of test</v>
      </c>
      <c r="F13028" s="53" t="str">
        <f t="shared" si="2"/>
        <v>Shanghai_1</v>
      </c>
      <c r="G13028" s="53">
        <f t="shared" si="3"/>
        <v>0.11858646</v>
      </c>
    </row>
    <row r="13029">
      <c r="A13029" s="61">
        <v>1.515500243E9</v>
      </c>
      <c r="B13029" s="61">
        <v>1.0</v>
      </c>
      <c r="C13029" s="61">
        <v>1602.0</v>
      </c>
      <c r="D13029" s="57" t="s">
        <v>379</v>
      </c>
      <c r="E13029" s="62" t="str">
        <f t="shared" si="1"/>
        <v>Out of test</v>
      </c>
      <c r="F13029" s="53" t="str">
        <f t="shared" si="2"/>
        <v>Shanghai_1</v>
      </c>
      <c r="G13029" s="53">
        <f t="shared" si="3"/>
        <v>0.3986080529</v>
      </c>
    </row>
    <row r="13030">
      <c r="A13030" s="61">
        <v>1.518657079E9</v>
      </c>
      <c r="B13030" s="61">
        <v>1.0</v>
      </c>
      <c r="C13030" s="61">
        <v>4933.0</v>
      </c>
      <c r="D13030" s="57" t="s">
        <v>379</v>
      </c>
      <c r="E13030" s="62" t="str">
        <f t="shared" si="1"/>
        <v>Out of test</v>
      </c>
      <c r="F13030" s="53" t="str">
        <f t="shared" si="2"/>
        <v>Shanghai_1</v>
      </c>
      <c r="G13030" s="53">
        <f t="shared" si="3"/>
        <v>0.9950046376</v>
      </c>
    </row>
    <row r="13031">
      <c r="A13031" s="61">
        <v>1.515202587E9</v>
      </c>
      <c r="B13031" s="61">
        <v>1.0</v>
      </c>
      <c r="C13031" s="61">
        <v>2211.0</v>
      </c>
      <c r="D13031" s="57" t="s">
        <v>379</v>
      </c>
      <c r="E13031" s="62" t="str">
        <f t="shared" si="1"/>
        <v>Out of test</v>
      </c>
      <c r="F13031" s="53" t="str">
        <f t="shared" si="2"/>
        <v>Shanghai_1</v>
      </c>
      <c r="G13031" s="53">
        <f t="shared" si="3"/>
        <v>0.4715905347</v>
      </c>
    </row>
    <row r="13032">
      <c r="A13032" s="61">
        <v>1.512424845E9</v>
      </c>
      <c r="B13032" s="61">
        <v>1.0</v>
      </c>
      <c r="C13032" s="61">
        <v>113.0</v>
      </c>
      <c r="D13032" s="57" t="s">
        <v>379</v>
      </c>
      <c r="E13032" s="62" t="str">
        <f t="shared" si="1"/>
        <v>Out of test</v>
      </c>
      <c r="F13032" s="53" t="str">
        <f t="shared" si="2"/>
        <v>Shanghai_1</v>
      </c>
      <c r="G13032" s="53">
        <f t="shared" si="3"/>
        <v>0.2587237444</v>
      </c>
    </row>
    <row r="13033">
      <c r="A13033" s="61">
        <v>1.516046606E9</v>
      </c>
      <c r="B13033" s="61">
        <v>1.0</v>
      </c>
      <c r="C13033" s="61">
        <v>143.0</v>
      </c>
      <c r="D13033" s="57" t="s">
        <v>379</v>
      </c>
      <c r="E13033" s="62" t="str">
        <f t="shared" si="1"/>
        <v>Out of test</v>
      </c>
      <c r="F13033" s="53" t="str">
        <f t="shared" si="2"/>
        <v>Shanghai_1</v>
      </c>
      <c r="G13033" s="53">
        <f t="shared" si="3"/>
        <v>0.7922471674</v>
      </c>
    </row>
    <row r="13034">
      <c r="A13034" s="61">
        <v>1.511429214E9</v>
      </c>
      <c r="B13034" s="61">
        <v>1.0</v>
      </c>
      <c r="C13034" s="61">
        <v>823.0</v>
      </c>
      <c r="D13034" s="57" t="s">
        <v>379</v>
      </c>
      <c r="E13034" s="62" t="str">
        <f t="shared" si="1"/>
        <v>Out of test</v>
      </c>
      <c r="F13034" s="53" t="str">
        <f t="shared" si="2"/>
        <v>Shanghai_1</v>
      </c>
      <c r="G13034" s="53">
        <f t="shared" si="3"/>
        <v>0.15138466</v>
      </c>
    </row>
    <row r="13035">
      <c r="A13035" s="61">
        <v>1.512247229E9</v>
      </c>
      <c r="B13035" s="61">
        <v>1.0</v>
      </c>
      <c r="C13035" s="61">
        <v>25.0</v>
      </c>
      <c r="D13035" s="57" t="s">
        <v>379</v>
      </c>
      <c r="E13035" s="62" t="str">
        <f t="shared" si="1"/>
        <v>Out of test</v>
      </c>
      <c r="F13035" s="53" t="str">
        <f t="shared" si="2"/>
        <v>Shanghai_1</v>
      </c>
      <c r="G13035" s="53">
        <f t="shared" si="3"/>
        <v>0.9723968316</v>
      </c>
    </row>
    <row r="13036">
      <c r="A13036" s="61">
        <v>1.511915967E9</v>
      </c>
      <c r="B13036" s="61">
        <v>1.0</v>
      </c>
      <c r="C13036" s="61">
        <v>4210.0</v>
      </c>
      <c r="D13036" s="57" t="s">
        <v>379</v>
      </c>
      <c r="E13036" s="62" t="str">
        <f t="shared" si="1"/>
        <v>Out of test</v>
      </c>
      <c r="F13036" s="53" t="str">
        <f t="shared" si="2"/>
        <v>Shanghai_1</v>
      </c>
      <c r="G13036" s="53">
        <f t="shared" si="3"/>
        <v>0.02385221852</v>
      </c>
    </row>
    <row r="13037">
      <c r="A13037" s="61">
        <v>1.518068589E9</v>
      </c>
      <c r="B13037" s="61">
        <v>1.0</v>
      </c>
      <c r="C13037" s="61">
        <v>559.0</v>
      </c>
      <c r="D13037" s="57" t="s">
        <v>379</v>
      </c>
      <c r="E13037" s="62" t="str">
        <f t="shared" si="1"/>
        <v>Out of test</v>
      </c>
      <c r="F13037" s="53" t="str">
        <f t="shared" si="2"/>
        <v>Shanghai_1</v>
      </c>
      <c r="G13037" s="53">
        <f t="shared" si="3"/>
        <v>0.6657089714</v>
      </c>
    </row>
    <row r="13038">
      <c r="A13038" s="61">
        <v>1.519772964E9</v>
      </c>
      <c r="B13038" s="61">
        <v>1.0</v>
      </c>
      <c r="C13038" s="61">
        <v>3658.0</v>
      </c>
      <c r="D13038" s="57" t="s">
        <v>379</v>
      </c>
      <c r="E13038" s="62" t="str">
        <f t="shared" si="1"/>
        <v>Out of test</v>
      </c>
      <c r="F13038" s="53" t="str">
        <f t="shared" si="2"/>
        <v>Shanghai_1</v>
      </c>
      <c r="G13038" s="53">
        <f t="shared" si="3"/>
        <v>0.7293189328</v>
      </c>
    </row>
    <row r="13039">
      <c r="A13039" s="61">
        <v>1.515287524E9</v>
      </c>
      <c r="B13039" s="61">
        <v>1.0</v>
      </c>
      <c r="C13039" s="61">
        <v>3244.0</v>
      </c>
      <c r="D13039" s="57" t="s">
        <v>379</v>
      </c>
      <c r="E13039" s="62" t="str">
        <f t="shared" si="1"/>
        <v>Out of test</v>
      </c>
      <c r="F13039" s="53" t="str">
        <f t="shared" si="2"/>
        <v>Shanghai_1</v>
      </c>
      <c r="G13039" s="53">
        <f t="shared" si="3"/>
        <v>0.8275005315</v>
      </c>
    </row>
    <row r="13040">
      <c r="A13040" s="61">
        <v>1.518227317E9</v>
      </c>
      <c r="B13040" s="61">
        <v>1.0</v>
      </c>
      <c r="C13040" s="61">
        <v>3704.0</v>
      </c>
      <c r="D13040" s="57" t="s">
        <v>379</v>
      </c>
      <c r="E13040" s="62" t="str">
        <f t="shared" si="1"/>
        <v>Out of test</v>
      </c>
      <c r="F13040" s="53" t="str">
        <f t="shared" si="2"/>
        <v>Shanghai_1</v>
      </c>
      <c r="G13040" s="53">
        <f t="shared" si="3"/>
        <v>0.0426888943</v>
      </c>
    </row>
    <row r="13041">
      <c r="A13041" s="61">
        <v>1.515099878E9</v>
      </c>
      <c r="B13041" s="61">
        <v>1.0</v>
      </c>
      <c r="C13041" s="61">
        <v>1036.0</v>
      </c>
      <c r="D13041" s="57" t="s">
        <v>379</v>
      </c>
      <c r="E13041" s="62" t="str">
        <f t="shared" si="1"/>
        <v>Out of test</v>
      </c>
      <c r="F13041" s="53" t="str">
        <f t="shared" si="2"/>
        <v>Shanghai_1</v>
      </c>
      <c r="G13041" s="53">
        <f t="shared" si="3"/>
        <v>0.7304381605</v>
      </c>
    </row>
    <row r="13042">
      <c r="A13042" s="61">
        <v>1.519429318E9</v>
      </c>
      <c r="B13042" s="61">
        <v>1.0</v>
      </c>
      <c r="C13042" s="61">
        <v>4331.0</v>
      </c>
      <c r="D13042" s="57" t="s">
        <v>379</v>
      </c>
      <c r="E13042" s="62" t="str">
        <f t="shared" si="1"/>
        <v>Out of test</v>
      </c>
      <c r="F13042" s="53" t="str">
        <f t="shared" si="2"/>
        <v>Shanghai_1</v>
      </c>
      <c r="G13042" s="53">
        <f t="shared" si="3"/>
        <v>0.03613872085</v>
      </c>
    </row>
    <row r="13043">
      <c r="A13043" s="61">
        <v>1.511252606E9</v>
      </c>
      <c r="B13043" s="61">
        <v>1.0</v>
      </c>
      <c r="C13043" s="61">
        <v>1657.0</v>
      </c>
      <c r="D13043" s="57" t="s">
        <v>379</v>
      </c>
      <c r="E13043" s="62" t="str">
        <f t="shared" si="1"/>
        <v>Out of test</v>
      </c>
      <c r="F13043" s="53" t="str">
        <f t="shared" si="2"/>
        <v>Shanghai_1</v>
      </c>
      <c r="G13043" s="53">
        <f t="shared" si="3"/>
        <v>0.4105661096</v>
      </c>
    </row>
    <row r="13044">
      <c r="A13044" s="61">
        <v>1.516517489E9</v>
      </c>
      <c r="B13044" s="61">
        <v>1.0</v>
      </c>
      <c r="C13044" s="61">
        <v>3637.0</v>
      </c>
      <c r="D13044" s="57" t="s">
        <v>379</v>
      </c>
      <c r="E13044" s="62" t="str">
        <f t="shared" si="1"/>
        <v>Out of test</v>
      </c>
      <c r="F13044" s="53" t="str">
        <f t="shared" si="2"/>
        <v>Shanghai_1</v>
      </c>
      <c r="G13044" s="53">
        <f t="shared" si="3"/>
        <v>0.2417415587</v>
      </c>
    </row>
    <row r="13045">
      <c r="A13045" s="61">
        <v>1.512379588E9</v>
      </c>
      <c r="B13045" s="61">
        <v>1.0</v>
      </c>
      <c r="C13045" s="61">
        <v>4212.0</v>
      </c>
      <c r="D13045" s="57" t="s">
        <v>379</v>
      </c>
      <c r="E13045" s="62" t="str">
        <f t="shared" si="1"/>
        <v>Out of test</v>
      </c>
      <c r="F13045" s="53" t="str">
        <f t="shared" si="2"/>
        <v>Shanghai_1</v>
      </c>
      <c r="G13045" s="53">
        <f t="shared" si="3"/>
        <v>0.3551847327</v>
      </c>
    </row>
    <row r="13046">
      <c r="A13046" s="61">
        <v>1.513234825E9</v>
      </c>
      <c r="B13046" s="61">
        <v>1.0</v>
      </c>
      <c r="C13046" s="61">
        <v>2074.0</v>
      </c>
      <c r="D13046" s="57" t="s">
        <v>379</v>
      </c>
      <c r="E13046" s="62" t="str">
        <f t="shared" si="1"/>
        <v>Out of test</v>
      </c>
      <c r="F13046" s="53" t="str">
        <f t="shared" si="2"/>
        <v>Shanghai_1</v>
      </c>
      <c r="G13046" s="53">
        <f t="shared" si="3"/>
        <v>0.8142919856</v>
      </c>
    </row>
    <row r="13047">
      <c r="A13047" s="61">
        <v>1.515531659E9</v>
      </c>
      <c r="B13047" s="61">
        <v>1.0</v>
      </c>
      <c r="C13047" s="61">
        <v>805.0</v>
      </c>
      <c r="D13047" s="57" t="s">
        <v>379</v>
      </c>
      <c r="E13047" s="62" t="str">
        <f t="shared" si="1"/>
        <v>Out of test</v>
      </c>
      <c r="F13047" s="53" t="str">
        <f t="shared" si="2"/>
        <v>Shanghai_1</v>
      </c>
      <c r="G13047" s="53">
        <f t="shared" si="3"/>
        <v>0.9449897046</v>
      </c>
    </row>
    <row r="13048">
      <c r="A13048" s="61">
        <v>1.513244969E9</v>
      </c>
      <c r="B13048" s="61">
        <v>1.0</v>
      </c>
      <c r="C13048" s="61">
        <v>2906.0</v>
      </c>
      <c r="D13048" s="57" t="s">
        <v>379</v>
      </c>
      <c r="E13048" s="62" t="str">
        <f t="shared" si="1"/>
        <v>Out of test</v>
      </c>
      <c r="F13048" s="53" t="str">
        <f t="shared" si="2"/>
        <v>Shanghai_1</v>
      </c>
      <c r="G13048" s="53">
        <f t="shared" si="3"/>
        <v>0.7680540984</v>
      </c>
    </row>
    <row r="13049">
      <c r="A13049" s="61">
        <v>1.517901046E9</v>
      </c>
      <c r="B13049" s="61">
        <v>1.0</v>
      </c>
      <c r="C13049" s="61">
        <v>1754.0</v>
      </c>
      <c r="D13049" s="57" t="s">
        <v>379</v>
      </c>
      <c r="E13049" s="62" t="str">
        <f t="shared" si="1"/>
        <v>Out of test</v>
      </c>
      <c r="F13049" s="53" t="str">
        <f t="shared" si="2"/>
        <v>Shanghai_1</v>
      </c>
      <c r="G13049" s="53">
        <f t="shared" si="3"/>
        <v>0.6199329985</v>
      </c>
    </row>
    <row r="13050">
      <c r="A13050" s="61">
        <v>1.517730853E9</v>
      </c>
      <c r="B13050" s="61">
        <v>1.0</v>
      </c>
      <c r="C13050" s="61">
        <v>1275.0</v>
      </c>
      <c r="D13050" s="57" t="s">
        <v>379</v>
      </c>
      <c r="E13050" s="62" t="str">
        <f t="shared" si="1"/>
        <v>Out of test</v>
      </c>
      <c r="F13050" s="53" t="str">
        <f t="shared" si="2"/>
        <v>Shanghai_1</v>
      </c>
      <c r="G13050" s="53">
        <f t="shared" si="3"/>
        <v>0.4002667319</v>
      </c>
    </row>
    <row r="13051">
      <c r="A13051" s="61">
        <v>1.513188165E9</v>
      </c>
      <c r="B13051" s="61">
        <v>1.0</v>
      </c>
      <c r="C13051" s="61">
        <v>3842.0</v>
      </c>
      <c r="D13051" s="57" t="s">
        <v>379</v>
      </c>
      <c r="E13051" s="62" t="str">
        <f t="shared" si="1"/>
        <v>Out of test</v>
      </c>
      <c r="F13051" s="53" t="str">
        <f t="shared" si="2"/>
        <v>Shanghai_1</v>
      </c>
      <c r="G13051" s="53">
        <f t="shared" si="3"/>
        <v>0.9719886604</v>
      </c>
    </row>
    <row r="13052">
      <c r="A13052" s="61">
        <v>1.514931133E9</v>
      </c>
      <c r="B13052" s="61">
        <v>1.0</v>
      </c>
      <c r="C13052" s="61">
        <v>2317.0</v>
      </c>
      <c r="D13052" s="57" t="s">
        <v>379</v>
      </c>
      <c r="E13052" s="62" t="str">
        <f t="shared" si="1"/>
        <v>Out of test</v>
      </c>
      <c r="F13052" s="53" t="str">
        <f t="shared" si="2"/>
        <v>Shanghai_1</v>
      </c>
      <c r="G13052" s="53">
        <f t="shared" si="3"/>
        <v>0.8852004659</v>
      </c>
    </row>
    <row r="13053">
      <c r="A13053" s="61">
        <v>1.515276239E9</v>
      </c>
      <c r="B13053" s="61">
        <v>1.0</v>
      </c>
      <c r="C13053" s="61">
        <v>535.0</v>
      </c>
      <c r="D13053" s="57" t="s">
        <v>379</v>
      </c>
      <c r="E13053" s="62" t="str">
        <f t="shared" si="1"/>
        <v>Out of test</v>
      </c>
      <c r="F13053" s="53" t="str">
        <f t="shared" si="2"/>
        <v>Shanghai_1</v>
      </c>
      <c r="G13053" s="53">
        <f t="shared" si="3"/>
        <v>0.07703490282</v>
      </c>
    </row>
    <row r="13054">
      <c r="A13054" s="61">
        <v>1.519556198E9</v>
      </c>
      <c r="B13054" s="61">
        <v>1.0</v>
      </c>
      <c r="C13054" s="61">
        <v>4317.0</v>
      </c>
      <c r="D13054" s="57" t="s">
        <v>379</v>
      </c>
      <c r="E13054" s="62" t="str">
        <f t="shared" si="1"/>
        <v>Out of test</v>
      </c>
      <c r="F13054" s="53" t="str">
        <f t="shared" si="2"/>
        <v>Shanghai_1</v>
      </c>
      <c r="G13054" s="53">
        <f t="shared" si="3"/>
        <v>0.5818145944</v>
      </c>
    </row>
    <row r="13055">
      <c r="A13055" s="61">
        <v>1.513249744E9</v>
      </c>
      <c r="B13055" s="61">
        <v>1.0</v>
      </c>
      <c r="C13055" s="61">
        <v>3337.0</v>
      </c>
      <c r="D13055" s="57" t="s">
        <v>379</v>
      </c>
      <c r="E13055" s="62" t="str">
        <f t="shared" si="1"/>
        <v>Out of test</v>
      </c>
      <c r="F13055" s="53" t="str">
        <f t="shared" si="2"/>
        <v>Shanghai_1</v>
      </c>
      <c r="G13055" s="53">
        <f t="shared" si="3"/>
        <v>0.7891547222</v>
      </c>
    </row>
    <row r="13056">
      <c r="A13056" s="61">
        <v>1.517684104E9</v>
      </c>
      <c r="B13056" s="61">
        <v>1.0</v>
      </c>
      <c r="C13056" s="61">
        <v>3170.0</v>
      </c>
      <c r="D13056" s="57" t="s">
        <v>379</v>
      </c>
      <c r="E13056" s="62" t="str">
        <f t="shared" si="1"/>
        <v>Out of test</v>
      </c>
      <c r="F13056" s="53" t="str">
        <f t="shared" si="2"/>
        <v>Shanghai_1</v>
      </c>
      <c r="G13056" s="53">
        <f t="shared" si="3"/>
        <v>0.1551794733</v>
      </c>
    </row>
    <row r="13057">
      <c r="A13057" s="61">
        <v>1.517974879E9</v>
      </c>
      <c r="B13057" s="61">
        <v>1.0</v>
      </c>
      <c r="C13057" s="61">
        <v>3364.0</v>
      </c>
      <c r="D13057" s="57" t="s">
        <v>379</v>
      </c>
      <c r="E13057" s="62" t="str">
        <f t="shared" si="1"/>
        <v>Out of test</v>
      </c>
      <c r="F13057" s="53" t="str">
        <f t="shared" si="2"/>
        <v>Shanghai_1</v>
      </c>
      <c r="G13057" s="53">
        <f t="shared" si="3"/>
        <v>0.4386935123</v>
      </c>
    </row>
    <row r="13058">
      <c r="A13058" s="61">
        <v>1.513525594E9</v>
      </c>
      <c r="B13058" s="61">
        <v>1.0</v>
      </c>
      <c r="C13058" s="61">
        <v>687.0</v>
      </c>
      <c r="D13058" s="57" t="s">
        <v>379</v>
      </c>
      <c r="E13058" s="62" t="str">
        <f t="shared" si="1"/>
        <v>Out of test</v>
      </c>
      <c r="F13058" s="53" t="str">
        <f t="shared" si="2"/>
        <v>Shanghai_1</v>
      </c>
      <c r="G13058" s="53">
        <f t="shared" si="3"/>
        <v>0.179506479</v>
      </c>
    </row>
    <row r="13059">
      <c r="A13059" s="61">
        <v>1.515272659E9</v>
      </c>
      <c r="B13059" s="61">
        <v>1.0</v>
      </c>
      <c r="C13059" s="61">
        <v>1503.0</v>
      </c>
      <c r="D13059" s="57" t="s">
        <v>379</v>
      </c>
      <c r="E13059" s="62" t="str">
        <f t="shared" si="1"/>
        <v>Out of test</v>
      </c>
      <c r="F13059" s="53" t="str">
        <f t="shared" si="2"/>
        <v>Shanghai_1</v>
      </c>
      <c r="G13059" s="53">
        <f t="shared" si="3"/>
        <v>0.2334030093</v>
      </c>
    </row>
    <row r="13060">
      <c r="A13060" s="61">
        <v>1.517358459E9</v>
      </c>
      <c r="B13060" s="61">
        <v>1.0</v>
      </c>
      <c r="C13060" s="61">
        <v>3896.0</v>
      </c>
      <c r="D13060" s="57" t="s">
        <v>379</v>
      </c>
      <c r="E13060" s="62" t="str">
        <f t="shared" si="1"/>
        <v>Out of test</v>
      </c>
      <c r="F13060" s="53" t="str">
        <f t="shared" si="2"/>
        <v>Shanghai_1</v>
      </c>
      <c r="G13060" s="53">
        <f t="shared" si="3"/>
        <v>0.4346837921</v>
      </c>
    </row>
    <row r="13061">
      <c r="A13061" s="61">
        <v>1.515394918E9</v>
      </c>
      <c r="B13061" s="61">
        <v>1.0</v>
      </c>
      <c r="C13061" s="61">
        <v>100.0</v>
      </c>
      <c r="D13061" s="57" t="s">
        <v>379</v>
      </c>
      <c r="E13061" s="62" t="str">
        <f t="shared" si="1"/>
        <v>Out of test</v>
      </c>
      <c r="F13061" s="53" t="str">
        <f t="shared" si="2"/>
        <v>Shanghai_1</v>
      </c>
      <c r="G13061" s="53">
        <f t="shared" si="3"/>
        <v>0.5710770476</v>
      </c>
    </row>
    <row r="13062">
      <c r="A13062" s="61">
        <v>1.516721725E9</v>
      </c>
      <c r="B13062" s="61">
        <v>1.0</v>
      </c>
      <c r="C13062" s="61">
        <v>4114.0</v>
      </c>
      <c r="D13062" s="57" t="s">
        <v>379</v>
      </c>
      <c r="E13062" s="62" t="str">
        <f t="shared" si="1"/>
        <v>Out of test</v>
      </c>
      <c r="F13062" s="53" t="str">
        <f t="shared" si="2"/>
        <v>Shanghai_1</v>
      </c>
      <c r="G13062" s="53">
        <f t="shared" si="3"/>
        <v>0.7975965991</v>
      </c>
    </row>
    <row r="13063">
      <c r="A13063" s="61">
        <v>1.517991043E9</v>
      </c>
      <c r="B13063" s="61">
        <v>1.0</v>
      </c>
      <c r="C13063" s="61">
        <v>1125.0</v>
      </c>
      <c r="D13063" s="57" t="s">
        <v>379</v>
      </c>
      <c r="E13063" s="62" t="str">
        <f t="shared" si="1"/>
        <v>Out of test</v>
      </c>
      <c r="F13063" s="53" t="str">
        <f t="shared" si="2"/>
        <v>Shanghai_1</v>
      </c>
      <c r="G13063" s="53">
        <f t="shared" si="3"/>
        <v>0.6715061286</v>
      </c>
    </row>
    <row r="13064">
      <c r="A13064" s="61">
        <v>1.511836628E9</v>
      </c>
      <c r="B13064" s="61">
        <v>1.0</v>
      </c>
      <c r="C13064" s="61">
        <v>1423.0</v>
      </c>
      <c r="D13064" s="57" t="s">
        <v>379</v>
      </c>
      <c r="E13064" s="62" t="str">
        <f t="shared" si="1"/>
        <v>Out of test</v>
      </c>
      <c r="F13064" s="53" t="str">
        <f t="shared" si="2"/>
        <v>Shanghai_1</v>
      </c>
      <c r="G13064" s="53">
        <f t="shared" si="3"/>
        <v>0.08628601017</v>
      </c>
    </row>
    <row r="13065">
      <c r="A13065" s="61">
        <v>1.517152773E9</v>
      </c>
      <c r="B13065" s="61">
        <v>1.0</v>
      </c>
      <c r="C13065" s="61">
        <v>1038.0</v>
      </c>
      <c r="D13065" s="57" t="s">
        <v>379</v>
      </c>
      <c r="E13065" s="62" t="str">
        <f t="shared" si="1"/>
        <v>Out of test</v>
      </c>
      <c r="F13065" s="53" t="str">
        <f t="shared" si="2"/>
        <v>Shanghai_1</v>
      </c>
      <c r="G13065" s="53">
        <f t="shared" si="3"/>
        <v>0.242725042</v>
      </c>
    </row>
    <row r="13066">
      <c r="A13066" s="61">
        <v>1.517766105E9</v>
      </c>
      <c r="B13066" s="61">
        <v>1.0</v>
      </c>
      <c r="C13066" s="61">
        <v>2600.0</v>
      </c>
      <c r="D13066" s="57" t="s">
        <v>379</v>
      </c>
      <c r="E13066" s="62" t="str">
        <f t="shared" si="1"/>
        <v>Out of test</v>
      </c>
      <c r="F13066" s="53" t="str">
        <f t="shared" si="2"/>
        <v>Shanghai_1</v>
      </c>
      <c r="G13066" s="53">
        <f t="shared" si="3"/>
        <v>0.7643675187</v>
      </c>
    </row>
    <row r="13067">
      <c r="A13067" s="61">
        <v>1.516681885E9</v>
      </c>
      <c r="B13067" s="61">
        <v>1.0</v>
      </c>
      <c r="C13067" s="61">
        <v>183.0</v>
      </c>
      <c r="D13067" s="57" t="s">
        <v>379</v>
      </c>
      <c r="E13067" s="62" t="str">
        <f t="shared" si="1"/>
        <v>Out of test</v>
      </c>
      <c r="F13067" s="53" t="str">
        <f t="shared" si="2"/>
        <v>Shanghai_1</v>
      </c>
      <c r="G13067" s="53">
        <f t="shared" si="3"/>
        <v>0.9569113381</v>
      </c>
    </row>
    <row r="13068">
      <c r="A13068" s="61">
        <v>1.514746346E9</v>
      </c>
      <c r="B13068" s="61">
        <v>1.0</v>
      </c>
      <c r="C13068" s="61">
        <v>488.0</v>
      </c>
      <c r="D13068" s="57" t="s">
        <v>379</v>
      </c>
      <c r="E13068" s="62" t="str">
        <f t="shared" si="1"/>
        <v>Out of test</v>
      </c>
      <c r="F13068" s="53" t="str">
        <f t="shared" si="2"/>
        <v>Shanghai_1</v>
      </c>
      <c r="G13068" s="53">
        <f t="shared" si="3"/>
        <v>0.3334053845</v>
      </c>
    </row>
    <row r="13069">
      <c r="A13069" s="61">
        <v>1.511920783E9</v>
      </c>
      <c r="B13069" s="61">
        <v>1.0</v>
      </c>
      <c r="C13069" s="61">
        <v>885.0</v>
      </c>
      <c r="D13069" s="57" t="s">
        <v>379</v>
      </c>
      <c r="E13069" s="62" t="str">
        <f t="shared" si="1"/>
        <v>Out of test</v>
      </c>
      <c r="F13069" s="53" t="str">
        <f t="shared" si="2"/>
        <v>Shanghai_1</v>
      </c>
      <c r="G13069" s="53">
        <f t="shared" si="3"/>
        <v>0.04854242916</v>
      </c>
    </row>
    <row r="13070">
      <c r="A13070" s="61">
        <v>1.516512775E9</v>
      </c>
      <c r="B13070" s="61">
        <v>1.0</v>
      </c>
      <c r="C13070" s="61">
        <v>3402.0</v>
      </c>
      <c r="D13070" s="57" t="s">
        <v>379</v>
      </c>
      <c r="E13070" s="62" t="str">
        <f t="shared" si="1"/>
        <v>Out of test</v>
      </c>
      <c r="F13070" s="53" t="str">
        <f t="shared" si="2"/>
        <v>Shanghai_1</v>
      </c>
      <c r="G13070" s="53">
        <f t="shared" si="3"/>
        <v>0.01357329104</v>
      </c>
    </row>
    <row r="13071">
      <c r="A13071" s="61">
        <v>1.517202707E9</v>
      </c>
      <c r="B13071" s="61">
        <v>1.0</v>
      </c>
      <c r="C13071" s="61">
        <v>2367.0</v>
      </c>
      <c r="D13071" s="57" t="s">
        <v>379</v>
      </c>
      <c r="E13071" s="62" t="str">
        <f t="shared" si="1"/>
        <v>Out of test</v>
      </c>
      <c r="F13071" s="53" t="str">
        <f t="shared" si="2"/>
        <v>Shanghai_1</v>
      </c>
      <c r="G13071" s="53">
        <f t="shared" si="3"/>
        <v>0.4132956697</v>
      </c>
    </row>
    <row r="13072">
      <c r="A13072" s="61">
        <v>1.516035256E9</v>
      </c>
      <c r="B13072" s="61">
        <v>1.0</v>
      </c>
      <c r="C13072" s="61">
        <v>968.0</v>
      </c>
      <c r="D13072" s="57" t="s">
        <v>379</v>
      </c>
      <c r="E13072" s="62" t="str">
        <f t="shared" si="1"/>
        <v>Out of test</v>
      </c>
      <c r="F13072" s="53" t="str">
        <f t="shared" si="2"/>
        <v>Shanghai_1</v>
      </c>
      <c r="G13072" s="53">
        <f t="shared" si="3"/>
        <v>0.872489209</v>
      </c>
    </row>
    <row r="13073">
      <c r="A13073" s="61">
        <v>1.511488374E9</v>
      </c>
      <c r="B13073" s="61">
        <v>1.0</v>
      </c>
      <c r="C13073" s="61">
        <v>3442.0</v>
      </c>
      <c r="D13073" s="57" t="s">
        <v>379</v>
      </c>
      <c r="E13073" s="62" t="str">
        <f t="shared" si="1"/>
        <v>Out of test</v>
      </c>
      <c r="F13073" s="53" t="str">
        <f t="shared" si="2"/>
        <v>Shanghai_1</v>
      </c>
      <c r="G13073" s="53">
        <f t="shared" si="3"/>
        <v>0.8105590958</v>
      </c>
    </row>
    <row r="13074">
      <c r="A13074" s="61">
        <v>1.516919199E9</v>
      </c>
      <c r="B13074" s="61">
        <v>1.0</v>
      </c>
      <c r="C13074" s="61">
        <v>10.0</v>
      </c>
      <c r="D13074" s="57" t="s">
        <v>379</v>
      </c>
      <c r="E13074" s="62" t="str">
        <f t="shared" si="1"/>
        <v>Out of test</v>
      </c>
      <c r="F13074" s="53" t="str">
        <f t="shared" si="2"/>
        <v>Shanghai_1</v>
      </c>
      <c r="G13074" s="53">
        <f t="shared" si="3"/>
        <v>0.5462936691</v>
      </c>
    </row>
    <row r="13075">
      <c r="A13075" s="61">
        <v>1.517044005E9</v>
      </c>
      <c r="B13075" s="61">
        <v>1.0</v>
      </c>
      <c r="C13075" s="61">
        <v>3808.0</v>
      </c>
      <c r="D13075" s="57" t="s">
        <v>379</v>
      </c>
      <c r="E13075" s="62" t="str">
        <f t="shared" si="1"/>
        <v>Out of test</v>
      </c>
      <c r="F13075" s="53" t="str">
        <f t="shared" si="2"/>
        <v>Shanghai_1</v>
      </c>
      <c r="G13075" s="53">
        <f t="shared" si="3"/>
        <v>0.6133225144</v>
      </c>
    </row>
    <row r="13076">
      <c r="A13076" s="61">
        <v>1.517459554E9</v>
      </c>
      <c r="B13076" s="61">
        <v>1.0</v>
      </c>
      <c r="C13076" s="61">
        <v>1181.0</v>
      </c>
      <c r="D13076" s="57" t="s">
        <v>379</v>
      </c>
      <c r="E13076" s="62" t="str">
        <f t="shared" si="1"/>
        <v>Out of test</v>
      </c>
      <c r="F13076" s="53" t="str">
        <f t="shared" si="2"/>
        <v>Shanghai_1</v>
      </c>
      <c r="G13076" s="53">
        <f t="shared" si="3"/>
        <v>0.696662865</v>
      </c>
    </row>
    <row r="13077">
      <c r="A13077" s="61">
        <v>1.513609828E9</v>
      </c>
      <c r="B13077" s="61">
        <v>1.0</v>
      </c>
      <c r="C13077" s="61">
        <v>55.0</v>
      </c>
      <c r="D13077" s="57" t="s">
        <v>379</v>
      </c>
      <c r="E13077" s="62" t="str">
        <f t="shared" si="1"/>
        <v>Out of test</v>
      </c>
      <c r="F13077" s="53" t="str">
        <f t="shared" si="2"/>
        <v>Shanghai_1</v>
      </c>
      <c r="G13077" s="53">
        <f t="shared" si="3"/>
        <v>0.5427659173</v>
      </c>
    </row>
    <row r="13078">
      <c r="A13078" s="61">
        <v>1.513329768E9</v>
      </c>
      <c r="B13078" s="61">
        <v>1.0</v>
      </c>
      <c r="C13078" s="61">
        <v>1190.0</v>
      </c>
      <c r="D13078" s="57" t="s">
        <v>379</v>
      </c>
      <c r="E13078" s="62" t="str">
        <f t="shared" si="1"/>
        <v>Out of test</v>
      </c>
      <c r="F13078" s="53" t="str">
        <f t="shared" si="2"/>
        <v>Shanghai_1</v>
      </c>
      <c r="G13078" s="53">
        <f t="shared" si="3"/>
        <v>0.1564571106</v>
      </c>
    </row>
    <row r="13079">
      <c r="A13079" s="61">
        <v>1.512108597E9</v>
      </c>
      <c r="B13079" s="61">
        <v>1.0</v>
      </c>
      <c r="C13079" s="61">
        <v>4300.0</v>
      </c>
      <c r="D13079" s="57" t="s">
        <v>379</v>
      </c>
      <c r="E13079" s="62" t="str">
        <f t="shared" si="1"/>
        <v>Out of test</v>
      </c>
      <c r="F13079" s="53" t="str">
        <f t="shared" si="2"/>
        <v>Shanghai_1</v>
      </c>
      <c r="G13079" s="53">
        <f t="shared" si="3"/>
        <v>0.8353204385</v>
      </c>
    </row>
    <row r="13080">
      <c r="A13080" s="61">
        <v>1.519420554E9</v>
      </c>
      <c r="B13080" s="61">
        <v>1.0</v>
      </c>
      <c r="C13080" s="61">
        <v>1764.0</v>
      </c>
      <c r="D13080" s="57" t="s">
        <v>379</v>
      </c>
      <c r="E13080" s="62" t="str">
        <f t="shared" si="1"/>
        <v>Out of test</v>
      </c>
      <c r="F13080" s="53" t="str">
        <f t="shared" si="2"/>
        <v>Shanghai_1</v>
      </c>
      <c r="G13080" s="53">
        <f t="shared" si="3"/>
        <v>0.5821729306</v>
      </c>
    </row>
    <row r="13081">
      <c r="A13081" s="61">
        <v>1.517509693E9</v>
      </c>
      <c r="B13081" s="61">
        <v>1.0</v>
      </c>
      <c r="C13081" s="61">
        <v>2706.0</v>
      </c>
      <c r="D13081" s="57" t="s">
        <v>379</v>
      </c>
      <c r="E13081" s="62" t="str">
        <f t="shared" si="1"/>
        <v>Out of test</v>
      </c>
      <c r="F13081" s="53" t="str">
        <f t="shared" si="2"/>
        <v>Shanghai_1</v>
      </c>
      <c r="G13081" s="53">
        <f t="shared" si="3"/>
        <v>0.7597208273</v>
      </c>
    </row>
    <row r="13082">
      <c r="A13082" s="61">
        <v>1.515267033E9</v>
      </c>
      <c r="B13082" s="61">
        <v>1.0</v>
      </c>
      <c r="C13082" s="61">
        <v>451.0</v>
      </c>
      <c r="D13082" s="57" t="s">
        <v>379</v>
      </c>
      <c r="E13082" s="62" t="str">
        <f t="shared" si="1"/>
        <v>Out of test</v>
      </c>
      <c r="F13082" s="53" t="str">
        <f t="shared" si="2"/>
        <v>Shanghai_1</v>
      </c>
      <c r="G13082" s="53">
        <f t="shared" si="3"/>
        <v>0.3034863802</v>
      </c>
    </row>
    <row r="13083">
      <c r="A13083" s="61">
        <v>1.516493824E9</v>
      </c>
      <c r="B13083" s="61">
        <v>1.0</v>
      </c>
      <c r="C13083" s="61">
        <v>2754.0</v>
      </c>
      <c r="D13083" s="57" t="s">
        <v>379</v>
      </c>
      <c r="E13083" s="62" t="str">
        <f t="shared" si="1"/>
        <v>Out of test</v>
      </c>
      <c r="F13083" s="53" t="str">
        <f t="shared" si="2"/>
        <v>Shanghai_1</v>
      </c>
      <c r="G13083" s="53">
        <f t="shared" si="3"/>
        <v>0.6011128693</v>
      </c>
    </row>
    <row r="13084">
      <c r="A13084" s="61">
        <v>1.518547943E9</v>
      </c>
      <c r="B13084" s="61">
        <v>1.0</v>
      </c>
      <c r="C13084" s="61">
        <v>81.0</v>
      </c>
      <c r="D13084" s="57" t="s">
        <v>379</v>
      </c>
      <c r="E13084" s="62" t="str">
        <f t="shared" si="1"/>
        <v>Out of test</v>
      </c>
      <c r="F13084" s="53" t="str">
        <f t="shared" si="2"/>
        <v>Shanghai_1</v>
      </c>
      <c r="G13084" s="53">
        <f t="shared" si="3"/>
        <v>0.8422684582</v>
      </c>
    </row>
    <row r="13085">
      <c r="A13085" s="61">
        <v>1.514317258E9</v>
      </c>
      <c r="B13085" s="61">
        <v>1.0</v>
      </c>
      <c r="C13085" s="61">
        <v>1431.0</v>
      </c>
      <c r="D13085" s="57" t="s">
        <v>379</v>
      </c>
      <c r="E13085" s="62" t="str">
        <f t="shared" si="1"/>
        <v>Out of test</v>
      </c>
      <c r="F13085" s="53" t="str">
        <f t="shared" si="2"/>
        <v>Shanghai_1</v>
      </c>
      <c r="G13085" s="53">
        <f t="shared" si="3"/>
        <v>0.5072513072</v>
      </c>
    </row>
    <row r="13086">
      <c r="A13086" s="61">
        <v>1.516727989E9</v>
      </c>
      <c r="B13086" s="61">
        <v>1.0</v>
      </c>
      <c r="C13086" s="61">
        <v>1895.0</v>
      </c>
      <c r="D13086" s="57" t="s">
        <v>379</v>
      </c>
      <c r="E13086" s="62" t="str">
        <f t="shared" si="1"/>
        <v>Out of test</v>
      </c>
      <c r="F13086" s="53" t="str">
        <f t="shared" si="2"/>
        <v>Shanghai_1</v>
      </c>
      <c r="G13086" s="53">
        <f t="shared" si="3"/>
        <v>0.3719652129</v>
      </c>
    </row>
    <row r="13087">
      <c r="A13087" s="61">
        <v>1.514520904E9</v>
      </c>
      <c r="B13087" s="61">
        <v>1.0</v>
      </c>
      <c r="C13087" s="61">
        <v>4440.0</v>
      </c>
      <c r="D13087" s="57" t="s">
        <v>379</v>
      </c>
      <c r="E13087" s="62" t="str">
        <f t="shared" si="1"/>
        <v>Out of test</v>
      </c>
      <c r="F13087" s="53" t="str">
        <f t="shared" si="2"/>
        <v>Shanghai_1</v>
      </c>
      <c r="G13087" s="53">
        <f t="shared" si="3"/>
        <v>0.624985547</v>
      </c>
    </row>
    <row r="13088">
      <c r="A13088" s="61">
        <v>1.515420635E9</v>
      </c>
      <c r="B13088" s="61">
        <v>1.0</v>
      </c>
      <c r="C13088" s="61">
        <v>1955.0</v>
      </c>
      <c r="D13088" s="57" t="s">
        <v>379</v>
      </c>
      <c r="E13088" s="62" t="str">
        <f t="shared" si="1"/>
        <v>Out of test</v>
      </c>
      <c r="F13088" s="53" t="str">
        <f t="shared" si="2"/>
        <v>Shanghai_1</v>
      </c>
      <c r="G13088" s="53">
        <f t="shared" si="3"/>
        <v>0.7627349439</v>
      </c>
    </row>
    <row r="13089">
      <c r="A13089" s="61">
        <v>1.512795135E9</v>
      </c>
      <c r="B13089" s="61">
        <v>1.0</v>
      </c>
      <c r="C13089" s="61">
        <v>875.0</v>
      </c>
      <c r="D13089" s="57" t="s">
        <v>379</v>
      </c>
      <c r="E13089" s="62" t="str">
        <f t="shared" si="1"/>
        <v>Out of test</v>
      </c>
      <c r="F13089" s="53" t="str">
        <f t="shared" si="2"/>
        <v>Shanghai_1</v>
      </c>
      <c r="G13089" s="53">
        <f t="shared" si="3"/>
        <v>0.9984625505</v>
      </c>
    </row>
    <row r="13090">
      <c r="A13090" s="61">
        <v>1.515292534E9</v>
      </c>
      <c r="B13090" s="61">
        <v>1.0</v>
      </c>
      <c r="C13090" s="61">
        <v>622.0</v>
      </c>
      <c r="D13090" s="57" t="s">
        <v>379</v>
      </c>
      <c r="E13090" s="62" t="str">
        <f t="shared" si="1"/>
        <v>Out of test</v>
      </c>
      <c r="F13090" s="53" t="str">
        <f t="shared" si="2"/>
        <v>Shanghai_1</v>
      </c>
      <c r="G13090" s="53">
        <f t="shared" si="3"/>
        <v>0.07091978971</v>
      </c>
    </row>
    <row r="13091">
      <c r="A13091" s="61">
        <v>1.517581228E9</v>
      </c>
      <c r="B13091" s="61">
        <v>1.0</v>
      </c>
      <c r="C13091" s="61">
        <v>769.0</v>
      </c>
      <c r="D13091" s="57" t="s">
        <v>379</v>
      </c>
      <c r="E13091" s="62" t="str">
        <f t="shared" si="1"/>
        <v>Out of test</v>
      </c>
      <c r="F13091" s="53" t="str">
        <f t="shared" si="2"/>
        <v>Shanghai_1</v>
      </c>
      <c r="G13091" s="53">
        <f t="shared" si="3"/>
        <v>0.8367858624</v>
      </c>
    </row>
    <row r="13092">
      <c r="A13092" s="61">
        <v>1.514232903E9</v>
      </c>
      <c r="B13092" s="61">
        <v>1.0</v>
      </c>
      <c r="C13092" s="61">
        <v>2425.0</v>
      </c>
      <c r="D13092" s="57" t="s">
        <v>379</v>
      </c>
      <c r="E13092" s="62" t="str">
        <f t="shared" si="1"/>
        <v>Out of test</v>
      </c>
      <c r="F13092" s="53" t="str">
        <f t="shared" si="2"/>
        <v>Shanghai_1</v>
      </c>
      <c r="G13092" s="53">
        <f t="shared" si="3"/>
        <v>0.5991170352</v>
      </c>
    </row>
    <row r="13093">
      <c r="A13093" s="61">
        <v>1.519695196E9</v>
      </c>
      <c r="B13093" s="61">
        <v>1.0</v>
      </c>
      <c r="C13093" s="61">
        <v>2048.0</v>
      </c>
      <c r="D13093" s="57" t="s">
        <v>379</v>
      </c>
      <c r="E13093" s="62" t="str">
        <f t="shared" si="1"/>
        <v>Out of test</v>
      </c>
      <c r="F13093" s="53" t="str">
        <f t="shared" si="2"/>
        <v>Shanghai_1</v>
      </c>
      <c r="G13093" s="53">
        <f t="shared" si="3"/>
        <v>0.1493934138</v>
      </c>
    </row>
    <row r="13094">
      <c r="A13094" s="61">
        <v>1.516777338E9</v>
      </c>
      <c r="B13094" s="61">
        <v>1.0</v>
      </c>
      <c r="C13094" s="61">
        <v>2446.0</v>
      </c>
      <c r="D13094" s="57" t="s">
        <v>379</v>
      </c>
      <c r="E13094" s="62" t="str">
        <f t="shared" si="1"/>
        <v>Out of test</v>
      </c>
      <c r="F13094" s="53" t="str">
        <f t="shared" si="2"/>
        <v>Shanghai_1</v>
      </c>
      <c r="G13094" s="53">
        <f t="shared" si="3"/>
        <v>0.3942549178</v>
      </c>
    </row>
    <row r="13095">
      <c r="A13095" s="61">
        <v>1.511980665E9</v>
      </c>
      <c r="B13095" s="61">
        <v>1.0</v>
      </c>
      <c r="C13095" s="61">
        <v>917.0</v>
      </c>
      <c r="D13095" s="57" t="s">
        <v>379</v>
      </c>
      <c r="E13095" s="62" t="str">
        <f t="shared" si="1"/>
        <v>Out of test</v>
      </c>
      <c r="F13095" s="53" t="str">
        <f t="shared" si="2"/>
        <v>Shanghai_1</v>
      </c>
      <c r="G13095" s="53">
        <f t="shared" si="3"/>
        <v>0.8814062421</v>
      </c>
    </row>
    <row r="13096">
      <c r="A13096" s="61">
        <v>1.517987036E9</v>
      </c>
      <c r="B13096" s="61">
        <v>1.0</v>
      </c>
      <c r="C13096" s="61">
        <v>769.0</v>
      </c>
      <c r="D13096" s="57" t="s">
        <v>379</v>
      </c>
      <c r="E13096" s="62" t="str">
        <f t="shared" si="1"/>
        <v>Out of test</v>
      </c>
      <c r="F13096" s="53" t="str">
        <f t="shared" si="2"/>
        <v>Shanghai_1</v>
      </c>
      <c r="G13096" s="53">
        <f t="shared" si="3"/>
        <v>0.1377351726</v>
      </c>
    </row>
    <row r="13097">
      <c r="A13097" s="61">
        <v>1.514192047E9</v>
      </c>
      <c r="B13097" s="61">
        <v>1.0</v>
      </c>
      <c r="C13097" s="61">
        <v>2361.0</v>
      </c>
      <c r="D13097" s="57" t="s">
        <v>379</v>
      </c>
      <c r="E13097" s="62" t="str">
        <f t="shared" si="1"/>
        <v>Out of test</v>
      </c>
      <c r="F13097" s="53" t="str">
        <f t="shared" si="2"/>
        <v>Shanghai_1</v>
      </c>
      <c r="G13097" s="53">
        <f t="shared" si="3"/>
        <v>0.6260447883</v>
      </c>
    </row>
    <row r="13098">
      <c r="A13098" s="61">
        <v>1.512220383E9</v>
      </c>
      <c r="B13098" s="61">
        <v>1.0</v>
      </c>
      <c r="C13098" s="61">
        <v>3267.0</v>
      </c>
      <c r="D13098" s="57" t="s">
        <v>379</v>
      </c>
      <c r="E13098" s="62" t="str">
        <f t="shared" si="1"/>
        <v>Out of test</v>
      </c>
      <c r="F13098" s="53" t="str">
        <f t="shared" si="2"/>
        <v>Shanghai_1</v>
      </c>
      <c r="G13098" s="53">
        <f t="shared" si="3"/>
        <v>0.3890789759</v>
      </c>
    </row>
    <row r="13099">
      <c r="A13099" s="61">
        <v>1.518421593E9</v>
      </c>
      <c r="B13099" s="61">
        <v>1.0</v>
      </c>
      <c r="C13099" s="61">
        <v>2905.0</v>
      </c>
      <c r="D13099" s="57" t="s">
        <v>379</v>
      </c>
      <c r="E13099" s="62" t="str">
        <f t="shared" si="1"/>
        <v>Out of test</v>
      </c>
      <c r="F13099" s="53" t="str">
        <f t="shared" si="2"/>
        <v>Shanghai_1</v>
      </c>
      <c r="G13099" s="53">
        <f t="shared" si="3"/>
        <v>0.6424119581</v>
      </c>
    </row>
    <row r="13100">
      <c r="A13100" s="61">
        <v>1.513096723E9</v>
      </c>
      <c r="B13100" s="61">
        <v>1.0</v>
      </c>
      <c r="C13100" s="61">
        <v>744.0</v>
      </c>
      <c r="D13100" s="57" t="s">
        <v>379</v>
      </c>
      <c r="E13100" s="62" t="str">
        <f t="shared" si="1"/>
        <v>Out of test</v>
      </c>
      <c r="F13100" s="53" t="str">
        <f t="shared" si="2"/>
        <v>Shanghai_1</v>
      </c>
      <c r="G13100" s="53">
        <f t="shared" si="3"/>
        <v>0.6009224813</v>
      </c>
    </row>
    <row r="13101">
      <c r="A13101" s="61">
        <v>1.515025477E9</v>
      </c>
      <c r="B13101" s="61">
        <v>1.0</v>
      </c>
      <c r="C13101" s="61">
        <v>3081.0</v>
      </c>
      <c r="D13101" s="57" t="s">
        <v>379</v>
      </c>
      <c r="E13101" s="62" t="str">
        <f t="shared" si="1"/>
        <v>Out of test</v>
      </c>
      <c r="F13101" s="53" t="str">
        <f t="shared" si="2"/>
        <v>Shanghai_1</v>
      </c>
      <c r="G13101" s="53">
        <f t="shared" si="3"/>
        <v>0.2381382915</v>
      </c>
    </row>
    <row r="13102">
      <c r="A13102" s="61">
        <v>1.511601853E9</v>
      </c>
      <c r="B13102" s="61">
        <v>1.0</v>
      </c>
      <c r="C13102" s="61">
        <v>742.0</v>
      </c>
      <c r="D13102" s="57" t="s">
        <v>379</v>
      </c>
      <c r="E13102" s="62" t="str">
        <f t="shared" si="1"/>
        <v>Out of test</v>
      </c>
      <c r="F13102" s="53" t="str">
        <f t="shared" si="2"/>
        <v>Shanghai_1</v>
      </c>
      <c r="G13102" s="53">
        <f t="shared" si="3"/>
        <v>0.960097812</v>
      </c>
    </row>
    <row r="13103">
      <c r="A13103" s="61">
        <v>1.512282886E9</v>
      </c>
      <c r="B13103" s="61">
        <v>1.0</v>
      </c>
      <c r="C13103" s="61">
        <v>3123.0</v>
      </c>
      <c r="D13103" s="57" t="s">
        <v>379</v>
      </c>
      <c r="E13103" s="62" t="str">
        <f t="shared" si="1"/>
        <v>Out of test</v>
      </c>
      <c r="F13103" s="53" t="str">
        <f t="shared" si="2"/>
        <v>Shanghai_1</v>
      </c>
      <c r="G13103" s="53">
        <f t="shared" si="3"/>
        <v>0.8893306872</v>
      </c>
    </row>
    <row r="13104">
      <c r="A13104" s="61">
        <v>1.514111918E9</v>
      </c>
      <c r="B13104" s="61">
        <v>1.0</v>
      </c>
      <c r="C13104" s="61">
        <v>5229.0</v>
      </c>
      <c r="D13104" s="57" t="s">
        <v>379</v>
      </c>
      <c r="E13104" s="62" t="str">
        <f t="shared" si="1"/>
        <v>Out of test</v>
      </c>
      <c r="F13104" s="53" t="str">
        <f t="shared" si="2"/>
        <v>Shanghai_1</v>
      </c>
      <c r="G13104" s="53">
        <f t="shared" si="3"/>
        <v>0.1114781528</v>
      </c>
    </row>
    <row r="13105">
      <c r="A13105" s="61">
        <v>1.519386377E9</v>
      </c>
      <c r="B13105" s="61">
        <v>1.0</v>
      </c>
      <c r="C13105" s="61">
        <v>1737.0</v>
      </c>
      <c r="D13105" s="57" t="s">
        <v>379</v>
      </c>
      <c r="E13105" s="62" t="str">
        <f t="shared" si="1"/>
        <v>Out of test</v>
      </c>
      <c r="F13105" s="53" t="str">
        <f t="shared" si="2"/>
        <v>Shanghai_1</v>
      </c>
      <c r="G13105" s="53">
        <f t="shared" si="3"/>
        <v>0.6448457544</v>
      </c>
    </row>
    <row r="13106">
      <c r="A13106" s="61">
        <v>1.515402536E9</v>
      </c>
      <c r="B13106" s="61">
        <v>1.0</v>
      </c>
      <c r="C13106" s="61">
        <v>2302.0</v>
      </c>
      <c r="D13106" s="57" t="s">
        <v>379</v>
      </c>
      <c r="E13106" s="62" t="str">
        <f t="shared" si="1"/>
        <v>Out of test</v>
      </c>
      <c r="F13106" s="53" t="str">
        <f t="shared" si="2"/>
        <v>Shanghai_1</v>
      </c>
      <c r="G13106" s="53">
        <f t="shared" si="3"/>
        <v>0.07595280238</v>
      </c>
    </row>
    <row r="13107">
      <c r="A13107" s="61">
        <v>1.519108298E9</v>
      </c>
      <c r="B13107" s="61">
        <v>1.0</v>
      </c>
      <c r="C13107" s="61">
        <v>577.0</v>
      </c>
      <c r="D13107" s="57" t="s">
        <v>379</v>
      </c>
      <c r="E13107" s="62" t="str">
        <f t="shared" si="1"/>
        <v>Out of test</v>
      </c>
      <c r="F13107" s="53" t="str">
        <f t="shared" si="2"/>
        <v>Shanghai_1</v>
      </c>
      <c r="G13107" s="53">
        <f t="shared" si="3"/>
        <v>0.106129905</v>
      </c>
    </row>
    <row r="13108">
      <c r="A13108" s="61">
        <v>1.516154798E9</v>
      </c>
      <c r="B13108" s="61">
        <v>1.0</v>
      </c>
      <c r="C13108" s="61">
        <v>3456.0</v>
      </c>
      <c r="D13108" s="57" t="s">
        <v>379</v>
      </c>
      <c r="E13108" s="62" t="str">
        <f t="shared" si="1"/>
        <v>Out of test</v>
      </c>
      <c r="F13108" s="53" t="str">
        <f t="shared" si="2"/>
        <v>Shanghai_1</v>
      </c>
      <c r="G13108" s="53">
        <f t="shared" si="3"/>
        <v>0.02215393415</v>
      </c>
    </row>
    <row r="13109">
      <c r="A13109" s="61">
        <v>1.512480819E9</v>
      </c>
      <c r="B13109" s="61">
        <v>1.0</v>
      </c>
      <c r="C13109" s="61">
        <v>267.0</v>
      </c>
      <c r="D13109" s="57" t="s">
        <v>379</v>
      </c>
      <c r="E13109" s="62" t="str">
        <f t="shared" si="1"/>
        <v>Out of test</v>
      </c>
      <c r="F13109" s="53" t="str">
        <f t="shared" si="2"/>
        <v>Shanghai_1</v>
      </c>
      <c r="G13109" s="53">
        <f t="shared" si="3"/>
        <v>0.3738625101</v>
      </c>
    </row>
    <row r="13110">
      <c r="A13110" s="61">
        <v>1.512150097E9</v>
      </c>
      <c r="B13110" s="61">
        <v>1.0</v>
      </c>
      <c r="C13110" s="61">
        <v>703.0</v>
      </c>
      <c r="D13110" s="57" t="s">
        <v>379</v>
      </c>
      <c r="E13110" s="62" t="str">
        <f t="shared" si="1"/>
        <v>Out of test</v>
      </c>
      <c r="F13110" s="53" t="str">
        <f t="shared" si="2"/>
        <v>Shanghai_1</v>
      </c>
      <c r="G13110" s="53">
        <f t="shared" si="3"/>
        <v>0.03732373495</v>
      </c>
    </row>
    <row r="13111">
      <c r="A13111" s="61">
        <v>1.518292443E9</v>
      </c>
      <c r="B13111" s="61">
        <v>1.0</v>
      </c>
      <c r="C13111" s="61">
        <v>51.0</v>
      </c>
      <c r="D13111" s="57" t="s">
        <v>379</v>
      </c>
      <c r="E13111" s="62" t="str">
        <f t="shared" si="1"/>
        <v>Out of test</v>
      </c>
      <c r="F13111" s="53" t="str">
        <f t="shared" si="2"/>
        <v>Shanghai_1</v>
      </c>
      <c r="G13111" s="53">
        <f t="shared" si="3"/>
        <v>0.9226651402</v>
      </c>
    </row>
    <row r="13112">
      <c r="A13112" s="61">
        <v>1.515899426E9</v>
      </c>
      <c r="B13112" s="61">
        <v>1.0</v>
      </c>
      <c r="C13112" s="61">
        <v>4169.0</v>
      </c>
      <c r="D13112" s="57" t="s">
        <v>379</v>
      </c>
      <c r="E13112" s="62" t="str">
        <f t="shared" si="1"/>
        <v>Out of test</v>
      </c>
      <c r="F13112" s="53" t="str">
        <f t="shared" si="2"/>
        <v>Shanghai_1</v>
      </c>
      <c r="G13112" s="53">
        <f t="shared" si="3"/>
        <v>0.1630607889</v>
      </c>
    </row>
    <row r="13113">
      <c r="A13113" s="61">
        <v>1.514719745E9</v>
      </c>
      <c r="B13113" s="61">
        <v>1.0</v>
      </c>
      <c r="C13113" s="61">
        <v>1068.0</v>
      </c>
      <c r="D13113" s="57" t="s">
        <v>379</v>
      </c>
      <c r="E13113" s="62" t="str">
        <f t="shared" si="1"/>
        <v>Out of test</v>
      </c>
      <c r="F13113" s="53" t="str">
        <f t="shared" si="2"/>
        <v>Shanghai_1</v>
      </c>
      <c r="G13113" s="53">
        <f t="shared" si="3"/>
        <v>0.09758090438</v>
      </c>
    </row>
    <row r="13114">
      <c r="A13114" s="61">
        <v>1.518027409E9</v>
      </c>
      <c r="B13114" s="61">
        <v>1.0</v>
      </c>
      <c r="C13114" s="61">
        <v>2752.0</v>
      </c>
      <c r="D13114" s="57" t="s">
        <v>379</v>
      </c>
      <c r="E13114" s="62" t="str">
        <f t="shared" si="1"/>
        <v>Out of test</v>
      </c>
      <c r="F13114" s="53" t="str">
        <f t="shared" si="2"/>
        <v>Shanghai_1</v>
      </c>
      <c r="G13114" s="53">
        <f t="shared" si="3"/>
        <v>0.9168120833</v>
      </c>
    </row>
    <row r="13115">
      <c r="A13115" s="61">
        <v>1.514840283E9</v>
      </c>
      <c r="B13115" s="61">
        <v>1.0</v>
      </c>
      <c r="C13115" s="61">
        <v>4350.0</v>
      </c>
      <c r="D13115" s="57" t="s">
        <v>379</v>
      </c>
      <c r="E13115" s="62" t="str">
        <f t="shared" si="1"/>
        <v>Out of test</v>
      </c>
      <c r="F13115" s="53" t="str">
        <f t="shared" si="2"/>
        <v>Shanghai_1</v>
      </c>
      <c r="G13115" s="53">
        <f t="shared" si="3"/>
        <v>0.3413907507</v>
      </c>
    </row>
    <row r="13116">
      <c r="A13116" s="61">
        <v>1.515268785E9</v>
      </c>
      <c r="B13116" s="61">
        <v>1.0</v>
      </c>
      <c r="C13116" s="61">
        <v>2757.0</v>
      </c>
      <c r="D13116" s="57" t="s">
        <v>379</v>
      </c>
      <c r="E13116" s="62" t="str">
        <f t="shared" si="1"/>
        <v>Out of test</v>
      </c>
      <c r="F13116" s="53" t="str">
        <f t="shared" si="2"/>
        <v>Shanghai_1</v>
      </c>
      <c r="G13116" s="53">
        <f t="shared" si="3"/>
        <v>0.4632028883</v>
      </c>
    </row>
    <row r="13117">
      <c r="A13117" s="61">
        <v>1.517505693E9</v>
      </c>
      <c r="B13117" s="61">
        <v>1.0</v>
      </c>
      <c r="C13117" s="61">
        <v>445.0</v>
      </c>
      <c r="D13117" s="57" t="s">
        <v>379</v>
      </c>
      <c r="E13117" s="62" t="str">
        <f t="shared" si="1"/>
        <v>Out of test</v>
      </c>
      <c r="F13117" s="53" t="str">
        <f t="shared" si="2"/>
        <v>Shanghai_1</v>
      </c>
      <c r="G13117" s="53">
        <f t="shared" si="3"/>
        <v>0.958752888</v>
      </c>
    </row>
    <row r="13118">
      <c r="A13118" s="61">
        <v>1.512820384E9</v>
      </c>
      <c r="B13118" s="61">
        <v>1.0</v>
      </c>
      <c r="C13118" s="61">
        <v>1225.0</v>
      </c>
      <c r="D13118" s="57" t="s">
        <v>379</v>
      </c>
      <c r="E13118" s="62" t="str">
        <f t="shared" si="1"/>
        <v>Out of test</v>
      </c>
      <c r="F13118" s="53" t="str">
        <f t="shared" si="2"/>
        <v>Shanghai_1</v>
      </c>
      <c r="G13118" s="53">
        <f t="shared" si="3"/>
        <v>0.8870662314</v>
      </c>
    </row>
    <row r="13119">
      <c r="A13119" s="61">
        <v>1.515263098E9</v>
      </c>
      <c r="B13119" s="61">
        <v>1.0</v>
      </c>
      <c r="C13119" s="61">
        <v>3717.0</v>
      </c>
      <c r="D13119" s="57" t="s">
        <v>379</v>
      </c>
      <c r="E13119" s="62" t="str">
        <f t="shared" si="1"/>
        <v>Out of test</v>
      </c>
      <c r="F13119" s="53" t="str">
        <f t="shared" si="2"/>
        <v>Shanghai_1</v>
      </c>
      <c r="G13119" s="53">
        <f t="shared" si="3"/>
        <v>0.1283820552</v>
      </c>
    </row>
    <row r="13120">
      <c r="A13120" s="61">
        <v>1.516505594E9</v>
      </c>
      <c r="B13120" s="61">
        <v>1.0</v>
      </c>
      <c r="C13120" s="61">
        <v>5417.0</v>
      </c>
      <c r="D13120" s="57" t="s">
        <v>379</v>
      </c>
      <c r="E13120" s="62" t="str">
        <f t="shared" si="1"/>
        <v>Out of test</v>
      </c>
      <c r="F13120" s="53" t="str">
        <f t="shared" si="2"/>
        <v>Shanghai_1</v>
      </c>
      <c r="G13120" s="53">
        <f t="shared" si="3"/>
        <v>0.4619166141</v>
      </c>
    </row>
    <row r="13121">
      <c r="A13121" s="61">
        <v>1.519695066E9</v>
      </c>
      <c r="B13121" s="61">
        <v>1.0</v>
      </c>
      <c r="C13121" s="61">
        <v>5414.0</v>
      </c>
      <c r="D13121" s="57" t="s">
        <v>379</v>
      </c>
      <c r="E13121" s="62" t="str">
        <f t="shared" si="1"/>
        <v>Out of test</v>
      </c>
      <c r="F13121" s="53" t="str">
        <f t="shared" si="2"/>
        <v>Shanghai_1</v>
      </c>
      <c r="G13121" s="53">
        <f t="shared" si="3"/>
        <v>0.4929132855</v>
      </c>
    </row>
    <row r="13122">
      <c r="A13122" s="61">
        <v>1.515243777E9</v>
      </c>
      <c r="B13122" s="61">
        <v>1.0</v>
      </c>
      <c r="C13122" s="61">
        <v>1692.0</v>
      </c>
      <c r="D13122" s="57" t="s">
        <v>379</v>
      </c>
      <c r="E13122" s="62" t="str">
        <f t="shared" si="1"/>
        <v>Out of test</v>
      </c>
      <c r="F13122" s="53" t="str">
        <f t="shared" si="2"/>
        <v>Shanghai_1</v>
      </c>
      <c r="G13122" s="53">
        <f t="shared" si="3"/>
        <v>0.9163048593</v>
      </c>
    </row>
    <row r="13123">
      <c r="A13123" s="61">
        <v>1.511534376E9</v>
      </c>
      <c r="B13123" s="61">
        <v>1.0</v>
      </c>
      <c r="C13123" s="61">
        <v>283.0</v>
      </c>
      <c r="D13123" s="57" t="s">
        <v>379</v>
      </c>
      <c r="E13123" s="62" t="str">
        <f t="shared" si="1"/>
        <v>Out of test</v>
      </c>
      <c r="F13123" s="53" t="str">
        <f t="shared" si="2"/>
        <v>Shanghai_1</v>
      </c>
      <c r="G13123" s="53">
        <f t="shared" si="3"/>
        <v>0.3207256559</v>
      </c>
    </row>
    <row r="13124">
      <c r="A13124" s="61">
        <v>1.519410747E9</v>
      </c>
      <c r="B13124" s="61">
        <v>1.0</v>
      </c>
      <c r="C13124" s="61">
        <v>4728.0</v>
      </c>
      <c r="D13124" s="57" t="s">
        <v>379</v>
      </c>
      <c r="E13124" s="62" t="str">
        <f t="shared" si="1"/>
        <v>Out of test</v>
      </c>
      <c r="F13124" s="53" t="str">
        <f t="shared" si="2"/>
        <v>Shanghai_1</v>
      </c>
      <c r="G13124" s="53">
        <f t="shared" si="3"/>
        <v>0.9418124825</v>
      </c>
    </row>
    <row r="13125">
      <c r="A13125" s="61">
        <v>1.513822706E9</v>
      </c>
      <c r="B13125" s="61">
        <v>1.0</v>
      </c>
      <c r="C13125" s="61">
        <v>1200.0</v>
      </c>
      <c r="D13125" s="57" t="s">
        <v>379</v>
      </c>
      <c r="E13125" s="62" t="str">
        <f t="shared" si="1"/>
        <v>Out of test</v>
      </c>
      <c r="F13125" s="53" t="str">
        <f t="shared" si="2"/>
        <v>Shanghai_1</v>
      </c>
      <c r="G13125" s="53">
        <f t="shared" si="3"/>
        <v>0.3559682605</v>
      </c>
    </row>
    <row r="13126">
      <c r="A13126" s="61">
        <v>1.518048593E9</v>
      </c>
      <c r="B13126" s="61">
        <v>1.0</v>
      </c>
      <c r="C13126" s="61">
        <v>183.0</v>
      </c>
      <c r="D13126" s="57" t="s">
        <v>379</v>
      </c>
      <c r="E13126" s="62" t="str">
        <f t="shared" si="1"/>
        <v>Out of test</v>
      </c>
      <c r="F13126" s="53" t="str">
        <f t="shared" si="2"/>
        <v>Shanghai_1</v>
      </c>
      <c r="G13126" s="53">
        <f t="shared" si="3"/>
        <v>0.2293404245</v>
      </c>
    </row>
    <row r="13127">
      <c r="A13127" s="61">
        <v>1.518866128E9</v>
      </c>
      <c r="B13127" s="61">
        <v>1.0</v>
      </c>
      <c r="C13127" s="61">
        <v>1661.0</v>
      </c>
      <c r="D13127" s="57" t="s">
        <v>379</v>
      </c>
      <c r="E13127" s="62" t="str">
        <f t="shared" si="1"/>
        <v>Out of test</v>
      </c>
      <c r="F13127" s="53" t="str">
        <f t="shared" si="2"/>
        <v>Shanghai_1</v>
      </c>
      <c r="G13127" s="53">
        <f t="shared" si="3"/>
        <v>0.7915929823</v>
      </c>
    </row>
    <row r="13128">
      <c r="A13128" s="61">
        <v>1.516828123E9</v>
      </c>
      <c r="B13128" s="61">
        <v>1.0</v>
      </c>
      <c r="C13128" s="61">
        <v>757.0</v>
      </c>
      <c r="D13128" s="57" t="s">
        <v>379</v>
      </c>
      <c r="E13128" s="62" t="str">
        <f t="shared" si="1"/>
        <v>Out of test</v>
      </c>
      <c r="F13128" s="53" t="str">
        <f t="shared" si="2"/>
        <v>Shanghai_1</v>
      </c>
      <c r="G13128" s="53">
        <f t="shared" si="3"/>
        <v>0.2868880075</v>
      </c>
    </row>
    <row r="13129">
      <c r="A13129" s="61">
        <v>1.511989737E9</v>
      </c>
      <c r="B13129" s="61">
        <v>1.0</v>
      </c>
      <c r="C13129" s="61">
        <v>1015.0</v>
      </c>
      <c r="D13129" s="57" t="s">
        <v>379</v>
      </c>
      <c r="E13129" s="62" t="str">
        <f t="shared" si="1"/>
        <v>Out of test</v>
      </c>
      <c r="F13129" s="53" t="str">
        <f t="shared" si="2"/>
        <v>Shanghai_1</v>
      </c>
      <c r="G13129" s="53">
        <f t="shared" si="3"/>
        <v>0.6327366413</v>
      </c>
    </row>
    <row r="13130">
      <c r="A13130" s="61">
        <v>1.517356705E9</v>
      </c>
      <c r="B13130" s="61">
        <v>1.0</v>
      </c>
      <c r="C13130" s="61">
        <v>1392.0</v>
      </c>
      <c r="D13130" s="57" t="s">
        <v>379</v>
      </c>
      <c r="E13130" s="62" t="str">
        <f t="shared" si="1"/>
        <v>Out of test</v>
      </c>
      <c r="F13130" s="53" t="str">
        <f t="shared" si="2"/>
        <v>Shanghai_1</v>
      </c>
      <c r="G13130" s="53">
        <f t="shared" si="3"/>
        <v>0.007399818587</v>
      </c>
    </row>
    <row r="13131">
      <c r="A13131" s="61">
        <v>1.514706045E9</v>
      </c>
      <c r="B13131" s="61">
        <v>1.0</v>
      </c>
      <c r="C13131" s="61">
        <v>2245.0</v>
      </c>
      <c r="D13131" s="57" t="s">
        <v>379</v>
      </c>
      <c r="E13131" s="62" t="str">
        <f t="shared" si="1"/>
        <v>Out of test</v>
      </c>
      <c r="F13131" s="53" t="str">
        <f t="shared" si="2"/>
        <v>Shanghai_1</v>
      </c>
      <c r="G13131" s="53">
        <f t="shared" si="3"/>
        <v>0.209819012</v>
      </c>
    </row>
    <row r="13132">
      <c r="A13132" s="61">
        <v>1.517883533E9</v>
      </c>
      <c r="B13132" s="61">
        <v>1.0</v>
      </c>
      <c r="C13132" s="61">
        <v>1199.0</v>
      </c>
      <c r="D13132" s="57" t="s">
        <v>379</v>
      </c>
      <c r="E13132" s="62" t="str">
        <f t="shared" si="1"/>
        <v>Out of test</v>
      </c>
      <c r="F13132" s="53" t="str">
        <f t="shared" si="2"/>
        <v>Shanghai_1</v>
      </c>
      <c r="G13132" s="53">
        <f t="shared" si="3"/>
        <v>0.1978003604</v>
      </c>
    </row>
    <row r="13133">
      <c r="A13133" s="61">
        <v>1.518169119E9</v>
      </c>
      <c r="B13133" s="61">
        <v>1.0</v>
      </c>
      <c r="C13133" s="61">
        <v>2766.0</v>
      </c>
      <c r="D13133" s="57" t="s">
        <v>379</v>
      </c>
      <c r="E13133" s="62" t="str">
        <f t="shared" si="1"/>
        <v>Out of test</v>
      </c>
      <c r="F13133" s="53" t="str">
        <f t="shared" si="2"/>
        <v>Shanghai_1</v>
      </c>
      <c r="G13133" s="53">
        <f t="shared" si="3"/>
        <v>0.9758638585</v>
      </c>
    </row>
    <row r="13134">
      <c r="A13134" s="61">
        <v>1.514079434E9</v>
      </c>
      <c r="B13134" s="61">
        <v>1.0</v>
      </c>
      <c r="C13134" s="61">
        <v>1713.0</v>
      </c>
      <c r="D13134" s="57" t="s">
        <v>379</v>
      </c>
      <c r="E13134" s="62" t="str">
        <f t="shared" si="1"/>
        <v>Out of test</v>
      </c>
      <c r="F13134" s="53" t="str">
        <f t="shared" si="2"/>
        <v>Shanghai_1</v>
      </c>
      <c r="G13134" s="53">
        <f t="shared" si="3"/>
        <v>0.03148466153</v>
      </c>
    </row>
    <row r="13135">
      <c r="A13135" s="61">
        <v>1.517839809E9</v>
      </c>
      <c r="B13135" s="61">
        <v>1.0</v>
      </c>
      <c r="C13135" s="61">
        <v>1879.0</v>
      </c>
      <c r="D13135" s="57" t="s">
        <v>379</v>
      </c>
      <c r="E13135" s="62" t="str">
        <f t="shared" si="1"/>
        <v>Out of test</v>
      </c>
      <c r="F13135" s="53" t="str">
        <f t="shared" si="2"/>
        <v>Shanghai_1</v>
      </c>
      <c r="G13135" s="53">
        <f t="shared" si="3"/>
        <v>0.5325671854</v>
      </c>
    </row>
    <row r="13136">
      <c r="A13136" s="61">
        <v>1.519048213E9</v>
      </c>
      <c r="B13136" s="61">
        <v>1.0</v>
      </c>
      <c r="C13136" s="61">
        <v>1337.0</v>
      </c>
      <c r="D13136" s="57" t="s">
        <v>379</v>
      </c>
      <c r="E13136" s="62" t="str">
        <f t="shared" si="1"/>
        <v>Out of test</v>
      </c>
      <c r="F13136" s="53" t="str">
        <f t="shared" si="2"/>
        <v>Shanghai_1</v>
      </c>
      <c r="G13136" s="53">
        <f t="shared" si="3"/>
        <v>0.0808573586</v>
      </c>
    </row>
    <row r="13137">
      <c r="A13137" s="61">
        <v>1.514981023E9</v>
      </c>
      <c r="B13137" s="61">
        <v>1.0</v>
      </c>
      <c r="C13137" s="61">
        <v>4896.0</v>
      </c>
      <c r="D13137" s="57" t="s">
        <v>379</v>
      </c>
      <c r="E13137" s="62" t="str">
        <f t="shared" si="1"/>
        <v>Out of test</v>
      </c>
      <c r="F13137" s="53" t="str">
        <f t="shared" si="2"/>
        <v>Shanghai_1</v>
      </c>
      <c r="G13137" s="53">
        <f t="shared" si="3"/>
        <v>0.2044117988</v>
      </c>
    </row>
    <row r="13138">
      <c r="A13138" s="61">
        <v>1.516939203E9</v>
      </c>
      <c r="B13138" s="61">
        <v>1.0</v>
      </c>
      <c r="C13138" s="61">
        <v>987.0</v>
      </c>
      <c r="D13138" s="57" t="s">
        <v>379</v>
      </c>
      <c r="E13138" s="62" t="str">
        <f t="shared" si="1"/>
        <v>Out of test</v>
      </c>
      <c r="F13138" s="53" t="str">
        <f t="shared" si="2"/>
        <v>Shanghai_1</v>
      </c>
      <c r="G13138" s="53">
        <f t="shared" si="3"/>
        <v>0.3617089745</v>
      </c>
    </row>
    <row r="13139">
      <c r="A13139" s="61">
        <v>1.517356453E9</v>
      </c>
      <c r="B13139" s="61">
        <v>1.0</v>
      </c>
      <c r="C13139" s="61">
        <v>1174.0</v>
      </c>
      <c r="D13139" s="57" t="s">
        <v>379</v>
      </c>
      <c r="E13139" s="62" t="str">
        <f t="shared" si="1"/>
        <v>Out of test</v>
      </c>
      <c r="F13139" s="53" t="str">
        <f t="shared" si="2"/>
        <v>Shanghai_1</v>
      </c>
      <c r="G13139" s="53">
        <f t="shared" si="3"/>
        <v>0.3776679191</v>
      </c>
    </row>
    <row r="13140">
      <c r="A13140" s="61">
        <v>1.516234407E9</v>
      </c>
      <c r="B13140" s="61">
        <v>1.0</v>
      </c>
      <c r="C13140" s="61">
        <v>1738.0</v>
      </c>
      <c r="D13140" s="57" t="s">
        <v>379</v>
      </c>
      <c r="E13140" s="62" t="str">
        <f t="shared" si="1"/>
        <v>Out of test</v>
      </c>
      <c r="F13140" s="53" t="str">
        <f t="shared" si="2"/>
        <v>Shanghai_1</v>
      </c>
      <c r="G13140" s="53">
        <f t="shared" si="3"/>
        <v>0.7681061002</v>
      </c>
    </row>
    <row r="13141">
      <c r="A13141" s="61">
        <v>1.517612705E9</v>
      </c>
      <c r="B13141" s="61">
        <v>1.0</v>
      </c>
      <c r="C13141" s="61">
        <v>1067.0</v>
      </c>
      <c r="D13141" s="57" t="s">
        <v>379</v>
      </c>
      <c r="E13141" s="62" t="str">
        <f t="shared" si="1"/>
        <v>Out of test</v>
      </c>
      <c r="F13141" s="53" t="str">
        <f t="shared" si="2"/>
        <v>Shanghai_1</v>
      </c>
      <c r="G13141" s="53">
        <f t="shared" si="3"/>
        <v>0.2775601665</v>
      </c>
    </row>
    <row r="13142">
      <c r="A13142" s="61">
        <v>1.517020997E9</v>
      </c>
      <c r="B13142" s="61">
        <v>1.0</v>
      </c>
      <c r="C13142" s="61">
        <v>1395.0</v>
      </c>
      <c r="D13142" s="57" t="s">
        <v>379</v>
      </c>
      <c r="E13142" s="62" t="str">
        <f t="shared" si="1"/>
        <v>Out of test</v>
      </c>
      <c r="F13142" s="53" t="str">
        <f t="shared" si="2"/>
        <v>Shanghai_1</v>
      </c>
      <c r="G13142" s="53">
        <f t="shared" si="3"/>
        <v>0.6889972079</v>
      </c>
    </row>
    <row r="13143">
      <c r="A13143" s="61">
        <v>1.512487637E9</v>
      </c>
      <c r="B13143" s="61">
        <v>1.0</v>
      </c>
      <c r="C13143" s="61">
        <v>59.0</v>
      </c>
      <c r="D13143" s="57" t="s">
        <v>379</v>
      </c>
      <c r="E13143" s="62" t="str">
        <f t="shared" si="1"/>
        <v>Out of test</v>
      </c>
      <c r="F13143" s="53" t="str">
        <f t="shared" si="2"/>
        <v>Shanghai_1</v>
      </c>
      <c r="G13143" s="53">
        <f t="shared" si="3"/>
        <v>0.2364773245</v>
      </c>
    </row>
    <row r="13144">
      <c r="A13144" s="61">
        <v>1.516113685E9</v>
      </c>
      <c r="B13144" s="61">
        <v>1.0</v>
      </c>
      <c r="C13144" s="61">
        <v>366.0</v>
      </c>
      <c r="D13144" s="57" t="s">
        <v>379</v>
      </c>
      <c r="E13144" s="62" t="str">
        <f t="shared" si="1"/>
        <v>Out of test</v>
      </c>
      <c r="F13144" s="53" t="str">
        <f t="shared" si="2"/>
        <v>Shanghai_1</v>
      </c>
      <c r="G13144" s="53">
        <f t="shared" si="3"/>
        <v>0.2229686669</v>
      </c>
    </row>
    <row r="13145">
      <c r="A13145" s="61">
        <v>1.517859333E9</v>
      </c>
      <c r="B13145" s="61">
        <v>1.0</v>
      </c>
      <c r="C13145" s="61">
        <v>3321.0</v>
      </c>
      <c r="D13145" s="57" t="s">
        <v>379</v>
      </c>
      <c r="E13145" s="62" t="str">
        <f t="shared" si="1"/>
        <v>Out of test</v>
      </c>
      <c r="F13145" s="53" t="str">
        <f t="shared" si="2"/>
        <v>Shanghai_1</v>
      </c>
      <c r="G13145" s="53">
        <f t="shared" si="3"/>
        <v>0.7512380791</v>
      </c>
    </row>
    <row r="13146">
      <c r="A13146" s="61">
        <v>1.513819838E9</v>
      </c>
      <c r="B13146" s="61">
        <v>1.0</v>
      </c>
      <c r="C13146" s="61">
        <v>2602.0</v>
      </c>
      <c r="D13146" s="57" t="s">
        <v>379</v>
      </c>
      <c r="E13146" s="62" t="str">
        <f t="shared" si="1"/>
        <v>Out of test</v>
      </c>
      <c r="F13146" s="53" t="str">
        <f t="shared" si="2"/>
        <v>Shanghai_1</v>
      </c>
      <c r="G13146" s="53">
        <f t="shared" si="3"/>
        <v>0.6957211186</v>
      </c>
    </row>
    <row r="13147">
      <c r="A13147" s="61">
        <v>1.513802267E9</v>
      </c>
      <c r="B13147" s="61">
        <v>1.0</v>
      </c>
      <c r="C13147" s="61">
        <v>998.0</v>
      </c>
      <c r="D13147" s="57" t="s">
        <v>379</v>
      </c>
      <c r="E13147" s="62" t="str">
        <f t="shared" si="1"/>
        <v>Out of test</v>
      </c>
      <c r="F13147" s="53" t="str">
        <f t="shared" si="2"/>
        <v>Shanghai_1</v>
      </c>
      <c r="G13147" s="53">
        <f t="shared" si="3"/>
        <v>0.5086093417</v>
      </c>
    </row>
    <row r="13148">
      <c r="A13148" s="61">
        <v>1.511326733E9</v>
      </c>
      <c r="B13148" s="61">
        <v>1.0</v>
      </c>
      <c r="C13148" s="61">
        <v>1441.0</v>
      </c>
      <c r="D13148" s="57" t="s">
        <v>379</v>
      </c>
      <c r="E13148" s="62" t="str">
        <f t="shared" si="1"/>
        <v>Out of test</v>
      </c>
      <c r="F13148" s="53" t="str">
        <f t="shared" si="2"/>
        <v>Shanghai_1</v>
      </c>
      <c r="G13148" s="53">
        <f t="shared" si="3"/>
        <v>0.5391946714</v>
      </c>
    </row>
    <row r="13149">
      <c r="A13149" s="61">
        <v>1.517434058E9</v>
      </c>
      <c r="B13149" s="61">
        <v>1.0</v>
      </c>
      <c r="C13149" s="61">
        <v>2288.0</v>
      </c>
      <c r="D13149" s="57" t="s">
        <v>379</v>
      </c>
      <c r="E13149" s="62" t="str">
        <f t="shared" si="1"/>
        <v>Out of test</v>
      </c>
      <c r="F13149" s="53" t="str">
        <f t="shared" si="2"/>
        <v>Shanghai_1</v>
      </c>
      <c r="G13149" s="53">
        <f t="shared" si="3"/>
        <v>0.924137242</v>
      </c>
    </row>
    <row r="13150">
      <c r="A13150" s="61">
        <v>1.519949099E9</v>
      </c>
      <c r="B13150" s="61">
        <v>1.0</v>
      </c>
      <c r="C13150" s="61">
        <v>5932.0</v>
      </c>
      <c r="D13150" s="57" t="s">
        <v>379</v>
      </c>
      <c r="E13150" s="62" t="str">
        <f t="shared" si="1"/>
        <v>Out of test</v>
      </c>
      <c r="F13150" s="53" t="str">
        <f t="shared" si="2"/>
        <v>Shanghai_1</v>
      </c>
      <c r="G13150" s="53">
        <f t="shared" si="3"/>
        <v>0.6182991383</v>
      </c>
    </row>
    <row r="13151">
      <c r="A13151" s="61">
        <v>1.517399064E9</v>
      </c>
      <c r="B13151" s="61">
        <v>1.0</v>
      </c>
      <c r="C13151" s="61">
        <v>1531.0</v>
      </c>
      <c r="D13151" s="57" t="s">
        <v>379</v>
      </c>
      <c r="E13151" s="62" t="str">
        <f t="shared" si="1"/>
        <v>Out of test</v>
      </c>
      <c r="F13151" s="53" t="str">
        <f t="shared" si="2"/>
        <v>Shanghai_1</v>
      </c>
      <c r="G13151" s="53">
        <f t="shared" si="3"/>
        <v>0.7666533843</v>
      </c>
    </row>
    <row r="13152">
      <c r="A13152" s="61">
        <v>1.514797147E9</v>
      </c>
      <c r="B13152" s="61">
        <v>1.0</v>
      </c>
      <c r="C13152" s="61">
        <v>430.0</v>
      </c>
      <c r="D13152" s="57" t="s">
        <v>379</v>
      </c>
      <c r="E13152" s="62" t="str">
        <f t="shared" si="1"/>
        <v>Out of test</v>
      </c>
      <c r="F13152" s="53" t="str">
        <f t="shared" si="2"/>
        <v>Shanghai_1</v>
      </c>
      <c r="G13152" s="53">
        <f t="shared" si="3"/>
        <v>0.8504707113</v>
      </c>
    </row>
    <row r="13153">
      <c r="A13153" s="61">
        <v>1.514566123E9</v>
      </c>
      <c r="B13153" s="61">
        <v>1.0</v>
      </c>
      <c r="C13153" s="61">
        <v>1637.0</v>
      </c>
      <c r="D13153" s="57" t="s">
        <v>379</v>
      </c>
      <c r="E13153" s="62" t="str">
        <f t="shared" si="1"/>
        <v>Out of test</v>
      </c>
      <c r="F13153" s="53" t="str">
        <f t="shared" si="2"/>
        <v>Shanghai_1</v>
      </c>
      <c r="G13153" s="53">
        <f t="shared" si="3"/>
        <v>0.8844408924</v>
      </c>
    </row>
    <row r="13154">
      <c r="A13154" s="61">
        <v>1.513032208E9</v>
      </c>
      <c r="B13154" s="61">
        <v>1.0</v>
      </c>
      <c r="C13154" s="61">
        <v>1597.0</v>
      </c>
      <c r="D13154" s="57" t="s">
        <v>379</v>
      </c>
      <c r="E13154" s="62" t="str">
        <f t="shared" si="1"/>
        <v>Out of test</v>
      </c>
      <c r="F13154" s="53" t="str">
        <f t="shared" si="2"/>
        <v>Shanghai_1</v>
      </c>
      <c r="G13154" s="53">
        <f t="shared" si="3"/>
        <v>0.2174771239</v>
      </c>
    </row>
    <row r="13155">
      <c r="A13155" s="61">
        <v>1.512315714E9</v>
      </c>
      <c r="B13155" s="61">
        <v>1.0</v>
      </c>
      <c r="C13155" s="61">
        <v>628.0</v>
      </c>
      <c r="D13155" s="57" t="s">
        <v>379</v>
      </c>
      <c r="E13155" s="62" t="str">
        <f t="shared" si="1"/>
        <v>Out of test</v>
      </c>
      <c r="F13155" s="53" t="str">
        <f t="shared" si="2"/>
        <v>Shanghai_1</v>
      </c>
      <c r="G13155" s="53">
        <f t="shared" si="3"/>
        <v>0.4919962594</v>
      </c>
    </row>
    <row r="13156">
      <c r="A13156" s="61">
        <v>1.516048157E9</v>
      </c>
      <c r="B13156" s="61">
        <v>1.0</v>
      </c>
      <c r="C13156" s="61">
        <v>2043.0</v>
      </c>
      <c r="D13156" s="57" t="s">
        <v>379</v>
      </c>
      <c r="E13156" s="62" t="str">
        <f t="shared" si="1"/>
        <v>Out of test</v>
      </c>
      <c r="F13156" s="53" t="str">
        <f t="shared" si="2"/>
        <v>Shanghai_1</v>
      </c>
      <c r="G13156" s="53">
        <f t="shared" si="3"/>
        <v>0.7338471452</v>
      </c>
    </row>
    <row r="13157">
      <c r="A13157" s="61">
        <v>1.519408323E9</v>
      </c>
      <c r="B13157" s="61">
        <v>1.0</v>
      </c>
      <c r="C13157" s="61">
        <v>2782.0</v>
      </c>
      <c r="D13157" s="57" t="s">
        <v>379</v>
      </c>
      <c r="E13157" s="62" t="str">
        <f t="shared" si="1"/>
        <v>Out of test</v>
      </c>
      <c r="F13157" s="53" t="str">
        <f t="shared" si="2"/>
        <v>Shanghai_1</v>
      </c>
      <c r="G13157" s="53">
        <f t="shared" si="3"/>
        <v>0.5797356916</v>
      </c>
    </row>
    <row r="13158">
      <c r="A13158" s="61">
        <v>1.516707674E9</v>
      </c>
      <c r="B13158" s="61">
        <v>1.0</v>
      </c>
      <c r="C13158" s="61">
        <v>2108.0</v>
      </c>
      <c r="D13158" s="57" t="s">
        <v>379</v>
      </c>
      <c r="E13158" s="62" t="str">
        <f t="shared" si="1"/>
        <v>Out of test</v>
      </c>
      <c r="F13158" s="53" t="str">
        <f t="shared" si="2"/>
        <v>Shanghai_1</v>
      </c>
      <c r="G13158" s="53">
        <f t="shared" si="3"/>
        <v>0.5309549037</v>
      </c>
    </row>
    <row r="13159">
      <c r="A13159" s="61">
        <v>1.514890045E9</v>
      </c>
      <c r="B13159" s="61">
        <v>1.0</v>
      </c>
      <c r="C13159" s="61">
        <v>375.0</v>
      </c>
      <c r="D13159" s="57" t="s">
        <v>379</v>
      </c>
      <c r="E13159" s="62" t="str">
        <f t="shared" si="1"/>
        <v>Out of test</v>
      </c>
      <c r="F13159" s="53" t="str">
        <f t="shared" si="2"/>
        <v>Shanghai_1</v>
      </c>
      <c r="G13159" s="53">
        <f t="shared" si="3"/>
        <v>0.7621262598</v>
      </c>
    </row>
    <row r="13160">
      <c r="A13160" s="61">
        <v>1.513666893E9</v>
      </c>
      <c r="B13160" s="61">
        <v>1.0</v>
      </c>
      <c r="C13160" s="61">
        <v>2468.0</v>
      </c>
      <c r="D13160" s="57" t="s">
        <v>379</v>
      </c>
      <c r="E13160" s="62" t="str">
        <f t="shared" si="1"/>
        <v>Out of test</v>
      </c>
      <c r="F13160" s="53" t="str">
        <f t="shared" si="2"/>
        <v>Shanghai_1</v>
      </c>
      <c r="G13160" s="53">
        <f t="shared" si="3"/>
        <v>0.3122129847</v>
      </c>
    </row>
    <row r="13161">
      <c r="A13161" s="61">
        <v>1.514806258E9</v>
      </c>
      <c r="B13161" s="61">
        <v>1.0</v>
      </c>
      <c r="C13161" s="61">
        <v>2421.0</v>
      </c>
      <c r="D13161" s="57" t="s">
        <v>379</v>
      </c>
      <c r="E13161" s="62" t="str">
        <f t="shared" si="1"/>
        <v>Out of test</v>
      </c>
      <c r="F13161" s="53" t="str">
        <f t="shared" si="2"/>
        <v>Shanghai_1</v>
      </c>
      <c r="G13161" s="53">
        <f t="shared" si="3"/>
        <v>0.8499563851</v>
      </c>
    </row>
    <row r="13162">
      <c r="A13162" s="61">
        <v>1.512598773E9</v>
      </c>
      <c r="B13162" s="61">
        <v>1.0</v>
      </c>
      <c r="C13162" s="61">
        <v>2729.0</v>
      </c>
      <c r="D13162" s="57" t="s">
        <v>379</v>
      </c>
      <c r="E13162" s="62" t="str">
        <f t="shared" si="1"/>
        <v>Out of test</v>
      </c>
      <c r="F13162" s="53" t="str">
        <f t="shared" si="2"/>
        <v>Shanghai_1</v>
      </c>
      <c r="G13162" s="53">
        <f t="shared" si="3"/>
        <v>0.108218356</v>
      </c>
    </row>
    <row r="13163">
      <c r="A13163" s="61">
        <v>1.514145028E9</v>
      </c>
      <c r="B13163" s="61">
        <v>1.0</v>
      </c>
      <c r="C13163" s="61">
        <v>2972.0</v>
      </c>
      <c r="D13163" s="57" t="s">
        <v>379</v>
      </c>
      <c r="E13163" s="62" t="str">
        <f t="shared" si="1"/>
        <v>Out of test</v>
      </c>
      <c r="F13163" s="53" t="str">
        <f t="shared" si="2"/>
        <v>Shanghai_1</v>
      </c>
      <c r="G13163" s="53">
        <f t="shared" si="3"/>
        <v>0.01530384033</v>
      </c>
    </row>
    <row r="13164">
      <c r="A13164" s="61">
        <v>1.517427888E9</v>
      </c>
      <c r="B13164" s="61">
        <v>1.0</v>
      </c>
      <c r="C13164" s="61">
        <v>1933.0</v>
      </c>
      <c r="D13164" s="57" t="s">
        <v>379</v>
      </c>
      <c r="E13164" s="62" t="str">
        <f t="shared" si="1"/>
        <v>Out of test</v>
      </c>
      <c r="F13164" s="53" t="str">
        <f t="shared" si="2"/>
        <v>Shanghai_1</v>
      </c>
      <c r="G13164" s="53">
        <f t="shared" si="3"/>
        <v>0.5393697508</v>
      </c>
    </row>
    <row r="13165">
      <c r="A13165" s="61">
        <v>1.516863865E9</v>
      </c>
      <c r="B13165" s="61">
        <v>1.0</v>
      </c>
      <c r="C13165" s="61">
        <v>1377.0</v>
      </c>
      <c r="D13165" s="57" t="s">
        <v>379</v>
      </c>
      <c r="E13165" s="62" t="str">
        <f t="shared" si="1"/>
        <v>Out of test</v>
      </c>
      <c r="F13165" s="53" t="str">
        <f t="shared" si="2"/>
        <v>Shanghai_1</v>
      </c>
      <c r="G13165" s="53">
        <f t="shared" si="3"/>
        <v>0.0868456919</v>
      </c>
    </row>
    <row r="13166">
      <c r="A13166" s="61">
        <v>1.513936137E9</v>
      </c>
      <c r="B13166" s="61">
        <v>1.0</v>
      </c>
      <c r="C13166" s="61">
        <v>2520.0</v>
      </c>
      <c r="D13166" s="57" t="s">
        <v>379</v>
      </c>
      <c r="E13166" s="62" t="str">
        <f t="shared" si="1"/>
        <v>Out of test</v>
      </c>
      <c r="F13166" s="53" t="str">
        <f t="shared" si="2"/>
        <v>Shanghai_1</v>
      </c>
      <c r="G13166" s="53">
        <f t="shared" si="3"/>
        <v>0.9088815063</v>
      </c>
    </row>
    <row r="13167">
      <c r="A13167" s="61">
        <v>1.517946275E9</v>
      </c>
      <c r="B13167" s="61">
        <v>1.0</v>
      </c>
      <c r="C13167" s="61">
        <v>3840.0</v>
      </c>
      <c r="D13167" s="57" t="s">
        <v>379</v>
      </c>
      <c r="E13167" s="62" t="str">
        <f t="shared" si="1"/>
        <v>Out of test</v>
      </c>
      <c r="F13167" s="53" t="str">
        <f t="shared" si="2"/>
        <v>Shanghai_1</v>
      </c>
      <c r="G13167" s="53">
        <f t="shared" si="3"/>
        <v>0.07024205686</v>
      </c>
    </row>
    <row r="13168">
      <c r="A13168" s="61">
        <v>1.511919267E9</v>
      </c>
      <c r="B13168" s="61">
        <v>1.0</v>
      </c>
      <c r="C13168" s="61">
        <v>1208.0</v>
      </c>
      <c r="D13168" s="57" t="s">
        <v>379</v>
      </c>
      <c r="E13168" s="62" t="str">
        <f t="shared" si="1"/>
        <v>Out of test</v>
      </c>
      <c r="F13168" s="53" t="str">
        <f t="shared" si="2"/>
        <v>Shanghai_1</v>
      </c>
      <c r="G13168" s="53">
        <f t="shared" si="3"/>
        <v>0.08582580461</v>
      </c>
    </row>
    <row r="13169">
      <c r="A13169" s="61">
        <v>1.515663494E9</v>
      </c>
      <c r="B13169" s="61">
        <v>1.0</v>
      </c>
      <c r="C13169" s="61">
        <v>3653.0</v>
      </c>
      <c r="D13169" s="57" t="s">
        <v>379</v>
      </c>
      <c r="E13169" s="62" t="str">
        <f t="shared" si="1"/>
        <v>Out of test</v>
      </c>
      <c r="F13169" s="53" t="str">
        <f t="shared" si="2"/>
        <v>Shanghai_1</v>
      </c>
      <c r="G13169" s="53">
        <f t="shared" si="3"/>
        <v>0.8132951587</v>
      </c>
    </row>
    <row r="13170">
      <c r="A13170" s="61">
        <v>1.513059026E9</v>
      </c>
      <c r="B13170" s="61">
        <v>1.0</v>
      </c>
      <c r="C13170" s="61">
        <v>1481.0</v>
      </c>
      <c r="D13170" s="57" t="s">
        <v>379</v>
      </c>
      <c r="E13170" s="62" t="str">
        <f t="shared" si="1"/>
        <v>Out of test</v>
      </c>
      <c r="F13170" s="53" t="str">
        <f t="shared" si="2"/>
        <v>Shanghai_1</v>
      </c>
      <c r="G13170" s="53">
        <f t="shared" si="3"/>
        <v>0.6835395572</v>
      </c>
    </row>
    <row r="13171">
      <c r="A13171" s="61">
        <v>1.516446284E9</v>
      </c>
      <c r="B13171" s="61">
        <v>1.0</v>
      </c>
      <c r="C13171" s="61">
        <v>1661.0</v>
      </c>
      <c r="D13171" s="57" t="s">
        <v>379</v>
      </c>
      <c r="E13171" s="62" t="str">
        <f t="shared" si="1"/>
        <v>Out of test</v>
      </c>
      <c r="F13171" s="53" t="str">
        <f t="shared" si="2"/>
        <v>Shanghai_1</v>
      </c>
      <c r="G13171" s="53">
        <f t="shared" si="3"/>
        <v>0.03644721573</v>
      </c>
    </row>
    <row r="13172">
      <c r="A13172" s="61">
        <v>1.519719458E9</v>
      </c>
      <c r="B13172" s="61">
        <v>1.0</v>
      </c>
      <c r="C13172" s="61">
        <v>3521.0</v>
      </c>
      <c r="D13172" s="57" t="s">
        <v>379</v>
      </c>
      <c r="E13172" s="62" t="str">
        <f t="shared" si="1"/>
        <v>Out of test</v>
      </c>
      <c r="F13172" s="53" t="str">
        <f t="shared" si="2"/>
        <v>Shanghai_1</v>
      </c>
      <c r="G13172" s="53">
        <f t="shared" si="3"/>
        <v>0.8342527067</v>
      </c>
    </row>
    <row r="13173">
      <c r="A13173" s="61">
        <v>1.518886129E9</v>
      </c>
      <c r="B13173" s="61">
        <v>1.0</v>
      </c>
      <c r="C13173" s="61">
        <v>2422.0</v>
      </c>
      <c r="D13173" s="57" t="s">
        <v>379</v>
      </c>
      <c r="E13173" s="62" t="str">
        <f t="shared" si="1"/>
        <v>Out of test</v>
      </c>
      <c r="F13173" s="53" t="str">
        <f t="shared" si="2"/>
        <v>Shanghai_1</v>
      </c>
      <c r="G13173" s="53">
        <f t="shared" si="3"/>
        <v>0.01206522986</v>
      </c>
    </row>
    <row r="13174">
      <c r="A13174" s="61">
        <v>1.519730225E9</v>
      </c>
      <c r="B13174" s="61">
        <v>1.0</v>
      </c>
      <c r="C13174" s="61">
        <v>4071.0</v>
      </c>
      <c r="D13174" s="57" t="s">
        <v>379</v>
      </c>
      <c r="E13174" s="62" t="str">
        <f t="shared" si="1"/>
        <v>Out of test</v>
      </c>
      <c r="F13174" s="53" t="str">
        <f t="shared" si="2"/>
        <v>Shanghai_1</v>
      </c>
      <c r="G13174" s="53">
        <f t="shared" si="3"/>
        <v>0.4500777379</v>
      </c>
    </row>
    <row r="13175">
      <c r="A13175" s="61">
        <v>1.513637445E9</v>
      </c>
      <c r="B13175" s="61">
        <v>1.0</v>
      </c>
      <c r="C13175" s="61">
        <v>2517.0</v>
      </c>
      <c r="D13175" s="57" t="s">
        <v>379</v>
      </c>
      <c r="E13175" s="62" t="str">
        <f t="shared" si="1"/>
        <v>Out of test</v>
      </c>
      <c r="F13175" s="53" t="str">
        <f t="shared" si="2"/>
        <v>Shanghai_1</v>
      </c>
      <c r="G13175" s="53">
        <f t="shared" si="3"/>
        <v>0.6151284203</v>
      </c>
    </row>
    <row r="13176">
      <c r="A13176" s="61">
        <v>1.518641623E9</v>
      </c>
      <c r="B13176" s="61">
        <v>1.0</v>
      </c>
      <c r="C13176" s="61">
        <v>656.0</v>
      </c>
      <c r="D13176" s="57" t="s">
        <v>379</v>
      </c>
      <c r="E13176" s="62" t="str">
        <f t="shared" si="1"/>
        <v>Out of test</v>
      </c>
      <c r="F13176" s="53" t="str">
        <f t="shared" si="2"/>
        <v>Shanghai_1</v>
      </c>
      <c r="G13176" s="53">
        <f t="shared" si="3"/>
        <v>0.240615639</v>
      </c>
    </row>
    <row r="13177">
      <c r="A13177" s="61">
        <v>1.516464197E9</v>
      </c>
      <c r="B13177" s="61">
        <v>1.0</v>
      </c>
      <c r="C13177" s="61">
        <v>942.0</v>
      </c>
      <c r="D13177" s="57" t="s">
        <v>379</v>
      </c>
      <c r="E13177" s="62" t="str">
        <f t="shared" si="1"/>
        <v>Out of test</v>
      </c>
      <c r="F13177" s="53" t="str">
        <f t="shared" si="2"/>
        <v>Shanghai_1</v>
      </c>
      <c r="G13177" s="53">
        <f t="shared" si="3"/>
        <v>0.4757654137</v>
      </c>
    </row>
    <row r="13178">
      <c r="A13178" s="61">
        <v>1.516833916E9</v>
      </c>
      <c r="B13178" s="61">
        <v>1.0</v>
      </c>
      <c r="C13178" s="61">
        <v>1766.0</v>
      </c>
      <c r="D13178" s="57" t="s">
        <v>379</v>
      </c>
      <c r="E13178" s="62" t="str">
        <f t="shared" si="1"/>
        <v>Out of test</v>
      </c>
      <c r="F13178" s="53" t="str">
        <f t="shared" si="2"/>
        <v>Shanghai_1</v>
      </c>
      <c r="G13178" s="53">
        <f t="shared" si="3"/>
        <v>0.6285773054</v>
      </c>
    </row>
    <row r="13179">
      <c r="A13179" s="61">
        <v>1.515326798E9</v>
      </c>
      <c r="B13179" s="61">
        <v>1.0</v>
      </c>
      <c r="C13179" s="61">
        <v>2347.0</v>
      </c>
      <c r="D13179" s="57" t="s">
        <v>379</v>
      </c>
      <c r="E13179" s="62" t="str">
        <f t="shared" si="1"/>
        <v>Out of test</v>
      </c>
      <c r="F13179" s="53" t="str">
        <f t="shared" si="2"/>
        <v>Shanghai_1</v>
      </c>
      <c r="G13179" s="53">
        <f t="shared" si="3"/>
        <v>0.5610918438</v>
      </c>
    </row>
    <row r="13180">
      <c r="A13180" s="61">
        <v>1.514487233E9</v>
      </c>
      <c r="B13180" s="61">
        <v>1.0</v>
      </c>
      <c r="C13180" s="61">
        <v>3725.0</v>
      </c>
      <c r="D13180" s="57" t="s">
        <v>379</v>
      </c>
      <c r="E13180" s="62" t="str">
        <f t="shared" si="1"/>
        <v>Out of test</v>
      </c>
      <c r="F13180" s="53" t="str">
        <f t="shared" si="2"/>
        <v>Shanghai_1</v>
      </c>
      <c r="G13180" s="53">
        <f t="shared" si="3"/>
        <v>0.7203100451</v>
      </c>
    </row>
    <row r="13181">
      <c r="A13181" s="61">
        <v>1.513736496E9</v>
      </c>
      <c r="B13181" s="61">
        <v>1.0</v>
      </c>
      <c r="C13181" s="61">
        <v>1267.0</v>
      </c>
      <c r="D13181" s="57" t="s">
        <v>379</v>
      </c>
      <c r="E13181" s="62" t="str">
        <f t="shared" si="1"/>
        <v>Out of test</v>
      </c>
      <c r="F13181" s="53" t="str">
        <f t="shared" si="2"/>
        <v>Shanghai_1</v>
      </c>
      <c r="G13181" s="53">
        <f t="shared" si="3"/>
        <v>0.7986088394</v>
      </c>
    </row>
    <row r="13182">
      <c r="A13182" s="61">
        <v>1.513780996E9</v>
      </c>
      <c r="B13182" s="61">
        <v>1.0</v>
      </c>
      <c r="C13182" s="61">
        <v>2921.0</v>
      </c>
      <c r="D13182" s="57" t="s">
        <v>379</v>
      </c>
      <c r="E13182" s="62" t="str">
        <f t="shared" si="1"/>
        <v>Out of test</v>
      </c>
      <c r="F13182" s="53" t="str">
        <f t="shared" si="2"/>
        <v>Shanghai_1</v>
      </c>
      <c r="G13182" s="53">
        <f t="shared" si="3"/>
        <v>0.5044047202</v>
      </c>
    </row>
    <row r="13183">
      <c r="A13183" s="61">
        <v>1.515488367E9</v>
      </c>
      <c r="B13183" s="61">
        <v>1.0</v>
      </c>
      <c r="C13183" s="61">
        <v>3800.0</v>
      </c>
      <c r="D13183" s="57" t="s">
        <v>379</v>
      </c>
      <c r="E13183" s="62" t="str">
        <f t="shared" si="1"/>
        <v>Out of test</v>
      </c>
      <c r="F13183" s="53" t="str">
        <f t="shared" si="2"/>
        <v>Shanghai_1</v>
      </c>
      <c r="G13183" s="53">
        <f t="shared" si="3"/>
        <v>0.7527943123</v>
      </c>
    </row>
    <row r="13184">
      <c r="A13184" s="61">
        <v>1.512850308E9</v>
      </c>
      <c r="B13184" s="61">
        <v>1.0</v>
      </c>
      <c r="C13184" s="61">
        <v>1728.0</v>
      </c>
      <c r="D13184" s="57" t="s">
        <v>379</v>
      </c>
      <c r="E13184" s="62" t="str">
        <f t="shared" si="1"/>
        <v>Out of test</v>
      </c>
      <c r="F13184" s="53" t="str">
        <f t="shared" si="2"/>
        <v>Shanghai_1</v>
      </c>
      <c r="G13184" s="53">
        <f t="shared" si="3"/>
        <v>0.7782071546</v>
      </c>
    </row>
    <row r="13185">
      <c r="A13185" s="61">
        <v>1.512880378E9</v>
      </c>
      <c r="B13185" s="61">
        <v>1.0</v>
      </c>
      <c r="C13185" s="61">
        <v>1933.0</v>
      </c>
      <c r="D13185" s="57" t="s">
        <v>379</v>
      </c>
      <c r="E13185" s="62" t="str">
        <f t="shared" si="1"/>
        <v>Out of test</v>
      </c>
      <c r="F13185" s="53" t="str">
        <f t="shared" si="2"/>
        <v>Shanghai_1</v>
      </c>
      <c r="G13185" s="53">
        <f t="shared" si="3"/>
        <v>0.8853374849</v>
      </c>
    </row>
    <row r="13186">
      <c r="A13186" s="61">
        <v>1.513470713E9</v>
      </c>
      <c r="B13186" s="61">
        <v>1.0</v>
      </c>
      <c r="C13186" s="61">
        <v>142.0</v>
      </c>
      <c r="D13186" s="57" t="s">
        <v>379</v>
      </c>
      <c r="E13186" s="62" t="str">
        <f t="shared" si="1"/>
        <v>Out of test</v>
      </c>
      <c r="F13186" s="53" t="str">
        <f t="shared" si="2"/>
        <v>Shanghai_1</v>
      </c>
      <c r="G13186" s="53">
        <f t="shared" si="3"/>
        <v>0.9517653748</v>
      </c>
    </row>
    <row r="13187">
      <c r="A13187" s="61">
        <v>1.516576979E9</v>
      </c>
      <c r="B13187" s="61">
        <v>1.0</v>
      </c>
      <c r="C13187" s="61">
        <v>455.0</v>
      </c>
      <c r="D13187" s="57" t="s">
        <v>379</v>
      </c>
      <c r="E13187" s="62" t="str">
        <f t="shared" si="1"/>
        <v>Out of test</v>
      </c>
      <c r="F13187" s="53" t="str">
        <f t="shared" si="2"/>
        <v>Shanghai_1</v>
      </c>
      <c r="G13187" s="53">
        <f t="shared" si="3"/>
        <v>0.4007377533</v>
      </c>
    </row>
    <row r="13188">
      <c r="A13188" s="61">
        <v>1.517326669E9</v>
      </c>
      <c r="B13188" s="61">
        <v>1.0</v>
      </c>
      <c r="C13188" s="61">
        <v>987.0</v>
      </c>
      <c r="D13188" s="57" t="s">
        <v>379</v>
      </c>
      <c r="E13188" s="62" t="str">
        <f t="shared" si="1"/>
        <v>Out of test</v>
      </c>
      <c r="F13188" s="53" t="str">
        <f t="shared" si="2"/>
        <v>Shanghai_1</v>
      </c>
      <c r="G13188" s="53">
        <f t="shared" si="3"/>
        <v>0.8173314927</v>
      </c>
    </row>
    <row r="13189">
      <c r="A13189" s="61">
        <v>1.514994307E9</v>
      </c>
      <c r="B13189" s="61">
        <v>1.0</v>
      </c>
      <c r="C13189" s="61">
        <v>4971.0</v>
      </c>
      <c r="D13189" s="57" t="s">
        <v>379</v>
      </c>
      <c r="E13189" s="62" t="str">
        <f t="shared" si="1"/>
        <v>Out of test</v>
      </c>
      <c r="F13189" s="53" t="str">
        <f t="shared" si="2"/>
        <v>Shanghai_1</v>
      </c>
      <c r="G13189" s="53">
        <f t="shared" si="3"/>
        <v>0.01384808898</v>
      </c>
    </row>
    <row r="13190">
      <c r="A13190" s="61">
        <v>1.514556379E9</v>
      </c>
      <c r="B13190" s="61">
        <v>1.0</v>
      </c>
      <c r="C13190" s="61">
        <v>1298.0</v>
      </c>
      <c r="D13190" s="57" t="s">
        <v>379</v>
      </c>
      <c r="E13190" s="62" t="str">
        <f t="shared" si="1"/>
        <v>Out of test</v>
      </c>
      <c r="F13190" s="53" t="str">
        <f t="shared" si="2"/>
        <v>Shanghai_1</v>
      </c>
      <c r="G13190" s="53">
        <f t="shared" si="3"/>
        <v>0.7689489728</v>
      </c>
    </row>
    <row r="13191">
      <c r="A13191" s="61">
        <v>1.513121488E9</v>
      </c>
      <c r="B13191" s="61">
        <v>1.0</v>
      </c>
      <c r="C13191" s="61">
        <v>392.0</v>
      </c>
      <c r="D13191" s="57" t="s">
        <v>379</v>
      </c>
      <c r="E13191" s="62" t="str">
        <f t="shared" si="1"/>
        <v>Out of test</v>
      </c>
      <c r="F13191" s="53" t="str">
        <f t="shared" si="2"/>
        <v>Shanghai_1</v>
      </c>
      <c r="G13191" s="53">
        <f t="shared" si="3"/>
        <v>0.4136441891</v>
      </c>
    </row>
    <row r="13192">
      <c r="A13192" s="61">
        <v>1.512944096E9</v>
      </c>
      <c r="B13192" s="61">
        <v>1.0</v>
      </c>
      <c r="C13192" s="61">
        <v>1608.0</v>
      </c>
      <c r="D13192" s="57" t="s">
        <v>379</v>
      </c>
      <c r="E13192" s="62" t="str">
        <f t="shared" si="1"/>
        <v>Out of test</v>
      </c>
      <c r="F13192" s="53" t="str">
        <f t="shared" si="2"/>
        <v>Shanghai_1</v>
      </c>
      <c r="G13192" s="53">
        <f t="shared" si="3"/>
        <v>0.43296299</v>
      </c>
    </row>
    <row r="13193">
      <c r="A13193" s="61">
        <v>1.517030797E9</v>
      </c>
      <c r="B13193" s="61">
        <v>1.0</v>
      </c>
      <c r="C13193" s="61">
        <v>1886.0</v>
      </c>
      <c r="D13193" s="57" t="s">
        <v>379</v>
      </c>
      <c r="E13193" s="62" t="str">
        <f t="shared" si="1"/>
        <v>Out of test</v>
      </c>
      <c r="F13193" s="53" t="str">
        <f t="shared" si="2"/>
        <v>Shanghai_1</v>
      </c>
      <c r="G13193" s="53">
        <f t="shared" si="3"/>
        <v>0.5554306364</v>
      </c>
    </row>
    <row r="13194">
      <c r="A13194" s="61">
        <v>1.519171547E9</v>
      </c>
      <c r="B13194" s="61">
        <v>1.0</v>
      </c>
      <c r="C13194" s="61">
        <v>629.0</v>
      </c>
      <c r="D13194" s="57" t="s">
        <v>379</v>
      </c>
      <c r="E13194" s="62" t="str">
        <f t="shared" si="1"/>
        <v>Out of test</v>
      </c>
      <c r="F13194" s="53" t="str">
        <f t="shared" si="2"/>
        <v>Shanghai_1</v>
      </c>
      <c r="G13194" s="53">
        <f t="shared" si="3"/>
        <v>0.5516883175</v>
      </c>
    </row>
    <row r="13195">
      <c r="A13195" s="61">
        <v>1.518251444E9</v>
      </c>
      <c r="B13195" s="61">
        <v>1.0</v>
      </c>
      <c r="C13195" s="61">
        <v>1073.0</v>
      </c>
      <c r="D13195" s="57" t="s">
        <v>379</v>
      </c>
      <c r="E13195" s="62" t="str">
        <f t="shared" si="1"/>
        <v>Out of test</v>
      </c>
      <c r="F13195" s="53" t="str">
        <f t="shared" si="2"/>
        <v>Shanghai_1</v>
      </c>
      <c r="G13195" s="53">
        <f t="shared" si="3"/>
        <v>0.8373590783</v>
      </c>
    </row>
    <row r="13196">
      <c r="A13196" s="61">
        <v>1.517749296E9</v>
      </c>
      <c r="B13196" s="61">
        <v>1.0</v>
      </c>
      <c r="C13196" s="61">
        <v>1872.0</v>
      </c>
      <c r="D13196" s="57" t="s">
        <v>379</v>
      </c>
      <c r="E13196" s="62" t="str">
        <f t="shared" si="1"/>
        <v>Out of test</v>
      </c>
      <c r="F13196" s="53" t="str">
        <f t="shared" si="2"/>
        <v>Shanghai_1</v>
      </c>
      <c r="G13196" s="53">
        <f t="shared" si="3"/>
        <v>0.5272780525</v>
      </c>
    </row>
    <row r="13197">
      <c r="A13197" s="61">
        <v>1.516320625E9</v>
      </c>
      <c r="B13197" s="61">
        <v>1.0</v>
      </c>
      <c r="C13197" s="61">
        <v>1671.0</v>
      </c>
      <c r="D13197" s="57" t="s">
        <v>379</v>
      </c>
      <c r="E13197" s="62" t="str">
        <f t="shared" si="1"/>
        <v>Out of test</v>
      </c>
      <c r="F13197" s="53" t="str">
        <f t="shared" si="2"/>
        <v>Shanghai_1</v>
      </c>
      <c r="G13197" s="53">
        <f t="shared" si="3"/>
        <v>0.4301650472</v>
      </c>
    </row>
    <row r="13198">
      <c r="A13198" s="61">
        <v>1.511730283E9</v>
      </c>
      <c r="B13198" s="61">
        <v>1.0</v>
      </c>
      <c r="C13198" s="61">
        <v>1089.0</v>
      </c>
      <c r="D13198" s="57" t="s">
        <v>379</v>
      </c>
      <c r="E13198" s="62" t="str">
        <f t="shared" si="1"/>
        <v>Out of test</v>
      </c>
      <c r="F13198" s="53" t="str">
        <f t="shared" si="2"/>
        <v>Shanghai_1</v>
      </c>
      <c r="G13198" s="53">
        <f t="shared" si="3"/>
        <v>0.7624992513</v>
      </c>
    </row>
    <row r="13199">
      <c r="A13199" s="61">
        <v>1.515582339E9</v>
      </c>
      <c r="B13199" s="61">
        <v>1.0</v>
      </c>
      <c r="C13199" s="61">
        <v>3959.0</v>
      </c>
      <c r="D13199" s="57" t="s">
        <v>379</v>
      </c>
      <c r="E13199" s="62" t="str">
        <f t="shared" si="1"/>
        <v>Out of test</v>
      </c>
      <c r="F13199" s="53" t="str">
        <f t="shared" si="2"/>
        <v>Shanghai_1</v>
      </c>
      <c r="G13199" s="53">
        <f t="shared" si="3"/>
        <v>0.5831879765</v>
      </c>
    </row>
    <row r="13200">
      <c r="A13200" s="61">
        <v>1.516687718E9</v>
      </c>
      <c r="B13200" s="61">
        <v>1.0</v>
      </c>
      <c r="C13200" s="61">
        <v>1344.0</v>
      </c>
      <c r="D13200" s="57" t="s">
        <v>379</v>
      </c>
      <c r="E13200" s="62" t="str">
        <f t="shared" si="1"/>
        <v>Out of test</v>
      </c>
      <c r="F13200" s="53" t="str">
        <f t="shared" si="2"/>
        <v>Shanghai_1</v>
      </c>
      <c r="G13200" s="53">
        <f t="shared" si="3"/>
        <v>0.7642126343</v>
      </c>
    </row>
    <row r="13201">
      <c r="A13201" s="61">
        <v>1.513260636E9</v>
      </c>
      <c r="B13201" s="61">
        <v>1.0</v>
      </c>
      <c r="C13201" s="61">
        <v>2734.0</v>
      </c>
      <c r="D13201" s="57" t="s">
        <v>379</v>
      </c>
      <c r="E13201" s="62" t="str">
        <f t="shared" si="1"/>
        <v>Out of test</v>
      </c>
      <c r="F13201" s="53" t="str">
        <f t="shared" si="2"/>
        <v>Shanghai_1</v>
      </c>
      <c r="G13201" s="53">
        <f t="shared" si="3"/>
        <v>0.254903524</v>
      </c>
    </row>
    <row r="13202">
      <c r="A13202" s="61">
        <v>1.514182624E9</v>
      </c>
      <c r="B13202" s="61">
        <v>1.0</v>
      </c>
      <c r="C13202" s="61">
        <v>1347.0</v>
      </c>
      <c r="D13202" s="57" t="s">
        <v>379</v>
      </c>
      <c r="E13202" s="62" t="str">
        <f t="shared" si="1"/>
        <v>Out of test</v>
      </c>
      <c r="F13202" s="53" t="str">
        <f t="shared" si="2"/>
        <v>Shanghai_1</v>
      </c>
      <c r="G13202" s="53">
        <f t="shared" si="3"/>
        <v>0.5415643163</v>
      </c>
    </row>
    <row r="13203">
      <c r="A13203" s="61">
        <v>1.512934237E9</v>
      </c>
      <c r="B13203" s="61">
        <v>1.0</v>
      </c>
      <c r="C13203" s="61">
        <v>2276.0</v>
      </c>
      <c r="D13203" s="57" t="s">
        <v>379</v>
      </c>
      <c r="E13203" s="62" t="str">
        <f t="shared" si="1"/>
        <v>Out of test</v>
      </c>
      <c r="F13203" s="53" t="str">
        <f t="shared" si="2"/>
        <v>Shanghai_1</v>
      </c>
      <c r="G13203" s="53">
        <f t="shared" si="3"/>
        <v>0.3703798993</v>
      </c>
    </row>
    <row r="13204">
      <c r="A13204" s="61">
        <v>1.519938389E9</v>
      </c>
      <c r="B13204" s="61">
        <v>1.0</v>
      </c>
      <c r="C13204" s="61">
        <v>1647.0</v>
      </c>
      <c r="D13204" s="57" t="s">
        <v>379</v>
      </c>
      <c r="E13204" s="62" t="str">
        <f t="shared" si="1"/>
        <v>Out of test</v>
      </c>
      <c r="F13204" s="53" t="str">
        <f t="shared" si="2"/>
        <v>Shanghai_1</v>
      </c>
      <c r="G13204" s="53">
        <f t="shared" si="3"/>
        <v>0.7250520574</v>
      </c>
    </row>
    <row r="13205">
      <c r="A13205" s="61">
        <v>1.516620458E9</v>
      </c>
      <c r="B13205" s="61">
        <v>1.0</v>
      </c>
      <c r="C13205" s="61">
        <v>725.0</v>
      </c>
      <c r="D13205" s="57" t="s">
        <v>379</v>
      </c>
      <c r="E13205" s="62" t="str">
        <f t="shared" si="1"/>
        <v>Out of test</v>
      </c>
      <c r="F13205" s="53" t="str">
        <f t="shared" si="2"/>
        <v>Shanghai_1</v>
      </c>
      <c r="G13205" s="53">
        <f t="shared" si="3"/>
        <v>0.927399957</v>
      </c>
    </row>
    <row r="13206">
      <c r="A13206" s="61">
        <v>1.511965245E9</v>
      </c>
      <c r="B13206" s="61">
        <v>1.0</v>
      </c>
      <c r="C13206" s="61">
        <v>216.0</v>
      </c>
      <c r="D13206" s="57" t="s">
        <v>379</v>
      </c>
      <c r="E13206" s="62" t="str">
        <f t="shared" si="1"/>
        <v>Out of test</v>
      </c>
      <c r="F13206" s="53" t="str">
        <f t="shared" si="2"/>
        <v>Shanghai_1</v>
      </c>
      <c r="G13206" s="53">
        <f t="shared" si="3"/>
        <v>0.8486682878</v>
      </c>
    </row>
    <row r="13207">
      <c r="A13207" s="61">
        <v>1.517588126E9</v>
      </c>
      <c r="B13207" s="61">
        <v>1.0</v>
      </c>
      <c r="C13207" s="61">
        <v>1547.0</v>
      </c>
      <c r="D13207" s="57" t="s">
        <v>379</v>
      </c>
      <c r="E13207" s="62" t="str">
        <f t="shared" si="1"/>
        <v>Out of test</v>
      </c>
      <c r="F13207" s="53" t="str">
        <f t="shared" si="2"/>
        <v>Shanghai_1</v>
      </c>
      <c r="G13207" s="53">
        <f t="shared" si="3"/>
        <v>0.9217282319</v>
      </c>
    </row>
    <row r="13208">
      <c r="A13208" s="61">
        <v>1.519976827E9</v>
      </c>
      <c r="B13208" s="61">
        <v>1.0</v>
      </c>
      <c r="C13208" s="61">
        <v>24.0</v>
      </c>
      <c r="D13208" s="57" t="s">
        <v>379</v>
      </c>
      <c r="E13208" s="62" t="str">
        <f t="shared" si="1"/>
        <v>Out of test</v>
      </c>
      <c r="F13208" s="53" t="str">
        <f t="shared" si="2"/>
        <v>Shanghai_1</v>
      </c>
      <c r="G13208" s="53">
        <f t="shared" si="3"/>
        <v>0.6223216437</v>
      </c>
    </row>
    <row r="13209">
      <c r="A13209" s="61">
        <v>1.511741793E9</v>
      </c>
      <c r="B13209" s="61">
        <v>1.0</v>
      </c>
      <c r="C13209" s="61">
        <v>2192.0</v>
      </c>
      <c r="D13209" s="57" t="s">
        <v>379</v>
      </c>
      <c r="E13209" s="62" t="str">
        <f t="shared" si="1"/>
        <v>Out of test</v>
      </c>
      <c r="F13209" s="53" t="str">
        <f t="shared" si="2"/>
        <v>Shanghai_1</v>
      </c>
      <c r="G13209" s="53">
        <f t="shared" si="3"/>
        <v>0.0825293935</v>
      </c>
    </row>
    <row r="13210">
      <c r="A13210" s="61">
        <v>1.511437667E9</v>
      </c>
      <c r="B13210" s="61">
        <v>1.0</v>
      </c>
      <c r="C13210" s="61">
        <v>1401.0</v>
      </c>
      <c r="D13210" s="57" t="s">
        <v>379</v>
      </c>
      <c r="E13210" s="62" t="str">
        <f t="shared" si="1"/>
        <v>Out of test</v>
      </c>
      <c r="F13210" s="53" t="str">
        <f t="shared" si="2"/>
        <v>Shanghai_1</v>
      </c>
      <c r="G13210" s="53">
        <f t="shared" si="3"/>
        <v>0.7258887844</v>
      </c>
    </row>
    <row r="13211">
      <c r="A13211" s="61">
        <v>1.519944114E9</v>
      </c>
      <c r="B13211" s="61">
        <v>1.0</v>
      </c>
      <c r="C13211" s="61">
        <v>693.0</v>
      </c>
      <c r="D13211" s="57" t="s">
        <v>379</v>
      </c>
      <c r="E13211" s="62" t="str">
        <f t="shared" si="1"/>
        <v>Out of test</v>
      </c>
      <c r="F13211" s="53" t="str">
        <f t="shared" si="2"/>
        <v>Shanghai_1</v>
      </c>
      <c r="G13211" s="53">
        <f t="shared" si="3"/>
        <v>0.9717679139</v>
      </c>
    </row>
    <row r="13212">
      <c r="A13212" s="61">
        <v>1.517420313E9</v>
      </c>
      <c r="B13212" s="61">
        <v>1.0</v>
      </c>
      <c r="C13212" s="61">
        <v>2277.0</v>
      </c>
      <c r="D13212" s="57" t="s">
        <v>379</v>
      </c>
      <c r="E13212" s="62" t="str">
        <f t="shared" si="1"/>
        <v>Out of test</v>
      </c>
      <c r="F13212" s="53" t="str">
        <f t="shared" si="2"/>
        <v>Shanghai_1</v>
      </c>
      <c r="G13212" s="53">
        <f t="shared" si="3"/>
        <v>0.5828732599</v>
      </c>
    </row>
    <row r="13213">
      <c r="A13213" s="61">
        <v>1.518171536E9</v>
      </c>
      <c r="B13213" s="61">
        <v>1.0</v>
      </c>
      <c r="C13213" s="61">
        <v>1659.0</v>
      </c>
      <c r="D13213" s="57" t="s">
        <v>379</v>
      </c>
      <c r="E13213" s="62" t="str">
        <f t="shared" si="1"/>
        <v>Out of test</v>
      </c>
      <c r="F13213" s="53" t="str">
        <f t="shared" si="2"/>
        <v>Shanghai_1</v>
      </c>
      <c r="G13213" s="53">
        <f t="shared" si="3"/>
        <v>0.4551744427</v>
      </c>
    </row>
    <row r="13214">
      <c r="A13214" s="61">
        <v>1.517764367E9</v>
      </c>
      <c r="B13214" s="61">
        <v>1.0</v>
      </c>
      <c r="C13214" s="61">
        <v>4542.0</v>
      </c>
      <c r="D13214" s="57" t="s">
        <v>379</v>
      </c>
      <c r="E13214" s="62" t="str">
        <f t="shared" si="1"/>
        <v>Out of test</v>
      </c>
      <c r="F13214" s="53" t="str">
        <f t="shared" si="2"/>
        <v>Shanghai_1</v>
      </c>
      <c r="G13214" s="53">
        <f t="shared" si="3"/>
        <v>0.827190936</v>
      </c>
    </row>
    <row r="13215">
      <c r="A13215" s="61">
        <v>1.515865888E9</v>
      </c>
      <c r="B13215" s="61">
        <v>1.0</v>
      </c>
      <c r="C13215" s="61">
        <v>888.0</v>
      </c>
      <c r="D13215" s="57" t="s">
        <v>379</v>
      </c>
      <c r="E13215" s="62" t="str">
        <f t="shared" si="1"/>
        <v>Out of test</v>
      </c>
      <c r="F13215" s="53" t="str">
        <f t="shared" si="2"/>
        <v>Shanghai_1</v>
      </c>
      <c r="G13215" s="53">
        <f t="shared" si="3"/>
        <v>0.573805527</v>
      </c>
    </row>
    <row r="13216">
      <c r="A13216" s="61">
        <v>1.515253368E9</v>
      </c>
      <c r="B13216" s="61">
        <v>1.0</v>
      </c>
      <c r="C13216" s="61">
        <v>531.0</v>
      </c>
      <c r="D13216" s="57" t="s">
        <v>379</v>
      </c>
      <c r="E13216" s="62" t="str">
        <f t="shared" si="1"/>
        <v>Out of test</v>
      </c>
      <c r="F13216" s="53" t="str">
        <f t="shared" si="2"/>
        <v>Shanghai_1</v>
      </c>
      <c r="G13216" s="53">
        <f t="shared" si="3"/>
        <v>0.3206325102</v>
      </c>
    </row>
    <row r="13217">
      <c r="A13217" s="61">
        <v>1.516054485E9</v>
      </c>
      <c r="B13217" s="61">
        <v>1.0</v>
      </c>
      <c r="C13217" s="61">
        <v>2711.0</v>
      </c>
      <c r="D13217" s="57" t="s">
        <v>379</v>
      </c>
      <c r="E13217" s="62" t="str">
        <f t="shared" si="1"/>
        <v>Out of test</v>
      </c>
      <c r="F13217" s="53" t="str">
        <f t="shared" si="2"/>
        <v>Shanghai_1</v>
      </c>
      <c r="G13217" s="53">
        <f t="shared" si="3"/>
        <v>0.6892375503</v>
      </c>
    </row>
    <row r="13218">
      <c r="A13218" s="61">
        <v>1.512600128E9</v>
      </c>
      <c r="B13218" s="61">
        <v>1.0</v>
      </c>
      <c r="C13218" s="61">
        <v>3498.0</v>
      </c>
      <c r="D13218" s="57" t="s">
        <v>379</v>
      </c>
      <c r="E13218" s="62" t="str">
        <f t="shared" si="1"/>
        <v>Out of test</v>
      </c>
      <c r="F13218" s="53" t="str">
        <f t="shared" si="2"/>
        <v>Shanghai_1</v>
      </c>
      <c r="G13218" s="53">
        <f t="shared" si="3"/>
        <v>0.8737697998</v>
      </c>
    </row>
    <row r="13219">
      <c r="A13219" s="61">
        <v>1.513399955E9</v>
      </c>
      <c r="B13219" s="61">
        <v>1.0</v>
      </c>
      <c r="C13219" s="61">
        <v>2719.0</v>
      </c>
      <c r="D13219" s="57" t="s">
        <v>379</v>
      </c>
      <c r="E13219" s="62" t="str">
        <f t="shared" si="1"/>
        <v>Out of test</v>
      </c>
      <c r="F13219" s="53" t="str">
        <f t="shared" si="2"/>
        <v>Shanghai_1</v>
      </c>
      <c r="G13219" s="53">
        <f t="shared" si="3"/>
        <v>0.5250267951</v>
      </c>
    </row>
    <row r="13220">
      <c r="A13220" s="61">
        <v>1.511259324E9</v>
      </c>
      <c r="B13220" s="61">
        <v>1.0</v>
      </c>
      <c r="C13220" s="61">
        <v>685.0</v>
      </c>
      <c r="D13220" s="57" t="s">
        <v>379</v>
      </c>
      <c r="E13220" s="62" t="str">
        <f t="shared" si="1"/>
        <v>Out of test</v>
      </c>
      <c r="F13220" s="53" t="str">
        <f t="shared" si="2"/>
        <v>Shanghai_1</v>
      </c>
      <c r="G13220" s="53">
        <f t="shared" si="3"/>
        <v>0.4852922714</v>
      </c>
    </row>
    <row r="13221">
      <c r="A13221" s="61">
        <v>1.518409863E9</v>
      </c>
      <c r="B13221" s="61">
        <v>1.0</v>
      </c>
      <c r="C13221" s="61">
        <v>3629.0</v>
      </c>
      <c r="D13221" s="57" t="s">
        <v>379</v>
      </c>
      <c r="E13221" s="62" t="str">
        <f t="shared" si="1"/>
        <v>Out of test</v>
      </c>
      <c r="F13221" s="53" t="str">
        <f t="shared" si="2"/>
        <v>Shanghai_1</v>
      </c>
      <c r="G13221" s="53">
        <f t="shared" si="3"/>
        <v>0.5433714138</v>
      </c>
    </row>
    <row r="13222">
      <c r="A13222" s="61">
        <v>1.513848685E9</v>
      </c>
      <c r="B13222" s="61">
        <v>1.0</v>
      </c>
      <c r="C13222" s="61">
        <v>1128.0</v>
      </c>
      <c r="D13222" s="57" t="s">
        <v>379</v>
      </c>
      <c r="E13222" s="62" t="str">
        <f t="shared" si="1"/>
        <v>Out of test</v>
      </c>
      <c r="F13222" s="53" t="str">
        <f t="shared" si="2"/>
        <v>Shanghai_1</v>
      </c>
      <c r="G13222" s="53">
        <f t="shared" si="3"/>
        <v>0.362929889</v>
      </c>
    </row>
    <row r="13223">
      <c r="A13223" s="61">
        <v>1.518090605E9</v>
      </c>
      <c r="B13223" s="61">
        <v>1.0</v>
      </c>
      <c r="C13223" s="61">
        <v>2267.0</v>
      </c>
      <c r="D13223" s="57" t="s">
        <v>379</v>
      </c>
      <c r="E13223" s="62" t="str">
        <f t="shared" si="1"/>
        <v>Out of test</v>
      </c>
      <c r="F13223" s="53" t="str">
        <f t="shared" si="2"/>
        <v>Shanghai_1</v>
      </c>
      <c r="G13223" s="53">
        <f t="shared" si="3"/>
        <v>0.4681832988</v>
      </c>
    </row>
    <row r="13224">
      <c r="A13224" s="61">
        <v>1.518421366E9</v>
      </c>
      <c r="B13224" s="61">
        <v>1.0</v>
      </c>
      <c r="C13224" s="61">
        <v>3091.0</v>
      </c>
      <c r="D13224" s="57" t="s">
        <v>379</v>
      </c>
      <c r="E13224" s="62" t="str">
        <f t="shared" si="1"/>
        <v>Out of test</v>
      </c>
      <c r="F13224" s="53" t="str">
        <f t="shared" si="2"/>
        <v>Shanghai_1</v>
      </c>
      <c r="G13224" s="53">
        <f t="shared" si="3"/>
        <v>0.09530820033</v>
      </c>
    </row>
    <row r="13225">
      <c r="A13225" s="61">
        <v>1.514342403E9</v>
      </c>
      <c r="B13225" s="61">
        <v>1.0</v>
      </c>
      <c r="C13225" s="61">
        <v>1697.0</v>
      </c>
      <c r="D13225" s="57" t="s">
        <v>379</v>
      </c>
      <c r="E13225" s="62" t="str">
        <f t="shared" si="1"/>
        <v>Out of test</v>
      </c>
      <c r="F13225" s="53" t="str">
        <f t="shared" si="2"/>
        <v>Shanghai_1</v>
      </c>
      <c r="G13225" s="53">
        <f t="shared" si="3"/>
        <v>0.7614021464</v>
      </c>
    </row>
    <row r="13226">
      <c r="A13226" s="61">
        <v>1.513522286E9</v>
      </c>
      <c r="B13226" s="61">
        <v>1.0</v>
      </c>
      <c r="C13226" s="61">
        <v>296.0</v>
      </c>
      <c r="D13226" s="57" t="s">
        <v>379</v>
      </c>
      <c r="E13226" s="62" t="str">
        <f t="shared" si="1"/>
        <v>Out of test</v>
      </c>
      <c r="F13226" s="53" t="str">
        <f t="shared" si="2"/>
        <v>Shanghai_1</v>
      </c>
      <c r="G13226" s="53">
        <f t="shared" si="3"/>
        <v>0.6834867236</v>
      </c>
    </row>
    <row r="13227">
      <c r="A13227" s="61">
        <v>1.517047893E9</v>
      </c>
      <c r="B13227" s="61">
        <v>1.0</v>
      </c>
      <c r="C13227" s="61">
        <v>203.0</v>
      </c>
      <c r="D13227" s="57" t="s">
        <v>379</v>
      </c>
      <c r="E13227" s="62" t="str">
        <f t="shared" si="1"/>
        <v>Out of test</v>
      </c>
      <c r="F13227" s="53" t="str">
        <f t="shared" si="2"/>
        <v>Shanghai_1</v>
      </c>
      <c r="G13227" s="53">
        <f t="shared" si="3"/>
        <v>0.3738689782</v>
      </c>
    </row>
    <row r="13228">
      <c r="A13228" s="61">
        <v>1.513741938E9</v>
      </c>
      <c r="B13228" s="61">
        <v>1.0</v>
      </c>
      <c r="C13228" s="61">
        <v>1131.0</v>
      </c>
      <c r="D13228" s="57" t="s">
        <v>379</v>
      </c>
      <c r="E13228" s="62" t="str">
        <f t="shared" si="1"/>
        <v>Out of test</v>
      </c>
      <c r="F13228" s="53" t="str">
        <f t="shared" si="2"/>
        <v>Shanghai_1</v>
      </c>
      <c r="G13228" s="53">
        <f t="shared" si="3"/>
        <v>0.2418721634</v>
      </c>
    </row>
    <row r="13229">
      <c r="A13229" s="61">
        <v>1.517089758E9</v>
      </c>
      <c r="B13229" s="61">
        <v>1.0</v>
      </c>
      <c r="C13229" s="61">
        <v>2014.0</v>
      </c>
      <c r="D13229" s="57" t="s">
        <v>379</v>
      </c>
      <c r="E13229" s="62" t="str">
        <f t="shared" si="1"/>
        <v>Out of test</v>
      </c>
      <c r="F13229" s="53" t="str">
        <f t="shared" si="2"/>
        <v>Shanghai_1</v>
      </c>
      <c r="G13229" s="53">
        <f t="shared" si="3"/>
        <v>0.09905305751</v>
      </c>
    </row>
    <row r="13230">
      <c r="A13230" s="61">
        <v>1.514845956E9</v>
      </c>
      <c r="B13230" s="61">
        <v>1.0</v>
      </c>
      <c r="C13230" s="61">
        <v>131.0</v>
      </c>
      <c r="D13230" s="57" t="s">
        <v>379</v>
      </c>
      <c r="E13230" s="62" t="str">
        <f t="shared" si="1"/>
        <v>Out of test</v>
      </c>
      <c r="F13230" s="53" t="str">
        <f t="shared" si="2"/>
        <v>Shanghai_1</v>
      </c>
      <c r="G13230" s="53">
        <f t="shared" si="3"/>
        <v>0.7721199006</v>
      </c>
    </row>
    <row r="13231">
      <c r="A13231" s="61">
        <v>1.511865948E9</v>
      </c>
      <c r="B13231" s="61">
        <v>1.0</v>
      </c>
      <c r="C13231" s="61">
        <v>1851.0</v>
      </c>
      <c r="D13231" s="57" t="s">
        <v>379</v>
      </c>
      <c r="E13231" s="62" t="str">
        <f t="shared" si="1"/>
        <v>Out of test</v>
      </c>
      <c r="F13231" s="53" t="str">
        <f t="shared" si="2"/>
        <v>Shanghai_1</v>
      </c>
      <c r="G13231" s="53">
        <f t="shared" si="3"/>
        <v>0.6591536724</v>
      </c>
    </row>
    <row r="13232">
      <c r="A13232" s="61">
        <v>1.518737308E9</v>
      </c>
      <c r="B13232" s="61">
        <v>1.0</v>
      </c>
      <c r="C13232" s="61">
        <v>2734.0</v>
      </c>
      <c r="D13232" s="57" t="s">
        <v>379</v>
      </c>
      <c r="E13232" s="62" t="str">
        <f t="shared" si="1"/>
        <v>Out of test</v>
      </c>
      <c r="F13232" s="53" t="str">
        <f t="shared" si="2"/>
        <v>Shanghai_1</v>
      </c>
      <c r="G13232" s="53">
        <f t="shared" si="3"/>
        <v>0.6851099651</v>
      </c>
    </row>
    <row r="13233">
      <c r="A13233" s="61">
        <v>1.517370194E9</v>
      </c>
      <c r="B13233" s="61">
        <v>1.0</v>
      </c>
      <c r="C13233" s="61">
        <v>4098.0</v>
      </c>
      <c r="D13233" s="57" t="s">
        <v>379</v>
      </c>
      <c r="E13233" s="62" t="str">
        <f t="shared" si="1"/>
        <v>Out of test</v>
      </c>
      <c r="F13233" s="53" t="str">
        <f t="shared" si="2"/>
        <v>Shanghai_1</v>
      </c>
      <c r="G13233" s="53">
        <f t="shared" si="3"/>
        <v>0.1284594837</v>
      </c>
    </row>
    <row r="13234">
      <c r="A13234" s="61">
        <v>1.516056504E9</v>
      </c>
      <c r="B13234" s="61">
        <v>1.0</v>
      </c>
      <c r="C13234" s="61">
        <v>1293.0</v>
      </c>
      <c r="D13234" s="57" t="s">
        <v>379</v>
      </c>
      <c r="E13234" s="62" t="str">
        <f t="shared" si="1"/>
        <v>Out of test</v>
      </c>
      <c r="F13234" s="53" t="str">
        <f t="shared" si="2"/>
        <v>Shanghai_1</v>
      </c>
      <c r="G13234" s="53">
        <f t="shared" si="3"/>
        <v>0.5828032167</v>
      </c>
    </row>
    <row r="13235">
      <c r="A13235" s="61">
        <v>1.517001753E9</v>
      </c>
      <c r="B13235" s="61">
        <v>1.0</v>
      </c>
      <c r="C13235" s="61">
        <v>919.0</v>
      </c>
      <c r="D13235" s="57" t="s">
        <v>379</v>
      </c>
      <c r="E13235" s="62" t="str">
        <f t="shared" si="1"/>
        <v>Out of test</v>
      </c>
      <c r="F13235" s="53" t="str">
        <f t="shared" si="2"/>
        <v>Shanghai_1</v>
      </c>
      <c r="G13235" s="53">
        <f t="shared" si="3"/>
        <v>0.1563497542</v>
      </c>
    </row>
    <row r="13236">
      <c r="A13236" s="61">
        <v>1.516356727E9</v>
      </c>
      <c r="B13236" s="61">
        <v>1.0</v>
      </c>
      <c r="C13236" s="61">
        <v>2261.0</v>
      </c>
      <c r="D13236" s="57" t="s">
        <v>379</v>
      </c>
      <c r="E13236" s="62" t="str">
        <f t="shared" si="1"/>
        <v>Out of test</v>
      </c>
      <c r="F13236" s="53" t="str">
        <f t="shared" si="2"/>
        <v>Shanghai_1</v>
      </c>
      <c r="G13236" s="53">
        <f t="shared" si="3"/>
        <v>0.05457007288</v>
      </c>
    </row>
    <row r="13237">
      <c r="A13237" s="61">
        <v>1.513607188E9</v>
      </c>
      <c r="B13237" s="61">
        <v>1.0</v>
      </c>
      <c r="C13237" s="61">
        <v>3107.0</v>
      </c>
      <c r="D13237" s="57" t="s">
        <v>379</v>
      </c>
      <c r="E13237" s="62" t="str">
        <f t="shared" si="1"/>
        <v>Out of test</v>
      </c>
      <c r="F13237" s="53" t="str">
        <f t="shared" si="2"/>
        <v>Shanghai_1</v>
      </c>
      <c r="G13237" s="53">
        <f t="shared" si="3"/>
        <v>0.4780978808</v>
      </c>
    </row>
    <row r="13238">
      <c r="A13238" s="61">
        <v>1.514212996E9</v>
      </c>
      <c r="B13238" s="61">
        <v>1.0</v>
      </c>
      <c r="C13238" s="61">
        <v>420.0</v>
      </c>
      <c r="D13238" s="57" t="s">
        <v>379</v>
      </c>
      <c r="E13238" s="62" t="str">
        <f t="shared" si="1"/>
        <v>Out of test</v>
      </c>
      <c r="F13238" s="53" t="str">
        <f t="shared" si="2"/>
        <v>Shanghai_1</v>
      </c>
      <c r="G13238" s="53">
        <f t="shared" si="3"/>
        <v>0.935382325</v>
      </c>
    </row>
    <row r="13239">
      <c r="A13239" s="61">
        <v>1.515269475E9</v>
      </c>
      <c r="B13239" s="61">
        <v>1.0</v>
      </c>
      <c r="C13239" s="61">
        <v>163.0</v>
      </c>
      <c r="D13239" s="57" t="s">
        <v>379</v>
      </c>
      <c r="E13239" s="62" t="str">
        <f t="shared" si="1"/>
        <v>Out of test</v>
      </c>
      <c r="F13239" s="53" t="str">
        <f t="shared" si="2"/>
        <v>Shanghai_1</v>
      </c>
      <c r="G13239" s="53">
        <f t="shared" si="3"/>
        <v>0.5099451815</v>
      </c>
    </row>
    <row r="13240">
      <c r="A13240" s="61">
        <v>1.512220599E9</v>
      </c>
      <c r="B13240" s="61">
        <v>1.0</v>
      </c>
      <c r="C13240" s="61">
        <v>1009.0</v>
      </c>
      <c r="D13240" s="57" t="s">
        <v>379</v>
      </c>
      <c r="E13240" s="62" t="str">
        <f t="shared" si="1"/>
        <v>Out of test</v>
      </c>
      <c r="F13240" s="53" t="str">
        <f t="shared" si="2"/>
        <v>Shanghai_1</v>
      </c>
      <c r="G13240" s="53">
        <f t="shared" si="3"/>
        <v>0.113140286</v>
      </c>
    </row>
    <row r="13241">
      <c r="A13241" s="61">
        <v>1.514625923E9</v>
      </c>
      <c r="B13241" s="61">
        <v>1.0</v>
      </c>
      <c r="C13241" s="61">
        <v>1509.0</v>
      </c>
      <c r="D13241" s="57" t="s">
        <v>379</v>
      </c>
      <c r="E13241" s="62" t="str">
        <f t="shared" si="1"/>
        <v>Out of test</v>
      </c>
      <c r="F13241" s="53" t="str">
        <f t="shared" si="2"/>
        <v>Shanghai_1</v>
      </c>
      <c r="G13241" s="53">
        <f t="shared" si="3"/>
        <v>0.1081353208</v>
      </c>
    </row>
    <row r="13242">
      <c r="A13242" s="61">
        <v>1.512000393E9</v>
      </c>
      <c r="B13242" s="61">
        <v>1.0</v>
      </c>
      <c r="C13242" s="61">
        <v>1094.0</v>
      </c>
      <c r="D13242" s="57" t="s">
        <v>379</v>
      </c>
      <c r="E13242" s="62" t="str">
        <f t="shared" si="1"/>
        <v>Out of test</v>
      </c>
      <c r="F13242" s="53" t="str">
        <f t="shared" si="2"/>
        <v>Shanghai_1</v>
      </c>
      <c r="G13242" s="53">
        <f t="shared" si="3"/>
        <v>0.7595658168</v>
      </c>
    </row>
    <row r="13243">
      <c r="A13243" s="61">
        <v>1.518246376E9</v>
      </c>
      <c r="B13243" s="61">
        <v>1.0</v>
      </c>
      <c r="C13243" s="61">
        <v>2894.0</v>
      </c>
      <c r="D13243" s="57" t="s">
        <v>379</v>
      </c>
      <c r="E13243" s="62" t="str">
        <f t="shared" si="1"/>
        <v>Out of test</v>
      </c>
      <c r="F13243" s="53" t="str">
        <f t="shared" si="2"/>
        <v>Shanghai_1</v>
      </c>
      <c r="G13243" s="53">
        <f t="shared" si="3"/>
        <v>0.3502440034</v>
      </c>
    </row>
    <row r="13244">
      <c r="A13244" s="61">
        <v>1.513229515E9</v>
      </c>
      <c r="B13244" s="61">
        <v>1.0</v>
      </c>
      <c r="C13244" s="61">
        <v>2429.0</v>
      </c>
      <c r="D13244" s="57" t="s">
        <v>379</v>
      </c>
      <c r="E13244" s="62" t="str">
        <f t="shared" si="1"/>
        <v>Out of test</v>
      </c>
      <c r="F13244" s="53" t="str">
        <f t="shared" si="2"/>
        <v>Shanghai_1</v>
      </c>
      <c r="G13244" s="53">
        <f t="shared" si="3"/>
        <v>0.9468495725</v>
      </c>
    </row>
    <row r="13245">
      <c r="A13245" s="61">
        <v>1.519858036E9</v>
      </c>
      <c r="B13245" s="61">
        <v>1.0</v>
      </c>
      <c r="C13245" s="61">
        <v>1282.0</v>
      </c>
      <c r="D13245" s="57" t="s">
        <v>379</v>
      </c>
      <c r="E13245" s="62" t="str">
        <f t="shared" si="1"/>
        <v>Out of test</v>
      </c>
      <c r="F13245" s="53" t="str">
        <f t="shared" si="2"/>
        <v>Shanghai_1</v>
      </c>
      <c r="G13245" s="53">
        <f t="shared" si="3"/>
        <v>0.06983841148</v>
      </c>
    </row>
    <row r="13246">
      <c r="A13246" s="61">
        <v>1.515206265E9</v>
      </c>
      <c r="B13246" s="61">
        <v>1.0</v>
      </c>
      <c r="C13246" s="61">
        <v>808.0</v>
      </c>
      <c r="D13246" s="57" t="s">
        <v>379</v>
      </c>
      <c r="E13246" s="62" t="str">
        <f t="shared" si="1"/>
        <v>Out of test</v>
      </c>
      <c r="F13246" s="53" t="str">
        <f t="shared" si="2"/>
        <v>Shanghai_1</v>
      </c>
      <c r="G13246" s="53">
        <f t="shared" si="3"/>
        <v>0.3570407787</v>
      </c>
    </row>
    <row r="13247">
      <c r="A13247" s="61">
        <v>1.517145917E9</v>
      </c>
      <c r="B13247" s="61">
        <v>1.0</v>
      </c>
      <c r="C13247" s="61">
        <v>1869.0</v>
      </c>
      <c r="D13247" s="57" t="s">
        <v>379</v>
      </c>
      <c r="E13247" s="62" t="str">
        <f t="shared" si="1"/>
        <v>Out of test</v>
      </c>
      <c r="F13247" s="53" t="str">
        <f t="shared" si="2"/>
        <v>Shanghai_1</v>
      </c>
      <c r="G13247" s="53">
        <f t="shared" si="3"/>
        <v>0.7690138542</v>
      </c>
    </row>
    <row r="13248">
      <c r="A13248" s="61">
        <v>1.512841427E9</v>
      </c>
      <c r="B13248" s="61">
        <v>1.0</v>
      </c>
      <c r="C13248" s="61">
        <v>817.0</v>
      </c>
      <c r="D13248" s="57" t="s">
        <v>379</v>
      </c>
      <c r="E13248" s="62" t="str">
        <f t="shared" si="1"/>
        <v>Out of test</v>
      </c>
      <c r="F13248" s="53" t="str">
        <f t="shared" si="2"/>
        <v>Shanghai_1</v>
      </c>
      <c r="G13248" s="53">
        <f t="shared" si="3"/>
        <v>0.002582653755</v>
      </c>
    </row>
    <row r="13249">
      <c r="A13249" s="61">
        <v>1.512313619E9</v>
      </c>
      <c r="B13249" s="61">
        <v>1.0</v>
      </c>
      <c r="C13249" s="61">
        <v>2020.0</v>
      </c>
      <c r="D13249" s="57" t="s">
        <v>379</v>
      </c>
      <c r="E13249" s="62" t="str">
        <f t="shared" si="1"/>
        <v>Out of test</v>
      </c>
      <c r="F13249" s="53" t="str">
        <f t="shared" si="2"/>
        <v>Shanghai_1</v>
      </c>
      <c r="G13249" s="53">
        <f t="shared" si="3"/>
        <v>0.9525631953</v>
      </c>
    </row>
    <row r="13250">
      <c r="A13250" s="61">
        <v>1.512462963E9</v>
      </c>
      <c r="B13250" s="61">
        <v>1.0</v>
      </c>
      <c r="C13250" s="61">
        <v>1975.0</v>
      </c>
      <c r="D13250" s="57" t="s">
        <v>379</v>
      </c>
      <c r="E13250" s="62" t="str">
        <f t="shared" si="1"/>
        <v>Out of test</v>
      </c>
      <c r="F13250" s="53" t="str">
        <f t="shared" si="2"/>
        <v>Shanghai_1</v>
      </c>
      <c r="G13250" s="53">
        <f t="shared" si="3"/>
        <v>0.06711956717</v>
      </c>
    </row>
    <row r="13251">
      <c r="A13251" s="61">
        <v>1.517035838E9</v>
      </c>
      <c r="B13251" s="61">
        <v>1.0</v>
      </c>
      <c r="C13251" s="61">
        <v>1487.0</v>
      </c>
      <c r="D13251" s="57" t="s">
        <v>379</v>
      </c>
      <c r="E13251" s="62" t="str">
        <f t="shared" si="1"/>
        <v>Out of test</v>
      </c>
      <c r="F13251" s="53" t="str">
        <f t="shared" si="2"/>
        <v>Shanghai_1</v>
      </c>
      <c r="G13251" s="53">
        <f t="shared" si="3"/>
        <v>0.2054468851</v>
      </c>
    </row>
    <row r="13252">
      <c r="A13252" s="61">
        <v>1.513156528E9</v>
      </c>
      <c r="B13252" s="61">
        <v>1.0</v>
      </c>
      <c r="C13252" s="61">
        <v>485.0</v>
      </c>
      <c r="D13252" s="57" t="s">
        <v>379</v>
      </c>
      <c r="E13252" s="62" t="str">
        <f t="shared" si="1"/>
        <v>Out of test</v>
      </c>
      <c r="F13252" s="53" t="str">
        <f t="shared" si="2"/>
        <v>Shanghai_1</v>
      </c>
      <c r="G13252" s="53">
        <f t="shared" si="3"/>
        <v>0.6115553567</v>
      </c>
    </row>
    <row r="13253">
      <c r="A13253" s="61">
        <v>1.512535405E9</v>
      </c>
      <c r="B13253" s="61">
        <v>1.0</v>
      </c>
      <c r="C13253" s="61">
        <v>1710.0</v>
      </c>
      <c r="D13253" s="57" t="s">
        <v>379</v>
      </c>
      <c r="E13253" s="62" t="str">
        <f t="shared" si="1"/>
        <v>Out of test</v>
      </c>
      <c r="F13253" s="53" t="str">
        <f t="shared" si="2"/>
        <v>Shanghai_1</v>
      </c>
      <c r="G13253" s="53">
        <f t="shared" si="3"/>
        <v>0.8829806011</v>
      </c>
    </row>
    <row r="13254">
      <c r="A13254" s="61">
        <v>1.514798635E9</v>
      </c>
      <c r="B13254" s="61">
        <v>1.0</v>
      </c>
      <c r="C13254" s="61">
        <v>2408.0</v>
      </c>
      <c r="D13254" s="57" t="s">
        <v>379</v>
      </c>
      <c r="E13254" s="62" t="str">
        <f t="shared" si="1"/>
        <v>Out of test</v>
      </c>
      <c r="F13254" s="53" t="str">
        <f t="shared" si="2"/>
        <v>Shanghai_1</v>
      </c>
      <c r="G13254" s="53">
        <f t="shared" si="3"/>
        <v>0.6402693014</v>
      </c>
    </row>
    <row r="13255">
      <c r="A13255" s="61">
        <v>1.517626229E9</v>
      </c>
      <c r="B13255" s="61">
        <v>1.0</v>
      </c>
      <c r="C13255" s="61">
        <v>2135.0</v>
      </c>
      <c r="D13255" s="57" t="s">
        <v>379</v>
      </c>
      <c r="E13255" s="62" t="str">
        <f t="shared" si="1"/>
        <v>Out of test</v>
      </c>
      <c r="F13255" s="53" t="str">
        <f t="shared" si="2"/>
        <v>Shanghai_1</v>
      </c>
      <c r="G13255" s="53">
        <f t="shared" si="3"/>
        <v>0.8399989549</v>
      </c>
    </row>
    <row r="13256">
      <c r="A13256" s="61">
        <v>1.519815464E9</v>
      </c>
      <c r="B13256" s="61">
        <v>1.0</v>
      </c>
      <c r="C13256" s="61">
        <v>979.0</v>
      </c>
      <c r="D13256" s="57" t="s">
        <v>379</v>
      </c>
      <c r="E13256" s="62" t="str">
        <f t="shared" si="1"/>
        <v>Out of test</v>
      </c>
      <c r="F13256" s="53" t="str">
        <f t="shared" si="2"/>
        <v>Shanghai_1</v>
      </c>
      <c r="G13256" s="53">
        <f t="shared" si="3"/>
        <v>0.008468857894</v>
      </c>
    </row>
    <row r="13257">
      <c r="A13257" s="61">
        <v>1.517202055E9</v>
      </c>
      <c r="B13257" s="61">
        <v>1.0</v>
      </c>
      <c r="C13257" s="61">
        <v>798.0</v>
      </c>
      <c r="D13257" s="57" t="s">
        <v>379</v>
      </c>
      <c r="E13257" s="62" t="str">
        <f t="shared" si="1"/>
        <v>Out of test</v>
      </c>
      <c r="F13257" s="53" t="str">
        <f t="shared" si="2"/>
        <v>Shanghai_1</v>
      </c>
      <c r="G13257" s="53">
        <f t="shared" si="3"/>
        <v>0.5085751063</v>
      </c>
    </row>
    <row r="13258">
      <c r="A13258" s="61">
        <v>1.518448954E9</v>
      </c>
      <c r="B13258" s="61">
        <v>1.0</v>
      </c>
      <c r="C13258" s="61">
        <v>1676.0</v>
      </c>
      <c r="D13258" s="57" t="s">
        <v>379</v>
      </c>
      <c r="E13258" s="62" t="str">
        <f t="shared" si="1"/>
        <v>Out of test</v>
      </c>
      <c r="F13258" s="53" t="str">
        <f t="shared" si="2"/>
        <v>Shanghai_1</v>
      </c>
      <c r="G13258" s="53">
        <f t="shared" si="3"/>
        <v>0.6990715529</v>
      </c>
    </row>
    <row r="13259">
      <c r="A13259" s="61">
        <v>1.513907586E9</v>
      </c>
      <c r="B13259" s="61">
        <v>1.0</v>
      </c>
      <c r="C13259" s="61">
        <v>4490.0</v>
      </c>
      <c r="D13259" s="57" t="s">
        <v>379</v>
      </c>
      <c r="E13259" s="62" t="str">
        <f t="shared" si="1"/>
        <v>Out of test</v>
      </c>
      <c r="F13259" s="53" t="str">
        <f t="shared" si="2"/>
        <v>Shanghai_1</v>
      </c>
      <c r="G13259" s="53">
        <f t="shared" si="3"/>
        <v>0.989179795</v>
      </c>
    </row>
    <row r="13260">
      <c r="A13260" s="61">
        <v>1.517529154E9</v>
      </c>
      <c r="B13260" s="61">
        <v>1.0</v>
      </c>
      <c r="C13260" s="61">
        <v>1610.0</v>
      </c>
      <c r="D13260" s="57" t="s">
        <v>379</v>
      </c>
      <c r="E13260" s="62" t="str">
        <f t="shared" si="1"/>
        <v>Out of test</v>
      </c>
      <c r="F13260" s="53" t="str">
        <f t="shared" si="2"/>
        <v>Shanghai_1</v>
      </c>
      <c r="G13260" s="53">
        <f t="shared" si="3"/>
        <v>0.8845812953</v>
      </c>
    </row>
    <row r="13261">
      <c r="A13261" s="61">
        <v>1.519583757E9</v>
      </c>
      <c r="B13261" s="61">
        <v>1.0</v>
      </c>
      <c r="C13261" s="61">
        <v>23.0</v>
      </c>
      <c r="D13261" s="57" t="s">
        <v>379</v>
      </c>
      <c r="E13261" s="62" t="str">
        <f t="shared" si="1"/>
        <v>Out of test</v>
      </c>
      <c r="F13261" s="53" t="str">
        <f t="shared" si="2"/>
        <v>Shanghai_1</v>
      </c>
      <c r="G13261" s="53">
        <f t="shared" si="3"/>
        <v>0.8710861433</v>
      </c>
    </row>
    <row r="13262">
      <c r="A13262" s="61">
        <v>1.517433015E9</v>
      </c>
      <c r="B13262" s="61">
        <v>1.0</v>
      </c>
      <c r="C13262" s="61">
        <v>3632.0</v>
      </c>
      <c r="D13262" s="57" t="s">
        <v>379</v>
      </c>
      <c r="E13262" s="62" t="str">
        <f t="shared" si="1"/>
        <v>Out of test</v>
      </c>
      <c r="F13262" s="53" t="str">
        <f t="shared" si="2"/>
        <v>Shanghai_1</v>
      </c>
      <c r="G13262" s="53">
        <f t="shared" si="3"/>
        <v>0.8976043026</v>
      </c>
    </row>
    <row r="13263">
      <c r="A13263" s="61">
        <v>1.518329105E9</v>
      </c>
      <c r="B13263" s="61">
        <v>1.0</v>
      </c>
      <c r="C13263" s="61">
        <v>2828.0</v>
      </c>
      <c r="D13263" s="57" t="s">
        <v>379</v>
      </c>
      <c r="E13263" s="62" t="str">
        <f t="shared" si="1"/>
        <v>Out of test</v>
      </c>
      <c r="F13263" s="53" t="str">
        <f t="shared" si="2"/>
        <v>Shanghai_1</v>
      </c>
      <c r="G13263" s="53">
        <f t="shared" si="3"/>
        <v>0.7961242301</v>
      </c>
    </row>
    <row r="13264">
      <c r="A13264" s="61">
        <v>1.515265337E9</v>
      </c>
      <c r="B13264" s="61">
        <v>1.0</v>
      </c>
      <c r="C13264" s="61">
        <v>2847.0</v>
      </c>
      <c r="D13264" s="57" t="s">
        <v>379</v>
      </c>
      <c r="E13264" s="62" t="str">
        <f t="shared" si="1"/>
        <v>Out of test</v>
      </c>
      <c r="F13264" s="53" t="str">
        <f t="shared" si="2"/>
        <v>Shanghai_1</v>
      </c>
      <c r="G13264" s="53">
        <f t="shared" si="3"/>
        <v>0.1975056713</v>
      </c>
    </row>
    <row r="13265">
      <c r="A13265" s="61">
        <v>1.515374708E9</v>
      </c>
      <c r="B13265" s="61">
        <v>1.0</v>
      </c>
      <c r="C13265" s="61">
        <v>3805.0</v>
      </c>
      <c r="D13265" s="57" t="s">
        <v>379</v>
      </c>
      <c r="E13265" s="62" t="str">
        <f t="shared" si="1"/>
        <v>Out of test</v>
      </c>
      <c r="F13265" s="53" t="str">
        <f t="shared" si="2"/>
        <v>Shanghai_1</v>
      </c>
      <c r="G13265" s="53">
        <f t="shared" si="3"/>
        <v>0.4554459516</v>
      </c>
    </row>
    <row r="13266">
      <c r="A13266" s="61">
        <v>1.516825594E9</v>
      </c>
      <c r="B13266" s="61">
        <v>1.0</v>
      </c>
      <c r="C13266" s="61">
        <v>699.0</v>
      </c>
      <c r="D13266" s="57" t="s">
        <v>379</v>
      </c>
      <c r="E13266" s="62" t="str">
        <f t="shared" si="1"/>
        <v>Out of test</v>
      </c>
      <c r="F13266" s="53" t="str">
        <f t="shared" si="2"/>
        <v>Shanghai_1</v>
      </c>
      <c r="G13266" s="53">
        <f t="shared" si="3"/>
        <v>0.7779341573</v>
      </c>
    </row>
    <row r="13267">
      <c r="A13267" s="61">
        <v>1.516856504E9</v>
      </c>
      <c r="B13267" s="61">
        <v>1.0</v>
      </c>
      <c r="C13267" s="61">
        <v>2070.0</v>
      </c>
      <c r="D13267" s="57" t="s">
        <v>379</v>
      </c>
      <c r="E13267" s="62" t="str">
        <f t="shared" si="1"/>
        <v>Out of test</v>
      </c>
      <c r="F13267" s="53" t="str">
        <f t="shared" si="2"/>
        <v>Shanghai_1</v>
      </c>
      <c r="G13267" s="53">
        <f t="shared" si="3"/>
        <v>0.7197826162</v>
      </c>
    </row>
    <row r="13268">
      <c r="A13268" s="61">
        <v>1.513594854E9</v>
      </c>
      <c r="B13268" s="61">
        <v>1.0</v>
      </c>
      <c r="C13268" s="61">
        <v>639.0</v>
      </c>
      <c r="D13268" s="57" t="s">
        <v>379</v>
      </c>
      <c r="E13268" s="62" t="str">
        <f t="shared" si="1"/>
        <v>Out of test</v>
      </c>
      <c r="F13268" s="53" t="str">
        <f t="shared" si="2"/>
        <v>Shanghai_1</v>
      </c>
      <c r="G13268" s="53">
        <f t="shared" si="3"/>
        <v>0.3013632489</v>
      </c>
    </row>
    <row r="13269">
      <c r="A13269" s="61">
        <v>1.511714017E9</v>
      </c>
      <c r="B13269" s="61">
        <v>1.0</v>
      </c>
      <c r="C13269" s="61">
        <v>428.0</v>
      </c>
      <c r="D13269" s="57" t="s">
        <v>379</v>
      </c>
      <c r="E13269" s="62" t="str">
        <f t="shared" si="1"/>
        <v>Out of test</v>
      </c>
      <c r="F13269" s="53" t="str">
        <f t="shared" si="2"/>
        <v>Shanghai_1</v>
      </c>
      <c r="G13269" s="53">
        <f t="shared" si="3"/>
        <v>0.9858991172</v>
      </c>
    </row>
    <row r="13270">
      <c r="A13270" s="61">
        <v>1.515642649E9</v>
      </c>
      <c r="B13270" s="61">
        <v>1.0</v>
      </c>
      <c r="C13270" s="61">
        <v>223.0</v>
      </c>
      <c r="D13270" s="57" t="s">
        <v>379</v>
      </c>
      <c r="E13270" s="62" t="str">
        <f t="shared" si="1"/>
        <v>Out of test</v>
      </c>
      <c r="F13270" s="53" t="str">
        <f t="shared" si="2"/>
        <v>Shanghai_1</v>
      </c>
      <c r="G13270" s="53">
        <f t="shared" si="3"/>
        <v>0.8663517087</v>
      </c>
    </row>
    <row r="13271">
      <c r="A13271" s="61">
        <v>1.516005543E9</v>
      </c>
      <c r="B13271" s="61">
        <v>1.0</v>
      </c>
      <c r="C13271" s="61">
        <v>2112.0</v>
      </c>
      <c r="D13271" s="57" t="s">
        <v>379</v>
      </c>
      <c r="E13271" s="62" t="str">
        <f t="shared" si="1"/>
        <v>Out of test</v>
      </c>
      <c r="F13271" s="53" t="str">
        <f t="shared" si="2"/>
        <v>Shanghai_1</v>
      </c>
      <c r="G13271" s="53">
        <f t="shared" si="3"/>
        <v>0.9398265695</v>
      </c>
    </row>
    <row r="13272">
      <c r="A13272" s="61">
        <v>1.519971093E9</v>
      </c>
      <c r="B13272" s="61">
        <v>1.0</v>
      </c>
      <c r="C13272" s="61">
        <v>4236.0</v>
      </c>
      <c r="D13272" s="57" t="s">
        <v>379</v>
      </c>
      <c r="E13272" s="62" t="str">
        <f t="shared" si="1"/>
        <v>Out of test</v>
      </c>
      <c r="F13272" s="53" t="str">
        <f t="shared" si="2"/>
        <v>Shanghai_1</v>
      </c>
      <c r="G13272" s="53">
        <f t="shared" si="3"/>
        <v>0.4579916734</v>
      </c>
    </row>
    <row r="13273">
      <c r="A13273" s="61">
        <v>1.513438154E9</v>
      </c>
      <c r="B13273" s="61">
        <v>1.0</v>
      </c>
      <c r="C13273" s="61">
        <v>1627.0</v>
      </c>
      <c r="D13273" s="57" t="s">
        <v>379</v>
      </c>
      <c r="E13273" s="62" t="str">
        <f t="shared" si="1"/>
        <v>Out of test</v>
      </c>
      <c r="F13273" s="53" t="str">
        <f t="shared" si="2"/>
        <v>Shanghai_1</v>
      </c>
      <c r="G13273" s="53">
        <f t="shared" si="3"/>
        <v>0.7333726518</v>
      </c>
    </row>
    <row r="13274">
      <c r="A13274" s="61">
        <v>1.519407134E9</v>
      </c>
      <c r="B13274" s="61">
        <v>1.0</v>
      </c>
      <c r="C13274" s="61">
        <v>1987.0</v>
      </c>
      <c r="D13274" s="57" t="s">
        <v>379</v>
      </c>
      <c r="E13274" s="62" t="str">
        <f t="shared" si="1"/>
        <v>Out of test</v>
      </c>
      <c r="F13274" s="53" t="str">
        <f t="shared" si="2"/>
        <v>Shanghai_1</v>
      </c>
      <c r="G13274" s="53">
        <f t="shared" si="3"/>
        <v>0.2521786317</v>
      </c>
    </row>
    <row r="13275">
      <c r="A13275" s="61">
        <v>1.519368765E9</v>
      </c>
      <c r="B13275" s="61">
        <v>1.0</v>
      </c>
      <c r="C13275" s="61">
        <v>1254.0</v>
      </c>
      <c r="D13275" s="57" t="s">
        <v>379</v>
      </c>
      <c r="E13275" s="62" t="str">
        <f t="shared" si="1"/>
        <v>Out of test</v>
      </c>
      <c r="F13275" s="53" t="str">
        <f t="shared" si="2"/>
        <v>Shanghai_1</v>
      </c>
      <c r="G13275" s="53">
        <f t="shared" si="3"/>
        <v>0.8148736867</v>
      </c>
    </row>
    <row r="13276">
      <c r="A13276" s="61">
        <v>1.514770877E9</v>
      </c>
      <c r="B13276" s="61">
        <v>1.0</v>
      </c>
      <c r="C13276" s="61">
        <v>897.0</v>
      </c>
      <c r="D13276" s="57" t="s">
        <v>379</v>
      </c>
      <c r="E13276" s="62" t="str">
        <f t="shared" si="1"/>
        <v>Out of test</v>
      </c>
      <c r="F13276" s="53" t="str">
        <f t="shared" si="2"/>
        <v>Shanghai_1</v>
      </c>
      <c r="G13276" s="53">
        <f t="shared" si="3"/>
        <v>0.4432278694</v>
      </c>
    </row>
    <row r="13277">
      <c r="A13277" s="61">
        <v>1.519502614E9</v>
      </c>
      <c r="B13277" s="61">
        <v>1.0</v>
      </c>
      <c r="C13277" s="61">
        <v>1431.0</v>
      </c>
      <c r="D13277" s="57" t="s">
        <v>379</v>
      </c>
      <c r="E13277" s="62" t="str">
        <f t="shared" si="1"/>
        <v>Out of test</v>
      </c>
      <c r="F13277" s="53" t="str">
        <f t="shared" si="2"/>
        <v>Shanghai_1</v>
      </c>
      <c r="G13277" s="53">
        <f t="shared" si="3"/>
        <v>0.196798055</v>
      </c>
    </row>
    <row r="13278">
      <c r="A13278" s="61">
        <v>1.514097306E9</v>
      </c>
      <c r="B13278" s="61">
        <v>1.0</v>
      </c>
      <c r="C13278" s="61">
        <v>1501.0</v>
      </c>
      <c r="D13278" s="57" t="s">
        <v>379</v>
      </c>
      <c r="E13278" s="62" t="str">
        <f t="shared" si="1"/>
        <v>Out of test</v>
      </c>
      <c r="F13278" s="53" t="str">
        <f t="shared" si="2"/>
        <v>Shanghai_1</v>
      </c>
      <c r="G13278" s="53">
        <f t="shared" si="3"/>
        <v>0.7484199788</v>
      </c>
    </row>
    <row r="13279">
      <c r="A13279" s="61">
        <v>1.519069054E9</v>
      </c>
      <c r="B13279" s="61">
        <v>1.0</v>
      </c>
      <c r="C13279" s="61">
        <v>681.0</v>
      </c>
      <c r="D13279" s="57" t="s">
        <v>379</v>
      </c>
      <c r="E13279" s="62" t="str">
        <f t="shared" si="1"/>
        <v>Out of test</v>
      </c>
      <c r="F13279" s="53" t="str">
        <f t="shared" si="2"/>
        <v>Shanghai_1</v>
      </c>
      <c r="G13279" s="53">
        <f t="shared" si="3"/>
        <v>0.9583926979</v>
      </c>
    </row>
    <row r="13280">
      <c r="A13280" s="61">
        <v>1.513950007E9</v>
      </c>
      <c r="B13280" s="61">
        <v>1.0</v>
      </c>
      <c r="C13280" s="61">
        <v>846.0</v>
      </c>
      <c r="D13280" s="57" t="s">
        <v>379</v>
      </c>
      <c r="E13280" s="62" t="str">
        <f t="shared" si="1"/>
        <v>Out of test</v>
      </c>
      <c r="F13280" s="53" t="str">
        <f t="shared" si="2"/>
        <v>Shanghai_1</v>
      </c>
      <c r="G13280" s="53">
        <f t="shared" si="3"/>
        <v>0.2718556733</v>
      </c>
    </row>
    <row r="13281">
      <c r="A13281" s="61">
        <v>1.511759859E9</v>
      </c>
      <c r="B13281" s="61">
        <v>1.0</v>
      </c>
      <c r="C13281" s="61">
        <v>3697.0</v>
      </c>
      <c r="D13281" s="57" t="s">
        <v>379</v>
      </c>
      <c r="E13281" s="62" t="str">
        <f t="shared" si="1"/>
        <v>Out of test</v>
      </c>
      <c r="F13281" s="53" t="str">
        <f t="shared" si="2"/>
        <v>Shanghai_1</v>
      </c>
      <c r="G13281" s="53">
        <f t="shared" si="3"/>
        <v>0.02596940871</v>
      </c>
    </row>
    <row r="13282">
      <c r="A13282" s="61">
        <v>1.518093829E9</v>
      </c>
      <c r="B13282" s="61">
        <v>1.0</v>
      </c>
      <c r="C13282" s="61">
        <v>486.0</v>
      </c>
      <c r="D13282" s="57" t="s">
        <v>379</v>
      </c>
      <c r="E13282" s="62" t="str">
        <f t="shared" si="1"/>
        <v>Out of test</v>
      </c>
      <c r="F13282" s="53" t="str">
        <f t="shared" si="2"/>
        <v>Shanghai_1</v>
      </c>
      <c r="G13282" s="53">
        <f t="shared" si="3"/>
        <v>0.7462307706</v>
      </c>
    </row>
    <row r="13283">
      <c r="A13283" s="61">
        <v>1.511817176E9</v>
      </c>
      <c r="B13283" s="61">
        <v>1.0</v>
      </c>
      <c r="C13283" s="61">
        <v>2327.0</v>
      </c>
      <c r="D13283" s="57" t="s">
        <v>379</v>
      </c>
      <c r="E13283" s="62" t="str">
        <f t="shared" si="1"/>
        <v>Out of test</v>
      </c>
      <c r="F13283" s="53" t="str">
        <f t="shared" si="2"/>
        <v>Shanghai_1</v>
      </c>
      <c r="G13283" s="53">
        <f t="shared" si="3"/>
        <v>0.3296587552</v>
      </c>
    </row>
    <row r="13284">
      <c r="A13284" s="61">
        <v>1.513292028E9</v>
      </c>
      <c r="B13284" s="61">
        <v>1.0</v>
      </c>
      <c r="C13284" s="61">
        <v>3984.0</v>
      </c>
      <c r="D13284" s="57" t="s">
        <v>379</v>
      </c>
      <c r="E13284" s="62" t="str">
        <f t="shared" si="1"/>
        <v>Out of test</v>
      </c>
      <c r="F13284" s="53" t="str">
        <f t="shared" si="2"/>
        <v>Shanghai_1</v>
      </c>
      <c r="G13284" s="53">
        <f t="shared" si="3"/>
        <v>0.03062851932</v>
      </c>
    </row>
    <row r="13285">
      <c r="A13285" s="61">
        <v>1.512473264E9</v>
      </c>
      <c r="B13285" s="61">
        <v>1.0</v>
      </c>
      <c r="C13285" s="61">
        <v>1706.0</v>
      </c>
      <c r="D13285" s="57" t="s">
        <v>379</v>
      </c>
      <c r="E13285" s="62" t="str">
        <f t="shared" si="1"/>
        <v>Out of test</v>
      </c>
      <c r="F13285" s="53" t="str">
        <f t="shared" si="2"/>
        <v>Shanghai_1</v>
      </c>
      <c r="G13285" s="53">
        <f t="shared" si="3"/>
        <v>0.9646547791</v>
      </c>
    </row>
    <row r="13286">
      <c r="A13286" s="61">
        <v>1.517674239E9</v>
      </c>
      <c r="B13286" s="61">
        <v>1.0</v>
      </c>
      <c r="C13286" s="61">
        <v>4354.0</v>
      </c>
      <c r="D13286" s="57" t="s">
        <v>379</v>
      </c>
      <c r="E13286" s="62" t="str">
        <f t="shared" si="1"/>
        <v>Out of test</v>
      </c>
      <c r="F13286" s="53" t="str">
        <f t="shared" si="2"/>
        <v>Shanghai_1</v>
      </c>
      <c r="G13286" s="53">
        <f t="shared" si="3"/>
        <v>0.04411112577</v>
      </c>
    </row>
    <row r="13287">
      <c r="A13287" s="61">
        <v>1.518207137E9</v>
      </c>
      <c r="B13287" s="61">
        <v>1.0</v>
      </c>
      <c r="C13287" s="61">
        <v>1358.0</v>
      </c>
      <c r="D13287" s="57" t="s">
        <v>379</v>
      </c>
      <c r="E13287" s="62" t="str">
        <f t="shared" si="1"/>
        <v>Out of test</v>
      </c>
      <c r="F13287" s="53" t="str">
        <f t="shared" si="2"/>
        <v>Shanghai_1</v>
      </c>
      <c r="G13287" s="53">
        <f t="shared" si="3"/>
        <v>0.976385563</v>
      </c>
    </row>
    <row r="13288">
      <c r="A13288" s="61">
        <v>1.519945589E9</v>
      </c>
      <c r="B13288" s="61">
        <v>1.0</v>
      </c>
      <c r="C13288" s="61">
        <v>438.0</v>
      </c>
      <c r="D13288" s="57" t="s">
        <v>379</v>
      </c>
      <c r="E13288" s="62" t="str">
        <f t="shared" si="1"/>
        <v>Out of test</v>
      </c>
      <c r="F13288" s="53" t="str">
        <f t="shared" si="2"/>
        <v>Shanghai_1</v>
      </c>
      <c r="G13288" s="53">
        <f t="shared" si="3"/>
        <v>0.4308480782</v>
      </c>
    </row>
    <row r="13289">
      <c r="A13289" s="61">
        <v>1.515075908E9</v>
      </c>
      <c r="B13289" s="61">
        <v>1.0</v>
      </c>
      <c r="C13289" s="61">
        <v>471.0</v>
      </c>
      <c r="D13289" s="57" t="s">
        <v>379</v>
      </c>
      <c r="E13289" s="62" t="str">
        <f t="shared" si="1"/>
        <v>Out of test</v>
      </c>
      <c r="F13289" s="53" t="str">
        <f t="shared" si="2"/>
        <v>Shanghai_1</v>
      </c>
      <c r="G13289" s="53">
        <f t="shared" si="3"/>
        <v>0.4100604866</v>
      </c>
    </row>
    <row r="13290">
      <c r="A13290" s="61">
        <v>1.513026509E9</v>
      </c>
      <c r="B13290" s="61">
        <v>1.0</v>
      </c>
      <c r="C13290" s="61">
        <v>2205.0</v>
      </c>
      <c r="D13290" s="57" t="s">
        <v>379</v>
      </c>
      <c r="E13290" s="62" t="str">
        <f t="shared" si="1"/>
        <v>Out of test</v>
      </c>
      <c r="F13290" s="53" t="str">
        <f t="shared" si="2"/>
        <v>Shanghai_1</v>
      </c>
      <c r="G13290" s="53">
        <f t="shared" si="3"/>
        <v>0.2579396804</v>
      </c>
    </row>
    <row r="13291">
      <c r="A13291" s="61">
        <v>1.512981093E9</v>
      </c>
      <c r="B13291" s="61">
        <v>1.0</v>
      </c>
      <c r="C13291" s="61">
        <v>1545.0</v>
      </c>
      <c r="D13291" s="57" t="s">
        <v>379</v>
      </c>
      <c r="E13291" s="62" t="str">
        <f t="shared" si="1"/>
        <v>Out of test</v>
      </c>
      <c r="F13291" s="53" t="str">
        <f t="shared" si="2"/>
        <v>Shanghai_1</v>
      </c>
      <c r="G13291" s="53">
        <f t="shared" si="3"/>
        <v>0.711169998</v>
      </c>
    </row>
    <row r="13292">
      <c r="A13292" s="61">
        <v>1.514554789E9</v>
      </c>
      <c r="B13292" s="61">
        <v>1.0</v>
      </c>
      <c r="C13292" s="61">
        <v>456.0</v>
      </c>
      <c r="D13292" s="57" t="s">
        <v>379</v>
      </c>
      <c r="E13292" s="62" t="str">
        <f t="shared" si="1"/>
        <v>Out of test</v>
      </c>
      <c r="F13292" s="53" t="str">
        <f t="shared" si="2"/>
        <v>Shanghai_1</v>
      </c>
      <c r="G13292" s="53">
        <f t="shared" si="3"/>
        <v>0.9702997483</v>
      </c>
    </row>
    <row r="13293">
      <c r="A13293" s="61">
        <v>1.519739189E9</v>
      </c>
      <c r="B13293" s="61">
        <v>1.0</v>
      </c>
      <c r="C13293" s="61">
        <v>1130.0</v>
      </c>
      <c r="D13293" s="57" t="s">
        <v>379</v>
      </c>
      <c r="E13293" s="62" t="str">
        <f t="shared" si="1"/>
        <v>Out of test</v>
      </c>
      <c r="F13293" s="53" t="str">
        <f t="shared" si="2"/>
        <v>Shanghai_1</v>
      </c>
      <c r="G13293" s="53">
        <f t="shared" si="3"/>
        <v>0.9083812633</v>
      </c>
    </row>
    <row r="13294">
      <c r="A13294" s="61">
        <v>1.516244696E9</v>
      </c>
      <c r="B13294" s="61">
        <v>1.0</v>
      </c>
      <c r="C13294" s="61">
        <v>3395.0</v>
      </c>
      <c r="D13294" s="57" t="s">
        <v>379</v>
      </c>
      <c r="E13294" s="62" t="str">
        <f t="shared" si="1"/>
        <v>Out of test</v>
      </c>
      <c r="F13294" s="53" t="str">
        <f t="shared" si="2"/>
        <v>Shanghai_1</v>
      </c>
      <c r="G13294" s="53">
        <f t="shared" si="3"/>
        <v>0.8994000779</v>
      </c>
    </row>
    <row r="13295">
      <c r="A13295" s="61">
        <v>1.517690653E9</v>
      </c>
      <c r="B13295" s="61">
        <v>1.0</v>
      </c>
      <c r="C13295" s="61">
        <v>1289.0</v>
      </c>
      <c r="D13295" s="57" t="s">
        <v>379</v>
      </c>
      <c r="E13295" s="62" t="str">
        <f t="shared" si="1"/>
        <v>Out of test</v>
      </c>
      <c r="F13295" s="53" t="str">
        <f t="shared" si="2"/>
        <v>Shanghai_1</v>
      </c>
      <c r="G13295" s="53">
        <f t="shared" si="3"/>
        <v>0.0556414012</v>
      </c>
    </row>
    <row r="13296">
      <c r="A13296" s="61">
        <v>1.513512859E9</v>
      </c>
      <c r="B13296" s="61">
        <v>1.0</v>
      </c>
      <c r="C13296" s="61">
        <v>3639.0</v>
      </c>
      <c r="D13296" s="57" t="s">
        <v>379</v>
      </c>
      <c r="E13296" s="62" t="str">
        <f t="shared" si="1"/>
        <v>Out of test</v>
      </c>
      <c r="F13296" s="53" t="str">
        <f t="shared" si="2"/>
        <v>Shanghai_1</v>
      </c>
      <c r="G13296" s="53">
        <f t="shared" si="3"/>
        <v>0.5289162595</v>
      </c>
    </row>
    <row r="13297">
      <c r="A13297" s="61">
        <v>1.518765728E9</v>
      </c>
      <c r="B13297" s="61">
        <v>1.0</v>
      </c>
      <c r="C13297" s="61">
        <v>126.0</v>
      </c>
      <c r="D13297" s="57" t="s">
        <v>379</v>
      </c>
      <c r="E13297" s="62" t="str">
        <f t="shared" si="1"/>
        <v>Out of test</v>
      </c>
      <c r="F13297" s="53" t="str">
        <f t="shared" si="2"/>
        <v>Shanghai_1</v>
      </c>
      <c r="G13297" s="53">
        <f t="shared" si="3"/>
        <v>0.5360514318</v>
      </c>
    </row>
    <row r="13298">
      <c r="A13298" s="61">
        <v>1.513389174E9</v>
      </c>
      <c r="B13298" s="61">
        <v>1.0</v>
      </c>
      <c r="C13298" s="61">
        <v>2013.0</v>
      </c>
      <c r="D13298" s="57" t="s">
        <v>379</v>
      </c>
      <c r="E13298" s="62" t="str">
        <f t="shared" si="1"/>
        <v>Out of test</v>
      </c>
      <c r="F13298" s="53" t="str">
        <f t="shared" si="2"/>
        <v>Shanghai_1</v>
      </c>
      <c r="G13298" s="53">
        <f t="shared" si="3"/>
        <v>0.8480508876</v>
      </c>
    </row>
    <row r="13299">
      <c r="A13299" s="61">
        <v>1.513259585E9</v>
      </c>
      <c r="B13299" s="61">
        <v>1.0</v>
      </c>
      <c r="C13299" s="61">
        <v>704.0</v>
      </c>
      <c r="D13299" s="57" t="s">
        <v>379</v>
      </c>
      <c r="E13299" s="62" t="str">
        <f t="shared" si="1"/>
        <v>Out of test</v>
      </c>
      <c r="F13299" s="53" t="str">
        <f t="shared" si="2"/>
        <v>Shanghai_1</v>
      </c>
      <c r="G13299" s="53">
        <f t="shared" si="3"/>
        <v>0.2442166147</v>
      </c>
    </row>
    <row r="13300">
      <c r="A13300" s="61">
        <v>1.514695004E9</v>
      </c>
      <c r="B13300" s="61">
        <v>1.0</v>
      </c>
      <c r="C13300" s="61">
        <v>3670.0</v>
      </c>
      <c r="D13300" s="57" t="s">
        <v>379</v>
      </c>
      <c r="E13300" s="62" t="str">
        <f t="shared" si="1"/>
        <v>Out of test</v>
      </c>
      <c r="F13300" s="53" t="str">
        <f t="shared" si="2"/>
        <v>Shanghai_1</v>
      </c>
      <c r="G13300" s="53">
        <f t="shared" si="3"/>
        <v>0.8133613498</v>
      </c>
    </row>
    <row r="13301">
      <c r="A13301" s="61">
        <v>1.516240355E9</v>
      </c>
      <c r="B13301" s="61">
        <v>1.0</v>
      </c>
      <c r="C13301" s="61">
        <v>1587.0</v>
      </c>
      <c r="D13301" s="57" t="s">
        <v>379</v>
      </c>
      <c r="E13301" s="62" t="str">
        <f t="shared" si="1"/>
        <v>Out of test</v>
      </c>
      <c r="F13301" s="53" t="str">
        <f t="shared" si="2"/>
        <v>Shanghai_1</v>
      </c>
      <c r="G13301" s="53">
        <f t="shared" si="3"/>
        <v>0.6524456462</v>
      </c>
    </row>
    <row r="13302">
      <c r="A13302" s="61">
        <v>1.514344306E9</v>
      </c>
      <c r="B13302" s="61">
        <v>1.0</v>
      </c>
      <c r="C13302" s="61">
        <v>4810.0</v>
      </c>
      <c r="D13302" s="57" t="s">
        <v>379</v>
      </c>
      <c r="E13302" s="62" t="str">
        <f t="shared" si="1"/>
        <v>Out of test</v>
      </c>
      <c r="F13302" s="53" t="str">
        <f t="shared" si="2"/>
        <v>Shanghai_1</v>
      </c>
      <c r="G13302" s="53">
        <f t="shared" si="3"/>
        <v>0.7362343583</v>
      </c>
    </row>
    <row r="13303">
      <c r="A13303" s="61">
        <v>1.517796286E9</v>
      </c>
      <c r="B13303" s="61">
        <v>1.0</v>
      </c>
      <c r="C13303" s="61">
        <v>1361.0</v>
      </c>
      <c r="D13303" s="57" t="s">
        <v>379</v>
      </c>
      <c r="E13303" s="62" t="str">
        <f t="shared" si="1"/>
        <v>Out of test</v>
      </c>
      <c r="F13303" s="53" t="str">
        <f t="shared" si="2"/>
        <v>Shanghai_1</v>
      </c>
      <c r="G13303" s="53">
        <f t="shared" si="3"/>
        <v>0.9436190333</v>
      </c>
    </row>
    <row r="13304">
      <c r="A13304" s="61">
        <v>1.515780217E9</v>
      </c>
      <c r="B13304" s="61">
        <v>1.0</v>
      </c>
      <c r="C13304" s="61">
        <v>3152.0</v>
      </c>
      <c r="D13304" s="57" t="s">
        <v>379</v>
      </c>
      <c r="E13304" s="62" t="str">
        <f t="shared" si="1"/>
        <v>Out of test</v>
      </c>
      <c r="F13304" s="53" t="str">
        <f t="shared" si="2"/>
        <v>Shanghai_1</v>
      </c>
      <c r="G13304" s="53">
        <f t="shared" si="3"/>
        <v>0.312795151</v>
      </c>
    </row>
    <row r="13305">
      <c r="A13305" s="61">
        <v>1.518110946E9</v>
      </c>
      <c r="B13305" s="61">
        <v>1.0</v>
      </c>
      <c r="C13305" s="61">
        <v>1428.0</v>
      </c>
      <c r="D13305" s="57" t="s">
        <v>379</v>
      </c>
      <c r="E13305" s="62" t="str">
        <f t="shared" si="1"/>
        <v>Out of test</v>
      </c>
      <c r="F13305" s="53" t="str">
        <f t="shared" si="2"/>
        <v>Shanghai_1</v>
      </c>
      <c r="G13305" s="53">
        <f t="shared" si="3"/>
        <v>0.9521602181</v>
      </c>
    </row>
    <row r="13306">
      <c r="A13306" s="61">
        <v>1.518338558E9</v>
      </c>
      <c r="B13306" s="61">
        <v>1.0</v>
      </c>
      <c r="C13306" s="61">
        <v>161.0</v>
      </c>
      <c r="D13306" s="57" t="s">
        <v>379</v>
      </c>
      <c r="E13306" s="62" t="str">
        <f t="shared" si="1"/>
        <v>Out of test</v>
      </c>
      <c r="F13306" s="53" t="str">
        <f t="shared" si="2"/>
        <v>Shanghai_1</v>
      </c>
      <c r="G13306" s="53">
        <f t="shared" si="3"/>
        <v>0.7162151571</v>
      </c>
    </row>
    <row r="13307">
      <c r="A13307" s="61">
        <v>1.515821708E9</v>
      </c>
      <c r="B13307" s="61">
        <v>1.0</v>
      </c>
      <c r="C13307" s="61">
        <v>406.0</v>
      </c>
      <c r="D13307" s="57" t="s">
        <v>379</v>
      </c>
      <c r="E13307" s="62" t="str">
        <f t="shared" si="1"/>
        <v>Out of test</v>
      </c>
      <c r="F13307" s="53" t="str">
        <f t="shared" si="2"/>
        <v>Shanghai_1</v>
      </c>
      <c r="G13307" s="53">
        <f t="shared" si="3"/>
        <v>0.6148279335</v>
      </c>
    </row>
    <row r="13308">
      <c r="A13308" s="61">
        <v>1.515129528E9</v>
      </c>
      <c r="B13308" s="61">
        <v>1.0</v>
      </c>
      <c r="C13308" s="61">
        <v>1136.0</v>
      </c>
      <c r="D13308" s="57" t="s">
        <v>379</v>
      </c>
      <c r="E13308" s="62" t="str">
        <f t="shared" si="1"/>
        <v>Out of test</v>
      </c>
      <c r="F13308" s="53" t="str">
        <f t="shared" si="2"/>
        <v>Shanghai_1</v>
      </c>
      <c r="G13308" s="53">
        <f t="shared" si="3"/>
        <v>0.3314035777</v>
      </c>
    </row>
    <row r="13309">
      <c r="A13309" s="61">
        <v>1.517646784E9</v>
      </c>
      <c r="B13309" s="61">
        <v>1.0</v>
      </c>
      <c r="C13309" s="61">
        <v>3039.0</v>
      </c>
      <c r="D13309" s="57" t="s">
        <v>379</v>
      </c>
      <c r="E13309" s="62" t="str">
        <f t="shared" si="1"/>
        <v>Out of test</v>
      </c>
      <c r="F13309" s="53" t="str">
        <f t="shared" si="2"/>
        <v>Shanghai_1</v>
      </c>
      <c r="G13309" s="53">
        <f t="shared" si="3"/>
        <v>0.09363879466</v>
      </c>
    </row>
    <row r="13310">
      <c r="A13310" s="61">
        <v>1.513877758E9</v>
      </c>
      <c r="B13310" s="61">
        <v>1.0</v>
      </c>
      <c r="C13310" s="61">
        <v>2612.0</v>
      </c>
      <c r="D13310" s="57" t="s">
        <v>379</v>
      </c>
      <c r="E13310" s="62" t="str">
        <f t="shared" si="1"/>
        <v>Out of test</v>
      </c>
      <c r="F13310" s="53" t="str">
        <f t="shared" si="2"/>
        <v>Shanghai_1</v>
      </c>
      <c r="G13310" s="53">
        <f t="shared" si="3"/>
        <v>0.1853848881</v>
      </c>
    </row>
    <row r="13311">
      <c r="A13311" s="61">
        <v>1.514496159E9</v>
      </c>
      <c r="B13311" s="61">
        <v>1.0</v>
      </c>
      <c r="C13311" s="61">
        <v>1657.0</v>
      </c>
      <c r="D13311" s="57" t="s">
        <v>379</v>
      </c>
      <c r="E13311" s="62" t="str">
        <f t="shared" si="1"/>
        <v>Out of test</v>
      </c>
      <c r="F13311" s="53" t="str">
        <f t="shared" si="2"/>
        <v>Shanghai_1</v>
      </c>
      <c r="G13311" s="53">
        <f t="shared" si="3"/>
        <v>0.1208822611</v>
      </c>
    </row>
    <row r="13312">
      <c r="A13312" s="61">
        <v>1.516046786E9</v>
      </c>
      <c r="B13312" s="61">
        <v>1.0</v>
      </c>
      <c r="C13312" s="61">
        <v>1411.0</v>
      </c>
      <c r="D13312" s="57" t="s">
        <v>379</v>
      </c>
      <c r="E13312" s="62" t="str">
        <f t="shared" si="1"/>
        <v>Out of test</v>
      </c>
      <c r="F13312" s="53" t="str">
        <f t="shared" si="2"/>
        <v>Shanghai_1</v>
      </c>
      <c r="G13312" s="53">
        <f t="shared" si="3"/>
        <v>0.2228446731</v>
      </c>
    </row>
    <row r="13313">
      <c r="A13313" s="61">
        <v>1.516084759E9</v>
      </c>
      <c r="B13313" s="61">
        <v>1.0</v>
      </c>
      <c r="C13313" s="61">
        <v>2478.0</v>
      </c>
      <c r="D13313" s="57" t="s">
        <v>379</v>
      </c>
      <c r="E13313" s="62" t="str">
        <f t="shared" si="1"/>
        <v>Out of test</v>
      </c>
      <c r="F13313" s="53" t="str">
        <f t="shared" si="2"/>
        <v>Shanghai_1</v>
      </c>
      <c r="G13313" s="53">
        <f t="shared" si="3"/>
        <v>0.4357895236</v>
      </c>
    </row>
    <row r="13314">
      <c r="A13314" s="61">
        <v>1.512967987E9</v>
      </c>
      <c r="B13314" s="61">
        <v>1.0</v>
      </c>
      <c r="C13314" s="61">
        <v>2777.0</v>
      </c>
      <c r="D13314" s="57" t="s">
        <v>379</v>
      </c>
      <c r="E13314" s="62" t="str">
        <f t="shared" si="1"/>
        <v>Out of test</v>
      </c>
      <c r="F13314" s="53" t="str">
        <f t="shared" si="2"/>
        <v>Shanghai_1</v>
      </c>
      <c r="G13314" s="53">
        <f t="shared" si="3"/>
        <v>0.3080642438</v>
      </c>
    </row>
    <row r="13315">
      <c r="A13315" s="61">
        <v>1.515398349E9</v>
      </c>
      <c r="B13315" s="61">
        <v>1.0</v>
      </c>
      <c r="C13315" s="61">
        <v>355.0</v>
      </c>
      <c r="D13315" s="57" t="s">
        <v>379</v>
      </c>
      <c r="E13315" s="62" t="str">
        <f t="shared" si="1"/>
        <v>Out of test</v>
      </c>
      <c r="F13315" s="53" t="str">
        <f t="shared" si="2"/>
        <v>Shanghai_1</v>
      </c>
      <c r="G13315" s="53">
        <f t="shared" si="3"/>
        <v>0.2669705529</v>
      </c>
    </row>
    <row r="13316">
      <c r="A13316" s="61">
        <v>1.515459267E9</v>
      </c>
      <c r="B13316" s="61">
        <v>1.0</v>
      </c>
      <c r="C13316" s="61">
        <v>4213.0</v>
      </c>
      <c r="D13316" s="57" t="s">
        <v>379</v>
      </c>
      <c r="E13316" s="62" t="str">
        <f t="shared" si="1"/>
        <v>Out of test</v>
      </c>
      <c r="F13316" s="53" t="str">
        <f t="shared" si="2"/>
        <v>Shanghai_1</v>
      </c>
      <c r="G13316" s="53">
        <f t="shared" si="3"/>
        <v>0.1675842849</v>
      </c>
    </row>
    <row r="13317">
      <c r="A13317" s="61">
        <v>1.515484818E9</v>
      </c>
      <c r="B13317" s="61">
        <v>1.0</v>
      </c>
      <c r="C13317" s="61">
        <v>3082.0</v>
      </c>
      <c r="D13317" s="57" t="s">
        <v>379</v>
      </c>
      <c r="E13317" s="62" t="str">
        <f t="shared" si="1"/>
        <v>Out of test</v>
      </c>
      <c r="F13317" s="53" t="str">
        <f t="shared" si="2"/>
        <v>Shanghai_1</v>
      </c>
      <c r="G13317" s="53">
        <f t="shared" si="3"/>
        <v>0.5753726121</v>
      </c>
    </row>
    <row r="13318">
      <c r="A13318" s="61">
        <v>1.514771808E9</v>
      </c>
      <c r="B13318" s="61">
        <v>1.0</v>
      </c>
      <c r="C13318" s="61">
        <v>4059.0</v>
      </c>
      <c r="D13318" s="57" t="s">
        <v>379</v>
      </c>
      <c r="E13318" s="62" t="str">
        <f t="shared" si="1"/>
        <v>Out of test</v>
      </c>
      <c r="F13318" s="53" t="str">
        <f t="shared" si="2"/>
        <v>Shanghai_1</v>
      </c>
      <c r="G13318" s="53">
        <f t="shared" si="3"/>
        <v>0.5913793482</v>
      </c>
    </row>
    <row r="13319">
      <c r="A13319" s="61">
        <v>1.511294697E9</v>
      </c>
      <c r="B13319" s="61">
        <v>1.0</v>
      </c>
      <c r="C13319" s="61">
        <v>2257.0</v>
      </c>
      <c r="D13319" s="57" t="s">
        <v>379</v>
      </c>
      <c r="E13319" s="62" t="str">
        <f t="shared" si="1"/>
        <v>Out of test</v>
      </c>
      <c r="F13319" s="53" t="str">
        <f t="shared" si="2"/>
        <v>Shanghai_1</v>
      </c>
      <c r="G13319" s="53">
        <f t="shared" si="3"/>
        <v>0.4484969546</v>
      </c>
    </row>
    <row r="13320">
      <c r="A13320" s="61">
        <v>1.513558805E9</v>
      </c>
      <c r="B13320" s="61">
        <v>1.0</v>
      </c>
      <c r="C13320" s="61">
        <v>4127.0</v>
      </c>
      <c r="D13320" s="57" t="s">
        <v>379</v>
      </c>
      <c r="E13320" s="62" t="str">
        <f t="shared" si="1"/>
        <v>Out of test</v>
      </c>
      <c r="F13320" s="53" t="str">
        <f t="shared" si="2"/>
        <v>Shanghai_1</v>
      </c>
      <c r="G13320" s="53">
        <f t="shared" si="3"/>
        <v>0.7061647508</v>
      </c>
    </row>
    <row r="13321">
      <c r="A13321" s="61">
        <v>1.517346923E9</v>
      </c>
      <c r="B13321" s="61">
        <v>1.0</v>
      </c>
      <c r="C13321" s="61">
        <v>2320.0</v>
      </c>
      <c r="D13321" s="57" t="s">
        <v>379</v>
      </c>
      <c r="E13321" s="62" t="str">
        <f t="shared" si="1"/>
        <v>Out of test</v>
      </c>
      <c r="F13321" s="53" t="str">
        <f t="shared" si="2"/>
        <v>Shanghai_1</v>
      </c>
      <c r="G13321" s="53">
        <f t="shared" si="3"/>
        <v>0.445321365</v>
      </c>
    </row>
    <row r="13322">
      <c r="A13322" s="61">
        <v>1.515122966E9</v>
      </c>
      <c r="B13322" s="61">
        <v>1.0</v>
      </c>
      <c r="C13322" s="61">
        <v>1259.0</v>
      </c>
      <c r="D13322" s="57" t="s">
        <v>379</v>
      </c>
      <c r="E13322" s="62" t="str">
        <f t="shared" si="1"/>
        <v>Out of test</v>
      </c>
      <c r="F13322" s="53" t="str">
        <f t="shared" si="2"/>
        <v>Shanghai_1</v>
      </c>
      <c r="G13322" s="53">
        <f t="shared" si="3"/>
        <v>0.347884596</v>
      </c>
    </row>
    <row r="13323">
      <c r="A13323" s="61">
        <v>1.518750954E9</v>
      </c>
      <c r="B13323" s="61">
        <v>1.0</v>
      </c>
      <c r="C13323" s="61">
        <v>398.0</v>
      </c>
      <c r="D13323" s="57" t="s">
        <v>379</v>
      </c>
      <c r="E13323" s="62" t="str">
        <f t="shared" si="1"/>
        <v>Out of test</v>
      </c>
      <c r="F13323" s="53" t="str">
        <f t="shared" si="2"/>
        <v>Shanghai_1</v>
      </c>
      <c r="G13323" s="53">
        <f t="shared" si="3"/>
        <v>0.4783206339</v>
      </c>
    </row>
    <row r="13324">
      <c r="A13324" s="61">
        <v>1.513697659E9</v>
      </c>
      <c r="B13324" s="61">
        <v>1.0</v>
      </c>
      <c r="C13324" s="61">
        <v>2801.0</v>
      </c>
      <c r="D13324" s="57" t="s">
        <v>379</v>
      </c>
      <c r="E13324" s="62" t="str">
        <f t="shared" si="1"/>
        <v>Out of test</v>
      </c>
      <c r="F13324" s="53" t="str">
        <f t="shared" si="2"/>
        <v>Shanghai_1</v>
      </c>
      <c r="G13324" s="53">
        <f t="shared" si="3"/>
        <v>0.7697697939</v>
      </c>
    </row>
    <row r="13325">
      <c r="A13325" s="61">
        <v>1.518155693E9</v>
      </c>
      <c r="B13325" s="61">
        <v>1.0</v>
      </c>
      <c r="C13325" s="61">
        <v>1444.0</v>
      </c>
      <c r="D13325" s="57" t="s">
        <v>379</v>
      </c>
      <c r="E13325" s="62" t="str">
        <f t="shared" si="1"/>
        <v>Out of test</v>
      </c>
      <c r="F13325" s="53" t="str">
        <f t="shared" si="2"/>
        <v>Shanghai_1</v>
      </c>
      <c r="G13325" s="53">
        <f t="shared" si="3"/>
        <v>0.7077912424</v>
      </c>
    </row>
    <row r="13326">
      <c r="A13326" s="61">
        <v>1.511902818E9</v>
      </c>
      <c r="B13326" s="61">
        <v>1.0</v>
      </c>
      <c r="C13326" s="61">
        <v>1987.0</v>
      </c>
      <c r="D13326" s="57" t="s">
        <v>379</v>
      </c>
      <c r="E13326" s="62" t="str">
        <f t="shared" si="1"/>
        <v>Out of test</v>
      </c>
      <c r="F13326" s="53" t="str">
        <f t="shared" si="2"/>
        <v>Shanghai_1</v>
      </c>
      <c r="G13326" s="53">
        <f t="shared" si="3"/>
        <v>0.6090492674</v>
      </c>
    </row>
    <row r="13327">
      <c r="A13327" s="61">
        <v>1.513094017E9</v>
      </c>
      <c r="B13327" s="61">
        <v>1.0</v>
      </c>
      <c r="C13327" s="61">
        <v>2904.0</v>
      </c>
      <c r="D13327" s="57" t="s">
        <v>379</v>
      </c>
      <c r="E13327" s="62" t="str">
        <f t="shared" si="1"/>
        <v>Out of test</v>
      </c>
      <c r="F13327" s="53" t="str">
        <f t="shared" si="2"/>
        <v>Shanghai_1</v>
      </c>
      <c r="G13327" s="53">
        <f t="shared" si="3"/>
        <v>0.966123915</v>
      </c>
    </row>
    <row r="13328">
      <c r="A13328" s="61">
        <v>1.511979743E9</v>
      </c>
      <c r="B13328" s="61">
        <v>1.0</v>
      </c>
      <c r="C13328" s="61">
        <v>1393.0</v>
      </c>
      <c r="D13328" s="57" t="s">
        <v>379</v>
      </c>
      <c r="E13328" s="62" t="str">
        <f t="shared" si="1"/>
        <v>Out of test</v>
      </c>
      <c r="F13328" s="53" t="str">
        <f t="shared" si="2"/>
        <v>Shanghai_1</v>
      </c>
      <c r="G13328" s="53">
        <f t="shared" si="3"/>
        <v>0.1340196147</v>
      </c>
    </row>
    <row r="13329">
      <c r="A13329" s="61">
        <v>1.516195244E9</v>
      </c>
      <c r="B13329" s="61">
        <v>1.0</v>
      </c>
      <c r="C13329" s="61">
        <v>2441.0</v>
      </c>
      <c r="D13329" s="57" t="s">
        <v>379</v>
      </c>
      <c r="E13329" s="62" t="str">
        <f t="shared" si="1"/>
        <v>Out of test</v>
      </c>
      <c r="F13329" s="53" t="str">
        <f t="shared" si="2"/>
        <v>Shanghai_1</v>
      </c>
      <c r="G13329" s="53">
        <f t="shared" si="3"/>
        <v>0.05561531807</v>
      </c>
    </row>
    <row r="13330">
      <c r="A13330" s="61">
        <v>1.514392508E9</v>
      </c>
      <c r="B13330" s="61">
        <v>1.0</v>
      </c>
      <c r="C13330" s="61">
        <v>2577.0</v>
      </c>
      <c r="D13330" s="57" t="s">
        <v>379</v>
      </c>
      <c r="E13330" s="62" t="str">
        <f t="shared" si="1"/>
        <v>Out of test</v>
      </c>
      <c r="F13330" s="53" t="str">
        <f t="shared" si="2"/>
        <v>Shanghai_1</v>
      </c>
      <c r="G13330" s="53">
        <f t="shared" si="3"/>
        <v>0.9414207203</v>
      </c>
    </row>
    <row r="13331">
      <c r="A13331" s="61">
        <v>1.516886707E9</v>
      </c>
      <c r="B13331" s="61">
        <v>1.0</v>
      </c>
      <c r="C13331" s="61">
        <v>2533.0</v>
      </c>
      <c r="D13331" s="57" t="s">
        <v>379</v>
      </c>
      <c r="E13331" s="62" t="str">
        <f t="shared" si="1"/>
        <v>Out of test</v>
      </c>
      <c r="F13331" s="53" t="str">
        <f t="shared" si="2"/>
        <v>Shanghai_1</v>
      </c>
      <c r="G13331" s="53">
        <f t="shared" si="3"/>
        <v>0.3308725664</v>
      </c>
    </row>
    <row r="13332">
      <c r="A13332" s="61">
        <v>1.512136908E9</v>
      </c>
      <c r="B13332" s="61">
        <v>1.0</v>
      </c>
      <c r="C13332" s="61">
        <v>3676.0</v>
      </c>
      <c r="D13332" s="57" t="s">
        <v>379</v>
      </c>
      <c r="E13332" s="62" t="str">
        <f t="shared" si="1"/>
        <v>Out of test</v>
      </c>
      <c r="F13332" s="53" t="str">
        <f t="shared" si="2"/>
        <v>Shanghai_1</v>
      </c>
      <c r="G13332" s="53">
        <f t="shared" si="3"/>
        <v>0.06275034484</v>
      </c>
    </row>
    <row r="13333">
      <c r="A13333" s="61">
        <v>1.514566447E9</v>
      </c>
      <c r="B13333" s="61">
        <v>1.0</v>
      </c>
      <c r="C13333" s="61">
        <v>358.0</v>
      </c>
      <c r="D13333" s="57" t="s">
        <v>379</v>
      </c>
      <c r="E13333" s="62" t="str">
        <f t="shared" si="1"/>
        <v>Out of test</v>
      </c>
      <c r="F13333" s="53" t="str">
        <f t="shared" si="2"/>
        <v>Shanghai_1</v>
      </c>
      <c r="G13333" s="53">
        <f t="shared" si="3"/>
        <v>0.8219766712</v>
      </c>
    </row>
    <row r="13334">
      <c r="A13334" s="61">
        <v>1.512431019E9</v>
      </c>
      <c r="B13334" s="61">
        <v>1.0</v>
      </c>
      <c r="C13334" s="61">
        <v>2752.0</v>
      </c>
      <c r="D13334" s="57" t="s">
        <v>379</v>
      </c>
      <c r="E13334" s="62" t="str">
        <f t="shared" si="1"/>
        <v>Out of test</v>
      </c>
      <c r="F13334" s="53" t="str">
        <f t="shared" si="2"/>
        <v>Shanghai_1</v>
      </c>
      <c r="G13334" s="53">
        <f t="shared" si="3"/>
        <v>0.6612222375</v>
      </c>
    </row>
    <row r="13335">
      <c r="A13335" s="61">
        <v>1.518994864E9</v>
      </c>
      <c r="B13335" s="61">
        <v>1.0</v>
      </c>
      <c r="C13335" s="61">
        <v>2011.0</v>
      </c>
      <c r="D13335" s="57" t="s">
        <v>379</v>
      </c>
      <c r="E13335" s="62" t="str">
        <f t="shared" si="1"/>
        <v>Out of test</v>
      </c>
      <c r="F13335" s="53" t="str">
        <f t="shared" si="2"/>
        <v>Shanghai_1</v>
      </c>
      <c r="G13335" s="53">
        <f t="shared" si="3"/>
        <v>0.6415886955</v>
      </c>
    </row>
    <row r="13336">
      <c r="A13336" s="61">
        <v>1.516450836E9</v>
      </c>
      <c r="B13336" s="61">
        <v>1.0</v>
      </c>
      <c r="C13336" s="61">
        <v>2154.0</v>
      </c>
      <c r="D13336" s="57" t="s">
        <v>379</v>
      </c>
      <c r="E13336" s="62" t="str">
        <f t="shared" si="1"/>
        <v>Out of test</v>
      </c>
      <c r="F13336" s="53" t="str">
        <f t="shared" si="2"/>
        <v>Shanghai_1</v>
      </c>
      <c r="G13336" s="53">
        <f t="shared" si="3"/>
        <v>0.4056022338</v>
      </c>
    </row>
    <row r="13337">
      <c r="A13337" s="61">
        <v>1.519167807E9</v>
      </c>
      <c r="B13337" s="61">
        <v>1.0</v>
      </c>
      <c r="C13337" s="61">
        <v>3086.0</v>
      </c>
      <c r="D13337" s="57" t="s">
        <v>379</v>
      </c>
      <c r="E13337" s="62" t="str">
        <f t="shared" si="1"/>
        <v>Out of test</v>
      </c>
      <c r="F13337" s="53" t="str">
        <f t="shared" si="2"/>
        <v>Shanghai_1</v>
      </c>
      <c r="G13337" s="53">
        <f t="shared" si="3"/>
        <v>0.990491602</v>
      </c>
    </row>
    <row r="13338">
      <c r="A13338" s="61">
        <v>1.515340498E9</v>
      </c>
      <c r="B13338" s="61">
        <v>1.0</v>
      </c>
      <c r="C13338" s="61">
        <v>938.0</v>
      </c>
      <c r="D13338" s="57" t="s">
        <v>379</v>
      </c>
      <c r="E13338" s="62" t="str">
        <f t="shared" si="1"/>
        <v>Out of test</v>
      </c>
      <c r="F13338" s="53" t="str">
        <f t="shared" si="2"/>
        <v>Shanghai_1</v>
      </c>
      <c r="G13338" s="53">
        <f t="shared" si="3"/>
        <v>0.14333895</v>
      </c>
    </row>
    <row r="13339">
      <c r="A13339" s="61">
        <v>1.518118376E9</v>
      </c>
      <c r="B13339" s="61">
        <v>1.0</v>
      </c>
      <c r="C13339" s="61">
        <v>2162.0</v>
      </c>
      <c r="D13339" s="57" t="s">
        <v>379</v>
      </c>
      <c r="E13339" s="62" t="str">
        <f t="shared" si="1"/>
        <v>Out of test</v>
      </c>
      <c r="F13339" s="53" t="str">
        <f t="shared" si="2"/>
        <v>Shanghai_1</v>
      </c>
      <c r="G13339" s="53">
        <f t="shared" si="3"/>
        <v>0.002165459432</v>
      </c>
    </row>
    <row r="13340">
      <c r="A13340" s="61">
        <v>1.514301526E9</v>
      </c>
      <c r="B13340" s="61">
        <v>1.0</v>
      </c>
      <c r="C13340" s="61">
        <v>1789.0</v>
      </c>
      <c r="D13340" s="57" t="s">
        <v>379</v>
      </c>
      <c r="E13340" s="62" t="str">
        <f t="shared" si="1"/>
        <v>Out of test</v>
      </c>
      <c r="F13340" s="53" t="str">
        <f t="shared" si="2"/>
        <v>Shanghai_1</v>
      </c>
      <c r="G13340" s="53">
        <f t="shared" si="3"/>
        <v>0.5665614606</v>
      </c>
    </row>
    <row r="13341">
      <c r="A13341" s="61">
        <v>1.517651509E9</v>
      </c>
      <c r="B13341" s="61">
        <v>1.0</v>
      </c>
      <c r="C13341" s="61">
        <v>40.0</v>
      </c>
      <c r="D13341" s="57" t="s">
        <v>379</v>
      </c>
      <c r="E13341" s="62" t="str">
        <f t="shared" si="1"/>
        <v>Out of test</v>
      </c>
      <c r="F13341" s="53" t="str">
        <f t="shared" si="2"/>
        <v>Shanghai_1</v>
      </c>
      <c r="G13341" s="53">
        <f t="shared" si="3"/>
        <v>0.2965297032</v>
      </c>
    </row>
    <row r="13342">
      <c r="A13342" s="61">
        <v>1.513768734E9</v>
      </c>
      <c r="B13342" s="61">
        <v>1.0</v>
      </c>
      <c r="C13342" s="61">
        <v>374.0</v>
      </c>
      <c r="D13342" s="57" t="s">
        <v>379</v>
      </c>
      <c r="E13342" s="62" t="str">
        <f t="shared" si="1"/>
        <v>Out of test</v>
      </c>
      <c r="F13342" s="53" t="str">
        <f t="shared" si="2"/>
        <v>Shanghai_1</v>
      </c>
      <c r="G13342" s="53">
        <f t="shared" si="3"/>
        <v>0.2770903099</v>
      </c>
    </row>
    <row r="13343">
      <c r="A13343" s="61">
        <v>1.513937625E9</v>
      </c>
      <c r="B13343" s="61">
        <v>1.0</v>
      </c>
      <c r="C13343" s="61">
        <v>2845.0</v>
      </c>
      <c r="D13343" s="57" t="s">
        <v>379</v>
      </c>
      <c r="E13343" s="62" t="str">
        <f t="shared" si="1"/>
        <v>Out of test</v>
      </c>
      <c r="F13343" s="53" t="str">
        <f t="shared" si="2"/>
        <v>Shanghai_1</v>
      </c>
      <c r="G13343" s="53">
        <f t="shared" si="3"/>
        <v>0.1227098598</v>
      </c>
    </row>
    <row r="13344">
      <c r="A13344" s="61">
        <v>1.512893693E9</v>
      </c>
      <c r="B13344" s="61">
        <v>1.0</v>
      </c>
      <c r="C13344" s="61">
        <v>256.0</v>
      </c>
      <c r="D13344" s="57" t="s">
        <v>379</v>
      </c>
      <c r="E13344" s="62" t="str">
        <f t="shared" si="1"/>
        <v>Out of test</v>
      </c>
      <c r="F13344" s="53" t="str">
        <f t="shared" si="2"/>
        <v>Shanghai_1</v>
      </c>
      <c r="G13344" s="53">
        <f t="shared" si="3"/>
        <v>0.5701705357</v>
      </c>
    </row>
    <row r="13345">
      <c r="A13345" s="61">
        <v>1.518966998E9</v>
      </c>
      <c r="B13345" s="61">
        <v>1.0</v>
      </c>
      <c r="C13345" s="61">
        <v>242.0</v>
      </c>
      <c r="D13345" s="57" t="s">
        <v>379</v>
      </c>
      <c r="E13345" s="62" t="str">
        <f t="shared" si="1"/>
        <v>Out of test</v>
      </c>
      <c r="F13345" s="53" t="str">
        <f t="shared" si="2"/>
        <v>Shanghai_1</v>
      </c>
      <c r="G13345" s="53">
        <f t="shared" si="3"/>
        <v>0.6154803688</v>
      </c>
    </row>
    <row r="13346">
      <c r="A13346" s="61">
        <v>1.519864798E9</v>
      </c>
      <c r="B13346" s="61">
        <v>1.0</v>
      </c>
      <c r="C13346" s="61">
        <v>2598.0</v>
      </c>
      <c r="D13346" s="57" t="s">
        <v>379</v>
      </c>
      <c r="E13346" s="62" t="str">
        <f t="shared" si="1"/>
        <v>Out of test</v>
      </c>
      <c r="F13346" s="53" t="str">
        <f t="shared" si="2"/>
        <v>Shanghai_1</v>
      </c>
      <c r="G13346" s="53">
        <f t="shared" si="3"/>
        <v>0.6338833042</v>
      </c>
    </row>
    <row r="13347">
      <c r="A13347" s="61">
        <v>1.519296889E9</v>
      </c>
      <c r="B13347" s="61">
        <v>1.0</v>
      </c>
      <c r="C13347" s="61">
        <v>2268.0</v>
      </c>
      <c r="D13347" s="57" t="s">
        <v>379</v>
      </c>
      <c r="E13347" s="62" t="str">
        <f t="shared" si="1"/>
        <v>Out of test</v>
      </c>
      <c r="F13347" s="53" t="str">
        <f t="shared" si="2"/>
        <v>Shanghai_1</v>
      </c>
      <c r="G13347" s="53">
        <f t="shared" si="3"/>
        <v>0.05290831188</v>
      </c>
    </row>
    <row r="13348">
      <c r="A13348" s="61">
        <v>1.513917168E9</v>
      </c>
      <c r="B13348" s="61">
        <v>1.0</v>
      </c>
      <c r="C13348" s="61">
        <v>3980.0</v>
      </c>
      <c r="D13348" s="57" t="s">
        <v>379</v>
      </c>
      <c r="E13348" s="62" t="str">
        <f t="shared" si="1"/>
        <v>Out of test</v>
      </c>
      <c r="F13348" s="53" t="str">
        <f t="shared" si="2"/>
        <v>Shanghai_1</v>
      </c>
      <c r="G13348" s="53">
        <f t="shared" si="3"/>
        <v>0.9179426634</v>
      </c>
    </row>
    <row r="13349">
      <c r="A13349" s="61">
        <v>1.516713864E9</v>
      </c>
      <c r="B13349" s="61">
        <v>1.0</v>
      </c>
      <c r="C13349" s="61">
        <v>819.0</v>
      </c>
      <c r="D13349" s="57" t="s">
        <v>379</v>
      </c>
      <c r="E13349" s="62" t="str">
        <f t="shared" si="1"/>
        <v>Out of test</v>
      </c>
      <c r="F13349" s="53" t="str">
        <f t="shared" si="2"/>
        <v>Shanghai_1</v>
      </c>
      <c r="G13349" s="53">
        <f t="shared" si="3"/>
        <v>0.2448076312</v>
      </c>
    </row>
    <row r="13350">
      <c r="A13350" s="61">
        <v>1.517383739E9</v>
      </c>
      <c r="B13350" s="61">
        <v>1.0</v>
      </c>
      <c r="C13350" s="61">
        <v>3446.0</v>
      </c>
      <c r="D13350" s="57" t="s">
        <v>379</v>
      </c>
      <c r="E13350" s="62" t="str">
        <f t="shared" si="1"/>
        <v>Out of test</v>
      </c>
      <c r="F13350" s="53" t="str">
        <f t="shared" si="2"/>
        <v>Shanghai_1</v>
      </c>
      <c r="G13350" s="53">
        <f t="shared" si="3"/>
        <v>0.5807858178</v>
      </c>
    </row>
    <row r="13351">
      <c r="A13351" s="61">
        <v>1.512472096E9</v>
      </c>
      <c r="B13351" s="61">
        <v>1.0</v>
      </c>
      <c r="C13351" s="61">
        <v>818.0</v>
      </c>
      <c r="D13351" s="57" t="s">
        <v>379</v>
      </c>
      <c r="E13351" s="62" t="str">
        <f t="shared" si="1"/>
        <v>Out of test</v>
      </c>
      <c r="F13351" s="53" t="str">
        <f t="shared" si="2"/>
        <v>Shanghai_1</v>
      </c>
      <c r="G13351" s="53">
        <f t="shared" si="3"/>
        <v>0.7921667161</v>
      </c>
    </row>
    <row r="13352">
      <c r="A13352" s="61">
        <v>1.511331996E9</v>
      </c>
      <c r="B13352" s="61">
        <v>1.0</v>
      </c>
      <c r="C13352" s="61">
        <v>2133.0</v>
      </c>
      <c r="D13352" s="57" t="s">
        <v>379</v>
      </c>
      <c r="E13352" s="62" t="str">
        <f t="shared" si="1"/>
        <v>Out of test</v>
      </c>
      <c r="F13352" s="53" t="str">
        <f t="shared" si="2"/>
        <v>Shanghai_1</v>
      </c>
      <c r="G13352" s="53">
        <f t="shared" si="3"/>
        <v>0.04958619114</v>
      </c>
    </row>
    <row r="13353">
      <c r="A13353" s="61">
        <v>1.512590429E9</v>
      </c>
      <c r="B13353" s="61">
        <v>1.0</v>
      </c>
      <c r="C13353" s="61">
        <v>68.0</v>
      </c>
      <c r="D13353" s="57" t="s">
        <v>379</v>
      </c>
      <c r="E13353" s="62" t="str">
        <f t="shared" si="1"/>
        <v>Out of test</v>
      </c>
      <c r="F13353" s="53" t="str">
        <f t="shared" si="2"/>
        <v>Shanghai_1</v>
      </c>
      <c r="G13353" s="53">
        <f t="shared" si="3"/>
        <v>0.00411816906</v>
      </c>
    </row>
    <row r="13354">
      <c r="A13354" s="61">
        <v>1.512053227E9</v>
      </c>
      <c r="B13354" s="61">
        <v>1.0</v>
      </c>
      <c r="C13354" s="61">
        <v>1677.0</v>
      </c>
      <c r="D13354" s="57" t="s">
        <v>379</v>
      </c>
      <c r="E13354" s="62" t="str">
        <f t="shared" si="1"/>
        <v>Out of test</v>
      </c>
      <c r="F13354" s="53" t="str">
        <f t="shared" si="2"/>
        <v>Shanghai_1</v>
      </c>
      <c r="G13354" s="53">
        <f t="shared" si="3"/>
        <v>0.3992543358</v>
      </c>
    </row>
    <row r="13355">
      <c r="A13355" s="61">
        <v>1.513703384E9</v>
      </c>
      <c r="B13355" s="61">
        <v>1.0</v>
      </c>
      <c r="C13355" s="61">
        <v>1684.0</v>
      </c>
      <c r="D13355" s="57" t="s">
        <v>379</v>
      </c>
      <c r="E13355" s="62" t="str">
        <f t="shared" si="1"/>
        <v>Out of test</v>
      </c>
      <c r="F13355" s="53" t="str">
        <f t="shared" si="2"/>
        <v>Shanghai_1</v>
      </c>
      <c r="G13355" s="53">
        <f t="shared" si="3"/>
        <v>0.6367856197</v>
      </c>
    </row>
    <row r="13356">
      <c r="A13356" s="61">
        <v>1.511267918E9</v>
      </c>
      <c r="B13356" s="61">
        <v>1.0</v>
      </c>
      <c r="C13356" s="61">
        <v>906.0</v>
      </c>
      <c r="D13356" s="57" t="s">
        <v>379</v>
      </c>
      <c r="E13356" s="62" t="str">
        <f t="shared" si="1"/>
        <v>Out of test</v>
      </c>
      <c r="F13356" s="53" t="str">
        <f t="shared" si="2"/>
        <v>Shanghai_1</v>
      </c>
      <c r="G13356" s="53">
        <f t="shared" si="3"/>
        <v>0.001964427608</v>
      </c>
    </row>
    <row r="13357">
      <c r="A13357" s="61">
        <v>1.518489948E9</v>
      </c>
      <c r="B13357" s="61">
        <v>1.0</v>
      </c>
      <c r="C13357" s="61">
        <v>1742.0</v>
      </c>
      <c r="D13357" s="57" t="s">
        <v>379</v>
      </c>
      <c r="E13357" s="62" t="str">
        <f t="shared" si="1"/>
        <v>Out of test</v>
      </c>
      <c r="F13357" s="53" t="str">
        <f t="shared" si="2"/>
        <v>Shanghai_1</v>
      </c>
      <c r="G13357" s="53">
        <f t="shared" si="3"/>
        <v>0.3011000893</v>
      </c>
    </row>
    <row r="13358">
      <c r="A13358" s="61">
        <v>1.517070393E9</v>
      </c>
      <c r="B13358" s="61">
        <v>1.0</v>
      </c>
      <c r="C13358" s="61">
        <v>329.0</v>
      </c>
      <c r="D13358" s="57" t="s">
        <v>379</v>
      </c>
      <c r="E13358" s="62" t="str">
        <f t="shared" si="1"/>
        <v>Out of test</v>
      </c>
      <c r="F13358" s="53" t="str">
        <f t="shared" si="2"/>
        <v>Shanghai_1</v>
      </c>
      <c r="G13358" s="53">
        <f t="shared" si="3"/>
        <v>0.4496963274</v>
      </c>
    </row>
    <row r="13359">
      <c r="A13359" s="61">
        <v>1.511255127E9</v>
      </c>
      <c r="B13359" s="61">
        <v>1.0</v>
      </c>
      <c r="C13359" s="61">
        <v>2446.0</v>
      </c>
      <c r="D13359" s="57" t="s">
        <v>379</v>
      </c>
      <c r="E13359" s="62" t="str">
        <f t="shared" si="1"/>
        <v>Out of test</v>
      </c>
      <c r="F13359" s="53" t="str">
        <f t="shared" si="2"/>
        <v>Shanghai_1</v>
      </c>
      <c r="G13359" s="53">
        <f t="shared" si="3"/>
        <v>0.676187809</v>
      </c>
    </row>
    <row r="13360">
      <c r="A13360" s="61">
        <v>1.513197145E9</v>
      </c>
      <c r="B13360" s="61">
        <v>1.0</v>
      </c>
      <c r="C13360" s="61">
        <v>3079.0</v>
      </c>
      <c r="D13360" s="57" t="s">
        <v>379</v>
      </c>
      <c r="E13360" s="62" t="str">
        <f t="shared" si="1"/>
        <v>Out of test</v>
      </c>
      <c r="F13360" s="53" t="str">
        <f t="shared" si="2"/>
        <v>Shanghai_1</v>
      </c>
      <c r="G13360" s="53">
        <f t="shared" si="3"/>
        <v>0.293287853</v>
      </c>
    </row>
    <row r="13361">
      <c r="A13361" s="61">
        <v>1.513591259E9</v>
      </c>
      <c r="B13361" s="61">
        <v>1.0</v>
      </c>
      <c r="C13361" s="61">
        <v>1533.0</v>
      </c>
      <c r="D13361" s="57" t="s">
        <v>379</v>
      </c>
      <c r="E13361" s="62" t="str">
        <f t="shared" si="1"/>
        <v>Out of test</v>
      </c>
      <c r="F13361" s="53" t="str">
        <f t="shared" si="2"/>
        <v>Shanghai_1</v>
      </c>
      <c r="G13361" s="53">
        <f t="shared" si="3"/>
        <v>0.4410732264</v>
      </c>
    </row>
    <row r="13362">
      <c r="A13362" s="61">
        <v>1.514780946E9</v>
      </c>
      <c r="B13362" s="61">
        <v>1.0</v>
      </c>
      <c r="C13362" s="61">
        <v>2109.0</v>
      </c>
      <c r="D13362" s="57" t="s">
        <v>379</v>
      </c>
      <c r="E13362" s="62" t="str">
        <f t="shared" si="1"/>
        <v>Out of test</v>
      </c>
      <c r="F13362" s="53" t="str">
        <f t="shared" si="2"/>
        <v>Shanghai_1</v>
      </c>
      <c r="G13362" s="53">
        <f t="shared" si="3"/>
        <v>0.5602424555</v>
      </c>
    </row>
    <row r="13363">
      <c r="A13363" s="61">
        <v>1.514941644E9</v>
      </c>
      <c r="B13363" s="61">
        <v>1.0</v>
      </c>
      <c r="C13363" s="61">
        <v>1738.0</v>
      </c>
      <c r="D13363" s="57" t="s">
        <v>379</v>
      </c>
      <c r="E13363" s="62" t="str">
        <f t="shared" si="1"/>
        <v>Out of test</v>
      </c>
      <c r="F13363" s="53" t="str">
        <f t="shared" si="2"/>
        <v>Shanghai_1</v>
      </c>
      <c r="G13363" s="53">
        <f t="shared" si="3"/>
        <v>0.8082242399</v>
      </c>
    </row>
    <row r="13364">
      <c r="A13364" s="61">
        <v>1.514722316E9</v>
      </c>
      <c r="B13364" s="61">
        <v>1.0</v>
      </c>
      <c r="C13364" s="61">
        <v>431.0</v>
      </c>
      <c r="D13364" s="57" t="s">
        <v>379</v>
      </c>
      <c r="E13364" s="62" t="str">
        <f t="shared" si="1"/>
        <v>Out of test</v>
      </c>
      <c r="F13364" s="53" t="str">
        <f t="shared" si="2"/>
        <v>Shanghai_1</v>
      </c>
      <c r="G13364" s="53">
        <f t="shared" si="3"/>
        <v>0.1508550645</v>
      </c>
    </row>
    <row r="13365">
      <c r="A13365" s="61">
        <v>1.512923467E9</v>
      </c>
      <c r="B13365" s="61">
        <v>1.0</v>
      </c>
      <c r="C13365" s="61">
        <v>1747.0</v>
      </c>
      <c r="D13365" s="57" t="s">
        <v>379</v>
      </c>
      <c r="E13365" s="62" t="str">
        <f t="shared" si="1"/>
        <v>Out of test</v>
      </c>
      <c r="F13365" s="53" t="str">
        <f t="shared" si="2"/>
        <v>Shanghai_1</v>
      </c>
      <c r="G13365" s="53">
        <f t="shared" si="3"/>
        <v>0.4940238925</v>
      </c>
    </row>
    <row r="13366">
      <c r="A13366" s="61">
        <v>1.518374327E9</v>
      </c>
      <c r="B13366" s="61">
        <v>1.0</v>
      </c>
      <c r="C13366" s="61">
        <v>2408.0</v>
      </c>
      <c r="D13366" s="57" t="s">
        <v>379</v>
      </c>
      <c r="E13366" s="62" t="str">
        <f t="shared" si="1"/>
        <v>Out of test</v>
      </c>
      <c r="F13366" s="53" t="str">
        <f t="shared" si="2"/>
        <v>Shanghai_1</v>
      </c>
      <c r="G13366" s="53">
        <f t="shared" si="3"/>
        <v>0.1120490748</v>
      </c>
    </row>
    <row r="13367">
      <c r="A13367" s="61">
        <v>1.517737897E9</v>
      </c>
      <c r="B13367" s="61">
        <v>1.0</v>
      </c>
      <c r="C13367" s="61">
        <v>465.0</v>
      </c>
      <c r="D13367" s="57" t="s">
        <v>379</v>
      </c>
      <c r="E13367" s="62" t="str">
        <f t="shared" si="1"/>
        <v>Out of test</v>
      </c>
      <c r="F13367" s="53" t="str">
        <f t="shared" si="2"/>
        <v>Shanghai_1</v>
      </c>
      <c r="G13367" s="53">
        <f t="shared" si="3"/>
        <v>0.007841615283</v>
      </c>
    </row>
    <row r="13368">
      <c r="A13368" s="61">
        <v>1.516880479E9</v>
      </c>
      <c r="B13368" s="61">
        <v>1.0</v>
      </c>
      <c r="C13368" s="61">
        <v>3042.0</v>
      </c>
      <c r="D13368" s="57" t="s">
        <v>379</v>
      </c>
      <c r="E13368" s="62" t="str">
        <f t="shared" si="1"/>
        <v>Out of test</v>
      </c>
      <c r="F13368" s="53" t="str">
        <f t="shared" si="2"/>
        <v>Shanghai_1</v>
      </c>
      <c r="G13368" s="53">
        <f t="shared" si="3"/>
        <v>0.947729365</v>
      </c>
    </row>
    <row r="13369">
      <c r="A13369" s="61">
        <v>1.515078349E9</v>
      </c>
      <c r="B13369" s="61">
        <v>1.0</v>
      </c>
      <c r="C13369" s="61">
        <v>1010.0</v>
      </c>
      <c r="D13369" s="57" t="s">
        <v>379</v>
      </c>
      <c r="E13369" s="62" t="str">
        <f t="shared" si="1"/>
        <v>Out of test</v>
      </c>
      <c r="F13369" s="53" t="str">
        <f t="shared" si="2"/>
        <v>Shanghai_1</v>
      </c>
      <c r="G13369" s="53">
        <f t="shared" si="3"/>
        <v>0.9753804695</v>
      </c>
    </row>
    <row r="13370">
      <c r="A13370" s="61">
        <v>1.514603325E9</v>
      </c>
      <c r="B13370" s="61">
        <v>1.0</v>
      </c>
      <c r="C13370" s="61">
        <v>3186.0</v>
      </c>
      <c r="D13370" s="57" t="s">
        <v>379</v>
      </c>
      <c r="E13370" s="62" t="str">
        <f t="shared" si="1"/>
        <v>Out of test</v>
      </c>
      <c r="F13370" s="53" t="str">
        <f t="shared" si="2"/>
        <v>Shanghai_1</v>
      </c>
      <c r="G13370" s="53">
        <f t="shared" si="3"/>
        <v>0.7436469051</v>
      </c>
    </row>
    <row r="13371">
      <c r="A13371" s="61">
        <v>1.512450073E9</v>
      </c>
      <c r="B13371" s="61">
        <v>1.0</v>
      </c>
      <c r="C13371" s="61">
        <v>458.0</v>
      </c>
      <c r="D13371" s="57" t="s">
        <v>379</v>
      </c>
      <c r="E13371" s="62" t="str">
        <f t="shared" si="1"/>
        <v>Out of test</v>
      </c>
      <c r="F13371" s="53" t="str">
        <f t="shared" si="2"/>
        <v>Shanghai_1</v>
      </c>
      <c r="G13371" s="53">
        <f t="shared" si="3"/>
        <v>0.3539029758</v>
      </c>
    </row>
    <row r="13372">
      <c r="A13372" s="61">
        <v>1.517805918E9</v>
      </c>
      <c r="B13372" s="61">
        <v>1.0</v>
      </c>
      <c r="C13372" s="61">
        <v>2949.0</v>
      </c>
      <c r="D13372" s="57" t="s">
        <v>379</v>
      </c>
      <c r="E13372" s="62" t="str">
        <f t="shared" si="1"/>
        <v>Out of test</v>
      </c>
      <c r="F13372" s="53" t="str">
        <f t="shared" si="2"/>
        <v>Shanghai_1</v>
      </c>
      <c r="G13372" s="53">
        <f t="shared" si="3"/>
        <v>0.1170584905</v>
      </c>
    </row>
    <row r="13373">
      <c r="A13373" s="61">
        <v>1.514635865E9</v>
      </c>
      <c r="B13373" s="61">
        <v>1.0</v>
      </c>
      <c r="C13373" s="61">
        <v>3793.0</v>
      </c>
      <c r="D13373" s="57" t="s">
        <v>379</v>
      </c>
      <c r="E13373" s="62" t="str">
        <f t="shared" si="1"/>
        <v>Out of test</v>
      </c>
      <c r="F13373" s="53" t="str">
        <f t="shared" si="2"/>
        <v>Shanghai_1</v>
      </c>
      <c r="G13373" s="53">
        <f t="shared" si="3"/>
        <v>0.4454185705</v>
      </c>
    </row>
    <row r="13374">
      <c r="A13374" s="61">
        <v>1.513501928E9</v>
      </c>
      <c r="B13374" s="61">
        <v>1.0</v>
      </c>
      <c r="C13374" s="61">
        <v>1138.0</v>
      </c>
      <c r="D13374" s="57" t="s">
        <v>379</v>
      </c>
      <c r="E13374" s="62" t="str">
        <f t="shared" si="1"/>
        <v>Out of test</v>
      </c>
      <c r="F13374" s="53" t="str">
        <f t="shared" si="2"/>
        <v>Shanghai_1</v>
      </c>
      <c r="G13374" s="53">
        <f t="shared" si="3"/>
        <v>0.2032971968</v>
      </c>
    </row>
    <row r="13375">
      <c r="A13375" s="61">
        <v>1.517167584E9</v>
      </c>
      <c r="B13375" s="61">
        <v>1.0</v>
      </c>
      <c r="C13375" s="61">
        <v>757.0</v>
      </c>
      <c r="D13375" s="57" t="s">
        <v>379</v>
      </c>
      <c r="E13375" s="62" t="str">
        <f t="shared" si="1"/>
        <v>Out of test</v>
      </c>
      <c r="F13375" s="53" t="str">
        <f t="shared" si="2"/>
        <v>Shanghai_1</v>
      </c>
      <c r="G13375" s="53">
        <f t="shared" si="3"/>
        <v>0.4957103144</v>
      </c>
    </row>
    <row r="13376">
      <c r="A13376" s="61">
        <v>1.516260835E9</v>
      </c>
      <c r="B13376" s="61">
        <v>1.0</v>
      </c>
      <c r="C13376" s="61">
        <v>2301.0</v>
      </c>
      <c r="D13376" s="57" t="s">
        <v>379</v>
      </c>
      <c r="E13376" s="62" t="str">
        <f t="shared" si="1"/>
        <v>Out of test</v>
      </c>
      <c r="F13376" s="53" t="str">
        <f t="shared" si="2"/>
        <v>Shanghai_1</v>
      </c>
      <c r="G13376" s="53">
        <f t="shared" si="3"/>
        <v>0.8723147919</v>
      </c>
    </row>
    <row r="13377">
      <c r="A13377" s="61">
        <v>1.517482286E9</v>
      </c>
      <c r="B13377" s="61">
        <v>1.0</v>
      </c>
      <c r="C13377" s="61">
        <v>1301.0</v>
      </c>
      <c r="D13377" s="57" t="s">
        <v>379</v>
      </c>
      <c r="E13377" s="62" t="str">
        <f t="shared" si="1"/>
        <v>Out of test</v>
      </c>
      <c r="F13377" s="53" t="str">
        <f t="shared" si="2"/>
        <v>Shanghai_1</v>
      </c>
      <c r="G13377" s="53">
        <f t="shared" si="3"/>
        <v>0.8870676777</v>
      </c>
    </row>
    <row r="13378">
      <c r="A13378" s="61">
        <v>1.519265968E9</v>
      </c>
      <c r="B13378" s="61">
        <v>1.0</v>
      </c>
      <c r="C13378" s="61">
        <v>3179.0</v>
      </c>
      <c r="D13378" s="57" t="s">
        <v>379</v>
      </c>
      <c r="E13378" s="62" t="str">
        <f t="shared" si="1"/>
        <v>Out of test</v>
      </c>
      <c r="F13378" s="53" t="str">
        <f t="shared" si="2"/>
        <v>Shanghai_1</v>
      </c>
      <c r="G13378" s="53">
        <f t="shared" si="3"/>
        <v>0.6410116197</v>
      </c>
    </row>
    <row r="13379">
      <c r="A13379" s="61">
        <v>1.513816223E9</v>
      </c>
      <c r="B13379" s="61">
        <v>1.0</v>
      </c>
      <c r="C13379" s="61">
        <v>137.0</v>
      </c>
      <c r="D13379" s="57" t="s">
        <v>379</v>
      </c>
      <c r="E13379" s="62" t="str">
        <f t="shared" si="1"/>
        <v>Out of test</v>
      </c>
      <c r="F13379" s="53" t="str">
        <f t="shared" si="2"/>
        <v>Shanghai_1</v>
      </c>
      <c r="G13379" s="53">
        <f t="shared" si="3"/>
        <v>0.8237860987</v>
      </c>
    </row>
    <row r="13380">
      <c r="A13380" s="61">
        <v>1.511729146E9</v>
      </c>
      <c r="B13380" s="61">
        <v>1.0</v>
      </c>
      <c r="C13380" s="61">
        <v>1561.0</v>
      </c>
      <c r="D13380" s="57" t="s">
        <v>379</v>
      </c>
      <c r="E13380" s="62" t="str">
        <f t="shared" si="1"/>
        <v>Out of test</v>
      </c>
      <c r="F13380" s="53" t="str">
        <f t="shared" si="2"/>
        <v>Shanghai_1</v>
      </c>
      <c r="G13380" s="53">
        <f t="shared" si="3"/>
        <v>0.77755409</v>
      </c>
    </row>
    <row r="13381">
      <c r="A13381" s="61">
        <v>1.516741375E9</v>
      </c>
      <c r="B13381" s="61">
        <v>1.0</v>
      </c>
      <c r="C13381" s="61">
        <v>150.0</v>
      </c>
      <c r="D13381" s="57" t="s">
        <v>379</v>
      </c>
      <c r="E13381" s="62" t="str">
        <f t="shared" si="1"/>
        <v>Out of test</v>
      </c>
      <c r="F13381" s="53" t="str">
        <f t="shared" si="2"/>
        <v>Shanghai_1</v>
      </c>
      <c r="G13381" s="53">
        <f t="shared" si="3"/>
        <v>0.3830235548</v>
      </c>
    </row>
    <row r="13382">
      <c r="A13382" s="61">
        <v>1.518538028E9</v>
      </c>
      <c r="B13382" s="61">
        <v>1.0</v>
      </c>
      <c r="C13382" s="61">
        <v>79.0</v>
      </c>
      <c r="D13382" s="57" t="s">
        <v>379</v>
      </c>
      <c r="E13382" s="62" t="str">
        <f t="shared" si="1"/>
        <v>Out of test</v>
      </c>
      <c r="F13382" s="53" t="str">
        <f t="shared" si="2"/>
        <v>Shanghai_1</v>
      </c>
      <c r="G13382" s="53">
        <f t="shared" si="3"/>
        <v>0.5508380882</v>
      </c>
    </row>
    <row r="13383">
      <c r="A13383" s="61">
        <v>1.519308913E9</v>
      </c>
      <c r="B13383" s="61">
        <v>1.0</v>
      </c>
      <c r="C13383" s="61">
        <v>4132.0</v>
      </c>
      <c r="D13383" s="57" t="s">
        <v>379</v>
      </c>
      <c r="E13383" s="62" t="str">
        <f t="shared" si="1"/>
        <v>Out of test</v>
      </c>
      <c r="F13383" s="53" t="str">
        <f t="shared" si="2"/>
        <v>Shanghai_1</v>
      </c>
      <c r="G13383" s="53">
        <f t="shared" si="3"/>
        <v>0.5987284032</v>
      </c>
    </row>
    <row r="13384">
      <c r="A13384" s="61">
        <v>1.517125067E9</v>
      </c>
      <c r="B13384" s="61">
        <v>1.0</v>
      </c>
      <c r="C13384" s="61">
        <v>189.0</v>
      </c>
      <c r="D13384" s="57" t="s">
        <v>379</v>
      </c>
      <c r="E13384" s="62" t="str">
        <f t="shared" si="1"/>
        <v>Out of test</v>
      </c>
      <c r="F13384" s="53" t="str">
        <f t="shared" si="2"/>
        <v>Shanghai_1</v>
      </c>
      <c r="G13384" s="53">
        <f t="shared" si="3"/>
        <v>0.583861108</v>
      </c>
    </row>
    <row r="13385">
      <c r="A13385" s="61">
        <v>1.519571578E9</v>
      </c>
      <c r="B13385" s="61">
        <v>1.0</v>
      </c>
      <c r="C13385" s="61">
        <v>2885.0</v>
      </c>
      <c r="D13385" s="57" t="s">
        <v>379</v>
      </c>
      <c r="E13385" s="62" t="str">
        <f t="shared" si="1"/>
        <v>Out of test</v>
      </c>
      <c r="F13385" s="53" t="str">
        <f t="shared" si="2"/>
        <v>Shanghai_1</v>
      </c>
      <c r="G13385" s="53">
        <f t="shared" si="3"/>
        <v>0.1804540706</v>
      </c>
    </row>
    <row r="13386">
      <c r="A13386" s="61">
        <v>1.514048487E9</v>
      </c>
      <c r="B13386" s="61">
        <v>1.0</v>
      </c>
      <c r="C13386" s="61">
        <v>138.0</v>
      </c>
      <c r="D13386" s="57" t="s">
        <v>379</v>
      </c>
      <c r="E13386" s="62" t="str">
        <f t="shared" si="1"/>
        <v>Out of test</v>
      </c>
      <c r="F13386" s="53" t="str">
        <f t="shared" si="2"/>
        <v>Shanghai_1</v>
      </c>
      <c r="G13386" s="53">
        <f t="shared" si="3"/>
        <v>0.6492091484</v>
      </c>
    </row>
    <row r="13387">
      <c r="A13387" s="61">
        <v>1.515619886E9</v>
      </c>
      <c r="B13387" s="61">
        <v>1.0</v>
      </c>
      <c r="C13387" s="61">
        <v>4132.0</v>
      </c>
      <c r="D13387" s="57" t="s">
        <v>379</v>
      </c>
      <c r="E13387" s="62" t="str">
        <f t="shared" si="1"/>
        <v>Out of test</v>
      </c>
      <c r="F13387" s="53" t="str">
        <f t="shared" si="2"/>
        <v>Shanghai_1</v>
      </c>
      <c r="G13387" s="53">
        <f t="shared" si="3"/>
        <v>0.6874620842</v>
      </c>
    </row>
    <row r="13388">
      <c r="A13388" s="61">
        <v>1.514686208E9</v>
      </c>
      <c r="B13388" s="61">
        <v>1.0</v>
      </c>
      <c r="C13388" s="61">
        <v>464.0</v>
      </c>
      <c r="D13388" s="57" t="s">
        <v>379</v>
      </c>
      <c r="E13388" s="62" t="str">
        <f t="shared" si="1"/>
        <v>Out of test</v>
      </c>
      <c r="F13388" s="53" t="str">
        <f t="shared" si="2"/>
        <v>Shanghai_1</v>
      </c>
      <c r="G13388" s="53">
        <f t="shared" si="3"/>
        <v>0.7764701842</v>
      </c>
    </row>
    <row r="13389">
      <c r="A13389" s="61">
        <v>1.514267518E9</v>
      </c>
      <c r="B13389" s="61">
        <v>1.0</v>
      </c>
      <c r="C13389" s="61">
        <v>603.0</v>
      </c>
      <c r="D13389" s="57" t="s">
        <v>379</v>
      </c>
      <c r="E13389" s="62" t="str">
        <f t="shared" si="1"/>
        <v>Out of test</v>
      </c>
      <c r="F13389" s="53" t="str">
        <f t="shared" si="2"/>
        <v>Shanghai_1</v>
      </c>
      <c r="G13389" s="53">
        <f t="shared" si="3"/>
        <v>0.7052183175</v>
      </c>
    </row>
    <row r="13390">
      <c r="A13390" s="61">
        <v>1.511647654E9</v>
      </c>
      <c r="B13390" s="61">
        <v>1.0</v>
      </c>
      <c r="C13390" s="61">
        <v>1520.0</v>
      </c>
      <c r="D13390" s="57" t="s">
        <v>379</v>
      </c>
      <c r="E13390" s="62" t="str">
        <f t="shared" si="1"/>
        <v>Out of test</v>
      </c>
      <c r="F13390" s="53" t="str">
        <f t="shared" si="2"/>
        <v>Shanghai_1</v>
      </c>
      <c r="G13390" s="53">
        <f t="shared" si="3"/>
        <v>0.2065957703</v>
      </c>
    </row>
    <row r="13391">
      <c r="A13391" s="61">
        <v>1.513311305E9</v>
      </c>
      <c r="B13391" s="61">
        <v>1.0</v>
      </c>
      <c r="C13391" s="61">
        <v>66.0</v>
      </c>
      <c r="D13391" s="57" t="s">
        <v>379</v>
      </c>
      <c r="E13391" s="62" t="str">
        <f t="shared" si="1"/>
        <v>Out of test</v>
      </c>
      <c r="F13391" s="53" t="str">
        <f t="shared" si="2"/>
        <v>Shanghai_1</v>
      </c>
      <c r="G13391" s="53">
        <f t="shared" si="3"/>
        <v>0.3579667189</v>
      </c>
    </row>
    <row r="13392">
      <c r="A13392" s="61">
        <v>1.511944019E9</v>
      </c>
      <c r="B13392" s="61">
        <v>1.0</v>
      </c>
      <c r="C13392" s="61">
        <v>1734.0</v>
      </c>
      <c r="D13392" s="57" t="s">
        <v>379</v>
      </c>
      <c r="E13392" s="62" t="str">
        <f t="shared" si="1"/>
        <v>Out of test</v>
      </c>
      <c r="F13392" s="53" t="str">
        <f t="shared" si="2"/>
        <v>Shanghai_1</v>
      </c>
      <c r="G13392" s="53">
        <f t="shared" si="3"/>
        <v>0.9616201348</v>
      </c>
    </row>
    <row r="13393">
      <c r="A13393" s="61">
        <v>1.516188376E9</v>
      </c>
      <c r="B13393" s="61">
        <v>1.0</v>
      </c>
      <c r="C13393" s="61">
        <v>2995.0</v>
      </c>
      <c r="D13393" s="57" t="s">
        <v>379</v>
      </c>
      <c r="E13393" s="62" t="str">
        <f t="shared" si="1"/>
        <v>Out of test</v>
      </c>
      <c r="F13393" s="53" t="str">
        <f t="shared" si="2"/>
        <v>Shanghai_1</v>
      </c>
      <c r="G13393" s="53">
        <f t="shared" si="3"/>
        <v>0.4674023315</v>
      </c>
    </row>
    <row r="13394">
      <c r="A13394" s="61">
        <v>1.516289518E9</v>
      </c>
      <c r="B13394" s="61">
        <v>1.0</v>
      </c>
      <c r="C13394" s="61">
        <v>666.0</v>
      </c>
      <c r="D13394" s="57" t="s">
        <v>379</v>
      </c>
      <c r="E13394" s="62" t="str">
        <f t="shared" si="1"/>
        <v>Out of test</v>
      </c>
      <c r="F13394" s="53" t="str">
        <f t="shared" si="2"/>
        <v>Shanghai_1</v>
      </c>
      <c r="G13394" s="53">
        <f t="shared" si="3"/>
        <v>0.7374040857</v>
      </c>
    </row>
    <row r="13395">
      <c r="A13395" s="61">
        <v>1.516312637E9</v>
      </c>
      <c r="B13395" s="61">
        <v>1.0</v>
      </c>
      <c r="C13395" s="61">
        <v>685.0</v>
      </c>
      <c r="D13395" s="57" t="s">
        <v>379</v>
      </c>
      <c r="E13395" s="62" t="str">
        <f t="shared" si="1"/>
        <v>Out of test</v>
      </c>
      <c r="F13395" s="53" t="str">
        <f t="shared" si="2"/>
        <v>Shanghai_1</v>
      </c>
      <c r="G13395" s="53">
        <f t="shared" si="3"/>
        <v>0.791568638</v>
      </c>
    </row>
    <row r="13396">
      <c r="A13396" s="61">
        <v>1.514519085E9</v>
      </c>
      <c r="B13396" s="61">
        <v>1.0</v>
      </c>
      <c r="C13396" s="61">
        <v>2339.0</v>
      </c>
      <c r="D13396" s="57" t="s">
        <v>379</v>
      </c>
      <c r="E13396" s="62" t="str">
        <f t="shared" si="1"/>
        <v>Out of test</v>
      </c>
      <c r="F13396" s="53" t="str">
        <f t="shared" si="2"/>
        <v>Shanghai_1</v>
      </c>
      <c r="G13396" s="53">
        <f t="shared" si="3"/>
        <v>0.5630221588</v>
      </c>
    </row>
    <row r="13397">
      <c r="A13397" s="61">
        <v>1.519552216E9</v>
      </c>
      <c r="B13397" s="61">
        <v>1.0</v>
      </c>
      <c r="C13397" s="61">
        <v>978.0</v>
      </c>
      <c r="D13397" s="57" t="s">
        <v>379</v>
      </c>
      <c r="E13397" s="62" t="str">
        <f t="shared" si="1"/>
        <v>Out of test</v>
      </c>
      <c r="F13397" s="53" t="str">
        <f t="shared" si="2"/>
        <v>Shanghai_1</v>
      </c>
      <c r="G13397" s="53">
        <f t="shared" si="3"/>
        <v>0.08610682902</v>
      </c>
    </row>
    <row r="13398">
      <c r="A13398" s="61">
        <v>1.511330318E9</v>
      </c>
      <c r="B13398" s="61">
        <v>1.0</v>
      </c>
      <c r="C13398" s="61">
        <v>1472.0</v>
      </c>
      <c r="D13398" s="57" t="s">
        <v>379</v>
      </c>
      <c r="E13398" s="62" t="str">
        <f t="shared" si="1"/>
        <v>Out of test</v>
      </c>
      <c r="F13398" s="53" t="str">
        <f t="shared" si="2"/>
        <v>Shanghai_1</v>
      </c>
      <c r="G13398" s="53">
        <f t="shared" si="3"/>
        <v>0.4969981467</v>
      </c>
    </row>
    <row r="13399">
      <c r="A13399" s="61">
        <v>1.519558207E9</v>
      </c>
      <c r="B13399" s="61">
        <v>1.0</v>
      </c>
      <c r="C13399" s="61">
        <v>825.0</v>
      </c>
      <c r="D13399" s="57" t="s">
        <v>379</v>
      </c>
      <c r="E13399" s="62" t="str">
        <f t="shared" si="1"/>
        <v>Out of test</v>
      </c>
      <c r="F13399" s="53" t="str">
        <f t="shared" si="2"/>
        <v>Shanghai_1</v>
      </c>
      <c r="G13399" s="53">
        <f t="shared" si="3"/>
        <v>0.5861439591</v>
      </c>
    </row>
    <row r="13400">
      <c r="A13400" s="61">
        <v>1.515370508E9</v>
      </c>
      <c r="B13400" s="61">
        <v>1.0</v>
      </c>
      <c r="C13400" s="61">
        <v>492.0</v>
      </c>
      <c r="D13400" s="57" t="s">
        <v>379</v>
      </c>
      <c r="E13400" s="62" t="str">
        <f t="shared" si="1"/>
        <v>Out of test</v>
      </c>
      <c r="F13400" s="53" t="str">
        <f t="shared" si="2"/>
        <v>Shanghai_1</v>
      </c>
      <c r="G13400" s="53">
        <f t="shared" si="3"/>
        <v>0.2948906915</v>
      </c>
    </row>
    <row r="13401">
      <c r="A13401" s="61">
        <v>1.516345029E9</v>
      </c>
      <c r="B13401" s="61">
        <v>1.0</v>
      </c>
      <c r="C13401" s="61">
        <v>1271.0</v>
      </c>
      <c r="D13401" s="57" t="s">
        <v>379</v>
      </c>
      <c r="E13401" s="62" t="str">
        <f t="shared" si="1"/>
        <v>Out of test</v>
      </c>
      <c r="F13401" s="53" t="str">
        <f t="shared" si="2"/>
        <v>Shanghai_1</v>
      </c>
      <c r="G13401" s="53">
        <f t="shared" si="3"/>
        <v>0.8538058035</v>
      </c>
    </row>
    <row r="13402">
      <c r="A13402" s="61">
        <v>1.518032768E9</v>
      </c>
      <c r="B13402" s="61">
        <v>1.0</v>
      </c>
      <c r="C13402" s="61">
        <v>2685.0</v>
      </c>
      <c r="D13402" s="57" t="s">
        <v>379</v>
      </c>
      <c r="E13402" s="62" t="str">
        <f t="shared" si="1"/>
        <v>Out of test</v>
      </c>
      <c r="F13402" s="53" t="str">
        <f t="shared" si="2"/>
        <v>Shanghai_1</v>
      </c>
      <c r="G13402" s="53">
        <f t="shared" si="3"/>
        <v>0.9349271468</v>
      </c>
    </row>
    <row r="13403">
      <c r="A13403" s="61">
        <v>1.513432834E9</v>
      </c>
      <c r="B13403" s="61">
        <v>1.0</v>
      </c>
      <c r="C13403" s="61">
        <v>931.0</v>
      </c>
      <c r="D13403" s="57" t="s">
        <v>379</v>
      </c>
      <c r="E13403" s="62" t="str">
        <f t="shared" si="1"/>
        <v>Out of test</v>
      </c>
      <c r="F13403" s="53" t="str">
        <f t="shared" si="2"/>
        <v>Shanghai_1</v>
      </c>
      <c r="G13403" s="53">
        <f t="shared" si="3"/>
        <v>0.5440855778</v>
      </c>
    </row>
    <row r="13404">
      <c r="A13404" s="61">
        <v>1.513696214E9</v>
      </c>
      <c r="B13404" s="61">
        <v>1.0</v>
      </c>
      <c r="C13404" s="61">
        <v>3057.0</v>
      </c>
      <c r="D13404" s="57" t="s">
        <v>379</v>
      </c>
      <c r="E13404" s="62" t="str">
        <f t="shared" si="1"/>
        <v>Out of test</v>
      </c>
      <c r="F13404" s="53" t="str">
        <f t="shared" si="2"/>
        <v>Shanghai_1</v>
      </c>
      <c r="G13404" s="53">
        <f t="shared" si="3"/>
        <v>0.5318065031</v>
      </c>
    </row>
    <row r="13405">
      <c r="A13405" s="61">
        <v>1.516900425E9</v>
      </c>
      <c r="B13405" s="61">
        <v>1.0</v>
      </c>
      <c r="C13405" s="61">
        <v>2069.0</v>
      </c>
      <c r="D13405" s="57" t="s">
        <v>379</v>
      </c>
      <c r="E13405" s="62" t="str">
        <f t="shared" si="1"/>
        <v>Out of test</v>
      </c>
      <c r="F13405" s="53" t="str">
        <f t="shared" si="2"/>
        <v>Shanghai_1</v>
      </c>
      <c r="G13405" s="53">
        <f t="shared" si="3"/>
        <v>0.3592274348</v>
      </c>
    </row>
    <row r="13406">
      <c r="A13406" s="61">
        <v>1.514709515E9</v>
      </c>
      <c r="B13406" s="61">
        <v>1.0</v>
      </c>
      <c r="C13406" s="61">
        <v>660.0</v>
      </c>
      <c r="D13406" s="57" t="s">
        <v>379</v>
      </c>
      <c r="E13406" s="62" t="str">
        <f t="shared" si="1"/>
        <v>Out of test</v>
      </c>
      <c r="F13406" s="53" t="str">
        <f t="shared" si="2"/>
        <v>Shanghai_1</v>
      </c>
      <c r="G13406" s="53">
        <f t="shared" si="3"/>
        <v>0.1098806514</v>
      </c>
    </row>
    <row r="13407">
      <c r="A13407" s="61">
        <v>1.512025783E9</v>
      </c>
      <c r="B13407" s="61">
        <v>1.0</v>
      </c>
      <c r="C13407" s="61">
        <v>863.0</v>
      </c>
      <c r="D13407" s="57" t="s">
        <v>379</v>
      </c>
      <c r="E13407" s="62" t="str">
        <f t="shared" si="1"/>
        <v>Out of test</v>
      </c>
      <c r="F13407" s="53" t="str">
        <f t="shared" si="2"/>
        <v>Shanghai_1</v>
      </c>
      <c r="G13407" s="53">
        <f t="shared" si="3"/>
        <v>0.4656461823</v>
      </c>
    </row>
    <row r="13408">
      <c r="A13408" s="61">
        <v>1.512326093E9</v>
      </c>
      <c r="B13408" s="61">
        <v>1.0</v>
      </c>
      <c r="C13408" s="61">
        <v>284.0</v>
      </c>
      <c r="D13408" s="57" t="s">
        <v>379</v>
      </c>
      <c r="E13408" s="62" t="str">
        <f t="shared" si="1"/>
        <v>Out of test</v>
      </c>
      <c r="F13408" s="53" t="str">
        <f t="shared" si="2"/>
        <v>Shanghai_1</v>
      </c>
      <c r="G13408" s="53">
        <f t="shared" si="3"/>
        <v>0.005252435537</v>
      </c>
    </row>
    <row r="13409">
      <c r="A13409" s="61">
        <v>1.511794389E9</v>
      </c>
      <c r="B13409" s="61">
        <v>1.0</v>
      </c>
      <c r="C13409" s="61">
        <v>1830.0</v>
      </c>
      <c r="D13409" s="57" t="s">
        <v>379</v>
      </c>
      <c r="E13409" s="62" t="str">
        <f t="shared" si="1"/>
        <v>Out of test</v>
      </c>
      <c r="F13409" s="53" t="str">
        <f t="shared" si="2"/>
        <v>Shanghai_1</v>
      </c>
      <c r="G13409" s="53">
        <f t="shared" si="3"/>
        <v>0.6925913972</v>
      </c>
    </row>
    <row r="13410">
      <c r="A13410" s="61">
        <v>1.513469896E9</v>
      </c>
      <c r="B13410" s="61">
        <v>1.0</v>
      </c>
      <c r="C13410" s="61">
        <v>2928.0</v>
      </c>
      <c r="D13410" s="57" t="s">
        <v>379</v>
      </c>
      <c r="E13410" s="62" t="str">
        <f t="shared" si="1"/>
        <v>Out of test</v>
      </c>
      <c r="F13410" s="53" t="str">
        <f t="shared" si="2"/>
        <v>Shanghai_1</v>
      </c>
      <c r="G13410" s="53">
        <f t="shared" si="3"/>
        <v>0.08459100515</v>
      </c>
    </row>
    <row r="13411">
      <c r="A13411" s="61">
        <v>1.513167543E9</v>
      </c>
      <c r="B13411" s="61">
        <v>1.0</v>
      </c>
      <c r="C13411" s="61">
        <v>3.0</v>
      </c>
      <c r="D13411" s="57" t="s">
        <v>379</v>
      </c>
      <c r="E13411" s="62" t="str">
        <f t="shared" si="1"/>
        <v>Out of test</v>
      </c>
      <c r="F13411" s="53" t="str">
        <f t="shared" si="2"/>
        <v>Shanghai_1</v>
      </c>
      <c r="G13411" s="53">
        <f t="shared" si="3"/>
        <v>0.5012765058</v>
      </c>
    </row>
    <row r="13412">
      <c r="A13412" s="61">
        <v>1.514280857E9</v>
      </c>
      <c r="B13412" s="61">
        <v>1.0</v>
      </c>
      <c r="C13412" s="61">
        <v>3349.0</v>
      </c>
      <c r="D13412" s="57" t="s">
        <v>379</v>
      </c>
      <c r="E13412" s="62" t="str">
        <f t="shared" si="1"/>
        <v>Out of test</v>
      </c>
      <c r="F13412" s="53" t="str">
        <f t="shared" si="2"/>
        <v>Shanghai_1</v>
      </c>
      <c r="G13412" s="53">
        <f t="shared" si="3"/>
        <v>0.2224821029</v>
      </c>
    </row>
    <row r="13413">
      <c r="A13413" s="61">
        <v>1.517993594E9</v>
      </c>
      <c r="B13413" s="61">
        <v>1.0</v>
      </c>
      <c r="C13413" s="61">
        <v>2814.0</v>
      </c>
      <c r="D13413" s="57" t="s">
        <v>379</v>
      </c>
      <c r="E13413" s="62" t="str">
        <f t="shared" si="1"/>
        <v>Out of test</v>
      </c>
      <c r="F13413" s="53" t="str">
        <f t="shared" si="2"/>
        <v>Shanghai_1</v>
      </c>
      <c r="G13413" s="53">
        <f t="shared" si="3"/>
        <v>0.6681695526</v>
      </c>
    </row>
    <row r="13414">
      <c r="A13414" s="61">
        <v>1.515864494E9</v>
      </c>
      <c r="B13414" s="61">
        <v>1.0</v>
      </c>
      <c r="C13414" s="61">
        <v>1580.0</v>
      </c>
      <c r="D13414" s="57" t="s">
        <v>379</v>
      </c>
      <c r="E13414" s="62" t="str">
        <f t="shared" si="1"/>
        <v>Out of test</v>
      </c>
      <c r="F13414" s="53" t="str">
        <f t="shared" si="2"/>
        <v>Shanghai_1</v>
      </c>
      <c r="G13414" s="53">
        <f t="shared" si="3"/>
        <v>0.4878471728</v>
      </c>
    </row>
    <row r="13415">
      <c r="A13415" s="61">
        <v>1.519926153E9</v>
      </c>
      <c r="B13415" s="61">
        <v>1.0</v>
      </c>
      <c r="C13415" s="61">
        <v>642.0</v>
      </c>
      <c r="D13415" s="57" t="s">
        <v>379</v>
      </c>
      <c r="E13415" s="62" t="str">
        <f t="shared" si="1"/>
        <v>Out of test</v>
      </c>
      <c r="F13415" s="53" t="str">
        <f t="shared" si="2"/>
        <v>Shanghai_1</v>
      </c>
      <c r="G13415" s="53">
        <f t="shared" si="3"/>
        <v>0.8558359229</v>
      </c>
    </row>
    <row r="13416">
      <c r="A13416" s="61">
        <v>1.516131028E9</v>
      </c>
      <c r="B13416" s="61">
        <v>1.0</v>
      </c>
      <c r="C13416" s="61">
        <v>2813.0</v>
      </c>
      <c r="D13416" s="57" t="s">
        <v>379</v>
      </c>
      <c r="E13416" s="62" t="str">
        <f t="shared" si="1"/>
        <v>Out of test</v>
      </c>
      <c r="F13416" s="53" t="str">
        <f t="shared" si="2"/>
        <v>Shanghai_1</v>
      </c>
      <c r="G13416" s="53">
        <f t="shared" si="3"/>
        <v>0.6254523075</v>
      </c>
    </row>
    <row r="13417">
      <c r="A13417" s="61">
        <v>1.516522249E9</v>
      </c>
      <c r="B13417" s="61">
        <v>1.0</v>
      </c>
      <c r="C13417" s="61">
        <v>538.0</v>
      </c>
      <c r="D13417" s="57" t="s">
        <v>379</v>
      </c>
      <c r="E13417" s="62" t="str">
        <f t="shared" si="1"/>
        <v>Out of test</v>
      </c>
      <c r="F13417" s="53" t="str">
        <f t="shared" si="2"/>
        <v>Shanghai_1</v>
      </c>
      <c r="G13417" s="53">
        <f t="shared" si="3"/>
        <v>0.3165202213</v>
      </c>
    </row>
    <row r="13418">
      <c r="A13418" s="61">
        <v>1.516194229E9</v>
      </c>
      <c r="B13418" s="61">
        <v>1.0</v>
      </c>
      <c r="C13418" s="61">
        <v>2182.0</v>
      </c>
      <c r="D13418" s="57" t="s">
        <v>379</v>
      </c>
      <c r="E13418" s="62" t="str">
        <f t="shared" si="1"/>
        <v>Out of test</v>
      </c>
      <c r="F13418" s="53" t="str">
        <f t="shared" si="2"/>
        <v>Shanghai_1</v>
      </c>
      <c r="G13418" s="53">
        <f t="shared" si="3"/>
        <v>0.7559794189</v>
      </c>
    </row>
    <row r="13419">
      <c r="A13419" s="61">
        <v>1.512989886E9</v>
      </c>
      <c r="B13419" s="61">
        <v>1.0</v>
      </c>
      <c r="C13419" s="61">
        <v>1056.0</v>
      </c>
      <c r="D13419" s="57" t="s">
        <v>379</v>
      </c>
      <c r="E13419" s="62" t="str">
        <f t="shared" si="1"/>
        <v>Out of test</v>
      </c>
      <c r="F13419" s="53" t="str">
        <f t="shared" si="2"/>
        <v>Shanghai_1</v>
      </c>
      <c r="G13419" s="53">
        <f t="shared" si="3"/>
        <v>0.2830606831</v>
      </c>
    </row>
    <row r="13420">
      <c r="A13420" s="61">
        <v>1.513866577E9</v>
      </c>
      <c r="B13420" s="61">
        <v>1.0</v>
      </c>
      <c r="C13420" s="61">
        <v>4576.0</v>
      </c>
      <c r="D13420" s="57" t="s">
        <v>379</v>
      </c>
      <c r="E13420" s="62" t="str">
        <f t="shared" si="1"/>
        <v>Out of test</v>
      </c>
      <c r="F13420" s="53" t="str">
        <f t="shared" si="2"/>
        <v>Shanghai_1</v>
      </c>
      <c r="G13420" s="53">
        <f t="shared" si="3"/>
        <v>0.7858700022</v>
      </c>
    </row>
    <row r="13421">
      <c r="A13421" s="61">
        <v>1.515292745E9</v>
      </c>
      <c r="B13421" s="61">
        <v>1.0</v>
      </c>
      <c r="C13421" s="61">
        <v>2893.0</v>
      </c>
      <c r="D13421" s="57" t="s">
        <v>379</v>
      </c>
      <c r="E13421" s="62" t="str">
        <f t="shared" si="1"/>
        <v>Out of test</v>
      </c>
      <c r="F13421" s="53" t="str">
        <f t="shared" si="2"/>
        <v>Shanghai_1</v>
      </c>
      <c r="G13421" s="53">
        <f t="shared" si="3"/>
        <v>0.6223782547</v>
      </c>
    </row>
    <row r="13422">
      <c r="A13422" s="61">
        <v>1.514633103E9</v>
      </c>
      <c r="B13422" s="61">
        <v>1.0</v>
      </c>
      <c r="C13422" s="61">
        <v>105.0</v>
      </c>
      <c r="D13422" s="57" t="s">
        <v>379</v>
      </c>
      <c r="E13422" s="62" t="str">
        <f t="shared" si="1"/>
        <v>Out of test</v>
      </c>
      <c r="F13422" s="53" t="str">
        <f t="shared" si="2"/>
        <v>Shanghai_1</v>
      </c>
      <c r="G13422" s="53">
        <f t="shared" si="3"/>
        <v>0.04762012249</v>
      </c>
    </row>
    <row r="13423">
      <c r="A13423" s="61">
        <v>1.515235689E9</v>
      </c>
      <c r="B13423" s="61">
        <v>1.0</v>
      </c>
      <c r="C13423" s="61">
        <v>1733.0</v>
      </c>
      <c r="D13423" s="57" t="s">
        <v>379</v>
      </c>
      <c r="E13423" s="62" t="str">
        <f t="shared" si="1"/>
        <v>Out of test</v>
      </c>
      <c r="F13423" s="53" t="str">
        <f t="shared" si="2"/>
        <v>Shanghai_1</v>
      </c>
      <c r="G13423" s="53">
        <f t="shared" si="3"/>
        <v>0.8604322012</v>
      </c>
    </row>
    <row r="13424">
      <c r="A13424" s="61">
        <v>1.519032377E9</v>
      </c>
      <c r="B13424" s="61">
        <v>1.0</v>
      </c>
      <c r="C13424" s="61">
        <v>40.0</v>
      </c>
      <c r="D13424" s="57" t="s">
        <v>379</v>
      </c>
      <c r="E13424" s="62" t="str">
        <f t="shared" si="1"/>
        <v>Out of test</v>
      </c>
      <c r="F13424" s="53" t="str">
        <f t="shared" si="2"/>
        <v>Shanghai_1</v>
      </c>
      <c r="G13424" s="53">
        <f t="shared" si="3"/>
        <v>0.8669754213</v>
      </c>
    </row>
    <row r="13425">
      <c r="A13425" s="61">
        <v>1.519757157E9</v>
      </c>
      <c r="B13425" s="61">
        <v>1.0</v>
      </c>
      <c r="C13425" s="61">
        <v>1532.0</v>
      </c>
      <c r="D13425" s="57" t="s">
        <v>379</v>
      </c>
      <c r="E13425" s="62" t="str">
        <f t="shared" si="1"/>
        <v>Out of test</v>
      </c>
      <c r="F13425" s="53" t="str">
        <f t="shared" si="2"/>
        <v>Shanghai_1</v>
      </c>
      <c r="G13425" s="53">
        <f t="shared" si="3"/>
        <v>0.1140666468</v>
      </c>
    </row>
    <row r="13426">
      <c r="A13426" s="61">
        <v>1.513995054E9</v>
      </c>
      <c r="B13426" s="61">
        <v>1.0</v>
      </c>
      <c r="C13426" s="61">
        <v>1017.0</v>
      </c>
      <c r="D13426" s="57" t="s">
        <v>379</v>
      </c>
      <c r="E13426" s="62" t="str">
        <f t="shared" si="1"/>
        <v>Out of test</v>
      </c>
      <c r="F13426" s="53" t="str">
        <f t="shared" si="2"/>
        <v>Shanghai_1</v>
      </c>
      <c r="G13426" s="53">
        <f t="shared" si="3"/>
        <v>0.4632406977</v>
      </c>
    </row>
    <row r="13427">
      <c r="A13427" s="61">
        <v>1.514698545E9</v>
      </c>
      <c r="B13427" s="61">
        <v>1.0</v>
      </c>
      <c r="C13427" s="61">
        <v>4023.0</v>
      </c>
      <c r="D13427" s="57" t="s">
        <v>379</v>
      </c>
      <c r="E13427" s="62" t="str">
        <f t="shared" si="1"/>
        <v>Out of test</v>
      </c>
      <c r="F13427" s="53" t="str">
        <f t="shared" si="2"/>
        <v>Shanghai_1</v>
      </c>
      <c r="G13427" s="53">
        <f t="shared" si="3"/>
        <v>0.9925964181</v>
      </c>
    </row>
    <row r="13428">
      <c r="A13428" s="61">
        <v>1.517861283E9</v>
      </c>
      <c r="B13428" s="61">
        <v>1.0</v>
      </c>
      <c r="C13428" s="61">
        <v>2590.0</v>
      </c>
      <c r="D13428" s="57" t="s">
        <v>379</v>
      </c>
      <c r="E13428" s="62" t="str">
        <f t="shared" si="1"/>
        <v>Out of test</v>
      </c>
      <c r="F13428" s="53" t="str">
        <f t="shared" si="2"/>
        <v>Shanghai_1</v>
      </c>
      <c r="G13428" s="53">
        <f t="shared" si="3"/>
        <v>0.1735028207</v>
      </c>
    </row>
    <row r="13429">
      <c r="A13429" s="61">
        <v>1.515351415E9</v>
      </c>
      <c r="B13429" s="61">
        <v>1.0</v>
      </c>
      <c r="C13429" s="61">
        <v>2900.0</v>
      </c>
      <c r="D13429" s="57" t="s">
        <v>379</v>
      </c>
      <c r="E13429" s="62" t="str">
        <f t="shared" si="1"/>
        <v>Out of test</v>
      </c>
      <c r="F13429" s="53" t="str">
        <f t="shared" si="2"/>
        <v>Shanghai_1</v>
      </c>
      <c r="G13429" s="53">
        <f t="shared" si="3"/>
        <v>0.4464281294</v>
      </c>
    </row>
    <row r="13430">
      <c r="A13430" s="61">
        <v>1.516465104E9</v>
      </c>
      <c r="B13430" s="61">
        <v>1.0</v>
      </c>
      <c r="C13430" s="61">
        <v>1541.0</v>
      </c>
      <c r="D13430" s="57" t="s">
        <v>379</v>
      </c>
      <c r="E13430" s="62" t="str">
        <f t="shared" si="1"/>
        <v>Out of test</v>
      </c>
      <c r="F13430" s="53" t="str">
        <f t="shared" si="2"/>
        <v>Shanghai_1</v>
      </c>
      <c r="G13430" s="53">
        <f t="shared" si="3"/>
        <v>0.994910199</v>
      </c>
    </row>
    <row r="13431">
      <c r="A13431" s="61">
        <v>1.514090618E9</v>
      </c>
      <c r="B13431" s="61">
        <v>1.0</v>
      </c>
      <c r="C13431" s="61">
        <v>2739.0</v>
      </c>
      <c r="D13431" s="57" t="s">
        <v>379</v>
      </c>
      <c r="E13431" s="62" t="str">
        <f t="shared" si="1"/>
        <v>Out of test</v>
      </c>
      <c r="F13431" s="53" t="str">
        <f t="shared" si="2"/>
        <v>Shanghai_1</v>
      </c>
      <c r="G13431" s="53">
        <f t="shared" si="3"/>
        <v>0.4557425041</v>
      </c>
    </row>
    <row r="13432">
      <c r="A13432" s="61">
        <v>1.512295147E9</v>
      </c>
      <c r="B13432" s="61">
        <v>1.0</v>
      </c>
      <c r="C13432" s="61">
        <v>3360.0</v>
      </c>
      <c r="D13432" s="57" t="s">
        <v>379</v>
      </c>
      <c r="E13432" s="62" t="str">
        <f t="shared" si="1"/>
        <v>Out of test</v>
      </c>
      <c r="F13432" s="53" t="str">
        <f t="shared" si="2"/>
        <v>Shanghai_1</v>
      </c>
      <c r="G13432" s="53">
        <f t="shared" si="3"/>
        <v>0.8583309187</v>
      </c>
    </row>
    <row r="13433">
      <c r="A13433" s="61">
        <v>1.519290847E9</v>
      </c>
      <c r="B13433" s="61">
        <v>1.0</v>
      </c>
      <c r="C13433" s="61">
        <v>1279.0</v>
      </c>
      <c r="D13433" s="57" t="s">
        <v>379</v>
      </c>
      <c r="E13433" s="62" t="str">
        <f t="shared" si="1"/>
        <v>Out of test</v>
      </c>
      <c r="F13433" s="53" t="str">
        <f t="shared" si="2"/>
        <v>Shanghai_1</v>
      </c>
      <c r="G13433" s="53">
        <f t="shared" si="3"/>
        <v>0.5616572749</v>
      </c>
    </row>
    <row r="13434">
      <c r="A13434" s="61">
        <v>1.512366127E9</v>
      </c>
      <c r="B13434" s="61">
        <v>1.0</v>
      </c>
      <c r="C13434" s="61">
        <v>1686.0</v>
      </c>
      <c r="D13434" s="57" t="s">
        <v>379</v>
      </c>
      <c r="E13434" s="62" t="str">
        <f t="shared" si="1"/>
        <v>Out of test</v>
      </c>
      <c r="F13434" s="53" t="str">
        <f t="shared" si="2"/>
        <v>Shanghai_1</v>
      </c>
      <c r="G13434" s="53">
        <f t="shared" si="3"/>
        <v>0.5819167762</v>
      </c>
    </row>
    <row r="13435">
      <c r="A13435" s="61">
        <v>1.513074857E9</v>
      </c>
      <c r="B13435" s="61">
        <v>1.0</v>
      </c>
      <c r="C13435" s="61">
        <v>801.0</v>
      </c>
      <c r="D13435" s="57" t="s">
        <v>379</v>
      </c>
      <c r="E13435" s="62" t="str">
        <f t="shared" si="1"/>
        <v>Out of test</v>
      </c>
      <c r="F13435" s="53" t="str">
        <f t="shared" si="2"/>
        <v>Shanghai_1</v>
      </c>
      <c r="G13435" s="53">
        <f t="shared" si="3"/>
        <v>0.5658570462</v>
      </c>
    </row>
    <row r="13436">
      <c r="A13436" s="61">
        <v>1.516715273E9</v>
      </c>
      <c r="B13436" s="61">
        <v>1.0</v>
      </c>
      <c r="C13436" s="61">
        <v>324.0</v>
      </c>
      <c r="D13436" s="57" t="s">
        <v>379</v>
      </c>
      <c r="E13436" s="62" t="str">
        <f t="shared" si="1"/>
        <v>Out of test</v>
      </c>
      <c r="F13436" s="53" t="str">
        <f t="shared" si="2"/>
        <v>Shanghai_1</v>
      </c>
      <c r="G13436" s="53">
        <f t="shared" si="3"/>
        <v>0.7576551675</v>
      </c>
    </row>
    <row r="13437">
      <c r="A13437" s="61">
        <v>1.518140408E9</v>
      </c>
      <c r="B13437" s="61">
        <v>1.0</v>
      </c>
      <c r="C13437" s="61">
        <v>364.0</v>
      </c>
      <c r="D13437" s="57" t="s">
        <v>379</v>
      </c>
      <c r="E13437" s="62" t="str">
        <f t="shared" si="1"/>
        <v>Out of test</v>
      </c>
      <c r="F13437" s="53" t="str">
        <f t="shared" si="2"/>
        <v>Shanghai_1</v>
      </c>
      <c r="G13437" s="53">
        <f t="shared" si="3"/>
        <v>0.3610477308</v>
      </c>
    </row>
    <row r="13438">
      <c r="A13438" s="61">
        <v>1.514887036E9</v>
      </c>
      <c r="B13438" s="61">
        <v>1.0</v>
      </c>
      <c r="C13438" s="61">
        <v>2850.0</v>
      </c>
      <c r="D13438" s="57" t="s">
        <v>379</v>
      </c>
      <c r="E13438" s="62" t="str">
        <f t="shared" si="1"/>
        <v>Out of test</v>
      </c>
      <c r="F13438" s="53" t="str">
        <f t="shared" si="2"/>
        <v>Shanghai_1</v>
      </c>
      <c r="G13438" s="53">
        <f t="shared" si="3"/>
        <v>0.7543375432</v>
      </c>
    </row>
    <row r="13439">
      <c r="A13439" s="61">
        <v>1.514128749E9</v>
      </c>
      <c r="B13439" s="61">
        <v>1.0</v>
      </c>
      <c r="C13439" s="61">
        <v>1619.0</v>
      </c>
      <c r="D13439" s="57" t="s">
        <v>379</v>
      </c>
      <c r="E13439" s="62" t="str">
        <f t="shared" si="1"/>
        <v>Out of test</v>
      </c>
      <c r="F13439" s="53" t="str">
        <f t="shared" si="2"/>
        <v>Shanghai_1</v>
      </c>
      <c r="G13439" s="53">
        <f t="shared" si="3"/>
        <v>0.2305281122</v>
      </c>
    </row>
    <row r="13440">
      <c r="A13440" s="61">
        <v>1.511427034E9</v>
      </c>
      <c r="B13440" s="61">
        <v>1.0</v>
      </c>
      <c r="C13440" s="61">
        <v>3462.0</v>
      </c>
      <c r="D13440" s="57" t="s">
        <v>379</v>
      </c>
      <c r="E13440" s="62" t="str">
        <f t="shared" si="1"/>
        <v>Out of test</v>
      </c>
      <c r="F13440" s="53" t="str">
        <f t="shared" si="2"/>
        <v>Shanghai_1</v>
      </c>
      <c r="G13440" s="53">
        <f t="shared" si="3"/>
        <v>0.8860846521</v>
      </c>
    </row>
    <row r="13441">
      <c r="A13441" s="61">
        <v>1.511570649E9</v>
      </c>
      <c r="B13441" s="61">
        <v>1.0</v>
      </c>
      <c r="C13441" s="61">
        <v>1728.0</v>
      </c>
      <c r="D13441" s="57" t="s">
        <v>379</v>
      </c>
      <c r="E13441" s="62" t="str">
        <f t="shared" si="1"/>
        <v>Out of test</v>
      </c>
      <c r="F13441" s="53" t="str">
        <f t="shared" si="2"/>
        <v>Shanghai_1</v>
      </c>
      <c r="G13441" s="53">
        <f t="shared" si="3"/>
        <v>0.07555091034</v>
      </c>
    </row>
    <row r="13442">
      <c r="A13442" s="61">
        <v>1.512988594E9</v>
      </c>
      <c r="B13442" s="61">
        <v>1.0</v>
      </c>
      <c r="C13442" s="61">
        <v>533.0</v>
      </c>
      <c r="D13442" s="57" t="s">
        <v>379</v>
      </c>
      <c r="E13442" s="62" t="str">
        <f t="shared" si="1"/>
        <v>Out of test</v>
      </c>
      <c r="F13442" s="53" t="str">
        <f t="shared" si="2"/>
        <v>Shanghai_1</v>
      </c>
      <c r="G13442" s="53">
        <f t="shared" si="3"/>
        <v>0.6093392213</v>
      </c>
    </row>
    <row r="13443">
      <c r="A13443" s="61">
        <v>1.515993979E9</v>
      </c>
      <c r="B13443" s="61">
        <v>1.0</v>
      </c>
      <c r="C13443" s="61">
        <v>1843.0</v>
      </c>
      <c r="D13443" s="57" t="s">
        <v>379</v>
      </c>
      <c r="E13443" s="62" t="str">
        <f t="shared" si="1"/>
        <v>Out of test</v>
      </c>
      <c r="F13443" s="53" t="str">
        <f t="shared" si="2"/>
        <v>Shanghai_1</v>
      </c>
      <c r="G13443" s="53">
        <f t="shared" si="3"/>
        <v>0.7269807461</v>
      </c>
    </row>
    <row r="13444">
      <c r="A13444" s="61">
        <v>1.514586174E9</v>
      </c>
      <c r="B13444" s="61">
        <v>1.0</v>
      </c>
      <c r="C13444" s="61">
        <v>3149.0</v>
      </c>
      <c r="D13444" s="57" t="s">
        <v>379</v>
      </c>
      <c r="E13444" s="62" t="str">
        <f t="shared" si="1"/>
        <v>Out of test</v>
      </c>
      <c r="F13444" s="53" t="str">
        <f t="shared" si="2"/>
        <v>Shanghai_1</v>
      </c>
      <c r="G13444" s="53">
        <f t="shared" si="3"/>
        <v>0.3388862469</v>
      </c>
    </row>
    <row r="13445">
      <c r="A13445" s="61">
        <v>1.513359897E9</v>
      </c>
      <c r="B13445" s="61">
        <v>1.0</v>
      </c>
      <c r="C13445" s="61">
        <v>3644.0</v>
      </c>
      <c r="D13445" s="57" t="s">
        <v>379</v>
      </c>
      <c r="E13445" s="62" t="str">
        <f t="shared" si="1"/>
        <v>Out of test</v>
      </c>
      <c r="F13445" s="53" t="str">
        <f t="shared" si="2"/>
        <v>Shanghai_1</v>
      </c>
      <c r="G13445" s="53">
        <f t="shared" si="3"/>
        <v>0.6841755881</v>
      </c>
    </row>
    <row r="13446">
      <c r="A13446" s="61">
        <v>1.513342897E9</v>
      </c>
      <c r="B13446" s="61">
        <v>1.0</v>
      </c>
      <c r="C13446" s="61">
        <v>4289.0</v>
      </c>
      <c r="D13446" s="57" t="s">
        <v>379</v>
      </c>
      <c r="E13446" s="62" t="str">
        <f t="shared" si="1"/>
        <v>Out of test</v>
      </c>
      <c r="F13446" s="53" t="str">
        <f t="shared" si="2"/>
        <v>Shanghai_1</v>
      </c>
      <c r="G13446" s="53">
        <f t="shared" si="3"/>
        <v>0.2839354229</v>
      </c>
    </row>
    <row r="13447">
      <c r="A13447" s="61">
        <v>1.517125694E9</v>
      </c>
      <c r="B13447" s="61">
        <v>1.0</v>
      </c>
      <c r="C13447" s="61">
        <v>2266.0</v>
      </c>
      <c r="D13447" s="57" t="s">
        <v>379</v>
      </c>
      <c r="E13447" s="62" t="str">
        <f t="shared" si="1"/>
        <v>Out of test</v>
      </c>
      <c r="F13447" s="53" t="str">
        <f t="shared" si="2"/>
        <v>Shanghai_1</v>
      </c>
      <c r="G13447" s="53">
        <f t="shared" si="3"/>
        <v>0.5382838886</v>
      </c>
    </row>
    <row r="13448">
      <c r="A13448" s="61">
        <v>1.512120398E9</v>
      </c>
      <c r="B13448" s="61">
        <v>1.0</v>
      </c>
      <c r="C13448" s="61">
        <v>1441.0</v>
      </c>
      <c r="D13448" s="57" t="s">
        <v>379</v>
      </c>
      <c r="E13448" s="62" t="str">
        <f t="shared" si="1"/>
        <v>Out of test</v>
      </c>
      <c r="F13448" s="53" t="str">
        <f t="shared" si="2"/>
        <v>Shanghai_1</v>
      </c>
      <c r="G13448" s="53">
        <f t="shared" si="3"/>
        <v>0.2206696088</v>
      </c>
    </row>
    <row r="13449">
      <c r="A13449" s="61">
        <v>1.518273024E9</v>
      </c>
      <c r="B13449" s="61">
        <v>1.0</v>
      </c>
      <c r="C13449" s="61">
        <v>1446.0</v>
      </c>
      <c r="D13449" s="57" t="s">
        <v>379</v>
      </c>
      <c r="E13449" s="62" t="str">
        <f t="shared" si="1"/>
        <v>Out of test</v>
      </c>
      <c r="F13449" s="53" t="str">
        <f t="shared" si="2"/>
        <v>Shanghai_1</v>
      </c>
      <c r="G13449" s="53">
        <f t="shared" si="3"/>
        <v>0.7966411545</v>
      </c>
    </row>
    <row r="13450">
      <c r="A13450" s="61">
        <v>1.516010977E9</v>
      </c>
      <c r="B13450" s="61">
        <v>1.0</v>
      </c>
      <c r="C13450" s="61">
        <v>907.0</v>
      </c>
      <c r="D13450" s="57" t="s">
        <v>379</v>
      </c>
      <c r="E13450" s="62" t="str">
        <f t="shared" si="1"/>
        <v>Out of test</v>
      </c>
      <c r="F13450" s="53" t="str">
        <f t="shared" si="2"/>
        <v>Shanghai_1</v>
      </c>
      <c r="G13450" s="53">
        <f t="shared" si="3"/>
        <v>0.6631234463</v>
      </c>
    </row>
    <row r="13451">
      <c r="A13451" s="61">
        <v>1.519033293E9</v>
      </c>
      <c r="B13451" s="61">
        <v>1.0</v>
      </c>
      <c r="C13451" s="61">
        <v>1758.0</v>
      </c>
      <c r="D13451" s="57" t="s">
        <v>379</v>
      </c>
      <c r="E13451" s="62" t="str">
        <f t="shared" si="1"/>
        <v>Out of test</v>
      </c>
      <c r="F13451" s="53" t="str">
        <f t="shared" si="2"/>
        <v>Shanghai_1</v>
      </c>
      <c r="G13451" s="53">
        <f t="shared" si="3"/>
        <v>0.4751758283</v>
      </c>
    </row>
    <row r="13452">
      <c r="A13452" s="61">
        <v>1.519504305E9</v>
      </c>
      <c r="B13452" s="61">
        <v>1.0</v>
      </c>
      <c r="C13452" s="61">
        <v>1979.0</v>
      </c>
      <c r="D13452" s="57" t="s">
        <v>379</v>
      </c>
      <c r="E13452" s="62" t="str">
        <f t="shared" si="1"/>
        <v>Out of test</v>
      </c>
      <c r="F13452" s="53" t="str">
        <f t="shared" si="2"/>
        <v>Shanghai_1</v>
      </c>
      <c r="G13452" s="53">
        <f t="shared" si="3"/>
        <v>0.748125973</v>
      </c>
    </row>
    <row r="13453">
      <c r="A13453" s="61">
        <v>1.511302895E9</v>
      </c>
      <c r="B13453" s="61">
        <v>1.0</v>
      </c>
      <c r="C13453" s="61">
        <v>2060.0</v>
      </c>
      <c r="D13453" s="57" t="s">
        <v>379</v>
      </c>
      <c r="E13453" s="62" t="str">
        <f t="shared" si="1"/>
        <v>Out of test</v>
      </c>
      <c r="F13453" s="53" t="str">
        <f t="shared" si="2"/>
        <v>Shanghai_1</v>
      </c>
      <c r="G13453" s="53">
        <f t="shared" si="3"/>
        <v>0.3903293124</v>
      </c>
    </row>
    <row r="13454">
      <c r="A13454" s="61">
        <v>1.513677346E9</v>
      </c>
      <c r="B13454" s="61">
        <v>1.0</v>
      </c>
      <c r="C13454" s="61">
        <v>2328.0</v>
      </c>
      <c r="D13454" s="57" t="s">
        <v>379</v>
      </c>
      <c r="E13454" s="62" t="str">
        <f t="shared" si="1"/>
        <v>Out of test</v>
      </c>
      <c r="F13454" s="53" t="str">
        <f t="shared" si="2"/>
        <v>Shanghai_1</v>
      </c>
      <c r="G13454" s="53">
        <f t="shared" si="3"/>
        <v>0.7937676617</v>
      </c>
    </row>
    <row r="13455">
      <c r="A13455" s="61">
        <v>1.514278773E9</v>
      </c>
      <c r="B13455" s="61">
        <v>1.0</v>
      </c>
      <c r="C13455" s="61">
        <v>1952.0</v>
      </c>
      <c r="D13455" s="57" t="s">
        <v>379</v>
      </c>
      <c r="E13455" s="62" t="str">
        <f t="shared" si="1"/>
        <v>Out of test</v>
      </c>
      <c r="F13455" s="53" t="str">
        <f t="shared" si="2"/>
        <v>Shanghai_1</v>
      </c>
      <c r="G13455" s="53">
        <f t="shared" si="3"/>
        <v>0.6127140454</v>
      </c>
    </row>
    <row r="13456">
      <c r="A13456" s="61">
        <v>1.515758918E9</v>
      </c>
      <c r="B13456" s="61">
        <v>1.0</v>
      </c>
      <c r="C13456" s="61">
        <v>1476.0</v>
      </c>
      <c r="D13456" s="57" t="s">
        <v>379</v>
      </c>
      <c r="E13456" s="62" t="str">
        <f t="shared" si="1"/>
        <v>Out of test</v>
      </c>
      <c r="F13456" s="53" t="str">
        <f t="shared" si="2"/>
        <v>Shanghai_1</v>
      </c>
      <c r="G13456" s="53">
        <f t="shared" si="3"/>
        <v>0.8590053833</v>
      </c>
    </row>
    <row r="13457">
      <c r="A13457" s="61">
        <v>1.514387986E9</v>
      </c>
      <c r="B13457" s="61">
        <v>1.0</v>
      </c>
      <c r="C13457" s="61">
        <v>3563.0</v>
      </c>
      <c r="D13457" s="57" t="s">
        <v>379</v>
      </c>
      <c r="E13457" s="62" t="str">
        <f t="shared" si="1"/>
        <v>Out of test</v>
      </c>
      <c r="F13457" s="53" t="str">
        <f t="shared" si="2"/>
        <v>Shanghai_1</v>
      </c>
      <c r="G13457" s="53">
        <f t="shared" si="3"/>
        <v>0.671462369</v>
      </c>
    </row>
    <row r="13458">
      <c r="A13458" s="61">
        <v>1.516143487E9</v>
      </c>
      <c r="B13458" s="61">
        <v>1.0</v>
      </c>
      <c r="C13458" s="61">
        <v>1160.0</v>
      </c>
      <c r="D13458" s="57" t="s">
        <v>379</v>
      </c>
      <c r="E13458" s="62" t="str">
        <f t="shared" si="1"/>
        <v>Out of test</v>
      </c>
      <c r="F13458" s="53" t="str">
        <f t="shared" si="2"/>
        <v>Shanghai_1</v>
      </c>
      <c r="G13458" s="53">
        <f t="shared" si="3"/>
        <v>0.3622921995</v>
      </c>
    </row>
    <row r="13459">
      <c r="A13459" s="61">
        <v>1.514679885E9</v>
      </c>
      <c r="B13459" s="61">
        <v>1.0</v>
      </c>
      <c r="C13459" s="61">
        <v>2914.0</v>
      </c>
      <c r="D13459" s="57" t="s">
        <v>379</v>
      </c>
      <c r="E13459" s="62" t="str">
        <f t="shared" si="1"/>
        <v>Out of test</v>
      </c>
      <c r="F13459" s="53" t="str">
        <f t="shared" si="2"/>
        <v>Shanghai_1</v>
      </c>
      <c r="G13459" s="53">
        <f t="shared" si="3"/>
        <v>0.2789620781</v>
      </c>
    </row>
    <row r="13460">
      <c r="A13460" s="61">
        <v>1.516567988E9</v>
      </c>
      <c r="B13460" s="61">
        <v>1.0</v>
      </c>
      <c r="C13460" s="61">
        <v>1022.0</v>
      </c>
      <c r="D13460" s="57" t="s">
        <v>379</v>
      </c>
      <c r="E13460" s="62" t="str">
        <f t="shared" si="1"/>
        <v>Out of test</v>
      </c>
      <c r="F13460" s="53" t="str">
        <f t="shared" si="2"/>
        <v>Shanghai_1</v>
      </c>
      <c r="G13460" s="53">
        <f t="shared" si="3"/>
        <v>0.5003356479</v>
      </c>
    </row>
    <row r="13461">
      <c r="A13461" s="61">
        <v>1.517153993E9</v>
      </c>
      <c r="B13461" s="61">
        <v>1.0</v>
      </c>
      <c r="C13461" s="61">
        <v>3581.0</v>
      </c>
      <c r="D13461" s="57" t="s">
        <v>379</v>
      </c>
      <c r="E13461" s="62" t="str">
        <f t="shared" si="1"/>
        <v>Out of test</v>
      </c>
      <c r="F13461" s="53" t="str">
        <f t="shared" si="2"/>
        <v>Shanghai_1</v>
      </c>
      <c r="G13461" s="53">
        <f t="shared" si="3"/>
        <v>0.1165689308</v>
      </c>
    </row>
    <row r="13462">
      <c r="A13462" s="61">
        <v>1.514209616E9</v>
      </c>
      <c r="B13462" s="61">
        <v>1.0</v>
      </c>
      <c r="C13462" s="61">
        <v>487.0</v>
      </c>
      <c r="D13462" s="57" t="s">
        <v>379</v>
      </c>
      <c r="E13462" s="62" t="str">
        <f t="shared" si="1"/>
        <v>Out of test</v>
      </c>
      <c r="F13462" s="53" t="str">
        <f t="shared" si="2"/>
        <v>Shanghai_1</v>
      </c>
      <c r="G13462" s="53">
        <f t="shared" si="3"/>
        <v>0.6381911632</v>
      </c>
    </row>
    <row r="13463">
      <c r="A13463" s="61">
        <v>1.511626524E9</v>
      </c>
      <c r="B13463" s="61">
        <v>1.0</v>
      </c>
      <c r="C13463" s="61">
        <v>3085.0</v>
      </c>
      <c r="D13463" s="57" t="s">
        <v>379</v>
      </c>
      <c r="E13463" s="62" t="str">
        <f t="shared" si="1"/>
        <v>Out of test</v>
      </c>
      <c r="F13463" s="53" t="str">
        <f t="shared" si="2"/>
        <v>Shanghai_1</v>
      </c>
      <c r="G13463" s="53">
        <f t="shared" si="3"/>
        <v>0.4471847269</v>
      </c>
    </row>
    <row r="13464">
      <c r="A13464" s="61">
        <v>1.511997715E9</v>
      </c>
      <c r="B13464" s="61">
        <v>1.0</v>
      </c>
      <c r="C13464" s="61">
        <v>2280.0</v>
      </c>
      <c r="D13464" s="57" t="s">
        <v>379</v>
      </c>
      <c r="E13464" s="62" t="str">
        <f t="shared" si="1"/>
        <v>Out of test</v>
      </c>
      <c r="F13464" s="53" t="str">
        <f t="shared" si="2"/>
        <v>Shanghai_1</v>
      </c>
      <c r="G13464" s="53">
        <f t="shared" si="3"/>
        <v>0.265958094</v>
      </c>
    </row>
    <row r="13465">
      <c r="A13465" s="61">
        <v>1.514205313E9</v>
      </c>
      <c r="B13465" s="61">
        <v>1.0</v>
      </c>
      <c r="C13465" s="61">
        <v>3147.0</v>
      </c>
      <c r="D13465" s="57" t="s">
        <v>379</v>
      </c>
      <c r="E13465" s="62" t="str">
        <f t="shared" si="1"/>
        <v>Out of test</v>
      </c>
      <c r="F13465" s="53" t="str">
        <f t="shared" si="2"/>
        <v>Shanghai_1</v>
      </c>
      <c r="G13465" s="53">
        <f t="shared" si="3"/>
        <v>0.4426805419</v>
      </c>
    </row>
    <row r="13466">
      <c r="A13466" s="61">
        <v>1.512864127E9</v>
      </c>
      <c r="B13466" s="61">
        <v>1.0</v>
      </c>
      <c r="C13466" s="61">
        <v>927.0</v>
      </c>
      <c r="D13466" s="57" t="s">
        <v>379</v>
      </c>
      <c r="E13466" s="62" t="str">
        <f t="shared" si="1"/>
        <v>Out of test</v>
      </c>
      <c r="F13466" s="53" t="str">
        <f t="shared" si="2"/>
        <v>Shanghai_1</v>
      </c>
      <c r="G13466" s="53">
        <f t="shared" si="3"/>
        <v>0.4855596805</v>
      </c>
    </row>
    <row r="13467">
      <c r="A13467" s="61">
        <v>1.518615263E9</v>
      </c>
      <c r="B13467" s="61">
        <v>1.0</v>
      </c>
      <c r="C13467" s="61">
        <v>3091.0</v>
      </c>
      <c r="D13467" s="57" t="s">
        <v>379</v>
      </c>
      <c r="E13467" s="62" t="str">
        <f t="shared" si="1"/>
        <v>Out of test</v>
      </c>
      <c r="F13467" s="53" t="str">
        <f t="shared" si="2"/>
        <v>Shanghai_1</v>
      </c>
      <c r="G13467" s="53">
        <f t="shared" si="3"/>
        <v>0.4035300645</v>
      </c>
    </row>
    <row r="13468">
      <c r="A13468" s="61">
        <v>1.519560123E9</v>
      </c>
      <c r="B13468" s="61">
        <v>1.0</v>
      </c>
      <c r="C13468" s="61">
        <v>5067.0</v>
      </c>
      <c r="D13468" s="57" t="s">
        <v>379</v>
      </c>
      <c r="E13468" s="62" t="str">
        <f t="shared" si="1"/>
        <v>Out of test</v>
      </c>
      <c r="F13468" s="53" t="str">
        <f t="shared" si="2"/>
        <v>Shanghai_1</v>
      </c>
      <c r="G13468" s="53">
        <f t="shared" si="3"/>
        <v>0.2067747372</v>
      </c>
    </row>
    <row r="13469">
      <c r="A13469" s="61">
        <v>1.511640714E9</v>
      </c>
      <c r="B13469" s="61">
        <v>1.0</v>
      </c>
      <c r="C13469" s="61">
        <v>1342.0</v>
      </c>
      <c r="D13469" s="57" t="s">
        <v>379</v>
      </c>
      <c r="E13469" s="62" t="str">
        <f t="shared" si="1"/>
        <v>Out of test</v>
      </c>
      <c r="F13469" s="53" t="str">
        <f t="shared" si="2"/>
        <v>Shanghai_1</v>
      </c>
      <c r="G13469" s="53">
        <f t="shared" si="3"/>
        <v>0.8533357094</v>
      </c>
    </row>
    <row r="13470">
      <c r="A13470" s="61">
        <v>1.518997525E9</v>
      </c>
      <c r="B13470" s="61">
        <v>1.0</v>
      </c>
      <c r="C13470" s="61">
        <v>3022.0</v>
      </c>
      <c r="D13470" s="57" t="s">
        <v>379</v>
      </c>
      <c r="E13470" s="62" t="str">
        <f t="shared" si="1"/>
        <v>Out of test</v>
      </c>
      <c r="F13470" s="53" t="str">
        <f t="shared" si="2"/>
        <v>Shanghai_1</v>
      </c>
      <c r="G13470" s="53">
        <f t="shared" si="3"/>
        <v>0.4012944862</v>
      </c>
    </row>
    <row r="13471">
      <c r="A13471" s="61">
        <v>1.511322924E9</v>
      </c>
      <c r="B13471" s="61">
        <v>1.0</v>
      </c>
      <c r="C13471" s="61">
        <v>452.0</v>
      </c>
      <c r="D13471" s="57" t="s">
        <v>379</v>
      </c>
      <c r="E13471" s="62" t="str">
        <f t="shared" si="1"/>
        <v>Out of test</v>
      </c>
      <c r="F13471" s="53" t="str">
        <f t="shared" si="2"/>
        <v>Shanghai_1</v>
      </c>
      <c r="G13471" s="53">
        <f t="shared" si="3"/>
        <v>0.4889350837</v>
      </c>
    </row>
    <row r="13472">
      <c r="A13472" s="61">
        <v>1.516206438E9</v>
      </c>
      <c r="B13472" s="61">
        <v>1.0</v>
      </c>
      <c r="C13472" s="61">
        <v>1007.0</v>
      </c>
      <c r="D13472" s="57" t="s">
        <v>379</v>
      </c>
      <c r="E13472" s="62" t="str">
        <f t="shared" si="1"/>
        <v>Out of test</v>
      </c>
      <c r="F13472" s="53" t="str">
        <f t="shared" si="2"/>
        <v>Shanghai_1</v>
      </c>
      <c r="G13472" s="53">
        <f t="shared" si="3"/>
        <v>0.4466717445</v>
      </c>
    </row>
    <row r="13473">
      <c r="A13473" s="61">
        <v>1.516006228E9</v>
      </c>
      <c r="B13473" s="61">
        <v>1.0</v>
      </c>
      <c r="C13473" s="61">
        <v>97.0</v>
      </c>
      <c r="D13473" s="57" t="s">
        <v>379</v>
      </c>
      <c r="E13473" s="62" t="str">
        <f t="shared" si="1"/>
        <v>Out of test</v>
      </c>
      <c r="F13473" s="53" t="str">
        <f t="shared" si="2"/>
        <v>Shanghai_1</v>
      </c>
      <c r="G13473" s="53">
        <f t="shared" si="3"/>
        <v>0.4123504859</v>
      </c>
    </row>
    <row r="13474">
      <c r="A13474" s="61">
        <v>1.514380543E9</v>
      </c>
      <c r="B13474" s="61">
        <v>1.0</v>
      </c>
      <c r="C13474" s="61">
        <v>2290.0</v>
      </c>
      <c r="D13474" s="57" t="s">
        <v>379</v>
      </c>
      <c r="E13474" s="62" t="str">
        <f t="shared" si="1"/>
        <v>Out of test</v>
      </c>
      <c r="F13474" s="53" t="str">
        <f t="shared" si="2"/>
        <v>Shanghai_1</v>
      </c>
      <c r="G13474" s="53">
        <f t="shared" si="3"/>
        <v>0.05130780854</v>
      </c>
    </row>
    <row r="13475">
      <c r="A13475" s="61">
        <v>1.516142919E9</v>
      </c>
      <c r="B13475" s="61">
        <v>1.0</v>
      </c>
      <c r="C13475" s="61">
        <v>1855.0</v>
      </c>
      <c r="D13475" s="57" t="s">
        <v>379</v>
      </c>
      <c r="E13475" s="62" t="str">
        <f t="shared" si="1"/>
        <v>Out of test</v>
      </c>
      <c r="F13475" s="53" t="str">
        <f t="shared" si="2"/>
        <v>Shanghai_1</v>
      </c>
      <c r="G13475" s="53">
        <f t="shared" si="3"/>
        <v>0.04699921312</v>
      </c>
    </row>
    <row r="13476">
      <c r="A13476" s="61">
        <v>1.517507757E9</v>
      </c>
      <c r="B13476" s="61">
        <v>1.0</v>
      </c>
      <c r="C13476" s="61">
        <v>1518.0</v>
      </c>
      <c r="D13476" s="57" t="s">
        <v>379</v>
      </c>
      <c r="E13476" s="62" t="str">
        <f t="shared" si="1"/>
        <v>Out of test</v>
      </c>
      <c r="F13476" s="53" t="str">
        <f t="shared" si="2"/>
        <v>Shanghai_1</v>
      </c>
      <c r="G13476" s="53">
        <f t="shared" si="3"/>
        <v>0.7029048923</v>
      </c>
    </row>
    <row r="13477">
      <c r="A13477" s="61">
        <v>1.514110957E9</v>
      </c>
      <c r="B13477" s="61">
        <v>1.0</v>
      </c>
      <c r="C13477" s="61">
        <v>356.0</v>
      </c>
      <c r="D13477" s="57" t="s">
        <v>379</v>
      </c>
      <c r="E13477" s="62" t="str">
        <f t="shared" si="1"/>
        <v>Out of test</v>
      </c>
      <c r="F13477" s="53" t="str">
        <f t="shared" si="2"/>
        <v>Shanghai_1</v>
      </c>
      <c r="G13477" s="53">
        <f t="shared" si="3"/>
        <v>0.8084477348</v>
      </c>
    </row>
    <row r="13478">
      <c r="A13478" s="61">
        <v>1.519658594E9</v>
      </c>
      <c r="B13478" s="61">
        <v>1.0</v>
      </c>
      <c r="C13478" s="61">
        <v>3745.0</v>
      </c>
      <c r="D13478" s="57" t="s">
        <v>379</v>
      </c>
      <c r="E13478" s="62" t="str">
        <f t="shared" si="1"/>
        <v>Out of test</v>
      </c>
      <c r="F13478" s="53" t="str">
        <f t="shared" si="2"/>
        <v>Shanghai_1</v>
      </c>
      <c r="G13478" s="53">
        <f t="shared" si="3"/>
        <v>0.4450443061</v>
      </c>
    </row>
    <row r="13479">
      <c r="A13479" s="61">
        <v>1.511557577E9</v>
      </c>
      <c r="B13479" s="61">
        <v>1.0</v>
      </c>
      <c r="C13479" s="61">
        <v>1556.0</v>
      </c>
      <c r="D13479" s="57" t="s">
        <v>379</v>
      </c>
      <c r="E13479" s="62" t="str">
        <f t="shared" si="1"/>
        <v>Out of test</v>
      </c>
      <c r="F13479" s="53" t="str">
        <f t="shared" si="2"/>
        <v>Shanghai_1</v>
      </c>
      <c r="G13479" s="53">
        <f t="shared" si="3"/>
        <v>0.4488278463</v>
      </c>
    </row>
    <row r="13480">
      <c r="A13480" s="61">
        <v>1.519225385E9</v>
      </c>
      <c r="B13480" s="61">
        <v>1.0</v>
      </c>
      <c r="C13480" s="61">
        <v>3232.0</v>
      </c>
      <c r="D13480" s="57" t="s">
        <v>379</v>
      </c>
      <c r="E13480" s="62" t="str">
        <f t="shared" si="1"/>
        <v>Out of test</v>
      </c>
      <c r="F13480" s="53" t="str">
        <f t="shared" si="2"/>
        <v>Shanghai_1</v>
      </c>
      <c r="G13480" s="53">
        <f t="shared" si="3"/>
        <v>0.9318025403</v>
      </c>
    </row>
    <row r="13481">
      <c r="A13481" s="61">
        <v>1.517850487E9</v>
      </c>
      <c r="B13481" s="61">
        <v>1.0</v>
      </c>
      <c r="C13481" s="61">
        <v>658.0</v>
      </c>
      <c r="D13481" s="57" t="s">
        <v>379</v>
      </c>
      <c r="E13481" s="62" t="str">
        <f t="shared" si="1"/>
        <v>Out of test</v>
      </c>
      <c r="F13481" s="53" t="str">
        <f t="shared" si="2"/>
        <v>Shanghai_1</v>
      </c>
      <c r="G13481" s="53">
        <f t="shared" si="3"/>
        <v>0.09122001327</v>
      </c>
    </row>
    <row r="13482">
      <c r="A13482" s="61">
        <v>1.511664969E9</v>
      </c>
      <c r="B13482" s="61">
        <v>1.0</v>
      </c>
      <c r="C13482" s="61">
        <v>3688.0</v>
      </c>
      <c r="D13482" s="57" t="s">
        <v>379</v>
      </c>
      <c r="E13482" s="62" t="str">
        <f t="shared" si="1"/>
        <v>Out of test</v>
      </c>
      <c r="F13482" s="53" t="str">
        <f t="shared" si="2"/>
        <v>Shanghai_1</v>
      </c>
      <c r="G13482" s="53">
        <f t="shared" si="3"/>
        <v>0.7137852566</v>
      </c>
    </row>
    <row r="13483">
      <c r="A13483" s="61">
        <v>1.515712248E9</v>
      </c>
      <c r="B13483" s="61">
        <v>1.0</v>
      </c>
      <c r="C13483" s="61">
        <v>2700.0</v>
      </c>
      <c r="D13483" s="57" t="s">
        <v>379</v>
      </c>
      <c r="E13483" s="62" t="str">
        <f t="shared" si="1"/>
        <v>Out of test</v>
      </c>
      <c r="F13483" s="53" t="str">
        <f t="shared" si="2"/>
        <v>Shanghai_1</v>
      </c>
      <c r="G13483" s="53">
        <f t="shared" si="3"/>
        <v>0.2113561448</v>
      </c>
    </row>
    <row r="13484">
      <c r="A13484" s="61">
        <v>1.517460828E9</v>
      </c>
      <c r="B13484" s="61">
        <v>1.0</v>
      </c>
      <c r="C13484" s="61">
        <v>1608.0</v>
      </c>
      <c r="D13484" s="57" t="s">
        <v>379</v>
      </c>
      <c r="E13484" s="62" t="str">
        <f t="shared" si="1"/>
        <v>Out of test</v>
      </c>
      <c r="F13484" s="53" t="str">
        <f t="shared" si="2"/>
        <v>Shanghai_1</v>
      </c>
      <c r="G13484" s="53">
        <f t="shared" si="3"/>
        <v>0.09896219677</v>
      </c>
    </row>
    <row r="13485">
      <c r="A13485" s="61">
        <v>1.517712907E9</v>
      </c>
      <c r="B13485" s="61">
        <v>1.0</v>
      </c>
      <c r="C13485" s="61">
        <v>2063.0</v>
      </c>
      <c r="D13485" s="57" t="s">
        <v>379</v>
      </c>
      <c r="E13485" s="62" t="str">
        <f t="shared" si="1"/>
        <v>Out of test</v>
      </c>
      <c r="F13485" s="53" t="str">
        <f t="shared" si="2"/>
        <v>Shanghai_1</v>
      </c>
      <c r="G13485" s="53">
        <f t="shared" si="3"/>
        <v>0.1825333621</v>
      </c>
    </row>
    <row r="13486">
      <c r="A13486" s="61">
        <v>1.514439747E9</v>
      </c>
      <c r="B13486" s="61">
        <v>1.0</v>
      </c>
      <c r="C13486" s="61">
        <v>901.0</v>
      </c>
      <c r="D13486" s="57" t="s">
        <v>379</v>
      </c>
      <c r="E13486" s="62" t="str">
        <f t="shared" si="1"/>
        <v>Out of test</v>
      </c>
      <c r="F13486" s="53" t="str">
        <f t="shared" si="2"/>
        <v>Shanghai_1</v>
      </c>
      <c r="G13486" s="53">
        <f t="shared" si="3"/>
        <v>0.4396702183</v>
      </c>
    </row>
    <row r="13487">
      <c r="A13487" s="61">
        <v>1.517557276E9</v>
      </c>
      <c r="B13487" s="61">
        <v>1.0</v>
      </c>
      <c r="C13487" s="61">
        <v>660.0</v>
      </c>
      <c r="D13487" s="57" t="s">
        <v>379</v>
      </c>
      <c r="E13487" s="62" t="str">
        <f t="shared" si="1"/>
        <v>Out of test</v>
      </c>
      <c r="F13487" s="53" t="str">
        <f t="shared" si="2"/>
        <v>Shanghai_1</v>
      </c>
      <c r="G13487" s="53">
        <f t="shared" si="3"/>
        <v>0.7774206046</v>
      </c>
    </row>
    <row r="13488">
      <c r="A13488" s="61">
        <v>1.517589347E9</v>
      </c>
      <c r="B13488" s="61">
        <v>1.0</v>
      </c>
      <c r="C13488" s="61">
        <v>2298.0</v>
      </c>
      <c r="D13488" s="57" t="s">
        <v>379</v>
      </c>
      <c r="E13488" s="62" t="str">
        <f t="shared" si="1"/>
        <v>Out of test</v>
      </c>
      <c r="F13488" s="53" t="str">
        <f t="shared" si="2"/>
        <v>Shanghai_1</v>
      </c>
      <c r="G13488" s="53">
        <f t="shared" si="3"/>
        <v>0.5076871513</v>
      </c>
    </row>
    <row r="13489">
      <c r="A13489" s="61">
        <v>1.517870986E9</v>
      </c>
      <c r="B13489" s="61">
        <v>1.0</v>
      </c>
      <c r="C13489" s="61">
        <v>1051.0</v>
      </c>
      <c r="D13489" s="57" t="s">
        <v>379</v>
      </c>
      <c r="E13489" s="62" t="str">
        <f t="shared" si="1"/>
        <v>Out of test</v>
      </c>
      <c r="F13489" s="53" t="str">
        <f t="shared" si="2"/>
        <v>Shanghai_1</v>
      </c>
      <c r="G13489" s="53">
        <f t="shared" si="3"/>
        <v>0.09736307624</v>
      </c>
    </row>
    <row r="13490">
      <c r="A13490" s="61">
        <v>1.511671214E9</v>
      </c>
      <c r="B13490" s="61">
        <v>1.0</v>
      </c>
      <c r="C13490" s="61">
        <v>2751.0</v>
      </c>
      <c r="D13490" s="57" t="s">
        <v>379</v>
      </c>
      <c r="E13490" s="62" t="str">
        <f t="shared" si="1"/>
        <v>Out of test</v>
      </c>
      <c r="F13490" s="53" t="str">
        <f t="shared" si="2"/>
        <v>Shanghai_1</v>
      </c>
      <c r="G13490" s="53">
        <f t="shared" si="3"/>
        <v>0.6200611858</v>
      </c>
    </row>
    <row r="13491">
      <c r="A13491" s="61">
        <v>1.519532616E9</v>
      </c>
      <c r="B13491" s="61">
        <v>1.0</v>
      </c>
      <c r="C13491" s="61">
        <v>3076.0</v>
      </c>
      <c r="D13491" s="57" t="s">
        <v>379</v>
      </c>
      <c r="E13491" s="62" t="str">
        <f t="shared" si="1"/>
        <v>Out of test</v>
      </c>
      <c r="F13491" s="53" t="str">
        <f t="shared" si="2"/>
        <v>Shanghai_1</v>
      </c>
      <c r="G13491" s="53">
        <f t="shared" si="3"/>
        <v>0.4838543541</v>
      </c>
    </row>
    <row r="13492">
      <c r="A13492" s="61">
        <v>1.517561395E9</v>
      </c>
      <c r="B13492" s="61">
        <v>1.0</v>
      </c>
      <c r="C13492" s="61">
        <v>3005.0</v>
      </c>
      <c r="D13492" s="57" t="s">
        <v>379</v>
      </c>
      <c r="E13492" s="62" t="str">
        <f t="shared" si="1"/>
        <v>Out of test</v>
      </c>
      <c r="F13492" s="53" t="str">
        <f t="shared" si="2"/>
        <v>Shanghai_1</v>
      </c>
      <c r="G13492" s="53">
        <f t="shared" si="3"/>
        <v>0.2102293885</v>
      </c>
    </row>
    <row r="13493">
      <c r="A13493" s="61">
        <v>1.517557465E9</v>
      </c>
      <c r="B13493" s="61">
        <v>1.0</v>
      </c>
      <c r="C13493" s="61">
        <v>2116.0</v>
      </c>
      <c r="D13493" s="57" t="s">
        <v>379</v>
      </c>
      <c r="E13493" s="62" t="str">
        <f t="shared" si="1"/>
        <v>Out of test</v>
      </c>
      <c r="F13493" s="53" t="str">
        <f t="shared" si="2"/>
        <v>Shanghai_1</v>
      </c>
      <c r="G13493" s="53">
        <f t="shared" si="3"/>
        <v>0.8441840733</v>
      </c>
    </row>
    <row r="13494">
      <c r="A13494" s="61">
        <v>1.518189988E9</v>
      </c>
      <c r="B13494" s="61">
        <v>1.0</v>
      </c>
      <c r="C13494" s="61">
        <v>53.0</v>
      </c>
      <c r="D13494" s="57" t="s">
        <v>379</v>
      </c>
      <c r="E13494" s="62" t="str">
        <f t="shared" si="1"/>
        <v>Out of test</v>
      </c>
      <c r="F13494" s="53" t="str">
        <f t="shared" si="2"/>
        <v>Shanghai_1</v>
      </c>
      <c r="G13494" s="53">
        <f t="shared" si="3"/>
        <v>0.645819936</v>
      </c>
    </row>
    <row r="13495">
      <c r="A13495" s="61">
        <v>1.517439547E9</v>
      </c>
      <c r="B13495" s="61">
        <v>1.0</v>
      </c>
      <c r="C13495" s="61">
        <v>4073.0</v>
      </c>
      <c r="D13495" s="57" t="s">
        <v>379</v>
      </c>
      <c r="E13495" s="62" t="str">
        <f t="shared" si="1"/>
        <v>Out of test</v>
      </c>
      <c r="F13495" s="53" t="str">
        <f t="shared" si="2"/>
        <v>Shanghai_1</v>
      </c>
      <c r="G13495" s="53">
        <f t="shared" si="3"/>
        <v>0.6081392995</v>
      </c>
    </row>
    <row r="13496">
      <c r="A13496" s="61">
        <v>1.511550633E9</v>
      </c>
      <c r="B13496" s="61">
        <v>1.0</v>
      </c>
      <c r="C13496" s="61">
        <v>1064.0</v>
      </c>
      <c r="D13496" s="57" t="s">
        <v>379</v>
      </c>
      <c r="E13496" s="62" t="str">
        <f t="shared" si="1"/>
        <v>Out of test</v>
      </c>
      <c r="F13496" s="53" t="str">
        <f t="shared" si="2"/>
        <v>Shanghai_1</v>
      </c>
      <c r="G13496" s="53">
        <f t="shared" si="3"/>
        <v>0.7734764687</v>
      </c>
    </row>
    <row r="13497">
      <c r="A13497" s="61">
        <v>1.513666006E9</v>
      </c>
      <c r="B13497" s="61">
        <v>1.0</v>
      </c>
      <c r="C13497" s="61">
        <v>68.0</v>
      </c>
      <c r="D13497" s="57" t="s">
        <v>379</v>
      </c>
      <c r="E13497" s="62" t="str">
        <f t="shared" si="1"/>
        <v>Out of test</v>
      </c>
      <c r="F13497" s="53" t="str">
        <f t="shared" si="2"/>
        <v>Shanghai_1</v>
      </c>
      <c r="G13497" s="53">
        <f t="shared" si="3"/>
        <v>0.9174225996</v>
      </c>
    </row>
    <row r="13498">
      <c r="A13498" s="61">
        <v>1.517968065E9</v>
      </c>
      <c r="B13498" s="61">
        <v>1.0</v>
      </c>
      <c r="C13498" s="61">
        <v>1313.0</v>
      </c>
      <c r="D13498" s="57" t="s">
        <v>379</v>
      </c>
      <c r="E13498" s="62" t="str">
        <f t="shared" si="1"/>
        <v>Out of test</v>
      </c>
      <c r="F13498" s="53" t="str">
        <f t="shared" si="2"/>
        <v>Shanghai_1</v>
      </c>
      <c r="G13498" s="53">
        <f t="shared" si="3"/>
        <v>0.1222644666</v>
      </c>
    </row>
    <row r="13499">
      <c r="A13499" s="61">
        <v>1.514405375E9</v>
      </c>
      <c r="B13499" s="61">
        <v>1.0</v>
      </c>
      <c r="C13499" s="61">
        <v>3792.0</v>
      </c>
      <c r="D13499" s="57" t="s">
        <v>379</v>
      </c>
      <c r="E13499" s="62" t="str">
        <f t="shared" si="1"/>
        <v>Out of test</v>
      </c>
      <c r="F13499" s="53" t="str">
        <f t="shared" si="2"/>
        <v>Shanghai_1</v>
      </c>
      <c r="G13499" s="53">
        <f t="shared" si="3"/>
        <v>0.1546566916</v>
      </c>
    </row>
    <row r="13500">
      <c r="A13500" s="61">
        <v>1.513174318E9</v>
      </c>
      <c r="B13500" s="61">
        <v>1.0</v>
      </c>
      <c r="C13500" s="61">
        <v>261.0</v>
      </c>
      <c r="D13500" s="57" t="s">
        <v>379</v>
      </c>
      <c r="E13500" s="62" t="str">
        <f t="shared" si="1"/>
        <v>Out of test</v>
      </c>
      <c r="F13500" s="53" t="str">
        <f t="shared" si="2"/>
        <v>Shanghai_1</v>
      </c>
      <c r="G13500" s="53">
        <f t="shared" si="3"/>
        <v>0.07403884859</v>
      </c>
    </row>
    <row r="13501">
      <c r="A13501" s="61">
        <v>1.516895748E9</v>
      </c>
      <c r="B13501" s="61">
        <v>1.0</v>
      </c>
      <c r="C13501" s="61">
        <v>1008.0</v>
      </c>
      <c r="D13501" s="57" t="s">
        <v>379</v>
      </c>
      <c r="E13501" s="62" t="str">
        <f t="shared" si="1"/>
        <v>Out of test</v>
      </c>
      <c r="F13501" s="53" t="str">
        <f t="shared" si="2"/>
        <v>Shanghai_1</v>
      </c>
      <c r="G13501" s="53">
        <f t="shared" si="3"/>
        <v>0.1431077267</v>
      </c>
    </row>
    <row r="13502">
      <c r="A13502" s="61">
        <v>1.516651048E9</v>
      </c>
      <c r="B13502" s="61">
        <v>1.0</v>
      </c>
      <c r="C13502" s="61">
        <v>1292.0</v>
      </c>
      <c r="D13502" s="57" t="s">
        <v>379</v>
      </c>
      <c r="E13502" s="62" t="str">
        <f t="shared" si="1"/>
        <v>Out of test</v>
      </c>
      <c r="F13502" s="53" t="str">
        <f t="shared" si="2"/>
        <v>Shanghai_1</v>
      </c>
      <c r="G13502" s="53">
        <f t="shared" si="3"/>
        <v>0.9680155083</v>
      </c>
    </row>
    <row r="13503">
      <c r="A13503" s="61">
        <v>1.511416793E9</v>
      </c>
      <c r="B13503" s="61">
        <v>1.0</v>
      </c>
      <c r="C13503" s="61">
        <v>290.0</v>
      </c>
      <c r="D13503" s="57" t="s">
        <v>379</v>
      </c>
      <c r="E13503" s="62" t="str">
        <f t="shared" si="1"/>
        <v>Out of test</v>
      </c>
      <c r="F13503" s="53" t="str">
        <f t="shared" si="2"/>
        <v>Shanghai_1</v>
      </c>
      <c r="G13503" s="53">
        <f t="shared" si="3"/>
        <v>0.2183348881</v>
      </c>
    </row>
    <row r="13504">
      <c r="A13504" s="61">
        <v>1.518908767E9</v>
      </c>
      <c r="B13504" s="61">
        <v>1.0</v>
      </c>
      <c r="C13504" s="61">
        <v>1715.0</v>
      </c>
      <c r="D13504" s="57" t="s">
        <v>379</v>
      </c>
      <c r="E13504" s="62" t="str">
        <f t="shared" si="1"/>
        <v>Out of test</v>
      </c>
      <c r="F13504" s="53" t="str">
        <f t="shared" si="2"/>
        <v>Shanghai_1</v>
      </c>
      <c r="G13504" s="53">
        <f t="shared" si="3"/>
        <v>0.8572658847</v>
      </c>
    </row>
    <row r="13505">
      <c r="A13505" s="61">
        <v>1.515166414E9</v>
      </c>
      <c r="B13505" s="61">
        <v>1.0</v>
      </c>
      <c r="C13505" s="61">
        <v>2344.0</v>
      </c>
      <c r="D13505" s="57" t="s">
        <v>379</v>
      </c>
      <c r="E13505" s="62" t="str">
        <f t="shared" si="1"/>
        <v>Out of test</v>
      </c>
      <c r="F13505" s="53" t="str">
        <f t="shared" si="2"/>
        <v>Shanghai_1</v>
      </c>
      <c r="G13505" s="53">
        <f t="shared" si="3"/>
        <v>0.3937444943</v>
      </c>
    </row>
    <row r="13506">
      <c r="A13506" s="61">
        <v>1.519641309E9</v>
      </c>
      <c r="B13506" s="61">
        <v>1.0</v>
      </c>
      <c r="C13506" s="61">
        <v>1640.0</v>
      </c>
      <c r="D13506" s="57" t="s">
        <v>379</v>
      </c>
      <c r="E13506" s="62" t="str">
        <f t="shared" si="1"/>
        <v>Out of test</v>
      </c>
      <c r="F13506" s="53" t="str">
        <f t="shared" si="2"/>
        <v>Shanghai_1</v>
      </c>
      <c r="G13506" s="53">
        <f t="shared" si="3"/>
        <v>0.9896398791</v>
      </c>
    </row>
    <row r="13507">
      <c r="A13507" s="61">
        <v>1.516121489E9</v>
      </c>
      <c r="B13507" s="61">
        <v>1.0</v>
      </c>
      <c r="C13507" s="61">
        <v>1335.0</v>
      </c>
      <c r="D13507" s="57" t="s">
        <v>379</v>
      </c>
      <c r="E13507" s="62" t="str">
        <f t="shared" si="1"/>
        <v>Out of test</v>
      </c>
      <c r="F13507" s="53" t="str">
        <f t="shared" si="2"/>
        <v>Shanghai_1</v>
      </c>
      <c r="G13507" s="53">
        <f t="shared" si="3"/>
        <v>0.3465015678</v>
      </c>
    </row>
    <row r="13508">
      <c r="A13508" s="61">
        <v>1.515869236E9</v>
      </c>
      <c r="B13508" s="61">
        <v>1.0</v>
      </c>
      <c r="C13508" s="61">
        <v>2674.0</v>
      </c>
      <c r="D13508" s="57" t="s">
        <v>379</v>
      </c>
      <c r="E13508" s="62" t="str">
        <f t="shared" si="1"/>
        <v>Out of test</v>
      </c>
      <c r="F13508" s="53" t="str">
        <f t="shared" si="2"/>
        <v>Shanghai_1</v>
      </c>
      <c r="G13508" s="53">
        <f t="shared" si="3"/>
        <v>0.5105379232</v>
      </c>
    </row>
    <row r="13509">
      <c r="A13509" s="61">
        <v>1.517286964E9</v>
      </c>
      <c r="B13509" s="61">
        <v>1.0</v>
      </c>
      <c r="C13509" s="61">
        <v>818.0</v>
      </c>
      <c r="D13509" s="57" t="s">
        <v>379</v>
      </c>
      <c r="E13509" s="62" t="str">
        <f t="shared" si="1"/>
        <v>Out of test</v>
      </c>
      <c r="F13509" s="53" t="str">
        <f t="shared" si="2"/>
        <v>Shanghai_1</v>
      </c>
      <c r="G13509" s="53">
        <f t="shared" si="3"/>
        <v>0.3495634965</v>
      </c>
    </row>
    <row r="13510">
      <c r="A13510" s="61">
        <v>1.519124753E9</v>
      </c>
      <c r="B13510" s="61">
        <v>1.0</v>
      </c>
      <c r="C13510" s="61">
        <v>5015.0</v>
      </c>
      <c r="D13510" s="57" t="s">
        <v>379</v>
      </c>
      <c r="E13510" s="62" t="str">
        <f t="shared" si="1"/>
        <v>Out of test</v>
      </c>
      <c r="F13510" s="53" t="str">
        <f t="shared" si="2"/>
        <v>Shanghai_1</v>
      </c>
      <c r="G13510" s="53">
        <f t="shared" si="3"/>
        <v>0.04894220236</v>
      </c>
    </row>
    <row r="13511">
      <c r="A13511" s="61">
        <v>1.511764144E9</v>
      </c>
      <c r="B13511" s="61">
        <v>1.0</v>
      </c>
      <c r="C13511" s="61">
        <v>2575.0</v>
      </c>
      <c r="D13511" s="57" t="s">
        <v>379</v>
      </c>
      <c r="E13511" s="62" t="str">
        <f t="shared" si="1"/>
        <v>Out of test</v>
      </c>
      <c r="F13511" s="53" t="str">
        <f t="shared" si="2"/>
        <v>Shanghai_1</v>
      </c>
      <c r="G13511" s="53">
        <f t="shared" si="3"/>
        <v>0.309004607</v>
      </c>
    </row>
    <row r="13512">
      <c r="A13512" s="61">
        <v>1.516708435E9</v>
      </c>
      <c r="B13512" s="61">
        <v>1.0</v>
      </c>
      <c r="C13512" s="61">
        <v>3793.0</v>
      </c>
      <c r="D13512" s="57" t="s">
        <v>379</v>
      </c>
      <c r="E13512" s="62" t="str">
        <f t="shared" si="1"/>
        <v>Out of test</v>
      </c>
      <c r="F13512" s="53" t="str">
        <f t="shared" si="2"/>
        <v>Shanghai_1</v>
      </c>
      <c r="G13512" s="53">
        <f t="shared" si="3"/>
        <v>0.8732532183</v>
      </c>
    </row>
    <row r="13513">
      <c r="A13513" s="61">
        <v>1.512437195E9</v>
      </c>
      <c r="B13513" s="61">
        <v>1.0</v>
      </c>
      <c r="C13513" s="61">
        <v>2542.0</v>
      </c>
      <c r="D13513" s="57" t="s">
        <v>379</v>
      </c>
      <c r="E13513" s="62" t="str">
        <f t="shared" si="1"/>
        <v>Out of test</v>
      </c>
      <c r="F13513" s="53" t="str">
        <f t="shared" si="2"/>
        <v>Shanghai_1</v>
      </c>
      <c r="G13513" s="53">
        <f t="shared" si="3"/>
        <v>0.05068390028</v>
      </c>
    </row>
    <row r="13514">
      <c r="A13514" s="61">
        <v>1.513867913E9</v>
      </c>
      <c r="B13514" s="61">
        <v>1.0</v>
      </c>
      <c r="C13514" s="61">
        <v>401.0</v>
      </c>
      <c r="D13514" s="57" t="s">
        <v>379</v>
      </c>
      <c r="E13514" s="62" t="str">
        <f t="shared" si="1"/>
        <v>Out of test</v>
      </c>
      <c r="F13514" s="53" t="str">
        <f t="shared" si="2"/>
        <v>Shanghai_1</v>
      </c>
      <c r="G13514" s="53">
        <f t="shared" si="3"/>
        <v>0.01495237236</v>
      </c>
    </row>
    <row r="13515">
      <c r="A13515" s="61">
        <v>1.518823567E9</v>
      </c>
      <c r="B13515" s="61">
        <v>1.0</v>
      </c>
      <c r="C13515" s="61">
        <v>1822.0</v>
      </c>
      <c r="D13515" s="57" t="s">
        <v>379</v>
      </c>
      <c r="E13515" s="62" t="str">
        <f t="shared" si="1"/>
        <v>Out of test</v>
      </c>
      <c r="F13515" s="53" t="str">
        <f t="shared" si="2"/>
        <v>Shanghai_1</v>
      </c>
      <c r="G13515" s="53">
        <f t="shared" si="3"/>
        <v>0.08217461853</v>
      </c>
    </row>
    <row r="13516">
      <c r="A13516" s="61">
        <v>1.511662156E9</v>
      </c>
      <c r="B13516" s="61">
        <v>1.0</v>
      </c>
      <c r="C13516" s="61">
        <v>2157.0</v>
      </c>
      <c r="D13516" s="57" t="s">
        <v>379</v>
      </c>
      <c r="E13516" s="62" t="str">
        <f t="shared" si="1"/>
        <v>Out of test</v>
      </c>
      <c r="F13516" s="53" t="str">
        <f t="shared" si="2"/>
        <v>Shanghai_1</v>
      </c>
      <c r="G13516" s="53">
        <f t="shared" si="3"/>
        <v>0.9342475692</v>
      </c>
    </row>
    <row r="13517">
      <c r="A13517" s="61">
        <v>1.519138024E9</v>
      </c>
      <c r="B13517" s="61">
        <v>1.0</v>
      </c>
      <c r="C13517" s="61">
        <v>380.0</v>
      </c>
      <c r="D13517" s="57" t="s">
        <v>379</v>
      </c>
      <c r="E13517" s="62" t="str">
        <f t="shared" si="1"/>
        <v>Out of test</v>
      </c>
      <c r="F13517" s="53" t="str">
        <f t="shared" si="2"/>
        <v>Shanghai_1</v>
      </c>
      <c r="G13517" s="53">
        <f t="shared" si="3"/>
        <v>0.4583600567</v>
      </c>
    </row>
    <row r="13518">
      <c r="A13518" s="61">
        <v>1.519732963E9</v>
      </c>
      <c r="B13518" s="61">
        <v>1.0</v>
      </c>
      <c r="C13518" s="61">
        <v>978.0</v>
      </c>
      <c r="D13518" s="57" t="s">
        <v>379</v>
      </c>
      <c r="E13518" s="62" t="str">
        <f t="shared" si="1"/>
        <v>Out of test</v>
      </c>
      <c r="F13518" s="53" t="str">
        <f t="shared" si="2"/>
        <v>Shanghai_1</v>
      </c>
      <c r="G13518" s="53">
        <f t="shared" si="3"/>
        <v>0.9241010102</v>
      </c>
    </row>
    <row r="13519">
      <c r="A13519" s="61">
        <v>1.515166948E9</v>
      </c>
      <c r="B13519" s="61">
        <v>1.0</v>
      </c>
      <c r="C13519" s="61">
        <v>4851.0</v>
      </c>
      <c r="D13519" s="57" t="s">
        <v>379</v>
      </c>
      <c r="E13519" s="62" t="str">
        <f t="shared" si="1"/>
        <v>Out of test</v>
      </c>
      <c r="F13519" s="53" t="str">
        <f t="shared" si="2"/>
        <v>Shanghai_1</v>
      </c>
      <c r="G13519" s="53">
        <f t="shared" si="3"/>
        <v>0.65395907</v>
      </c>
    </row>
    <row r="13520">
      <c r="A13520" s="61">
        <v>1.514857516E9</v>
      </c>
      <c r="B13520" s="61">
        <v>1.0</v>
      </c>
      <c r="C13520" s="61">
        <v>1438.0</v>
      </c>
      <c r="D13520" s="57" t="s">
        <v>379</v>
      </c>
      <c r="E13520" s="62" t="str">
        <f t="shared" si="1"/>
        <v>Out of test</v>
      </c>
      <c r="F13520" s="53" t="str">
        <f t="shared" si="2"/>
        <v>Shanghai_1</v>
      </c>
      <c r="G13520" s="53">
        <f t="shared" si="3"/>
        <v>0.9519560826</v>
      </c>
    </row>
    <row r="13521">
      <c r="A13521" s="61">
        <v>1.512400843E9</v>
      </c>
      <c r="B13521" s="61">
        <v>1.0</v>
      </c>
      <c r="C13521" s="61">
        <v>1476.0</v>
      </c>
      <c r="D13521" s="57" t="s">
        <v>379</v>
      </c>
      <c r="E13521" s="62" t="str">
        <f t="shared" si="1"/>
        <v>Out of test</v>
      </c>
      <c r="F13521" s="53" t="str">
        <f t="shared" si="2"/>
        <v>Shanghai_1</v>
      </c>
      <c r="G13521" s="53">
        <f t="shared" si="3"/>
        <v>0.6233652282</v>
      </c>
    </row>
    <row r="13522">
      <c r="A13522" s="61">
        <v>1.518138173E9</v>
      </c>
      <c r="B13522" s="61">
        <v>1.0</v>
      </c>
      <c r="C13522" s="61">
        <v>179.0</v>
      </c>
      <c r="D13522" s="57" t="s">
        <v>379</v>
      </c>
      <c r="E13522" s="62" t="str">
        <f t="shared" si="1"/>
        <v>Out of test</v>
      </c>
      <c r="F13522" s="53" t="str">
        <f t="shared" si="2"/>
        <v>Shanghai_1</v>
      </c>
      <c r="G13522" s="53">
        <f t="shared" si="3"/>
        <v>0.1597707615</v>
      </c>
    </row>
    <row r="13523">
      <c r="A13523" s="61">
        <v>1.512728215E9</v>
      </c>
      <c r="B13523" s="61">
        <v>1.0</v>
      </c>
      <c r="C13523" s="61">
        <v>698.0</v>
      </c>
      <c r="D13523" s="57" t="s">
        <v>379</v>
      </c>
      <c r="E13523" s="62" t="str">
        <f t="shared" si="1"/>
        <v>Out of test</v>
      </c>
      <c r="F13523" s="53" t="str">
        <f t="shared" si="2"/>
        <v>Shanghai_1</v>
      </c>
      <c r="G13523" s="53">
        <f t="shared" si="3"/>
        <v>0.4655664739</v>
      </c>
    </row>
    <row r="13524">
      <c r="A13524" s="61">
        <v>1.513313674E9</v>
      </c>
      <c r="B13524" s="61">
        <v>1.0</v>
      </c>
      <c r="C13524" s="61">
        <v>3103.0</v>
      </c>
      <c r="D13524" s="57" t="s">
        <v>379</v>
      </c>
      <c r="E13524" s="62" t="str">
        <f t="shared" si="1"/>
        <v>Out of test</v>
      </c>
      <c r="F13524" s="53" t="str">
        <f t="shared" si="2"/>
        <v>Shanghai_1</v>
      </c>
      <c r="G13524" s="53">
        <f t="shared" si="3"/>
        <v>0.8734458693</v>
      </c>
    </row>
    <row r="13525">
      <c r="A13525" s="61">
        <v>1.515907357E9</v>
      </c>
      <c r="B13525" s="61">
        <v>1.0</v>
      </c>
      <c r="C13525" s="61">
        <v>124.0</v>
      </c>
      <c r="D13525" s="57" t="s">
        <v>379</v>
      </c>
      <c r="E13525" s="62" t="str">
        <f t="shared" si="1"/>
        <v>Out of test</v>
      </c>
      <c r="F13525" s="53" t="str">
        <f t="shared" si="2"/>
        <v>Shanghai_1</v>
      </c>
      <c r="G13525" s="53">
        <f t="shared" si="3"/>
        <v>0.3456975256</v>
      </c>
    </row>
    <row r="13526">
      <c r="A13526" s="61">
        <v>1.519084897E9</v>
      </c>
      <c r="B13526" s="61">
        <v>1.0</v>
      </c>
      <c r="C13526" s="61">
        <v>877.0</v>
      </c>
      <c r="D13526" s="57" t="s">
        <v>379</v>
      </c>
      <c r="E13526" s="62" t="str">
        <f t="shared" si="1"/>
        <v>Out of test</v>
      </c>
      <c r="F13526" s="53" t="str">
        <f t="shared" si="2"/>
        <v>Shanghai_1</v>
      </c>
      <c r="G13526" s="53">
        <f t="shared" si="3"/>
        <v>0.006356386437</v>
      </c>
    </row>
    <row r="13527">
      <c r="A13527" s="61">
        <v>1.513452895E9</v>
      </c>
      <c r="B13527" s="61">
        <v>1.0</v>
      </c>
      <c r="C13527" s="61">
        <v>3199.0</v>
      </c>
      <c r="D13527" s="57" t="s">
        <v>379</v>
      </c>
      <c r="E13527" s="62" t="str">
        <f t="shared" si="1"/>
        <v>Out of test</v>
      </c>
      <c r="F13527" s="53" t="str">
        <f t="shared" si="2"/>
        <v>Shanghai_1</v>
      </c>
      <c r="G13527" s="53">
        <f t="shared" si="3"/>
        <v>0.9192163051</v>
      </c>
    </row>
    <row r="13528">
      <c r="A13528" s="61">
        <v>1.517803979E9</v>
      </c>
      <c r="B13528" s="61">
        <v>1.0</v>
      </c>
      <c r="C13528" s="61">
        <v>417.0</v>
      </c>
      <c r="D13528" s="57" t="s">
        <v>379</v>
      </c>
      <c r="E13528" s="62" t="str">
        <f t="shared" si="1"/>
        <v>Out of test</v>
      </c>
      <c r="F13528" s="53" t="str">
        <f t="shared" si="2"/>
        <v>Shanghai_1</v>
      </c>
      <c r="G13528" s="53">
        <f t="shared" si="3"/>
        <v>0.9255192743</v>
      </c>
    </row>
    <row r="13529">
      <c r="A13529" s="61">
        <v>1.515651799E9</v>
      </c>
      <c r="B13529" s="61">
        <v>1.0</v>
      </c>
      <c r="C13529" s="61">
        <v>1309.0</v>
      </c>
      <c r="D13529" s="57" t="s">
        <v>379</v>
      </c>
      <c r="E13529" s="62" t="str">
        <f t="shared" si="1"/>
        <v>Out of test</v>
      </c>
      <c r="F13529" s="53" t="str">
        <f t="shared" si="2"/>
        <v>Shanghai_1</v>
      </c>
      <c r="G13529" s="53">
        <f t="shared" si="3"/>
        <v>0.4021770118</v>
      </c>
    </row>
    <row r="13530">
      <c r="A13530" s="61">
        <v>1.514403865E9</v>
      </c>
      <c r="B13530" s="61">
        <v>1.0</v>
      </c>
      <c r="C13530" s="61">
        <v>1958.0</v>
      </c>
      <c r="D13530" s="57" t="s">
        <v>379</v>
      </c>
      <c r="E13530" s="62" t="str">
        <f t="shared" si="1"/>
        <v>Out of test</v>
      </c>
      <c r="F13530" s="53" t="str">
        <f t="shared" si="2"/>
        <v>Shanghai_1</v>
      </c>
      <c r="G13530" s="53">
        <f t="shared" si="3"/>
        <v>0.6331621136</v>
      </c>
    </row>
    <row r="13531">
      <c r="A13531" s="61">
        <v>1.516698004E9</v>
      </c>
      <c r="B13531" s="61">
        <v>1.0</v>
      </c>
      <c r="C13531" s="61">
        <v>15.0</v>
      </c>
      <c r="D13531" s="57" t="s">
        <v>379</v>
      </c>
      <c r="E13531" s="62" t="str">
        <f t="shared" si="1"/>
        <v>Out of test</v>
      </c>
      <c r="F13531" s="53" t="str">
        <f t="shared" si="2"/>
        <v>Shanghai_1</v>
      </c>
      <c r="G13531" s="53">
        <f t="shared" si="3"/>
        <v>0.4020984971</v>
      </c>
    </row>
    <row r="13532">
      <c r="A13532" s="61">
        <v>1.513931609E9</v>
      </c>
      <c r="B13532" s="61">
        <v>1.0</v>
      </c>
      <c r="C13532" s="61">
        <v>826.0</v>
      </c>
      <c r="D13532" s="57" t="s">
        <v>379</v>
      </c>
      <c r="E13532" s="62" t="str">
        <f t="shared" si="1"/>
        <v>Out of test</v>
      </c>
      <c r="F13532" s="53" t="str">
        <f t="shared" si="2"/>
        <v>Shanghai_1</v>
      </c>
      <c r="G13532" s="53">
        <f t="shared" si="3"/>
        <v>0.9044073836</v>
      </c>
    </row>
    <row r="13533">
      <c r="A13533" s="61">
        <v>1.515330679E9</v>
      </c>
      <c r="B13533" s="61">
        <v>1.0</v>
      </c>
      <c r="C13533" s="61">
        <v>952.0</v>
      </c>
      <c r="D13533" s="57" t="s">
        <v>379</v>
      </c>
      <c r="E13533" s="62" t="str">
        <f t="shared" si="1"/>
        <v>Out of test</v>
      </c>
      <c r="F13533" s="53" t="str">
        <f t="shared" si="2"/>
        <v>Shanghai_1</v>
      </c>
      <c r="G13533" s="53">
        <f t="shared" si="3"/>
        <v>0.517135448</v>
      </c>
    </row>
    <row r="13534">
      <c r="A13534" s="61">
        <v>1.516207395E9</v>
      </c>
      <c r="B13534" s="61">
        <v>1.0</v>
      </c>
      <c r="C13534" s="61">
        <v>1763.0</v>
      </c>
      <c r="D13534" s="57" t="s">
        <v>379</v>
      </c>
      <c r="E13534" s="62" t="str">
        <f t="shared" si="1"/>
        <v>Out of test</v>
      </c>
      <c r="F13534" s="53" t="str">
        <f t="shared" si="2"/>
        <v>Shanghai_1</v>
      </c>
      <c r="G13534" s="53">
        <f t="shared" si="3"/>
        <v>0.4199100065</v>
      </c>
    </row>
    <row r="13535">
      <c r="A13535" s="61">
        <v>1.511410115E9</v>
      </c>
      <c r="B13535" s="61">
        <v>1.0</v>
      </c>
      <c r="C13535" s="61">
        <v>1785.0</v>
      </c>
      <c r="D13535" s="57" t="s">
        <v>379</v>
      </c>
      <c r="E13535" s="62" t="str">
        <f t="shared" si="1"/>
        <v>Out of test</v>
      </c>
      <c r="F13535" s="53" t="str">
        <f t="shared" si="2"/>
        <v>Shanghai_1</v>
      </c>
      <c r="G13535" s="53">
        <f t="shared" si="3"/>
        <v>0.703404242</v>
      </c>
    </row>
    <row r="13536">
      <c r="A13536" s="61">
        <v>1.517314135E9</v>
      </c>
      <c r="B13536" s="61">
        <v>1.0</v>
      </c>
      <c r="C13536" s="61">
        <v>3267.0</v>
      </c>
      <c r="D13536" s="57" t="s">
        <v>379</v>
      </c>
      <c r="E13536" s="62" t="str">
        <f t="shared" si="1"/>
        <v>Out of test</v>
      </c>
      <c r="F13536" s="53" t="str">
        <f t="shared" si="2"/>
        <v>Shanghai_1</v>
      </c>
      <c r="G13536" s="53">
        <f t="shared" si="3"/>
        <v>0.0001438978406</v>
      </c>
    </row>
    <row r="13537">
      <c r="A13537" s="61">
        <v>1.519471393E9</v>
      </c>
      <c r="B13537" s="61">
        <v>1.0</v>
      </c>
      <c r="C13537" s="61">
        <v>3147.0</v>
      </c>
      <c r="D13537" s="57" t="s">
        <v>379</v>
      </c>
      <c r="E13537" s="62" t="str">
        <f t="shared" si="1"/>
        <v>Out of test</v>
      </c>
      <c r="F13537" s="53" t="str">
        <f t="shared" si="2"/>
        <v>Shanghai_1</v>
      </c>
      <c r="G13537" s="53">
        <f t="shared" si="3"/>
        <v>0.2562827304</v>
      </c>
    </row>
    <row r="13538">
      <c r="A13538" s="61">
        <v>1.512416066E9</v>
      </c>
      <c r="B13538" s="61">
        <v>1.0</v>
      </c>
      <c r="C13538" s="61">
        <v>438.0</v>
      </c>
      <c r="D13538" s="57" t="s">
        <v>379</v>
      </c>
      <c r="E13538" s="62" t="str">
        <f t="shared" si="1"/>
        <v>Out of test</v>
      </c>
      <c r="F13538" s="53" t="str">
        <f t="shared" si="2"/>
        <v>Shanghai_1</v>
      </c>
      <c r="G13538" s="53">
        <f t="shared" si="3"/>
        <v>0.5483279724</v>
      </c>
    </row>
    <row r="13539">
      <c r="A13539" s="61">
        <v>1.515920696E9</v>
      </c>
      <c r="B13539" s="61">
        <v>1.0</v>
      </c>
      <c r="C13539" s="61">
        <v>773.0</v>
      </c>
      <c r="D13539" s="57" t="s">
        <v>379</v>
      </c>
      <c r="E13539" s="62" t="str">
        <f t="shared" si="1"/>
        <v>Out of test</v>
      </c>
      <c r="F13539" s="53" t="str">
        <f t="shared" si="2"/>
        <v>Shanghai_1</v>
      </c>
      <c r="G13539" s="53">
        <f t="shared" si="3"/>
        <v>0.5342972019</v>
      </c>
    </row>
    <row r="13540">
      <c r="A13540" s="61">
        <v>1.518221459E9</v>
      </c>
      <c r="B13540" s="61">
        <v>1.0</v>
      </c>
      <c r="C13540" s="61">
        <v>2205.0</v>
      </c>
      <c r="D13540" s="57" t="s">
        <v>379</v>
      </c>
      <c r="E13540" s="62" t="str">
        <f t="shared" si="1"/>
        <v>Out of test</v>
      </c>
      <c r="F13540" s="53" t="str">
        <f t="shared" si="2"/>
        <v>Shanghai_1</v>
      </c>
      <c r="G13540" s="53">
        <f t="shared" si="3"/>
        <v>0.9575297119</v>
      </c>
    </row>
    <row r="13541">
      <c r="A13541" s="61">
        <v>1.517690765E9</v>
      </c>
      <c r="B13541" s="61">
        <v>1.0</v>
      </c>
      <c r="C13541" s="61">
        <v>435.0</v>
      </c>
      <c r="D13541" s="57" t="s">
        <v>379</v>
      </c>
      <c r="E13541" s="62" t="str">
        <f t="shared" si="1"/>
        <v>Out of test</v>
      </c>
      <c r="F13541" s="53" t="str">
        <f t="shared" si="2"/>
        <v>Shanghai_1</v>
      </c>
      <c r="G13541" s="53">
        <f t="shared" si="3"/>
        <v>0.9349671013</v>
      </c>
    </row>
    <row r="13542">
      <c r="A13542" s="61">
        <v>1.514541025E9</v>
      </c>
      <c r="B13542" s="61">
        <v>1.0</v>
      </c>
      <c r="C13542" s="61">
        <v>463.0</v>
      </c>
      <c r="D13542" s="57" t="s">
        <v>379</v>
      </c>
      <c r="E13542" s="62" t="str">
        <f t="shared" si="1"/>
        <v>Out of test</v>
      </c>
      <c r="F13542" s="53" t="str">
        <f t="shared" si="2"/>
        <v>Shanghai_1</v>
      </c>
      <c r="G13542" s="53">
        <f t="shared" si="3"/>
        <v>0.9532322787</v>
      </c>
    </row>
    <row r="13543">
      <c r="A13543" s="61">
        <v>1.515061177E9</v>
      </c>
      <c r="B13543" s="61">
        <v>1.0</v>
      </c>
      <c r="C13543" s="61">
        <v>2749.0</v>
      </c>
      <c r="D13543" s="57" t="s">
        <v>379</v>
      </c>
      <c r="E13543" s="62" t="str">
        <f t="shared" si="1"/>
        <v>Out of test</v>
      </c>
      <c r="F13543" s="53" t="str">
        <f t="shared" si="2"/>
        <v>Shanghai_1</v>
      </c>
      <c r="G13543" s="53">
        <f t="shared" si="3"/>
        <v>0.09995262915</v>
      </c>
    </row>
    <row r="13544">
      <c r="A13544" s="61">
        <v>1.513321335E9</v>
      </c>
      <c r="B13544" s="61">
        <v>1.0</v>
      </c>
      <c r="C13544" s="61">
        <v>995.0</v>
      </c>
      <c r="D13544" s="57" t="s">
        <v>379</v>
      </c>
      <c r="E13544" s="62" t="str">
        <f t="shared" si="1"/>
        <v>Out of test</v>
      </c>
      <c r="F13544" s="53" t="str">
        <f t="shared" si="2"/>
        <v>Shanghai_1</v>
      </c>
      <c r="G13544" s="53">
        <f t="shared" si="3"/>
        <v>0.9976691992</v>
      </c>
    </row>
    <row r="13545">
      <c r="A13545" s="61">
        <v>1.512625673E9</v>
      </c>
      <c r="B13545" s="61">
        <v>1.0</v>
      </c>
      <c r="C13545" s="61">
        <v>1206.0</v>
      </c>
      <c r="D13545" s="57" t="s">
        <v>379</v>
      </c>
      <c r="E13545" s="62" t="str">
        <f t="shared" si="1"/>
        <v>Out of test</v>
      </c>
      <c r="F13545" s="53" t="str">
        <f t="shared" si="2"/>
        <v>Shanghai_1</v>
      </c>
      <c r="G13545" s="53">
        <f t="shared" si="3"/>
        <v>0.4494291576</v>
      </c>
    </row>
    <row r="13546">
      <c r="A13546" s="61">
        <v>1.513774038E9</v>
      </c>
      <c r="B13546" s="61">
        <v>1.0</v>
      </c>
      <c r="C13546" s="61">
        <v>658.0</v>
      </c>
      <c r="D13546" s="57" t="s">
        <v>379</v>
      </c>
      <c r="E13546" s="62" t="str">
        <f t="shared" si="1"/>
        <v>Out of test</v>
      </c>
      <c r="F13546" s="53" t="str">
        <f t="shared" si="2"/>
        <v>Shanghai_1</v>
      </c>
      <c r="G13546" s="53">
        <f t="shared" si="3"/>
        <v>0.05171369245</v>
      </c>
    </row>
    <row r="13547">
      <c r="A13547" s="61">
        <v>1.514243485E9</v>
      </c>
      <c r="B13547" s="61">
        <v>1.0</v>
      </c>
      <c r="C13547" s="61">
        <v>6000.0</v>
      </c>
      <c r="D13547" s="57" t="s">
        <v>379</v>
      </c>
      <c r="E13547" s="62" t="str">
        <f t="shared" si="1"/>
        <v>Out of test</v>
      </c>
      <c r="F13547" s="53" t="str">
        <f t="shared" si="2"/>
        <v>Shanghai_1</v>
      </c>
      <c r="G13547" s="53">
        <f t="shared" si="3"/>
        <v>0.31829906</v>
      </c>
    </row>
    <row r="13548">
      <c r="A13548" s="61">
        <v>1.517750877E9</v>
      </c>
      <c r="B13548" s="61">
        <v>1.0</v>
      </c>
      <c r="C13548" s="61">
        <v>316.0</v>
      </c>
      <c r="D13548" s="57" t="s">
        <v>379</v>
      </c>
      <c r="E13548" s="62" t="str">
        <f t="shared" si="1"/>
        <v>Out of test</v>
      </c>
      <c r="F13548" s="53" t="str">
        <f t="shared" si="2"/>
        <v>Shanghai_1</v>
      </c>
      <c r="G13548" s="53">
        <f t="shared" si="3"/>
        <v>0.2023786303</v>
      </c>
    </row>
    <row r="13549">
      <c r="A13549" s="61">
        <v>1.513745256E9</v>
      </c>
      <c r="B13549" s="61">
        <v>1.0</v>
      </c>
      <c r="C13549" s="61">
        <v>97.0</v>
      </c>
      <c r="D13549" s="57" t="s">
        <v>379</v>
      </c>
      <c r="E13549" s="62" t="str">
        <f t="shared" si="1"/>
        <v>Out of test</v>
      </c>
      <c r="F13549" s="53" t="str">
        <f t="shared" si="2"/>
        <v>Shanghai_1</v>
      </c>
      <c r="G13549" s="53">
        <f t="shared" si="3"/>
        <v>0.6632820212</v>
      </c>
    </row>
    <row r="13550">
      <c r="A13550" s="61">
        <v>1.516934137E9</v>
      </c>
      <c r="B13550" s="61">
        <v>1.0</v>
      </c>
      <c r="C13550" s="61">
        <v>1926.0</v>
      </c>
      <c r="D13550" s="57" t="s">
        <v>379</v>
      </c>
      <c r="E13550" s="62" t="str">
        <f t="shared" si="1"/>
        <v>Out of test</v>
      </c>
      <c r="F13550" s="53" t="str">
        <f t="shared" si="2"/>
        <v>Shanghai_1</v>
      </c>
      <c r="G13550" s="53">
        <f t="shared" si="3"/>
        <v>0.1504824807</v>
      </c>
    </row>
    <row r="13551">
      <c r="A13551" s="61">
        <v>1.516148535E9</v>
      </c>
      <c r="B13551" s="61">
        <v>1.0</v>
      </c>
      <c r="C13551" s="61">
        <v>1747.0</v>
      </c>
      <c r="D13551" s="57" t="s">
        <v>379</v>
      </c>
      <c r="E13551" s="62" t="str">
        <f t="shared" si="1"/>
        <v>Out of test</v>
      </c>
      <c r="F13551" s="53" t="str">
        <f t="shared" si="2"/>
        <v>Shanghai_1</v>
      </c>
      <c r="G13551" s="53">
        <f t="shared" si="3"/>
        <v>0.3318558239</v>
      </c>
    </row>
    <row r="13552">
      <c r="A13552" s="61">
        <v>1.519437489E9</v>
      </c>
      <c r="B13552" s="61">
        <v>1.0</v>
      </c>
      <c r="C13552" s="61">
        <v>1059.0</v>
      </c>
      <c r="D13552" s="57" t="s">
        <v>379</v>
      </c>
      <c r="E13552" s="62" t="str">
        <f t="shared" si="1"/>
        <v>Out of test</v>
      </c>
      <c r="F13552" s="53" t="str">
        <f t="shared" si="2"/>
        <v>Shanghai_1</v>
      </c>
      <c r="G13552" s="53">
        <f t="shared" si="3"/>
        <v>0.9983387416</v>
      </c>
    </row>
    <row r="13553">
      <c r="A13553" s="61">
        <v>1.515764258E9</v>
      </c>
      <c r="B13553" s="61">
        <v>1.0</v>
      </c>
      <c r="C13553" s="61">
        <v>2351.0</v>
      </c>
      <c r="D13553" s="57" t="s">
        <v>379</v>
      </c>
      <c r="E13553" s="62" t="str">
        <f t="shared" si="1"/>
        <v>Out of test</v>
      </c>
      <c r="F13553" s="53" t="str">
        <f t="shared" si="2"/>
        <v>Shanghai_1</v>
      </c>
      <c r="G13553" s="53">
        <f t="shared" si="3"/>
        <v>0.6113333428</v>
      </c>
    </row>
    <row r="13554">
      <c r="A13554" s="61">
        <v>1.514625099E9</v>
      </c>
      <c r="B13554" s="61">
        <v>1.0</v>
      </c>
      <c r="C13554" s="61">
        <v>2849.0</v>
      </c>
      <c r="D13554" s="57" t="s">
        <v>379</v>
      </c>
      <c r="E13554" s="62" t="str">
        <f t="shared" si="1"/>
        <v>Out of test</v>
      </c>
      <c r="F13554" s="53" t="str">
        <f t="shared" si="2"/>
        <v>Shanghai_1</v>
      </c>
      <c r="G13554" s="53">
        <f t="shared" si="3"/>
        <v>0.06912232452</v>
      </c>
    </row>
    <row r="13555">
      <c r="A13555" s="61">
        <v>1.515656955E9</v>
      </c>
      <c r="B13555" s="61">
        <v>1.0</v>
      </c>
      <c r="C13555" s="61">
        <v>933.0</v>
      </c>
      <c r="D13555" s="57" t="s">
        <v>379</v>
      </c>
      <c r="E13555" s="62" t="str">
        <f t="shared" si="1"/>
        <v>Out of test</v>
      </c>
      <c r="F13555" s="53" t="str">
        <f t="shared" si="2"/>
        <v>Shanghai_1</v>
      </c>
      <c r="G13555" s="53">
        <f t="shared" si="3"/>
        <v>0.4170665618</v>
      </c>
    </row>
    <row r="13556">
      <c r="A13556" s="61">
        <v>1.514092543E9</v>
      </c>
      <c r="B13556" s="61">
        <v>1.0</v>
      </c>
      <c r="C13556" s="61">
        <v>1685.0</v>
      </c>
      <c r="D13556" s="57" t="s">
        <v>379</v>
      </c>
      <c r="E13556" s="62" t="str">
        <f t="shared" si="1"/>
        <v>Out of test</v>
      </c>
      <c r="F13556" s="53" t="str">
        <f t="shared" si="2"/>
        <v>Shanghai_1</v>
      </c>
      <c r="G13556" s="53">
        <f t="shared" si="3"/>
        <v>0.9686827198</v>
      </c>
    </row>
    <row r="13557">
      <c r="A13557" s="61">
        <v>1.516725616E9</v>
      </c>
      <c r="B13557" s="61">
        <v>1.0</v>
      </c>
      <c r="C13557" s="61">
        <v>2694.0</v>
      </c>
      <c r="D13557" s="57" t="s">
        <v>379</v>
      </c>
      <c r="E13557" s="62" t="str">
        <f t="shared" si="1"/>
        <v>Out of test</v>
      </c>
      <c r="F13557" s="53" t="str">
        <f t="shared" si="2"/>
        <v>Shanghai_1</v>
      </c>
      <c r="G13557" s="53">
        <f t="shared" si="3"/>
        <v>0.3189975919</v>
      </c>
    </row>
    <row r="13558">
      <c r="A13558" s="61">
        <v>1.515370933E9</v>
      </c>
      <c r="B13558" s="61">
        <v>1.0</v>
      </c>
      <c r="C13558" s="61">
        <v>4144.0</v>
      </c>
      <c r="D13558" s="57" t="s">
        <v>379</v>
      </c>
      <c r="E13558" s="62" t="str">
        <f t="shared" si="1"/>
        <v>Out of test</v>
      </c>
      <c r="F13558" s="53" t="str">
        <f t="shared" si="2"/>
        <v>Shanghai_1</v>
      </c>
      <c r="G13558" s="53">
        <f t="shared" si="3"/>
        <v>0.3109489045</v>
      </c>
    </row>
    <row r="13559">
      <c r="A13559" s="61">
        <v>1.516442706E9</v>
      </c>
      <c r="B13559" s="61">
        <v>1.0</v>
      </c>
      <c r="C13559" s="61">
        <v>3692.0</v>
      </c>
      <c r="D13559" s="57" t="s">
        <v>379</v>
      </c>
      <c r="E13559" s="62" t="str">
        <f t="shared" si="1"/>
        <v>Out of test</v>
      </c>
      <c r="F13559" s="53" t="str">
        <f t="shared" si="2"/>
        <v>Shanghai_1</v>
      </c>
      <c r="G13559" s="53">
        <f t="shared" si="3"/>
        <v>0.2597875768</v>
      </c>
    </row>
    <row r="13560">
      <c r="A13560" s="61">
        <v>1.516270457E9</v>
      </c>
      <c r="B13560" s="61">
        <v>1.0</v>
      </c>
      <c r="C13560" s="61">
        <v>189.0</v>
      </c>
      <c r="D13560" s="57" t="s">
        <v>379</v>
      </c>
      <c r="E13560" s="62" t="str">
        <f t="shared" si="1"/>
        <v>Out of test</v>
      </c>
      <c r="F13560" s="53" t="str">
        <f t="shared" si="2"/>
        <v>Shanghai_1</v>
      </c>
      <c r="G13560" s="53">
        <f t="shared" si="3"/>
        <v>0.4667815321</v>
      </c>
    </row>
    <row r="13561">
      <c r="A13561" s="61">
        <v>1.519382067E9</v>
      </c>
      <c r="B13561" s="61">
        <v>1.0</v>
      </c>
      <c r="C13561" s="61">
        <v>1197.0</v>
      </c>
      <c r="D13561" s="57" t="s">
        <v>379</v>
      </c>
      <c r="E13561" s="62" t="str">
        <f t="shared" si="1"/>
        <v>Out of test</v>
      </c>
      <c r="F13561" s="53" t="str">
        <f t="shared" si="2"/>
        <v>Shanghai_1</v>
      </c>
      <c r="G13561" s="53">
        <f t="shared" si="3"/>
        <v>0.477929253</v>
      </c>
    </row>
    <row r="13562">
      <c r="A13562" s="61">
        <v>1.512331357E9</v>
      </c>
      <c r="B13562" s="61">
        <v>1.0</v>
      </c>
      <c r="C13562" s="61">
        <v>179.0</v>
      </c>
      <c r="D13562" s="57" t="s">
        <v>379</v>
      </c>
      <c r="E13562" s="62" t="str">
        <f t="shared" si="1"/>
        <v>Out of test</v>
      </c>
      <c r="F13562" s="53" t="str">
        <f t="shared" si="2"/>
        <v>Shanghai_1</v>
      </c>
      <c r="G13562" s="53">
        <f t="shared" si="3"/>
        <v>0.06336386962</v>
      </c>
    </row>
    <row r="13563">
      <c r="A13563" s="61">
        <v>1.515505074E9</v>
      </c>
      <c r="B13563" s="61">
        <v>1.0</v>
      </c>
      <c r="C13563" s="61">
        <v>2099.0</v>
      </c>
      <c r="D13563" s="57" t="s">
        <v>379</v>
      </c>
      <c r="E13563" s="62" t="str">
        <f t="shared" si="1"/>
        <v>Out of test</v>
      </c>
      <c r="F13563" s="53" t="str">
        <f t="shared" si="2"/>
        <v>Shanghai_1</v>
      </c>
      <c r="G13563" s="53">
        <f t="shared" si="3"/>
        <v>0.8360970566</v>
      </c>
    </row>
    <row r="13564">
      <c r="A13564" s="61">
        <v>1.517801537E9</v>
      </c>
      <c r="B13564" s="61">
        <v>1.0</v>
      </c>
      <c r="C13564" s="61">
        <v>2748.0</v>
      </c>
      <c r="D13564" s="57" t="s">
        <v>379</v>
      </c>
      <c r="E13564" s="62" t="str">
        <f t="shared" si="1"/>
        <v>Out of test</v>
      </c>
      <c r="F13564" s="53" t="str">
        <f t="shared" si="2"/>
        <v>Shanghai_1</v>
      </c>
      <c r="G13564" s="53">
        <f t="shared" si="3"/>
        <v>0.4103092015</v>
      </c>
    </row>
    <row r="13565">
      <c r="A13565" s="61">
        <v>1.517217683E9</v>
      </c>
      <c r="B13565" s="61">
        <v>1.0</v>
      </c>
      <c r="C13565" s="61">
        <v>2443.0</v>
      </c>
      <c r="D13565" s="57" t="s">
        <v>379</v>
      </c>
      <c r="E13565" s="62" t="str">
        <f t="shared" si="1"/>
        <v>Out of test</v>
      </c>
      <c r="F13565" s="53" t="str">
        <f t="shared" si="2"/>
        <v>Shanghai_1</v>
      </c>
      <c r="G13565" s="53">
        <f t="shared" si="3"/>
        <v>0.5671413681</v>
      </c>
    </row>
    <row r="13566">
      <c r="A13566" s="61">
        <v>1.517293808E9</v>
      </c>
      <c r="B13566" s="61">
        <v>1.0</v>
      </c>
      <c r="C13566" s="61">
        <v>4528.0</v>
      </c>
      <c r="D13566" s="57" t="s">
        <v>379</v>
      </c>
      <c r="E13566" s="62" t="str">
        <f t="shared" si="1"/>
        <v>Out of test</v>
      </c>
      <c r="F13566" s="53" t="str">
        <f t="shared" si="2"/>
        <v>Shanghai_1</v>
      </c>
      <c r="G13566" s="53">
        <f t="shared" si="3"/>
        <v>0.4160403789</v>
      </c>
    </row>
    <row r="13567">
      <c r="A13567" s="61">
        <v>1.512508065E9</v>
      </c>
      <c r="B13567" s="61">
        <v>1.0</v>
      </c>
      <c r="C13567" s="61">
        <v>3042.0</v>
      </c>
      <c r="D13567" s="57" t="s">
        <v>379</v>
      </c>
      <c r="E13567" s="62" t="str">
        <f t="shared" si="1"/>
        <v>Out of test</v>
      </c>
      <c r="F13567" s="53" t="str">
        <f t="shared" si="2"/>
        <v>Shanghai_1</v>
      </c>
      <c r="G13567" s="53">
        <f t="shared" si="3"/>
        <v>0.8143492306</v>
      </c>
    </row>
    <row r="13568">
      <c r="A13568" s="61">
        <v>1.517867833E9</v>
      </c>
      <c r="B13568" s="61">
        <v>1.0</v>
      </c>
      <c r="C13568" s="61">
        <v>551.0</v>
      </c>
      <c r="D13568" s="57" t="s">
        <v>379</v>
      </c>
      <c r="E13568" s="62" t="str">
        <f t="shared" si="1"/>
        <v>Out of test</v>
      </c>
      <c r="F13568" s="53" t="str">
        <f t="shared" si="2"/>
        <v>Shanghai_1</v>
      </c>
      <c r="G13568" s="53">
        <f t="shared" si="3"/>
        <v>0.1932401251</v>
      </c>
    </row>
    <row r="13569">
      <c r="A13569" s="61">
        <v>1.516663487E9</v>
      </c>
      <c r="B13569" s="61">
        <v>1.0</v>
      </c>
      <c r="C13569" s="61">
        <v>1247.0</v>
      </c>
      <c r="D13569" s="57" t="s">
        <v>379</v>
      </c>
      <c r="E13569" s="62" t="str">
        <f t="shared" si="1"/>
        <v>Out of test</v>
      </c>
      <c r="F13569" s="53" t="str">
        <f t="shared" si="2"/>
        <v>Shanghai_1</v>
      </c>
      <c r="G13569" s="53">
        <f t="shared" si="3"/>
        <v>0.263755756</v>
      </c>
    </row>
    <row r="13570">
      <c r="A13570" s="61">
        <v>1.511910948E9</v>
      </c>
      <c r="B13570" s="61">
        <v>1.0</v>
      </c>
      <c r="C13570" s="61">
        <v>1683.0</v>
      </c>
      <c r="D13570" s="57" t="s">
        <v>379</v>
      </c>
      <c r="E13570" s="62" t="str">
        <f t="shared" si="1"/>
        <v>Out of test</v>
      </c>
      <c r="F13570" s="53" t="str">
        <f t="shared" si="2"/>
        <v>Shanghai_1</v>
      </c>
      <c r="G13570" s="53">
        <f t="shared" si="3"/>
        <v>0.4479717956</v>
      </c>
    </row>
    <row r="13571">
      <c r="A13571" s="61">
        <v>1.518590216E9</v>
      </c>
      <c r="B13571" s="61">
        <v>1.0</v>
      </c>
      <c r="C13571" s="61">
        <v>2197.0</v>
      </c>
      <c r="D13571" s="57" t="s">
        <v>379</v>
      </c>
      <c r="E13571" s="62" t="str">
        <f t="shared" si="1"/>
        <v>Out of test</v>
      </c>
      <c r="F13571" s="53" t="str">
        <f t="shared" si="2"/>
        <v>Shanghai_1</v>
      </c>
      <c r="G13571" s="53">
        <f t="shared" si="3"/>
        <v>0.4774054966</v>
      </c>
    </row>
    <row r="13572">
      <c r="A13572" s="61">
        <v>1.514239016E9</v>
      </c>
      <c r="B13572" s="61">
        <v>1.0</v>
      </c>
      <c r="C13572" s="61">
        <v>992.0</v>
      </c>
      <c r="D13572" s="57" t="s">
        <v>379</v>
      </c>
      <c r="E13572" s="62" t="str">
        <f t="shared" si="1"/>
        <v>Out of test</v>
      </c>
      <c r="F13572" s="53" t="str">
        <f t="shared" si="2"/>
        <v>Shanghai_1</v>
      </c>
      <c r="G13572" s="53">
        <f t="shared" si="3"/>
        <v>0.8692518602</v>
      </c>
    </row>
    <row r="13573">
      <c r="A13573" s="61">
        <v>1.518856377E9</v>
      </c>
      <c r="B13573" s="61">
        <v>1.0</v>
      </c>
      <c r="C13573" s="61">
        <v>340.0</v>
      </c>
      <c r="D13573" s="57" t="s">
        <v>379</v>
      </c>
      <c r="E13573" s="62" t="str">
        <f t="shared" si="1"/>
        <v>Out of test</v>
      </c>
      <c r="F13573" s="53" t="str">
        <f t="shared" si="2"/>
        <v>Shanghai_1</v>
      </c>
      <c r="G13573" s="53">
        <f t="shared" si="3"/>
        <v>0.1486648141</v>
      </c>
    </row>
    <row r="13574">
      <c r="A13574" s="61">
        <v>1.514992025E9</v>
      </c>
      <c r="B13574" s="61">
        <v>1.0</v>
      </c>
      <c r="C13574" s="61">
        <v>753.0</v>
      </c>
      <c r="D13574" s="57" t="s">
        <v>379</v>
      </c>
      <c r="E13574" s="62" t="str">
        <f t="shared" si="1"/>
        <v>Out of test</v>
      </c>
      <c r="F13574" s="53" t="str">
        <f t="shared" si="2"/>
        <v>Shanghai_1</v>
      </c>
      <c r="G13574" s="53">
        <f t="shared" si="3"/>
        <v>0.2533602484</v>
      </c>
    </row>
    <row r="13575">
      <c r="A13575" s="61">
        <v>1.511889737E9</v>
      </c>
      <c r="B13575" s="61">
        <v>1.0</v>
      </c>
      <c r="C13575" s="61">
        <v>278.0</v>
      </c>
      <c r="D13575" s="57" t="s">
        <v>379</v>
      </c>
      <c r="E13575" s="62" t="str">
        <f t="shared" si="1"/>
        <v>Out of test</v>
      </c>
      <c r="F13575" s="53" t="str">
        <f t="shared" si="2"/>
        <v>Shanghai_1</v>
      </c>
      <c r="G13575" s="53">
        <f t="shared" si="3"/>
        <v>0.6532322102</v>
      </c>
    </row>
    <row r="13576">
      <c r="A13576" s="61">
        <v>1.515745739E9</v>
      </c>
      <c r="B13576" s="61">
        <v>1.0</v>
      </c>
      <c r="C13576" s="61">
        <v>304.0</v>
      </c>
      <c r="D13576" s="57" t="s">
        <v>379</v>
      </c>
      <c r="E13576" s="62" t="str">
        <f t="shared" si="1"/>
        <v>Out of test</v>
      </c>
      <c r="F13576" s="53" t="str">
        <f t="shared" si="2"/>
        <v>Shanghai_1</v>
      </c>
      <c r="G13576" s="53">
        <f t="shared" si="3"/>
        <v>0.6320762022</v>
      </c>
    </row>
    <row r="13577">
      <c r="A13577" s="61">
        <v>1.512916635E9</v>
      </c>
      <c r="B13577" s="61">
        <v>1.0</v>
      </c>
      <c r="C13577" s="61">
        <v>3902.0</v>
      </c>
      <c r="D13577" s="57" t="s">
        <v>379</v>
      </c>
      <c r="E13577" s="62" t="str">
        <f t="shared" si="1"/>
        <v>Out of test</v>
      </c>
      <c r="F13577" s="53" t="str">
        <f t="shared" si="2"/>
        <v>Shanghai_1</v>
      </c>
      <c r="G13577" s="53">
        <f t="shared" si="3"/>
        <v>0.7797667989</v>
      </c>
    </row>
    <row r="13578">
      <c r="A13578" s="61">
        <v>1.512366039E9</v>
      </c>
      <c r="B13578" s="61">
        <v>1.0</v>
      </c>
      <c r="C13578" s="61">
        <v>560.0</v>
      </c>
      <c r="D13578" s="57" t="s">
        <v>379</v>
      </c>
      <c r="E13578" s="62" t="str">
        <f t="shared" si="1"/>
        <v>Out of test</v>
      </c>
      <c r="F13578" s="53" t="str">
        <f t="shared" si="2"/>
        <v>Shanghai_1</v>
      </c>
      <c r="G13578" s="53">
        <f t="shared" si="3"/>
        <v>0.5515173146</v>
      </c>
    </row>
    <row r="13579">
      <c r="A13579" s="61">
        <v>1.519228836E9</v>
      </c>
      <c r="B13579" s="61">
        <v>1.0</v>
      </c>
      <c r="C13579" s="61">
        <v>336.0</v>
      </c>
      <c r="D13579" s="57" t="s">
        <v>379</v>
      </c>
      <c r="E13579" s="62" t="str">
        <f t="shared" si="1"/>
        <v>Out of test</v>
      </c>
      <c r="F13579" s="53" t="str">
        <f t="shared" si="2"/>
        <v>Shanghai_1</v>
      </c>
      <c r="G13579" s="53">
        <f t="shared" si="3"/>
        <v>0.03756233429</v>
      </c>
    </row>
    <row r="13580">
      <c r="A13580" s="61">
        <v>1.516668485E9</v>
      </c>
      <c r="B13580" s="61">
        <v>1.0</v>
      </c>
      <c r="C13580" s="61">
        <v>2008.0</v>
      </c>
      <c r="D13580" s="57" t="s">
        <v>379</v>
      </c>
      <c r="E13580" s="62" t="str">
        <f t="shared" si="1"/>
        <v>Out of test</v>
      </c>
      <c r="F13580" s="53" t="str">
        <f t="shared" si="2"/>
        <v>Shanghai_1</v>
      </c>
      <c r="G13580" s="53">
        <f t="shared" si="3"/>
        <v>0.1466622837</v>
      </c>
    </row>
    <row r="13581">
      <c r="A13581" s="61">
        <v>1.517652687E9</v>
      </c>
      <c r="B13581" s="61">
        <v>1.0</v>
      </c>
      <c r="C13581" s="61">
        <v>403.0</v>
      </c>
      <c r="D13581" s="57" t="s">
        <v>379</v>
      </c>
      <c r="E13581" s="62" t="str">
        <f t="shared" si="1"/>
        <v>Out of test</v>
      </c>
      <c r="F13581" s="53" t="str">
        <f t="shared" si="2"/>
        <v>Shanghai_1</v>
      </c>
      <c r="G13581" s="53">
        <f t="shared" si="3"/>
        <v>0.1790703147</v>
      </c>
    </row>
    <row r="13582">
      <c r="A13582" s="61">
        <v>1.515176636E9</v>
      </c>
      <c r="B13582" s="61">
        <v>1.0</v>
      </c>
      <c r="C13582" s="61">
        <v>2018.0</v>
      </c>
      <c r="D13582" s="57" t="s">
        <v>379</v>
      </c>
      <c r="E13582" s="62" t="str">
        <f t="shared" si="1"/>
        <v>Out of test</v>
      </c>
      <c r="F13582" s="53" t="str">
        <f t="shared" si="2"/>
        <v>Shanghai_1</v>
      </c>
      <c r="G13582" s="53">
        <f t="shared" si="3"/>
        <v>0.2573940664</v>
      </c>
    </row>
    <row r="13583">
      <c r="A13583" s="61">
        <v>1.516899717E9</v>
      </c>
      <c r="B13583" s="61">
        <v>1.0</v>
      </c>
      <c r="C13583" s="61">
        <v>432.0</v>
      </c>
      <c r="D13583" s="57" t="s">
        <v>379</v>
      </c>
      <c r="E13583" s="62" t="str">
        <f t="shared" si="1"/>
        <v>Out of test</v>
      </c>
      <c r="F13583" s="53" t="str">
        <f t="shared" si="2"/>
        <v>Shanghai_1</v>
      </c>
      <c r="G13583" s="53">
        <f t="shared" si="3"/>
        <v>0.5940767071</v>
      </c>
    </row>
    <row r="13584">
      <c r="A13584" s="61">
        <v>1.514771956E9</v>
      </c>
      <c r="B13584" s="61">
        <v>1.0</v>
      </c>
      <c r="C13584" s="61">
        <v>2647.0</v>
      </c>
      <c r="D13584" s="57" t="s">
        <v>379</v>
      </c>
      <c r="E13584" s="62" t="str">
        <f t="shared" si="1"/>
        <v>Out of test</v>
      </c>
      <c r="F13584" s="53" t="str">
        <f t="shared" si="2"/>
        <v>Shanghai_1</v>
      </c>
      <c r="G13584" s="53">
        <f t="shared" si="3"/>
        <v>0.4695854668</v>
      </c>
    </row>
    <row r="13585">
      <c r="A13585" s="61">
        <v>1.512474147E9</v>
      </c>
      <c r="B13585" s="61">
        <v>1.0</v>
      </c>
      <c r="C13585" s="61">
        <v>664.0</v>
      </c>
      <c r="D13585" s="57" t="s">
        <v>379</v>
      </c>
      <c r="E13585" s="62" t="str">
        <f t="shared" si="1"/>
        <v>Out of test</v>
      </c>
      <c r="F13585" s="53" t="str">
        <f t="shared" si="2"/>
        <v>Shanghai_1</v>
      </c>
      <c r="G13585" s="53">
        <f t="shared" si="3"/>
        <v>0.6598453693</v>
      </c>
    </row>
    <row r="13586">
      <c r="A13586" s="61">
        <v>1.518238247E9</v>
      </c>
      <c r="B13586" s="61">
        <v>1.0</v>
      </c>
      <c r="C13586" s="61">
        <v>120.0</v>
      </c>
      <c r="D13586" s="57" t="s">
        <v>379</v>
      </c>
      <c r="E13586" s="62" t="str">
        <f t="shared" si="1"/>
        <v>Out of test</v>
      </c>
      <c r="F13586" s="53" t="str">
        <f t="shared" si="2"/>
        <v>Shanghai_1</v>
      </c>
      <c r="G13586" s="53">
        <f t="shared" si="3"/>
        <v>0.2770533827</v>
      </c>
    </row>
    <row r="13587">
      <c r="A13587" s="61">
        <v>1.511520384E9</v>
      </c>
      <c r="B13587" s="61">
        <v>1.0</v>
      </c>
      <c r="C13587" s="61">
        <v>685.0</v>
      </c>
      <c r="D13587" s="57" t="s">
        <v>379</v>
      </c>
      <c r="E13587" s="62" t="str">
        <f t="shared" si="1"/>
        <v>Out of test</v>
      </c>
      <c r="F13587" s="53" t="str">
        <f t="shared" si="2"/>
        <v>Shanghai_1</v>
      </c>
      <c r="G13587" s="53">
        <f t="shared" si="3"/>
        <v>0.4255678098</v>
      </c>
    </row>
    <row r="13588">
      <c r="A13588" s="61">
        <v>1.517351109E9</v>
      </c>
      <c r="B13588" s="61">
        <v>1.0</v>
      </c>
      <c r="C13588" s="61">
        <v>3417.0</v>
      </c>
      <c r="D13588" s="57" t="s">
        <v>379</v>
      </c>
      <c r="E13588" s="62" t="str">
        <f t="shared" si="1"/>
        <v>Out of test</v>
      </c>
      <c r="F13588" s="53" t="str">
        <f t="shared" si="2"/>
        <v>Shanghai_1</v>
      </c>
      <c r="G13588" s="53">
        <f t="shared" si="3"/>
        <v>0.1379561139</v>
      </c>
    </row>
    <row r="13589">
      <c r="A13589" s="61">
        <v>1.519846633E9</v>
      </c>
      <c r="B13589" s="61">
        <v>1.0</v>
      </c>
      <c r="C13589" s="61">
        <v>413.0</v>
      </c>
      <c r="D13589" s="57" t="s">
        <v>379</v>
      </c>
      <c r="E13589" s="62" t="str">
        <f t="shared" si="1"/>
        <v>Out of test</v>
      </c>
      <c r="F13589" s="53" t="str">
        <f t="shared" si="2"/>
        <v>Shanghai_1</v>
      </c>
      <c r="G13589" s="53">
        <f t="shared" si="3"/>
        <v>0.7061323306</v>
      </c>
    </row>
    <row r="13590">
      <c r="A13590" s="61">
        <v>1.518383587E9</v>
      </c>
      <c r="B13590" s="61">
        <v>1.0</v>
      </c>
      <c r="C13590" s="61">
        <v>2216.0</v>
      </c>
      <c r="D13590" s="57" t="s">
        <v>379</v>
      </c>
      <c r="E13590" s="62" t="str">
        <f t="shared" si="1"/>
        <v>Out of test</v>
      </c>
      <c r="F13590" s="53" t="str">
        <f t="shared" si="2"/>
        <v>Shanghai_1</v>
      </c>
      <c r="G13590" s="53">
        <f t="shared" si="3"/>
        <v>0.8363424603</v>
      </c>
    </row>
    <row r="13591">
      <c r="A13591" s="61">
        <v>1.516440869E9</v>
      </c>
      <c r="B13591" s="61">
        <v>1.0</v>
      </c>
      <c r="C13591" s="61">
        <v>874.0</v>
      </c>
      <c r="D13591" s="57" t="s">
        <v>379</v>
      </c>
      <c r="E13591" s="62" t="str">
        <f t="shared" si="1"/>
        <v>Out of test</v>
      </c>
      <c r="F13591" s="53" t="str">
        <f t="shared" si="2"/>
        <v>Shanghai_1</v>
      </c>
      <c r="G13591" s="53">
        <f t="shared" si="3"/>
        <v>0.6238070406</v>
      </c>
    </row>
    <row r="13592">
      <c r="A13592" s="61">
        <v>1.518477935E9</v>
      </c>
      <c r="B13592" s="61">
        <v>1.0</v>
      </c>
      <c r="C13592" s="61">
        <v>774.0</v>
      </c>
      <c r="D13592" s="57" t="s">
        <v>379</v>
      </c>
      <c r="E13592" s="62" t="str">
        <f t="shared" si="1"/>
        <v>Out of test</v>
      </c>
      <c r="F13592" s="53" t="str">
        <f t="shared" si="2"/>
        <v>Shanghai_1</v>
      </c>
      <c r="G13592" s="53">
        <f t="shared" si="3"/>
        <v>0.5031528814</v>
      </c>
    </row>
    <row r="13593">
      <c r="A13593" s="61">
        <v>1.512928555E9</v>
      </c>
      <c r="B13593" s="61">
        <v>1.0</v>
      </c>
      <c r="C13593" s="61">
        <v>3861.0</v>
      </c>
      <c r="D13593" s="57" t="s">
        <v>379</v>
      </c>
      <c r="E13593" s="62" t="str">
        <f t="shared" si="1"/>
        <v>Out of test</v>
      </c>
      <c r="F13593" s="53" t="str">
        <f t="shared" si="2"/>
        <v>Shanghai_1</v>
      </c>
      <c r="G13593" s="53">
        <f t="shared" si="3"/>
        <v>0.3093020974</v>
      </c>
    </row>
    <row r="13594">
      <c r="A13594" s="61">
        <v>1.515457744E9</v>
      </c>
      <c r="B13594" s="61">
        <v>1.0</v>
      </c>
      <c r="C13594" s="61">
        <v>2064.0</v>
      </c>
      <c r="D13594" s="57" t="s">
        <v>379</v>
      </c>
      <c r="E13594" s="62" t="str">
        <f t="shared" si="1"/>
        <v>Out of test</v>
      </c>
      <c r="F13594" s="53" t="str">
        <f t="shared" si="2"/>
        <v>Shanghai_1</v>
      </c>
      <c r="G13594" s="53">
        <f t="shared" si="3"/>
        <v>0.8512190756</v>
      </c>
    </row>
    <row r="13595">
      <c r="A13595" s="61">
        <v>1.512691669E9</v>
      </c>
      <c r="B13595" s="61">
        <v>1.0</v>
      </c>
      <c r="C13595" s="61">
        <v>2075.0</v>
      </c>
      <c r="D13595" s="57" t="s">
        <v>379</v>
      </c>
      <c r="E13595" s="62" t="str">
        <f t="shared" si="1"/>
        <v>Out of test</v>
      </c>
      <c r="F13595" s="53" t="str">
        <f t="shared" si="2"/>
        <v>Shanghai_1</v>
      </c>
      <c r="G13595" s="53">
        <f t="shared" si="3"/>
        <v>0.1263441088</v>
      </c>
    </row>
    <row r="13596">
      <c r="A13596" s="61">
        <v>1.513742489E9</v>
      </c>
      <c r="B13596" s="61">
        <v>1.0</v>
      </c>
      <c r="C13596" s="61">
        <v>1426.0</v>
      </c>
      <c r="D13596" s="57" t="s">
        <v>379</v>
      </c>
      <c r="E13596" s="62" t="str">
        <f t="shared" si="1"/>
        <v>Out of test</v>
      </c>
      <c r="F13596" s="53" t="str">
        <f t="shared" si="2"/>
        <v>Shanghai_1</v>
      </c>
      <c r="G13596" s="53">
        <f t="shared" si="3"/>
        <v>0.539025024</v>
      </c>
    </row>
    <row r="13597">
      <c r="A13597" s="61">
        <v>1.511752336E9</v>
      </c>
      <c r="B13597" s="61">
        <v>1.0</v>
      </c>
      <c r="C13597" s="61">
        <v>5725.0</v>
      </c>
      <c r="D13597" s="57" t="s">
        <v>379</v>
      </c>
      <c r="E13597" s="62" t="str">
        <f t="shared" si="1"/>
        <v>Out of test</v>
      </c>
      <c r="F13597" s="53" t="str">
        <f t="shared" si="2"/>
        <v>Shanghai_1</v>
      </c>
      <c r="G13597" s="53">
        <f t="shared" si="3"/>
        <v>0.7649939328</v>
      </c>
    </row>
    <row r="13598">
      <c r="A13598" s="61">
        <v>1.516923009E9</v>
      </c>
      <c r="B13598" s="61">
        <v>1.0</v>
      </c>
      <c r="C13598" s="61">
        <v>500.0</v>
      </c>
      <c r="D13598" s="57" t="s">
        <v>379</v>
      </c>
      <c r="E13598" s="62" t="str">
        <f t="shared" si="1"/>
        <v>Out of test</v>
      </c>
      <c r="F13598" s="53" t="str">
        <f t="shared" si="2"/>
        <v>Shanghai_1</v>
      </c>
      <c r="G13598" s="53">
        <f t="shared" si="3"/>
        <v>0.2046300622</v>
      </c>
    </row>
    <row r="13599">
      <c r="A13599" s="61">
        <v>1.518525629E9</v>
      </c>
      <c r="B13599" s="61">
        <v>1.0</v>
      </c>
      <c r="C13599" s="61">
        <v>2446.0</v>
      </c>
      <c r="D13599" s="57" t="s">
        <v>379</v>
      </c>
      <c r="E13599" s="62" t="str">
        <f t="shared" si="1"/>
        <v>Out of test</v>
      </c>
      <c r="F13599" s="53" t="str">
        <f t="shared" si="2"/>
        <v>Shanghai_1</v>
      </c>
      <c r="G13599" s="53">
        <f t="shared" si="3"/>
        <v>0.5352255327</v>
      </c>
    </row>
    <row r="13600">
      <c r="A13600" s="61">
        <v>1.518964545E9</v>
      </c>
      <c r="B13600" s="61">
        <v>1.0</v>
      </c>
      <c r="C13600" s="61">
        <v>2539.0</v>
      </c>
      <c r="D13600" s="57" t="s">
        <v>379</v>
      </c>
      <c r="E13600" s="62" t="str">
        <f t="shared" si="1"/>
        <v>Out of test</v>
      </c>
      <c r="F13600" s="53" t="str">
        <f t="shared" si="2"/>
        <v>Shanghai_1</v>
      </c>
      <c r="G13600" s="53">
        <f t="shared" si="3"/>
        <v>0.1637792458</v>
      </c>
    </row>
    <row r="13601">
      <c r="A13601" s="61">
        <v>1.514138526E9</v>
      </c>
      <c r="B13601" s="61">
        <v>1.0</v>
      </c>
      <c r="C13601" s="61">
        <v>1988.0</v>
      </c>
      <c r="D13601" s="57" t="s">
        <v>379</v>
      </c>
      <c r="E13601" s="62" t="str">
        <f t="shared" si="1"/>
        <v>Out of test</v>
      </c>
      <c r="F13601" s="53" t="str">
        <f t="shared" si="2"/>
        <v>Shanghai_1</v>
      </c>
      <c r="G13601" s="53">
        <f t="shared" si="3"/>
        <v>0.438640215</v>
      </c>
    </row>
    <row r="13602">
      <c r="A13602" s="61">
        <v>1.515370399E9</v>
      </c>
      <c r="B13602" s="61">
        <v>1.0</v>
      </c>
      <c r="C13602" s="61">
        <v>5902.0</v>
      </c>
      <c r="D13602" s="57" t="s">
        <v>379</v>
      </c>
      <c r="E13602" s="62" t="str">
        <f t="shared" si="1"/>
        <v>Out of test</v>
      </c>
      <c r="F13602" s="53" t="str">
        <f t="shared" si="2"/>
        <v>Shanghai_1</v>
      </c>
      <c r="G13602" s="53">
        <f t="shared" si="3"/>
        <v>0.307536101</v>
      </c>
    </row>
    <row r="13603">
      <c r="A13603" s="61">
        <v>1.517000989E9</v>
      </c>
      <c r="B13603" s="61">
        <v>1.0</v>
      </c>
      <c r="C13603" s="61">
        <v>4499.0</v>
      </c>
      <c r="D13603" s="57" t="s">
        <v>379</v>
      </c>
      <c r="E13603" s="62" t="str">
        <f t="shared" si="1"/>
        <v>Out of test</v>
      </c>
      <c r="F13603" s="53" t="str">
        <f t="shared" si="2"/>
        <v>Shanghai_1</v>
      </c>
      <c r="G13603" s="53">
        <f t="shared" si="3"/>
        <v>0.1856261139</v>
      </c>
    </row>
    <row r="13604">
      <c r="A13604" s="61">
        <v>1.514061558E9</v>
      </c>
      <c r="B13604" s="61">
        <v>1.0</v>
      </c>
      <c r="C13604" s="61">
        <v>2572.0</v>
      </c>
      <c r="D13604" s="57" t="s">
        <v>379</v>
      </c>
      <c r="E13604" s="62" t="str">
        <f t="shared" si="1"/>
        <v>Out of test</v>
      </c>
      <c r="F13604" s="53" t="str">
        <f t="shared" si="2"/>
        <v>Shanghai_1</v>
      </c>
      <c r="G13604" s="53">
        <f t="shared" si="3"/>
        <v>0.5805859278</v>
      </c>
    </row>
    <row r="13605">
      <c r="A13605" s="61">
        <v>1.511878739E9</v>
      </c>
      <c r="B13605" s="61">
        <v>1.0</v>
      </c>
      <c r="C13605" s="61">
        <v>1477.0</v>
      </c>
      <c r="D13605" s="57" t="s">
        <v>379</v>
      </c>
      <c r="E13605" s="62" t="str">
        <f t="shared" si="1"/>
        <v>Out of test</v>
      </c>
      <c r="F13605" s="53" t="str">
        <f t="shared" si="2"/>
        <v>Shanghai_1</v>
      </c>
      <c r="G13605" s="53">
        <f t="shared" si="3"/>
        <v>0.4189202231</v>
      </c>
    </row>
    <row r="13606">
      <c r="A13606" s="61">
        <v>1.513183459E9</v>
      </c>
      <c r="B13606" s="61">
        <v>1.0</v>
      </c>
      <c r="C13606" s="61">
        <v>1063.0</v>
      </c>
      <c r="D13606" s="57" t="s">
        <v>379</v>
      </c>
      <c r="E13606" s="62" t="str">
        <f t="shared" si="1"/>
        <v>Out of test</v>
      </c>
      <c r="F13606" s="53" t="str">
        <f t="shared" si="2"/>
        <v>Shanghai_1</v>
      </c>
      <c r="G13606" s="53">
        <f t="shared" si="3"/>
        <v>0.990622179</v>
      </c>
    </row>
    <row r="13607">
      <c r="A13607" s="61">
        <v>1.519532726E9</v>
      </c>
      <c r="B13607" s="61">
        <v>1.0</v>
      </c>
      <c r="C13607" s="61">
        <v>1342.0</v>
      </c>
      <c r="D13607" s="57" t="s">
        <v>379</v>
      </c>
      <c r="E13607" s="62" t="str">
        <f t="shared" si="1"/>
        <v>Out of test</v>
      </c>
      <c r="F13607" s="53" t="str">
        <f t="shared" si="2"/>
        <v>Shanghai_1</v>
      </c>
      <c r="G13607" s="53">
        <f t="shared" si="3"/>
        <v>0.4916459056</v>
      </c>
    </row>
    <row r="13608">
      <c r="A13608" s="61">
        <v>1.517898024E9</v>
      </c>
      <c r="B13608" s="61">
        <v>1.0</v>
      </c>
      <c r="C13608" s="61">
        <v>2235.0</v>
      </c>
      <c r="D13608" s="57" t="s">
        <v>379</v>
      </c>
      <c r="E13608" s="62" t="str">
        <f t="shared" si="1"/>
        <v>Out of test</v>
      </c>
      <c r="F13608" s="53" t="str">
        <f t="shared" si="2"/>
        <v>Shanghai_1</v>
      </c>
      <c r="G13608" s="53">
        <f t="shared" si="3"/>
        <v>0.2640109393</v>
      </c>
    </row>
    <row r="13609">
      <c r="A13609" s="61">
        <v>1.519920114E9</v>
      </c>
      <c r="B13609" s="61">
        <v>1.0</v>
      </c>
      <c r="C13609" s="61">
        <v>3423.0</v>
      </c>
      <c r="D13609" s="57" t="s">
        <v>379</v>
      </c>
      <c r="E13609" s="62" t="str">
        <f t="shared" si="1"/>
        <v>Out of test</v>
      </c>
      <c r="F13609" s="53" t="str">
        <f t="shared" si="2"/>
        <v>Shanghai_1</v>
      </c>
      <c r="G13609" s="53">
        <f t="shared" si="3"/>
        <v>0.2958676625</v>
      </c>
    </row>
    <row r="13610">
      <c r="A13610" s="61">
        <v>1.518076473E9</v>
      </c>
      <c r="B13610" s="61">
        <v>1.0</v>
      </c>
      <c r="C13610" s="61">
        <v>249.0</v>
      </c>
      <c r="D13610" s="57" t="s">
        <v>379</v>
      </c>
      <c r="E13610" s="62" t="str">
        <f t="shared" si="1"/>
        <v>Out of test</v>
      </c>
      <c r="F13610" s="53" t="str">
        <f t="shared" si="2"/>
        <v>Shanghai_1</v>
      </c>
      <c r="G13610" s="53">
        <f t="shared" si="3"/>
        <v>0.5984282432</v>
      </c>
    </row>
    <row r="13611">
      <c r="A13611" s="61">
        <v>1.513258718E9</v>
      </c>
      <c r="B13611" s="61">
        <v>1.0</v>
      </c>
      <c r="C13611" s="61">
        <v>2118.0</v>
      </c>
      <c r="D13611" s="57" t="s">
        <v>379</v>
      </c>
      <c r="E13611" s="62" t="str">
        <f t="shared" si="1"/>
        <v>Out of test</v>
      </c>
      <c r="F13611" s="53" t="str">
        <f t="shared" si="2"/>
        <v>Shanghai_1</v>
      </c>
      <c r="G13611" s="53">
        <f t="shared" si="3"/>
        <v>0.7420326387</v>
      </c>
    </row>
    <row r="13612">
      <c r="A13612" s="61">
        <v>1.518242507E9</v>
      </c>
      <c r="B13612" s="61">
        <v>1.0</v>
      </c>
      <c r="C13612" s="61">
        <v>433.0</v>
      </c>
      <c r="D13612" s="57" t="s">
        <v>379</v>
      </c>
      <c r="E13612" s="62" t="str">
        <f t="shared" si="1"/>
        <v>Out of test</v>
      </c>
      <c r="F13612" s="53" t="str">
        <f t="shared" si="2"/>
        <v>Shanghai_1</v>
      </c>
      <c r="G13612" s="53">
        <f t="shared" si="3"/>
        <v>0.9976987573</v>
      </c>
    </row>
    <row r="13613">
      <c r="A13613" s="61">
        <v>1.517207855E9</v>
      </c>
      <c r="B13613" s="61">
        <v>1.0</v>
      </c>
      <c r="C13613" s="61">
        <v>2171.0</v>
      </c>
      <c r="D13613" s="57" t="s">
        <v>379</v>
      </c>
      <c r="E13613" s="62" t="str">
        <f t="shared" si="1"/>
        <v>Out of test</v>
      </c>
      <c r="F13613" s="53" t="str">
        <f t="shared" si="2"/>
        <v>Shanghai_1</v>
      </c>
      <c r="G13613" s="53">
        <f t="shared" si="3"/>
        <v>0.523989689</v>
      </c>
    </row>
    <row r="13614">
      <c r="A13614" s="61">
        <v>1.516917545E9</v>
      </c>
      <c r="B13614" s="61">
        <v>1.0</v>
      </c>
      <c r="C13614" s="61">
        <v>3734.0</v>
      </c>
      <c r="D13614" s="57" t="s">
        <v>379</v>
      </c>
      <c r="E13614" s="62" t="str">
        <f t="shared" si="1"/>
        <v>Out of test</v>
      </c>
      <c r="F13614" s="53" t="str">
        <f t="shared" si="2"/>
        <v>Shanghai_1</v>
      </c>
      <c r="G13614" s="53">
        <f t="shared" si="3"/>
        <v>0.1390800579</v>
      </c>
    </row>
    <row r="13615">
      <c r="A13615" s="61">
        <v>1.513777125E9</v>
      </c>
      <c r="B13615" s="61">
        <v>1.0</v>
      </c>
      <c r="C13615" s="61">
        <v>153.0</v>
      </c>
      <c r="D13615" s="57" t="s">
        <v>379</v>
      </c>
      <c r="E13615" s="62" t="str">
        <f t="shared" si="1"/>
        <v>Out of test</v>
      </c>
      <c r="F13615" s="53" t="str">
        <f t="shared" si="2"/>
        <v>Shanghai_1</v>
      </c>
      <c r="G13615" s="53">
        <f t="shared" si="3"/>
        <v>0.07034736395</v>
      </c>
    </row>
    <row r="13616">
      <c r="A13616" s="61">
        <v>1.511511755E9</v>
      </c>
      <c r="B13616" s="61">
        <v>1.0</v>
      </c>
      <c r="C13616" s="61">
        <v>1010.0</v>
      </c>
      <c r="D13616" s="57" t="s">
        <v>379</v>
      </c>
      <c r="E13616" s="62" t="str">
        <f t="shared" si="1"/>
        <v>Out of test</v>
      </c>
      <c r="F13616" s="53" t="str">
        <f t="shared" si="2"/>
        <v>Shanghai_1</v>
      </c>
      <c r="G13616" s="53">
        <f t="shared" si="3"/>
        <v>0.8033034325</v>
      </c>
    </row>
    <row r="13617">
      <c r="A13617" s="61">
        <v>1.517305515E9</v>
      </c>
      <c r="B13617" s="61">
        <v>1.0</v>
      </c>
      <c r="C13617" s="61">
        <v>3290.0</v>
      </c>
      <c r="D13617" s="57" t="s">
        <v>379</v>
      </c>
      <c r="E13617" s="62" t="str">
        <f t="shared" si="1"/>
        <v>Out of test</v>
      </c>
      <c r="F13617" s="53" t="str">
        <f t="shared" si="2"/>
        <v>Shanghai_1</v>
      </c>
      <c r="G13617" s="53">
        <f t="shared" si="3"/>
        <v>0.9606379319</v>
      </c>
    </row>
    <row r="13618">
      <c r="A13618" s="61">
        <v>1.512643778E9</v>
      </c>
      <c r="B13618" s="61">
        <v>1.0</v>
      </c>
      <c r="C13618" s="61">
        <v>1884.0</v>
      </c>
      <c r="D13618" s="57" t="s">
        <v>379</v>
      </c>
      <c r="E13618" s="62" t="str">
        <f t="shared" si="1"/>
        <v>Out of test</v>
      </c>
      <c r="F13618" s="53" t="str">
        <f t="shared" si="2"/>
        <v>Shanghai_1</v>
      </c>
      <c r="G13618" s="53">
        <f t="shared" si="3"/>
        <v>0.4804953588</v>
      </c>
    </row>
    <row r="13619">
      <c r="A13619" s="61">
        <v>1.518310687E9</v>
      </c>
      <c r="B13619" s="61">
        <v>1.0</v>
      </c>
      <c r="C13619" s="61">
        <v>1394.0</v>
      </c>
      <c r="D13619" s="57" t="s">
        <v>379</v>
      </c>
      <c r="E13619" s="62" t="str">
        <f t="shared" si="1"/>
        <v>Out of test</v>
      </c>
      <c r="F13619" s="53" t="str">
        <f t="shared" si="2"/>
        <v>Shanghai_1</v>
      </c>
      <c r="G13619" s="53">
        <f t="shared" si="3"/>
        <v>0.2820989501</v>
      </c>
    </row>
    <row r="13620">
      <c r="A13620" s="61">
        <v>1.511990835E9</v>
      </c>
      <c r="B13620" s="61">
        <v>1.0</v>
      </c>
      <c r="C13620" s="61">
        <v>1351.0</v>
      </c>
      <c r="D13620" s="57" t="s">
        <v>379</v>
      </c>
      <c r="E13620" s="62" t="str">
        <f t="shared" si="1"/>
        <v>Out of test</v>
      </c>
      <c r="F13620" s="53" t="str">
        <f t="shared" si="2"/>
        <v>Shanghai_1</v>
      </c>
      <c r="G13620" s="53">
        <f t="shared" si="3"/>
        <v>0.6914838294</v>
      </c>
    </row>
    <row r="13621">
      <c r="A13621" s="61">
        <v>1.515719156E9</v>
      </c>
      <c r="B13621" s="61">
        <v>1.0</v>
      </c>
      <c r="C13621" s="61">
        <v>1034.0</v>
      </c>
      <c r="D13621" s="57" t="s">
        <v>379</v>
      </c>
      <c r="E13621" s="62" t="str">
        <f t="shared" si="1"/>
        <v>Out of test</v>
      </c>
      <c r="F13621" s="53" t="str">
        <f t="shared" si="2"/>
        <v>Shanghai_1</v>
      </c>
      <c r="G13621" s="53">
        <f t="shared" si="3"/>
        <v>0.2060047682</v>
      </c>
    </row>
    <row r="13622">
      <c r="A13622" s="61">
        <v>1.515229545E9</v>
      </c>
      <c r="B13622" s="61">
        <v>1.0</v>
      </c>
      <c r="C13622" s="61">
        <v>3499.0</v>
      </c>
      <c r="D13622" s="57" t="s">
        <v>379</v>
      </c>
      <c r="E13622" s="62" t="str">
        <f t="shared" si="1"/>
        <v>Out of test</v>
      </c>
      <c r="F13622" s="53" t="str">
        <f t="shared" si="2"/>
        <v>Shanghai_1</v>
      </c>
      <c r="G13622" s="53">
        <f t="shared" si="3"/>
        <v>0.8778862196</v>
      </c>
    </row>
    <row r="13623">
      <c r="A13623" s="61">
        <v>1.516427784E9</v>
      </c>
      <c r="B13623" s="61">
        <v>1.0</v>
      </c>
      <c r="C13623" s="61">
        <v>541.0</v>
      </c>
      <c r="D13623" s="57" t="s">
        <v>379</v>
      </c>
      <c r="E13623" s="62" t="str">
        <f t="shared" si="1"/>
        <v>Out of test</v>
      </c>
      <c r="F13623" s="53" t="str">
        <f t="shared" si="2"/>
        <v>Shanghai_1</v>
      </c>
      <c r="G13623" s="53">
        <f t="shared" si="3"/>
        <v>0.5856309277</v>
      </c>
    </row>
    <row r="13624">
      <c r="A13624" s="61">
        <v>1.518416473E9</v>
      </c>
      <c r="B13624" s="61">
        <v>1.0</v>
      </c>
      <c r="C13624" s="61">
        <v>1516.0</v>
      </c>
      <c r="D13624" s="57" t="s">
        <v>379</v>
      </c>
      <c r="E13624" s="62" t="str">
        <f t="shared" si="1"/>
        <v>Out of test</v>
      </c>
      <c r="F13624" s="53" t="str">
        <f t="shared" si="2"/>
        <v>Shanghai_1</v>
      </c>
      <c r="G13624" s="53">
        <f t="shared" si="3"/>
        <v>0.9128503525</v>
      </c>
    </row>
    <row r="13625">
      <c r="A13625" s="61">
        <v>1.518994383E9</v>
      </c>
      <c r="B13625" s="61">
        <v>1.0</v>
      </c>
      <c r="C13625" s="61">
        <v>2661.0</v>
      </c>
      <c r="D13625" s="57" t="s">
        <v>379</v>
      </c>
      <c r="E13625" s="62" t="str">
        <f t="shared" si="1"/>
        <v>Out of test</v>
      </c>
      <c r="F13625" s="53" t="str">
        <f t="shared" si="2"/>
        <v>Shanghai_1</v>
      </c>
      <c r="G13625" s="53">
        <f t="shared" si="3"/>
        <v>0.3135008185</v>
      </c>
    </row>
    <row r="13626">
      <c r="A13626" s="61">
        <v>1.511259309E9</v>
      </c>
      <c r="B13626" s="61">
        <v>1.0</v>
      </c>
      <c r="C13626" s="61">
        <v>4440.0</v>
      </c>
      <c r="D13626" s="57" t="s">
        <v>379</v>
      </c>
      <c r="E13626" s="62" t="str">
        <f t="shared" si="1"/>
        <v>Out of test</v>
      </c>
      <c r="F13626" s="53" t="str">
        <f t="shared" si="2"/>
        <v>Shanghai_1</v>
      </c>
      <c r="G13626" s="53">
        <f t="shared" si="3"/>
        <v>0.5675729199</v>
      </c>
    </row>
    <row r="13627">
      <c r="A13627" s="61">
        <v>1.517692134E9</v>
      </c>
      <c r="B13627" s="61">
        <v>1.0</v>
      </c>
      <c r="C13627" s="61">
        <v>2504.0</v>
      </c>
      <c r="D13627" s="57" t="s">
        <v>379</v>
      </c>
      <c r="E13627" s="62" t="str">
        <f t="shared" si="1"/>
        <v>Out of test</v>
      </c>
      <c r="F13627" s="53" t="str">
        <f t="shared" si="2"/>
        <v>Shanghai_1</v>
      </c>
      <c r="G13627" s="53">
        <f t="shared" si="3"/>
        <v>0.04405195465</v>
      </c>
    </row>
    <row r="13628">
      <c r="A13628" s="61">
        <v>1.515571663E9</v>
      </c>
      <c r="B13628" s="61">
        <v>1.0</v>
      </c>
      <c r="C13628" s="61">
        <v>462.0</v>
      </c>
      <c r="D13628" s="57" t="s">
        <v>379</v>
      </c>
      <c r="E13628" s="62" t="str">
        <f t="shared" si="1"/>
        <v>Out of test</v>
      </c>
      <c r="F13628" s="53" t="str">
        <f t="shared" si="2"/>
        <v>Shanghai_1</v>
      </c>
      <c r="G13628" s="53">
        <f t="shared" si="3"/>
        <v>0.7900702483</v>
      </c>
    </row>
    <row r="13629">
      <c r="A13629" s="61">
        <v>1.517861324E9</v>
      </c>
      <c r="B13629" s="61">
        <v>1.0</v>
      </c>
      <c r="C13629" s="61">
        <v>203.0</v>
      </c>
      <c r="D13629" s="57" t="s">
        <v>379</v>
      </c>
      <c r="E13629" s="62" t="str">
        <f t="shared" si="1"/>
        <v>Out of test</v>
      </c>
      <c r="F13629" s="53" t="str">
        <f t="shared" si="2"/>
        <v>Shanghai_1</v>
      </c>
      <c r="G13629" s="53">
        <f t="shared" si="3"/>
        <v>0.2879029625</v>
      </c>
    </row>
    <row r="13630">
      <c r="A13630" s="61">
        <v>1.517983279E9</v>
      </c>
      <c r="B13630" s="61">
        <v>1.0</v>
      </c>
      <c r="C13630" s="61">
        <v>158.0</v>
      </c>
      <c r="D13630" s="57" t="s">
        <v>379</v>
      </c>
      <c r="E13630" s="62" t="str">
        <f t="shared" si="1"/>
        <v>Out of test</v>
      </c>
      <c r="F13630" s="53" t="str">
        <f t="shared" si="2"/>
        <v>Shanghai_1</v>
      </c>
      <c r="G13630" s="53">
        <f t="shared" si="3"/>
        <v>0.7685711259</v>
      </c>
    </row>
    <row r="13631">
      <c r="A13631" s="61">
        <v>1.512348466E9</v>
      </c>
      <c r="B13631" s="61">
        <v>1.0</v>
      </c>
      <c r="C13631" s="61">
        <v>1520.0</v>
      </c>
      <c r="D13631" s="57" t="s">
        <v>379</v>
      </c>
      <c r="E13631" s="62" t="str">
        <f t="shared" si="1"/>
        <v>Out of test</v>
      </c>
      <c r="F13631" s="53" t="str">
        <f t="shared" si="2"/>
        <v>Shanghai_1</v>
      </c>
      <c r="G13631" s="53">
        <f t="shared" si="3"/>
        <v>0.7422588569</v>
      </c>
    </row>
    <row r="13632">
      <c r="A13632" s="61">
        <v>1.512013756E9</v>
      </c>
      <c r="B13632" s="61">
        <v>1.0</v>
      </c>
      <c r="C13632" s="61">
        <v>839.0</v>
      </c>
      <c r="D13632" s="57" t="s">
        <v>379</v>
      </c>
      <c r="E13632" s="62" t="str">
        <f t="shared" si="1"/>
        <v>Out of test</v>
      </c>
      <c r="F13632" s="53" t="str">
        <f t="shared" si="2"/>
        <v>Shanghai_1</v>
      </c>
      <c r="G13632" s="53">
        <f t="shared" si="3"/>
        <v>0.2719090727</v>
      </c>
    </row>
    <row r="13633">
      <c r="A13633" s="61">
        <v>1.515276624E9</v>
      </c>
      <c r="B13633" s="61">
        <v>1.0</v>
      </c>
      <c r="C13633" s="61">
        <v>1023.0</v>
      </c>
      <c r="D13633" s="57" t="s">
        <v>379</v>
      </c>
      <c r="E13633" s="62" t="str">
        <f t="shared" si="1"/>
        <v>Out of test</v>
      </c>
      <c r="F13633" s="53" t="str">
        <f t="shared" si="2"/>
        <v>Shanghai_1</v>
      </c>
      <c r="G13633" s="53">
        <f t="shared" si="3"/>
        <v>0.5435441093</v>
      </c>
    </row>
    <row r="13634">
      <c r="A13634" s="61">
        <v>1.518110928E9</v>
      </c>
      <c r="B13634" s="61">
        <v>1.0</v>
      </c>
      <c r="C13634" s="61">
        <v>1465.0</v>
      </c>
      <c r="D13634" s="57" t="s">
        <v>379</v>
      </c>
      <c r="E13634" s="62" t="str">
        <f t="shared" si="1"/>
        <v>Out of test</v>
      </c>
      <c r="F13634" s="53" t="str">
        <f t="shared" si="2"/>
        <v>Shanghai_1</v>
      </c>
      <c r="G13634" s="53">
        <f t="shared" si="3"/>
        <v>0.1961084636</v>
      </c>
    </row>
    <row r="13635">
      <c r="A13635" s="61">
        <v>1.513027623E9</v>
      </c>
      <c r="B13635" s="61">
        <v>1.0</v>
      </c>
      <c r="C13635" s="61">
        <v>281.0</v>
      </c>
      <c r="D13635" s="57" t="s">
        <v>379</v>
      </c>
      <c r="E13635" s="62" t="str">
        <f t="shared" si="1"/>
        <v>Out of test</v>
      </c>
      <c r="F13635" s="53" t="str">
        <f t="shared" si="2"/>
        <v>Shanghai_1</v>
      </c>
      <c r="G13635" s="53">
        <f t="shared" si="3"/>
        <v>0.2461093375</v>
      </c>
    </row>
    <row r="13636">
      <c r="A13636" s="61">
        <v>1.519131187E9</v>
      </c>
      <c r="B13636" s="61">
        <v>1.0</v>
      </c>
      <c r="C13636" s="61">
        <v>1450.0</v>
      </c>
      <c r="D13636" s="57" t="s">
        <v>379</v>
      </c>
      <c r="E13636" s="62" t="str">
        <f t="shared" si="1"/>
        <v>Out of test</v>
      </c>
      <c r="F13636" s="53" t="str">
        <f t="shared" si="2"/>
        <v>Shanghai_1</v>
      </c>
      <c r="G13636" s="53">
        <f t="shared" si="3"/>
        <v>0.06580644839</v>
      </c>
    </row>
    <row r="13637">
      <c r="A13637" s="61">
        <v>1.517680136E9</v>
      </c>
      <c r="B13637" s="61">
        <v>1.0</v>
      </c>
      <c r="C13637" s="61">
        <v>885.0</v>
      </c>
      <c r="D13637" s="57" t="s">
        <v>379</v>
      </c>
      <c r="E13637" s="62" t="str">
        <f t="shared" si="1"/>
        <v>Out of test</v>
      </c>
      <c r="F13637" s="53" t="str">
        <f t="shared" si="2"/>
        <v>Shanghai_1</v>
      </c>
      <c r="G13637" s="53">
        <f t="shared" si="3"/>
        <v>0.1559496494</v>
      </c>
    </row>
    <row r="13638">
      <c r="A13638" s="61">
        <v>1.518011804E9</v>
      </c>
      <c r="B13638" s="61">
        <v>1.0</v>
      </c>
      <c r="C13638" s="61">
        <v>848.0</v>
      </c>
      <c r="D13638" s="57" t="s">
        <v>379</v>
      </c>
      <c r="E13638" s="62" t="str">
        <f t="shared" si="1"/>
        <v>Out of test</v>
      </c>
      <c r="F13638" s="53" t="str">
        <f t="shared" si="2"/>
        <v>Shanghai_1</v>
      </c>
      <c r="G13638" s="53">
        <f t="shared" si="3"/>
        <v>0.1101723328</v>
      </c>
    </row>
    <row r="13639">
      <c r="A13639" s="61">
        <v>1.519945743E9</v>
      </c>
      <c r="B13639" s="61">
        <v>1.0</v>
      </c>
      <c r="C13639" s="61">
        <v>1800.0</v>
      </c>
      <c r="D13639" s="57" t="s">
        <v>379</v>
      </c>
      <c r="E13639" s="62" t="str">
        <f t="shared" si="1"/>
        <v>Out of test</v>
      </c>
      <c r="F13639" s="53" t="str">
        <f t="shared" si="2"/>
        <v>Shanghai_1</v>
      </c>
      <c r="G13639" s="53">
        <f t="shared" si="3"/>
        <v>0.9200587878</v>
      </c>
    </row>
    <row r="13640">
      <c r="A13640" s="61">
        <v>1.519781256E9</v>
      </c>
      <c r="B13640" s="61">
        <v>1.0</v>
      </c>
      <c r="C13640" s="61">
        <v>3832.0</v>
      </c>
      <c r="D13640" s="57" t="s">
        <v>379</v>
      </c>
      <c r="E13640" s="62" t="str">
        <f t="shared" si="1"/>
        <v>Out of test</v>
      </c>
      <c r="F13640" s="53" t="str">
        <f t="shared" si="2"/>
        <v>Shanghai_1</v>
      </c>
      <c r="G13640" s="53">
        <f t="shared" si="3"/>
        <v>0.5776540086</v>
      </c>
    </row>
    <row r="13641">
      <c r="A13641" s="61">
        <v>1.515574889E9</v>
      </c>
      <c r="B13641" s="61">
        <v>1.0</v>
      </c>
      <c r="C13641" s="61">
        <v>829.0</v>
      </c>
      <c r="D13641" s="57" t="s">
        <v>379</v>
      </c>
      <c r="E13641" s="62" t="str">
        <f t="shared" si="1"/>
        <v>Out of test</v>
      </c>
      <c r="F13641" s="53" t="str">
        <f t="shared" si="2"/>
        <v>Shanghai_1</v>
      </c>
      <c r="G13641" s="53">
        <f t="shared" si="3"/>
        <v>0.3077077616</v>
      </c>
    </row>
    <row r="13642">
      <c r="A13642" s="61">
        <v>1.511280397E9</v>
      </c>
      <c r="B13642" s="61">
        <v>1.0</v>
      </c>
      <c r="C13642" s="61">
        <v>2428.0</v>
      </c>
      <c r="D13642" s="57" t="s">
        <v>379</v>
      </c>
      <c r="E13642" s="62" t="str">
        <f t="shared" si="1"/>
        <v>Out of test</v>
      </c>
      <c r="F13642" s="53" t="str">
        <f t="shared" si="2"/>
        <v>Shanghai_1</v>
      </c>
      <c r="G13642" s="53">
        <f t="shared" si="3"/>
        <v>0.9973863087</v>
      </c>
    </row>
    <row r="13643">
      <c r="A13643" s="61">
        <v>1.511715027E9</v>
      </c>
      <c r="B13643" s="61">
        <v>1.0</v>
      </c>
      <c r="C13643" s="61">
        <v>1258.0</v>
      </c>
      <c r="D13643" s="57" t="s">
        <v>379</v>
      </c>
      <c r="E13643" s="62" t="str">
        <f t="shared" si="1"/>
        <v>Out of test</v>
      </c>
      <c r="F13643" s="53" t="str">
        <f t="shared" si="2"/>
        <v>Shanghai_1</v>
      </c>
      <c r="G13643" s="53">
        <f t="shared" si="3"/>
        <v>0.06508394852</v>
      </c>
    </row>
    <row r="13644">
      <c r="A13644" s="61">
        <v>1.514756878E9</v>
      </c>
      <c r="B13644" s="61">
        <v>1.0</v>
      </c>
      <c r="C13644" s="61">
        <v>230.0</v>
      </c>
      <c r="D13644" s="57" t="s">
        <v>379</v>
      </c>
      <c r="E13644" s="62" t="str">
        <f t="shared" si="1"/>
        <v>Out of test</v>
      </c>
      <c r="F13644" s="53" t="str">
        <f t="shared" si="2"/>
        <v>Shanghai_1</v>
      </c>
      <c r="G13644" s="53">
        <f t="shared" si="3"/>
        <v>0.9157643002</v>
      </c>
    </row>
    <row r="13645">
      <c r="A13645" s="61">
        <v>1.511623064E9</v>
      </c>
      <c r="B13645" s="61">
        <v>1.0</v>
      </c>
      <c r="C13645" s="61">
        <v>1705.0</v>
      </c>
      <c r="D13645" s="57" t="s">
        <v>379</v>
      </c>
      <c r="E13645" s="62" t="str">
        <f t="shared" si="1"/>
        <v>Out of test</v>
      </c>
      <c r="F13645" s="53" t="str">
        <f t="shared" si="2"/>
        <v>Shanghai_1</v>
      </c>
      <c r="G13645" s="53">
        <f t="shared" si="3"/>
        <v>0.8029938192</v>
      </c>
    </row>
    <row r="13646">
      <c r="A13646" s="61">
        <v>1.517106679E9</v>
      </c>
      <c r="B13646" s="61">
        <v>1.0</v>
      </c>
      <c r="C13646" s="61">
        <v>1413.0</v>
      </c>
      <c r="D13646" s="57" t="s">
        <v>379</v>
      </c>
      <c r="E13646" s="62" t="str">
        <f t="shared" si="1"/>
        <v>Out of test</v>
      </c>
      <c r="F13646" s="53" t="str">
        <f t="shared" si="2"/>
        <v>Shanghai_1</v>
      </c>
      <c r="G13646" s="53">
        <f t="shared" si="3"/>
        <v>0.2159573151</v>
      </c>
    </row>
    <row r="13647">
      <c r="A13647" s="61">
        <v>1.512122099E9</v>
      </c>
      <c r="B13647" s="61">
        <v>1.0</v>
      </c>
      <c r="C13647" s="61">
        <v>2422.0</v>
      </c>
      <c r="D13647" s="57" t="s">
        <v>379</v>
      </c>
      <c r="E13647" s="62" t="str">
        <f t="shared" si="1"/>
        <v>Out of test</v>
      </c>
      <c r="F13647" s="53" t="str">
        <f t="shared" si="2"/>
        <v>Shanghai_1</v>
      </c>
      <c r="G13647" s="53">
        <f t="shared" si="3"/>
        <v>0.6404735622</v>
      </c>
    </row>
    <row r="13648">
      <c r="A13648" s="61">
        <v>1.515832313E9</v>
      </c>
      <c r="B13648" s="61">
        <v>1.0</v>
      </c>
      <c r="C13648" s="61">
        <v>1355.0</v>
      </c>
      <c r="D13648" s="57" t="s">
        <v>379</v>
      </c>
      <c r="E13648" s="62" t="str">
        <f t="shared" si="1"/>
        <v>Out of test</v>
      </c>
      <c r="F13648" s="53" t="str">
        <f t="shared" si="2"/>
        <v>Shanghai_1</v>
      </c>
      <c r="G13648" s="53">
        <f t="shared" si="3"/>
        <v>0.9005892677</v>
      </c>
    </row>
    <row r="13649">
      <c r="A13649" s="61">
        <v>1.519992299E9</v>
      </c>
      <c r="B13649" s="61">
        <v>1.0</v>
      </c>
      <c r="C13649" s="61">
        <v>2933.0</v>
      </c>
      <c r="D13649" s="57" t="s">
        <v>379</v>
      </c>
      <c r="E13649" s="62" t="str">
        <f t="shared" si="1"/>
        <v>Out of test</v>
      </c>
      <c r="F13649" s="53" t="str">
        <f t="shared" si="2"/>
        <v>Shanghai_1</v>
      </c>
      <c r="G13649" s="53">
        <f t="shared" si="3"/>
        <v>0.9050517406</v>
      </c>
    </row>
    <row r="13650">
      <c r="A13650" s="61">
        <v>1.519467899E9</v>
      </c>
      <c r="B13650" s="61">
        <v>1.0</v>
      </c>
      <c r="C13650" s="61">
        <v>853.0</v>
      </c>
      <c r="D13650" s="57" t="s">
        <v>379</v>
      </c>
      <c r="E13650" s="62" t="str">
        <f t="shared" si="1"/>
        <v>Out of test</v>
      </c>
      <c r="F13650" s="53" t="str">
        <f t="shared" si="2"/>
        <v>Shanghai_1</v>
      </c>
      <c r="G13650" s="53">
        <f t="shared" si="3"/>
        <v>0.3211314591</v>
      </c>
    </row>
    <row r="13651">
      <c r="A13651" s="61">
        <v>1.517568844E9</v>
      </c>
      <c r="B13651" s="61">
        <v>1.0</v>
      </c>
      <c r="C13651" s="61">
        <v>2240.0</v>
      </c>
      <c r="D13651" s="57" t="s">
        <v>379</v>
      </c>
      <c r="E13651" s="62" t="str">
        <f t="shared" si="1"/>
        <v>Out of test</v>
      </c>
      <c r="F13651" s="53" t="str">
        <f t="shared" si="2"/>
        <v>Shanghai_1</v>
      </c>
      <c r="G13651" s="53">
        <f t="shared" si="3"/>
        <v>0.5410744187</v>
      </c>
    </row>
    <row r="13652">
      <c r="A13652" s="61">
        <v>1.516089224E9</v>
      </c>
      <c r="B13652" s="61">
        <v>1.0</v>
      </c>
      <c r="C13652" s="61">
        <v>526.0</v>
      </c>
      <c r="D13652" s="57" t="s">
        <v>379</v>
      </c>
      <c r="E13652" s="62" t="str">
        <f t="shared" si="1"/>
        <v>Out of test</v>
      </c>
      <c r="F13652" s="53" t="str">
        <f t="shared" si="2"/>
        <v>Shanghai_1</v>
      </c>
      <c r="G13652" s="53">
        <f t="shared" si="3"/>
        <v>0.3625677585</v>
      </c>
    </row>
    <row r="13653">
      <c r="A13653" s="61">
        <v>1.514508203E9</v>
      </c>
      <c r="B13653" s="61">
        <v>1.0</v>
      </c>
      <c r="C13653" s="61">
        <v>1668.0</v>
      </c>
      <c r="D13653" s="57" t="s">
        <v>379</v>
      </c>
      <c r="E13653" s="62" t="str">
        <f t="shared" si="1"/>
        <v>Out of test</v>
      </c>
      <c r="F13653" s="53" t="str">
        <f t="shared" si="2"/>
        <v>Shanghai_1</v>
      </c>
      <c r="G13653" s="53">
        <f t="shared" si="3"/>
        <v>0.0370682508</v>
      </c>
    </row>
    <row r="13654">
      <c r="A13654" s="61">
        <v>1.515496823E9</v>
      </c>
      <c r="B13654" s="61">
        <v>1.0</v>
      </c>
      <c r="C13654" s="61">
        <v>4363.0</v>
      </c>
      <c r="D13654" s="57" t="s">
        <v>379</v>
      </c>
      <c r="E13654" s="62" t="str">
        <f t="shared" si="1"/>
        <v>Out of test</v>
      </c>
      <c r="F13654" s="53" t="str">
        <f t="shared" si="2"/>
        <v>Shanghai_1</v>
      </c>
      <c r="G13654" s="53">
        <f t="shared" si="3"/>
        <v>0.3325414767</v>
      </c>
    </row>
    <row r="13655">
      <c r="A13655" s="61">
        <v>1.513443285E9</v>
      </c>
      <c r="B13655" s="61">
        <v>1.0</v>
      </c>
      <c r="C13655" s="61">
        <v>3528.0</v>
      </c>
      <c r="D13655" s="57" t="s">
        <v>379</v>
      </c>
      <c r="E13655" s="62" t="str">
        <f t="shared" si="1"/>
        <v>Out of test</v>
      </c>
      <c r="F13655" s="53" t="str">
        <f t="shared" si="2"/>
        <v>Shanghai_1</v>
      </c>
      <c r="G13655" s="53">
        <f t="shared" si="3"/>
        <v>0.01583822856</v>
      </c>
    </row>
    <row r="13656">
      <c r="A13656" s="61">
        <v>1.513972774E9</v>
      </c>
      <c r="B13656" s="61">
        <v>1.0</v>
      </c>
      <c r="C13656" s="61">
        <v>2293.0</v>
      </c>
      <c r="D13656" s="57" t="s">
        <v>379</v>
      </c>
      <c r="E13656" s="62" t="str">
        <f t="shared" si="1"/>
        <v>Out of test</v>
      </c>
      <c r="F13656" s="53" t="str">
        <f t="shared" si="2"/>
        <v>Shanghai_1</v>
      </c>
      <c r="G13656" s="53">
        <f t="shared" si="3"/>
        <v>0.00755126152</v>
      </c>
    </row>
    <row r="13657">
      <c r="A13657" s="61">
        <v>1.512365946E9</v>
      </c>
      <c r="B13657" s="61">
        <v>1.0</v>
      </c>
      <c r="C13657" s="61">
        <v>2668.0</v>
      </c>
      <c r="D13657" s="57" t="s">
        <v>379</v>
      </c>
      <c r="E13657" s="62" t="str">
        <f t="shared" si="1"/>
        <v>Out of test</v>
      </c>
      <c r="F13657" s="53" t="str">
        <f t="shared" si="2"/>
        <v>Shanghai_1</v>
      </c>
      <c r="G13657" s="53">
        <f t="shared" si="3"/>
        <v>0.07925857098</v>
      </c>
    </row>
    <row r="13658">
      <c r="A13658" s="61">
        <v>1.514562624E9</v>
      </c>
      <c r="B13658" s="61">
        <v>1.0</v>
      </c>
      <c r="C13658" s="61">
        <v>3362.0</v>
      </c>
      <c r="D13658" s="57" t="s">
        <v>379</v>
      </c>
      <c r="E13658" s="62" t="str">
        <f t="shared" si="1"/>
        <v>Out of test</v>
      </c>
      <c r="F13658" s="53" t="str">
        <f t="shared" si="2"/>
        <v>Shanghai_1</v>
      </c>
      <c r="G13658" s="53">
        <f t="shared" si="3"/>
        <v>0.9050242856</v>
      </c>
    </row>
    <row r="13659">
      <c r="A13659" s="61">
        <v>1.511293626E9</v>
      </c>
      <c r="B13659" s="61">
        <v>1.0</v>
      </c>
      <c r="C13659" s="61">
        <v>125.0</v>
      </c>
      <c r="D13659" s="57" t="s">
        <v>379</v>
      </c>
      <c r="E13659" s="62" t="str">
        <f t="shared" si="1"/>
        <v>Out of test</v>
      </c>
      <c r="F13659" s="53" t="str">
        <f t="shared" si="2"/>
        <v>Shanghai_1</v>
      </c>
      <c r="G13659" s="53">
        <f t="shared" si="3"/>
        <v>0.8340237257</v>
      </c>
    </row>
    <row r="13660">
      <c r="A13660" s="61">
        <v>1.511440834E9</v>
      </c>
      <c r="B13660" s="61">
        <v>1.0</v>
      </c>
      <c r="C13660" s="61">
        <v>2227.0</v>
      </c>
      <c r="D13660" s="57" t="s">
        <v>379</v>
      </c>
      <c r="E13660" s="62" t="str">
        <f t="shared" si="1"/>
        <v>Out of test</v>
      </c>
      <c r="F13660" s="53" t="str">
        <f t="shared" si="2"/>
        <v>Shanghai_1</v>
      </c>
      <c r="G13660" s="53">
        <f t="shared" si="3"/>
        <v>0.7825776615</v>
      </c>
    </row>
    <row r="13661">
      <c r="A13661" s="61">
        <v>1.516976029E9</v>
      </c>
      <c r="B13661" s="61">
        <v>1.0</v>
      </c>
      <c r="C13661" s="61">
        <v>3227.0</v>
      </c>
      <c r="D13661" s="57" t="s">
        <v>379</v>
      </c>
      <c r="E13661" s="62" t="str">
        <f t="shared" si="1"/>
        <v>Out of test</v>
      </c>
      <c r="F13661" s="53" t="str">
        <f t="shared" si="2"/>
        <v>Shanghai_1</v>
      </c>
      <c r="G13661" s="53">
        <f t="shared" si="3"/>
        <v>0.09361491548</v>
      </c>
    </row>
    <row r="13662">
      <c r="A13662" s="61">
        <v>1.516072727E9</v>
      </c>
      <c r="B13662" s="61">
        <v>1.0</v>
      </c>
      <c r="C13662" s="61">
        <v>969.0</v>
      </c>
      <c r="D13662" s="57" t="s">
        <v>379</v>
      </c>
      <c r="E13662" s="62" t="str">
        <f t="shared" si="1"/>
        <v>Out of test</v>
      </c>
      <c r="F13662" s="53" t="str">
        <f t="shared" si="2"/>
        <v>Shanghai_1</v>
      </c>
      <c r="G13662" s="53">
        <f t="shared" si="3"/>
        <v>0.220932258</v>
      </c>
    </row>
    <row r="13663">
      <c r="A13663" s="61">
        <v>1.512238356E9</v>
      </c>
      <c r="B13663" s="61">
        <v>1.0</v>
      </c>
      <c r="C13663" s="61">
        <v>3201.0</v>
      </c>
      <c r="D13663" s="57" t="s">
        <v>379</v>
      </c>
      <c r="E13663" s="62" t="str">
        <f t="shared" si="1"/>
        <v>Out of test</v>
      </c>
      <c r="F13663" s="53" t="str">
        <f t="shared" si="2"/>
        <v>Shanghai_1</v>
      </c>
      <c r="G13663" s="53">
        <f t="shared" si="3"/>
        <v>0.2321651144</v>
      </c>
    </row>
    <row r="13664">
      <c r="A13664" s="61">
        <v>1.518568236E9</v>
      </c>
      <c r="B13664" s="61">
        <v>1.0</v>
      </c>
      <c r="C13664" s="61">
        <v>2062.0</v>
      </c>
      <c r="D13664" s="57" t="s">
        <v>379</v>
      </c>
      <c r="E13664" s="62" t="str">
        <f t="shared" si="1"/>
        <v>Out of test</v>
      </c>
      <c r="F13664" s="53" t="str">
        <f t="shared" si="2"/>
        <v>Shanghai_1</v>
      </c>
      <c r="G13664" s="53">
        <f t="shared" si="3"/>
        <v>0.9843332776</v>
      </c>
    </row>
    <row r="13665">
      <c r="A13665" s="61">
        <v>1.516172115E9</v>
      </c>
      <c r="B13665" s="61">
        <v>1.0</v>
      </c>
      <c r="C13665" s="61">
        <v>645.0</v>
      </c>
      <c r="D13665" s="57" t="s">
        <v>379</v>
      </c>
      <c r="E13665" s="62" t="str">
        <f t="shared" si="1"/>
        <v>Out of test</v>
      </c>
      <c r="F13665" s="53" t="str">
        <f t="shared" si="2"/>
        <v>Shanghai_1</v>
      </c>
      <c r="G13665" s="53">
        <f t="shared" si="3"/>
        <v>0.3126521213</v>
      </c>
    </row>
    <row r="13666">
      <c r="A13666" s="61">
        <v>1.512746455E9</v>
      </c>
      <c r="B13666" s="61">
        <v>1.0</v>
      </c>
      <c r="C13666" s="61">
        <v>2642.0</v>
      </c>
      <c r="D13666" s="57" t="s">
        <v>379</v>
      </c>
      <c r="E13666" s="62" t="str">
        <f t="shared" si="1"/>
        <v>Out of test</v>
      </c>
      <c r="F13666" s="53" t="str">
        <f t="shared" si="2"/>
        <v>Shanghai_1</v>
      </c>
      <c r="G13666" s="53">
        <f t="shared" si="3"/>
        <v>0.4346571371</v>
      </c>
    </row>
    <row r="13667">
      <c r="A13667" s="61">
        <v>1.511779339E9</v>
      </c>
      <c r="B13667" s="61">
        <v>1.0</v>
      </c>
      <c r="C13667" s="61">
        <v>5203.0</v>
      </c>
      <c r="D13667" s="57" t="s">
        <v>379</v>
      </c>
      <c r="E13667" s="62" t="str">
        <f t="shared" si="1"/>
        <v>Out of test</v>
      </c>
      <c r="F13667" s="53" t="str">
        <f t="shared" si="2"/>
        <v>Shanghai_1</v>
      </c>
      <c r="G13667" s="53">
        <f t="shared" si="3"/>
        <v>0.5079264016</v>
      </c>
    </row>
    <row r="13668">
      <c r="A13668" s="61">
        <v>1.515156495E9</v>
      </c>
      <c r="B13668" s="61">
        <v>1.0</v>
      </c>
      <c r="C13668" s="61">
        <v>1589.0</v>
      </c>
      <c r="D13668" s="57" t="s">
        <v>379</v>
      </c>
      <c r="E13668" s="62" t="str">
        <f t="shared" si="1"/>
        <v>Out of test</v>
      </c>
      <c r="F13668" s="53" t="str">
        <f t="shared" si="2"/>
        <v>Shanghai_1</v>
      </c>
      <c r="G13668" s="53">
        <f t="shared" si="3"/>
        <v>0.3184635326</v>
      </c>
    </row>
    <row r="13669">
      <c r="A13669" s="61">
        <v>1.515275258E9</v>
      </c>
      <c r="B13669" s="61">
        <v>1.0</v>
      </c>
      <c r="C13669" s="61">
        <v>1784.0</v>
      </c>
      <c r="D13669" s="57" t="s">
        <v>379</v>
      </c>
      <c r="E13669" s="62" t="str">
        <f t="shared" si="1"/>
        <v>Out of test</v>
      </c>
      <c r="F13669" s="53" t="str">
        <f t="shared" si="2"/>
        <v>Shanghai_1</v>
      </c>
      <c r="G13669" s="53">
        <f t="shared" si="3"/>
        <v>0.1396173369</v>
      </c>
    </row>
    <row r="13670">
      <c r="A13670" s="61">
        <v>1.513405096E9</v>
      </c>
      <c r="B13670" s="61">
        <v>1.0</v>
      </c>
      <c r="C13670" s="61">
        <v>2575.0</v>
      </c>
      <c r="D13670" s="57" t="s">
        <v>379</v>
      </c>
      <c r="E13670" s="62" t="str">
        <f t="shared" si="1"/>
        <v>Out of test</v>
      </c>
      <c r="F13670" s="53" t="str">
        <f t="shared" si="2"/>
        <v>Shanghai_1</v>
      </c>
      <c r="G13670" s="53">
        <f t="shared" si="3"/>
        <v>0.6690309825</v>
      </c>
    </row>
    <row r="13671">
      <c r="A13671" s="61">
        <v>1.518329525E9</v>
      </c>
      <c r="B13671" s="61">
        <v>1.0</v>
      </c>
      <c r="C13671" s="61">
        <v>3799.0</v>
      </c>
      <c r="D13671" s="57" t="s">
        <v>379</v>
      </c>
      <c r="E13671" s="62" t="str">
        <f t="shared" si="1"/>
        <v>Out of test</v>
      </c>
      <c r="F13671" s="53" t="str">
        <f t="shared" si="2"/>
        <v>Shanghai_1</v>
      </c>
      <c r="G13671" s="53">
        <f t="shared" si="3"/>
        <v>0.3662187831</v>
      </c>
    </row>
    <row r="13672">
      <c r="A13672" s="61">
        <v>1.514535683E9</v>
      </c>
      <c r="B13672" s="61">
        <v>1.0</v>
      </c>
      <c r="C13672" s="61">
        <v>1351.0</v>
      </c>
      <c r="D13672" s="57" t="s">
        <v>379</v>
      </c>
      <c r="E13672" s="62" t="str">
        <f t="shared" si="1"/>
        <v>Out of test</v>
      </c>
      <c r="F13672" s="53" t="str">
        <f t="shared" si="2"/>
        <v>Shanghai_1</v>
      </c>
      <c r="G13672" s="53">
        <f t="shared" si="3"/>
        <v>0.739962643</v>
      </c>
    </row>
    <row r="13673">
      <c r="A13673" s="61">
        <v>1.513806394E9</v>
      </c>
      <c r="B13673" s="61">
        <v>1.0</v>
      </c>
      <c r="C13673" s="61">
        <v>791.0</v>
      </c>
      <c r="D13673" s="57" t="s">
        <v>379</v>
      </c>
      <c r="E13673" s="62" t="str">
        <f t="shared" si="1"/>
        <v>Out of test</v>
      </c>
      <c r="F13673" s="53" t="str">
        <f t="shared" si="2"/>
        <v>Shanghai_1</v>
      </c>
      <c r="G13673" s="53">
        <f t="shared" si="3"/>
        <v>0.7250137128</v>
      </c>
    </row>
    <row r="13674">
      <c r="A13674" s="61">
        <v>1.517420173E9</v>
      </c>
      <c r="B13674" s="61">
        <v>1.0</v>
      </c>
      <c r="C13674" s="61">
        <v>1496.0</v>
      </c>
      <c r="D13674" s="57" t="s">
        <v>379</v>
      </c>
      <c r="E13674" s="62" t="str">
        <f t="shared" si="1"/>
        <v>Out of test</v>
      </c>
      <c r="F13674" s="53" t="str">
        <f t="shared" si="2"/>
        <v>Shanghai_1</v>
      </c>
      <c r="G13674" s="53">
        <f t="shared" si="3"/>
        <v>0.8884639429</v>
      </c>
    </row>
    <row r="13675">
      <c r="A13675" s="61">
        <v>1.519010756E9</v>
      </c>
      <c r="B13675" s="61">
        <v>1.0</v>
      </c>
      <c r="C13675" s="61">
        <v>2017.0</v>
      </c>
      <c r="D13675" s="57" t="s">
        <v>379</v>
      </c>
      <c r="E13675" s="62" t="str">
        <f t="shared" si="1"/>
        <v>Out of test</v>
      </c>
      <c r="F13675" s="53" t="str">
        <f t="shared" si="2"/>
        <v>Shanghai_1</v>
      </c>
      <c r="G13675" s="53">
        <f t="shared" si="3"/>
        <v>0.7684661681</v>
      </c>
    </row>
    <row r="13676">
      <c r="A13676" s="61">
        <v>1.517048103E9</v>
      </c>
      <c r="B13676" s="61">
        <v>1.0</v>
      </c>
      <c r="C13676" s="61">
        <v>2912.0</v>
      </c>
      <c r="D13676" s="57" t="s">
        <v>379</v>
      </c>
      <c r="E13676" s="62" t="str">
        <f t="shared" si="1"/>
        <v>Out of test</v>
      </c>
      <c r="F13676" s="53" t="str">
        <f t="shared" si="2"/>
        <v>Shanghai_1</v>
      </c>
      <c r="G13676" s="53">
        <f t="shared" si="3"/>
        <v>0.1831940169</v>
      </c>
    </row>
    <row r="13677">
      <c r="A13677" s="61">
        <v>1.512459173E9</v>
      </c>
      <c r="B13677" s="61">
        <v>1.0</v>
      </c>
      <c r="C13677" s="61">
        <v>4041.0</v>
      </c>
      <c r="D13677" s="57" t="s">
        <v>379</v>
      </c>
      <c r="E13677" s="62" t="str">
        <f t="shared" si="1"/>
        <v>Out of test</v>
      </c>
      <c r="F13677" s="53" t="str">
        <f t="shared" si="2"/>
        <v>Shanghai_1</v>
      </c>
      <c r="G13677" s="53">
        <f t="shared" si="3"/>
        <v>0.4079207633</v>
      </c>
    </row>
    <row r="13678">
      <c r="A13678" s="61">
        <v>1.511366717E9</v>
      </c>
      <c r="B13678" s="61">
        <v>1.0</v>
      </c>
      <c r="C13678" s="61">
        <v>2893.0</v>
      </c>
      <c r="D13678" s="57" t="s">
        <v>379</v>
      </c>
      <c r="E13678" s="62" t="str">
        <f t="shared" si="1"/>
        <v>Out of test</v>
      </c>
      <c r="F13678" s="53" t="str">
        <f t="shared" si="2"/>
        <v>Shanghai_1</v>
      </c>
      <c r="G13678" s="53">
        <f t="shared" si="3"/>
        <v>0.4551232397</v>
      </c>
    </row>
    <row r="13679">
      <c r="A13679" s="61">
        <v>1.517239364E9</v>
      </c>
      <c r="B13679" s="61">
        <v>1.0</v>
      </c>
      <c r="C13679" s="61">
        <v>139.0</v>
      </c>
      <c r="D13679" s="57" t="s">
        <v>379</v>
      </c>
      <c r="E13679" s="62" t="str">
        <f t="shared" si="1"/>
        <v>Out of test</v>
      </c>
      <c r="F13679" s="53" t="str">
        <f t="shared" si="2"/>
        <v>Shanghai_1</v>
      </c>
      <c r="G13679" s="53">
        <f t="shared" si="3"/>
        <v>0.08766150077</v>
      </c>
    </row>
    <row r="13680">
      <c r="A13680" s="61">
        <v>1.512056354E9</v>
      </c>
      <c r="B13680" s="61">
        <v>1.0</v>
      </c>
      <c r="C13680" s="61">
        <v>267.0</v>
      </c>
      <c r="D13680" s="57" t="s">
        <v>379</v>
      </c>
      <c r="E13680" s="62" t="str">
        <f t="shared" si="1"/>
        <v>Out of test</v>
      </c>
      <c r="F13680" s="53" t="str">
        <f t="shared" si="2"/>
        <v>Shanghai_1</v>
      </c>
      <c r="G13680" s="53">
        <f t="shared" si="3"/>
        <v>0.224661962</v>
      </c>
    </row>
    <row r="13681">
      <c r="A13681" s="61">
        <v>1.517651124E9</v>
      </c>
      <c r="B13681" s="61">
        <v>1.0</v>
      </c>
      <c r="C13681" s="61">
        <v>182.0</v>
      </c>
      <c r="D13681" s="57" t="s">
        <v>379</v>
      </c>
      <c r="E13681" s="62" t="str">
        <f t="shared" si="1"/>
        <v>Out of test</v>
      </c>
      <c r="F13681" s="53" t="str">
        <f t="shared" si="2"/>
        <v>Shanghai_1</v>
      </c>
      <c r="G13681" s="53">
        <f t="shared" si="3"/>
        <v>0.9404768118</v>
      </c>
    </row>
    <row r="13682">
      <c r="A13682" s="61">
        <v>1.517326066E9</v>
      </c>
      <c r="B13682" s="61">
        <v>1.0</v>
      </c>
      <c r="C13682" s="61">
        <v>868.0</v>
      </c>
      <c r="D13682" s="57" t="s">
        <v>379</v>
      </c>
      <c r="E13682" s="62" t="str">
        <f t="shared" si="1"/>
        <v>Out of test</v>
      </c>
      <c r="F13682" s="53" t="str">
        <f t="shared" si="2"/>
        <v>Shanghai_1</v>
      </c>
      <c r="G13682" s="53">
        <f t="shared" si="3"/>
        <v>0.812154382</v>
      </c>
    </row>
    <row r="13683">
      <c r="A13683" s="61">
        <v>1.512151519E9</v>
      </c>
      <c r="B13683" s="61">
        <v>1.0</v>
      </c>
      <c r="C13683" s="61">
        <v>2497.0</v>
      </c>
      <c r="D13683" s="57" t="s">
        <v>379</v>
      </c>
      <c r="E13683" s="62" t="str">
        <f t="shared" si="1"/>
        <v>Out of test</v>
      </c>
      <c r="F13683" s="53" t="str">
        <f t="shared" si="2"/>
        <v>Shanghai_1</v>
      </c>
      <c r="G13683" s="53">
        <f t="shared" si="3"/>
        <v>0.8298647754</v>
      </c>
    </row>
    <row r="13684">
      <c r="A13684" s="61">
        <v>1.516050069E9</v>
      </c>
      <c r="B13684" s="61">
        <v>1.0</v>
      </c>
      <c r="C13684" s="61">
        <v>2737.0</v>
      </c>
      <c r="D13684" s="57" t="s">
        <v>379</v>
      </c>
      <c r="E13684" s="62" t="str">
        <f t="shared" si="1"/>
        <v>Out of test</v>
      </c>
      <c r="F13684" s="53" t="str">
        <f t="shared" si="2"/>
        <v>Shanghai_1</v>
      </c>
      <c r="G13684" s="53">
        <f t="shared" si="3"/>
        <v>0.3124769597</v>
      </c>
    </row>
    <row r="13685">
      <c r="A13685" s="61">
        <v>1.514847683E9</v>
      </c>
      <c r="B13685" s="61">
        <v>1.0</v>
      </c>
      <c r="C13685" s="61">
        <v>1597.0</v>
      </c>
      <c r="D13685" s="57" t="s">
        <v>379</v>
      </c>
      <c r="E13685" s="62" t="str">
        <f t="shared" si="1"/>
        <v>Out of test</v>
      </c>
      <c r="F13685" s="53" t="str">
        <f t="shared" si="2"/>
        <v>Shanghai_1</v>
      </c>
      <c r="G13685" s="53">
        <f t="shared" si="3"/>
        <v>0.9500218</v>
      </c>
    </row>
    <row r="13686">
      <c r="A13686" s="61">
        <v>1.512735586E9</v>
      </c>
      <c r="B13686" s="61">
        <v>1.0</v>
      </c>
      <c r="C13686" s="61">
        <v>1087.0</v>
      </c>
      <c r="D13686" s="57" t="s">
        <v>379</v>
      </c>
      <c r="E13686" s="62" t="str">
        <f t="shared" si="1"/>
        <v>Out of test</v>
      </c>
      <c r="F13686" s="53" t="str">
        <f t="shared" si="2"/>
        <v>Shanghai_1</v>
      </c>
      <c r="G13686" s="53">
        <f t="shared" si="3"/>
        <v>0.5318893963</v>
      </c>
    </row>
    <row r="13687">
      <c r="A13687" s="61">
        <v>1.514295725E9</v>
      </c>
      <c r="B13687" s="61">
        <v>1.0</v>
      </c>
      <c r="C13687" s="61">
        <v>3289.0</v>
      </c>
      <c r="D13687" s="57" t="s">
        <v>379</v>
      </c>
      <c r="E13687" s="62" t="str">
        <f t="shared" si="1"/>
        <v>Out of test</v>
      </c>
      <c r="F13687" s="53" t="str">
        <f t="shared" si="2"/>
        <v>Shanghai_1</v>
      </c>
      <c r="G13687" s="53">
        <f t="shared" si="3"/>
        <v>0.04705086824</v>
      </c>
    </row>
    <row r="13688">
      <c r="A13688" s="61">
        <v>1.513568206E9</v>
      </c>
      <c r="B13688" s="61">
        <v>1.0</v>
      </c>
      <c r="C13688" s="61">
        <v>710.0</v>
      </c>
      <c r="D13688" s="57" t="s">
        <v>379</v>
      </c>
      <c r="E13688" s="62" t="str">
        <f t="shared" si="1"/>
        <v>Out of test</v>
      </c>
      <c r="F13688" s="53" t="str">
        <f t="shared" si="2"/>
        <v>Shanghai_1</v>
      </c>
      <c r="G13688" s="53">
        <f t="shared" si="3"/>
        <v>0.4435259458</v>
      </c>
    </row>
    <row r="13689">
      <c r="A13689" s="61">
        <v>1.517109579E9</v>
      </c>
      <c r="B13689" s="61">
        <v>1.0</v>
      </c>
      <c r="C13689" s="61">
        <v>2506.0</v>
      </c>
      <c r="D13689" s="57" t="s">
        <v>379</v>
      </c>
      <c r="E13689" s="62" t="str">
        <f t="shared" si="1"/>
        <v>Out of test</v>
      </c>
      <c r="F13689" s="53" t="str">
        <f t="shared" si="2"/>
        <v>Shanghai_1</v>
      </c>
      <c r="G13689" s="53">
        <f t="shared" si="3"/>
        <v>0.5357816723</v>
      </c>
    </row>
    <row r="13690">
      <c r="A13690" s="61">
        <v>1.516145237E9</v>
      </c>
      <c r="B13690" s="61">
        <v>1.0</v>
      </c>
      <c r="C13690" s="61">
        <v>3510.0</v>
      </c>
      <c r="D13690" s="57" t="s">
        <v>379</v>
      </c>
      <c r="E13690" s="62" t="str">
        <f t="shared" si="1"/>
        <v>Out of test</v>
      </c>
      <c r="F13690" s="53" t="str">
        <f t="shared" si="2"/>
        <v>Shanghai_1</v>
      </c>
      <c r="G13690" s="53">
        <f t="shared" si="3"/>
        <v>0.9171835863</v>
      </c>
    </row>
    <row r="13691">
      <c r="A13691" s="61">
        <v>1.515234257E9</v>
      </c>
      <c r="B13691" s="61">
        <v>1.0</v>
      </c>
      <c r="C13691" s="61">
        <v>311.0</v>
      </c>
      <c r="D13691" s="57" t="s">
        <v>379</v>
      </c>
      <c r="E13691" s="62" t="str">
        <f t="shared" si="1"/>
        <v>Out of test</v>
      </c>
      <c r="F13691" s="53" t="str">
        <f t="shared" si="2"/>
        <v>Shanghai_1</v>
      </c>
      <c r="G13691" s="53">
        <f t="shared" si="3"/>
        <v>0.8367237311</v>
      </c>
    </row>
    <row r="13692">
      <c r="A13692" s="61">
        <v>1.515842959E9</v>
      </c>
      <c r="B13692" s="61">
        <v>1.0</v>
      </c>
      <c r="C13692" s="61">
        <v>4454.0</v>
      </c>
      <c r="D13692" s="57" t="s">
        <v>379</v>
      </c>
      <c r="E13692" s="62" t="str">
        <f t="shared" si="1"/>
        <v>Out of test</v>
      </c>
      <c r="F13692" s="53" t="str">
        <f t="shared" si="2"/>
        <v>Shanghai_1</v>
      </c>
      <c r="G13692" s="53">
        <f t="shared" si="3"/>
        <v>0.07268039515</v>
      </c>
    </row>
    <row r="13693">
      <c r="A13693" s="61">
        <v>1.519991064E9</v>
      </c>
      <c r="B13693" s="61">
        <v>1.0</v>
      </c>
      <c r="C13693" s="61">
        <v>2018.0</v>
      </c>
      <c r="D13693" s="57" t="s">
        <v>379</v>
      </c>
      <c r="E13693" s="62" t="str">
        <f t="shared" si="1"/>
        <v>Out of test</v>
      </c>
      <c r="F13693" s="53" t="str">
        <f t="shared" si="2"/>
        <v>Shanghai_1</v>
      </c>
      <c r="G13693" s="53">
        <f t="shared" si="3"/>
        <v>0.2456082145</v>
      </c>
    </row>
    <row r="13694">
      <c r="A13694" s="61">
        <v>1.519559358E9</v>
      </c>
      <c r="B13694" s="61">
        <v>1.0</v>
      </c>
      <c r="C13694" s="61">
        <v>4529.0</v>
      </c>
      <c r="D13694" s="57" t="s">
        <v>379</v>
      </c>
      <c r="E13694" s="62" t="str">
        <f t="shared" si="1"/>
        <v>Out of test</v>
      </c>
      <c r="F13694" s="53" t="str">
        <f t="shared" si="2"/>
        <v>Shanghai_1</v>
      </c>
      <c r="G13694" s="53">
        <f t="shared" si="3"/>
        <v>0.4504664415</v>
      </c>
    </row>
    <row r="13695">
      <c r="A13695" s="61">
        <v>1.512862135E9</v>
      </c>
      <c r="B13695" s="61">
        <v>1.0</v>
      </c>
      <c r="C13695" s="61">
        <v>621.0</v>
      </c>
      <c r="D13695" s="57" t="s">
        <v>379</v>
      </c>
      <c r="E13695" s="62" t="str">
        <f t="shared" si="1"/>
        <v>Out of test</v>
      </c>
      <c r="F13695" s="53" t="str">
        <f t="shared" si="2"/>
        <v>Shanghai_1</v>
      </c>
      <c r="G13695" s="53">
        <f t="shared" si="3"/>
        <v>0.0004708030118</v>
      </c>
    </row>
    <row r="13696">
      <c r="A13696" s="61">
        <v>1.516038604E9</v>
      </c>
      <c r="B13696" s="61">
        <v>1.0</v>
      </c>
      <c r="C13696" s="61">
        <v>2108.0</v>
      </c>
      <c r="D13696" s="57" t="s">
        <v>379</v>
      </c>
      <c r="E13696" s="62" t="str">
        <f t="shared" si="1"/>
        <v>Out of test</v>
      </c>
      <c r="F13696" s="53" t="str">
        <f t="shared" si="2"/>
        <v>Shanghai_1</v>
      </c>
      <c r="G13696" s="53">
        <f t="shared" si="3"/>
        <v>0.5979444025</v>
      </c>
    </row>
    <row r="13697">
      <c r="A13697" s="61">
        <v>1.513716719E9</v>
      </c>
      <c r="B13697" s="61">
        <v>1.0</v>
      </c>
      <c r="C13697" s="61">
        <v>981.0</v>
      </c>
      <c r="D13697" s="57" t="s">
        <v>379</v>
      </c>
      <c r="E13697" s="62" t="str">
        <f t="shared" si="1"/>
        <v>Out of test</v>
      </c>
      <c r="F13697" s="53" t="str">
        <f t="shared" si="2"/>
        <v>Shanghai_1</v>
      </c>
      <c r="G13697" s="53">
        <f t="shared" si="3"/>
        <v>0.933170971</v>
      </c>
    </row>
    <row r="13698">
      <c r="A13698" s="61">
        <v>1.512806876E9</v>
      </c>
      <c r="B13698" s="61">
        <v>1.0</v>
      </c>
      <c r="C13698" s="61">
        <v>1154.0</v>
      </c>
      <c r="D13698" s="57" t="s">
        <v>379</v>
      </c>
      <c r="E13698" s="62" t="str">
        <f t="shared" si="1"/>
        <v>Out of test</v>
      </c>
      <c r="F13698" s="53" t="str">
        <f t="shared" si="2"/>
        <v>Shanghai_1</v>
      </c>
      <c r="G13698" s="53">
        <f t="shared" si="3"/>
        <v>0.6477887487</v>
      </c>
    </row>
    <row r="13699">
      <c r="A13699" s="61">
        <v>1.512192455E9</v>
      </c>
      <c r="B13699" s="61">
        <v>1.0</v>
      </c>
      <c r="C13699" s="61">
        <v>1622.0</v>
      </c>
      <c r="D13699" s="57" t="s">
        <v>379</v>
      </c>
      <c r="E13699" s="62" t="str">
        <f t="shared" si="1"/>
        <v>Out of test</v>
      </c>
      <c r="F13699" s="53" t="str">
        <f t="shared" si="2"/>
        <v>Shanghai_1</v>
      </c>
      <c r="G13699" s="53">
        <f t="shared" si="3"/>
        <v>0.01663976418</v>
      </c>
    </row>
    <row r="13700">
      <c r="A13700" s="61">
        <v>1.515353079E9</v>
      </c>
      <c r="B13700" s="61">
        <v>1.0</v>
      </c>
      <c r="C13700" s="61">
        <v>130.0</v>
      </c>
      <c r="D13700" s="57" t="s">
        <v>379</v>
      </c>
      <c r="E13700" s="62" t="str">
        <f t="shared" si="1"/>
        <v>Out of test</v>
      </c>
      <c r="F13700" s="53" t="str">
        <f t="shared" si="2"/>
        <v>Shanghai_1</v>
      </c>
      <c r="G13700" s="53">
        <f t="shared" si="3"/>
        <v>0.9812657719</v>
      </c>
    </row>
    <row r="13701">
      <c r="A13701" s="61">
        <v>1.511539486E9</v>
      </c>
      <c r="B13701" s="61">
        <v>1.0</v>
      </c>
      <c r="C13701" s="61">
        <v>3500.0</v>
      </c>
      <c r="D13701" s="57" t="s">
        <v>379</v>
      </c>
      <c r="E13701" s="62" t="str">
        <f t="shared" si="1"/>
        <v>Out of test</v>
      </c>
      <c r="F13701" s="53" t="str">
        <f t="shared" si="2"/>
        <v>Shanghai_1</v>
      </c>
      <c r="G13701" s="53">
        <f t="shared" si="3"/>
        <v>0.1571308389</v>
      </c>
    </row>
    <row r="13702">
      <c r="A13702" s="61">
        <v>1.514999025E9</v>
      </c>
      <c r="B13702" s="61">
        <v>1.0</v>
      </c>
      <c r="C13702" s="61">
        <v>601.0</v>
      </c>
      <c r="D13702" s="57" t="s">
        <v>379</v>
      </c>
      <c r="E13702" s="62" t="str">
        <f t="shared" si="1"/>
        <v>Out of test</v>
      </c>
      <c r="F13702" s="53" t="str">
        <f t="shared" si="2"/>
        <v>Shanghai_1</v>
      </c>
      <c r="G13702" s="53">
        <f t="shared" si="3"/>
        <v>0.2940921998</v>
      </c>
    </row>
    <row r="13703">
      <c r="A13703" s="61">
        <v>1.516645597E9</v>
      </c>
      <c r="B13703" s="61">
        <v>1.0</v>
      </c>
      <c r="C13703" s="61">
        <v>2017.0</v>
      </c>
      <c r="D13703" s="57" t="s">
        <v>379</v>
      </c>
      <c r="E13703" s="62" t="str">
        <f t="shared" si="1"/>
        <v>Out of test</v>
      </c>
      <c r="F13703" s="53" t="str">
        <f t="shared" si="2"/>
        <v>Shanghai_1</v>
      </c>
      <c r="G13703" s="53">
        <f t="shared" si="3"/>
        <v>0.9715769681</v>
      </c>
    </row>
    <row r="13704">
      <c r="A13704" s="61">
        <v>1.516423679E9</v>
      </c>
      <c r="B13704" s="61">
        <v>1.0</v>
      </c>
      <c r="C13704" s="61">
        <v>3462.0</v>
      </c>
      <c r="D13704" s="57" t="s">
        <v>379</v>
      </c>
      <c r="E13704" s="62" t="str">
        <f t="shared" si="1"/>
        <v>Out of test</v>
      </c>
      <c r="F13704" s="53" t="str">
        <f t="shared" si="2"/>
        <v>Shanghai_1</v>
      </c>
      <c r="G13704" s="53">
        <f t="shared" si="3"/>
        <v>0.9368034618</v>
      </c>
    </row>
    <row r="13705">
      <c r="A13705" s="61">
        <v>1.513225174E9</v>
      </c>
      <c r="B13705" s="61">
        <v>1.0</v>
      </c>
      <c r="C13705" s="61">
        <v>2685.0</v>
      </c>
      <c r="D13705" s="57" t="s">
        <v>379</v>
      </c>
      <c r="E13705" s="62" t="str">
        <f t="shared" si="1"/>
        <v>Out of test</v>
      </c>
      <c r="F13705" s="53" t="str">
        <f t="shared" si="2"/>
        <v>Shanghai_1</v>
      </c>
      <c r="G13705" s="53">
        <f t="shared" si="3"/>
        <v>0.8512079003</v>
      </c>
    </row>
    <row r="13706">
      <c r="A13706" s="61">
        <v>1.516027025E9</v>
      </c>
      <c r="B13706" s="61">
        <v>1.0</v>
      </c>
      <c r="C13706" s="61">
        <v>970.0</v>
      </c>
      <c r="D13706" s="57" t="s">
        <v>379</v>
      </c>
      <c r="E13706" s="62" t="str">
        <f t="shared" si="1"/>
        <v>Out of test</v>
      </c>
      <c r="F13706" s="53" t="str">
        <f t="shared" si="2"/>
        <v>Shanghai_1</v>
      </c>
      <c r="G13706" s="53">
        <f t="shared" si="3"/>
        <v>0.6111239414</v>
      </c>
    </row>
    <row r="13707">
      <c r="A13707" s="61">
        <v>1.516658893E9</v>
      </c>
      <c r="B13707" s="61">
        <v>1.0</v>
      </c>
      <c r="C13707" s="61">
        <v>558.0</v>
      </c>
      <c r="D13707" s="57" t="s">
        <v>379</v>
      </c>
      <c r="E13707" s="62" t="str">
        <f t="shared" si="1"/>
        <v>Out of test</v>
      </c>
      <c r="F13707" s="53" t="str">
        <f t="shared" si="2"/>
        <v>Shanghai_1</v>
      </c>
      <c r="G13707" s="53">
        <f t="shared" si="3"/>
        <v>0.9893755693</v>
      </c>
    </row>
    <row r="13708">
      <c r="A13708" s="61">
        <v>1.518108413E9</v>
      </c>
      <c r="B13708" s="61">
        <v>1.0</v>
      </c>
      <c r="C13708" s="61">
        <v>224.0</v>
      </c>
      <c r="D13708" s="57" t="s">
        <v>379</v>
      </c>
      <c r="E13708" s="62" t="str">
        <f t="shared" si="1"/>
        <v>Out of test</v>
      </c>
      <c r="F13708" s="53" t="str">
        <f t="shared" si="2"/>
        <v>Shanghai_1</v>
      </c>
      <c r="G13708" s="53">
        <f t="shared" si="3"/>
        <v>0.6467647055</v>
      </c>
    </row>
    <row r="13709">
      <c r="A13709" s="61">
        <v>1.519563437E9</v>
      </c>
      <c r="B13709" s="61">
        <v>1.0</v>
      </c>
      <c r="C13709" s="61">
        <v>331.0</v>
      </c>
      <c r="D13709" s="57" t="s">
        <v>379</v>
      </c>
      <c r="E13709" s="62" t="str">
        <f t="shared" si="1"/>
        <v>Out of test</v>
      </c>
      <c r="F13709" s="53" t="str">
        <f t="shared" si="2"/>
        <v>Shanghai_1</v>
      </c>
      <c r="G13709" s="53">
        <f t="shared" si="3"/>
        <v>0.9676881862</v>
      </c>
    </row>
    <row r="13710">
      <c r="A13710" s="61">
        <v>1.514913365E9</v>
      </c>
      <c r="B13710" s="61">
        <v>1.0</v>
      </c>
      <c r="C13710" s="61">
        <v>1551.0</v>
      </c>
      <c r="D13710" s="57" t="s">
        <v>379</v>
      </c>
      <c r="E13710" s="62" t="str">
        <f t="shared" si="1"/>
        <v>Out of test</v>
      </c>
      <c r="F13710" s="53" t="str">
        <f t="shared" si="2"/>
        <v>Shanghai_1</v>
      </c>
      <c r="G13710" s="53">
        <f t="shared" si="3"/>
        <v>0.6408634386</v>
      </c>
    </row>
    <row r="13711">
      <c r="A13711" s="61">
        <v>1.512022075E9</v>
      </c>
      <c r="B13711" s="61">
        <v>1.0</v>
      </c>
      <c r="C13711" s="61">
        <v>5755.0</v>
      </c>
      <c r="D13711" s="57" t="s">
        <v>379</v>
      </c>
      <c r="E13711" s="62" t="str">
        <f t="shared" si="1"/>
        <v>Out of test</v>
      </c>
      <c r="F13711" s="53" t="str">
        <f t="shared" si="2"/>
        <v>Shanghai_1</v>
      </c>
      <c r="G13711" s="53">
        <f t="shared" si="3"/>
        <v>0.001838062537</v>
      </c>
    </row>
    <row r="13712">
      <c r="A13712" s="61">
        <v>1.518239548E9</v>
      </c>
      <c r="B13712" s="61">
        <v>1.0</v>
      </c>
      <c r="C13712" s="61">
        <v>3140.0</v>
      </c>
      <c r="D13712" s="57" t="s">
        <v>379</v>
      </c>
      <c r="E13712" s="62" t="str">
        <f t="shared" si="1"/>
        <v>Out of test</v>
      </c>
      <c r="F13712" s="53" t="str">
        <f t="shared" si="2"/>
        <v>Shanghai_1</v>
      </c>
      <c r="G13712" s="53">
        <f t="shared" si="3"/>
        <v>0.1494957297</v>
      </c>
    </row>
    <row r="13713">
      <c r="A13713" s="61">
        <v>1.518350184E9</v>
      </c>
      <c r="B13713" s="61">
        <v>1.0</v>
      </c>
      <c r="C13713" s="61">
        <v>1795.0</v>
      </c>
      <c r="D13713" s="57" t="s">
        <v>379</v>
      </c>
      <c r="E13713" s="62" t="str">
        <f t="shared" si="1"/>
        <v>Out of test</v>
      </c>
      <c r="F13713" s="53" t="str">
        <f t="shared" si="2"/>
        <v>Shanghai_1</v>
      </c>
      <c r="G13713" s="53">
        <f t="shared" si="3"/>
        <v>0.6767978573</v>
      </c>
    </row>
    <row r="13714">
      <c r="A13714" s="61">
        <v>1.513376188E9</v>
      </c>
      <c r="B13714" s="61">
        <v>1.0</v>
      </c>
      <c r="C13714" s="61">
        <v>29.0</v>
      </c>
      <c r="D13714" s="57" t="s">
        <v>379</v>
      </c>
      <c r="E13714" s="62" t="str">
        <f t="shared" si="1"/>
        <v>Out of test</v>
      </c>
      <c r="F13714" s="53" t="str">
        <f t="shared" si="2"/>
        <v>Shanghai_1</v>
      </c>
      <c r="G13714" s="53">
        <f t="shared" si="3"/>
        <v>0.01502423885</v>
      </c>
    </row>
    <row r="13715">
      <c r="A13715" s="61">
        <v>1.516738275E9</v>
      </c>
      <c r="B13715" s="61">
        <v>1.0</v>
      </c>
      <c r="C13715" s="61">
        <v>1705.0</v>
      </c>
      <c r="D13715" s="57" t="s">
        <v>379</v>
      </c>
      <c r="E13715" s="62" t="str">
        <f t="shared" si="1"/>
        <v>Out of test</v>
      </c>
      <c r="F13715" s="53" t="str">
        <f t="shared" si="2"/>
        <v>Shanghai_1</v>
      </c>
      <c r="G13715" s="53">
        <f t="shared" si="3"/>
        <v>0.4083669644</v>
      </c>
    </row>
    <row r="13716">
      <c r="A13716" s="61">
        <v>1.515948754E9</v>
      </c>
      <c r="B13716" s="61">
        <v>1.0</v>
      </c>
      <c r="C13716" s="61">
        <v>4068.0</v>
      </c>
      <c r="D13716" s="57" t="s">
        <v>379</v>
      </c>
      <c r="E13716" s="62" t="str">
        <f t="shared" si="1"/>
        <v>Out of test</v>
      </c>
      <c r="F13716" s="53" t="str">
        <f t="shared" si="2"/>
        <v>Shanghai_1</v>
      </c>
      <c r="G13716" s="53">
        <f t="shared" si="3"/>
        <v>0.3853303253</v>
      </c>
    </row>
    <row r="13717">
      <c r="A13717" s="61">
        <v>1.516220429E9</v>
      </c>
      <c r="B13717" s="61">
        <v>1.0</v>
      </c>
      <c r="C13717" s="61">
        <v>486.0</v>
      </c>
      <c r="D13717" s="57" t="s">
        <v>379</v>
      </c>
      <c r="E13717" s="62" t="str">
        <f t="shared" si="1"/>
        <v>Out of test</v>
      </c>
      <c r="F13717" s="53" t="str">
        <f t="shared" si="2"/>
        <v>Shanghai_1</v>
      </c>
      <c r="G13717" s="53">
        <f t="shared" si="3"/>
        <v>0.4905053378</v>
      </c>
    </row>
    <row r="13718">
      <c r="A13718" s="61">
        <v>1.511323733E9</v>
      </c>
      <c r="B13718" s="61">
        <v>1.0</v>
      </c>
      <c r="C13718" s="61">
        <v>1467.0</v>
      </c>
      <c r="D13718" s="57" t="s">
        <v>379</v>
      </c>
      <c r="E13718" s="62" t="str">
        <f t="shared" si="1"/>
        <v>Out of test</v>
      </c>
      <c r="F13718" s="53" t="str">
        <f t="shared" si="2"/>
        <v>Shanghai_1</v>
      </c>
      <c r="G13718" s="53">
        <f t="shared" si="3"/>
        <v>0.325138939</v>
      </c>
    </row>
    <row r="13719">
      <c r="A13719" s="61">
        <v>1.517215594E9</v>
      </c>
      <c r="B13719" s="61">
        <v>1.0</v>
      </c>
      <c r="C13719" s="61">
        <v>3908.0</v>
      </c>
      <c r="D13719" s="57" t="s">
        <v>379</v>
      </c>
      <c r="E13719" s="62" t="str">
        <f t="shared" si="1"/>
        <v>Out of test</v>
      </c>
      <c r="F13719" s="53" t="str">
        <f t="shared" si="2"/>
        <v>Shanghai_1</v>
      </c>
      <c r="G13719" s="53">
        <f t="shared" si="3"/>
        <v>0.2897541533</v>
      </c>
    </row>
    <row r="13720">
      <c r="A13720" s="61">
        <v>1.513478983E9</v>
      </c>
      <c r="B13720" s="61">
        <v>1.0</v>
      </c>
      <c r="C13720" s="61">
        <v>775.0</v>
      </c>
      <c r="D13720" s="57" t="s">
        <v>379</v>
      </c>
      <c r="E13720" s="62" t="str">
        <f t="shared" si="1"/>
        <v>Out of test</v>
      </c>
      <c r="F13720" s="53" t="str">
        <f t="shared" si="2"/>
        <v>Shanghai_1</v>
      </c>
      <c r="G13720" s="53">
        <f t="shared" si="3"/>
        <v>0.3827705924</v>
      </c>
    </row>
    <row r="13721">
      <c r="A13721" s="61">
        <v>1.517022207E9</v>
      </c>
      <c r="B13721" s="61">
        <v>1.0</v>
      </c>
      <c r="C13721" s="61">
        <v>213.0</v>
      </c>
      <c r="D13721" s="57" t="s">
        <v>379</v>
      </c>
      <c r="E13721" s="62" t="str">
        <f t="shared" si="1"/>
        <v>Out of test</v>
      </c>
      <c r="F13721" s="53" t="str">
        <f t="shared" si="2"/>
        <v>Shanghai_1</v>
      </c>
      <c r="G13721" s="53">
        <f t="shared" si="3"/>
        <v>0.3716949473</v>
      </c>
    </row>
    <row r="13722">
      <c r="A13722" s="61">
        <v>1.519258983E9</v>
      </c>
      <c r="B13722" s="61">
        <v>1.0</v>
      </c>
      <c r="C13722" s="61">
        <v>833.0</v>
      </c>
      <c r="D13722" s="57" t="s">
        <v>379</v>
      </c>
      <c r="E13722" s="62" t="str">
        <f t="shared" si="1"/>
        <v>Out of test</v>
      </c>
      <c r="F13722" s="53" t="str">
        <f t="shared" si="2"/>
        <v>Shanghai_1</v>
      </c>
      <c r="G13722" s="53">
        <f t="shared" si="3"/>
        <v>0.5079305461</v>
      </c>
    </row>
    <row r="13723">
      <c r="A13723" s="61">
        <v>1.518328375E9</v>
      </c>
      <c r="B13723" s="61">
        <v>1.0</v>
      </c>
      <c r="C13723" s="61">
        <v>2786.0</v>
      </c>
      <c r="D13723" s="57" t="s">
        <v>379</v>
      </c>
      <c r="E13723" s="62" t="str">
        <f t="shared" si="1"/>
        <v>Out of test</v>
      </c>
      <c r="F13723" s="53" t="str">
        <f t="shared" si="2"/>
        <v>Shanghai_1</v>
      </c>
      <c r="G13723" s="53">
        <f t="shared" si="3"/>
        <v>0.3603477634</v>
      </c>
    </row>
    <row r="13724">
      <c r="A13724" s="61">
        <v>1.518885104E9</v>
      </c>
      <c r="B13724" s="61">
        <v>1.0</v>
      </c>
      <c r="C13724" s="61">
        <v>2181.0</v>
      </c>
      <c r="D13724" s="57" t="s">
        <v>379</v>
      </c>
      <c r="E13724" s="62" t="str">
        <f t="shared" si="1"/>
        <v>Out of test</v>
      </c>
      <c r="F13724" s="53" t="str">
        <f t="shared" si="2"/>
        <v>Shanghai_1</v>
      </c>
      <c r="G13724" s="53">
        <f t="shared" si="3"/>
        <v>0.2208946466</v>
      </c>
    </row>
    <row r="13725">
      <c r="A13725" s="61">
        <v>1.512331185E9</v>
      </c>
      <c r="B13725" s="61">
        <v>1.0</v>
      </c>
      <c r="C13725" s="61">
        <v>1476.0</v>
      </c>
      <c r="D13725" s="57" t="s">
        <v>379</v>
      </c>
      <c r="E13725" s="62" t="str">
        <f t="shared" si="1"/>
        <v>Out of test</v>
      </c>
      <c r="F13725" s="53" t="str">
        <f t="shared" si="2"/>
        <v>Shanghai_1</v>
      </c>
      <c r="G13725" s="53">
        <f t="shared" si="3"/>
        <v>0.488288577</v>
      </c>
    </row>
    <row r="13726">
      <c r="A13726" s="61">
        <v>1.515475668E9</v>
      </c>
      <c r="B13726" s="61">
        <v>1.0</v>
      </c>
      <c r="C13726" s="61">
        <v>2338.0</v>
      </c>
      <c r="D13726" s="57" t="s">
        <v>379</v>
      </c>
      <c r="E13726" s="62" t="str">
        <f t="shared" si="1"/>
        <v>Out of test</v>
      </c>
      <c r="F13726" s="53" t="str">
        <f t="shared" si="2"/>
        <v>Shanghai_1</v>
      </c>
      <c r="G13726" s="53">
        <f t="shared" si="3"/>
        <v>0.0171188723</v>
      </c>
    </row>
    <row r="13727">
      <c r="A13727" s="61">
        <v>1.511766205E9</v>
      </c>
      <c r="B13727" s="61">
        <v>1.0</v>
      </c>
      <c r="C13727" s="61">
        <v>89.0</v>
      </c>
      <c r="D13727" s="57" t="s">
        <v>379</v>
      </c>
      <c r="E13727" s="62" t="str">
        <f t="shared" si="1"/>
        <v>Out of test</v>
      </c>
      <c r="F13727" s="53" t="str">
        <f t="shared" si="2"/>
        <v>Shanghai_1</v>
      </c>
      <c r="G13727" s="53">
        <f t="shared" si="3"/>
        <v>0.7698333513</v>
      </c>
    </row>
    <row r="13728">
      <c r="A13728" s="61">
        <v>1.514476117E9</v>
      </c>
      <c r="B13728" s="61">
        <v>1.0</v>
      </c>
      <c r="C13728" s="61">
        <v>903.0</v>
      </c>
      <c r="D13728" s="57" t="s">
        <v>379</v>
      </c>
      <c r="E13728" s="62" t="str">
        <f t="shared" si="1"/>
        <v>Out of test</v>
      </c>
      <c r="F13728" s="53" t="str">
        <f t="shared" si="2"/>
        <v>Shanghai_1</v>
      </c>
      <c r="G13728" s="53">
        <f t="shared" si="3"/>
        <v>0.2134564285</v>
      </c>
    </row>
    <row r="13729">
      <c r="A13729" s="61">
        <v>1.513439965E9</v>
      </c>
      <c r="B13729" s="61">
        <v>1.0</v>
      </c>
      <c r="C13729" s="61">
        <v>2936.0</v>
      </c>
      <c r="D13729" s="57" t="s">
        <v>379</v>
      </c>
      <c r="E13729" s="62" t="str">
        <f t="shared" si="1"/>
        <v>Out of test</v>
      </c>
      <c r="F13729" s="53" t="str">
        <f t="shared" si="2"/>
        <v>Shanghai_1</v>
      </c>
      <c r="G13729" s="53">
        <f t="shared" si="3"/>
        <v>0.7767746725</v>
      </c>
    </row>
    <row r="13730">
      <c r="A13730" s="61">
        <v>1.512792538E9</v>
      </c>
      <c r="B13730" s="61">
        <v>1.0</v>
      </c>
      <c r="C13730" s="61">
        <v>1823.0</v>
      </c>
      <c r="D13730" s="57" t="s">
        <v>379</v>
      </c>
      <c r="E13730" s="62" t="str">
        <f t="shared" si="1"/>
        <v>Out of test</v>
      </c>
      <c r="F13730" s="53" t="str">
        <f t="shared" si="2"/>
        <v>Shanghai_1</v>
      </c>
      <c r="G13730" s="53">
        <f t="shared" si="3"/>
        <v>0.06550631139</v>
      </c>
    </row>
    <row r="13731">
      <c r="A13731" s="61">
        <v>1.511549607E9</v>
      </c>
      <c r="B13731" s="61">
        <v>1.0</v>
      </c>
      <c r="C13731" s="61">
        <v>787.0</v>
      </c>
      <c r="D13731" s="57" t="s">
        <v>379</v>
      </c>
      <c r="E13731" s="62" t="str">
        <f t="shared" si="1"/>
        <v>Out of test</v>
      </c>
      <c r="F13731" s="53" t="str">
        <f t="shared" si="2"/>
        <v>Shanghai_1</v>
      </c>
      <c r="G13731" s="53">
        <f t="shared" si="3"/>
        <v>0.1988734291</v>
      </c>
    </row>
    <row r="13732">
      <c r="A13732" s="61">
        <v>1.515252888E9</v>
      </c>
      <c r="B13732" s="61">
        <v>1.0</v>
      </c>
      <c r="C13732" s="61">
        <v>980.0</v>
      </c>
      <c r="D13732" s="57" t="s">
        <v>379</v>
      </c>
      <c r="E13732" s="62" t="str">
        <f t="shared" si="1"/>
        <v>Out of test</v>
      </c>
      <c r="F13732" s="53" t="str">
        <f t="shared" si="2"/>
        <v>Shanghai_1</v>
      </c>
      <c r="G13732" s="53">
        <f t="shared" si="3"/>
        <v>0.2259631018</v>
      </c>
    </row>
    <row r="13733">
      <c r="A13733" s="61">
        <v>1.514517657E9</v>
      </c>
      <c r="B13733" s="61">
        <v>1.0</v>
      </c>
      <c r="C13733" s="61">
        <v>2428.0</v>
      </c>
      <c r="D13733" s="57" t="s">
        <v>379</v>
      </c>
      <c r="E13733" s="62" t="str">
        <f t="shared" si="1"/>
        <v>Out of test</v>
      </c>
      <c r="F13733" s="53" t="str">
        <f t="shared" si="2"/>
        <v>Shanghai_1</v>
      </c>
      <c r="G13733" s="53">
        <f t="shared" si="3"/>
        <v>0.8907363649</v>
      </c>
    </row>
    <row r="13734">
      <c r="A13734" s="61">
        <v>1.513568234E9</v>
      </c>
      <c r="B13734" s="61">
        <v>1.0</v>
      </c>
      <c r="C13734" s="61">
        <v>493.0</v>
      </c>
      <c r="D13734" s="57" t="s">
        <v>379</v>
      </c>
      <c r="E13734" s="62" t="str">
        <f t="shared" si="1"/>
        <v>Out of test</v>
      </c>
      <c r="F13734" s="53" t="str">
        <f t="shared" si="2"/>
        <v>Shanghai_1</v>
      </c>
      <c r="G13734" s="53">
        <f t="shared" si="3"/>
        <v>0.8901316784</v>
      </c>
    </row>
    <row r="13735">
      <c r="A13735" s="61">
        <v>1.514259204E9</v>
      </c>
      <c r="B13735" s="61">
        <v>1.0</v>
      </c>
      <c r="C13735" s="61">
        <v>355.0</v>
      </c>
      <c r="D13735" s="57" t="s">
        <v>379</v>
      </c>
      <c r="E13735" s="62" t="str">
        <f t="shared" si="1"/>
        <v>Out of test</v>
      </c>
      <c r="F13735" s="53" t="str">
        <f t="shared" si="2"/>
        <v>Shanghai_1</v>
      </c>
      <c r="G13735" s="53">
        <f t="shared" si="3"/>
        <v>0.432107884</v>
      </c>
    </row>
    <row r="13736">
      <c r="A13736" s="61">
        <v>1.516809834E9</v>
      </c>
      <c r="B13736" s="61">
        <v>1.0</v>
      </c>
      <c r="C13736" s="61">
        <v>3011.0</v>
      </c>
      <c r="D13736" s="57" t="s">
        <v>379</v>
      </c>
      <c r="E13736" s="62" t="str">
        <f t="shared" si="1"/>
        <v>Out of test</v>
      </c>
      <c r="F13736" s="53" t="str">
        <f t="shared" si="2"/>
        <v>Shanghai_1</v>
      </c>
      <c r="G13736" s="53">
        <f t="shared" si="3"/>
        <v>0.1590854649</v>
      </c>
    </row>
    <row r="13737">
      <c r="A13737" s="61">
        <v>1.519698557E9</v>
      </c>
      <c r="B13737" s="61">
        <v>1.0</v>
      </c>
      <c r="C13737" s="61">
        <v>2500.0</v>
      </c>
      <c r="D13737" s="57" t="s">
        <v>379</v>
      </c>
      <c r="E13737" s="62" t="str">
        <f t="shared" si="1"/>
        <v>Out of test</v>
      </c>
      <c r="F13737" s="53" t="str">
        <f t="shared" si="2"/>
        <v>Shanghai_1</v>
      </c>
      <c r="G13737" s="53">
        <f t="shared" si="3"/>
        <v>0.4273538971</v>
      </c>
    </row>
    <row r="13738">
      <c r="A13738" s="61">
        <v>1.516888115E9</v>
      </c>
      <c r="B13738" s="61">
        <v>1.0</v>
      </c>
      <c r="C13738" s="61">
        <v>2590.0</v>
      </c>
      <c r="D13738" s="57" t="s">
        <v>379</v>
      </c>
      <c r="E13738" s="62" t="str">
        <f t="shared" si="1"/>
        <v>Out of test</v>
      </c>
      <c r="F13738" s="53" t="str">
        <f t="shared" si="2"/>
        <v>Shanghai_1</v>
      </c>
      <c r="G13738" s="53">
        <f t="shared" si="3"/>
        <v>0.8184773956</v>
      </c>
    </row>
    <row r="13739">
      <c r="A13739" s="61">
        <v>1.512348653E9</v>
      </c>
      <c r="B13739" s="61">
        <v>1.0</v>
      </c>
      <c r="C13739" s="61">
        <v>4023.0</v>
      </c>
      <c r="D13739" s="57" t="s">
        <v>379</v>
      </c>
      <c r="E13739" s="62" t="str">
        <f t="shared" si="1"/>
        <v>Out of test</v>
      </c>
      <c r="F13739" s="53" t="str">
        <f t="shared" si="2"/>
        <v>Shanghai_1</v>
      </c>
      <c r="G13739" s="53">
        <f t="shared" si="3"/>
        <v>0.7375250392</v>
      </c>
    </row>
    <row r="13740">
      <c r="A13740" s="61">
        <v>1.514567834E9</v>
      </c>
      <c r="B13740" s="61">
        <v>1.0</v>
      </c>
      <c r="C13740" s="61">
        <v>1774.0</v>
      </c>
      <c r="D13740" s="57" t="s">
        <v>379</v>
      </c>
      <c r="E13740" s="62" t="str">
        <f t="shared" si="1"/>
        <v>Out of test</v>
      </c>
      <c r="F13740" s="53" t="str">
        <f t="shared" si="2"/>
        <v>Shanghai_1</v>
      </c>
      <c r="G13740" s="53">
        <f t="shared" si="3"/>
        <v>0.4100776697</v>
      </c>
    </row>
    <row r="13741">
      <c r="A13741" s="61">
        <v>1.514046465E9</v>
      </c>
      <c r="B13741" s="61">
        <v>1.0</v>
      </c>
      <c r="C13741" s="61">
        <v>2157.0</v>
      </c>
      <c r="D13741" s="57" t="s">
        <v>379</v>
      </c>
      <c r="E13741" s="62" t="str">
        <f t="shared" si="1"/>
        <v>Out of test</v>
      </c>
      <c r="F13741" s="53" t="str">
        <f t="shared" si="2"/>
        <v>Shanghai_1</v>
      </c>
      <c r="G13741" s="53">
        <f t="shared" si="3"/>
        <v>0.5484886171</v>
      </c>
    </row>
    <row r="13742">
      <c r="A13742" s="61">
        <v>1.511387769E9</v>
      </c>
      <c r="B13742" s="61">
        <v>1.0</v>
      </c>
      <c r="C13742" s="61">
        <v>4632.0</v>
      </c>
      <c r="D13742" s="57" t="s">
        <v>379</v>
      </c>
      <c r="E13742" s="62" t="str">
        <f t="shared" si="1"/>
        <v>Out of test</v>
      </c>
      <c r="F13742" s="53" t="str">
        <f t="shared" si="2"/>
        <v>Shanghai_1</v>
      </c>
      <c r="G13742" s="53">
        <f t="shared" si="3"/>
        <v>0.8951595994</v>
      </c>
    </row>
    <row r="13743">
      <c r="A13743" s="61">
        <v>1.511604569E9</v>
      </c>
      <c r="B13743" s="61">
        <v>1.0</v>
      </c>
      <c r="C13743" s="61">
        <v>3498.0</v>
      </c>
      <c r="D13743" s="57" t="s">
        <v>379</v>
      </c>
      <c r="E13743" s="62" t="str">
        <f t="shared" si="1"/>
        <v>Out of test</v>
      </c>
      <c r="F13743" s="53" t="str">
        <f t="shared" si="2"/>
        <v>Shanghai_1</v>
      </c>
      <c r="G13743" s="53">
        <f t="shared" si="3"/>
        <v>0.932971219</v>
      </c>
    </row>
    <row r="13744">
      <c r="A13744" s="61">
        <v>1.513349427E9</v>
      </c>
      <c r="B13744" s="61">
        <v>1.0</v>
      </c>
      <c r="C13744" s="61">
        <v>1939.0</v>
      </c>
      <c r="D13744" s="57" t="s">
        <v>379</v>
      </c>
      <c r="E13744" s="62" t="str">
        <f t="shared" si="1"/>
        <v>Out of test</v>
      </c>
      <c r="F13744" s="53" t="str">
        <f t="shared" si="2"/>
        <v>Shanghai_1</v>
      </c>
      <c r="G13744" s="53">
        <f t="shared" si="3"/>
        <v>0.5584526405</v>
      </c>
    </row>
    <row r="13745">
      <c r="A13745" s="61">
        <v>1.519926944E9</v>
      </c>
      <c r="B13745" s="61">
        <v>1.0</v>
      </c>
      <c r="C13745" s="61">
        <v>1067.0</v>
      </c>
      <c r="D13745" s="57" t="s">
        <v>379</v>
      </c>
      <c r="E13745" s="62" t="str">
        <f t="shared" si="1"/>
        <v>Out of test</v>
      </c>
      <c r="F13745" s="53" t="str">
        <f t="shared" si="2"/>
        <v>Shanghai_1</v>
      </c>
      <c r="G13745" s="53">
        <f t="shared" si="3"/>
        <v>0.2428395421</v>
      </c>
    </row>
    <row r="13746">
      <c r="A13746" s="61">
        <v>1.515459399E9</v>
      </c>
      <c r="B13746" s="61">
        <v>1.0</v>
      </c>
      <c r="C13746" s="61">
        <v>3779.0</v>
      </c>
      <c r="D13746" s="57" t="s">
        <v>379</v>
      </c>
      <c r="E13746" s="62" t="str">
        <f t="shared" si="1"/>
        <v>Out of test</v>
      </c>
      <c r="F13746" s="53" t="str">
        <f t="shared" si="2"/>
        <v>Shanghai_1</v>
      </c>
      <c r="G13746" s="53">
        <f t="shared" si="3"/>
        <v>0.9662262844</v>
      </c>
    </row>
    <row r="13747">
      <c r="A13747" s="61">
        <v>1.512226027E9</v>
      </c>
      <c r="B13747" s="61">
        <v>1.0</v>
      </c>
      <c r="C13747" s="61">
        <v>1792.0</v>
      </c>
      <c r="D13747" s="57" t="s">
        <v>379</v>
      </c>
      <c r="E13747" s="62" t="str">
        <f t="shared" si="1"/>
        <v>Out of test</v>
      </c>
      <c r="F13747" s="53" t="str">
        <f t="shared" si="2"/>
        <v>Shanghai_1</v>
      </c>
      <c r="G13747" s="53">
        <f t="shared" si="3"/>
        <v>0.9785746677</v>
      </c>
    </row>
    <row r="13748">
      <c r="A13748" s="61">
        <v>1.519099158E9</v>
      </c>
      <c r="B13748" s="61">
        <v>1.0</v>
      </c>
      <c r="C13748" s="61">
        <v>868.0</v>
      </c>
      <c r="D13748" s="57" t="s">
        <v>379</v>
      </c>
      <c r="E13748" s="62" t="str">
        <f t="shared" si="1"/>
        <v>Out of test</v>
      </c>
      <c r="F13748" s="53" t="str">
        <f t="shared" si="2"/>
        <v>Shanghai_1</v>
      </c>
      <c r="G13748" s="53">
        <f t="shared" si="3"/>
        <v>0.6129794616</v>
      </c>
    </row>
    <row r="13749">
      <c r="A13749" s="61">
        <v>1.512328479E9</v>
      </c>
      <c r="B13749" s="61">
        <v>1.0</v>
      </c>
      <c r="C13749" s="61">
        <v>755.0</v>
      </c>
      <c r="D13749" s="57" t="s">
        <v>379</v>
      </c>
      <c r="E13749" s="62" t="str">
        <f t="shared" si="1"/>
        <v>Out of test</v>
      </c>
      <c r="F13749" s="53" t="str">
        <f t="shared" si="2"/>
        <v>Shanghai_1</v>
      </c>
      <c r="G13749" s="53">
        <f t="shared" si="3"/>
        <v>0.511795109</v>
      </c>
    </row>
    <row r="13750">
      <c r="A13750" s="61">
        <v>1.515938826E9</v>
      </c>
      <c r="B13750" s="61">
        <v>1.0</v>
      </c>
      <c r="C13750" s="61">
        <v>1528.0</v>
      </c>
      <c r="D13750" s="57" t="s">
        <v>379</v>
      </c>
      <c r="E13750" s="62" t="str">
        <f t="shared" si="1"/>
        <v>Out of test</v>
      </c>
      <c r="F13750" s="53" t="str">
        <f t="shared" si="2"/>
        <v>Shanghai_1</v>
      </c>
      <c r="G13750" s="53">
        <f t="shared" si="3"/>
        <v>0.4121345064</v>
      </c>
    </row>
    <row r="13751">
      <c r="A13751" s="61">
        <v>1.513333038E9</v>
      </c>
      <c r="B13751" s="61">
        <v>1.0</v>
      </c>
      <c r="C13751" s="61">
        <v>1901.0</v>
      </c>
      <c r="D13751" s="57" t="s">
        <v>379</v>
      </c>
      <c r="E13751" s="62" t="str">
        <f t="shared" si="1"/>
        <v>Out of test</v>
      </c>
      <c r="F13751" s="53" t="str">
        <f t="shared" si="2"/>
        <v>Shanghai_1</v>
      </c>
      <c r="G13751" s="53">
        <f t="shared" si="3"/>
        <v>0.2981169692</v>
      </c>
    </row>
    <row r="13752">
      <c r="A13752" s="61">
        <v>1.518268296E9</v>
      </c>
      <c r="B13752" s="61">
        <v>1.0</v>
      </c>
      <c r="C13752" s="61">
        <v>4423.0</v>
      </c>
      <c r="D13752" s="57" t="s">
        <v>379</v>
      </c>
      <c r="E13752" s="62" t="str">
        <f t="shared" si="1"/>
        <v>Out of test</v>
      </c>
      <c r="F13752" s="53" t="str">
        <f t="shared" si="2"/>
        <v>Shanghai_1</v>
      </c>
      <c r="G13752" s="53">
        <f t="shared" si="3"/>
        <v>0.9041400849</v>
      </c>
    </row>
    <row r="13753">
      <c r="A13753" s="61">
        <v>1.512268368E9</v>
      </c>
      <c r="B13753" s="61">
        <v>1.0</v>
      </c>
      <c r="C13753" s="61">
        <v>2100.0</v>
      </c>
      <c r="D13753" s="57" t="s">
        <v>379</v>
      </c>
      <c r="E13753" s="62" t="str">
        <f t="shared" si="1"/>
        <v>Out of test</v>
      </c>
      <c r="F13753" s="53" t="str">
        <f t="shared" si="2"/>
        <v>Shanghai_1</v>
      </c>
      <c r="G13753" s="53">
        <f t="shared" si="3"/>
        <v>0.7039870025</v>
      </c>
    </row>
    <row r="13754">
      <c r="A13754" s="61">
        <v>1.511694969E9</v>
      </c>
      <c r="B13754" s="61">
        <v>1.0</v>
      </c>
      <c r="C13754" s="61">
        <v>915.0</v>
      </c>
      <c r="D13754" s="57" t="s">
        <v>379</v>
      </c>
      <c r="E13754" s="62" t="str">
        <f t="shared" si="1"/>
        <v>Out of test</v>
      </c>
      <c r="F13754" s="53" t="str">
        <f t="shared" si="2"/>
        <v>Shanghai_1</v>
      </c>
      <c r="G13754" s="53">
        <f t="shared" si="3"/>
        <v>0.1706719988</v>
      </c>
    </row>
    <row r="13755">
      <c r="A13755" s="61">
        <v>1.516854153E9</v>
      </c>
      <c r="B13755" s="61">
        <v>1.0</v>
      </c>
      <c r="C13755" s="61">
        <v>2210.0</v>
      </c>
      <c r="D13755" s="57" t="s">
        <v>379</v>
      </c>
      <c r="E13755" s="62" t="str">
        <f t="shared" si="1"/>
        <v>Out of test</v>
      </c>
      <c r="F13755" s="53" t="str">
        <f t="shared" si="2"/>
        <v>Shanghai_1</v>
      </c>
      <c r="G13755" s="53">
        <f t="shared" si="3"/>
        <v>0.8028934084</v>
      </c>
    </row>
    <row r="13756">
      <c r="A13756" s="61">
        <v>1.517334674E9</v>
      </c>
      <c r="B13756" s="61">
        <v>1.0</v>
      </c>
      <c r="C13756" s="61">
        <v>1067.0</v>
      </c>
      <c r="D13756" s="57" t="s">
        <v>379</v>
      </c>
      <c r="E13756" s="62" t="str">
        <f t="shared" si="1"/>
        <v>Out of test</v>
      </c>
      <c r="F13756" s="53" t="str">
        <f t="shared" si="2"/>
        <v>Shanghai_1</v>
      </c>
      <c r="G13756" s="53">
        <f t="shared" si="3"/>
        <v>0.1095024927</v>
      </c>
    </row>
    <row r="13757">
      <c r="A13757" s="61">
        <v>1.517050017E9</v>
      </c>
      <c r="B13757" s="61">
        <v>1.0</v>
      </c>
      <c r="C13757" s="61">
        <v>1941.0</v>
      </c>
      <c r="D13757" s="57" t="s">
        <v>379</v>
      </c>
      <c r="E13757" s="62" t="str">
        <f t="shared" si="1"/>
        <v>Out of test</v>
      </c>
      <c r="F13757" s="53" t="str">
        <f t="shared" si="2"/>
        <v>Shanghai_1</v>
      </c>
      <c r="G13757" s="53">
        <f t="shared" si="3"/>
        <v>0.07218427484</v>
      </c>
    </row>
    <row r="13758">
      <c r="A13758" s="61">
        <v>1.519452727E9</v>
      </c>
      <c r="B13758" s="61">
        <v>1.0</v>
      </c>
      <c r="C13758" s="61">
        <v>2748.0</v>
      </c>
      <c r="D13758" s="57" t="s">
        <v>379</v>
      </c>
      <c r="E13758" s="62" t="str">
        <f t="shared" si="1"/>
        <v>Out of test</v>
      </c>
      <c r="F13758" s="53" t="str">
        <f t="shared" si="2"/>
        <v>Shanghai_1</v>
      </c>
      <c r="G13758" s="53">
        <f t="shared" si="3"/>
        <v>0.2975347329</v>
      </c>
    </row>
    <row r="13759">
      <c r="A13759" s="61">
        <v>1.515484444E9</v>
      </c>
      <c r="B13759" s="61">
        <v>1.0</v>
      </c>
      <c r="C13759" s="61">
        <v>1154.0</v>
      </c>
      <c r="D13759" s="57" t="s">
        <v>379</v>
      </c>
      <c r="E13759" s="62" t="str">
        <f t="shared" si="1"/>
        <v>Out of test</v>
      </c>
      <c r="F13759" s="53" t="str">
        <f t="shared" si="2"/>
        <v>Shanghai_1</v>
      </c>
      <c r="G13759" s="53">
        <f t="shared" si="3"/>
        <v>0.7683613164</v>
      </c>
    </row>
    <row r="13760">
      <c r="A13760" s="61">
        <v>1.518509838E9</v>
      </c>
      <c r="B13760" s="61">
        <v>1.0</v>
      </c>
      <c r="C13760" s="61">
        <v>929.0</v>
      </c>
      <c r="D13760" s="57" t="s">
        <v>379</v>
      </c>
      <c r="E13760" s="62" t="str">
        <f t="shared" si="1"/>
        <v>Out of test</v>
      </c>
      <c r="F13760" s="53" t="str">
        <f t="shared" si="2"/>
        <v>Shanghai_1</v>
      </c>
      <c r="G13760" s="53">
        <f t="shared" si="3"/>
        <v>0.9590378249</v>
      </c>
    </row>
    <row r="13761">
      <c r="A13761" s="61">
        <v>1.511405474E9</v>
      </c>
      <c r="B13761" s="61">
        <v>1.0</v>
      </c>
      <c r="C13761" s="61">
        <v>3547.0</v>
      </c>
      <c r="D13761" s="57" t="s">
        <v>379</v>
      </c>
      <c r="E13761" s="62" t="str">
        <f t="shared" si="1"/>
        <v>Out of test</v>
      </c>
      <c r="F13761" s="53" t="str">
        <f t="shared" si="2"/>
        <v>Shanghai_1</v>
      </c>
      <c r="G13761" s="53">
        <f t="shared" si="3"/>
        <v>0.3810498534</v>
      </c>
    </row>
    <row r="13762">
      <c r="A13762" s="61">
        <v>1.519562254E9</v>
      </c>
      <c r="B13762" s="61">
        <v>1.0</v>
      </c>
      <c r="C13762" s="61">
        <v>1484.0</v>
      </c>
      <c r="D13762" s="57" t="s">
        <v>379</v>
      </c>
      <c r="E13762" s="62" t="str">
        <f t="shared" si="1"/>
        <v>Out of test</v>
      </c>
      <c r="F13762" s="53" t="str">
        <f t="shared" si="2"/>
        <v>Shanghai_1</v>
      </c>
      <c r="G13762" s="53">
        <f t="shared" si="3"/>
        <v>0.07496682256</v>
      </c>
    </row>
    <row r="13763">
      <c r="A13763" s="61">
        <v>1.519916534E9</v>
      </c>
      <c r="B13763" s="61">
        <v>1.0</v>
      </c>
      <c r="C13763" s="61">
        <v>4672.0</v>
      </c>
      <c r="D13763" s="57" t="s">
        <v>379</v>
      </c>
      <c r="E13763" s="62" t="str">
        <f t="shared" si="1"/>
        <v>Out of test</v>
      </c>
      <c r="F13763" s="53" t="str">
        <f t="shared" si="2"/>
        <v>Shanghai_1</v>
      </c>
      <c r="G13763" s="53">
        <f t="shared" si="3"/>
        <v>0.2968832711</v>
      </c>
    </row>
    <row r="13764">
      <c r="A13764" s="61">
        <v>1.515007385E9</v>
      </c>
      <c r="B13764" s="61">
        <v>1.0</v>
      </c>
      <c r="C13764" s="61">
        <v>4183.0</v>
      </c>
      <c r="D13764" s="57" t="s">
        <v>379</v>
      </c>
      <c r="E13764" s="62" t="str">
        <f t="shared" si="1"/>
        <v>Out of test</v>
      </c>
      <c r="F13764" s="53" t="str">
        <f t="shared" si="2"/>
        <v>Shanghai_1</v>
      </c>
      <c r="G13764" s="53">
        <f t="shared" si="3"/>
        <v>0.883229535</v>
      </c>
    </row>
    <row r="13765">
      <c r="A13765" s="61">
        <v>1.513165788E9</v>
      </c>
      <c r="B13765" s="61">
        <v>1.0</v>
      </c>
      <c r="C13765" s="61">
        <v>1390.0</v>
      </c>
      <c r="D13765" s="57" t="s">
        <v>379</v>
      </c>
      <c r="E13765" s="62" t="str">
        <f t="shared" si="1"/>
        <v>Out of test</v>
      </c>
      <c r="F13765" s="53" t="str">
        <f t="shared" si="2"/>
        <v>Shanghai_1</v>
      </c>
      <c r="G13765" s="53">
        <f t="shared" si="3"/>
        <v>0.05541395104</v>
      </c>
    </row>
    <row r="13766">
      <c r="A13766" s="61">
        <v>1.517306819E9</v>
      </c>
      <c r="B13766" s="61">
        <v>1.0</v>
      </c>
      <c r="C13766" s="61">
        <v>1353.0</v>
      </c>
      <c r="D13766" s="57" t="s">
        <v>379</v>
      </c>
      <c r="E13766" s="62" t="str">
        <f t="shared" si="1"/>
        <v>Out of test</v>
      </c>
      <c r="F13766" s="53" t="str">
        <f t="shared" si="2"/>
        <v>Shanghai_1</v>
      </c>
      <c r="G13766" s="53">
        <f t="shared" si="3"/>
        <v>0.5978145297</v>
      </c>
    </row>
    <row r="13767">
      <c r="A13767" s="61">
        <v>1.519541537E9</v>
      </c>
      <c r="B13767" s="61">
        <v>1.0</v>
      </c>
      <c r="C13767" s="61">
        <v>2985.0</v>
      </c>
      <c r="D13767" s="57" t="s">
        <v>379</v>
      </c>
      <c r="E13767" s="62" t="str">
        <f t="shared" si="1"/>
        <v>Out of test</v>
      </c>
      <c r="F13767" s="53" t="str">
        <f t="shared" si="2"/>
        <v>Shanghai_1</v>
      </c>
      <c r="G13767" s="53">
        <f t="shared" si="3"/>
        <v>0.08912985536</v>
      </c>
    </row>
    <row r="13768">
      <c r="A13768" s="61">
        <v>1.515330663E9</v>
      </c>
      <c r="B13768" s="61">
        <v>1.0</v>
      </c>
      <c r="C13768" s="61">
        <v>2224.0</v>
      </c>
      <c r="D13768" s="57" t="s">
        <v>379</v>
      </c>
      <c r="E13768" s="62" t="str">
        <f t="shared" si="1"/>
        <v>Out of test</v>
      </c>
      <c r="F13768" s="53" t="str">
        <f t="shared" si="2"/>
        <v>Shanghai_1</v>
      </c>
      <c r="G13768" s="53">
        <f t="shared" si="3"/>
        <v>0.2388926137</v>
      </c>
    </row>
    <row r="13769">
      <c r="A13769" s="61">
        <v>1.512238838E9</v>
      </c>
      <c r="B13769" s="61">
        <v>1.0</v>
      </c>
      <c r="C13769" s="61">
        <v>1831.0</v>
      </c>
      <c r="D13769" s="57" t="s">
        <v>379</v>
      </c>
      <c r="E13769" s="62" t="str">
        <f t="shared" si="1"/>
        <v>Out of test</v>
      </c>
      <c r="F13769" s="53" t="str">
        <f t="shared" si="2"/>
        <v>Shanghai_1</v>
      </c>
      <c r="G13769" s="53">
        <f t="shared" si="3"/>
        <v>0.926101681</v>
      </c>
    </row>
    <row r="13770">
      <c r="A13770" s="61">
        <v>1.512187836E9</v>
      </c>
      <c r="B13770" s="61">
        <v>1.0</v>
      </c>
      <c r="C13770" s="61">
        <v>2601.0</v>
      </c>
      <c r="D13770" s="57" t="s">
        <v>379</v>
      </c>
      <c r="E13770" s="62" t="str">
        <f t="shared" si="1"/>
        <v>Out of test</v>
      </c>
      <c r="F13770" s="53" t="str">
        <f t="shared" si="2"/>
        <v>Shanghai_1</v>
      </c>
      <c r="G13770" s="53">
        <f t="shared" si="3"/>
        <v>0.8415413882</v>
      </c>
    </row>
    <row r="13771">
      <c r="A13771" s="61">
        <v>1.514138315E9</v>
      </c>
      <c r="B13771" s="61">
        <v>1.0</v>
      </c>
      <c r="C13771" s="61">
        <v>2399.0</v>
      </c>
      <c r="D13771" s="57" t="s">
        <v>379</v>
      </c>
      <c r="E13771" s="62" t="str">
        <f t="shared" si="1"/>
        <v>Out of test</v>
      </c>
      <c r="F13771" s="53" t="str">
        <f t="shared" si="2"/>
        <v>Shanghai_1</v>
      </c>
      <c r="G13771" s="53">
        <f t="shared" si="3"/>
        <v>0.6422144068</v>
      </c>
    </row>
    <row r="13772">
      <c r="A13772" s="61">
        <v>1.515522409E9</v>
      </c>
      <c r="B13772" s="61">
        <v>1.0</v>
      </c>
      <c r="C13772" s="61">
        <v>2442.0</v>
      </c>
      <c r="D13772" s="57" t="s">
        <v>379</v>
      </c>
      <c r="E13772" s="62" t="str">
        <f t="shared" si="1"/>
        <v>Out of test</v>
      </c>
      <c r="F13772" s="53" t="str">
        <f t="shared" si="2"/>
        <v>Shanghai_1</v>
      </c>
      <c r="G13772" s="53">
        <f t="shared" si="3"/>
        <v>0.7759415048</v>
      </c>
    </row>
    <row r="13773">
      <c r="A13773" s="61">
        <v>1.513975943E9</v>
      </c>
      <c r="B13773" s="61">
        <v>1.0</v>
      </c>
      <c r="C13773" s="61">
        <v>307.0</v>
      </c>
      <c r="D13773" s="57" t="s">
        <v>379</v>
      </c>
      <c r="E13773" s="62" t="str">
        <f t="shared" si="1"/>
        <v>Out of test</v>
      </c>
      <c r="F13773" s="53" t="str">
        <f t="shared" si="2"/>
        <v>Shanghai_1</v>
      </c>
      <c r="G13773" s="53">
        <f t="shared" si="3"/>
        <v>0.1039849494</v>
      </c>
    </row>
    <row r="13774">
      <c r="A13774" s="61">
        <v>1.513243207E9</v>
      </c>
      <c r="B13774" s="61">
        <v>1.0</v>
      </c>
      <c r="C13774" s="61">
        <v>1115.0</v>
      </c>
      <c r="D13774" s="57" t="s">
        <v>379</v>
      </c>
      <c r="E13774" s="62" t="str">
        <f t="shared" si="1"/>
        <v>Out of test</v>
      </c>
      <c r="F13774" s="53" t="str">
        <f t="shared" si="2"/>
        <v>Shanghai_1</v>
      </c>
      <c r="G13774" s="53">
        <f t="shared" si="3"/>
        <v>0.448197295</v>
      </c>
    </row>
    <row r="13775">
      <c r="A13775" s="61">
        <v>1.518654996E9</v>
      </c>
      <c r="B13775" s="61">
        <v>1.0</v>
      </c>
      <c r="C13775" s="61">
        <v>1893.0</v>
      </c>
      <c r="D13775" s="57" t="s">
        <v>379</v>
      </c>
      <c r="E13775" s="62" t="str">
        <f t="shared" si="1"/>
        <v>Out of test</v>
      </c>
      <c r="F13775" s="53" t="str">
        <f t="shared" si="2"/>
        <v>Shanghai_1</v>
      </c>
      <c r="G13775" s="53">
        <f t="shared" si="3"/>
        <v>0.7943902902</v>
      </c>
    </row>
    <row r="13776">
      <c r="A13776" s="61">
        <v>1.515662288E9</v>
      </c>
      <c r="B13776" s="61">
        <v>1.0</v>
      </c>
      <c r="C13776" s="61">
        <v>2528.0</v>
      </c>
      <c r="D13776" s="57" t="s">
        <v>379</v>
      </c>
      <c r="E13776" s="62" t="str">
        <f t="shared" si="1"/>
        <v>Out of test</v>
      </c>
      <c r="F13776" s="53" t="str">
        <f t="shared" si="2"/>
        <v>Shanghai_1</v>
      </c>
      <c r="G13776" s="53">
        <f t="shared" si="3"/>
        <v>0.69291564</v>
      </c>
    </row>
    <row r="13777">
      <c r="A13777" s="61">
        <v>1.512710859E9</v>
      </c>
      <c r="B13777" s="61">
        <v>1.0</v>
      </c>
      <c r="C13777" s="61">
        <v>2696.0</v>
      </c>
      <c r="D13777" s="57" t="s">
        <v>379</v>
      </c>
      <c r="E13777" s="62" t="str">
        <f t="shared" si="1"/>
        <v>Out of test</v>
      </c>
      <c r="F13777" s="53" t="str">
        <f t="shared" si="2"/>
        <v>Shanghai_1</v>
      </c>
      <c r="G13777" s="53">
        <f t="shared" si="3"/>
        <v>0.8928117909</v>
      </c>
    </row>
    <row r="13778">
      <c r="A13778" s="61">
        <v>1.512553629E9</v>
      </c>
      <c r="B13778" s="61">
        <v>1.0</v>
      </c>
      <c r="C13778" s="61">
        <v>3165.0</v>
      </c>
      <c r="D13778" s="57" t="s">
        <v>379</v>
      </c>
      <c r="E13778" s="62" t="str">
        <f t="shared" si="1"/>
        <v>Out of test</v>
      </c>
      <c r="F13778" s="53" t="str">
        <f t="shared" si="2"/>
        <v>Shanghai_1</v>
      </c>
      <c r="G13778" s="53">
        <f t="shared" si="3"/>
        <v>0.8540287859</v>
      </c>
    </row>
    <row r="13779">
      <c r="A13779" s="61">
        <v>1.519628905E9</v>
      </c>
      <c r="B13779" s="61">
        <v>1.0</v>
      </c>
      <c r="C13779" s="61">
        <v>2898.0</v>
      </c>
      <c r="D13779" s="57" t="s">
        <v>379</v>
      </c>
      <c r="E13779" s="62" t="str">
        <f t="shared" si="1"/>
        <v>Out of test</v>
      </c>
      <c r="F13779" s="53" t="str">
        <f t="shared" si="2"/>
        <v>Shanghai_1</v>
      </c>
      <c r="G13779" s="53">
        <f t="shared" si="3"/>
        <v>0.7441485425</v>
      </c>
    </row>
    <row r="13780">
      <c r="A13780" s="61">
        <v>1.516422879E9</v>
      </c>
      <c r="B13780" s="61">
        <v>1.0</v>
      </c>
      <c r="C13780" s="61">
        <v>1130.0</v>
      </c>
      <c r="D13780" s="57" t="s">
        <v>379</v>
      </c>
      <c r="E13780" s="62" t="str">
        <f t="shared" si="1"/>
        <v>Out of test</v>
      </c>
      <c r="F13780" s="53" t="str">
        <f t="shared" si="2"/>
        <v>Shanghai_1</v>
      </c>
      <c r="G13780" s="53">
        <f t="shared" si="3"/>
        <v>0.969891483</v>
      </c>
    </row>
    <row r="13781">
      <c r="A13781" s="61">
        <v>1.512874925E9</v>
      </c>
      <c r="B13781" s="61">
        <v>1.0</v>
      </c>
      <c r="C13781" s="61">
        <v>122.0</v>
      </c>
      <c r="D13781" s="57" t="s">
        <v>379</v>
      </c>
      <c r="E13781" s="62" t="str">
        <f t="shared" si="1"/>
        <v>Out of test</v>
      </c>
      <c r="F13781" s="53" t="str">
        <f t="shared" si="2"/>
        <v>Shanghai_1</v>
      </c>
      <c r="G13781" s="53">
        <f t="shared" si="3"/>
        <v>0.9374988542</v>
      </c>
    </row>
    <row r="13782">
      <c r="A13782" s="61">
        <v>1.517482054E9</v>
      </c>
      <c r="B13782" s="61">
        <v>1.0</v>
      </c>
      <c r="C13782" s="61">
        <v>1733.0</v>
      </c>
      <c r="D13782" s="57" t="s">
        <v>379</v>
      </c>
      <c r="E13782" s="62" t="str">
        <f t="shared" si="1"/>
        <v>Out of test</v>
      </c>
      <c r="F13782" s="53" t="str">
        <f t="shared" si="2"/>
        <v>Shanghai_1</v>
      </c>
      <c r="G13782" s="53">
        <f t="shared" si="3"/>
        <v>0.926363859</v>
      </c>
    </row>
    <row r="13783">
      <c r="A13783" s="61">
        <v>1.513699097E9</v>
      </c>
      <c r="B13783" s="61">
        <v>1.0</v>
      </c>
      <c r="C13783" s="61">
        <v>2788.0</v>
      </c>
      <c r="D13783" s="57" t="s">
        <v>379</v>
      </c>
      <c r="E13783" s="62" t="str">
        <f t="shared" si="1"/>
        <v>Out of test</v>
      </c>
      <c r="F13783" s="53" t="str">
        <f t="shared" si="2"/>
        <v>Shanghai_1</v>
      </c>
      <c r="G13783" s="53">
        <f t="shared" si="3"/>
        <v>0.2858121453</v>
      </c>
    </row>
    <row r="13784">
      <c r="A13784" s="61">
        <v>1.515390353E9</v>
      </c>
      <c r="B13784" s="61">
        <v>1.0</v>
      </c>
      <c r="C13784" s="61">
        <v>1378.0</v>
      </c>
      <c r="D13784" s="57" t="s">
        <v>379</v>
      </c>
      <c r="E13784" s="62" t="str">
        <f t="shared" si="1"/>
        <v>Out of test</v>
      </c>
      <c r="F13784" s="53" t="str">
        <f t="shared" si="2"/>
        <v>Shanghai_1</v>
      </c>
      <c r="G13784" s="53">
        <f t="shared" si="3"/>
        <v>0.6644807798</v>
      </c>
    </row>
    <row r="13785">
      <c r="A13785" s="61">
        <v>1.514809375E9</v>
      </c>
      <c r="B13785" s="61">
        <v>1.0</v>
      </c>
      <c r="C13785" s="61">
        <v>2516.0</v>
      </c>
      <c r="D13785" s="57" t="s">
        <v>379</v>
      </c>
      <c r="E13785" s="62" t="str">
        <f t="shared" si="1"/>
        <v>Out of test</v>
      </c>
      <c r="F13785" s="53" t="str">
        <f t="shared" si="2"/>
        <v>Shanghai_1</v>
      </c>
      <c r="G13785" s="53">
        <f t="shared" si="3"/>
        <v>0.9969555779</v>
      </c>
    </row>
    <row r="13786">
      <c r="A13786" s="61">
        <v>1.519441275E9</v>
      </c>
      <c r="B13786" s="61">
        <v>1.0</v>
      </c>
      <c r="C13786" s="61">
        <v>1794.0</v>
      </c>
      <c r="D13786" s="57" t="s">
        <v>379</v>
      </c>
      <c r="E13786" s="62" t="str">
        <f t="shared" si="1"/>
        <v>Out of test</v>
      </c>
      <c r="F13786" s="53" t="str">
        <f t="shared" si="2"/>
        <v>Shanghai_1</v>
      </c>
      <c r="G13786" s="53">
        <f t="shared" si="3"/>
        <v>0.97759972</v>
      </c>
    </row>
    <row r="13787">
      <c r="A13787" s="61">
        <v>1.515709824E9</v>
      </c>
      <c r="B13787" s="61">
        <v>1.0</v>
      </c>
      <c r="C13787" s="61">
        <v>876.0</v>
      </c>
      <c r="D13787" s="57" t="s">
        <v>379</v>
      </c>
      <c r="E13787" s="62" t="str">
        <f t="shared" si="1"/>
        <v>Out of test</v>
      </c>
      <c r="F13787" s="53" t="str">
        <f t="shared" si="2"/>
        <v>Shanghai_1</v>
      </c>
      <c r="G13787" s="53">
        <f t="shared" si="3"/>
        <v>0.02423032832</v>
      </c>
    </row>
    <row r="13788">
      <c r="A13788" s="61">
        <v>1.518755823E9</v>
      </c>
      <c r="B13788" s="61">
        <v>1.0</v>
      </c>
      <c r="C13788" s="61">
        <v>560.0</v>
      </c>
      <c r="D13788" s="57" t="s">
        <v>379</v>
      </c>
      <c r="E13788" s="62" t="str">
        <f t="shared" si="1"/>
        <v>Out of test</v>
      </c>
      <c r="F13788" s="53" t="str">
        <f t="shared" si="2"/>
        <v>Shanghai_1</v>
      </c>
      <c r="G13788" s="53">
        <f t="shared" si="3"/>
        <v>0.5099347522</v>
      </c>
    </row>
    <row r="13789">
      <c r="A13789" s="61">
        <v>1.518567987E9</v>
      </c>
      <c r="B13789" s="61">
        <v>1.0</v>
      </c>
      <c r="C13789" s="61">
        <v>1477.0</v>
      </c>
      <c r="D13789" s="57" t="s">
        <v>379</v>
      </c>
      <c r="E13789" s="62" t="str">
        <f t="shared" si="1"/>
        <v>Out of test</v>
      </c>
      <c r="F13789" s="53" t="str">
        <f t="shared" si="2"/>
        <v>Shanghai_1</v>
      </c>
      <c r="G13789" s="53">
        <f t="shared" si="3"/>
        <v>0.8291415018</v>
      </c>
    </row>
    <row r="13790">
      <c r="A13790" s="61">
        <v>1.518410739E9</v>
      </c>
      <c r="B13790" s="61">
        <v>1.0</v>
      </c>
      <c r="C13790" s="61">
        <v>1513.0</v>
      </c>
      <c r="D13790" s="57" t="s">
        <v>379</v>
      </c>
      <c r="E13790" s="62" t="str">
        <f t="shared" si="1"/>
        <v>Out of test</v>
      </c>
      <c r="F13790" s="53" t="str">
        <f t="shared" si="2"/>
        <v>Shanghai_1</v>
      </c>
      <c r="G13790" s="53">
        <f t="shared" si="3"/>
        <v>0.8805669392</v>
      </c>
    </row>
    <row r="13791">
      <c r="A13791" s="61">
        <v>1.518956153E9</v>
      </c>
      <c r="B13791" s="61">
        <v>1.0</v>
      </c>
      <c r="C13791" s="61">
        <v>494.0</v>
      </c>
      <c r="D13791" s="57" t="s">
        <v>379</v>
      </c>
      <c r="E13791" s="62" t="str">
        <f t="shared" si="1"/>
        <v>Out of test</v>
      </c>
      <c r="F13791" s="53" t="str">
        <f t="shared" si="2"/>
        <v>Shanghai_1</v>
      </c>
      <c r="G13791" s="53">
        <f t="shared" si="3"/>
        <v>0.7579348397</v>
      </c>
    </row>
    <row r="13792">
      <c r="A13792" s="61">
        <v>1.512993459E9</v>
      </c>
      <c r="B13792" s="61">
        <v>1.0</v>
      </c>
      <c r="C13792" s="61">
        <v>2180.0</v>
      </c>
      <c r="D13792" s="57" t="s">
        <v>379</v>
      </c>
      <c r="E13792" s="62" t="str">
        <f t="shared" si="1"/>
        <v>Out of test</v>
      </c>
      <c r="F13792" s="53" t="str">
        <f t="shared" si="2"/>
        <v>Shanghai_1</v>
      </c>
      <c r="G13792" s="53">
        <f t="shared" si="3"/>
        <v>0.4639441694</v>
      </c>
    </row>
    <row r="13793">
      <c r="A13793" s="61">
        <v>1.511781317E9</v>
      </c>
      <c r="B13793" s="61">
        <v>1.0</v>
      </c>
      <c r="C13793" s="61">
        <v>1080.0</v>
      </c>
      <c r="D13793" s="57" t="s">
        <v>379</v>
      </c>
      <c r="E13793" s="62" t="str">
        <f t="shared" si="1"/>
        <v>Out of test</v>
      </c>
      <c r="F13793" s="53" t="str">
        <f t="shared" si="2"/>
        <v>Shanghai_1</v>
      </c>
      <c r="G13793" s="53">
        <f t="shared" si="3"/>
        <v>0.6809411082</v>
      </c>
    </row>
    <row r="13794">
      <c r="A13794" s="61">
        <v>1.513945917E9</v>
      </c>
      <c r="B13794" s="61">
        <v>1.0</v>
      </c>
      <c r="C13794" s="61">
        <v>1096.0</v>
      </c>
      <c r="D13794" s="57" t="s">
        <v>379</v>
      </c>
      <c r="E13794" s="62" t="str">
        <f t="shared" si="1"/>
        <v>Out of test</v>
      </c>
      <c r="F13794" s="53" t="str">
        <f t="shared" si="2"/>
        <v>Shanghai_1</v>
      </c>
      <c r="G13794" s="53">
        <f t="shared" si="3"/>
        <v>0.02223923874</v>
      </c>
    </row>
    <row r="13795">
      <c r="A13795" s="61">
        <v>1.518851833E9</v>
      </c>
      <c r="B13795" s="61">
        <v>1.0</v>
      </c>
      <c r="C13795" s="61">
        <v>2977.0</v>
      </c>
      <c r="D13795" s="57" t="s">
        <v>379</v>
      </c>
      <c r="E13795" s="62" t="str">
        <f t="shared" si="1"/>
        <v>Out of test</v>
      </c>
      <c r="F13795" s="53" t="str">
        <f t="shared" si="2"/>
        <v>Shanghai_1</v>
      </c>
      <c r="G13795" s="53">
        <f t="shared" si="3"/>
        <v>0.05312738009</v>
      </c>
    </row>
    <row r="13796">
      <c r="A13796" s="61">
        <v>1.517706609E9</v>
      </c>
      <c r="B13796" s="61">
        <v>1.0</v>
      </c>
      <c r="C13796" s="61">
        <v>2749.0</v>
      </c>
      <c r="D13796" s="57" t="s">
        <v>379</v>
      </c>
      <c r="E13796" s="62" t="str">
        <f t="shared" si="1"/>
        <v>Out of test</v>
      </c>
      <c r="F13796" s="53" t="str">
        <f t="shared" si="2"/>
        <v>Shanghai_1</v>
      </c>
      <c r="G13796" s="53">
        <f t="shared" si="3"/>
        <v>0.8225459723</v>
      </c>
    </row>
    <row r="13797">
      <c r="A13797" s="61">
        <v>1.515794997E9</v>
      </c>
      <c r="B13797" s="61">
        <v>1.0</v>
      </c>
      <c r="C13797" s="61">
        <v>3778.0</v>
      </c>
      <c r="D13797" s="57" t="s">
        <v>379</v>
      </c>
      <c r="E13797" s="62" t="str">
        <f t="shared" si="1"/>
        <v>Out of test</v>
      </c>
      <c r="F13797" s="53" t="str">
        <f t="shared" si="2"/>
        <v>Shanghai_1</v>
      </c>
      <c r="G13797" s="53">
        <f t="shared" si="3"/>
        <v>0.7865729186</v>
      </c>
    </row>
    <row r="13798">
      <c r="A13798" s="61">
        <v>1.518576553E9</v>
      </c>
      <c r="B13798" s="61">
        <v>1.0</v>
      </c>
      <c r="C13798" s="61">
        <v>1955.0</v>
      </c>
      <c r="D13798" s="57" t="s">
        <v>379</v>
      </c>
      <c r="E13798" s="62" t="str">
        <f t="shared" si="1"/>
        <v>Out of test</v>
      </c>
      <c r="F13798" s="53" t="str">
        <f t="shared" si="2"/>
        <v>Shanghai_1</v>
      </c>
      <c r="G13798" s="53">
        <f t="shared" si="3"/>
        <v>0.001703128544</v>
      </c>
    </row>
    <row r="13799">
      <c r="A13799" s="61">
        <v>1.515863267E9</v>
      </c>
      <c r="B13799" s="61">
        <v>1.0</v>
      </c>
      <c r="C13799" s="61">
        <v>547.0</v>
      </c>
      <c r="D13799" s="57" t="s">
        <v>379</v>
      </c>
      <c r="E13799" s="62" t="str">
        <f t="shared" si="1"/>
        <v>Out of test</v>
      </c>
      <c r="F13799" s="53" t="str">
        <f t="shared" si="2"/>
        <v>Shanghai_1</v>
      </c>
      <c r="G13799" s="53">
        <f t="shared" si="3"/>
        <v>0.2701253122</v>
      </c>
    </row>
    <row r="13800">
      <c r="A13800" s="61">
        <v>1.512029924E9</v>
      </c>
      <c r="B13800" s="61">
        <v>1.0</v>
      </c>
      <c r="C13800" s="61">
        <v>823.0</v>
      </c>
      <c r="D13800" s="57" t="s">
        <v>379</v>
      </c>
      <c r="E13800" s="62" t="str">
        <f t="shared" si="1"/>
        <v>Out of test</v>
      </c>
      <c r="F13800" s="53" t="str">
        <f t="shared" si="2"/>
        <v>Shanghai_1</v>
      </c>
      <c r="G13800" s="53">
        <f t="shared" si="3"/>
        <v>0.1356168174</v>
      </c>
    </row>
    <row r="13801">
      <c r="A13801" s="61">
        <v>1.515620059E9</v>
      </c>
      <c r="B13801" s="61">
        <v>1.0</v>
      </c>
      <c r="C13801" s="61">
        <v>2829.0</v>
      </c>
      <c r="D13801" s="57" t="s">
        <v>379</v>
      </c>
      <c r="E13801" s="62" t="str">
        <f t="shared" si="1"/>
        <v>Out of test</v>
      </c>
      <c r="F13801" s="53" t="str">
        <f t="shared" si="2"/>
        <v>Shanghai_1</v>
      </c>
      <c r="G13801" s="53">
        <f t="shared" si="3"/>
        <v>0.09563304861</v>
      </c>
    </row>
    <row r="13802">
      <c r="A13802" s="61">
        <v>1.516280765E9</v>
      </c>
      <c r="B13802" s="61">
        <v>1.0</v>
      </c>
      <c r="C13802" s="61">
        <v>1721.0</v>
      </c>
      <c r="D13802" s="57" t="s">
        <v>379</v>
      </c>
      <c r="E13802" s="62" t="str">
        <f t="shared" si="1"/>
        <v>Out of test</v>
      </c>
      <c r="F13802" s="53" t="str">
        <f t="shared" si="2"/>
        <v>Shanghai_1</v>
      </c>
      <c r="G13802" s="53">
        <f t="shared" si="3"/>
        <v>0.3034968429</v>
      </c>
    </row>
    <row r="13803">
      <c r="A13803" s="61">
        <v>1.514285153E9</v>
      </c>
      <c r="B13803" s="61">
        <v>1.0</v>
      </c>
      <c r="C13803" s="61">
        <v>3025.0</v>
      </c>
      <c r="D13803" s="57" t="s">
        <v>379</v>
      </c>
      <c r="E13803" s="62" t="str">
        <f t="shared" si="1"/>
        <v>Out of test</v>
      </c>
      <c r="F13803" s="53" t="str">
        <f t="shared" si="2"/>
        <v>Shanghai_1</v>
      </c>
      <c r="G13803" s="53">
        <f t="shared" si="3"/>
        <v>0.9494007731</v>
      </c>
    </row>
    <row r="13804">
      <c r="A13804" s="61">
        <v>1.514856535E9</v>
      </c>
      <c r="B13804" s="61">
        <v>1.0</v>
      </c>
      <c r="C13804" s="61">
        <v>3439.0</v>
      </c>
      <c r="D13804" s="57" t="s">
        <v>379</v>
      </c>
      <c r="E13804" s="62" t="str">
        <f t="shared" si="1"/>
        <v>Out of test</v>
      </c>
      <c r="F13804" s="53" t="str">
        <f t="shared" si="2"/>
        <v>Shanghai_1</v>
      </c>
      <c r="G13804" s="53">
        <f t="shared" si="3"/>
        <v>0.4387549025</v>
      </c>
    </row>
    <row r="13805">
      <c r="A13805" s="61">
        <v>1.519391964E9</v>
      </c>
      <c r="B13805" s="61">
        <v>1.0</v>
      </c>
      <c r="C13805" s="61">
        <v>549.0</v>
      </c>
      <c r="D13805" s="57" t="s">
        <v>379</v>
      </c>
      <c r="E13805" s="62" t="str">
        <f t="shared" si="1"/>
        <v>Out of test</v>
      </c>
      <c r="F13805" s="53" t="str">
        <f t="shared" si="2"/>
        <v>Shanghai_1</v>
      </c>
      <c r="G13805" s="53">
        <f t="shared" si="3"/>
        <v>0.1755055126</v>
      </c>
    </row>
    <row r="13806">
      <c r="A13806" s="61">
        <v>1.517131226E9</v>
      </c>
      <c r="B13806" s="61">
        <v>1.0</v>
      </c>
      <c r="C13806" s="61">
        <v>1363.0</v>
      </c>
      <c r="D13806" s="57" t="s">
        <v>379</v>
      </c>
      <c r="E13806" s="62" t="str">
        <f t="shared" si="1"/>
        <v>Out of test</v>
      </c>
      <c r="F13806" s="53" t="str">
        <f t="shared" si="2"/>
        <v>Shanghai_1</v>
      </c>
      <c r="G13806" s="53">
        <f t="shared" si="3"/>
        <v>0.6588738375</v>
      </c>
    </row>
    <row r="13807">
      <c r="A13807" s="61">
        <v>1.516843797E9</v>
      </c>
      <c r="B13807" s="61">
        <v>1.0</v>
      </c>
      <c r="C13807" s="61">
        <v>2856.0</v>
      </c>
      <c r="D13807" s="57" t="s">
        <v>379</v>
      </c>
      <c r="E13807" s="62" t="str">
        <f t="shared" si="1"/>
        <v>Out of test</v>
      </c>
      <c r="F13807" s="53" t="str">
        <f t="shared" si="2"/>
        <v>Shanghai_1</v>
      </c>
      <c r="G13807" s="53">
        <f t="shared" si="3"/>
        <v>0.5161062531</v>
      </c>
    </row>
    <row r="13808">
      <c r="A13808" s="61">
        <v>1.518176569E9</v>
      </c>
      <c r="B13808" s="61">
        <v>1.0</v>
      </c>
      <c r="C13808" s="61">
        <v>1627.0</v>
      </c>
      <c r="D13808" s="57" t="s">
        <v>379</v>
      </c>
      <c r="E13808" s="62" t="str">
        <f t="shared" si="1"/>
        <v>Out of test</v>
      </c>
      <c r="F13808" s="53" t="str">
        <f t="shared" si="2"/>
        <v>Shanghai_1</v>
      </c>
      <c r="G13808" s="53">
        <f t="shared" si="3"/>
        <v>0.2509212324</v>
      </c>
    </row>
    <row r="13809">
      <c r="A13809" s="61">
        <v>1.519611083E9</v>
      </c>
      <c r="B13809" s="61">
        <v>1.0</v>
      </c>
      <c r="C13809" s="61">
        <v>1335.0</v>
      </c>
      <c r="D13809" s="57" t="s">
        <v>379</v>
      </c>
      <c r="E13809" s="62" t="str">
        <f t="shared" si="1"/>
        <v>Out of test</v>
      </c>
      <c r="F13809" s="53" t="str">
        <f t="shared" si="2"/>
        <v>Shanghai_1</v>
      </c>
      <c r="G13809" s="53">
        <f t="shared" si="3"/>
        <v>0.8627551882</v>
      </c>
    </row>
    <row r="13810">
      <c r="A13810" s="61">
        <v>1.514171413E9</v>
      </c>
      <c r="B13810" s="61">
        <v>1.0</v>
      </c>
      <c r="C13810" s="61">
        <v>3470.0</v>
      </c>
      <c r="D13810" s="57" t="s">
        <v>379</v>
      </c>
      <c r="E13810" s="62" t="str">
        <f t="shared" si="1"/>
        <v>Out of test</v>
      </c>
      <c r="F13810" s="53" t="str">
        <f t="shared" si="2"/>
        <v>Shanghai_1</v>
      </c>
      <c r="G13810" s="53">
        <f t="shared" si="3"/>
        <v>0.4452408204</v>
      </c>
    </row>
    <row r="13811">
      <c r="A13811" s="61">
        <v>1.515841383E9</v>
      </c>
      <c r="B13811" s="61">
        <v>1.0</v>
      </c>
      <c r="C13811" s="61">
        <v>253.0</v>
      </c>
      <c r="D13811" s="57" t="s">
        <v>379</v>
      </c>
      <c r="E13811" s="62" t="str">
        <f t="shared" si="1"/>
        <v>Out of test</v>
      </c>
      <c r="F13811" s="53" t="str">
        <f t="shared" si="2"/>
        <v>Shanghai_1</v>
      </c>
      <c r="G13811" s="53">
        <f t="shared" si="3"/>
        <v>0.7199866126</v>
      </c>
    </row>
    <row r="13812">
      <c r="A13812" s="61">
        <v>1.513150004E9</v>
      </c>
      <c r="B13812" s="61">
        <v>1.0</v>
      </c>
      <c r="C13812" s="61">
        <v>4122.0</v>
      </c>
      <c r="D13812" s="57" t="s">
        <v>379</v>
      </c>
      <c r="E13812" s="62" t="str">
        <f t="shared" si="1"/>
        <v>Out of test</v>
      </c>
      <c r="F13812" s="53" t="str">
        <f t="shared" si="2"/>
        <v>Shanghai_1</v>
      </c>
      <c r="G13812" s="53">
        <f t="shared" si="3"/>
        <v>0.3780318252</v>
      </c>
    </row>
    <row r="13813">
      <c r="A13813" s="61">
        <v>1.518339266E9</v>
      </c>
      <c r="B13813" s="61">
        <v>1.0</v>
      </c>
      <c r="C13813" s="61">
        <v>745.0</v>
      </c>
      <c r="D13813" s="57" t="s">
        <v>379</v>
      </c>
      <c r="E13813" s="62" t="str">
        <f t="shared" si="1"/>
        <v>Out of test</v>
      </c>
      <c r="F13813" s="53" t="str">
        <f t="shared" si="2"/>
        <v>Shanghai_1</v>
      </c>
      <c r="G13813" s="53">
        <f t="shared" si="3"/>
        <v>0.7742512698</v>
      </c>
    </row>
    <row r="13814">
      <c r="A13814" s="61">
        <v>1.512091983E9</v>
      </c>
      <c r="B13814" s="61">
        <v>1.0</v>
      </c>
      <c r="C13814" s="61">
        <v>2300.0</v>
      </c>
      <c r="D13814" s="57" t="s">
        <v>379</v>
      </c>
      <c r="E13814" s="62" t="str">
        <f t="shared" si="1"/>
        <v>Out of test</v>
      </c>
      <c r="F13814" s="53" t="str">
        <f t="shared" si="2"/>
        <v>Shanghai_1</v>
      </c>
      <c r="G13814" s="53">
        <f t="shared" si="3"/>
        <v>0.2679659627</v>
      </c>
    </row>
    <row r="13815">
      <c r="A13815" s="61">
        <v>1.516200047E9</v>
      </c>
      <c r="B13815" s="61">
        <v>1.0</v>
      </c>
      <c r="C13815" s="61">
        <v>2474.0</v>
      </c>
      <c r="D13815" s="57" t="s">
        <v>379</v>
      </c>
      <c r="E13815" s="62" t="str">
        <f t="shared" si="1"/>
        <v>Out of test</v>
      </c>
      <c r="F13815" s="53" t="str">
        <f t="shared" si="2"/>
        <v>Shanghai_1</v>
      </c>
      <c r="G13815" s="53">
        <f t="shared" si="3"/>
        <v>0.0918367489</v>
      </c>
    </row>
    <row r="13816">
      <c r="A13816" s="61">
        <v>1.512935888E9</v>
      </c>
      <c r="B13816" s="61">
        <v>1.0</v>
      </c>
      <c r="C13816" s="61">
        <v>1592.0</v>
      </c>
      <c r="D13816" s="57" t="s">
        <v>379</v>
      </c>
      <c r="E13816" s="62" t="str">
        <f t="shared" si="1"/>
        <v>Out of test</v>
      </c>
      <c r="F13816" s="53" t="str">
        <f t="shared" si="2"/>
        <v>Shanghai_1</v>
      </c>
      <c r="G13816" s="53">
        <f t="shared" si="3"/>
        <v>0.8097633307</v>
      </c>
    </row>
    <row r="13817">
      <c r="A13817" s="61">
        <v>1.518758829E9</v>
      </c>
      <c r="B13817" s="61">
        <v>1.0</v>
      </c>
      <c r="C13817" s="61">
        <v>520.0</v>
      </c>
      <c r="D13817" s="57" t="s">
        <v>379</v>
      </c>
      <c r="E13817" s="62" t="str">
        <f t="shared" si="1"/>
        <v>Out of test</v>
      </c>
      <c r="F13817" s="53" t="str">
        <f t="shared" si="2"/>
        <v>Shanghai_1</v>
      </c>
      <c r="G13817" s="53">
        <f t="shared" si="3"/>
        <v>0.2311528137</v>
      </c>
    </row>
    <row r="13818">
      <c r="A13818" s="61">
        <v>1.516944514E9</v>
      </c>
      <c r="B13818" s="61">
        <v>1.0</v>
      </c>
      <c r="C13818" s="61">
        <v>3195.0</v>
      </c>
      <c r="D13818" s="57" t="s">
        <v>379</v>
      </c>
      <c r="E13818" s="62" t="str">
        <f t="shared" si="1"/>
        <v>Out of test</v>
      </c>
      <c r="F13818" s="53" t="str">
        <f t="shared" si="2"/>
        <v>Shanghai_1</v>
      </c>
      <c r="G13818" s="53">
        <f t="shared" si="3"/>
        <v>0.818948293</v>
      </c>
    </row>
    <row r="13819">
      <c r="A13819" s="61">
        <v>1.513769048E9</v>
      </c>
      <c r="B13819" s="61">
        <v>1.0</v>
      </c>
      <c r="C13819" s="61">
        <v>1131.0</v>
      </c>
      <c r="D13819" s="57" t="s">
        <v>379</v>
      </c>
      <c r="E13819" s="62" t="str">
        <f t="shared" si="1"/>
        <v>Out of test</v>
      </c>
      <c r="F13819" s="53" t="str">
        <f t="shared" si="2"/>
        <v>Shanghai_1</v>
      </c>
      <c r="G13819" s="53">
        <f t="shared" si="3"/>
        <v>0.968170594</v>
      </c>
    </row>
    <row r="13820">
      <c r="A13820" s="61">
        <v>1.514791587E9</v>
      </c>
      <c r="B13820" s="61">
        <v>1.0</v>
      </c>
      <c r="C13820" s="61">
        <v>1656.0</v>
      </c>
      <c r="D13820" s="57" t="s">
        <v>379</v>
      </c>
      <c r="E13820" s="62" t="str">
        <f t="shared" si="1"/>
        <v>Out of test</v>
      </c>
      <c r="F13820" s="53" t="str">
        <f t="shared" si="2"/>
        <v>Shanghai_1</v>
      </c>
      <c r="G13820" s="53">
        <f t="shared" si="3"/>
        <v>0.9001537472</v>
      </c>
    </row>
    <row r="13821">
      <c r="A13821" s="61">
        <v>1.516138284E9</v>
      </c>
      <c r="B13821" s="61">
        <v>1.0</v>
      </c>
      <c r="C13821" s="61">
        <v>1522.0</v>
      </c>
      <c r="D13821" s="57" t="s">
        <v>379</v>
      </c>
      <c r="E13821" s="62" t="str">
        <f t="shared" si="1"/>
        <v>Out of test</v>
      </c>
      <c r="F13821" s="53" t="str">
        <f t="shared" si="2"/>
        <v>Shanghai_1</v>
      </c>
      <c r="G13821" s="53">
        <f t="shared" si="3"/>
        <v>0.497519685</v>
      </c>
    </row>
    <row r="13822">
      <c r="A13822" s="61">
        <v>1.514559153E9</v>
      </c>
      <c r="B13822" s="61">
        <v>1.0</v>
      </c>
      <c r="C13822" s="61">
        <v>251.0</v>
      </c>
      <c r="D13822" s="57" t="s">
        <v>379</v>
      </c>
      <c r="E13822" s="62" t="str">
        <f t="shared" si="1"/>
        <v>Out of test</v>
      </c>
      <c r="F13822" s="53" t="str">
        <f t="shared" si="2"/>
        <v>Shanghai_1</v>
      </c>
      <c r="G13822" s="53">
        <f t="shared" si="3"/>
        <v>0.2127840701</v>
      </c>
    </row>
    <row r="13823">
      <c r="A13823" s="61">
        <v>1.516532518E9</v>
      </c>
      <c r="B13823" s="61">
        <v>1.0</v>
      </c>
      <c r="C13823" s="61">
        <v>3642.0</v>
      </c>
      <c r="D13823" s="57" t="s">
        <v>379</v>
      </c>
      <c r="E13823" s="62" t="str">
        <f t="shared" si="1"/>
        <v>Out of test</v>
      </c>
      <c r="F13823" s="53" t="str">
        <f t="shared" si="2"/>
        <v>Shanghai_1</v>
      </c>
      <c r="G13823" s="53">
        <f t="shared" si="3"/>
        <v>0.3125258823</v>
      </c>
    </row>
    <row r="13824">
      <c r="A13824" s="61">
        <v>1.511579896E9</v>
      </c>
      <c r="B13824" s="61">
        <v>1.0</v>
      </c>
      <c r="C13824" s="61">
        <v>623.0</v>
      </c>
      <c r="D13824" s="57" t="s">
        <v>379</v>
      </c>
      <c r="E13824" s="62" t="str">
        <f t="shared" si="1"/>
        <v>Out of test</v>
      </c>
      <c r="F13824" s="53" t="str">
        <f t="shared" si="2"/>
        <v>Shanghai_1</v>
      </c>
      <c r="G13824" s="53">
        <f t="shared" si="3"/>
        <v>0.5821510711</v>
      </c>
    </row>
    <row r="13825">
      <c r="A13825" s="61">
        <v>1.519122624E9</v>
      </c>
      <c r="B13825" s="61">
        <v>1.0</v>
      </c>
      <c r="C13825" s="61">
        <v>2135.0</v>
      </c>
      <c r="D13825" s="57" t="s">
        <v>379</v>
      </c>
      <c r="E13825" s="62" t="str">
        <f t="shared" si="1"/>
        <v>Out of test</v>
      </c>
      <c r="F13825" s="53" t="str">
        <f t="shared" si="2"/>
        <v>Shanghai_1</v>
      </c>
      <c r="G13825" s="53">
        <f t="shared" si="3"/>
        <v>0.4901962801</v>
      </c>
    </row>
    <row r="13826">
      <c r="A13826" s="61">
        <v>1.517636548E9</v>
      </c>
      <c r="B13826" s="61">
        <v>1.0</v>
      </c>
      <c r="C13826" s="61">
        <v>2405.0</v>
      </c>
      <c r="D13826" s="57" t="s">
        <v>379</v>
      </c>
      <c r="E13826" s="62" t="str">
        <f t="shared" si="1"/>
        <v>Out of test</v>
      </c>
      <c r="F13826" s="53" t="str">
        <f t="shared" si="2"/>
        <v>Shanghai_1</v>
      </c>
      <c r="G13826" s="53">
        <f t="shared" si="3"/>
        <v>0.2640622008</v>
      </c>
    </row>
    <row r="13827">
      <c r="A13827" s="61">
        <v>1.512862077E9</v>
      </c>
      <c r="B13827" s="61">
        <v>1.0</v>
      </c>
      <c r="C13827" s="61">
        <v>1444.0</v>
      </c>
      <c r="D13827" s="57" t="s">
        <v>379</v>
      </c>
      <c r="E13827" s="62" t="str">
        <f t="shared" si="1"/>
        <v>Out of test</v>
      </c>
      <c r="F13827" s="53" t="str">
        <f t="shared" si="2"/>
        <v>Shanghai_1</v>
      </c>
      <c r="G13827" s="53">
        <f t="shared" si="3"/>
        <v>0.6448363194</v>
      </c>
    </row>
    <row r="13828">
      <c r="A13828" s="61">
        <v>1.517567778E9</v>
      </c>
      <c r="B13828" s="61">
        <v>1.0</v>
      </c>
      <c r="C13828" s="61">
        <v>1819.0</v>
      </c>
      <c r="D13828" s="57" t="s">
        <v>379</v>
      </c>
      <c r="E13828" s="62" t="str">
        <f t="shared" si="1"/>
        <v>Out of test</v>
      </c>
      <c r="F13828" s="53" t="str">
        <f t="shared" si="2"/>
        <v>Shanghai_1</v>
      </c>
      <c r="G13828" s="53">
        <f t="shared" si="3"/>
        <v>0.5820830623</v>
      </c>
    </row>
    <row r="13829">
      <c r="A13829" s="61">
        <v>1.516033668E9</v>
      </c>
      <c r="B13829" s="61">
        <v>1.0</v>
      </c>
      <c r="C13829" s="61">
        <v>2742.0</v>
      </c>
      <c r="D13829" s="57" t="s">
        <v>379</v>
      </c>
      <c r="E13829" s="62" t="str">
        <f t="shared" si="1"/>
        <v>Out of test</v>
      </c>
      <c r="F13829" s="53" t="str">
        <f t="shared" si="2"/>
        <v>Shanghai_1</v>
      </c>
      <c r="G13829" s="53">
        <f t="shared" si="3"/>
        <v>0.2777471415</v>
      </c>
    </row>
    <row r="13830">
      <c r="A13830" s="61">
        <v>1.517816823E9</v>
      </c>
      <c r="B13830" s="61">
        <v>1.0</v>
      </c>
      <c r="C13830" s="61">
        <v>2401.0</v>
      </c>
      <c r="D13830" s="57" t="s">
        <v>379</v>
      </c>
      <c r="E13830" s="62" t="str">
        <f t="shared" si="1"/>
        <v>Out of test</v>
      </c>
      <c r="F13830" s="53" t="str">
        <f t="shared" si="2"/>
        <v>Shanghai_1</v>
      </c>
      <c r="G13830" s="53">
        <f t="shared" si="3"/>
        <v>0.5882649463</v>
      </c>
    </row>
    <row r="13831">
      <c r="A13831" s="61">
        <v>1.514292063E9</v>
      </c>
      <c r="B13831" s="61">
        <v>1.0</v>
      </c>
      <c r="C13831" s="61">
        <v>1769.0</v>
      </c>
      <c r="D13831" s="57" t="s">
        <v>379</v>
      </c>
      <c r="E13831" s="62" t="str">
        <f t="shared" si="1"/>
        <v>Out of test</v>
      </c>
      <c r="F13831" s="53" t="str">
        <f t="shared" si="2"/>
        <v>Shanghai_1</v>
      </c>
      <c r="G13831" s="53">
        <f t="shared" si="3"/>
        <v>0.8795610413</v>
      </c>
    </row>
    <row r="13832">
      <c r="A13832" s="61">
        <v>1.516869174E9</v>
      </c>
      <c r="B13832" s="61">
        <v>1.0</v>
      </c>
      <c r="C13832" s="61">
        <v>653.0</v>
      </c>
      <c r="D13832" s="57" t="s">
        <v>379</v>
      </c>
      <c r="E13832" s="62" t="str">
        <f t="shared" si="1"/>
        <v>Out of test</v>
      </c>
      <c r="F13832" s="53" t="str">
        <f t="shared" si="2"/>
        <v>Shanghai_1</v>
      </c>
      <c r="G13832" s="53">
        <f t="shared" si="3"/>
        <v>0.4720907149</v>
      </c>
    </row>
    <row r="13833">
      <c r="A13833" s="61">
        <v>1.512839193E9</v>
      </c>
      <c r="B13833" s="61">
        <v>1.0</v>
      </c>
      <c r="C13833" s="61">
        <v>1165.0</v>
      </c>
      <c r="D13833" s="57" t="s">
        <v>379</v>
      </c>
      <c r="E13833" s="62" t="str">
        <f t="shared" si="1"/>
        <v>Out of test</v>
      </c>
      <c r="F13833" s="53" t="str">
        <f t="shared" si="2"/>
        <v>Shanghai_1</v>
      </c>
      <c r="G13833" s="53">
        <f t="shared" si="3"/>
        <v>0.7536068536</v>
      </c>
    </row>
    <row r="13834">
      <c r="A13834" s="61">
        <v>1.513592114E9</v>
      </c>
      <c r="B13834" s="61">
        <v>1.0</v>
      </c>
      <c r="C13834" s="61">
        <v>616.0</v>
      </c>
      <c r="D13834" s="57" t="s">
        <v>379</v>
      </c>
      <c r="E13834" s="62" t="str">
        <f t="shared" si="1"/>
        <v>Out of test</v>
      </c>
      <c r="F13834" s="53" t="str">
        <f t="shared" si="2"/>
        <v>Shanghai_1</v>
      </c>
      <c r="G13834" s="53">
        <f t="shared" si="3"/>
        <v>0.9839463917</v>
      </c>
    </row>
    <row r="13835">
      <c r="A13835" s="61">
        <v>1.511518566E9</v>
      </c>
      <c r="B13835" s="61">
        <v>1.0</v>
      </c>
      <c r="C13835" s="61">
        <v>1013.0</v>
      </c>
      <c r="D13835" s="57" t="s">
        <v>379</v>
      </c>
      <c r="E13835" s="62" t="str">
        <f t="shared" si="1"/>
        <v>Out of test</v>
      </c>
      <c r="F13835" s="53" t="str">
        <f t="shared" si="2"/>
        <v>Shanghai_1</v>
      </c>
      <c r="G13835" s="53">
        <f t="shared" si="3"/>
        <v>0.7687688148</v>
      </c>
    </row>
    <row r="13836">
      <c r="A13836" s="61">
        <v>1.518868145E9</v>
      </c>
      <c r="B13836" s="61">
        <v>1.0</v>
      </c>
      <c r="C13836" s="61">
        <v>2918.0</v>
      </c>
      <c r="D13836" s="57" t="s">
        <v>379</v>
      </c>
      <c r="E13836" s="62" t="str">
        <f t="shared" si="1"/>
        <v>Out of test</v>
      </c>
      <c r="F13836" s="53" t="str">
        <f t="shared" si="2"/>
        <v>Shanghai_1</v>
      </c>
      <c r="G13836" s="53">
        <f t="shared" si="3"/>
        <v>0.9268895629</v>
      </c>
    </row>
    <row r="13837">
      <c r="A13837" s="61">
        <v>1.516119226E9</v>
      </c>
      <c r="B13837" s="61">
        <v>1.0</v>
      </c>
      <c r="C13837" s="61">
        <v>2180.0</v>
      </c>
      <c r="D13837" s="57" t="s">
        <v>379</v>
      </c>
      <c r="E13837" s="62" t="str">
        <f t="shared" si="1"/>
        <v>Out of test</v>
      </c>
      <c r="F13837" s="53" t="str">
        <f t="shared" si="2"/>
        <v>Shanghai_1</v>
      </c>
      <c r="G13837" s="53">
        <f t="shared" si="3"/>
        <v>0.8422395937</v>
      </c>
    </row>
    <row r="13838">
      <c r="A13838" s="61">
        <v>1.514726674E9</v>
      </c>
      <c r="B13838" s="61">
        <v>1.0</v>
      </c>
      <c r="C13838" s="61">
        <v>951.0</v>
      </c>
      <c r="D13838" s="57" t="s">
        <v>379</v>
      </c>
      <c r="E13838" s="62" t="str">
        <f t="shared" si="1"/>
        <v>Out of test</v>
      </c>
      <c r="F13838" s="53" t="str">
        <f t="shared" si="2"/>
        <v>Shanghai_1</v>
      </c>
      <c r="G13838" s="53">
        <f t="shared" si="3"/>
        <v>0.2853060153</v>
      </c>
    </row>
    <row r="13839">
      <c r="A13839" s="61">
        <v>1.513007685E9</v>
      </c>
      <c r="B13839" s="61">
        <v>1.0</v>
      </c>
      <c r="C13839" s="61">
        <v>567.0</v>
      </c>
      <c r="D13839" s="57" t="s">
        <v>379</v>
      </c>
      <c r="E13839" s="62" t="str">
        <f t="shared" si="1"/>
        <v>Out of test</v>
      </c>
      <c r="F13839" s="53" t="str">
        <f t="shared" si="2"/>
        <v>Shanghai_1</v>
      </c>
      <c r="G13839" s="53">
        <f t="shared" si="3"/>
        <v>0.948132083</v>
      </c>
    </row>
    <row r="13840">
      <c r="A13840" s="61">
        <v>1.513884528E9</v>
      </c>
      <c r="B13840" s="61">
        <v>1.0</v>
      </c>
      <c r="C13840" s="61">
        <v>301.0</v>
      </c>
      <c r="D13840" s="57" t="s">
        <v>379</v>
      </c>
      <c r="E13840" s="62" t="str">
        <f t="shared" si="1"/>
        <v>Out of test</v>
      </c>
      <c r="F13840" s="53" t="str">
        <f t="shared" si="2"/>
        <v>Shanghai_1</v>
      </c>
      <c r="G13840" s="53">
        <f t="shared" si="3"/>
        <v>0.7357923148</v>
      </c>
    </row>
    <row r="13841">
      <c r="A13841" s="61">
        <v>1.519925733E9</v>
      </c>
      <c r="B13841" s="61">
        <v>1.0</v>
      </c>
      <c r="C13841" s="61">
        <v>6073.0</v>
      </c>
      <c r="D13841" s="57" t="s">
        <v>379</v>
      </c>
      <c r="E13841" s="62" t="str">
        <f t="shared" si="1"/>
        <v>Out of test</v>
      </c>
      <c r="F13841" s="53" t="str">
        <f t="shared" si="2"/>
        <v>Shanghai_1</v>
      </c>
      <c r="G13841" s="53">
        <f t="shared" si="3"/>
        <v>0.476986158</v>
      </c>
    </row>
    <row r="13842">
      <c r="A13842" s="61">
        <v>1.519440166E9</v>
      </c>
      <c r="B13842" s="61">
        <v>1.0</v>
      </c>
      <c r="C13842" s="61">
        <v>2276.0</v>
      </c>
      <c r="D13842" s="57" t="s">
        <v>379</v>
      </c>
      <c r="E13842" s="62" t="str">
        <f t="shared" si="1"/>
        <v>Out of test</v>
      </c>
      <c r="F13842" s="53" t="str">
        <f t="shared" si="2"/>
        <v>Shanghai_1</v>
      </c>
      <c r="G13842" s="53">
        <f t="shared" si="3"/>
        <v>0.7619700322</v>
      </c>
    </row>
    <row r="13843">
      <c r="A13843" s="61">
        <v>1.516672268E9</v>
      </c>
      <c r="B13843" s="61">
        <v>1.0</v>
      </c>
      <c r="C13843" s="61">
        <v>1444.0</v>
      </c>
      <c r="D13843" s="57" t="s">
        <v>379</v>
      </c>
      <c r="E13843" s="62" t="str">
        <f t="shared" si="1"/>
        <v>Out of test</v>
      </c>
      <c r="F13843" s="53" t="str">
        <f t="shared" si="2"/>
        <v>Shanghai_1</v>
      </c>
      <c r="G13843" s="53">
        <f t="shared" si="3"/>
        <v>0.2917945429</v>
      </c>
    </row>
    <row r="13844">
      <c r="A13844" s="61">
        <v>1.511326098E9</v>
      </c>
      <c r="B13844" s="61">
        <v>1.0</v>
      </c>
      <c r="C13844" s="61">
        <v>1668.0</v>
      </c>
      <c r="D13844" s="57" t="s">
        <v>379</v>
      </c>
      <c r="E13844" s="62" t="str">
        <f t="shared" si="1"/>
        <v>Out of test</v>
      </c>
      <c r="F13844" s="53" t="str">
        <f t="shared" si="2"/>
        <v>Shanghai_1</v>
      </c>
      <c r="G13844" s="53">
        <f t="shared" si="3"/>
        <v>0.9617470616</v>
      </c>
    </row>
    <row r="13845">
      <c r="A13845" s="61">
        <v>1.516236419E9</v>
      </c>
      <c r="B13845" s="61">
        <v>1.0</v>
      </c>
      <c r="C13845" s="61">
        <v>517.0</v>
      </c>
      <c r="D13845" s="57" t="s">
        <v>379</v>
      </c>
      <c r="E13845" s="62" t="str">
        <f t="shared" si="1"/>
        <v>Out of test</v>
      </c>
      <c r="F13845" s="53" t="str">
        <f t="shared" si="2"/>
        <v>Shanghai_1</v>
      </c>
      <c r="G13845" s="53">
        <f t="shared" si="3"/>
        <v>0.3744092178</v>
      </c>
    </row>
    <row r="13846">
      <c r="A13846" s="61">
        <v>1.518136394E9</v>
      </c>
      <c r="B13846" s="61">
        <v>1.0</v>
      </c>
      <c r="C13846" s="61">
        <v>2595.0</v>
      </c>
      <c r="D13846" s="57" t="s">
        <v>379</v>
      </c>
      <c r="E13846" s="62" t="str">
        <f t="shared" si="1"/>
        <v>Out of test</v>
      </c>
      <c r="F13846" s="53" t="str">
        <f t="shared" si="2"/>
        <v>Shanghai_1</v>
      </c>
      <c r="G13846" s="53">
        <f t="shared" si="3"/>
        <v>0.1867386906</v>
      </c>
    </row>
    <row r="13847">
      <c r="A13847" s="61">
        <v>1.519453886E9</v>
      </c>
      <c r="B13847" s="61">
        <v>1.0</v>
      </c>
      <c r="C13847" s="61">
        <v>1356.0</v>
      </c>
      <c r="D13847" s="57" t="s">
        <v>379</v>
      </c>
      <c r="E13847" s="62" t="str">
        <f t="shared" si="1"/>
        <v>Out of test</v>
      </c>
      <c r="F13847" s="53" t="str">
        <f t="shared" si="2"/>
        <v>Shanghai_1</v>
      </c>
      <c r="G13847" s="53">
        <f t="shared" si="3"/>
        <v>0.3963324283</v>
      </c>
    </row>
    <row r="13848">
      <c r="A13848" s="61">
        <v>1.519933195E9</v>
      </c>
      <c r="B13848" s="61">
        <v>1.0</v>
      </c>
      <c r="C13848" s="61">
        <v>2688.0</v>
      </c>
      <c r="D13848" s="57" t="s">
        <v>379</v>
      </c>
      <c r="E13848" s="62" t="str">
        <f t="shared" si="1"/>
        <v>Out of test</v>
      </c>
      <c r="F13848" s="53" t="str">
        <f t="shared" si="2"/>
        <v>Shanghai_1</v>
      </c>
      <c r="G13848" s="53">
        <f t="shared" si="3"/>
        <v>0.1362155322</v>
      </c>
    </row>
    <row r="13849">
      <c r="A13849" s="61">
        <v>1.515157649E9</v>
      </c>
      <c r="B13849" s="61">
        <v>1.0</v>
      </c>
      <c r="C13849" s="61">
        <v>576.0</v>
      </c>
      <c r="D13849" s="57" t="s">
        <v>379</v>
      </c>
      <c r="E13849" s="62" t="str">
        <f t="shared" si="1"/>
        <v>Out of test</v>
      </c>
      <c r="F13849" s="53" t="str">
        <f t="shared" si="2"/>
        <v>Shanghai_1</v>
      </c>
      <c r="G13849" s="53">
        <f t="shared" si="3"/>
        <v>0.3223305951</v>
      </c>
    </row>
    <row r="13850">
      <c r="A13850" s="61">
        <v>1.511858413E9</v>
      </c>
      <c r="B13850" s="61">
        <v>1.0</v>
      </c>
      <c r="C13850" s="61">
        <v>2924.0</v>
      </c>
      <c r="D13850" s="57" t="s">
        <v>379</v>
      </c>
      <c r="E13850" s="62" t="str">
        <f t="shared" si="1"/>
        <v>Out of test</v>
      </c>
      <c r="F13850" s="53" t="str">
        <f t="shared" si="2"/>
        <v>Shanghai_1</v>
      </c>
      <c r="G13850" s="53">
        <f t="shared" si="3"/>
        <v>0.8922527992</v>
      </c>
    </row>
    <row r="13851">
      <c r="A13851" s="61">
        <v>1.514402739E9</v>
      </c>
      <c r="B13851" s="61">
        <v>1.0</v>
      </c>
      <c r="C13851" s="61">
        <v>57.0</v>
      </c>
      <c r="D13851" s="57" t="s">
        <v>379</v>
      </c>
      <c r="E13851" s="62" t="str">
        <f t="shared" si="1"/>
        <v>Out of test</v>
      </c>
      <c r="F13851" s="53" t="str">
        <f t="shared" si="2"/>
        <v>Shanghai_1</v>
      </c>
      <c r="G13851" s="53">
        <f t="shared" si="3"/>
        <v>0.5345390353</v>
      </c>
    </row>
    <row r="13852">
      <c r="A13852" s="61">
        <v>1.511534625E9</v>
      </c>
      <c r="B13852" s="61">
        <v>1.0</v>
      </c>
      <c r="C13852" s="61">
        <v>1843.0</v>
      </c>
      <c r="D13852" s="57" t="s">
        <v>379</v>
      </c>
      <c r="E13852" s="62" t="str">
        <f t="shared" si="1"/>
        <v>Out of test</v>
      </c>
      <c r="F13852" s="53" t="str">
        <f t="shared" si="2"/>
        <v>Shanghai_1</v>
      </c>
      <c r="G13852" s="53">
        <f t="shared" si="3"/>
        <v>0.5320361438</v>
      </c>
    </row>
    <row r="13853">
      <c r="A13853" s="61">
        <v>1.514085603E9</v>
      </c>
      <c r="B13853" s="61">
        <v>1.0</v>
      </c>
      <c r="C13853" s="61">
        <v>2371.0</v>
      </c>
      <c r="D13853" s="57" t="s">
        <v>379</v>
      </c>
      <c r="E13853" s="62" t="str">
        <f t="shared" si="1"/>
        <v>Out of test</v>
      </c>
      <c r="F13853" s="53" t="str">
        <f t="shared" si="2"/>
        <v>Shanghai_1</v>
      </c>
      <c r="G13853" s="53">
        <f t="shared" si="3"/>
        <v>0.2973867266</v>
      </c>
    </row>
    <row r="13854">
      <c r="A13854" s="61">
        <v>1.518633689E9</v>
      </c>
      <c r="B13854" s="61">
        <v>1.0</v>
      </c>
      <c r="C13854" s="61">
        <v>3366.0</v>
      </c>
      <c r="D13854" s="57" t="s">
        <v>379</v>
      </c>
      <c r="E13854" s="62" t="str">
        <f t="shared" si="1"/>
        <v>Out of test</v>
      </c>
      <c r="F13854" s="53" t="str">
        <f t="shared" si="2"/>
        <v>Shanghai_1</v>
      </c>
      <c r="G13854" s="53">
        <f t="shared" si="3"/>
        <v>0.4939781224</v>
      </c>
    </row>
    <row r="13855">
      <c r="A13855" s="61">
        <v>1.514825615E9</v>
      </c>
      <c r="B13855" s="61">
        <v>1.0</v>
      </c>
      <c r="C13855" s="61">
        <v>2182.0</v>
      </c>
      <c r="D13855" s="57" t="s">
        <v>379</v>
      </c>
      <c r="E13855" s="62" t="str">
        <f t="shared" si="1"/>
        <v>Out of test</v>
      </c>
      <c r="F13855" s="53" t="str">
        <f t="shared" si="2"/>
        <v>Shanghai_1</v>
      </c>
      <c r="G13855" s="53">
        <f t="shared" si="3"/>
        <v>0.3465184793</v>
      </c>
    </row>
    <row r="13856">
      <c r="A13856" s="61">
        <v>1.518834863E9</v>
      </c>
      <c r="B13856" s="61">
        <v>1.0</v>
      </c>
      <c r="C13856" s="61">
        <v>1086.0</v>
      </c>
      <c r="D13856" s="57" t="s">
        <v>379</v>
      </c>
      <c r="E13856" s="62" t="str">
        <f t="shared" si="1"/>
        <v>Out of test</v>
      </c>
      <c r="F13856" s="53" t="str">
        <f t="shared" si="2"/>
        <v>Shanghai_1</v>
      </c>
      <c r="G13856" s="53">
        <f t="shared" si="3"/>
        <v>0.3659869773</v>
      </c>
    </row>
    <row r="13857">
      <c r="A13857" s="61">
        <v>1.512098324E9</v>
      </c>
      <c r="B13857" s="61">
        <v>1.0</v>
      </c>
      <c r="C13857" s="61">
        <v>2828.0</v>
      </c>
      <c r="D13857" s="57" t="s">
        <v>379</v>
      </c>
      <c r="E13857" s="62" t="str">
        <f t="shared" si="1"/>
        <v>Out of test</v>
      </c>
      <c r="F13857" s="53" t="str">
        <f t="shared" si="2"/>
        <v>Shanghai_1</v>
      </c>
      <c r="G13857" s="53">
        <f t="shared" si="3"/>
        <v>0.2328117778</v>
      </c>
    </row>
    <row r="13858">
      <c r="A13858" s="61">
        <v>1.513897864E9</v>
      </c>
      <c r="B13858" s="61">
        <v>1.0</v>
      </c>
      <c r="C13858" s="61">
        <v>253.0</v>
      </c>
      <c r="D13858" s="57" t="s">
        <v>379</v>
      </c>
      <c r="E13858" s="62" t="str">
        <f t="shared" si="1"/>
        <v>Out of test</v>
      </c>
      <c r="F13858" s="53" t="str">
        <f t="shared" si="2"/>
        <v>Shanghai_1</v>
      </c>
      <c r="G13858" s="53">
        <f t="shared" si="3"/>
        <v>0.4696018671</v>
      </c>
    </row>
    <row r="13859">
      <c r="A13859" s="61">
        <v>1.513187834E9</v>
      </c>
      <c r="B13859" s="61">
        <v>1.0</v>
      </c>
      <c r="C13859" s="61">
        <v>2630.0</v>
      </c>
      <c r="D13859" s="57" t="s">
        <v>379</v>
      </c>
      <c r="E13859" s="62" t="str">
        <f t="shared" si="1"/>
        <v>Out of test</v>
      </c>
      <c r="F13859" s="53" t="str">
        <f t="shared" si="2"/>
        <v>Shanghai_1</v>
      </c>
      <c r="G13859" s="53">
        <f t="shared" si="3"/>
        <v>0.8685833731</v>
      </c>
    </row>
    <row r="13860">
      <c r="A13860" s="61">
        <v>1.514894388E9</v>
      </c>
      <c r="B13860" s="61">
        <v>1.0</v>
      </c>
      <c r="C13860" s="61">
        <v>2748.0</v>
      </c>
      <c r="D13860" s="57" t="s">
        <v>379</v>
      </c>
      <c r="E13860" s="62" t="str">
        <f t="shared" si="1"/>
        <v>Out of test</v>
      </c>
      <c r="F13860" s="53" t="str">
        <f t="shared" si="2"/>
        <v>Shanghai_1</v>
      </c>
      <c r="G13860" s="53">
        <f t="shared" si="3"/>
        <v>0.2485840199</v>
      </c>
    </row>
    <row r="13861">
      <c r="A13861" s="61">
        <v>1.512176688E9</v>
      </c>
      <c r="B13861" s="61">
        <v>1.0</v>
      </c>
      <c r="C13861" s="61">
        <v>1299.0</v>
      </c>
      <c r="D13861" s="57" t="s">
        <v>379</v>
      </c>
      <c r="E13861" s="62" t="str">
        <f t="shared" si="1"/>
        <v>Out of test</v>
      </c>
      <c r="F13861" s="53" t="str">
        <f t="shared" si="2"/>
        <v>Shanghai_1</v>
      </c>
      <c r="G13861" s="53">
        <f t="shared" si="3"/>
        <v>0.6682902883</v>
      </c>
    </row>
    <row r="13862">
      <c r="A13862" s="61">
        <v>1.516860707E9</v>
      </c>
      <c r="B13862" s="61">
        <v>1.0</v>
      </c>
      <c r="C13862" s="61">
        <v>3227.0</v>
      </c>
      <c r="D13862" s="57" t="s">
        <v>379</v>
      </c>
      <c r="E13862" s="62" t="str">
        <f t="shared" si="1"/>
        <v>Out of test</v>
      </c>
      <c r="F13862" s="53" t="str">
        <f t="shared" si="2"/>
        <v>Shanghai_1</v>
      </c>
      <c r="G13862" s="53">
        <f t="shared" si="3"/>
        <v>0.4538802545</v>
      </c>
    </row>
    <row r="13863">
      <c r="A13863" s="61">
        <v>1.516547758E9</v>
      </c>
      <c r="B13863" s="61">
        <v>1.0</v>
      </c>
      <c r="C13863" s="61">
        <v>1393.0</v>
      </c>
      <c r="D13863" s="57" t="s">
        <v>379</v>
      </c>
      <c r="E13863" s="62" t="str">
        <f t="shared" si="1"/>
        <v>Out of test</v>
      </c>
      <c r="F13863" s="53" t="str">
        <f t="shared" si="2"/>
        <v>Shanghai_1</v>
      </c>
      <c r="G13863" s="53">
        <f t="shared" si="3"/>
        <v>0.2397086203</v>
      </c>
    </row>
    <row r="13864">
      <c r="A13864" s="61">
        <v>1.517183199E9</v>
      </c>
      <c r="B13864" s="61">
        <v>1.0</v>
      </c>
      <c r="C13864" s="61">
        <v>3011.0</v>
      </c>
      <c r="D13864" s="57" t="s">
        <v>379</v>
      </c>
      <c r="E13864" s="62" t="str">
        <f t="shared" si="1"/>
        <v>Out of test</v>
      </c>
      <c r="F13864" s="53" t="str">
        <f t="shared" si="2"/>
        <v>Shanghai_1</v>
      </c>
      <c r="G13864" s="53">
        <f t="shared" si="3"/>
        <v>0.3207204158</v>
      </c>
    </row>
    <row r="13865">
      <c r="A13865" s="61">
        <v>1.516718106E9</v>
      </c>
      <c r="B13865" s="61">
        <v>1.0</v>
      </c>
      <c r="C13865" s="61">
        <v>4085.0</v>
      </c>
      <c r="D13865" s="57" t="s">
        <v>379</v>
      </c>
      <c r="E13865" s="62" t="str">
        <f t="shared" si="1"/>
        <v>Out of test</v>
      </c>
      <c r="F13865" s="53" t="str">
        <f t="shared" si="2"/>
        <v>Shanghai_1</v>
      </c>
      <c r="G13865" s="53">
        <f t="shared" si="3"/>
        <v>0.8311043236</v>
      </c>
    </row>
    <row r="13866">
      <c r="A13866" s="61">
        <v>1.516043806E9</v>
      </c>
      <c r="B13866" s="61">
        <v>1.0</v>
      </c>
      <c r="C13866" s="61">
        <v>914.0</v>
      </c>
      <c r="D13866" s="57" t="s">
        <v>379</v>
      </c>
      <c r="E13866" s="62" t="str">
        <f t="shared" si="1"/>
        <v>Out of test</v>
      </c>
      <c r="F13866" s="53" t="str">
        <f t="shared" si="2"/>
        <v>Shanghai_1</v>
      </c>
      <c r="G13866" s="53">
        <f t="shared" si="3"/>
        <v>0.9331720824</v>
      </c>
    </row>
    <row r="13867">
      <c r="A13867" s="61">
        <v>1.516129447E9</v>
      </c>
      <c r="B13867" s="61">
        <v>1.0</v>
      </c>
      <c r="C13867" s="61">
        <v>1990.0</v>
      </c>
      <c r="D13867" s="57" t="s">
        <v>379</v>
      </c>
      <c r="E13867" s="62" t="str">
        <f t="shared" si="1"/>
        <v>Out of test</v>
      </c>
      <c r="F13867" s="53" t="str">
        <f t="shared" si="2"/>
        <v>Shanghai_1</v>
      </c>
      <c r="G13867" s="53">
        <f t="shared" si="3"/>
        <v>0.5708010477</v>
      </c>
    </row>
    <row r="13868">
      <c r="A13868" s="61">
        <v>1.513662954E9</v>
      </c>
      <c r="B13868" s="61">
        <v>1.0</v>
      </c>
      <c r="C13868" s="61">
        <v>3127.0</v>
      </c>
      <c r="D13868" s="57" t="s">
        <v>379</v>
      </c>
      <c r="E13868" s="62" t="str">
        <f t="shared" si="1"/>
        <v>Out of test</v>
      </c>
      <c r="F13868" s="53" t="str">
        <f t="shared" si="2"/>
        <v>Shanghai_1</v>
      </c>
      <c r="G13868" s="53">
        <f t="shared" si="3"/>
        <v>0.2950728136</v>
      </c>
    </row>
    <row r="13869">
      <c r="A13869" s="61">
        <v>1.514242499E9</v>
      </c>
      <c r="B13869" s="61">
        <v>1.0</v>
      </c>
      <c r="C13869" s="61">
        <v>3033.0</v>
      </c>
      <c r="D13869" s="57" t="s">
        <v>379</v>
      </c>
      <c r="E13869" s="62" t="str">
        <f t="shared" si="1"/>
        <v>Out of test</v>
      </c>
      <c r="F13869" s="53" t="str">
        <f t="shared" si="2"/>
        <v>Shanghai_1</v>
      </c>
      <c r="G13869" s="53">
        <f t="shared" si="3"/>
        <v>0.921432621</v>
      </c>
    </row>
    <row r="13870">
      <c r="A13870" s="61">
        <v>1.516039399E9</v>
      </c>
      <c r="B13870" s="61">
        <v>1.0</v>
      </c>
      <c r="C13870" s="61">
        <v>545.0</v>
      </c>
      <c r="D13870" s="57" t="s">
        <v>379</v>
      </c>
      <c r="E13870" s="62" t="str">
        <f t="shared" si="1"/>
        <v>Out of test</v>
      </c>
      <c r="F13870" s="53" t="str">
        <f t="shared" si="2"/>
        <v>Shanghai_1</v>
      </c>
      <c r="G13870" s="53">
        <f t="shared" si="3"/>
        <v>0.005337924391</v>
      </c>
    </row>
    <row r="13871">
      <c r="A13871" s="61">
        <v>1.518781665E9</v>
      </c>
      <c r="B13871" s="61">
        <v>1.0</v>
      </c>
      <c r="C13871" s="61">
        <v>1314.0</v>
      </c>
      <c r="D13871" s="57" t="s">
        <v>379</v>
      </c>
      <c r="E13871" s="62" t="str">
        <f t="shared" si="1"/>
        <v>Out of test</v>
      </c>
      <c r="F13871" s="53" t="str">
        <f t="shared" si="2"/>
        <v>Shanghai_1</v>
      </c>
      <c r="G13871" s="53">
        <f t="shared" si="3"/>
        <v>0.01380308422</v>
      </c>
    </row>
    <row r="13872">
      <c r="A13872" s="61">
        <v>1.517691599E9</v>
      </c>
      <c r="B13872" s="61">
        <v>1.0</v>
      </c>
      <c r="C13872" s="61">
        <v>873.0</v>
      </c>
      <c r="D13872" s="57" t="s">
        <v>379</v>
      </c>
      <c r="E13872" s="62" t="str">
        <f t="shared" si="1"/>
        <v>Out of test</v>
      </c>
      <c r="F13872" s="53" t="str">
        <f t="shared" si="2"/>
        <v>Shanghai_1</v>
      </c>
      <c r="G13872" s="53">
        <f t="shared" si="3"/>
        <v>0.05477103098</v>
      </c>
    </row>
    <row r="13873">
      <c r="A13873" s="61">
        <v>1.511399316E9</v>
      </c>
      <c r="B13873" s="61">
        <v>1.0</v>
      </c>
      <c r="C13873" s="61">
        <v>565.0</v>
      </c>
      <c r="D13873" s="57" t="s">
        <v>379</v>
      </c>
      <c r="E13873" s="62" t="str">
        <f t="shared" si="1"/>
        <v>Out of test</v>
      </c>
      <c r="F13873" s="53" t="str">
        <f t="shared" si="2"/>
        <v>Shanghai_1</v>
      </c>
      <c r="G13873" s="53">
        <f t="shared" si="3"/>
        <v>0.5045424007</v>
      </c>
    </row>
    <row r="13874">
      <c r="A13874" s="61">
        <v>1.519562138E9</v>
      </c>
      <c r="B13874" s="61">
        <v>1.0</v>
      </c>
      <c r="C13874" s="61">
        <v>2423.0</v>
      </c>
      <c r="D13874" s="57" t="s">
        <v>379</v>
      </c>
      <c r="E13874" s="62" t="str">
        <f t="shared" si="1"/>
        <v>Out of test</v>
      </c>
      <c r="F13874" s="53" t="str">
        <f t="shared" si="2"/>
        <v>Shanghai_1</v>
      </c>
      <c r="G13874" s="53">
        <f t="shared" si="3"/>
        <v>0.008380542018</v>
      </c>
    </row>
    <row r="13875">
      <c r="A13875" s="61">
        <v>1.515862517E9</v>
      </c>
      <c r="B13875" s="61">
        <v>1.0</v>
      </c>
      <c r="C13875" s="61">
        <v>123.0</v>
      </c>
      <c r="D13875" s="57" t="s">
        <v>379</v>
      </c>
      <c r="E13875" s="62" t="str">
        <f t="shared" si="1"/>
        <v>Out of test</v>
      </c>
      <c r="F13875" s="53" t="str">
        <f t="shared" si="2"/>
        <v>Shanghai_1</v>
      </c>
      <c r="G13875" s="53">
        <f t="shared" si="3"/>
        <v>0.02565597807</v>
      </c>
    </row>
    <row r="13876">
      <c r="A13876" s="61">
        <v>1.518266816E9</v>
      </c>
      <c r="B13876" s="61">
        <v>1.0</v>
      </c>
      <c r="C13876" s="61">
        <v>3132.0</v>
      </c>
      <c r="D13876" s="57" t="s">
        <v>379</v>
      </c>
      <c r="E13876" s="62" t="str">
        <f t="shared" si="1"/>
        <v>Out of test</v>
      </c>
      <c r="F13876" s="53" t="str">
        <f t="shared" si="2"/>
        <v>Shanghai_1</v>
      </c>
      <c r="G13876" s="53">
        <f t="shared" si="3"/>
        <v>0.5526477094</v>
      </c>
    </row>
    <row r="13877">
      <c r="A13877" s="61">
        <v>1.515329358E9</v>
      </c>
      <c r="B13877" s="61">
        <v>1.0</v>
      </c>
      <c r="C13877" s="61">
        <v>5012.0</v>
      </c>
      <c r="D13877" s="57" t="s">
        <v>379</v>
      </c>
      <c r="E13877" s="62" t="str">
        <f t="shared" si="1"/>
        <v>Out of test</v>
      </c>
      <c r="F13877" s="53" t="str">
        <f t="shared" si="2"/>
        <v>Shanghai_1</v>
      </c>
      <c r="G13877" s="53">
        <f t="shared" si="3"/>
        <v>0.9487470741</v>
      </c>
    </row>
    <row r="13878">
      <c r="A13878" s="61">
        <v>1.511678567E9</v>
      </c>
      <c r="B13878" s="61">
        <v>1.0</v>
      </c>
      <c r="C13878" s="61">
        <v>1038.0</v>
      </c>
      <c r="D13878" s="57" t="s">
        <v>379</v>
      </c>
      <c r="E13878" s="62" t="str">
        <f t="shared" si="1"/>
        <v>Out of test</v>
      </c>
      <c r="F13878" s="53" t="str">
        <f t="shared" si="2"/>
        <v>Shanghai_1</v>
      </c>
      <c r="G13878" s="53">
        <f t="shared" si="3"/>
        <v>0.1151467212</v>
      </c>
    </row>
    <row r="13879">
      <c r="A13879" s="61">
        <v>1.517875396E9</v>
      </c>
      <c r="B13879" s="61">
        <v>1.0</v>
      </c>
      <c r="C13879" s="61">
        <v>2082.0</v>
      </c>
      <c r="D13879" s="57" t="s">
        <v>379</v>
      </c>
      <c r="E13879" s="62" t="str">
        <f t="shared" si="1"/>
        <v>Out of test</v>
      </c>
      <c r="F13879" s="53" t="str">
        <f t="shared" si="2"/>
        <v>Shanghai_1</v>
      </c>
      <c r="G13879" s="53">
        <f t="shared" si="3"/>
        <v>0.1864057291</v>
      </c>
    </row>
    <row r="13880">
      <c r="A13880" s="61">
        <v>1.516779004E9</v>
      </c>
      <c r="B13880" s="61">
        <v>1.0</v>
      </c>
      <c r="C13880" s="61">
        <v>421.0</v>
      </c>
      <c r="D13880" s="57" t="s">
        <v>379</v>
      </c>
      <c r="E13880" s="62" t="str">
        <f t="shared" si="1"/>
        <v>Out of test</v>
      </c>
      <c r="F13880" s="53" t="str">
        <f t="shared" si="2"/>
        <v>Shanghai_1</v>
      </c>
      <c r="G13880" s="53">
        <f t="shared" si="3"/>
        <v>0.5014550471</v>
      </c>
    </row>
    <row r="13881">
      <c r="A13881" s="61">
        <v>1.519350493E9</v>
      </c>
      <c r="B13881" s="61">
        <v>1.0</v>
      </c>
      <c r="C13881" s="61">
        <v>571.0</v>
      </c>
      <c r="D13881" s="57" t="s">
        <v>379</v>
      </c>
      <c r="E13881" s="62" t="str">
        <f t="shared" si="1"/>
        <v>Out of test</v>
      </c>
      <c r="F13881" s="53" t="str">
        <f t="shared" si="2"/>
        <v>Shanghai_1</v>
      </c>
      <c r="G13881" s="53">
        <f t="shared" si="3"/>
        <v>0.7903858859</v>
      </c>
    </row>
    <row r="13882">
      <c r="A13882" s="61">
        <v>1.511805568E9</v>
      </c>
      <c r="B13882" s="61">
        <v>1.0</v>
      </c>
      <c r="C13882" s="61">
        <v>728.0</v>
      </c>
      <c r="D13882" s="57" t="s">
        <v>379</v>
      </c>
      <c r="E13882" s="62" t="str">
        <f t="shared" si="1"/>
        <v>Out of test</v>
      </c>
      <c r="F13882" s="53" t="str">
        <f t="shared" si="2"/>
        <v>Shanghai_1</v>
      </c>
      <c r="G13882" s="53">
        <f t="shared" si="3"/>
        <v>0.4416067368</v>
      </c>
    </row>
    <row r="13883">
      <c r="A13883" s="61">
        <v>1.518985195E9</v>
      </c>
      <c r="B13883" s="61">
        <v>1.0</v>
      </c>
      <c r="C13883" s="61">
        <v>588.0</v>
      </c>
      <c r="D13883" s="57" t="s">
        <v>379</v>
      </c>
      <c r="E13883" s="62" t="str">
        <f t="shared" si="1"/>
        <v>Out of test</v>
      </c>
      <c r="F13883" s="53" t="str">
        <f t="shared" si="2"/>
        <v>Shanghai_1</v>
      </c>
      <c r="G13883" s="53">
        <f t="shared" si="3"/>
        <v>0.7012435064</v>
      </c>
    </row>
    <row r="13884">
      <c r="A13884" s="61">
        <v>1.513953178E9</v>
      </c>
      <c r="B13884" s="61">
        <v>1.0</v>
      </c>
      <c r="C13884" s="61">
        <v>1087.0</v>
      </c>
      <c r="D13884" s="57" t="s">
        <v>379</v>
      </c>
      <c r="E13884" s="62" t="str">
        <f t="shared" si="1"/>
        <v>Out of test</v>
      </c>
      <c r="F13884" s="53" t="str">
        <f t="shared" si="2"/>
        <v>Shanghai_1</v>
      </c>
      <c r="G13884" s="53">
        <f t="shared" si="3"/>
        <v>0.7487557802</v>
      </c>
    </row>
    <row r="13885">
      <c r="A13885" s="61">
        <v>1.513089703E9</v>
      </c>
      <c r="B13885" s="61">
        <v>1.0</v>
      </c>
      <c r="C13885" s="61">
        <v>503.0</v>
      </c>
      <c r="D13885" s="57" t="s">
        <v>379</v>
      </c>
      <c r="E13885" s="62" t="str">
        <f t="shared" si="1"/>
        <v>Out of test</v>
      </c>
      <c r="F13885" s="53" t="str">
        <f t="shared" si="2"/>
        <v>Shanghai_1</v>
      </c>
      <c r="G13885" s="53">
        <f t="shared" si="3"/>
        <v>0.7557144262</v>
      </c>
    </row>
    <row r="13886">
      <c r="A13886" s="61">
        <v>1.512907478E9</v>
      </c>
      <c r="B13886" s="61">
        <v>1.0</v>
      </c>
      <c r="C13886" s="61">
        <v>355.0</v>
      </c>
      <c r="D13886" s="57" t="s">
        <v>379</v>
      </c>
      <c r="E13886" s="62" t="str">
        <f t="shared" si="1"/>
        <v>Out of test</v>
      </c>
      <c r="F13886" s="53" t="str">
        <f t="shared" si="2"/>
        <v>Shanghai_1</v>
      </c>
      <c r="G13886" s="53">
        <f t="shared" si="3"/>
        <v>0.8226722835</v>
      </c>
    </row>
    <row r="13887">
      <c r="A13887" s="61">
        <v>1.517251738E9</v>
      </c>
      <c r="B13887" s="61">
        <v>1.0</v>
      </c>
      <c r="C13887" s="61">
        <v>3156.0</v>
      </c>
      <c r="D13887" s="57" t="s">
        <v>379</v>
      </c>
      <c r="E13887" s="62" t="str">
        <f t="shared" si="1"/>
        <v>Out of test</v>
      </c>
      <c r="F13887" s="53" t="str">
        <f t="shared" si="2"/>
        <v>Shanghai_1</v>
      </c>
      <c r="G13887" s="53">
        <f t="shared" si="3"/>
        <v>0.8930291911</v>
      </c>
    </row>
    <row r="13888">
      <c r="A13888" s="61">
        <v>1.512650547E9</v>
      </c>
      <c r="B13888" s="61">
        <v>1.0</v>
      </c>
      <c r="C13888" s="61">
        <v>1397.0</v>
      </c>
      <c r="D13888" s="57" t="s">
        <v>379</v>
      </c>
      <c r="E13888" s="62" t="str">
        <f t="shared" si="1"/>
        <v>Out of test</v>
      </c>
      <c r="F13888" s="53" t="str">
        <f t="shared" si="2"/>
        <v>Shanghai_1</v>
      </c>
      <c r="G13888" s="53">
        <f t="shared" si="3"/>
        <v>0.289765924</v>
      </c>
    </row>
    <row r="13889">
      <c r="A13889" s="61">
        <v>1.513987344E9</v>
      </c>
      <c r="B13889" s="61">
        <v>1.0</v>
      </c>
      <c r="C13889" s="61">
        <v>1428.0</v>
      </c>
      <c r="D13889" s="57" t="s">
        <v>379</v>
      </c>
      <c r="E13889" s="62" t="str">
        <f t="shared" si="1"/>
        <v>Out of test</v>
      </c>
      <c r="F13889" s="53" t="str">
        <f t="shared" si="2"/>
        <v>Shanghai_1</v>
      </c>
      <c r="G13889" s="53">
        <f t="shared" si="3"/>
        <v>0.9244778642</v>
      </c>
    </row>
    <row r="13890">
      <c r="A13890" s="61">
        <v>1.512732747E9</v>
      </c>
      <c r="B13890" s="61">
        <v>1.0</v>
      </c>
      <c r="C13890" s="61">
        <v>1189.0</v>
      </c>
      <c r="D13890" s="57" t="s">
        <v>379</v>
      </c>
      <c r="E13890" s="62" t="str">
        <f t="shared" si="1"/>
        <v>Out of test</v>
      </c>
      <c r="F13890" s="53" t="str">
        <f t="shared" si="2"/>
        <v>Shanghai_1</v>
      </c>
      <c r="G13890" s="53">
        <f t="shared" si="3"/>
        <v>0.172209721</v>
      </c>
    </row>
    <row r="13891">
      <c r="A13891" s="61">
        <v>1.512256658E9</v>
      </c>
      <c r="B13891" s="61">
        <v>1.0</v>
      </c>
      <c r="C13891" s="61">
        <v>2255.0</v>
      </c>
      <c r="D13891" s="57" t="s">
        <v>379</v>
      </c>
      <c r="E13891" s="62" t="str">
        <f t="shared" si="1"/>
        <v>Out of test</v>
      </c>
      <c r="F13891" s="53" t="str">
        <f t="shared" si="2"/>
        <v>Shanghai_1</v>
      </c>
      <c r="G13891" s="53">
        <f t="shared" si="3"/>
        <v>0.5748550801</v>
      </c>
    </row>
    <row r="13892">
      <c r="A13892" s="61">
        <v>1.515160064E9</v>
      </c>
      <c r="B13892" s="61">
        <v>1.0</v>
      </c>
      <c r="C13892" s="61">
        <v>218.0</v>
      </c>
      <c r="D13892" s="57" t="s">
        <v>379</v>
      </c>
      <c r="E13892" s="62" t="str">
        <f t="shared" si="1"/>
        <v>Out of test</v>
      </c>
      <c r="F13892" s="53" t="str">
        <f t="shared" si="2"/>
        <v>Shanghai_1</v>
      </c>
      <c r="G13892" s="53">
        <f t="shared" si="3"/>
        <v>0.587247359</v>
      </c>
    </row>
    <row r="13893">
      <c r="A13893" s="61">
        <v>1.513454803E9</v>
      </c>
      <c r="B13893" s="61">
        <v>1.0</v>
      </c>
      <c r="C13893" s="61">
        <v>624.0</v>
      </c>
      <c r="D13893" s="57" t="s">
        <v>379</v>
      </c>
      <c r="E13893" s="62" t="str">
        <f t="shared" si="1"/>
        <v>Out of test</v>
      </c>
      <c r="F13893" s="53" t="str">
        <f t="shared" si="2"/>
        <v>Shanghai_1</v>
      </c>
      <c r="G13893" s="53">
        <f t="shared" si="3"/>
        <v>0.1810712766</v>
      </c>
    </row>
    <row r="13894">
      <c r="A13894" s="61">
        <v>1.517576876E9</v>
      </c>
      <c r="B13894" s="61">
        <v>1.0</v>
      </c>
      <c r="C13894" s="61">
        <v>1785.0</v>
      </c>
      <c r="D13894" s="57" t="s">
        <v>379</v>
      </c>
      <c r="E13894" s="62" t="str">
        <f t="shared" si="1"/>
        <v>Out of test</v>
      </c>
      <c r="F13894" s="53" t="str">
        <f t="shared" si="2"/>
        <v>Shanghai_1</v>
      </c>
      <c r="G13894" s="53">
        <f t="shared" si="3"/>
        <v>0.26285007</v>
      </c>
    </row>
    <row r="13895">
      <c r="A13895" s="61">
        <v>1.516138324E9</v>
      </c>
      <c r="B13895" s="61">
        <v>1.0</v>
      </c>
      <c r="C13895" s="61">
        <v>22.0</v>
      </c>
      <c r="D13895" s="57" t="s">
        <v>379</v>
      </c>
      <c r="E13895" s="62" t="str">
        <f t="shared" si="1"/>
        <v>Out of test</v>
      </c>
      <c r="F13895" s="53" t="str">
        <f t="shared" si="2"/>
        <v>Shanghai_1</v>
      </c>
      <c r="G13895" s="53">
        <f t="shared" si="3"/>
        <v>0.1814646018</v>
      </c>
    </row>
    <row r="13896">
      <c r="A13896" s="61">
        <v>1.518710697E9</v>
      </c>
      <c r="B13896" s="61">
        <v>1.0</v>
      </c>
      <c r="C13896" s="61">
        <v>3820.0</v>
      </c>
      <c r="D13896" s="57" t="s">
        <v>379</v>
      </c>
      <c r="E13896" s="62" t="str">
        <f t="shared" si="1"/>
        <v>Out of test</v>
      </c>
      <c r="F13896" s="53" t="str">
        <f t="shared" si="2"/>
        <v>Shanghai_1</v>
      </c>
      <c r="G13896" s="53">
        <f t="shared" si="3"/>
        <v>0.2396183935</v>
      </c>
    </row>
    <row r="13897">
      <c r="A13897" s="61">
        <v>1.512767675E9</v>
      </c>
      <c r="B13897" s="61">
        <v>1.0</v>
      </c>
      <c r="C13897" s="61">
        <v>1186.0</v>
      </c>
      <c r="D13897" s="57" t="s">
        <v>379</v>
      </c>
      <c r="E13897" s="62" t="str">
        <f t="shared" si="1"/>
        <v>Out of test</v>
      </c>
      <c r="F13897" s="53" t="str">
        <f t="shared" si="2"/>
        <v>Shanghai_1</v>
      </c>
      <c r="G13897" s="53">
        <f t="shared" si="3"/>
        <v>0.6665744555</v>
      </c>
    </row>
    <row r="13898">
      <c r="A13898" s="61">
        <v>1.515201905E9</v>
      </c>
      <c r="B13898" s="61">
        <v>1.0</v>
      </c>
      <c r="C13898" s="61">
        <v>4887.0</v>
      </c>
      <c r="D13898" s="57" t="s">
        <v>379</v>
      </c>
      <c r="E13898" s="62" t="str">
        <f t="shared" si="1"/>
        <v>Out of test</v>
      </c>
      <c r="F13898" s="53" t="str">
        <f t="shared" si="2"/>
        <v>Shanghai_1</v>
      </c>
      <c r="G13898" s="53">
        <f t="shared" si="3"/>
        <v>0.8363932839</v>
      </c>
    </row>
    <row r="13899">
      <c r="A13899" s="61">
        <v>1.519834665E9</v>
      </c>
      <c r="B13899" s="61">
        <v>1.0</v>
      </c>
      <c r="C13899" s="61">
        <v>1809.0</v>
      </c>
      <c r="D13899" s="57" t="s">
        <v>379</v>
      </c>
      <c r="E13899" s="62" t="str">
        <f t="shared" si="1"/>
        <v>Out of test</v>
      </c>
      <c r="F13899" s="53" t="str">
        <f t="shared" si="2"/>
        <v>Shanghai_1</v>
      </c>
      <c r="G13899" s="53">
        <f t="shared" si="3"/>
        <v>0.9338481976</v>
      </c>
    </row>
    <row r="13900">
      <c r="A13900" s="61">
        <v>1.513895054E9</v>
      </c>
      <c r="B13900" s="61">
        <v>1.0</v>
      </c>
      <c r="C13900" s="61">
        <v>3071.0</v>
      </c>
      <c r="D13900" s="57" t="s">
        <v>379</v>
      </c>
      <c r="E13900" s="62" t="str">
        <f t="shared" si="1"/>
        <v>Out of test</v>
      </c>
      <c r="F13900" s="53" t="str">
        <f t="shared" si="2"/>
        <v>Shanghai_1</v>
      </c>
      <c r="G13900" s="53">
        <f t="shared" si="3"/>
        <v>0.06677064855</v>
      </c>
    </row>
    <row r="13901">
      <c r="A13901" s="61">
        <v>1.515541898E9</v>
      </c>
      <c r="B13901" s="61">
        <v>1.0</v>
      </c>
      <c r="C13901" s="61">
        <v>3376.0</v>
      </c>
      <c r="D13901" s="57" t="s">
        <v>379</v>
      </c>
      <c r="E13901" s="62" t="str">
        <f t="shared" si="1"/>
        <v>Out of test</v>
      </c>
      <c r="F13901" s="53" t="str">
        <f t="shared" si="2"/>
        <v>Shanghai_1</v>
      </c>
      <c r="G13901" s="53">
        <f t="shared" si="3"/>
        <v>0.4185815445</v>
      </c>
    </row>
    <row r="13902">
      <c r="A13902" s="61">
        <v>1.515257003E9</v>
      </c>
      <c r="B13902" s="61">
        <v>1.0</v>
      </c>
      <c r="C13902" s="61">
        <v>1956.0</v>
      </c>
      <c r="D13902" s="57" t="s">
        <v>379</v>
      </c>
      <c r="E13902" s="62" t="str">
        <f t="shared" si="1"/>
        <v>Out of test</v>
      </c>
      <c r="F13902" s="53" t="str">
        <f t="shared" si="2"/>
        <v>Shanghai_1</v>
      </c>
      <c r="G13902" s="53">
        <f t="shared" si="3"/>
        <v>0.1870488624</v>
      </c>
    </row>
    <row r="13903">
      <c r="A13903" s="61">
        <v>1.515455473E9</v>
      </c>
      <c r="B13903" s="61">
        <v>1.0</v>
      </c>
      <c r="C13903" s="61">
        <v>573.0</v>
      </c>
      <c r="D13903" s="57" t="s">
        <v>379</v>
      </c>
      <c r="E13903" s="62" t="str">
        <f t="shared" si="1"/>
        <v>Out of test</v>
      </c>
      <c r="F13903" s="53" t="str">
        <f t="shared" si="2"/>
        <v>Shanghai_1</v>
      </c>
      <c r="G13903" s="53">
        <f t="shared" si="3"/>
        <v>0.1130970905</v>
      </c>
    </row>
    <row r="13904">
      <c r="A13904" s="61">
        <v>1.515847944E9</v>
      </c>
      <c r="B13904" s="61">
        <v>1.0</v>
      </c>
      <c r="C13904" s="61">
        <v>3168.0</v>
      </c>
      <c r="D13904" s="57" t="s">
        <v>379</v>
      </c>
      <c r="E13904" s="62" t="str">
        <f t="shared" si="1"/>
        <v>Out of test</v>
      </c>
      <c r="F13904" s="53" t="str">
        <f t="shared" si="2"/>
        <v>Shanghai_1</v>
      </c>
      <c r="G13904" s="53">
        <f t="shared" si="3"/>
        <v>0.3676515393</v>
      </c>
    </row>
    <row r="13905">
      <c r="A13905" s="61">
        <v>1.515275863E9</v>
      </c>
      <c r="B13905" s="61">
        <v>1.0</v>
      </c>
      <c r="C13905" s="61">
        <v>1478.0</v>
      </c>
      <c r="D13905" s="57" t="s">
        <v>379</v>
      </c>
      <c r="E13905" s="62" t="str">
        <f t="shared" si="1"/>
        <v>Out of test</v>
      </c>
      <c r="F13905" s="53" t="str">
        <f t="shared" si="2"/>
        <v>Shanghai_1</v>
      </c>
      <c r="G13905" s="53">
        <f t="shared" si="3"/>
        <v>0.7656281252</v>
      </c>
    </row>
    <row r="13906">
      <c r="A13906" s="61">
        <v>1.514401944E9</v>
      </c>
      <c r="B13906" s="61">
        <v>1.0</v>
      </c>
      <c r="C13906" s="61">
        <v>79.0</v>
      </c>
      <c r="D13906" s="57" t="s">
        <v>379</v>
      </c>
      <c r="E13906" s="62" t="str">
        <f t="shared" si="1"/>
        <v>Out of test</v>
      </c>
      <c r="F13906" s="53" t="str">
        <f t="shared" si="2"/>
        <v>Shanghai_1</v>
      </c>
      <c r="G13906" s="53">
        <f t="shared" si="3"/>
        <v>0.7474506817</v>
      </c>
    </row>
    <row r="13907">
      <c r="A13907" s="61">
        <v>1.513287135E9</v>
      </c>
      <c r="B13907" s="61">
        <v>1.0</v>
      </c>
      <c r="C13907" s="61">
        <v>966.0</v>
      </c>
      <c r="D13907" s="57" t="s">
        <v>379</v>
      </c>
      <c r="E13907" s="62" t="str">
        <f t="shared" si="1"/>
        <v>Out of test</v>
      </c>
      <c r="F13907" s="53" t="str">
        <f t="shared" si="2"/>
        <v>Shanghai_1</v>
      </c>
      <c r="G13907" s="53">
        <f t="shared" si="3"/>
        <v>0.7276027657</v>
      </c>
    </row>
    <row r="13908">
      <c r="A13908" s="61">
        <v>1.518901247E9</v>
      </c>
      <c r="B13908" s="61">
        <v>1.0</v>
      </c>
      <c r="C13908" s="61">
        <v>1119.0</v>
      </c>
      <c r="D13908" s="57" t="s">
        <v>379</v>
      </c>
      <c r="E13908" s="62" t="str">
        <f t="shared" si="1"/>
        <v>Out of test</v>
      </c>
      <c r="F13908" s="53" t="str">
        <f t="shared" si="2"/>
        <v>Shanghai_1</v>
      </c>
      <c r="G13908" s="53">
        <f t="shared" si="3"/>
        <v>0.4444910234</v>
      </c>
    </row>
    <row r="13909">
      <c r="A13909" s="61">
        <v>1.511678606E9</v>
      </c>
      <c r="B13909" s="61">
        <v>1.0</v>
      </c>
      <c r="C13909" s="61">
        <v>202.0</v>
      </c>
      <c r="D13909" s="57" t="s">
        <v>379</v>
      </c>
      <c r="E13909" s="62" t="str">
        <f t="shared" si="1"/>
        <v>Out of test</v>
      </c>
      <c r="F13909" s="53" t="str">
        <f t="shared" si="2"/>
        <v>Shanghai_1</v>
      </c>
      <c r="G13909" s="53">
        <f t="shared" si="3"/>
        <v>0.3291520207</v>
      </c>
    </row>
    <row r="13910">
      <c r="A13910" s="61">
        <v>1.518434883E9</v>
      </c>
      <c r="B13910" s="61">
        <v>1.0</v>
      </c>
      <c r="C13910" s="61">
        <v>5292.0</v>
      </c>
      <c r="D13910" s="57" t="s">
        <v>379</v>
      </c>
      <c r="E13910" s="62" t="str">
        <f t="shared" si="1"/>
        <v>Out of test</v>
      </c>
      <c r="F13910" s="53" t="str">
        <f t="shared" si="2"/>
        <v>Shanghai_1</v>
      </c>
      <c r="G13910" s="53">
        <f t="shared" si="3"/>
        <v>0.7513293227</v>
      </c>
    </row>
    <row r="13911">
      <c r="A13911" s="61">
        <v>1.514679606E9</v>
      </c>
      <c r="B13911" s="61">
        <v>1.0</v>
      </c>
      <c r="C13911" s="61">
        <v>2612.0</v>
      </c>
      <c r="D13911" s="57" t="s">
        <v>379</v>
      </c>
      <c r="E13911" s="62" t="str">
        <f t="shared" si="1"/>
        <v>Out of test</v>
      </c>
      <c r="F13911" s="53" t="str">
        <f t="shared" si="2"/>
        <v>Shanghai_1</v>
      </c>
      <c r="G13911" s="53">
        <f t="shared" si="3"/>
        <v>0.4719483252</v>
      </c>
    </row>
    <row r="13912">
      <c r="A13912" s="61">
        <v>1.515690215E9</v>
      </c>
      <c r="B13912" s="61">
        <v>1.0</v>
      </c>
      <c r="C13912" s="61">
        <v>1844.0</v>
      </c>
      <c r="D13912" s="57" t="s">
        <v>379</v>
      </c>
      <c r="E13912" s="62" t="str">
        <f t="shared" si="1"/>
        <v>Out of test</v>
      </c>
      <c r="F13912" s="53" t="str">
        <f t="shared" si="2"/>
        <v>Shanghai_1</v>
      </c>
      <c r="G13912" s="53">
        <f t="shared" si="3"/>
        <v>0.4856222871</v>
      </c>
    </row>
    <row r="13913">
      <c r="A13913" s="61">
        <v>1.518367904E9</v>
      </c>
      <c r="B13913" s="61">
        <v>1.0</v>
      </c>
      <c r="C13913" s="61">
        <v>609.0</v>
      </c>
      <c r="D13913" s="57" t="s">
        <v>379</v>
      </c>
      <c r="E13913" s="62" t="str">
        <f t="shared" si="1"/>
        <v>Out of test</v>
      </c>
      <c r="F13913" s="53" t="str">
        <f t="shared" si="2"/>
        <v>Shanghai_1</v>
      </c>
      <c r="G13913" s="53">
        <f t="shared" si="3"/>
        <v>0.6783059465</v>
      </c>
    </row>
    <row r="13914">
      <c r="A13914" s="61">
        <v>1.515499775E9</v>
      </c>
      <c r="B13914" s="61">
        <v>1.0</v>
      </c>
      <c r="C13914" s="61">
        <v>3574.0</v>
      </c>
      <c r="D13914" s="57" t="s">
        <v>379</v>
      </c>
      <c r="E13914" s="62" t="str">
        <f t="shared" si="1"/>
        <v>Out of test</v>
      </c>
      <c r="F13914" s="53" t="str">
        <f t="shared" si="2"/>
        <v>Shanghai_1</v>
      </c>
      <c r="G13914" s="53">
        <f t="shared" si="3"/>
        <v>0.7469198075</v>
      </c>
    </row>
    <row r="13915">
      <c r="A13915" s="61">
        <v>1.516863028E9</v>
      </c>
      <c r="B13915" s="61">
        <v>1.0</v>
      </c>
      <c r="C13915" s="61">
        <v>4632.0</v>
      </c>
      <c r="D13915" s="57" t="s">
        <v>379</v>
      </c>
      <c r="E13915" s="62" t="str">
        <f t="shared" si="1"/>
        <v>Out of test</v>
      </c>
      <c r="F13915" s="53" t="str">
        <f t="shared" si="2"/>
        <v>Shanghai_1</v>
      </c>
      <c r="G13915" s="53">
        <f t="shared" si="3"/>
        <v>0.8963451984</v>
      </c>
    </row>
    <row r="13916">
      <c r="A13916" s="61">
        <v>1.516252518E9</v>
      </c>
      <c r="B13916" s="61">
        <v>1.0</v>
      </c>
      <c r="C13916" s="61">
        <v>1664.0</v>
      </c>
      <c r="D13916" s="57" t="s">
        <v>379</v>
      </c>
      <c r="E13916" s="62" t="str">
        <f t="shared" si="1"/>
        <v>Out of test</v>
      </c>
      <c r="F13916" s="53" t="str">
        <f t="shared" si="2"/>
        <v>Shanghai_1</v>
      </c>
      <c r="G13916" s="53">
        <f t="shared" si="3"/>
        <v>0.5521664104</v>
      </c>
    </row>
    <row r="13917">
      <c r="A13917" s="61">
        <v>1.515262115E9</v>
      </c>
      <c r="B13917" s="61">
        <v>1.0</v>
      </c>
      <c r="C13917" s="61">
        <v>3334.0</v>
      </c>
      <c r="D13917" s="57" t="s">
        <v>379</v>
      </c>
      <c r="E13917" s="62" t="str">
        <f t="shared" si="1"/>
        <v>Out of test</v>
      </c>
      <c r="F13917" s="53" t="str">
        <f t="shared" si="2"/>
        <v>Shanghai_1</v>
      </c>
      <c r="G13917" s="53">
        <f t="shared" si="3"/>
        <v>0.7815736704</v>
      </c>
    </row>
    <row r="13918">
      <c r="A13918" s="61">
        <v>1.512350699E9</v>
      </c>
      <c r="B13918" s="61">
        <v>1.0</v>
      </c>
      <c r="C13918" s="61">
        <v>2909.0</v>
      </c>
      <c r="D13918" s="57" t="s">
        <v>379</v>
      </c>
      <c r="E13918" s="62" t="str">
        <f t="shared" si="1"/>
        <v>Out of test</v>
      </c>
      <c r="F13918" s="53" t="str">
        <f t="shared" si="2"/>
        <v>Shanghai_1</v>
      </c>
      <c r="G13918" s="53">
        <f t="shared" si="3"/>
        <v>0.5916288576</v>
      </c>
    </row>
    <row r="13919">
      <c r="A13919" s="61">
        <v>1.512948567E9</v>
      </c>
      <c r="B13919" s="61">
        <v>1.0</v>
      </c>
      <c r="C13919" s="61">
        <v>4679.0</v>
      </c>
      <c r="D13919" s="57" t="s">
        <v>379</v>
      </c>
      <c r="E13919" s="62" t="str">
        <f t="shared" si="1"/>
        <v>Out of test</v>
      </c>
      <c r="F13919" s="53" t="str">
        <f t="shared" si="2"/>
        <v>Shanghai_1</v>
      </c>
      <c r="G13919" s="53">
        <f t="shared" si="3"/>
        <v>0.1322273059</v>
      </c>
    </row>
    <row r="13920">
      <c r="A13920" s="61">
        <v>1.511269898E9</v>
      </c>
      <c r="B13920" s="61">
        <v>1.0</v>
      </c>
      <c r="C13920" s="61">
        <v>1582.0</v>
      </c>
      <c r="D13920" s="57" t="s">
        <v>379</v>
      </c>
      <c r="E13920" s="62" t="str">
        <f t="shared" si="1"/>
        <v>Out of test</v>
      </c>
      <c r="F13920" s="53" t="str">
        <f t="shared" si="2"/>
        <v>Shanghai_1</v>
      </c>
      <c r="G13920" s="53">
        <f t="shared" si="3"/>
        <v>0.7234203958</v>
      </c>
    </row>
    <row r="13921">
      <c r="A13921" s="61">
        <v>1.514668454E9</v>
      </c>
      <c r="B13921" s="61">
        <v>1.0</v>
      </c>
      <c r="C13921" s="61">
        <v>1290.0</v>
      </c>
      <c r="D13921" s="57" t="s">
        <v>379</v>
      </c>
      <c r="E13921" s="62" t="str">
        <f t="shared" si="1"/>
        <v>Out of test</v>
      </c>
      <c r="F13921" s="53" t="str">
        <f t="shared" si="2"/>
        <v>Shanghai_1</v>
      </c>
      <c r="G13921" s="53">
        <f t="shared" si="3"/>
        <v>0.4040240254</v>
      </c>
    </row>
    <row r="13922">
      <c r="A13922" s="61">
        <v>1.515759673E9</v>
      </c>
      <c r="B13922" s="61">
        <v>1.0</v>
      </c>
      <c r="C13922" s="61">
        <v>2647.0</v>
      </c>
      <c r="D13922" s="57" t="s">
        <v>379</v>
      </c>
      <c r="E13922" s="62" t="str">
        <f t="shared" si="1"/>
        <v>Out of test</v>
      </c>
      <c r="F13922" s="53" t="str">
        <f t="shared" si="2"/>
        <v>Shanghai_1</v>
      </c>
      <c r="G13922" s="53">
        <f t="shared" si="3"/>
        <v>0.5711804109</v>
      </c>
    </row>
    <row r="13923">
      <c r="A13923" s="61">
        <v>1.516147076E9</v>
      </c>
      <c r="B13923" s="61">
        <v>1.0</v>
      </c>
      <c r="C13923" s="61">
        <v>257.0</v>
      </c>
      <c r="D13923" s="57" t="s">
        <v>379</v>
      </c>
      <c r="E13923" s="62" t="str">
        <f t="shared" si="1"/>
        <v>Out of test</v>
      </c>
      <c r="F13923" s="53" t="str">
        <f t="shared" si="2"/>
        <v>Shanghai_1</v>
      </c>
      <c r="G13923" s="53">
        <f t="shared" si="3"/>
        <v>0.3526213245</v>
      </c>
    </row>
    <row r="13924">
      <c r="A13924" s="61">
        <v>1.517643517E9</v>
      </c>
      <c r="B13924" s="61">
        <v>1.0</v>
      </c>
      <c r="C13924" s="61">
        <v>1653.0</v>
      </c>
      <c r="D13924" s="57" t="s">
        <v>379</v>
      </c>
      <c r="E13924" s="62" t="str">
        <f t="shared" si="1"/>
        <v>Out of test</v>
      </c>
      <c r="F13924" s="53" t="str">
        <f t="shared" si="2"/>
        <v>Shanghai_1</v>
      </c>
      <c r="G13924" s="53">
        <f t="shared" si="3"/>
        <v>0.4216098233</v>
      </c>
    </row>
    <row r="13925">
      <c r="A13925" s="61">
        <v>1.514947606E9</v>
      </c>
      <c r="B13925" s="61">
        <v>1.0</v>
      </c>
      <c r="C13925" s="61">
        <v>914.0</v>
      </c>
      <c r="D13925" s="57" t="s">
        <v>379</v>
      </c>
      <c r="E13925" s="62" t="str">
        <f t="shared" si="1"/>
        <v>Out of test</v>
      </c>
      <c r="F13925" s="53" t="str">
        <f t="shared" si="2"/>
        <v>Shanghai_1</v>
      </c>
      <c r="G13925" s="53">
        <f t="shared" si="3"/>
        <v>0.5101694175</v>
      </c>
    </row>
    <row r="13926">
      <c r="A13926" s="61">
        <v>1.518028714E9</v>
      </c>
      <c r="B13926" s="61">
        <v>1.0</v>
      </c>
      <c r="C13926" s="61">
        <v>279.0</v>
      </c>
      <c r="D13926" s="57" t="s">
        <v>379</v>
      </c>
      <c r="E13926" s="62" t="str">
        <f t="shared" si="1"/>
        <v>Out of test</v>
      </c>
      <c r="F13926" s="53" t="str">
        <f t="shared" si="2"/>
        <v>Shanghai_1</v>
      </c>
      <c r="G13926" s="53">
        <f t="shared" si="3"/>
        <v>0.4554038662</v>
      </c>
    </row>
    <row r="13927">
      <c r="A13927" s="61">
        <v>1.511823235E9</v>
      </c>
      <c r="B13927" s="61">
        <v>1.0</v>
      </c>
      <c r="C13927" s="61">
        <v>3693.0</v>
      </c>
      <c r="D13927" s="57" t="s">
        <v>379</v>
      </c>
      <c r="E13927" s="62" t="str">
        <f t="shared" si="1"/>
        <v>Out of test</v>
      </c>
      <c r="F13927" s="53" t="str">
        <f t="shared" si="2"/>
        <v>Shanghai_1</v>
      </c>
      <c r="G13927" s="53">
        <f t="shared" si="3"/>
        <v>0.3851709105</v>
      </c>
    </row>
    <row r="13928">
      <c r="A13928" s="61">
        <v>1.512956136E9</v>
      </c>
      <c r="B13928" s="61">
        <v>1.0</v>
      </c>
      <c r="C13928" s="61">
        <v>1653.0</v>
      </c>
      <c r="D13928" s="57" t="s">
        <v>379</v>
      </c>
      <c r="E13928" s="62" t="str">
        <f t="shared" si="1"/>
        <v>Out of test</v>
      </c>
      <c r="F13928" s="53" t="str">
        <f t="shared" si="2"/>
        <v>Shanghai_1</v>
      </c>
      <c r="G13928" s="53">
        <f t="shared" si="3"/>
        <v>0.5587362341</v>
      </c>
    </row>
    <row r="13929">
      <c r="A13929" s="61">
        <v>1.511300816E9</v>
      </c>
      <c r="B13929" s="61">
        <v>1.0</v>
      </c>
      <c r="C13929" s="61">
        <v>984.0</v>
      </c>
      <c r="D13929" s="57" t="s">
        <v>379</v>
      </c>
      <c r="E13929" s="62" t="str">
        <f t="shared" si="1"/>
        <v>Out of test</v>
      </c>
      <c r="F13929" s="53" t="str">
        <f t="shared" si="2"/>
        <v>Shanghai_1</v>
      </c>
      <c r="G13929" s="53">
        <f t="shared" si="3"/>
        <v>0.5497792055</v>
      </c>
    </row>
    <row r="13930">
      <c r="A13930" s="61">
        <v>1.515817023E9</v>
      </c>
      <c r="B13930" s="61">
        <v>1.0</v>
      </c>
      <c r="C13930" s="61">
        <v>1165.0</v>
      </c>
      <c r="D13930" s="57" t="s">
        <v>379</v>
      </c>
      <c r="E13930" s="62" t="str">
        <f t="shared" si="1"/>
        <v>Out of test</v>
      </c>
      <c r="F13930" s="53" t="str">
        <f t="shared" si="2"/>
        <v>Shanghai_1</v>
      </c>
      <c r="G13930" s="53">
        <f t="shared" si="3"/>
        <v>0.6280244754</v>
      </c>
    </row>
    <row r="13931">
      <c r="A13931" s="61">
        <v>1.519822286E9</v>
      </c>
      <c r="B13931" s="61">
        <v>1.0</v>
      </c>
      <c r="C13931" s="61">
        <v>2524.0</v>
      </c>
      <c r="D13931" s="57" t="s">
        <v>379</v>
      </c>
      <c r="E13931" s="62" t="str">
        <f t="shared" si="1"/>
        <v>Out of test</v>
      </c>
      <c r="F13931" s="53" t="str">
        <f t="shared" si="2"/>
        <v>Shanghai_1</v>
      </c>
      <c r="G13931" s="53">
        <f t="shared" si="3"/>
        <v>0.5411995454</v>
      </c>
    </row>
    <row r="13932">
      <c r="A13932" s="61">
        <v>1.518069427E9</v>
      </c>
      <c r="B13932" s="61">
        <v>1.0</v>
      </c>
      <c r="C13932" s="61">
        <v>468.0</v>
      </c>
      <c r="D13932" s="57" t="s">
        <v>379</v>
      </c>
      <c r="E13932" s="62" t="str">
        <f t="shared" si="1"/>
        <v>Out of test</v>
      </c>
      <c r="F13932" s="53" t="str">
        <f t="shared" si="2"/>
        <v>Shanghai_1</v>
      </c>
      <c r="G13932" s="53">
        <f t="shared" si="3"/>
        <v>0.4265703689</v>
      </c>
    </row>
    <row r="13933">
      <c r="A13933" s="61">
        <v>1.513737218E9</v>
      </c>
      <c r="B13933" s="61">
        <v>1.0</v>
      </c>
      <c r="C13933" s="61">
        <v>1731.0</v>
      </c>
      <c r="D13933" s="57" t="s">
        <v>379</v>
      </c>
      <c r="E13933" s="62" t="str">
        <f t="shared" si="1"/>
        <v>Out of test</v>
      </c>
      <c r="F13933" s="53" t="str">
        <f t="shared" si="2"/>
        <v>Shanghai_1</v>
      </c>
      <c r="G13933" s="53">
        <f t="shared" si="3"/>
        <v>0.2276300712</v>
      </c>
    </row>
    <row r="13934">
      <c r="A13934" s="61">
        <v>1.511800544E9</v>
      </c>
      <c r="B13934" s="61">
        <v>1.0</v>
      </c>
      <c r="C13934" s="61">
        <v>1580.0</v>
      </c>
      <c r="D13934" s="57" t="s">
        <v>379</v>
      </c>
      <c r="E13934" s="62" t="str">
        <f t="shared" si="1"/>
        <v>Out of test</v>
      </c>
      <c r="F13934" s="53" t="str">
        <f t="shared" si="2"/>
        <v>Shanghai_1</v>
      </c>
      <c r="G13934" s="53">
        <f t="shared" si="3"/>
        <v>0.9092610033</v>
      </c>
    </row>
    <row r="13935">
      <c r="A13935" s="61">
        <v>1.518701726E9</v>
      </c>
      <c r="B13935" s="61">
        <v>1.0</v>
      </c>
      <c r="C13935" s="61">
        <v>3022.0</v>
      </c>
      <c r="D13935" s="57" t="s">
        <v>379</v>
      </c>
      <c r="E13935" s="62" t="str">
        <f t="shared" si="1"/>
        <v>Out of test</v>
      </c>
      <c r="F13935" s="53" t="str">
        <f t="shared" si="2"/>
        <v>Shanghai_1</v>
      </c>
      <c r="G13935" s="53">
        <f t="shared" si="3"/>
        <v>0.775954922</v>
      </c>
    </row>
    <row r="13936">
      <c r="A13936" s="61">
        <v>1.513513423E9</v>
      </c>
      <c r="B13936" s="61">
        <v>1.0</v>
      </c>
      <c r="C13936" s="61">
        <v>1661.0</v>
      </c>
      <c r="D13936" s="57" t="s">
        <v>379</v>
      </c>
      <c r="E13936" s="62" t="str">
        <f t="shared" si="1"/>
        <v>Out of test</v>
      </c>
      <c r="F13936" s="53" t="str">
        <f t="shared" si="2"/>
        <v>Shanghai_1</v>
      </c>
      <c r="G13936" s="53">
        <f t="shared" si="3"/>
        <v>0.1854128735</v>
      </c>
    </row>
    <row r="13937">
      <c r="A13937" s="61">
        <v>1.518896684E9</v>
      </c>
      <c r="B13937" s="61">
        <v>1.0</v>
      </c>
      <c r="C13937" s="61">
        <v>1827.0</v>
      </c>
      <c r="D13937" s="57" t="s">
        <v>379</v>
      </c>
      <c r="E13937" s="62" t="str">
        <f t="shared" si="1"/>
        <v>Out of test</v>
      </c>
      <c r="F13937" s="53" t="str">
        <f t="shared" si="2"/>
        <v>Shanghai_1</v>
      </c>
      <c r="G13937" s="53">
        <f t="shared" si="3"/>
        <v>0.9880593741</v>
      </c>
    </row>
    <row r="13938">
      <c r="A13938" s="61">
        <v>1.515611499E9</v>
      </c>
      <c r="B13938" s="61">
        <v>1.0</v>
      </c>
      <c r="C13938" s="61">
        <v>2550.0</v>
      </c>
      <c r="D13938" s="57" t="s">
        <v>379</v>
      </c>
      <c r="E13938" s="62" t="str">
        <f t="shared" si="1"/>
        <v>Out of test</v>
      </c>
      <c r="F13938" s="53" t="str">
        <f t="shared" si="2"/>
        <v>Shanghai_1</v>
      </c>
      <c r="G13938" s="53">
        <f t="shared" si="3"/>
        <v>0.3277308666</v>
      </c>
    </row>
    <row r="13939">
      <c r="A13939" s="61">
        <v>1.518061229E9</v>
      </c>
      <c r="B13939" s="61">
        <v>1.0</v>
      </c>
      <c r="C13939" s="61">
        <v>1294.0</v>
      </c>
      <c r="D13939" s="57" t="s">
        <v>379</v>
      </c>
      <c r="E13939" s="62" t="str">
        <f t="shared" si="1"/>
        <v>Out of test</v>
      </c>
      <c r="F13939" s="53" t="str">
        <f t="shared" si="2"/>
        <v>Shanghai_1</v>
      </c>
      <c r="G13939" s="53">
        <f t="shared" si="3"/>
        <v>0.7531854362</v>
      </c>
    </row>
    <row r="13940">
      <c r="A13940" s="61">
        <v>1.519366686E9</v>
      </c>
      <c r="B13940" s="61">
        <v>1.0</v>
      </c>
      <c r="C13940" s="61">
        <v>4256.0</v>
      </c>
      <c r="D13940" s="57" t="s">
        <v>379</v>
      </c>
      <c r="E13940" s="62" t="str">
        <f t="shared" si="1"/>
        <v>Out of test</v>
      </c>
      <c r="F13940" s="53" t="str">
        <f t="shared" si="2"/>
        <v>Shanghai_1</v>
      </c>
      <c r="G13940" s="53">
        <f t="shared" si="3"/>
        <v>0.3980638538</v>
      </c>
    </row>
    <row r="13941">
      <c r="A13941" s="61">
        <v>1.515917927E9</v>
      </c>
      <c r="B13941" s="61">
        <v>1.0</v>
      </c>
      <c r="C13941" s="61">
        <v>1337.0</v>
      </c>
      <c r="D13941" s="57" t="s">
        <v>379</v>
      </c>
      <c r="E13941" s="62" t="str">
        <f t="shared" si="1"/>
        <v>Out of test</v>
      </c>
      <c r="F13941" s="53" t="str">
        <f t="shared" si="2"/>
        <v>Shanghai_1</v>
      </c>
      <c r="G13941" s="53">
        <f t="shared" si="3"/>
        <v>0.9813194158</v>
      </c>
    </row>
    <row r="13942">
      <c r="A13942" s="61">
        <v>1.515991188E9</v>
      </c>
      <c r="B13942" s="61">
        <v>1.0</v>
      </c>
      <c r="C13942" s="61">
        <v>965.0</v>
      </c>
      <c r="D13942" s="57" t="s">
        <v>379</v>
      </c>
      <c r="E13942" s="62" t="str">
        <f t="shared" si="1"/>
        <v>Out of test</v>
      </c>
      <c r="F13942" s="53" t="str">
        <f t="shared" si="2"/>
        <v>Shanghai_1</v>
      </c>
      <c r="G13942" s="53">
        <f t="shared" si="3"/>
        <v>0.8921081692</v>
      </c>
    </row>
    <row r="13943">
      <c r="A13943" s="61">
        <v>1.514614938E9</v>
      </c>
      <c r="B13943" s="61">
        <v>1.0</v>
      </c>
      <c r="C13943" s="61">
        <v>2317.0</v>
      </c>
      <c r="D13943" s="57" t="s">
        <v>379</v>
      </c>
      <c r="E13943" s="62" t="str">
        <f t="shared" si="1"/>
        <v>Out of test</v>
      </c>
      <c r="F13943" s="53" t="str">
        <f t="shared" si="2"/>
        <v>Shanghai_1</v>
      </c>
      <c r="G13943" s="53">
        <f t="shared" si="3"/>
        <v>0.2514574173</v>
      </c>
    </row>
    <row r="13944">
      <c r="A13944" s="61">
        <v>1.516571895E9</v>
      </c>
      <c r="B13944" s="61">
        <v>1.0</v>
      </c>
      <c r="C13944" s="61">
        <v>133.0</v>
      </c>
      <c r="D13944" s="57" t="s">
        <v>379</v>
      </c>
      <c r="E13944" s="62" t="str">
        <f t="shared" si="1"/>
        <v>Out of test</v>
      </c>
      <c r="F13944" s="53" t="str">
        <f t="shared" si="2"/>
        <v>Shanghai_1</v>
      </c>
      <c r="G13944" s="53">
        <f t="shared" si="3"/>
        <v>0.3025132823</v>
      </c>
    </row>
    <row r="13945">
      <c r="A13945" s="61">
        <v>1.513486538E9</v>
      </c>
      <c r="B13945" s="61">
        <v>1.0</v>
      </c>
      <c r="C13945" s="61">
        <v>865.0</v>
      </c>
      <c r="D13945" s="57" t="s">
        <v>379</v>
      </c>
      <c r="E13945" s="62" t="str">
        <f t="shared" si="1"/>
        <v>Out of test</v>
      </c>
      <c r="F13945" s="53" t="str">
        <f t="shared" si="2"/>
        <v>Shanghai_1</v>
      </c>
      <c r="G13945" s="53">
        <f t="shared" si="3"/>
        <v>0.7211137792</v>
      </c>
    </row>
    <row r="13946">
      <c r="A13946" s="61">
        <v>1.518804899E9</v>
      </c>
      <c r="B13946" s="61">
        <v>1.0</v>
      </c>
      <c r="C13946" s="61">
        <v>1398.0</v>
      </c>
      <c r="D13946" s="57" t="s">
        <v>379</v>
      </c>
      <c r="E13946" s="62" t="str">
        <f t="shared" si="1"/>
        <v>Out of test</v>
      </c>
      <c r="F13946" s="53" t="str">
        <f t="shared" si="2"/>
        <v>Shanghai_1</v>
      </c>
      <c r="G13946" s="53">
        <f t="shared" si="3"/>
        <v>0.363175679</v>
      </c>
    </row>
    <row r="13947">
      <c r="A13947" s="61">
        <v>1.514501258E9</v>
      </c>
      <c r="B13947" s="61">
        <v>1.0</v>
      </c>
      <c r="C13947" s="61">
        <v>2941.0</v>
      </c>
      <c r="D13947" s="57" t="s">
        <v>379</v>
      </c>
      <c r="E13947" s="62" t="str">
        <f t="shared" si="1"/>
        <v>Out of test</v>
      </c>
      <c r="F13947" s="53" t="str">
        <f t="shared" si="2"/>
        <v>Shanghai_1</v>
      </c>
      <c r="G13947" s="53">
        <f t="shared" si="3"/>
        <v>0.620129002</v>
      </c>
    </row>
    <row r="13948">
      <c r="A13948" s="61">
        <v>1.514517416E9</v>
      </c>
      <c r="B13948" s="61">
        <v>1.0</v>
      </c>
      <c r="C13948" s="61">
        <v>3264.0</v>
      </c>
      <c r="D13948" s="57" t="s">
        <v>379</v>
      </c>
      <c r="E13948" s="62" t="str">
        <f t="shared" si="1"/>
        <v>Out of test</v>
      </c>
      <c r="F13948" s="53" t="str">
        <f t="shared" si="2"/>
        <v>Shanghai_1</v>
      </c>
      <c r="G13948" s="53">
        <f t="shared" si="3"/>
        <v>0.4201845848</v>
      </c>
    </row>
    <row r="13949">
      <c r="A13949" s="61">
        <v>1.516009768E9</v>
      </c>
      <c r="B13949" s="61">
        <v>1.0</v>
      </c>
      <c r="C13949" s="61">
        <v>366.0</v>
      </c>
      <c r="D13949" s="57" t="s">
        <v>379</v>
      </c>
      <c r="E13949" s="62" t="str">
        <f t="shared" si="1"/>
        <v>Out of test</v>
      </c>
      <c r="F13949" s="53" t="str">
        <f t="shared" si="2"/>
        <v>Shanghai_1</v>
      </c>
      <c r="G13949" s="53">
        <f t="shared" si="3"/>
        <v>0.9913299082</v>
      </c>
    </row>
    <row r="13950">
      <c r="A13950" s="61">
        <v>1.517993333E9</v>
      </c>
      <c r="B13950" s="61">
        <v>1.0</v>
      </c>
      <c r="C13950" s="61">
        <v>1014.0</v>
      </c>
      <c r="D13950" s="57" t="s">
        <v>379</v>
      </c>
      <c r="E13950" s="62" t="str">
        <f t="shared" si="1"/>
        <v>Out of test</v>
      </c>
      <c r="F13950" s="53" t="str">
        <f t="shared" si="2"/>
        <v>Shanghai_1</v>
      </c>
      <c r="G13950" s="53">
        <f t="shared" si="3"/>
        <v>0.1333569121</v>
      </c>
    </row>
    <row r="13951">
      <c r="A13951" s="61">
        <v>1.516076234E9</v>
      </c>
      <c r="B13951" s="61">
        <v>1.0</v>
      </c>
      <c r="C13951" s="61">
        <v>1154.0</v>
      </c>
      <c r="D13951" s="57" t="s">
        <v>379</v>
      </c>
      <c r="E13951" s="62" t="str">
        <f t="shared" si="1"/>
        <v>Out of test</v>
      </c>
      <c r="F13951" s="53" t="str">
        <f t="shared" si="2"/>
        <v>Shanghai_1</v>
      </c>
      <c r="G13951" s="53">
        <f t="shared" si="3"/>
        <v>0.6696552239</v>
      </c>
    </row>
    <row r="13952">
      <c r="A13952" s="61">
        <v>1.511661873E9</v>
      </c>
      <c r="B13952" s="61">
        <v>1.0</v>
      </c>
      <c r="C13952" s="61">
        <v>3390.0</v>
      </c>
      <c r="D13952" s="57" t="s">
        <v>379</v>
      </c>
      <c r="E13952" s="62" t="str">
        <f t="shared" si="1"/>
        <v>Out of test</v>
      </c>
      <c r="F13952" s="53" t="str">
        <f t="shared" si="2"/>
        <v>Shanghai_1</v>
      </c>
      <c r="G13952" s="53">
        <f t="shared" si="3"/>
        <v>0.6561341284</v>
      </c>
    </row>
    <row r="13953">
      <c r="A13953" s="61">
        <v>1.511348029E9</v>
      </c>
      <c r="B13953" s="61">
        <v>1.0</v>
      </c>
      <c r="C13953" s="61">
        <v>3693.0</v>
      </c>
      <c r="D13953" s="57" t="s">
        <v>379</v>
      </c>
      <c r="E13953" s="62" t="str">
        <f t="shared" si="1"/>
        <v>Out of test</v>
      </c>
      <c r="F13953" s="53" t="str">
        <f t="shared" si="2"/>
        <v>Shanghai_1</v>
      </c>
      <c r="G13953" s="53">
        <f t="shared" si="3"/>
        <v>0.8148642377</v>
      </c>
    </row>
    <row r="13954">
      <c r="A13954" s="61">
        <v>1.512877568E9</v>
      </c>
      <c r="B13954" s="61">
        <v>1.0</v>
      </c>
      <c r="C13954" s="61">
        <v>274.0</v>
      </c>
      <c r="D13954" s="57" t="s">
        <v>379</v>
      </c>
      <c r="E13954" s="62" t="str">
        <f t="shared" si="1"/>
        <v>Out of test</v>
      </c>
      <c r="F13954" s="53" t="str">
        <f t="shared" si="2"/>
        <v>Shanghai_1</v>
      </c>
      <c r="G13954" s="53">
        <f t="shared" si="3"/>
        <v>0.5835095506</v>
      </c>
    </row>
    <row r="13955">
      <c r="A13955" s="61">
        <v>1.518140538E9</v>
      </c>
      <c r="B13955" s="61">
        <v>1.0</v>
      </c>
      <c r="C13955" s="61">
        <v>3574.0</v>
      </c>
      <c r="D13955" s="57" t="s">
        <v>379</v>
      </c>
      <c r="E13955" s="62" t="str">
        <f t="shared" si="1"/>
        <v>Out of test</v>
      </c>
      <c r="F13955" s="53" t="str">
        <f t="shared" si="2"/>
        <v>Shanghai_1</v>
      </c>
      <c r="G13955" s="53">
        <f t="shared" si="3"/>
        <v>0.4639057438</v>
      </c>
    </row>
    <row r="13956">
      <c r="A13956" s="61">
        <v>1.514573733E9</v>
      </c>
      <c r="B13956" s="61">
        <v>1.0</v>
      </c>
      <c r="C13956" s="61">
        <v>1189.0</v>
      </c>
      <c r="D13956" s="57" t="s">
        <v>379</v>
      </c>
      <c r="E13956" s="62" t="str">
        <f t="shared" si="1"/>
        <v>Out of test</v>
      </c>
      <c r="F13956" s="53" t="str">
        <f t="shared" si="2"/>
        <v>Shanghai_1</v>
      </c>
      <c r="G13956" s="53">
        <f t="shared" si="3"/>
        <v>0.2634290815</v>
      </c>
    </row>
    <row r="13957">
      <c r="A13957" s="61">
        <v>1.513890305E9</v>
      </c>
      <c r="B13957" s="61">
        <v>1.0</v>
      </c>
      <c r="C13957" s="61">
        <v>141.0</v>
      </c>
      <c r="D13957" s="57" t="s">
        <v>379</v>
      </c>
      <c r="E13957" s="62" t="str">
        <f t="shared" si="1"/>
        <v>Out of test</v>
      </c>
      <c r="F13957" s="53" t="str">
        <f t="shared" si="2"/>
        <v>Shanghai_1</v>
      </c>
      <c r="G13957" s="53">
        <f t="shared" si="3"/>
        <v>0.4585698927</v>
      </c>
    </row>
    <row r="13958">
      <c r="A13958" s="61">
        <v>1.519505919E9</v>
      </c>
      <c r="B13958" s="61">
        <v>1.0</v>
      </c>
      <c r="C13958" s="61">
        <v>475.0</v>
      </c>
      <c r="D13958" s="57" t="s">
        <v>379</v>
      </c>
      <c r="E13958" s="62" t="str">
        <f t="shared" si="1"/>
        <v>Out of test</v>
      </c>
      <c r="F13958" s="53" t="str">
        <f t="shared" si="2"/>
        <v>Shanghai_1</v>
      </c>
      <c r="G13958" s="53">
        <f t="shared" si="3"/>
        <v>0.7057074659</v>
      </c>
    </row>
    <row r="13959">
      <c r="A13959" s="61">
        <v>1.519840934E9</v>
      </c>
      <c r="B13959" s="61">
        <v>1.0</v>
      </c>
      <c r="C13959" s="61">
        <v>2338.0</v>
      </c>
      <c r="D13959" s="57" t="s">
        <v>379</v>
      </c>
      <c r="E13959" s="62" t="str">
        <f t="shared" si="1"/>
        <v>Out of test</v>
      </c>
      <c r="F13959" s="53" t="str">
        <f t="shared" si="2"/>
        <v>Shanghai_1</v>
      </c>
      <c r="G13959" s="53">
        <f t="shared" si="3"/>
        <v>0.9714351088</v>
      </c>
    </row>
    <row r="13960">
      <c r="A13960" s="61">
        <v>1.519161717E9</v>
      </c>
      <c r="B13960" s="61">
        <v>1.0</v>
      </c>
      <c r="C13960" s="61">
        <v>1098.0</v>
      </c>
      <c r="D13960" s="57" t="s">
        <v>379</v>
      </c>
      <c r="E13960" s="62" t="str">
        <f t="shared" si="1"/>
        <v>Out of test</v>
      </c>
      <c r="F13960" s="53" t="str">
        <f t="shared" si="2"/>
        <v>Shanghai_1</v>
      </c>
      <c r="G13960" s="53">
        <f t="shared" si="3"/>
        <v>0.9159974771</v>
      </c>
    </row>
    <row r="13961">
      <c r="A13961" s="61">
        <v>1.518191519E9</v>
      </c>
      <c r="B13961" s="61">
        <v>1.0</v>
      </c>
      <c r="C13961" s="61">
        <v>760.0</v>
      </c>
      <c r="D13961" s="57" t="s">
        <v>379</v>
      </c>
      <c r="E13961" s="62" t="str">
        <f t="shared" si="1"/>
        <v>Out of test</v>
      </c>
      <c r="F13961" s="53" t="str">
        <f t="shared" si="2"/>
        <v>Shanghai_1</v>
      </c>
      <c r="G13961" s="53">
        <f t="shared" si="3"/>
        <v>0.5157388615</v>
      </c>
    </row>
    <row r="13962">
      <c r="A13962" s="61">
        <v>1.517215013E9</v>
      </c>
      <c r="B13962" s="61">
        <v>1.0</v>
      </c>
      <c r="C13962" s="61">
        <v>3039.0</v>
      </c>
      <c r="D13962" s="57" t="s">
        <v>379</v>
      </c>
      <c r="E13962" s="62" t="str">
        <f t="shared" si="1"/>
        <v>Out of test</v>
      </c>
      <c r="F13962" s="53" t="str">
        <f t="shared" si="2"/>
        <v>Shanghai_1</v>
      </c>
      <c r="G13962" s="53">
        <f t="shared" si="3"/>
        <v>0.3559330246</v>
      </c>
    </row>
    <row r="13963">
      <c r="A13963" s="61">
        <v>1.515560984E9</v>
      </c>
      <c r="B13963" s="61">
        <v>1.0</v>
      </c>
      <c r="C13963" s="61">
        <v>1557.0</v>
      </c>
      <c r="D13963" s="57" t="s">
        <v>379</v>
      </c>
      <c r="E13963" s="62" t="str">
        <f t="shared" si="1"/>
        <v>Out of test</v>
      </c>
      <c r="F13963" s="53" t="str">
        <f t="shared" si="2"/>
        <v>Shanghai_1</v>
      </c>
      <c r="G13963" s="53">
        <f t="shared" si="3"/>
        <v>0.4281531415</v>
      </c>
    </row>
    <row r="13964">
      <c r="A13964" s="61">
        <v>1.517764063E9</v>
      </c>
      <c r="B13964" s="61">
        <v>1.0</v>
      </c>
      <c r="C13964" s="61">
        <v>2177.0</v>
      </c>
      <c r="D13964" s="57" t="s">
        <v>379</v>
      </c>
      <c r="E13964" s="62" t="str">
        <f t="shared" si="1"/>
        <v>Out of test</v>
      </c>
      <c r="F13964" s="53" t="str">
        <f t="shared" si="2"/>
        <v>Shanghai_1</v>
      </c>
      <c r="G13964" s="53">
        <f t="shared" si="3"/>
        <v>0.6625634508</v>
      </c>
    </row>
    <row r="13965">
      <c r="A13965" s="61">
        <v>1.516564035E9</v>
      </c>
      <c r="B13965" s="61">
        <v>1.0</v>
      </c>
      <c r="C13965" s="61">
        <v>561.0</v>
      </c>
      <c r="D13965" s="57" t="s">
        <v>379</v>
      </c>
      <c r="E13965" s="62" t="str">
        <f t="shared" si="1"/>
        <v>Out of test</v>
      </c>
      <c r="F13965" s="53" t="str">
        <f t="shared" si="2"/>
        <v>Shanghai_1</v>
      </c>
      <c r="G13965" s="53">
        <f t="shared" si="3"/>
        <v>0.08116408293</v>
      </c>
    </row>
    <row r="13966">
      <c r="A13966" s="61">
        <v>1.518680965E9</v>
      </c>
      <c r="B13966" s="61">
        <v>1.0</v>
      </c>
      <c r="C13966" s="61">
        <v>2615.0</v>
      </c>
      <c r="D13966" s="57" t="s">
        <v>379</v>
      </c>
      <c r="E13966" s="62" t="str">
        <f t="shared" si="1"/>
        <v>Out of test</v>
      </c>
      <c r="F13966" s="53" t="str">
        <f t="shared" si="2"/>
        <v>Shanghai_1</v>
      </c>
      <c r="G13966" s="53">
        <f t="shared" si="3"/>
        <v>0.2320473731</v>
      </c>
    </row>
    <row r="13967">
      <c r="A13967" s="61">
        <v>1.511522756E9</v>
      </c>
      <c r="B13967" s="61">
        <v>1.0</v>
      </c>
      <c r="C13967" s="61">
        <v>753.0</v>
      </c>
      <c r="D13967" s="57" t="s">
        <v>379</v>
      </c>
      <c r="E13967" s="62" t="str">
        <f t="shared" si="1"/>
        <v>Out of test</v>
      </c>
      <c r="F13967" s="53" t="str">
        <f t="shared" si="2"/>
        <v>Shanghai_1</v>
      </c>
      <c r="G13967" s="53">
        <f t="shared" si="3"/>
        <v>0.5656006077</v>
      </c>
    </row>
    <row r="13968">
      <c r="A13968" s="61">
        <v>1.512957669E9</v>
      </c>
      <c r="B13968" s="61">
        <v>1.0</v>
      </c>
      <c r="C13968" s="61">
        <v>2244.0</v>
      </c>
      <c r="D13968" s="57" t="s">
        <v>379</v>
      </c>
      <c r="E13968" s="62" t="str">
        <f t="shared" si="1"/>
        <v>Out of test</v>
      </c>
      <c r="F13968" s="53" t="str">
        <f t="shared" si="2"/>
        <v>Shanghai_1</v>
      </c>
      <c r="G13968" s="53">
        <f t="shared" si="3"/>
        <v>0.7188516882</v>
      </c>
    </row>
    <row r="13969">
      <c r="A13969" s="61">
        <v>1.513825109E9</v>
      </c>
      <c r="B13969" s="61">
        <v>1.0</v>
      </c>
      <c r="C13969" s="61">
        <v>293.0</v>
      </c>
      <c r="D13969" s="57" t="s">
        <v>379</v>
      </c>
      <c r="E13969" s="62" t="str">
        <f t="shared" si="1"/>
        <v>Out of test</v>
      </c>
      <c r="F13969" s="53" t="str">
        <f t="shared" si="2"/>
        <v>Shanghai_1</v>
      </c>
      <c r="G13969" s="53">
        <f t="shared" si="3"/>
        <v>0.9137094125</v>
      </c>
    </row>
    <row r="13970">
      <c r="A13970" s="61">
        <v>1.512452109E9</v>
      </c>
      <c r="B13970" s="61">
        <v>1.0</v>
      </c>
      <c r="C13970" s="61">
        <v>1987.0</v>
      </c>
      <c r="D13970" s="57" t="s">
        <v>379</v>
      </c>
      <c r="E13970" s="62" t="str">
        <f t="shared" si="1"/>
        <v>Out of test</v>
      </c>
      <c r="F13970" s="53" t="str">
        <f t="shared" si="2"/>
        <v>Shanghai_1</v>
      </c>
      <c r="G13970" s="53">
        <f t="shared" si="3"/>
        <v>0.5601013373</v>
      </c>
    </row>
    <row r="13971">
      <c r="A13971" s="61">
        <v>1.513673573E9</v>
      </c>
      <c r="B13971" s="61">
        <v>1.0</v>
      </c>
      <c r="C13971" s="61">
        <v>250.0</v>
      </c>
      <c r="D13971" s="57" t="s">
        <v>379</v>
      </c>
      <c r="E13971" s="62" t="str">
        <f t="shared" si="1"/>
        <v>Out of test</v>
      </c>
      <c r="F13971" s="53" t="str">
        <f t="shared" si="2"/>
        <v>Shanghai_1</v>
      </c>
      <c r="G13971" s="53">
        <f t="shared" si="3"/>
        <v>0.5670433736</v>
      </c>
    </row>
    <row r="13972">
      <c r="A13972" s="61">
        <v>1.511334554E9</v>
      </c>
      <c r="B13972" s="61">
        <v>1.0</v>
      </c>
      <c r="C13972" s="61">
        <v>1539.0</v>
      </c>
      <c r="D13972" s="57" t="s">
        <v>379</v>
      </c>
      <c r="E13972" s="62" t="str">
        <f t="shared" si="1"/>
        <v>Out of test</v>
      </c>
      <c r="F13972" s="53" t="str">
        <f t="shared" si="2"/>
        <v>Shanghai_1</v>
      </c>
      <c r="G13972" s="53">
        <f t="shared" si="3"/>
        <v>0.8960654632</v>
      </c>
    </row>
    <row r="13973">
      <c r="A13973" s="61">
        <v>1.512007594E9</v>
      </c>
      <c r="B13973" s="61">
        <v>1.0</v>
      </c>
      <c r="C13973" s="61">
        <v>42.0</v>
      </c>
      <c r="D13973" s="57" t="s">
        <v>379</v>
      </c>
      <c r="E13973" s="62" t="str">
        <f t="shared" si="1"/>
        <v>Out of test</v>
      </c>
      <c r="F13973" s="53" t="str">
        <f t="shared" si="2"/>
        <v>Shanghai_1</v>
      </c>
      <c r="G13973" s="53">
        <f t="shared" si="3"/>
        <v>0.2674480488</v>
      </c>
    </row>
    <row r="13974">
      <c r="A13974" s="61">
        <v>1.515485366E9</v>
      </c>
      <c r="B13974" s="61">
        <v>1.0</v>
      </c>
      <c r="C13974" s="61">
        <v>2933.0</v>
      </c>
      <c r="D13974" s="57" t="s">
        <v>379</v>
      </c>
      <c r="E13974" s="62" t="str">
        <f t="shared" si="1"/>
        <v>Out of test</v>
      </c>
      <c r="F13974" s="53" t="str">
        <f t="shared" si="2"/>
        <v>Shanghai_1</v>
      </c>
      <c r="G13974" s="53">
        <f t="shared" si="3"/>
        <v>0.5159951171</v>
      </c>
    </row>
    <row r="13975">
      <c r="A13975" s="61">
        <v>1.515432128E9</v>
      </c>
      <c r="B13975" s="61">
        <v>1.0</v>
      </c>
      <c r="C13975" s="61">
        <v>915.0</v>
      </c>
      <c r="D13975" s="57" t="s">
        <v>379</v>
      </c>
      <c r="E13975" s="62" t="str">
        <f t="shared" si="1"/>
        <v>Out of test</v>
      </c>
      <c r="F13975" s="53" t="str">
        <f t="shared" si="2"/>
        <v>Shanghai_1</v>
      </c>
      <c r="G13975" s="53">
        <f t="shared" si="3"/>
        <v>0.727856031</v>
      </c>
    </row>
    <row r="13976">
      <c r="A13976" s="61">
        <v>1.514822218E9</v>
      </c>
      <c r="B13976" s="61">
        <v>1.0</v>
      </c>
      <c r="C13976" s="61">
        <v>2008.0</v>
      </c>
      <c r="D13976" s="57" t="s">
        <v>379</v>
      </c>
      <c r="E13976" s="62" t="str">
        <f t="shared" si="1"/>
        <v>Out of test</v>
      </c>
      <c r="F13976" s="53" t="str">
        <f t="shared" si="2"/>
        <v>Shanghai_1</v>
      </c>
      <c r="G13976" s="53">
        <f t="shared" si="3"/>
        <v>0.9607123155</v>
      </c>
    </row>
    <row r="13977">
      <c r="A13977" s="61">
        <v>1.512780847E9</v>
      </c>
      <c r="B13977" s="61">
        <v>1.0</v>
      </c>
      <c r="C13977" s="61">
        <v>2052.0</v>
      </c>
      <c r="D13977" s="57" t="s">
        <v>379</v>
      </c>
      <c r="E13977" s="62" t="str">
        <f t="shared" si="1"/>
        <v>Out of test</v>
      </c>
      <c r="F13977" s="53" t="str">
        <f t="shared" si="2"/>
        <v>Shanghai_1</v>
      </c>
      <c r="G13977" s="53">
        <f t="shared" si="3"/>
        <v>0.764813354</v>
      </c>
    </row>
    <row r="13978">
      <c r="A13978" s="61">
        <v>1.513606984E9</v>
      </c>
      <c r="B13978" s="61">
        <v>1.0</v>
      </c>
      <c r="C13978" s="61">
        <v>980.0</v>
      </c>
      <c r="D13978" s="57" t="s">
        <v>379</v>
      </c>
      <c r="E13978" s="62" t="str">
        <f t="shared" si="1"/>
        <v>Out of test</v>
      </c>
      <c r="F13978" s="53" t="str">
        <f t="shared" si="2"/>
        <v>Shanghai_1</v>
      </c>
      <c r="G13978" s="53">
        <f t="shared" si="3"/>
        <v>0.6096898834</v>
      </c>
    </row>
    <row r="13979">
      <c r="A13979" s="61">
        <v>1.515723027E9</v>
      </c>
      <c r="B13979" s="61">
        <v>1.0</v>
      </c>
      <c r="C13979" s="61">
        <v>792.0</v>
      </c>
      <c r="D13979" s="57" t="s">
        <v>379</v>
      </c>
      <c r="E13979" s="62" t="str">
        <f t="shared" si="1"/>
        <v>Out of test</v>
      </c>
      <c r="F13979" s="53" t="str">
        <f t="shared" si="2"/>
        <v>Shanghai_1</v>
      </c>
      <c r="G13979" s="53">
        <f t="shared" si="3"/>
        <v>0.317173723</v>
      </c>
    </row>
    <row r="13980">
      <c r="A13980" s="61">
        <v>1.515855817E9</v>
      </c>
      <c r="B13980" s="61">
        <v>1.0</v>
      </c>
      <c r="C13980" s="61">
        <v>1574.0</v>
      </c>
      <c r="D13980" s="57" t="s">
        <v>379</v>
      </c>
      <c r="E13980" s="62" t="str">
        <f t="shared" si="1"/>
        <v>Out of test</v>
      </c>
      <c r="F13980" s="53" t="str">
        <f t="shared" si="2"/>
        <v>Shanghai_1</v>
      </c>
      <c r="G13980" s="53">
        <f t="shared" si="3"/>
        <v>0.3741724753</v>
      </c>
    </row>
    <row r="13981">
      <c r="A13981" s="61">
        <v>1.515550386E9</v>
      </c>
      <c r="B13981" s="61">
        <v>1.0</v>
      </c>
      <c r="C13981" s="61">
        <v>153.0</v>
      </c>
      <c r="D13981" s="57" t="s">
        <v>379</v>
      </c>
      <c r="E13981" s="62" t="str">
        <f t="shared" si="1"/>
        <v>Out of test</v>
      </c>
      <c r="F13981" s="53" t="str">
        <f t="shared" si="2"/>
        <v>Shanghai_1</v>
      </c>
      <c r="G13981" s="53">
        <f t="shared" si="3"/>
        <v>0.2838382427</v>
      </c>
    </row>
    <row r="13982">
      <c r="A13982" s="61">
        <v>1.512197624E9</v>
      </c>
      <c r="B13982" s="61">
        <v>1.0</v>
      </c>
      <c r="C13982" s="61">
        <v>4486.0</v>
      </c>
      <c r="D13982" s="57" t="s">
        <v>379</v>
      </c>
      <c r="E13982" s="62" t="str">
        <f t="shared" si="1"/>
        <v>Out of test</v>
      </c>
      <c r="F13982" s="53" t="str">
        <f t="shared" si="2"/>
        <v>Shanghai_1</v>
      </c>
      <c r="G13982" s="53">
        <f t="shared" si="3"/>
        <v>0.6156202406</v>
      </c>
    </row>
    <row r="13983">
      <c r="A13983" s="61">
        <v>1.516973443E9</v>
      </c>
      <c r="B13983" s="61">
        <v>1.0</v>
      </c>
      <c r="C13983" s="61">
        <v>1051.0</v>
      </c>
      <c r="D13983" s="57" t="s">
        <v>379</v>
      </c>
      <c r="E13983" s="62" t="str">
        <f t="shared" si="1"/>
        <v>Out of test</v>
      </c>
      <c r="F13983" s="53" t="str">
        <f t="shared" si="2"/>
        <v>Shanghai_1</v>
      </c>
      <c r="G13983" s="53">
        <f t="shared" si="3"/>
        <v>0.06454869685</v>
      </c>
    </row>
    <row r="13984">
      <c r="A13984" s="61">
        <v>1.513865199E9</v>
      </c>
      <c r="B13984" s="61">
        <v>1.0</v>
      </c>
      <c r="C13984" s="61">
        <v>4547.0</v>
      </c>
      <c r="D13984" s="57" t="s">
        <v>379</v>
      </c>
      <c r="E13984" s="62" t="str">
        <f t="shared" si="1"/>
        <v>Out of test</v>
      </c>
      <c r="F13984" s="53" t="str">
        <f t="shared" si="2"/>
        <v>Shanghai_1</v>
      </c>
      <c r="G13984" s="53">
        <f t="shared" si="3"/>
        <v>0.6699749161</v>
      </c>
    </row>
    <row r="13985">
      <c r="A13985" s="61">
        <v>1.513374214E9</v>
      </c>
      <c r="B13985" s="61">
        <v>1.0</v>
      </c>
      <c r="C13985" s="61">
        <v>2854.0</v>
      </c>
      <c r="D13985" s="57" t="s">
        <v>379</v>
      </c>
      <c r="E13985" s="62" t="str">
        <f t="shared" si="1"/>
        <v>Out of test</v>
      </c>
      <c r="F13985" s="53" t="str">
        <f t="shared" si="2"/>
        <v>Shanghai_1</v>
      </c>
      <c r="G13985" s="53">
        <f t="shared" si="3"/>
        <v>0.3364422835</v>
      </c>
    </row>
    <row r="13986">
      <c r="A13986" s="61">
        <v>1.518715819E9</v>
      </c>
      <c r="B13986" s="61">
        <v>1.0</v>
      </c>
      <c r="C13986" s="61">
        <v>1981.0</v>
      </c>
      <c r="D13986" s="57" t="s">
        <v>379</v>
      </c>
      <c r="E13986" s="62" t="str">
        <f t="shared" si="1"/>
        <v>Out of test</v>
      </c>
      <c r="F13986" s="53" t="str">
        <f t="shared" si="2"/>
        <v>Shanghai_1</v>
      </c>
      <c r="G13986" s="53">
        <f t="shared" si="3"/>
        <v>0.1456514927</v>
      </c>
    </row>
    <row r="13987">
      <c r="A13987" s="61">
        <v>1.513374237E9</v>
      </c>
      <c r="B13987" s="61">
        <v>1.0</v>
      </c>
      <c r="C13987" s="61">
        <v>1115.0</v>
      </c>
      <c r="D13987" s="57" t="s">
        <v>379</v>
      </c>
      <c r="E13987" s="62" t="str">
        <f t="shared" si="1"/>
        <v>Out of test</v>
      </c>
      <c r="F13987" s="53" t="str">
        <f t="shared" si="2"/>
        <v>Shanghai_1</v>
      </c>
      <c r="G13987" s="53">
        <f t="shared" si="3"/>
        <v>0.02835601976</v>
      </c>
    </row>
    <row r="13988">
      <c r="A13988" s="61">
        <v>1.519415508E9</v>
      </c>
      <c r="B13988" s="61">
        <v>1.0</v>
      </c>
      <c r="C13988" s="61">
        <v>1053.0</v>
      </c>
      <c r="D13988" s="57" t="s">
        <v>379</v>
      </c>
      <c r="E13988" s="62" t="str">
        <f t="shared" si="1"/>
        <v>Out of test</v>
      </c>
      <c r="F13988" s="53" t="str">
        <f t="shared" si="2"/>
        <v>Shanghai_1</v>
      </c>
      <c r="G13988" s="53">
        <f t="shared" si="3"/>
        <v>0.1925665905</v>
      </c>
    </row>
    <row r="13989">
      <c r="A13989" s="61">
        <v>1.511544043E9</v>
      </c>
      <c r="B13989" s="61">
        <v>1.0</v>
      </c>
      <c r="C13989" s="61">
        <v>2229.0</v>
      </c>
      <c r="D13989" s="57" t="s">
        <v>379</v>
      </c>
      <c r="E13989" s="62" t="str">
        <f t="shared" si="1"/>
        <v>Out of test</v>
      </c>
      <c r="F13989" s="53" t="str">
        <f t="shared" si="2"/>
        <v>Shanghai_1</v>
      </c>
      <c r="G13989" s="53">
        <f t="shared" si="3"/>
        <v>0.8258589366</v>
      </c>
    </row>
    <row r="13990">
      <c r="A13990" s="61">
        <v>1.513612006E9</v>
      </c>
      <c r="B13990" s="61">
        <v>1.0</v>
      </c>
      <c r="C13990" s="61">
        <v>2465.0</v>
      </c>
      <c r="D13990" s="57" t="s">
        <v>379</v>
      </c>
      <c r="E13990" s="62" t="str">
        <f t="shared" si="1"/>
        <v>Out of test</v>
      </c>
      <c r="F13990" s="53" t="str">
        <f t="shared" si="2"/>
        <v>Shanghai_1</v>
      </c>
      <c r="G13990" s="53">
        <f t="shared" si="3"/>
        <v>0.6298707746</v>
      </c>
    </row>
    <row r="13991">
      <c r="A13991" s="61">
        <v>1.512675419E9</v>
      </c>
      <c r="B13991" s="61">
        <v>1.0</v>
      </c>
      <c r="C13991" s="61">
        <v>1100.0</v>
      </c>
      <c r="D13991" s="57" t="s">
        <v>379</v>
      </c>
      <c r="E13991" s="62" t="str">
        <f t="shared" si="1"/>
        <v>Out of test</v>
      </c>
      <c r="F13991" s="53" t="str">
        <f t="shared" si="2"/>
        <v>Shanghai_1</v>
      </c>
      <c r="G13991" s="53">
        <f t="shared" si="3"/>
        <v>0.3419507421</v>
      </c>
    </row>
    <row r="13992">
      <c r="A13992" s="61">
        <v>1.517179869E9</v>
      </c>
      <c r="B13992" s="61">
        <v>1.0</v>
      </c>
      <c r="C13992" s="61">
        <v>146.0</v>
      </c>
      <c r="D13992" s="57" t="s">
        <v>379</v>
      </c>
      <c r="E13992" s="62" t="str">
        <f t="shared" si="1"/>
        <v>Out of test</v>
      </c>
      <c r="F13992" s="53" t="str">
        <f t="shared" si="2"/>
        <v>Shanghai_1</v>
      </c>
      <c r="G13992" s="53">
        <f t="shared" si="3"/>
        <v>0.04343049071</v>
      </c>
    </row>
    <row r="13993">
      <c r="A13993" s="61">
        <v>1.512254907E9</v>
      </c>
      <c r="B13993" s="61">
        <v>1.0</v>
      </c>
      <c r="C13993" s="61">
        <v>624.0</v>
      </c>
      <c r="D13993" s="57" t="s">
        <v>379</v>
      </c>
      <c r="E13993" s="62" t="str">
        <f t="shared" si="1"/>
        <v>Out of test</v>
      </c>
      <c r="F13993" s="53" t="str">
        <f t="shared" si="2"/>
        <v>Shanghai_1</v>
      </c>
      <c r="G13993" s="53">
        <f t="shared" si="3"/>
        <v>0.3886773901</v>
      </c>
    </row>
    <row r="13994">
      <c r="A13994" s="61">
        <v>1.512413483E9</v>
      </c>
      <c r="B13994" s="61">
        <v>1.0</v>
      </c>
      <c r="C13994" s="61">
        <v>5376.0</v>
      </c>
      <c r="D13994" s="57" t="s">
        <v>379</v>
      </c>
      <c r="E13994" s="62" t="str">
        <f t="shared" si="1"/>
        <v>Out of test</v>
      </c>
      <c r="F13994" s="53" t="str">
        <f t="shared" si="2"/>
        <v>Shanghai_1</v>
      </c>
      <c r="G13994" s="53">
        <f t="shared" si="3"/>
        <v>0.2956970148</v>
      </c>
    </row>
    <row r="13995">
      <c r="A13995" s="61">
        <v>1.514855074E9</v>
      </c>
      <c r="B13995" s="61">
        <v>1.0</v>
      </c>
      <c r="C13995" s="61">
        <v>1690.0</v>
      </c>
      <c r="D13995" s="57" t="s">
        <v>379</v>
      </c>
      <c r="E13995" s="62" t="str">
        <f t="shared" si="1"/>
        <v>Out of test</v>
      </c>
      <c r="F13995" s="53" t="str">
        <f t="shared" si="2"/>
        <v>Shanghai_1</v>
      </c>
      <c r="G13995" s="53">
        <f t="shared" si="3"/>
        <v>0.4790861884</v>
      </c>
    </row>
    <row r="13996">
      <c r="A13996" s="61">
        <v>1.515489909E9</v>
      </c>
      <c r="B13996" s="61">
        <v>1.0</v>
      </c>
      <c r="C13996" s="61">
        <v>3139.0</v>
      </c>
      <c r="D13996" s="57" t="s">
        <v>379</v>
      </c>
      <c r="E13996" s="62" t="str">
        <f t="shared" si="1"/>
        <v>Out of test</v>
      </c>
      <c r="F13996" s="53" t="str">
        <f t="shared" si="2"/>
        <v>Shanghai_1</v>
      </c>
      <c r="G13996" s="53">
        <f t="shared" si="3"/>
        <v>0.8587284023</v>
      </c>
    </row>
    <row r="13997">
      <c r="A13997" s="61">
        <v>1.517188983E9</v>
      </c>
      <c r="B13997" s="61">
        <v>1.0</v>
      </c>
      <c r="C13997" s="61">
        <v>1471.0</v>
      </c>
      <c r="D13997" s="57" t="s">
        <v>379</v>
      </c>
      <c r="E13997" s="62" t="str">
        <f t="shared" si="1"/>
        <v>Out of test</v>
      </c>
      <c r="F13997" s="53" t="str">
        <f t="shared" si="2"/>
        <v>Shanghai_1</v>
      </c>
      <c r="G13997" s="53">
        <f t="shared" si="3"/>
        <v>0.7506068942</v>
      </c>
    </row>
    <row r="13998">
      <c r="A13998" s="61">
        <v>1.519288408E9</v>
      </c>
      <c r="B13998" s="61">
        <v>1.0</v>
      </c>
      <c r="C13998" s="61">
        <v>1814.0</v>
      </c>
      <c r="D13998" s="57" t="s">
        <v>379</v>
      </c>
      <c r="E13998" s="62" t="str">
        <f t="shared" si="1"/>
        <v>Out of test</v>
      </c>
      <c r="F13998" s="53" t="str">
        <f t="shared" si="2"/>
        <v>Shanghai_1</v>
      </c>
      <c r="G13998" s="53">
        <f t="shared" si="3"/>
        <v>0.7172394581</v>
      </c>
    </row>
    <row r="13999">
      <c r="A13999" s="61">
        <v>1.515443957E9</v>
      </c>
      <c r="B13999" s="61">
        <v>1.0</v>
      </c>
      <c r="C13999" s="61">
        <v>1414.0</v>
      </c>
      <c r="D13999" s="57" t="s">
        <v>379</v>
      </c>
      <c r="E13999" s="62" t="str">
        <f t="shared" si="1"/>
        <v>Out of test</v>
      </c>
      <c r="F13999" s="53" t="str">
        <f t="shared" si="2"/>
        <v>Shanghai_1</v>
      </c>
      <c r="G13999" s="53">
        <f t="shared" si="3"/>
        <v>0.2318617162</v>
      </c>
    </row>
    <row r="14000">
      <c r="A14000" s="61">
        <v>1.518203104E9</v>
      </c>
      <c r="B14000" s="61">
        <v>1.0</v>
      </c>
      <c r="C14000" s="61">
        <v>97.0</v>
      </c>
      <c r="D14000" s="57" t="s">
        <v>379</v>
      </c>
      <c r="E14000" s="62" t="str">
        <f t="shared" si="1"/>
        <v>Out of test</v>
      </c>
      <c r="F14000" s="53" t="str">
        <f t="shared" si="2"/>
        <v>Shanghai_1</v>
      </c>
      <c r="G14000" s="53">
        <f t="shared" si="3"/>
        <v>0.4772151271</v>
      </c>
    </row>
    <row r="14001">
      <c r="A14001" s="61">
        <v>1.513903627E9</v>
      </c>
      <c r="B14001" s="61">
        <v>1.0</v>
      </c>
      <c r="C14001" s="61">
        <v>280.0</v>
      </c>
      <c r="D14001" s="57" t="s">
        <v>379</v>
      </c>
      <c r="E14001" s="62" t="str">
        <f t="shared" si="1"/>
        <v>Out of test</v>
      </c>
      <c r="F14001" s="53" t="str">
        <f t="shared" si="2"/>
        <v>Shanghai_1</v>
      </c>
      <c r="G14001" s="53">
        <f t="shared" si="3"/>
        <v>0.6549538814</v>
      </c>
    </row>
    <row r="14002">
      <c r="A14002" s="61">
        <v>1.516496459E9</v>
      </c>
      <c r="B14002" s="61">
        <v>1.0</v>
      </c>
      <c r="C14002" s="61">
        <v>4458.0</v>
      </c>
      <c r="D14002" s="57" t="s">
        <v>379</v>
      </c>
      <c r="E14002" s="62" t="str">
        <f t="shared" si="1"/>
        <v>Out of test</v>
      </c>
      <c r="F14002" s="53" t="str">
        <f t="shared" si="2"/>
        <v>Shanghai_1</v>
      </c>
      <c r="G14002" s="53">
        <f t="shared" si="3"/>
        <v>0.6445300398</v>
      </c>
    </row>
    <row r="14003">
      <c r="A14003" s="61">
        <v>1.514545767E9</v>
      </c>
      <c r="B14003" s="61">
        <v>1.0</v>
      </c>
      <c r="C14003" s="61">
        <v>3660.0</v>
      </c>
      <c r="D14003" s="57" t="s">
        <v>379</v>
      </c>
      <c r="E14003" s="62" t="str">
        <f t="shared" si="1"/>
        <v>Out of test</v>
      </c>
      <c r="F14003" s="53" t="str">
        <f t="shared" si="2"/>
        <v>Shanghai_1</v>
      </c>
      <c r="G14003" s="53">
        <f t="shared" si="3"/>
        <v>0.5524751392</v>
      </c>
    </row>
    <row r="14004">
      <c r="A14004" s="61">
        <v>1.517267576E9</v>
      </c>
      <c r="B14004" s="61">
        <v>1.0</v>
      </c>
      <c r="C14004" s="61">
        <v>635.0</v>
      </c>
      <c r="D14004" s="57" t="s">
        <v>379</v>
      </c>
      <c r="E14004" s="62" t="str">
        <f t="shared" si="1"/>
        <v>Out of test</v>
      </c>
      <c r="F14004" s="53" t="str">
        <f t="shared" si="2"/>
        <v>Shanghai_1</v>
      </c>
      <c r="G14004" s="53">
        <f t="shared" si="3"/>
        <v>0.6479902572</v>
      </c>
    </row>
    <row r="14005">
      <c r="A14005" s="61">
        <v>1.515118143E9</v>
      </c>
      <c r="B14005" s="61">
        <v>1.0</v>
      </c>
      <c r="C14005" s="61">
        <v>1262.0</v>
      </c>
      <c r="D14005" s="57" t="s">
        <v>379</v>
      </c>
      <c r="E14005" s="62" t="str">
        <f t="shared" si="1"/>
        <v>Out of test</v>
      </c>
      <c r="F14005" s="53" t="str">
        <f t="shared" si="2"/>
        <v>Shanghai_1</v>
      </c>
      <c r="G14005" s="53">
        <f t="shared" si="3"/>
        <v>0.9589354288</v>
      </c>
    </row>
    <row r="14006">
      <c r="A14006" s="61">
        <v>1.517461226E9</v>
      </c>
      <c r="B14006" s="61">
        <v>1.0</v>
      </c>
      <c r="C14006" s="61">
        <v>270.0</v>
      </c>
      <c r="D14006" s="57" t="s">
        <v>379</v>
      </c>
      <c r="E14006" s="62" t="str">
        <f t="shared" si="1"/>
        <v>Out of test</v>
      </c>
      <c r="F14006" s="53" t="str">
        <f t="shared" si="2"/>
        <v>Shanghai_1</v>
      </c>
      <c r="G14006" s="53">
        <f t="shared" si="3"/>
        <v>0.1162001186</v>
      </c>
    </row>
    <row r="14007">
      <c r="A14007" s="61">
        <v>1.517069844E9</v>
      </c>
      <c r="B14007" s="61">
        <v>1.0</v>
      </c>
      <c r="C14007" s="61">
        <v>1789.0</v>
      </c>
      <c r="D14007" s="57" t="s">
        <v>379</v>
      </c>
      <c r="E14007" s="62" t="str">
        <f t="shared" si="1"/>
        <v>Out of test</v>
      </c>
      <c r="F14007" s="53" t="str">
        <f t="shared" si="2"/>
        <v>Shanghai_1</v>
      </c>
      <c r="G14007" s="53">
        <f t="shared" si="3"/>
        <v>0.7743133032</v>
      </c>
    </row>
    <row r="14008">
      <c r="A14008" s="61">
        <v>1.519759338E9</v>
      </c>
      <c r="B14008" s="61">
        <v>1.0</v>
      </c>
      <c r="C14008" s="61">
        <v>3347.0</v>
      </c>
      <c r="D14008" s="57" t="s">
        <v>379</v>
      </c>
      <c r="E14008" s="62" t="str">
        <f t="shared" si="1"/>
        <v>Out of test</v>
      </c>
      <c r="F14008" s="53" t="str">
        <f t="shared" si="2"/>
        <v>Shanghai_1</v>
      </c>
      <c r="G14008" s="53">
        <f t="shared" si="3"/>
        <v>0.6747249333</v>
      </c>
    </row>
    <row r="14009">
      <c r="A14009" s="61">
        <v>1.518482844E9</v>
      </c>
      <c r="B14009" s="61">
        <v>1.0</v>
      </c>
      <c r="C14009" s="61">
        <v>54.0</v>
      </c>
      <c r="D14009" s="57" t="s">
        <v>379</v>
      </c>
      <c r="E14009" s="62" t="str">
        <f t="shared" si="1"/>
        <v>Out of test</v>
      </c>
      <c r="F14009" s="53" t="str">
        <f t="shared" si="2"/>
        <v>Shanghai_1</v>
      </c>
      <c r="G14009" s="53">
        <f t="shared" si="3"/>
        <v>0.435334942</v>
      </c>
    </row>
    <row r="14010">
      <c r="A14010" s="61">
        <v>1.517776093E9</v>
      </c>
      <c r="B14010" s="61">
        <v>1.0</v>
      </c>
      <c r="C14010" s="61">
        <v>1778.0</v>
      </c>
      <c r="D14010" s="57" t="s">
        <v>379</v>
      </c>
      <c r="E14010" s="62" t="str">
        <f t="shared" si="1"/>
        <v>Out of test</v>
      </c>
      <c r="F14010" s="53" t="str">
        <f t="shared" si="2"/>
        <v>Shanghai_1</v>
      </c>
      <c r="G14010" s="53">
        <f t="shared" si="3"/>
        <v>0.3093675272</v>
      </c>
    </row>
    <row r="14011">
      <c r="A14011" s="61">
        <v>1.512563476E9</v>
      </c>
      <c r="B14011" s="61">
        <v>1.0</v>
      </c>
      <c r="C14011" s="61">
        <v>4595.0</v>
      </c>
      <c r="D14011" s="57" t="s">
        <v>379</v>
      </c>
      <c r="E14011" s="62" t="str">
        <f t="shared" si="1"/>
        <v>Out of test</v>
      </c>
      <c r="F14011" s="53" t="str">
        <f t="shared" si="2"/>
        <v>Shanghai_1</v>
      </c>
      <c r="G14011" s="53">
        <f t="shared" si="3"/>
        <v>0.4984225121</v>
      </c>
    </row>
    <row r="14012">
      <c r="A14012" s="61">
        <v>1.511840898E9</v>
      </c>
      <c r="B14012" s="61">
        <v>1.0</v>
      </c>
      <c r="C14012" s="61">
        <v>4341.0</v>
      </c>
      <c r="D14012" s="57" t="s">
        <v>379</v>
      </c>
      <c r="E14012" s="62" t="str">
        <f t="shared" si="1"/>
        <v>Out of test</v>
      </c>
      <c r="F14012" s="53" t="str">
        <f t="shared" si="2"/>
        <v>Shanghai_1</v>
      </c>
      <c r="G14012" s="53">
        <f t="shared" si="3"/>
        <v>0.2963206001</v>
      </c>
    </row>
    <row r="14013">
      <c r="A14013" s="61">
        <v>1.517562658E9</v>
      </c>
      <c r="B14013" s="61">
        <v>1.0</v>
      </c>
      <c r="C14013" s="61">
        <v>514.0</v>
      </c>
      <c r="D14013" s="57" t="s">
        <v>379</v>
      </c>
      <c r="E14013" s="62" t="str">
        <f t="shared" si="1"/>
        <v>Out of test</v>
      </c>
      <c r="F14013" s="53" t="str">
        <f t="shared" si="2"/>
        <v>Shanghai_1</v>
      </c>
      <c r="G14013" s="53">
        <f t="shared" si="3"/>
        <v>0.6656389593</v>
      </c>
    </row>
    <row r="14014">
      <c r="A14014" s="61">
        <v>1.516738203E9</v>
      </c>
      <c r="B14014" s="61">
        <v>1.0</v>
      </c>
      <c r="C14014" s="61">
        <v>796.0</v>
      </c>
      <c r="D14014" s="57" t="s">
        <v>379</v>
      </c>
      <c r="E14014" s="62" t="str">
        <f t="shared" si="1"/>
        <v>Out of test</v>
      </c>
      <c r="F14014" s="53" t="str">
        <f t="shared" si="2"/>
        <v>Shanghai_1</v>
      </c>
      <c r="G14014" s="53">
        <f t="shared" si="3"/>
        <v>0.1869451516</v>
      </c>
    </row>
    <row r="14015">
      <c r="A14015" s="61">
        <v>1.515644823E9</v>
      </c>
      <c r="B14015" s="61">
        <v>1.0</v>
      </c>
      <c r="C14015" s="61">
        <v>47.0</v>
      </c>
      <c r="D14015" s="57" t="s">
        <v>379</v>
      </c>
      <c r="E14015" s="62" t="str">
        <f t="shared" si="1"/>
        <v>Out of test</v>
      </c>
      <c r="F14015" s="53" t="str">
        <f t="shared" si="2"/>
        <v>Shanghai_1</v>
      </c>
      <c r="G14015" s="53">
        <f t="shared" si="3"/>
        <v>0.6081571752</v>
      </c>
    </row>
    <row r="14016">
      <c r="A14016" s="61">
        <v>1.516237195E9</v>
      </c>
      <c r="B14016" s="61">
        <v>1.0</v>
      </c>
      <c r="C14016" s="61">
        <v>913.0</v>
      </c>
      <c r="D14016" s="57" t="s">
        <v>379</v>
      </c>
      <c r="E14016" s="62" t="str">
        <f t="shared" si="1"/>
        <v>Out of test</v>
      </c>
      <c r="F14016" s="53" t="str">
        <f t="shared" si="2"/>
        <v>Shanghai_1</v>
      </c>
      <c r="G14016" s="53">
        <f t="shared" si="3"/>
        <v>0.1635274518</v>
      </c>
    </row>
    <row r="14017">
      <c r="A14017" s="61">
        <v>1.519847963E9</v>
      </c>
      <c r="B14017" s="61">
        <v>1.0</v>
      </c>
      <c r="C14017" s="61">
        <v>3711.0</v>
      </c>
      <c r="D14017" s="57" t="s">
        <v>379</v>
      </c>
      <c r="E14017" s="62" t="str">
        <f t="shared" si="1"/>
        <v>Out of test</v>
      </c>
      <c r="F14017" s="53" t="str">
        <f t="shared" si="2"/>
        <v>Shanghai_1</v>
      </c>
      <c r="G14017" s="53">
        <f t="shared" si="3"/>
        <v>0.1656770861</v>
      </c>
    </row>
    <row r="14018">
      <c r="A14018" s="61">
        <v>1.518612533E9</v>
      </c>
      <c r="B14018" s="61">
        <v>1.0</v>
      </c>
      <c r="C14018" s="61">
        <v>2918.0</v>
      </c>
      <c r="D14018" s="57" t="s">
        <v>379</v>
      </c>
      <c r="E14018" s="62" t="str">
        <f t="shared" si="1"/>
        <v>Out of test</v>
      </c>
      <c r="F14018" s="53" t="str">
        <f t="shared" si="2"/>
        <v>Shanghai_1</v>
      </c>
      <c r="G14018" s="53">
        <f t="shared" si="3"/>
        <v>0.76527721</v>
      </c>
    </row>
    <row r="14019">
      <c r="A14019" s="61">
        <v>1.515120268E9</v>
      </c>
      <c r="B14019" s="61">
        <v>1.0</v>
      </c>
      <c r="C14019" s="61">
        <v>810.0</v>
      </c>
      <c r="D14019" s="57" t="s">
        <v>379</v>
      </c>
      <c r="E14019" s="62" t="str">
        <f t="shared" si="1"/>
        <v>Out of test</v>
      </c>
      <c r="F14019" s="53" t="str">
        <f t="shared" si="2"/>
        <v>Shanghai_1</v>
      </c>
      <c r="G14019" s="53">
        <f t="shared" si="3"/>
        <v>0.4578142494</v>
      </c>
    </row>
    <row r="14020">
      <c r="A14020" s="61">
        <v>1.511693089E9</v>
      </c>
      <c r="B14020" s="61">
        <v>1.0</v>
      </c>
      <c r="C14020" s="61">
        <v>1114.0</v>
      </c>
      <c r="D14020" s="57" t="s">
        <v>379</v>
      </c>
      <c r="E14020" s="62" t="str">
        <f t="shared" si="1"/>
        <v>Out of test</v>
      </c>
      <c r="F14020" s="53" t="str">
        <f t="shared" si="2"/>
        <v>Shanghai_1</v>
      </c>
      <c r="G14020" s="53">
        <f t="shared" si="3"/>
        <v>0.986870463</v>
      </c>
    </row>
    <row r="14021">
      <c r="A14021" s="61">
        <v>1.516708009E9</v>
      </c>
      <c r="B14021" s="61">
        <v>1.0</v>
      </c>
      <c r="C14021" s="61">
        <v>3626.0</v>
      </c>
      <c r="D14021" s="57" t="s">
        <v>379</v>
      </c>
      <c r="E14021" s="62" t="str">
        <f t="shared" si="1"/>
        <v>Out of test</v>
      </c>
      <c r="F14021" s="53" t="str">
        <f t="shared" si="2"/>
        <v>Shanghai_1</v>
      </c>
      <c r="G14021" s="53">
        <f t="shared" si="3"/>
        <v>0.5459192156</v>
      </c>
    </row>
    <row r="14022">
      <c r="A14022" s="61">
        <v>1.517221536E9</v>
      </c>
      <c r="B14022" s="61">
        <v>1.0</v>
      </c>
      <c r="C14022" s="61">
        <v>1334.0</v>
      </c>
      <c r="D14022" s="57" t="s">
        <v>379</v>
      </c>
      <c r="E14022" s="62" t="str">
        <f t="shared" si="1"/>
        <v>Out of test</v>
      </c>
      <c r="F14022" s="53" t="str">
        <f t="shared" si="2"/>
        <v>Shanghai_1</v>
      </c>
      <c r="G14022" s="53">
        <f t="shared" si="3"/>
        <v>0.7439556516</v>
      </c>
    </row>
    <row r="14023">
      <c r="A14023" s="61">
        <v>1.515241454E9</v>
      </c>
      <c r="B14023" s="61">
        <v>1.0</v>
      </c>
      <c r="C14023" s="61">
        <v>2049.0</v>
      </c>
      <c r="D14023" s="57" t="s">
        <v>379</v>
      </c>
      <c r="E14023" s="62" t="str">
        <f t="shared" si="1"/>
        <v>Out of test</v>
      </c>
      <c r="F14023" s="53" t="str">
        <f t="shared" si="2"/>
        <v>Shanghai_1</v>
      </c>
      <c r="G14023" s="53">
        <f t="shared" si="3"/>
        <v>0.2703176119</v>
      </c>
    </row>
    <row r="14024">
      <c r="A14024" s="61">
        <v>1.511957767E9</v>
      </c>
      <c r="B14024" s="61">
        <v>1.0</v>
      </c>
      <c r="C14024" s="61">
        <v>4962.0</v>
      </c>
      <c r="D14024" s="57" t="s">
        <v>379</v>
      </c>
      <c r="E14024" s="62" t="str">
        <f t="shared" si="1"/>
        <v>Out of test</v>
      </c>
      <c r="F14024" s="53" t="str">
        <f t="shared" si="2"/>
        <v>Shanghai_1</v>
      </c>
      <c r="G14024" s="53">
        <f t="shared" si="3"/>
        <v>0.8033011121</v>
      </c>
    </row>
    <row r="14025">
      <c r="A14025" s="61">
        <v>1.513404039E9</v>
      </c>
      <c r="B14025" s="61">
        <v>1.0</v>
      </c>
      <c r="C14025" s="61">
        <v>1063.0</v>
      </c>
      <c r="D14025" s="57" t="s">
        <v>379</v>
      </c>
      <c r="E14025" s="62" t="str">
        <f t="shared" si="1"/>
        <v>Out of test</v>
      </c>
      <c r="F14025" s="53" t="str">
        <f t="shared" si="2"/>
        <v>Shanghai_1</v>
      </c>
      <c r="G14025" s="53">
        <f t="shared" si="3"/>
        <v>0.07596771237</v>
      </c>
    </row>
    <row r="14026">
      <c r="A14026" s="61">
        <v>1.516813383E9</v>
      </c>
      <c r="B14026" s="61">
        <v>1.0</v>
      </c>
      <c r="C14026" s="61">
        <v>3335.0</v>
      </c>
      <c r="D14026" s="57" t="s">
        <v>379</v>
      </c>
      <c r="E14026" s="62" t="str">
        <f t="shared" si="1"/>
        <v>Out of test</v>
      </c>
      <c r="F14026" s="53" t="str">
        <f t="shared" si="2"/>
        <v>Shanghai_1</v>
      </c>
      <c r="G14026" s="53">
        <f t="shared" si="3"/>
        <v>0.3148630749</v>
      </c>
    </row>
    <row r="14027">
      <c r="A14027" s="61">
        <v>1.511409279E9</v>
      </c>
      <c r="B14027" s="61">
        <v>1.0</v>
      </c>
      <c r="C14027" s="61">
        <v>2695.0</v>
      </c>
      <c r="D14027" s="57" t="s">
        <v>379</v>
      </c>
      <c r="E14027" s="62" t="str">
        <f t="shared" si="1"/>
        <v>Out of test</v>
      </c>
      <c r="F14027" s="53" t="str">
        <f t="shared" si="2"/>
        <v>Shanghai_1</v>
      </c>
      <c r="G14027" s="53">
        <f t="shared" si="3"/>
        <v>0.174525292</v>
      </c>
    </row>
    <row r="14028">
      <c r="A14028" s="61">
        <v>1.519170016E9</v>
      </c>
      <c r="B14028" s="61">
        <v>1.0</v>
      </c>
      <c r="C14028" s="61">
        <v>2946.0</v>
      </c>
      <c r="D14028" s="57" t="s">
        <v>379</v>
      </c>
      <c r="E14028" s="62" t="str">
        <f t="shared" si="1"/>
        <v>Out of test</v>
      </c>
      <c r="F14028" s="53" t="str">
        <f t="shared" si="2"/>
        <v>Shanghai_1</v>
      </c>
      <c r="G14028" s="53">
        <f t="shared" si="3"/>
        <v>0.8373135192</v>
      </c>
    </row>
    <row r="14029">
      <c r="A14029" s="61">
        <v>1.513637748E9</v>
      </c>
      <c r="B14029" s="61">
        <v>1.0</v>
      </c>
      <c r="C14029" s="61">
        <v>3022.0</v>
      </c>
      <c r="D14029" s="57" t="s">
        <v>379</v>
      </c>
      <c r="E14029" s="62" t="str">
        <f t="shared" si="1"/>
        <v>Out of test</v>
      </c>
      <c r="F14029" s="53" t="str">
        <f t="shared" si="2"/>
        <v>Shanghai_1</v>
      </c>
      <c r="G14029" s="53">
        <f t="shared" si="3"/>
        <v>0.4964145135</v>
      </c>
    </row>
    <row r="14030">
      <c r="A14030" s="61">
        <v>1.516153676E9</v>
      </c>
      <c r="B14030" s="61">
        <v>1.0</v>
      </c>
      <c r="C14030" s="61">
        <v>2969.0</v>
      </c>
      <c r="D14030" s="57" t="s">
        <v>379</v>
      </c>
      <c r="E14030" s="62" t="str">
        <f t="shared" si="1"/>
        <v>Out of test</v>
      </c>
      <c r="F14030" s="53" t="str">
        <f t="shared" si="2"/>
        <v>Shanghai_1</v>
      </c>
      <c r="G14030" s="53">
        <f t="shared" si="3"/>
        <v>0.1989352321</v>
      </c>
    </row>
    <row r="14031">
      <c r="A14031" s="61">
        <v>1.516032843E9</v>
      </c>
      <c r="B14031" s="61">
        <v>1.0</v>
      </c>
      <c r="C14031" s="61">
        <v>2042.0</v>
      </c>
      <c r="D14031" s="57" t="s">
        <v>379</v>
      </c>
      <c r="E14031" s="62" t="str">
        <f t="shared" si="1"/>
        <v>Out of test</v>
      </c>
      <c r="F14031" s="53" t="str">
        <f t="shared" si="2"/>
        <v>Shanghai_1</v>
      </c>
      <c r="G14031" s="53">
        <f t="shared" si="3"/>
        <v>0.1144896899</v>
      </c>
    </row>
    <row r="14032">
      <c r="A14032" s="61">
        <v>1.517080347E9</v>
      </c>
      <c r="B14032" s="61">
        <v>1.0</v>
      </c>
      <c r="C14032" s="61">
        <v>1664.0</v>
      </c>
      <c r="D14032" s="57" t="s">
        <v>379</v>
      </c>
      <c r="E14032" s="62" t="str">
        <f t="shared" si="1"/>
        <v>Out of test</v>
      </c>
      <c r="F14032" s="53" t="str">
        <f t="shared" si="2"/>
        <v>Shanghai_1</v>
      </c>
      <c r="G14032" s="53">
        <f t="shared" si="3"/>
        <v>0.1168336062</v>
      </c>
    </row>
    <row r="14033">
      <c r="A14033" s="61">
        <v>1.512084594E9</v>
      </c>
      <c r="B14033" s="61">
        <v>1.0</v>
      </c>
      <c r="C14033" s="61">
        <v>1984.0</v>
      </c>
      <c r="D14033" s="57" t="s">
        <v>379</v>
      </c>
      <c r="E14033" s="62" t="str">
        <f t="shared" si="1"/>
        <v>Out of test</v>
      </c>
      <c r="F14033" s="53" t="str">
        <f t="shared" si="2"/>
        <v>Shanghai_1</v>
      </c>
      <c r="G14033" s="53">
        <f t="shared" si="3"/>
        <v>0.3011162833</v>
      </c>
    </row>
    <row r="14034">
      <c r="A14034" s="61">
        <v>1.511334776E9</v>
      </c>
      <c r="B14034" s="61">
        <v>1.0</v>
      </c>
      <c r="C14034" s="61">
        <v>2933.0</v>
      </c>
      <c r="D14034" s="57" t="s">
        <v>379</v>
      </c>
      <c r="E14034" s="62" t="str">
        <f t="shared" si="1"/>
        <v>Out of test</v>
      </c>
      <c r="F14034" s="53" t="str">
        <f t="shared" si="2"/>
        <v>Shanghai_1</v>
      </c>
      <c r="G14034" s="53">
        <f t="shared" si="3"/>
        <v>0.3468303746</v>
      </c>
    </row>
    <row r="14035">
      <c r="A14035" s="61">
        <v>1.517128686E9</v>
      </c>
      <c r="B14035" s="61">
        <v>1.0</v>
      </c>
      <c r="C14035" s="61">
        <v>836.0</v>
      </c>
      <c r="D14035" s="57" t="s">
        <v>379</v>
      </c>
      <c r="E14035" s="62" t="str">
        <f t="shared" si="1"/>
        <v>Out of test</v>
      </c>
      <c r="F14035" s="53" t="str">
        <f t="shared" si="2"/>
        <v>Shanghai_1</v>
      </c>
      <c r="G14035" s="53">
        <f t="shared" si="3"/>
        <v>0.07100884352</v>
      </c>
    </row>
    <row r="14036">
      <c r="A14036" s="61">
        <v>1.517153688E9</v>
      </c>
      <c r="B14036" s="61">
        <v>1.0</v>
      </c>
      <c r="C14036" s="61">
        <v>1273.0</v>
      </c>
      <c r="D14036" s="57" t="s">
        <v>379</v>
      </c>
      <c r="E14036" s="62" t="str">
        <f t="shared" si="1"/>
        <v>Out of test</v>
      </c>
      <c r="F14036" s="53" t="str">
        <f t="shared" si="2"/>
        <v>Shanghai_1</v>
      </c>
      <c r="G14036" s="53">
        <f t="shared" si="3"/>
        <v>0.3450106537</v>
      </c>
    </row>
    <row r="14037">
      <c r="A14037" s="61">
        <v>1.516705815E9</v>
      </c>
      <c r="B14037" s="61">
        <v>1.0</v>
      </c>
      <c r="C14037" s="61">
        <v>1454.0</v>
      </c>
      <c r="D14037" s="57" t="s">
        <v>379</v>
      </c>
      <c r="E14037" s="62" t="str">
        <f t="shared" si="1"/>
        <v>Out of test</v>
      </c>
      <c r="F14037" s="53" t="str">
        <f t="shared" si="2"/>
        <v>Shanghai_1</v>
      </c>
      <c r="G14037" s="53">
        <f t="shared" si="3"/>
        <v>0.9990732109</v>
      </c>
    </row>
    <row r="14038">
      <c r="A14038" s="61">
        <v>1.514366189E9</v>
      </c>
      <c r="B14038" s="61">
        <v>1.0</v>
      </c>
      <c r="C14038" s="61">
        <v>1993.0</v>
      </c>
      <c r="D14038" s="57" t="s">
        <v>379</v>
      </c>
      <c r="E14038" s="62" t="str">
        <f t="shared" si="1"/>
        <v>Out of test</v>
      </c>
      <c r="F14038" s="53" t="str">
        <f t="shared" si="2"/>
        <v>Shanghai_1</v>
      </c>
      <c r="G14038" s="53">
        <f t="shared" si="3"/>
        <v>0.2836388862</v>
      </c>
    </row>
    <row r="14039">
      <c r="A14039" s="61">
        <v>1.518951288E9</v>
      </c>
      <c r="B14039" s="61">
        <v>1.0</v>
      </c>
      <c r="C14039" s="61">
        <v>4382.0</v>
      </c>
      <c r="D14039" s="57" t="s">
        <v>379</v>
      </c>
      <c r="E14039" s="62" t="str">
        <f t="shared" si="1"/>
        <v>Out of test</v>
      </c>
      <c r="F14039" s="53" t="str">
        <f t="shared" si="2"/>
        <v>Shanghai_1</v>
      </c>
      <c r="G14039" s="53">
        <f t="shared" si="3"/>
        <v>0.6500648031</v>
      </c>
    </row>
    <row r="14040">
      <c r="A14040" s="61">
        <v>1.512596014E9</v>
      </c>
      <c r="B14040" s="61">
        <v>1.0</v>
      </c>
      <c r="C14040" s="61">
        <v>1671.0</v>
      </c>
      <c r="D14040" s="57" t="s">
        <v>379</v>
      </c>
      <c r="E14040" s="62" t="str">
        <f t="shared" si="1"/>
        <v>Out of test</v>
      </c>
      <c r="F14040" s="53" t="str">
        <f t="shared" si="2"/>
        <v>Shanghai_1</v>
      </c>
      <c r="G14040" s="53">
        <f t="shared" si="3"/>
        <v>0.526110603</v>
      </c>
    </row>
    <row r="14041">
      <c r="A14041" s="61">
        <v>1.512802434E9</v>
      </c>
      <c r="B14041" s="61">
        <v>1.0</v>
      </c>
      <c r="C14041" s="61">
        <v>2037.0</v>
      </c>
      <c r="D14041" s="57" t="s">
        <v>379</v>
      </c>
      <c r="E14041" s="62" t="str">
        <f t="shared" si="1"/>
        <v>Out of test</v>
      </c>
      <c r="F14041" s="53" t="str">
        <f t="shared" si="2"/>
        <v>Shanghai_1</v>
      </c>
      <c r="G14041" s="53">
        <f t="shared" si="3"/>
        <v>0.05748039295</v>
      </c>
    </row>
    <row r="14042">
      <c r="A14042" s="61">
        <v>1.515958224E9</v>
      </c>
      <c r="B14042" s="61">
        <v>1.0</v>
      </c>
      <c r="C14042" s="61">
        <v>722.0</v>
      </c>
      <c r="D14042" s="57" t="s">
        <v>379</v>
      </c>
      <c r="E14042" s="62" t="str">
        <f t="shared" si="1"/>
        <v>Out of test</v>
      </c>
      <c r="F14042" s="53" t="str">
        <f t="shared" si="2"/>
        <v>Shanghai_1</v>
      </c>
      <c r="G14042" s="53">
        <f t="shared" si="3"/>
        <v>0.7779612279</v>
      </c>
    </row>
    <row r="14043">
      <c r="A14043" s="61">
        <v>1.513333143E9</v>
      </c>
      <c r="B14043" s="61">
        <v>1.0</v>
      </c>
      <c r="C14043" s="61">
        <v>587.0</v>
      </c>
      <c r="D14043" s="57" t="s">
        <v>379</v>
      </c>
      <c r="E14043" s="62" t="str">
        <f t="shared" si="1"/>
        <v>Out of test</v>
      </c>
      <c r="F14043" s="53" t="str">
        <f t="shared" si="2"/>
        <v>Shanghai_1</v>
      </c>
      <c r="G14043" s="53">
        <f t="shared" si="3"/>
        <v>0.1132530879</v>
      </c>
    </row>
    <row r="14044">
      <c r="A14044" s="61">
        <v>1.516943124E9</v>
      </c>
      <c r="B14044" s="61">
        <v>1.0</v>
      </c>
      <c r="C14044" s="61">
        <v>1100.0</v>
      </c>
      <c r="D14044" s="57" t="s">
        <v>379</v>
      </c>
      <c r="E14044" s="62" t="str">
        <f t="shared" si="1"/>
        <v>Out of test</v>
      </c>
      <c r="F14044" s="53" t="str">
        <f t="shared" si="2"/>
        <v>Shanghai_1</v>
      </c>
      <c r="G14044" s="53">
        <f t="shared" si="3"/>
        <v>0.4970307007</v>
      </c>
    </row>
    <row r="14045">
      <c r="A14045" s="61">
        <v>1.518389613E9</v>
      </c>
      <c r="B14045" s="61">
        <v>1.0</v>
      </c>
      <c r="C14045" s="61">
        <v>3949.0</v>
      </c>
      <c r="D14045" s="57" t="s">
        <v>379</v>
      </c>
      <c r="E14045" s="62" t="str">
        <f t="shared" si="1"/>
        <v>Out of test</v>
      </c>
      <c r="F14045" s="53" t="str">
        <f t="shared" si="2"/>
        <v>Shanghai_1</v>
      </c>
      <c r="G14045" s="53">
        <f t="shared" si="3"/>
        <v>0.3261527138</v>
      </c>
    </row>
    <row r="14046">
      <c r="A14046" s="61">
        <v>1.515762874E9</v>
      </c>
      <c r="B14046" s="61">
        <v>1.0</v>
      </c>
      <c r="C14046" s="61">
        <v>1250.0</v>
      </c>
      <c r="D14046" s="57" t="s">
        <v>379</v>
      </c>
      <c r="E14046" s="62" t="str">
        <f t="shared" si="1"/>
        <v>Out of test</v>
      </c>
      <c r="F14046" s="53" t="str">
        <f t="shared" si="2"/>
        <v>Shanghai_1</v>
      </c>
      <c r="G14046" s="53">
        <f t="shared" si="3"/>
        <v>0.372128155</v>
      </c>
    </row>
    <row r="14047">
      <c r="A14047" s="61">
        <v>1.512748154E9</v>
      </c>
      <c r="B14047" s="61">
        <v>1.0</v>
      </c>
      <c r="C14047" s="61">
        <v>1318.0</v>
      </c>
      <c r="D14047" s="57" t="s">
        <v>379</v>
      </c>
      <c r="E14047" s="62" t="str">
        <f t="shared" si="1"/>
        <v>Out of test</v>
      </c>
      <c r="F14047" s="53" t="str">
        <f t="shared" si="2"/>
        <v>Shanghai_1</v>
      </c>
      <c r="G14047" s="53">
        <f t="shared" si="3"/>
        <v>0.3520641741</v>
      </c>
    </row>
    <row r="14048">
      <c r="A14048" s="61">
        <v>1.514616244E9</v>
      </c>
      <c r="B14048" s="61">
        <v>1.0</v>
      </c>
      <c r="C14048" s="61">
        <v>1663.0</v>
      </c>
      <c r="D14048" s="57" t="s">
        <v>379</v>
      </c>
      <c r="E14048" s="62" t="str">
        <f t="shared" si="1"/>
        <v>Out of test</v>
      </c>
      <c r="F14048" s="53" t="str">
        <f t="shared" si="2"/>
        <v>Shanghai_1</v>
      </c>
      <c r="G14048" s="53">
        <f t="shared" si="3"/>
        <v>0.8255261118</v>
      </c>
    </row>
    <row r="14049">
      <c r="A14049" s="61">
        <v>1.519925086E9</v>
      </c>
      <c r="B14049" s="61">
        <v>1.0</v>
      </c>
      <c r="C14049" s="61">
        <v>3458.0</v>
      </c>
      <c r="D14049" s="57" t="s">
        <v>379</v>
      </c>
      <c r="E14049" s="62" t="str">
        <f t="shared" si="1"/>
        <v>Out of test</v>
      </c>
      <c r="F14049" s="53" t="str">
        <f t="shared" si="2"/>
        <v>Shanghai_1</v>
      </c>
      <c r="G14049" s="53">
        <f t="shared" si="3"/>
        <v>0.7484080177</v>
      </c>
    </row>
    <row r="14050">
      <c r="A14050" s="61">
        <v>1.516546246E9</v>
      </c>
      <c r="B14050" s="61">
        <v>1.0</v>
      </c>
      <c r="C14050" s="61">
        <v>1237.0</v>
      </c>
      <c r="D14050" s="57" t="s">
        <v>379</v>
      </c>
      <c r="E14050" s="62" t="str">
        <f t="shared" si="1"/>
        <v>Out of test</v>
      </c>
      <c r="F14050" s="53" t="str">
        <f t="shared" si="2"/>
        <v>Shanghai_1</v>
      </c>
      <c r="G14050" s="53">
        <f t="shared" si="3"/>
        <v>0.3230320472</v>
      </c>
    </row>
    <row r="14051">
      <c r="A14051" s="61">
        <v>1.517696956E9</v>
      </c>
      <c r="B14051" s="61">
        <v>1.0</v>
      </c>
      <c r="C14051" s="61">
        <v>2014.0</v>
      </c>
      <c r="D14051" s="57" t="s">
        <v>379</v>
      </c>
      <c r="E14051" s="62" t="str">
        <f t="shared" si="1"/>
        <v>Out of test</v>
      </c>
      <c r="F14051" s="53" t="str">
        <f t="shared" si="2"/>
        <v>Shanghai_1</v>
      </c>
      <c r="G14051" s="53">
        <f t="shared" si="3"/>
        <v>0.1408871546</v>
      </c>
    </row>
    <row r="14052">
      <c r="A14052" s="61">
        <v>1.518189306E9</v>
      </c>
      <c r="B14052" s="61">
        <v>1.0</v>
      </c>
      <c r="C14052" s="61">
        <v>1189.0</v>
      </c>
      <c r="D14052" s="57" t="s">
        <v>379</v>
      </c>
      <c r="E14052" s="62" t="str">
        <f t="shared" si="1"/>
        <v>Out of test</v>
      </c>
      <c r="F14052" s="53" t="str">
        <f t="shared" si="2"/>
        <v>Shanghai_1</v>
      </c>
      <c r="G14052" s="53">
        <f t="shared" si="3"/>
        <v>0.5020581886</v>
      </c>
    </row>
    <row r="14053">
      <c r="A14053" s="61">
        <v>1.514649689E9</v>
      </c>
      <c r="B14053" s="61">
        <v>1.0</v>
      </c>
      <c r="C14053" s="61">
        <v>1430.0</v>
      </c>
      <c r="D14053" s="57" t="s">
        <v>379</v>
      </c>
      <c r="E14053" s="62" t="str">
        <f t="shared" si="1"/>
        <v>Out of test</v>
      </c>
      <c r="F14053" s="53" t="str">
        <f t="shared" si="2"/>
        <v>Shanghai_1</v>
      </c>
      <c r="G14053" s="53">
        <f t="shared" si="3"/>
        <v>0.07462513754</v>
      </c>
    </row>
    <row r="14054">
      <c r="A14054" s="61">
        <v>1.514074593E9</v>
      </c>
      <c r="B14054" s="61">
        <v>1.0</v>
      </c>
      <c r="C14054" s="61">
        <v>2041.0</v>
      </c>
      <c r="D14054" s="57" t="s">
        <v>379</v>
      </c>
      <c r="E14054" s="62" t="str">
        <f t="shared" si="1"/>
        <v>Out of test</v>
      </c>
      <c r="F14054" s="53" t="str">
        <f t="shared" si="2"/>
        <v>Shanghai_1</v>
      </c>
      <c r="G14054" s="53">
        <f t="shared" si="3"/>
        <v>0.6719836949</v>
      </c>
    </row>
    <row r="14055">
      <c r="A14055" s="61">
        <v>1.513843619E9</v>
      </c>
      <c r="B14055" s="61">
        <v>1.0</v>
      </c>
      <c r="C14055" s="61">
        <v>3545.0</v>
      </c>
      <c r="D14055" s="57" t="s">
        <v>379</v>
      </c>
      <c r="E14055" s="62" t="str">
        <f t="shared" si="1"/>
        <v>Out of test</v>
      </c>
      <c r="F14055" s="53" t="str">
        <f t="shared" si="2"/>
        <v>Shanghai_1</v>
      </c>
      <c r="G14055" s="53">
        <f t="shared" si="3"/>
        <v>0.242862143</v>
      </c>
    </row>
    <row r="14056">
      <c r="A14056" s="61">
        <v>1.517288783E9</v>
      </c>
      <c r="B14056" s="61">
        <v>1.0</v>
      </c>
      <c r="C14056" s="61">
        <v>3237.0</v>
      </c>
      <c r="D14056" s="57" t="s">
        <v>379</v>
      </c>
      <c r="E14056" s="62" t="str">
        <f t="shared" si="1"/>
        <v>Out of test</v>
      </c>
      <c r="F14056" s="53" t="str">
        <f t="shared" si="2"/>
        <v>Shanghai_1</v>
      </c>
      <c r="G14056" s="53">
        <f t="shared" si="3"/>
        <v>0.4742456934</v>
      </c>
    </row>
    <row r="14057">
      <c r="A14057" s="61">
        <v>1.517766278E9</v>
      </c>
      <c r="B14057" s="61">
        <v>1.0</v>
      </c>
      <c r="C14057" s="61">
        <v>3209.0</v>
      </c>
      <c r="D14057" s="57" t="s">
        <v>379</v>
      </c>
      <c r="E14057" s="62" t="str">
        <f t="shared" si="1"/>
        <v>Out of test</v>
      </c>
      <c r="F14057" s="53" t="str">
        <f t="shared" si="2"/>
        <v>Shanghai_1</v>
      </c>
      <c r="G14057" s="53">
        <f t="shared" si="3"/>
        <v>0.1120769833</v>
      </c>
    </row>
    <row r="14058">
      <c r="A14058" s="61">
        <v>1.517919727E9</v>
      </c>
      <c r="B14058" s="61">
        <v>1.0</v>
      </c>
      <c r="C14058" s="61">
        <v>1914.0</v>
      </c>
      <c r="D14058" s="57" t="s">
        <v>379</v>
      </c>
      <c r="E14058" s="62" t="str">
        <f t="shared" si="1"/>
        <v>Out of test</v>
      </c>
      <c r="F14058" s="53" t="str">
        <f t="shared" si="2"/>
        <v>Shanghai_1</v>
      </c>
      <c r="G14058" s="53">
        <f t="shared" si="3"/>
        <v>0.4872041988</v>
      </c>
    </row>
    <row r="14059">
      <c r="A14059" s="61">
        <v>1.517300473E9</v>
      </c>
      <c r="B14059" s="61">
        <v>1.0</v>
      </c>
      <c r="C14059" s="61">
        <v>2715.0</v>
      </c>
      <c r="D14059" s="57" t="s">
        <v>379</v>
      </c>
      <c r="E14059" s="62" t="str">
        <f t="shared" si="1"/>
        <v>Out of test</v>
      </c>
      <c r="F14059" s="53" t="str">
        <f t="shared" si="2"/>
        <v>Shanghai_1</v>
      </c>
      <c r="G14059" s="53">
        <f t="shared" si="3"/>
        <v>0.5882169115</v>
      </c>
    </row>
    <row r="14060">
      <c r="A14060" s="61">
        <v>1.511526218E9</v>
      </c>
      <c r="B14060" s="61">
        <v>1.0</v>
      </c>
      <c r="C14060" s="61">
        <v>1861.0</v>
      </c>
      <c r="D14060" s="57" t="s">
        <v>379</v>
      </c>
      <c r="E14060" s="62" t="str">
        <f t="shared" si="1"/>
        <v>Out of test</v>
      </c>
      <c r="F14060" s="53" t="str">
        <f t="shared" si="2"/>
        <v>Shanghai_1</v>
      </c>
      <c r="G14060" s="53">
        <f t="shared" si="3"/>
        <v>0.3512197052</v>
      </c>
    </row>
    <row r="14061">
      <c r="A14061" s="61">
        <v>1.519610135E9</v>
      </c>
      <c r="B14061" s="61">
        <v>1.0</v>
      </c>
      <c r="C14061" s="61">
        <v>216.0</v>
      </c>
      <c r="D14061" s="57" t="s">
        <v>379</v>
      </c>
      <c r="E14061" s="62" t="str">
        <f t="shared" si="1"/>
        <v>Out of test</v>
      </c>
      <c r="F14061" s="53" t="str">
        <f t="shared" si="2"/>
        <v>Shanghai_1</v>
      </c>
      <c r="G14061" s="53">
        <f t="shared" si="3"/>
        <v>0.7682710723</v>
      </c>
    </row>
    <row r="14062">
      <c r="A14062" s="61">
        <v>1.512275396E9</v>
      </c>
      <c r="B14062" s="61">
        <v>1.0</v>
      </c>
      <c r="C14062" s="61">
        <v>3344.0</v>
      </c>
      <c r="D14062" s="57" t="s">
        <v>379</v>
      </c>
      <c r="E14062" s="62" t="str">
        <f t="shared" si="1"/>
        <v>Out of test</v>
      </c>
      <c r="F14062" s="53" t="str">
        <f t="shared" si="2"/>
        <v>Shanghai_1</v>
      </c>
      <c r="G14062" s="53">
        <f t="shared" si="3"/>
        <v>0.8040068169</v>
      </c>
    </row>
    <row r="14063">
      <c r="A14063" s="61">
        <v>1.516756718E9</v>
      </c>
      <c r="B14063" s="61">
        <v>1.0</v>
      </c>
      <c r="C14063" s="61">
        <v>3300.0</v>
      </c>
      <c r="D14063" s="57" t="s">
        <v>379</v>
      </c>
      <c r="E14063" s="62" t="str">
        <f t="shared" si="1"/>
        <v>Out of test</v>
      </c>
      <c r="F14063" s="53" t="str">
        <f t="shared" si="2"/>
        <v>Shanghai_1</v>
      </c>
      <c r="G14063" s="53">
        <f t="shared" si="3"/>
        <v>0.7964801534</v>
      </c>
    </row>
    <row r="14064">
      <c r="A14064" s="61">
        <v>1.512530748E9</v>
      </c>
      <c r="B14064" s="61">
        <v>1.0</v>
      </c>
      <c r="C14064" s="61">
        <v>355.0</v>
      </c>
      <c r="D14064" s="57" t="s">
        <v>379</v>
      </c>
      <c r="E14064" s="62" t="str">
        <f t="shared" si="1"/>
        <v>Out of test</v>
      </c>
      <c r="F14064" s="53" t="str">
        <f t="shared" si="2"/>
        <v>Shanghai_1</v>
      </c>
      <c r="G14064" s="53">
        <f t="shared" si="3"/>
        <v>0.5397536444</v>
      </c>
    </row>
    <row r="14065">
      <c r="A14065" s="61">
        <v>1.515766428E9</v>
      </c>
      <c r="B14065" s="61">
        <v>1.0</v>
      </c>
      <c r="C14065" s="61">
        <v>2576.0</v>
      </c>
      <c r="D14065" s="57" t="s">
        <v>379</v>
      </c>
      <c r="E14065" s="62" t="str">
        <f t="shared" si="1"/>
        <v>Out of test</v>
      </c>
      <c r="F14065" s="53" t="str">
        <f t="shared" si="2"/>
        <v>Shanghai_1</v>
      </c>
      <c r="G14065" s="53">
        <f t="shared" si="3"/>
        <v>0.7749131735</v>
      </c>
    </row>
    <row r="14066">
      <c r="A14066" s="61">
        <v>1.514378414E9</v>
      </c>
      <c r="B14066" s="61">
        <v>1.0</v>
      </c>
      <c r="C14066" s="61">
        <v>2915.0</v>
      </c>
      <c r="D14066" s="57" t="s">
        <v>379</v>
      </c>
      <c r="E14066" s="62" t="str">
        <f t="shared" si="1"/>
        <v>Out of test</v>
      </c>
      <c r="F14066" s="53" t="str">
        <f t="shared" si="2"/>
        <v>Shanghai_1</v>
      </c>
      <c r="G14066" s="53">
        <f t="shared" si="3"/>
        <v>0.4254191138</v>
      </c>
    </row>
    <row r="14067">
      <c r="A14067" s="61">
        <v>1.517646798E9</v>
      </c>
      <c r="B14067" s="61">
        <v>1.0</v>
      </c>
      <c r="C14067" s="61">
        <v>2845.0</v>
      </c>
      <c r="D14067" s="57" t="s">
        <v>379</v>
      </c>
      <c r="E14067" s="62" t="str">
        <f t="shared" si="1"/>
        <v>Out of test</v>
      </c>
      <c r="F14067" s="53" t="str">
        <f t="shared" si="2"/>
        <v>Shanghai_1</v>
      </c>
      <c r="G14067" s="53">
        <f t="shared" si="3"/>
        <v>0.7719724476</v>
      </c>
    </row>
    <row r="14068">
      <c r="A14068" s="61">
        <v>1.515560628E9</v>
      </c>
      <c r="B14068" s="61">
        <v>1.0</v>
      </c>
      <c r="C14068" s="61">
        <v>976.0</v>
      </c>
      <c r="D14068" s="57" t="s">
        <v>379</v>
      </c>
      <c r="E14068" s="62" t="str">
        <f t="shared" si="1"/>
        <v>Out of test</v>
      </c>
      <c r="F14068" s="53" t="str">
        <f t="shared" si="2"/>
        <v>Shanghai_1</v>
      </c>
      <c r="G14068" s="53">
        <f t="shared" si="3"/>
        <v>0.664859955</v>
      </c>
    </row>
    <row r="14069">
      <c r="A14069" s="61">
        <v>1.518392115E9</v>
      </c>
      <c r="B14069" s="61">
        <v>1.0</v>
      </c>
      <c r="C14069" s="61">
        <v>294.0</v>
      </c>
      <c r="D14069" s="57" t="s">
        <v>379</v>
      </c>
      <c r="E14069" s="62" t="str">
        <f t="shared" si="1"/>
        <v>Out of test</v>
      </c>
      <c r="F14069" s="53" t="str">
        <f t="shared" si="2"/>
        <v>Shanghai_1</v>
      </c>
      <c r="G14069" s="53">
        <f t="shared" si="3"/>
        <v>0.5157424023</v>
      </c>
    </row>
    <row r="14070">
      <c r="A14070" s="61">
        <v>1.518969403E9</v>
      </c>
      <c r="B14070" s="61">
        <v>1.0</v>
      </c>
      <c r="C14070" s="61">
        <v>2525.0</v>
      </c>
      <c r="D14070" s="57" t="s">
        <v>379</v>
      </c>
      <c r="E14070" s="62" t="str">
        <f t="shared" si="1"/>
        <v>Out of test</v>
      </c>
      <c r="F14070" s="53" t="str">
        <f t="shared" si="2"/>
        <v>Shanghai_1</v>
      </c>
      <c r="G14070" s="53">
        <f t="shared" si="3"/>
        <v>0.5399408734</v>
      </c>
    </row>
    <row r="14071">
      <c r="A14071" s="61">
        <v>1.512928745E9</v>
      </c>
      <c r="B14071" s="61">
        <v>1.0</v>
      </c>
      <c r="C14071" s="61">
        <v>618.0</v>
      </c>
      <c r="D14071" s="57" t="s">
        <v>379</v>
      </c>
      <c r="E14071" s="62" t="str">
        <f t="shared" si="1"/>
        <v>Out of test</v>
      </c>
      <c r="F14071" s="53" t="str">
        <f t="shared" si="2"/>
        <v>Shanghai_1</v>
      </c>
      <c r="G14071" s="53">
        <f t="shared" si="3"/>
        <v>0.9662328704</v>
      </c>
    </row>
    <row r="14072">
      <c r="A14072" s="61">
        <v>1.511745007E9</v>
      </c>
      <c r="B14072" s="61">
        <v>1.0</v>
      </c>
      <c r="C14072" s="61">
        <v>859.0</v>
      </c>
      <c r="D14072" s="57" t="s">
        <v>379</v>
      </c>
      <c r="E14072" s="62" t="str">
        <f t="shared" si="1"/>
        <v>Out of test</v>
      </c>
      <c r="F14072" s="53" t="str">
        <f t="shared" si="2"/>
        <v>Shanghai_1</v>
      </c>
      <c r="G14072" s="53">
        <f t="shared" si="3"/>
        <v>0.374615612</v>
      </c>
    </row>
    <row r="14073">
      <c r="A14073" s="61">
        <v>1.511295734E9</v>
      </c>
      <c r="B14073" s="61">
        <v>1.0</v>
      </c>
      <c r="C14073" s="61">
        <v>2401.0</v>
      </c>
      <c r="D14073" s="57" t="s">
        <v>379</v>
      </c>
      <c r="E14073" s="62" t="str">
        <f t="shared" si="1"/>
        <v>Out of test</v>
      </c>
      <c r="F14073" s="53" t="str">
        <f t="shared" si="2"/>
        <v>Shanghai_1</v>
      </c>
      <c r="G14073" s="53">
        <f t="shared" si="3"/>
        <v>0.8238685214</v>
      </c>
    </row>
    <row r="14074">
      <c r="A14074" s="61">
        <v>1.519541088E9</v>
      </c>
      <c r="B14074" s="61">
        <v>1.0</v>
      </c>
      <c r="C14074" s="61">
        <v>2322.0</v>
      </c>
      <c r="D14074" s="57" t="s">
        <v>379</v>
      </c>
      <c r="E14074" s="62" t="str">
        <f t="shared" si="1"/>
        <v>Out of test</v>
      </c>
      <c r="F14074" s="53" t="str">
        <f t="shared" si="2"/>
        <v>Shanghai_1</v>
      </c>
      <c r="G14074" s="53">
        <f t="shared" si="3"/>
        <v>0.06332880069</v>
      </c>
    </row>
    <row r="14075">
      <c r="A14075" s="61">
        <v>1.517721779E9</v>
      </c>
      <c r="B14075" s="61">
        <v>1.0</v>
      </c>
      <c r="C14075" s="61">
        <v>400.0</v>
      </c>
      <c r="D14075" s="57" t="s">
        <v>379</v>
      </c>
      <c r="E14075" s="62" t="str">
        <f t="shared" si="1"/>
        <v>Out of test</v>
      </c>
      <c r="F14075" s="53" t="str">
        <f t="shared" si="2"/>
        <v>Shanghai_1</v>
      </c>
      <c r="G14075" s="53">
        <f t="shared" si="3"/>
        <v>0.1715480993</v>
      </c>
    </row>
    <row r="14076">
      <c r="A14076" s="61">
        <v>1.516360769E9</v>
      </c>
      <c r="B14076" s="61">
        <v>1.0</v>
      </c>
      <c r="C14076" s="61">
        <v>74.0</v>
      </c>
      <c r="D14076" s="57" t="s">
        <v>379</v>
      </c>
      <c r="E14076" s="62" t="str">
        <f t="shared" si="1"/>
        <v>Out of test</v>
      </c>
      <c r="F14076" s="53" t="str">
        <f t="shared" si="2"/>
        <v>Shanghai_1</v>
      </c>
      <c r="G14076" s="53">
        <f t="shared" si="3"/>
        <v>0.5322985782</v>
      </c>
    </row>
    <row r="14077">
      <c r="A14077" s="61">
        <v>1.512961038E9</v>
      </c>
      <c r="B14077" s="61">
        <v>1.0</v>
      </c>
      <c r="C14077" s="61">
        <v>3389.0</v>
      </c>
      <c r="D14077" s="57" t="s">
        <v>379</v>
      </c>
      <c r="E14077" s="62" t="str">
        <f t="shared" si="1"/>
        <v>Out of test</v>
      </c>
      <c r="F14077" s="53" t="str">
        <f t="shared" si="2"/>
        <v>Shanghai_1</v>
      </c>
      <c r="G14077" s="53">
        <f t="shared" si="3"/>
        <v>0.9628758598</v>
      </c>
    </row>
    <row r="14078">
      <c r="A14078" s="61">
        <v>1.515151465E9</v>
      </c>
      <c r="B14078" s="61">
        <v>1.0</v>
      </c>
      <c r="C14078" s="61">
        <v>2550.0</v>
      </c>
      <c r="D14078" s="57" t="s">
        <v>379</v>
      </c>
      <c r="E14078" s="62" t="str">
        <f t="shared" si="1"/>
        <v>Out of test</v>
      </c>
      <c r="F14078" s="53" t="str">
        <f t="shared" si="2"/>
        <v>Shanghai_1</v>
      </c>
      <c r="G14078" s="53">
        <f t="shared" si="3"/>
        <v>0.7177439225</v>
      </c>
    </row>
    <row r="14079">
      <c r="A14079" s="61">
        <v>1.518735966E9</v>
      </c>
      <c r="B14079" s="61">
        <v>1.0</v>
      </c>
      <c r="C14079" s="61">
        <v>250.0</v>
      </c>
      <c r="D14079" s="57" t="s">
        <v>379</v>
      </c>
      <c r="E14079" s="62" t="str">
        <f t="shared" si="1"/>
        <v>Out of test</v>
      </c>
      <c r="F14079" s="53" t="str">
        <f t="shared" si="2"/>
        <v>Shanghai_1</v>
      </c>
      <c r="G14079" s="53">
        <f t="shared" si="3"/>
        <v>0.3865074941</v>
      </c>
    </row>
    <row r="14080">
      <c r="A14080" s="61">
        <v>1.518444974E9</v>
      </c>
      <c r="B14080" s="61">
        <v>1.0</v>
      </c>
      <c r="C14080" s="61">
        <v>1565.0</v>
      </c>
      <c r="D14080" s="57" t="s">
        <v>379</v>
      </c>
      <c r="E14080" s="62" t="str">
        <f t="shared" si="1"/>
        <v>Out of test</v>
      </c>
      <c r="F14080" s="53" t="str">
        <f t="shared" si="2"/>
        <v>Shanghai_1</v>
      </c>
      <c r="G14080" s="53">
        <f t="shared" si="3"/>
        <v>0.3584877441</v>
      </c>
    </row>
    <row r="14081">
      <c r="A14081" s="61">
        <v>1.514243678E9</v>
      </c>
      <c r="B14081" s="61">
        <v>1.0</v>
      </c>
      <c r="C14081" s="61">
        <v>2729.0</v>
      </c>
      <c r="D14081" s="57" t="s">
        <v>379</v>
      </c>
      <c r="E14081" s="62" t="str">
        <f t="shared" si="1"/>
        <v>Out of test</v>
      </c>
      <c r="F14081" s="53" t="str">
        <f t="shared" si="2"/>
        <v>Shanghai_1</v>
      </c>
      <c r="G14081" s="53">
        <f t="shared" si="3"/>
        <v>0.2608401673</v>
      </c>
    </row>
    <row r="14082">
      <c r="A14082" s="61">
        <v>1.515528073E9</v>
      </c>
      <c r="B14082" s="61">
        <v>1.0</v>
      </c>
      <c r="C14082" s="61">
        <v>1323.0</v>
      </c>
      <c r="D14082" s="57" t="s">
        <v>379</v>
      </c>
      <c r="E14082" s="62" t="str">
        <f t="shared" si="1"/>
        <v>Out of test</v>
      </c>
      <c r="F14082" s="53" t="str">
        <f t="shared" si="2"/>
        <v>Shanghai_1</v>
      </c>
      <c r="G14082" s="53">
        <f t="shared" si="3"/>
        <v>0.1242935353</v>
      </c>
    </row>
    <row r="14083">
      <c r="A14083" s="61">
        <v>1.517033478E9</v>
      </c>
      <c r="B14083" s="61">
        <v>1.0</v>
      </c>
      <c r="C14083" s="61">
        <v>1083.0</v>
      </c>
      <c r="D14083" s="57" t="s">
        <v>379</v>
      </c>
      <c r="E14083" s="62" t="str">
        <f t="shared" si="1"/>
        <v>Out of test</v>
      </c>
      <c r="F14083" s="53" t="str">
        <f t="shared" si="2"/>
        <v>Shanghai_1</v>
      </c>
      <c r="G14083" s="53">
        <f t="shared" si="3"/>
        <v>0.3775164595</v>
      </c>
    </row>
    <row r="14084">
      <c r="A14084" s="61">
        <v>1.511876416E9</v>
      </c>
      <c r="B14084" s="61">
        <v>1.0</v>
      </c>
      <c r="C14084" s="61">
        <v>4023.0</v>
      </c>
      <c r="D14084" s="57" t="s">
        <v>379</v>
      </c>
      <c r="E14084" s="62" t="str">
        <f t="shared" si="1"/>
        <v>Out of test</v>
      </c>
      <c r="F14084" s="53" t="str">
        <f t="shared" si="2"/>
        <v>Shanghai_1</v>
      </c>
      <c r="G14084" s="53">
        <f t="shared" si="3"/>
        <v>0.3015994637</v>
      </c>
    </row>
    <row r="14085">
      <c r="A14085" s="61">
        <v>1.515239278E9</v>
      </c>
      <c r="B14085" s="61">
        <v>1.0</v>
      </c>
      <c r="C14085" s="61">
        <v>161.0</v>
      </c>
      <c r="D14085" s="57" t="s">
        <v>379</v>
      </c>
      <c r="E14085" s="62" t="str">
        <f t="shared" si="1"/>
        <v>Out of test</v>
      </c>
      <c r="F14085" s="53" t="str">
        <f t="shared" si="2"/>
        <v>Shanghai_1</v>
      </c>
      <c r="G14085" s="53">
        <f t="shared" si="3"/>
        <v>0.0275381492</v>
      </c>
    </row>
    <row r="14086">
      <c r="A14086" s="61">
        <v>1.516323227E9</v>
      </c>
      <c r="B14086" s="61">
        <v>1.0</v>
      </c>
      <c r="C14086" s="61">
        <v>104.0</v>
      </c>
      <c r="D14086" s="57" t="s">
        <v>379</v>
      </c>
      <c r="E14086" s="62" t="str">
        <f t="shared" si="1"/>
        <v>Out of test</v>
      </c>
      <c r="F14086" s="53" t="str">
        <f t="shared" si="2"/>
        <v>Shanghai_1</v>
      </c>
      <c r="G14086" s="53">
        <f t="shared" si="3"/>
        <v>0.6039440903</v>
      </c>
    </row>
    <row r="14087">
      <c r="A14087" s="61">
        <v>1.516419744E9</v>
      </c>
      <c r="B14087" s="61">
        <v>1.0</v>
      </c>
      <c r="C14087" s="61">
        <v>257.0</v>
      </c>
      <c r="D14087" s="57" t="s">
        <v>379</v>
      </c>
      <c r="E14087" s="62" t="str">
        <f t="shared" si="1"/>
        <v>Out of test</v>
      </c>
      <c r="F14087" s="53" t="str">
        <f t="shared" si="2"/>
        <v>Shanghai_1</v>
      </c>
      <c r="G14087" s="53">
        <f t="shared" si="3"/>
        <v>0.04945764992</v>
      </c>
    </row>
    <row r="14088">
      <c r="A14088" s="61">
        <v>1.516902264E9</v>
      </c>
      <c r="B14088" s="61">
        <v>1.0</v>
      </c>
      <c r="C14088" s="61">
        <v>1062.0</v>
      </c>
      <c r="D14088" s="57" t="s">
        <v>379</v>
      </c>
      <c r="E14088" s="62" t="str">
        <f t="shared" si="1"/>
        <v>Out of test</v>
      </c>
      <c r="F14088" s="53" t="str">
        <f t="shared" si="2"/>
        <v>Shanghai_1</v>
      </c>
      <c r="G14088" s="53">
        <f t="shared" si="3"/>
        <v>0.2874036752</v>
      </c>
    </row>
    <row r="14089">
      <c r="A14089" s="61">
        <v>1.518468428E9</v>
      </c>
      <c r="B14089" s="61">
        <v>1.0</v>
      </c>
      <c r="C14089" s="61">
        <v>960.0</v>
      </c>
      <c r="D14089" s="57" t="s">
        <v>379</v>
      </c>
      <c r="E14089" s="62" t="str">
        <f t="shared" si="1"/>
        <v>Out of test</v>
      </c>
      <c r="F14089" s="53" t="str">
        <f t="shared" si="2"/>
        <v>Shanghai_1</v>
      </c>
      <c r="G14089" s="53">
        <f t="shared" si="3"/>
        <v>0.4525119795</v>
      </c>
    </row>
    <row r="14090">
      <c r="A14090" s="61">
        <v>1.515585436E9</v>
      </c>
      <c r="B14090" s="61">
        <v>1.0</v>
      </c>
      <c r="C14090" s="61">
        <v>636.0</v>
      </c>
      <c r="D14090" s="57" t="s">
        <v>379</v>
      </c>
      <c r="E14090" s="62" t="str">
        <f t="shared" si="1"/>
        <v>Out of test</v>
      </c>
      <c r="F14090" s="53" t="str">
        <f t="shared" si="2"/>
        <v>Shanghai_1</v>
      </c>
      <c r="G14090" s="53">
        <f t="shared" si="3"/>
        <v>0.9569775389</v>
      </c>
    </row>
    <row r="14091">
      <c r="A14091" s="61">
        <v>1.515906405E9</v>
      </c>
      <c r="B14091" s="61">
        <v>1.0</v>
      </c>
      <c r="C14091" s="61">
        <v>232.0</v>
      </c>
      <c r="D14091" s="57" t="s">
        <v>379</v>
      </c>
      <c r="E14091" s="62" t="str">
        <f t="shared" si="1"/>
        <v>Out of test</v>
      </c>
      <c r="F14091" s="53" t="str">
        <f t="shared" si="2"/>
        <v>Shanghai_1</v>
      </c>
      <c r="G14091" s="53">
        <f t="shared" si="3"/>
        <v>0.6341974546</v>
      </c>
    </row>
    <row r="14092">
      <c r="A14092" s="61">
        <v>1.515263035E9</v>
      </c>
      <c r="B14092" s="61">
        <v>1.0</v>
      </c>
      <c r="C14092" s="61">
        <v>992.0</v>
      </c>
      <c r="D14092" s="57" t="s">
        <v>379</v>
      </c>
      <c r="E14092" s="62" t="str">
        <f t="shared" si="1"/>
        <v>Out of test</v>
      </c>
      <c r="F14092" s="53" t="str">
        <f t="shared" si="2"/>
        <v>Shanghai_1</v>
      </c>
      <c r="G14092" s="53">
        <f t="shared" si="3"/>
        <v>0.5263833242</v>
      </c>
    </row>
    <row r="14093">
      <c r="A14093" s="61">
        <v>1.514997364E9</v>
      </c>
      <c r="B14093" s="61">
        <v>1.0</v>
      </c>
      <c r="C14093" s="61">
        <v>633.0</v>
      </c>
      <c r="D14093" s="57" t="s">
        <v>379</v>
      </c>
      <c r="E14093" s="62" t="str">
        <f t="shared" si="1"/>
        <v>Out of test</v>
      </c>
      <c r="F14093" s="53" t="str">
        <f t="shared" si="2"/>
        <v>Shanghai_1</v>
      </c>
      <c r="G14093" s="53">
        <f t="shared" si="3"/>
        <v>0.1552839897</v>
      </c>
    </row>
    <row r="14094">
      <c r="A14094" s="61">
        <v>1.514019965E9</v>
      </c>
      <c r="B14094" s="61">
        <v>1.0</v>
      </c>
      <c r="C14094" s="61">
        <v>495.0</v>
      </c>
      <c r="D14094" s="57" t="s">
        <v>379</v>
      </c>
      <c r="E14094" s="62" t="str">
        <f t="shared" si="1"/>
        <v>Out of test</v>
      </c>
      <c r="F14094" s="53" t="str">
        <f t="shared" si="2"/>
        <v>Shanghai_1</v>
      </c>
      <c r="G14094" s="53">
        <f t="shared" si="3"/>
        <v>0.2226083837</v>
      </c>
    </row>
    <row r="14095">
      <c r="A14095" s="61">
        <v>1.517220818E9</v>
      </c>
      <c r="B14095" s="61">
        <v>1.0</v>
      </c>
      <c r="C14095" s="61">
        <v>281.0</v>
      </c>
      <c r="D14095" s="57" t="s">
        <v>379</v>
      </c>
      <c r="E14095" s="62" t="str">
        <f t="shared" si="1"/>
        <v>Out of test</v>
      </c>
      <c r="F14095" s="53" t="str">
        <f t="shared" si="2"/>
        <v>Shanghai_1</v>
      </c>
      <c r="G14095" s="53">
        <f t="shared" si="3"/>
        <v>0.007393195195</v>
      </c>
    </row>
    <row r="14096">
      <c r="A14096" s="61">
        <v>1.519511866E9</v>
      </c>
      <c r="B14096" s="61">
        <v>1.0</v>
      </c>
      <c r="C14096" s="61">
        <v>1522.0</v>
      </c>
      <c r="D14096" s="57" t="s">
        <v>379</v>
      </c>
      <c r="E14096" s="62" t="str">
        <f t="shared" si="1"/>
        <v>Out of test</v>
      </c>
      <c r="F14096" s="53" t="str">
        <f t="shared" si="2"/>
        <v>Shanghai_1</v>
      </c>
      <c r="G14096" s="53">
        <f t="shared" si="3"/>
        <v>0.2423706688</v>
      </c>
    </row>
    <row r="14097">
      <c r="A14097" s="61">
        <v>1.512670316E9</v>
      </c>
      <c r="B14097" s="61">
        <v>1.0</v>
      </c>
      <c r="C14097" s="61">
        <v>619.0</v>
      </c>
      <c r="D14097" s="57" t="s">
        <v>379</v>
      </c>
      <c r="E14097" s="62" t="str">
        <f t="shared" si="1"/>
        <v>Out of test</v>
      </c>
      <c r="F14097" s="53" t="str">
        <f t="shared" si="2"/>
        <v>Shanghai_1</v>
      </c>
      <c r="G14097" s="53">
        <f t="shared" si="3"/>
        <v>0.9388995483</v>
      </c>
    </row>
    <row r="14098">
      <c r="A14098" s="61">
        <v>1.513081947E9</v>
      </c>
      <c r="B14098" s="61">
        <v>1.0</v>
      </c>
      <c r="C14098" s="61">
        <v>10.0</v>
      </c>
      <c r="D14098" s="57" t="s">
        <v>379</v>
      </c>
      <c r="E14098" s="62" t="str">
        <f t="shared" si="1"/>
        <v>Out of test</v>
      </c>
      <c r="F14098" s="53" t="str">
        <f t="shared" si="2"/>
        <v>Shanghai_1</v>
      </c>
      <c r="G14098" s="53">
        <f t="shared" si="3"/>
        <v>0.3080740541</v>
      </c>
    </row>
    <row r="14099">
      <c r="A14099" s="61">
        <v>1.516362777E9</v>
      </c>
      <c r="B14099" s="61">
        <v>1.0</v>
      </c>
      <c r="C14099" s="61">
        <v>202.0</v>
      </c>
      <c r="D14099" s="57" t="s">
        <v>379</v>
      </c>
      <c r="E14099" s="62" t="str">
        <f t="shared" si="1"/>
        <v>Out of test</v>
      </c>
      <c r="F14099" s="53" t="str">
        <f t="shared" si="2"/>
        <v>Shanghai_1</v>
      </c>
      <c r="G14099" s="53">
        <f t="shared" si="3"/>
        <v>0.152064053</v>
      </c>
    </row>
    <row r="14100">
      <c r="A14100" s="61">
        <v>1.513502385E9</v>
      </c>
      <c r="B14100" s="61">
        <v>1.0</v>
      </c>
      <c r="C14100" s="61">
        <v>2648.0</v>
      </c>
      <c r="D14100" s="57" t="s">
        <v>379</v>
      </c>
      <c r="E14100" s="62" t="str">
        <f t="shared" si="1"/>
        <v>Out of test</v>
      </c>
      <c r="F14100" s="53" t="str">
        <f t="shared" si="2"/>
        <v>Shanghai_1</v>
      </c>
      <c r="G14100" s="53">
        <f t="shared" si="3"/>
        <v>0.5267150012</v>
      </c>
    </row>
    <row r="14101">
      <c r="A14101" s="61">
        <v>1.517060117E9</v>
      </c>
      <c r="B14101" s="61">
        <v>1.0</v>
      </c>
      <c r="C14101" s="61">
        <v>1905.0</v>
      </c>
      <c r="D14101" s="57" t="s">
        <v>379</v>
      </c>
      <c r="E14101" s="62" t="str">
        <f t="shared" si="1"/>
        <v>Out of test</v>
      </c>
      <c r="F14101" s="53" t="str">
        <f t="shared" si="2"/>
        <v>Shanghai_1</v>
      </c>
      <c r="G14101" s="53">
        <f t="shared" si="3"/>
        <v>0.0841086774</v>
      </c>
    </row>
    <row r="14102">
      <c r="A14102" s="61">
        <v>1.515197326E9</v>
      </c>
      <c r="B14102" s="61">
        <v>1.0</v>
      </c>
      <c r="C14102" s="61">
        <v>1231.0</v>
      </c>
      <c r="D14102" s="57" t="s">
        <v>379</v>
      </c>
      <c r="E14102" s="62" t="str">
        <f t="shared" si="1"/>
        <v>Out of test</v>
      </c>
      <c r="F14102" s="53" t="str">
        <f t="shared" si="2"/>
        <v>Shanghai_1</v>
      </c>
      <c r="G14102" s="53">
        <f t="shared" si="3"/>
        <v>0.4204569164</v>
      </c>
    </row>
    <row r="14103">
      <c r="A14103" s="61">
        <v>1.518038119E9</v>
      </c>
      <c r="B14103" s="61">
        <v>1.0</v>
      </c>
      <c r="C14103" s="61">
        <v>2918.0</v>
      </c>
      <c r="D14103" s="57" t="s">
        <v>379</v>
      </c>
      <c r="E14103" s="62" t="str">
        <f t="shared" si="1"/>
        <v>Out of test</v>
      </c>
      <c r="F14103" s="53" t="str">
        <f t="shared" si="2"/>
        <v>Shanghai_1</v>
      </c>
      <c r="G14103" s="53">
        <f t="shared" si="3"/>
        <v>0.901646884</v>
      </c>
    </row>
    <row r="14104">
      <c r="A14104" s="61">
        <v>1.511939678E9</v>
      </c>
      <c r="B14104" s="61">
        <v>1.0</v>
      </c>
      <c r="C14104" s="61">
        <v>2525.0</v>
      </c>
      <c r="D14104" s="57" t="s">
        <v>379</v>
      </c>
      <c r="E14104" s="62" t="str">
        <f t="shared" si="1"/>
        <v>Out of test</v>
      </c>
      <c r="F14104" s="53" t="str">
        <f t="shared" si="2"/>
        <v>Shanghai_1</v>
      </c>
      <c r="G14104" s="53">
        <f t="shared" si="3"/>
        <v>0.01930589558</v>
      </c>
    </row>
    <row r="14105">
      <c r="A14105" s="61">
        <v>1.519189603E9</v>
      </c>
      <c r="B14105" s="61">
        <v>1.0</v>
      </c>
      <c r="C14105" s="61">
        <v>2552.0</v>
      </c>
      <c r="D14105" s="57" t="s">
        <v>379</v>
      </c>
      <c r="E14105" s="62" t="str">
        <f t="shared" si="1"/>
        <v>Out of test</v>
      </c>
      <c r="F14105" s="53" t="str">
        <f t="shared" si="2"/>
        <v>Shanghai_1</v>
      </c>
      <c r="G14105" s="53">
        <f t="shared" si="3"/>
        <v>0.2138803618</v>
      </c>
    </row>
    <row r="14106">
      <c r="A14106" s="61">
        <v>1.515002326E9</v>
      </c>
      <c r="B14106" s="61">
        <v>1.0</v>
      </c>
      <c r="C14106" s="61">
        <v>1606.0</v>
      </c>
      <c r="D14106" s="57" t="s">
        <v>379</v>
      </c>
      <c r="E14106" s="62" t="str">
        <f t="shared" si="1"/>
        <v>Out of test</v>
      </c>
      <c r="F14106" s="53" t="str">
        <f t="shared" si="2"/>
        <v>Shanghai_1</v>
      </c>
      <c r="G14106" s="53">
        <f t="shared" si="3"/>
        <v>0.4346911431</v>
      </c>
    </row>
    <row r="14107">
      <c r="A14107" s="61">
        <v>1.517786376E9</v>
      </c>
      <c r="B14107" s="61">
        <v>1.0</v>
      </c>
      <c r="C14107" s="61">
        <v>3529.0</v>
      </c>
      <c r="D14107" s="57" t="s">
        <v>379</v>
      </c>
      <c r="E14107" s="62" t="str">
        <f t="shared" si="1"/>
        <v>Out of test</v>
      </c>
      <c r="F14107" s="53" t="str">
        <f t="shared" si="2"/>
        <v>Shanghai_1</v>
      </c>
      <c r="G14107" s="53">
        <f t="shared" si="3"/>
        <v>0.6157654311</v>
      </c>
    </row>
    <row r="14108">
      <c r="A14108" s="61">
        <v>1.516627946E9</v>
      </c>
      <c r="B14108" s="61">
        <v>1.0</v>
      </c>
      <c r="C14108" s="61">
        <v>672.0</v>
      </c>
      <c r="D14108" s="57" t="s">
        <v>379</v>
      </c>
      <c r="E14108" s="62" t="str">
        <f t="shared" si="1"/>
        <v>Out of test</v>
      </c>
      <c r="F14108" s="53" t="str">
        <f t="shared" si="2"/>
        <v>Shanghai_1</v>
      </c>
      <c r="G14108" s="53">
        <f t="shared" si="3"/>
        <v>0.2710968288</v>
      </c>
    </row>
    <row r="14109">
      <c r="A14109" s="61">
        <v>1.513889093E9</v>
      </c>
      <c r="B14109" s="61">
        <v>1.0</v>
      </c>
      <c r="C14109" s="61">
        <v>801.0</v>
      </c>
      <c r="D14109" s="57" t="s">
        <v>379</v>
      </c>
      <c r="E14109" s="62" t="str">
        <f t="shared" si="1"/>
        <v>Out of test</v>
      </c>
      <c r="F14109" s="53" t="str">
        <f t="shared" si="2"/>
        <v>Shanghai_1</v>
      </c>
      <c r="G14109" s="53">
        <f t="shared" si="3"/>
        <v>0.356575823</v>
      </c>
    </row>
    <row r="14110">
      <c r="A14110" s="61">
        <v>1.518918127E9</v>
      </c>
      <c r="B14110" s="61">
        <v>1.0</v>
      </c>
      <c r="C14110" s="61">
        <v>2358.0</v>
      </c>
      <c r="D14110" s="57" t="s">
        <v>379</v>
      </c>
      <c r="E14110" s="62" t="str">
        <f t="shared" si="1"/>
        <v>Out of test</v>
      </c>
      <c r="F14110" s="53" t="str">
        <f t="shared" si="2"/>
        <v>Shanghai_1</v>
      </c>
      <c r="G14110" s="53">
        <f t="shared" si="3"/>
        <v>0.6876530711</v>
      </c>
    </row>
    <row r="14111">
      <c r="A14111" s="61">
        <v>1.513170588E9</v>
      </c>
      <c r="B14111" s="61">
        <v>1.0</v>
      </c>
      <c r="C14111" s="61">
        <v>2787.0</v>
      </c>
      <c r="D14111" s="57" t="s">
        <v>379</v>
      </c>
      <c r="E14111" s="62" t="str">
        <f t="shared" si="1"/>
        <v>Out of test</v>
      </c>
      <c r="F14111" s="53" t="str">
        <f t="shared" si="2"/>
        <v>Shanghai_1</v>
      </c>
      <c r="G14111" s="53">
        <f t="shared" si="3"/>
        <v>0.3686995797</v>
      </c>
    </row>
    <row r="14112">
      <c r="A14112" s="61">
        <v>1.513046828E9</v>
      </c>
      <c r="B14112" s="61">
        <v>1.0</v>
      </c>
      <c r="C14112" s="61">
        <v>2953.0</v>
      </c>
      <c r="D14112" s="57" t="s">
        <v>379</v>
      </c>
      <c r="E14112" s="62" t="str">
        <f t="shared" si="1"/>
        <v>Out of test</v>
      </c>
      <c r="F14112" s="53" t="str">
        <f t="shared" si="2"/>
        <v>Shanghai_1</v>
      </c>
      <c r="G14112" s="53">
        <f t="shared" si="3"/>
        <v>0.4523445496</v>
      </c>
    </row>
    <row r="14113">
      <c r="A14113" s="61">
        <v>1.511428627E9</v>
      </c>
      <c r="B14113" s="61">
        <v>1.0</v>
      </c>
      <c r="C14113" s="61">
        <v>71.0</v>
      </c>
      <c r="D14113" s="57" t="s">
        <v>379</v>
      </c>
      <c r="E14113" s="62" t="str">
        <f t="shared" si="1"/>
        <v>Out of test</v>
      </c>
      <c r="F14113" s="53" t="str">
        <f t="shared" si="2"/>
        <v>Shanghai_1</v>
      </c>
      <c r="G14113" s="53">
        <f t="shared" si="3"/>
        <v>0.3409897456</v>
      </c>
    </row>
    <row r="14114">
      <c r="A14114" s="61">
        <v>1.515987059E9</v>
      </c>
      <c r="B14114" s="61">
        <v>1.0</v>
      </c>
      <c r="C14114" s="61">
        <v>598.0</v>
      </c>
      <c r="D14114" s="57" t="s">
        <v>379</v>
      </c>
      <c r="E14114" s="62" t="str">
        <f t="shared" si="1"/>
        <v>Out of test</v>
      </c>
      <c r="F14114" s="53" t="str">
        <f t="shared" si="2"/>
        <v>Shanghai_1</v>
      </c>
      <c r="G14114" s="53">
        <f t="shared" si="3"/>
        <v>0.2009292695</v>
      </c>
    </row>
    <row r="14115">
      <c r="A14115" s="61">
        <v>1.515008378E9</v>
      </c>
      <c r="B14115" s="61">
        <v>1.0</v>
      </c>
      <c r="C14115" s="61">
        <v>1830.0</v>
      </c>
      <c r="D14115" s="57" t="s">
        <v>379</v>
      </c>
      <c r="E14115" s="62" t="str">
        <f t="shared" si="1"/>
        <v>Out of test</v>
      </c>
      <c r="F14115" s="53" t="str">
        <f t="shared" si="2"/>
        <v>Shanghai_1</v>
      </c>
      <c r="G14115" s="53">
        <f t="shared" si="3"/>
        <v>0.5635492127</v>
      </c>
    </row>
    <row r="14116">
      <c r="A14116" s="61">
        <v>1.513479049E9</v>
      </c>
      <c r="B14116" s="61">
        <v>1.0</v>
      </c>
      <c r="C14116" s="61">
        <v>2902.0</v>
      </c>
      <c r="D14116" s="57" t="s">
        <v>379</v>
      </c>
      <c r="E14116" s="62" t="str">
        <f t="shared" si="1"/>
        <v>Out of test</v>
      </c>
      <c r="F14116" s="53" t="str">
        <f t="shared" si="2"/>
        <v>Shanghai_1</v>
      </c>
      <c r="G14116" s="53">
        <f t="shared" si="3"/>
        <v>0.53659907</v>
      </c>
    </row>
    <row r="14117">
      <c r="A14117" s="61">
        <v>1.512222328E9</v>
      </c>
      <c r="B14117" s="61">
        <v>1.0</v>
      </c>
      <c r="C14117" s="61">
        <v>3433.0</v>
      </c>
      <c r="D14117" s="57" t="s">
        <v>379</v>
      </c>
      <c r="E14117" s="62" t="str">
        <f t="shared" si="1"/>
        <v>Out of test</v>
      </c>
      <c r="F14117" s="53" t="str">
        <f t="shared" si="2"/>
        <v>Shanghai_1</v>
      </c>
      <c r="G14117" s="53">
        <f t="shared" si="3"/>
        <v>0.06760202279</v>
      </c>
    </row>
    <row r="14118">
      <c r="A14118" s="61">
        <v>1.516072679E9</v>
      </c>
      <c r="B14118" s="61">
        <v>1.0</v>
      </c>
      <c r="C14118" s="61">
        <v>1167.0</v>
      </c>
      <c r="D14118" s="57" t="s">
        <v>379</v>
      </c>
      <c r="E14118" s="62" t="str">
        <f t="shared" si="1"/>
        <v>Out of test</v>
      </c>
      <c r="F14118" s="53" t="str">
        <f t="shared" si="2"/>
        <v>Shanghai_1</v>
      </c>
      <c r="G14118" s="53">
        <f t="shared" si="3"/>
        <v>0.003801344102</v>
      </c>
    </row>
    <row r="14119">
      <c r="A14119" s="61">
        <v>1.517210196E9</v>
      </c>
      <c r="B14119" s="61">
        <v>1.0</v>
      </c>
      <c r="C14119" s="61">
        <v>338.0</v>
      </c>
      <c r="D14119" s="57" t="s">
        <v>379</v>
      </c>
      <c r="E14119" s="62" t="str">
        <f t="shared" si="1"/>
        <v>Out of test</v>
      </c>
      <c r="F14119" s="53" t="str">
        <f t="shared" si="2"/>
        <v>Shanghai_1</v>
      </c>
      <c r="G14119" s="53">
        <f t="shared" si="3"/>
        <v>0.6243446662</v>
      </c>
    </row>
    <row r="14120">
      <c r="A14120" s="61">
        <v>1.519088397E9</v>
      </c>
      <c r="B14120" s="61">
        <v>1.0</v>
      </c>
      <c r="C14120" s="61">
        <v>1897.0</v>
      </c>
      <c r="D14120" s="57" t="s">
        <v>379</v>
      </c>
      <c r="E14120" s="62" t="str">
        <f t="shared" si="1"/>
        <v>Out of test</v>
      </c>
      <c r="F14120" s="53" t="str">
        <f t="shared" si="2"/>
        <v>Shanghai_1</v>
      </c>
      <c r="G14120" s="53">
        <f t="shared" si="3"/>
        <v>0.2125506251</v>
      </c>
    </row>
    <row r="14121">
      <c r="A14121" s="61">
        <v>1.517591264E9</v>
      </c>
      <c r="B14121" s="61">
        <v>1.0</v>
      </c>
      <c r="C14121" s="61">
        <v>1817.0</v>
      </c>
      <c r="D14121" s="57" t="s">
        <v>379</v>
      </c>
      <c r="E14121" s="62" t="str">
        <f t="shared" si="1"/>
        <v>Out of test</v>
      </c>
      <c r="F14121" s="53" t="str">
        <f t="shared" si="2"/>
        <v>Shanghai_1</v>
      </c>
      <c r="G14121" s="53">
        <f t="shared" si="3"/>
        <v>0.5177643116</v>
      </c>
    </row>
    <row r="14122">
      <c r="A14122" s="61">
        <v>1.516493376E9</v>
      </c>
      <c r="B14122" s="61">
        <v>1.0</v>
      </c>
      <c r="C14122" s="61">
        <v>2420.0</v>
      </c>
      <c r="D14122" s="57" t="s">
        <v>379</v>
      </c>
      <c r="E14122" s="62" t="str">
        <f t="shared" si="1"/>
        <v>Out of test</v>
      </c>
      <c r="F14122" s="53" t="str">
        <f t="shared" si="2"/>
        <v>Shanghai_1</v>
      </c>
      <c r="G14122" s="53">
        <f t="shared" si="3"/>
        <v>0.05318218767</v>
      </c>
    </row>
    <row r="14123">
      <c r="A14123" s="61">
        <v>1.516343229E9</v>
      </c>
      <c r="B14123" s="61">
        <v>1.0</v>
      </c>
      <c r="C14123" s="61">
        <v>1647.0</v>
      </c>
      <c r="D14123" s="57" t="s">
        <v>379</v>
      </c>
      <c r="E14123" s="62" t="str">
        <f t="shared" si="1"/>
        <v>Out of test</v>
      </c>
      <c r="F14123" s="53" t="str">
        <f t="shared" si="2"/>
        <v>Shanghai_1</v>
      </c>
      <c r="G14123" s="53">
        <f t="shared" si="3"/>
        <v>0.5638638085</v>
      </c>
    </row>
    <row r="14124">
      <c r="A14124" s="61">
        <v>1.512610056E9</v>
      </c>
      <c r="B14124" s="61">
        <v>1.0</v>
      </c>
      <c r="C14124" s="61">
        <v>3194.0</v>
      </c>
      <c r="D14124" s="57" t="s">
        <v>379</v>
      </c>
      <c r="E14124" s="62" t="str">
        <f t="shared" si="1"/>
        <v>Out of test</v>
      </c>
      <c r="F14124" s="53" t="str">
        <f t="shared" si="2"/>
        <v>Shanghai_1</v>
      </c>
      <c r="G14124" s="53">
        <f t="shared" si="3"/>
        <v>0.5541589382</v>
      </c>
    </row>
    <row r="14125">
      <c r="A14125" s="61">
        <v>1.512260674E9</v>
      </c>
      <c r="B14125" s="61">
        <v>1.0</v>
      </c>
      <c r="C14125" s="61">
        <v>2122.0</v>
      </c>
      <c r="D14125" s="57" t="s">
        <v>379</v>
      </c>
      <c r="E14125" s="62" t="str">
        <f t="shared" si="1"/>
        <v>Out of test</v>
      </c>
      <c r="F14125" s="53" t="str">
        <f t="shared" si="2"/>
        <v>Shanghai_1</v>
      </c>
      <c r="G14125" s="53">
        <f t="shared" si="3"/>
        <v>0.5861794684</v>
      </c>
    </row>
    <row r="14126">
      <c r="A14126" s="61">
        <v>1.516500256E9</v>
      </c>
      <c r="B14126" s="61">
        <v>1.0</v>
      </c>
      <c r="C14126" s="61">
        <v>3862.0</v>
      </c>
      <c r="D14126" s="57" t="s">
        <v>379</v>
      </c>
      <c r="E14126" s="62" t="str">
        <f t="shared" si="1"/>
        <v>Out of test</v>
      </c>
      <c r="F14126" s="53" t="str">
        <f t="shared" si="2"/>
        <v>Shanghai_1</v>
      </c>
      <c r="G14126" s="53">
        <f t="shared" si="3"/>
        <v>0.2286838794</v>
      </c>
    </row>
    <row r="14127">
      <c r="A14127" s="61">
        <v>1.518154797E9</v>
      </c>
      <c r="B14127" s="61">
        <v>1.0</v>
      </c>
      <c r="C14127" s="61">
        <v>795.0</v>
      </c>
      <c r="D14127" s="57" t="s">
        <v>379</v>
      </c>
      <c r="E14127" s="62" t="str">
        <f t="shared" si="1"/>
        <v>Out of test</v>
      </c>
      <c r="F14127" s="53" t="str">
        <f t="shared" si="2"/>
        <v>Shanghai_1</v>
      </c>
      <c r="G14127" s="53">
        <f t="shared" si="3"/>
        <v>0.7766736688</v>
      </c>
    </row>
    <row r="14128">
      <c r="A14128" s="61">
        <v>1.518340696E9</v>
      </c>
      <c r="B14128" s="61">
        <v>1.0</v>
      </c>
      <c r="C14128" s="61">
        <v>2450.0</v>
      </c>
      <c r="D14128" s="57" t="s">
        <v>379</v>
      </c>
      <c r="E14128" s="62" t="str">
        <f t="shared" si="1"/>
        <v>Out of test</v>
      </c>
      <c r="F14128" s="53" t="str">
        <f t="shared" si="2"/>
        <v>Shanghai_1</v>
      </c>
      <c r="G14128" s="53">
        <f t="shared" si="3"/>
        <v>0.9140618086</v>
      </c>
    </row>
    <row r="14129">
      <c r="A14129" s="61">
        <v>1.519722413E9</v>
      </c>
      <c r="B14129" s="61">
        <v>1.0</v>
      </c>
      <c r="C14129" s="61">
        <v>1509.0</v>
      </c>
      <c r="D14129" s="57" t="s">
        <v>379</v>
      </c>
      <c r="E14129" s="62" t="str">
        <f t="shared" si="1"/>
        <v>Out of test</v>
      </c>
      <c r="F14129" s="53" t="str">
        <f t="shared" si="2"/>
        <v>Shanghai_1</v>
      </c>
      <c r="G14129" s="53">
        <f t="shared" si="3"/>
        <v>0.9519141181</v>
      </c>
    </row>
    <row r="14130">
      <c r="A14130" s="61">
        <v>1.514468934E9</v>
      </c>
      <c r="B14130" s="61">
        <v>1.0</v>
      </c>
      <c r="C14130" s="61">
        <v>3131.0</v>
      </c>
      <c r="D14130" s="57" t="s">
        <v>379</v>
      </c>
      <c r="E14130" s="62" t="str">
        <f t="shared" si="1"/>
        <v>Out of test</v>
      </c>
      <c r="F14130" s="53" t="str">
        <f t="shared" si="2"/>
        <v>Shanghai_1</v>
      </c>
      <c r="G14130" s="53">
        <f t="shared" si="3"/>
        <v>0.01869200004</v>
      </c>
    </row>
    <row r="14131">
      <c r="A14131" s="61">
        <v>1.511401503E9</v>
      </c>
      <c r="B14131" s="61">
        <v>1.0</v>
      </c>
      <c r="C14131" s="61">
        <v>1723.0</v>
      </c>
      <c r="D14131" s="57" t="s">
        <v>379</v>
      </c>
      <c r="E14131" s="62" t="str">
        <f t="shared" si="1"/>
        <v>Out of test</v>
      </c>
      <c r="F14131" s="53" t="str">
        <f t="shared" si="2"/>
        <v>Shanghai_1</v>
      </c>
      <c r="G14131" s="53">
        <f t="shared" si="3"/>
        <v>0.3649222254</v>
      </c>
    </row>
    <row r="14132">
      <c r="A14132" s="61">
        <v>1.516092128E9</v>
      </c>
      <c r="B14132" s="61">
        <v>1.0</v>
      </c>
      <c r="C14132" s="61">
        <v>707.0</v>
      </c>
      <c r="D14132" s="57" t="s">
        <v>379</v>
      </c>
      <c r="E14132" s="62" t="str">
        <f t="shared" si="1"/>
        <v>Out of test</v>
      </c>
      <c r="F14132" s="53" t="str">
        <f t="shared" si="2"/>
        <v>Shanghai_1</v>
      </c>
      <c r="G14132" s="53">
        <f t="shared" si="3"/>
        <v>0.5960791687</v>
      </c>
    </row>
    <row r="14133">
      <c r="A14133" s="61">
        <v>1.519231955E9</v>
      </c>
      <c r="B14133" s="61">
        <v>1.0</v>
      </c>
      <c r="C14133" s="61">
        <v>1725.0</v>
      </c>
      <c r="D14133" s="57" t="s">
        <v>379</v>
      </c>
      <c r="E14133" s="62" t="str">
        <f t="shared" si="1"/>
        <v>Out of test</v>
      </c>
      <c r="F14133" s="53" t="str">
        <f t="shared" si="2"/>
        <v>Shanghai_1</v>
      </c>
      <c r="G14133" s="53">
        <f t="shared" si="3"/>
        <v>0.2393177848</v>
      </c>
    </row>
    <row r="14134">
      <c r="A14134" s="61">
        <v>1.513428423E9</v>
      </c>
      <c r="B14134" s="61">
        <v>1.0</v>
      </c>
      <c r="C14134" s="61">
        <v>777.0</v>
      </c>
      <c r="D14134" s="57" t="s">
        <v>379</v>
      </c>
      <c r="E14134" s="62" t="str">
        <f t="shared" si="1"/>
        <v>Out of test</v>
      </c>
      <c r="F14134" s="53" t="str">
        <f t="shared" si="2"/>
        <v>Shanghai_1</v>
      </c>
      <c r="G14134" s="53">
        <f t="shared" si="3"/>
        <v>0.8072671929</v>
      </c>
    </row>
    <row r="14135">
      <c r="A14135" s="61">
        <v>1.512065905E9</v>
      </c>
      <c r="B14135" s="61">
        <v>1.0</v>
      </c>
      <c r="C14135" s="61">
        <v>1099.0</v>
      </c>
      <c r="D14135" s="57" t="s">
        <v>379</v>
      </c>
      <c r="E14135" s="62" t="str">
        <f t="shared" si="1"/>
        <v>Out of test</v>
      </c>
      <c r="F14135" s="53" t="str">
        <f t="shared" si="2"/>
        <v>Shanghai_1</v>
      </c>
      <c r="G14135" s="53">
        <f t="shared" si="3"/>
        <v>0.6686636081</v>
      </c>
    </row>
    <row r="14136">
      <c r="A14136" s="61">
        <v>1.512027558E9</v>
      </c>
      <c r="B14136" s="61">
        <v>1.0</v>
      </c>
      <c r="C14136" s="61">
        <v>3814.0</v>
      </c>
      <c r="D14136" s="57" t="s">
        <v>379</v>
      </c>
      <c r="E14136" s="62" t="str">
        <f t="shared" si="1"/>
        <v>Out of test</v>
      </c>
      <c r="F14136" s="53" t="str">
        <f t="shared" si="2"/>
        <v>Shanghai_1</v>
      </c>
      <c r="G14136" s="53">
        <f t="shared" si="3"/>
        <v>0.6096997503</v>
      </c>
    </row>
    <row r="14137">
      <c r="A14137" s="61">
        <v>1.515236927E9</v>
      </c>
      <c r="B14137" s="61">
        <v>1.0</v>
      </c>
      <c r="C14137" s="61">
        <v>1499.0</v>
      </c>
      <c r="D14137" s="57" t="s">
        <v>379</v>
      </c>
      <c r="E14137" s="62" t="str">
        <f t="shared" si="1"/>
        <v>Out of test</v>
      </c>
      <c r="F14137" s="53" t="str">
        <f t="shared" si="2"/>
        <v>Shanghai_1</v>
      </c>
      <c r="G14137" s="53">
        <f t="shared" si="3"/>
        <v>0.6626045319</v>
      </c>
    </row>
    <row r="14138">
      <c r="A14138" s="61">
        <v>1.516177866E9</v>
      </c>
      <c r="B14138" s="61">
        <v>1.0</v>
      </c>
      <c r="C14138" s="61">
        <v>3865.0</v>
      </c>
      <c r="D14138" s="57" t="s">
        <v>379</v>
      </c>
      <c r="E14138" s="62" t="str">
        <f t="shared" si="1"/>
        <v>Out of test</v>
      </c>
      <c r="F14138" s="53" t="str">
        <f t="shared" si="2"/>
        <v>Shanghai_1</v>
      </c>
      <c r="G14138" s="53">
        <f t="shared" si="3"/>
        <v>0.1218900486</v>
      </c>
    </row>
    <row r="14139">
      <c r="A14139" s="61">
        <v>1.513996368E9</v>
      </c>
      <c r="B14139" s="61">
        <v>1.0</v>
      </c>
      <c r="C14139" s="61">
        <v>1078.0</v>
      </c>
      <c r="D14139" s="57" t="s">
        <v>379</v>
      </c>
      <c r="E14139" s="62" t="str">
        <f t="shared" si="1"/>
        <v>Out of test</v>
      </c>
      <c r="F14139" s="53" t="str">
        <f t="shared" si="2"/>
        <v>Shanghai_1</v>
      </c>
      <c r="G14139" s="53">
        <f t="shared" si="3"/>
        <v>0.4430084691</v>
      </c>
    </row>
    <row r="14140">
      <c r="A14140" s="61">
        <v>1.514513333E9</v>
      </c>
      <c r="B14140" s="61">
        <v>1.0</v>
      </c>
      <c r="C14140" s="61">
        <v>4574.0</v>
      </c>
      <c r="D14140" s="57" t="s">
        <v>379</v>
      </c>
      <c r="E14140" s="62" t="str">
        <f t="shared" si="1"/>
        <v>Out of test</v>
      </c>
      <c r="F14140" s="53" t="str">
        <f t="shared" si="2"/>
        <v>Shanghai_1</v>
      </c>
      <c r="G14140" s="53">
        <f t="shared" si="3"/>
        <v>0.2127577328</v>
      </c>
    </row>
    <row r="14141">
      <c r="A14141" s="61">
        <v>1.512727966E9</v>
      </c>
      <c r="B14141" s="61">
        <v>1.0</v>
      </c>
      <c r="C14141" s="61">
        <v>283.0</v>
      </c>
      <c r="D14141" s="57" t="s">
        <v>379</v>
      </c>
      <c r="E14141" s="62" t="str">
        <f t="shared" si="1"/>
        <v>Out of test</v>
      </c>
      <c r="F14141" s="53" t="str">
        <f t="shared" si="2"/>
        <v>Shanghai_1</v>
      </c>
      <c r="G14141" s="53">
        <f t="shared" si="3"/>
        <v>0.1964863017</v>
      </c>
    </row>
    <row r="14142">
      <c r="A14142" s="61">
        <v>1.515505688E9</v>
      </c>
      <c r="B14142" s="61">
        <v>1.0</v>
      </c>
      <c r="C14142" s="61">
        <v>877.0</v>
      </c>
      <c r="D14142" s="57" t="s">
        <v>379</v>
      </c>
      <c r="E14142" s="62" t="str">
        <f t="shared" si="1"/>
        <v>Out of test</v>
      </c>
      <c r="F14142" s="53" t="str">
        <f t="shared" si="2"/>
        <v>Shanghai_1</v>
      </c>
      <c r="G14142" s="53">
        <f t="shared" si="3"/>
        <v>0.8085099072</v>
      </c>
    </row>
    <row r="14143">
      <c r="A14143" s="61">
        <v>1.514341327E9</v>
      </c>
      <c r="B14143" s="61">
        <v>1.0</v>
      </c>
      <c r="C14143" s="61">
        <v>2326.0</v>
      </c>
      <c r="D14143" s="57" t="s">
        <v>379</v>
      </c>
      <c r="E14143" s="62" t="str">
        <f t="shared" si="1"/>
        <v>Out of test</v>
      </c>
      <c r="F14143" s="53" t="str">
        <f t="shared" si="2"/>
        <v>Shanghai_1</v>
      </c>
      <c r="G14143" s="53">
        <f t="shared" si="3"/>
        <v>0.3011478216</v>
      </c>
    </row>
    <row r="14144">
      <c r="A14144" s="61">
        <v>1.516941544E9</v>
      </c>
      <c r="B14144" s="61">
        <v>1.0</v>
      </c>
      <c r="C14144" s="61">
        <v>3574.0</v>
      </c>
      <c r="D14144" s="57" t="s">
        <v>379</v>
      </c>
      <c r="E14144" s="62" t="str">
        <f t="shared" si="1"/>
        <v>Out of test</v>
      </c>
      <c r="F14144" s="53" t="str">
        <f t="shared" si="2"/>
        <v>Shanghai_1</v>
      </c>
      <c r="G14144" s="53">
        <f t="shared" si="3"/>
        <v>0.008076818767</v>
      </c>
    </row>
    <row r="14145">
      <c r="A14145" s="61">
        <v>1.515039629E9</v>
      </c>
      <c r="B14145" s="61">
        <v>1.0</v>
      </c>
      <c r="C14145" s="61">
        <v>5085.0</v>
      </c>
      <c r="D14145" s="57" t="s">
        <v>379</v>
      </c>
      <c r="E14145" s="62" t="str">
        <f t="shared" si="1"/>
        <v>Out of test</v>
      </c>
      <c r="F14145" s="53" t="str">
        <f t="shared" si="2"/>
        <v>Shanghai_1</v>
      </c>
      <c r="G14145" s="53">
        <f t="shared" si="3"/>
        <v>0.07012928564</v>
      </c>
    </row>
    <row r="14146">
      <c r="A14146" s="61">
        <v>1.519490198E9</v>
      </c>
      <c r="B14146" s="61">
        <v>1.0</v>
      </c>
      <c r="C14146" s="61">
        <v>1588.0</v>
      </c>
      <c r="D14146" s="57" t="s">
        <v>379</v>
      </c>
      <c r="E14146" s="62" t="str">
        <f t="shared" si="1"/>
        <v>Out of test</v>
      </c>
      <c r="F14146" s="53" t="str">
        <f t="shared" si="2"/>
        <v>Shanghai_1</v>
      </c>
      <c r="G14146" s="53">
        <f t="shared" si="3"/>
        <v>0.8630546866</v>
      </c>
    </row>
    <row r="14147">
      <c r="A14147" s="61">
        <v>1.515971214E9</v>
      </c>
      <c r="B14147" s="61">
        <v>1.0</v>
      </c>
      <c r="C14147" s="61">
        <v>198.0</v>
      </c>
      <c r="D14147" s="57" t="s">
        <v>379</v>
      </c>
      <c r="E14147" s="62" t="str">
        <f t="shared" si="1"/>
        <v>Out of test</v>
      </c>
      <c r="F14147" s="53" t="str">
        <f t="shared" si="2"/>
        <v>Shanghai_1</v>
      </c>
      <c r="G14147" s="53">
        <f t="shared" si="3"/>
        <v>0.6253080677</v>
      </c>
    </row>
    <row r="14148">
      <c r="A14148" s="61">
        <v>1.512908078E9</v>
      </c>
      <c r="B14148" s="61">
        <v>1.0</v>
      </c>
      <c r="C14148" s="61">
        <v>1518.0</v>
      </c>
      <c r="D14148" s="57" t="s">
        <v>379</v>
      </c>
      <c r="E14148" s="62" t="str">
        <f t="shared" si="1"/>
        <v>Out of test</v>
      </c>
      <c r="F14148" s="53" t="str">
        <f t="shared" si="2"/>
        <v>Shanghai_1</v>
      </c>
      <c r="G14148" s="53">
        <f t="shared" si="3"/>
        <v>0.07567963661</v>
      </c>
    </row>
    <row r="14149">
      <c r="A14149" s="61">
        <v>1.512085956E9</v>
      </c>
      <c r="B14149" s="61">
        <v>1.0</v>
      </c>
      <c r="C14149" s="61">
        <v>3068.0</v>
      </c>
      <c r="D14149" s="57" t="s">
        <v>379</v>
      </c>
      <c r="E14149" s="62" t="str">
        <f t="shared" si="1"/>
        <v>Out of test</v>
      </c>
      <c r="F14149" s="53" t="str">
        <f t="shared" si="2"/>
        <v>Shanghai_1</v>
      </c>
      <c r="G14149" s="53">
        <f t="shared" si="3"/>
        <v>0.04283823571</v>
      </c>
    </row>
    <row r="14150">
      <c r="A14150" s="61">
        <v>1.514879538E9</v>
      </c>
      <c r="B14150" s="61">
        <v>1.0</v>
      </c>
      <c r="C14150" s="61">
        <v>1718.0</v>
      </c>
      <c r="D14150" s="57" t="s">
        <v>379</v>
      </c>
      <c r="E14150" s="62" t="str">
        <f t="shared" si="1"/>
        <v>Out of test</v>
      </c>
      <c r="F14150" s="53" t="str">
        <f t="shared" si="2"/>
        <v>Shanghai_1</v>
      </c>
      <c r="G14150" s="53">
        <f t="shared" si="3"/>
        <v>0.5675031989</v>
      </c>
    </row>
    <row r="14151">
      <c r="A14151" s="61">
        <v>1.519783898E9</v>
      </c>
      <c r="B14151" s="61">
        <v>1.0</v>
      </c>
      <c r="C14151" s="61">
        <v>921.0</v>
      </c>
      <c r="D14151" s="57" t="s">
        <v>379</v>
      </c>
      <c r="E14151" s="62" t="str">
        <f t="shared" si="1"/>
        <v>Out of test</v>
      </c>
      <c r="F14151" s="53" t="str">
        <f t="shared" si="2"/>
        <v>Shanghai_1</v>
      </c>
      <c r="G14151" s="53">
        <f t="shared" si="3"/>
        <v>0.136951263</v>
      </c>
    </row>
    <row r="14152">
      <c r="A14152" s="61">
        <v>1.519503247E9</v>
      </c>
      <c r="B14152" s="61">
        <v>1.0</v>
      </c>
      <c r="C14152" s="61">
        <v>3347.0</v>
      </c>
      <c r="D14152" s="57" t="s">
        <v>379</v>
      </c>
      <c r="E14152" s="62" t="str">
        <f t="shared" si="1"/>
        <v>Out of test</v>
      </c>
      <c r="F14152" s="53" t="str">
        <f t="shared" si="2"/>
        <v>Shanghai_1</v>
      </c>
      <c r="G14152" s="53">
        <f t="shared" si="3"/>
        <v>0.9942308482</v>
      </c>
    </row>
    <row r="14153">
      <c r="A14153" s="61">
        <v>1.513456798E9</v>
      </c>
      <c r="B14153" s="61">
        <v>1.0</v>
      </c>
      <c r="C14153" s="61">
        <v>3534.0</v>
      </c>
      <c r="D14153" s="57" t="s">
        <v>379</v>
      </c>
      <c r="E14153" s="62" t="str">
        <f t="shared" si="1"/>
        <v>Out of test</v>
      </c>
      <c r="F14153" s="53" t="str">
        <f t="shared" si="2"/>
        <v>Shanghai_1</v>
      </c>
      <c r="G14153" s="53">
        <f t="shared" si="3"/>
        <v>0.4872558791</v>
      </c>
    </row>
    <row r="14154">
      <c r="A14154" s="61">
        <v>1.514359396E9</v>
      </c>
      <c r="B14154" s="61">
        <v>1.0</v>
      </c>
      <c r="C14154" s="61">
        <v>281.0</v>
      </c>
      <c r="D14154" s="57" t="s">
        <v>379</v>
      </c>
      <c r="E14154" s="62" t="str">
        <f t="shared" si="1"/>
        <v>Out of test</v>
      </c>
      <c r="F14154" s="53" t="str">
        <f t="shared" si="2"/>
        <v>Shanghai_1</v>
      </c>
      <c r="G14154" s="53">
        <f t="shared" si="3"/>
        <v>0.6538170679</v>
      </c>
    </row>
    <row r="14155">
      <c r="A14155" s="61">
        <v>1.512210479E9</v>
      </c>
      <c r="B14155" s="61">
        <v>1.0</v>
      </c>
      <c r="C14155" s="61">
        <v>78.0</v>
      </c>
      <c r="D14155" s="57" t="s">
        <v>379</v>
      </c>
      <c r="E14155" s="62" t="str">
        <f t="shared" si="1"/>
        <v>Out of test</v>
      </c>
      <c r="F14155" s="53" t="str">
        <f t="shared" si="2"/>
        <v>Shanghai_1</v>
      </c>
      <c r="G14155" s="53">
        <f t="shared" si="3"/>
        <v>0.7130435028</v>
      </c>
    </row>
    <row r="14156">
      <c r="A14156" s="61">
        <v>1.519802836E9</v>
      </c>
      <c r="B14156" s="61">
        <v>1.0</v>
      </c>
      <c r="C14156" s="61">
        <v>3047.0</v>
      </c>
      <c r="D14156" s="57" t="s">
        <v>379</v>
      </c>
      <c r="E14156" s="62" t="str">
        <f t="shared" si="1"/>
        <v>Out of test</v>
      </c>
      <c r="F14156" s="53" t="str">
        <f t="shared" si="2"/>
        <v>Shanghai_1</v>
      </c>
      <c r="G14156" s="53">
        <f t="shared" si="3"/>
        <v>0.6337021977</v>
      </c>
    </row>
    <row r="14157">
      <c r="A14157" s="61">
        <v>1.511251419E9</v>
      </c>
      <c r="B14157" s="61">
        <v>1.0</v>
      </c>
      <c r="C14157" s="61">
        <v>404.0</v>
      </c>
      <c r="D14157" s="57" t="s">
        <v>379</v>
      </c>
      <c r="E14157" s="62" t="str">
        <f t="shared" si="1"/>
        <v>Out of test</v>
      </c>
      <c r="F14157" s="53" t="str">
        <f t="shared" si="2"/>
        <v>Shanghai_1</v>
      </c>
      <c r="G14157" s="53">
        <f t="shared" si="3"/>
        <v>0.7794976372</v>
      </c>
    </row>
    <row r="14158">
      <c r="A14158" s="61">
        <v>1.516529455E9</v>
      </c>
      <c r="B14158" s="61">
        <v>1.0</v>
      </c>
      <c r="C14158" s="61">
        <v>1320.0</v>
      </c>
      <c r="D14158" s="57" t="s">
        <v>379</v>
      </c>
      <c r="E14158" s="62" t="str">
        <f t="shared" si="1"/>
        <v>Out of test</v>
      </c>
      <c r="F14158" s="53" t="str">
        <f t="shared" si="2"/>
        <v>Shanghai_1</v>
      </c>
      <c r="G14158" s="53">
        <f t="shared" si="3"/>
        <v>0.4504749361</v>
      </c>
    </row>
    <row r="14159">
      <c r="A14159" s="61">
        <v>1.514021238E9</v>
      </c>
      <c r="B14159" s="61">
        <v>1.0</v>
      </c>
      <c r="C14159" s="61">
        <v>1066.0</v>
      </c>
      <c r="D14159" s="57" t="s">
        <v>379</v>
      </c>
      <c r="E14159" s="62" t="str">
        <f t="shared" si="1"/>
        <v>Out of test</v>
      </c>
      <c r="F14159" s="53" t="str">
        <f t="shared" si="2"/>
        <v>Shanghai_1</v>
      </c>
      <c r="G14159" s="53">
        <f t="shared" si="3"/>
        <v>0.8369716164</v>
      </c>
    </row>
    <row r="14160">
      <c r="A14160" s="61">
        <v>1.514092155E9</v>
      </c>
      <c r="B14160" s="61">
        <v>1.0</v>
      </c>
      <c r="C14160" s="61">
        <v>1130.0</v>
      </c>
      <c r="D14160" s="57" t="s">
        <v>379</v>
      </c>
      <c r="E14160" s="62" t="str">
        <f t="shared" si="1"/>
        <v>Out of test</v>
      </c>
      <c r="F14160" s="53" t="str">
        <f t="shared" si="2"/>
        <v>Shanghai_1</v>
      </c>
      <c r="G14160" s="53">
        <f t="shared" si="3"/>
        <v>0.2858187672</v>
      </c>
    </row>
    <row r="14161">
      <c r="A14161" s="61">
        <v>1.516533474E9</v>
      </c>
      <c r="B14161" s="61">
        <v>1.0</v>
      </c>
      <c r="C14161" s="61">
        <v>1684.0</v>
      </c>
      <c r="D14161" s="57" t="s">
        <v>379</v>
      </c>
      <c r="E14161" s="62" t="str">
        <f t="shared" si="1"/>
        <v>Out of test</v>
      </c>
      <c r="F14161" s="53" t="str">
        <f t="shared" si="2"/>
        <v>Shanghai_1</v>
      </c>
      <c r="G14161" s="53">
        <f t="shared" si="3"/>
        <v>0.8755246141</v>
      </c>
    </row>
    <row r="14162">
      <c r="A14162" s="61">
        <v>1.512370835E9</v>
      </c>
      <c r="B14162" s="61">
        <v>1.0</v>
      </c>
      <c r="C14162" s="61">
        <v>3394.0</v>
      </c>
      <c r="D14162" s="57" t="s">
        <v>379</v>
      </c>
      <c r="E14162" s="62" t="str">
        <f t="shared" si="1"/>
        <v>Out of test</v>
      </c>
      <c r="F14162" s="53" t="str">
        <f t="shared" si="2"/>
        <v>Shanghai_1</v>
      </c>
      <c r="G14162" s="53">
        <f t="shared" si="3"/>
        <v>0.3540464249</v>
      </c>
    </row>
    <row r="14163">
      <c r="A14163" s="61">
        <v>1.513503203E9</v>
      </c>
      <c r="B14163" s="61">
        <v>1.0</v>
      </c>
      <c r="C14163" s="61">
        <v>1579.0</v>
      </c>
      <c r="D14163" s="57" t="s">
        <v>379</v>
      </c>
      <c r="E14163" s="62" t="str">
        <f t="shared" si="1"/>
        <v>Out of test</v>
      </c>
      <c r="F14163" s="53" t="str">
        <f t="shared" si="2"/>
        <v>Shanghai_1</v>
      </c>
      <c r="G14163" s="53">
        <f t="shared" si="3"/>
        <v>0.2806962621</v>
      </c>
    </row>
    <row r="14164">
      <c r="A14164" s="61">
        <v>1.516289328E9</v>
      </c>
      <c r="B14164" s="61">
        <v>1.0</v>
      </c>
      <c r="C14164" s="61">
        <v>1837.0</v>
      </c>
      <c r="D14164" s="57" t="s">
        <v>379</v>
      </c>
      <c r="E14164" s="62" t="str">
        <f t="shared" si="1"/>
        <v>Out of test</v>
      </c>
      <c r="F14164" s="53" t="str">
        <f t="shared" si="2"/>
        <v>Shanghai_1</v>
      </c>
      <c r="G14164" s="53">
        <f t="shared" si="3"/>
        <v>0.03966503121</v>
      </c>
    </row>
    <row r="14165">
      <c r="A14165" s="61">
        <v>1.511986259E9</v>
      </c>
      <c r="B14165" s="61">
        <v>1.0</v>
      </c>
      <c r="C14165" s="61">
        <v>2176.0</v>
      </c>
      <c r="D14165" s="57" t="s">
        <v>379</v>
      </c>
      <c r="E14165" s="62" t="str">
        <f t="shared" si="1"/>
        <v>Out of test</v>
      </c>
      <c r="F14165" s="53" t="str">
        <f t="shared" si="2"/>
        <v>Shanghai_1</v>
      </c>
      <c r="G14165" s="53">
        <f t="shared" si="3"/>
        <v>0.2391907354</v>
      </c>
    </row>
    <row r="14166">
      <c r="A14166" s="61">
        <v>1.517102386E9</v>
      </c>
      <c r="B14166" s="61">
        <v>1.0</v>
      </c>
      <c r="C14166" s="61">
        <v>2414.0</v>
      </c>
      <c r="D14166" s="57" t="s">
        <v>379</v>
      </c>
      <c r="E14166" s="62" t="str">
        <f t="shared" si="1"/>
        <v>Out of test</v>
      </c>
      <c r="F14166" s="53" t="str">
        <f t="shared" si="2"/>
        <v>Shanghai_1</v>
      </c>
      <c r="G14166" s="53">
        <f t="shared" si="3"/>
        <v>0.5121889457</v>
      </c>
    </row>
    <row r="14167">
      <c r="A14167" s="61">
        <v>1.515396386E9</v>
      </c>
      <c r="B14167" s="61">
        <v>1.0</v>
      </c>
      <c r="C14167" s="61">
        <v>1692.0</v>
      </c>
      <c r="D14167" s="57" t="s">
        <v>379</v>
      </c>
      <c r="E14167" s="62" t="str">
        <f t="shared" si="1"/>
        <v>Out of test</v>
      </c>
      <c r="F14167" s="53" t="str">
        <f t="shared" si="2"/>
        <v>Shanghai_1</v>
      </c>
      <c r="G14167" s="53">
        <f t="shared" si="3"/>
        <v>0.2289874976</v>
      </c>
    </row>
    <row r="14168">
      <c r="A14168" s="61">
        <v>1.519012187E9</v>
      </c>
      <c r="B14168" s="61">
        <v>1.0</v>
      </c>
      <c r="C14168" s="61">
        <v>1403.0</v>
      </c>
      <c r="D14168" s="57" t="s">
        <v>379</v>
      </c>
      <c r="E14168" s="62" t="str">
        <f t="shared" si="1"/>
        <v>Out of test</v>
      </c>
      <c r="F14168" s="53" t="str">
        <f t="shared" si="2"/>
        <v>Shanghai_1</v>
      </c>
      <c r="G14168" s="53">
        <f t="shared" si="3"/>
        <v>0.3069007441</v>
      </c>
    </row>
    <row r="14169">
      <c r="A14169" s="61">
        <v>1.514829688E9</v>
      </c>
      <c r="B14169" s="61">
        <v>1.0</v>
      </c>
      <c r="C14169" s="61">
        <v>1767.0</v>
      </c>
      <c r="D14169" s="57" t="s">
        <v>379</v>
      </c>
      <c r="E14169" s="62" t="str">
        <f t="shared" si="1"/>
        <v>Out of test</v>
      </c>
      <c r="F14169" s="53" t="str">
        <f t="shared" si="2"/>
        <v>Shanghai_1</v>
      </c>
      <c r="G14169" s="53">
        <f t="shared" si="3"/>
        <v>0.4797824507</v>
      </c>
    </row>
    <row r="14170">
      <c r="A14170" s="61">
        <v>1.515878898E9</v>
      </c>
      <c r="B14170" s="61">
        <v>1.0</v>
      </c>
      <c r="C14170" s="61">
        <v>2334.0</v>
      </c>
      <c r="D14170" s="57" t="s">
        <v>379</v>
      </c>
      <c r="E14170" s="62" t="str">
        <f t="shared" si="1"/>
        <v>Out of test</v>
      </c>
      <c r="F14170" s="53" t="str">
        <f t="shared" si="2"/>
        <v>Shanghai_1</v>
      </c>
      <c r="G14170" s="53">
        <f t="shared" si="3"/>
        <v>0.3046459944</v>
      </c>
    </row>
    <row r="14171">
      <c r="A14171" s="61">
        <v>1.511948299E9</v>
      </c>
      <c r="B14171" s="61">
        <v>1.0</v>
      </c>
      <c r="C14171" s="61">
        <v>836.0</v>
      </c>
      <c r="D14171" s="57" t="s">
        <v>379</v>
      </c>
      <c r="E14171" s="62" t="str">
        <f t="shared" si="1"/>
        <v>Out of test</v>
      </c>
      <c r="F14171" s="53" t="str">
        <f t="shared" si="2"/>
        <v>Shanghai_1</v>
      </c>
      <c r="G14171" s="53">
        <f t="shared" si="3"/>
        <v>0.07709648753</v>
      </c>
    </row>
    <row r="14172">
      <c r="A14172" s="61">
        <v>1.518814706E9</v>
      </c>
      <c r="B14172" s="61">
        <v>1.0</v>
      </c>
      <c r="C14172" s="61">
        <v>2628.0</v>
      </c>
      <c r="D14172" s="57" t="s">
        <v>379</v>
      </c>
      <c r="E14172" s="62" t="str">
        <f t="shared" si="1"/>
        <v>Out of test</v>
      </c>
      <c r="F14172" s="53" t="str">
        <f t="shared" si="2"/>
        <v>Shanghai_1</v>
      </c>
      <c r="G14172" s="53">
        <f t="shared" si="3"/>
        <v>0.054356012</v>
      </c>
    </row>
    <row r="14173">
      <c r="A14173" s="61">
        <v>1.518518974E9</v>
      </c>
      <c r="B14173" s="61">
        <v>1.0</v>
      </c>
      <c r="C14173" s="61">
        <v>1555.0</v>
      </c>
      <c r="D14173" s="57" t="s">
        <v>379</v>
      </c>
      <c r="E14173" s="62" t="str">
        <f t="shared" si="1"/>
        <v>Out of test</v>
      </c>
      <c r="F14173" s="53" t="str">
        <f t="shared" si="2"/>
        <v>Shanghai_1</v>
      </c>
      <c r="G14173" s="53">
        <f t="shared" si="3"/>
        <v>0.1555026936</v>
      </c>
    </row>
    <row r="14174">
      <c r="A14174" s="61">
        <v>1.516651669E9</v>
      </c>
      <c r="B14174" s="61">
        <v>1.0</v>
      </c>
      <c r="C14174" s="61">
        <v>4343.0</v>
      </c>
      <c r="D14174" s="57" t="s">
        <v>379</v>
      </c>
      <c r="E14174" s="62" t="str">
        <f t="shared" si="1"/>
        <v>Out of test</v>
      </c>
      <c r="F14174" s="53" t="str">
        <f t="shared" si="2"/>
        <v>Shanghai_1</v>
      </c>
      <c r="G14174" s="53">
        <f t="shared" si="3"/>
        <v>0.06527027742</v>
      </c>
    </row>
    <row r="14175">
      <c r="A14175" s="61">
        <v>1.516731114E9</v>
      </c>
      <c r="B14175" s="61">
        <v>1.0</v>
      </c>
      <c r="C14175" s="61">
        <v>2812.0</v>
      </c>
      <c r="D14175" s="57" t="s">
        <v>379</v>
      </c>
      <c r="E14175" s="62" t="str">
        <f t="shared" si="1"/>
        <v>Out of test</v>
      </c>
      <c r="F14175" s="53" t="str">
        <f t="shared" si="2"/>
        <v>Shanghai_1</v>
      </c>
      <c r="G14175" s="53">
        <f t="shared" si="3"/>
        <v>0.5599749383</v>
      </c>
    </row>
    <row r="14176">
      <c r="A14176" s="61">
        <v>1.519187687E9</v>
      </c>
      <c r="B14176" s="61">
        <v>1.0</v>
      </c>
      <c r="C14176" s="61">
        <v>2603.0</v>
      </c>
      <c r="D14176" s="57" t="s">
        <v>379</v>
      </c>
      <c r="E14176" s="62" t="str">
        <f t="shared" si="1"/>
        <v>Out of test</v>
      </c>
      <c r="F14176" s="53" t="str">
        <f t="shared" si="2"/>
        <v>Shanghai_1</v>
      </c>
      <c r="G14176" s="53">
        <f t="shared" si="3"/>
        <v>0.6113458199</v>
      </c>
    </row>
    <row r="14177">
      <c r="A14177" s="61">
        <v>1.512340494E9</v>
      </c>
      <c r="B14177" s="61">
        <v>1.0</v>
      </c>
      <c r="C14177" s="61">
        <v>3559.0</v>
      </c>
      <c r="D14177" s="57" t="s">
        <v>379</v>
      </c>
      <c r="E14177" s="62" t="str">
        <f t="shared" si="1"/>
        <v>Out of test</v>
      </c>
      <c r="F14177" s="53" t="str">
        <f t="shared" si="2"/>
        <v>Shanghai_1</v>
      </c>
      <c r="G14177" s="53">
        <f t="shared" si="3"/>
        <v>0.2042330408</v>
      </c>
    </row>
    <row r="14178">
      <c r="A14178" s="61">
        <v>1.515556889E9</v>
      </c>
      <c r="B14178" s="61">
        <v>1.0</v>
      </c>
      <c r="C14178" s="61">
        <v>693.0</v>
      </c>
      <c r="D14178" s="57" t="s">
        <v>379</v>
      </c>
      <c r="E14178" s="62" t="str">
        <f t="shared" si="1"/>
        <v>Out of test</v>
      </c>
      <c r="F14178" s="53" t="str">
        <f t="shared" si="2"/>
        <v>Shanghai_1</v>
      </c>
      <c r="G14178" s="53">
        <f t="shared" si="3"/>
        <v>0.5007908312</v>
      </c>
    </row>
    <row r="14179">
      <c r="A14179" s="61">
        <v>1.518153038E9</v>
      </c>
      <c r="B14179" s="61">
        <v>1.0</v>
      </c>
      <c r="C14179" s="61">
        <v>254.0</v>
      </c>
      <c r="D14179" s="57" t="s">
        <v>379</v>
      </c>
      <c r="E14179" s="62" t="str">
        <f t="shared" si="1"/>
        <v>Out of test</v>
      </c>
      <c r="F14179" s="53" t="str">
        <f t="shared" si="2"/>
        <v>Shanghai_1</v>
      </c>
      <c r="G14179" s="53">
        <f t="shared" si="3"/>
        <v>0.7041616267</v>
      </c>
    </row>
    <row r="14180">
      <c r="A14180" s="61">
        <v>1.513165528E9</v>
      </c>
      <c r="B14180" s="61">
        <v>1.0</v>
      </c>
      <c r="C14180" s="61">
        <v>1388.0</v>
      </c>
      <c r="D14180" s="57" t="s">
        <v>379</v>
      </c>
      <c r="E14180" s="62" t="str">
        <f t="shared" si="1"/>
        <v>Out of test</v>
      </c>
      <c r="F14180" s="53" t="str">
        <f t="shared" si="2"/>
        <v>Shanghai_1</v>
      </c>
      <c r="G14180" s="53">
        <f t="shared" si="3"/>
        <v>0.8848644219</v>
      </c>
    </row>
    <row r="14181">
      <c r="A14181" s="61">
        <v>1.518838769E9</v>
      </c>
      <c r="B14181" s="61">
        <v>1.0</v>
      </c>
      <c r="C14181" s="61">
        <v>1936.0</v>
      </c>
      <c r="D14181" s="57" t="s">
        <v>379</v>
      </c>
      <c r="E14181" s="62" t="str">
        <f t="shared" si="1"/>
        <v>Out of test</v>
      </c>
      <c r="F14181" s="53" t="str">
        <f t="shared" si="2"/>
        <v>Shanghai_1</v>
      </c>
      <c r="G14181" s="53">
        <f t="shared" si="3"/>
        <v>0.3740412199</v>
      </c>
    </row>
    <row r="14182">
      <c r="A14182" s="61">
        <v>1.512077024E9</v>
      </c>
      <c r="B14182" s="61">
        <v>1.0</v>
      </c>
      <c r="C14182" s="61">
        <v>1343.0</v>
      </c>
      <c r="D14182" s="57" t="s">
        <v>379</v>
      </c>
      <c r="E14182" s="62" t="str">
        <f t="shared" si="1"/>
        <v>Out of test</v>
      </c>
      <c r="F14182" s="53" t="str">
        <f t="shared" si="2"/>
        <v>Shanghai_1</v>
      </c>
      <c r="G14182" s="53">
        <f t="shared" si="3"/>
        <v>0.4309883595</v>
      </c>
    </row>
    <row r="14183">
      <c r="A14183" s="61">
        <v>1.519864559E9</v>
      </c>
      <c r="B14183" s="61">
        <v>1.0</v>
      </c>
      <c r="C14183" s="61">
        <v>1266.0</v>
      </c>
      <c r="D14183" s="57" t="s">
        <v>379</v>
      </c>
      <c r="E14183" s="62" t="str">
        <f t="shared" si="1"/>
        <v>Out of test</v>
      </c>
      <c r="F14183" s="53" t="str">
        <f t="shared" si="2"/>
        <v>Shanghai_1</v>
      </c>
      <c r="G14183" s="53">
        <f t="shared" si="3"/>
        <v>0.3327133415</v>
      </c>
    </row>
    <row r="14184">
      <c r="A14184" s="61">
        <v>1.517211196E9</v>
      </c>
      <c r="B14184" s="61">
        <v>1.0</v>
      </c>
      <c r="C14184" s="61">
        <v>5526.0</v>
      </c>
      <c r="D14184" s="57" t="s">
        <v>379</v>
      </c>
      <c r="E14184" s="62" t="str">
        <f t="shared" si="1"/>
        <v>Out of test</v>
      </c>
      <c r="F14184" s="53" t="str">
        <f t="shared" si="2"/>
        <v>Shanghai_1</v>
      </c>
      <c r="G14184" s="53">
        <f t="shared" si="3"/>
        <v>0.4378903292</v>
      </c>
    </row>
    <row r="14185">
      <c r="A14185" s="61">
        <v>1.511317489E9</v>
      </c>
      <c r="B14185" s="61">
        <v>1.0</v>
      </c>
      <c r="C14185" s="61">
        <v>1263.0</v>
      </c>
      <c r="D14185" s="57" t="s">
        <v>379</v>
      </c>
      <c r="E14185" s="62" t="str">
        <f t="shared" si="1"/>
        <v>Out of test</v>
      </c>
      <c r="F14185" s="53" t="str">
        <f t="shared" si="2"/>
        <v>Shanghai_1</v>
      </c>
      <c r="G14185" s="53">
        <f t="shared" si="3"/>
        <v>0.8432840307</v>
      </c>
    </row>
    <row r="14186">
      <c r="A14186" s="61">
        <v>1.516277126E9</v>
      </c>
      <c r="B14186" s="61">
        <v>1.0</v>
      </c>
      <c r="C14186" s="61">
        <v>1331.0</v>
      </c>
      <c r="D14186" s="57" t="s">
        <v>379</v>
      </c>
      <c r="E14186" s="62" t="str">
        <f t="shared" si="1"/>
        <v>Out of test</v>
      </c>
      <c r="F14186" s="53" t="str">
        <f t="shared" si="2"/>
        <v>Shanghai_1</v>
      </c>
      <c r="G14186" s="53">
        <f t="shared" si="3"/>
        <v>0.8001386776</v>
      </c>
    </row>
    <row r="14187">
      <c r="A14187" s="61">
        <v>1.516296979E9</v>
      </c>
      <c r="B14187" s="61">
        <v>1.0</v>
      </c>
      <c r="C14187" s="61">
        <v>2526.0</v>
      </c>
      <c r="D14187" s="57" t="s">
        <v>379</v>
      </c>
      <c r="E14187" s="62" t="str">
        <f t="shared" si="1"/>
        <v>Out of test</v>
      </c>
      <c r="F14187" s="53" t="str">
        <f t="shared" si="2"/>
        <v>Shanghai_1</v>
      </c>
      <c r="G14187" s="53">
        <f t="shared" si="3"/>
        <v>0.4990650986</v>
      </c>
    </row>
    <row r="14188">
      <c r="A14188" s="61">
        <v>1.518083879E9</v>
      </c>
      <c r="B14188" s="61">
        <v>1.0</v>
      </c>
      <c r="C14188" s="61">
        <v>2205.0</v>
      </c>
      <c r="D14188" s="57" t="s">
        <v>379</v>
      </c>
      <c r="E14188" s="62" t="str">
        <f t="shared" si="1"/>
        <v>Out of test</v>
      </c>
      <c r="F14188" s="53" t="str">
        <f t="shared" si="2"/>
        <v>Shanghai_1</v>
      </c>
      <c r="G14188" s="53">
        <f t="shared" si="3"/>
        <v>0.164352631</v>
      </c>
    </row>
    <row r="14189">
      <c r="A14189" s="61">
        <v>1.513857067E9</v>
      </c>
      <c r="B14189" s="61">
        <v>1.0</v>
      </c>
      <c r="C14189" s="61">
        <v>1536.0</v>
      </c>
      <c r="D14189" s="57" t="s">
        <v>379</v>
      </c>
      <c r="E14189" s="62" t="str">
        <f t="shared" si="1"/>
        <v>Out of test</v>
      </c>
      <c r="F14189" s="53" t="str">
        <f t="shared" si="2"/>
        <v>Shanghai_1</v>
      </c>
      <c r="G14189" s="53">
        <f t="shared" si="3"/>
        <v>0.9437879349</v>
      </c>
    </row>
    <row r="14190">
      <c r="A14190" s="61">
        <v>1.517700435E9</v>
      </c>
      <c r="B14190" s="61">
        <v>1.0</v>
      </c>
      <c r="C14190" s="61">
        <v>1964.0</v>
      </c>
      <c r="D14190" s="57" t="s">
        <v>379</v>
      </c>
      <c r="E14190" s="62" t="str">
        <f t="shared" si="1"/>
        <v>Out of test</v>
      </c>
      <c r="F14190" s="53" t="str">
        <f t="shared" si="2"/>
        <v>Shanghai_1</v>
      </c>
      <c r="G14190" s="53">
        <f t="shared" si="3"/>
        <v>0.3910286349</v>
      </c>
    </row>
    <row r="14191">
      <c r="A14191" s="61">
        <v>1.513503803E9</v>
      </c>
      <c r="B14191" s="61">
        <v>1.0</v>
      </c>
      <c r="C14191" s="61">
        <v>205.0</v>
      </c>
      <c r="D14191" s="57" t="s">
        <v>379</v>
      </c>
      <c r="E14191" s="62" t="str">
        <f t="shared" si="1"/>
        <v>Out of test</v>
      </c>
      <c r="F14191" s="53" t="str">
        <f t="shared" si="2"/>
        <v>Shanghai_1</v>
      </c>
      <c r="G14191" s="53">
        <f t="shared" si="3"/>
        <v>0.2774624279</v>
      </c>
    </row>
    <row r="14192">
      <c r="A14192" s="61">
        <v>1.512137214E9</v>
      </c>
      <c r="B14192" s="61">
        <v>1.0</v>
      </c>
      <c r="C14192" s="61">
        <v>763.0</v>
      </c>
      <c r="D14192" s="57" t="s">
        <v>379</v>
      </c>
      <c r="E14192" s="62" t="str">
        <f t="shared" si="1"/>
        <v>Out of test</v>
      </c>
      <c r="F14192" s="53" t="str">
        <f t="shared" si="2"/>
        <v>Shanghai_1</v>
      </c>
      <c r="G14192" s="53">
        <f t="shared" si="3"/>
        <v>0.2288805342</v>
      </c>
    </row>
    <row r="14193">
      <c r="A14193" s="61">
        <v>1.512761363E9</v>
      </c>
      <c r="B14193" s="61">
        <v>1.0</v>
      </c>
      <c r="C14193" s="61">
        <v>1982.0</v>
      </c>
      <c r="D14193" s="57" t="s">
        <v>379</v>
      </c>
      <c r="E14193" s="62" t="str">
        <f t="shared" si="1"/>
        <v>Out of test</v>
      </c>
      <c r="F14193" s="53" t="str">
        <f t="shared" si="2"/>
        <v>Shanghai_1</v>
      </c>
      <c r="G14193" s="53">
        <f t="shared" si="3"/>
        <v>0.5304731137</v>
      </c>
    </row>
    <row r="14194">
      <c r="A14194" s="61">
        <v>1.512294445E9</v>
      </c>
      <c r="B14194" s="61">
        <v>1.0</v>
      </c>
      <c r="C14194" s="61">
        <v>2085.0</v>
      </c>
      <c r="D14194" s="57" t="s">
        <v>379</v>
      </c>
      <c r="E14194" s="62" t="str">
        <f t="shared" si="1"/>
        <v>Out of test</v>
      </c>
      <c r="F14194" s="53" t="str">
        <f t="shared" si="2"/>
        <v>Shanghai_1</v>
      </c>
      <c r="G14194" s="53">
        <f t="shared" si="3"/>
        <v>0.3105454023</v>
      </c>
    </row>
    <row r="14195">
      <c r="A14195" s="61">
        <v>1.518270203E9</v>
      </c>
      <c r="B14195" s="61">
        <v>1.0</v>
      </c>
      <c r="C14195" s="61">
        <v>1544.0</v>
      </c>
      <c r="D14195" s="57" t="s">
        <v>379</v>
      </c>
      <c r="E14195" s="62" t="str">
        <f t="shared" si="1"/>
        <v>Out of test</v>
      </c>
      <c r="F14195" s="53" t="str">
        <f t="shared" si="2"/>
        <v>Shanghai_1</v>
      </c>
      <c r="G14195" s="53">
        <f t="shared" si="3"/>
        <v>0.7956165979</v>
      </c>
    </row>
    <row r="14196">
      <c r="A14196" s="61">
        <v>1.515454715E9</v>
      </c>
      <c r="B14196" s="61">
        <v>1.0</v>
      </c>
      <c r="C14196" s="61">
        <v>4227.0</v>
      </c>
      <c r="D14196" s="57" t="s">
        <v>379</v>
      </c>
      <c r="E14196" s="62" t="str">
        <f t="shared" si="1"/>
        <v>Out of test</v>
      </c>
      <c r="F14196" s="53" t="str">
        <f t="shared" si="2"/>
        <v>Shanghai_1</v>
      </c>
      <c r="G14196" s="53">
        <f t="shared" si="3"/>
        <v>0.5302772763</v>
      </c>
    </row>
    <row r="14197">
      <c r="A14197" s="61">
        <v>1.511581439E9</v>
      </c>
      <c r="B14197" s="61">
        <v>1.0</v>
      </c>
      <c r="C14197" s="61">
        <v>3846.0</v>
      </c>
      <c r="D14197" s="57" t="s">
        <v>379</v>
      </c>
      <c r="E14197" s="62" t="str">
        <f t="shared" si="1"/>
        <v>Out of test</v>
      </c>
      <c r="F14197" s="53" t="str">
        <f t="shared" si="2"/>
        <v>Shanghai_1</v>
      </c>
      <c r="G14197" s="53">
        <f t="shared" si="3"/>
        <v>0.07691920293</v>
      </c>
    </row>
    <row r="14198">
      <c r="A14198" s="61">
        <v>1.513293825E9</v>
      </c>
      <c r="B14198" s="61">
        <v>1.0</v>
      </c>
      <c r="C14198" s="61">
        <v>4432.0</v>
      </c>
      <c r="D14198" s="57" t="s">
        <v>379</v>
      </c>
      <c r="E14198" s="62" t="str">
        <f t="shared" si="1"/>
        <v>Out of test</v>
      </c>
      <c r="F14198" s="53" t="str">
        <f t="shared" si="2"/>
        <v>Shanghai_1</v>
      </c>
      <c r="G14198" s="53">
        <f t="shared" si="3"/>
        <v>0.1097842996</v>
      </c>
    </row>
    <row r="14199">
      <c r="A14199" s="61">
        <v>1.516108679E9</v>
      </c>
      <c r="B14199" s="61">
        <v>1.0</v>
      </c>
      <c r="C14199" s="61">
        <v>544.0</v>
      </c>
      <c r="D14199" s="57" t="s">
        <v>379</v>
      </c>
      <c r="E14199" s="62" t="str">
        <f t="shared" si="1"/>
        <v>Out of test</v>
      </c>
      <c r="F14199" s="53" t="str">
        <f t="shared" si="2"/>
        <v>Shanghai_1</v>
      </c>
      <c r="G14199" s="53">
        <f t="shared" si="3"/>
        <v>0.2594909779</v>
      </c>
    </row>
    <row r="14200">
      <c r="A14200" s="61">
        <v>1.514039064E9</v>
      </c>
      <c r="B14200" s="61">
        <v>1.0</v>
      </c>
      <c r="C14200" s="61">
        <v>3147.0</v>
      </c>
      <c r="D14200" s="57" t="s">
        <v>379</v>
      </c>
      <c r="E14200" s="62" t="str">
        <f t="shared" si="1"/>
        <v>Out of test</v>
      </c>
      <c r="F14200" s="53" t="str">
        <f t="shared" si="2"/>
        <v>Shanghai_1</v>
      </c>
      <c r="G14200" s="53">
        <f t="shared" si="3"/>
        <v>0.1947304962</v>
      </c>
    </row>
    <row r="14201">
      <c r="A14201" s="61">
        <v>1.512689619E9</v>
      </c>
      <c r="B14201" s="61">
        <v>1.0</v>
      </c>
      <c r="C14201" s="61">
        <v>3149.0</v>
      </c>
      <c r="D14201" s="57" t="s">
        <v>379</v>
      </c>
      <c r="E14201" s="62" t="str">
        <f t="shared" si="1"/>
        <v>Out of test</v>
      </c>
      <c r="F14201" s="53" t="str">
        <f t="shared" si="2"/>
        <v>Shanghai_1</v>
      </c>
      <c r="G14201" s="53">
        <f t="shared" si="3"/>
        <v>0.01875375431</v>
      </c>
    </row>
    <row r="14202">
      <c r="A14202" s="61">
        <v>1.518428444E9</v>
      </c>
      <c r="B14202" s="61">
        <v>1.0</v>
      </c>
      <c r="C14202" s="61">
        <v>2728.0</v>
      </c>
      <c r="D14202" s="57" t="s">
        <v>379</v>
      </c>
      <c r="E14202" s="62" t="str">
        <f t="shared" si="1"/>
        <v>Out of test</v>
      </c>
      <c r="F14202" s="53" t="str">
        <f t="shared" si="2"/>
        <v>Shanghai_1</v>
      </c>
      <c r="G14202" s="53">
        <f t="shared" si="3"/>
        <v>0.3518159624</v>
      </c>
    </row>
    <row r="14203">
      <c r="A14203" s="61">
        <v>1.518302934E9</v>
      </c>
      <c r="B14203" s="61">
        <v>1.0</v>
      </c>
      <c r="C14203" s="61">
        <v>296.0</v>
      </c>
      <c r="D14203" s="57" t="s">
        <v>379</v>
      </c>
      <c r="E14203" s="62" t="str">
        <f t="shared" si="1"/>
        <v>Out of test</v>
      </c>
      <c r="F14203" s="53" t="str">
        <f t="shared" si="2"/>
        <v>Shanghai_1</v>
      </c>
      <c r="G14203" s="53">
        <f t="shared" si="3"/>
        <v>0.990634907</v>
      </c>
    </row>
    <row r="14204">
      <c r="A14204" s="61">
        <v>1.514456215E9</v>
      </c>
      <c r="B14204" s="61">
        <v>1.0</v>
      </c>
      <c r="C14204" s="61">
        <v>507.0</v>
      </c>
      <c r="D14204" s="57" t="s">
        <v>379</v>
      </c>
      <c r="E14204" s="62" t="str">
        <f t="shared" si="1"/>
        <v>Out of test</v>
      </c>
      <c r="F14204" s="53" t="str">
        <f t="shared" si="2"/>
        <v>Shanghai_1</v>
      </c>
      <c r="G14204" s="53">
        <f t="shared" si="3"/>
        <v>0.5080916513</v>
      </c>
    </row>
    <row r="14205">
      <c r="A14205" s="61">
        <v>1.512921128E9</v>
      </c>
      <c r="B14205" s="61">
        <v>1.0</v>
      </c>
      <c r="C14205" s="61">
        <v>1984.0</v>
      </c>
      <c r="D14205" s="57" t="s">
        <v>379</v>
      </c>
      <c r="E14205" s="62" t="str">
        <f t="shared" si="1"/>
        <v>Out of test</v>
      </c>
      <c r="F14205" s="53" t="str">
        <f t="shared" si="2"/>
        <v>Shanghai_1</v>
      </c>
      <c r="G14205" s="53">
        <f t="shared" si="3"/>
        <v>0.2153773779</v>
      </c>
    </row>
    <row r="14206">
      <c r="A14206" s="61">
        <v>1.512467094E9</v>
      </c>
      <c r="B14206" s="61">
        <v>1.0</v>
      </c>
      <c r="C14206" s="61">
        <v>2198.0</v>
      </c>
      <c r="D14206" s="57" t="s">
        <v>379</v>
      </c>
      <c r="E14206" s="62" t="str">
        <f t="shared" si="1"/>
        <v>Out of test</v>
      </c>
      <c r="F14206" s="53" t="str">
        <f t="shared" si="2"/>
        <v>Shanghai_1</v>
      </c>
      <c r="G14206" s="53">
        <f t="shared" si="3"/>
        <v>0.5466994092</v>
      </c>
    </row>
    <row r="14207">
      <c r="A14207" s="61">
        <v>1.511411578E9</v>
      </c>
      <c r="B14207" s="61">
        <v>1.0</v>
      </c>
      <c r="C14207" s="61">
        <v>2405.0</v>
      </c>
      <c r="D14207" s="57" t="s">
        <v>379</v>
      </c>
      <c r="E14207" s="62" t="str">
        <f t="shared" si="1"/>
        <v>Out of test</v>
      </c>
      <c r="F14207" s="53" t="str">
        <f t="shared" si="2"/>
        <v>Shanghai_1</v>
      </c>
      <c r="G14207" s="53">
        <f t="shared" si="3"/>
        <v>0.1732391213</v>
      </c>
    </row>
    <row r="14208">
      <c r="A14208" s="61">
        <v>1.515428939E9</v>
      </c>
      <c r="B14208" s="61">
        <v>1.0</v>
      </c>
      <c r="C14208" s="61">
        <v>4200.0</v>
      </c>
      <c r="D14208" s="57" t="s">
        <v>379</v>
      </c>
      <c r="E14208" s="62" t="str">
        <f t="shared" si="1"/>
        <v>Out of test</v>
      </c>
      <c r="F14208" s="53" t="str">
        <f t="shared" si="2"/>
        <v>Shanghai_1</v>
      </c>
      <c r="G14208" s="53">
        <f t="shared" si="3"/>
        <v>0.2561265282</v>
      </c>
    </row>
    <row r="14209">
      <c r="A14209" s="61">
        <v>1.512434223E9</v>
      </c>
      <c r="B14209" s="61">
        <v>1.0</v>
      </c>
      <c r="C14209" s="61">
        <v>997.0</v>
      </c>
      <c r="D14209" s="57" t="s">
        <v>379</v>
      </c>
      <c r="E14209" s="62" t="str">
        <f t="shared" si="1"/>
        <v>Out of test</v>
      </c>
      <c r="F14209" s="53" t="str">
        <f t="shared" si="2"/>
        <v>Shanghai_1</v>
      </c>
      <c r="G14209" s="53">
        <f t="shared" si="3"/>
        <v>0.6554222668</v>
      </c>
    </row>
    <row r="14210">
      <c r="A14210" s="61">
        <v>1.511773899E9</v>
      </c>
      <c r="B14210" s="61">
        <v>1.0</v>
      </c>
      <c r="C14210" s="61">
        <v>1584.0</v>
      </c>
      <c r="D14210" s="57" t="s">
        <v>379</v>
      </c>
      <c r="E14210" s="62" t="str">
        <f t="shared" si="1"/>
        <v>Out of test</v>
      </c>
      <c r="F14210" s="53" t="str">
        <f t="shared" si="2"/>
        <v>Shanghai_1</v>
      </c>
      <c r="G14210" s="53">
        <f t="shared" si="3"/>
        <v>0.6360221854</v>
      </c>
    </row>
    <row r="14211">
      <c r="A14211" s="61">
        <v>1.513765307E9</v>
      </c>
      <c r="B14211" s="61">
        <v>1.0</v>
      </c>
      <c r="C14211" s="61">
        <v>1062.0</v>
      </c>
      <c r="D14211" s="57" t="s">
        <v>379</v>
      </c>
      <c r="E14211" s="62" t="str">
        <f t="shared" si="1"/>
        <v>Out of test</v>
      </c>
      <c r="F14211" s="53" t="str">
        <f t="shared" si="2"/>
        <v>Shanghai_1</v>
      </c>
      <c r="G14211" s="53">
        <f t="shared" si="3"/>
        <v>0.09109468475</v>
      </c>
    </row>
    <row r="14212">
      <c r="A14212" s="61">
        <v>1.515233878E9</v>
      </c>
      <c r="B14212" s="61">
        <v>1.0</v>
      </c>
      <c r="C14212" s="61">
        <v>1593.0</v>
      </c>
      <c r="D14212" s="57" t="s">
        <v>379</v>
      </c>
      <c r="E14212" s="62" t="str">
        <f t="shared" si="1"/>
        <v>Out of test</v>
      </c>
      <c r="F14212" s="53" t="str">
        <f t="shared" si="2"/>
        <v>Shanghai_1</v>
      </c>
      <c r="G14212" s="53">
        <f t="shared" si="3"/>
        <v>0.6574602026</v>
      </c>
    </row>
    <row r="14213">
      <c r="A14213" s="61">
        <v>1.511571495E9</v>
      </c>
      <c r="B14213" s="61">
        <v>1.0</v>
      </c>
      <c r="C14213" s="61">
        <v>371.0</v>
      </c>
      <c r="D14213" s="57" t="s">
        <v>379</v>
      </c>
      <c r="E14213" s="62" t="str">
        <f t="shared" si="1"/>
        <v>Out of test</v>
      </c>
      <c r="F14213" s="53" t="str">
        <f t="shared" si="2"/>
        <v>Shanghai_1</v>
      </c>
      <c r="G14213" s="53">
        <f t="shared" si="3"/>
        <v>0.6924737338</v>
      </c>
    </row>
    <row r="14214">
      <c r="A14214" s="61">
        <v>1.514591689E9</v>
      </c>
      <c r="B14214" s="61">
        <v>1.0</v>
      </c>
      <c r="C14214" s="61">
        <v>1424.0</v>
      </c>
      <c r="D14214" s="57" t="s">
        <v>379</v>
      </c>
      <c r="E14214" s="62" t="str">
        <f t="shared" si="1"/>
        <v>Out of test</v>
      </c>
      <c r="F14214" s="53" t="str">
        <f t="shared" si="2"/>
        <v>Shanghai_1</v>
      </c>
      <c r="G14214" s="53">
        <f t="shared" si="3"/>
        <v>0.6281943856</v>
      </c>
    </row>
    <row r="14215">
      <c r="A14215" s="61">
        <v>1.517150679E9</v>
      </c>
      <c r="B14215" s="61">
        <v>1.0</v>
      </c>
      <c r="C14215" s="61">
        <v>1147.0</v>
      </c>
      <c r="D14215" s="57" t="s">
        <v>379</v>
      </c>
      <c r="E14215" s="62" t="str">
        <f t="shared" si="1"/>
        <v>Out of test</v>
      </c>
      <c r="F14215" s="53" t="str">
        <f t="shared" si="2"/>
        <v>Shanghai_1</v>
      </c>
      <c r="G14215" s="53">
        <f t="shared" si="3"/>
        <v>0.1238949887</v>
      </c>
    </row>
    <row r="14216">
      <c r="A14216" s="61">
        <v>1.513997843E9</v>
      </c>
      <c r="B14216" s="61">
        <v>1.0</v>
      </c>
      <c r="C14216" s="61">
        <v>1641.0</v>
      </c>
      <c r="D14216" s="57" t="s">
        <v>379</v>
      </c>
      <c r="E14216" s="62" t="str">
        <f t="shared" si="1"/>
        <v>Out of test</v>
      </c>
      <c r="F14216" s="53" t="str">
        <f t="shared" si="2"/>
        <v>Shanghai_1</v>
      </c>
      <c r="G14216" s="53">
        <f t="shared" si="3"/>
        <v>0.946009514</v>
      </c>
    </row>
    <row r="14217">
      <c r="A14217" s="61">
        <v>1.513856724E9</v>
      </c>
      <c r="B14217" s="61">
        <v>1.0</v>
      </c>
      <c r="C14217" s="61">
        <v>1938.0</v>
      </c>
      <c r="D14217" s="57" t="s">
        <v>379</v>
      </c>
      <c r="E14217" s="62" t="str">
        <f t="shared" si="1"/>
        <v>Out of test</v>
      </c>
      <c r="F14217" s="53" t="str">
        <f t="shared" si="2"/>
        <v>Shanghai_1</v>
      </c>
      <c r="G14217" s="53">
        <f t="shared" si="3"/>
        <v>0.1649670111</v>
      </c>
    </row>
    <row r="14218">
      <c r="A14218" s="61">
        <v>1.512531574E9</v>
      </c>
      <c r="B14218" s="61">
        <v>1.0</v>
      </c>
      <c r="C14218" s="61">
        <v>3862.0</v>
      </c>
      <c r="D14218" s="57" t="s">
        <v>379</v>
      </c>
      <c r="E14218" s="62" t="str">
        <f t="shared" si="1"/>
        <v>Out of test</v>
      </c>
      <c r="F14218" s="53" t="str">
        <f t="shared" si="2"/>
        <v>Shanghai_1</v>
      </c>
      <c r="G14218" s="53">
        <f t="shared" si="3"/>
        <v>0.5609189126</v>
      </c>
    </row>
    <row r="14219">
      <c r="A14219" s="61">
        <v>1.519943023E9</v>
      </c>
      <c r="B14219" s="61">
        <v>1.0</v>
      </c>
      <c r="C14219" s="61">
        <v>1726.0</v>
      </c>
      <c r="D14219" s="57" t="s">
        <v>379</v>
      </c>
      <c r="E14219" s="62" t="str">
        <f t="shared" si="1"/>
        <v>Out of test</v>
      </c>
      <c r="F14219" s="53" t="str">
        <f t="shared" si="2"/>
        <v>Shanghai_1</v>
      </c>
      <c r="G14219" s="53">
        <f t="shared" si="3"/>
        <v>0.6678284635</v>
      </c>
    </row>
    <row r="14220">
      <c r="A14220" s="61">
        <v>1.512270803E9</v>
      </c>
      <c r="B14220" s="61">
        <v>1.0</v>
      </c>
      <c r="C14220" s="61">
        <v>2361.0</v>
      </c>
      <c r="D14220" s="57" t="s">
        <v>379</v>
      </c>
      <c r="E14220" s="62" t="str">
        <f t="shared" si="1"/>
        <v>Out of test</v>
      </c>
      <c r="F14220" s="53" t="str">
        <f t="shared" si="2"/>
        <v>Shanghai_1</v>
      </c>
      <c r="G14220" s="53">
        <f t="shared" si="3"/>
        <v>0.1880164083</v>
      </c>
    </row>
    <row r="14221">
      <c r="A14221" s="61">
        <v>1.519980284E9</v>
      </c>
      <c r="B14221" s="61">
        <v>1.0</v>
      </c>
      <c r="C14221" s="61">
        <v>3733.0</v>
      </c>
      <c r="D14221" s="57" t="s">
        <v>379</v>
      </c>
      <c r="E14221" s="62" t="str">
        <f t="shared" si="1"/>
        <v>Out of test</v>
      </c>
      <c r="F14221" s="53" t="str">
        <f t="shared" si="2"/>
        <v>Shanghai_1</v>
      </c>
      <c r="G14221" s="53">
        <f t="shared" si="3"/>
        <v>0.7278044541</v>
      </c>
    </row>
    <row r="14222">
      <c r="A14222" s="61">
        <v>1.514618299E9</v>
      </c>
      <c r="B14222" s="61">
        <v>1.0</v>
      </c>
      <c r="C14222" s="61">
        <v>1234.0</v>
      </c>
      <c r="D14222" s="57" t="s">
        <v>379</v>
      </c>
      <c r="E14222" s="62" t="str">
        <f t="shared" si="1"/>
        <v>Out of test</v>
      </c>
      <c r="F14222" s="53" t="str">
        <f t="shared" si="2"/>
        <v>Shanghai_1</v>
      </c>
      <c r="G14222" s="53">
        <f t="shared" si="3"/>
        <v>0.6987052582</v>
      </c>
    </row>
    <row r="14223">
      <c r="A14223" s="61">
        <v>1.513515745E9</v>
      </c>
      <c r="B14223" s="61">
        <v>1.0</v>
      </c>
      <c r="C14223" s="61">
        <v>992.0</v>
      </c>
      <c r="D14223" s="57" t="s">
        <v>379</v>
      </c>
      <c r="E14223" s="62" t="str">
        <f t="shared" si="1"/>
        <v>Out of test</v>
      </c>
      <c r="F14223" s="53" t="str">
        <f t="shared" si="2"/>
        <v>Shanghai_1</v>
      </c>
      <c r="G14223" s="53">
        <f t="shared" si="3"/>
        <v>0.4471672721</v>
      </c>
    </row>
    <row r="14224">
      <c r="A14224" s="61">
        <v>1.512716475E9</v>
      </c>
      <c r="B14224" s="61">
        <v>1.0</v>
      </c>
      <c r="C14224" s="61">
        <v>554.0</v>
      </c>
      <c r="D14224" s="57" t="s">
        <v>379</v>
      </c>
      <c r="E14224" s="62" t="str">
        <f t="shared" si="1"/>
        <v>Out of test</v>
      </c>
      <c r="F14224" s="53" t="str">
        <f t="shared" si="2"/>
        <v>Shanghai_1</v>
      </c>
      <c r="G14224" s="53">
        <f t="shared" si="3"/>
        <v>0.1033663242</v>
      </c>
    </row>
    <row r="14225">
      <c r="A14225" s="61">
        <v>1.514741103E9</v>
      </c>
      <c r="B14225" s="61">
        <v>1.0</v>
      </c>
      <c r="C14225" s="61">
        <v>679.0</v>
      </c>
      <c r="D14225" s="57" t="s">
        <v>379</v>
      </c>
      <c r="E14225" s="62" t="str">
        <f t="shared" si="1"/>
        <v>Out of test</v>
      </c>
      <c r="F14225" s="53" t="str">
        <f t="shared" si="2"/>
        <v>Shanghai_1</v>
      </c>
      <c r="G14225" s="53">
        <f t="shared" si="3"/>
        <v>0.6031213837</v>
      </c>
    </row>
    <row r="14226">
      <c r="A14226" s="61">
        <v>1.515543388E9</v>
      </c>
      <c r="B14226" s="61">
        <v>1.0</v>
      </c>
      <c r="C14226" s="61">
        <v>3840.0</v>
      </c>
      <c r="D14226" s="57" t="s">
        <v>379</v>
      </c>
      <c r="E14226" s="62" t="str">
        <f t="shared" si="1"/>
        <v>Out of test</v>
      </c>
      <c r="F14226" s="53" t="str">
        <f t="shared" si="2"/>
        <v>Shanghai_1</v>
      </c>
      <c r="G14226" s="53">
        <f t="shared" si="3"/>
        <v>0.7609893925</v>
      </c>
    </row>
    <row r="14227">
      <c r="A14227" s="61">
        <v>1.511316047E9</v>
      </c>
      <c r="B14227" s="61">
        <v>1.0</v>
      </c>
      <c r="C14227" s="61">
        <v>1446.0</v>
      </c>
      <c r="D14227" s="57" t="s">
        <v>379</v>
      </c>
      <c r="E14227" s="62" t="str">
        <f t="shared" si="1"/>
        <v>Out of test</v>
      </c>
      <c r="F14227" s="53" t="str">
        <f t="shared" si="2"/>
        <v>Shanghai_1</v>
      </c>
      <c r="G14227" s="53">
        <f t="shared" si="3"/>
        <v>0.3915650501</v>
      </c>
    </row>
    <row r="14228">
      <c r="A14228" s="61">
        <v>1.518480418E9</v>
      </c>
      <c r="B14228" s="61">
        <v>1.0</v>
      </c>
      <c r="C14228" s="61">
        <v>3054.0</v>
      </c>
      <c r="D14228" s="57" t="s">
        <v>379</v>
      </c>
      <c r="E14228" s="62" t="str">
        <f t="shared" si="1"/>
        <v>Out of test</v>
      </c>
      <c r="F14228" s="53" t="str">
        <f t="shared" si="2"/>
        <v>Shanghai_1</v>
      </c>
      <c r="G14228" s="53">
        <f t="shared" si="3"/>
        <v>0.5016954334</v>
      </c>
    </row>
    <row r="14229">
      <c r="A14229" s="61">
        <v>1.515689837E9</v>
      </c>
      <c r="B14229" s="61">
        <v>1.0</v>
      </c>
      <c r="C14229" s="61">
        <v>2175.0</v>
      </c>
      <c r="D14229" s="57" t="s">
        <v>379</v>
      </c>
      <c r="E14229" s="62" t="str">
        <f t="shared" si="1"/>
        <v>Out of test</v>
      </c>
      <c r="F14229" s="53" t="str">
        <f t="shared" si="2"/>
        <v>Shanghai_1</v>
      </c>
      <c r="G14229" s="53">
        <f t="shared" si="3"/>
        <v>0.7437608377</v>
      </c>
    </row>
    <row r="14230">
      <c r="A14230" s="61">
        <v>1.518050765E9</v>
      </c>
      <c r="B14230" s="61">
        <v>1.0</v>
      </c>
      <c r="C14230" s="61">
        <v>1323.0</v>
      </c>
      <c r="D14230" s="57" t="s">
        <v>379</v>
      </c>
      <c r="E14230" s="62" t="str">
        <f t="shared" si="1"/>
        <v>Out of test</v>
      </c>
      <c r="F14230" s="53" t="str">
        <f t="shared" si="2"/>
        <v>Shanghai_1</v>
      </c>
      <c r="G14230" s="53">
        <f t="shared" si="3"/>
        <v>0.02036814199</v>
      </c>
    </row>
    <row r="14231">
      <c r="A14231" s="61">
        <v>1.518863947E9</v>
      </c>
      <c r="B14231" s="61">
        <v>1.0</v>
      </c>
      <c r="C14231" s="61">
        <v>4242.0</v>
      </c>
      <c r="D14231" s="57" t="s">
        <v>379</v>
      </c>
      <c r="E14231" s="62" t="str">
        <f t="shared" si="1"/>
        <v>Out of test</v>
      </c>
      <c r="F14231" s="53" t="str">
        <f t="shared" si="2"/>
        <v>Shanghai_1</v>
      </c>
      <c r="G14231" s="53">
        <f t="shared" si="3"/>
        <v>0.3680348314</v>
      </c>
    </row>
    <row r="14232">
      <c r="A14232" s="61">
        <v>1.518712108E9</v>
      </c>
      <c r="B14232" s="61">
        <v>1.0</v>
      </c>
      <c r="C14232" s="61">
        <v>1695.0</v>
      </c>
      <c r="D14232" s="57" t="s">
        <v>379</v>
      </c>
      <c r="E14232" s="62" t="str">
        <f t="shared" si="1"/>
        <v>Out of test</v>
      </c>
      <c r="F14232" s="53" t="str">
        <f t="shared" si="2"/>
        <v>Shanghai_1</v>
      </c>
      <c r="G14232" s="53">
        <f t="shared" si="3"/>
        <v>0.4408614755</v>
      </c>
    </row>
    <row r="14233">
      <c r="A14233" s="61">
        <v>1.513021569E9</v>
      </c>
      <c r="B14233" s="61">
        <v>1.0</v>
      </c>
      <c r="C14233" s="61">
        <v>2078.0</v>
      </c>
      <c r="D14233" s="57" t="s">
        <v>379</v>
      </c>
      <c r="E14233" s="62" t="str">
        <f t="shared" si="1"/>
        <v>Out of test</v>
      </c>
      <c r="F14233" s="53" t="str">
        <f t="shared" si="2"/>
        <v>Shanghai_1</v>
      </c>
      <c r="G14233" s="53">
        <f t="shared" si="3"/>
        <v>0.09540158105</v>
      </c>
    </row>
    <row r="14234">
      <c r="A14234" s="61">
        <v>1.518773196E9</v>
      </c>
      <c r="B14234" s="61">
        <v>1.0</v>
      </c>
      <c r="C14234" s="61">
        <v>1018.0</v>
      </c>
      <c r="D14234" s="57" t="s">
        <v>379</v>
      </c>
      <c r="E14234" s="62" t="str">
        <f t="shared" si="1"/>
        <v>Out of test</v>
      </c>
      <c r="F14234" s="53" t="str">
        <f t="shared" si="2"/>
        <v>Shanghai_1</v>
      </c>
      <c r="G14234" s="53">
        <f t="shared" si="3"/>
        <v>0.3106512491</v>
      </c>
    </row>
    <row r="14235">
      <c r="A14235" s="61">
        <v>1.517226433E9</v>
      </c>
      <c r="B14235" s="61">
        <v>1.0</v>
      </c>
      <c r="C14235" s="61">
        <v>2463.0</v>
      </c>
      <c r="D14235" s="57" t="s">
        <v>379</v>
      </c>
      <c r="E14235" s="62" t="str">
        <f t="shared" si="1"/>
        <v>Out of test</v>
      </c>
      <c r="F14235" s="53" t="str">
        <f t="shared" si="2"/>
        <v>Shanghai_1</v>
      </c>
      <c r="G14235" s="53">
        <f t="shared" si="3"/>
        <v>0.5770856002</v>
      </c>
    </row>
    <row r="14236">
      <c r="A14236" s="61">
        <v>1.513578633E9</v>
      </c>
      <c r="B14236" s="61">
        <v>1.0</v>
      </c>
      <c r="C14236" s="61">
        <v>588.0</v>
      </c>
      <c r="D14236" s="57" t="s">
        <v>379</v>
      </c>
      <c r="E14236" s="62" t="str">
        <f t="shared" si="1"/>
        <v>Out of test</v>
      </c>
      <c r="F14236" s="53" t="str">
        <f t="shared" si="2"/>
        <v>Shanghai_1</v>
      </c>
      <c r="G14236" s="53">
        <f t="shared" si="3"/>
        <v>0.3686727685</v>
      </c>
    </row>
    <row r="14237">
      <c r="A14237" s="61">
        <v>1.519880424E9</v>
      </c>
      <c r="B14237" s="61">
        <v>1.0</v>
      </c>
      <c r="C14237" s="61">
        <v>710.0</v>
      </c>
      <c r="D14237" s="57" t="s">
        <v>379</v>
      </c>
      <c r="E14237" s="62" t="str">
        <f t="shared" si="1"/>
        <v>Out of test</v>
      </c>
      <c r="F14237" s="53" t="str">
        <f t="shared" si="2"/>
        <v>Shanghai_1</v>
      </c>
      <c r="G14237" s="53">
        <f t="shared" si="3"/>
        <v>0.2419149563</v>
      </c>
    </row>
    <row r="14238">
      <c r="A14238" s="61">
        <v>1.519542928E9</v>
      </c>
      <c r="B14238" s="61">
        <v>1.0</v>
      </c>
      <c r="C14238" s="61">
        <v>1285.0</v>
      </c>
      <c r="D14238" s="57" t="s">
        <v>379</v>
      </c>
      <c r="E14238" s="62" t="str">
        <f t="shared" si="1"/>
        <v>Out of test</v>
      </c>
      <c r="F14238" s="53" t="str">
        <f t="shared" si="2"/>
        <v>Shanghai_1</v>
      </c>
      <c r="G14238" s="53">
        <f t="shared" si="3"/>
        <v>0.3408796951</v>
      </c>
    </row>
    <row r="14239">
      <c r="A14239" s="61">
        <v>1.519720149E9</v>
      </c>
      <c r="B14239" s="61">
        <v>1.0</v>
      </c>
      <c r="C14239" s="61">
        <v>1224.0</v>
      </c>
      <c r="D14239" s="57" t="s">
        <v>379</v>
      </c>
      <c r="E14239" s="62" t="str">
        <f t="shared" si="1"/>
        <v>Out of test</v>
      </c>
      <c r="F14239" s="53" t="str">
        <f t="shared" si="2"/>
        <v>Shanghai_1</v>
      </c>
      <c r="G14239" s="53">
        <f t="shared" si="3"/>
        <v>0.3492545286</v>
      </c>
    </row>
    <row r="14240">
      <c r="A14240" s="61">
        <v>1.516504375E9</v>
      </c>
      <c r="B14240" s="61">
        <v>1.0</v>
      </c>
      <c r="C14240" s="61">
        <v>1006.0</v>
      </c>
      <c r="D14240" s="57" t="s">
        <v>379</v>
      </c>
      <c r="E14240" s="62" t="str">
        <f t="shared" si="1"/>
        <v>Out of test</v>
      </c>
      <c r="F14240" s="53" t="str">
        <f t="shared" si="2"/>
        <v>Shanghai_1</v>
      </c>
      <c r="G14240" s="53">
        <f t="shared" si="3"/>
        <v>0.3183405221</v>
      </c>
    </row>
    <row r="14241">
      <c r="A14241" s="61">
        <v>1.512416778E9</v>
      </c>
      <c r="B14241" s="61">
        <v>1.0</v>
      </c>
      <c r="C14241" s="61">
        <v>483.0</v>
      </c>
      <c r="D14241" s="57" t="s">
        <v>379</v>
      </c>
      <c r="E14241" s="62" t="str">
        <f t="shared" si="1"/>
        <v>Out of test</v>
      </c>
      <c r="F14241" s="53" t="str">
        <f t="shared" si="2"/>
        <v>Shanghai_1</v>
      </c>
      <c r="G14241" s="53">
        <f t="shared" si="3"/>
        <v>0.2234105228</v>
      </c>
    </row>
    <row r="14242">
      <c r="A14242" s="61">
        <v>1.515530369E9</v>
      </c>
      <c r="B14242" s="61">
        <v>1.0</v>
      </c>
      <c r="C14242" s="61">
        <v>1570.0</v>
      </c>
      <c r="D14242" s="57" t="s">
        <v>379</v>
      </c>
      <c r="E14242" s="62" t="str">
        <f t="shared" si="1"/>
        <v>Out of test</v>
      </c>
      <c r="F14242" s="53" t="str">
        <f t="shared" si="2"/>
        <v>Shanghai_1</v>
      </c>
      <c r="G14242" s="53">
        <f t="shared" si="3"/>
        <v>0.2241545761</v>
      </c>
    </row>
    <row r="14243">
      <c r="A14243" s="61">
        <v>1.511560464E9</v>
      </c>
      <c r="B14243" s="61">
        <v>1.0</v>
      </c>
      <c r="C14243" s="61">
        <v>159.0</v>
      </c>
      <c r="D14243" s="57" t="s">
        <v>379</v>
      </c>
      <c r="E14243" s="62" t="str">
        <f t="shared" si="1"/>
        <v>Out of test</v>
      </c>
      <c r="F14243" s="53" t="str">
        <f t="shared" si="2"/>
        <v>Shanghai_1</v>
      </c>
      <c r="G14243" s="53">
        <f t="shared" si="3"/>
        <v>0.4112786104</v>
      </c>
    </row>
    <row r="14244">
      <c r="A14244" s="61">
        <v>1.516719033E9</v>
      </c>
      <c r="B14244" s="61">
        <v>1.0</v>
      </c>
      <c r="C14244" s="61">
        <v>522.0</v>
      </c>
      <c r="D14244" s="57" t="s">
        <v>379</v>
      </c>
      <c r="E14244" s="62" t="str">
        <f t="shared" si="1"/>
        <v>Out of test</v>
      </c>
      <c r="F14244" s="53" t="str">
        <f t="shared" si="2"/>
        <v>Shanghai_1</v>
      </c>
      <c r="G14244" s="53">
        <f t="shared" si="3"/>
        <v>0.6939400177</v>
      </c>
    </row>
    <row r="14245">
      <c r="A14245" s="61">
        <v>1.515216299E9</v>
      </c>
      <c r="B14245" s="61">
        <v>1.0</v>
      </c>
      <c r="C14245" s="61">
        <v>874.0</v>
      </c>
      <c r="D14245" s="57" t="s">
        <v>379</v>
      </c>
      <c r="E14245" s="62" t="str">
        <f t="shared" si="1"/>
        <v>Out of test</v>
      </c>
      <c r="F14245" s="53" t="str">
        <f t="shared" si="2"/>
        <v>Shanghai_1</v>
      </c>
      <c r="G14245" s="53">
        <f t="shared" si="3"/>
        <v>0.72756209</v>
      </c>
    </row>
    <row r="14246">
      <c r="A14246" s="61">
        <v>1.511302203E9</v>
      </c>
      <c r="B14246" s="61">
        <v>1.0</v>
      </c>
      <c r="C14246" s="61">
        <v>3950.0</v>
      </c>
      <c r="D14246" s="57" t="s">
        <v>379</v>
      </c>
      <c r="E14246" s="62" t="str">
        <f t="shared" si="1"/>
        <v>Out of test</v>
      </c>
      <c r="F14246" s="53" t="str">
        <f t="shared" si="2"/>
        <v>Shanghai_1</v>
      </c>
      <c r="G14246" s="53">
        <f t="shared" si="3"/>
        <v>0.7990653958</v>
      </c>
    </row>
    <row r="14247">
      <c r="A14247" s="61">
        <v>1.512341564E9</v>
      </c>
      <c r="B14247" s="61">
        <v>1.0</v>
      </c>
      <c r="C14247" s="61">
        <v>1095.0</v>
      </c>
      <c r="D14247" s="57" t="s">
        <v>379</v>
      </c>
      <c r="E14247" s="62" t="str">
        <f t="shared" si="1"/>
        <v>Out of test</v>
      </c>
      <c r="F14247" s="53" t="str">
        <f t="shared" si="2"/>
        <v>Shanghai_1</v>
      </c>
      <c r="G14247" s="53">
        <f t="shared" si="3"/>
        <v>0.4304086876</v>
      </c>
    </row>
    <row r="14248">
      <c r="A14248" s="61">
        <v>1.513386369E9</v>
      </c>
      <c r="B14248" s="61">
        <v>1.0</v>
      </c>
      <c r="C14248" s="61">
        <v>3059.0</v>
      </c>
      <c r="D14248" s="57" t="s">
        <v>379</v>
      </c>
      <c r="E14248" s="62" t="str">
        <f t="shared" si="1"/>
        <v>Out of test</v>
      </c>
      <c r="F14248" s="53" t="str">
        <f t="shared" si="2"/>
        <v>Shanghai_1</v>
      </c>
      <c r="G14248" s="53">
        <f t="shared" si="3"/>
        <v>0.3042361251</v>
      </c>
    </row>
    <row r="14249">
      <c r="A14249" s="61">
        <v>1.514608753E9</v>
      </c>
      <c r="B14249" s="61">
        <v>1.0</v>
      </c>
      <c r="C14249" s="61">
        <v>3609.0</v>
      </c>
      <c r="D14249" s="57" t="s">
        <v>379</v>
      </c>
      <c r="E14249" s="62" t="str">
        <f t="shared" si="1"/>
        <v>Out of test</v>
      </c>
      <c r="F14249" s="53" t="str">
        <f t="shared" si="2"/>
        <v>Shanghai_1</v>
      </c>
      <c r="G14249" s="53">
        <f t="shared" si="3"/>
        <v>0.1721891295</v>
      </c>
    </row>
    <row r="14250">
      <c r="A14250" s="61">
        <v>1.517477134E9</v>
      </c>
      <c r="B14250" s="61">
        <v>1.0</v>
      </c>
      <c r="C14250" s="61">
        <v>3255.0</v>
      </c>
      <c r="D14250" s="57" t="s">
        <v>379</v>
      </c>
      <c r="E14250" s="62" t="str">
        <f t="shared" si="1"/>
        <v>Out of test</v>
      </c>
      <c r="F14250" s="53" t="str">
        <f t="shared" si="2"/>
        <v>Shanghai_1</v>
      </c>
      <c r="G14250" s="53">
        <f t="shared" si="3"/>
        <v>0.1467029384</v>
      </c>
    </row>
    <row r="14251">
      <c r="A14251" s="61">
        <v>1.514634157E9</v>
      </c>
      <c r="B14251" s="61">
        <v>1.0</v>
      </c>
      <c r="C14251" s="61">
        <v>468.0</v>
      </c>
      <c r="D14251" s="57" t="s">
        <v>379</v>
      </c>
      <c r="E14251" s="62" t="str">
        <f t="shared" si="1"/>
        <v>Out of test</v>
      </c>
      <c r="F14251" s="53" t="str">
        <f t="shared" si="2"/>
        <v>Shanghai_1</v>
      </c>
      <c r="G14251" s="53">
        <f t="shared" si="3"/>
        <v>0.7908750785</v>
      </c>
    </row>
    <row r="14252">
      <c r="A14252" s="61">
        <v>1.515751458E9</v>
      </c>
      <c r="B14252" s="61">
        <v>1.0</v>
      </c>
      <c r="C14252" s="61">
        <v>188.0</v>
      </c>
      <c r="D14252" s="57" t="s">
        <v>379</v>
      </c>
      <c r="E14252" s="62" t="str">
        <f t="shared" si="1"/>
        <v>Out of test</v>
      </c>
      <c r="F14252" s="53" t="str">
        <f t="shared" si="2"/>
        <v>Shanghai_1</v>
      </c>
      <c r="G14252" s="53">
        <f t="shared" si="3"/>
        <v>0.08154922787</v>
      </c>
    </row>
    <row r="14253">
      <c r="A14253" s="61">
        <v>1.514651506E9</v>
      </c>
      <c r="B14253" s="61">
        <v>1.0</v>
      </c>
      <c r="C14253" s="61">
        <v>504.0</v>
      </c>
      <c r="D14253" s="57" t="s">
        <v>379</v>
      </c>
      <c r="E14253" s="62" t="str">
        <f t="shared" si="1"/>
        <v>Out of test</v>
      </c>
      <c r="F14253" s="53" t="str">
        <f t="shared" si="2"/>
        <v>Shanghai_1</v>
      </c>
      <c r="G14253" s="53">
        <f t="shared" si="3"/>
        <v>0.4207012133</v>
      </c>
    </row>
    <row r="14254">
      <c r="A14254" s="61">
        <v>1.516784736E9</v>
      </c>
      <c r="B14254" s="61">
        <v>1.0</v>
      </c>
      <c r="C14254" s="61">
        <v>1637.0</v>
      </c>
      <c r="D14254" s="57" t="s">
        <v>379</v>
      </c>
      <c r="E14254" s="62" t="str">
        <f t="shared" si="1"/>
        <v>Out of test</v>
      </c>
      <c r="F14254" s="53" t="str">
        <f t="shared" si="2"/>
        <v>Shanghai_1</v>
      </c>
      <c r="G14254" s="53">
        <f t="shared" si="3"/>
        <v>0.6876862406</v>
      </c>
    </row>
    <row r="14255">
      <c r="A14255" s="61">
        <v>1.512691107E9</v>
      </c>
      <c r="B14255" s="61">
        <v>1.0</v>
      </c>
      <c r="C14255" s="61">
        <v>935.0</v>
      </c>
      <c r="D14255" s="57" t="s">
        <v>379</v>
      </c>
      <c r="E14255" s="62" t="str">
        <f t="shared" si="1"/>
        <v>Out of test</v>
      </c>
      <c r="F14255" s="53" t="str">
        <f t="shared" si="2"/>
        <v>Shanghai_1</v>
      </c>
      <c r="G14255" s="53">
        <f t="shared" si="3"/>
        <v>0.1082733232</v>
      </c>
    </row>
    <row r="14256">
      <c r="A14256" s="61">
        <v>1.512474774E9</v>
      </c>
      <c r="B14256" s="61">
        <v>1.0</v>
      </c>
      <c r="C14256" s="61">
        <v>4280.0</v>
      </c>
      <c r="D14256" s="57" t="s">
        <v>379</v>
      </c>
      <c r="E14256" s="62" t="str">
        <f t="shared" si="1"/>
        <v>Out of test</v>
      </c>
      <c r="F14256" s="53" t="str">
        <f t="shared" si="2"/>
        <v>Shanghai_1</v>
      </c>
      <c r="G14256" s="53">
        <f t="shared" si="3"/>
        <v>0.3569082522</v>
      </c>
    </row>
    <row r="14257">
      <c r="A14257" s="61">
        <v>1.518164059E9</v>
      </c>
      <c r="B14257" s="61">
        <v>1.0</v>
      </c>
      <c r="C14257" s="61">
        <v>2486.0</v>
      </c>
      <c r="D14257" s="57" t="s">
        <v>379</v>
      </c>
      <c r="E14257" s="62" t="str">
        <f t="shared" si="1"/>
        <v>Out of test</v>
      </c>
      <c r="F14257" s="53" t="str">
        <f t="shared" si="2"/>
        <v>Shanghai_1</v>
      </c>
      <c r="G14257" s="53">
        <f t="shared" si="3"/>
        <v>0.001896109375</v>
      </c>
    </row>
    <row r="14258">
      <c r="A14258" s="61">
        <v>1.517686967E9</v>
      </c>
      <c r="B14258" s="61">
        <v>1.0</v>
      </c>
      <c r="C14258" s="61">
        <v>394.0</v>
      </c>
      <c r="D14258" s="57" t="s">
        <v>379</v>
      </c>
      <c r="E14258" s="62" t="str">
        <f t="shared" si="1"/>
        <v>Out of test</v>
      </c>
      <c r="F14258" s="53" t="str">
        <f t="shared" si="2"/>
        <v>Shanghai_1</v>
      </c>
      <c r="G14258" s="53">
        <f t="shared" si="3"/>
        <v>0.3813289292</v>
      </c>
    </row>
    <row r="14259">
      <c r="A14259" s="61">
        <v>1.519532896E9</v>
      </c>
      <c r="B14259" s="61">
        <v>1.0</v>
      </c>
      <c r="C14259" s="61">
        <v>530.0</v>
      </c>
      <c r="D14259" s="57" t="s">
        <v>379</v>
      </c>
      <c r="E14259" s="62" t="str">
        <f t="shared" si="1"/>
        <v>Out of test</v>
      </c>
      <c r="F14259" s="53" t="str">
        <f t="shared" si="2"/>
        <v>Shanghai_1</v>
      </c>
      <c r="G14259" s="53">
        <f t="shared" si="3"/>
        <v>0.9456451275</v>
      </c>
    </row>
    <row r="14260">
      <c r="A14260" s="61">
        <v>1.519570979E9</v>
      </c>
      <c r="B14260" s="61">
        <v>1.0</v>
      </c>
      <c r="C14260" s="61">
        <v>3906.0</v>
      </c>
      <c r="D14260" s="57" t="s">
        <v>379</v>
      </c>
      <c r="E14260" s="62" t="str">
        <f t="shared" si="1"/>
        <v>Out of test</v>
      </c>
      <c r="F14260" s="53" t="str">
        <f t="shared" si="2"/>
        <v>Shanghai_1</v>
      </c>
      <c r="G14260" s="53">
        <f t="shared" si="3"/>
        <v>0.6535567682</v>
      </c>
    </row>
    <row r="14261">
      <c r="A14261" s="61">
        <v>1.512625526E9</v>
      </c>
      <c r="B14261" s="61">
        <v>1.0</v>
      </c>
      <c r="C14261" s="61">
        <v>776.0</v>
      </c>
      <c r="D14261" s="57" t="s">
        <v>379</v>
      </c>
      <c r="E14261" s="62" t="str">
        <f t="shared" si="1"/>
        <v>Out of test</v>
      </c>
      <c r="F14261" s="53" t="str">
        <f t="shared" si="2"/>
        <v>Shanghai_1</v>
      </c>
      <c r="G14261" s="53">
        <f t="shared" si="3"/>
        <v>0.7417345109</v>
      </c>
    </row>
    <row r="14262">
      <c r="A14262" s="61">
        <v>1.518122146E9</v>
      </c>
      <c r="B14262" s="61">
        <v>1.0</v>
      </c>
      <c r="C14262" s="61">
        <v>82.0</v>
      </c>
      <c r="D14262" s="57" t="s">
        <v>379</v>
      </c>
      <c r="E14262" s="62" t="str">
        <f t="shared" si="1"/>
        <v>Out of test</v>
      </c>
      <c r="F14262" s="53" t="str">
        <f t="shared" si="2"/>
        <v>Shanghai_1</v>
      </c>
      <c r="G14262" s="53">
        <f t="shared" si="3"/>
        <v>0.8430158425</v>
      </c>
    </row>
    <row r="14263">
      <c r="A14263" s="61">
        <v>1.519160783E9</v>
      </c>
      <c r="B14263" s="61">
        <v>1.0</v>
      </c>
      <c r="C14263" s="61">
        <v>1848.0</v>
      </c>
      <c r="D14263" s="57" t="s">
        <v>379</v>
      </c>
      <c r="E14263" s="62" t="str">
        <f t="shared" si="1"/>
        <v>Out of test</v>
      </c>
      <c r="F14263" s="53" t="str">
        <f t="shared" si="2"/>
        <v>Shanghai_1</v>
      </c>
      <c r="G14263" s="53">
        <f t="shared" si="3"/>
        <v>0.5592884256</v>
      </c>
    </row>
    <row r="14264">
      <c r="A14264" s="61">
        <v>1.516524095E9</v>
      </c>
      <c r="B14264" s="61">
        <v>1.0</v>
      </c>
      <c r="C14264" s="61">
        <v>342.0</v>
      </c>
      <c r="D14264" s="57" t="s">
        <v>379</v>
      </c>
      <c r="E14264" s="62" t="str">
        <f t="shared" si="1"/>
        <v>Out of test</v>
      </c>
      <c r="F14264" s="53" t="str">
        <f t="shared" si="2"/>
        <v>Shanghai_1</v>
      </c>
      <c r="G14264" s="53">
        <f t="shared" si="3"/>
        <v>0.7079498182</v>
      </c>
    </row>
    <row r="14265">
      <c r="A14265" s="61">
        <v>1.516910325E9</v>
      </c>
      <c r="B14265" s="61">
        <v>1.0</v>
      </c>
      <c r="C14265" s="61">
        <v>1084.0</v>
      </c>
      <c r="D14265" s="57" t="s">
        <v>379</v>
      </c>
      <c r="E14265" s="62" t="str">
        <f t="shared" si="1"/>
        <v>Out of test</v>
      </c>
      <c r="F14265" s="53" t="str">
        <f t="shared" si="2"/>
        <v>Shanghai_1</v>
      </c>
      <c r="G14265" s="53">
        <f t="shared" si="3"/>
        <v>0.6570978154</v>
      </c>
    </row>
    <row r="14266">
      <c r="A14266" s="61">
        <v>1.517595127E9</v>
      </c>
      <c r="B14266" s="61">
        <v>1.0</v>
      </c>
      <c r="C14266" s="61">
        <v>1806.0</v>
      </c>
      <c r="D14266" s="57" t="s">
        <v>379</v>
      </c>
      <c r="E14266" s="62" t="str">
        <f t="shared" si="1"/>
        <v>Out of test</v>
      </c>
      <c r="F14266" s="53" t="str">
        <f t="shared" si="2"/>
        <v>Shanghai_1</v>
      </c>
      <c r="G14266" s="53">
        <f t="shared" si="3"/>
        <v>0.6460552795</v>
      </c>
    </row>
    <row r="14267">
      <c r="A14267" s="61">
        <v>1.514693144E9</v>
      </c>
      <c r="B14267" s="61">
        <v>1.0</v>
      </c>
      <c r="C14267" s="61">
        <v>1442.0</v>
      </c>
      <c r="D14267" s="57" t="s">
        <v>379</v>
      </c>
      <c r="E14267" s="62" t="str">
        <f t="shared" si="1"/>
        <v>Out of test</v>
      </c>
      <c r="F14267" s="53" t="str">
        <f t="shared" si="2"/>
        <v>Shanghai_1</v>
      </c>
      <c r="G14267" s="53">
        <f t="shared" si="3"/>
        <v>0.2728373054</v>
      </c>
    </row>
    <row r="14268">
      <c r="A14268" s="61">
        <v>1.518788194E9</v>
      </c>
      <c r="B14268" s="61">
        <v>1.0</v>
      </c>
      <c r="C14268" s="61">
        <v>188.0</v>
      </c>
      <c r="D14268" s="57" t="s">
        <v>379</v>
      </c>
      <c r="E14268" s="62" t="str">
        <f t="shared" si="1"/>
        <v>Out of test</v>
      </c>
      <c r="F14268" s="53" t="str">
        <f t="shared" si="2"/>
        <v>Shanghai_1</v>
      </c>
      <c r="G14268" s="53">
        <f t="shared" si="3"/>
        <v>0.8306983241</v>
      </c>
    </row>
    <row r="14269">
      <c r="A14269" s="61">
        <v>1.516102849E9</v>
      </c>
      <c r="B14269" s="61">
        <v>1.0</v>
      </c>
      <c r="C14269" s="61">
        <v>2363.0</v>
      </c>
      <c r="D14269" s="57" t="s">
        <v>379</v>
      </c>
      <c r="E14269" s="62" t="str">
        <f t="shared" si="1"/>
        <v>Out of test</v>
      </c>
      <c r="F14269" s="53" t="str">
        <f t="shared" si="2"/>
        <v>Shanghai_1</v>
      </c>
      <c r="G14269" s="53">
        <f t="shared" si="3"/>
        <v>0.8101676314</v>
      </c>
    </row>
    <row r="14270">
      <c r="A14270" s="61">
        <v>1.516824748E9</v>
      </c>
      <c r="B14270" s="61">
        <v>1.0</v>
      </c>
      <c r="C14270" s="61">
        <v>2396.0</v>
      </c>
      <c r="D14270" s="57" t="s">
        <v>379</v>
      </c>
      <c r="E14270" s="62" t="str">
        <f t="shared" si="1"/>
        <v>Out of test</v>
      </c>
      <c r="F14270" s="53" t="str">
        <f t="shared" si="2"/>
        <v>Shanghai_1</v>
      </c>
      <c r="G14270" s="53">
        <f t="shared" si="3"/>
        <v>0.6807185251</v>
      </c>
    </row>
    <row r="14271">
      <c r="A14271" s="61">
        <v>1.519750606E9</v>
      </c>
      <c r="B14271" s="61">
        <v>1.0</v>
      </c>
      <c r="C14271" s="61">
        <v>1265.0</v>
      </c>
      <c r="D14271" s="57" t="s">
        <v>379</v>
      </c>
      <c r="E14271" s="62" t="str">
        <f t="shared" si="1"/>
        <v>Out of test</v>
      </c>
      <c r="F14271" s="53" t="str">
        <f t="shared" si="2"/>
        <v>Shanghai_1</v>
      </c>
      <c r="G14271" s="53">
        <f t="shared" si="3"/>
        <v>0.2549114825</v>
      </c>
    </row>
    <row r="14272">
      <c r="A14272" s="61">
        <v>1.519540243E9</v>
      </c>
      <c r="B14272" s="61">
        <v>1.0</v>
      </c>
      <c r="C14272" s="61">
        <v>1807.0</v>
      </c>
      <c r="D14272" s="57" t="s">
        <v>379</v>
      </c>
      <c r="E14272" s="62" t="str">
        <f t="shared" si="1"/>
        <v>Out of test</v>
      </c>
      <c r="F14272" s="53" t="str">
        <f t="shared" si="2"/>
        <v>Shanghai_1</v>
      </c>
      <c r="G14272" s="53">
        <f t="shared" si="3"/>
        <v>0.7794887342</v>
      </c>
    </row>
    <row r="14273">
      <c r="A14273" s="61">
        <v>1.518086484E9</v>
      </c>
      <c r="B14273" s="61">
        <v>1.0</v>
      </c>
      <c r="C14273" s="61">
        <v>872.0</v>
      </c>
      <c r="D14273" s="57" t="s">
        <v>379</v>
      </c>
      <c r="E14273" s="62" t="str">
        <f t="shared" si="1"/>
        <v>Out of test</v>
      </c>
      <c r="F14273" s="53" t="str">
        <f t="shared" si="2"/>
        <v>Shanghai_1</v>
      </c>
      <c r="G14273" s="53">
        <f t="shared" si="3"/>
        <v>0.5769490211</v>
      </c>
    </row>
    <row r="14274">
      <c r="A14274" s="61">
        <v>1.513243768E9</v>
      </c>
      <c r="B14274" s="61">
        <v>1.0</v>
      </c>
      <c r="C14274" s="61">
        <v>3017.0</v>
      </c>
      <c r="D14274" s="57" t="s">
        <v>379</v>
      </c>
      <c r="E14274" s="62" t="str">
        <f t="shared" si="1"/>
        <v>Out of test</v>
      </c>
      <c r="F14274" s="53" t="str">
        <f t="shared" si="2"/>
        <v>Shanghai_1</v>
      </c>
      <c r="G14274" s="53">
        <f t="shared" si="3"/>
        <v>0.2058728634</v>
      </c>
    </row>
    <row r="14275">
      <c r="A14275" s="61">
        <v>1.517777403E9</v>
      </c>
      <c r="B14275" s="61">
        <v>1.0</v>
      </c>
      <c r="C14275" s="61">
        <v>202.0</v>
      </c>
      <c r="D14275" s="57" t="s">
        <v>379</v>
      </c>
      <c r="E14275" s="62" t="str">
        <f t="shared" si="1"/>
        <v>Out of test</v>
      </c>
      <c r="F14275" s="53" t="str">
        <f t="shared" si="2"/>
        <v>Shanghai_1</v>
      </c>
      <c r="G14275" s="53">
        <f t="shared" si="3"/>
        <v>0.05864170134</v>
      </c>
    </row>
    <row r="14276">
      <c r="A14276" s="61">
        <v>1.512130386E9</v>
      </c>
      <c r="B14276" s="61">
        <v>1.0</v>
      </c>
      <c r="C14276" s="61">
        <v>3712.0</v>
      </c>
      <c r="D14276" s="57" t="s">
        <v>379</v>
      </c>
      <c r="E14276" s="62" t="str">
        <f t="shared" si="1"/>
        <v>Out of test</v>
      </c>
      <c r="F14276" s="53" t="str">
        <f t="shared" si="2"/>
        <v>Shanghai_1</v>
      </c>
      <c r="G14276" s="53">
        <f t="shared" si="3"/>
        <v>0.03182602106</v>
      </c>
    </row>
    <row r="14277">
      <c r="A14277" s="61">
        <v>1.517598577E9</v>
      </c>
      <c r="B14277" s="61">
        <v>1.0</v>
      </c>
      <c r="C14277" s="61">
        <v>1410.0</v>
      </c>
      <c r="D14277" s="57" t="s">
        <v>379</v>
      </c>
      <c r="E14277" s="62" t="str">
        <f t="shared" si="1"/>
        <v>Out of test</v>
      </c>
      <c r="F14277" s="53" t="str">
        <f t="shared" si="2"/>
        <v>Shanghai_1</v>
      </c>
      <c r="G14277" s="53">
        <f t="shared" si="3"/>
        <v>0.4445915785</v>
      </c>
    </row>
    <row r="14278">
      <c r="A14278" s="61">
        <v>1.517615793E9</v>
      </c>
      <c r="B14278" s="61">
        <v>1.0</v>
      </c>
      <c r="C14278" s="61">
        <v>1457.0</v>
      </c>
      <c r="D14278" s="57" t="s">
        <v>379</v>
      </c>
      <c r="E14278" s="62" t="str">
        <f t="shared" si="1"/>
        <v>Out of test</v>
      </c>
      <c r="F14278" s="53" t="str">
        <f t="shared" si="2"/>
        <v>Shanghai_1</v>
      </c>
      <c r="G14278" s="53">
        <f t="shared" si="3"/>
        <v>0.147559983</v>
      </c>
    </row>
    <row r="14279">
      <c r="A14279" s="61">
        <v>1.517520869E9</v>
      </c>
      <c r="B14279" s="61">
        <v>1.0</v>
      </c>
      <c r="C14279" s="61">
        <v>1888.0</v>
      </c>
      <c r="D14279" s="57" t="s">
        <v>379</v>
      </c>
      <c r="E14279" s="62" t="str">
        <f t="shared" si="1"/>
        <v>Out of test</v>
      </c>
      <c r="F14279" s="53" t="str">
        <f t="shared" si="2"/>
        <v>Shanghai_1</v>
      </c>
      <c r="G14279" s="53">
        <f t="shared" si="3"/>
        <v>0.2706357849</v>
      </c>
    </row>
    <row r="14280">
      <c r="A14280" s="61">
        <v>1.512644609E9</v>
      </c>
      <c r="B14280" s="61">
        <v>1.0</v>
      </c>
      <c r="C14280" s="61">
        <v>4203.0</v>
      </c>
      <c r="D14280" s="57" t="s">
        <v>379</v>
      </c>
      <c r="E14280" s="62" t="str">
        <f t="shared" si="1"/>
        <v>Out of test</v>
      </c>
      <c r="F14280" s="53" t="str">
        <f t="shared" si="2"/>
        <v>Shanghai_1</v>
      </c>
      <c r="G14280" s="53">
        <f t="shared" si="3"/>
        <v>0.7175179061</v>
      </c>
    </row>
    <row r="14281">
      <c r="A14281" s="61">
        <v>1.517234805E9</v>
      </c>
      <c r="B14281" s="61">
        <v>1.0</v>
      </c>
      <c r="C14281" s="61">
        <v>2057.0</v>
      </c>
      <c r="D14281" s="57" t="s">
        <v>379</v>
      </c>
      <c r="E14281" s="62" t="str">
        <f t="shared" si="1"/>
        <v>Out of test</v>
      </c>
      <c r="F14281" s="53" t="str">
        <f t="shared" si="2"/>
        <v>Shanghai_1</v>
      </c>
      <c r="G14281" s="53">
        <f t="shared" si="3"/>
        <v>0.01954619878</v>
      </c>
    </row>
    <row r="14282">
      <c r="A14282" s="61">
        <v>1.511325664E9</v>
      </c>
      <c r="B14282" s="61">
        <v>1.0</v>
      </c>
      <c r="C14282" s="61">
        <v>857.0</v>
      </c>
      <c r="D14282" s="57" t="s">
        <v>379</v>
      </c>
      <c r="E14282" s="62" t="str">
        <f t="shared" si="1"/>
        <v>Out of test</v>
      </c>
      <c r="F14282" s="53" t="str">
        <f t="shared" si="2"/>
        <v>Shanghai_1</v>
      </c>
      <c r="G14282" s="53">
        <f t="shared" si="3"/>
        <v>0.2740669162</v>
      </c>
    </row>
    <row r="14283">
      <c r="A14283" s="61">
        <v>1.517294215E9</v>
      </c>
      <c r="B14283" s="61">
        <v>1.0</v>
      </c>
      <c r="C14283" s="61">
        <v>2263.0</v>
      </c>
      <c r="D14283" s="57" t="s">
        <v>379</v>
      </c>
      <c r="E14283" s="62" t="str">
        <f t="shared" si="1"/>
        <v>Out of test</v>
      </c>
      <c r="F14283" s="53" t="str">
        <f t="shared" si="2"/>
        <v>Shanghai_1</v>
      </c>
      <c r="G14283" s="53">
        <f t="shared" si="3"/>
        <v>0.01245843971</v>
      </c>
    </row>
    <row r="14284">
      <c r="A14284" s="61">
        <v>1.517977134E9</v>
      </c>
      <c r="B14284" s="61">
        <v>1.0</v>
      </c>
      <c r="C14284" s="61">
        <v>2779.0</v>
      </c>
      <c r="D14284" s="57" t="s">
        <v>379</v>
      </c>
      <c r="E14284" s="62" t="str">
        <f t="shared" si="1"/>
        <v>Out of test</v>
      </c>
      <c r="F14284" s="53" t="str">
        <f t="shared" si="2"/>
        <v>Shanghai_1</v>
      </c>
      <c r="G14284" s="53">
        <f t="shared" si="3"/>
        <v>0.4991390873</v>
      </c>
    </row>
    <row r="14285">
      <c r="A14285" s="61">
        <v>1.512868625E9</v>
      </c>
      <c r="B14285" s="61">
        <v>1.0</v>
      </c>
      <c r="C14285" s="61">
        <v>230.0</v>
      </c>
      <c r="D14285" s="57" t="s">
        <v>379</v>
      </c>
      <c r="E14285" s="62" t="str">
        <f t="shared" si="1"/>
        <v>Out of test</v>
      </c>
      <c r="F14285" s="53" t="str">
        <f t="shared" si="2"/>
        <v>Shanghai_1</v>
      </c>
      <c r="G14285" s="53">
        <f t="shared" si="3"/>
        <v>0.4022274339</v>
      </c>
    </row>
    <row r="14286">
      <c r="A14286" s="61">
        <v>1.512675158E9</v>
      </c>
      <c r="B14286" s="61">
        <v>1.0</v>
      </c>
      <c r="C14286" s="61">
        <v>174.0</v>
      </c>
      <c r="D14286" s="57" t="s">
        <v>379</v>
      </c>
      <c r="E14286" s="62" t="str">
        <f t="shared" si="1"/>
        <v>Out of test</v>
      </c>
      <c r="F14286" s="53" t="str">
        <f t="shared" si="2"/>
        <v>Shanghai_1</v>
      </c>
      <c r="G14286" s="53">
        <f t="shared" si="3"/>
        <v>0.1084818686</v>
      </c>
    </row>
    <row r="14287">
      <c r="A14287" s="61">
        <v>1.511469009E9</v>
      </c>
      <c r="B14287" s="61">
        <v>1.0</v>
      </c>
      <c r="C14287" s="61">
        <v>1043.0</v>
      </c>
      <c r="D14287" s="57" t="s">
        <v>379</v>
      </c>
      <c r="E14287" s="62" t="str">
        <f t="shared" si="1"/>
        <v>Out of test</v>
      </c>
      <c r="F14287" s="53" t="str">
        <f t="shared" si="2"/>
        <v>Shanghai_1</v>
      </c>
      <c r="G14287" s="53">
        <f t="shared" si="3"/>
        <v>0.8394541692</v>
      </c>
    </row>
    <row r="14288">
      <c r="A14288" s="61">
        <v>1.514403268E9</v>
      </c>
      <c r="B14288" s="61">
        <v>1.0</v>
      </c>
      <c r="C14288" s="61">
        <v>3706.0</v>
      </c>
      <c r="D14288" s="57" t="s">
        <v>379</v>
      </c>
      <c r="E14288" s="62" t="str">
        <f t="shared" si="1"/>
        <v>Out of test</v>
      </c>
      <c r="F14288" s="53" t="str">
        <f t="shared" si="2"/>
        <v>Shanghai_1</v>
      </c>
      <c r="G14288" s="53">
        <f t="shared" si="3"/>
        <v>0.3732842794</v>
      </c>
    </row>
    <row r="14289">
      <c r="A14289" s="61">
        <v>1.514349067E9</v>
      </c>
      <c r="B14289" s="61">
        <v>1.0</v>
      </c>
      <c r="C14289" s="61">
        <v>1283.0</v>
      </c>
      <c r="D14289" s="57" t="s">
        <v>379</v>
      </c>
      <c r="E14289" s="62" t="str">
        <f t="shared" si="1"/>
        <v>Out of test</v>
      </c>
      <c r="F14289" s="53" t="str">
        <f t="shared" si="2"/>
        <v>Shanghai_1</v>
      </c>
      <c r="G14289" s="53">
        <f t="shared" si="3"/>
        <v>0.4637343048</v>
      </c>
    </row>
    <row r="14290">
      <c r="A14290" s="61">
        <v>1.513235039E9</v>
      </c>
      <c r="B14290" s="61">
        <v>1.0</v>
      </c>
      <c r="C14290" s="61">
        <v>1935.0</v>
      </c>
      <c r="D14290" s="57" t="s">
        <v>379</v>
      </c>
      <c r="E14290" s="62" t="str">
        <f t="shared" si="1"/>
        <v>Out of test</v>
      </c>
      <c r="F14290" s="53" t="str">
        <f t="shared" si="2"/>
        <v>Shanghai_1</v>
      </c>
      <c r="G14290" s="53">
        <f t="shared" si="3"/>
        <v>0.8274226664</v>
      </c>
    </row>
    <row r="14291">
      <c r="A14291" s="61">
        <v>1.511535123E9</v>
      </c>
      <c r="B14291" s="61">
        <v>1.0</v>
      </c>
      <c r="C14291" s="61">
        <v>1082.0</v>
      </c>
      <c r="D14291" s="57" t="s">
        <v>379</v>
      </c>
      <c r="E14291" s="62" t="str">
        <f t="shared" si="1"/>
        <v>Out of test</v>
      </c>
      <c r="F14291" s="53" t="str">
        <f t="shared" si="2"/>
        <v>Shanghai_1</v>
      </c>
      <c r="G14291" s="53">
        <f t="shared" si="3"/>
        <v>0.7897524022</v>
      </c>
    </row>
    <row r="14292">
      <c r="A14292" s="61">
        <v>1.517901459E9</v>
      </c>
      <c r="B14292" s="61">
        <v>1.0</v>
      </c>
      <c r="C14292" s="61">
        <v>5180.0</v>
      </c>
      <c r="D14292" s="57" t="s">
        <v>379</v>
      </c>
      <c r="E14292" s="62" t="str">
        <f t="shared" si="1"/>
        <v>Out of test</v>
      </c>
      <c r="F14292" s="53" t="str">
        <f t="shared" si="2"/>
        <v>Shanghai_1</v>
      </c>
      <c r="G14292" s="53">
        <f t="shared" si="3"/>
        <v>0.7062390326</v>
      </c>
    </row>
    <row r="14293">
      <c r="A14293" s="61">
        <v>1.514009315E9</v>
      </c>
      <c r="B14293" s="61">
        <v>1.0</v>
      </c>
      <c r="C14293" s="61">
        <v>2282.0</v>
      </c>
      <c r="D14293" s="57" t="s">
        <v>379</v>
      </c>
      <c r="E14293" s="62" t="str">
        <f t="shared" si="1"/>
        <v>Out of test</v>
      </c>
      <c r="F14293" s="53" t="str">
        <f t="shared" si="2"/>
        <v>Shanghai_1</v>
      </c>
      <c r="G14293" s="53">
        <f t="shared" si="3"/>
        <v>0.8463156661</v>
      </c>
    </row>
    <row r="14294">
      <c r="A14294" s="61">
        <v>1.515864879E9</v>
      </c>
      <c r="B14294" s="61">
        <v>1.0</v>
      </c>
      <c r="C14294" s="61">
        <v>492.0</v>
      </c>
      <c r="D14294" s="57" t="s">
        <v>379</v>
      </c>
      <c r="E14294" s="62" t="str">
        <f t="shared" si="1"/>
        <v>Out of test</v>
      </c>
      <c r="F14294" s="53" t="str">
        <f t="shared" si="2"/>
        <v>Shanghai_1</v>
      </c>
      <c r="G14294" s="53">
        <f t="shared" si="3"/>
        <v>0.9385711558</v>
      </c>
    </row>
    <row r="14295">
      <c r="A14295" s="61">
        <v>1.517124087E9</v>
      </c>
      <c r="B14295" s="61">
        <v>1.0</v>
      </c>
      <c r="C14295" s="61">
        <v>533.0</v>
      </c>
      <c r="D14295" s="57" t="s">
        <v>379</v>
      </c>
      <c r="E14295" s="62" t="str">
        <f t="shared" si="1"/>
        <v>Out of test</v>
      </c>
      <c r="F14295" s="53" t="str">
        <f t="shared" si="2"/>
        <v>Shanghai_1</v>
      </c>
      <c r="G14295" s="53">
        <f t="shared" si="3"/>
        <v>0.9505500775</v>
      </c>
    </row>
    <row r="14296">
      <c r="A14296" s="61">
        <v>1.514369056E9</v>
      </c>
      <c r="B14296" s="61">
        <v>1.0</v>
      </c>
      <c r="C14296" s="61">
        <v>1444.0</v>
      </c>
      <c r="D14296" s="57" t="s">
        <v>379</v>
      </c>
      <c r="E14296" s="62" t="str">
        <f t="shared" si="1"/>
        <v>Out of test</v>
      </c>
      <c r="F14296" s="53" t="str">
        <f t="shared" si="2"/>
        <v>Shanghai_1</v>
      </c>
      <c r="G14296" s="53">
        <f t="shared" si="3"/>
        <v>0.8147681631</v>
      </c>
    </row>
    <row r="14297">
      <c r="A14297" s="61">
        <v>1.519845829E9</v>
      </c>
      <c r="B14297" s="61">
        <v>1.0</v>
      </c>
      <c r="C14297" s="61">
        <v>2774.0</v>
      </c>
      <c r="D14297" s="57" t="s">
        <v>379</v>
      </c>
      <c r="E14297" s="62" t="str">
        <f t="shared" si="1"/>
        <v>Out of test</v>
      </c>
      <c r="F14297" s="53" t="str">
        <f t="shared" si="2"/>
        <v>Shanghai_1</v>
      </c>
      <c r="G14297" s="53">
        <f t="shared" si="3"/>
        <v>0.7016484851</v>
      </c>
    </row>
    <row r="14298">
      <c r="A14298" s="61">
        <v>1.517776563E9</v>
      </c>
      <c r="B14298" s="61">
        <v>1.0</v>
      </c>
      <c r="C14298" s="61">
        <v>678.0</v>
      </c>
      <c r="D14298" s="57" t="s">
        <v>379</v>
      </c>
      <c r="E14298" s="62" t="str">
        <f t="shared" si="1"/>
        <v>Out of test</v>
      </c>
      <c r="F14298" s="53" t="str">
        <f t="shared" si="2"/>
        <v>Shanghai_1</v>
      </c>
      <c r="G14298" s="53">
        <f t="shared" si="3"/>
        <v>0.2298414241</v>
      </c>
    </row>
    <row r="14299">
      <c r="A14299" s="61">
        <v>1.518270213E9</v>
      </c>
      <c r="B14299" s="61">
        <v>1.0</v>
      </c>
      <c r="C14299" s="61">
        <v>1511.0</v>
      </c>
      <c r="D14299" s="57" t="s">
        <v>379</v>
      </c>
      <c r="E14299" s="62" t="str">
        <f t="shared" si="1"/>
        <v>Out of test</v>
      </c>
      <c r="F14299" s="53" t="str">
        <f t="shared" si="2"/>
        <v>Shanghai_1</v>
      </c>
      <c r="G14299" s="53">
        <f t="shared" si="3"/>
        <v>0.9292757617</v>
      </c>
    </row>
    <row r="14300">
      <c r="A14300" s="61">
        <v>1.518992229E9</v>
      </c>
      <c r="B14300" s="61">
        <v>1.0</v>
      </c>
      <c r="C14300" s="61">
        <v>1254.0</v>
      </c>
      <c r="D14300" s="57" t="s">
        <v>379</v>
      </c>
      <c r="E14300" s="62" t="str">
        <f t="shared" si="1"/>
        <v>Out of test</v>
      </c>
      <c r="F14300" s="53" t="str">
        <f t="shared" si="2"/>
        <v>Shanghai_1</v>
      </c>
      <c r="G14300" s="53">
        <f t="shared" si="3"/>
        <v>0.05604102786</v>
      </c>
    </row>
    <row r="14301">
      <c r="A14301" s="61">
        <v>1.518069503E9</v>
      </c>
      <c r="B14301" s="61">
        <v>1.0</v>
      </c>
      <c r="C14301" s="61">
        <v>1247.0</v>
      </c>
      <c r="D14301" s="57" t="s">
        <v>379</v>
      </c>
      <c r="E14301" s="62" t="str">
        <f t="shared" si="1"/>
        <v>Out of test</v>
      </c>
      <c r="F14301" s="53" t="str">
        <f t="shared" si="2"/>
        <v>Shanghai_1</v>
      </c>
      <c r="G14301" s="53">
        <f t="shared" si="3"/>
        <v>0.2796305597</v>
      </c>
    </row>
    <row r="14302">
      <c r="A14302" s="61">
        <v>1.515498325E9</v>
      </c>
      <c r="B14302" s="61">
        <v>1.0</v>
      </c>
      <c r="C14302" s="61">
        <v>3439.0</v>
      </c>
      <c r="D14302" s="57" t="s">
        <v>379</v>
      </c>
      <c r="E14302" s="62" t="str">
        <f t="shared" si="1"/>
        <v>Out of test</v>
      </c>
      <c r="F14302" s="53" t="str">
        <f t="shared" si="2"/>
        <v>Shanghai_1</v>
      </c>
      <c r="G14302" s="53">
        <f t="shared" si="3"/>
        <v>0.3394560197</v>
      </c>
    </row>
    <row r="14303">
      <c r="A14303" s="61">
        <v>1.513466319E9</v>
      </c>
      <c r="B14303" s="61">
        <v>1.0</v>
      </c>
      <c r="C14303" s="61">
        <v>458.0</v>
      </c>
      <c r="D14303" s="57" t="s">
        <v>379</v>
      </c>
      <c r="E14303" s="62" t="str">
        <f t="shared" si="1"/>
        <v>Out of test</v>
      </c>
      <c r="F14303" s="53" t="str">
        <f t="shared" si="2"/>
        <v>Shanghai_1</v>
      </c>
      <c r="G14303" s="53">
        <f t="shared" si="3"/>
        <v>0.04399688028</v>
      </c>
    </row>
    <row r="14304">
      <c r="A14304" s="61">
        <v>1.518942383E9</v>
      </c>
      <c r="B14304" s="61">
        <v>1.0</v>
      </c>
      <c r="C14304" s="61">
        <v>4322.0</v>
      </c>
      <c r="D14304" s="57" t="s">
        <v>379</v>
      </c>
      <c r="E14304" s="62" t="str">
        <f t="shared" si="1"/>
        <v>Out of test</v>
      </c>
      <c r="F14304" s="53" t="str">
        <f t="shared" si="2"/>
        <v>Shanghai_1</v>
      </c>
      <c r="G14304" s="53">
        <f t="shared" si="3"/>
        <v>0.7002842952</v>
      </c>
    </row>
    <row r="14305">
      <c r="A14305" s="61">
        <v>1.514789275E9</v>
      </c>
      <c r="B14305" s="61">
        <v>1.0</v>
      </c>
      <c r="C14305" s="61">
        <v>2425.0</v>
      </c>
      <c r="D14305" s="57" t="s">
        <v>379</v>
      </c>
      <c r="E14305" s="62" t="str">
        <f t="shared" si="1"/>
        <v>Out of test</v>
      </c>
      <c r="F14305" s="53" t="str">
        <f t="shared" si="2"/>
        <v>Shanghai_1</v>
      </c>
      <c r="G14305" s="53">
        <f t="shared" si="3"/>
        <v>0.4852718756</v>
      </c>
    </row>
    <row r="14306">
      <c r="A14306" s="61">
        <v>1.513017488E9</v>
      </c>
      <c r="B14306" s="61">
        <v>1.0</v>
      </c>
      <c r="C14306" s="61">
        <v>3240.0</v>
      </c>
      <c r="D14306" s="57" t="s">
        <v>379</v>
      </c>
      <c r="E14306" s="62" t="str">
        <f t="shared" si="1"/>
        <v>Out of test</v>
      </c>
      <c r="F14306" s="53" t="str">
        <f t="shared" si="2"/>
        <v>Shanghai_1</v>
      </c>
      <c r="G14306" s="53">
        <f t="shared" si="3"/>
        <v>0.3088987809</v>
      </c>
    </row>
    <row r="14307">
      <c r="A14307" s="61">
        <v>1.513051304E9</v>
      </c>
      <c r="B14307" s="61">
        <v>1.0</v>
      </c>
      <c r="C14307" s="61">
        <v>3472.0</v>
      </c>
      <c r="D14307" s="57" t="s">
        <v>379</v>
      </c>
      <c r="E14307" s="62" t="str">
        <f t="shared" si="1"/>
        <v>Out of test</v>
      </c>
      <c r="F14307" s="53" t="str">
        <f t="shared" si="2"/>
        <v>Shanghai_1</v>
      </c>
      <c r="G14307" s="53">
        <f t="shared" si="3"/>
        <v>0.8804393197</v>
      </c>
    </row>
    <row r="14308">
      <c r="A14308" s="61">
        <v>1.518465935E9</v>
      </c>
      <c r="B14308" s="61">
        <v>1.0</v>
      </c>
      <c r="C14308" s="61">
        <v>2455.0</v>
      </c>
      <c r="D14308" s="57" t="s">
        <v>379</v>
      </c>
      <c r="E14308" s="62" t="str">
        <f t="shared" si="1"/>
        <v>Out of test</v>
      </c>
      <c r="F14308" s="53" t="str">
        <f t="shared" si="2"/>
        <v>Shanghai_1</v>
      </c>
      <c r="G14308" s="53">
        <f t="shared" si="3"/>
        <v>0.825572292</v>
      </c>
    </row>
    <row r="14309">
      <c r="A14309" s="61">
        <v>1.519922669E9</v>
      </c>
      <c r="B14309" s="61">
        <v>1.0</v>
      </c>
      <c r="C14309" s="61">
        <v>431.0</v>
      </c>
      <c r="D14309" s="57" t="s">
        <v>379</v>
      </c>
      <c r="E14309" s="62" t="str">
        <f t="shared" si="1"/>
        <v>Out of test</v>
      </c>
      <c r="F14309" s="53" t="str">
        <f t="shared" si="2"/>
        <v>Shanghai_1</v>
      </c>
      <c r="G14309" s="53">
        <f t="shared" si="3"/>
        <v>0.4324016279</v>
      </c>
    </row>
    <row r="14310">
      <c r="A14310" s="61">
        <v>1.517663208E9</v>
      </c>
      <c r="B14310" s="61">
        <v>1.0</v>
      </c>
      <c r="C14310" s="61">
        <v>1816.0</v>
      </c>
      <c r="D14310" s="57" t="s">
        <v>379</v>
      </c>
      <c r="E14310" s="62" t="str">
        <f t="shared" si="1"/>
        <v>Out of test</v>
      </c>
      <c r="F14310" s="53" t="str">
        <f t="shared" si="2"/>
        <v>Shanghai_1</v>
      </c>
      <c r="G14310" s="53">
        <f t="shared" si="3"/>
        <v>0.6496589845</v>
      </c>
    </row>
    <row r="14311">
      <c r="A14311" s="61">
        <v>1.515833366E9</v>
      </c>
      <c r="B14311" s="61">
        <v>1.0</v>
      </c>
      <c r="C14311" s="61">
        <v>964.0</v>
      </c>
      <c r="D14311" s="57" t="s">
        <v>379</v>
      </c>
      <c r="E14311" s="62" t="str">
        <f t="shared" si="1"/>
        <v>Out of test</v>
      </c>
      <c r="F14311" s="53" t="str">
        <f t="shared" si="2"/>
        <v>Shanghai_1</v>
      </c>
      <c r="G14311" s="53">
        <f t="shared" si="3"/>
        <v>0.1022466937</v>
      </c>
    </row>
    <row r="14312">
      <c r="A14312" s="61">
        <v>1.516810488E9</v>
      </c>
      <c r="B14312" s="61">
        <v>1.0</v>
      </c>
      <c r="C14312" s="61">
        <v>926.0</v>
      </c>
      <c r="D14312" s="57" t="s">
        <v>379</v>
      </c>
      <c r="E14312" s="62" t="str">
        <f t="shared" si="1"/>
        <v>Out of test</v>
      </c>
      <c r="F14312" s="53" t="str">
        <f t="shared" si="2"/>
        <v>Shanghai_1</v>
      </c>
      <c r="G14312" s="53">
        <f t="shared" si="3"/>
        <v>0.0962355638</v>
      </c>
    </row>
    <row r="14313">
      <c r="A14313" s="61">
        <v>1.516334138E9</v>
      </c>
      <c r="B14313" s="61">
        <v>1.0</v>
      </c>
      <c r="C14313" s="61">
        <v>1587.0</v>
      </c>
      <c r="D14313" s="57" t="s">
        <v>379</v>
      </c>
      <c r="E14313" s="62" t="str">
        <f t="shared" si="1"/>
        <v>Out of test</v>
      </c>
      <c r="F14313" s="53" t="str">
        <f t="shared" si="2"/>
        <v>Shanghai_1</v>
      </c>
      <c r="G14313" s="53">
        <f t="shared" si="3"/>
        <v>0.8402908154</v>
      </c>
    </row>
    <row r="14314">
      <c r="A14314" s="61">
        <v>1.512054567E9</v>
      </c>
      <c r="B14314" s="61">
        <v>1.0</v>
      </c>
      <c r="C14314" s="61">
        <v>1435.0</v>
      </c>
      <c r="D14314" s="57" t="s">
        <v>379</v>
      </c>
      <c r="E14314" s="62" t="str">
        <f t="shared" si="1"/>
        <v>Out of test</v>
      </c>
      <c r="F14314" s="53" t="str">
        <f t="shared" si="2"/>
        <v>Shanghai_1</v>
      </c>
      <c r="G14314" s="53">
        <f t="shared" si="3"/>
        <v>0.7798758665</v>
      </c>
    </row>
    <row r="14315">
      <c r="A14315" s="61">
        <v>1.513689425E9</v>
      </c>
      <c r="B14315" s="61">
        <v>1.0</v>
      </c>
      <c r="C14315" s="61">
        <v>1641.0</v>
      </c>
      <c r="D14315" s="57" t="s">
        <v>379</v>
      </c>
      <c r="E14315" s="62" t="str">
        <f t="shared" si="1"/>
        <v>Out of test</v>
      </c>
      <c r="F14315" s="53" t="str">
        <f t="shared" si="2"/>
        <v>Shanghai_1</v>
      </c>
      <c r="G14315" s="53">
        <f t="shared" si="3"/>
        <v>0.04661419398</v>
      </c>
    </row>
    <row r="14316">
      <c r="A14316" s="61">
        <v>1.513581025E9</v>
      </c>
      <c r="B14316" s="61">
        <v>1.0</v>
      </c>
      <c r="C14316" s="61">
        <v>1847.0</v>
      </c>
      <c r="D14316" s="57" t="s">
        <v>379</v>
      </c>
      <c r="E14316" s="62" t="str">
        <f t="shared" si="1"/>
        <v>Out of test</v>
      </c>
      <c r="F14316" s="53" t="str">
        <f t="shared" si="2"/>
        <v>Shanghai_1</v>
      </c>
      <c r="G14316" s="53">
        <f t="shared" si="3"/>
        <v>0.564689088</v>
      </c>
    </row>
    <row r="14317">
      <c r="A14317" s="61">
        <v>1.511807657E9</v>
      </c>
      <c r="B14317" s="61">
        <v>1.0</v>
      </c>
      <c r="C14317" s="61">
        <v>261.0</v>
      </c>
      <c r="D14317" s="57" t="s">
        <v>379</v>
      </c>
      <c r="E14317" s="62" t="str">
        <f t="shared" si="1"/>
        <v>Out of test</v>
      </c>
      <c r="F14317" s="53" t="str">
        <f t="shared" si="2"/>
        <v>Shanghai_1</v>
      </c>
      <c r="G14317" s="53">
        <f t="shared" si="3"/>
        <v>0.8429229535</v>
      </c>
    </row>
    <row r="14318">
      <c r="A14318" s="61">
        <v>1.516526699E9</v>
      </c>
      <c r="B14318" s="61">
        <v>1.0</v>
      </c>
      <c r="C14318" s="61">
        <v>480.0</v>
      </c>
      <c r="D14318" s="57" t="s">
        <v>379</v>
      </c>
      <c r="E14318" s="62" t="str">
        <f t="shared" si="1"/>
        <v>Out of test</v>
      </c>
      <c r="F14318" s="53" t="str">
        <f t="shared" si="2"/>
        <v>Shanghai_1</v>
      </c>
      <c r="G14318" s="53">
        <f t="shared" si="3"/>
        <v>0.1684391194</v>
      </c>
    </row>
    <row r="14319">
      <c r="A14319" s="61">
        <v>1.514306718E9</v>
      </c>
      <c r="B14319" s="61">
        <v>1.0</v>
      </c>
      <c r="C14319" s="61">
        <v>1289.0</v>
      </c>
      <c r="D14319" s="57" t="s">
        <v>379</v>
      </c>
      <c r="E14319" s="62" t="str">
        <f t="shared" si="1"/>
        <v>Out of test</v>
      </c>
      <c r="F14319" s="53" t="str">
        <f t="shared" si="2"/>
        <v>Shanghai_1</v>
      </c>
      <c r="G14319" s="53">
        <f t="shared" si="3"/>
        <v>0.689190001</v>
      </c>
    </row>
    <row r="14320">
      <c r="A14320" s="61">
        <v>1.517017129E9</v>
      </c>
      <c r="B14320" s="61">
        <v>1.0</v>
      </c>
      <c r="C14320" s="61">
        <v>1033.0</v>
      </c>
      <c r="D14320" s="57" t="s">
        <v>379</v>
      </c>
      <c r="E14320" s="62" t="str">
        <f t="shared" si="1"/>
        <v>Out of test</v>
      </c>
      <c r="F14320" s="53" t="str">
        <f t="shared" si="2"/>
        <v>Shanghai_1</v>
      </c>
      <c r="G14320" s="53">
        <f t="shared" si="3"/>
        <v>0.571050896</v>
      </c>
    </row>
    <row r="14321">
      <c r="A14321" s="61">
        <v>1.513139535E9</v>
      </c>
      <c r="B14321" s="61">
        <v>1.0</v>
      </c>
      <c r="C14321" s="61">
        <v>4903.0</v>
      </c>
      <c r="D14321" s="57" t="s">
        <v>379</v>
      </c>
      <c r="E14321" s="62" t="str">
        <f t="shared" si="1"/>
        <v>Out of test</v>
      </c>
      <c r="F14321" s="53" t="str">
        <f t="shared" si="2"/>
        <v>Shanghai_1</v>
      </c>
      <c r="G14321" s="53">
        <f t="shared" si="3"/>
        <v>0.4105285789</v>
      </c>
    </row>
    <row r="14322">
      <c r="A14322" s="61">
        <v>1.518145783E9</v>
      </c>
      <c r="B14322" s="61">
        <v>1.0</v>
      </c>
      <c r="C14322" s="61">
        <v>548.0</v>
      </c>
      <c r="D14322" s="57" t="s">
        <v>379</v>
      </c>
      <c r="E14322" s="62" t="str">
        <f t="shared" si="1"/>
        <v>Out of test</v>
      </c>
      <c r="F14322" s="53" t="str">
        <f t="shared" si="2"/>
        <v>Shanghai_1</v>
      </c>
      <c r="G14322" s="53">
        <f t="shared" si="3"/>
        <v>0.161794968</v>
      </c>
    </row>
    <row r="14323">
      <c r="A14323" s="61">
        <v>1.519282246E9</v>
      </c>
      <c r="B14323" s="61">
        <v>1.0</v>
      </c>
      <c r="C14323" s="61">
        <v>34.0</v>
      </c>
      <c r="D14323" s="57" t="s">
        <v>379</v>
      </c>
      <c r="E14323" s="62" t="str">
        <f t="shared" si="1"/>
        <v>Out of test</v>
      </c>
      <c r="F14323" s="53" t="str">
        <f t="shared" si="2"/>
        <v>Shanghai_1</v>
      </c>
      <c r="G14323" s="53">
        <f t="shared" si="3"/>
        <v>0.02014472136</v>
      </c>
    </row>
    <row r="14324">
      <c r="A14324" s="61">
        <v>1.514064169E9</v>
      </c>
      <c r="B14324" s="61">
        <v>1.0</v>
      </c>
      <c r="C14324" s="61">
        <v>1335.0</v>
      </c>
      <c r="D14324" s="57" t="s">
        <v>379</v>
      </c>
      <c r="E14324" s="62" t="str">
        <f t="shared" si="1"/>
        <v>Out of test</v>
      </c>
      <c r="F14324" s="53" t="str">
        <f t="shared" si="2"/>
        <v>Shanghai_1</v>
      </c>
      <c r="G14324" s="53">
        <f t="shared" si="3"/>
        <v>0.4057433073</v>
      </c>
    </row>
    <row r="14325">
      <c r="A14325" s="61">
        <v>1.515019523E9</v>
      </c>
      <c r="B14325" s="61">
        <v>1.0</v>
      </c>
      <c r="C14325" s="61">
        <v>3573.0</v>
      </c>
      <c r="D14325" s="57" t="s">
        <v>379</v>
      </c>
      <c r="E14325" s="62" t="str">
        <f t="shared" si="1"/>
        <v>Out of test</v>
      </c>
      <c r="F14325" s="53" t="str">
        <f t="shared" si="2"/>
        <v>Shanghai_1</v>
      </c>
      <c r="G14325" s="53">
        <f t="shared" si="3"/>
        <v>0.11913166</v>
      </c>
    </row>
    <row r="14326">
      <c r="A14326" s="61">
        <v>1.515894179E9</v>
      </c>
      <c r="B14326" s="61">
        <v>1.0</v>
      </c>
      <c r="C14326" s="61">
        <v>2889.0</v>
      </c>
      <c r="D14326" s="57" t="s">
        <v>379</v>
      </c>
      <c r="E14326" s="62" t="str">
        <f t="shared" si="1"/>
        <v>Out of test</v>
      </c>
      <c r="F14326" s="53" t="str">
        <f t="shared" si="2"/>
        <v>Shanghai_1</v>
      </c>
      <c r="G14326" s="53">
        <f t="shared" si="3"/>
        <v>0.2626539494</v>
      </c>
    </row>
    <row r="14327">
      <c r="A14327" s="61">
        <v>1.513777416E9</v>
      </c>
      <c r="B14327" s="61">
        <v>1.0</v>
      </c>
      <c r="C14327" s="61">
        <v>1387.0</v>
      </c>
      <c r="D14327" s="57" t="s">
        <v>379</v>
      </c>
      <c r="E14327" s="62" t="str">
        <f t="shared" si="1"/>
        <v>Out of test</v>
      </c>
      <c r="F14327" s="53" t="str">
        <f t="shared" si="2"/>
        <v>Shanghai_1</v>
      </c>
      <c r="G14327" s="53">
        <f t="shared" si="3"/>
        <v>0.737567363</v>
      </c>
    </row>
    <row r="14328">
      <c r="A14328" s="61">
        <v>1.517745469E9</v>
      </c>
      <c r="B14328" s="61">
        <v>1.0</v>
      </c>
      <c r="C14328" s="61">
        <v>807.0</v>
      </c>
      <c r="D14328" s="57" t="s">
        <v>379</v>
      </c>
      <c r="E14328" s="62" t="str">
        <f t="shared" si="1"/>
        <v>Out of test</v>
      </c>
      <c r="F14328" s="53" t="str">
        <f t="shared" si="2"/>
        <v>Shanghai_1</v>
      </c>
      <c r="G14328" s="53">
        <f t="shared" si="3"/>
        <v>0.6473384168</v>
      </c>
    </row>
    <row r="14329">
      <c r="A14329" s="61">
        <v>1.514135128E9</v>
      </c>
      <c r="B14329" s="61">
        <v>1.0</v>
      </c>
      <c r="C14329" s="61">
        <v>1399.0</v>
      </c>
      <c r="D14329" s="57" t="s">
        <v>379</v>
      </c>
      <c r="E14329" s="62" t="str">
        <f t="shared" si="1"/>
        <v>Out of test</v>
      </c>
      <c r="F14329" s="53" t="str">
        <f t="shared" si="2"/>
        <v>Shanghai_1</v>
      </c>
      <c r="G14329" s="53">
        <f t="shared" si="3"/>
        <v>0.4462390573</v>
      </c>
    </row>
    <row r="14330">
      <c r="A14330" s="61">
        <v>1.519668336E9</v>
      </c>
      <c r="B14330" s="61">
        <v>1.0</v>
      </c>
      <c r="C14330" s="61">
        <v>246.0</v>
      </c>
      <c r="D14330" s="57" t="s">
        <v>379</v>
      </c>
      <c r="E14330" s="62" t="str">
        <f t="shared" si="1"/>
        <v>Out of test</v>
      </c>
      <c r="F14330" s="53" t="str">
        <f t="shared" si="2"/>
        <v>Shanghai_1</v>
      </c>
      <c r="G14330" s="53">
        <f t="shared" si="3"/>
        <v>0.5799908206</v>
      </c>
    </row>
    <row r="14331">
      <c r="A14331" s="61">
        <v>1.516051629E9</v>
      </c>
      <c r="B14331" s="61">
        <v>1.0</v>
      </c>
      <c r="C14331" s="61">
        <v>2884.0</v>
      </c>
      <c r="D14331" s="57" t="s">
        <v>379</v>
      </c>
      <c r="E14331" s="62" t="str">
        <f t="shared" si="1"/>
        <v>Out of test</v>
      </c>
      <c r="F14331" s="53" t="str">
        <f t="shared" si="2"/>
        <v>Shanghai_1</v>
      </c>
      <c r="G14331" s="53">
        <f t="shared" si="3"/>
        <v>0.4348541746</v>
      </c>
    </row>
    <row r="14332">
      <c r="A14332" s="61">
        <v>1.513918297E9</v>
      </c>
      <c r="B14332" s="61">
        <v>1.0</v>
      </c>
      <c r="C14332" s="61">
        <v>1006.0</v>
      </c>
      <c r="D14332" s="57" t="s">
        <v>379</v>
      </c>
      <c r="E14332" s="62" t="str">
        <f t="shared" si="1"/>
        <v>Out of test</v>
      </c>
      <c r="F14332" s="53" t="str">
        <f t="shared" si="2"/>
        <v>Shanghai_1</v>
      </c>
      <c r="G14332" s="53">
        <f t="shared" si="3"/>
        <v>0.9912300861</v>
      </c>
    </row>
    <row r="14333">
      <c r="A14333" s="61">
        <v>1.519270779E9</v>
      </c>
      <c r="B14333" s="61">
        <v>1.0</v>
      </c>
      <c r="C14333" s="61">
        <v>1373.0</v>
      </c>
      <c r="D14333" s="57" t="s">
        <v>379</v>
      </c>
      <c r="E14333" s="62" t="str">
        <f t="shared" si="1"/>
        <v>Out of test</v>
      </c>
      <c r="F14333" s="53" t="str">
        <f t="shared" si="2"/>
        <v>Shanghai_1</v>
      </c>
      <c r="G14333" s="53">
        <f t="shared" si="3"/>
        <v>0.119437044</v>
      </c>
    </row>
    <row r="14334">
      <c r="A14334" s="61">
        <v>1.512925973E9</v>
      </c>
      <c r="B14334" s="61">
        <v>1.0</v>
      </c>
      <c r="C14334" s="61">
        <v>453.0</v>
      </c>
      <c r="D14334" s="57" t="s">
        <v>379</v>
      </c>
      <c r="E14334" s="62" t="str">
        <f t="shared" si="1"/>
        <v>Out of test</v>
      </c>
      <c r="F14334" s="53" t="str">
        <f t="shared" si="2"/>
        <v>Shanghai_1</v>
      </c>
      <c r="G14334" s="53">
        <f t="shared" si="3"/>
        <v>0.2761729584</v>
      </c>
    </row>
    <row r="14335">
      <c r="A14335" s="61">
        <v>1.514097748E9</v>
      </c>
      <c r="B14335" s="61">
        <v>1.0</v>
      </c>
      <c r="C14335" s="61">
        <v>3987.0</v>
      </c>
      <c r="D14335" s="57" t="s">
        <v>379</v>
      </c>
      <c r="E14335" s="62" t="str">
        <f t="shared" si="1"/>
        <v>Out of test</v>
      </c>
      <c r="F14335" s="53" t="str">
        <f t="shared" si="2"/>
        <v>Shanghai_1</v>
      </c>
      <c r="G14335" s="53">
        <f t="shared" si="3"/>
        <v>0.1355143554</v>
      </c>
    </row>
    <row r="14336">
      <c r="A14336" s="61">
        <v>1.513215934E9</v>
      </c>
      <c r="B14336" s="61">
        <v>1.0</v>
      </c>
      <c r="C14336" s="61">
        <v>2155.0</v>
      </c>
      <c r="D14336" s="57" t="s">
        <v>379</v>
      </c>
      <c r="E14336" s="62" t="str">
        <f t="shared" si="1"/>
        <v>Out of test</v>
      </c>
      <c r="F14336" s="53" t="str">
        <f t="shared" si="2"/>
        <v>Shanghai_1</v>
      </c>
      <c r="G14336" s="53">
        <f t="shared" si="3"/>
        <v>0.9442853379</v>
      </c>
    </row>
    <row r="14337">
      <c r="A14337" s="61">
        <v>1.512813956E9</v>
      </c>
      <c r="B14337" s="61">
        <v>1.0</v>
      </c>
      <c r="C14337" s="61">
        <v>536.0</v>
      </c>
      <c r="D14337" s="57" t="s">
        <v>379</v>
      </c>
      <c r="E14337" s="62" t="str">
        <f t="shared" si="1"/>
        <v>Out of test</v>
      </c>
      <c r="F14337" s="53" t="str">
        <f t="shared" si="2"/>
        <v>Shanghai_1</v>
      </c>
      <c r="G14337" s="53">
        <f t="shared" si="3"/>
        <v>0.2995414887</v>
      </c>
    </row>
    <row r="14338">
      <c r="A14338" s="61">
        <v>1.516943215E9</v>
      </c>
      <c r="B14338" s="61">
        <v>1.0</v>
      </c>
      <c r="C14338" s="61">
        <v>1080.0</v>
      </c>
      <c r="D14338" s="57" t="s">
        <v>379</v>
      </c>
      <c r="E14338" s="62" t="str">
        <f t="shared" si="1"/>
        <v>Out of test</v>
      </c>
      <c r="F14338" s="53" t="str">
        <f t="shared" si="2"/>
        <v>Shanghai_1</v>
      </c>
      <c r="G14338" s="53">
        <f t="shared" si="3"/>
        <v>0.09974885491</v>
      </c>
    </row>
    <row r="14339">
      <c r="A14339" s="61">
        <v>1.511499878E9</v>
      </c>
      <c r="B14339" s="61">
        <v>1.0</v>
      </c>
      <c r="C14339" s="61">
        <v>196.0</v>
      </c>
      <c r="D14339" s="57" t="s">
        <v>379</v>
      </c>
      <c r="E14339" s="62" t="str">
        <f t="shared" si="1"/>
        <v>Out of test</v>
      </c>
      <c r="F14339" s="53" t="str">
        <f t="shared" si="2"/>
        <v>Shanghai_1</v>
      </c>
      <c r="G14339" s="53">
        <f t="shared" si="3"/>
        <v>0.1118244337</v>
      </c>
    </row>
    <row r="14340">
      <c r="A14340" s="61">
        <v>1.513587919E9</v>
      </c>
      <c r="B14340" s="61">
        <v>1.0</v>
      </c>
      <c r="C14340" s="61">
        <v>1345.0</v>
      </c>
      <c r="D14340" s="57" t="s">
        <v>379</v>
      </c>
      <c r="E14340" s="62" t="str">
        <f t="shared" si="1"/>
        <v>Out of test</v>
      </c>
      <c r="F14340" s="53" t="str">
        <f t="shared" si="2"/>
        <v>Shanghai_1</v>
      </c>
      <c r="G14340" s="53">
        <f t="shared" si="3"/>
        <v>0.9764476056</v>
      </c>
    </row>
    <row r="14341">
      <c r="A14341" s="61">
        <v>1.511772538E9</v>
      </c>
      <c r="B14341" s="61">
        <v>1.0</v>
      </c>
      <c r="C14341" s="61">
        <v>1540.0</v>
      </c>
      <c r="D14341" s="57" t="s">
        <v>379</v>
      </c>
      <c r="E14341" s="62" t="str">
        <f t="shared" si="1"/>
        <v>Out of test</v>
      </c>
      <c r="F14341" s="53" t="str">
        <f t="shared" si="2"/>
        <v>Shanghai_1</v>
      </c>
      <c r="G14341" s="53">
        <f t="shared" si="3"/>
        <v>0.5410813254</v>
      </c>
    </row>
    <row r="14342">
      <c r="A14342" s="61">
        <v>1.519473526E9</v>
      </c>
      <c r="B14342" s="61">
        <v>1.0</v>
      </c>
      <c r="C14342" s="61">
        <v>2332.0</v>
      </c>
      <c r="D14342" s="57" t="s">
        <v>379</v>
      </c>
      <c r="E14342" s="62" t="str">
        <f t="shared" si="1"/>
        <v>Out of test</v>
      </c>
      <c r="F14342" s="53" t="str">
        <f t="shared" si="2"/>
        <v>Shanghai_1</v>
      </c>
      <c r="G14342" s="53">
        <f t="shared" si="3"/>
        <v>0.5113733012</v>
      </c>
    </row>
    <row r="14343">
      <c r="A14343" s="61">
        <v>1.516046303E9</v>
      </c>
      <c r="B14343" s="61">
        <v>1.0</v>
      </c>
      <c r="C14343" s="61">
        <v>127.0</v>
      </c>
      <c r="D14343" s="57" t="s">
        <v>379</v>
      </c>
      <c r="E14343" s="62" t="str">
        <f t="shared" si="1"/>
        <v>Out of test</v>
      </c>
      <c r="F14343" s="53" t="str">
        <f t="shared" si="2"/>
        <v>Shanghai_1</v>
      </c>
      <c r="G14343" s="53">
        <f t="shared" si="3"/>
        <v>0.4130212197</v>
      </c>
    </row>
    <row r="14344">
      <c r="A14344" s="61">
        <v>1.511624459E9</v>
      </c>
      <c r="B14344" s="61">
        <v>1.0</v>
      </c>
      <c r="C14344" s="61">
        <v>1781.0</v>
      </c>
      <c r="D14344" s="57" t="s">
        <v>379</v>
      </c>
      <c r="E14344" s="62" t="str">
        <f t="shared" si="1"/>
        <v>Out of test</v>
      </c>
      <c r="F14344" s="53" t="str">
        <f t="shared" si="2"/>
        <v>Shanghai_1</v>
      </c>
      <c r="G14344" s="53">
        <f t="shared" si="3"/>
        <v>0.5923354902</v>
      </c>
    </row>
    <row r="14345">
      <c r="A14345" s="61">
        <v>1.513809523E9</v>
      </c>
      <c r="B14345" s="61">
        <v>1.0</v>
      </c>
      <c r="C14345" s="61">
        <v>1555.0</v>
      </c>
      <c r="D14345" s="57" t="s">
        <v>379</v>
      </c>
      <c r="E14345" s="62" t="str">
        <f t="shared" si="1"/>
        <v>Out of test</v>
      </c>
      <c r="F14345" s="53" t="str">
        <f t="shared" si="2"/>
        <v>Shanghai_1</v>
      </c>
      <c r="G14345" s="53">
        <f t="shared" si="3"/>
        <v>0.5402776275</v>
      </c>
    </row>
    <row r="14346">
      <c r="A14346" s="61">
        <v>1.515737766E9</v>
      </c>
      <c r="B14346" s="61">
        <v>1.0</v>
      </c>
      <c r="C14346" s="61">
        <v>1642.0</v>
      </c>
      <c r="D14346" s="57" t="s">
        <v>379</v>
      </c>
      <c r="E14346" s="62" t="str">
        <f t="shared" si="1"/>
        <v>Out of test</v>
      </c>
      <c r="F14346" s="53" t="str">
        <f t="shared" si="2"/>
        <v>Shanghai_1</v>
      </c>
      <c r="G14346" s="53">
        <f t="shared" si="3"/>
        <v>0.4855414927</v>
      </c>
    </row>
    <row r="14347">
      <c r="A14347" s="61">
        <v>1.512369253E9</v>
      </c>
      <c r="B14347" s="61">
        <v>1.0</v>
      </c>
      <c r="C14347" s="61">
        <v>1040.0</v>
      </c>
      <c r="D14347" s="57" t="s">
        <v>379</v>
      </c>
      <c r="E14347" s="62" t="str">
        <f t="shared" si="1"/>
        <v>Out of test</v>
      </c>
      <c r="F14347" s="53" t="str">
        <f t="shared" si="2"/>
        <v>Shanghai_1</v>
      </c>
      <c r="G14347" s="53">
        <f t="shared" si="3"/>
        <v>0.424230652</v>
      </c>
    </row>
    <row r="14348">
      <c r="A14348" s="61">
        <v>1.513753895E9</v>
      </c>
      <c r="B14348" s="61">
        <v>1.0</v>
      </c>
      <c r="C14348" s="61">
        <v>930.0</v>
      </c>
      <c r="D14348" s="57" t="s">
        <v>379</v>
      </c>
      <c r="E14348" s="62" t="str">
        <f t="shared" si="1"/>
        <v>Out of test</v>
      </c>
      <c r="F14348" s="53" t="str">
        <f t="shared" si="2"/>
        <v>Shanghai_1</v>
      </c>
      <c r="G14348" s="53">
        <f t="shared" si="3"/>
        <v>0.3142002735</v>
      </c>
    </row>
    <row r="14349">
      <c r="A14349" s="61">
        <v>1.516539665E9</v>
      </c>
      <c r="B14349" s="61">
        <v>1.0</v>
      </c>
      <c r="C14349" s="61">
        <v>1902.0</v>
      </c>
      <c r="D14349" s="57" t="s">
        <v>379</v>
      </c>
      <c r="E14349" s="62" t="str">
        <f t="shared" si="1"/>
        <v>Out of test</v>
      </c>
      <c r="F14349" s="53" t="str">
        <f t="shared" si="2"/>
        <v>Shanghai_1</v>
      </c>
      <c r="G14349" s="53">
        <f t="shared" si="3"/>
        <v>0.6543134358</v>
      </c>
    </row>
    <row r="14350">
      <c r="A14350" s="61">
        <v>1.511303528E9</v>
      </c>
      <c r="B14350" s="61">
        <v>1.0</v>
      </c>
      <c r="C14350" s="61">
        <v>714.0</v>
      </c>
      <c r="D14350" s="57" t="s">
        <v>379</v>
      </c>
      <c r="E14350" s="62" t="str">
        <f t="shared" si="1"/>
        <v>Out of test</v>
      </c>
      <c r="F14350" s="53" t="str">
        <f t="shared" si="2"/>
        <v>Shanghai_1</v>
      </c>
      <c r="G14350" s="53">
        <f t="shared" si="3"/>
        <v>0.8022495029</v>
      </c>
    </row>
    <row r="14351">
      <c r="A14351" s="61">
        <v>1.514297064E9</v>
      </c>
      <c r="B14351" s="61">
        <v>1.0</v>
      </c>
      <c r="C14351" s="61">
        <v>2190.0</v>
      </c>
      <c r="D14351" s="57" t="s">
        <v>379</v>
      </c>
      <c r="E14351" s="62" t="str">
        <f t="shared" si="1"/>
        <v>Out of test</v>
      </c>
      <c r="F14351" s="53" t="str">
        <f t="shared" si="2"/>
        <v>Shanghai_1</v>
      </c>
      <c r="G14351" s="53">
        <f t="shared" si="3"/>
        <v>0.07908807374</v>
      </c>
    </row>
    <row r="14352">
      <c r="A14352" s="61">
        <v>1.513266859E9</v>
      </c>
      <c r="B14352" s="61">
        <v>1.0</v>
      </c>
      <c r="C14352" s="61">
        <v>1598.0</v>
      </c>
      <c r="D14352" s="57" t="s">
        <v>379</v>
      </c>
      <c r="E14352" s="62" t="str">
        <f t="shared" si="1"/>
        <v>Out of test</v>
      </c>
      <c r="F14352" s="53" t="str">
        <f t="shared" si="2"/>
        <v>Shanghai_1</v>
      </c>
      <c r="G14352" s="53">
        <f t="shared" si="3"/>
        <v>0.7521760749</v>
      </c>
    </row>
    <row r="14353">
      <c r="A14353" s="61">
        <v>1.519773148E9</v>
      </c>
      <c r="B14353" s="61">
        <v>1.0</v>
      </c>
      <c r="C14353" s="61">
        <v>3087.0</v>
      </c>
      <c r="D14353" s="57" t="s">
        <v>379</v>
      </c>
      <c r="E14353" s="62" t="str">
        <f t="shared" si="1"/>
        <v>Out of test</v>
      </c>
      <c r="F14353" s="53" t="str">
        <f t="shared" si="2"/>
        <v>Shanghai_1</v>
      </c>
      <c r="G14353" s="53">
        <f t="shared" si="3"/>
        <v>0.05557244901</v>
      </c>
    </row>
    <row r="14354">
      <c r="A14354" s="61">
        <v>1.514961407E9</v>
      </c>
      <c r="B14354" s="61">
        <v>1.0</v>
      </c>
      <c r="C14354" s="61">
        <v>530.0</v>
      </c>
      <c r="D14354" s="57" t="s">
        <v>379</v>
      </c>
      <c r="E14354" s="62" t="str">
        <f t="shared" si="1"/>
        <v>Out of test</v>
      </c>
      <c r="F14354" s="53" t="str">
        <f t="shared" si="2"/>
        <v>Shanghai_1</v>
      </c>
      <c r="G14354" s="53">
        <f t="shared" si="3"/>
        <v>0.5303938432</v>
      </c>
    </row>
    <row r="14355">
      <c r="A14355" s="61">
        <v>1.518054736E9</v>
      </c>
      <c r="B14355" s="61">
        <v>1.0</v>
      </c>
      <c r="C14355" s="61">
        <v>2733.0</v>
      </c>
      <c r="D14355" s="57" t="s">
        <v>379</v>
      </c>
      <c r="E14355" s="62" t="str">
        <f t="shared" si="1"/>
        <v>Out of test</v>
      </c>
      <c r="F14355" s="53" t="str">
        <f t="shared" si="2"/>
        <v>Shanghai_1</v>
      </c>
      <c r="G14355" s="53">
        <f t="shared" si="3"/>
        <v>0.05701263147</v>
      </c>
    </row>
    <row r="14356">
      <c r="A14356" s="61">
        <v>1.517633874E9</v>
      </c>
      <c r="B14356" s="61">
        <v>1.0</v>
      </c>
      <c r="C14356" s="61">
        <v>1845.0</v>
      </c>
      <c r="D14356" s="57" t="s">
        <v>379</v>
      </c>
      <c r="E14356" s="62" t="str">
        <f t="shared" si="1"/>
        <v>Out of test</v>
      </c>
      <c r="F14356" s="53" t="str">
        <f t="shared" si="2"/>
        <v>Shanghai_1</v>
      </c>
      <c r="G14356" s="53">
        <f t="shared" si="3"/>
        <v>0.7785768187</v>
      </c>
    </row>
    <row r="14357">
      <c r="A14357" s="61">
        <v>1.517952284E9</v>
      </c>
      <c r="B14357" s="61">
        <v>1.0</v>
      </c>
      <c r="C14357" s="61">
        <v>4376.0</v>
      </c>
      <c r="D14357" s="57" t="s">
        <v>379</v>
      </c>
      <c r="E14357" s="62" t="str">
        <f t="shared" si="1"/>
        <v>Out of test</v>
      </c>
      <c r="F14357" s="53" t="str">
        <f t="shared" si="2"/>
        <v>Shanghai_1</v>
      </c>
      <c r="G14357" s="53">
        <f t="shared" si="3"/>
        <v>0.170657032</v>
      </c>
    </row>
    <row r="14358">
      <c r="A14358" s="61">
        <v>1.511575506E9</v>
      </c>
      <c r="B14358" s="61">
        <v>1.0</v>
      </c>
      <c r="C14358" s="61">
        <v>125.0</v>
      </c>
      <c r="D14358" s="57" t="s">
        <v>379</v>
      </c>
      <c r="E14358" s="62" t="str">
        <f t="shared" si="1"/>
        <v>Out of test</v>
      </c>
      <c r="F14358" s="53" t="str">
        <f t="shared" si="2"/>
        <v>Shanghai_1</v>
      </c>
      <c r="G14358" s="53">
        <f t="shared" si="3"/>
        <v>0.4486680983</v>
      </c>
    </row>
    <row r="14359">
      <c r="A14359" s="61">
        <v>1.514417106E9</v>
      </c>
      <c r="B14359" s="61">
        <v>1.0</v>
      </c>
      <c r="C14359" s="61">
        <v>3463.0</v>
      </c>
      <c r="D14359" s="57" t="s">
        <v>379</v>
      </c>
      <c r="E14359" s="62" t="str">
        <f t="shared" si="1"/>
        <v>Out of test</v>
      </c>
      <c r="F14359" s="53" t="str">
        <f t="shared" si="2"/>
        <v>Shanghai_1</v>
      </c>
      <c r="G14359" s="53">
        <f t="shared" si="3"/>
        <v>0.4103574148</v>
      </c>
    </row>
    <row r="14360">
      <c r="A14360" s="61">
        <v>1.517432643E9</v>
      </c>
      <c r="B14360" s="61">
        <v>1.0</v>
      </c>
      <c r="C14360" s="61">
        <v>1333.0</v>
      </c>
      <c r="D14360" s="57" t="s">
        <v>379</v>
      </c>
      <c r="E14360" s="62" t="str">
        <f t="shared" si="1"/>
        <v>Out of test</v>
      </c>
      <c r="F14360" s="53" t="str">
        <f t="shared" si="2"/>
        <v>Shanghai_1</v>
      </c>
      <c r="G14360" s="53">
        <f t="shared" si="3"/>
        <v>0.320064642</v>
      </c>
    </row>
    <row r="14361">
      <c r="A14361" s="61">
        <v>1.514728534E9</v>
      </c>
      <c r="B14361" s="61">
        <v>1.0</v>
      </c>
      <c r="C14361" s="61">
        <v>3045.0</v>
      </c>
      <c r="D14361" s="57" t="s">
        <v>379</v>
      </c>
      <c r="E14361" s="62" t="str">
        <f t="shared" si="1"/>
        <v>Out of test</v>
      </c>
      <c r="F14361" s="53" t="str">
        <f t="shared" si="2"/>
        <v>Shanghai_1</v>
      </c>
      <c r="G14361" s="53">
        <f t="shared" si="3"/>
        <v>0.7463797093</v>
      </c>
    </row>
    <row r="14362">
      <c r="A14362" s="61">
        <v>1.515867267E9</v>
      </c>
      <c r="B14362" s="61">
        <v>1.0</v>
      </c>
      <c r="C14362" s="61">
        <v>1377.0</v>
      </c>
      <c r="D14362" s="57" t="s">
        <v>379</v>
      </c>
      <c r="E14362" s="62" t="str">
        <f t="shared" si="1"/>
        <v>Out of test</v>
      </c>
      <c r="F14362" s="53" t="str">
        <f t="shared" si="2"/>
        <v>Shanghai_1</v>
      </c>
      <c r="G14362" s="53">
        <f t="shared" si="3"/>
        <v>0.3499101686</v>
      </c>
    </row>
    <row r="14363">
      <c r="A14363" s="61">
        <v>1.516506334E9</v>
      </c>
      <c r="B14363" s="61">
        <v>1.0</v>
      </c>
      <c r="C14363" s="61">
        <v>893.0</v>
      </c>
      <c r="D14363" s="57" t="s">
        <v>379</v>
      </c>
      <c r="E14363" s="62" t="str">
        <f t="shared" si="1"/>
        <v>Out of test</v>
      </c>
      <c r="F14363" s="53" t="str">
        <f t="shared" si="2"/>
        <v>Shanghai_1</v>
      </c>
      <c r="G14363" s="53">
        <f t="shared" si="3"/>
        <v>0.587163507</v>
      </c>
    </row>
    <row r="14364">
      <c r="A14364" s="61">
        <v>1.517454249E9</v>
      </c>
      <c r="B14364" s="61">
        <v>1.0</v>
      </c>
      <c r="C14364" s="61">
        <v>2697.0</v>
      </c>
      <c r="D14364" s="57" t="s">
        <v>379</v>
      </c>
      <c r="E14364" s="62" t="str">
        <f t="shared" si="1"/>
        <v>Out of test</v>
      </c>
      <c r="F14364" s="53" t="str">
        <f t="shared" si="2"/>
        <v>Shanghai_1</v>
      </c>
      <c r="G14364" s="53">
        <f t="shared" si="3"/>
        <v>0.4348341012</v>
      </c>
    </row>
    <row r="14365">
      <c r="A14365" s="61">
        <v>1.516010259E9</v>
      </c>
      <c r="B14365" s="61">
        <v>1.0</v>
      </c>
      <c r="C14365" s="61">
        <v>3225.0</v>
      </c>
      <c r="D14365" s="57" t="s">
        <v>379</v>
      </c>
      <c r="E14365" s="62" t="str">
        <f t="shared" si="1"/>
        <v>Out of test</v>
      </c>
      <c r="F14365" s="53" t="str">
        <f t="shared" si="2"/>
        <v>Shanghai_1</v>
      </c>
      <c r="G14365" s="53">
        <f t="shared" si="3"/>
        <v>0.4835539532</v>
      </c>
    </row>
    <row r="14366">
      <c r="A14366" s="61">
        <v>1.519289023E9</v>
      </c>
      <c r="B14366" s="61">
        <v>1.0</v>
      </c>
      <c r="C14366" s="61">
        <v>1796.0</v>
      </c>
      <c r="D14366" s="57" t="s">
        <v>379</v>
      </c>
      <c r="E14366" s="62" t="str">
        <f t="shared" si="1"/>
        <v>Out of test</v>
      </c>
      <c r="F14366" s="53" t="str">
        <f t="shared" si="2"/>
        <v>Shanghai_1</v>
      </c>
      <c r="G14366" s="53">
        <f t="shared" si="3"/>
        <v>0.5312985503</v>
      </c>
    </row>
    <row r="14367">
      <c r="A14367" s="61">
        <v>1.518328263E9</v>
      </c>
      <c r="B14367" s="61">
        <v>1.0</v>
      </c>
      <c r="C14367" s="61">
        <v>2014.0</v>
      </c>
      <c r="D14367" s="57" t="s">
        <v>379</v>
      </c>
      <c r="E14367" s="62" t="str">
        <f t="shared" si="1"/>
        <v>Out of test</v>
      </c>
      <c r="F14367" s="53" t="str">
        <f t="shared" si="2"/>
        <v>Shanghai_1</v>
      </c>
      <c r="G14367" s="53">
        <f t="shared" si="3"/>
        <v>0.7420047403</v>
      </c>
    </row>
    <row r="14368">
      <c r="A14368" s="61">
        <v>1.512600037E9</v>
      </c>
      <c r="B14368" s="61">
        <v>1.0</v>
      </c>
      <c r="C14368" s="61">
        <v>1023.0</v>
      </c>
      <c r="D14368" s="57" t="s">
        <v>379</v>
      </c>
      <c r="E14368" s="62" t="str">
        <f t="shared" si="1"/>
        <v>Out of test</v>
      </c>
      <c r="F14368" s="53" t="str">
        <f t="shared" si="2"/>
        <v>Shanghai_1</v>
      </c>
      <c r="G14368" s="53">
        <f t="shared" si="3"/>
        <v>0.1515277881</v>
      </c>
    </row>
    <row r="14369">
      <c r="A14369" s="61">
        <v>1.511327113E9</v>
      </c>
      <c r="B14369" s="61">
        <v>1.0</v>
      </c>
      <c r="C14369" s="61">
        <v>855.0</v>
      </c>
      <c r="D14369" s="57" t="s">
        <v>379</v>
      </c>
      <c r="E14369" s="62" t="str">
        <f t="shared" si="1"/>
        <v>Out of test</v>
      </c>
      <c r="F14369" s="53" t="str">
        <f t="shared" si="2"/>
        <v>Shanghai_1</v>
      </c>
      <c r="G14369" s="53">
        <f t="shared" si="3"/>
        <v>0.6842938073</v>
      </c>
    </row>
    <row r="14370">
      <c r="A14370" s="61">
        <v>1.514043563E9</v>
      </c>
      <c r="B14370" s="61">
        <v>1.0</v>
      </c>
      <c r="C14370" s="61">
        <v>2637.0</v>
      </c>
      <c r="D14370" s="57" t="s">
        <v>379</v>
      </c>
      <c r="E14370" s="62" t="str">
        <f t="shared" si="1"/>
        <v>Out of test</v>
      </c>
      <c r="F14370" s="53" t="str">
        <f t="shared" si="2"/>
        <v>Shanghai_1</v>
      </c>
      <c r="G14370" s="53">
        <f t="shared" si="3"/>
        <v>0.2854920588</v>
      </c>
    </row>
    <row r="14371">
      <c r="A14371" s="61">
        <v>1.511485969E9</v>
      </c>
      <c r="B14371" s="61">
        <v>1.0</v>
      </c>
      <c r="C14371" s="61">
        <v>772.0</v>
      </c>
      <c r="D14371" s="57" t="s">
        <v>379</v>
      </c>
      <c r="E14371" s="62" t="str">
        <f t="shared" si="1"/>
        <v>Out of test</v>
      </c>
      <c r="F14371" s="53" t="str">
        <f t="shared" si="2"/>
        <v>Shanghai_1</v>
      </c>
      <c r="G14371" s="53">
        <f t="shared" si="3"/>
        <v>0.5604177154</v>
      </c>
    </row>
    <row r="14372">
      <c r="A14372" s="61">
        <v>1.514306443E9</v>
      </c>
      <c r="B14372" s="61">
        <v>1.0</v>
      </c>
      <c r="C14372" s="61">
        <v>3403.0</v>
      </c>
      <c r="D14372" s="57" t="s">
        <v>379</v>
      </c>
      <c r="E14372" s="62" t="str">
        <f t="shared" si="1"/>
        <v>Out of test</v>
      </c>
      <c r="F14372" s="53" t="str">
        <f t="shared" si="2"/>
        <v>Shanghai_1</v>
      </c>
      <c r="G14372" s="53">
        <f t="shared" si="3"/>
        <v>0.01241829615</v>
      </c>
    </row>
    <row r="14373">
      <c r="A14373" s="61">
        <v>1.517898815E9</v>
      </c>
      <c r="B14373" s="61">
        <v>1.0</v>
      </c>
      <c r="C14373" s="61">
        <v>671.0</v>
      </c>
      <c r="D14373" s="57" t="s">
        <v>379</v>
      </c>
      <c r="E14373" s="62" t="str">
        <f t="shared" si="1"/>
        <v>Out of test</v>
      </c>
      <c r="F14373" s="53" t="str">
        <f t="shared" si="2"/>
        <v>Shanghai_1</v>
      </c>
      <c r="G14373" s="53">
        <f t="shared" si="3"/>
        <v>0.7696645406</v>
      </c>
    </row>
    <row r="14374">
      <c r="A14374" s="61">
        <v>1.517121357E9</v>
      </c>
      <c r="B14374" s="61">
        <v>1.0</v>
      </c>
      <c r="C14374" s="61">
        <v>2608.0</v>
      </c>
      <c r="D14374" s="57" t="s">
        <v>379</v>
      </c>
      <c r="E14374" s="62" t="str">
        <f t="shared" si="1"/>
        <v>Out of test</v>
      </c>
      <c r="F14374" s="53" t="str">
        <f t="shared" si="2"/>
        <v>Shanghai_1</v>
      </c>
      <c r="G14374" s="53">
        <f t="shared" si="3"/>
        <v>0.8767516901</v>
      </c>
    </row>
    <row r="14375">
      <c r="A14375" s="61">
        <v>1.512545049E9</v>
      </c>
      <c r="B14375" s="61">
        <v>1.0</v>
      </c>
      <c r="C14375" s="61">
        <v>1803.0</v>
      </c>
      <c r="D14375" s="57" t="s">
        <v>379</v>
      </c>
      <c r="E14375" s="62" t="str">
        <f t="shared" si="1"/>
        <v>Out of test</v>
      </c>
      <c r="F14375" s="53" t="str">
        <f t="shared" si="2"/>
        <v>Shanghai_1</v>
      </c>
      <c r="G14375" s="53">
        <f t="shared" si="3"/>
        <v>0.5616688608</v>
      </c>
    </row>
    <row r="14376">
      <c r="A14376" s="61">
        <v>1.518269374E9</v>
      </c>
      <c r="B14376" s="61">
        <v>1.0</v>
      </c>
      <c r="C14376" s="61">
        <v>627.0</v>
      </c>
      <c r="D14376" s="57" t="s">
        <v>379</v>
      </c>
      <c r="E14376" s="62" t="str">
        <f t="shared" si="1"/>
        <v>Out of test</v>
      </c>
      <c r="F14376" s="53" t="str">
        <f t="shared" si="2"/>
        <v>Shanghai_1</v>
      </c>
      <c r="G14376" s="53">
        <f t="shared" si="3"/>
        <v>0.3854625628</v>
      </c>
    </row>
    <row r="14377">
      <c r="A14377" s="61">
        <v>1.515062029E9</v>
      </c>
      <c r="B14377" s="61">
        <v>1.0</v>
      </c>
      <c r="C14377" s="61">
        <v>149.0</v>
      </c>
      <c r="D14377" s="57" t="s">
        <v>379</v>
      </c>
      <c r="E14377" s="62" t="str">
        <f t="shared" si="1"/>
        <v>Out of test</v>
      </c>
      <c r="F14377" s="53" t="str">
        <f t="shared" si="2"/>
        <v>Shanghai_1</v>
      </c>
      <c r="G14377" s="53">
        <f t="shared" si="3"/>
        <v>0.8419086819</v>
      </c>
    </row>
    <row r="14378">
      <c r="A14378" s="61">
        <v>1.512779566E9</v>
      </c>
      <c r="B14378" s="61">
        <v>1.0</v>
      </c>
      <c r="C14378" s="61">
        <v>2560.0</v>
      </c>
      <c r="D14378" s="57" t="s">
        <v>379</v>
      </c>
      <c r="E14378" s="62" t="str">
        <f t="shared" si="1"/>
        <v>Out of test</v>
      </c>
      <c r="F14378" s="53" t="str">
        <f t="shared" si="2"/>
        <v>Shanghai_1</v>
      </c>
      <c r="G14378" s="53">
        <f t="shared" si="3"/>
        <v>0.3112799178</v>
      </c>
    </row>
    <row r="14379">
      <c r="A14379" s="61">
        <v>1.513327375E9</v>
      </c>
      <c r="B14379" s="61">
        <v>1.0</v>
      </c>
      <c r="C14379" s="61">
        <v>3694.0</v>
      </c>
      <c r="D14379" s="57" t="s">
        <v>379</v>
      </c>
      <c r="E14379" s="62" t="str">
        <f t="shared" si="1"/>
        <v>Out of test</v>
      </c>
      <c r="F14379" s="53" t="str">
        <f t="shared" si="2"/>
        <v>Shanghai_1</v>
      </c>
      <c r="G14379" s="53">
        <f t="shared" si="3"/>
        <v>0.9901189767</v>
      </c>
    </row>
    <row r="14380">
      <c r="A14380" s="61">
        <v>1.515697235E9</v>
      </c>
      <c r="B14380" s="61">
        <v>1.0</v>
      </c>
      <c r="C14380" s="61">
        <v>2809.0</v>
      </c>
      <c r="D14380" s="57" t="s">
        <v>379</v>
      </c>
      <c r="E14380" s="62" t="str">
        <f t="shared" si="1"/>
        <v>Out of test</v>
      </c>
      <c r="F14380" s="53" t="str">
        <f t="shared" si="2"/>
        <v>Shanghai_1</v>
      </c>
      <c r="G14380" s="53">
        <f t="shared" si="3"/>
        <v>0.3881544265</v>
      </c>
    </row>
    <row r="14381">
      <c r="A14381" s="61">
        <v>1.511757648E9</v>
      </c>
      <c r="B14381" s="61">
        <v>1.0</v>
      </c>
      <c r="C14381" s="61">
        <v>3663.0</v>
      </c>
      <c r="D14381" s="57" t="s">
        <v>379</v>
      </c>
      <c r="E14381" s="62" t="str">
        <f t="shared" si="1"/>
        <v>Out of test</v>
      </c>
      <c r="F14381" s="53" t="str">
        <f t="shared" si="2"/>
        <v>Shanghai_1</v>
      </c>
      <c r="G14381" s="53">
        <f t="shared" si="3"/>
        <v>0.6891057773</v>
      </c>
    </row>
    <row r="14382">
      <c r="A14382" s="61">
        <v>1.514392199E9</v>
      </c>
      <c r="B14382" s="61">
        <v>1.0</v>
      </c>
      <c r="C14382" s="61">
        <v>1318.0</v>
      </c>
      <c r="D14382" s="57" t="s">
        <v>379</v>
      </c>
      <c r="E14382" s="62" t="str">
        <f t="shared" si="1"/>
        <v>Out of test</v>
      </c>
      <c r="F14382" s="53" t="str">
        <f t="shared" si="2"/>
        <v>Shanghai_1</v>
      </c>
      <c r="G14382" s="53">
        <f t="shared" si="3"/>
        <v>0.1924568479</v>
      </c>
    </row>
    <row r="14383">
      <c r="A14383" s="61">
        <v>1.514593504E9</v>
      </c>
      <c r="B14383" s="61">
        <v>1.0</v>
      </c>
      <c r="C14383" s="61">
        <v>2574.0</v>
      </c>
      <c r="D14383" s="57" t="s">
        <v>379</v>
      </c>
      <c r="E14383" s="62" t="str">
        <f t="shared" si="1"/>
        <v>Out of test</v>
      </c>
      <c r="F14383" s="53" t="str">
        <f t="shared" si="2"/>
        <v>Shanghai_1</v>
      </c>
      <c r="G14383" s="53">
        <f t="shared" si="3"/>
        <v>0.957202843</v>
      </c>
    </row>
    <row r="14384">
      <c r="A14384" s="61">
        <v>1.515732958E9</v>
      </c>
      <c r="B14384" s="61">
        <v>1.0</v>
      </c>
      <c r="C14384" s="61">
        <v>4095.0</v>
      </c>
      <c r="D14384" s="57" t="s">
        <v>379</v>
      </c>
      <c r="E14384" s="62" t="str">
        <f t="shared" si="1"/>
        <v>Out of test</v>
      </c>
      <c r="F14384" s="53" t="str">
        <f t="shared" si="2"/>
        <v>Shanghai_1</v>
      </c>
      <c r="G14384" s="53">
        <f t="shared" si="3"/>
        <v>0.7006719316</v>
      </c>
    </row>
    <row r="14385">
      <c r="A14385" s="61">
        <v>1.515582526E9</v>
      </c>
      <c r="B14385" s="61">
        <v>1.0</v>
      </c>
      <c r="C14385" s="61">
        <v>1598.0</v>
      </c>
      <c r="D14385" s="57" t="s">
        <v>379</v>
      </c>
      <c r="E14385" s="62" t="str">
        <f t="shared" si="1"/>
        <v>Out of test</v>
      </c>
      <c r="F14385" s="53" t="str">
        <f t="shared" si="2"/>
        <v>Shanghai_1</v>
      </c>
      <c r="G14385" s="53">
        <f t="shared" si="3"/>
        <v>0.7600055994</v>
      </c>
    </row>
    <row r="14386">
      <c r="A14386" s="61">
        <v>1.519018685E9</v>
      </c>
      <c r="B14386" s="61">
        <v>1.0</v>
      </c>
      <c r="C14386" s="61">
        <v>1589.0</v>
      </c>
      <c r="D14386" s="57" t="s">
        <v>379</v>
      </c>
      <c r="E14386" s="62" t="str">
        <f t="shared" si="1"/>
        <v>Out of test</v>
      </c>
      <c r="F14386" s="53" t="str">
        <f t="shared" si="2"/>
        <v>Shanghai_1</v>
      </c>
      <c r="G14386" s="53">
        <f t="shared" si="3"/>
        <v>0.08934872226</v>
      </c>
    </row>
    <row r="14387">
      <c r="A14387" s="61">
        <v>1.512110394E9</v>
      </c>
      <c r="B14387" s="61">
        <v>1.0</v>
      </c>
      <c r="C14387" s="61">
        <v>712.0</v>
      </c>
      <c r="D14387" s="57" t="s">
        <v>379</v>
      </c>
      <c r="E14387" s="62" t="str">
        <f t="shared" si="1"/>
        <v>Out of test</v>
      </c>
      <c r="F14387" s="53" t="str">
        <f t="shared" si="2"/>
        <v>Shanghai_1</v>
      </c>
      <c r="G14387" s="53">
        <f t="shared" si="3"/>
        <v>0.4540495976</v>
      </c>
    </row>
    <row r="14388">
      <c r="A14388" s="61">
        <v>1.514038056E9</v>
      </c>
      <c r="B14388" s="61">
        <v>1.0</v>
      </c>
      <c r="C14388" s="61">
        <v>696.0</v>
      </c>
      <c r="D14388" s="57" t="s">
        <v>379</v>
      </c>
      <c r="E14388" s="62" t="str">
        <f t="shared" si="1"/>
        <v>Out of test</v>
      </c>
      <c r="F14388" s="53" t="str">
        <f t="shared" si="2"/>
        <v>Shanghai_1</v>
      </c>
      <c r="G14388" s="53">
        <f t="shared" si="3"/>
        <v>0.6366357145</v>
      </c>
    </row>
    <row r="14389">
      <c r="A14389" s="61">
        <v>1.518455314E9</v>
      </c>
      <c r="B14389" s="61">
        <v>1.0</v>
      </c>
      <c r="C14389" s="61">
        <v>4097.0</v>
      </c>
      <c r="D14389" s="57" t="s">
        <v>379</v>
      </c>
      <c r="E14389" s="62" t="str">
        <f t="shared" si="1"/>
        <v>Out of test</v>
      </c>
      <c r="F14389" s="53" t="str">
        <f t="shared" si="2"/>
        <v>Shanghai_1</v>
      </c>
      <c r="G14389" s="53">
        <f t="shared" si="3"/>
        <v>0.6729088374</v>
      </c>
    </row>
    <row r="14390">
      <c r="A14390" s="61">
        <v>1.512885938E9</v>
      </c>
      <c r="B14390" s="61">
        <v>1.0</v>
      </c>
      <c r="C14390" s="61">
        <v>331.0</v>
      </c>
      <c r="D14390" s="57" t="s">
        <v>379</v>
      </c>
      <c r="E14390" s="62" t="str">
        <f t="shared" si="1"/>
        <v>Out of test</v>
      </c>
      <c r="F14390" s="53" t="str">
        <f t="shared" si="2"/>
        <v>Shanghai_1</v>
      </c>
      <c r="G14390" s="53">
        <f t="shared" si="3"/>
        <v>0.1408092204</v>
      </c>
    </row>
    <row r="14391">
      <c r="A14391" s="61">
        <v>1.519188615E9</v>
      </c>
      <c r="B14391" s="61">
        <v>1.0</v>
      </c>
      <c r="C14391" s="61">
        <v>1161.0</v>
      </c>
      <c r="D14391" s="57" t="s">
        <v>379</v>
      </c>
      <c r="E14391" s="62" t="str">
        <f t="shared" si="1"/>
        <v>Out of test</v>
      </c>
      <c r="F14391" s="53" t="str">
        <f t="shared" si="2"/>
        <v>Shanghai_1</v>
      </c>
      <c r="G14391" s="53">
        <f t="shared" si="3"/>
        <v>0.2190272242</v>
      </c>
    </row>
    <row r="14392">
      <c r="A14392" s="61">
        <v>1.515769447E9</v>
      </c>
      <c r="B14392" s="61">
        <v>1.0</v>
      </c>
      <c r="C14392" s="61">
        <v>1138.0</v>
      </c>
      <c r="D14392" s="57" t="s">
        <v>379</v>
      </c>
      <c r="E14392" s="62" t="str">
        <f t="shared" si="1"/>
        <v>Out of test</v>
      </c>
      <c r="F14392" s="53" t="str">
        <f t="shared" si="2"/>
        <v>Shanghai_1</v>
      </c>
      <c r="G14392" s="53">
        <f t="shared" si="3"/>
        <v>0.5868657696</v>
      </c>
    </row>
    <row r="14393">
      <c r="A14393" s="61">
        <v>1.514875193E9</v>
      </c>
      <c r="B14393" s="61">
        <v>1.0</v>
      </c>
      <c r="C14393" s="61">
        <v>284.0</v>
      </c>
      <c r="D14393" s="57" t="s">
        <v>379</v>
      </c>
      <c r="E14393" s="62" t="str">
        <f t="shared" si="1"/>
        <v>Out of test</v>
      </c>
      <c r="F14393" s="53" t="str">
        <f t="shared" si="2"/>
        <v>Shanghai_1</v>
      </c>
      <c r="G14393" s="53">
        <f t="shared" si="3"/>
        <v>0.7648507061</v>
      </c>
    </row>
    <row r="14394">
      <c r="A14394" s="61">
        <v>1.514250558E9</v>
      </c>
      <c r="B14394" s="61">
        <v>1.0</v>
      </c>
      <c r="C14394" s="61">
        <v>458.0</v>
      </c>
      <c r="D14394" s="57" t="s">
        <v>379</v>
      </c>
      <c r="E14394" s="62" t="str">
        <f t="shared" si="1"/>
        <v>Out of test</v>
      </c>
      <c r="F14394" s="53" t="str">
        <f t="shared" si="2"/>
        <v>Shanghai_1</v>
      </c>
      <c r="G14394" s="53">
        <f t="shared" si="3"/>
        <v>0.06768951327</v>
      </c>
    </row>
    <row r="14395">
      <c r="A14395" s="61">
        <v>1.511360783E9</v>
      </c>
      <c r="B14395" s="61">
        <v>1.0</v>
      </c>
      <c r="C14395" s="61">
        <v>2309.0</v>
      </c>
      <c r="D14395" s="57" t="s">
        <v>379</v>
      </c>
      <c r="E14395" s="62" t="str">
        <f t="shared" si="1"/>
        <v>Out of test</v>
      </c>
      <c r="F14395" s="53" t="str">
        <f t="shared" si="2"/>
        <v>Shanghai_1</v>
      </c>
      <c r="G14395" s="53">
        <f t="shared" si="3"/>
        <v>0.2150026847</v>
      </c>
    </row>
    <row r="14396">
      <c r="A14396" s="61">
        <v>1.519422799E9</v>
      </c>
      <c r="B14396" s="61">
        <v>1.0</v>
      </c>
      <c r="C14396" s="61">
        <v>1277.0</v>
      </c>
      <c r="D14396" s="57" t="s">
        <v>379</v>
      </c>
      <c r="E14396" s="62" t="str">
        <f t="shared" si="1"/>
        <v>Out of test</v>
      </c>
      <c r="F14396" s="53" t="str">
        <f t="shared" si="2"/>
        <v>Shanghai_1</v>
      </c>
      <c r="G14396" s="53">
        <f t="shared" si="3"/>
        <v>0.3548437511</v>
      </c>
    </row>
    <row r="14397">
      <c r="A14397" s="61">
        <v>1.517416217E9</v>
      </c>
      <c r="B14397" s="61">
        <v>1.0</v>
      </c>
      <c r="C14397" s="61">
        <v>3432.0</v>
      </c>
      <c r="D14397" s="57" t="s">
        <v>379</v>
      </c>
      <c r="E14397" s="62" t="str">
        <f t="shared" si="1"/>
        <v>Out of test</v>
      </c>
      <c r="F14397" s="53" t="str">
        <f t="shared" si="2"/>
        <v>Shanghai_1</v>
      </c>
      <c r="G14397" s="53">
        <f t="shared" si="3"/>
        <v>0.0359769815</v>
      </c>
    </row>
    <row r="14398">
      <c r="A14398" s="61">
        <v>1.514916869E9</v>
      </c>
      <c r="B14398" s="61">
        <v>1.0</v>
      </c>
      <c r="C14398" s="61">
        <v>3793.0</v>
      </c>
      <c r="D14398" s="57" t="s">
        <v>379</v>
      </c>
      <c r="E14398" s="62" t="str">
        <f t="shared" si="1"/>
        <v>Out of test</v>
      </c>
      <c r="F14398" s="53" t="str">
        <f t="shared" si="2"/>
        <v>Shanghai_1</v>
      </c>
      <c r="G14398" s="53">
        <f t="shared" si="3"/>
        <v>0.3721182213</v>
      </c>
    </row>
    <row r="14399">
      <c r="A14399" s="61">
        <v>1.518888178E9</v>
      </c>
      <c r="B14399" s="61">
        <v>1.0</v>
      </c>
      <c r="C14399" s="61">
        <v>939.0</v>
      </c>
      <c r="D14399" s="57" t="s">
        <v>379</v>
      </c>
      <c r="E14399" s="62" t="str">
        <f t="shared" si="1"/>
        <v>Out of test</v>
      </c>
      <c r="F14399" s="53" t="str">
        <f t="shared" si="2"/>
        <v>Shanghai_1</v>
      </c>
      <c r="G14399" s="53">
        <f t="shared" si="3"/>
        <v>0.6478663093</v>
      </c>
    </row>
    <row r="14400">
      <c r="A14400" s="61">
        <v>1.515962759E9</v>
      </c>
      <c r="B14400" s="61">
        <v>1.0</v>
      </c>
      <c r="C14400" s="61">
        <v>724.0</v>
      </c>
      <c r="D14400" s="57" t="s">
        <v>379</v>
      </c>
      <c r="E14400" s="62" t="str">
        <f t="shared" si="1"/>
        <v>Out of test</v>
      </c>
      <c r="F14400" s="53" t="str">
        <f t="shared" si="2"/>
        <v>Shanghai_1</v>
      </c>
      <c r="G14400" s="53">
        <f t="shared" si="3"/>
        <v>0.9621582211</v>
      </c>
    </row>
    <row r="14401">
      <c r="A14401" s="61">
        <v>1.517875844E9</v>
      </c>
      <c r="B14401" s="61">
        <v>1.0</v>
      </c>
      <c r="C14401" s="61">
        <v>1352.0</v>
      </c>
      <c r="D14401" s="57" t="s">
        <v>379</v>
      </c>
      <c r="E14401" s="62" t="str">
        <f t="shared" si="1"/>
        <v>Out of test</v>
      </c>
      <c r="F14401" s="53" t="str">
        <f t="shared" si="2"/>
        <v>Shanghai_1</v>
      </c>
      <c r="G14401" s="53">
        <f t="shared" si="3"/>
        <v>0.5988836877</v>
      </c>
    </row>
    <row r="14402">
      <c r="A14402" s="61">
        <v>1.518036779E9</v>
      </c>
      <c r="B14402" s="61">
        <v>1.0</v>
      </c>
      <c r="C14402" s="61">
        <v>858.0</v>
      </c>
      <c r="D14402" s="57" t="s">
        <v>379</v>
      </c>
      <c r="E14402" s="62" t="str">
        <f t="shared" si="1"/>
        <v>Out of test</v>
      </c>
      <c r="F14402" s="53" t="str">
        <f t="shared" si="2"/>
        <v>Shanghai_1</v>
      </c>
      <c r="G14402" s="53">
        <f t="shared" si="3"/>
        <v>0.2655077095</v>
      </c>
    </row>
    <row r="14403">
      <c r="A14403" s="61">
        <v>1.512106307E9</v>
      </c>
      <c r="B14403" s="61">
        <v>1.0</v>
      </c>
      <c r="C14403" s="61">
        <v>1984.0</v>
      </c>
      <c r="D14403" s="57" t="s">
        <v>379</v>
      </c>
      <c r="E14403" s="62" t="str">
        <f t="shared" si="1"/>
        <v>Out of test</v>
      </c>
      <c r="F14403" s="53" t="str">
        <f t="shared" si="2"/>
        <v>Shanghai_1</v>
      </c>
      <c r="G14403" s="53">
        <f t="shared" si="3"/>
        <v>0.04087803084</v>
      </c>
    </row>
    <row r="14404">
      <c r="A14404" s="61">
        <v>1.519256458E9</v>
      </c>
      <c r="B14404" s="61">
        <v>1.0</v>
      </c>
      <c r="C14404" s="61">
        <v>232.0</v>
      </c>
      <c r="D14404" s="57" t="s">
        <v>379</v>
      </c>
      <c r="E14404" s="62" t="str">
        <f t="shared" si="1"/>
        <v>Out of test</v>
      </c>
      <c r="F14404" s="53" t="str">
        <f t="shared" si="2"/>
        <v>Shanghai_1</v>
      </c>
      <c r="G14404" s="53">
        <f t="shared" si="3"/>
        <v>0.2180310644</v>
      </c>
    </row>
    <row r="14405">
      <c r="A14405" s="61">
        <v>1.513336608E9</v>
      </c>
      <c r="B14405" s="61">
        <v>1.0</v>
      </c>
      <c r="C14405" s="61">
        <v>507.0</v>
      </c>
      <c r="D14405" s="57" t="s">
        <v>379</v>
      </c>
      <c r="E14405" s="62" t="str">
        <f t="shared" si="1"/>
        <v>Out of test</v>
      </c>
      <c r="F14405" s="53" t="str">
        <f t="shared" si="2"/>
        <v>Shanghai_1</v>
      </c>
      <c r="G14405" s="53">
        <f t="shared" si="3"/>
        <v>0.4038252893</v>
      </c>
    </row>
    <row r="14406">
      <c r="A14406" s="61">
        <v>1.517929553E9</v>
      </c>
      <c r="B14406" s="61">
        <v>1.0</v>
      </c>
      <c r="C14406" s="61">
        <v>2458.0</v>
      </c>
      <c r="D14406" s="57" t="s">
        <v>379</v>
      </c>
      <c r="E14406" s="62" t="str">
        <f t="shared" si="1"/>
        <v>Out of test</v>
      </c>
      <c r="F14406" s="53" t="str">
        <f t="shared" si="2"/>
        <v>Shanghai_1</v>
      </c>
      <c r="G14406" s="53">
        <f t="shared" si="3"/>
        <v>0.7858885908</v>
      </c>
    </row>
    <row r="14407">
      <c r="A14407" s="61">
        <v>1.513723408E9</v>
      </c>
      <c r="B14407" s="61">
        <v>1.0</v>
      </c>
      <c r="C14407" s="61">
        <v>2177.0</v>
      </c>
      <c r="D14407" s="57" t="s">
        <v>379</v>
      </c>
      <c r="E14407" s="62" t="str">
        <f t="shared" si="1"/>
        <v>Out of test</v>
      </c>
      <c r="F14407" s="53" t="str">
        <f t="shared" si="2"/>
        <v>Shanghai_1</v>
      </c>
      <c r="G14407" s="53">
        <f t="shared" si="3"/>
        <v>0.8686492002</v>
      </c>
    </row>
    <row r="14408">
      <c r="A14408" s="61">
        <v>1.518400279E9</v>
      </c>
      <c r="B14408" s="61">
        <v>1.0</v>
      </c>
      <c r="C14408" s="61">
        <v>1586.0</v>
      </c>
      <c r="D14408" s="57" t="s">
        <v>379</v>
      </c>
      <c r="E14408" s="62" t="str">
        <f t="shared" si="1"/>
        <v>Out of test</v>
      </c>
      <c r="F14408" s="53" t="str">
        <f t="shared" si="2"/>
        <v>Shanghai_1</v>
      </c>
      <c r="G14408" s="53">
        <f t="shared" si="3"/>
        <v>0.7190929939</v>
      </c>
    </row>
    <row r="14409">
      <c r="A14409" s="61">
        <v>1.512728198E9</v>
      </c>
      <c r="B14409" s="61">
        <v>1.0</v>
      </c>
      <c r="C14409" s="61">
        <v>2166.0</v>
      </c>
      <c r="D14409" s="57" t="s">
        <v>379</v>
      </c>
      <c r="E14409" s="62" t="str">
        <f t="shared" si="1"/>
        <v>Out of test</v>
      </c>
      <c r="F14409" s="53" t="str">
        <f t="shared" si="2"/>
        <v>Shanghai_1</v>
      </c>
      <c r="G14409" s="53">
        <f t="shared" si="3"/>
        <v>0.5780787444</v>
      </c>
    </row>
    <row r="14410">
      <c r="A14410" s="61">
        <v>1.511727477E9</v>
      </c>
      <c r="B14410" s="61">
        <v>1.0</v>
      </c>
      <c r="C14410" s="61">
        <v>1347.0</v>
      </c>
      <c r="D14410" s="57" t="s">
        <v>379</v>
      </c>
      <c r="E14410" s="62" t="str">
        <f t="shared" si="1"/>
        <v>Out of test</v>
      </c>
      <c r="F14410" s="53" t="str">
        <f t="shared" si="2"/>
        <v>Shanghai_1</v>
      </c>
      <c r="G14410" s="53">
        <f t="shared" si="3"/>
        <v>0.6403696047</v>
      </c>
    </row>
    <row r="14411">
      <c r="A14411" s="61">
        <v>1.512576196E9</v>
      </c>
      <c r="B14411" s="61">
        <v>1.0</v>
      </c>
      <c r="C14411" s="61">
        <v>1280.0</v>
      </c>
      <c r="D14411" s="57" t="s">
        <v>379</v>
      </c>
      <c r="E14411" s="62" t="str">
        <f t="shared" si="1"/>
        <v>Out of test</v>
      </c>
      <c r="F14411" s="53" t="str">
        <f t="shared" si="2"/>
        <v>Shanghai_1</v>
      </c>
      <c r="G14411" s="53">
        <f t="shared" si="3"/>
        <v>0.6500834945</v>
      </c>
    </row>
    <row r="14412">
      <c r="A14412" s="61">
        <v>1.513528539E9</v>
      </c>
      <c r="B14412" s="61">
        <v>1.0</v>
      </c>
      <c r="C14412" s="61">
        <v>3491.0</v>
      </c>
      <c r="D14412" s="57" t="s">
        <v>379</v>
      </c>
      <c r="E14412" s="62" t="str">
        <f t="shared" si="1"/>
        <v>Out of test</v>
      </c>
      <c r="F14412" s="53" t="str">
        <f t="shared" si="2"/>
        <v>Shanghai_1</v>
      </c>
      <c r="G14412" s="53">
        <f t="shared" si="3"/>
        <v>0.9738968993</v>
      </c>
    </row>
    <row r="14413">
      <c r="A14413" s="61">
        <v>1.517866543E9</v>
      </c>
      <c r="B14413" s="61">
        <v>1.0</v>
      </c>
      <c r="C14413" s="61">
        <v>1720.0</v>
      </c>
      <c r="D14413" s="57" t="s">
        <v>379</v>
      </c>
      <c r="E14413" s="62" t="str">
        <f t="shared" si="1"/>
        <v>Out of test</v>
      </c>
      <c r="F14413" s="53" t="str">
        <f t="shared" si="2"/>
        <v>Shanghai_1</v>
      </c>
      <c r="G14413" s="53">
        <f t="shared" si="3"/>
        <v>0.1913832935</v>
      </c>
    </row>
    <row r="14414">
      <c r="A14414" s="61">
        <v>1.515768219E9</v>
      </c>
      <c r="B14414" s="61">
        <v>1.0</v>
      </c>
      <c r="C14414" s="61">
        <v>13.0</v>
      </c>
      <c r="D14414" s="57" t="s">
        <v>379</v>
      </c>
      <c r="E14414" s="62" t="str">
        <f t="shared" si="1"/>
        <v>Out of test</v>
      </c>
      <c r="F14414" s="53" t="str">
        <f t="shared" si="2"/>
        <v>Shanghai_1</v>
      </c>
      <c r="G14414" s="53">
        <f t="shared" si="3"/>
        <v>0.5399651367</v>
      </c>
    </row>
    <row r="14415">
      <c r="A14415" s="61">
        <v>1.513085503E9</v>
      </c>
      <c r="B14415" s="61">
        <v>1.0</v>
      </c>
      <c r="C14415" s="61">
        <v>444.0</v>
      </c>
      <c r="D14415" s="57" t="s">
        <v>379</v>
      </c>
      <c r="E14415" s="62" t="str">
        <f t="shared" si="1"/>
        <v>Out of test</v>
      </c>
      <c r="F14415" s="53" t="str">
        <f t="shared" si="2"/>
        <v>Shanghai_1</v>
      </c>
      <c r="G14415" s="53">
        <f t="shared" si="3"/>
        <v>0.2013564784</v>
      </c>
    </row>
    <row r="14416">
      <c r="A14416" s="61">
        <v>1.516661288E9</v>
      </c>
      <c r="B14416" s="61">
        <v>1.0</v>
      </c>
      <c r="C14416" s="61">
        <v>158.0</v>
      </c>
      <c r="D14416" s="57" t="s">
        <v>379</v>
      </c>
      <c r="E14416" s="62" t="str">
        <f t="shared" si="1"/>
        <v>Out of test</v>
      </c>
      <c r="F14416" s="53" t="str">
        <f t="shared" si="2"/>
        <v>Shanghai_1</v>
      </c>
      <c r="G14416" s="53">
        <f t="shared" si="3"/>
        <v>0.03122768559</v>
      </c>
    </row>
    <row r="14417">
      <c r="A14417" s="61">
        <v>1.518506674E9</v>
      </c>
      <c r="B14417" s="61">
        <v>1.0</v>
      </c>
      <c r="C14417" s="61">
        <v>101.0</v>
      </c>
      <c r="D14417" s="57" t="s">
        <v>379</v>
      </c>
      <c r="E14417" s="62" t="str">
        <f t="shared" si="1"/>
        <v>Out of test</v>
      </c>
      <c r="F14417" s="53" t="str">
        <f t="shared" si="2"/>
        <v>Shanghai_1</v>
      </c>
      <c r="G14417" s="53">
        <f t="shared" si="3"/>
        <v>0.6392593516</v>
      </c>
    </row>
    <row r="14418">
      <c r="A14418" s="61">
        <v>1.516950875E9</v>
      </c>
      <c r="B14418" s="61">
        <v>1.0</v>
      </c>
      <c r="C14418" s="61">
        <v>1289.0</v>
      </c>
      <c r="D14418" s="57" t="s">
        <v>379</v>
      </c>
      <c r="E14418" s="62" t="str">
        <f t="shared" si="1"/>
        <v>Out of test</v>
      </c>
      <c r="F14418" s="53" t="str">
        <f t="shared" si="2"/>
        <v>Shanghai_1</v>
      </c>
      <c r="G14418" s="53">
        <f t="shared" si="3"/>
        <v>0.181728295</v>
      </c>
    </row>
    <row r="14419">
      <c r="A14419" s="61">
        <v>1.515154708E9</v>
      </c>
      <c r="B14419" s="61">
        <v>1.0</v>
      </c>
      <c r="C14419" s="61">
        <v>1753.0</v>
      </c>
      <c r="D14419" s="57" t="s">
        <v>379</v>
      </c>
      <c r="E14419" s="62" t="str">
        <f t="shared" si="1"/>
        <v>Out of test</v>
      </c>
      <c r="F14419" s="53" t="str">
        <f t="shared" si="2"/>
        <v>Shanghai_1</v>
      </c>
      <c r="G14419" s="53">
        <f t="shared" si="3"/>
        <v>0.9580224053</v>
      </c>
    </row>
    <row r="14420">
      <c r="A14420" s="61">
        <v>1.519371815E9</v>
      </c>
      <c r="B14420" s="61">
        <v>1.0</v>
      </c>
      <c r="C14420" s="61">
        <v>233.0</v>
      </c>
      <c r="D14420" s="57" t="s">
        <v>379</v>
      </c>
      <c r="E14420" s="62" t="str">
        <f t="shared" si="1"/>
        <v>Out of test</v>
      </c>
      <c r="F14420" s="53" t="str">
        <f t="shared" si="2"/>
        <v>Shanghai_1</v>
      </c>
      <c r="G14420" s="53">
        <f t="shared" si="3"/>
        <v>0.3320879176</v>
      </c>
    </row>
    <row r="14421">
      <c r="A14421" s="61">
        <v>1.519749359E9</v>
      </c>
      <c r="B14421" s="61">
        <v>1.0</v>
      </c>
      <c r="C14421" s="61">
        <v>2935.0</v>
      </c>
      <c r="D14421" s="57" t="s">
        <v>379</v>
      </c>
      <c r="E14421" s="62" t="str">
        <f t="shared" si="1"/>
        <v>Out of test</v>
      </c>
      <c r="F14421" s="53" t="str">
        <f t="shared" si="2"/>
        <v>Shanghai_1</v>
      </c>
      <c r="G14421" s="53">
        <f t="shared" si="3"/>
        <v>0.1221419396</v>
      </c>
    </row>
    <row r="14422">
      <c r="A14422" s="61">
        <v>1.511974967E9</v>
      </c>
      <c r="B14422" s="61">
        <v>1.0</v>
      </c>
      <c r="C14422" s="61">
        <v>1073.0</v>
      </c>
      <c r="D14422" s="57" t="s">
        <v>379</v>
      </c>
      <c r="E14422" s="62" t="str">
        <f t="shared" si="1"/>
        <v>Out of test</v>
      </c>
      <c r="F14422" s="53" t="str">
        <f t="shared" si="2"/>
        <v>Shanghai_1</v>
      </c>
      <c r="G14422" s="53">
        <f t="shared" si="3"/>
        <v>0.5770725194</v>
      </c>
    </row>
    <row r="14423">
      <c r="A14423" s="61">
        <v>1.511717594E9</v>
      </c>
      <c r="B14423" s="61">
        <v>1.0</v>
      </c>
      <c r="C14423" s="61">
        <v>854.0</v>
      </c>
      <c r="D14423" s="57" t="s">
        <v>379</v>
      </c>
      <c r="E14423" s="62" t="str">
        <f t="shared" si="1"/>
        <v>Out of test</v>
      </c>
      <c r="F14423" s="53" t="str">
        <f t="shared" si="2"/>
        <v>Shanghai_1</v>
      </c>
      <c r="G14423" s="53">
        <f t="shared" si="3"/>
        <v>0.8895940058</v>
      </c>
    </row>
    <row r="14424">
      <c r="A14424" s="61">
        <v>1.519671476E9</v>
      </c>
      <c r="B14424" s="61">
        <v>1.0</v>
      </c>
      <c r="C14424" s="61">
        <v>3327.0</v>
      </c>
      <c r="D14424" s="57" t="s">
        <v>379</v>
      </c>
      <c r="E14424" s="62" t="str">
        <f t="shared" si="1"/>
        <v>Out of test</v>
      </c>
      <c r="F14424" s="53" t="str">
        <f t="shared" si="2"/>
        <v>Shanghai_1</v>
      </c>
      <c r="G14424" s="53">
        <f t="shared" si="3"/>
        <v>0.5023085396</v>
      </c>
    </row>
    <row r="14425">
      <c r="A14425" s="61">
        <v>1.511885357E9</v>
      </c>
      <c r="B14425" s="61">
        <v>1.0</v>
      </c>
      <c r="C14425" s="61">
        <v>1745.0</v>
      </c>
      <c r="D14425" s="57" t="s">
        <v>379</v>
      </c>
      <c r="E14425" s="62" t="str">
        <f t="shared" si="1"/>
        <v>Out of test</v>
      </c>
      <c r="F14425" s="53" t="str">
        <f t="shared" si="2"/>
        <v>Shanghai_1</v>
      </c>
      <c r="G14425" s="53">
        <f t="shared" si="3"/>
        <v>0.8906476341</v>
      </c>
    </row>
    <row r="14426">
      <c r="A14426" s="61">
        <v>1.512672373E9</v>
      </c>
      <c r="B14426" s="61">
        <v>1.0</v>
      </c>
      <c r="C14426" s="61">
        <v>2978.0</v>
      </c>
      <c r="D14426" s="57" t="s">
        <v>379</v>
      </c>
      <c r="E14426" s="62" t="str">
        <f t="shared" si="1"/>
        <v>Out of test</v>
      </c>
      <c r="F14426" s="53" t="str">
        <f t="shared" si="2"/>
        <v>Shanghai_1</v>
      </c>
      <c r="G14426" s="53">
        <f t="shared" si="3"/>
        <v>0.1253601527</v>
      </c>
    </row>
    <row r="14427">
      <c r="A14427" s="61">
        <v>1.513728168E9</v>
      </c>
      <c r="B14427" s="61">
        <v>1.0</v>
      </c>
      <c r="C14427" s="61">
        <v>731.0</v>
      </c>
      <c r="D14427" s="57" t="s">
        <v>379</v>
      </c>
      <c r="E14427" s="62" t="str">
        <f t="shared" si="1"/>
        <v>Out of test</v>
      </c>
      <c r="F14427" s="53" t="str">
        <f t="shared" si="2"/>
        <v>Shanghai_1</v>
      </c>
      <c r="G14427" s="53">
        <f t="shared" si="3"/>
        <v>0.5504490139</v>
      </c>
    </row>
    <row r="14428">
      <c r="A14428" s="61">
        <v>1.512544528E9</v>
      </c>
      <c r="B14428" s="61">
        <v>1.0</v>
      </c>
      <c r="C14428" s="61">
        <v>4457.0</v>
      </c>
      <c r="D14428" s="57" t="s">
        <v>379</v>
      </c>
      <c r="E14428" s="62" t="str">
        <f t="shared" si="1"/>
        <v>Out of test</v>
      </c>
      <c r="F14428" s="53" t="str">
        <f t="shared" si="2"/>
        <v>Shanghai_1</v>
      </c>
      <c r="G14428" s="53">
        <f t="shared" si="3"/>
        <v>0.4560547415</v>
      </c>
    </row>
    <row r="14429">
      <c r="A14429" s="61">
        <v>1.519052325E9</v>
      </c>
      <c r="B14429" s="61">
        <v>1.0</v>
      </c>
      <c r="C14429" s="61">
        <v>984.0</v>
      </c>
      <c r="D14429" s="57" t="s">
        <v>379</v>
      </c>
      <c r="E14429" s="62" t="str">
        <f t="shared" si="1"/>
        <v>Out of test</v>
      </c>
      <c r="F14429" s="53" t="str">
        <f t="shared" si="2"/>
        <v>Shanghai_1</v>
      </c>
      <c r="G14429" s="53">
        <f t="shared" si="3"/>
        <v>0.02592598675</v>
      </c>
    </row>
    <row r="14430">
      <c r="A14430" s="61">
        <v>1.511639298E9</v>
      </c>
      <c r="B14430" s="61">
        <v>1.0</v>
      </c>
      <c r="C14430" s="61">
        <v>431.0</v>
      </c>
      <c r="D14430" s="57" t="s">
        <v>379</v>
      </c>
      <c r="E14430" s="62" t="str">
        <f t="shared" si="1"/>
        <v>Out of test</v>
      </c>
      <c r="F14430" s="53" t="str">
        <f t="shared" si="2"/>
        <v>Shanghai_1</v>
      </c>
      <c r="G14430" s="53">
        <f t="shared" si="3"/>
        <v>0.6882814064</v>
      </c>
    </row>
    <row r="14431">
      <c r="A14431" s="61">
        <v>1.514433403E9</v>
      </c>
      <c r="B14431" s="61">
        <v>1.0</v>
      </c>
      <c r="C14431" s="61">
        <v>4483.0</v>
      </c>
      <c r="D14431" s="57" t="s">
        <v>379</v>
      </c>
      <c r="E14431" s="62" t="str">
        <f t="shared" si="1"/>
        <v>Out of test</v>
      </c>
      <c r="F14431" s="53" t="str">
        <f t="shared" si="2"/>
        <v>Shanghai_1</v>
      </c>
      <c r="G14431" s="53">
        <f t="shared" si="3"/>
        <v>0.2376751298</v>
      </c>
    </row>
    <row r="14432">
      <c r="A14432" s="61">
        <v>1.518288437E9</v>
      </c>
      <c r="B14432" s="61">
        <v>1.0</v>
      </c>
      <c r="C14432" s="61">
        <v>285.0</v>
      </c>
      <c r="D14432" s="57" t="s">
        <v>379</v>
      </c>
      <c r="E14432" s="62" t="str">
        <f t="shared" si="1"/>
        <v>Out of test</v>
      </c>
      <c r="F14432" s="53" t="str">
        <f t="shared" si="2"/>
        <v>Shanghai_1</v>
      </c>
      <c r="G14432" s="53">
        <f t="shared" si="3"/>
        <v>0.4900666752</v>
      </c>
    </row>
    <row r="14433">
      <c r="A14433" s="61">
        <v>1.519019406E9</v>
      </c>
      <c r="B14433" s="61">
        <v>1.0</v>
      </c>
      <c r="C14433" s="61">
        <v>1749.0</v>
      </c>
      <c r="D14433" s="57" t="s">
        <v>379</v>
      </c>
      <c r="E14433" s="62" t="str">
        <f t="shared" si="1"/>
        <v>Out of test</v>
      </c>
      <c r="F14433" s="53" t="str">
        <f t="shared" si="2"/>
        <v>Shanghai_1</v>
      </c>
      <c r="G14433" s="53">
        <f t="shared" si="3"/>
        <v>0.528930099</v>
      </c>
    </row>
    <row r="14434">
      <c r="A14434" s="61">
        <v>1.512789653E9</v>
      </c>
      <c r="B14434" s="61">
        <v>1.0</v>
      </c>
      <c r="C14434" s="61">
        <v>479.0</v>
      </c>
      <c r="D14434" s="57" t="s">
        <v>379</v>
      </c>
      <c r="E14434" s="62" t="str">
        <f t="shared" si="1"/>
        <v>Out of test</v>
      </c>
      <c r="F14434" s="53" t="str">
        <f t="shared" si="2"/>
        <v>Shanghai_1</v>
      </c>
      <c r="G14434" s="53">
        <f t="shared" si="3"/>
        <v>0.9332432785</v>
      </c>
    </row>
    <row r="14435">
      <c r="A14435" s="61">
        <v>1.511542296E9</v>
      </c>
      <c r="B14435" s="61">
        <v>1.0</v>
      </c>
      <c r="C14435" s="61">
        <v>2598.0</v>
      </c>
      <c r="D14435" s="57" t="s">
        <v>379</v>
      </c>
      <c r="E14435" s="62" t="str">
        <f t="shared" si="1"/>
        <v>Out of test</v>
      </c>
      <c r="F14435" s="53" t="str">
        <f t="shared" si="2"/>
        <v>Shanghai_1</v>
      </c>
      <c r="G14435" s="53">
        <f t="shared" si="3"/>
        <v>0.05947264914</v>
      </c>
    </row>
    <row r="14436">
      <c r="A14436" s="61">
        <v>1.519247758E9</v>
      </c>
      <c r="B14436" s="61">
        <v>1.0</v>
      </c>
      <c r="C14436" s="61">
        <v>2782.0</v>
      </c>
      <c r="D14436" s="57" t="s">
        <v>379</v>
      </c>
      <c r="E14436" s="62" t="str">
        <f t="shared" si="1"/>
        <v>Out of test</v>
      </c>
      <c r="F14436" s="53" t="str">
        <f t="shared" si="2"/>
        <v>Shanghai_1</v>
      </c>
      <c r="G14436" s="53">
        <f t="shared" si="3"/>
        <v>0.01429575876</v>
      </c>
    </row>
    <row r="14437">
      <c r="A14437" s="61">
        <v>1.519303797E9</v>
      </c>
      <c r="B14437" s="61">
        <v>1.0</v>
      </c>
      <c r="C14437" s="61">
        <v>2088.0</v>
      </c>
      <c r="D14437" s="57" t="s">
        <v>379</v>
      </c>
      <c r="E14437" s="62" t="str">
        <f t="shared" si="1"/>
        <v>Out of test</v>
      </c>
      <c r="F14437" s="53" t="str">
        <f t="shared" si="2"/>
        <v>Shanghai_1</v>
      </c>
      <c r="G14437" s="53">
        <f t="shared" si="3"/>
        <v>0.4035731324</v>
      </c>
    </row>
    <row r="14438">
      <c r="A14438" s="61">
        <v>1.514521383E9</v>
      </c>
      <c r="B14438" s="61">
        <v>1.0</v>
      </c>
      <c r="C14438" s="61">
        <v>2544.0</v>
      </c>
      <c r="D14438" s="57" t="s">
        <v>379</v>
      </c>
      <c r="E14438" s="62" t="str">
        <f t="shared" si="1"/>
        <v>Out of test</v>
      </c>
      <c r="F14438" s="53" t="str">
        <f t="shared" si="2"/>
        <v>Shanghai_1</v>
      </c>
      <c r="G14438" s="53">
        <f t="shared" si="3"/>
        <v>0.3829319699</v>
      </c>
    </row>
    <row r="14439">
      <c r="A14439" s="61">
        <v>1.518430995E9</v>
      </c>
      <c r="B14439" s="61">
        <v>1.0</v>
      </c>
      <c r="C14439" s="61">
        <v>2688.0</v>
      </c>
      <c r="D14439" s="57" t="s">
        <v>379</v>
      </c>
      <c r="E14439" s="62" t="str">
        <f t="shared" si="1"/>
        <v>Out of test</v>
      </c>
      <c r="F14439" s="53" t="str">
        <f t="shared" si="2"/>
        <v>Shanghai_1</v>
      </c>
      <c r="G14439" s="53">
        <f t="shared" si="3"/>
        <v>0.9569921541</v>
      </c>
    </row>
    <row r="14440">
      <c r="A14440" s="61">
        <v>1.515497818E9</v>
      </c>
      <c r="B14440" s="61">
        <v>1.0</v>
      </c>
      <c r="C14440" s="61">
        <v>1771.0</v>
      </c>
      <c r="D14440" s="57" t="s">
        <v>379</v>
      </c>
      <c r="E14440" s="62" t="str">
        <f t="shared" si="1"/>
        <v>Out of test</v>
      </c>
      <c r="F14440" s="53" t="str">
        <f t="shared" si="2"/>
        <v>Shanghai_1</v>
      </c>
      <c r="G14440" s="53">
        <f t="shared" si="3"/>
        <v>0.1866671827</v>
      </c>
    </row>
    <row r="14441">
      <c r="A14441" s="61">
        <v>1.511886366E9</v>
      </c>
      <c r="B14441" s="61">
        <v>1.0</v>
      </c>
      <c r="C14441" s="61">
        <v>3786.0</v>
      </c>
      <c r="D14441" s="57" t="s">
        <v>379</v>
      </c>
      <c r="E14441" s="62" t="str">
        <f t="shared" si="1"/>
        <v>Out of test</v>
      </c>
      <c r="F14441" s="53" t="str">
        <f t="shared" si="2"/>
        <v>Shanghai_1</v>
      </c>
      <c r="G14441" s="53">
        <f t="shared" si="3"/>
        <v>0.2361205794</v>
      </c>
    </row>
    <row r="14442">
      <c r="A14442" s="61">
        <v>1.515408445E9</v>
      </c>
      <c r="B14442" s="61">
        <v>1.0</v>
      </c>
      <c r="C14442" s="61">
        <v>1334.0</v>
      </c>
      <c r="D14442" s="57" t="s">
        <v>379</v>
      </c>
      <c r="E14442" s="62" t="str">
        <f t="shared" si="1"/>
        <v>Out of test</v>
      </c>
      <c r="F14442" s="53" t="str">
        <f t="shared" si="2"/>
        <v>Shanghai_1</v>
      </c>
      <c r="G14442" s="53">
        <f t="shared" si="3"/>
        <v>0.9334091009</v>
      </c>
    </row>
    <row r="14443">
      <c r="A14443" s="61">
        <v>1.512665074E9</v>
      </c>
      <c r="B14443" s="61">
        <v>1.0</v>
      </c>
      <c r="C14443" s="61">
        <v>1290.0</v>
      </c>
      <c r="D14443" s="57" t="s">
        <v>379</v>
      </c>
      <c r="E14443" s="62" t="str">
        <f t="shared" si="1"/>
        <v>Out of test</v>
      </c>
      <c r="F14443" s="53" t="str">
        <f t="shared" si="2"/>
        <v>Shanghai_1</v>
      </c>
      <c r="G14443" s="53">
        <f t="shared" si="3"/>
        <v>0.3679920857</v>
      </c>
    </row>
    <row r="14444">
      <c r="A14444" s="61">
        <v>1.516696907E9</v>
      </c>
      <c r="B14444" s="61">
        <v>1.0</v>
      </c>
      <c r="C14444" s="61">
        <v>3084.0</v>
      </c>
      <c r="D14444" s="57" t="s">
        <v>379</v>
      </c>
      <c r="E14444" s="62" t="str">
        <f t="shared" si="1"/>
        <v>Out of test</v>
      </c>
      <c r="F14444" s="53" t="str">
        <f t="shared" si="2"/>
        <v>Shanghai_1</v>
      </c>
      <c r="G14444" s="53">
        <f t="shared" si="3"/>
        <v>0.998019389</v>
      </c>
    </row>
    <row r="14445">
      <c r="A14445" s="61">
        <v>1.513734807E9</v>
      </c>
      <c r="B14445" s="61">
        <v>1.0</v>
      </c>
      <c r="C14445" s="61">
        <v>3685.0</v>
      </c>
      <c r="D14445" s="57" t="s">
        <v>379</v>
      </c>
      <c r="E14445" s="62" t="str">
        <f t="shared" si="1"/>
        <v>Out of test</v>
      </c>
      <c r="F14445" s="53" t="str">
        <f t="shared" si="2"/>
        <v>Shanghai_1</v>
      </c>
      <c r="G14445" s="53">
        <f t="shared" si="3"/>
        <v>0.4968011786</v>
      </c>
    </row>
    <row r="14446">
      <c r="A14446" s="61">
        <v>1.516328203E9</v>
      </c>
      <c r="B14446" s="61">
        <v>1.0</v>
      </c>
      <c r="C14446" s="61">
        <v>1788.0</v>
      </c>
      <c r="D14446" s="57" t="s">
        <v>379</v>
      </c>
      <c r="E14446" s="62" t="str">
        <f t="shared" si="1"/>
        <v>Out of test</v>
      </c>
      <c r="F14446" s="53" t="str">
        <f t="shared" si="2"/>
        <v>Shanghai_1</v>
      </c>
      <c r="G14446" s="53">
        <f t="shared" si="3"/>
        <v>0.0845462541</v>
      </c>
    </row>
    <row r="14447">
      <c r="A14447" s="61">
        <v>1.519686088E9</v>
      </c>
      <c r="B14447" s="61">
        <v>1.0</v>
      </c>
      <c r="C14447" s="61">
        <v>1696.0</v>
      </c>
      <c r="D14447" s="57" t="s">
        <v>379</v>
      </c>
      <c r="E14447" s="62" t="str">
        <f t="shared" si="1"/>
        <v>Out of test</v>
      </c>
      <c r="F14447" s="53" t="str">
        <f t="shared" si="2"/>
        <v>Shanghai_1</v>
      </c>
      <c r="G14447" s="53">
        <f t="shared" si="3"/>
        <v>0.272458978</v>
      </c>
    </row>
    <row r="14448">
      <c r="A14448" s="61">
        <v>1.518137849E9</v>
      </c>
      <c r="B14448" s="61">
        <v>1.0</v>
      </c>
      <c r="C14448" s="61">
        <v>1390.0</v>
      </c>
      <c r="D14448" s="57" t="s">
        <v>379</v>
      </c>
      <c r="E14448" s="62" t="str">
        <f t="shared" si="1"/>
        <v>Out of test</v>
      </c>
      <c r="F14448" s="53" t="str">
        <f t="shared" si="2"/>
        <v>Shanghai_1</v>
      </c>
      <c r="G14448" s="53">
        <f t="shared" si="3"/>
        <v>0.2878423577</v>
      </c>
    </row>
    <row r="14449">
      <c r="A14449" s="61">
        <v>1.519343005E9</v>
      </c>
      <c r="B14449" s="61">
        <v>1.0</v>
      </c>
      <c r="C14449" s="61">
        <v>1557.0</v>
      </c>
      <c r="D14449" s="57" t="s">
        <v>379</v>
      </c>
      <c r="E14449" s="62" t="str">
        <f t="shared" si="1"/>
        <v>Out of test</v>
      </c>
      <c r="F14449" s="53" t="str">
        <f t="shared" si="2"/>
        <v>Shanghai_1</v>
      </c>
      <c r="G14449" s="53">
        <f t="shared" si="3"/>
        <v>0.4195017662</v>
      </c>
    </row>
    <row r="14450">
      <c r="A14450" s="61">
        <v>1.515259219E9</v>
      </c>
      <c r="B14450" s="61">
        <v>1.0</v>
      </c>
      <c r="C14450" s="61">
        <v>2761.0</v>
      </c>
      <c r="D14450" s="57" t="s">
        <v>379</v>
      </c>
      <c r="E14450" s="62" t="str">
        <f t="shared" si="1"/>
        <v>Out of test</v>
      </c>
      <c r="F14450" s="53" t="str">
        <f t="shared" si="2"/>
        <v>Shanghai_1</v>
      </c>
      <c r="G14450" s="53">
        <f t="shared" si="3"/>
        <v>0.7642982644</v>
      </c>
    </row>
    <row r="14451">
      <c r="A14451" s="61">
        <v>1.513464079E9</v>
      </c>
      <c r="B14451" s="61">
        <v>1.0</v>
      </c>
      <c r="C14451" s="61">
        <v>3735.0</v>
      </c>
      <c r="D14451" s="57" t="s">
        <v>379</v>
      </c>
      <c r="E14451" s="62" t="str">
        <f t="shared" si="1"/>
        <v>Out of test</v>
      </c>
      <c r="F14451" s="53" t="str">
        <f t="shared" si="2"/>
        <v>Shanghai_1</v>
      </c>
      <c r="G14451" s="53">
        <f t="shared" si="3"/>
        <v>0.8183414169</v>
      </c>
    </row>
    <row r="14452">
      <c r="A14452" s="61">
        <v>1.513144783E9</v>
      </c>
      <c r="B14452" s="61">
        <v>1.0</v>
      </c>
      <c r="C14452" s="61">
        <v>597.0</v>
      </c>
      <c r="D14452" s="57" t="s">
        <v>379</v>
      </c>
      <c r="E14452" s="62" t="str">
        <f t="shared" si="1"/>
        <v>Out of test</v>
      </c>
      <c r="F14452" s="53" t="str">
        <f t="shared" si="2"/>
        <v>Shanghai_1</v>
      </c>
      <c r="G14452" s="53">
        <f t="shared" si="3"/>
        <v>0.7622558947</v>
      </c>
    </row>
    <row r="14453">
      <c r="A14453" s="61">
        <v>1.516360318E9</v>
      </c>
      <c r="B14453" s="61">
        <v>1.0</v>
      </c>
      <c r="C14453" s="61">
        <v>185.0</v>
      </c>
      <c r="D14453" s="57" t="s">
        <v>379</v>
      </c>
      <c r="E14453" s="62" t="str">
        <f t="shared" si="1"/>
        <v>Out of test</v>
      </c>
      <c r="F14453" s="53" t="str">
        <f t="shared" si="2"/>
        <v>Shanghai_1</v>
      </c>
      <c r="G14453" s="53">
        <f t="shared" si="3"/>
        <v>0.8515443656</v>
      </c>
    </row>
    <row r="14454">
      <c r="A14454" s="61">
        <v>1.516687737E9</v>
      </c>
      <c r="B14454" s="61">
        <v>1.0</v>
      </c>
      <c r="C14454" s="61">
        <v>438.0</v>
      </c>
      <c r="D14454" s="57" t="s">
        <v>379</v>
      </c>
      <c r="E14454" s="62" t="str">
        <f t="shared" si="1"/>
        <v>Out of test</v>
      </c>
      <c r="F14454" s="53" t="str">
        <f t="shared" si="2"/>
        <v>Shanghai_1</v>
      </c>
      <c r="G14454" s="53">
        <f t="shared" si="3"/>
        <v>0.4222606611</v>
      </c>
    </row>
    <row r="14455">
      <c r="A14455" s="61">
        <v>1.512132876E9</v>
      </c>
      <c r="B14455" s="61">
        <v>1.0</v>
      </c>
      <c r="C14455" s="61">
        <v>1373.0</v>
      </c>
      <c r="D14455" s="57" t="s">
        <v>379</v>
      </c>
      <c r="E14455" s="62" t="str">
        <f t="shared" si="1"/>
        <v>Out of test</v>
      </c>
      <c r="F14455" s="53" t="str">
        <f t="shared" si="2"/>
        <v>Shanghai_1</v>
      </c>
      <c r="G14455" s="53">
        <f t="shared" si="3"/>
        <v>0.5898054474</v>
      </c>
    </row>
    <row r="14456">
      <c r="A14456" s="61">
        <v>1.513568764E9</v>
      </c>
      <c r="B14456" s="61">
        <v>1.0</v>
      </c>
      <c r="C14456" s="61">
        <v>1247.0</v>
      </c>
      <c r="D14456" s="57" t="s">
        <v>379</v>
      </c>
      <c r="E14456" s="62" t="str">
        <f t="shared" si="1"/>
        <v>Out of test</v>
      </c>
      <c r="F14456" s="53" t="str">
        <f t="shared" si="2"/>
        <v>Shanghai_1</v>
      </c>
      <c r="G14456" s="53">
        <f t="shared" si="3"/>
        <v>0.3327401463</v>
      </c>
    </row>
    <row r="14457">
      <c r="A14457" s="61">
        <v>1.519497709E9</v>
      </c>
      <c r="B14457" s="61">
        <v>1.0</v>
      </c>
      <c r="C14457" s="61">
        <v>2278.0</v>
      </c>
      <c r="D14457" s="57" t="s">
        <v>379</v>
      </c>
      <c r="E14457" s="62" t="str">
        <f t="shared" si="1"/>
        <v>Out of test</v>
      </c>
      <c r="F14457" s="53" t="str">
        <f t="shared" si="2"/>
        <v>Shanghai_1</v>
      </c>
      <c r="G14457" s="53">
        <f t="shared" si="3"/>
        <v>0.9079267565</v>
      </c>
    </row>
    <row r="14458">
      <c r="A14458" s="61">
        <v>1.514266997E9</v>
      </c>
      <c r="B14458" s="61">
        <v>1.0</v>
      </c>
      <c r="C14458" s="61">
        <v>810.0</v>
      </c>
      <c r="D14458" s="57" t="s">
        <v>379</v>
      </c>
      <c r="E14458" s="62" t="str">
        <f t="shared" si="1"/>
        <v>Out of test</v>
      </c>
      <c r="F14458" s="53" t="str">
        <f t="shared" si="2"/>
        <v>Shanghai_1</v>
      </c>
      <c r="G14458" s="53">
        <f t="shared" si="3"/>
        <v>0.01815233938</v>
      </c>
    </row>
    <row r="14459">
      <c r="A14459" s="61">
        <v>1.512934617E9</v>
      </c>
      <c r="B14459" s="61">
        <v>1.0</v>
      </c>
      <c r="C14459" s="61">
        <v>1721.0</v>
      </c>
      <c r="D14459" s="57" t="s">
        <v>379</v>
      </c>
      <c r="E14459" s="62" t="str">
        <f t="shared" si="1"/>
        <v>Out of test</v>
      </c>
      <c r="F14459" s="53" t="str">
        <f t="shared" si="2"/>
        <v>Shanghai_1</v>
      </c>
      <c r="G14459" s="53">
        <f t="shared" si="3"/>
        <v>0.8509285281</v>
      </c>
    </row>
    <row r="14460">
      <c r="A14460" s="61">
        <v>1.514138975E9</v>
      </c>
      <c r="B14460" s="61">
        <v>1.0</v>
      </c>
      <c r="C14460" s="61">
        <v>2439.0</v>
      </c>
      <c r="D14460" s="57" t="s">
        <v>379</v>
      </c>
      <c r="E14460" s="62" t="str">
        <f t="shared" si="1"/>
        <v>Out of test</v>
      </c>
      <c r="F14460" s="53" t="str">
        <f t="shared" si="2"/>
        <v>Shanghai_1</v>
      </c>
      <c r="G14460" s="53">
        <f t="shared" si="3"/>
        <v>0.997450478</v>
      </c>
    </row>
    <row r="14461">
      <c r="A14461" s="61">
        <v>1.515470535E9</v>
      </c>
      <c r="B14461" s="61">
        <v>1.0</v>
      </c>
      <c r="C14461" s="61">
        <v>3954.0</v>
      </c>
      <c r="D14461" s="57" t="s">
        <v>379</v>
      </c>
      <c r="E14461" s="62" t="str">
        <f t="shared" si="1"/>
        <v>Out of test</v>
      </c>
      <c r="F14461" s="53" t="str">
        <f t="shared" si="2"/>
        <v>Shanghai_1</v>
      </c>
      <c r="G14461" s="53">
        <f t="shared" si="3"/>
        <v>0.6130402719</v>
      </c>
    </row>
    <row r="14462">
      <c r="A14462" s="61">
        <v>1.513115963E9</v>
      </c>
      <c r="B14462" s="61">
        <v>1.0</v>
      </c>
      <c r="C14462" s="61">
        <v>2734.0</v>
      </c>
      <c r="D14462" s="57" t="s">
        <v>379</v>
      </c>
      <c r="E14462" s="62" t="str">
        <f t="shared" si="1"/>
        <v>Out of test</v>
      </c>
      <c r="F14462" s="53" t="str">
        <f t="shared" si="2"/>
        <v>Shanghai_1</v>
      </c>
      <c r="G14462" s="53">
        <f t="shared" si="3"/>
        <v>0.637309464</v>
      </c>
    </row>
    <row r="14463">
      <c r="A14463" s="61">
        <v>1.517129755E9</v>
      </c>
      <c r="B14463" s="61">
        <v>1.0</v>
      </c>
      <c r="C14463" s="61">
        <v>2745.0</v>
      </c>
      <c r="D14463" s="57" t="s">
        <v>379</v>
      </c>
      <c r="E14463" s="62" t="str">
        <f t="shared" si="1"/>
        <v>Out of test</v>
      </c>
      <c r="F14463" s="53" t="str">
        <f t="shared" si="2"/>
        <v>Shanghai_1</v>
      </c>
      <c r="G14463" s="53">
        <f t="shared" si="3"/>
        <v>0.774505268</v>
      </c>
    </row>
    <row r="14464">
      <c r="A14464" s="61">
        <v>1.517084796E9</v>
      </c>
      <c r="B14464" s="61">
        <v>1.0</v>
      </c>
      <c r="C14464" s="61">
        <v>1524.0</v>
      </c>
      <c r="D14464" s="57" t="s">
        <v>379</v>
      </c>
      <c r="E14464" s="62" t="str">
        <f t="shared" si="1"/>
        <v>Out of test</v>
      </c>
      <c r="F14464" s="53" t="str">
        <f t="shared" si="2"/>
        <v>Shanghai_1</v>
      </c>
      <c r="G14464" s="53">
        <f t="shared" si="3"/>
        <v>0.04651935106</v>
      </c>
    </row>
    <row r="14465">
      <c r="A14465" s="61">
        <v>1.512821477E9</v>
      </c>
      <c r="B14465" s="61">
        <v>1.0</v>
      </c>
      <c r="C14465" s="61">
        <v>4592.0</v>
      </c>
      <c r="D14465" s="57" t="s">
        <v>379</v>
      </c>
      <c r="E14465" s="62" t="str">
        <f t="shared" si="1"/>
        <v>Out of test</v>
      </c>
      <c r="F14465" s="53" t="str">
        <f t="shared" si="2"/>
        <v>Shanghai_1</v>
      </c>
      <c r="G14465" s="53">
        <f t="shared" si="3"/>
        <v>0.9677616297</v>
      </c>
    </row>
    <row r="14466">
      <c r="A14466" s="61">
        <v>1.518819533E9</v>
      </c>
      <c r="B14466" s="61">
        <v>1.0</v>
      </c>
      <c r="C14466" s="61">
        <v>1902.0</v>
      </c>
      <c r="D14466" s="57" t="s">
        <v>379</v>
      </c>
      <c r="E14466" s="62" t="str">
        <f t="shared" si="1"/>
        <v>Out of test</v>
      </c>
      <c r="F14466" s="53" t="str">
        <f t="shared" si="2"/>
        <v>Shanghai_1</v>
      </c>
      <c r="G14466" s="53">
        <f t="shared" si="3"/>
        <v>0.727972221</v>
      </c>
    </row>
    <row r="14467">
      <c r="A14467" s="61">
        <v>1.516528297E9</v>
      </c>
      <c r="B14467" s="61">
        <v>1.0</v>
      </c>
      <c r="C14467" s="61">
        <v>2177.0</v>
      </c>
      <c r="D14467" s="57" t="s">
        <v>379</v>
      </c>
      <c r="E14467" s="62" t="str">
        <f t="shared" si="1"/>
        <v>Out of test</v>
      </c>
      <c r="F14467" s="53" t="str">
        <f t="shared" si="2"/>
        <v>Shanghai_1</v>
      </c>
      <c r="G14467" s="53">
        <f t="shared" si="3"/>
        <v>0.7486475462</v>
      </c>
    </row>
    <row r="14468">
      <c r="A14468" s="61">
        <v>1.519916373E9</v>
      </c>
      <c r="B14468" s="61">
        <v>1.0</v>
      </c>
      <c r="C14468" s="61">
        <v>2886.0</v>
      </c>
      <c r="D14468" s="57" t="s">
        <v>379</v>
      </c>
      <c r="E14468" s="62" t="str">
        <f t="shared" si="1"/>
        <v>Out of test</v>
      </c>
      <c r="F14468" s="53" t="str">
        <f t="shared" si="2"/>
        <v>Shanghai_1</v>
      </c>
      <c r="G14468" s="53">
        <f t="shared" si="3"/>
        <v>0.5885682351</v>
      </c>
    </row>
    <row r="14469">
      <c r="A14469" s="61">
        <v>1.518578377E9</v>
      </c>
      <c r="B14469" s="61">
        <v>1.0</v>
      </c>
      <c r="C14469" s="61">
        <v>3482.0</v>
      </c>
      <c r="D14469" s="57" t="s">
        <v>379</v>
      </c>
      <c r="E14469" s="62" t="str">
        <f t="shared" si="1"/>
        <v>Out of test</v>
      </c>
      <c r="F14469" s="53" t="str">
        <f t="shared" si="2"/>
        <v>Shanghai_1</v>
      </c>
      <c r="G14469" s="53">
        <f t="shared" si="3"/>
        <v>0.04094839895</v>
      </c>
    </row>
    <row r="14470">
      <c r="A14470" s="61">
        <v>1.511390496E9</v>
      </c>
      <c r="B14470" s="61">
        <v>1.0</v>
      </c>
      <c r="C14470" s="61">
        <v>5872.0</v>
      </c>
      <c r="D14470" s="57" t="s">
        <v>379</v>
      </c>
      <c r="E14470" s="62" t="str">
        <f t="shared" si="1"/>
        <v>Out of test</v>
      </c>
      <c r="F14470" s="53" t="str">
        <f t="shared" si="2"/>
        <v>Shanghai_1</v>
      </c>
      <c r="G14470" s="53">
        <f t="shared" si="3"/>
        <v>0.3740910657</v>
      </c>
    </row>
    <row r="14471">
      <c r="A14471" s="61">
        <v>1.512411324E9</v>
      </c>
      <c r="B14471" s="61">
        <v>1.0</v>
      </c>
      <c r="C14471" s="61">
        <v>1824.0</v>
      </c>
      <c r="D14471" s="57" t="s">
        <v>379</v>
      </c>
      <c r="E14471" s="62" t="str">
        <f t="shared" si="1"/>
        <v>Out of test</v>
      </c>
      <c r="F14471" s="53" t="str">
        <f t="shared" si="2"/>
        <v>Shanghai_1</v>
      </c>
      <c r="G14471" s="53">
        <f t="shared" si="3"/>
        <v>0.3431182674</v>
      </c>
    </row>
    <row r="14472">
      <c r="A14472" s="61">
        <v>1.518076244E9</v>
      </c>
      <c r="B14472" s="61">
        <v>1.0</v>
      </c>
      <c r="C14472" s="61">
        <v>1633.0</v>
      </c>
      <c r="D14472" s="57" t="s">
        <v>379</v>
      </c>
      <c r="E14472" s="62" t="str">
        <f t="shared" si="1"/>
        <v>Out of test</v>
      </c>
      <c r="F14472" s="53" t="str">
        <f t="shared" si="2"/>
        <v>Shanghai_1</v>
      </c>
      <c r="G14472" s="53">
        <f t="shared" si="3"/>
        <v>0.2677224377</v>
      </c>
    </row>
    <row r="14473">
      <c r="A14473" s="61">
        <v>1.515214269E9</v>
      </c>
      <c r="B14473" s="61">
        <v>1.0</v>
      </c>
      <c r="C14473" s="61">
        <v>727.0</v>
      </c>
      <c r="D14473" s="57" t="s">
        <v>379</v>
      </c>
      <c r="E14473" s="62" t="str">
        <f t="shared" si="1"/>
        <v>Out of test</v>
      </c>
      <c r="F14473" s="53" t="str">
        <f t="shared" si="2"/>
        <v>Shanghai_1</v>
      </c>
      <c r="G14473" s="53">
        <f t="shared" si="3"/>
        <v>0.7517502926</v>
      </c>
    </row>
    <row r="14474">
      <c r="A14474" s="61">
        <v>1.513048627E9</v>
      </c>
      <c r="B14474" s="61">
        <v>1.0</v>
      </c>
      <c r="C14474" s="61">
        <v>216.0</v>
      </c>
      <c r="D14474" s="57" t="s">
        <v>379</v>
      </c>
      <c r="E14474" s="62" t="str">
        <f t="shared" si="1"/>
        <v>Out of test</v>
      </c>
      <c r="F14474" s="53" t="str">
        <f t="shared" si="2"/>
        <v>Shanghai_1</v>
      </c>
      <c r="G14474" s="53">
        <f t="shared" si="3"/>
        <v>0.5925748612</v>
      </c>
    </row>
    <row r="14475">
      <c r="A14475" s="61">
        <v>1.513226663E9</v>
      </c>
      <c r="B14475" s="61">
        <v>1.0</v>
      </c>
      <c r="C14475" s="61">
        <v>4986.0</v>
      </c>
      <c r="D14475" s="57" t="s">
        <v>379</v>
      </c>
      <c r="E14475" s="62" t="str">
        <f t="shared" si="1"/>
        <v>Out of test</v>
      </c>
      <c r="F14475" s="53" t="str">
        <f t="shared" si="2"/>
        <v>Shanghai_1</v>
      </c>
      <c r="G14475" s="53">
        <f t="shared" si="3"/>
        <v>0.412846398</v>
      </c>
    </row>
    <row r="14476">
      <c r="A14476" s="61">
        <v>1.515971235E9</v>
      </c>
      <c r="B14476" s="61">
        <v>1.0</v>
      </c>
      <c r="C14476" s="61">
        <v>2306.0</v>
      </c>
      <c r="D14476" s="57" t="s">
        <v>379</v>
      </c>
      <c r="E14476" s="62" t="str">
        <f t="shared" si="1"/>
        <v>Out of test</v>
      </c>
      <c r="F14476" s="53" t="str">
        <f t="shared" si="2"/>
        <v>Shanghai_1</v>
      </c>
      <c r="G14476" s="53">
        <f t="shared" si="3"/>
        <v>0.5687427756</v>
      </c>
    </row>
    <row r="14477">
      <c r="A14477" s="61">
        <v>1.518822429E9</v>
      </c>
      <c r="B14477" s="61">
        <v>1.0</v>
      </c>
      <c r="C14477" s="61">
        <v>1212.0</v>
      </c>
      <c r="D14477" s="57" t="s">
        <v>379</v>
      </c>
      <c r="E14477" s="62" t="str">
        <f t="shared" si="1"/>
        <v>Out of test</v>
      </c>
      <c r="F14477" s="53" t="str">
        <f t="shared" si="2"/>
        <v>Shanghai_1</v>
      </c>
      <c r="G14477" s="53">
        <f t="shared" si="3"/>
        <v>0.9827817142</v>
      </c>
    </row>
    <row r="14478">
      <c r="A14478" s="61">
        <v>1.511926254E9</v>
      </c>
      <c r="B14478" s="61">
        <v>1.0</v>
      </c>
      <c r="C14478" s="61">
        <v>2643.0</v>
      </c>
      <c r="D14478" s="57" t="s">
        <v>379</v>
      </c>
      <c r="E14478" s="62" t="str">
        <f t="shared" si="1"/>
        <v>Out of test</v>
      </c>
      <c r="F14478" s="53" t="str">
        <f t="shared" si="2"/>
        <v>Shanghai_1</v>
      </c>
      <c r="G14478" s="53">
        <f t="shared" si="3"/>
        <v>0.3753479189</v>
      </c>
    </row>
    <row r="14479">
      <c r="A14479" s="61">
        <v>1.519396539E9</v>
      </c>
      <c r="B14479" s="61">
        <v>1.0</v>
      </c>
      <c r="C14479" s="61">
        <v>3383.0</v>
      </c>
      <c r="D14479" s="57" t="s">
        <v>379</v>
      </c>
      <c r="E14479" s="62" t="str">
        <f t="shared" si="1"/>
        <v>Out of test</v>
      </c>
      <c r="F14479" s="53" t="str">
        <f t="shared" si="2"/>
        <v>Shanghai_1</v>
      </c>
      <c r="G14479" s="53">
        <f t="shared" si="3"/>
        <v>0.1178286288</v>
      </c>
    </row>
    <row r="14480">
      <c r="A14480" s="61">
        <v>1.518514817E9</v>
      </c>
      <c r="B14480" s="61">
        <v>1.0</v>
      </c>
      <c r="C14480" s="61">
        <v>543.0</v>
      </c>
      <c r="D14480" s="57" t="s">
        <v>379</v>
      </c>
      <c r="E14480" s="62" t="str">
        <f t="shared" si="1"/>
        <v>Out of test</v>
      </c>
      <c r="F14480" s="53" t="str">
        <f t="shared" si="2"/>
        <v>Shanghai_1</v>
      </c>
      <c r="G14480" s="53">
        <f t="shared" si="3"/>
        <v>0.2924576196</v>
      </c>
    </row>
    <row r="14481">
      <c r="A14481" s="61">
        <v>1.516159643E9</v>
      </c>
      <c r="B14481" s="61">
        <v>1.0</v>
      </c>
      <c r="C14481" s="61">
        <v>5.0</v>
      </c>
      <c r="D14481" s="57" t="s">
        <v>379</v>
      </c>
      <c r="E14481" s="62" t="str">
        <f t="shared" si="1"/>
        <v>Out of test</v>
      </c>
      <c r="F14481" s="53" t="str">
        <f t="shared" si="2"/>
        <v>Shanghai_1</v>
      </c>
      <c r="G14481" s="53">
        <f t="shared" si="3"/>
        <v>0.5440831354</v>
      </c>
    </row>
    <row r="14482">
      <c r="A14482" s="61">
        <v>1.511422985E9</v>
      </c>
      <c r="B14482" s="61">
        <v>1.0</v>
      </c>
      <c r="C14482" s="61">
        <v>1609.0</v>
      </c>
      <c r="D14482" s="57" t="s">
        <v>379</v>
      </c>
      <c r="E14482" s="62" t="str">
        <f t="shared" si="1"/>
        <v>Out of test</v>
      </c>
      <c r="F14482" s="53" t="str">
        <f t="shared" si="2"/>
        <v>Shanghai_1</v>
      </c>
      <c r="G14482" s="53">
        <f t="shared" si="3"/>
        <v>0.08427925188</v>
      </c>
    </row>
    <row r="14483">
      <c r="A14483" s="61">
        <v>1.512728618E9</v>
      </c>
      <c r="B14483" s="61">
        <v>1.0</v>
      </c>
      <c r="C14483" s="61">
        <v>76.0</v>
      </c>
      <c r="D14483" s="57" t="s">
        <v>379</v>
      </c>
      <c r="E14483" s="62" t="str">
        <f t="shared" si="1"/>
        <v>Out of test</v>
      </c>
      <c r="F14483" s="53" t="str">
        <f t="shared" si="2"/>
        <v>Shanghai_1</v>
      </c>
      <c r="G14483" s="53">
        <f t="shared" si="3"/>
        <v>0.346630817</v>
      </c>
    </row>
    <row r="14484">
      <c r="A14484" s="61">
        <v>1.514386609E9</v>
      </c>
      <c r="B14484" s="61">
        <v>1.0</v>
      </c>
      <c r="C14484" s="61">
        <v>1630.0</v>
      </c>
      <c r="D14484" s="57" t="s">
        <v>379</v>
      </c>
      <c r="E14484" s="62" t="str">
        <f t="shared" si="1"/>
        <v>Out of test</v>
      </c>
      <c r="F14484" s="53" t="str">
        <f t="shared" si="2"/>
        <v>Shanghai_1</v>
      </c>
      <c r="G14484" s="53">
        <f t="shared" si="3"/>
        <v>0.6244995618</v>
      </c>
    </row>
    <row r="14485">
      <c r="A14485" s="61">
        <v>1.512350033E9</v>
      </c>
      <c r="B14485" s="61">
        <v>1.0</v>
      </c>
      <c r="C14485" s="61">
        <v>640.0</v>
      </c>
      <c r="D14485" s="57" t="s">
        <v>379</v>
      </c>
      <c r="E14485" s="62" t="str">
        <f t="shared" si="1"/>
        <v>Out of test</v>
      </c>
      <c r="F14485" s="53" t="str">
        <f t="shared" si="2"/>
        <v>Shanghai_1</v>
      </c>
      <c r="G14485" s="53">
        <f t="shared" si="3"/>
        <v>0.2939325757</v>
      </c>
    </row>
    <row r="14486">
      <c r="A14486" s="61">
        <v>1.512642864E9</v>
      </c>
      <c r="B14486" s="61">
        <v>1.0</v>
      </c>
      <c r="C14486" s="61">
        <v>1861.0</v>
      </c>
      <c r="D14486" s="57" t="s">
        <v>379</v>
      </c>
      <c r="E14486" s="62" t="str">
        <f t="shared" si="1"/>
        <v>Out of test</v>
      </c>
      <c r="F14486" s="53" t="str">
        <f t="shared" si="2"/>
        <v>Shanghai_1</v>
      </c>
      <c r="G14486" s="53">
        <f t="shared" si="3"/>
        <v>0.8509914603</v>
      </c>
    </row>
    <row r="14487">
      <c r="A14487" s="61">
        <v>1.519463253E9</v>
      </c>
      <c r="B14487" s="61">
        <v>1.0</v>
      </c>
      <c r="C14487" s="61">
        <v>1735.0</v>
      </c>
      <c r="D14487" s="57" t="s">
        <v>379</v>
      </c>
      <c r="E14487" s="62" t="str">
        <f t="shared" si="1"/>
        <v>Out of test</v>
      </c>
      <c r="F14487" s="53" t="str">
        <f t="shared" si="2"/>
        <v>Shanghai_1</v>
      </c>
      <c r="G14487" s="53">
        <f t="shared" si="3"/>
        <v>0.1449600525</v>
      </c>
    </row>
    <row r="14488">
      <c r="A14488" s="61">
        <v>1.518835875E9</v>
      </c>
      <c r="B14488" s="61">
        <v>1.0</v>
      </c>
      <c r="C14488" s="61">
        <v>1502.0</v>
      </c>
      <c r="D14488" s="57" t="s">
        <v>379</v>
      </c>
      <c r="E14488" s="62" t="str">
        <f t="shared" si="1"/>
        <v>Out of test</v>
      </c>
      <c r="F14488" s="53" t="str">
        <f t="shared" si="2"/>
        <v>Shanghai_1</v>
      </c>
      <c r="G14488" s="53">
        <f t="shared" si="3"/>
        <v>0.717421246</v>
      </c>
    </row>
    <row r="14489">
      <c r="A14489" s="61">
        <v>1.513608294E9</v>
      </c>
      <c r="B14489" s="61">
        <v>1.0</v>
      </c>
      <c r="C14489" s="61">
        <v>1464.0</v>
      </c>
      <c r="D14489" s="57" t="s">
        <v>379</v>
      </c>
      <c r="E14489" s="62" t="str">
        <f t="shared" si="1"/>
        <v>Out of test</v>
      </c>
      <c r="F14489" s="53" t="str">
        <f t="shared" si="2"/>
        <v>Shanghai_1</v>
      </c>
      <c r="G14489" s="53">
        <f t="shared" si="3"/>
        <v>0.4149503583</v>
      </c>
    </row>
    <row r="14490">
      <c r="A14490" s="61">
        <v>1.519088985E9</v>
      </c>
      <c r="B14490" s="61">
        <v>1.0</v>
      </c>
      <c r="C14490" s="61">
        <v>2004.0</v>
      </c>
      <c r="D14490" s="57" t="s">
        <v>379</v>
      </c>
      <c r="E14490" s="62" t="str">
        <f t="shared" si="1"/>
        <v>Out of test</v>
      </c>
      <c r="F14490" s="53" t="str">
        <f t="shared" si="2"/>
        <v>Shanghai_1</v>
      </c>
      <c r="G14490" s="53">
        <f t="shared" si="3"/>
        <v>0.8337531798</v>
      </c>
    </row>
    <row r="14491">
      <c r="A14491" s="61">
        <v>1.516035088E9</v>
      </c>
      <c r="B14491" s="61">
        <v>1.0</v>
      </c>
      <c r="C14491" s="61">
        <v>113.0</v>
      </c>
      <c r="D14491" s="57" t="s">
        <v>379</v>
      </c>
      <c r="E14491" s="62" t="str">
        <f t="shared" si="1"/>
        <v>Out of test</v>
      </c>
      <c r="F14491" s="53" t="str">
        <f t="shared" si="2"/>
        <v>Shanghai_1</v>
      </c>
      <c r="G14491" s="53">
        <f t="shared" si="3"/>
        <v>0.2712861301</v>
      </c>
    </row>
    <row r="14492">
      <c r="A14492" s="61">
        <v>1.516244808E9</v>
      </c>
      <c r="B14492" s="61">
        <v>1.0</v>
      </c>
      <c r="C14492" s="61">
        <v>1045.0</v>
      </c>
      <c r="D14492" s="57" t="s">
        <v>379</v>
      </c>
      <c r="E14492" s="62" t="str">
        <f t="shared" si="1"/>
        <v>Out of test</v>
      </c>
      <c r="F14492" s="53" t="str">
        <f t="shared" si="2"/>
        <v>Shanghai_1</v>
      </c>
      <c r="G14492" s="53">
        <f t="shared" si="3"/>
        <v>0.8595850251</v>
      </c>
    </row>
    <row r="14493">
      <c r="A14493" s="61">
        <v>1.517693254E9</v>
      </c>
      <c r="B14493" s="61">
        <v>1.0</v>
      </c>
      <c r="C14493" s="61">
        <v>832.0</v>
      </c>
      <c r="D14493" s="57" t="s">
        <v>379</v>
      </c>
      <c r="E14493" s="62" t="str">
        <f t="shared" si="1"/>
        <v>Out of test</v>
      </c>
      <c r="F14493" s="53" t="str">
        <f t="shared" si="2"/>
        <v>Shanghai_1</v>
      </c>
      <c r="G14493" s="53">
        <f t="shared" si="3"/>
        <v>0.4425739453</v>
      </c>
    </row>
    <row r="14494">
      <c r="A14494" s="61">
        <v>1.511795096E9</v>
      </c>
      <c r="B14494" s="61">
        <v>1.0</v>
      </c>
      <c r="C14494" s="61">
        <v>94.0</v>
      </c>
      <c r="D14494" s="57" t="s">
        <v>379</v>
      </c>
      <c r="E14494" s="62" t="str">
        <f t="shared" si="1"/>
        <v>Out of test</v>
      </c>
      <c r="F14494" s="53" t="str">
        <f t="shared" si="2"/>
        <v>Shanghai_1</v>
      </c>
      <c r="G14494" s="53">
        <f t="shared" si="3"/>
        <v>0.5401033713</v>
      </c>
    </row>
    <row r="14495">
      <c r="A14495" s="61">
        <v>1.515289228E9</v>
      </c>
      <c r="B14495" s="61">
        <v>1.0</v>
      </c>
      <c r="C14495" s="61">
        <v>1627.0</v>
      </c>
      <c r="D14495" s="57" t="s">
        <v>379</v>
      </c>
      <c r="E14495" s="62" t="str">
        <f t="shared" si="1"/>
        <v>Out of test</v>
      </c>
      <c r="F14495" s="53" t="str">
        <f t="shared" si="2"/>
        <v>Shanghai_1</v>
      </c>
      <c r="G14495" s="53">
        <f t="shared" si="3"/>
        <v>0.9282492514</v>
      </c>
    </row>
    <row r="14496">
      <c r="A14496" s="61">
        <v>1.514058595E9</v>
      </c>
      <c r="B14496" s="61">
        <v>1.0</v>
      </c>
      <c r="C14496" s="61">
        <v>2420.0</v>
      </c>
      <c r="D14496" s="57" t="s">
        <v>379</v>
      </c>
      <c r="E14496" s="62" t="str">
        <f t="shared" si="1"/>
        <v>Out of test</v>
      </c>
      <c r="F14496" s="53" t="str">
        <f t="shared" si="2"/>
        <v>Shanghai_1</v>
      </c>
      <c r="G14496" s="53">
        <f t="shared" si="3"/>
        <v>0.1137916121</v>
      </c>
    </row>
    <row r="14497">
      <c r="A14497" s="61">
        <v>1.513765883E9</v>
      </c>
      <c r="B14497" s="61">
        <v>1.0</v>
      </c>
      <c r="C14497" s="61">
        <v>2970.0</v>
      </c>
      <c r="D14497" s="57" t="s">
        <v>379</v>
      </c>
      <c r="E14497" s="62" t="str">
        <f t="shared" si="1"/>
        <v>Out of test</v>
      </c>
      <c r="F14497" s="53" t="str">
        <f t="shared" si="2"/>
        <v>Shanghai_1</v>
      </c>
      <c r="G14497" s="53">
        <f t="shared" si="3"/>
        <v>0.1478615942</v>
      </c>
    </row>
    <row r="14498">
      <c r="A14498" s="61">
        <v>1.514839448E9</v>
      </c>
      <c r="B14498" s="61">
        <v>1.0</v>
      </c>
      <c r="C14498" s="61">
        <v>350.0</v>
      </c>
      <c r="D14498" s="57" t="s">
        <v>379</v>
      </c>
      <c r="E14498" s="62" t="str">
        <f t="shared" si="1"/>
        <v>Out of test</v>
      </c>
      <c r="F14498" s="53" t="str">
        <f t="shared" si="2"/>
        <v>Shanghai_1</v>
      </c>
      <c r="G14498" s="53">
        <f t="shared" si="3"/>
        <v>0.9365517056</v>
      </c>
    </row>
    <row r="14499">
      <c r="A14499" s="61">
        <v>1.519108119E9</v>
      </c>
      <c r="B14499" s="61">
        <v>1.0</v>
      </c>
      <c r="C14499" s="61">
        <v>714.0</v>
      </c>
      <c r="D14499" s="57" t="s">
        <v>379</v>
      </c>
      <c r="E14499" s="62" t="str">
        <f t="shared" si="1"/>
        <v>Out of test</v>
      </c>
      <c r="F14499" s="53" t="str">
        <f t="shared" si="2"/>
        <v>Shanghai_1</v>
      </c>
      <c r="G14499" s="53">
        <f t="shared" si="3"/>
        <v>0.05159781539</v>
      </c>
    </row>
    <row r="14500">
      <c r="A14500" s="61">
        <v>1.513145024E9</v>
      </c>
      <c r="B14500" s="61">
        <v>1.0</v>
      </c>
      <c r="C14500" s="61">
        <v>1155.0</v>
      </c>
      <c r="D14500" s="57" t="s">
        <v>379</v>
      </c>
      <c r="E14500" s="62" t="str">
        <f t="shared" si="1"/>
        <v>Out of test</v>
      </c>
      <c r="F14500" s="53" t="str">
        <f t="shared" si="2"/>
        <v>Shanghai_1</v>
      </c>
      <c r="G14500" s="53">
        <f t="shared" si="3"/>
        <v>0.7744330709</v>
      </c>
    </row>
    <row r="14501">
      <c r="A14501" s="61">
        <v>1.511773223E9</v>
      </c>
      <c r="B14501" s="61">
        <v>1.0</v>
      </c>
      <c r="C14501" s="61">
        <v>1335.0</v>
      </c>
      <c r="D14501" s="57" t="s">
        <v>379</v>
      </c>
      <c r="E14501" s="62" t="str">
        <f t="shared" si="1"/>
        <v>Out of test</v>
      </c>
      <c r="F14501" s="53" t="str">
        <f t="shared" si="2"/>
        <v>Shanghai_1</v>
      </c>
      <c r="G14501" s="53">
        <f t="shared" si="3"/>
        <v>0.7877174877</v>
      </c>
    </row>
    <row r="14502">
      <c r="A14502" s="61">
        <v>1.511480178E9</v>
      </c>
      <c r="B14502" s="61">
        <v>1.0</v>
      </c>
      <c r="C14502" s="61">
        <v>1859.0</v>
      </c>
      <c r="D14502" s="57" t="s">
        <v>379</v>
      </c>
      <c r="E14502" s="62" t="str">
        <f t="shared" si="1"/>
        <v>Out of test</v>
      </c>
      <c r="F14502" s="53" t="str">
        <f t="shared" si="2"/>
        <v>Shanghai_1</v>
      </c>
      <c r="G14502" s="53">
        <f t="shared" si="3"/>
        <v>0.7356442853</v>
      </c>
    </row>
    <row r="14503">
      <c r="A14503" s="61">
        <v>1.519599078E9</v>
      </c>
      <c r="B14503" s="61">
        <v>1.0</v>
      </c>
      <c r="C14503" s="61">
        <v>1922.0</v>
      </c>
      <c r="D14503" s="57" t="s">
        <v>379</v>
      </c>
      <c r="E14503" s="62" t="str">
        <f t="shared" si="1"/>
        <v>Out of test</v>
      </c>
      <c r="F14503" s="53" t="str">
        <f t="shared" si="2"/>
        <v>Shanghai_1</v>
      </c>
      <c r="G14503" s="53">
        <f t="shared" si="3"/>
        <v>0.2776590588</v>
      </c>
    </row>
    <row r="14504">
      <c r="A14504" s="61">
        <v>1.516840925E9</v>
      </c>
      <c r="B14504" s="61">
        <v>1.0</v>
      </c>
      <c r="C14504" s="61">
        <v>367.0</v>
      </c>
      <c r="D14504" s="57" t="s">
        <v>379</v>
      </c>
      <c r="E14504" s="62" t="str">
        <f t="shared" si="1"/>
        <v>Out of test</v>
      </c>
      <c r="F14504" s="53" t="str">
        <f t="shared" si="2"/>
        <v>Shanghai_1</v>
      </c>
      <c r="G14504" s="53">
        <f t="shared" si="3"/>
        <v>0.1140258366</v>
      </c>
    </row>
    <row r="14505">
      <c r="A14505" s="61">
        <v>1.514112834E9</v>
      </c>
      <c r="B14505" s="61">
        <v>1.0</v>
      </c>
      <c r="C14505" s="61">
        <v>569.0</v>
      </c>
      <c r="D14505" s="57" t="s">
        <v>379</v>
      </c>
      <c r="E14505" s="62" t="str">
        <f t="shared" si="1"/>
        <v>Out of test</v>
      </c>
      <c r="F14505" s="53" t="str">
        <f t="shared" si="2"/>
        <v>Shanghai_1</v>
      </c>
      <c r="G14505" s="53">
        <f t="shared" si="3"/>
        <v>0.5530126633</v>
      </c>
    </row>
    <row r="14506">
      <c r="A14506" s="61">
        <v>1.518327223E9</v>
      </c>
      <c r="B14506" s="61">
        <v>1.0</v>
      </c>
      <c r="C14506" s="61">
        <v>4352.0</v>
      </c>
      <c r="D14506" s="57" t="s">
        <v>379</v>
      </c>
      <c r="E14506" s="62" t="str">
        <f t="shared" si="1"/>
        <v>Out of test</v>
      </c>
      <c r="F14506" s="53" t="str">
        <f t="shared" si="2"/>
        <v>Shanghai_1</v>
      </c>
      <c r="G14506" s="53">
        <f t="shared" si="3"/>
        <v>0.07587904479</v>
      </c>
    </row>
    <row r="14507">
      <c r="A14507" s="61">
        <v>1.514260976E9</v>
      </c>
      <c r="B14507" s="61">
        <v>1.0</v>
      </c>
      <c r="C14507" s="61">
        <v>342.0</v>
      </c>
      <c r="D14507" s="57" t="s">
        <v>379</v>
      </c>
      <c r="E14507" s="62" t="str">
        <f t="shared" si="1"/>
        <v>Out of test</v>
      </c>
      <c r="F14507" s="53" t="str">
        <f t="shared" si="2"/>
        <v>Shanghai_1</v>
      </c>
      <c r="G14507" s="53">
        <f t="shared" si="3"/>
        <v>0.8558522745</v>
      </c>
    </row>
    <row r="14508">
      <c r="A14508" s="61">
        <v>1.511910136E9</v>
      </c>
      <c r="B14508" s="61">
        <v>1.0</v>
      </c>
      <c r="C14508" s="61">
        <v>1798.0</v>
      </c>
      <c r="D14508" s="57" t="s">
        <v>379</v>
      </c>
      <c r="E14508" s="62" t="str">
        <f t="shared" si="1"/>
        <v>Out of test</v>
      </c>
      <c r="F14508" s="53" t="str">
        <f t="shared" si="2"/>
        <v>Shanghai_1</v>
      </c>
      <c r="G14508" s="53">
        <f t="shared" si="3"/>
        <v>0.6682999783</v>
      </c>
    </row>
    <row r="14509">
      <c r="A14509" s="61">
        <v>1.518964835E9</v>
      </c>
      <c r="B14509" s="61">
        <v>1.0</v>
      </c>
      <c r="C14509" s="61">
        <v>1599.0</v>
      </c>
      <c r="D14509" s="57" t="s">
        <v>379</v>
      </c>
      <c r="E14509" s="62" t="str">
        <f t="shared" si="1"/>
        <v>Out of test</v>
      </c>
      <c r="F14509" s="53" t="str">
        <f t="shared" si="2"/>
        <v>Shanghai_1</v>
      </c>
      <c r="G14509" s="53">
        <f t="shared" si="3"/>
        <v>0.2687096168</v>
      </c>
    </row>
    <row r="14510">
      <c r="A14510" s="61">
        <v>1.513406885E9</v>
      </c>
      <c r="B14510" s="61">
        <v>1.0</v>
      </c>
      <c r="C14510" s="61">
        <v>1080.0</v>
      </c>
      <c r="D14510" s="57" t="s">
        <v>379</v>
      </c>
      <c r="E14510" s="62" t="str">
        <f t="shared" si="1"/>
        <v>Out of test</v>
      </c>
      <c r="F14510" s="53" t="str">
        <f t="shared" si="2"/>
        <v>Shanghai_1</v>
      </c>
      <c r="G14510" s="53">
        <f t="shared" si="3"/>
        <v>0.7914013657</v>
      </c>
    </row>
    <row r="14511">
      <c r="A14511" s="61">
        <v>1.516073015E9</v>
      </c>
      <c r="B14511" s="61">
        <v>1.0</v>
      </c>
      <c r="C14511" s="61">
        <v>1017.0</v>
      </c>
      <c r="D14511" s="57" t="s">
        <v>379</v>
      </c>
      <c r="E14511" s="62" t="str">
        <f t="shared" si="1"/>
        <v>Out of test</v>
      </c>
      <c r="F14511" s="53" t="str">
        <f t="shared" si="2"/>
        <v>Shanghai_1</v>
      </c>
      <c r="G14511" s="53">
        <f t="shared" si="3"/>
        <v>0.3245122488</v>
      </c>
    </row>
    <row r="14512">
      <c r="A14512" s="61">
        <v>1.512671515E9</v>
      </c>
      <c r="B14512" s="61">
        <v>1.0</v>
      </c>
      <c r="C14512" s="61">
        <v>3311.0</v>
      </c>
      <c r="D14512" s="57" t="s">
        <v>379</v>
      </c>
      <c r="E14512" s="62" t="str">
        <f t="shared" si="1"/>
        <v>Out of test</v>
      </c>
      <c r="F14512" s="53" t="str">
        <f t="shared" si="2"/>
        <v>Shanghai_1</v>
      </c>
      <c r="G14512" s="53">
        <f t="shared" si="3"/>
        <v>0.7435906622</v>
      </c>
    </row>
    <row r="14513">
      <c r="A14513" s="61">
        <v>1.515606015E9</v>
      </c>
      <c r="B14513" s="61">
        <v>1.0</v>
      </c>
      <c r="C14513" s="61">
        <v>3616.0</v>
      </c>
      <c r="D14513" s="57" t="s">
        <v>379</v>
      </c>
      <c r="E14513" s="62" t="str">
        <f t="shared" si="1"/>
        <v>Out of test</v>
      </c>
      <c r="F14513" s="53" t="str">
        <f t="shared" si="2"/>
        <v>Shanghai_1</v>
      </c>
      <c r="G14513" s="53">
        <f t="shared" si="3"/>
        <v>0.5299812118</v>
      </c>
    </row>
    <row r="14514">
      <c r="A14514" s="61">
        <v>1.516813764E9</v>
      </c>
      <c r="B14514" s="61">
        <v>1.0</v>
      </c>
      <c r="C14514" s="61">
        <v>1654.0</v>
      </c>
      <c r="D14514" s="57" t="s">
        <v>379</v>
      </c>
      <c r="E14514" s="62" t="str">
        <f t="shared" si="1"/>
        <v>Out of test</v>
      </c>
      <c r="F14514" s="53" t="str">
        <f t="shared" si="2"/>
        <v>Shanghai_1</v>
      </c>
      <c r="G14514" s="53">
        <f t="shared" si="3"/>
        <v>0.6061044989</v>
      </c>
    </row>
    <row r="14515">
      <c r="A14515" s="61">
        <v>1.517614166E9</v>
      </c>
      <c r="B14515" s="61">
        <v>1.0</v>
      </c>
      <c r="C14515" s="61">
        <v>2628.0</v>
      </c>
      <c r="D14515" s="57" t="s">
        <v>379</v>
      </c>
      <c r="E14515" s="62" t="str">
        <f t="shared" si="1"/>
        <v>Out of test</v>
      </c>
      <c r="F14515" s="53" t="str">
        <f t="shared" si="2"/>
        <v>Shanghai_1</v>
      </c>
      <c r="G14515" s="53">
        <f t="shared" si="3"/>
        <v>0.7262991148</v>
      </c>
    </row>
    <row r="14516">
      <c r="A14516" s="61">
        <v>1.519170577E9</v>
      </c>
      <c r="B14516" s="61">
        <v>1.0</v>
      </c>
      <c r="C14516" s="61">
        <v>242.0</v>
      </c>
      <c r="D14516" s="57" t="s">
        <v>379</v>
      </c>
      <c r="E14516" s="62" t="str">
        <f t="shared" si="1"/>
        <v>Out of test</v>
      </c>
      <c r="F14516" s="53" t="str">
        <f t="shared" si="2"/>
        <v>Shanghai_1</v>
      </c>
      <c r="G14516" s="53">
        <f t="shared" si="3"/>
        <v>0.9210989713</v>
      </c>
    </row>
    <row r="14517">
      <c r="A14517" s="61">
        <v>1.512279444E9</v>
      </c>
      <c r="B14517" s="61">
        <v>1.0</v>
      </c>
      <c r="C14517" s="61">
        <v>1604.0</v>
      </c>
      <c r="D14517" s="57" t="s">
        <v>379</v>
      </c>
      <c r="E14517" s="62" t="str">
        <f t="shared" si="1"/>
        <v>Out of test</v>
      </c>
      <c r="F14517" s="53" t="str">
        <f t="shared" si="2"/>
        <v>Shanghai_1</v>
      </c>
      <c r="G14517" s="53">
        <f t="shared" si="3"/>
        <v>0.4944467815</v>
      </c>
    </row>
    <row r="14518">
      <c r="A14518" s="61">
        <v>1.512344706E9</v>
      </c>
      <c r="B14518" s="61">
        <v>1.0</v>
      </c>
      <c r="C14518" s="61">
        <v>1422.0</v>
      </c>
      <c r="D14518" s="57" t="s">
        <v>379</v>
      </c>
      <c r="E14518" s="62" t="str">
        <f t="shared" si="1"/>
        <v>Out of test</v>
      </c>
      <c r="F14518" s="53" t="str">
        <f t="shared" si="2"/>
        <v>Shanghai_1</v>
      </c>
      <c r="G14518" s="53">
        <f t="shared" si="3"/>
        <v>0.8807057945</v>
      </c>
    </row>
    <row r="14519">
      <c r="A14519" s="61">
        <v>1.514009086E9</v>
      </c>
      <c r="B14519" s="61">
        <v>1.0</v>
      </c>
      <c r="C14519" s="61">
        <v>1485.0</v>
      </c>
      <c r="D14519" s="57" t="s">
        <v>379</v>
      </c>
      <c r="E14519" s="62" t="str">
        <f t="shared" si="1"/>
        <v>Out of test</v>
      </c>
      <c r="F14519" s="53" t="str">
        <f t="shared" si="2"/>
        <v>Shanghai_1</v>
      </c>
      <c r="G14519" s="53">
        <f t="shared" si="3"/>
        <v>0.5037274271</v>
      </c>
    </row>
    <row r="14520">
      <c r="A14520" s="61">
        <v>1.519429466E9</v>
      </c>
      <c r="B14520" s="61">
        <v>1.0</v>
      </c>
      <c r="C14520" s="61">
        <v>324.0</v>
      </c>
      <c r="D14520" s="57" t="s">
        <v>379</v>
      </c>
      <c r="E14520" s="62" t="str">
        <f t="shared" si="1"/>
        <v>Out of test</v>
      </c>
      <c r="F14520" s="53" t="str">
        <f t="shared" si="2"/>
        <v>Shanghai_1</v>
      </c>
      <c r="G14520" s="53">
        <f t="shared" si="3"/>
        <v>0.07965857987</v>
      </c>
    </row>
    <row r="14521">
      <c r="A14521" s="61">
        <v>1.519679178E9</v>
      </c>
      <c r="B14521" s="61">
        <v>1.0</v>
      </c>
      <c r="C14521" s="61">
        <v>681.0</v>
      </c>
      <c r="D14521" s="57" t="s">
        <v>379</v>
      </c>
      <c r="E14521" s="62" t="str">
        <f t="shared" si="1"/>
        <v>Out of test</v>
      </c>
      <c r="F14521" s="53" t="str">
        <f t="shared" si="2"/>
        <v>Shanghai_1</v>
      </c>
      <c r="G14521" s="53">
        <f t="shared" si="3"/>
        <v>0.4930320206</v>
      </c>
    </row>
    <row r="14522">
      <c r="A14522" s="61">
        <v>1.519540866E9</v>
      </c>
      <c r="B14522" s="61">
        <v>1.0</v>
      </c>
      <c r="C14522" s="61">
        <v>2529.0</v>
      </c>
      <c r="D14522" s="57" t="s">
        <v>379</v>
      </c>
      <c r="E14522" s="62" t="str">
        <f t="shared" si="1"/>
        <v>Out of test</v>
      </c>
      <c r="F14522" s="53" t="str">
        <f t="shared" si="2"/>
        <v>Shanghai_1</v>
      </c>
      <c r="G14522" s="53">
        <f t="shared" si="3"/>
        <v>0.9915643734</v>
      </c>
    </row>
    <row r="14523">
      <c r="A14523" s="61">
        <v>1.512907586E9</v>
      </c>
      <c r="B14523" s="61">
        <v>1.0</v>
      </c>
      <c r="C14523" s="61">
        <v>3788.0</v>
      </c>
      <c r="D14523" s="57" t="s">
        <v>379</v>
      </c>
      <c r="E14523" s="62" t="str">
        <f t="shared" si="1"/>
        <v>Out of test</v>
      </c>
      <c r="F14523" s="53" t="str">
        <f t="shared" si="2"/>
        <v>Shanghai_1</v>
      </c>
      <c r="G14523" s="53">
        <f t="shared" si="3"/>
        <v>0.9858561101</v>
      </c>
    </row>
    <row r="14524">
      <c r="A14524" s="61">
        <v>1.519949343E9</v>
      </c>
      <c r="B14524" s="61">
        <v>1.0</v>
      </c>
      <c r="C14524" s="61">
        <v>2559.0</v>
      </c>
      <c r="D14524" s="57" t="s">
        <v>379</v>
      </c>
      <c r="E14524" s="62" t="str">
        <f t="shared" si="1"/>
        <v>Out of test</v>
      </c>
      <c r="F14524" s="53" t="str">
        <f t="shared" si="2"/>
        <v>Shanghai_1</v>
      </c>
      <c r="G14524" s="53">
        <f t="shared" si="3"/>
        <v>0.8619658013</v>
      </c>
    </row>
    <row r="14525">
      <c r="A14525" s="61">
        <v>1.514622846E9</v>
      </c>
      <c r="B14525" s="61">
        <v>1.0</v>
      </c>
      <c r="C14525" s="61">
        <v>1949.0</v>
      </c>
      <c r="D14525" s="57" t="s">
        <v>379</v>
      </c>
      <c r="E14525" s="62" t="str">
        <f t="shared" si="1"/>
        <v>Out of test</v>
      </c>
      <c r="F14525" s="53" t="str">
        <f t="shared" si="2"/>
        <v>Shanghai_1</v>
      </c>
      <c r="G14525" s="53">
        <f t="shared" si="3"/>
        <v>0.4705911653</v>
      </c>
    </row>
    <row r="14526">
      <c r="A14526" s="61">
        <v>1.519613769E9</v>
      </c>
      <c r="B14526" s="61">
        <v>1.0</v>
      </c>
      <c r="C14526" s="61">
        <v>2079.0</v>
      </c>
      <c r="D14526" s="57" t="s">
        <v>379</v>
      </c>
      <c r="E14526" s="62" t="str">
        <f t="shared" si="1"/>
        <v>Out of test</v>
      </c>
      <c r="F14526" s="53" t="str">
        <f t="shared" si="2"/>
        <v>Shanghai_1</v>
      </c>
      <c r="G14526" s="53">
        <f t="shared" si="3"/>
        <v>0.02645158658</v>
      </c>
    </row>
    <row r="14527">
      <c r="A14527" s="61">
        <v>1.516609624E9</v>
      </c>
      <c r="B14527" s="61">
        <v>1.0</v>
      </c>
      <c r="C14527" s="61">
        <v>1719.0</v>
      </c>
      <c r="D14527" s="57" t="s">
        <v>379</v>
      </c>
      <c r="E14527" s="62" t="str">
        <f t="shared" si="1"/>
        <v>Out of test</v>
      </c>
      <c r="F14527" s="53" t="str">
        <f t="shared" si="2"/>
        <v>Shanghai_1</v>
      </c>
      <c r="G14527" s="53">
        <f t="shared" si="3"/>
        <v>0.5539382974</v>
      </c>
    </row>
    <row r="14528">
      <c r="A14528" s="61">
        <v>1.514022006E9</v>
      </c>
      <c r="B14528" s="61">
        <v>1.0</v>
      </c>
      <c r="C14528" s="61">
        <v>1523.0</v>
      </c>
      <c r="D14528" s="57" t="s">
        <v>379</v>
      </c>
      <c r="E14528" s="62" t="str">
        <f t="shared" si="1"/>
        <v>Out of test</v>
      </c>
      <c r="F14528" s="53" t="str">
        <f t="shared" si="2"/>
        <v>Shanghai_1</v>
      </c>
      <c r="G14528" s="53">
        <f t="shared" si="3"/>
        <v>0.5688006464</v>
      </c>
    </row>
    <row r="14529">
      <c r="A14529" s="61">
        <v>1.519171556E9</v>
      </c>
      <c r="B14529" s="61">
        <v>1.0</v>
      </c>
      <c r="C14529" s="61">
        <v>296.0</v>
      </c>
      <c r="D14529" s="57" t="s">
        <v>379</v>
      </c>
      <c r="E14529" s="62" t="str">
        <f t="shared" si="1"/>
        <v>Out of test</v>
      </c>
      <c r="F14529" s="53" t="str">
        <f t="shared" si="2"/>
        <v>Shanghai_1</v>
      </c>
      <c r="G14529" s="53">
        <f t="shared" si="3"/>
        <v>0.02231345758</v>
      </c>
    </row>
    <row r="14530">
      <c r="A14530" s="61">
        <v>1.516710119E9</v>
      </c>
      <c r="B14530" s="61">
        <v>1.0</v>
      </c>
      <c r="C14530" s="61">
        <v>1230.0</v>
      </c>
      <c r="D14530" s="57" t="s">
        <v>379</v>
      </c>
      <c r="E14530" s="62" t="str">
        <f t="shared" si="1"/>
        <v>Out of test</v>
      </c>
      <c r="F14530" s="53" t="str">
        <f t="shared" si="2"/>
        <v>Shanghai_1</v>
      </c>
      <c r="G14530" s="53">
        <f t="shared" si="3"/>
        <v>0.2451805695</v>
      </c>
    </row>
    <row r="14531">
      <c r="A14531" s="61">
        <v>1.514272344E9</v>
      </c>
      <c r="B14531" s="61">
        <v>1.0</v>
      </c>
      <c r="C14531" s="61">
        <v>219.0</v>
      </c>
      <c r="D14531" s="57" t="s">
        <v>379</v>
      </c>
      <c r="E14531" s="62" t="str">
        <f t="shared" si="1"/>
        <v>Out of test</v>
      </c>
      <c r="F14531" s="53" t="str">
        <f t="shared" si="2"/>
        <v>Shanghai_1</v>
      </c>
      <c r="G14531" s="53">
        <f t="shared" si="3"/>
        <v>0.1568378593</v>
      </c>
    </row>
    <row r="14532">
      <c r="A14532" s="61">
        <v>1.512022097E9</v>
      </c>
      <c r="B14532" s="61">
        <v>1.0</v>
      </c>
      <c r="C14532" s="61">
        <v>838.0</v>
      </c>
      <c r="D14532" s="57" t="s">
        <v>379</v>
      </c>
      <c r="E14532" s="62" t="str">
        <f t="shared" si="1"/>
        <v>Out of test</v>
      </c>
      <c r="F14532" s="53" t="str">
        <f t="shared" si="2"/>
        <v>Shanghai_1</v>
      </c>
      <c r="G14532" s="53">
        <f t="shared" si="3"/>
        <v>0.1815865065</v>
      </c>
    </row>
    <row r="14533">
      <c r="A14533" s="61">
        <v>1.518175708E9</v>
      </c>
      <c r="B14533" s="61">
        <v>1.0</v>
      </c>
      <c r="C14533" s="61">
        <v>1375.0</v>
      </c>
      <c r="D14533" s="57" t="s">
        <v>379</v>
      </c>
      <c r="E14533" s="62" t="str">
        <f t="shared" si="1"/>
        <v>Out of test</v>
      </c>
      <c r="F14533" s="53" t="str">
        <f t="shared" si="2"/>
        <v>Shanghai_1</v>
      </c>
      <c r="G14533" s="53">
        <f t="shared" si="3"/>
        <v>0.4530682615</v>
      </c>
    </row>
    <row r="14534">
      <c r="A14534" s="61">
        <v>1.516271656E9</v>
      </c>
      <c r="B14534" s="61">
        <v>1.0</v>
      </c>
      <c r="C14534" s="61">
        <v>439.0</v>
      </c>
      <c r="D14534" s="57" t="s">
        <v>379</v>
      </c>
      <c r="E14534" s="62" t="str">
        <f t="shared" si="1"/>
        <v>Out of test</v>
      </c>
      <c r="F14534" s="53" t="str">
        <f t="shared" si="2"/>
        <v>Shanghai_1</v>
      </c>
      <c r="G14534" s="53">
        <f t="shared" si="3"/>
        <v>0.671946926</v>
      </c>
    </row>
    <row r="14535">
      <c r="A14535" s="61">
        <v>1.512712875E9</v>
      </c>
      <c r="B14535" s="61">
        <v>1.0</v>
      </c>
      <c r="C14535" s="61">
        <v>766.0</v>
      </c>
      <c r="D14535" s="57" t="s">
        <v>379</v>
      </c>
      <c r="E14535" s="62" t="str">
        <f t="shared" si="1"/>
        <v>Out of test</v>
      </c>
      <c r="F14535" s="53" t="str">
        <f t="shared" si="2"/>
        <v>Shanghai_1</v>
      </c>
      <c r="G14535" s="53">
        <f t="shared" si="3"/>
        <v>0.8362773391</v>
      </c>
    </row>
    <row r="14536">
      <c r="A14536" s="61">
        <v>1.512892387E9</v>
      </c>
      <c r="B14536" s="61">
        <v>1.0</v>
      </c>
      <c r="C14536" s="61">
        <v>837.0</v>
      </c>
      <c r="D14536" s="57" t="s">
        <v>379</v>
      </c>
      <c r="E14536" s="62" t="str">
        <f t="shared" si="1"/>
        <v>Out of test</v>
      </c>
      <c r="F14536" s="53" t="str">
        <f t="shared" si="2"/>
        <v>Shanghai_1</v>
      </c>
      <c r="G14536" s="53">
        <f t="shared" si="3"/>
        <v>0.5857070751</v>
      </c>
    </row>
    <row r="14537">
      <c r="A14537" s="61">
        <v>1.513233458E9</v>
      </c>
      <c r="B14537" s="61">
        <v>1.0</v>
      </c>
      <c r="C14537" s="61">
        <v>2873.0</v>
      </c>
      <c r="D14537" s="57" t="s">
        <v>379</v>
      </c>
      <c r="E14537" s="62" t="str">
        <f t="shared" si="1"/>
        <v>Out of test</v>
      </c>
      <c r="F14537" s="53" t="str">
        <f t="shared" si="2"/>
        <v>Shanghai_1</v>
      </c>
      <c r="G14537" s="53">
        <f t="shared" si="3"/>
        <v>0.8542263598</v>
      </c>
    </row>
    <row r="14538">
      <c r="A14538" s="61">
        <v>1.511514603E9</v>
      </c>
      <c r="B14538" s="61">
        <v>1.0</v>
      </c>
      <c r="C14538" s="61">
        <v>4280.0</v>
      </c>
      <c r="D14538" s="57" t="s">
        <v>379</v>
      </c>
      <c r="E14538" s="62" t="str">
        <f t="shared" si="1"/>
        <v>Out of test</v>
      </c>
      <c r="F14538" s="53" t="str">
        <f t="shared" si="2"/>
        <v>Shanghai_1</v>
      </c>
      <c r="G14538" s="53">
        <f t="shared" si="3"/>
        <v>0.2614273906</v>
      </c>
    </row>
    <row r="14539">
      <c r="A14539" s="61">
        <v>1.517935764E9</v>
      </c>
      <c r="B14539" s="61">
        <v>1.0</v>
      </c>
      <c r="C14539" s="61">
        <v>20.0</v>
      </c>
      <c r="D14539" s="57" t="s">
        <v>379</v>
      </c>
      <c r="E14539" s="62" t="str">
        <f t="shared" si="1"/>
        <v>Out of test</v>
      </c>
      <c r="F14539" s="53" t="str">
        <f t="shared" si="2"/>
        <v>Shanghai_1</v>
      </c>
      <c r="G14539" s="53">
        <f t="shared" si="3"/>
        <v>0.3174899304</v>
      </c>
    </row>
    <row r="14540">
      <c r="A14540" s="61">
        <v>1.514106193E9</v>
      </c>
      <c r="B14540" s="61">
        <v>1.0</v>
      </c>
      <c r="C14540" s="61">
        <v>1587.0</v>
      </c>
      <c r="D14540" s="57" t="s">
        <v>379</v>
      </c>
      <c r="E14540" s="62" t="str">
        <f t="shared" si="1"/>
        <v>Out of test</v>
      </c>
      <c r="F14540" s="53" t="str">
        <f t="shared" si="2"/>
        <v>Shanghai_1</v>
      </c>
      <c r="G14540" s="53">
        <f t="shared" si="3"/>
        <v>0.09531865255</v>
      </c>
    </row>
    <row r="14541">
      <c r="A14541" s="61">
        <v>1.516418984E9</v>
      </c>
      <c r="B14541" s="61">
        <v>1.0</v>
      </c>
      <c r="C14541" s="61">
        <v>4446.0</v>
      </c>
      <c r="D14541" s="57" t="s">
        <v>379</v>
      </c>
      <c r="E14541" s="62" t="str">
        <f t="shared" si="1"/>
        <v>Out of test</v>
      </c>
      <c r="F14541" s="53" t="str">
        <f t="shared" si="2"/>
        <v>Shanghai_1</v>
      </c>
      <c r="G14541" s="53">
        <f t="shared" si="3"/>
        <v>0.6661273733</v>
      </c>
    </row>
    <row r="14542">
      <c r="A14542" s="61">
        <v>1.517945004E9</v>
      </c>
      <c r="B14542" s="61">
        <v>1.0</v>
      </c>
      <c r="C14542" s="61">
        <v>737.0</v>
      </c>
      <c r="D14542" s="57" t="s">
        <v>379</v>
      </c>
      <c r="E14542" s="62" t="str">
        <f t="shared" si="1"/>
        <v>Out of test</v>
      </c>
      <c r="F14542" s="53" t="str">
        <f t="shared" si="2"/>
        <v>Shanghai_1</v>
      </c>
      <c r="G14542" s="53">
        <f t="shared" si="3"/>
        <v>0.3121292392</v>
      </c>
    </row>
    <row r="14543">
      <c r="A14543" s="61">
        <v>1.515488157E9</v>
      </c>
      <c r="B14543" s="61">
        <v>1.0</v>
      </c>
      <c r="C14543" s="61">
        <v>3210.0</v>
      </c>
      <c r="D14543" s="57" t="s">
        <v>379</v>
      </c>
      <c r="E14543" s="62" t="str">
        <f t="shared" si="1"/>
        <v>Out of test</v>
      </c>
      <c r="F14543" s="53" t="str">
        <f t="shared" si="2"/>
        <v>Shanghai_1</v>
      </c>
      <c r="G14543" s="53">
        <f t="shared" si="3"/>
        <v>0.5226055053</v>
      </c>
    </row>
    <row r="14544">
      <c r="A14544" s="61">
        <v>1.516692887E9</v>
      </c>
      <c r="B14544" s="61">
        <v>1.0</v>
      </c>
      <c r="C14544" s="61">
        <v>5222.0</v>
      </c>
      <c r="D14544" s="57" t="s">
        <v>379</v>
      </c>
      <c r="E14544" s="62" t="str">
        <f t="shared" si="1"/>
        <v>Out of test</v>
      </c>
      <c r="F14544" s="53" t="str">
        <f t="shared" si="2"/>
        <v>Shanghai_1</v>
      </c>
      <c r="G14544" s="53">
        <f t="shared" si="3"/>
        <v>0.06496688908</v>
      </c>
    </row>
    <row r="14545">
      <c r="A14545" s="61">
        <v>1.514610823E9</v>
      </c>
      <c r="B14545" s="61">
        <v>1.0</v>
      </c>
      <c r="C14545" s="61">
        <v>550.0</v>
      </c>
      <c r="D14545" s="57" t="s">
        <v>379</v>
      </c>
      <c r="E14545" s="62" t="str">
        <f t="shared" si="1"/>
        <v>Out of test</v>
      </c>
      <c r="F14545" s="53" t="str">
        <f t="shared" si="2"/>
        <v>Shanghai_1</v>
      </c>
      <c r="G14545" s="53">
        <f t="shared" si="3"/>
        <v>0.5742464997</v>
      </c>
    </row>
    <row r="14546">
      <c r="A14546" s="61">
        <v>1.515007003E9</v>
      </c>
      <c r="B14546" s="61">
        <v>1.0</v>
      </c>
      <c r="C14546" s="61">
        <v>690.0</v>
      </c>
      <c r="D14546" s="57" t="s">
        <v>379</v>
      </c>
      <c r="E14546" s="62" t="str">
        <f t="shared" si="1"/>
        <v>Out of test</v>
      </c>
      <c r="F14546" s="53" t="str">
        <f t="shared" si="2"/>
        <v>Shanghai_1</v>
      </c>
      <c r="G14546" s="53">
        <f t="shared" si="3"/>
        <v>0.188177765</v>
      </c>
    </row>
    <row r="14547">
      <c r="A14547" s="61">
        <v>1.515550769E9</v>
      </c>
      <c r="B14547" s="61">
        <v>1.0</v>
      </c>
      <c r="C14547" s="61">
        <v>1800.0</v>
      </c>
      <c r="D14547" s="57" t="s">
        <v>379</v>
      </c>
      <c r="E14547" s="62" t="str">
        <f t="shared" si="1"/>
        <v>Out of test</v>
      </c>
      <c r="F14547" s="53" t="str">
        <f t="shared" si="2"/>
        <v>Shanghai_1</v>
      </c>
      <c r="G14547" s="53">
        <f t="shared" si="3"/>
        <v>0.07210927778</v>
      </c>
    </row>
    <row r="14548">
      <c r="A14548" s="61">
        <v>1.517528425E9</v>
      </c>
      <c r="B14548" s="61">
        <v>1.0</v>
      </c>
      <c r="C14548" s="61">
        <v>112.0</v>
      </c>
      <c r="D14548" s="57" t="s">
        <v>379</v>
      </c>
      <c r="E14548" s="62" t="str">
        <f t="shared" si="1"/>
        <v>Out of test</v>
      </c>
      <c r="F14548" s="53" t="str">
        <f t="shared" si="2"/>
        <v>Shanghai_1</v>
      </c>
      <c r="G14548" s="53">
        <f t="shared" si="3"/>
        <v>0.7141371951</v>
      </c>
    </row>
    <row r="14549">
      <c r="A14549" s="61">
        <v>1.518272049E9</v>
      </c>
      <c r="B14549" s="61">
        <v>1.0</v>
      </c>
      <c r="C14549" s="61">
        <v>2370.0</v>
      </c>
      <c r="D14549" s="57" t="s">
        <v>379</v>
      </c>
      <c r="E14549" s="62" t="str">
        <f t="shared" si="1"/>
        <v>Out of test</v>
      </c>
      <c r="F14549" s="53" t="str">
        <f t="shared" si="2"/>
        <v>Shanghai_1</v>
      </c>
      <c r="G14549" s="53">
        <f t="shared" si="3"/>
        <v>0.8732462834</v>
      </c>
    </row>
    <row r="14550">
      <c r="A14550" s="61">
        <v>1.512599689E9</v>
      </c>
      <c r="B14550" s="61">
        <v>1.0</v>
      </c>
      <c r="C14550" s="61">
        <v>176.0</v>
      </c>
      <c r="D14550" s="57" t="s">
        <v>379</v>
      </c>
      <c r="E14550" s="62" t="str">
        <f t="shared" si="1"/>
        <v>Out of test</v>
      </c>
      <c r="F14550" s="53" t="str">
        <f t="shared" si="2"/>
        <v>Shanghai_1</v>
      </c>
      <c r="G14550" s="53">
        <f t="shared" si="3"/>
        <v>0.9546753722</v>
      </c>
    </row>
    <row r="14551">
      <c r="A14551" s="61">
        <v>1.513288924E9</v>
      </c>
      <c r="B14551" s="61">
        <v>1.0</v>
      </c>
      <c r="C14551" s="61">
        <v>636.0</v>
      </c>
      <c r="D14551" s="57" t="s">
        <v>379</v>
      </c>
      <c r="E14551" s="62" t="str">
        <f t="shared" si="1"/>
        <v>Out of test</v>
      </c>
      <c r="F14551" s="53" t="str">
        <f t="shared" si="2"/>
        <v>Shanghai_1</v>
      </c>
      <c r="G14551" s="53">
        <f t="shared" si="3"/>
        <v>0.4539686446</v>
      </c>
    </row>
    <row r="14552">
      <c r="A14552" s="61">
        <v>1.511512453E9</v>
      </c>
      <c r="B14552" s="61">
        <v>1.0</v>
      </c>
      <c r="C14552" s="61">
        <v>974.0</v>
      </c>
      <c r="D14552" s="57" t="s">
        <v>379</v>
      </c>
      <c r="E14552" s="62" t="str">
        <f t="shared" si="1"/>
        <v>Out of test</v>
      </c>
      <c r="F14552" s="53" t="str">
        <f t="shared" si="2"/>
        <v>Shanghai_1</v>
      </c>
      <c r="G14552" s="53">
        <f t="shared" si="3"/>
        <v>0.2879378997</v>
      </c>
    </row>
    <row r="14553">
      <c r="A14553" s="61">
        <v>1.519187828E9</v>
      </c>
      <c r="B14553" s="61">
        <v>1.0</v>
      </c>
      <c r="C14553" s="61">
        <v>4808.0</v>
      </c>
      <c r="D14553" s="57" t="s">
        <v>379</v>
      </c>
      <c r="E14553" s="62" t="str">
        <f t="shared" si="1"/>
        <v>Out of test</v>
      </c>
      <c r="F14553" s="53" t="str">
        <f t="shared" si="2"/>
        <v>Shanghai_1</v>
      </c>
      <c r="G14553" s="53">
        <f t="shared" si="3"/>
        <v>0.6254818826</v>
      </c>
    </row>
    <row r="14554">
      <c r="A14554" s="61">
        <v>1.518760363E9</v>
      </c>
      <c r="B14554" s="61">
        <v>1.0</v>
      </c>
      <c r="C14554" s="61">
        <v>1260.0</v>
      </c>
      <c r="D14554" s="57" t="s">
        <v>379</v>
      </c>
      <c r="E14554" s="62" t="str">
        <f t="shared" si="1"/>
        <v>Out of test</v>
      </c>
      <c r="F14554" s="53" t="str">
        <f t="shared" si="2"/>
        <v>Shanghai_1</v>
      </c>
      <c r="G14554" s="53">
        <f t="shared" si="3"/>
        <v>0.2319600899</v>
      </c>
    </row>
    <row r="14555">
      <c r="A14555" s="61">
        <v>1.515601626E9</v>
      </c>
      <c r="B14555" s="61">
        <v>1.0</v>
      </c>
      <c r="C14555" s="61">
        <v>3019.0</v>
      </c>
      <c r="D14555" s="57" t="s">
        <v>379</v>
      </c>
      <c r="E14555" s="62" t="str">
        <f t="shared" si="1"/>
        <v>Out of test</v>
      </c>
      <c r="F14555" s="53" t="str">
        <f t="shared" si="2"/>
        <v>Shanghai_1</v>
      </c>
      <c r="G14555" s="53">
        <f t="shared" si="3"/>
        <v>0.5605322654</v>
      </c>
    </row>
    <row r="14556">
      <c r="A14556" s="61">
        <v>1.518121506E9</v>
      </c>
      <c r="B14556" s="61">
        <v>1.0</v>
      </c>
      <c r="C14556" s="61">
        <v>3965.0</v>
      </c>
      <c r="D14556" s="57" t="s">
        <v>379</v>
      </c>
      <c r="E14556" s="62" t="str">
        <f t="shared" si="1"/>
        <v>Out of test</v>
      </c>
      <c r="F14556" s="53" t="str">
        <f t="shared" si="2"/>
        <v>Shanghai_1</v>
      </c>
      <c r="G14556" s="53">
        <f t="shared" si="3"/>
        <v>0.3304364708</v>
      </c>
    </row>
    <row r="14557">
      <c r="A14557" s="61">
        <v>1.519028598E9</v>
      </c>
      <c r="B14557" s="61">
        <v>1.0</v>
      </c>
      <c r="C14557" s="61">
        <v>288.0</v>
      </c>
      <c r="D14557" s="57" t="s">
        <v>379</v>
      </c>
      <c r="E14557" s="62" t="str">
        <f t="shared" si="1"/>
        <v>Out of test</v>
      </c>
      <c r="F14557" s="53" t="str">
        <f t="shared" si="2"/>
        <v>Shanghai_1</v>
      </c>
      <c r="G14557" s="53">
        <f t="shared" si="3"/>
        <v>0.03916152269</v>
      </c>
    </row>
    <row r="14558">
      <c r="A14558" s="61">
        <v>1.513779136E9</v>
      </c>
      <c r="B14558" s="61">
        <v>1.0</v>
      </c>
      <c r="C14558" s="61">
        <v>599.0</v>
      </c>
      <c r="D14558" s="57" t="s">
        <v>379</v>
      </c>
      <c r="E14558" s="62" t="str">
        <f t="shared" si="1"/>
        <v>Out of test</v>
      </c>
      <c r="F14558" s="53" t="str">
        <f t="shared" si="2"/>
        <v>Shanghai_1</v>
      </c>
      <c r="G14558" s="53">
        <f t="shared" si="3"/>
        <v>0.4305378857</v>
      </c>
    </row>
    <row r="14559">
      <c r="A14559" s="61">
        <v>1.517565748E9</v>
      </c>
      <c r="B14559" s="61">
        <v>1.0</v>
      </c>
      <c r="C14559" s="61">
        <v>4759.0</v>
      </c>
      <c r="D14559" s="57" t="s">
        <v>379</v>
      </c>
      <c r="E14559" s="62" t="str">
        <f t="shared" si="1"/>
        <v>Out of test</v>
      </c>
      <c r="F14559" s="53" t="str">
        <f t="shared" si="2"/>
        <v>Shanghai_1</v>
      </c>
      <c r="G14559" s="53">
        <f t="shared" si="3"/>
        <v>0.7200626046</v>
      </c>
    </row>
    <row r="14560">
      <c r="A14560" s="61">
        <v>1.519216583E9</v>
      </c>
      <c r="B14560" s="61">
        <v>1.0</v>
      </c>
      <c r="C14560" s="61">
        <v>2069.0</v>
      </c>
      <c r="D14560" s="57" t="s">
        <v>379</v>
      </c>
      <c r="E14560" s="62" t="str">
        <f t="shared" si="1"/>
        <v>Out of test</v>
      </c>
      <c r="F14560" s="53" t="str">
        <f t="shared" si="2"/>
        <v>Shanghai_1</v>
      </c>
      <c r="G14560" s="53">
        <f t="shared" si="3"/>
        <v>0.1567383403</v>
      </c>
    </row>
    <row r="14561">
      <c r="A14561" s="61">
        <v>1.511414465E9</v>
      </c>
      <c r="B14561" s="61">
        <v>1.0</v>
      </c>
      <c r="C14561" s="61">
        <v>1852.0</v>
      </c>
      <c r="D14561" s="57" t="s">
        <v>379</v>
      </c>
      <c r="E14561" s="62" t="str">
        <f t="shared" si="1"/>
        <v>Out of test</v>
      </c>
      <c r="F14561" s="53" t="str">
        <f t="shared" si="2"/>
        <v>Shanghai_1</v>
      </c>
      <c r="G14561" s="53">
        <f t="shared" si="3"/>
        <v>0.4962461432</v>
      </c>
    </row>
    <row r="14562">
      <c r="A14562" s="61">
        <v>1.518264406E9</v>
      </c>
      <c r="B14562" s="61">
        <v>1.0</v>
      </c>
      <c r="C14562" s="61">
        <v>471.0</v>
      </c>
      <c r="D14562" s="57" t="s">
        <v>379</v>
      </c>
      <c r="E14562" s="62" t="str">
        <f t="shared" si="1"/>
        <v>Out of test</v>
      </c>
      <c r="F14562" s="53" t="str">
        <f t="shared" si="2"/>
        <v>Shanghai_1</v>
      </c>
      <c r="G14562" s="53">
        <f t="shared" si="3"/>
        <v>0.5411569365</v>
      </c>
    </row>
    <row r="14563">
      <c r="A14563" s="61">
        <v>1.516422049E9</v>
      </c>
      <c r="B14563" s="61">
        <v>1.0</v>
      </c>
      <c r="C14563" s="61">
        <v>1488.0</v>
      </c>
      <c r="D14563" s="57" t="s">
        <v>379</v>
      </c>
      <c r="E14563" s="62" t="str">
        <f t="shared" si="1"/>
        <v>Out of test</v>
      </c>
      <c r="F14563" s="53" t="str">
        <f t="shared" si="2"/>
        <v>Shanghai_1</v>
      </c>
      <c r="G14563" s="53">
        <f t="shared" si="3"/>
        <v>0.1827717782</v>
      </c>
    </row>
    <row r="14564">
      <c r="A14564" s="61">
        <v>1.515144209E9</v>
      </c>
      <c r="B14564" s="61">
        <v>1.0</v>
      </c>
      <c r="C14564" s="61">
        <v>4389.0</v>
      </c>
      <c r="D14564" s="57" t="s">
        <v>379</v>
      </c>
      <c r="E14564" s="62" t="str">
        <f t="shared" si="1"/>
        <v>Out of test</v>
      </c>
      <c r="F14564" s="53" t="str">
        <f t="shared" si="2"/>
        <v>Shanghai_1</v>
      </c>
      <c r="G14564" s="53">
        <f t="shared" si="3"/>
        <v>0.5757191971</v>
      </c>
    </row>
    <row r="14565">
      <c r="A14565" s="61">
        <v>1.518690445E9</v>
      </c>
      <c r="B14565" s="61">
        <v>1.0</v>
      </c>
      <c r="C14565" s="61">
        <v>1584.0</v>
      </c>
      <c r="D14565" s="57" t="s">
        <v>379</v>
      </c>
      <c r="E14565" s="62" t="str">
        <f t="shared" si="1"/>
        <v>Out of test</v>
      </c>
      <c r="F14565" s="53" t="str">
        <f t="shared" si="2"/>
        <v>Shanghai_1</v>
      </c>
      <c r="G14565" s="53">
        <f t="shared" si="3"/>
        <v>0.5713052967</v>
      </c>
    </row>
    <row r="14566">
      <c r="A14566" s="61">
        <v>1.515729477E9</v>
      </c>
      <c r="B14566" s="61">
        <v>1.0</v>
      </c>
      <c r="C14566" s="61">
        <v>1974.0</v>
      </c>
      <c r="D14566" s="57" t="s">
        <v>379</v>
      </c>
      <c r="E14566" s="62" t="str">
        <f t="shared" si="1"/>
        <v>Out of test</v>
      </c>
      <c r="F14566" s="53" t="str">
        <f t="shared" si="2"/>
        <v>Shanghai_1</v>
      </c>
      <c r="G14566" s="53">
        <f t="shared" si="3"/>
        <v>0.8234390209</v>
      </c>
    </row>
    <row r="14567">
      <c r="A14567" s="61">
        <v>1.518356366E9</v>
      </c>
      <c r="B14567" s="61">
        <v>1.0</v>
      </c>
      <c r="C14567" s="61">
        <v>4159.0</v>
      </c>
      <c r="D14567" s="57" t="s">
        <v>379</v>
      </c>
      <c r="E14567" s="62" t="str">
        <f t="shared" si="1"/>
        <v>Out of test</v>
      </c>
      <c r="F14567" s="53" t="str">
        <f t="shared" si="2"/>
        <v>Shanghai_1</v>
      </c>
      <c r="G14567" s="53">
        <f t="shared" si="3"/>
        <v>0.260487533</v>
      </c>
    </row>
    <row r="14568">
      <c r="A14568" s="61">
        <v>1.515381326E9</v>
      </c>
      <c r="B14568" s="61">
        <v>1.0</v>
      </c>
      <c r="C14568" s="61">
        <v>5195.0</v>
      </c>
      <c r="D14568" s="57" t="s">
        <v>379</v>
      </c>
      <c r="E14568" s="62" t="str">
        <f t="shared" si="1"/>
        <v>Out of test</v>
      </c>
      <c r="F14568" s="53" t="str">
        <f t="shared" si="2"/>
        <v>Shanghai_1</v>
      </c>
      <c r="G14568" s="53">
        <f t="shared" si="3"/>
        <v>0.5373912156</v>
      </c>
    </row>
    <row r="14569">
      <c r="A14569" s="61">
        <v>1.512797584E9</v>
      </c>
      <c r="B14569" s="61">
        <v>1.0</v>
      </c>
      <c r="C14569" s="61">
        <v>671.0</v>
      </c>
      <c r="D14569" s="57" t="s">
        <v>379</v>
      </c>
      <c r="E14569" s="62" t="str">
        <f t="shared" si="1"/>
        <v>Out of test</v>
      </c>
      <c r="F14569" s="53" t="str">
        <f t="shared" si="2"/>
        <v>Shanghai_1</v>
      </c>
      <c r="G14569" s="53">
        <f t="shared" si="3"/>
        <v>0.1999293987</v>
      </c>
    </row>
    <row r="14570">
      <c r="A14570" s="61">
        <v>1.512322136E9</v>
      </c>
      <c r="B14570" s="61">
        <v>1.0</v>
      </c>
      <c r="C14570" s="61">
        <v>930.0</v>
      </c>
      <c r="D14570" s="57" t="s">
        <v>379</v>
      </c>
      <c r="E14570" s="62" t="str">
        <f t="shared" si="1"/>
        <v>Out of test</v>
      </c>
      <c r="F14570" s="53" t="str">
        <f t="shared" si="2"/>
        <v>Shanghai_1</v>
      </c>
      <c r="G14570" s="53">
        <f t="shared" si="3"/>
        <v>0.06167696186</v>
      </c>
    </row>
    <row r="14571">
      <c r="A14571" s="61">
        <v>1.512717293E9</v>
      </c>
      <c r="B14571" s="61">
        <v>1.0</v>
      </c>
      <c r="C14571" s="61">
        <v>3461.0</v>
      </c>
      <c r="D14571" s="57" t="s">
        <v>379</v>
      </c>
      <c r="E14571" s="62" t="str">
        <f t="shared" si="1"/>
        <v>Out of test</v>
      </c>
      <c r="F14571" s="53" t="str">
        <f t="shared" si="2"/>
        <v>Shanghai_1</v>
      </c>
      <c r="G14571" s="53">
        <f t="shared" si="3"/>
        <v>0.9645844176</v>
      </c>
    </row>
    <row r="14572">
      <c r="A14572" s="61">
        <v>1.514128703E9</v>
      </c>
      <c r="B14572" s="61">
        <v>1.0</v>
      </c>
      <c r="C14572" s="61">
        <v>1575.0</v>
      </c>
      <c r="D14572" s="57" t="s">
        <v>379</v>
      </c>
      <c r="E14572" s="62" t="str">
        <f t="shared" si="1"/>
        <v>Out of test</v>
      </c>
      <c r="F14572" s="53" t="str">
        <f t="shared" si="2"/>
        <v>Shanghai_1</v>
      </c>
      <c r="G14572" s="53">
        <f t="shared" si="3"/>
        <v>0.6572041136</v>
      </c>
    </row>
    <row r="14573">
      <c r="A14573" s="61">
        <v>1.518359947E9</v>
      </c>
      <c r="B14573" s="61">
        <v>1.0</v>
      </c>
      <c r="C14573" s="61">
        <v>2144.0</v>
      </c>
      <c r="D14573" s="57" t="s">
        <v>379</v>
      </c>
      <c r="E14573" s="62" t="str">
        <f t="shared" si="1"/>
        <v>Out of test</v>
      </c>
      <c r="F14573" s="53" t="str">
        <f t="shared" si="2"/>
        <v>Shanghai_1</v>
      </c>
      <c r="G14573" s="53">
        <f t="shared" si="3"/>
        <v>0.8789304914</v>
      </c>
    </row>
    <row r="14574">
      <c r="A14574" s="61">
        <v>1.518090729E9</v>
      </c>
      <c r="B14574" s="61">
        <v>1.0</v>
      </c>
      <c r="C14574" s="61">
        <v>2323.0</v>
      </c>
      <c r="D14574" s="57" t="s">
        <v>379</v>
      </c>
      <c r="E14574" s="62" t="str">
        <f t="shared" si="1"/>
        <v>Out of test</v>
      </c>
      <c r="F14574" s="53" t="str">
        <f t="shared" si="2"/>
        <v>Shanghai_1</v>
      </c>
      <c r="G14574" s="53">
        <f t="shared" si="3"/>
        <v>0.537853388</v>
      </c>
    </row>
    <row r="14575">
      <c r="A14575" s="61">
        <v>1.515097108E9</v>
      </c>
      <c r="B14575" s="61">
        <v>1.0</v>
      </c>
      <c r="C14575" s="61">
        <v>4093.0</v>
      </c>
      <c r="D14575" s="57" t="s">
        <v>379</v>
      </c>
      <c r="E14575" s="62" t="str">
        <f t="shared" si="1"/>
        <v>Out of test</v>
      </c>
      <c r="F14575" s="53" t="str">
        <f t="shared" si="2"/>
        <v>Shanghai_1</v>
      </c>
      <c r="G14575" s="53">
        <f t="shared" si="3"/>
        <v>0.03857325373</v>
      </c>
    </row>
    <row r="14576">
      <c r="A14576" s="61">
        <v>1.513171123E9</v>
      </c>
      <c r="B14576" s="61">
        <v>1.0</v>
      </c>
      <c r="C14576" s="61">
        <v>114.0</v>
      </c>
      <c r="D14576" s="57" t="s">
        <v>379</v>
      </c>
      <c r="E14576" s="62" t="str">
        <f t="shared" si="1"/>
        <v>Out of test</v>
      </c>
      <c r="F14576" s="53" t="str">
        <f t="shared" si="2"/>
        <v>Shanghai_1</v>
      </c>
      <c r="G14576" s="53">
        <f t="shared" si="3"/>
        <v>0.5041528666</v>
      </c>
    </row>
    <row r="14577">
      <c r="A14577" s="61">
        <v>1.513086267E9</v>
      </c>
      <c r="B14577" s="61">
        <v>1.0</v>
      </c>
      <c r="C14577" s="61">
        <v>1878.0</v>
      </c>
      <c r="D14577" s="57" t="s">
        <v>379</v>
      </c>
      <c r="E14577" s="62" t="str">
        <f t="shared" si="1"/>
        <v>Out of test</v>
      </c>
      <c r="F14577" s="53" t="str">
        <f t="shared" si="2"/>
        <v>Shanghai_1</v>
      </c>
      <c r="G14577" s="53">
        <f t="shared" si="3"/>
        <v>0.410447655</v>
      </c>
    </row>
    <row r="14578">
      <c r="A14578" s="61">
        <v>1.514367904E9</v>
      </c>
      <c r="B14578" s="61">
        <v>1.0</v>
      </c>
      <c r="C14578" s="61">
        <v>894.0</v>
      </c>
      <c r="D14578" s="57" t="s">
        <v>379</v>
      </c>
      <c r="E14578" s="62" t="str">
        <f t="shared" si="1"/>
        <v>Out of test</v>
      </c>
      <c r="F14578" s="53" t="str">
        <f t="shared" si="2"/>
        <v>Shanghai_1</v>
      </c>
      <c r="G14578" s="53">
        <f t="shared" si="3"/>
        <v>0.5096311406</v>
      </c>
    </row>
    <row r="14579">
      <c r="A14579" s="61">
        <v>1.518475088E9</v>
      </c>
      <c r="B14579" s="61">
        <v>1.0</v>
      </c>
      <c r="C14579" s="61">
        <v>637.0</v>
      </c>
      <c r="D14579" s="57" t="s">
        <v>379</v>
      </c>
      <c r="E14579" s="62" t="str">
        <f t="shared" si="1"/>
        <v>Out of test</v>
      </c>
      <c r="F14579" s="53" t="str">
        <f t="shared" si="2"/>
        <v>Shanghai_1</v>
      </c>
      <c r="G14579" s="53">
        <f t="shared" si="3"/>
        <v>0.7397490924</v>
      </c>
    </row>
    <row r="14580">
      <c r="A14580" s="61">
        <v>1.519111043E9</v>
      </c>
      <c r="B14580" s="61">
        <v>1.0</v>
      </c>
      <c r="C14580" s="61">
        <v>1499.0</v>
      </c>
      <c r="D14580" s="57" t="s">
        <v>379</v>
      </c>
      <c r="E14580" s="62" t="str">
        <f t="shared" si="1"/>
        <v>Out of test</v>
      </c>
      <c r="F14580" s="53" t="str">
        <f t="shared" si="2"/>
        <v>Shanghai_1</v>
      </c>
      <c r="G14580" s="53">
        <f t="shared" si="3"/>
        <v>0.130383138</v>
      </c>
    </row>
    <row r="14581">
      <c r="A14581" s="61">
        <v>1.513710414E9</v>
      </c>
      <c r="B14581" s="61">
        <v>1.0</v>
      </c>
      <c r="C14581" s="61">
        <v>299.0</v>
      </c>
      <c r="D14581" s="57" t="s">
        <v>379</v>
      </c>
      <c r="E14581" s="62" t="str">
        <f t="shared" si="1"/>
        <v>Out of test</v>
      </c>
      <c r="F14581" s="53" t="str">
        <f t="shared" si="2"/>
        <v>Shanghai_1</v>
      </c>
      <c r="G14581" s="53">
        <f t="shared" si="3"/>
        <v>0.2382047658</v>
      </c>
    </row>
    <row r="14582">
      <c r="A14582" s="61">
        <v>1.518327244E9</v>
      </c>
      <c r="B14582" s="61">
        <v>1.0</v>
      </c>
      <c r="C14582" s="61">
        <v>1805.0</v>
      </c>
      <c r="D14582" s="57" t="s">
        <v>379</v>
      </c>
      <c r="E14582" s="62" t="str">
        <f t="shared" si="1"/>
        <v>Out of test</v>
      </c>
      <c r="F14582" s="53" t="str">
        <f t="shared" si="2"/>
        <v>Shanghai_1</v>
      </c>
      <c r="G14582" s="53">
        <f t="shared" si="3"/>
        <v>0.7750105652</v>
      </c>
    </row>
    <row r="14583">
      <c r="A14583" s="61">
        <v>1.517284828E9</v>
      </c>
      <c r="B14583" s="61">
        <v>1.0</v>
      </c>
      <c r="C14583" s="61">
        <v>3105.0</v>
      </c>
      <c r="D14583" s="57" t="s">
        <v>379</v>
      </c>
      <c r="E14583" s="62" t="str">
        <f t="shared" si="1"/>
        <v>Out of test</v>
      </c>
      <c r="F14583" s="53" t="str">
        <f t="shared" si="2"/>
        <v>Shanghai_1</v>
      </c>
      <c r="G14583" s="53">
        <f t="shared" si="3"/>
        <v>0.5885565404</v>
      </c>
    </row>
    <row r="14584">
      <c r="A14584" s="61">
        <v>1.515613637E9</v>
      </c>
      <c r="B14584" s="61">
        <v>1.0</v>
      </c>
      <c r="C14584" s="61">
        <v>2563.0</v>
      </c>
      <c r="D14584" s="57" t="s">
        <v>379</v>
      </c>
      <c r="E14584" s="62" t="str">
        <f t="shared" si="1"/>
        <v>Out of test</v>
      </c>
      <c r="F14584" s="53" t="str">
        <f t="shared" si="2"/>
        <v>Shanghai_1</v>
      </c>
      <c r="G14584" s="53">
        <f t="shared" si="3"/>
        <v>0.5670568071</v>
      </c>
    </row>
    <row r="14585">
      <c r="A14585" s="61">
        <v>1.517049475E9</v>
      </c>
      <c r="B14585" s="61">
        <v>1.0</v>
      </c>
      <c r="C14585" s="61">
        <v>3136.0</v>
      </c>
      <c r="D14585" s="57" t="s">
        <v>379</v>
      </c>
      <c r="E14585" s="62" t="str">
        <f t="shared" si="1"/>
        <v>Out of test</v>
      </c>
      <c r="F14585" s="53" t="str">
        <f t="shared" si="2"/>
        <v>Shanghai_1</v>
      </c>
      <c r="G14585" s="53">
        <f t="shared" si="3"/>
        <v>0.8665520581</v>
      </c>
    </row>
    <row r="14586">
      <c r="A14586" s="61">
        <v>1.512124854E9</v>
      </c>
      <c r="B14586" s="61">
        <v>1.0</v>
      </c>
      <c r="C14586" s="61">
        <v>844.0</v>
      </c>
      <c r="D14586" s="57" t="s">
        <v>379</v>
      </c>
      <c r="E14586" s="62" t="str">
        <f t="shared" si="1"/>
        <v>Out of test</v>
      </c>
      <c r="F14586" s="53" t="str">
        <f t="shared" si="2"/>
        <v>Shanghai_1</v>
      </c>
      <c r="G14586" s="53">
        <f t="shared" si="3"/>
        <v>0.8555447902</v>
      </c>
    </row>
    <row r="14587">
      <c r="A14587" s="61">
        <v>1.512115219E9</v>
      </c>
      <c r="B14587" s="61">
        <v>1.0</v>
      </c>
      <c r="C14587" s="61">
        <v>3035.0</v>
      </c>
      <c r="D14587" s="57" t="s">
        <v>379</v>
      </c>
      <c r="E14587" s="62" t="str">
        <f t="shared" si="1"/>
        <v>Out of test</v>
      </c>
      <c r="F14587" s="53" t="str">
        <f t="shared" si="2"/>
        <v>Shanghai_1</v>
      </c>
      <c r="G14587" s="53">
        <f t="shared" si="3"/>
        <v>0.5748383814</v>
      </c>
    </row>
    <row r="14588">
      <c r="A14588" s="61">
        <v>1.516513455E9</v>
      </c>
      <c r="B14588" s="61">
        <v>1.0</v>
      </c>
      <c r="C14588" s="61">
        <v>1794.0</v>
      </c>
      <c r="D14588" s="57" t="s">
        <v>379</v>
      </c>
      <c r="E14588" s="62" t="str">
        <f t="shared" si="1"/>
        <v>Out of test</v>
      </c>
      <c r="F14588" s="53" t="str">
        <f t="shared" si="2"/>
        <v>Shanghai_1</v>
      </c>
      <c r="G14588" s="53">
        <f t="shared" si="3"/>
        <v>0.9145596909</v>
      </c>
    </row>
    <row r="14589">
      <c r="A14589" s="61">
        <v>1.514558325E9</v>
      </c>
      <c r="B14589" s="61">
        <v>1.0</v>
      </c>
      <c r="C14589" s="61">
        <v>4195.0</v>
      </c>
      <c r="D14589" s="57" t="s">
        <v>379</v>
      </c>
      <c r="E14589" s="62" t="str">
        <f t="shared" si="1"/>
        <v>Out of test</v>
      </c>
      <c r="F14589" s="53" t="str">
        <f t="shared" si="2"/>
        <v>Shanghai_1</v>
      </c>
      <c r="G14589" s="53">
        <f t="shared" si="3"/>
        <v>0.2015553079</v>
      </c>
    </row>
    <row r="14590">
      <c r="A14590" s="61">
        <v>1.511400039E9</v>
      </c>
      <c r="B14590" s="61">
        <v>1.0</v>
      </c>
      <c r="C14590" s="61">
        <v>963.0</v>
      </c>
      <c r="D14590" s="57" t="s">
        <v>379</v>
      </c>
      <c r="E14590" s="62" t="str">
        <f t="shared" si="1"/>
        <v>Out of test</v>
      </c>
      <c r="F14590" s="53" t="str">
        <f t="shared" si="2"/>
        <v>Shanghai_1</v>
      </c>
      <c r="G14590" s="53">
        <f t="shared" si="3"/>
        <v>0.4364491429</v>
      </c>
    </row>
    <row r="14591">
      <c r="A14591" s="61">
        <v>1.519492583E9</v>
      </c>
      <c r="B14591" s="61">
        <v>1.0</v>
      </c>
      <c r="C14591" s="61">
        <v>2277.0</v>
      </c>
      <c r="D14591" s="57" t="s">
        <v>379</v>
      </c>
      <c r="E14591" s="62" t="str">
        <f t="shared" si="1"/>
        <v>Out of test</v>
      </c>
      <c r="F14591" s="53" t="str">
        <f t="shared" si="2"/>
        <v>Shanghai_1</v>
      </c>
      <c r="G14591" s="53">
        <f t="shared" si="3"/>
        <v>0.9868917372</v>
      </c>
    </row>
    <row r="14592">
      <c r="A14592" s="61">
        <v>1.514557353E9</v>
      </c>
      <c r="B14592" s="61">
        <v>1.0</v>
      </c>
      <c r="C14592" s="61">
        <v>4129.0</v>
      </c>
      <c r="D14592" s="57" t="s">
        <v>379</v>
      </c>
      <c r="E14592" s="62" t="str">
        <f t="shared" si="1"/>
        <v>Out of test</v>
      </c>
      <c r="F14592" s="53" t="str">
        <f t="shared" si="2"/>
        <v>Shanghai_1</v>
      </c>
      <c r="G14592" s="53">
        <f t="shared" si="3"/>
        <v>0.2147040672</v>
      </c>
    </row>
    <row r="14593">
      <c r="A14593" s="61">
        <v>1.513728139E9</v>
      </c>
      <c r="B14593" s="61">
        <v>1.0</v>
      </c>
      <c r="C14593" s="61">
        <v>1511.0</v>
      </c>
      <c r="D14593" s="57" t="s">
        <v>379</v>
      </c>
      <c r="E14593" s="62" t="str">
        <f t="shared" si="1"/>
        <v>Out of test</v>
      </c>
      <c r="F14593" s="53" t="str">
        <f t="shared" si="2"/>
        <v>Shanghai_1</v>
      </c>
      <c r="G14593" s="53">
        <f t="shared" si="3"/>
        <v>0.908279286</v>
      </c>
    </row>
    <row r="14594">
      <c r="A14594" s="61">
        <v>1.516984119E9</v>
      </c>
      <c r="B14594" s="61">
        <v>1.0</v>
      </c>
      <c r="C14594" s="61">
        <v>116.0</v>
      </c>
      <c r="D14594" s="57" t="s">
        <v>379</v>
      </c>
      <c r="E14594" s="62" t="str">
        <f t="shared" si="1"/>
        <v>Out of test</v>
      </c>
      <c r="F14594" s="53" t="str">
        <f t="shared" si="2"/>
        <v>Shanghai_1</v>
      </c>
      <c r="G14594" s="53">
        <f t="shared" si="3"/>
        <v>0.9646362398</v>
      </c>
    </row>
    <row r="14595">
      <c r="A14595" s="61">
        <v>1.518132306E9</v>
      </c>
      <c r="B14595" s="61">
        <v>1.0</v>
      </c>
      <c r="C14595" s="61">
        <v>808.0</v>
      </c>
      <c r="D14595" s="57" t="s">
        <v>379</v>
      </c>
      <c r="E14595" s="62" t="str">
        <f t="shared" si="1"/>
        <v>Out of test</v>
      </c>
      <c r="F14595" s="53" t="str">
        <f t="shared" si="2"/>
        <v>Shanghai_1</v>
      </c>
      <c r="G14595" s="53">
        <f t="shared" si="3"/>
        <v>0.1122637029</v>
      </c>
    </row>
    <row r="14596">
      <c r="A14596" s="61">
        <v>1.519508213E9</v>
      </c>
      <c r="B14596" s="61">
        <v>1.0</v>
      </c>
      <c r="C14596" s="61">
        <v>1447.0</v>
      </c>
      <c r="D14596" s="57" t="s">
        <v>379</v>
      </c>
      <c r="E14596" s="62" t="str">
        <f t="shared" si="1"/>
        <v>Out of test</v>
      </c>
      <c r="F14596" s="53" t="str">
        <f t="shared" si="2"/>
        <v>Shanghai_1</v>
      </c>
      <c r="G14596" s="53">
        <f t="shared" si="3"/>
        <v>0.5083989975</v>
      </c>
    </row>
    <row r="14597">
      <c r="A14597" s="61">
        <v>1.516107747E9</v>
      </c>
      <c r="B14597" s="61">
        <v>1.0</v>
      </c>
      <c r="C14597" s="61">
        <v>1741.0</v>
      </c>
      <c r="D14597" s="57" t="s">
        <v>379</v>
      </c>
      <c r="E14597" s="62" t="str">
        <f t="shared" si="1"/>
        <v>Out of test</v>
      </c>
      <c r="F14597" s="53" t="str">
        <f t="shared" si="2"/>
        <v>Shanghai_1</v>
      </c>
      <c r="G14597" s="53">
        <f t="shared" si="3"/>
        <v>0.03954521072</v>
      </c>
    </row>
    <row r="14598">
      <c r="A14598" s="61">
        <v>1.518129236E9</v>
      </c>
      <c r="B14598" s="61">
        <v>1.0</v>
      </c>
      <c r="C14598" s="61">
        <v>522.0</v>
      </c>
      <c r="D14598" s="57" t="s">
        <v>379</v>
      </c>
      <c r="E14598" s="62" t="str">
        <f t="shared" si="1"/>
        <v>Out of test</v>
      </c>
      <c r="F14598" s="53" t="str">
        <f t="shared" si="2"/>
        <v>Shanghai_1</v>
      </c>
      <c r="G14598" s="53">
        <f t="shared" si="3"/>
        <v>0.7246532465</v>
      </c>
    </row>
    <row r="14599">
      <c r="A14599" s="61">
        <v>1.517035589E9</v>
      </c>
      <c r="B14599" s="61">
        <v>1.0</v>
      </c>
      <c r="C14599" s="61">
        <v>5311.0</v>
      </c>
      <c r="D14599" s="57" t="s">
        <v>379</v>
      </c>
      <c r="E14599" s="62" t="str">
        <f t="shared" si="1"/>
        <v>Out of test</v>
      </c>
      <c r="F14599" s="53" t="str">
        <f t="shared" si="2"/>
        <v>Shanghai_1</v>
      </c>
      <c r="G14599" s="53">
        <f t="shared" si="3"/>
        <v>0.548475901</v>
      </c>
    </row>
    <row r="14600">
      <c r="A14600" s="61">
        <v>1.515784315E9</v>
      </c>
      <c r="B14600" s="61">
        <v>1.0</v>
      </c>
      <c r="C14600" s="61">
        <v>1819.0</v>
      </c>
      <c r="D14600" s="57" t="s">
        <v>379</v>
      </c>
      <c r="E14600" s="62" t="str">
        <f t="shared" si="1"/>
        <v>Out of test</v>
      </c>
      <c r="F14600" s="53" t="str">
        <f t="shared" si="2"/>
        <v>Shanghai_1</v>
      </c>
      <c r="G14600" s="53">
        <f t="shared" si="3"/>
        <v>0.354331483</v>
      </c>
    </row>
    <row r="14601">
      <c r="A14601" s="61">
        <v>1.515492983E9</v>
      </c>
      <c r="B14601" s="61">
        <v>1.0</v>
      </c>
      <c r="C14601" s="61">
        <v>1948.0</v>
      </c>
      <c r="D14601" s="57" t="s">
        <v>379</v>
      </c>
      <c r="E14601" s="62" t="str">
        <f t="shared" si="1"/>
        <v>Out of test</v>
      </c>
      <c r="F14601" s="53" t="str">
        <f t="shared" si="2"/>
        <v>Shanghai_1</v>
      </c>
      <c r="G14601" s="53">
        <f t="shared" si="3"/>
        <v>0.2588242933</v>
      </c>
    </row>
    <row r="14602">
      <c r="A14602" s="61">
        <v>1.514067943E9</v>
      </c>
      <c r="B14602" s="61">
        <v>1.0</v>
      </c>
      <c r="C14602" s="61">
        <v>1499.0</v>
      </c>
      <c r="D14602" s="57" t="s">
        <v>379</v>
      </c>
      <c r="E14602" s="62" t="str">
        <f t="shared" si="1"/>
        <v>Out of test</v>
      </c>
      <c r="F14602" s="53" t="str">
        <f t="shared" si="2"/>
        <v>Shanghai_1</v>
      </c>
      <c r="G14602" s="53">
        <f t="shared" si="3"/>
        <v>0.287693954</v>
      </c>
    </row>
    <row r="14603">
      <c r="A14603" s="61">
        <v>1.513676298E9</v>
      </c>
      <c r="B14603" s="61">
        <v>1.0</v>
      </c>
      <c r="C14603" s="61">
        <v>74.0</v>
      </c>
      <c r="D14603" s="57" t="s">
        <v>379</v>
      </c>
      <c r="E14603" s="62" t="str">
        <f t="shared" si="1"/>
        <v>Out of test</v>
      </c>
      <c r="F14603" s="53" t="str">
        <f t="shared" si="2"/>
        <v>Shanghai_1</v>
      </c>
      <c r="G14603" s="53">
        <f t="shared" si="3"/>
        <v>0.7573757941</v>
      </c>
    </row>
    <row r="14604">
      <c r="A14604" s="61">
        <v>1.512105295E9</v>
      </c>
      <c r="B14604" s="61">
        <v>1.0</v>
      </c>
      <c r="C14604" s="61">
        <v>2931.0</v>
      </c>
      <c r="D14604" s="57" t="s">
        <v>379</v>
      </c>
      <c r="E14604" s="62" t="str">
        <f t="shared" si="1"/>
        <v>Out of test</v>
      </c>
      <c r="F14604" s="53" t="str">
        <f t="shared" si="2"/>
        <v>Shanghai_1</v>
      </c>
      <c r="G14604" s="53">
        <f t="shared" si="3"/>
        <v>0.6125221152</v>
      </c>
    </row>
    <row r="14605">
      <c r="A14605" s="61">
        <v>1.515409345E9</v>
      </c>
      <c r="B14605" s="61">
        <v>1.0</v>
      </c>
      <c r="C14605" s="61">
        <v>2840.0</v>
      </c>
      <c r="D14605" s="57" t="s">
        <v>379</v>
      </c>
      <c r="E14605" s="62" t="str">
        <f t="shared" si="1"/>
        <v>Out of test</v>
      </c>
      <c r="F14605" s="53" t="str">
        <f t="shared" si="2"/>
        <v>Shanghai_1</v>
      </c>
      <c r="G14605" s="53">
        <f t="shared" si="3"/>
        <v>0.9535628581</v>
      </c>
    </row>
    <row r="14606">
      <c r="A14606" s="61">
        <v>1.516262868E9</v>
      </c>
      <c r="B14606" s="61">
        <v>1.0</v>
      </c>
      <c r="C14606" s="61">
        <v>3231.0</v>
      </c>
      <c r="D14606" s="57" t="s">
        <v>379</v>
      </c>
      <c r="E14606" s="62" t="str">
        <f t="shared" si="1"/>
        <v>Out of test</v>
      </c>
      <c r="F14606" s="53" t="str">
        <f t="shared" si="2"/>
        <v>Shanghai_1</v>
      </c>
      <c r="G14606" s="53">
        <f t="shared" si="3"/>
        <v>0.9603026617</v>
      </c>
    </row>
    <row r="14607">
      <c r="A14607" s="61">
        <v>1.512142204E9</v>
      </c>
      <c r="B14607" s="61">
        <v>1.0</v>
      </c>
      <c r="C14607" s="61">
        <v>2119.0</v>
      </c>
      <c r="D14607" s="57" t="s">
        <v>379</v>
      </c>
      <c r="E14607" s="62" t="str">
        <f t="shared" si="1"/>
        <v>Out of test</v>
      </c>
      <c r="F14607" s="53" t="str">
        <f t="shared" si="2"/>
        <v>Shanghai_1</v>
      </c>
      <c r="G14607" s="53">
        <f t="shared" si="3"/>
        <v>0.7985698195</v>
      </c>
    </row>
    <row r="14608">
      <c r="A14608" s="61">
        <v>1.517964205E9</v>
      </c>
      <c r="B14608" s="61">
        <v>1.0</v>
      </c>
      <c r="C14608" s="61">
        <v>3962.0</v>
      </c>
      <c r="D14608" s="57" t="s">
        <v>379</v>
      </c>
      <c r="E14608" s="62" t="str">
        <f t="shared" si="1"/>
        <v>Out of test</v>
      </c>
      <c r="F14608" s="53" t="str">
        <f t="shared" si="2"/>
        <v>Shanghai_1</v>
      </c>
      <c r="G14608" s="53">
        <f t="shared" si="3"/>
        <v>0.4811890401</v>
      </c>
    </row>
    <row r="14609">
      <c r="A14609" s="61">
        <v>1.516977306E9</v>
      </c>
      <c r="B14609" s="61">
        <v>1.0</v>
      </c>
      <c r="C14609" s="61">
        <v>2803.0</v>
      </c>
      <c r="D14609" s="57" t="s">
        <v>379</v>
      </c>
      <c r="E14609" s="62" t="str">
        <f t="shared" si="1"/>
        <v>Out of test</v>
      </c>
      <c r="F14609" s="53" t="str">
        <f t="shared" si="2"/>
        <v>Shanghai_1</v>
      </c>
      <c r="G14609" s="53">
        <f t="shared" si="3"/>
        <v>0.41511668</v>
      </c>
    </row>
    <row r="14610">
      <c r="A14610" s="61">
        <v>1.514974394E9</v>
      </c>
      <c r="B14610" s="61">
        <v>1.0</v>
      </c>
      <c r="C14610" s="61">
        <v>1853.0</v>
      </c>
      <c r="D14610" s="57" t="s">
        <v>379</v>
      </c>
      <c r="E14610" s="62" t="str">
        <f t="shared" si="1"/>
        <v>Out of test</v>
      </c>
      <c r="F14610" s="53" t="str">
        <f t="shared" si="2"/>
        <v>Shanghai_1</v>
      </c>
      <c r="G14610" s="53">
        <f t="shared" si="3"/>
        <v>0.7470827594</v>
      </c>
    </row>
    <row r="14611">
      <c r="A14611" s="61">
        <v>1.511553126E9</v>
      </c>
      <c r="B14611" s="61">
        <v>1.0</v>
      </c>
      <c r="C14611" s="61">
        <v>2037.0</v>
      </c>
      <c r="D14611" s="57" t="s">
        <v>379</v>
      </c>
      <c r="E14611" s="62" t="str">
        <f t="shared" si="1"/>
        <v>Out of test</v>
      </c>
      <c r="F14611" s="53" t="str">
        <f t="shared" si="2"/>
        <v>Shanghai_1</v>
      </c>
      <c r="G14611" s="53">
        <f t="shared" si="3"/>
        <v>0.8854015436</v>
      </c>
    </row>
    <row r="14612">
      <c r="A14612" s="61">
        <v>1.516618259E9</v>
      </c>
      <c r="B14612" s="61">
        <v>1.0</v>
      </c>
      <c r="C14612" s="61">
        <v>1351.0</v>
      </c>
      <c r="D14612" s="57" t="s">
        <v>379</v>
      </c>
      <c r="E14612" s="62" t="str">
        <f t="shared" si="1"/>
        <v>Out of test</v>
      </c>
      <c r="F14612" s="53" t="str">
        <f t="shared" si="2"/>
        <v>Shanghai_1</v>
      </c>
      <c r="G14612" s="53">
        <f t="shared" si="3"/>
        <v>0.6161743688</v>
      </c>
    </row>
    <row r="14613">
      <c r="A14613" s="61">
        <v>1.514167476E9</v>
      </c>
      <c r="B14613" s="61">
        <v>1.0</v>
      </c>
      <c r="C14613" s="61">
        <v>3127.0</v>
      </c>
      <c r="D14613" s="57" t="s">
        <v>379</v>
      </c>
      <c r="E14613" s="62" t="str">
        <f t="shared" si="1"/>
        <v>Out of test</v>
      </c>
      <c r="F14613" s="53" t="str">
        <f t="shared" si="2"/>
        <v>Shanghai_1</v>
      </c>
      <c r="G14613" s="53">
        <f t="shared" si="3"/>
        <v>0.04760561186</v>
      </c>
    </row>
    <row r="14614">
      <c r="A14614" s="61">
        <v>1.511600959E9</v>
      </c>
      <c r="B14614" s="61">
        <v>1.0</v>
      </c>
      <c r="C14614" s="61">
        <v>1356.0</v>
      </c>
      <c r="D14614" s="57" t="s">
        <v>379</v>
      </c>
      <c r="E14614" s="62" t="str">
        <f t="shared" si="1"/>
        <v>Out of test</v>
      </c>
      <c r="F14614" s="53" t="str">
        <f t="shared" si="2"/>
        <v>Shanghai_1</v>
      </c>
      <c r="G14614" s="53">
        <f t="shared" si="3"/>
        <v>0.3856681838</v>
      </c>
    </row>
    <row r="14615">
      <c r="A14615" s="61">
        <v>1.514473944E9</v>
      </c>
      <c r="B14615" s="61">
        <v>1.0</v>
      </c>
      <c r="C14615" s="61">
        <v>833.0</v>
      </c>
      <c r="D14615" s="57" t="s">
        <v>379</v>
      </c>
      <c r="E14615" s="62" t="str">
        <f t="shared" si="1"/>
        <v>Out of test</v>
      </c>
      <c r="F14615" s="53" t="str">
        <f t="shared" si="2"/>
        <v>Shanghai_1</v>
      </c>
      <c r="G14615" s="53">
        <f t="shared" si="3"/>
        <v>0.5211959647</v>
      </c>
    </row>
    <row r="14616">
      <c r="A14616" s="61">
        <v>1.519945689E9</v>
      </c>
      <c r="B14616" s="61">
        <v>1.0</v>
      </c>
      <c r="C14616" s="61">
        <v>3833.0</v>
      </c>
      <c r="D14616" s="57" t="s">
        <v>379</v>
      </c>
      <c r="E14616" s="62" t="str">
        <f t="shared" si="1"/>
        <v>Out of test</v>
      </c>
      <c r="F14616" s="53" t="str">
        <f t="shared" si="2"/>
        <v>Shanghai_1</v>
      </c>
      <c r="G14616" s="53">
        <f t="shared" si="3"/>
        <v>0.6592574626</v>
      </c>
    </row>
    <row r="14617">
      <c r="A14617" s="61">
        <v>1.514297729E9</v>
      </c>
      <c r="B14617" s="61">
        <v>1.0</v>
      </c>
      <c r="C14617" s="61">
        <v>4235.0</v>
      </c>
      <c r="D14617" s="57" t="s">
        <v>379</v>
      </c>
      <c r="E14617" s="62" t="str">
        <f t="shared" si="1"/>
        <v>Out of test</v>
      </c>
      <c r="F14617" s="53" t="str">
        <f t="shared" si="2"/>
        <v>Shanghai_1</v>
      </c>
      <c r="G14617" s="53">
        <f t="shared" si="3"/>
        <v>0.2603819197</v>
      </c>
    </row>
    <row r="14618">
      <c r="A14618" s="61">
        <v>1.516142179E9</v>
      </c>
      <c r="B14618" s="61">
        <v>1.0</v>
      </c>
      <c r="C14618" s="61">
        <v>2387.0</v>
      </c>
      <c r="D14618" s="57" t="s">
        <v>379</v>
      </c>
      <c r="E14618" s="62" t="str">
        <f t="shared" si="1"/>
        <v>Out of test</v>
      </c>
      <c r="F14618" s="53" t="str">
        <f t="shared" si="2"/>
        <v>Shanghai_1</v>
      </c>
      <c r="G14618" s="53">
        <f t="shared" si="3"/>
        <v>0.2124108871</v>
      </c>
    </row>
    <row r="14619">
      <c r="A14619" s="61">
        <v>1.516486536E9</v>
      </c>
      <c r="B14619" s="61">
        <v>1.0</v>
      </c>
      <c r="C14619" s="61">
        <v>4527.0</v>
      </c>
      <c r="D14619" s="57" t="s">
        <v>379</v>
      </c>
      <c r="E14619" s="62" t="str">
        <f t="shared" si="1"/>
        <v>Out of test</v>
      </c>
      <c r="F14619" s="53" t="str">
        <f t="shared" si="2"/>
        <v>Shanghai_1</v>
      </c>
      <c r="G14619" s="53">
        <f t="shared" si="3"/>
        <v>0.4939984182</v>
      </c>
    </row>
    <row r="14620">
      <c r="A14620" s="61">
        <v>1.514413505E9</v>
      </c>
      <c r="B14620" s="61">
        <v>1.0</v>
      </c>
      <c r="C14620" s="61">
        <v>43.0</v>
      </c>
      <c r="D14620" s="57" t="s">
        <v>379</v>
      </c>
      <c r="E14620" s="62" t="str">
        <f t="shared" si="1"/>
        <v>Out of test</v>
      </c>
      <c r="F14620" s="53" t="str">
        <f t="shared" si="2"/>
        <v>Shanghai_1</v>
      </c>
      <c r="G14620" s="53">
        <f t="shared" si="3"/>
        <v>0.6549999812</v>
      </c>
    </row>
    <row r="14621">
      <c r="A14621" s="61">
        <v>1.511941419E9</v>
      </c>
      <c r="B14621" s="61">
        <v>1.0</v>
      </c>
      <c r="C14621" s="61">
        <v>1137.0</v>
      </c>
      <c r="D14621" s="57" t="s">
        <v>379</v>
      </c>
      <c r="E14621" s="62" t="str">
        <f t="shared" si="1"/>
        <v>Out of test</v>
      </c>
      <c r="F14621" s="53" t="str">
        <f t="shared" si="2"/>
        <v>Shanghai_1</v>
      </c>
      <c r="G14621" s="53">
        <f t="shared" si="3"/>
        <v>0.297438856</v>
      </c>
    </row>
    <row r="14622">
      <c r="A14622" s="61">
        <v>1.516381097E9</v>
      </c>
      <c r="B14622" s="61">
        <v>1.0</v>
      </c>
      <c r="C14622" s="61">
        <v>2154.0</v>
      </c>
      <c r="D14622" s="57" t="s">
        <v>379</v>
      </c>
      <c r="E14622" s="62" t="str">
        <f t="shared" si="1"/>
        <v>Out of test</v>
      </c>
      <c r="F14622" s="53" t="str">
        <f t="shared" si="2"/>
        <v>Shanghai_1</v>
      </c>
      <c r="G14622" s="53">
        <f t="shared" si="3"/>
        <v>0.9736831745</v>
      </c>
    </row>
    <row r="14623">
      <c r="A14623" s="61">
        <v>1.515288456E9</v>
      </c>
      <c r="B14623" s="61">
        <v>1.0</v>
      </c>
      <c r="C14623" s="61">
        <v>2132.0</v>
      </c>
      <c r="D14623" s="57" t="s">
        <v>379</v>
      </c>
      <c r="E14623" s="62" t="str">
        <f t="shared" si="1"/>
        <v>Out of test</v>
      </c>
      <c r="F14623" s="53" t="str">
        <f t="shared" si="2"/>
        <v>Shanghai_1</v>
      </c>
      <c r="G14623" s="53">
        <f t="shared" si="3"/>
        <v>0.9347948791</v>
      </c>
    </row>
    <row r="14624">
      <c r="A14624" s="61">
        <v>1.516724218E9</v>
      </c>
      <c r="B14624" s="61">
        <v>1.0</v>
      </c>
      <c r="C14624" s="61">
        <v>2678.0</v>
      </c>
      <c r="D14624" s="57" t="s">
        <v>379</v>
      </c>
      <c r="E14624" s="62" t="str">
        <f t="shared" si="1"/>
        <v>Out of test</v>
      </c>
      <c r="F14624" s="53" t="str">
        <f t="shared" si="2"/>
        <v>Shanghai_1</v>
      </c>
      <c r="G14624" s="53">
        <f t="shared" si="3"/>
        <v>0.6453375537</v>
      </c>
    </row>
    <row r="14625">
      <c r="A14625" s="61">
        <v>1.515902527E9</v>
      </c>
      <c r="B14625" s="61">
        <v>1.0</v>
      </c>
      <c r="C14625" s="61">
        <v>3633.0</v>
      </c>
      <c r="D14625" s="57" t="s">
        <v>379</v>
      </c>
      <c r="E14625" s="62" t="str">
        <f t="shared" si="1"/>
        <v>Out of test</v>
      </c>
      <c r="F14625" s="53" t="str">
        <f t="shared" si="2"/>
        <v>Shanghai_1</v>
      </c>
      <c r="G14625" s="53">
        <f t="shared" si="3"/>
        <v>0.7619686671</v>
      </c>
    </row>
    <row r="14626">
      <c r="A14626" s="61">
        <v>1.513623897E9</v>
      </c>
      <c r="B14626" s="61">
        <v>1.0</v>
      </c>
      <c r="C14626" s="61">
        <v>851.0</v>
      </c>
      <c r="D14626" s="57" t="s">
        <v>379</v>
      </c>
      <c r="E14626" s="62" t="str">
        <f t="shared" si="1"/>
        <v>Out of test</v>
      </c>
      <c r="F14626" s="53" t="str">
        <f t="shared" si="2"/>
        <v>Shanghai_1</v>
      </c>
      <c r="G14626" s="53">
        <f t="shared" si="3"/>
        <v>0.2103888763</v>
      </c>
    </row>
    <row r="14627">
      <c r="A14627" s="61">
        <v>1.518553477E9</v>
      </c>
      <c r="B14627" s="61">
        <v>1.0</v>
      </c>
      <c r="C14627" s="61">
        <v>3142.0</v>
      </c>
      <c r="D14627" s="57" t="s">
        <v>379</v>
      </c>
      <c r="E14627" s="62" t="str">
        <f t="shared" si="1"/>
        <v>Out of test</v>
      </c>
      <c r="F14627" s="53" t="str">
        <f t="shared" si="2"/>
        <v>Shanghai_1</v>
      </c>
      <c r="G14627" s="53">
        <f t="shared" si="3"/>
        <v>0.9772079975</v>
      </c>
    </row>
    <row r="14628">
      <c r="A14628" s="61">
        <v>1.519479837E9</v>
      </c>
      <c r="B14628" s="61">
        <v>1.0</v>
      </c>
      <c r="C14628" s="61">
        <v>193.0</v>
      </c>
      <c r="D14628" s="57" t="s">
        <v>379</v>
      </c>
      <c r="E14628" s="62" t="str">
        <f t="shared" si="1"/>
        <v>Out of test</v>
      </c>
      <c r="F14628" s="53" t="str">
        <f t="shared" si="2"/>
        <v>Shanghai_1</v>
      </c>
      <c r="G14628" s="53">
        <f t="shared" si="3"/>
        <v>0.1969538254</v>
      </c>
    </row>
    <row r="14629">
      <c r="A14629" s="61">
        <v>1.519893365E9</v>
      </c>
      <c r="B14629" s="61">
        <v>1.0</v>
      </c>
      <c r="C14629" s="61">
        <v>364.0</v>
      </c>
      <c r="D14629" s="57" t="s">
        <v>379</v>
      </c>
      <c r="E14629" s="62" t="str">
        <f t="shared" si="1"/>
        <v>Out of test</v>
      </c>
      <c r="F14629" s="53" t="str">
        <f t="shared" si="2"/>
        <v>Shanghai_1</v>
      </c>
      <c r="G14629" s="53">
        <f t="shared" si="3"/>
        <v>0.005411963512</v>
      </c>
    </row>
    <row r="14630">
      <c r="A14630" s="61">
        <v>1.518827773E9</v>
      </c>
      <c r="B14630" s="61">
        <v>1.0</v>
      </c>
      <c r="C14630" s="61">
        <v>379.0</v>
      </c>
      <c r="D14630" s="57" t="s">
        <v>379</v>
      </c>
      <c r="E14630" s="62" t="str">
        <f t="shared" si="1"/>
        <v>Out of test</v>
      </c>
      <c r="F14630" s="53" t="str">
        <f t="shared" si="2"/>
        <v>Shanghai_1</v>
      </c>
      <c r="G14630" s="53">
        <f t="shared" si="3"/>
        <v>0.5122225668</v>
      </c>
    </row>
    <row r="14631">
      <c r="A14631" s="61">
        <v>1.519331763E9</v>
      </c>
      <c r="B14631" s="61">
        <v>1.0</v>
      </c>
      <c r="C14631" s="61">
        <v>1441.0</v>
      </c>
      <c r="D14631" s="57" t="s">
        <v>379</v>
      </c>
      <c r="E14631" s="62" t="str">
        <f t="shared" si="1"/>
        <v>Out of test</v>
      </c>
      <c r="F14631" s="53" t="str">
        <f t="shared" si="2"/>
        <v>Shanghai_1</v>
      </c>
      <c r="G14631" s="53">
        <f t="shared" si="3"/>
        <v>0.2959209885</v>
      </c>
    </row>
    <row r="14632">
      <c r="A14632" s="61">
        <v>1.515757416E9</v>
      </c>
      <c r="B14632" s="61">
        <v>1.0</v>
      </c>
      <c r="C14632" s="61">
        <v>2050.0</v>
      </c>
      <c r="D14632" s="57" t="s">
        <v>379</v>
      </c>
      <c r="E14632" s="62" t="str">
        <f t="shared" si="1"/>
        <v>Out of test</v>
      </c>
      <c r="F14632" s="53" t="str">
        <f t="shared" si="2"/>
        <v>Shanghai_1</v>
      </c>
      <c r="G14632" s="53">
        <f t="shared" si="3"/>
        <v>0.7385422003</v>
      </c>
    </row>
    <row r="14633">
      <c r="A14633" s="61">
        <v>1.512087759E9</v>
      </c>
      <c r="B14633" s="61">
        <v>1.0</v>
      </c>
      <c r="C14633" s="61">
        <v>1850.0</v>
      </c>
      <c r="D14633" s="57" t="s">
        <v>379</v>
      </c>
      <c r="E14633" s="62" t="str">
        <f t="shared" si="1"/>
        <v>Out of test</v>
      </c>
      <c r="F14633" s="53" t="str">
        <f t="shared" si="2"/>
        <v>Shanghai_1</v>
      </c>
      <c r="G14633" s="53">
        <f t="shared" si="3"/>
        <v>0.8677235348</v>
      </c>
    </row>
    <row r="14634">
      <c r="A14634" s="61">
        <v>1.514230679E9</v>
      </c>
      <c r="B14634" s="61">
        <v>1.0</v>
      </c>
      <c r="C14634" s="61">
        <v>3059.0</v>
      </c>
      <c r="D14634" s="57" t="s">
        <v>379</v>
      </c>
      <c r="E14634" s="62" t="str">
        <f t="shared" si="1"/>
        <v>Out of test</v>
      </c>
      <c r="F14634" s="53" t="str">
        <f t="shared" si="2"/>
        <v>Shanghai_1</v>
      </c>
      <c r="G14634" s="53">
        <f t="shared" si="3"/>
        <v>0.7634116112</v>
      </c>
    </row>
    <row r="14635">
      <c r="A14635" s="61">
        <v>1.514994376E9</v>
      </c>
      <c r="B14635" s="61">
        <v>1.0</v>
      </c>
      <c r="C14635" s="61">
        <v>3700.0</v>
      </c>
      <c r="D14635" s="57" t="s">
        <v>379</v>
      </c>
      <c r="E14635" s="62" t="str">
        <f t="shared" si="1"/>
        <v>Out of test</v>
      </c>
      <c r="F14635" s="53" t="str">
        <f t="shared" si="2"/>
        <v>Shanghai_1</v>
      </c>
      <c r="G14635" s="53">
        <f t="shared" si="3"/>
        <v>0.9465895368</v>
      </c>
    </row>
    <row r="14636">
      <c r="A14636" s="61">
        <v>1.512371639E9</v>
      </c>
      <c r="B14636" s="61">
        <v>1.0</v>
      </c>
      <c r="C14636" s="61">
        <v>3382.0</v>
      </c>
      <c r="D14636" s="57" t="s">
        <v>379</v>
      </c>
      <c r="E14636" s="62" t="str">
        <f t="shared" si="1"/>
        <v>Out of test</v>
      </c>
      <c r="F14636" s="53" t="str">
        <f t="shared" si="2"/>
        <v>Shanghai_1</v>
      </c>
      <c r="G14636" s="53">
        <f t="shared" si="3"/>
        <v>0.3633816317</v>
      </c>
    </row>
    <row r="14637">
      <c r="A14637" s="61">
        <v>1.514122494E9</v>
      </c>
      <c r="B14637" s="61">
        <v>1.0</v>
      </c>
      <c r="C14637" s="61">
        <v>442.0</v>
      </c>
      <c r="D14637" s="57" t="s">
        <v>379</v>
      </c>
      <c r="E14637" s="62" t="str">
        <f t="shared" si="1"/>
        <v>Out of test</v>
      </c>
      <c r="F14637" s="53" t="str">
        <f t="shared" si="2"/>
        <v>Shanghai_1</v>
      </c>
      <c r="G14637" s="53">
        <f t="shared" si="3"/>
        <v>0.4792120714</v>
      </c>
    </row>
    <row r="14638">
      <c r="A14638" s="61">
        <v>1.515365397E9</v>
      </c>
      <c r="B14638" s="61">
        <v>1.0</v>
      </c>
      <c r="C14638" s="61">
        <v>2500.0</v>
      </c>
      <c r="D14638" s="57" t="s">
        <v>379</v>
      </c>
      <c r="E14638" s="62" t="str">
        <f t="shared" si="1"/>
        <v>Out of test</v>
      </c>
      <c r="F14638" s="53" t="str">
        <f t="shared" si="2"/>
        <v>Shanghai_1</v>
      </c>
      <c r="G14638" s="53">
        <f t="shared" si="3"/>
        <v>0.4831207421</v>
      </c>
    </row>
    <row r="14639">
      <c r="A14639" s="61">
        <v>1.513490463E9</v>
      </c>
      <c r="B14639" s="61">
        <v>1.0</v>
      </c>
      <c r="C14639" s="61">
        <v>2692.0</v>
      </c>
      <c r="D14639" s="57" t="s">
        <v>379</v>
      </c>
      <c r="E14639" s="62" t="str">
        <f t="shared" si="1"/>
        <v>Out of test</v>
      </c>
      <c r="F14639" s="53" t="str">
        <f t="shared" si="2"/>
        <v>Shanghai_1</v>
      </c>
      <c r="G14639" s="53">
        <f t="shared" si="3"/>
        <v>0.4817593286</v>
      </c>
    </row>
    <row r="14640">
      <c r="A14640" s="61">
        <v>1.512785399E9</v>
      </c>
      <c r="B14640" s="61">
        <v>1.0</v>
      </c>
      <c r="C14640" s="61">
        <v>562.0</v>
      </c>
      <c r="D14640" s="57" t="s">
        <v>379</v>
      </c>
      <c r="E14640" s="62" t="str">
        <f t="shared" si="1"/>
        <v>Out of test</v>
      </c>
      <c r="F14640" s="53" t="str">
        <f t="shared" si="2"/>
        <v>Shanghai_1</v>
      </c>
      <c r="G14640" s="53">
        <f t="shared" si="3"/>
        <v>0.1872225419</v>
      </c>
    </row>
    <row r="14641">
      <c r="A14641" s="61">
        <v>1.518301804E9</v>
      </c>
      <c r="B14641" s="61">
        <v>1.0</v>
      </c>
      <c r="C14641" s="61">
        <v>2673.0</v>
      </c>
      <c r="D14641" s="57" t="s">
        <v>379</v>
      </c>
      <c r="E14641" s="62" t="str">
        <f t="shared" si="1"/>
        <v>Out of test</v>
      </c>
      <c r="F14641" s="53" t="str">
        <f t="shared" si="2"/>
        <v>Shanghai_1</v>
      </c>
      <c r="G14641" s="53">
        <f t="shared" si="3"/>
        <v>0.9641943305</v>
      </c>
    </row>
    <row r="14642">
      <c r="A14642" s="61">
        <v>1.512320308E9</v>
      </c>
      <c r="B14642" s="61">
        <v>1.0</v>
      </c>
      <c r="C14642" s="61">
        <v>2040.0</v>
      </c>
      <c r="D14642" s="57" t="s">
        <v>379</v>
      </c>
      <c r="E14642" s="62" t="str">
        <f t="shared" si="1"/>
        <v>Out of test</v>
      </c>
      <c r="F14642" s="53" t="str">
        <f t="shared" si="2"/>
        <v>Shanghai_1</v>
      </c>
      <c r="G14642" s="53">
        <f t="shared" si="3"/>
        <v>0.5013947375</v>
      </c>
    </row>
    <row r="14643">
      <c r="A14643" s="61">
        <v>1.512426748E9</v>
      </c>
      <c r="B14643" s="61">
        <v>1.0</v>
      </c>
      <c r="C14643" s="61">
        <v>453.0</v>
      </c>
      <c r="D14643" s="57" t="s">
        <v>379</v>
      </c>
      <c r="E14643" s="62" t="str">
        <f t="shared" si="1"/>
        <v>Out of test</v>
      </c>
      <c r="F14643" s="53" t="str">
        <f t="shared" si="2"/>
        <v>Shanghai_1</v>
      </c>
      <c r="G14643" s="53">
        <f t="shared" si="3"/>
        <v>0.2753150342</v>
      </c>
    </row>
    <row r="14644">
      <c r="A14644" s="61">
        <v>1.513145965E9</v>
      </c>
      <c r="B14644" s="61">
        <v>1.0</v>
      </c>
      <c r="C14644" s="61">
        <v>2275.0</v>
      </c>
      <c r="D14644" s="57" t="s">
        <v>379</v>
      </c>
      <c r="E14644" s="62" t="str">
        <f t="shared" si="1"/>
        <v>Out of test</v>
      </c>
      <c r="F14644" s="53" t="str">
        <f t="shared" si="2"/>
        <v>Shanghai_1</v>
      </c>
      <c r="G14644" s="53">
        <f t="shared" si="3"/>
        <v>0.4422998224</v>
      </c>
    </row>
    <row r="14645">
      <c r="A14645" s="61">
        <v>1.512548087E9</v>
      </c>
      <c r="B14645" s="61">
        <v>1.0</v>
      </c>
      <c r="C14645" s="61">
        <v>781.0</v>
      </c>
      <c r="D14645" s="57" t="s">
        <v>379</v>
      </c>
      <c r="E14645" s="62" t="str">
        <f t="shared" si="1"/>
        <v>Out of test</v>
      </c>
      <c r="F14645" s="53" t="str">
        <f t="shared" si="2"/>
        <v>Shanghai_1</v>
      </c>
      <c r="G14645" s="53">
        <f t="shared" si="3"/>
        <v>0.922837192</v>
      </c>
    </row>
    <row r="14646">
      <c r="A14646" s="61">
        <v>1.518486105E9</v>
      </c>
      <c r="B14646" s="61">
        <v>1.0</v>
      </c>
      <c r="C14646" s="61">
        <v>1714.0</v>
      </c>
      <c r="D14646" s="57" t="s">
        <v>379</v>
      </c>
      <c r="E14646" s="62" t="str">
        <f t="shared" si="1"/>
        <v>Out of test</v>
      </c>
      <c r="F14646" s="53" t="str">
        <f t="shared" si="2"/>
        <v>Shanghai_1</v>
      </c>
      <c r="G14646" s="53">
        <f t="shared" si="3"/>
        <v>0.5054593617</v>
      </c>
    </row>
    <row r="14647">
      <c r="A14647" s="61">
        <v>1.512328447E9</v>
      </c>
      <c r="B14647" s="61">
        <v>1.0</v>
      </c>
      <c r="C14647" s="61">
        <v>1075.0</v>
      </c>
      <c r="D14647" s="57" t="s">
        <v>379</v>
      </c>
      <c r="E14647" s="62" t="str">
        <f t="shared" si="1"/>
        <v>Out of test</v>
      </c>
      <c r="F14647" s="53" t="str">
        <f t="shared" si="2"/>
        <v>Shanghai_1</v>
      </c>
      <c r="G14647" s="53">
        <f t="shared" si="3"/>
        <v>0.3522441739</v>
      </c>
    </row>
    <row r="14648">
      <c r="A14648" s="61">
        <v>1.511970785E9</v>
      </c>
      <c r="B14648" s="61">
        <v>1.0</v>
      </c>
      <c r="C14648" s="61">
        <v>3176.0</v>
      </c>
      <c r="D14648" s="57" t="s">
        <v>379</v>
      </c>
      <c r="E14648" s="62" t="str">
        <f t="shared" si="1"/>
        <v>Out of test</v>
      </c>
      <c r="F14648" s="53" t="str">
        <f t="shared" si="2"/>
        <v>Shanghai_1</v>
      </c>
      <c r="G14648" s="53">
        <f t="shared" si="3"/>
        <v>0.2353594479</v>
      </c>
    </row>
    <row r="14649">
      <c r="A14649" s="61">
        <v>1.517028807E9</v>
      </c>
      <c r="B14649" s="61">
        <v>1.0</v>
      </c>
      <c r="C14649" s="61">
        <v>74.0</v>
      </c>
      <c r="D14649" s="57" t="s">
        <v>379</v>
      </c>
      <c r="E14649" s="62" t="str">
        <f t="shared" si="1"/>
        <v>Out of test</v>
      </c>
      <c r="F14649" s="53" t="str">
        <f t="shared" si="2"/>
        <v>Shanghai_1</v>
      </c>
      <c r="G14649" s="53">
        <f t="shared" si="3"/>
        <v>0.5099433141</v>
      </c>
    </row>
    <row r="14650">
      <c r="A14650" s="61">
        <v>1.516697969E9</v>
      </c>
      <c r="B14650" s="61">
        <v>1.0</v>
      </c>
      <c r="C14650" s="61">
        <v>468.0</v>
      </c>
      <c r="D14650" s="57" t="s">
        <v>379</v>
      </c>
      <c r="E14650" s="62" t="str">
        <f t="shared" si="1"/>
        <v>Out of test</v>
      </c>
      <c r="F14650" s="53" t="str">
        <f t="shared" si="2"/>
        <v>Shanghai_1</v>
      </c>
      <c r="G14650" s="53">
        <f t="shared" si="3"/>
        <v>0.4413967833</v>
      </c>
    </row>
    <row r="14651">
      <c r="A14651" s="61">
        <v>1.512564893E9</v>
      </c>
      <c r="B14651" s="61">
        <v>1.0</v>
      </c>
      <c r="C14651" s="61">
        <v>1657.0</v>
      </c>
      <c r="D14651" s="57" t="s">
        <v>379</v>
      </c>
      <c r="E14651" s="62" t="str">
        <f t="shared" si="1"/>
        <v>Out of test</v>
      </c>
      <c r="F14651" s="53" t="str">
        <f t="shared" si="2"/>
        <v>Shanghai_1</v>
      </c>
      <c r="G14651" s="53">
        <f t="shared" si="3"/>
        <v>0.7910069097</v>
      </c>
    </row>
    <row r="14652">
      <c r="A14652" s="61">
        <v>1.515487629E9</v>
      </c>
      <c r="B14652" s="61">
        <v>1.0</v>
      </c>
      <c r="C14652" s="61">
        <v>1566.0</v>
      </c>
      <c r="D14652" s="57" t="s">
        <v>379</v>
      </c>
      <c r="E14652" s="62" t="str">
        <f t="shared" si="1"/>
        <v>Out of test</v>
      </c>
      <c r="F14652" s="53" t="str">
        <f t="shared" si="2"/>
        <v>Shanghai_1</v>
      </c>
      <c r="G14652" s="53">
        <f t="shared" si="3"/>
        <v>0.3009064933</v>
      </c>
    </row>
    <row r="14653">
      <c r="A14653" s="61">
        <v>1.516356779E9</v>
      </c>
      <c r="B14653" s="61">
        <v>1.0</v>
      </c>
      <c r="C14653" s="61">
        <v>1068.0</v>
      </c>
      <c r="D14653" s="57" t="s">
        <v>379</v>
      </c>
      <c r="E14653" s="62" t="str">
        <f t="shared" si="1"/>
        <v>Out of test</v>
      </c>
      <c r="F14653" s="53" t="str">
        <f t="shared" si="2"/>
        <v>Shanghai_1</v>
      </c>
      <c r="G14653" s="53">
        <f t="shared" si="3"/>
        <v>0.7780698212</v>
      </c>
    </row>
    <row r="14654">
      <c r="A14654" s="61">
        <v>1.519913186E9</v>
      </c>
      <c r="B14654" s="61">
        <v>1.0</v>
      </c>
      <c r="C14654" s="61">
        <v>1079.0</v>
      </c>
      <c r="D14654" s="57" t="s">
        <v>379</v>
      </c>
      <c r="E14654" s="62" t="str">
        <f t="shared" si="1"/>
        <v>Out of test</v>
      </c>
      <c r="F14654" s="53" t="str">
        <f t="shared" si="2"/>
        <v>Shanghai_1</v>
      </c>
      <c r="G14654" s="53">
        <f t="shared" si="3"/>
        <v>0.3626564675</v>
      </c>
    </row>
    <row r="14655">
      <c r="A14655" s="61">
        <v>1.517064769E9</v>
      </c>
      <c r="B14655" s="61">
        <v>1.0</v>
      </c>
      <c r="C14655" s="61">
        <v>1262.0</v>
      </c>
      <c r="D14655" s="57" t="s">
        <v>379</v>
      </c>
      <c r="E14655" s="62" t="str">
        <f t="shared" si="1"/>
        <v>Out of test</v>
      </c>
      <c r="F14655" s="53" t="str">
        <f t="shared" si="2"/>
        <v>Shanghai_1</v>
      </c>
      <c r="G14655" s="53">
        <f t="shared" si="3"/>
        <v>0.9425611818</v>
      </c>
    </row>
    <row r="14656">
      <c r="A14656" s="61">
        <v>1.517058578E9</v>
      </c>
      <c r="B14656" s="61">
        <v>1.0</v>
      </c>
      <c r="C14656" s="61">
        <v>989.0</v>
      </c>
      <c r="D14656" s="57" t="s">
        <v>379</v>
      </c>
      <c r="E14656" s="62" t="str">
        <f t="shared" si="1"/>
        <v>Out of test</v>
      </c>
      <c r="F14656" s="53" t="str">
        <f t="shared" si="2"/>
        <v>Shanghai_1</v>
      </c>
      <c r="G14656" s="53">
        <f t="shared" si="3"/>
        <v>0.1404516158</v>
      </c>
    </row>
    <row r="14657">
      <c r="A14657" s="61">
        <v>1.516646804E9</v>
      </c>
      <c r="B14657" s="61">
        <v>1.0</v>
      </c>
      <c r="C14657" s="61">
        <v>3715.0</v>
      </c>
      <c r="D14657" s="57" t="s">
        <v>379</v>
      </c>
      <c r="E14657" s="62" t="str">
        <f t="shared" si="1"/>
        <v>Out of test</v>
      </c>
      <c r="F14657" s="53" t="str">
        <f t="shared" si="2"/>
        <v>Shanghai_1</v>
      </c>
      <c r="G14657" s="53">
        <f t="shared" si="3"/>
        <v>0.7072513547</v>
      </c>
    </row>
    <row r="14658">
      <c r="A14658" s="61">
        <v>1.511337408E9</v>
      </c>
      <c r="B14658" s="61">
        <v>1.0</v>
      </c>
      <c r="C14658" s="61">
        <v>1181.0</v>
      </c>
      <c r="D14658" s="57" t="s">
        <v>379</v>
      </c>
      <c r="E14658" s="62" t="str">
        <f t="shared" si="1"/>
        <v>Out of test</v>
      </c>
      <c r="F14658" s="53" t="str">
        <f t="shared" si="2"/>
        <v>Shanghai_1</v>
      </c>
      <c r="G14658" s="53">
        <f t="shared" si="3"/>
        <v>0.07955808888</v>
      </c>
    </row>
    <row r="14659">
      <c r="A14659" s="61">
        <v>1.514959865E9</v>
      </c>
      <c r="B14659" s="61">
        <v>1.0</v>
      </c>
      <c r="C14659" s="61">
        <v>2154.0</v>
      </c>
      <c r="D14659" s="57" t="s">
        <v>379</v>
      </c>
      <c r="E14659" s="62" t="str">
        <f t="shared" si="1"/>
        <v>Out of test</v>
      </c>
      <c r="F14659" s="53" t="str">
        <f t="shared" si="2"/>
        <v>Shanghai_1</v>
      </c>
      <c r="G14659" s="53">
        <f t="shared" si="3"/>
        <v>0.293099689</v>
      </c>
    </row>
    <row r="14660">
      <c r="A14660" s="61">
        <v>1.519100489E9</v>
      </c>
      <c r="B14660" s="61">
        <v>1.0</v>
      </c>
      <c r="C14660" s="61">
        <v>238.0</v>
      </c>
      <c r="D14660" s="57" t="s">
        <v>379</v>
      </c>
      <c r="E14660" s="62" t="str">
        <f t="shared" si="1"/>
        <v>Out of test</v>
      </c>
      <c r="F14660" s="53" t="str">
        <f t="shared" si="2"/>
        <v>Shanghai_1</v>
      </c>
      <c r="G14660" s="53">
        <f t="shared" si="3"/>
        <v>0.654354424</v>
      </c>
    </row>
    <row r="14661">
      <c r="A14661" s="61">
        <v>1.518602814E9</v>
      </c>
      <c r="B14661" s="61">
        <v>1.0</v>
      </c>
      <c r="C14661" s="61">
        <v>1547.0</v>
      </c>
      <c r="D14661" s="57" t="s">
        <v>379</v>
      </c>
      <c r="E14661" s="62" t="str">
        <f t="shared" si="1"/>
        <v>Out of test</v>
      </c>
      <c r="F14661" s="53" t="str">
        <f t="shared" si="2"/>
        <v>Shanghai_1</v>
      </c>
      <c r="G14661" s="53">
        <f t="shared" si="3"/>
        <v>0.004732192451</v>
      </c>
    </row>
    <row r="14662">
      <c r="A14662" s="61">
        <v>1.514929297E9</v>
      </c>
      <c r="B14662" s="61">
        <v>1.0</v>
      </c>
      <c r="C14662" s="61">
        <v>63.0</v>
      </c>
      <c r="D14662" s="57" t="s">
        <v>379</v>
      </c>
      <c r="E14662" s="62" t="str">
        <f t="shared" si="1"/>
        <v>Out of test</v>
      </c>
      <c r="F14662" s="53" t="str">
        <f t="shared" si="2"/>
        <v>Shanghai_1</v>
      </c>
      <c r="G14662" s="53">
        <f t="shared" si="3"/>
        <v>0.8828881637</v>
      </c>
    </row>
    <row r="14663">
      <c r="A14663" s="61">
        <v>1.519755704E9</v>
      </c>
      <c r="B14663" s="61">
        <v>1.0</v>
      </c>
      <c r="C14663" s="61">
        <v>2282.0</v>
      </c>
      <c r="D14663" s="57" t="s">
        <v>379</v>
      </c>
      <c r="E14663" s="62" t="str">
        <f t="shared" si="1"/>
        <v>Out of test</v>
      </c>
      <c r="F14663" s="53" t="str">
        <f t="shared" si="2"/>
        <v>Shanghai_1</v>
      </c>
      <c r="G14663" s="53">
        <f t="shared" si="3"/>
        <v>0.786813869</v>
      </c>
    </row>
    <row r="14664">
      <c r="A14664" s="61">
        <v>1.518662233E9</v>
      </c>
      <c r="B14664" s="61">
        <v>1.0</v>
      </c>
      <c r="C14664" s="61">
        <v>2273.0</v>
      </c>
      <c r="D14664" s="57" t="s">
        <v>379</v>
      </c>
      <c r="E14664" s="62" t="str">
        <f t="shared" si="1"/>
        <v>Out of test</v>
      </c>
      <c r="F14664" s="53" t="str">
        <f t="shared" si="2"/>
        <v>Shanghai_1</v>
      </c>
      <c r="G14664" s="53">
        <f t="shared" si="3"/>
        <v>0.7449314725</v>
      </c>
    </row>
    <row r="14665">
      <c r="A14665" s="61">
        <v>1.518009165E9</v>
      </c>
      <c r="B14665" s="61">
        <v>1.0</v>
      </c>
      <c r="C14665" s="61">
        <v>2086.0</v>
      </c>
      <c r="D14665" s="57" t="s">
        <v>379</v>
      </c>
      <c r="E14665" s="62" t="str">
        <f t="shared" si="1"/>
        <v>Out of test</v>
      </c>
      <c r="F14665" s="53" t="str">
        <f t="shared" si="2"/>
        <v>Shanghai_1</v>
      </c>
      <c r="G14665" s="53">
        <f t="shared" si="3"/>
        <v>0.3254947637</v>
      </c>
    </row>
    <row r="14666">
      <c r="A14666" s="61">
        <v>1.518865585E9</v>
      </c>
      <c r="B14666" s="61">
        <v>1.0</v>
      </c>
      <c r="C14666" s="61">
        <v>942.0</v>
      </c>
      <c r="D14666" s="57" t="s">
        <v>379</v>
      </c>
      <c r="E14666" s="62" t="str">
        <f t="shared" si="1"/>
        <v>Out of test</v>
      </c>
      <c r="F14666" s="53" t="str">
        <f t="shared" si="2"/>
        <v>Shanghai_1</v>
      </c>
      <c r="G14666" s="53">
        <f t="shared" si="3"/>
        <v>0.6898878776</v>
      </c>
    </row>
    <row r="14667">
      <c r="A14667" s="61">
        <v>1.515849683E9</v>
      </c>
      <c r="B14667" s="61">
        <v>1.0</v>
      </c>
      <c r="C14667" s="61">
        <v>201.0</v>
      </c>
      <c r="D14667" s="57" t="s">
        <v>379</v>
      </c>
      <c r="E14667" s="62" t="str">
        <f t="shared" si="1"/>
        <v>Out of test</v>
      </c>
      <c r="F14667" s="53" t="str">
        <f t="shared" si="2"/>
        <v>Shanghai_1</v>
      </c>
      <c r="G14667" s="53">
        <f t="shared" si="3"/>
        <v>0.8205068074</v>
      </c>
    </row>
    <row r="14668">
      <c r="A14668" s="61">
        <v>1.511786859E9</v>
      </c>
      <c r="B14668" s="61">
        <v>1.0</v>
      </c>
      <c r="C14668" s="61">
        <v>2662.0</v>
      </c>
      <c r="D14668" s="57" t="s">
        <v>379</v>
      </c>
      <c r="E14668" s="62" t="str">
        <f t="shared" si="1"/>
        <v>Out of test</v>
      </c>
      <c r="F14668" s="53" t="str">
        <f t="shared" si="2"/>
        <v>Shanghai_1</v>
      </c>
      <c r="G14668" s="53">
        <f t="shared" si="3"/>
        <v>0.3978176887</v>
      </c>
    </row>
    <row r="14669">
      <c r="A14669" s="61">
        <v>1.511462653E9</v>
      </c>
      <c r="B14669" s="61">
        <v>1.0</v>
      </c>
      <c r="C14669" s="61">
        <v>3582.0</v>
      </c>
      <c r="D14669" s="57" t="s">
        <v>379</v>
      </c>
      <c r="E14669" s="62" t="str">
        <f t="shared" si="1"/>
        <v>Out of test</v>
      </c>
      <c r="F14669" s="53" t="str">
        <f t="shared" si="2"/>
        <v>Shanghai_1</v>
      </c>
      <c r="G14669" s="53">
        <f t="shared" si="3"/>
        <v>0.03800468736</v>
      </c>
    </row>
    <row r="14670">
      <c r="A14670" s="61">
        <v>1.515269878E9</v>
      </c>
      <c r="B14670" s="61">
        <v>1.0</v>
      </c>
      <c r="C14670" s="61">
        <v>773.0</v>
      </c>
      <c r="D14670" s="57" t="s">
        <v>379</v>
      </c>
      <c r="E14670" s="62" t="str">
        <f t="shared" si="1"/>
        <v>Out of test</v>
      </c>
      <c r="F14670" s="53" t="str">
        <f t="shared" si="2"/>
        <v>Shanghai_1</v>
      </c>
      <c r="G14670" s="53">
        <f t="shared" si="3"/>
        <v>0.1923739625</v>
      </c>
    </row>
    <row r="14671">
      <c r="A14671" s="61">
        <v>1.514010323E9</v>
      </c>
      <c r="B14671" s="61">
        <v>1.0</v>
      </c>
      <c r="C14671" s="61">
        <v>82.0</v>
      </c>
      <c r="D14671" s="57" t="s">
        <v>379</v>
      </c>
      <c r="E14671" s="62" t="str">
        <f t="shared" si="1"/>
        <v>Out of test</v>
      </c>
      <c r="F14671" s="53" t="str">
        <f t="shared" si="2"/>
        <v>Shanghai_1</v>
      </c>
      <c r="G14671" s="53">
        <f t="shared" si="3"/>
        <v>0.9236360118</v>
      </c>
    </row>
    <row r="14672">
      <c r="A14672" s="61">
        <v>1.514309897E9</v>
      </c>
      <c r="B14672" s="61">
        <v>1.0</v>
      </c>
      <c r="C14672" s="61">
        <v>289.0</v>
      </c>
      <c r="D14672" s="57" t="s">
        <v>379</v>
      </c>
      <c r="E14672" s="62" t="str">
        <f t="shared" si="1"/>
        <v>Out of test</v>
      </c>
      <c r="F14672" s="53" t="str">
        <f t="shared" si="2"/>
        <v>Shanghai_1</v>
      </c>
      <c r="G14672" s="53">
        <f t="shared" si="3"/>
        <v>0.4331400939</v>
      </c>
    </row>
    <row r="14673">
      <c r="A14673" s="61">
        <v>1.518916727E9</v>
      </c>
      <c r="B14673" s="61">
        <v>1.0</v>
      </c>
      <c r="C14673" s="61">
        <v>204.0</v>
      </c>
      <c r="D14673" s="57" t="s">
        <v>379</v>
      </c>
      <c r="E14673" s="62" t="str">
        <f t="shared" si="1"/>
        <v>Out of test</v>
      </c>
      <c r="F14673" s="53" t="str">
        <f t="shared" si="2"/>
        <v>Shanghai_1</v>
      </c>
      <c r="G14673" s="53">
        <f t="shared" si="3"/>
        <v>0.03947543729</v>
      </c>
    </row>
    <row r="14674">
      <c r="A14674" s="61">
        <v>1.513298335E9</v>
      </c>
      <c r="B14674" s="61">
        <v>1.0</v>
      </c>
      <c r="C14674" s="61">
        <v>1332.0</v>
      </c>
      <c r="D14674" s="57" t="s">
        <v>379</v>
      </c>
      <c r="E14674" s="62" t="str">
        <f t="shared" si="1"/>
        <v>Out of test</v>
      </c>
      <c r="F14674" s="53" t="str">
        <f t="shared" si="2"/>
        <v>Shanghai_1</v>
      </c>
      <c r="G14674" s="53">
        <f t="shared" si="3"/>
        <v>0.9744309228</v>
      </c>
    </row>
    <row r="14675">
      <c r="A14675" s="61">
        <v>1.519032609E9</v>
      </c>
      <c r="B14675" s="61">
        <v>1.0</v>
      </c>
      <c r="C14675" s="61">
        <v>1435.0</v>
      </c>
      <c r="D14675" s="57" t="s">
        <v>379</v>
      </c>
      <c r="E14675" s="62" t="str">
        <f t="shared" si="1"/>
        <v>Out of test</v>
      </c>
      <c r="F14675" s="53" t="str">
        <f t="shared" si="2"/>
        <v>Shanghai_1</v>
      </c>
      <c r="G14675" s="53">
        <f t="shared" si="3"/>
        <v>0.3453737715</v>
      </c>
    </row>
    <row r="14676">
      <c r="A14676" s="61">
        <v>1.516436964E9</v>
      </c>
      <c r="B14676" s="61">
        <v>1.0</v>
      </c>
      <c r="C14676" s="61">
        <v>238.0</v>
      </c>
      <c r="D14676" s="57" t="s">
        <v>379</v>
      </c>
      <c r="E14676" s="62" t="str">
        <f t="shared" si="1"/>
        <v>Out of test</v>
      </c>
      <c r="F14676" s="53" t="str">
        <f t="shared" si="2"/>
        <v>Shanghai_1</v>
      </c>
      <c r="G14676" s="53">
        <f t="shared" si="3"/>
        <v>0.4588827571</v>
      </c>
    </row>
    <row r="14677">
      <c r="A14677" s="61">
        <v>1.512618115E9</v>
      </c>
      <c r="B14677" s="61">
        <v>1.0</v>
      </c>
      <c r="C14677" s="61">
        <v>37.0</v>
      </c>
      <c r="D14677" s="57" t="s">
        <v>379</v>
      </c>
      <c r="E14677" s="62" t="str">
        <f t="shared" si="1"/>
        <v>Out of test</v>
      </c>
      <c r="F14677" s="53" t="str">
        <f t="shared" si="2"/>
        <v>Shanghai_1</v>
      </c>
      <c r="G14677" s="53">
        <f t="shared" si="3"/>
        <v>0.4110882304</v>
      </c>
    </row>
    <row r="14678">
      <c r="A14678" s="61">
        <v>1.515636539E9</v>
      </c>
      <c r="B14678" s="61">
        <v>1.0</v>
      </c>
      <c r="C14678" s="61">
        <v>3088.0</v>
      </c>
      <c r="D14678" s="57" t="s">
        <v>379</v>
      </c>
      <c r="E14678" s="62" t="str">
        <f t="shared" si="1"/>
        <v>Out of test</v>
      </c>
      <c r="F14678" s="53" t="str">
        <f t="shared" si="2"/>
        <v>Shanghai_1</v>
      </c>
      <c r="G14678" s="53">
        <f t="shared" si="3"/>
        <v>0.111057294</v>
      </c>
    </row>
    <row r="14679">
      <c r="A14679" s="61">
        <v>1.519178838E9</v>
      </c>
      <c r="B14679" s="61">
        <v>1.0</v>
      </c>
      <c r="C14679" s="61">
        <v>667.0</v>
      </c>
      <c r="D14679" s="57" t="s">
        <v>379</v>
      </c>
      <c r="E14679" s="62" t="str">
        <f t="shared" si="1"/>
        <v>Out of test</v>
      </c>
      <c r="F14679" s="53" t="str">
        <f t="shared" si="2"/>
        <v>Shanghai_1</v>
      </c>
      <c r="G14679" s="53">
        <f t="shared" si="3"/>
        <v>0.384531106</v>
      </c>
    </row>
    <row r="14680">
      <c r="A14680" s="61">
        <v>1.513611137E9</v>
      </c>
      <c r="B14680" s="61">
        <v>1.0</v>
      </c>
      <c r="C14680" s="61">
        <v>616.0</v>
      </c>
      <c r="D14680" s="57" t="s">
        <v>379</v>
      </c>
      <c r="E14680" s="62" t="str">
        <f t="shared" si="1"/>
        <v>Out of test</v>
      </c>
      <c r="F14680" s="53" t="str">
        <f t="shared" si="2"/>
        <v>Shanghai_1</v>
      </c>
      <c r="G14680" s="53">
        <f t="shared" si="3"/>
        <v>0.555892616</v>
      </c>
    </row>
    <row r="14681">
      <c r="A14681" s="61">
        <v>1.519192003E9</v>
      </c>
      <c r="B14681" s="61">
        <v>1.0</v>
      </c>
      <c r="C14681" s="61">
        <v>3316.0</v>
      </c>
      <c r="D14681" s="57" t="s">
        <v>379</v>
      </c>
      <c r="E14681" s="62" t="str">
        <f t="shared" si="1"/>
        <v>Out of test</v>
      </c>
      <c r="F14681" s="53" t="str">
        <f t="shared" si="2"/>
        <v>Shanghai_1</v>
      </c>
      <c r="G14681" s="53">
        <f t="shared" si="3"/>
        <v>0.8959860179</v>
      </c>
    </row>
    <row r="14682">
      <c r="A14682" s="61">
        <v>1.519554345E9</v>
      </c>
      <c r="B14682" s="61">
        <v>1.0</v>
      </c>
      <c r="C14682" s="61">
        <v>3353.0</v>
      </c>
      <c r="D14682" s="57" t="s">
        <v>379</v>
      </c>
      <c r="E14682" s="62" t="str">
        <f t="shared" si="1"/>
        <v>Out of test</v>
      </c>
      <c r="F14682" s="53" t="str">
        <f t="shared" si="2"/>
        <v>Shanghai_1</v>
      </c>
      <c r="G14682" s="53">
        <f t="shared" si="3"/>
        <v>0.4593445387</v>
      </c>
    </row>
    <row r="14683">
      <c r="A14683" s="61">
        <v>1.512545709E9</v>
      </c>
      <c r="B14683" s="61">
        <v>1.0</v>
      </c>
      <c r="C14683" s="61">
        <v>905.0</v>
      </c>
      <c r="D14683" s="57" t="s">
        <v>379</v>
      </c>
      <c r="E14683" s="62" t="str">
        <f t="shared" si="1"/>
        <v>Out of test</v>
      </c>
      <c r="F14683" s="53" t="str">
        <f t="shared" si="2"/>
        <v>Shanghai_1</v>
      </c>
      <c r="G14683" s="53">
        <f t="shared" si="3"/>
        <v>0.318699247</v>
      </c>
    </row>
    <row r="14684">
      <c r="A14684" s="61">
        <v>1.516605469E9</v>
      </c>
      <c r="B14684" s="61">
        <v>1.0</v>
      </c>
      <c r="C14684" s="61">
        <v>1675.0</v>
      </c>
      <c r="D14684" s="57" t="s">
        <v>379</v>
      </c>
      <c r="E14684" s="62" t="str">
        <f t="shared" si="1"/>
        <v>Out of test</v>
      </c>
      <c r="F14684" s="53" t="str">
        <f t="shared" si="2"/>
        <v>Shanghai_1</v>
      </c>
      <c r="G14684" s="53">
        <f t="shared" si="3"/>
        <v>0.877295843</v>
      </c>
    </row>
    <row r="14685">
      <c r="A14685" s="61">
        <v>1.513223196E9</v>
      </c>
      <c r="B14685" s="61">
        <v>1.0</v>
      </c>
      <c r="C14685" s="61">
        <v>1591.0</v>
      </c>
      <c r="D14685" s="57" t="s">
        <v>379</v>
      </c>
      <c r="E14685" s="62" t="str">
        <f t="shared" si="1"/>
        <v>Out of test</v>
      </c>
      <c r="F14685" s="53" t="str">
        <f t="shared" si="2"/>
        <v>Shanghai_1</v>
      </c>
      <c r="G14685" s="53">
        <f t="shared" si="3"/>
        <v>0.2814925146</v>
      </c>
    </row>
    <row r="14686">
      <c r="A14686" s="61">
        <v>1.517222308E9</v>
      </c>
      <c r="B14686" s="61">
        <v>1.0</v>
      </c>
      <c r="C14686" s="61">
        <v>419.0</v>
      </c>
      <c r="D14686" s="57" t="s">
        <v>379</v>
      </c>
      <c r="E14686" s="62" t="str">
        <f t="shared" si="1"/>
        <v>Out of test</v>
      </c>
      <c r="F14686" s="53" t="str">
        <f t="shared" si="2"/>
        <v>Shanghai_1</v>
      </c>
      <c r="G14686" s="53">
        <f t="shared" si="3"/>
        <v>0.7102121206</v>
      </c>
    </row>
    <row r="14687">
      <c r="A14687" s="61">
        <v>1.513210067E9</v>
      </c>
      <c r="B14687" s="61">
        <v>1.0</v>
      </c>
      <c r="C14687" s="61">
        <v>4677.0</v>
      </c>
      <c r="D14687" s="57" t="s">
        <v>379</v>
      </c>
      <c r="E14687" s="62" t="str">
        <f t="shared" si="1"/>
        <v>Out of test</v>
      </c>
      <c r="F14687" s="53" t="str">
        <f t="shared" si="2"/>
        <v>Shanghai_1</v>
      </c>
      <c r="G14687" s="53">
        <f t="shared" si="3"/>
        <v>0.2157200551</v>
      </c>
    </row>
    <row r="14688">
      <c r="A14688" s="61">
        <v>1.513141543E9</v>
      </c>
      <c r="B14688" s="61">
        <v>1.0</v>
      </c>
      <c r="C14688" s="61">
        <v>587.0</v>
      </c>
      <c r="D14688" s="57" t="s">
        <v>379</v>
      </c>
      <c r="E14688" s="62" t="str">
        <f t="shared" si="1"/>
        <v>Out of test</v>
      </c>
      <c r="F14688" s="53" t="str">
        <f t="shared" si="2"/>
        <v>Shanghai_1</v>
      </c>
      <c r="G14688" s="53">
        <f t="shared" si="3"/>
        <v>0.6546650331</v>
      </c>
    </row>
    <row r="14689">
      <c r="A14689" s="61">
        <v>1.513186386E9</v>
      </c>
      <c r="B14689" s="61">
        <v>1.0</v>
      </c>
      <c r="C14689" s="61">
        <v>2092.0</v>
      </c>
      <c r="D14689" s="57" t="s">
        <v>379</v>
      </c>
      <c r="E14689" s="62" t="str">
        <f t="shared" si="1"/>
        <v>Out of test</v>
      </c>
      <c r="F14689" s="53" t="str">
        <f t="shared" si="2"/>
        <v>Shanghai_1</v>
      </c>
      <c r="G14689" s="53">
        <f t="shared" si="3"/>
        <v>0.7718911766</v>
      </c>
    </row>
    <row r="14690">
      <c r="A14690" s="61">
        <v>1.516328188E9</v>
      </c>
      <c r="B14690" s="61">
        <v>1.0</v>
      </c>
      <c r="C14690" s="61">
        <v>1861.0</v>
      </c>
      <c r="D14690" s="57" t="s">
        <v>379</v>
      </c>
      <c r="E14690" s="62" t="str">
        <f t="shared" si="1"/>
        <v>Out of test</v>
      </c>
      <c r="F14690" s="53" t="str">
        <f t="shared" si="2"/>
        <v>Shanghai_1</v>
      </c>
      <c r="G14690" s="53">
        <f t="shared" si="3"/>
        <v>0.2814177467</v>
      </c>
    </row>
    <row r="14691">
      <c r="A14691" s="61">
        <v>1.511600039E9</v>
      </c>
      <c r="B14691" s="61">
        <v>1.0</v>
      </c>
      <c r="C14691" s="61">
        <v>3410.0</v>
      </c>
      <c r="D14691" s="57" t="s">
        <v>379</v>
      </c>
      <c r="E14691" s="62" t="str">
        <f t="shared" si="1"/>
        <v>Out of test</v>
      </c>
      <c r="F14691" s="53" t="str">
        <f t="shared" si="2"/>
        <v>Shanghai_1</v>
      </c>
      <c r="G14691" s="53">
        <f t="shared" si="3"/>
        <v>0.7436047517</v>
      </c>
    </row>
    <row r="14692">
      <c r="A14692" s="61">
        <v>1.517058615E9</v>
      </c>
      <c r="B14692" s="61">
        <v>1.0</v>
      </c>
      <c r="C14692" s="61">
        <v>3294.0</v>
      </c>
      <c r="D14692" s="57" t="s">
        <v>379</v>
      </c>
      <c r="E14692" s="62" t="str">
        <f t="shared" si="1"/>
        <v>Out of test</v>
      </c>
      <c r="F14692" s="53" t="str">
        <f t="shared" si="2"/>
        <v>Shanghai_1</v>
      </c>
      <c r="G14692" s="53">
        <f t="shared" si="3"/>
        <v>0.06909724776</v>
      </c>
    </row>
    <row r="14693">
      <c r="A14693" s="61">
        <v>1.514749258E9</v>
      </c>
      <c r="B14693" s="61">
        <v>1.0</v>
      </c>
      <c r="C14693" s="61">
        <v>4864.0</v>
      </c>
      <c r="D14693" s="57" t="s">
        <v>379</v>
      </c>
      <c r="E14693" s="62" t="str">
        <f t="shared" si="1"/>
        <v>Out of test</v>
      </c>
      <c r="F14693" s="53" t="str">
        <f t="shared" si="2"/>
        <v>Shanghai_1</v>
      </c>
      <c r="G14693" s="53">
        <f t="shared" si="3"/>
        <v>0.3492305362</v>
      </c>
    </row>
    <row r="14694">
      <c r="A14694" s="61">
        <v>1.513651836E9</v>
      </c>
      <c r="B14694" s="61">
        <v>1.0</v>
      </c>
      <c r="C14694" s="61">
        <v>449.0</v>
      </c>
      <c r="D14694" s="57" t="s">
        <v>379</v>
      </c>
      <c r="E14694" s="62" t="str">
        <f t="shared" si="1"/>
        <v>Out of test</v>
      </c>
      <c r="F14694" s="53" t="str">
        <f t="shared" si="2"/>
        <v>Shanghai_1</v>
      </c>
      <c r="G14694" s="53">
        <f t="shared" si="3"/>
        <v>0.3015072074</v>
      </c>
    </row>
    <row r="14695">
      <c r="A14695" s="61">
        <v>1.513588877E9</v>
      </c>
      <c r="B14695" s="61">
        <v>1.0</v>
      </c>
      <c r="C14695" s="61">
        <v>5216.0</v>
      </c>
      <c r="D14695" s="57" t="s">
        <v>379</v>
      </c>
      <c r="E14695" s="62" t="str">
        <f t="shared" si="1"/>
        <v>Out of test</v>
      </c>
      <c r="F14695" s="53" t="str">
        <f t="shared" si="2"/>
        <v>Shanghai_1</v>
      </c>
      <c r="G14695" s="53">
        <f t="shared" si="3"/>
        <v>0.3342783926</v>
      </c>
    </row>
    <row r="14696">
      <c r="A14696" s="61">
        <v>1.519750128E9</v>
      </c>
      <c r="B14696" s="61">
        <v>1.0</v>
      </c>
      <c r="C14696" s="61">
        <v>1919.0</v>
      </c>
      <c r="D14696" s="57" t="s">
        <v>379</v>
      </c>
      <c r="E14696" s="62" t="str">
        <f t="shared" si="1"/>
        <v>Out of test</v>
      </c>
      <c r="F14696" s="53" t="str">
        <f t="shared" si="2"/>
        <v>Shanghai_1</v>
      </c>
      <c r="G14696" s="53">
        <f t="shared" si="3"/>
        <v>0.06743403998</v>
      </c>
    </row>
    <row r="14697">
      <c r="A14697" s="61">
        <v>1.516255823E9</v>
      </c>
      <c r="B14697" s="61">
        <v>1.0</v>
      </c>
      <c r="C14697" s="61">
        <v>4023.0</v>
      </c>
      <c r="D14697" s="57" t="s">
        <v>379</v>
      </c>
      <c r="E14697" s="62" t="str">
        <f t="shared" si="1"/>
        <v>Out of test</v>
      </c>
      <c r="F14697" s="53" t="str">
        <f t="shared" si="2"/>
        <v>Shanghai_1</v>
      </c>
      <c r="G14697" s="53">
        <f t="shared" si="3"/>
        <v>0.9370061535</v>
      </c>
    </row>
    <row r="14698">
      <c r="A14698" s="61">
        <v>1.518121018E9</v>
      </c>
      <c r="B14698" s="61">
        <v>1.0</v>
      </c>
      <c r="C14698" s="61">
        <v>4882.0</v>
      </c>
      <c r="D14698" s="57" t="s">
        <v>379</v>
      </c>
      <c r="E14698" s="62" t="str">
        <f t="shared" si="1"/>
        <v>Out of test</v>
      </c>
      <c r="F14698" s="53" t="str">
        <f t="shared" si="2"/>
        <v>Shanghai_1</v>
      </c>
      <c r="G14698" s="53">
        <f t="shared" si="3"/>
        <v>0.259563366</v>
      </c>
    </row>
    <row r="14699">
      <c r="A14699" s="61">
        <v>1.514248719E9</v>
      </c>
      <c r="B14699" s="61">
        <v>1.0</v>
      </c>
      <c r="C14699" s="61">
        <v>475.0</v>
      </c>
      <c r="D14699" s="57" t="s">
        <v>379</v>
      </c>
      <c r="E14699" s="62" t="str">
        <f t="shared" si="1"/>
        <v>Out of test</v>
      </c>
      <c r="F14699" s="53" t="str">
        <f t="shared" si="2"/>
        <v>Shanghai_1</v>
      </c>
      <c r="G14699" s="53">
        <f t="shared" si="3"/>
        <v>0.7020347386</v>
      </c>
    </row>
    <row r="14700">
      <c r="A14700" s="61">
        <v>1.516131734E9</v>
      </c>
      <c r="B14700" s="61">
        <v>1.0</v>
      </c>
      <c r="C14700" s="61">
        <v>883.0</v>
      </c>
      <c r="D14700" s="57" t="s">
        <v>379</v>
      </c>
      <c r="E14700" s="62" t="str">
        <f t="shared" si="1"/>
        <v>Out of test</v>
      </c>
      <c r="F14700" s="53" t="str">
        <f t="shared" si="2"/>
        <v>Shanghai_1</v>
      </c>
      <c r="G14700" s="53">
        <f t="shared" si="3"/>
        <v>0.4821742124</v>
      </c>
    </row>
    <row r="14701">
      <c r="A14701" s="61">
        <v>1.515808725E9</v>
      </c>
      <c r="B14701" s="61">
        <v>1.0</v>
      </c>
      <c r="C14701" s="61">
        <v>1352.0</v>
      </c>
      <c r="D14701" s="57" t="s">
        <v>379</v>
      </c>
      <c r="E14701" s="62" t="str">
        <f t="shared" si="1"/>
        <v>Out of test</v>
      </c>
      <c r="F14701" s="53" t="str">
        <f t="shared" si="2"/>
        <v>Shanghai_1</v>
      </c>
      <c r="G14701" s="53">
        <f t="shared" si="3"/>
        <v>0.9052015891</v>
      </c>
    </row>
    <row r="14702">
      <c r="A14702" s="61">
        <v>1.511587634E9</v>
      </c>
      <c r="B14702" s="61">
        <v>1.0</v>
      </c>
      <c r="C14702" s="61">
        <v>4316.0</v>
      </c>
      <c r="D14702" s="57" t="s">
        <v>379</v>
      </c>
      <c r="E14702" s="62" t="str">
        <f t="shared" si="1"/>
        <v>Out of test</v>
      </c>
      <c r="F14702" s="53" t="str">
        <f t="shared" si="2"/>
        <v>Shanghai_1</v>
      </c>
      <c r="G14702" s="53">
        <f t="shared" si="3"/>
        <v>0.3770591019</v>
      </c>
    </row>
    <row r="14703">
      <c r="A14703" s="61">
        <v>1.512243027E9</v>
      </c>
      <c r="B14703" s="61">
        <v>1.0</v>
      </c>
      <c r="C14703" s="61">
        <v>2344.0</v>
      </c>
      <c r="D14703" s="57" t="s">
        <v>379</v>
      </c>
      <c r="E14703" s="62" t="str">
        <f t="shared" si="1"/>
        <v>Out of test</v>
      </c>
      <c r="F14703" s="53" t="str">
        <f t="shared" si="2"/>
        <v>Shanghai_1</v>
      </c>
      <c r="G14703" s="53">
        <f t="shared" si="3"/>
        <v>0.7693445431</v>
      </c>
    </row>
    <row r="14704">
      <c r="A14704" s="61">
        <v>1.518752489E9</v>
      </c>
      <c r="B14704" s="61">
        <v>1.0</v>
      </c>
      <c r="C14704" s="61">
        <v>1029.0</v>
      </c>
      <c r="D14704" s="57" t="s">
        <v>379</v>
      </c>
      <c r="E14704" s="62" t="str">
        <f t="shared" si="1"/>
        <v>Out of test</v>
      </c>
      <c r="F14704" s="53" t="str">
        <f t="shared" si="2"/>
        <v>Shanghai_1</v>
      </c>
      <c r="G14704" s="53">
        <f t="shared" si="3"/>
        <v>0.7482007192</v>
      </c>
    </row>
    <row r="14705">
      <c r="A14705" s="61">
        <v>1.515482347E9</v>
      </c>
      <c r="B14705" s="61">
        <v>1.0</v>
      </c>
      <c r="C14705" s="61">
        <v>1201.0</v>
      </c>
      <c r="D14705" s="57" t="s">
        <v>379</v>
      </c>
      <c r="E14705" s="62" t="str">
        <f t="shared" si="1"/>
        <v>Out of test</v>
      </c>
      <c r="F14705" s="53" t="str">
        <f t="shared" si="2"/>
        <v>Shanghai_1</v>
      </c>
      <c r="G14705" s="53">
        <f t="shared" si="3"/>
        <v>0.08505408234</v>
      </c>
    </row>
    <row r="14706">
      <c r="A14706" s="61">
        <v>1.518304839E9</v>
      </c>
      <c r="B14706" s="61">
        <v>1.0</v>
      </c>
      <c r="C14706" s="61">
        <v>1293.0</v>
      </c>
      <c r="D14706" s="57" t="s">
        <v>379</v>
      </c>
      <c r="E14706" s="62" t="str">
        <f t="shared" si="1"/>
        <v>Out of test</v>
      </c>
      <c r="F14706" s="53" t="str">
        <f t="shared" si="2"/>
        <v>Shanghai_1</v>
      </c>
      <c r="G14706" s="53">
        <f t="shared" si="3"/>
        <v>0.3958146931</v>
      </c>
    </row>
    <row r="14707">
      <c r="A14707" s="61">
        <v>1.514731285E9</v>
      </c>
      <c r="B14707" s="61">
        <v>1.0</v>
      </c>
      <c r="C14707" s="61">
        <v>4244.0</v>
      </c>
      <c r="D14707" s="57" t="s">
        <v>379</v>
      </c>
      <c r="E14707" s="62" t="str">
        <f t="shared" si="1"/>
        <v>Out of test</v>
      </c>
      <c r="F14707" s="53" t="str">
        <f t="shared" si="2"/>
        <v>Shanghai_1</v>
      </c>
      <c r="G14707" s="53">
        <f t="shared" si="3"/>
        <v>0.5106680391</v>
      </c>
    </row>
    <row r="14708">
      <c r="A14708" s="61">
        <v>1.513281219E9</v>
      </c>
      <c r="B14708" s="61">
        <v>1.0</v>
      </c>
      <c r="C14708" s="61">
        <v>230.0</v>
      </c>
      <c r="D14708" s="57" t="s">
        <v>379</v>
      </c>
      <c r="E14708" s="62" t="str">
        <f t="shared" si="1"/>
        <v>Out of test</v>
      </c>
      <c r="F14708" s="53" t="str">
        <f t="shared" si="2"/>
        <v>Shanghai_1</v>
      </c>
      <c r="G14708" s="53">
        <f t="shared" si="3"/>
        <v>0.1002634938</v>
      </c>
    </row>
    <row r="14709">
      <c r="A14709" s="61">
        <v>1.514093199E9</v>
      </c>
      <c r="B14709" s="61">
        <v>1.0</v>
      </c>
      <c r="C14709" s="61">
        <v>926.0</v>
      </c>
      <c r="D14709" s="57" t="s">
        <v>379</v>
      </c>
      <c r="E14709" s="62" t="str">
        <f t="shared" si="1"/>
        <v>Out of test</v>
      </c>
      <c r="F14709" s="53" t="str">
        <f t="shared" si="2"/>
        <v>Shanghai_1</v>
      </c>
      <c r="G14709" s="53">
        <f t="shared" si="3"/>
        <v>0.9980431009</v>
      </c>
    </row>
    <row r="14710">
      <c r="A14710" s="61">
        <v>1.514210788E9</v>
      </c>
      <c r="B14710" s="61">
        <v>1.0</v>
      </c>
      <c r="C14710" s="61">
        <v>3103.0</v>
      </c>
      <c r="D14710" s="57" t="s">
        <v>379</v>
      </c>
      <c r="E14710" s="62" t="str">
        <f t="shared" si="1"/>
        <v>Out of test</v>
      </c>
      <c r="F14710" s="53" t="str">
        <f t="shared" si="2"/>
        <v>Shanghai_1</v>
      </c>
      <c r="G14710" s="53">
        <f t="shared" si="3"/>
        <v>0.2700050844</v>
      </c>
    </row>
    <row r="14711">
      <c r="A14711" s="61">
        <v>1.519451904E9</v>
      </c>
      <c r="B14711" s="61">
        <v>1.0</v>
      </c>
      <c r="C14711" s="61">
        <v>1848.0</v>
      </c>
      <c r="D14711" s="57" t="s">
        <v>379</v>
      </c>
      <c r="E14711" s="62" t="str">
        <f t="shared" si="1"/>
        <v>Out of test</v>
      </c>
      <c r="F14711" s="53" t="str">
        <f t="shared" si="2"/>
        <v>Shanghai_1</v>
      </c>
      <c r="G14711" s="53">
        <f t="shared" si="3"/>
        <v>0.08917970503</v>
      </c>
    </row>
    <row r="14712">
      <c r="A14712" s="61">
        <v>1.517125228E9</v>
      </c>
      <c r="B14712" s="61">
        <v>1.0</v>
      </c>
      <c r="C14712" s="61">
        <v>834.0</v>
      </c>
      <c r="D14712" s="57" t="s">
        <v>379</v>
      </c>
      <c r="E14712" s="62" t="str">
        <f t="shared" si="1"/>
        <v>Out of test</v>
      </c>
      <c r="F14712" s="53" t="str">
        <f t="shared" si="2"/>
        <v>Shanghai_1</v>
      </c>
      <c r="G14712" s="53">
        <f t="shared" si="3"/>
        <v>0.3822298122</v>
      </c>
    </row>
    <row r="14713">
      <c r="A14713" s="61">
        <v>1.516736477E9</v>
      </c>
      <c r="B14713" s="61">
        <v>1.0</v>
      </c>
      <c r="C14713" s="61">
        <v>2008.0</v>
      </c>
      <c r="D14713" s="57" t="s">
        <v>379</v>
      </c>
      <c r="E14713" s="62" t="str">
        <f t="shared" si="1"/>
        <v>Out of test</v>
      </c>
      <c r="F14713" s="53" t="str">
        <f t="shared" si="2"/>
        <v>Shanghai_1</v>
      </c>
      <c r="G14713" s="53">
        <f t="shared" si="3"/>
        <v>0.4459829448</v>
      </c>
    </row>
    <row r="14714">
      <c r="A14714" s="61">
        <v>1.514981338E9</v>
      </c>
      <c r="B14714" s="61">
        <v>1.0</v>
      </c>
      <c r="C14714" s="61">
        <v>1200.0</v>
      </c>
      <c r="D14714" s="57" t="s">
        <v>379</v>
      </c>
      <c r="E14714" s="62" t="str">
        <f t="shared" si="1"/>
        <v>Out of test</v>
      </c>
      <c r="F14714" s="53" t="str">
        <f t="shared" si="2"/>
        <v>Shanghai_1</v>
      </c>
      <c r="G14714" s="53">
        <f t="shared" si="3"/>
        <v>0.2003577222</v>
      </c>
    </row>
    <row r="14715">
      <c r="A14715" s="61">
        <v>1.514864445E9</v>
      </c>
      <c r="B14715" s="61">
        <v>1.0</v>
      </c>
      <c r="C14715" s="61">
        <v>3058.0</v>
      </c>
      <c r="D14715" s="57" t="s">
        <v>379</v>
      </c>
      <c r="E14715" s="62" t="str">
        <f t="shared" si="1"/>
        <v>Out of test</v>
      </c>
      <c r="F14715" s="53" t="str">
        <f t="shared" si="2"/>
        <v>Shanghai_1</v>
      </c>
      <c r="G14715" s="53">
        <f t="shared" si="3"/>
        <v>0.9318219359</v>
      </c>
    </row>
    <row r="14716">
      <c r="A14716" s="61">
        <v>1.517577956E9</v>
      </c>
      <c r="B14716" s="61">
        <v>1.0</v>
      </c>
      <c r="C14716" s="61">
        <v>494.0</v>
      </c>
      <c r="D14716" s="57" t="s">
        <v>379</v>
      </c>
      <c r="E14716" s="62" t="str">
        <f t="shared" si="1"/>
        <v>Out of test</v>
      </c>
      <c r="F14716" s="53" t="str">
        <f t="shared" si="2"/>
        <v>Shanghai_1</v>
      </c>
      <c r="G14716" s="53">
        <f t="shared" si="3"/>
        <v>0.5024349467</v>
      </c>
    </row>
    <row r="14717">
      <c r="A14717" s="61">
        <v>1.518540774E9</v>
      </c>
      <c r="B14717" s="61">
        <v>1.0</v>
      </c>
      <c r="C14717" s="61">
        <v>962.0</v>
      </c>
      <c r="D14717" s="57" t="s">
        <v>379</v>
      </c>
      <c r="E14717" s="62" t="str">
        <f t="shared" si="1"/>
        <v>Out of test</v>
      </c>
      <c r="F14717" s="53" t="str">
        <f t="shared" si="2"/>
        <v>Shanghai_1</v>
      </c>
      <c r="G14717" s="53">
        <f t="shared" si="3"/>
        <v>0.9577331863</v>
      </c>
    </row>
    <row r="14718">
      <c r="A14718" s="61">
        <v>1.518697249E9</v>
      </c>
      <c r="B14718" s="61">
        <v>1.0</v>
      </c>
      <c r="C14718" s="61">
        <v>2704.0</v>
      </c>
      <c r="D14718" s="57" t="s">
        <v>379</v>
      </c>
      <c r="E14718" s="62" t="str">
        <f t="shared" si="1"/>
        <v>Out of test</v>
      </c>
      <c r="F14718" s="53" t="str">
        <f t="shared" si="2"/>
        <v>Shanghai_1</v>
      </c>
      <c r="G14718" s="53">
        <f t="shared" si="3"/>
        <v>0.5551275498</v>
      </c>
    </row>
    <row r="14719">
      <c r="A14719" s="61">
        <v>1.514817806E9</v>
      </c>
      <c r="B14719" s="61">
        <v>1.0</v>
      </c>
      <c r="C14719" s="61">
        <v>1076.0</v>
      </c>
      <c r="D14719" s="57" t="s">
        <v>379</v>
      </c>
      <c r="E14719" s="62" t="str">
        <f t="shared" si="1"/>
        <v>Out of test</v>
      </c>
      <c r="F14719" s="53" t="str">
        <f t="shared" si="2"/>
        <v>Shanghai_1</v>
      </c>
      <c r="G14719" s="53">
        <f t="shared" si="3"/>
        <v>0.06486144796</v>
      </c>
    </row>
    <row r="14720">
      <c r="A14720" s="61">
        <v>1.519885565E9</v>
      </c>
      <c r="B14720" s="61">
        <v>1.0</v>
      </c>
      <c r="C14720" s="61">
        <v>185.0</v>
      </c>
      <c r="D14720" s="57" t="s">
        <v>379</v>
      </c>
      <c r="E14720" s="62" t="str">
        <f t="shared" si="1"/>
        <v>Out of test</v>
      </c>
      <c r="F14720" s="53" t="str">
        <f t="shared" si="2"/>
        <v>Shanghai_1</v>
      </c>
      <c r="G14720" s="53">
        <f t="shared" si="3"/>
        <v>0.129035307</v>
      </c>
    </row>
    <row r="14721">
      <c r="A14721" s="61">
        <v>1.519332443E9</v>
      </c>
      <c r="B14721" s="61">
        <v>1.0</v>
      </c>
      <c r="C14721" s="61">
        <v>910.0</v>
      </c>
      <c r="D14721" s="57" t="s">
        <v>379</v>
      </c>
      <c r="E14721" s="62" t="str">
        <f t="shared" si="1"/>
        <v>Out of test</v>
      </c>
      <c r="F14721" s="53" t="str">
        <f t="shared" si="2"/>
        <v>Shanghai_1</v>
      </c>
      <c r="G14721" s="53">
        <f t="shared" si="3"/>
        <v>0.8429238832</v>
      </c>
    </row>
    <row r="14722">
      <c r="A14722" s="61">
        <v>1.513654259E9</v>
      </c>
      <c r="B14722" s="61">
        <v>1.0</v>
      </c>
      <c r="C14722" s="61">
        <v>2070.0</v>
      </c>
      <c r="D14722" s="57" t="s">
        <v>379</v>
      </c>
      <c r="E14722" s="62" t="str">
        <f t="shared" si="1"/>
        <v>Out of test</v>
      </c>
      <c r="F14722" s="53" t="str">
        <f t="shared" si="2"/>
        <v>Shanghai_1</v>
      </c>
      <c r="G14722" s="53">
        <f t="shared" si="3"/>
        <v>0.485130235</v>
      </c>
    </row>
    <row r="14723">
      <c r="A14723" s="61">
        <v>1.512853378E9</v>
      </c>
      <c r="B14723" s="61">
        <v>1.0</v>
      </c>
      <c r="C14723" s="61">
        <v>1152.0</v>
      </c>
      <c r="D14723" s="57" t="s">
        <v>379</v>
      </c>
      <c r="E14723" s="62" t="str">
        <f t="shared" si="1"/>
        <v>Out of test</v>
      </c>
      <c r="F14723" s="53" t="str">
        <f t="shared" si="2"/>
        <v>Shanghai_1</v>
      </c>
      <c r="G14723" s="53">
        <f t="shared" si="3"/>
        <v>0.1151303358</v>
      </c>
    </row>
    <row r="14724">
      <c r="A14724" s="61">
        <v>1.519367593E9</v>
      </c>
      <c r="B14724" s="61">
        <v>1.0</v>
      </c>
      <c r="C14724" s="61">
        <v>980.0</v>
      </c>
      <c r="D14724" s="57" t="s">
        <v>379</v>
      </c>
      <c r="E14724" s="62" t="str">
        <f t="shared" si="1"/>
        <v>Out of test</v>
      </c>
      <c r="F14724" s="53" t="str">
        <f t="shared" si="2"/>
        <v>Shanghai_1</v>
      </c>
      <c r="G14724" s="53">
        <f t="shared" si="3"/>
        <v>0.4350871731</v>
      </c>
    </row>
    <row r="14725">
      <c r="A14725" s="61">
        <v>1.516018518E9</v>
      </c>
      <c r="B14725" s="61">
        <v>1.0</v>
      </c>
      <c r="C14725" s="61">
        <v>179.0</v>
      </c>
      <c r="D14725" s="57" t="s">
        <v>379</v>
      </c>
      <c r="E14725" s="62" t="str">
        <f t="shared" si="1"/>
        <v>Out of test</v>
      </c>
      <c r="F14725" s="53" t="str">
        <f t="shared" si="2"/>
        <v>Shanghai_1</v>
      </c>
      <c r="G14725" s="53">
        <f t="shared" si="3"/>
        <v>0.7642248729</v>
      </c>
    </row>
    <row r="14726">
      <c r="A14726" s="61">
        <v>1.519098397E9</v>
      </c>
      <c r="B14726" s="61">
        <v>1.0</v>
      </c>
      <c r="C14726" s="61">
        <v>2916.0</v>
      </c>
      <c r="D14726" s="57" t="s">
        <v>379</v>
      </c>
      <c r="E14726" s="62" t="str">
        <f t="shared" si="1"/>
        <v>Out of test</v>
      </c>
      <c r="F14726" s="53" t="str">
        <f t="shared" si="2"/>
        <v>Shanghai_1</v>
      </c>
      <c r="G14726" s="53">
        <f t="shared" si="3"/>
        <v>0.4590606899</v>
      </c>
    </row>
    <row r="14727">
      <c r="A14727" s="61">
        <v>1.517768569E9</v>
      </c>
      <c r="B14727" s="61">
        <v>1.0</v>
      </c>
      <c r="C14727" s="61">
        <v>1305.0</v>
      </c>
      <c r="D14727" s="57" t="s">
        <v>379</v>
      </c>
      <c r="E14727" s="62" t="str">
        <f t="shared" si="1"/>
        <v>Out of test</v>
      </c>
      <c r="F14727" s="53" t="str">
        <f t="shared" si="2"/>
        <v>Shanghai_1</v>
      </c>
      <c r="G14727" s="53">
        <f t="shared" si="3"/>
        <v>0.8713916604</v>
      </c>
    </row>
    <row r="14728">
      <c r="A14728" s="61">
        <v>1.513091616E9</v>
      </c>
      <c r="B14728" s="61">
        <v>1.0</v>
      </c>
      <c r="C14728" s="61">
        <v>1257.0</v>
      </c>
      <c r="D14728" s="57" t="s">
        <v>379</v>
      </c>
      <c r="E14728" s="62" t="str">
        <f t="shared" si="1"/>
        <v>Out of test</v>
      </c>
      <c r="F14728" s="53" t="str">
        <f t="shared" si="2"/>
        <v>Shanghai_1</v>
      </c>
      <c r="G14728" s="53">
        <f t="shared" si="3"/>
        <v>0.5751441193</v>
      </c>
    </row>
    <row r="14729">
      <c r="A14729" s="61">
        <v>1.515695555E9</v>
      </c>
      <c r="B14729" s="61">
        <v>1.0</v>
      </c>
      <c r="C14729" s="61">
        <v>3843.0</v>
      </c>
      <c r="D14729" s="57" t="s">
        <v>379</v>
      </c>
      <c r="E14729" s="62" t="str">
        <f t="shared" si="1"/>
        <v>Out of test</v>
      </c>
      <c r="F14729" s="53" t="str">
        <f t="shared" si="2"/>
        <v>Shanghai_1</v>
      </c>
      <c r="G14729" s="53">
        <f t="shared" si="3"/>
        <v>0.8070717242</v>
      </c>
    </row>
    <row r="14730">
      <c r="A14730" s="61">
        <v>1.512692305E9</v>
      </c>
      <c r="B14730" s="61">
        <v>1.0</v>
      </c>
      <c r="C14730" s="61">
        <v>1367.0</v>
      </c>
      <c r="D14730" s="57" t="s">
        <v>379</v>
      </c>
      <c r="E14730" s="62" t="str">
        <f t="shared" si="1"/>
        <v>Out of test</v>
      </c>
      <c r="F14730" s="53" t="str">
        <f t="shared" si="2"/>
        <v>Shanghai_1</v>
      </c>
      <c r="G14730" s="53">
        <f t="shared" si="3"/>
        <v>0.5205190613</v>
      </c>
    </row>
    <row r="14731">
      <c r="A14731" s="61">
        <v>1.513513039E9</v>
      </c>
      <c r="B14731" s="61">
        <v>1.0</v>
      </c>
      <c r="C14731" s="61">
        <v>3040.0</v>
      </c>
      <c r="D14731" s="57" t="s">
        <v>379</v>
      </c>
      <c r="E14731" s="62" t="str">
        <f t="shared" si="1"/>
        <v>Out of test</v>
      </c>
      <c r="F14731" s="53" t="str">
        <f t="shared" si="2"/>
        <v>Shanghai_1</v>
      </c>
      <c r="G14731" s="53">
        <f t="shared" si="3"/>
        <v>0.1957768418</v>
      </c>
    </row>
    <row r="14732">
      <c r="A14732" s="61">
        <v>1.513213179E9</v>
      </c>
      <c r="B14732" s="61">
        <v>1.0</v>
      </c>
      <c r="C14732" s="61">
        <v>1399.0</v>
      </c>
      <c r="D14732" s="57" t="s">
        <v>379</v>
      </c>
      <c r="E14732" s="62" t="str">
        <f t="shared" si="1"/>
        <v>Out of test</v>
      </c>
      <c r="F14732" s="53" t="str">
        <f t="shared" si="2"/>
        <v>Shanghai_1</v>
      </c>
      <c r="G14732" s="53">
        <f t="shared" si="3"/>
        <v>0.1034867636</v>
      </c>
    </row>
    <row r="14733">
      <c r="A14733" s="61">
        <v>1.511877446E9</v>
      </c>
      <c r="B14733" s="61">
        <v>1.0</v>
      </c>
      <c r="C14733" s="61">
        <v>2598.0</v>
      </c>
      <c r="D14733" s="57" t="s">
        <v>379</v>
      </c>
      <c r="E14733" s="62" t="str">
        <f t="shared" si="1"/>
        <v>Out of test</v>
      </c>
      <c r="F14733" s="53" t="str">
        <f t="shared" si="2"/>
        <v>Shanghai_1</v>
      </c>
      <c r="G14733" s="53">
        <f t="shared" si="3"/>
        <v>0.9993932707</v>
      </c>
    </row>
    <row r="14734">
      <c r="A14734" s="61">
        <v>1.513589644E9</v>
      </c>
      <c r="B14734" s="61">
        <v>1.0</v>
      </c>
      <c r="C14734" s="61">
        <v>335.0</v>
      </c>
      <c r="D14734" s="57" t="s">
        <v>379</v>
      </c>
      <c r="E14734" s="62" t="str">
        <f t="shared" si="1"/>
        <v>Out of test</v>
      </c>
      <c r="F14734" s="53" t="str">
        <f t="shared" si="2"/>
        <v>Shanghai_1</v>
      </c>
      <c r="G14734" s="53">
        <f t="shared" si="3"/>
        <v>0.7996111523</v>
      </c>
    </row>
    <row r="14735">
      <c r="A14735" s="61">
        <v>1.517888056E9</v>
      </c>
      <c r="B14735" s="61">
        <v>1.0</v>
      </c>
      <c r="C14735" s="61">
        <v>1085.0</v>
      </c>
      <c r="D14735" s="57" t="s">
        <v>379</v>
      </c>
      <c r="E14735" s="62" t="str">
        <f t="shared" si="1"/>
        <v>Out of test</v>
      </c>
      <c r="F14735" s="53" t="str">
        <f t="shared" si="2"/>
        <v>Shanghai_1</v>
      </c>
      <c r="G14735" s="53">
        <f t="shared" si="3"/>
        <v>0.3770002918</v>
      </c>
    </row>
    <row r="14736">
      <c r="A14736" s="61">
        <v>1.513784687E9</v>
      </c>
      <c r="B14736" s="61">
        <v>1.0</v>
      </c>
      <c r="C14736" s="61">
        <v>21.0</v>
      </c>
      <c r="D14736" s="57" t="s">
        <v>379</v>
      </c>
      <c r="E14736" s="62" t="str">
        <f t="shared" si="1"/>
        <v>Out of test</v>
      </c>
      <c r="F14736" s="53" t="str">
        <f t="shared" si="2"/>
        <v>Shanghai_1</v>
      </c>
      <c r="G14736" s="53">
        <f t="shared" si="3"/>
        <v>0.7286686366</v>
      </c>
    </row>
    <row r="14737">
      <c r="A14737" s="61">
        <v>1.518642714E9</v>
      </c>
      <c r="B14737" s="61">
        <v>1.0</v>
      </c>
      <c r="C14737" s="61">
        <v>2498.0</v>
      </c>
      <c r="D14737" s="57" t="s">
        <v>379</v>
      </c>
      <c r="E14737" s="62" t="str">
        <f t="shared" si="1"/>
        <v>Out of test</v>
      </c>
      <c r="F14737" s="53" t="str">
        <f t="shared" si="2"/>
        <v>Shanghai_1</v>
      </c>
      <c r="G14737" s="53">
        <f t="shared" si="3"/>
        <v>0.1137690768</v>
      </c>
    </row>
    <row r="14738">
      <c r="A14738" s="61">
        <v>1.512076564E9</v>
      </c>
      <c r="B14738" s="61">
        <v>1.0</v>
      </c>
      <c r="C14738" s="61">
        <v>2135.0</v>
      </c>
      <c r="D14738" s="57" t="s">
        <v>379</v>
      </c>
      <c r="E14738" s="62" t="str">
        <f t="shared" si="1"/>
        <v>Out of test</v>
      </c>
      <c r="F14738" s="53" t="str">
        <f t="shared" si="2"/>
        <v>Shanghai_1</v>
      </c>
      <c r="G14738" s="53">
        <f t="shared" si="3"/>
        <v>0.6996868172</v>
      </c>
    </row>
    <row r="14739">
      <c r="A14739" s="61">
        <v>1.514413679E9</v>
      </c>
      <c r="B14739" s="61">
        <v>1.0</v>
      </c>
      <c r="C14739" s="61">
        <v>4661.0</v>
      </c>
      <c r="D14739" s="57" t="s">
        <v>379</v>
      </c>
      <c r="E14739" s="62" t="str">
        <f t="shared" si="1"/>
        <v>Out of test</v>
      </c>
      <c r="F14739" s="53" t="str">
        <f t="shared" si="2"/>
        <v>Shanghai_1</v>
      </c>
      <c r="G14739" s="53">
        <f t="shared" si="3"/>
        <v>0.7250644715</v>
      </c>
    </row>
    <row r="14740">
      <c r="A14740" s="61">
        <v>1.512409355E9</v>
      </c>
      <c r="B14740" s="61">
        <v>1.0</v>
      </c>
      <c r="C14740" s="61">
        <v>657.0</v>
      </c>
      <c r="D14740" s="57" t="s">
        <v>379</v>
      </c>
      <c r="E14740" s="62" t="str">
        <f t="shared" si="1"/>
        <v>Out of test</v>
      </c>
      <c r="F14740" s="53" t="str">
        <f t="shared" si="2"/>
        <v>Shanghai_1</v>
      </c>
      <c r="G14740" s="53">
        <f t="shared" si="3"/>
        <v>0.6398822321</v>
      </c>
    </row>
    <row r="14741">
      <c r="A14741" s="61">
        <v>1.518006984E9</v>
      </c>
      <c r="B14741" s="61">
        <v>1.0</v>
      </c>
      <c r="C14741" s="61">
        <v>2442.0</v>
      </c>
      <c r="D14741" s="57" t="s">
        <v>379</v>
      </c>
      <c r="E14741" s="62" t="str">
        <f t="shared" si="1"/>
        <v>Out of test</v>
      </c>
      <c r="F14741" s="53" t="str">
        <f t="shared" si="2"/>
        <v>Shanghai_1</v>
      </c>
      <c r="G14741" s="53">
        <f t="shared" si="3"/>
        <v>0.3705770819</v>
      </c>
    </row>
    <row r="14742">
      <c r="A14742" s="61">
        <v>1.512285527E9</v>
      </c>
      <c r="B14742" s="61">
        <v>1.0</v>
      </c>
      <c r="C14742" s="61">
        <v>4154.0</v>
      </c>
      <c r="D14742" s="57" t="s">
        <v>379</v>
      </c>
      <c r="E14742" s="62" t="str">
        <f t="shared" si="1"/>
        <v>Out of test</v>
      </c>
      <c r="F14742" s="53" t="str">
        <f t="shared" si="2"/>
        <v>Shanghai_1</v>
      </c>
      <c r="G14742" s="53">
        <f t="shared" si="3"/>
        <v>0.2237235505</v>
      </c>
    </row>
    <row r="14743">
      <c r="A14743" s="61">
        <v>1.517428154E9</v>
      </c>
      <c r="B14743" s="61">
        <v>1.0</v>
      </c>
      <c r="C14743" s="61">
        <v>1141.0</v>
      </c>
      <c r="D14743" s="57" t="s">
        <v>379</v>
      </c>
      <c r="E14743" s="62" t="str">
        <f t="shared" si="1"/>
        <v>Out of test</v>
      </c>
      <c r="F14743" s="53" t="str">
        <f t="shared" si="2"/>
        <v>Shanghai_1</v>
      </c>
      <c r="G14743" s="53">
        <f t="shared" si="3"/>
        <v>0.3214261887</v>
      </c>
    </row>
    <row r="14744">
      <c r="A14744" s="61">
        <v>1.518091338E9</v>
      </c>
      <c r="B14744" s="61">
        <v>1.0</v>
      </c>
      <c r="C14744" s="61">
        <v>3459.0</v>
      </c>
      <c r="D14744" s="57" t="s">
        <v>379</v>
      </c>
      <c r="E14744" s="62" t="str">
        <f t="shared" si="1"/>
        <v>Out of test</v>
      </c>
      <c r="F14744" s="53" t="str">
        <f t="shared" si="2"/>
        <v>Shanghai_1</v>
      </c>
      <c r="G14744" s="53">
        <f t="shared" si="3"/>
        <v>0.137719806</v>
      </c>
    </row>
    <row r="14745">
      <c r="A14745" s="61">
        <v>1.514150616E9</v>
      </c>
      <c r="B14745" s="61">
        <v>1.0</v>
      </c>
      <c r="C14745" s="61">
        <v>463.0</v>
      </c>
      <c r="D14745" s="57" t="s">
        <v>379</v>
      </c>
      <c r="E14745" s="62" t="str">
        <f t="shared" si="1"/>
        <v>Out of test</v>
      </c>
      <c r="F14745" s="53" t="str">
        <f t="shared" si="2"/>
        <v>Shanghai_1</v>
      </c>
      <c r="G14745" s="53">
        <f t="shared" si="3"/>
        <v>0.3530755203</v>
      </c>
    </row>
    <row r="14746">
      <c r="A14746" s="61">
        <v>1.513118816E9</v>
      </c>
      <c r="B14746" s="61">
        <v>1.0</v>
      </c>
      <c r="C14746" s="61">
        <v>437.0</v>
      </c>
      <c r="D14746" s="57" t="s">
        <v>379</v>
      </c>
      <c r="E14746" s="62" t="str">
        <f t="shared" si="1"/>
        <v>Out of test</v>
      </c>
      <c r="F14746" s="53" t="str">
        <f t="shared" si="2"/>
        <v>Shanghai_1</v>
      </c>
      <c r="G14746" s="53">
        <f t="shared" si="3"/>
        <v>0.1050592064</v>
      </c>
    </row>
    <row r="14747">
      <c r="A14747" s="61">
        <v>1.512879875E9</v>
      </c>
      <c r="B14747" s="61">
        <v>1.0</v>
      </c>
      <c r="C14747" s="61">
        <v>4799.0</v>
      </c>
      <c r="D14747" s="57" t="s">
        <v>379</v>
      </c>
      <c r="E14747" s="62" t="str">
        <f t="shared" si="1"/>
        <v>Out of test</v>
      </c>
      <c r="F14747" s="53" t="str">
        <f t="shared" si="2"/>
        <v>Shanghai_1</v>
      </c>
      <c r="G14747" s="53">
        <f t="shared" si="3"/>
        <v>0.3591030072</v>
      </c>
    </row>
    <row r="14748">
      <c r="A14748" s="61">
        <v>1.513957343E9</v>
      </c>
      <c r="B14748" s="61">
        <v>1.0</v>
      </c>
      <c r="C14748" s="61">
        <v>2174.0</v>
      </c>
      <c r="D14748" s="57" t="s">
        <v>379</v>
      </c>
      <c r="E14748" s="62" t="str">
        <f t="shared" si="1"/>
        <v>Out of test</v>
      </c>
      <c r="F14748" s="53" t="str">
        <f t="shared" si="2"/>
        <v>Shanghai_1</v>
      </c>
      <c r="G14748" s="53">
        <f t="shared" si="3"/>
        <v>0.4552237572</v>
      </c>
    </row>
    <row r="14749">
      <c r="A14749" s="61">
        <v>1.514435484E9</v>
      </c>
      <c r="B14749" s="61">
        <v>1.0</v>
      </c>
      <c r="C14749" s="61">
        <v>3939.0</v>
      </c>
      <c r="D14749" s="57" t="s">
        <v>379</v>
      </c>
      <c r="E14749" s="62" t="str">
        <f t="shared" si="1"/>
        <v>Out of test</v>
      </c>
      <c r="F14749" s="53" t="str">
        <f t="shared" si="2"/>
        <v>Shanghai_1</v>
      </c>
      <c r="G14749" s="53">
        <f t="shared" si="3"/>
        <v>0.04399544486</v>
      </c>
    </row>
    <row r="14750">
      <c r="A14750" s="61">
        <v>1.516860736E9</v>
      </c>
      <c r="B14750" s="61">
        <v>1.0</v>
      </c>
      <c r="C14750" s="61">
        <v>323.0</v>
      </c>
      <c r="D14750" s="57" t="s">
        <v>379</v>
      </c>
      <c r="E14750" s="62" t="str">
        <f t="shared" si="1"/>
        <v>Out of test</v>
      </c>
      <c r="F14750" s="53" t="str">
        <f t="shared" si="2"/>
        <v>Shanghai_1</v>
      </c>
      <c r="G14750" s="53">
        <f t="shared" si="3"/>
        <v>0.7636223326</v>
      </c>
    </row>
    <row r="14751">
      <c r="A14751" s="61">
        <v>1.515647965E9</v>
      </c>
      <c r="B14751" s="61">
        <v>1.0</v>
      </c>
      <c r="C14751" s="61">
        <v>5291.0</v>
      </c>
      <c r="D14751" s="57" t="s">
        <v>379</v>
      </c>
      <c r="E14751" s="62" t="str">
        <f t="shared" si="1"/>
        <v>Out of test</v>
      </c>
      <c r="F14751" s="53" t="str">
        <f t="shared" si="2"/>
        <v>Shanghai_1</v>
      </c>
      <c r="G14751" s="53">
        <f t="shared" si="3"/>
        <v>0.4339562662</v>
      </c>
    </row>
    <row r="14752">
      <c r="A14752" s="61">
        <v>1.519868048E9</v>
      </c>
      <c r="B14752" s="61">
        <v>1.0</v>
      </c>
      <c r="C14752" s="61">
        <v>2314.0</v>
      </c>
      <c r="D14752" s="57" t="s">
        <v>379</v>
      </c>
      <c r="E14752" s="62" t="str">
        <f t="shared" si="1"/>
        <v>Out of test</v>
      </c>
      <c r="F14752" s="53" t="str">
        <f t="shared" si="2"/>
        <v>Shanghai_1</v>
      </c>
      <c r="G14752" s="53">
        <f t="shared" si="3"/>
        <v>0.4646915274</v>
      </c>
    </row>
    <row r="14753">
      <c r="A14753" s="61">
        <v>1.511781125E9</v>
      </c>
      <c r="B14753" s="61">
        <v>1.0</v>
      </c>
      <c r="C14753" s="61">
        <v>2181.0</v>
      </c>
      <c r="D14753" s="57" t="s">
        <v>379</v>
      </c>
      <c r="E14753" s="62" t="str">
        <f t="shared" si="1"/>
        <v>Out of test</v>
      </c>
      <c r="F14753" s="53" t="str">
        <f t="shared" si="2"/>
        <v>Shanghai_1</v>
      </c>
      <c r="G14753" s="53">
        <f t="shared" si="3"/>
        <v>0.3981026572</v>
      </c>
    </row>
    <row r="14754">
      <c r="A14754" s="61">
        <v>1.515648175E9</v>
      </c>
      <c r="B14754" s="61">
        <v>1.0</v>
      </c>
      <c r="C14754" s="61">
        <v>2078.0</v>
      </c>
      <c r="D14754" s="57" t="s">
        <v>379</v>
      </c>
      <c r="E14754" s="62" t="str">
        <f t="shared" si="1"/>
        <v>Out of test</v>
      </c>
      <c r="F14754" s="53" t="str">
        <f t="shared" si="2"/>
        <v>Shanghai_1</v>
      </c>
      <c r="G14754" s="53">
        <f t="shared" si="3"/>
        <v>0.6215041387</v>
      </c>
    </row>
    <row r="14755">
      <c r="A14755" s="61">
        <v>1.516588286E9</v>
      </c>
      <c r="B14755" s="61">
        <v>1.0</v>
      </c>
      <c r="C14755" s="61">
        <v>720.0</v>
      </c>
      <c r="D14755" s="57" t="s">
        <v>379</v>
      </c>
      <c r="E14755" s="62" t="str">
        <f t="shared" si="1"/>
        <v>Out of test</v>
      </c>
      <c r="F14755" s="53" t="str">
        <f t="shared" si="2"/>
        <v>Shanghai_1</v>
      </c>
      <c r="G14755" s="53">
        <f t="shared" si="3"/>
        <v>0.4813952084</v>
      </c>
    </row>
    <row r="14756">
      <c r="A14756" s="61">
        <v>1.518629309E9</v>
      </c>
      <c r="B14756" s="61">
        <v>1.0</v>
      </c>
      <c r="C14756" s="61">
        <v>1036.0</v>
      </c>
      <c r="D14756" s="57" t="s">
        <v>379</v>
      </c>
      <c r="E14756" s="62" t="str">
        <f t="shared" si="1"/>
        <v>Out of test</v>
      </c>
      <c r="F14756" s="53" t="str">
        <f t="shared" si="2"/>
        <v>Shanghai_1</v>
      </c>
      <c r="G14756" s="53">
        <f t="shared" si="3"/>
        <v>0.4315203911</v>
      </c>
    </row>
    <row r="14757">
      <c r="A14757" s="61">
        <v>1.517184359E9</v>
      </c>
      <c r="B14757" s="61">
        <v>1.0</v>
      </c>
      <c r="C14757" s="61">
        <v>99.0</v>
      </c>
      <c r="D14757" s="57" t="s">
        <v>379</v>
      </c>
      <c r="E14757" s="62" t="str">
        <f t="shared" si="1"/>
        <v>Out of test</v>
      </c>
      <c r="F14757" s="53" t="str">
        <f t="shared" si="2"/>
        <v>Shanghai_1</v>
      </c>
      <c r="G14757" s="53">
        <f t="shared" si="3"/>
        <v>0.2763217406</v>
      </c>
    </row>
    <row r="14758">
      <c r="A14758" s="61">
        <v>1.512397147E9</v>
      </c>
      <c r="B14758" s="61">
        <v>1.0</v>
      </c>
      <c r="C14758" s="61">
        <v>1735.0</v>
      </c>
      <c r="D14758" s="57" t="s">
        <v>379</v>
      </c>
      <c r="E14758" s="62" t="str">
        <f t="shared" si="1"/>
        <v>Out of test</v>
      </c>
      <c r="F14758" s="53" t="str">
        <f t="shared" si="2"/>
        <v>Shanghai_1</v>
      </c>
      <c r="G14758" s="53">
        <f t="shared" si="3"/>
        <v>0.9806612332</v>
      </c>
    </row>
    <row r="14759">
      <c r="A14759" s="61">
        <v>1.514332466E9</v>
      </c>
      <c r="B14759" s="61">
        <v>1.0</v>
      </c>
      <c r="C14759" s="61">
        <v>923.0</v>
      </c>
      <c r="D14759" s="57" t="s">
        <v>379</v>
      </c>
      <c r="E14759" s="62" t="str">
        <f t="shared" si="1"/>
        <v>Out of test</v>
      </c>
      <c r="F14759" s="53" t="str">
        <f t="shared" si="2"/>
        <v>Shanghai_1</v>
      </c>
      <c r="G14759" s="53">
        <f t="shared" si="3"/>
        <v>0.7920041604</v>
      </c>
    </row>
    <row r="14760">
      <c r="A14760" s="61">
        <v>1.517453345E9</v>
      </c>
      <c r="B14760" s="61">
        <v>1.0</v>
      </c>
      <c r="C14760" s="61">
        <v>1253.0</v>
      </c>
      <c r="D14760" s="57" t="s">
        <v>379</v>
      </c>
      <c r="E14760" s="62" t="str">
        <f t="shared" si="1"/>
        <v>Out of test</v>
      </c>
      <c r="F14760" s="53" t="str">
        <f t="shared" si="2"/>
        <v>Shanghai_1</v>
      </c>
      <c r="G14760" s="53">
        <f t="shared" si="3"/>
        <v>0.09844815924</v>
      </c>
    </row>
    <row r="14761">
      <c r="A14761" s="61">
        <v>1.518010723E9</v>
      </c>
      <c r="B14761" s="61">
        <v>1.0</v>
      </c>
      <c r="C14761" s="61">
        <v>1189.0</v>
      </c>
      <c r="D14761" s="57" t="s">
        <v>379</v>
      </c>
      <c r="E14761" s="62" t="str">
        <f t="shared" si="1"/>
        <v>Out of test</v>
      </c>
      <c r="F14761" s="53" t="str">
        <f t="shared" si="2"/>
        <v>Shanghai_1</v>
      </c>
      <c r="G14761" s="53">
        <f t="shared" si="3"/>
        <v>0.8843965992</v>
      </c>
    </row>
    <row r="14762">
      <c r="A14762" s="61">
        <v>1.514565813E9</v>
      </c>
      <c r="B14762" s="61">
        <v>1.0</v>
      </c>
      <c r="C14762" s="61">
        <v>4809.0</v>
      </c>
      <c r="D14762" s="57" t="s">
        <v>379</v>
      </c>
      <c r="E14762" s="62" t="str">
        <f t="shared" si="1"/>
        <v>Out of test</v>
      </c>
      <c r="F14762" s="53" t="str">
        <f t="shared" si="2"/>
        <v>Shanghai_1</v>
      </c>
      <c r="G14762" s="53">
        <f t="shared" si="3"/>
        <v>0.4907341622</v>
      </c>
    </row>
    <row r="14763">
      <c r="A14763" s="61">
        <v>1.517200577E9</v>
      </c>
      <c r="B14763" s="61">
        <v>1.0</v>
      </c>
      <c r="C14763" s="61">
        <v>402.0</v>
      </c>
      <c r="D14763" s="57" t="s">
        <v>379</v>
      </c>
      <c r="E14763" s="62" t="str">
        <f t="shared" si="1"/>
        <v>Out of test</v>
      </c>
      <c r="F14763" s="53" t="str">
        <f t="shared" si="2"/>
        <v>Shanghai_1</v>
      </c>
      <c r="G14763" s="53">
        <f t="shared" si="3"/>
        <v>0.6851032108</v>
      </c>
    </row>
    <row r="14764">
      <c r="A14764" s="61">
        <v>1.513525109E9</v>
      </c>
      <c r="B14764" s="61">
        <v>1.0</v>
      </c>
      <c r="C14764" s="61">
        <v>654.0</v>
      </c>
      <c r="D14764" s="57" t="s">
        <v>379</v>
      </c>
      <c r="E14764" s="62" t="str">
        <f t="shared" si="1"/>
        <v>Out of test</v>
      </c>
      <c r="F14764" s="53" t="str">
        <f t="shared" si="2"/>
        <v>Shanghai_1</v>
      </c>
      <c r="G14764" s="53">
        <f t="shared" si="3"/>
        <v>0.1618654539</v>
      </c>
    </row>
    <row r="14765">
      <c r="A14765" s="61">
        <v>1.515978068E9</v>
      </c>
      <c r="B14765" s="61">
        <v>1.0</v>
      </c>
      <c r="C14765" s="61">
        <v>145.0</v>
      </c>
      <c r="D14765" s="57" t="s">
        <v>379</v>
      </c>
      <c r="E14765" s="62" t="str">
        <f t="shared" si="1"/>
        <v>Out of test</v>
      </c>
      <c r="F14765" s="53" t="str">
        <f t="shared" si="2"/>
        <v>Shanghai_1</v>
      </c>
      <c r="G14765" s="53">
        <f t="shared" si="3"/>
        <v>0.08269519942</v>
      </c>
    </row>
    <row r="14766">
      <c r="A14766" s="61">
        <v>1.514351604E9</v>
      </c>
      <c r="B14766" s="61">
        <v>1.0</v>
      </c>
      <c r="C14766" s="61">
        <v>1561.0</v>
      </c>
      <c r="D14766" s="57" t="s">
        <v>379</v>
      </c>
      <c r="E14766" s="62" t="str">
        <f t="shared" si="1"/>
        <v>Out of test</v>
      </c>
      <c r="F14766" s="53" t="str">
        <f t="shared" si="2"/>
        <v>Shanghai_1</v>
      </c>
      <c r="G14766" s="53">
        <f t="shared" si="3"/>
        <v>0.2164112687</v>
      </c>
    </row>
    <row r="14767">
      <c r="A14767" s="61">
        <v>1.515522113E9</v>
      </c>
      <c r="B14767" s="61">
        <v>1.0</v>
      </c>
      <c r="C14767" s="61">
        <v>149.0</v>
      </c>
      <c r="D14767" s="57" t="s">
        <v>379</v>
      </c>
      <c r="E14767" s="62" t="str">
        <f t="shared" si="1"/>
        <v>Out of test</v>
      </c>
      <c r="F14767" s="53" t="str">
        <f t="shared" si="2"/>
        <v>Shanghai_1</v>
      </c>
      <c r="G14767" s="53">
        <f t="shared" si="3"/>
        <v>0.9710097128</v>
      </c>
    </row>
    <row r="14768">
      <c r="A14768" s="61">
        <v>1.519591336E9</v>
      </c>
      <c r="B14768" s="61">
        <v>1.0</v>
      </c>
      <c r="C14768" s="61">
        <v>918.0</v>
      </c>
      <c r="D14768" s="57" t="s">
        <v>379</v>
      </c>
      <c r="E14768" s="62" t="str">
        <f t="shared" si="1"/>
        <v>Out of test</v>
      </c>
      <c r="F14768" s="53" t="str">
        <f t="shared" si="2"/>
        <v>Shanghai_1</v>
      </c>
      <c r="G14768" s="53">
        <f t="shared" si="3"/>
        <v>0.6364460098</v>
      </c>
    </row>
    <row r="14769">
      <c r="A14769" s="61">
        <v>1.514236576E9</v>
      </c>
      <c r="B14769" s="61">
        <v>1.0</v>
      </c>
      <c r="C14769" s="61">
        <v>1741.0</v>
      </c>
      <c r="D14769" s="57" t="s">
        <v>379</v>
      </c>
      <c r="E14769" s="62" t="str">
        <f t="shared" si="1"/>
        <v>Out of test</v>
      </c>
      <c r="F14769" s="53" t="str">
        <f t="shared" si="2"/>
        <v>Shanghai_1</v>
      </c>
      <c r="G14769" s="53">
        <f t="shared" si="3"/>
        <v>0.0636492192</v>
      </c>
    </row>
    <row r="14770">
      <c r="A14770" s="61">
        <v>1.513103784E9</v>
      </c>
      <c r="B14770" s="61">
        <v>1.0</v>
      </c>
      <c r="C14770" s="61">
        <v>1545.0</v>
      </c>
      <c r="D14770" s="57" t="s">
        <v>379</v>
      </c>
      <c r="E14770" s="62" t="str">
        <f t="shared" si="1"/>
        <v>Out of test</v>
      </c>
      <c r="F14770" s="53" t="str">
        <f t="shared" si="2"/>
        <v>Shanghai_1</v>
      </c>
      <c r="G14770" s="53">
        <f t="shared" si="3"/>
        <v>0.4514632303</v>
      </c>
    </row>
    <row r="14771">
      <c r="A14771" s="61">
        <v>1.517734448E9</v>
      </c>
      <c r="B14771" s="61">
        <v>1.0</v>
      </c>
      <c r="C14771" s="61">
        <v>1772.0</v>
      </c>
      <c r="D14771" s="57" t="s">
        <v>379</v>
      </c>
      <c r="E14771" s="62" t="str">
        <f t="shared" si="1"/>
        <v>Out of test</v>
      </c>
      <c r="F14771" s="53" t="str">
        <f t="shared" si="2"/>
        <v>Shanghai_1</v>
      </c>
      <c r="G14771" s="53">
        <f t="shared" si="3"/>
        <v>0.2907764977</v>
      </c>
    </row>
    <row r="14772">
      <c r="A14772" s="61">
        <v>1.512814174E9</v>
      </c>
      <c r="B14772" s="61">
        <v>1.0</v>
      </c>
      <c r="C14772" s="61">
        <v>1602.0</v>
      </c>
      <c r="D14772" s="57" t="s">
        <v>379</v>
      </c>
      <c r="E14772" s="62" t="str">
        <f t="shared" si="1"/>
        <v>Out of test</v>
      </c>
      <c r="F14772" s="53" t="str">
        <f t="shared" si="2"/>
        <v>Shanghai_1</v>
      </c>
      <c r="G14772" s="53">
        <f t="shared" si="3"/>
        <v>0.6951618414</v>
      </c>
    </row>
    <row r="14773">
      <c r="A14773" s="61">
        <v>1.518926273E9</v>
      </c>
      <c r="B14773" s="61">
        <v>1.0</v>
      </c>
      <c r="C14773" s="61">
        <v>1188.0</v>
      </c>
      <c r="D14773" s="57" t="s">
        <v>379</v>
      </c>
      <c r="E14773" s="62" t="str">
        <f t="shared" si="1"/>
        <v>Out of test</v>
      </c>
      <c r="F14773" s="53" t="str">
        <f t="shared" si="2"/>
        <v>Shanghai_1</v>
      </c>
      <c r="G14773" s="53">
        <f t="shared" si="3"/>
        <v>0.9294517045</v>
      </c>
    </row>
    <row r="14774">
      <c r="A14774" s="61">
        <v>1.513824247E9</v>
      </c>
      <c r="B14774" s="61">
        <v>1.0</v>
      </c>
      <c r="C14774" s="61">
        <v>2392.0</v>
      </c>
      <c r="D14774" s="57" t="s">
        <v>379</v>
      </c>
      <c r="E14774" s="62" t="str">
        <f t="shared" si="1"/>
        <v>Out of test</v>
      </c>
      <c r="F14774" s="53" t="str">
        <f t="shared" si="2"/>
        <v>Shanghai_1</v>
      </c>
      <c r="G14774" s="53">
        <f t="shared" si="3"/>
        <v>0.7205190486</v>
      </c>
    </row>
    <row r="14775">
      <c r="A14775" s="61">
        <v>1.519057839E9</v>
      </c>
      <c r="B14775" s="61">
        <v>1.0</v>
      </c>
      <c r="C14775" s="61">
        <v>2265.0</v>
      </c>
      <c r="D14775" s="57" t="s">
        <v>379</v>
      </c>
      <c r="E14775" s="62" t="str">
        <f t="shared" si="1"/>
        <v>Out of test</v>
      </c>
      <c r="F14775" s="53" t="str">
        <f t="shared" si="2"/>
        <v>Shanghai_1</v>
      </c>
      <c r="G14775" s="53">
        <f t="shared" si="3"/>
        <v>0.7864404546</v>
      </c>
    </row>
    <row r="14776">
      <c r="A14776" s="61">
        <v>1.518885123E9</v>
      </c>
      <c r="B14776" s="61">
        <v>1.0</v>
      </c>
      <c r="C14776" s="61">
        <v>3687.0</v>
      </c>
      <c r="D14776" s="57" t="s">
        <v>379</v>
      </c>
      <c r="E14776" s="62" t="str">
        <f t="shared" si="1"/>
        <v>Out of test</v>
      </c>
      <c r="F14776" s="53" t="str">
        <f t="shared" si="2"/>
        <v>Shanghai_1</v>
      </c>
      <c r="G14776" s="53">
        <f t="shared" si="3"/>
        <v>0.3188199897</v>
      </c>
    </row>
    <row r="14777">
      <c r="A14777" s="61">
        <v>1.517691334E9</v>
      </c>
      <c r="B14777" s="61">
        <v>1.0</v>
      </c>
      <c r="C14777" s="61">
        <v>119.0</v>
      </c>
      <c r="D14777" s="57" t="s">
        <v>379</v>
      </c>
      <c r="E14777" s="62" t="str">
        <f t="shared" si="1"/>
        <v>Out of test</v>
      </c>
      <c r="F14777" s="53" t="str">
        <f t="shared" si="2"/>
        <v>Shanghai_1</v>
      </c>
      <c r="G14777" s="53">
        <f t="shared" si="3"/>
        <v>0.6450189704</v>
      </c>
    </row>
    <row r="14778">
      <c r="A14778" s="61">
        <v>1.516731796E9</v>
      </c>
      <c r="B14778" s="61">
        <v>1.0</v>
      </c>
      <c r="C14778" s="61">
        <v>3083.0</v>
      </c>
      <c r="D14778" s="57" t="s">
        <v>379</v>
      </c>
      <c r="E14778" s="62" t="str">
        <f t="shared" si="1"/>
        <v>Out of test</v>
      </c>
      <c r="F14778" s="53" t="str">
        <f t="shared" si="2"/>
        <v>Shanghai_1</v>
      </c>
      <c r="G14778" s="53">
        <f t="shared" si="3"/>
        <v>0.8598489961</v>
      </c>
    </row>
    <row r="14779">
      <c r="A14779" s="61">
        <v>1.513884355E9</v>
      </c>
      <c r="B14779" s="61">
        <v>1.0</v>
      </c>
      <c r="C14779" s="61">
        <v>643.0</v>
      </c>
      <c r="D14779" s="57" t="s">
        <v>379</v>
      </c>
      <c r="E14779" s="62" t="str">
        <f t="shared" si="1"/>
        <v>Out of test</v>
      </c>
      <c r="F14779" s="53" t="str">
        <f t="shared" si="2"/>
        <v>Shanghai_1</v>
      </c>
      <c r="G14779" s="53">
        <f t="shared" si="3"/>
        <v>0.3253222516</v>
      </c>
    </row>
    <row r="14780">
      <c r="A14780" s="61">
        <v>1.517629908E9</v>
      </c>
      <c r="B14780" s="61">
        <v>1.0</v>
      </c>
      <c r="C14780" s="61">
        <v>1583.0</v>
      </c>
      <c r="D14780" s="57" t="s">
        <v>379</v>
      </c>
      <c r="E14780" s="62" t="str">
        <f t="shared" si="1"/>
        <v>Out of test</v>
      </c>
      <c r="F14780" s="53" t="str">
        <f t="shared" si="2"/>
        <v>Shanghai_1</v>
      </c>
      <c r="G14780" s="53">
        <f t="shared" si="3"/>
        <v>0.4925781817</v>
      </c>
    </row>
    <row r="14781">
      <c r="A14781" s="61">
        <v>1.512738319E9</v>
      </c>
      <c r="B14781" s="61">
        <v>1.0</v>
      </c>
      <c r="C14781" s="61">
        <v>5175.0</v>
      </c>
      <c r="D14781" s="57" t="s">
        <v>379</v>
      </c>
      <c r="E14781" s="62" t="str">
        <f t="shared" si="1"/>
        <v>Out of test</v>
      </c>
      <c r="F14781" s="53" t="str">
        <f t="shared" si="2"/>
        <v>Shanghai_1</v>
      </c>
      <c r="G14781" s="53">
        <f t="shared" si="3"/>
        <v>0.6898553829</v>
      </c>
    </row>
    <row r="14782">
      <c r="A14782" s="61">
        <v>1.519241789E9</v>
      </c>
      <c r="B14782" s="61">
        <v>1.0</v>
      </c>
      <c r="C14782" s="61">
        <v>3694.0</v>
      </c>
      <c r="D14782" s="57" t="s">
        <v>379</v>
      </c>
      <c r="E14782" s="62" t="str">
        <f t="shared" si="1"/>
        <v>Out of test</v>
      </c>
      <c r="F14782" s="53" t="str">
        <f t="shared" si="2"/>
        <v>Shanghai_1</v>
      </c>
      <c r="G14782" s="53">
        <f t="shared" si="3"/>
        <v>0.6748660859</v>
      </c>
    </row>
    <row r="14783">
      <c r="A14783" s="61">
        <v>1.512719283E9</v>
      </c>
      <c r="B14783" s="61">
        <v>1.0</v>
      </c>
      <c r="C14783" s="61">
        <v>6157.0</v>
      </c>
      <c r="D14783" s="57" t="s">
        <v>379</v>
      </c>
      <c r="E14783" s="62" t="str">
        <f t="shared" si="1"/>
        <v>Out of test</v>
      </c>
      <c r="F14783" s="53" t="str">
        <f t="shared" si="2"/>
        <v>Shanghai_1</v>
      </c>
      <c r="G14783" s="53">
        <f t="shared" si="3"/>
        <v>0.678676601</v>
      </c>
    </row>
    <row r="14784">
      <c r="A14784" s="61">
        <v>1.512001526E9</v>
      </c>
      <c r="B14784" s="61">
        <v>1.0</v>
      </c>
      <c r="C14784" s="61">
        <v>490.0</v>
      </c>
      <c r="D14784" s="57" t="s">
        <v>379</v>
      </c>
      <c r="E14784" s="62" t="str">
        <f t="shared" si="1"/>
        <v>Out of test</v>
      </c>
      <c r="F14784" s="53" t="str">
        <f t="shared" si="2"/>
        <v>Shanghai_1</v>
      </c>
      <c r="G14784" s="53">
        <f t="shared" si="3"/>
        <v>0.7464671388</v>
      </c>
    </row>
    <row r="14785">
      <c r="A14785" s="61">
        <v>1.518860154E9</v>
      </c>
      <c r="B14785" s="61">
        <v>1.0</v>
      </c>
      <c r="C14785" s="61">
        <v>802.0</v>
      </c>
      <c r="D14785" s="57" t="s">
        <v>379</v>
      </c>
      <c r="E14785" s="62" t="str">
        <f t="shared" si="1"/>
        <v>Out of test</v>
      </c>
      <c r="F14785" s="53" t="str">
        <f t="shared" si="2"/>
        <v>Shanghai_1</v>
      </c>
      <c r="G14785" s="53">
        <f t="shared" si="3"/>
        <v>0.4873431948</v>
      </c>
    </row>
    <row r="14786">
      <c r="A14786" s="61">
        <v>1.516435665E9</v>
      </c>
      <c r="B14786" s="61">
        <v>1.0</v>
      </c>
      <c r="C14786" s="61">
        <v>4420.0</v>
      </c>
      <c r="D14786" s="57" t="s">
        <v>379</v>
      </c>
      <c r="E14786" s="62" t="str">
        <f t="shared" si="1"/>
        <v>Out of test</v>
      </c>
      <c r="F14786" s="53" t="str">
        <f t="shared" si="2"/>
        <v>Shanghai_1</v>
      </c>
      <c r="G14786" s="53">
        <f t="shared" si="3"/>
        <v>0.4347521694</v>
      </c>
    </row>
    <row r="14787">
      <c r="A14787" s="61">
        <v>1.513391517E9</v>
      </c>
      <c r="B14787" s="61">
        <v>1.0</v>
      </c>
      <c r="C14787" s="61">
        <v>1510.0</v>
      </c>
      <c r="D14787" s="57" t="s">
        <v>379</v>
      </c>
      <c r="E14787" s="62" t="str">
        <f t="shared" si="1"/>
        <v>Out of test</v>
      </c>
      <c r="F14787" s="53" t="str">
        <f t="shared" si="2"/>
        <v>Shanghai_1</v>
      </c>
      <c r="G14787" s="53">
        <f t="shared" si="3"/>
        <v>0.6379999597</v>
      </c>
    </row>
    <row r="14788">
      <c r="A14788" s="61">
        <v>1.511512889E9</v>
      </c>
      <c r="B14788" s="61">
        <v>1.0</v>
      </c>
      <c r="C14788" s="61">
        <v>3620.0</v>
      </c>
      <c r="D14788" s="57" t="s">
        <v>379</v>
      </c>
      <c r="E14788" s="62" t="str">
        <f t="shared" si="1"/>
        <v>Out of test</v>
      </c>
      <c r="F14788" s="53" t="str">
        <f t="shared" si="2"/>
        <v>Shanghai_1</v>
      </c>
      <c r="G14788" s="53">
        <f t="shared" si="3"/>
        <v>0.552767215</v>
      </c>
    </row>
    <row r="14789">
      <c r="A14789" s="61">
        <v>1.512320045E9</v>
      </c>
      <c r="B14789" s="61">
        <v>1.0</v>
      </c>
      <c r="C14789" s="61">
        <v>3351.0</v>
      </c>
      <c r="D14789" s="57" t="s">
        <v>379</v>
      </c>
      <c r="E14789" s="62" t="str">
        <f t="shared" si="1"/>
        <v>Out of test</v>
      </c>
      <c r="F14789" s="53" t="str">
        <f t="shared" si="2"/>
        <v>Shanghai_1</v>
      </c>
      <c r="G14789" s="53">
        <f t="shared" si="3"/>
        <v>0.3511115831</v>
      </c>
    </row>
    <row r="14790">
      <c r="A14790" s="61">
        <v>1.517088745E9</v>
      </c>
      <c r="B14790" s="61">
        <v>1.0</v>
      </c>
      <c r="C14790" s="61">
        <v>2561.0</v>
      </c>
      <c r="D14790" s="57" t="s">
        <v>379</v>
      </c>
      <c r="E14790" s="62" t="str">
        <f t="shared" si="1"/>
        <v>Out of test</v>
      </c>
      <c r="F14790" s="53" t="str">
        <f t="shared" si="2"/>
        <v>Shanghai_1</v>
      </c>
      <c r="G14790" s="53">
        <f t="shared" si="3"/>
        <v>0.3835608403</v>
      </c>
    </row>
    <row r="14791">
      <c r="A14791" s="61">
        <v>1.517358425E9</v>
      </c>
      <c r="B14791" s="61">
        <v>1.0</v>
      </c>
      <c r="C14791" s="61">
        <v>926.0</v>
      </c>
      <c r="D14791" s="57" t="s">
        <v>379</v>
      </c>
      <c r="E14791" s="62" t="str">
        <f t="shared" si="1"/>
        <v>Out of test</v>
      </c>
      <c r="F14791" s="53" t="str">
        <f t="shared" si="2"/>
        <v>Shanghai_1</v>
      </c>
      <c r="G14791" s="53">
        <f t="shared" si="3"/>
        <v>0.0415602056</v>
      </c>
    </row>
    <row r="14792">
      <c r="A14792" s="61">
        <v>1.512056723E9</v>
      </c>
      <c r="B14792" s="61">
        <v>1.0</v>
      </c>
      <c r="C14792" s="61">
        <v>360.0</v>
      </c>
      <c r="D14792" s="57" t="s">
        <v>379</v>
      </c>
      <c r="E14792" s="62" t="str">
        <f t="shared" si="1"/>
        <v>Out of test</v>
      </c>
      <c r="F14792" s="53" t="str">
        <f t="shared" si="2"/>
        <v>Shanghai_1</v>
      </c>
      <c r="G14792" s="53">
        <f t="shared" si="3"/>
        <v>0.465157764</v>
      </c>
    </row>
    <row r="14793">
      <c r="A14793" s="61">
        <v>1.517761738E9</v>
      </c>
      <c r="B14793" s="61">
        <v>1.0</v>
      </c>
      <c r="C14793" s="61">
        <v>3375.0</v>
      </c>
      <c r="D14793" s="57" t="s">
        <v>379</v>
      </c>
      <c r="E14793" s="62" t="str">
        <f t="shared" si="1"/>
        <v>Out of test</v>
      </c>
      <c r="F14793" s="53" t="str">
        <f t="shared" si="2"/>
        <v>Shanghai_1</v>
      </c>
      <c r="G14793" s="53">
        <f t="shared" si="3"/>
        <v>0.2555224154</v>
      </c>
    </row>
    <row r="14794">
      <c r="A14794" s="61">
        <v>1.513043344E9</v>
      </c>
      <c r="B14794" s="61">
        <v>1.0</v>
      </c>
      <c r="C14794" s="61">
        <v>3392.0</v>
      </c>
      <c r="D14794" s="57" t="s">
        <v>379</v>
      </c>
      <c r="E14794" s="62" t="str">
        <f t="shared" si="1"/>
        <v>Out of test</v>
      </c>
      <c r="F14794" s="53" t="str">
        <f t="shared" si="2"/>
        <v>Shanghai_1</v>
      </c>
      <c r="G14794" s="53">
        <f t="shared" si="3"/>
        <v>0.5223439714</v>
      </c>
    </row>
    <row r="14795">
      <c r="A14795" s="61">
        <v>1.516080729E9</v>
      </c>
      <c r="B14795" s="61">
        <v>1.0</v>
      </c>
      <c r="C14795" s="61">
        <v>4202.0</v>
      </c>
      <c r="D14795" s="57" t="s">
        <v>379</v>
      </c>
      <c r="E14795" s="62" t="str">
        <f t="shared" si="1"/>
        <v>Out of test</v>
      </c>
      <c r="F14795" s="53" t="str">
        <f t="shared" si="2"/>
        <v>Shanghai_1</v>
      </c>
      <c r="G14795" s="53">
        <f t="shared" si="3"/>
        <v>0.07922093781</v>
      </c>
    </row>
    <row r="14796">
      <c r="A14796" s="61">
        <v>1.511373108E9</v>
      </c>
      <c r="B14796" s="61">
        <v>1.0</v>
      </c>
      <c r="C14796" s="61">
        <v>1921.0</v>
      </c>
      <c r="D14796" s="57" t="s">
        <v>379</v>
      </c>
      <c r="E14796" s="62" t="str">
        <f t="shared" si="1"/>
        <v>Out of test</v>
      </c>
      <c r="F14796" s="53" t="str">
        <f t="shared" si="2"/>
        <v>Shanghai_1</v>
      </c>
      <c r="G14796" s="53">
        <f t="shared" si="3"/>
        <v>0.9128776569</v>
      </c>
    </row>
    <row r="14797">
      <c r="A14797" s="61">
        <v>1.514792569E9</v>
      </c>
      <c r="B14797" s="61">
        <v>1.0</v>
      </c>
      <c r="C14797" s="61">
        <v>1263.0</v>
      </c>
      <c r="D14797" s="57" t="s">
        <v>379</v>
      </c>
      <c r="E14797" s="62" t="str">
        <f t="shared" si="1"/>
        <v>Out of test</v>
      </c>
      <c r="F14797" s="53" t="str">
        <f t="shared" si="2"/>
        <v>Shanghai_1</v>
      </c>
      <c r="G14797" s="53">
        <f t="shared" si="3"/>
        <v>0.2109430022</v>
      </c>
    </row>
    <row r="14798">
      <c r="A14798" s="61">
        <v>1.516487014E9</v>
      </c>
      <c r="B14798" s="61">
        <v>1.0</v>
      </c>
      <c r="C14798" s="61">
        <v>461.0</v>
      </c>
      <c r="D14798" s="57" t="s">
        <v>379</v>
      </c>
      <c r="E14798" s="62" t="str">
        <f t="shared" si="1"/>
        <v>Out of test</v>
      </c>
      <c r="F14798" s="53" t="str">
        <f t="shared" si="2"/>
        <v>Shanghai_1</v>
      </c>
      <c r="G14798" s="53">
        <f t="shared" si="3"/>
        <v>0.1482944251</v>
      </c>
    </row>
    <row r="14799">
      <c r="A14799" s="61">
        <v>1.516353364E9</v>
      </c>
      <c r="B14799" s="61">
        <v>1.0</v>
      </c>
      <c r="C14799" s="61">
        <v>1402.0</v>
      </c>
      <c r="D14799" s="57" t="s">
        <v>379</v>
      </c>
      <c r="E14799" s="62" t="str">
        <f t="shared" si="1"/>
        <v>Out of test</v>
      </c>
      <c r="F14799" s="53" t="str">
        <f t="shared" si="2"/>
        <v>Shanghai_1</v>
      </c>
      <c r="G14799" s="53">
        <f t="shared" si="3"/>
        <v>0.04539056139</v>
      </c>
    </row>
    <row r="14800">
      <c r="A14800" s="61">
        <v>1.514149744E9</v>
      </c>
      <c r="B14800" s="61">
        <v>1.0</v>
      </c>
      <c r="C14800" s="61">
        <v>1088.0</v>
      </c>
      <c r="D14800" s="57" t="s">
        <v>379</v>
      </c>
      <c r="E14800" s="62" t="str">
        <f t="shared" si="1"/>
        <v>Out of test</v>
      </c>
      <c r="F14800" s="53" t="str">
        <f t="shared" si="2"/>
        <v>Shanghai_1</v>
      </c>
      <c r="G14800" s="53">
        <f t="shared" si="3"/>
        <v>0.2477057749</v>
      </c>
    </row>
    <row r="14801">
      <c r="A14801" s="61">
        <v>1.515194894E9</v>
      </c>
      <c r="B14801" s="61">
        <v>1.0</v>
      </c>
      <c r="C14801" s="61">
        <v>65.0</v>
      </c>
      <c r="D14801" s="57" t="s">
        <v>379</v>
      </c>
      <c r="E14801" s="62" t="str">
        <f t="shared" si="1"/>
        <v>Out of test</v>
      </c>
      <c r="F14801" s="53" t="str">
        <f t="shared" si="2"/>
        <v>Shanghai_1</v>
      </c>
      <c r="G14801" s="53">
        <f t="shared" si="3"/>
        <v>0.4043585124</v>
      </c>
    </row>
    <row r="14802">
      <c r="A14802" s="61">
        <v>1.516940396E9</v>
      </c>
      <c r="B14802" s="61">
        <v>1.0</v>
      </c>
      <c r="C14802" s="61">
        <v>1501.0</v>
      </c>
      <c r="D14802" s="57" t="s">
        <v>379</v>
      </c>
      <c r="E14802" s="62" t="str">
        <f t="shared" si="1"/>
        <v>Out of test</v>
      </c>
      <c r="F14802" s="53" t="str">
        <f t="shared" si="2"/>
        <v>Shanghai_1</v>
      </c>
      <c r="G14802" s="53">
        <f t="shared" si="3"/>
        <v>0.0245928431</v>
      </c>
    </row>
    <row r="14803">
      <c r="A14803" s="61">
        <v>1.519384553E9</v>
      </c>
      <c r="B14803" s="61">
        <v>1.0</v>
      </c>
      <c r="C14803" s="61">
        <v>712.0</v>
      </c>
      <c r="D14803" s="57" t="s">
        <v>379</v>
      </c>
      <c r="E14803" s="62" t="str">
        <f t="shared" si="1"/>
        <v>Out of test</v>
      </c>
      <c r="F14803" s="53" t="str">
        <f t="shared" si="2"/>
        <v>Shanghai_1</v>
      </c>
      <c r="G14803" s="53">
        <f t="shared" si="3"/>
        <v>0.9179345184</v>
      </c>
    </row>
    <row r="14804">
      <c r="A14804" s="61">
        <v>1.517678175E9</v>
      </c>
      <c r="B14804" s="61">
        <v>1.0</v>
      </c>
      <c r="C14804" s="61">
        <v>1265.0</v>
      </c>
      <c r="D14804" s="57" t="s">
        <v>379</v>
      </c>
      <c r="E14804" s="62" t="str">
        <f t="shared" si="1"/>
        <v>Out of test</v>
      </c>
      <c r="F14804" s="53" t="str">
        <f t="shared" si="2"/>
        <v>Shanghai_1</v>
      </c>
      <c r="G14804" s="53">
        <f t="shared" si="3"/>
        <v>0.9823907596</v>
      </c>
    </row>
    <row r="14805">
      <c r="A14805" s="61">
        <v>1.513272984E9</v>
      </c>
      <c r="B14805" s="61">
        <v>1.0</v>
      </c>
      <c r="C14805" s="61">
        <v>1639.0</v>
      </c>
      <c r="D14805" s="57" t="s">
        <v>379</v>
      </c>
      <c r="E14805" s="62" t="str">
        <f t="shared" si="1"/>
        <v>Out of test</v>
      </c>
      <c r="F14805" s="53" t="str">
        <f t="shared" si="2"/>
        <v>Shanghai_1</v>
      </c>
      <c r="G14805" s="53">
        <f t="shared" si="3"/>
        <v>0.5520101488</v>
      </c>
    </row>
    <row r="14806">
      <c r="A14806" s="61">
        <v>1.518519587E9</v>
      </c>
      <c r="B14806" s="61">
        <v>1.0</v>
      </c>
      <c r="C14806" s="61">
        <v>2062.0</v>
      </c>
      <c r="D14806" s="57" t="s">
        <v>379</v>
      </c>
      <c r="E14806" s="62" t="str">
        <f t="shared" si="1"/>
        <v>Out of test</v>
      </c>
      <c r="F14806" s="53" t="str">
        <f t="shared" si="2"/>
        <v>Shanghai_1</v>
      </c>
      <c r="G14806" s="53">
        <f t="shared" si="3"/>
        <v>0.5985912422</v>
      </c>
    </row>
    <row r="14807">
      <c r="A14807" s="61">
        <v>1.514355858E9</v>
      </c>
      <c r="B14807" s="61">
        <v>1.0</v>
      </c>
      <c r="C14807" s="61">
        <v>1010.0</v>
      </c>
      <c r="D14807" s="57" t="s">
        <v>379</v>
      </c>
      <c r="E14807" s="62" t="str">
        <f t="shared" si="1"/>
        <v>Out of test</v>
      </c>
      <c r="F14807" s="53" t="str">
        <f t="shared" si="2"/>
        <v>Shanghai_1</v>
      </c>
      <c r="G14807" s="53">
        <f t="shared" si="3"/>
        <v>0.7551463114</v>
      </c>
    </row>
    <row r="14808">
      <c r="A14808" s="61">
        <v>1.512012797E9</v>
      </c>
      <c r="B14808" s="61">
        <v>1.0</v>
      </c>
      <c r="C14808" s="61">
        <v>1099.0</v>
      </c>
      <c r="D14808" s="57" t="s">
        <v>379</v>
      </c>
      <c r="E14808" s="62" t="str">
        <f t="shared" si="1"/>
        <v>Out of test</v>
      </c>
      <c r="F14808" s="53" t="str">
        <f t="shared" si="2"/>
        <v>Shanghai_1</v>
      </c>
      <c r="G14808" s="53">
        <f t="shared" si="3"/>
        <v>0.1562292734</v>
      </c>
    </row>
    <row r="14809">
      <c r="A14809" s="61">
        <v>1.516348647E9</v>
      </c>
      <c r="B14809" s="61">
        <v>1.0</v>
      </c>
      <c r="C14809" s="61">
        <v>870.0</v>
      </c>
      <c r="D14809" s="57" t="s">
        <v>379</v>
      </c>
      <c r="E14809" s="62" t="str">
        <f t="shared" si="1"/>
        <v>Out of test</v>
      </c>
      <c r="F14809" s="53" t="str">
        <f t="shared" si="2"/>
        <v>Shanghai_1</v>
      </c>
      <c r="G14809" s="53">
        <f t="shared" si="3"/>
        <v>0.1031276143</v>
      </c>
    </row>
    <row r="14810">
      <c r="A14810" s="61">
        <v>1.512166945E9</v>
      </c>
      <c r="B14810" s="61">
        <v>1.0</v>
      </c>
      <c r="C14810" s="61">
        <v>1991.0</v>
      </c>
      <c r="D14810" s="57" t="s">
        <v>379</v>
      </c>
      <c r="E14810" s="62" t="str">
        <f t="shared" si="1"/>
        <v>Out of test</v>
      </c>
      <c r="F14810" s="53" t="str">
        <f t="shared" si="2"/>
        <v>Shanghai_1</v>
      </c>
      <c r="G14810" s="53">
        <f t="shared" si="3"/>
        <v>0.3861620461</v>
      </c>
    </row>
    <row r="14811">
      <c r="A14811" s="61">
        <v>1.512903093E9</v>
      </c>
      <c r="B14811" s="61">
        <v>1.0</v>
      </c>
      <c r="C14811" s="61">
        <v>1736.0</v>
      </c>
      <c r="D14811" s="57" t="s">
        <v>379</v>
      </c>
      <c r="E14811" s="62" t="str">
        <f t="shared" si="1"/>
        <v>Out of test</v>
      </c>
      <c r="F14811" s="53" t="str">
        <f t="shared" si="2"/>
        <v>Shanghai_1</v>
      </c>
      <c r="G14811" s="53">
        <f t="shared" si="3"/>
        <v>0.9233815629</v>
      </c>
    </row>
    <row r="14812">
      <c r="A14812" s="61">
        <v>1.513672354E9</v>
      </c>
      <c r="B14812" s="61">
        <v>1.0</v>
      </c>
      <c r="C14812" s="61">
        <v>3933.0</v>
      </c>
      <c r="D14812" s="57" t="s">
        <v>379</v>
      </c>
      <c r="E14812" s="62" t="str">
        <f t="shared" si="1"/>
        <v>Out of test</v>
      </c>
      <c r="F14812" s="53" t="str">
        <f t="shared" si="2"/>
        <v>Shanghai_1</v>
      </c>
      <c r="G14812" s="53">
        <f t="shared" si="3"/>
        <v>0.41681281</v>
      </c>
    </row>
    <row r="14813">
      <c r="A14813" s="61">
        <v>1.514812706E9</v>
      </c>
      <c r="B14813" s="61">
        <v>1.0</v>
      </c>
      <c r="C14813" s="61">
        <v>2369.0</v>
      </c>
      <c r="D14813" s="57" t="s">
        <v>379</v>
      </c>
      <c r="E14813" s="62" t="str">
        <f t="shared" si="1"/>
        <v>Out of test</v>
      </c>
      <c r="F14813" s="53" t="str">
        <f t="shared" si="2"/>
        <v>Shanghai_1</v>
      </c>
      <c r="G14813" s="53">
        <f t="shared" si="3"/>
        <v>0.03245709358</v>
      </c>
    </row>
    <row r="14814">
      <c r="A14814" s="61">
        <v>1.514461636E9</v>
      </c>
      <c r="B14814" s="61">
        <v>1.0</v>
      </c>
      <c r="C14814" s="61">
        <v>599.0</v>
      </c>
      <c r="D14814" s="57" t="s">
        <v>379</v>
      </c>
      <c r="E14814" s="62" t="str">
        <f t="shared" si="1"/>
        <v>Out of test</v>
      </c>
      <c r="F14814" s="53" t="str">
        <f t="shared" si="2"/>
        <v>Shanghai_1</v>
      </c>
      <c r="G14814" s="53">
        <f t="shared" si="3"/>
        <v>0.4964861378</v>
      </c>
    </row>
    <row r="14815">
      <c r="A14815" s="61">
        <v>1.513130374E9</v>
      </c>
      <c r="B14815" s="61">
        <v>1.0</v>
      </c>
      <c r="C14815" s="61">
        <v>201.0</v>
      </c>
      <c r="D14815" s="57" t="s">
        <v>379</v>
      </c>
      <c r="E14815" s="62" t="str">
        <f t="shared" si="1"/>
        <v>Out of test</v>
      </c>
      <c r="F14815" s="53" t="str">
        <f t="shared" si="2"/>
        <v>Shanghai_1</v>
      </c>
      <c r="G14815" s="53">
        <f t="shared" si="3"/>
        <v>0.5947160049</v>
      </c>
    </row>
    <row r="14816">
      <c r="A14816" s="61">
        <v>1.513005054E9</v>
      </c>
      <c r="B14816" s="61">
        <v>1.0</v>
      </c>
      <c r="C14816" s="61">
        <v>151.0</v>
      </c>
      <c r="D14816" s="57" t="s">
        <v>379</v>
      </c>
      <c r="E14816" s="62" t="str">
        <f t="shared" si="1"/>
        <v>Out of test</v>
      </c>
      <c r="F14816" s="53" t="str">
        <f t="shared" si="2"/>
        <v>Shanghai_1</v>
      </c>
      <c r="G14816" s="53">
        <f t="shared" si="3"/>
        <v>0.7165327989</v>
      </c>
    </row>
    <row r="14817">
      <c r="A14817" s="61">
        <v>1.512459735E9</v>
      </c>
      <c r="B14817" s="61">
        <v>1.0</v>
      </c>
      <c r="C14817" s="61">
        <v>2426.0</v>
      </c>
      <c r="D14817" s="57" t="s">
        <v>379</v>
      </c>
      <c r="E14817" s="62" t="str">
        <f t="shared" si="1"/>
        <v>Out of test</v>
      </c>
      <c r="F14817" s="53" t="str">
        <f t="shared" si="2"/>
        <v>Shanghai_1</v>
      </c>
      <c r="G14817" s="53">
        <f t="shared" si="3"/>
        <v>0.9641692227</v>
      </c>
    </row>
    <row r="14818">
      <c r="A14818" s="61">
        <v>1.512310616E9</v>
      </c>
      <c r="B14818" s="61">
        <v>1.0</v>
      </c>
      <c r="C14818" s="61">
        <v>125.0</v>
      </c>
      <c r="D14818" s="57" t="s">
        <v>379</v>
      </c>
      <c r="E14818" s="62" t="str">
        <f t="shared" si="1"/>
        <v>Out of test</v>
      </c>
      <c r="F14818" s="53" t="str">
        <f t="shared" si="2"/>
        <v>Shanghai_1</v>
      </c>
      <c r="G14818" s="53">
        <f t="shared" si="3"/>
        <v>0.2842489609</v>
      </c>
    </row>
    <row r="14819">
      <c r="A14819" s="61">
        <v>1.513571689E9</v>
      </c>
      <c r="B14819" s="61">
        <v>1.0</v>
      </c>
      <c r="C14819" s="61">
        <v>1288.0</v>
      </c>
      <c r="D14819" s="57" t="s">
        <v>379</v>
      </c>
      <c r="E14819" s="62" t="str">
        <f t="shared" si="1"/>
        <v>Out of test</v>
      </c>
      <c r="F14819" s="53" t="str">
        <f t="shared" si="2"/>
        <v>Shanghai_1</v>
      </c>
      <c r="G14819" s="53">
        <f t="shared" si="3"/>
        <v>0.7869973769</v>
      </c>
    </row>
    <row r="14820">
      <c r="A14820" s="61">
        <v>1.519844273E9</v>
      </c>
      <c r="B14820" s="61">
        <v>1.0</v>
      </c>
      <c r="C14820" s="61">
        <v>2486.0</v>
      </c>
      <c r="D14820" s="57" t="s">
        <v>379</v>
      </c>
      <c r="E14820" s="62" t="str">
        <f t="shared" si="1"/>
        <v>Out of test</v>
      </c>
      <c r="F14820" s="53" t="str">
        <f t="shared" si="2"/>
        <v>Shanghai_1</v>
      </c>
      <c r="G14820" s="53">
        <f t="shared" si="3"/>
        <v>0.4882548469</v>
      </c>
    </row>
    <row r="14821">
      <c r="A14821" s="61">
        <v>1.519082553E9</v>
      </c>
      <c r="B14821" s="61">
        <v>1.0</v>
      </c>
      <c r="C14821" s="61">
        <v>1066.0</v>
      </c>
      <c r="D14821" s="57" t="s">
        <v>379</v>
      </c>
      <c r="E14821" s="62" t="str">
        <f t="shared" si="1"/>
        <v>Out of test</v>
      </c>
      <c r="F14821" s="53" t="str">
        <f t="shared" si="2"/>
        <v>Shanghai_1</v>
      </c>
      <c r="G14821" s="53">
        <f t="shared" si="3"/>
        <v>0.2808640439</v>
      </c>
    </row>
    <row r="14822">
      <c r="A14822" s="61">
        <v>1.513141734E9</v>
      </c>
      <c r="B14822" s="61">
        <v>1.0</v>
      </c>
      <c r="C14822" s="61">
        <v>827.0</v>
      </c>
      <c r="D14822" s="57" t="s">
        <v>379</v>
      </c>
      <c r="E14822" s="62" t="str">
        <f t="shared" si="1"/>
        <v>Out of test</v>
      </c>
      <c r="F14822" s="53" t="str">
        <f t="shared" si="2"/>
        <v>Shanghai_1</v>
      </c>
      <c r="G14822" s="53">
        <f t="shared" si="3"/>
        <v>0.2851588449</v>
      </c>
    </row>
    <row r="14823">
      <c r="A14823" s="61">
        <v>1.512393428E9</v>
      </c>
      <c r="B14823" s="61">
        <v>1.0</v>
      </c>
      <c r="C14823" s="61">
        <v>3245.0</v>
      </c>
      <c r="D14823" s="57" t="s">
        <v>379</v>
      </c>
      <c r="E14823" s="62" t="str">
        <f t="shared" si="1"/>
        <v>Out of test</v>
      </c>
      <c r="F14823" s="53" t="str">
        <f t="shared" si="2"/>
        <v>Shanghai_1</v>
      </c>
      <c r="G14823" s="53">
        <f t="shared" si="3"/>
        <v>0.457918196</v>
      </c>
    </row>
    <row r="14824">
      <c r="A14824" s="61">
        <v>1.519753475E9</v>
      </c>
      <c r="B14824" s="61">
        <v>1.0</v>
      </c>
      <c r="C14824" s="61">
        <v>1750.0</v>
      </c>
      <c r="D14824" s="57" t="s">
        <v>379</v>
      </c>
      <c r="E14824" s="62" t="str">
        <f t="shared" si="1"/>
        <v>Out of test</v>
      </c>
      <c r="F14824" s="53" t="str">
        <f t="shared" si="2"/>
        <v>Shanghai_1</v>
      </c>
      <c r="G14824" s="53">
        <f t="shared" si="3"/>
        <v>0.7866423522</v>
      </c>
    </row>
    <row r="14825">
      <c r="A14825" s="61">
        <v>1.519647694E9</v>
      </c>
      <c r="B14825" s="61">
        <v>1.0</v>
      </c>
      <c r="C14825" s="61">
        <v>1616.0</v>
      </c>
      <c r="D14825" s="57" t="s">
        <v>379</v>
      </c>
      <c r="E14825" s="62" t="str">
        <f t="shared" si="1"/>
        <v>Out of test</v>
      </c>
      <c r="F14825" s="53" t="str">
        <f t="shared" si="2"/>
        <v>Shanghai_1</v>
      </c>
      <c r="G14825" s="53">
        <f t="shared" si="3"/>
        <v>0.6887725578</v>
      </c>
    </row>
    <row r="14826">
      <c r="A14826" s="61">
        <v>1.513940228E9</v>
      </c>
      <c r="B14826" s="61">
        <v>1.0</v>
      </c>
      <c r="C14826" s="61">
        <v>2206.0</v>
      </c>
      <c r="D14826" s="57" t="s">
        <v>379</v>
      </c>
      <c r="E14826" s="62" t="str">
        <f t="shared" si="1"/>
        <v>Out of test</v>
      </c>
      <c r="F14826" s="53" t="str">
        <f t="shared" si="2"/>
        <v>Shanghai_1</v>
      </c>
      <c r="G14826" s="53">
        <f t="shared" si="3"/>
        <v>0.9158975507</v>
      </c>
    </row>
    <row r="14827">
      <c r="A14827" s="61">
        <v>1.514397617E9</v>
      </c>
      <c r="B14827" s="61">
        <v>1.0</v>
      </c>
      <c r="C14827" s="61">
        <v>3751.0</v>
      </c>
      <c r="D14827" s="57" t="s">
        <v>379</v>
      </c>
      <c r="E14827" s="62" t="str">
        <f t="shared" si="1"/>
        <v>Out of test</v>
      </c>
      <c r="F14827" s="53" t="str">
        <f t="shared" si="2"/>
        <v>Shanghai_1</v>
      </c>
      <c r="G14827" s="53">
        <f t="shared" si="3"/>
        <v>0.8102443237</v>
      </c>
    </row>
    <row r="14828">
      <c r="A14828" s="61">
        <v>1.511942244E9</v>
      </c>
      <c r="B14828" s="61">
        <v>1.0</v>
      </c>
      <c r="C14828" s="61">
        <v>2151.0</v>
      </c>
      <c r="D14828" s="57" t="s">
        <v>379</v>
      </c>
      <c r="E14828" s="62" t="str">
        <f t="shared" si="1"/>
        <v>Out of test</v>
      </c>
      <c r="F14828" s="53" t="str">
        <f t="shared" si="2"/>
        <v>Shanghai_1</v>
      </c>
      <c r="G14828" s="53">
        <f t="shared" si="3"/>
        <v>0.1599308729</v>
      </c>
    </row>
    <row r="14829">
      <c r="A14829" s="61">
        <v>1.515299544E9</v>
      </c>
      <c r="B14829" s="61">
        <v>1.0</v>
      </c>
      <c r="C14829" s="61">
        <v>841.0</v>
      </c>
      <c r="D14829" s="57" t="s">
        <v>379</v>
      </c>
      <c r="E14829" s="62" t="str">
        <f t="shared" si="1"/>
        <v>Out of test</v>
      </c>
      <c r="F14829" s="53" t="str">
        <f t="shared" si="2"/>
        <v>Shanghai_1</v>
      </c>
      <c r="G14829" s="53">
        <f t="shared" si="3"/>
        <v>0.4338879695</v>
      </c>
    </row>
    <row r="14830">
      <c r="A14830" s="61">
        <v>1.516238934E9</v>
      </c>
      <c r="B14830" s="61">
        <v>1.0</v>
      </c>
      <c r="C14830" s="61">
        <v>3886.0</v>
      </c>
      <c r="D14830" s="57" t="s">
        <v>379</v>
      </c>
      <c r="E14830" s="62" t="str">
        <f t="shared" si="1"/>
        <v>Out of test</v>
      </c>
      <c r="F14830" s="53" t="str">
        <f t="shared" si="2"/>
        <v>Shanghai_1</v>
      </c>
      <c r="G14830" s="53">
        <f t="shared" si="3"/>
        <v>0.9010573274</v>
      </c>
    </row>
    <row r="14831">
      <c r="A14831" s="61">
        <v>1.514481318E9</v>
      </c>
      <c r="B14831" s="61">
        <v>1.0</v>
      </c>
      <c r="C14831" s="61">
        <v>1673.0</v>
      </c>
      <c r="D14831" s="57" t="s">
        <v>379</v>
      </c>
      <c r="E14831" s="62" t="str">
        <f t="shared" si="1"/>
        <v>Out of test</v>
      </c>
      <c r="F14831" s="53" t="str">
        <f t="shared" si="2"/>
        <v>Shanghai_1</v>
      </c>
      <c r="G14831" s="53">
        <f t="shared" si="3"/>
        <v>0.01709236575</v>
      </c>
    </row>
    <row r="14832">
      <c r="A14832" s="61">
        <v>1.519677983E9</v>
      </c>
      <c r="B14832" s="61">
        <v>1.0</v>
      </c>
      <c r="C14832" s="61">
        <v>1833.0</v>
      </c>
      <c r="D14832" s="57" t="s">
        <v>379</v>
      </c>
      <c r="E14832" s="62" t="str">
        <f t="shared" si="1"/>
        <v>Out of test</v>
      </c>
      <c r="F14832" s="53" t="str">
        <f t="shared" si="2"/>
        <v>Shanghai_1</v>
      </c>
      <c r="G14832" s="53">
        <f t="shared" si="3"/>
        <v>0.9515244864</v>
      </c>
    </row>
    <row r="14833">
      <c r="A14833" s="61">
        <v>1.517516659E9</v>
      </c>
      <c r="B14833" s="61">
        <v>1.0</v>
      </c>
      <c r="C14833" s="61">
        <v>2116.0</v>
      </c>
      <c r="D14833" s="57" t="s">
        <v>379</v>
      </c>
      <c r="E14833" s="62" t="str">
        <f t="shared" si="1"/>
        <v>Out of test</v>
      </c>
      <c r="F14833" s="53" t="str">
        <f t="shared" si="2"/>
        <v>Shanghai_1</v>
      </c>
      <c r="G14833" s="53">
        <f t="shared" si="3"/>
        <v>0.9936416528</v>
      </c>
    </row>
    <row r="14834">
      <c r="A14834" s="61">
        <v>1.515995026E9</v>
      </c>
      <c r="B14834" s="61">
        <v>1.0</v>
      </c>
      <c r="C14834" s="61">
        <v>371.0</v>
      </c>
      <c r="D14834" s="57" t="s">
        <v>379</v>
      </c>
      <c r="E14834" s="62" t="str">
        <f t="shared" si="1"/>
        <v>Out of test</v>
      </c>
      <c r="F14834" s="53" t="str">
        <f t="shared" si="2"/>
        <v>Shanghai_1</v>
      </c>
      <c r="G14834" s="53">
        <f t="shared" si="3"/>
        <v>0.02731538416</v>
      </c>
    </row>
    <row r="14835">
      <c r="A14835" s="61">
        <v>1.514512033E9</v>
      </c>
      <c r="B14835" s="61">
        <v>1.0</v>
      </c>
      <c r="C14835" s="61">
        <v>4263.0</v>
      </c>
      <c r="D14835" s="57" t="s">
        <v>379</v>
      </c>
      <c r="E14835" s="62" t="str">
        <f t="shared" si="1"/>
        <v>Out of test</v>
      </c>
      <c r="F14835" s="53" t="str">
        <f t="shared" si="2"/>
        <v>Shanghai_1</v>
      </c>
      <c r="G14835" s="53">
        <f t="shared" si="3"/>
        <v>0.03415625305</v>
      </c>
    </row>
    <row r="14836">
      <c r="A14836" s="61">
        <v>1.514806177E9</v>
      </c>
      <c r="B14836" s="61">
        <v>1.0</v>
      </c>
      <c r="C14836" s="61">
        <v>2352.0</v>
      </c>
      <c r="D14836" s="57" t="s">
        <v>379</v>
      </c>
      <c r="E14836" s="62" t="str">
        <f t="shared" si="1"/>
        <v>Out of test</v>
      </c>
      <c r="F14836" s="53" t="str">
        <f t="shared" si="2"/>
        <v>Shanghai_1</v>
      </c>
      <c r="G14836" s="53">
        <f t="shared" si="3"/>
        <v>0.3216056864</v>
      </c>
    </row>
    <row r="14837">
      <c r="A14837" s="61">
        <v>1.512047343E9</v>
      </c>
      <c r="B14837" s="61">
        <v>1.0</v>
      </c>
      <c r="C14837" s="61">
        <v>1946.0</v>
      </c>
      <c r="D14837" s="57" t="s">
        <v>379</v>
      </c>
      <c r="E14837" s="62" t="str">
        <f t="shared" si="1"/>
        <v>Out of test</v>
      </c>
      <c r="F14837" s="53" t="str">
        <f t="shared" si="2"/>
        <v>Shanghai_1</v>
      </c>
      <c r="G14837" s="53">
        <f t="shared" si="3"/>
        <v>0.6048724205</v>
      </c>
    </row>
    <row r="14838">
      <c r="A14838" s="61">
        <v>1.518968986E9</v>
      </c>
      <c r="B14838" s="61">
        <v>1.0</v>
      </c>
      <c r="C14838" s="61">
        <v>2051.0</v>
      </c>
      <c r="D14838" s="57" t="s">
        <v>379</v>
      </c>
      <c r="E14838" s="62" t="str">
        <f t="shared" si="1"/>
        <v>Out of test</v>
      </c>
      <c r="F14838" s="53" t="str">
        <f t="shared" si="2"/>
        <v>Shanghai_1</v>
      </c>
      <c r="G14838" s="53">
        <f t="shared" si="3"/>
        <v>0.619041008</v>
      </c>
    </row>
    <row r="14839">
      <c r="A14839" s="61">
        <v>1.518672759E9</v>
      </c>
      <c r="B14839" s="61">
        <v>1.0</v>
      </c>
      <c r="C14839" s="61">
        <v>1232.0</v>
      </c>
      <c r="D14839" s="57" t="s">
        <v>379</v>
      </c>
      <c r="E14839" s="62" t="str">
        <f t="shared" si="1"/>
        <v>Out of test</v>
      </c>
      <c r="F14839" s="53" t="str">
        <f t="shared" si="2"/>
        <v>Shanghai_1</v>
      </c>
      <c r="G14839" s="53">
        <f t="shared" si="3"/>
        <v>0.03004180249</v>
      </c>
    </row>
    <row r="14840">
      <c r="A14840" s="61">
        <v>1.514466493E9</v>
      </c>
      <c r="B14840" s="61">
        <v>1.0</v>
      </c>
      <c r="C14840" s="61">
        <v>154.0</v>
      </c>
      <c r="D14840" s="57" t="s">
        <v>379</v>
      </c>
      <c r="E14840" s="62" t="str">
        <f t="shared" si="1"/>
        <v>Out of test</v>
      </c>
      <c r="F14840" s="53" t="str">
        <f t="shared" si="2"/>
        <v>Shanghai_1</v>
      </c>
      <c r="G14840" s="53">
        <f t="shared" si="3"/>
        <v>0.5260208652</v>
      </c>
    </row>
    <row r="14841">
      <c r="A14841" s="61">
        <v>1.512164878E9</v>
      </c>
      <c r="B14841" s="61">
        <v>1.0</v>
      </c>
      <c r="C14841" s="61">
        <v>3736.0</v>
      </c>
      <c r="D14841" s="57" t="s">
        <v>379</v>
      </c>
      <c r="E14841" s="62" t="str">
        <f t="shared" si="1"/>
        <v>Out of test</v>
      </c>
      <c r="F14841" s="53" t="str">
        <f t="shared" si="2"/>
        <v>Shanghai_1</v>
      </c>
      <c r="G14841" s="53">
        <f t="shared" si="3"/>
        <v>0.4312202052</v>
      </c>
    </row>
    <row r="14842">
      <c r="A14842" s="61">
        <v>1.517134839E9</v>
      </c>
      <c r="B14842" s="61">
        <v>1.0</v>
      </c>
      <c r="C14842" s="61">
        <v>737.0</v>
      </c>
      <c r="D14842" s="57" t="s">
        <v>379</v>
      </c>
      <c r="E14842" s="62" t="str">
        <f t="shared" si="1"/>
        <v>Out of test</v>
      </c>
      <c r="F14842" s="53" t="str">
        <f t="shared" si="2"/>
        <v>Shanghai_1</v>
      </c>
      <c r="G14842" s="53">
        <f t="shared" si="3"/>
        <v>0.07972608164</v>
      </c>
    </row>
    <row r="14843">
      <c r="A14843" s="61">
        <v>1.516310777E9</v>
      </c>
      <c r="B14843" s="61">
        <v>1.0</v>
      </c>
      <c r="C14843" s="61">
        <v>252.0</v>
      </c>
      <c r="D14843" s="57" t="s">
        <v>379</v>
      </c>
      <c r="E14843" s="62" t="str">
        <f t="shared" si="1"/>
        <v>Out of test</v>
      </c>
      <c r="F14843" s="53" t="str">
        <f t="shared" si="2"/>
        <v>Shanghai_1</v>
      </c>
      <c r="G14843" s="53">
        <f t="shared" si="3"/>
        <v>0.2363752702</v>
      </c>
    </row>
    <row r="14844">
      <c r="A14844" s="61">
        <v>1.514414663E9</v>
      </c>
      <c r="B14844" s="61">
        <v>1.0</v>
      </c>
      <c r="C14844" s="61">
        <v>2101.0</v>
      </c>
      <c r="D14844" s="57" t="s">
        <v>379</v>
      </c>
      <c r="E14844" s="62" t="str">
        <f t="shared" si="1"/>
        <v>Out of test</v>
      </c>
      <c r="F14844" s="53" t="str">
        <f t="shared" si="2"/>
        <v>Shanghai_1</v>
      </c>
      <c r="G14844" s="53">
        <f t="shared" si="3"/>
        <v>0.8930237511</v>
      </c>
    </row>
    <row r="14845">
      <c r="A14845" s="61">
        <v>1.513491327E9</v>
      </c>
      <c r="B14845" s="61">
        <v>1.0</v>
      </c>
      <c r="C14845" s="61">
        <v>2857.0</v>
      </c>
      <c r="D14845" s="57" t="s">
        <v>379</v>
      </c>
      <c r="E14845" s="62" t="str">
        <f t="shared" si="1"/>
        <v>Out of test</v>
      </c>
      <c r="F14845" s="53" t="str">
        <f t="shared" si="2"/>
        <v>Shanghai_1</v>
      </c>
      <c r="G14845" s="53">
        <f t="shared" si="3"/>
        <v>0.5217077738</v>
      </c>
    </row>
    <row r="14846">
      <c r="A14846" s="61">
        <v>1.517581553E9</v>
      </c>
      <c r="B14846" s="61">
        <v>1.0</v>
      </c>
      <c r="C14846" s="61">
        <v>4149.0</v>
      </c>
      <c r="D14846" s="57" t="s">
        <v>379</v>
      </c>
      <c r="E14846" s="62" t="str">
        <f t="shared" si="1"/>
        <v>Out of test</v>
      </c>
      <c r="F14846" s="53" t="str">
        <f t="shared" si="2"/>
        <v>Shanghai_1</v>
      </c>
      <c r="G14846" s="53">
        <f t="shared" si="3"/>
        <v>0.9500755025</v>
      </c>
    </row>
    <row r="14847">
      <c r="A14847" s="61">
        <v>1.513326776E9</v>
      </c>
      <c r="B14847" s="61">
        <v>1.0</v>
      </c>
      <c r="C14847" s="61">
        <v>2055.0</v>
      </c>
      <c r="D14847" s="57" t="s">
        <v>379</v>
      </c>
      <c r="E14847" s="62" t="str">
        <f t="shared" si="1"/>
        <v>Out of test</v>
      </c>
      <c r="F14847" s="53" t="str">
        <f t="shared" si="2"/>
        <v>Shanghai_1</v>
      </c>
      <c r="G14847" s="53">
        <f t="shared" si="3"/>
        <v>0.6961099069</v>
      </c>
    </row>
    <row r="14848">
      <c r="A14848" s="61">
        <v>1.511507848E9</v>
      </c>
      <c r="B14848" s="61">
        <v>1.0</v>
      </c>
      <c r="C14848" s="61">
        <v>290.0</v>
      </c>
      <c r="D14848" s="57" t="s">
        <v>379</v>
      </c>
      <c r="E14848" s="62" t="str">
        <f t="shared" si="1"/>
        <v>Out of test</v>
      </c>
      <c r="F14848" s="53" t="str">
        <f t="shared" si="2"/>
        <v>Shanghai_1</v>
      </c>
      <c r="G14848" s="53">
        <f t="shared" si="3"/>
        <v>0.4980291676</v>
      </c>
    </row>
    <row r="14849">
      <c r="A14849" s="61">
        <v>1.516406656E9</v>
      </c>
      <c r="B14849" s="61">
        <v>1.0</v>
      </c>
      <c r="C14849" s="61">
        <v>2159.0</v>
      </c>
      <c r="D14849" s="57" t="s">
        <v>379</v>
      </c>
      <c r="E14849" s="62" t="str">
        <f t="shared" si="1"/>
        <v>Out of test</v>
      </c>
      <c r="F14849" s="53" t="str">
        <f t="shared" si="2"/>
        <v>Shanghai_1</v>
      </c>
      <c r="G14849" s="53">
        <f t="shared" si="3"/>
        <v>0.967157661</v>
      </c>
    </row>
    <row r="14850">
      <c r="A14850" s="61">
        <v>1.517319154E9</v>
      </c>
      <c r="B14850" s="61">
        <v>1.0</v>
      </c>
      <c r="C14850" s="61">
        <v>1683.0</v>
      </c>
      <c r="D14850" s="57" t="s">
        <v>379</v>
      </c>
      <c r="E14850" s="62" t="str">
        <f t="shared" si="1"/>
        <v>Out of test</v>
      </c>
      <c r="F14850" s="53" t="str">
        <f t="shared" si="2"/>
        <v>Shanghai_1</v>
      </c>
      <c r="G14850" s="53">
        <f t="shared" si="3"/>
        <v>0.1962887498</v>
      </c>
    </row>
    <row r="14851">
      <c r="A14851" s="61">
        <v>1.514976036E9</v>
      </c>
      <c r="B14851" s="61">
        <v>1.0</v>
      </c>
      <c r="C14851" s="61">
        <v>2328.0</v>
      </c>
      <c r="D14851" s="57" t="s">
        <v>379</v>
      </c>
      <c r="E14851" s="62" t="str">
        <f t="shared" si="1"/>
        <v>Out of test</v>
      </c>
      <c r="F14851" s="53" t="str">
        <f t="shared" si="2"/>
        <v>Shanghai_1</v>
      </c>
      <c r="G14851" s="53">
        <f t="shared" si="3"/>
        <v>0.4714627472</v>
      </c>
    </row>
    <row r="14852">
      <c r="A14852" s="61">
        <v>1.511425634E9</v>
      </c>
      <c r="B14852" s="61">
        <v>1.0</v>
      </c>
      <c r="C14852" s="61">
        <v>746.0</v>
      </c>
      <c r="D14852" s="57" t="s">
        <v>379</v>
      </c>
      <c r="E14852" s="62" t="str">
        <f t="shared" si="1"/>
        <v>Out of test</v>
      </c>
      <c r="F14852" s="53" t="str">
        <f t="shared" si="2"/>
        <v>Shanghai_1</v>
      </c>
      <c r="G14852" s="53">
        <f t="shared" si="3"/>
        <v>0.7523502371</v>
      </c>
    </row>
    <row r="14853">
      <c r="A14853" s="61">
        <v>1.515805519E9</v>
      </c>
      <c r="B14853" s="61">
        <v>1.0</v>
      </c>
      <c r="C14853" s="61">
        <v>95.0</v>
      </c>
      <c r="D14853" s="57" t="s">
        <v>379</v>
      </c>
      <c r="E14853" s="62" t="str">
        <f t="shared" si="1"/>
        <v>Out of test</v>
      </c>
      <c r="F14853" s="53" t="str">
        <f t="shared" si="2"/>
        <v>Shanghai_1</v>
      </c>
      <c r="G14853" s="53">
        <f t="shared" si="3"/>
        <v>0.8222233086</v>
      </c>
    </row>
    <row r="14854">
      <c r="A14854" s="61">
        <v>1.517645563E9</v>
      </c>
      <c r="B14854" s="61">
        <v>1.0</v>
      </c>
      <c r="C14854" s="61">
        <v>1101.0</v>
      </c>
      <c r="D14854" s="57" t="s">
        <v>379</v>
      </c>
      <c r="E14854" s="62" t="str">
        <f t="shared" si="1"/>
        <v>Out of test</v>
      </c>
      <c r="F14854" s="53" t="str">
        <f t="shared" si="2"/>
        <v>Shanghai_1</v>
      </c>
      <c r="G14854" s="53">
        <f t="shared" si="3"/>
        <v>0.861009596</v>
      </c>
    </row>
    <row r="14855">
      <c r="A14855" s="61">
        <v>1.516042895E9</v>
      </c>
      <c r="B14855" s="61">
        <v>1.0</v>
      </c>
      <c r="C14855" s="61">
        <v>2460.0</v>
      </c>
      <c r="D14855" s="57" t="s">
        <v>379</v>
      </c>
      <c r="E14855" s="62" t="str">
        <f t="shared" si="1"/>
        <v>Out of test</v>
      </c>
      <c r="F14855" s="53" t="str">
        <f t="shared" si="2"/>
        <v>Shanghai_1</v>
      </c>
      <c r="G14855" s="53">
        <f t="shared" si="3"/>
        <v>0.3621709152</v>
      </c>
    </row>
    <row r="14856">
      <c r="A14856" s="61">
        <v>1.511373866E9</v>
      </c>
      <c r="B14856" s="61">
        <v>1.0</v>
      </c>
      <c r="C14856" s="61">
        <v>1944.0</v>
      </c>
      <c r="D14856" s="57" t="s">
        <v>379</v>
      </c>
      <c r="E14856" s="62" t="str">
        <f t="shared" si="1"/>
        <v>Out of test</v>
      </c>
      <c r="F14856" s="53" t="str">
        <f t="shared" si="2"/>
        <v>Shanghai_1</v>
      </c>
      <c r="G14856" s="53">
        <f t="shared" si="3"/>
        <v>0.9939620725</v>
      </c>
    </row>
    <row r="14857">
      <c r="A14857" s="61">
        <v>1.512431583E9</v>
      </c>
      <c r="B14857" s="61">
        <v>1.0</v>
      </c>
      <c r="C14857" s="61">
        <v>2907.0</v>
      </c>
      <c r="D14857" s="57" t="s">
        <v>379</v>
      </c>
      <c r="E14857" s="62" t="str">
        <f t="shared" si="1"/>
        <v>Out of test</v>
      </c>
      <c r="F14857" s="53" t="str">
        <f t="shared" si="2"/>
        <v>Shanghai_1</v>
      </c>
      <c r="G14857" s="53">
        <f t="shared" si="3"/>
        <v>0.428197458</v>
      </c>
    </row>
    <row r="14858">
      <c r="A14858" s="61">
        <v>1.518280736E9</v>
      </c>
      <c r="B14858" s="61">
        <v>1.0</v>
      </c>
      <c r="C14858" s="61">
        <v>982.0</v>
      </c>
      <c r="D14858" s="57" t="s">
        <v>379</v>
      </c>
      <c r="E14858" s="62" t="str">
        <f t="shared" si="1"/>
        <v>Out of test</v>
      </c>
      <c r="F14858" s="53" t="str">
        <f t="shared" si="2"/>
        <v>Shanghai_1</v>
      </c>
      <c r="G14858" s="53">
        <f t="shared" si="3"/>
        <v>0.7846156932</v>
      </c>
    </row>
    <row r="14859">
      <c r="A14859" s="61">
        <v>1.518743386E9</v>
      </c>
      <c r="B14859" s="61">
        <v>1.0</v>
      </c>
      <c r="C14859" s="61">
        <v>390.0</v>
      </c>
      <c r="D14859" s="57" t="s">
        <v>379</v>
      </c>
      <c r="E14859" s="62" t="str">
        <f t="shared" si="1"/>
        <v>Out of test</v>
      </c>
      <c r="F14859" s="53" t="str">
        <f t="shared" si="2"/>
        <v>Shanghai_1</v>
      </c>
      <c r="G14859" s="53">
        <f t="shared" si="3"/>
        <v>0.08026525727</v>
      </c>
    </row>
    <row r="14860">
      <c r="A14860" s="61">
        <v>1.514159623E9</v>
      </c>
      <c r="B14860" s="61">
        <v>1.0</v>
      </c>
      <c r="C14860" s="61">
        <v>1543.0</v>
      </c>
      <c r="D14860" s="57" t="s">
        <v>379</v>
      </c>
      <c r="E14860" s="62" t="str">
        <f t="shared" si="1"/>
        <v>Out of test</v>
      </c>
      <c r="F14860" s="53" t="str">
        <f t="shared" si="2"/>
        <v>Shanghai_1</v>
      </c>
      <c r="G14860" s="53">
        <f t="shared" si="3"/>
        <v>0.6966555519</v>
      </c>
    </row>
    <row r="14861">
      <c r="A14861" s="61">
        <v>1.517421374E9</v>
      </c>
      <c r="B14861" s="61">
        <v>1.0</v>
      </c>
      <c r="C14861" s="61">
        <v>2012.0</v>
      </c>
      <c r="D14861" s="57" t="s">
        <v>379</v>
      </c>
      <c r="E14861" s="62" t="str">
        <f t="shared" si="1"/>
        <v>Out of test</v>
      </c>
      <c r="F14861" s="53" t="str">
        <f t="shared" si="2"/>
        <v>Shanghai_1</v>
      </c>
      <c r="G14861" s="53">
        <f t="shared" si="3"/>
        <v>0.745392175</v>
      </c>
    </row>
    <row r="14862">
      <c r="A14862" s="61">
        <v>1.514046669E9</v>
      </c>
      <c r="B14862" s="61">
        <v>1.0</v>
      </c>
      <c r="C14862" s="61">
        <v>3619.0</v>
      </c>
      <c r="D14862" s="57" t="s">
        <v>379</v>
      </c>
      <c r="E14862" s="62" t="str">
        <f t="shared" si="1"/>
        <v>Out of test</v>
      </c>
      <c r="F14862" s="53" t="str">
        <f t="shared" si="2"/>
        <v>Shanghai_1</v>
      </c>
      <c r="G14862" s="53">
        <f t="shared" si="3"/>
        <v>0.8359661659</v>
      </c>
    </row>
    <row r="14863">
      <c r="A14863" s="61">
        <v>1.518028875E9</v>
      </c>
      <c r="B14863" s="61">
        <v>1.0</v>
      </c>
      <c r="C14863" s="61">
        <v>1206.0</v>
      </c>
      <c r="D14863" s="57" t="s">
        <v>379</v>
      </c>
      <c r="E14863" s="62" t="str">
        <f t="shared" si="1"/>
        <v>Out of test</v>
      </c>
      <c r="F14863" s="53" t="str">
        <f t="shared" si="2"/>
        <v>Shanghai_1</v>
      </c>
      <c r="G14863" s="53">
        <f t="shared" si="3"/>
        <v>0.1293165301</v>
      </c>
    </row>
    <row r="14864">
      <c r="A14864" s="61">
        <v>1.513662357E9</v>
      </c>
      <c r="B14864" s="61">
        <v>1.0</v>
      </c>
      <c r="C14864" s="61">
        <v>897.0</v>
      </c>
      <c r="D14864" s="57" t="s">
        <v>379</v>
      </c>
      <c r="E14864" s="62" t="str">
        <f t="shared" si="1"/>
        <v>Out of test</v>
      </c>
      <c r="F14864" s="53" t="str">
        <f t="shared" si="2"/>
        <v>Shanghai_1</v>
      </c>
      <c r="G14864" s="53">
        <f t="shared" si="3"/>
        <v>0.09851512196</v>
      </c>
    </row>
    <row r="14865">
      <c r="A14865" s="61">
        <v>1.517619463E9</v>
      </c>
      <c r="B14865" s="61">
        <v>1.0</v>
      </c>
      <c r="C14865" s="61">
        <v>2760.0</v>
      </c>
      <c r="D14865" s="57" t="s">
        <v>379</v>
      </c>
      <c r="E14865" s="62" t="str">
        <f t="shared" si="1"/>
        <v>Out of test</v>
      </c>
      <c r="F14865" s="53" t="str">
        <f t="shared" si="2"/>
        <v>Shanghai_1</v>
      </c>
      <c r="G14865" s="53">
        <f t="shared" si="3"/>
        <v>0.1837691657</v>
      </c>
    </row>
    <row r="14866">
      <c r="A14866" s="61">
        <v>1.513846664E9</v>
      </c>
      <c r="B14866" s="61">
        <v>1.0</v>
      </c>
      <c r="C14866" s="61">
        <v>3769.0</v>
      </c>
      <c r="D14866" s="57" t="s">
        <v>379</v>
      </c>
      <c r="E14866" s="62" t="str">
        <f t="shared" si="1"/>
        <v>Out of test</v>
      </c>
      <c r="F14866" s="53" t="str">
        <f t="shared" si="2"/>
        <v>Shanghai_1</v>
      </c>
      <c r="G14866" s="53">
        <f t="shared" si="3"/>
        <v>0.9794191869</v>
      </c>
    </row>
    <row r="14867">
      <c r="A14867" s="61">
        <v>1.516829416E9</v>
      </c>
      <c r="B14867" s="61">
        <v>1.0</v>
      </c>
      <c r="C14867" s="61">
        <v>99.0</v>
      </c>
      <c r="D14867" s="57" t="s">
        <v>379</v>
      </c>
      <c r="E14867" s="62" t="str">
        <f t="shared" si="1"/>
        <v>Out of test</v>
      </c>
      <c r="F14867" s="53" t="str">
        <f t="shared" si="2"/>
        <v>Shanghai_1</v>
      </c>
      <c r="G14867" s="53">
        <f t="shared" si="3"/>
        <v>0.3441171185</v>
      </c>
    </row>
    <row r="14868">
      <c r="A14868" s="61">
        <v>1.517511904E9</v>
      </c>
      <c r="B14868" s="61">
        <v>1.0</v>
      </c>
      <c r="C14868" s="61">
        <v>2687.0</v>
      </c>
      <c r="D14868" s="57" t="s">
        <v>379</v>
      </c>
      <c r="E14868" s="62" t="str">
        <f t="shared" si="1"/>
        <v>Out of test</v>
      </c>
      <c r="F14868" s="53" t="str">
        <f t="shared" si="2"/>
        <v>Shanghai_1</v>
      </c>
      <c r="G14868" s="53">
        <f t="shared" si="3"/>
        <v>0.8914744897</v>
      </c>
    </row>
    <row r="14869">
      <c r="A14869" s="61">
        <v>1.512998658E9</v>
      </c>
      <c r="B14869" s="61">
        <v>1.0</v>
      </c>
      <c r="C14869" s="61">
        <v>992.0</v>
      </c>
      <c r="D14869" s="57" t="s">
        <v>379</v>
      </c>
      <c r="E14869" s="62" t="str">
        <f t="shared" si="1"/>
        <v>Out of test</v>
      </c>
      <c r="F14869" s="53" t="str">
        <f t="shared" si="2"/>
        <v>Shanghai_1</v>
      </c>
      <c r="G14869" s="53">
        <f t="shared" si="3"/>
        <v>0.20663074</v>
      </c>
    </row>
    <row r="14870">
      <c r="A14870" s="61">
        <v>1.517046398E9</v>
      </c>
      <c r="B14870" s="61">
        <v>1.0</v>
      </c>
      <c r="C14870" s="61">
        <v>3388.0</v>
      </c>
      <c r="D14870" s="57" t="s">
        <v>379</v>
      </c>
      <c r="E14870" s="62" t="str">
        <f t="shared" si="1"/>
        <v>Out of test</v>
      </c>
      <c r="F14870" s="53" t="str">
        <f t="shared" si="2"/>
        <v>Shanghai_1</v>
      </c>
      <c r="G14870" s="53">
        <f t="shared" si="3"/>
        <v>0.5488781376</v>
      </c>
    </row>
    <row r="14871">
      <c r="A14871" s="61">
        <v>1.516266653E9</v>
      </c>
      <c r="B14871" s="61">
        <v>1.0</v>
      </c>
      <c r="C14871" s="61">
        <v>333.0</v>
      </c>
      <c r="D14871" s="57" t="s">
        <v>379</v>
      </c>
      <c r="E14871" s="62" t="str">
        <f t="shared" si="1"/>
        <v>Out of test</v>
      </c>
      <c r="F14871" s="53" t="str">
        <f t="shared" si="2"/>
        <v>Shanghai_1</v>
      </c>
      <c r="G14871" s="53">
        <f t="shared" si="3"/>
        <v>0.1610195785</v>
      </c>
    </row>
    <row r="14872">
      <c r="A14872" s="61">
        <v>1.511782988E9</v>
      </c>
      <c r="B14872" s="61">
        <v>1.0</v>
      </c>
      <c r="C14872" s="61">
        <v>2611.0</v>
      </c>
      <c r="D14872" s="57" t="s">
        <v>379</v>
      </c>
      <c r="E14872" s="62" t="str">
        <f t="shared" si="1"/>
        <v>Out of test</v>
      </c>
      <c r="F14872" s="53" t="str">
        <f t="shared" si="2"/>
        <v>Shanghai_1</v>
      </c>
      <c r="G14872" s="53">
        <f t="shared" si="3"/>
        <v>0.1107750396</v>
      </c>
    </row>
    <row r="14873">
      <c r="A14873" s="61">
        <v>1.512254495E9</v>
      </c>
      <c r="B14873" s="61">
        <v>1.0</v>
      </c>
      <c r="C14873" s="61">
        <v>1286.0</v>
      </c>
      <c r="D14873" s="57" t="s">
        <v>379</v>
      </c>
      <c r="E14873" s="62" t="str">
        <f t="shared" si="1"/>
        <v>Out of test</v>
      </c>
      <c r="F14873" s="53" t="str">
        <f t="shared" si="2"/>
        <v>Shanghai_1</v>
      </c>
      <c r="G14873" s="53">
        <f t="shared" si="3"/>
        <v>0.6745652308</v>
      </c>
    </row>
    <row r="14874">
      <c r="A14874" s="61">
        <v>1.512936306E9</v>
      </c>
      <c r="B14874" s="61">
        <v>1.0</v>
      </c>
      <c r="C14874" s="61">
        <v>3057.0</v>
      </c>
      <c r="D14874" s="57" t="s">
        <v>379</v>
      </c>
      <c r="E14874" s="62" t="str">
        <f t="shared" si="1"/>
        <v>Out of test</v>
      </c>
      <c r="F14874" s="53" t="str">
        <f t="shared" si="2"/>
        <v>Shanghai_1</v>
      </c>
      <c r="G14874" s="53">
        <f t="shared" si="3"/>
        <v>0.2998193644</v>
      </c>
    </row>
    <row r="14875">
      <c r="A14875" s="61">
        <v>1.516368296E9</v>
      </c>
      <c r="B14875" s="61">
        <v>1.0</v>
      </c>
      <c r="C14875" s="61">
        <v>1937.0</v>
      </c>
      <c r="D14875" s="57" t="s">
        <v>379</v>
      </c>
      <c r="E14875" s="62" t="str">
        <f t="shared" si="1"/>
        <v>Out of test</v>
      </c>
      <c r="F14875" s="53" t="str">
        <f t="shared" si="2"/>
        <v>Shanghai_1</v>
      </c>
      <c r="G14875" s="53">
        <f t="shared" si="3"/>
        <v>0.2096603986</v>
      </c>
    </row>
    <row r="14876">
      <c r="A14876" s="61">
        <v>1.511640274E9</v>
      </c>
      <c r="B14876" s="61">
        <v>1.0</v>
      </c>
      <c r="C14876" s="61">
        <v>2503.0</v>
      </c>
      <c r="D14876" s="57" t="s">
        <v>379</v>
      </c>
      <c r="E14876" s="62" t="str">
        <f t="shared" si="1"/>
        <v>Out of test</v>
      </c>
      <c r="F14876" s="53" t="str">
        <f t="shared" si="2"/>
        <v>Shanghai_1</v>
      </c>
      <c r="G14876" s="53">
        <f t="shared" si="3"/>
        <v>0.5164714728</v>
      </c>
    </row>
    <row r="14877">
      <c r="A14877" s="61">
        <v>1.519036498E9</v>
      </c>
      <c r="B14877" s="61">
        <v>1.0</v>
      </c>
      <c r="C14877" s="61">
        <v>3000.0</v>
      </c>
      <c r="D14877" s="57" t="s">
        <v>379</v>
      </c>
      <c r="E14877" s="62" t="str">
        <f t="shared" si="1"/>
        <v>Out of test</v>
      </c>
      <c r="F14877" s="53" t="str">
        <f t="shared" si="2"/>
        <v>Shanghai_1</v>
      </c>
      <c r="G14877" s="53">
        <f t="shared" si="3"/>
        <v>0.495473278</v>
      </c>
    </row>
    <row r="14878">
      <c r="A14878" s="61">
        <v>1.516498638E9</v>
      </c>
      <c r="B14878" s="61">
        <v>1.0</v>
      </c>
      <c r="C14878" s="61">
        <v>2108.0</v>
      </c>
      <c r="D14878" s="57" t="s">
        <v>379</v>
      </c>
      <c r="E14878" s="62" t="str">
        <f t="shared" si="1"/>
        <v>Out of test</v>
      </c>
      <c r="F14878" s="53" t="str">
        <f t="shared" si="2"/>
        <v>Shanghai_1</v>
      </c>
      <c r="G14878" s="53">
        <f t="shared" si="3"/>
        <v>0.1667005303</v>
      </c>
    </row>
    <row r="14879">
      <c r="A14879" s="61">
        <v>1.519548646E9</v>
      </c>
      <c r="B14879" s="61">
        <v>1.0</v>
      </c>
      <c r="C14879" s="61">
        <v>2027.0</v>
      </c>
      <c r="D14879" s="57" t="s">
        <v>379</v>
      </c>
      <c r="E14879" s="62" t="str">
        <f t="shared" si="1"/>
        <v>Out of test</v>
      </c>
      <c r="F14879" s="53" t="str">
        <f t="shared" si="2"/>
        <v>Shanghai_1</v>
      </c>
      <c r="G14879" s="53">
        <f t="shared" si="3"/>
        <v>0.7435558807</v>
      </c>
    </row>
    <row r="14880">
      <c r="A14880" s="61">
        <v>1.514992765E9</v>
      </c>
      <c r="B14880" s="61">
        <v>1.0</v>
      </c>
      <c r="C14880" s="61">
        <v>1681.0</v>
      </c>
      <c r="D14880" s="57" t="s">
        <v>379</v>
      </c>
      <c r="E14880" s="62" t="str">
        <f t="shared" si="1"/>
        <v>Out of test</v>
      </c>
      <c r="F14880" s="53" t="str">
        <f t="shared" si="2"/>
        <v>Shanghai_1</v>
      </c>
      <c r="G14880" s="53">
        <f t="shared" si="3"/>
        <v>0.5686996982</v>
      </c>
    </row>
    <row r="14881">
      <c r="A14881" s="61">
        <v>1.515102136E9</v>
      </c>
      <c r="B14881" s="61">
        <v>1.0</v>
      </c>
      <c r="C14881" s="61">
        <v>964.0</v>
      </c>
      <c r="D14881" s="57" t="s">
        <v>379</v>
      </c>
      <c r="E14881" s="62" t="str">
        <f t="shared" si="1"/>
        <v>Out of test</v>
      </c>
      <c r="F14881" s="53" t="str">
        <f t="shared" si="2"/>
        <v>Shanghai_1</v>
      </c>
      <c r="G14881" s="53">
        <f t="shared" si="3"/>
        <v>0.6513839844</v>
      </c>
    </row>
    <row r="14882">
      <c r="A14882" s="61">
        <v>1.514449445E9</v>
      </c>
      <c r="B14882" s="61">
        <v>1.0</v>
      </c>
      <c r="C14882" s="61">
        <v>398.0</v>
      </c>
      <c r="D14882" s="57" t="s">
        <v>379</v>
      </c>
      <c r="E14882" s="62" t="str">
        <f t="shared" si="1"/>
        <v>Out of test</v>
      </c>
      <c r="F14882" s="53" t="str">
        <f t="shared" si="2"/>
        <v>Shanghai_1</v>
      </c>
      <c r="G14882" s="53">
        <f t="shared" si="3"/>
        <v>0.1658434323</v>
      </c>
    </row>
    <row r="14883">
      <c r="A14883" s="61">
        <v>1.515087327E9</v>
      </c>
      <c r="B14883" s="61">
        <v>1.0</v>
      </c>
      <c r="C14883" s="61">
        <v>391.0</v>
      </c>
      <c r="D14883" s="57" t="s">
        <v>379</v>
      </c>
      <c r="E14883" s="62" t="str">
        <f t="shared" si="1"/>
        <v>Out of test</v>
      </c>
      <c r="F14883" s="53" t="str">
        <f t="shared" si="2"/>
        <v>Shanghai_1</v>
      </c>
      <c r="G14883" s="53">
        <f t="shared" si="3"/>
        <v>0.7600641644</v>
      </c>
    </row>
    <row r="14884">
      <c r="A14884" s="61">
        <v>1.512622126E9</v>
      </c>
      <c r="B14884" s="61">
        <v>1.0</v>
      </c>
      <c r="C14884" s="61">
        <v>5234.0</v>
      </c>
      <c r="D14884" s="57" t="s">
        <v>379</v>
      </c>
      <c r="E14884" s="62" t="str">
        <f t="shared" si="1"/>
        <v>Out of test</v>
      </c>
      <c r="F14884" s="53" t="str">
        <f t="shared" si="2"/>
        <v>Shanghai_1</v>
      </c>
      <c r="G14884" s="53">
        <f t="shared" si="3"/>
        <v>0.5642428576</v>
      </c>
    </row>
    <row r="14885">
      <c r="A14885" s="61">
        <v>1.517411297E9</v>
      </c>
      <c r="B14885" s="61">
        <v>1.0</v>
      </c>
      <c r="C14885" s="61">
        <v>136.0</v>
      </c>
      <c r="D14885" s="57" t="s">
        <v>379</v>
      </c>
      <c r="E14885" s="62" t="str">
        <f t="shared" si="1"/>
        <v>Out of test</v>
      </c>
      <c r="F14885" s="53" t="str">
        <f t="shared" si="2"/>
        <v>Shanghai_1</v>
      </c>
      <c r="G14885" s="53">
        <f t="shared" si="3"/>
        <v>0.08390346581</v>
      </c>
    </row>
    <row r="14886">
      <c r="A14886" s="61">
        <v>1.519903855E9</v>
      </c>
      <c r="B14886" s="61">
        <v>1.0</v>
      </c>
      <c r="C14886" s="61">
        <v>515.0</v>
      </c>
      <c r="D14886" s="57" t="s">
        <v>379</v>
      </c>
      <c r="E14886" s="62" t="str">
        <f t="shared" si="1"/>
        <v>Out of test</v>
      </c>
      <c r="F14886" s="53" t="str">
        <f t="shared" si="2"/>
        <v>Shanghai_1</v>
      </c>
      <c r="G14886" s="53">
        <f t="shared" si="3"/>
        <v>0.5528302654</v>
      </c>
    </row>
    <row r="14887">
      <c r="A14887" s="61">
        <v>1.519152867E9</v>
      </c>
      <c r="B14887" s="61">
        <v>1.0</v>
      </c>
      <c r="C14887" s="61">
        <v>578.0</v>
      </c>
      <c r="D14887" s="57" t="s">
        <v>379</v>
      </c>
      <c r="E14887" s="62" t="str">
        <f t="shared" si="1"/>
        <v>Out of test</v>
      </c>
      <c r="F14887" s="53" t="str">
        <f t="shared" si="2"/>
        <v>Shanghai_1</v>
      </c>
      <c r="G14887" s="53">
        <f t="shared" si="3"/>
        <v>0.3994658894</v>
      </c>
    </row>
    <row r="14888">
      <c r="A14888" s="61">
        <v>1.516137049E9</v>
      </c>
      <c r="B14888" s="61">
        <v>1.0</v>
      </c>
      <c r="C14888" s="61">
        <v>2336.0</v>
      </c>
      <c r="D14888" s="57" t="s">
        <v>379</v>
      </c>
      <c r="E14888" s="62" t="str">
        <f t="shared" si="1"/>
        <v>Out of test</v>
      </c>
      <c r="F14888" s="53" t="str">
        <f t="shared" si="2"/>
        <v>Shanghai_1</v>
      </c>
      <c r="G14888" s="53">
        <f t="shared" si="3"/>
        <v>0.6240005894</v>
      </c>
    </row>
    <row r="14889">
      <c r="A14889" s="61">
        <v>1.516666475E9</v>
      </c>
      <c r="B14889" s="61">
        <v>1.0</v>
      </c>
      <c r="C14889" s="61">
        <v>1683.0</v>
      </c>
      <c r="D14889" s="57" t="s">
        <v>379</v>
      </c>
      <c r="E14889" s="62" t="str">
        <f t="shared" si="1"/>
        <v>Out of test</v>
      </c>
      <c r="F14889" s="53" t="str">
        <f t="shared" si="2"/>
        <v>Shanghai_1</v>
      </c>
      <c r="G14889" s="53">
        <f t="shared" si="3"/>
        <v>0.2375199708</v>
      </c>
    </row>
    <row r="14890">
      <c r="A14890" s="61">
        <v>1.511574428E9</v>
      </c>
      <c r="B14890" s="61">
        <v>1.0</v>
      </c>
      <c r="C14890" s="61">
        <v>1388.0</v>
      </c>
      <c r="D14890" s="57" t="s">
        <v>379</v>
      </c>
      <c r="E14890" s="62" t="str">
        <f t="shared" si="1"/>
        <v>Out of test</v>
      </c>
      <c r="F14890" s="53" t="str">
        <f t="shared" si="2"/>
        <v>Shanghai_1</v>
      </c>
      <c r="G14890" s="53">
        <f t="shared" si="3"/>
        <v>0.1686486159</v>
      </c>
    </row>
    <row r="14891">
      <c r="A14891" s="61">
        <v>1.517445649E9</v>
      </c>
      <c r="B14891" s="61">
        <v>1.0</v>
      </c>
      <c r="C14891" s="61">
        <v>4373.0</v>
      </c>
      <c r="D14891" s="57" t="s">
        <v>379</v>
      </c>
      <c r="E14891" s="62" t="str">
        <f t="shared" si="1"/>
        <v>Out of test</v>
      </c>
      <c r="F14891" s="53" t="str">
        <f t="shared" si="2"/>
        <v>Shanghai_1</v>
      </c>
      <c r="G14891" s="53">
        <f t="shared" si="3"/>
        <v>0.3584235223</v>
      </c>
    </row>
    <row r="14892">
      <c r="A14892" s="61">
        <v>1.519931463E9</v>
      </c>
      <c r="B14892" s="61">
        <v>1.0</v>
      </c>
      <c r="C14892" s="61">
        <v>383.0</v>
      </c>
      <c r="D14892" s="57" t="s">
        <v>379</v>
      </c>
      <c r="E14892" s="62" t="str">
        <f t="shared" si="1"/>
        <v>Out of test</v>
      </c>
      <c r="F14892" s="53" t="str">
        <f t="shared" si="2"/>
        <v>Shanghai_1</v>
      </c>
      <c r="G14892" s="53">
        <f t="shared" si="3"/>
        <v>0.9992878459</v>
      </c>
    </row>
    <row r="14893">
      <c r="A14893" s="61">
        <v>1.511307837E9</v>
      </c>
      <c r="B14893" s="61">
        <v>1.0</v>
      </c>
      <c r="C14893" s="61">
        <v>1060.0</v>
      </c>
      <c r="D14893" s="57" t="s">
        <v>379</v>
      </c>
      <c r="E14893" s="62" t="str">
        <f t="shared" si="1"/>
        <v>Out of test</v>
      </c>
      <c r="F14893" s="53" t="str">
        <f t="shared" si="2"/>
        <v>Shanghai_1</v>
      </c>
      <c r="G14893" s="53">
        <f t="shared" si="3"/>
        <v>0.2836239122</v>
      </c>
    </row>
    <row r="14894">
      <c r="A14894" s="61">
        <v>1.514888784E9</v>
      </c>
      <c r="B14894" s="61">
        <v>1.0</v>
      </c>
      <c r="C14894" s="61">
        <v>1801.0</v>
      </c>
      <c r="D14894" s="57" t="s">
        <v>379</v>
      </c>
      <c r="E14894" s="62" t="str">
        <f t="shared" si="1"/>
        <v>Out of test</v>
      </c>
      <c r="F14894" s="53" t="str">
        <f t="shared" si="2"/>
        <v>Shanghai_1</v>
      </c>
      <c r="G14894" s="53">
        <f t="shared" si="3"/>
        <v>0.8902645059</v>
      </c>
    </row>
    <row r="14895">
      <c r="A14895" s="61">
        <v>1.516792353E9</v>
      </c>
      <c r="B14895" s="61">
        <v>1.0</v>
      </c>
      <c r="C14895" s="61">
        <v>2697.0</v>
      </c>
      <c r="D14895" s="57" t="s">
        <v>379</v>
      </c>
      <c r="E14895" s="62" t="str">
        <f t="shared" si="1"/>
        <v>Out of test</v>
      </c>
      <c r="F14895" s="53" t="str">
        <f t="shared" si="2"/>
        <v>Shanghai_1</v>
      </c>
      <c r="G14895" s="53">
        <f t="shared" si="3"/>
        <v>0.6048368141</v>
      </c>
    </row>
    <row r="14896">
      <c r="A14896" s="61">
        <v>1.512855056E9</v>
      </c>
      <c r="B14896" s="61">
        <v>1.0</v>
      </c>
      <c r="C14896" s="61">
        <v>442.0</v>
      </c>
      <c r="D14896" s="57" t="s">
        <v>379</v>
      </c>
      <c r="E14896" s="62" t="str">
        <f t="shared" si="1"/>
        <v>Out of test</v>
      </c>
      <c r="F14896" s="53" t="str">
        <f t="shared" si="2"/>
        <v>Shanghai_1</v>
      </c>
      <c r="G14896" s="53">
        <f t="shared" si="3"/>
        <v>0.5994598024</v>
      </c>
    </row>
    <row r="14897">
      <c r="A14897" s="61">
        <v>1.516616133E9</v>
      </c>
      <c r="B14897" s="61">
        <v>1.0</v>
      </c>
      <c r="C14897" s="61">
        <v>471.0</v>
      </c>
      <c r="D14897" s="57" t="s">
        <v>379</v>
      </c>
      <c r="E14897" s="62" t="str">
        <f t="shared" si="1"/>
        <v>Out of test</v>
      </c>
      <c r="F14897" s="53" t="str">
        <f t="shared" si="2"/>
        <v>Shanghai_1</v>
      </c>
      <c r="G14897" s="53">
        <f t="shared" si="3"/>
        <v>0.1779828422</v>
      </c>
    </row>
    <row r="14898">
      <c r="A14898" s="61">
        <v>1.515584459E9</v>
      </c>
      <c r="B14898" s="61">
        <v>1.0</v>
      </c>
      <c r="C14898" s="61">
        <v>2622.0</v>
      </c>
      <c r="D14898" s="57" t="s">
        <v>379</v>
      </c>
      <c r="E14898" s="62" t="str">
        <f t="shared" si="1"/>
        <v>Out of test</v>
      </c>
      <c r="F14898" s="53" t="str">
        <f t="shared" si="2"/>
        <v>Shanghai_1</v>
      </c>
      <c r="G14898" s="53">
        <f t="shared" si="3"/>
        <v>0.2389990542</v>
      </c>
    </row>
    <row r="14899">
      <c r="A14899" s="61">
        <v>1.516109647E9</v>
      </c>
      <c r="B14899" s="61">
        <v>1.0</v>
      </c>
      <c r="C14899" s="61">
        <v>1273.0</v>
      </c>
      <c r="D14899" s="57" t="s">
        <v>379</v>
      </c>
      <c r="E14899" s="62" t="str">
        <f t="shared" si="1"/>
        <v>Out of test</v>
      </c>
      <c r="F14899" s="53" t="str">
        <f t="shared" si="2"/>
        <v>Shanghai_1</v>
      </c>
      <c r="G14899" s="53">
        <f t="shared" si="3"/>
        <v>0.6391204486</v>
      </c>
    </row>
    <row r="14900">
      <c r="A14900" s="61">
        <v>1.511952974E9</v>
      </c>
      <c r="B14900" s="61">
        <v>1.0</v>
      </c>
      <c r="C14900" s="61">
        <v>1553.0</v>
      </c>
      <c r="D14900" s="57" t="s">
        <v>379</v>
      </c>
      <c r="E14900" s="62" t="str">
        <f t="shared" si="1"/>
        <v>Out of test</v>
      </c>
      <c r="F14900" s="53" t="str">
        <f t="shared" si="2"/>
        <v>Shanghai_1</v>
      </c>
      <c r="G14900" s="53">
        <f t="shared" si="3"/>
        <v>0.7341789666</v>
      </c>
    </row>
    <row r="14901">
      <c r="A14901" s="61">
        <v>1.513880446E9</v>
      </c>
      <c r="B14901" s="61">
        <v>1.0</v>
      </c>
      <c r="C14901" s="61">
        <v>114.0</v>
      </c>
      <c r="D14901" s="57" t="s">
        <v>379</v>
      </c>
      <c r="E14901" s="62" t="str">
        <f t="shared" si="1"/>
        <v>Out of test</v>
      </c>
      <c r="F14901" s="53" t="str">
        <f t="shared" si="2"/>
        <v>Shanghai_1</v>
      </c>
      <c r="G14901" s="53">
        <f t="shared" si="3"/>
        <v>0.7405448162</v>
      </c>
    </row>
    <row r="14902">
      <c r="A14902" s="61">
        <v>1.512043349E9</v>
      </c>
      <c r="B14902" s="61">
        <v>1.0</v>
      </c>
      <c r="C14902" s="61">
        <v>1321.0</v>
      </c>
      <c r="D14902" s="57" t="s">
        <v>379</v>
      </c>
      <c r="E14902" s="62" t="str">
        <f t="shared" si="1"/>
        <v>Out of test</v>
      </c>
      <c r="F14902" s="53" t="str">
        <f t="shared" si="2"/>
        <v>Shanghai_1</v>
      </c>
      <c r="G14902" s="53">
        <f t="shared" si="3"/>
        <v>0.4940292365</v>
      </c>
    </row>
    <row r="14903">
      <c r="A14903" s="61">
        <v>1.519049547E9</v>
      </c>
      <c r="B14903" s="61">
        <v>1.0</v>
      </c>
      <c r="C14903" s="61">
        <v>787.0</v>
      </c>
      <c r="D14903" s="57" t="s">
        <v>379</v>
      </c>
      <c r="E14903" s="62" t="str">
        <f t="shared" si="1"/>
        <v>Out of test</v>
      </c>
      <c r="F14903" s="53" t="str">
        <f t="shared" si="2"/>
        <v>Shanghai_1</v>
      </c>
      <c r="G14903" s="53">
        <f t="shared" si="3"/>
        <v>0.91118708</v>
      </c>
    </row>
    <row r="14904">
      <c r="A14904" s="61">
        <v>1.518133304E9</v>
      </c>
      <c r="B14904" s="61">
        <v>1.0</v>
      </c>
      <c r="C14904" s="61">
        <v>3472.0</v>
      </c>
      <c r="D14904" s="57" t="s">
        <v>379</v>
      </c>
      <c r="E14904" s="62" t="str">
        <f t="shared" si="1"/>
        <v>Out of test</v>
      </c>
      <c r="F14904" s="53" t="str">
        <f t="shared" si="2"/>
        <v>Shanghai_1</v>
      </c>
      <c r="G14904" s="53">
        <f t="shared" si="3"/>
        <v>0.8107120745</v>
      </c>
    </row>
    <row r="14905">
      <c r="A14905" s="61">
        <v>1.518663124E9</v>
      </c>
      <c r="B14905" s="61">
        <v>1.0</v>
      </c>
      <c r="C14905" s="61">
        <v>900.0</v>
      </c>
      <c r="D14905" s="57" t="s">
        <v>379</v>
      </c>
      <c r="E14905" s="62" t="str">
        <f t="shared" si="1"/>
        <v>Out of test</v>
      </c>
      <c r="F14905" s="53" t="str">
        <f t="shared" si="2"/>
        <v>Shanghai_1</v>
      </c>
      <c r="G14905" s="53">
        <f t="shared" si="3"/>
        <v>0.8888262464</v>
      </c>
    </row>
    <row r="14906">
      <c r="A14906" s="61">
        <v>1.514148483E9</v>
      </c>
      <c r="B14906" s="61">
        <v>1.0</v>
      </c>
      <c r="C14906" s="61">
        <v>385.0</v>
      </c>
      <c r="D14906" s="57" t="s">
        <v>379</v>
      </c>
      <c r="E14906" s="62" t="str">
        <f t="shared" si="1"/>
        <v>Out of test</v>
      </c>
      <c r="F14906" s="53" t="str">
        <f t="shared" si="2"/>
        <v>Shanghai_1</v>
      </c>
      <c r="G14906" s="53">
        <f t="shared" si="3"/>
        <v>0.1085285355</v>
      </c>
    </row>
    <row r="14907">
      <c r="A14907" s="61">
        <v>1.515341059E9</v>
      </c>
      <c r="B14907" s="61">
        <v>1.0</v>
      </c>
      <c r="C14907" s="61">
        <v>1411.0</v>
      </c>
      <c r="D14907" s="57" t="s">
        <v>379</v>
      </c>
      <c r="E14907" s="62" t="str">
        <f t="shared" si="1"/>
        <v>Out of test</v>
      </c>
      <c r="F14907" s="53" t="str">
        <f t="shared" si="2"/>
        <v>Shanghai_1</v>
      </c>
      <c r="G14907" s="53">
        <f t="shared" si="3"/>
        <v>0.7729270389</v>
      </c>
    </row>
    <row r="14908">
      <c r="A14908" s="61">
        <v>1.518055826E9</v>
      </c>
      <c r="B14908" s="61">
        <v>1.0</v>
      </c>
      <c r="C14908" s="61">
        <v>2800.0</v>
      </c>
      <c r="D14908" s="57" t="s">
        <v>379</v>
      </c>
      <c r="E14908" s="62" t="str">
        <f t="shared" si="1"/>
        <v>Out of test</v>
      </c>
      <c r="F14908" s="53" t="str">
        <f t="shared" si="2"/>
        <v>Shanghai_1</v>
      </c>
      <c r="G14908" s="53">
        <f t="shared" si="3"/>
        <v>0.1299635564</v>
      </c>
    </row>
    <row r="14909">
      <c r="A14909" s="61">
        <v>1.514695288E9</v>
      </c>
      <c r="B14909" s="61">
        <v>1.0</v>
      </c>
      <c r="C14909" s="61">
        <v>1426.0</v>
      </c>
      <c r="D14909" s="57" t="s">
        <v>379</v>
      </c>
      <c r="E14909" s="62" t="str">
        <f t="shared" si="1"/>
        <v>Out of test</v>
      </c>
      <c r="F14909" s="53" t="str">
        <f t="shared" si="2"/>
        <v>Shanghai_1</v>
      </c>
      <c r="G14909" s="53">
        <f t="shared" si="3"/>
        <v>0.004773168907</v>
      </c>
    </row>
    <row r="14910">
      <c r="A14910" s="61">
        <v>1.518189605E9</v>
      </c>
      <c r="B14910" s="61">
        <v>1.0</v>
      </c>
      <c r="C14910" s="61">
        <v>3005.0</v>
      </c>
      <c r="D14910" s="57" t="s">
        <v>379</v>
      </c>
      <c r="E14910" s="62" t="str">
        <f t="shared" si="1"/>
        <v>Out of test</v>
      </c>
      <c r="F14910" s="53" t="str">
        <f t="shared" si="2"/>
        <v>Shanghai_1</v>
      </c>
      <c r="G14910" s="53">
        <f t="shared" si="3"/>
        <v>0.8324089192</v>
      </c>
    </row>
    <row r="14911">
      <c r="A14911" s="61">
        <v>1.515050816E9</v>
      </c>
      <c r="B14911" s="61">
        <v>1.0</v>
      </c>
      <c r="C14911" s="61">
        <v>24.0</v>
      </c>
      <c r="D14911" s="57" t="s">
        <v>379</v>
      </c>
      <c r="E14911" s="62" t="str">
        <f t="shared" si="1"/>
        <v>Out of test</v>
      </c>
      <c r="F14911" s="53" t="str">
        <f t="shared" si="2"/>
        <v>Shanghai_1</v>
      </c>
      <c r="G14911" s="53">
        <f t="shared" si="3"/>
        <v>0.5227339332</v>
      </c>
    </row>
    <row r="14912">
      <c r="A14912" s="61">
        <v>1.513830804E9</v>
      </c>
      <c r="B14912" s="61">
        <v>1.0</v>
      </c>
      <c r="C14912" s="61">
        <v>1545.0</v>
      </c>
      <c r="D14912" s="57" t="s">
        <v>379</v>
      </c>
      <c r="E14912" s="62" t="str">
        <f t="shared" si="1"/>
        <v>Out of test</v>
      </c>
      <c r="F14912" s="53" t="str">
        <f t="shared" si="2"/>
        <v>Shanghai_1</v>
      </c>
      <c r="G14912" s="53">
        <f t="shared" si="3"/>
        <v>0.9845234637</v>
      </c>
    </row>
    <row r="14913">
      <c r="A14913" s="61">
        <v>1.512396356E9</v>
      </c>
      <c r="B14913" s="61">
        <v>1.0</v>
      </c>
      <c r="C14913" s="61">
        <v>648.0</v>
      </c>
      <c r="D14913" s="57" t="s">
        <v>379</v>
      </c>
      <c r="E14913" s="62" t="str">
        <f t="shared" si="1"/>
        <v>Out of test</v>
      </c>
      <c r="F14913" s="53" t="str">
        <f t="shared" si="2"/>
        <v>Shanghai_1</v>
      </c>
      <c r="G14913" s="53">
        <f t="shared" si="3"/>
        <v>0.1698676456</v>
      </c>
    </row>
    <row r="14914">
      <c r="A14914" s="61">
        <v>1.513221078E9</v>
      </c>
      <c r="B14914" s="61">
        <v>1.0</v>
      </c>
      <c r="C14914" s="61">
        <v>690.0</v>
      </c>
      <c r="D14914" s="57" t="s">
        <v>379</v>
      </c>
      <c r="E14914" s="62" t="str">
        <f t="shared" si="1"/>
        <v>Out of test</v>
      </c>
      <c r="F14914" s="53" t="str">
        <f t="shared" si="2"/>
        <v>Shanghai_1</v>
      </c>
      <c r="G14914" s="53">
        <f t="shared" si="3"/>
        <v>0.7083201332</v>
      </c>
    </row>
    <row r="14915">
      <c r="A14915" s="61">
        <v>1.511799676E9</v>
      </c>
      <c r="B14915" s="61">
        <v>1.0</v>
      </c>
      <c r="C14915" s="61">
        <v>742.0</v>
      </c>
      <c r="D14915" s="57" t="s">
        <v>379</v>
      </c>
      <c r="E14915" s="62" t="str">
        <f t="shared" si="1"/>
        <v>Out of test</v>
      </c>
      <c r="F14915" s="53" t="str">
        <f t="shared" si="2"/>
        <v>Shanghai_1</v>
      </c>
      <c r="G14915" s="53">
        <f t="shared" si="3"/>
        <v>0.6816327955</v>
      </c>
    </row>
    <row r="14916">
      <c r="A14916" s="61">
        <v>1.516161886E9</v>
      </c>
      <c r="B14916" s="61">
        <v>1.0</v>
      </c>
      <c r="C14916" s="61">
        <v>4188.0</v>
      </c>
      <c r="D14916" s="57" t="s">
        <v>379</v>
      </c>
      <c r="E14916" s="62" t="str">
        <f t="shared" si="1"/>
        <v>Out of test</v>
      </c>
      <c r="F14916" s="53" t="str">
        <f t="shared" si="2"/>
        <v>Shanghai_1</v>
      </c>
      <c r="G14916" s="53">
        <f t="shared" si="3"/>
        <v>0.97782754</v>
      </c>
    </row>
    <row r="14917">
      <c r="A14917" s="61">
        <v>1.519964466E9</v>
      </c>
      <c r="B14917" s="61">
        <v>1.0</v>
      </c>
      <c r="C14917" s="61">
        <v>3513.0</v>
      </c>
      <c r="D14917" s="57" t="s">
        <v>379</v>
      </c>
      <c r="E14917" s="62" t="str">
        <f t="shared" si="1"/>
        <v>Out of test</v>
      </c>
      <c r="F14917" s="53" t="str">
        <f t="shared" si="2"/>
        <v>Shanghai_1</v>
      </c>
      <c r="G14917" s="53">
        <f t="shared" si="3"/>
        <v>0.664383738</v>
      </c>
    </row>
    <row r="14918">
      <c r="A14918" s="61">
        <v>1.518218624E9</v>
      </c>
      <c r="B14918" s="61">
        <v>1.0</v>
      </c>
      <c r="C14918" s="61">
        <v>3755.0</v>
      </c>
      <c r="D14918" s="57" t="s">
        <v>379</v>
      </c>
      <c r="E14918" s="62" t="str">
        <f t="shared" si="1"/>
        <v>Out of test</v>
      </c>
      <c r="F14918" s="53" t="str">
        <f t="shared" si="2"/>
        <v>Shanghai_1</v>
      </c>
      <c r="G14918" s="53">
        <f t="shared" si="3"/>
        <v>0.02650880816</v>
      </c>
    </row>
    <row r="14919">
      <c r="A14919" s="61">
        <v>1.514195148E9</v>
      </c>
      <c r="B14919" s="61">
        <v>1.0</v>
      </c>
      <c r="C14919" s="61">
        <v>1244.0</v>
      </c>
      <c r="D14919" s="57" t="s">
        <v>379</v>
      </c>
      <c r="E14919" s="62" t="str">
        <f t="shared" si="1"/>
        <v>Out of test</v>
      </c>
      <c r="F14919" s="53" t="str">
        <f t="shared" si="2"/>
        <v>Shanghai_1</v>
      </c>
      <c r="G14919" s="53">
        <f t="shared" si="3"/>
        <v>0.6298256615</v>
      </c>
    </row>
    <row r="14920">
      <c r="A14920" s="61">
        <v>1.513337697E9</v>
      </c>
      <c r="B14920" s="61">
        <v>1.0</v>
      </c>
      <c r="C14920" s="61">
        <v>979.0</v>
      </c>
      <c r="D14920" s="57" t="s">
        <v>379</v>
      </c>
      <c r="E14920" s="62" t="str">
        <f t="shared" si="1"/>
        <v>Out of test</v>
      </c>
      <c r="F14920" s="53" t="str">
        <f t="shared" si="2"/>
        <v>Shanghai_1</v>
      </c>
      <c r="G14920" s="53">
        <f t="shared" si="3"/>
        <v>0.855597887</v>
      </c>
    </row>
    <row r="14921">
      <c r="A14921" s="61">
        <v>1.516554358E9</v>
      </c>
      <c r="B14921" s="61">
        <v>1.0</v>
      </c>
      <c r="C14921" s="61">
        <v>4.0</v>
      </c>
      <c r="D14921" s="57" t="s">
        <v>379</v>
      </c>
      <c r="E14921" s="62" t="str">
        <f t="shared" si="1"/>
        <v>Out of test</v>
      </c>
      <c r="F14921" s="53" t="str">
        <f t="shared" si="2"/>
        <v>Shanghai_1</v>
      </c>
      <c r="G14921" s="53">
        <f t="shared" si="3"/>
        <v>0.6940806791</v>
      </c>
    </row>
    <row r="14922">
      <c r="A14922" s="61">
        <v>1.517174848E9</v>
      </c>
      <c r="B14922" s="61">
        <v>1.0</v>
      </c>
      <c r="C14922" s="61">
        <v>1338.0</v>
      </c>
      <c r="D14922" s="57" t="s">
        <v>379</v>
      </c>
      <c r="E14922" s="62" t="str">
        <f t="shared" si="1"/>
        <v>Out of test</v>
      </c>
      <c r="F14922" s="53" t="str">
        <f t="shared" si="2"/>
        <v>Shanghai_1</v>
      </c>
      <c r="G14922" s="53">
        <f t="shared" si="3"/>
        <v>0.3993338645</v>
      </c>
    </row>
    <row r="14923">
      <c r="A14923" s="61">
        <v>1.518605678E9</v>
      </c>
      <c r="B14923" s="61">
        <v>1.0</v>
      </c>
      <c r="C14923" s="61">
        <v>3785.0</v>
      </c>
      <c r="D14923" s="57" t="s">
        <v>379</v>
      </c>
      <c r="E14923" s="62" t="str">
        <f t="shared" si="1"/>
        <v>Out of test</v>
      </c>
      <c r="F14923" s="53" t="str">
        <f t="shared" si="2"/>
        <v>Shanghai_1</v>
      </c>
      <c r="G14923" s="53">
        <f t="shared" si="3"/>
        <v>0.12797705</v>
      </c>
    </row>
    <row r="14924">
      <c r="A14924" s="61">
        <v>1.517658076E9</v>
      </c>
      <c r="B14924" s="61">
        <v>1.0</v>
      </c>
      <c r="C14924" s="61">
        <v>3257.0</v>
      </c>
      <c r="D14924" s="57" t="s">
        <v>379</v>
      </c>
      <c r="E14924" s="62" t="str">
        <f t="shared" si="1"/>
        <v>Out of test</v>
      </c>
      <c r="F14924" s="53" t="str">
        <f t="shared" si="2"/>
        <v>Shanghai_1</v>
      </c>
      <c r="G14924" s="53">
        <f t="shared" si="3"/>
        <v>0.1690525143</v>
      </c>
    </row>
    <row r="14925">
      <c r="A14925" s="61">
        <v>1.513209868E9</v>
      </c>
      <c r="B14925" s="61">
        <v>1.0</v>
      </c>
      <c r="C14925" s="61">
        <v>248.0</v>
      </c>
      <c r="D14925" s="57" t="s">
        <v>379</v>
      </c>
      <c r="E14925" s="62" t="str">
        <f t="shared" si="1"/>
        <v>Out of test</v>
      </c>
      <c r="F14925" s="53" t="str">
        <f t="shared" si="2"/>
        <v>Shanghai_1</v>
      </c>
      <c r="G14925" s="53">
        <f t="shared" si="3"/>
        <v>0.7812529857</v>
      </c>
    </row>
    <row r="14926">
      <c r="A14926" s="61">
        <v>1.511316515E9</v>
      </c>
      <c r="B14926" s="61">
        <v>1.0</v>
      </c>
      <c r="C14926" s="61">
        <v>89.0</v>
      </c>
      <c r="D14926" s="57" t="s">
        <v>379</v>
      </c>
      <c r="E14926" s="62" t="str">
        <f t="shared" si="1"/>
        <v>Out of test</v>
      </c>
      <c r="F14926" s="53" t="str">
        <f t="shared" si="2"/>
        <v>Shanghai_1</v>
      </c>
      <c r="G14926" s="53">
        <f t="shared" si="3"/>
        <v>0.3476810032</v>
      </c>
    </row>
    <row r="14927">
      <c r="A14927" s="61">
        <v>1.515353957E9</v>
      </c>
      <c r="B14927" s="61">
        <v>1.0</v>
      </c>
      <c r="C14927" s="61">
        <v>1064.0</v>
      </c>
      <c r="D14927" s="57" t="s">
        <v>379</v>
      </c>
      <c r="E14927" s="62" t="str">
        <f t="shared" si="1"/>
        <v>Out of test</v>
      </c>
      <c r="F14927" s="53" t="str">
        <f t="shared" si="2"/>
        <v>Shanghai_1</v>
      </c>
      <c r="G14927" s="53">
        <f t="shared" si="3"/>
        <v>0.04931957799</v>
      </c>
    </row>
    <row r="14928">
      <c r="A14928" s="61">
        <v>1.513209175E9</v>
      </c>
      <c r="B14928" s="61">
        <v>1.0</v>
      </c>
      <c r="C14928" s="61">
        <v>2596.0</v>
      </c>
      <c r="D14928" s="57" t="s">
        <v>379</v>
      </c>
      <c r="E14928" s="62" t="str">
        <f t="shared" si="1"/>
        <v>Out of test</v>
      </c>
      <c r="F14928" s="53" t="str">
        <f t="shared" si="2"/>
        <v>Shanghai_1</v>
      </c>
      <c r="G14928" s="53">
        <f t="shared" si="3"/>
        <v>0.7739427825</v>
      </c>
    </row>
    <row r="14929">
      <c r="A14929" s="61">
        <v>1.511270689E9</v>
      </c>
      <c r="B14929" s="61">
        <v>1.0</v>
      </c>
      <c r="C14929" s="61">
        <v>2016.0</v>
      </c>
      <c r="D14929" s="57" t="s">
        <v>379</v>
      </c>
      <c r="E14929" s="62" t="str">
        <f t="shared" si="1"/>
        <v>Out of test</v>
      </c>
      <c r="F14929" s="53" t="str">
        <f t="shared" si="2"/>
        <v>Shanghai_1</v>
      </c>
      <c r="G14929" s="53">
        <f t="shared" si="3"/>
        <v>0.6369410008</v>
      </c>
    </row>
    <row r="14930">
      <c r="A14930" s="61">
        <v>1.518493134E9</v>
      </c>
      <c r="B14930" s="61">
        <v>1.0</v>
      </c>
      <c r="C14930" s="61">
        <v>975.0</v>
      </c>
      <c r="D14930" s="57" t="s">
        <v>379</v>
      </c>
      <c r="E14930" s="62" t="str">
        <f t="shared" si="1"/>
        <v>Out of test</v>
      </c>
      <c r="F14930" s="53" t="str">
        <f t="shared" si="2"/>
        <v>Shanghai_1</v>
      </c>
      <c r="G14930" s="53">
        <f t="shared" si="3"/>
        <v>0.1792139484</v>
      </c>
    </row>
    <row r="14931">
      <c r="A14931" s="61">
        <v>1.512775583E9</v>
      </c>
      <c r="B14931" s="61">
        <v>1.0</v>
      </c>
      <c r="C14931" s="61">
        <v>1329.0</v>
      </c>
      <c r="D14931" s="57" t="s">
        <v>379</v>
      </c>
      <c r="E14931" s="62" t="str">
        <f t="shared" si="1"/>
        <v>Out of test</v>
      </c>
      <c r="F14931" s="53" t="str">
        <f t="shared" si="2"/>
        <v>Shanghai_1</v>
      </c>
      <c r="G14931" s="53">
        <f t="shared" si="3"/>
        <v>0.856667881</v>
      </c>
    </row>
    <row r="14932">
      <c r="A14932" s="61">
        <v>1.514920955E9</v>
      </c>
      <c r="B14932" s="61">
        <v>1.0</v>
      </c>
      <c r="C14932" s="61">
        <v>198.0</v>
      </c>
      <c r="D14932" s="57" t="s">
        <v>379</v>
      </c>
      <c r="E14932" s="62" t="str">
        <f t="shared" si="1"/>
        <v>Out of test</v>
      </c>
      <c r="F14932" s="53" t="str">
        <f t="shared" si="2"/>
        <v>Shanghai_1</v>
      </c>
      <c r="G14932" s="53">
        <f t="shared" si="3"/>
        <v>0.510297697</v>
      </c>
    </row>
    <row r="14933">
      <c r="A14933" s="61">
        <v>1.511805293E9</v>
      </c>
      <c r="B14933" s="61">
        <v>1.0</v>
      </c>
      <c r="C14933" s="61">
        <v>1756.0</v>
      </c>
      <c r="D14933" s="57" t="s">
        <v>379</v>
      </c>
      <c r="E14933" s="62" t="str">
        <f t="shared" si="1"/>
        <v>Out of test</v>
      </c>
      <c r="F14933" s="53" t="str">
        <f t="shared" si="2"/>
        <v>Shanghai_1</v>
      </c>
      <c r="G14933" s="53">
        <f t="shared" si="3"/>
        <v>0.6172372124</v>
      </c>
    </row>
    <row r="14934">
      <c r="A14934" s="61">
        <v>1.512491716E9</v>
      </c>
      <c r="B14934" s="61">
        <v>1.0</v>
      </c>
      <c r="C14934" s="61">
        <v>1041.0</v>
      </c>
      <c r="D14934" s="57" t="s">
        <v>379</v>
      </c>
      <c r="E14934" s="62" t="str">
        <f t="shared" si="1"/>
        <v>Out of test</v>
      </c>
      <c r="F14934" s="53" t="str">
        <f t="shared" si="2"/>
        <v>Shanghai_1</v>
      </c>
      <c r="G14934" s="53">
        <f t="shared" si="3"/>
        <v>0.4823454476</v>
      </c>
    </row>
    <row r="14935">
      <c r="A14935" s="61">
        <v>1.512176775E9</v>
      </c>
      <c r="B14935" s="61">
        <v>1.0</v>
      </c>
      <c r="C14935" s="61">
        <v>660.0</v>
      </c>
      <c r="D14935" s="57" t="s">
        <v>379</v>
      </c>
      <c r="E14935" s="62" t="str">
        <f t="shared" si="1"/>
        <v>Out of test</v>
      </c>
      <c r="F14935" s="53" t="str">
        <f t="shared" si="2"/>
        <v>Shanghai_1</v>
      </c>
      <c r="G14935" s="53">
        <f t="shared" si="3"/>
        <v>0.9726870216</v>
      </c>
    </row>
    <row r="14936">
      <c r="A14936" s="61">
        <v>1.515532344E9</v>
      </c>
      <c r="B14936" s="61">
        <v>1.0</v>
      </c>
      <c r="C14936" s="61">
        <v>1887.0</v>
      </c>
      <c r="D14936" s="57" t="s">
        <v>379</v>
      </c>
      <c r="E14936" s="62" t="str">
        <f t="shared" si="1"/>
        <v>Out of test</v>
      </c>
      <c r="F14936" s="53" t="str">
        <f t="shared" si="2"/>
        <v>Shanghai_1</v>
      </c>
      <c r="G14936" s="53">
        <f t="shared" si="3"/>
        <v>0.4048248923</v>
      </c>
    </row>
    <row r="14937">
      <c r="A14937" s="61">
        <v>1.511352754E9</v>
      </c>
      <c r="B14937" s="61">
        <v>1.0</v>
      </c>
      <c r="C14937" s="61">
        <v>1585.0</v>
      </c>
      <c r="D14937" s="57" t="s">
        <v>379</v>
      </c>
      <c r="E14937" s="62" t="str">
        <f t="shared" si="1"/>
        <v>Out of test</v>
      </c>
      <c r="F14937" s="53" t="str">
        <f t="shared" si="2"/>
        <v>Shanghai_1</v>
      </c>
      <c r="G14937" s="53">
        <f t="shared" si="3"/>
        <v>0.05900712323</v>
      </c>
    </row>
    <row r="14938">
      <c r="A14938" s="61">
        <v>1.516372756E9</v>
      </c>
      <c r="B14938" s="61">
        <v>1.0</v>
      </c>
      <c r="C14938" s="61">
        <v>350.0</v>
      </c>
      <c r="D14938" s="57" t="s">
        <v>379</v>
      </c>
      <c r="E14938" s="62" t="str">
        <f t="shared" si="1"/>
        <v>Out of test</v>
      </c>
      <c r="F14938" s="53" t="str">
        <f t="shared" si="2"/>
        <v>Shanghai_1</v>
      </c>
      <c r="G14938" s="53">
        <f t="shared" si="3"/>
        <v>0.2600064779</v>
      </c>
    </row>
    <row r="14939">
      <c r="A14939" s="61">
        <v>1.518860358E9</v>
      </c>
      <c r="B14939" s="61">
        <v>1.0</v>
      </c>
      <c r="C14939" s="61">
        <v>4648.0</v>
      </c>
      <c r="D14939" s="57" t="s">
        <v>379</v>
      </c>
      <c r="E14939" s="62" t="str">
        <f t="shared" si="1"/>
        <v>Out of test</v>
      </c>
      <c r="F14939" s="53" t="str">
        <f t="shared" si="2"/>
        <v>Shanghai_1</v>
      </c>
      <c r="G14939" s="53">
        <f t="shared" si="3"/>
        <v>0.2122686159</v>
      </c>
    </row>
    <row r="14940">
      <c r="A14940" s="61">
        <v>1.514938218E9</v>
      </c>
      <c r="B14940" s="61">
        <v>1.0</v>
      </c>
      <c r="C14940" s="61">
        <v>2852.0</v>
      </c>
      <c r="D14940" s="57" t="s">
        <v>379</v>
      </c>
      <c r="E14940" s="62" t="str">
        <f t="shared" si="1"/>
        <v>Out of test</v>
      </c>
      <c r="F14940" s="53" t="str">
        <f t="shared" si="2"/>
        <v>Shanghai_1</v>
      </c>
      <c r="G14940" s="53">
        <f t="shared" si="3"/>
        <v>0.3912376034</v>
      </c>
    </row>
    <row r="14941">
      <c r="A14941" s="61">
        <v>1.515019327E9</v>
      </c>
      <c r="B14941" s="61">
        <v>1.0</v>
      </c>
      <c r="C14941" s="61">
        <v>2169.0</v>
      </c>
      <c r="D14941" s="57" t="s">
        <v>379</v>
      </c>
      <c r="E14941" s="62" t="str">
        <f t="shared" si="1"/>
        <v>Out of test</v>
      </c>
      <c r="F14941" s="53" t="str">
        <f t="shared" si="2"/>
        <v>Shanghai_1</v>
      </c>
      <c r="G14941" s="53">
        <f t="shared" si="3"/>
        <v>0.8889762495</v>
      </c>
    </row>
    <row r="14942">
      <c r="A14942" s="61">
        <v>1.515560809E9</v>
      </c>
      <c r="B14942" s="61">
        <v>1.0</v>
      </c>
      <c r="C14942" s="61">
        <v>2106.0</v>
      </c>
      <c r="D14942" s="57" t="s">
        <v>379</v>
      </c>
      <c r="E14942" s="62" t="str">
        <f t="shared" si="1"/>
        <v>Out of test</v>
      </c>
      <c r="F14942" s="53" t="str">
        <f t="shared" si="2"/>
        <v>Shanghai_1</v>
      </c>
      <c r="G14942" s="53">
        <f t="shared" si="3"/>
        <v>0.5837372685</v>
      </c>
    </row>
    <row r="14943">
      <c r="A14943" s="61">
        <v>1.514054169E9</v>
      </c>
      <c r="B14943" s="61">
        <v>1.0</v>
      </c>
      <c r="C14943" s="61">
        <v>2931.0</v>
      </c>
      <c r="D14943" s="57" t="s">
        <v>379</v>
      </c>
      <c r="E14943" s="62" t="str">
        <f t="shared" si="1"/>
        <v>Out of test</v>
      </c>
      <c r="F14943" s="53" t="str">
        <f t="shared" si="2"/>
        <v>Shanghai_1</v>
      </c>
      <c r="G14943" s="53">
        <f t="shared" si="3"/>
        <v>0.8726268403</v>
      </c>
    </row>
    <row r="14944">
      <c r="A14944" s="61">
        <v>1.516215543E9</v>
      </c>
      <c r="B14944" s="61">
        <v>1.0</v>
      </c>
      <c r="C14944" s="61">
        <v>3226.0</v>
      </c>
      <c r="D14944" s="57" t="s">
        <v>379</v>
      </c>
      <c r="E14944" s="62" t="str">
        <f t="shared" si="1"/>
        <v>Out of test</v>
      </c>
      <c r="F14944" s="53" t="str">
        <f t="shared" si="2"/>
        <v>Shanghai_1</v>
      </c>
      <c r="G14944" s="53">
        <f t="shared" si="3"/>
        <v>0.8533480155</v>
      </c>
    </row>
    <row r="14945">
      <c r="A14945" s="61">
        <v>1.516519837E9</v>
      </c>
      <c r="B14945" s="61">
        <v>1.0</v>
      </c>
      <c r="C14945" s="61">
        <v>1923.0</v>
      </c>
      <c r="D14945" s="57" t="s">
        <v>379</v>
      </c>
      <c r="E14945" s="62" t="str">
        <f t="shared" si="1"/>
        <v>Out of test</v>
      </c>
      <c r="F14945" s="53" t="str">
        <f t="shared" si="2"/>
        <v>Shanghai_1</v>
      </c>
      <c r="G14945" s="53">
        <f t="shared" si="3"/>
        <v>0.9050171457</v>
      </c>
    </row>
    <row r="14946">
      <c r="A14946" s="61">
        <v>1.514299735E9</v>
      </c>
      <c r="B14946" s="61">
        <v>1.0</v>
      </c>
      <c r="C14946" s="61">
        <v>467.0</v>
      </c>
      <c r="D14946" s="57" t="s">
        <v>379</v>
      </c>
      <c r="E14946" s="62" t="str">
        <f t="shared" si="1"/>
        <v>Out of test</v>
      </c>
      <c r="F14946" s="53" t="str">
        <f t="shared" si="2"/>
        <v>Shanghai_1</v>
      </c>
      <c r="G14946" s="53">
        <f t="shared" si="3"/>
        <v>0.6613191503</v>
      </c>
    </row>
    <row r="14947">
      <c r="A14947" s="61">
        <v>1.513661175E9</v>
      </c>
      <c r="B14947" s="61">
        <v>1.0</v>
      </c>
      <c r="C14947" s="61">
        <v>1555.0</v>
      </c>
      <c r="D14947" s="57" t="s">
        <v>379</v>
      </c>
      <c r="E14947" s="62" t="str">
        <f t="shared" si="1"/>
        <v>Out of test</v>
      </c>
      <c r="F14947" s="53" t="str">
        <f t="shared" si="2"/>
        <v>Shanghai_1</v>
      </c>
      <c r="G14947" s="53">
        <f t="shared" si="3"/>
        <v>0.9097332833</v>
      </c>
    </row>
    <row r="14948">
      <c r="A14948" s="61">
        <v>1.511396736E9</v>
      </c>
      <c r="B14948" s="61">
        <v>1.0</v>
      </c>
      <c r="C14948" s="61">
        <v>163.0</v>
      </c>
      <c r="D14948" s="57" t="s">
        <v>379</v>
      </c>
      <c r="E14948" s="62" t="str">
        <f t="shared" si="1"/>
        <v>Out of test</v>
      </c>
      <c r="F14948" s="53" t="str">
        <f t="shared" si="2"/>
        <v>Shanghai_1</v>
      </c>
      <c r="G14948" s="53">
        <f t="shared" si="3"/>
        <v>0.2615873011</v>
      </c>
    </row>
    <row r="14949">
      <c r="A14949" s="61">
        <v>1.513713074E9</v>
      </c>
      <c r="B14949" s="61">
        <v>1.0</v>
      </c>
      <c r="C14949" s="61">
        <v>81.0</v>
      </c>
      <c r="D14949" s="57" t="s">
        <v>379</v>
      </c>
      <c r="E14949" s="62" t="str">
        <f t="shared" si="1"/>
        <v>Out of test</v>
      </c>
      <c r="F14949" s="53" t="str">
        <f t="shared" si="2"/>
        <v>Shanghai_1</v>
      </c>
      <c r="G14949" s="53">
        <f t="shared" si="3"/>
        <v>0.03960382028</v>
      </c>
    </row>
    <row r="14950">
      <c r="A14950" s="61">
        <v>1.519694074E9</v>
      </c>
      <c r="B14950" s="61">
        <v>1.0</v>
      </c>
      <c r="C14950" s="61">
        <v>3487.0</v>
      </c>
      <c r="D14950" s="57" t="s">
        <v>379</v>
      </c>
      <c r="E14950" s="62" t="str">
        <f t="shared" si="1"/>
        <v>Out of test</v>
      </c>
      <c r="F14950" s="53" t="str">
        <f t="shared" si="2"/>
        <v>Shanghai_1</v>
      </c>
      <c r="G14950" s="53">
        <f t="shared" si="3"/>
        <v>0.3801116137</v>
      </c>
    </row>
    <row r="14951">
      <c r="A14951" s="61">
        <v>1.512058167E9</v>
      </c>
      <c r="B14951" s="61">
        <v>1.0</v>
      </c>
      <c r="C14951" s="61">
        <v>426.0</v>
      </c>
      <c r="D14951" s="57" t="s">
        <v>379</v>
      </c>
      <c r="E14951" s="62" t="str">
        <f t="shared" si="1"/>
        <v>Out of test</v>
      </c>
      <c r="F14951" s="53" t="str">
        <f t="shared" si="2"/>
        <v>Shanghai_1</v>
      </c>
      <c r="G14951" s="53">
        <f t="shared" si="3"/>
        <v>0.8689681429</v>
      </c>
    </row>
    <row r="14952">
      <c r="A14952" s="61">
        <v>1.514944448E9</v>
      </c>
      <c r="B14952" s="61">
        <v>1.0</v>
      </c>
      <c r="C14952" s="61">
        <v>3200.0</v>
      </c>
      <c r="D14952" s="57" t="s">
        <v>379</v>
      </c>
      <c r="E14952" s="62" t="str">
        <f t="shared" si="1"/>
        <v>Out of test</v>
      </c>
      <c r="F14952" s="53" t="str">
        <f t="shared" si="2"/>
        <v>Shanghai_1</v>
      </c>
      <c r="G14952" s="53">
        <f t="shared" si="3"/>
        <v>0.795683152</v>
      </c>
    </row>
    <row r="14953">
      <c r="A14953" s="61">
        <v>1.514195613E9</v>
      </c>
      <c r="B14953" s="61">
        <v>1.0</v>
      </c>
      <c r="C14953" s="61">
        <v>2383.0</v>
      </c>
      <c r="D14953" s="57" t="s">
        <v>379</v>
      </c>
      <c r="E14953" s="62" t="str">
        <f t="shared" si="1"/>
        <v>Out of test</v>
      </c>
      <c r="F14953" s="53" t="str">
        <f t="shared" si="2"/>
        <v>Shanghai_1</v>
      </c>
      <c r="G14953" s="53">
        <f t="shared" si="3"/>
        <v>0.7327831148</v>
      </c>
    </row>
    <row r="14954">
      <c r="A14954" s="61">
        <v>1.517329286E9</v>
      </c>
      <c r="B14954" s="61">
        <v>1.0</v>
      </c>
      <c r="C14954" s="61">
        <v>1676.0</v>
      </c>
      <c r="D14954" s="57" t="s">
        <v>379</v>
      </c>
      <c r="E14954" s="62" t="str">
        <f t="shared" si="1"/>
        <v>Out of test</v>
      </c>
      <c r="F14954" s="53" t="str">
        <f t="shared" si="2"/>
        <v>Shanghai_1</v>
      </c>
      <c r="G14954" s="53">
        <f t="shared" si="3"/>
        <v>0.7134540585</v>
      </c>
    </row>
    <row r="14955">
      <c r="A14955" s="61">
        <v>1.517494059E9</v>
      </c>
      <c r="B14955" s="61">
        <v>1.0</v>
      </c>
      <c r="C14955" s="61">
        <v>2927.0</v>
      </c>
      <c r="D14955" s="57" t="s">
        <v>379</v>
      </c>
      <c r="E14955" s="62" t="str">
        <f t="shared" si="1"/>
        <v>Out of test</v>
      </c>
      <c r="F14955" s="53" t="str">
        <f t="shared" si="2"/>
        <v>Shanghai_1</v>
      </c>
      <c r="G14955" s="53">
        <f t="shared" si="3"/>
        <v>0.8833723381</v>
      </c>
    </row>
    <row r="14956">
      <c r="A14956" s="61">
        <v>1.513814413E9</v>
      </c>
      <c r="B14956" s="61">
        <v>1.0</v>
      </c>
      <c r="C14956" s="61">
        <v>4294.0</v>
      </c>
      <c r="D14956" s="57" t="s">
        <v>379</v>
      </c>
      <c r="E14956" s="62" t="str">
        <f t="shared" si="1"/>
        <v>Out of test</v>
      </c>
      <c r="F14956" s="53" t="str">
        <f t="shared" si="2"/>
        <v>Shanghai_1</v>
      </c>
      <c r="G14956" s="53">
        <f t="shared" si="3"/>
        <v>0.1245456688</v>
      </c>
    </row>
    <row r="14957">
      <c r="A14957" s="61">
        <v>1.513598363E9</v>
      </c>
      <c r="B14957" s="61">
        <v>1.0</v>
      </c>
      <c r="C14957" s="61">
        <v>1733.0</v>
      </c>
      <c r="D14957" s="57" t="s">
        <v>379</v>
      </c>
      <c r="E14957" s="62" t="str">
        <f t="shared" si="1"/>
        <v>Out of test</v>
      </c>
      <c r="F14957" s="53" t="str">
        <f t="shared" si="2"/>
        <v>Shanghai_1</v>
      </c>
      <c r="G14957" s="53">
        <f t="shared" si="3"/>
        <v>0.2656459612</v>
      </c>
    </row>
    <row r="14958">
      <c r="A14958" s="61">
        <v>1.512477365E9</v>
      </c>
      <c r="B14958" s="61">
        <v>1.0</v>
      </c>
      <c r="C14958" s="61">
        <v>2858.0</v>
      </c>
      <c r="D14958" s="57" t="s">
        <v>379</v>
      </c>
      <c r="E14958" s="62" t="str">
        <f t="shared" si="1"/>
        <v>Out of test</v>
      </c>
      <c r="F14958" s="53" t="str">
        <f t="shared" si="2"/>
        <v>Shanghai_1</v>
      </c>
      <c r="G14958" s="53">
        <f t="shared" si="3"/>
        <v>0.8589373021</v>
      </c>
    </row>
    <row r="14959">
      <c r="A14959" s="61">
        <v>1.512980579E9</v>
      </c>
      <c r="B14959" s="61">
        <v>1.0</v>
      </c>
      <c r="C14959" s="61">
        <v>47.0</v>
      </c>
      <c r="D14959" s="57" t="s">
        <v>379</v>
      </c>
      <c r="E14959" s="62" t="str">
        <f t="shared" si="1"/>
        <v>Out of test</v>
      </c>
      <c r="F14959" s="53" t="str">
        <f t="shared" si="2"/>
        <v>Shanghai_1</v>
      </c>
      <c r="G14959" s="53">
        <f t="shared" si="3"/>
        <v>0.104644061</v>
      </c>
    </row>
    <row r="14960">
      <c r="A14960" s="61">
        <v>1.512444369E9</v>
      </c>
      <c r="B14960" s="61">
        <v>1.0</v>
      </c>
      <c r="C14960" s="61">
        <v>1170.0</v>
      </c>
      <c r="D14960" s="57" t="s">
        <v>379</v>
      </c>
      <c r="E14960" s="62" t="str">
        <f t="shared" si="1"/>
        <v>Out of test</v>
      </c>
      <c r="F14960" s="53" t="str">
        <f t="shared" si="2"/>
        <v>Shanghai_1</v>
      </c>
      <c r="G14960" s="53">
        <f t="shared" si="3"/>
        <v>0.4489830588</v>
      </c>
    </row>
    <row r="14961">
      <c r="A14961" s="61">
        <v>1.513047907E9</v>
      </c>
      <c r="B14961" s="61">
        <v>1.0</v>
      </c>
      <c r="C14961" s="61">
        <v>1509.0</v>
      </c>
      <c r="D14961" s="57" t="s">
        <v>379</v>
      </c>
      <c r="E14961" s="62" t="str">
        <f t="shared" si="1"/>
        <v>Out of test</v>
      </c>
      <c r="F14961" s="53" t="str">
        <f t="shared" si="2"/>
        <v>Shanghai_1</v>
      </c>
      <c r="G14961" s="53">
        <f t="shared" si="3"/>
        <v>0.5351638132</v>
      </c>
    </row>
    <row r="14962">
      <c r="A14962" s="61">
        <v>1.517772177E9</v>
      </c>
      <c r="B14962" s="61">
        <v>1.0</v>
      </c>
      <c r="C14962" s="61">
        <v>2161.0</v>
      </c>
      <c r="D14962" s="57" t="s">
        <v>379</v>
      </c>
      <c r="E14962" s="62" t="str">
        <f t="shared" si="1"/>
        <v>Out of test</v>
      </c>
      <c r="F14962" s="53" t="str">
        <f t="shared" si="2"/>
        <v>Shanghai_1</v>
      </c>
      <c r="G14962" s="53">
        <f t="shared" si="3"/>
        <v>0.6150449531</v>
      </c>
    </row>
    <row r="14963">
      <c r="A14963" s="61">
        <v>1.512531685E9</v>
      </c>
      <c r="B14963" s="61">
        <v>1.0</v>
      </c>
      <c r="C14963" s="61">
        <v>1393.0</v>
      </c>
      <c r="D14963" s="57" t="s">
        <v>379</v>
      </c>
      <c r="E14963" s="62" t="str">
        <f t="shared" si="1"/>
        <v>Out of test</v>
      </c>
      <c r="F14963" s="53" t="str">
        <f t="shared" si="2"/>
        <v>Shanghai_1</v>
      </c>
      <c r="G14963" s="53">
        <f t="shared" si="3"/>
        <v>0.3900296288</v>
      </c>
    </row>
    <row r="14964">
      <c r="A14964" s="61">
        <v>1.513364279E9</v>
      </c>
      <c r="B14964" s="61">
        <v>1.0</v>
      </c>
      <c r="C14964" s="61">
        <v>1643.0</v>
      </c>
      <c r="D14964" s="57" t="s">
        <v>379</v>
      </c>
      <c r="E14964" s="62" t="str">
        <f t="shared" si="1"/>
        <v>Out of test</v>
      </c>
      <c r="F14964" s="53" t="str">
        <f t="shared" si="2"/>
        <v>Shanghai_1</v>
      </c>
      <c r="G14964" s="53">
        <f t="shared" si="3"/>
        <v>0.5036887973</v>
      </c>
    </row>
    <row r="14965">
      <c r="A14965" s="61">
        <v>1.513738053E9</v>
      </c>
      <c r="B14965" s="61">
        <v>1.0</v>
      </c>
      <c r="C14965" s="61">
        <v>382.0</v>
      </c>
      <c r="D14965" s="57" t="s">
        <v>379</v>
      </c>
      <c r="E14965" s="62" t="str">
        <f t="shared" si="1"/>
        <v>Out of test</v>
      </c>
      <c r="F14965" s="53" t="str">
        <f t="shared" si="2"/>
        <v>Shanghai_1</v>
      </c>
      <c r="G14965" s="53">
        <f t="shared" si="3"/>
        <v>0.2873886133</v>
      </c>
    </row>
    <row r="14966">
      <c r="A14966" s="61">
        <v>1.513510519E9</v>
      </c>
      <c r="B14966" s="61">
        <v>1.0</v>
      </c>
      <c r="C14966" s="61">
        <v>2966.0</v>
      </c>
      <c r="D14966" s="57" t="s">
        <v>379</v>
      </c>
      <c r="E14966" s="62" t="str">
        <f t="shared" si="1"/>
        <v>Out of test</v>
      </c>
      <c r="F14966" s="53" t="str">
        <f t="shared" si="2"/>
        <v>Shanghai_1</v>
      </c>
      <c r="G14966" s="53">
        <f t="shared" si="3"/>
        <v>0.2966103876</v>
      </c>
    </row>
    <row r="14967">
      <c r="A14967" s="61">
        <v>1.519329577E9</v>
      </c>
      <c r="B14967" s="61">
        <v>1.0</v>
      </c>
      <c r="C14967" s="61">
        <v>3136.0</v>
      </c>
      <c r="D14967" s="57" t="s">
        <v>379</v>
      </c>
      <c r="E14967" s="62" t="str">
        <f t="shared" si="1"/>
        <v>Out of test</v>
      </c>
      <c r="F14967" s="53" t="str">
        <f t="shared" si="2"/>
        <v>Shanghai_1</v>
      </c>
      <c r="G14967" s="53">
        <f t="shared" si="3"/>
        <v>0.9325175818</v>
      </c>
    </row>
    <row r="14968">
      <c r="A14968" s="61">
        <v>1.516342207E9</v>
      </c>
      <c r="B14968" s="61">
        <v>1.0</v>
      </c>
      <c r="C14968" s="61">
        <v>1645.0</v>
      </c>
      <c r="D14968" s="57" t="s">
        <v>379</v>
      </c>
      <c r="E14968" s="62" t="str">
        <f t="shared" si="1"/>
        <v>Out of test</v>
      </c>
      <c r="F14968" s="53" t="str">
        <f t="shared" si="2"/>
        <v>Shanghai_1</v>
      </c>
      <c r="G14968" s="53">
        <f t="shared" si="3"/>
        <v>0.4620120345</v>
      </c>
    </row>
    <row r="14969">
      <c r="A14969" s="61">
        <v>1.514476448E9</v>
      </c>
      <c r="B14969" s="61">
        <v>1.0</v>
      </c>
      <c r="C14969" s="61">
        <v>460.0</v>
      </c>
      <c r="D14969" s="57" t="s">
        <v>379</v>
      </c>
      <c r="E14969" s="62" t="str">
        <f t="shared" si="1"/>
        <v>Out of test</v>
      </c>
      <c r="F14969" s="53" t="str">
        <f t="shared" si="2"/>
        <v>Shanghai_1</v>
      </c>
      <c r="G14969" s="53">
        <f t="shared" si="3"/>
        <v>0.2683974786</v>
      </c>
    </row>
    <row r="14970">
      <c r="A14970" s="61">
        <v>1.512549109E9</v>
      </c>
      <c r="B14970" s="61">
        <v>1.0</v>
      </c>
      <c r="C14970" s="61">
        <v>679.0</v>
      </c>
      <c r="D14970" s="57" t="s">
        <v>379</v>
      </c>
      <c r="E14970" s="62" t="str">
        <f t="shared" si="1"/>
        <v>Out of test</v>
      </c>
      <c r="F14970" s="53" t="str">
        <f t="shared" si="2"/>
        <v>Shanghai_1</v>
      </c>
      <c r="G14970" s="53">
        <f t="shared" si="3"/>
        <v>0.4397300476</v>
      </c>
    </row>
    <row r="14971">
      <c r="A14971" s="61">
        <v>1.519609718E9</v>
      </c>
      <c r="B14971" s="61">
        <v>1.0</v>
      </c>
      <c r="C14971" s="61">
        <v>3115.0</v>
      </c>
      <c r="D14971" s="57" t="s">
        <v>379</v>
      </c>
      <c r="E14971" s="62" t="str">
        <f t="shared" si="1"/>
        <v>Out of test</v>
      </c>
      <c r="F14971" s="53" t="str">
        <f t="shared" si="2"/>
        <v>Shanghai_1</v>
      </c>
      <c r="G14971" s="53">
        <f t="shared" si="3"/>
        <v>0.7922522204</v>
      </c>
    </row>
    <row r="14972">
      <c r="A14972" s="61">
        <v>1.518759387E9</v>
      </c>
      <c r="B14972" s="61">
        <v>1.0</v>
      </c>
      <c r="C14972" s="61">
        <v>2486.0</v>
      </c>
      <c r="D14972" s="57" t="s">
        <v>379</v>
      </c>
      <c r="E14972" s="62" t="str">
        <f t="shared" si="1"/>
        <v>Out of test</v>
      </c>
      <c r="F14972" s="53" t="str">
        <f t="shared" si="2"/>
        <v>Shanghai_1</v>
      </c>
      <c r="G14972" s="53">
        <f t="shared" si="3"/>
        <v>0.5903439376</v>
      </c>
    </row>
    <row r="14973">
      <c r="A14973" s="61">
        <v>1.513515706E9</v>
      </c>
      <c r="B14973" s="61">
        <v>1.0</v>
      </c>
      <c r="C14973" s="61">
        <v>873.0</v>
      </c>
      <c r="D14973" s="57" t="s">
        <v>379</v>
      </c>
      <c r="E14973" s="62" t="str">
        <f t="shared" si="1"/>
        <v>Out of test</v>
      </c>
      <c r="F14973" s="53" t="str">
        <f t="shared" si="2"/>
        <v>Shanghai_1</v>
      </c>
      <c r="G14973" s="53">
        <f t="shared" si="3"/>
        <v>0.1009957548</v>
      </c>
    </row>
    <row r="14974">
      <c r="A14974" s="61">
        <v>1.519366534E9</v>
      </c>
      <c r="B14974" s="61">
        <v>1.0</v>
      </c>
      <c r="C14974" s="61">
        <v>1736.0</v>
      </c>
      <c r="D14974" s="57" t="s">
        <v>379</v>
      </c>
      <c r="E14974" s="62" t="str">
        <f t="shared" si="1"/>
        <v>Out of test</v>
      </c>
      <c r="F14974" s="53" t="str">
        <f t="shared" si="2"/>
        <v>Shanghai_1</v>
      </c>
      <c r="G14974" s="53">
        <f t="shared" si="3"/>
        <v>0.6532191569</v>
      </c>
    </row>
    <row r="14975">
      <c r="A14975" s="61">
        <v>1.519460865E9</v>
      </c>
      <c r="B14975" s="61">
        <v>1.0</v>
      </c>
      <c r="C14975" s="61">
        <v>972.0</v>
      </c>
      <c r="D14975" s="57" t="s">
        <v>379</v>
      </c>
      <c r="E14975" s="62" t="str">
        <f t="shared" si="1"/>
        <v>Out of test</v>
      </c>
      <c r="F14975" s="53" t="str">
        <f t="shared" si="2"/>
        <v>Shanghai_1</v>
      </c>
      <c r="G14975" s="53">
        <f t="shared" si="3"/>
        <v>0.9638404271</v>
      </c>
    </row>
    <row r="14976">
      <c r="A14976" s="61">
        <v>1.517185127E9</v>
      </c>
      <c r="B14976" s="61">
        <v>1.0</v>
      </c>
      <c r="C14976" s="61">
        <v>428.0</v>
      </c>
      <c r="D14976" s="57" t="s">
        <v>379</v>
      </c>
      <c r="E14976" s="62" t="str">
        <f t="shared" si="1"/>
        <v>Out of test</v>
      </c>
      <c r="F14976" s="53" t="str">
        <f t="shared" si="2"/>
        <v>Shanghai_1</v>
      </c>
      <c r="G14976" s="53">
        <f t="shared" si="3"/>
        <v>0.05852209716</v>
      </c>
    </row>
    <row r="14977">
      <c r="A14977" s="61">
        <v>1.514866636E9</v>
      </c>
      <c r="B14977" s="61">
        <v>1.0</v>
      </c>
      <c r="C14977" s="61">
        <v>1606.0</v>
      </c>
      <c r="D14977" s="57" t="s">
        <v>379</v>
      </c>
      <c r="E14977" s="62" t="str">
        <f t="shared" si="1"/>
        <v>Out of test</v>
      </c>
      <c r="F14977" s="53" t="str">
        <f t="shared" si="2"/>
        <v>Shanghai_1</v>
      </c>
      <c r="G14977" s="53">
        <f t="shared" si="3"/>
        <v>0.9500756141</v>
      </c>
    </row>
    <row r="14978">
      <c r="A14978" s="61">
        <v>1.518070834E9</v>
      </c>
      <c r="B14978" s="61">
        <v>1.0</v>
      </c>
      <c r="C14978" s="61">
        <v>801.0</v>
      </c>
      <c r="D14978" s="57" t="s">
        <v>379</v>
      </c>
      <c r="E14978" s="62" t="str">
        <f t="shared" si="1"/>
        <v>Out of test</v>
      </c>
      <c r="F14978" s="53" t="str">
        <f t="shared" si="2"/>
        <v>Shanghai_1</v>
      </c>
      <c r="G14978" s="53">
        <f t="shared" si="3"/>
        <v>0.2363917547</v>
      </c>
    </row>
    <row r="14979">
      <c r="A14979" s="61">
        <v>1.511741564E9</v>
      </c>
      <c r="B14979" s="61">
        <v>1.0</v>
      </c>
      <c r="C14979" s="61">
        <v>2077.0</v>
      </c>
      <c r="D14979" s="57" t="s">
        <v>379</v>
      </c>
      <c r="E14979" s="62" t="str">
        <f t="shared" si="1"/>
        <v>Out of test</v>
      </c>
      <c r="F14979" s="53" t="str">
        <f t="shared" si="2"/>
        <v>Shanghai_1</v>
      </c>
      <c r="G14979" s="53">
        <f t="shared" si="3"/>
        <v>0.6972340205</v>
      </c>
    </row>
    <row r="14980">
      <c r="A14980" s="61">
        <v>1.513667618E9</v>
      </c>
      <c r="B14980" s="61">
        <v>1.0</v>
      </c>
      <c r="C14980" s="61">
        <v>2622.0</v>
      </c>
      <c r="D14980" s="57" t="s">
        <v>379</v>
      </c>
      <c r="E14980" s="62" t="str">
        <f t="shared" si="1"/>
        <v>Out of test</v>
      </c>
      <c r="F14980" s="53" t="str">
        <f t="shared" si="2"/>
        <v>Shanghai_1</v>
      </c>
      <c r="G14980" s="53">
        <f t="shared" si="3"/>
        <v>0.5284760833</v>
      </c>
    </row>
    <row r="14981">
      <c r="A14981" s="61">
        <v>1.518865294E9</v>
      </c>
      <c r="B14981" s="61">
        <v>1.0</v>
      </c>
      <c r="C14981" s="61">
        <v>1049.0</v>
      </c>
      <c r="D14981" s="57" t="s">
        <v>379</v>
      </c>
      <c r="E14981" s="62" t="str">
        <f t="shared" si="1"/>
        <v>Out of test</v>
      </c>
      <c r="F14981" s="53" t="str">
        <f t="shared" si="2"/>
        <v>Shanghai_1</v>
      </c>
      <c r="G14981" s="53">
        <f t="shared" si="3"/>
        <v>0.2006592226</v>
      </c>
    </row>
    <row r="14982">
      <c r="A14982" s="61">
        <v>1.517238128E9</v>
      </c>
      <c r="B14982" s="61">
        <v>1.0</v>
      </c>
      <c r="C14982" s="61">
        <v>2848.0</v>
      </c>
      <c r="D14982" s="57" t="s">
        <v>379</v>
      </c>
      <c r="E14982" s="62" t="str">
        <f t="shared" si="1"/>
        <v>Out of test</v>
      </c>
      <c r="F14982" s="53" t="str">
        <f t="shared" si="2"/>
        <v>Shanghai_1</v>
      </c>
      <c r="G14982" s="53">
        <f t="shared" si="3"/>
        <v>0.6018913991</v>
      </c>
    </row>
    <row r="14983">
      <c r="A14983" s="61">
        <v>1.517045564E9</v>
      </c>
      <c r="B14983" s="61">
        <v>1.0</v>
      </c>
      <c r="C14983" s="61">
        <v>714.0</v>
      </c>
      <c r="D14983" s="57" t="s">
        <v>379</v>
      </c>
      <c r="E14983" s="62" t="str">
        <f t="shared" si="1"/>
        <v>Out of test</v>
      </c>
      <c r="F14983" s="53" t="str">
        <f t="shared" si="2"/>
        <v>Shanghai_1</v>
      </c>
      <c r="G14983" s="53">
        <f t="shared" si="3"/>
        <v>0.2791268501</v>
      </c>
    </row>
    <row r="14984">
      <c r="A14984" s="61">
        <v>1.516843038E9</v>
      </c>
      <c r="B14984" s="61">
        <v>1.0</v>
      </c>
      <c r="C14984" s="61">
        <v>1960.0</v>
      </c>
      <c r="D14984" s="57" t="s">
        <v>379</v>
      </c>
      <c r="E14984" s="62" t="str">
        <f t="shared" si="1"/>
        <v>Out of test</v>
      </c>
      <c r="F14984" s="53" t="str">
        <f t="shared" si="2"/>
        <v>Shanghai_1</v>
      </c>
      <c r="G14984" s="53">
        <f t="shared" si="3"/>
        <v>0.01540742063</v>
      </c>
    </row>
    <row r="14985">
      <c r="A14985" s="61">
        <v>1.517957406E9</v>
      </c>
      <c r="B14985" s="61">
        <v>1.0</v>
      </c>
      <c r="C14985" s="61">
        <v>733.0</v>
      </c>
      <c r="D14985" s="57" t="s">
        <v>379</v>
      </c>
      <c r="E14985" s="62" t="str">
        <f t="shared" si="1"/>
        <v>Out of test</v>
      </c>
      <c r="F14985" s="53" t="str">
        <f t="shared" si="2"/>
        <v>Shanghai_1</v>
      </c>
      <c r="G14985" s="53">
        <f t="shared" si="3"/>
        <v>0.44003922</v>
      </c>
    </row>
    <row r="14986">
      <c r="A14986" s="61">
        <v>1.512305754E9</v>
      </c>
      <c r="B14986" s="61">
        <v>1.0</v>
      </c>
      <c r="C14986" s="61">
        <v>724.0</v>
      </c>
      <c r="D14986" s="57" t="s">
        <v>379</v>
      </c>
      <c r="E14986" s="62" t="str">
        <f t="shared" si="1"/>
        <v>Out of test</v>
      </c>
      <c r="F14986" s="53" t="str">
        <f t="shared" si="2"/>
        <v>Shanghai_1</v>
      </c>
      <c r="G14986" s="53">
        <f t="shared" si="3"/>
        <v>0.1174947434</v>
      </c>
    </row>
    <row r="14987">
      <c r="A14987" s="61">
        <v>1.517349996E9</v>
      </c>
      <c r="B14987" s="61">
        <v>1.0</v>
      </c>
      <c r="C14987" s="61">
        <v>3432.0</v>
      </c>
      <c r="D14987" s="57" t="s">
        <v>379</v>
      </c>
      <c r="E14987" s="62" t="str">
        <f t="shared" si="1"/>
        <v>Out of test</v>
      </c>
      <c r="F14987" s="53" t="str">
        <f t="shared" si="2"/>
        <v>Shanghai_1</v>
      </c>
      <c r="G14987" s="53">
        <f t="shared" si="3"/>
        <v>0.3773146805</v>
      </c>
    </row>
    <row r="14988">
      <c r="A14988" s="61">
        <v>1.514594567E9</v>
      </c>
      <c r="B14988" s="61">
        <v>1.0</v>
      </c>
      <c r="C14988" s="61">
        <v>846.0</v>
      </c>
      <c r="D14988" s="57" t="s">
        <v>379</v>
      </c>
      <c r="E14988" s="62" t="str">
        <f t="shared" si="1"/>
        <v>Out of test</v>
      </c>
      <c r="F14988" s="53" t="str">
        <f t="shared" si="2"/>
        <v>Shanghai_1</v>
      </c>
      <c r="G14988" s="53">
        <f t="shared" si="3"/>
        <v>0.04411758168</v>
      </c>
    </row>
    <row r="14989">
      <c r="A14989" s="61">
        <v>1.514774315E9</v>
      </c>
      <c r="B14989" s="61">
        <v>1.0</v>
      </c>
      <c r="C14989" s="61">
        <v>28.0</v>
      </c>
      <c r="D14989" s="57" t="s">
        <v>379</v>
      </c>
      <c r="E14989" s="62" t="str">
        <f t="shared" si="1"/>
        <v>Out of test</v>
      </c>
      <c r="F14989" s="53" t="str">
        <f t="shared" si="2"/>
        <v>Shanghai_1</v>
      </c>
      <c r="G14989" s="53">
        <f t="shared" si="3"/>
        <v>0.00906158334</v>
      </c>
    </row>
    <row r="14990">
      <c r="A14990" s="61">
        <v>1.519003797E9</v>
      </c>
      <c r="B14990" s="61">
        <v>1.0</v>
      </c>
      <c r="C14990" s="61">
        <v>3563.0</v>
      </c>
      <c r="D14990" s="57" t="s">
        <v>379</v>
      </c>
      <c r="E14990" s="62" t="str">
        <f t="shared" si="1"/>
        <v>Out of test</v>
      </c>
      <c r="F14990" s="53" t="str">
        <f t="shared" si="2"/>
        <v>Shanghai_1</v>
      </c>
      <c r="G14990" s="53">
        <f t="shared" si="3"/>
        <v>0.7122557727</v>
      </c>
    </row>
    <row r="14991">
      <c r="A14991" s="61">
        <v>1.516525074E9</v>
      </c>
      <c r="B14991" s="61">
        <v>1.0</v>
      </c>
      <c r="C14991" s="61">
        <v>1483.0</v>
      </c>
      <c r="D14991" s="57" t="s">
        <v>379</v>
      </c>
      <c r="E14991" s="62" t="str">
        <f t="shared" si="1"/>
        <v>Out of test</v>
      </c>
      <c r="F14991" s="53" t="str">
        <f t="shared" si="2"/>
        <v>Shanghai_1</v>
      </c>
      <c r="G14991" s="53">
        <f t="shared" si="3"/>
        <v>0.352222842</v>
      </c>
    </row>
    <row r="14992">
      <c r="A14992" s="61">
        <v>1.514610909E9</v>
      </c>
      <c r="B14992" s="61">
        <v>1.0</v>
      </c>
      <c r="C14992" s="61">
        <v>2002.0</v>
      </c>
      <c r="D14992" s="57" t="s">
        <v>379</v>
      </c>
      <c r="E14992" s="62" t="str">
        <f t="shared" si="1"/>
        <v>Out of test</v>
      </c>
      <c r="F14992" s="53" t="str">
        <f t="shared" si="2"/>
        <v>Shanghai_1</v>
      </c>
      <c r="G14992" s="53">
        <f t="shared" si="3"/>
        <v>0.3076674131</v>
      </c>
    </row>
    <row r="14993">
      <c r="A14993" s="61">
        <v>1.518502537E9</v>
      </c>
      <c r="B14993" s="61">
        <v>1.0</v>
      </c>
      <c r="C14993" s="61">
        <v>1660.0</v>
      </c>
      <c r="D14993" s="57" t="s">
        <v>379</v>
      </c>
      <c r="E14993" s="62" t="str">
        <f t="shared" si="1"/>
        <v>Out of test</v>
      </c>
      <c r="F14993" s="53" t="str">
        <f t="shared" si="2"/>
        <v>Shanghai_1</v>
      </c>
      <c r="G14993" s="53">
        <f t="shared" si="3"/>
        <v>0.2674785729</v>
      </c>
    </row>
    <row r="14994">
      <c r="A14994" s="61">
        <v>1.519530786E9</v>
      </c>
      <c r="B14994" s="61">
        <v>1.0</v>
      </c>
      <c r="C14994" s="61">
        <v>2544.0</v>
      </c>
      <c r="D14994" s="57" t="s">
        <v>379</v>
      </c>
      <c r="E14994" s="62" t="str">
        <f t="shared" si="1"/>
        <v>Out of test</v>
      </c>
      <c r="F14994" s="53" t="str">
        <f t="shared" si="2"/>
        <v>Shanghai_1</v>
      </c>
      <c r="G14994" s="53">
        <f t="shared" si="3"/>
        <v>0.480052985</v>
      </c>
    </row>
    <row r="14995">
      <c r="A14995" s="61">
        <v>1.515854979E9</v>
      </c>
      <c r="B14995" s="61">
        <v>1.0</v>
      </c>
      <c r="C14995" s="61">
        <v>557.0</v>
      </c>
      <c r="D14995" s="57" t="s">
        <v>379</v>
      </c>
      <c r="E14995" s="62" t="str">
        <f t="shared" si="1"/>
        <v>Out of test</v>
      </c>
      <c r="F14995" s="53" t="str">
        <f t="shared" si="2"/>
        <v>Shanghai_1</v>
      </c>
      <c r="G14995" s="53">
        <f t="shared" si="3"/>
        <v>0.6478147851</v>
      </c>
    </row>
    <row r="14996">
      <c r="A14996" s="61">
        <v>1.518968599E9</v>
      </c>
      <c r="B14996" s="61">
        <v>1.0</v>
      </c>
      <c r="C14996" s="61">
        <v>1471.0</v>
      </c>
      <c r="D14996" s="57" t="s">
        <v>379</v>
      </c>
      <c r="E14996" s="62" t="str">
        <f t="shared" si="1"/>
        <v>Out of test</v>
      </c>
      <c r="F14996" s="53" t="str">
        <f t="shared" si="2"/>
        <v>Shanghai_1</v>
      </c>
      <c r="G14996" s="53">
        <f t="shared" si="3"/>
        <v>0.8763727814</v>
      </c>
    </row>
    <row r="14997">
      <c r="A14997" s="61">
        <v>1.514691584E9</v>
      </c>
      <c r="B14997" s="61">
        <v>1.0</v>
      </c>
      <c r="C14997" s="61">
        <v>174.0</v>
      </c>
      <c r="D14997" s="57" t="s">
        <v>379</v>
      </c>
      <c r="E14997" s="62" t="str">
        <f t="shared" si="1"/>
        <v>Out of test</v>
      </c>
      <c r="F14997" s="53" t="str">
        <f t="shared" si="2"/>
        <v>Shanghai_1</v>
      </c>
      <c r="G14997" s="53">
        <f t="shared" si="3"/>
        <v>0.5044331684</v>
      </c>
    </row>
    <row r="14998">
      <c r="A14998" s="61">
        <v>1.511924166E9</v>
      </c>
      <c r="B14998" s="61">
        <v>1.0</v>
      </c>
      <c r="C14998" s="61">
        <v>1985.0</v>
      </c>
      <c r="D14998" s="57" t="s">
        <v>379</v>
      </c>
      <c r="E14998" s="62" t="str">
        <f t="shared" si="1"/>
        <v>Out of test</v>
      </c>
      <c r="F14998" s="53" t="str">
        <f t="shared" si="2"/>
        <v>Shanghai_1</v>
      </c>
      <c r="G14998" s="53">
        <f t="shared" si="3"/>
        <v>0.5575478632</v>
      </c>
    </row>
    <row r="14999">
      <c r="A14999" s="61">
        <v>1.514240437E9</v>
      </c>
      <c r="B14999" s="61">
        <v>1.0</v>
      </c>
      <c r="C14999" s="61">
        <v>864.0</v>
      </c>
      <c r="D14999" s="57" t="s">
        <v>379</v>
      </c>
      <c r="E14999" s="62" t="str">
        <f t="shared" si="1"/>
        <v>Out of test</v>
      </c>
      <c r="F14999" s="53" t="str">
        <f t="shared" si="2"/>
        <v>Shanghai_1</v>
      </c>
      <c r="G14999" s="53">
        <f t="shared" si="3"/>
        <v>0.4883527606</v>
      </c>
    </row>
    <row r="15000">
      <c r="A15000" s="61">
        <v>1.516006247E9</v>
      </c>
      <c r="B15000" s="61">
        <v>1.0</v>
      </c>
      <c r="C15000" s="61">
        <v>1439.0</v>
      </c>
      <c r="D15000" s="57" t="s">
        <v>379</v>
      </c>
      <c r="E15000" s="62" t="str">
        <f t="shared" si="1"/>
        <v>Out of test</v>
      </c>
      <c r="F15000" s="53" t="str">
        <f t="shared" si="2"/>
        <v>Shanghai_1</v>
      </c>
      <c r="G15000" s="53">
        <f t="shared" si="3"/>
        <v>0.5022103406</v>
      </c>
    </row>
    <row r="15001">
      <c r="A15001" s="61">
        <v>1.519272703E9</v>
      </c>
      <c r="B15001" s="61">
        <v>1.0</v>
      </c>
      <c r="C15001" s="61">
        <v>2743.0</v>
      </c>
      <c r="D15001" s="57" t="s">
        <v>379</v>
      </c>
      <c r="E15001" s="62" t="str">
        <f t="shared" si="1"/>
        <v>Out of test</v>
      </c>
      <c r="F15001" s="53" t="str">
        <f t="shared" si="2"/>
        <v>Shanghai_1</v>
      </c>
      <c r="G15001" s="53">
        <f t="shared" si="3"/>
        <v>0.1175178421</v>
      </c>
    </row>
    <row r="15002">
      <c r="A15002" s="61">
        <v>1.511581755E9</v>
      </c>
      <c r="B15002" s="61">
        <v>1.0</v>
      </c>
      <c r="C15002" s="61">
        <v>2440.0</v>
      </c>
      <c r="D15002" s="57" t="s">
        <v>379</v>
      </c>
      <c r="E15002" s="62" t="str">
        <f t="shared" si="1"/>
        <v>Out of test</v>
      </c>
      <c r="F15002" s="53" t="str">
        <f t="shared" si="2"/>
        <v>Shanghai_1</v>
      </c>
      <c r="G15002" s="53">
        <f t="shared" si="3"/>
        <v>0.7537578696</v>
      </c>
    </row>
    <row r="15003">
      <c r="A15003" s="61">
        <v>1.515710097E9</v>
      </c>
      <c r="B15003" s="61">
        <v>1.0</v>
      </c>
      <c r="C15003" s="61">
        <v>1298.0</v>
      </c>
      <c r="D15003" s="57" t="s">
        <v>379</v>
      </c>
      <c r="E15003" s="62" t="str">
        <f t="shared" si="1"/>
        <v>Out of test</v>
      </c>
      <c r="F15003" s="53" t="str">
        <f t="shared" si="2"/>
        <v>Shanghai_1</v>
      </c>
      <c r="G15003" s="53">
        <f t="shared" si="3"/>
        <v>0.6279889152</v>
      </c>
    </row>
    <row r="15004">
      <c r="A15004" s="61">
        <v>1.512128509E9</v>
      </c>
      <c r="B15004" s="61">
        <v>1.0</v>
      </c>
      <c r="C15004" s="61">
        <v>4709.0</v>
      </c>
      <c r="D15004" s="57" t="s">
        <v>379</v>
      </c>
      <c r="E15004" s="62" t="str">
        <f t="shared" si="1"/>
        <v>Out of test</v>
      </c>
      <c r="F15004" s="53" t="str">
        <f t="shared" si="2"/>
        <v>Shanghai_1</v>
      </c>
      <c r="G15004" s="53">
        <f t="shared" si="3"/>
        <v>0.7170284903</v>
      </c>
    </row>
    <row r="15005">
      <c r="A15005" s="61">
        <v>1.512322128E9</v>
      </c>
      <c r="B15005" s="61">
        <v>1.0</v>
      </c>
      <c r="C15005" s="61">
        <v>3598.0</v>
      </c>
      <c r="D15005" s="57" t="s">
        <v>379</v>
      </c>
      <c r="E15005" s="62" t="str">
        <f t="shared" si="1"/>
        <v>Out of test</v>
      </c>
      <c r="F15005" s="53" t="str">
        <f t="shared" si="2"/>
        <v>Shanghai_1</v>
      </c>
      <c r="G15005" s="53">
        <f t="shared" si="3"/>
        <v>0.282484698</v>
      </c>
    </row>
    <row r="15006">
      <c r="A15006" s="61">
        <v>1.516541563E9</v>
      </c>
      <c r="B15006" s="61">
        <v>1.0</v>
      </c>
      <c r="C15006" s="61">
        <v>265.0</v>
      </c>
      <c r="D15006" s="57" t="s">
        <v>379</v>
      </c>
      <c r="E15006" s="62" t="str">
        <f t="shared" si="1"/>
        <v>Out of test</v>
      </c>
      <c r="F15006" s="53" t="str">
        <f t="shared" si="2"/>
        <v>Shanghai_1</v>
      </c>
      <c r="G15006" s="53">
        <f t="shared" si="3"/>
        <v>0.7648927488</v>
      </c>
    </row>
    <row r="15007">
      <c r="A15007" s="61">
        <v>1.513825277E9</v>
      </c>
      <c r="B15007" s="61">
        <v>1.0</v>
      </c>
      <c r="C15007" s="61">
        <v>2088.0</v>
      </c>
      <c r="D15007" s="57" t="s">
        <v>379</v>
      </c>
      <c r="E15007" s="62" t="str">
        <f t="shared" si="1"/>
        <v>Out of test</v>
      </c>
      <c r="F15007" s="53" t="str">
        <f t="shared" si="2"/>
        <v>Shanghai_1</v>
      </c>
      <c r="G15007" s="53">
        <f t="shared" si="3"/>
        <v>0.8269239859</v>
      </c>
    </row>
    <row r="15008">
      <c r="A15008" s="61">
        <v>1.511892636E9</v>
      </c>
      <c r="B15008" s="61">
        <v>1.0</v>
      </c>
      <c r="C15008" s="61">
        <v>2439.0</v>
      </c>
      <c r="D15008" s="57" t="s">
        <v>379</v>
      </c>
      <c r="E15008" s="62" t="str">
        <f t="shared" si="1"/>
        <v>Out of test</v>
      </c>
      <c r="F15008" s="53" t="str">
        <f t="shared" si="2"/>
        <v>Shanghai_1</v>
      </c>
      <c r="G15008" s="53">
        <f t="shared" si="3"/>
        <v>0.2325285857</v>
      </c>
    </row>
    <row r="15009">
      <c r="A15009" s="61">
        <v>1.511581596E9</v>
      </c>
      <c r="B15009" s="61">
        <v>1.0</v>
      </c>
      <c r="C15009" s="61">
        <v>307.0</v>
      </c>
      <c r="D15009" s="57" t="s">
        <v>379</v>
      </c>
      <c r="E15009" s="62" t="str">
        <f t="shared" si="1"/>
        <v>Out of test</v>
      </c>
      <c r="F15009" s="53" t="str">
        <f t="shared" si="2"/>
        <v>Shanghai_1</v>
      </c>
      <c r="G15009" s="53">
        <f t="shared" si="3"/>
        <v>0.8405659311</v>
      </c>
    </row>
    <row r="15010">
      <c r="A15010" s="61">
        <v>1.513971193E9</v>
      </c>
      <c r="B15010" s="61">
        <v>1.0</v>
      </c>
      <c r="C15010" s="61">
        <v>1691.0</v>
      </c>
      <c r="D15010" s="57" t="s">
        <v>379</v>
      </c>
      <c r="E15010" s="62" t="str">
        <f t="shared" si="1"/>
        <v>Out of test</v>
      </c>
      <c r="F15010" s="53" t="str">
        <f t="shared" si="2"/>
        <v>Shanghai_1</v>
      </c>
      <c r="G15010" s="53">
        <f t="shared" si="3"/>
        <v>0.3207980236</v>
      </c>
    </row>
    <row r="15011">
      <c r="A15011" s="61">
        <v>1.512661358E9</v>
      </c>
      <c r="B15011" s="61">
        <v>1.0</v>
      </c>
      <c r="C15011" s="61">
        <v>1317.0</v>
      </c>
      <c r="D15011" s="57" t="s">
        <v>379</v>
      </c>
      <c r="E15011" s="62" t="str">
        <f t="shared" si="1"/>
        <v>Out of test</v>
      </c>
      <c r="F15011" s="53" t="str">
        <f t="shared" si="2"/>
        <v>Shanghai_1</v>
      </c>
      <c r="G15011" s="53">
        <f t="shared" si="3"/>
        <v>0.06087741166</v>
      </c>
    </row>
    <row r="15012">
      <c r="A15012" s="61">
        <v>1.516414247E9</v>
      </c>
      <c r="B15012" s="61">
        <v>1.0</v>
      </c>
      <c r="C15012" s="61">
        <v>1554.0</v>
      </c>
      <c r="D15012" s="57" t="s">
        <v>379</v>
      </c>
      <c r="E15012" s="62" t="str">
        <f t="shared" si="1"/>
        <v>Out of test</v>
      </c>
      <c r="F15012" s="53" t="str">
        <f t="shared" si="2"/>
        <v>Shanghai_1</v>
      </c>
      <c r="G15012" s="53">
        <f t="shared" si="3"/>
        <v>0.6158016625</v>
      </c>
    </row>
    <row r="15013">
      <c r="A15013" s="61">
        <v>1.513803614E9</v>
      </c>
      <c r="B15013" s="61">
        <v>1.0</v>
      </c>
      <c r="C15013" s="61">
        <v>369.0</v>
      </c>
      <c r="D15013" s="57" t="s">
        <v>379</v>
      </c>
      <c r="E15013" s="62" t="str">
        <f t="shared" si="1"/>
        <v>Out of test</v>
      </c>
      <c r="F15013" s="53" t="str">
        <f t="shared" si="2"/>
        <v>Shanghai_1</v>
      </c>
      <c r="G15013" s="53">
        <f t="shared" si="3"/>
        <v>0.5414965415</v>
      </c>
    </row>
    <row r="15014">
      <c r="A15014" s="61">
        <v>1.517601598E9</v>
      </c>
      <c r="B15014" s="61">
        <v>1.0</v>
      </c>
      <c r="C15014" s="61">
        <v>643.0</v>
      </c>
      <c r="D15014" s="57" t="s">
        <v>379</v>
      </c>
      <c r="E15014" s="62" t="str">
        <f t="shared" si="1"/>
        <v>Out of test</v>
      </c>
      <c r="F15014" s="53" t="str">
        <f t="shared" si="2"/>
        <v>Shanghai_1</v>
      </c>
      <c r="G15014" s="53">
        <f t="shared" si="3"/>
        <v>0.278295002</v>
      </c>
    </row>
    <row r="15015">
      <c r="A15015" s="61">
        <v>1.513732299E9</v>
      </c>
      <c r="B15015" s="61">
        <v>1.0</v>
      </c>
      <c r="C15015" s="61">
        <v>5248.0</v>
      </c>
      <c r="D15015" s="57" t="s">
        <v>379</v>
      </c>
      <c r="E15015" s="62" t="str">
        <f t="shared" si="1"/>
        <v>Out of test</v>
      </c>
      <c r="F15015" s="53" t="str">
        <f t="shared" si="2"/>
        <v>Shanghai_1</v>
      </c>
      <c r="G15015" s="53">
        <f t="shared" si="3"/>
        <v>0.2098712938</v>
      </c>
    </row>
    <row r="15016">
      <c r="A15016" s="61">
        <v>1.518600516E9</v>
      </c>
      <c r="B15016" s="61">
        <v>1.0</v>
      </c>
      <c r="C15016" s="61">
        <v>1122.0</v>
      </c>
      <c r="D15016" s="57" t="s">
        <v>379</v>
      </c>
      <c r="E15016" s="62" t="str">
        <f t="shared" si="1"/>
        <v>Out of test</v>
      </c>
      <c r="F15016" s="53" t="str">
        <f t="shared" si="2"/>
        <v>Shanghai_1</v>
      </c>
      <c r="G15016" s="53">
        <f t="shared" si="3"/>
        <v>0.336276603</v>
      </c>
    </row>
    <row r="15017">
      <c r="A15017" s="61">
        <v>1.514426029E9</v>
      </c>
      <c r="B15017" s="61">
        <v>1.0</v>
      </c>
      <c r="C15017" s="61">
        <v>1248.0</v>
      </c>
      <c r="D15017" s="57" t="s">
        <v>379</v>
      </c>
      <c r="E15017" s="62" t="str">
        <f t="shared" si="1"/>
        <v>Out of test</v>
      </c>
      <c r="F15017" s="53" t="str">
        <f t="shared" si="2"/>
        <v>Shanghai_1</v>
      </c>
      <c r="G15017" s="53">
        <f t="shared" si="3"/>
        <v>0.09771454548</v>
      </c>
    </row>
    <row r="15018">
      <c r="A15018" s="61">
        <v>1.517535498E9</v>
      </c>
      <c r="B15018" s="61">
        <v>1.0</v>
      </c>
      <c r="C15018" s="61">
        <v>1228.0</v>
      </c>
      <c r="D15018" s="57" t="s">
        <v>379</v>
      </c>
      <c r="E15018" s="62" t="str">
        <f t="shared" si="1"/>
        <v>Out of test</v>
      </c>
      <c r="F15018" s="53" t="str">
        <f t="shared" si="2"/>
        <v>Shanghai_1</v>
      </c>
      <c r="G15018" s="53">
        <f t="shared" si="3"/>
        <v>0.5019021585</v>
      </c>
    </row>
    <row r="15019">
      <c r="A15019" s="61">
        <v>1.518176316E9</v>
      </c>
      <c r="B15019" s="61">
        <v>1.0</v>
      </c>
      <c r="C15019" s="61">
        <v>2619.0</v>
      </c>
      <c r="D15019" s="57" t="s">
        <v>379</v>
      </c>
      <c r="E15019" s="62" t="str">
        <f t="shared" si="1"/>
        <v>Out of test</v>
      </c>
      <c r="F15019" s="53" t="str">
        <f t="shared" si="2"/>
        <v>Shanghai_1</v>
      </c>
      <c r="G15019" s="53">
        <f t="shared" si="3"/>
        <v>0.1178384603</v>
      </c>
    </row>
    <row r="15020">
      <c r="A15020" s="61">
        <v>1.512103879E9</v>
      </c>
      <c r="B15020" s="61">
        <v>1.0</v>
      </c>
      <c r="C15020" s="61">
        <v>1348.0</v>
      </c>
      <c r="D15020" s="57" t="s">
        <v>379</v>
      </c>
      <c r="E15020" s="62" t="str">
        <f t="shared" si="1"/>
        <v>Out of test</v>
      </c>
      <c r="F15020" s="53" t="str">
        <f t="shared" si="2"/>
        <v>Shanghai_1</v>
      </c>
      <c r="G15020" s="53">
        <f t="shared" si="3"/>
        <v>0.05825551289</v>
      </c>
    </row>
    <row r="15021">
      <c r="A15021" s="61">
        <v>1.513048778E9</v>
      </c>
      <c r="B15021" s="61">
        <v>1.0</v>
      </c>
      <c r="C15021" s="61">
        <v>1672.0</v>
      </c>
      <c r="D15021" s="57" t="s">
        <v>379</v>
      </c>
      <c r="E15021" s="62" t="str">
        <f t="shared" si="1"/>
        <v>Out of test</v>
      </c>
      <c r="F15021" s="53" t="str">
        <f t="shared" si="2"/>
        <v>Shanghai_1</v>
      </c>
      <c r="G15021" s="53">
        <f t="shared" si="3"/>
        <v>0.7288459593</v>
      </c>
    </row>
    <row r="15022">
      <c r="A15022" s="61">
        <v>1.513589407E9</v>
      </c>
      <c r="B15022" s="61">
        <v>1.0</v>
      </c>
      <c r="C15022" s="61">
        <v>1655.0</v>
      </c>
      <c r="D15022" s="57" t="s">
        <v>379</v>
      </c>
      <c r="E15022" s="62" t="str">
        <f t="shared" si="1"/>
        <v>Out of test</v>
      </c>
      <c r="F15022" s="53" t="str">
        <f t="shared" si="2"/>
        <v>Shanghai_1</v>
      </c>
      <c r="G15022" s="53">
        <f t="shared" si="3"/>
        <v>0.3538673724</v>
      </c>
    </row>
    <row r="15023">
      <c r="A15023" s="61">
        <v>1.511344048E9</v>
      </c>
      <c r="B15023" s="61">
        <v>1.0</v>
      </c>
      <c r="C15023" s="61">
        <v>2018.0</v>
      </c>
      <c r="D15023" s="57" t="s">
        <v>379</v>
      </c>
      <c r="E15023" s="62" t="str">
        <f t="shared" si="1"/>
        <v>Out of test</v>
      </c>
      <c r="F15023" s="53" t="str">
        <f t="shared" si="2"/>
        <v>Shanghai_1</v>
      </c>
      <c r="G15023" s="53">
        <f t="shared" si="3"/>
        <v>0.4663219021</v>
      </c>
    </row>
    <row r="15024">
      <c r="A15024" s="61">
        <v>1.519987919E9</v>
      </c>
      <c r="B15024" s="61">
        <v>1.0</v>
      </c>
      <c r="C15024" s="61">
        <v>214.0</v>
      </c>
      <c r="D15024" s="57" t="s">
        <v>379</v>
      </c>
      <c r="E15024" s="62" t="str">
        <f t="shared" si="1"/>
        <v>Out of test</v>
      </c>
      <c r="F15024" s="53" t="str">
        <f t="shared" si="2"/>
        <v>Shanghai_1</v>
      </c>
      <c r="G15024" s="53">
        <f t="shared" si="3"/>
        <v>0.487782968</v>
      </c>
    </row>
    <row r="15025">
      <c r="A15025" s="61">
        <v>1.513340697E9</v>
      </c>
      <c r="B15025" s="61">
        <v>1.0</v>
      </c>
      <c r="C15025" s="61">
        <v>1411.0</v>
      </c>
      <c r="D15025" s="57" t="s">
        <v>379</v>
      </c>
      <c r="E15025" s="62" t="str">
        <f t="shared" si="1"/>
        <v>Out of test</v>
      </c>
      <c r="F15025" s="53" t="str">
        <f t="shared" si="2"/>
        <v>Shanghai_1</v>
      </c>
      <c r="G15025" s="53">
        <f t="shared" si="3"/>
        <v>0.005465102905</v>
      </c>
    </row>
    <row r="15026">
      <c r="A15026" s="61">
        <v>1.514774439E9</v>
      </c>
      <c r="B15026" s="61">
        <v>1.0</v>
      </c>
      <c r="C15026" s="61">
        <v>209.0</v>
      </c>
      <c r="D15026" s="57" t="s">
        <v>379</v>
      </c>
      <c r="E15026" s="62" t="str">
        <f t="shared" si="1"/>
        <v>Out of test</v>
      </c>
      <c r="F15026" s="53" t="str">
        <f t="shared" si="2"/>
        <v>Shanghai_1</v>
      </c>
      <c r="G15026" s="53">
        <f t="shared" si="3"/>
        <v>0.7531366294</v>
      </c>
    </row>
    <row r="15027">
      <c r="A15027" s="61">
        <v>1.513986289E9</v>
      </c>
      <c r="B15027" s="61">
        <v>1.0</v>
      </c>
      <c r="C15027" s="61">
        <v>1015.0</v>
      </c>
      <c r="D15027" s="57" t="s">
        <v>379</v>
      </c>
      <c r="E15027" s="62" t="str">
        <f t="shared" si="1"/>
        <v>Out of test</v>
      </c>
      <c r="F15027" s="53" t="str">
        <f t="shared" si="2"/>
        <v>Shanghai_1</v>
      </c>
      <c r="G15027" s="53">
        <f t="shared" si="3"/>
        <v>0.8635416766</v>
      </c>
    </row>
    <row r="15028">
      <c r="A15028" s="61">
        <v>1.513636804E9</v>
      </c>
      <c r="B15028" s="61">
        <v>1.0</v>
      </c>
      <c r="C15028" s="61">
        <v>2805.0</v>
      </c>
      <c r="D15028" s="57" t="s">
        <v>379</v>
      </c>
      <c r="E15028" s="62" t="str">
        <f t="shared" si="1"/>
        <v>Out of test</v>
      </c>
      <c r="F15028" s="53" t="str">
        <f t="shared" si="2"/>
        <v>Shanghai_1</v>
      </c>
      <c r="G15028" s="53">
        <f t="shared" si="3"/>
        <v>0.1734153816</v>
      </c>
    </row>
    <row r="15029">
      <c r="A15029" s="61">
        <v>1.519418766E9</v>
      </c>
      <c r="B15029" s="61">
        <v>1.0</v>
      </c>
      <c r="C15029" s="61">
        <v>2406.0</v>
      </c>
      <c r="D15029" s="57" t="s">
        <v>379</v>
      </c>
      <c r="E15029" s="62" t="str">
        <f t="shared" si="1"/>
        <v>Out of test</v>
      </c>
      <c r="F15029" s="53" t="str">
        <f t="shared" si="2"/>
        <v>Shanghai_1</v>
      </c>
      <c r="G15029" s="53">
        <f t="shared" si="3"/>
        <v>0.8372537513</v>
      </c>
    </row>
    <row r="15030">
      <c r="A15030" s="61">
        <v>1.511305148E9</v>
      </c>
      <c r="B15030" s="61">
        <v>1.0</v>
      </c>
      <c r="C15030" s="61">
        <v>3146.0</v>
      </c>
      <c r="D15030" s="57" t="s">
        <v>379</v>
      </c>
      <c r="E15030" s="62" t="str">
        <f t="shared" si="1"/>
        <v>Out of test</v>
      </c>
      <c r="F15030" s="53" t="str">
        <f t="shared" si="2"/>
        <v>Shanghai_1</v>
      </c>
      <c r="G15030" s="53">
        <f t="shared" si="3"/>
        <v>0.05682966591</v>
      </c>
    </row>
    <row r="15031">
      <c r="A15031" s="61">
        <v>1.518691658E9</v>
      </c>
      <c r="B15031" s="61">
        <v>1.0</v>
      </c>
      <c r="C15031" s="61">
        <v>517.0</v>
      </c>
      <c r="D15031" s="57" t="s">
        <v>379</v>
      </c>
      <c r="E15031" s="62" t="str">
        <f t="shared" si="1"/>
        <v>Out of test</v>
      </c>
      <c r="F15031" s="53" t="str">
        <f t="shared" si="2"/>
        <v>Shanghai_1</v>
      </c>
      <c r="G15031" s="53">
        <f t="shared" si="3"/>
        <v>0.9143626367</v>
      </c>
    </row>
    <row r="15032">
      <c r="A15032" s="61">
        <v>1.516970668E9</v>
      </c>
      <c r="B15032" s="61">
        <v>1.0</v>
      </c>
      <c r="C15032" s="61">
        <v>1980.0</v>
      </c>
      <c r="D15032" s="57" t="s">
        <v>379</v>
      </c>
      <c r="E15032" s="62" t="str">
        <f t="shared" si="1"/>
        <v>Out of test</v>
      </c>
      <c r="F15032" s="53" t="str">
        <f t="shared" si="2"/>
        <v>Shanghai_1</v>
      </c>
      <c r="G15032" s="53">
        <f t="shared" si="3"/>
        <v>0.4075278844</v>
      </c>
    </row>
    <row r="15033">
      <c r="A15033" s="61">
        <v>1.519360606E9</v>
      </c>
      <c r="B15033" s="61">
        <v>1.0</v>
      </c>
      <c r="C15033" s="61">
        <v>2712.0</v>
      </c>
      <c r="D15033" s="57" t="s">
        <v>379</v>
      </c>
      <c r="E15033" s="62" t="str">
        <f t="shared" si="1"/>
        <v>Out of test</v>
      </c>
      <c r="F15033" s="53" t="str">
        <f t="shared" si="2"/>
        <v>Shanghai_1</v>
      </c>
      <c r="G15033" s="53">
        <f t="shared" si="3"/>
        <v>0.3930651079</v>
      </c>
    </row>
    <row r="15034">
      <c r="A15034" s="61">
        <v>1.513080529E9</v>
      </c>
      <c r="B15034" s="61">
        <v>1.0</v>
      </c>
      <c r="C15034" s="61">
        <v>410.0</v>
      </c>
      <c r="D15034" s="57" t="s">
        <v>379</v>
      </c>
      <c r="E15034" s="62" t="str">
        <f t="shared" si="1"/>
        <v>Out of test</v>
      </c>
      <c r="F15034" s="53" t="str">
        <f t="shared" si="2"/>
        <v>Shanghai_1</v>
      </c>
      <c r="G15034" s="53">
        <f t="shared" si="3"/>
        <v>0.4679882847</v>
      </c>
    </row>
    <row r="15035">
      <c r="A15035" s="61">
        <v>1.513418726E9</v>
      </c>
      <c r="B15035" s="61">
        <v>1.0</v>
      </c>
      <c r="C15035" s="61">
        <v>1029.0</v>
      </c>
      <c r="D15035" s="57" t="s">
        <v>379</v>
      </c>
      <c r="E15035" s="62" t="str">
        <f t="shared" si="1"/>
        <v>Out of test</v>
      </c>
      <c r="F15035" s="53" t="str">
        <f t="shared" si="2"/>
        <v>Shanghai_1</v>
      </c>
      <c r="G15035" s="53">
        <f t="shared" si="3"/>
        <v>0.8072040595</v>
      </c>
    </row>
    <row r="15036">
      <c r="A15036" s="61">
        <v>1.519715468E9</v>
      </c>
      <c r="B15036" s="61">
        <v>1.0</v>
      </c>
      <c r="C15036" s="61">
        <v>954.0</v>
      </c>
      <c r="D15036" s="57" t="s">
        <v>379</v>
      </c>
      <c r="E15036" s="62" t="str">
        <f t="shared" si="1"/>
        <v>Out of test</v>
      </c>
      <c r="F15036" s="53" t="str">
        <f t="shared" si="2"/>
        <v>Shanghai_1</v>
      </c>
      <c r="G15036" s="53">
        <f t="shared" si="3"/>
        <v>0.7781156136</v>
      </c>
    </row>
    <row r="15037">
      <c r="A15037" s="61">
        <v>1.519108548E9</v>
      </c>
      <c r="B15037" s="61">
        <v>1.0</v>
      </c>
      <c r="C15037" s="61">
        <v>913.0</v>
      </c>
      <c r="D15037" s="57" t="s">
        <v>379</v>
      </c>
      <c r="E15037" s="62" t="str">
        <f t="shared" si="1"/>
        <v>Out of test</v>
      </c>
      <c r="F15037" s="53" t="str">
        <f t="shared" si="2"/>
        <v>Shanghai_1</v>
      </c>
      <c r="G15037" s="53">
        <f t="shared" si="3"/>
        <v>0.5890312035</v>
      </c>
    </row>
    <row r="15038">
      <c r="A15038" s="61">
        <v>1.519326209E9</v>
      </c>
      <c r="B15038" s="61">
        <v>1.0</v>
      </c>
      <c r="C15038" s="61">
        <v>2706.0</v>
      </c>
      <c r="D15038" s="57" t="s">
        <v>379</v>
      </c>
      <c r="E15038" s="62" t="str">
        <f t="shared" si="1"/>
        <v>Out of test</v>
      </c>
      <c r="F15038" s="53" t="str">
        <f t="shared" si="2"/>
        <v>Shanghai_1</v>
      </c>
      <c r="G15038" s="53">
        <f t="shared" si="3"/>
        <v>0.2798087455</v>
      </c>
    </row>
    <row r="15039">
      <c r="A15039" s="61">
        <v>1.518185006E9</v>
      </c>
      <c r="B15039" s="61">
        <v>1.0</v>
      </c>
      <c r="C15039" s="61">
        <v>2669.0</v>
      </c>
      <c r="D15039" s="57" t="s">
        <v>379</v>
      </c>
      <c r="E15039" s="62" t="str">
        <f t="shared" si="1"/>
        <v>Out of test</v>
      </c>
      <c r="F15039" s="53" t="str">
        <f t="shared" si="2"/>
        <v>Shanghai_1</v>
      </c>
      <c r="G15039" s="53">
        <f t="shared" si="3"/>
        <v>0.1306904304</v>
      </c>
    </row>
    <row r="15040">
      <c r="A15040" s="61">
        <v>1.515753585E9</v>
      </c>
      <c r="B15040" s="61">
        <v>1.0</v>
      </c>
      <c r="C15040" s="61">
        <v>1570.0</v>
      </c>
      <c r="D15040" s="57" t="s">
        <v>379</v>
      </c>
      <c r="E15040" s="62" t="str">
        <f t="shared" si="1"/>
        <v>Out of test</v>
      </c>
      <c r="F15040" s="53" t="str">
        <f t="shared" si="2"/>
        <v>Shanghai_1</v>
      </c>
      <c r="G15040" s="53">
        <f t="shared" si="3"/>
        <v>0.9806171827</v>
      </c>
    </row>
    <row r="15041">
      <c r="A15041" s="61">
        <v>1.512739118E9</v>
      </c>
      <c r="B15041" s="61">
        <v>1.0</v>
      </c>
      <c r="C15041" s="61">
        <v>220.0</v>
      </c>
      <c r="D15041" s="57" t="s">
        <v>379</v>
      </c>
      <c r="E15041" s="62" t="str">
        <f t="shared" si="1"/>
        <v>Out of test</v>
      </c>
      <c r="F15041" s="53" t="str">
        <f t="shared" si="2"/>
        <v>Shanghai_1</v>
      </c>
      <c r="G15041" s="53">
        <f t="shared" si="3"/>
        <v>0.5357360921</v>
      </c>
    </row>
    <row r="15042">
      <c r="A15042" s="61">
        <v>1.515282616E9</v>
      </c>
      <c r="B15042" s="61">
        <v>1.0</v>
      </c>
      <c r="C15042" s="61">
        <v>976.0</v>
      </c>
      <c r="D15042" s="57" t="s">
        <v>379</v>
      </c>
      <c r="E15042" s="62" t="str">
        <f t="shared" si="1"/>
        <v>Out of test</v>
      </c>
      <c r="F15042" s="53" t="str">
        <f t="shared" si="2"/>
        <v>Shanghai_1</v>
      </c>
      <c r="G15042" s="53">
        <f t="shared" si="3"/>
        <v>0.02926449885</v>
      </c>
    </row>
    <row r="15043">
      <c r="A15043" s="61">
        <v>1.515256529E9</v>
      </c>
      <c r="B15043" s="61">
        <v>1.0</v>
      </c>
      <c r="C15043" s="61">
        <v>1966.0</v>
      </c>
      <c r="D15043" s="57" t="s">
        <v>379</v>
      </c>
      <c r="E15043" s="62" t="str">
        <f t="shared" si="1"/>
        <v>Out of test</v>
      </c>
      <c r="F15043" s="53" t="str">
        <f t="shared" si="2"/>
        <v>Shanghai_1</v>
      </c>
      <c r="G15043" s="53">
        <f t="shared" si="3"/>
        <v>0.215850228</v>
      </c>
    </row>
    <row r="15044">
      <c r="A15044" s="61">
        <v>1.518721955E9</v>
      </c>
      <c r="B15044" s="61">
        <v>1.0</v>
      </c>
      <c r="C15044" s="61">
        <v>3870.0</v>
      </c>
      <c r="D15044" s="57" t="s">
        <v>379</v>
      </c>
      <c r="E15044" s="62" t="str">
        <f t="shared" si="1"/>
        <v>Out of test</v>
      </c>
      <c r="F15044" s="53" t="str">
        <f t="shared" si="2"/>
        <v>Shanghai_1</v>
      </c>
      <c r="G15044" s="53">
        <f t="shared" si="3"/>
        <v>0.2151084258</v>
      </c>
    </row>
    <row r="15045">
      <c r="A15045" s="61">
        <v>1.512749028E9</v>
      </c>
      <c r="B15045" s="61">
        <v>1.0</v>
      </c>
      <c r="C15045" s="61">
        <v>622.0</v>
      </c>
      <c r="D15045" s="57" t="s">
        <v>379</v>
      </c>
      <c r="E15045" s="62" t="str">
        <f t="shared" si="1"/>
        <v>Out of test</v>
      </c>
      <c r="F15045" s="53" t="str">
        <f t="shared" si="2"/>
        <v>Shanghai_1</v>
      </c>
      <c r="G15045" s="53">
        <f t="shared" si="3"/>
        <v>0.9966087804</v>
      </c>
    </row>
    <row r="15046">
      <c r="A15046" s="61">
        <v>1.512031318E9</v>
      </c>
      <c r="B15046" s="61">
        <v>1.0</v>
      </c>
      <c r="C15046" s="61">
        <v>286.0</v>
      </c>
      <c r="D15046" s="57" t="s">
        <v>379</v>
      </c>
      <c r="E15046" s="62" t="str">
        <f t="shared" si="1"/>
        <v>Out of test</v>
      </c>
      <c r="F15046" s="53" t="str">
        <f t="shared" si="2"/>
        <v>Shanghai_1</v>
      </c>
      <c r="G15046" s="53">
        <f t="shared" si="3"/>
        <v>0.5519711768</v>
      </c>
    </row>
    <row r="15047">
      <c r="A15047" s="61">
        <v>1.518738495E9</v>
      </c>
      <c r="B15047" s="61">
        <v>1.0</v>
      </c>
      <c r="C15047" s="61">
        <v>864.0</v>
      </c>
      <c r="D15047" s="57" t="s">
        <v>379</v>
      </c>
      <c r="E15047" s="62" t="str">
        <f t="shared" si="1"/>
        <v>Out of test</v>
      </c>
      <c r="F15047" s="53" t="str">
        <f t="shared" si="2"/>
        <v>Shanghai_1</v>
      </c>
      <c r="G15047" s="53">
        <f t="shared" si="3"/>
        <v>0.2889273122</v>
      </c>
    </row>
    <row r="15048">
      <c r="A15048" s="61">
        <v>1.512940594E9</v>
      </c>
      <c r="B15048" s="61">
        <v>1.0</v>
      </c>
      <c r="C15048" s="61">
        <v>39.0</v>
      </c>
      <c r="D15048" s="57" t="s">
        <v>379</v>
      </c>
      <c r="E15048" s="62" t="str">
        <f t="shared" si="1"/>
        <v>Out of test</v>
      </c>
      <c r="F15048" s="53" t="str">
        <f t="shared" si="2"/>
        <v>Shanghai_1</v>
      </c>
      <c r="G15048" s="53">
        <f t="shared" si="3"/>
        <v>0.8662840936</v>
      </c>
    </row>
    <row r="15049">
      <c r="A15049" s="61">
        <v>1.514651498E9</v>
      </c>
      <c r="B15049" s="61">
        <v>1.0</v>
      </c>
      <c r="C15049" s="61">
        <v>1313.0</v>
      </c>
      <c r="D15049" s="57" t="s">
        <v>379</v>
      </c>
      <c r="E15049" s="62" t="str">
        <f t="shared" si="1"/>
        <v>Out of test</v>
      </c>
      <c r="F15049" s="53" t="str">
        <f t="shared" si="2"/>
        <v>Shanghai_1</v>
      </c>
      <c r="G15049" s="53">
        <f t="shared" si="3"/>
        <v>0.4770736003</v>
      </c>
    </row>
    <row r="15050">
      <c r="A15050" s="61">
        <v>1.513062854E9</v>
      </c>
      <c r="B15050" s="61">
        <v>1.0</v>
      </c>
      <c r="C15050" s="61">
        <v>1667.0</v>
      </c>
      <c r="D15050" s="57" t="s">
        <v>379</v>
      </c>
      <c r="E15050" s="62" t="str">
        <f t="shared" si="1"/>
        <v>Out of test</v>
      </c>
      <c r="F15050" s="53" t="str">
        <f t="shared" si="2"/>
        <v>Shanghai_1</v>
      </c>
      <c r="G15050" s="53">
        <f t="shared" si="3"/>
        <v>0.005341126233</v>
      </c>
    </row>
    <row r="15051">
      <c r="A15051" s="61">
        <v>1.519560103E9</v>
      </c>
      <c r="B15051" s="61">
        <v>1.0</v>
      </c>
      <c r="C15051" s="61">
        <v>2520.0</v>
      </c>
      <c r="D15051" s="57" t="s">
        <v>379</v>
      </c>
      <c r="E15051" s="62" t="str">
        <f t="shared" si="1"/>
        <v>Out of test</v>
      </c>
      <c r="F15051" s="53" t="str">
        <f t="shared" si="2"/>
        <v>Shanghai_1</v>
      </c>
      <c r="G15051" s="53">
        <f t="shared" si="3"/>
        <v>0.1153775949</v>
      </c>
    </row>
    <row r="15052">
      <c r="A15052" s="61">
        <v>1.514765199E9</v>
      </c>
      <c r="B15052" s="61">
        <v>1.0</v>
      </c>
      <c r="C15052" s="61">
        <v>94.0</v>
      </c>
      <c r="D15052" s="57" t="s">
        <v>379</v>
      </c>
      <c r="E15052" s="62" t="str">
        <f t="shared" si="1"/>
        <v>Out of test</v>
      </c>
      <c r="F15052" s="53" t="str">
        <f t="shared" si="2"/>
        <v>Shanghai_1</v>
      </c>
      <c r="G15052" s="53">
        <f t="shared" si="3"/>
        <v>0.1919665704</v>
      </c>
    </row>
    <row r="15053">
      <c r="A15053" s="61">
        <v>1.514424763E9</v>
      </c>
      <c r="B15053" s="61">
        <v>1.0</v>
      </c>
      <c r="C15053" s="61">
        <v>758.0</v>
      </c>
      <c r="D15053" s="57" t="s">
        <v>379</v>
      </c>
      <c r="E15053" s="62" t="str">
        <f t="shared" si="1"/>
        <v>Out of test</v>
      </c>
      <c r="F15053" s="53" t="str">
        <f t="shared" si="2"/>
        <v>Shanghai_1</v>
      </c>
      <c r="G15053" s="53">
        <f t="shared" si="3"/>
        <v>0.03762801364</v>
      </c>
    </row>
    <row r="15054">
      <c r="A15054" s="61">
        <v>1.518329068E9</v>
      </c>
      <c r="B15054" s="61">
        <v>1.0</v>
      </c>
      <c r="C15054" s="61">
        <v>907.0</v>
      </c>
      <c r="D15054" s="57" t="s">
        <v>379</v>
      </c>
      <c r="E15054" s="62" t="str">
        <f t="shared" si="1"/>
        <v>Out of test</v>
      </c>
      <c r="F15054" s="53" t="str">
        <f t="shared" si="2"/>
        <v>Shanghai_1</v>
      </c>
      <c r="G15054" s="53">
        <f t="shared" si="3"/>
        <v>0.15851945</v>
      </c>
    </row>
    <row r="15055">
      <c r="A15055" s="61">
        <v>1.519375987E9</v>
      </c>
      <c r="B15055" s="61">
        <v>1.0</v>
      </c>
      <c r="C15055" s="61">
        <v>675.0</v>
      </c>
      <c r="D15055" s="57" t="s">
        <v>379</v>
      </c>
      <c r="E15055" s="62" t="str">
        <f t="shared" si="1"/>
        <v>Out of test</v>
      </c>
      <c r="F15055" s="53" t="str">
        <f t="shared" si="2"/>
        <v>Shanghai_1</v>
      </c>
      <c r="G15055" s="53">
        <f t="shared" si="3"/>
        <v>0.6173811973</v>
      </c>
    </row>
    <row r="15056">
      <c r="A15056" s="61">
        <v>1.519972408E9</v>
      </c>
      <c r="B15056" s="61">
        <v>1.0</v>
      </c>
      <c r="C15056" s="61">
        <v>1987.0</v>
      </c>
      <c r="D15056" s="57" t="s">
        <v>379</v>
      </c>
      <c r="E15056" s="62" t="str">
        <f t="shared" si="1"/>
        <v>Out of test</v>
      </c>
      <c r="F15056" s="53" t="str">
        <f t="shared" si="2"/>
        <v>Shanghai_1</v>
      </c>
      <c r="G15056" s="53">
        <f t="shared" si="3"/>
        <v>0.430450193</v>
      </c>
    </row>
    <row r="15057">
      <c r="A15057" s="61">
        <v>1.516625789E9</v>
      </c>
      <c r="B15057" s="61">
        <v>1.0</v>
      </c>
      <c r="C15057" s="61">
        <v>828.0</v>
      </c>
      <c r="D15057" s="57" t="s">
        <v>379</v>
      </c>
      <c r="E15057" s="62" t="str">
        <f t="shared" si="1"/>
        <v>Out of test</v>
      </c>
      <c r="F15057" s="53" t="str">
        <f t="shared" si="2"/>
        <v>Shanghai_1</v>
      </c>
      <c r="G15057" s="53">
        <f t="shared" si="3"/>
        <v>0.3039009428</v>
      </c>
    </row>
    <row r="15058">
      <c r="A15058" s="61">
        <v>1.516196679E9</v>
      </c>
      <c r="B15058" s="61">
        <v>1.0</v>
      </c>
      <c r="C15058" s="61">
        <v>3125.0</v>
      </c>
      <c r="D15058" s="57" t="s">
        <v>379</v>
      </c>
      <c r="E15058" s="62" t="str">
        <f t="shared" si="1"/>
        <v>Out of test</v>
      </c>
      <c r="F15058" s="53" t="str">
        <f t="shared" si="2"/>
        <v>Shanghai_1</v>
      </c>
      <c r="G15058" s="53">
        <f t="shared" si="3"/>
        <v>0.6352899936</v>
      </c>
    </row>
    <row r="15059">
      <c r="A15059" s="61">
        <v>1.512901497E9</v>
      </c>
      <c r="B15059" s="61">
        <v>1.0</v>
      </c>
      <c r="C15059" s="61">
        <v>1102.0</v>
      </c>
      <c r="D15059" s="57" t="s">
        <v>379</v>
      </c>
      <c r="E15059" s="62" t="str">
        <f t="shared" si="1"/>
        <v>Out of test</v>
      </c>
      <c r="F15059" s="53" t="str">
        <f t="shared" si="2"/>
        <v>Shanghai_1</v>
      </c>
      <c r="G15059" s="53">
        <f t="shared" si="3"/>
        <v>0.1552081315</v>
      </c>
    </row>
    <row r="15060">
      <c r="A15060" s="61">
        <v>1.515836963E9</v>
      </c>
      <c r="B15060" s="61">
        <v>1.0</v>
      </c>
      <c r="C15060" s="61">
        <v>1435.0</v>
      </c>
      <c r="D15060" s="57" t="s">
        <v>379</v>
      </c>
      <c r="E15060" s="62" t="str">
        <f t="shared" si="1"/>
        <v>Out of test</v>
      </c>
      <c r="F15060" s="53" t="str">
        <f t="shared" si="2"/>
        <v>Shanghai_1</v>
      </c>
      <c r="G15060" s="53">
        <f t="shared" si="3"/>
        <v>0.07781034273</v>
      </c>
    </row>
    <row r="15061">
      <c r="A15061" s="61">
        <v>1.515050967E9</v>
      </c>
      <c r="B15061" s="61">
        <v>1.0</v>
      </c>
      <c r="C15061" s="61">
        <v>1515.0</v>
      </c>
      <c r="D15061" s="57" t="s">
        <v>379</v>
      </c>
      <c r="E15061" s="62" t="str">
        <f t="shared" si="1"/>
        <v>Out of test</v>
      </c>
      <c r="F15061" s="53" t="str">
        <f t="shared" si="2"/>
        <v>Shanghai_1</v>
      </c>
      <c r="G15061" s="53">
        <f t="shared" si="3"/>
        <v>0.4328773708</v>
      </c>
    </row>
    <row r="15062">
      <c r="A15062" s="61">
        <v>1.517030314E9</v>
      </c>
      <c r="B15062" s="61">
        <v>1.0</v>
      </c>
      <c r="C15062" s="61">
        <v>1286.0</v>
      </c>
      <c r="D15062" s="57" t="s">
        <v>379</v>
      </c>
      <c r="E15062" s="62" t="str">
        <f t="shared" si="1"/>
        <v>Out of test</v>
      </c>
      <c r="F15062" s="53" t="str">
        <f t="shared" si="2"/>
        <v>Shanghai_1</v>
      </c>
      <c r="G15062" s="53">
        <f t="shared" si="3"/>
        <v>0.3400834892</v>
      </c>
    </row>
    <row r="15063">
      <c r="A15063" s="61">
        <v>1.518565196E9</v>
      </c>
      <c r="B15063" s="61">
        <v>1.0</v>
      </c>
      <c r="C15063" s="61">
        <v>3190.0</v>
      </c>
      <c r="D15063" s="57" t="s">
        <v>379</v>
      </c>
      <c r="E15063" s="62" t="str">
        <f t="shared" si="1"/>
        <v>Out of test</v>
      </c>
      <c r="F15063" s="53" t="str">
        <f t="shared" si="2"/>
        <v>Shanghai_1</v>
      </c>
      <c r="G15063" s="53">
        <f t="shared" si="3"/>
        <v>0.7770337919</v>
      </c>
    </row>
    <row r="15064">
      <c r="A15064" s="61">
        <v>1.516877844E9</v>
      </c>
      <c r="B15064" s="61">
        <v>1.0</v>
      </c>
      <c r="C15064" s="61">
        <v>478.0</v>
      </c>
      <c r="D15064" s="57" t="s">
        <v>379</v>
      </c>
      <c r="E15064" s="62" t="str">
        <f t="shared" si="1"/>
        <v>Out of test</v>
      </c>
      <c r="F15064" s="53" t="str">
        <f t="shared" si="2"/>
        <v>Shanghai_1</v>
      </c>
      <c r="G15064" s="53">
        <f t="shared" si="3"/>
        <v>0.08337670566</v>
      </c>
    </row>
    <row r="15065">
      <c r="A15065" s="61">
        <v>1.515896989E9</v>
      </c>
      <c r="B15065" s="61">
        <v>1.0</v>
      </c>
      <c r="C15065" s="61">
        <v>4403.0</v>
      </c>
      <c r="D15065" s="57" t="s">
        <v>379</v>
      </c>
      <c r="E15065" s="62" t="str">
        <f t="shared" si="1"/>
        <v>Out of test</v>
      </c>
      <c r="F15065" s="53" t="str">
        <f t="shared" si="2"/>
        <v>Shanghai_1</v>
      </c>
      <c r="G15065" s="53">
        <f t="shared" si="3"/>
        <v>0.9868577387</v>
      </c>
    </row>
    <row r="15066">
      <c r="A15066" s="61">
        <v>1.518902296E9</v>
      </c>
      <c r="B15066" s="61">
        <v>1.0</v>
      </c>
      <c r="C15066" s="61">
        <v>206.0</v>
      </c>
      <c r="D15066" s="57" t="s">
        <v>379</v>
      </c>
      <c r="E15066" s="62" t="str">
        <f t="shared" si="1"/>
        <v>Out of test</v>
      </c>
      <c r="F15066" s="53" t="str">
        <f t="shared" si="2"/>
        <v>Shanghai_1</v>
      </c>
      <c r="G15066" s="53">
        <f t="shared" si="3"/>
        <v>0.9974170334</v>
      </c>
    </row>
    <row r="15067">
      <c r="A15067" s="61">
        <v>1.519989825E9</v>
      </c>
      <c r="B15067" s="61">
        <v>1.0</v>
      </c>
      <c r="C15067" s="61">
        <v>2234.0</v>
      </c>
      <c r="D15067" s="57" t="s">
        <v>379</v>
      </c>
      <c r="E15067" s="62" t="str">
        <f t="shared" si="1"/>
        <v>Out of test</v>
      </c>
      <c r="F15067" s="53" t="str">
        <f t="shared" si="2"/>
        <v>Shanghai_1</v>
      </c>
      <c r="G15067" s="53">
        <f t="shared" si="3"/>
        <v>0.7623076075</v>
      </c>
    </row>
    <row r="15068">
      <c r="A15068" s="61">
        <v>1.518360679E9</v>
      </c>
      <c r="B15068" s="61">
        <v>1.0</v>
      </c>
      <c r="C15068" s="61">
        <v>602.0</v>
      </c>
      <c r="D15068" s="57" t="s">
        <v>379</v>
      </c>
      <c r="E15068" s="62" t="str">
        <f t="shared" si="1"/>
        <v>Out of test</v>
      </c>
      <c r="F15068" s="53" t="str">
        <f t="shared" si="2"/>
        <v>Shanghai_1</v>
      </c>
      <c r="G15068" s="53">
        <f t="shared" si="3"/>
        <v>0.3648908092</v>
      </c>
    </row>
    <row r="15069">
      <c r="A15069" s="61">
        <v>1.519298035E9</v>
      </c>
      <c r="B15069" s="61">
        <v>1.0</v>
      </c>
      <c r="C15069" s="61">
        <v>1682.0</v>
      </c>
      <c r="D15069" s="57" t="s">
        <v>379</v>
      </c>
      <c r="E15069" s="62" t="str">
        <f t="shared" si="1"/>
        <v>Out of test</v>
      </c>
      <c r="F15069" s="53" t="str">
        <f t="shared" si="2"/>
        <v>Shanghai_1</v>
      </c>
      <c r="G15069" s="53">
        <f t="shared" si="3"/>
        <v>0.7653537412</v>
      </c>
    </row>
    <row r="15070">
      <c r="A15070" s="61">
        <v>1.517560236E9</v>
      </c>
      <c r="B15070" s="61">
        <v>1.0</v>
      </c>
      <c r="C15070" s="61">
        <v>2448.0</v>
      </c>
      <c r="D15070" s="57" t="s">
        <v>379</v>
      </c>
      <c r="E15070" s="62" t="str">
        <f t="shared" si="1"/>
        <v>Out of test</v>
      </c>
      <c r="F15070" s="53" t="str">
        <f t="shared" si="2"/>
        <v>Shanghai_1</v>
      </c>
      <c r="G15070" s="53">
        <f t="shared" si="3"/>
        <v>0.5915381329</v>
      </c>
    </row>
    <row r="15071">
      <c r="A15071" s="61">
        <v>1.518478659E9</v>
      </c>
      <c r="B15071" s="61">
        <v>1.0</v>
      </c>
      <c r="C15071" s="61">
        <v>1760.0</v>
      </c>
      <c r="D15071" s="57" t="s">
        <v>379</v>
      </c>
      <c r="E15071" s="62" t="str">
        <f t="shared" si="1"/>
        <v>Out of test</v>
      </c>
      <c r="F15071" s="53" t="str">
        <f t="shared" si="2"/>
        <v>Shanghai_1</v>
      </c>
      <c r="G15071" s="53">
        <f t="shared" si="3"/>
        <v>0.2105367206</v>
      </c>
    </row>
    <row r="15072">
      <c r="A15072" s="61">
        <v>1.518884299E9</v>
      </c>
      <c r="B15072" s="61">
        <v>1.0</v>
      </c>
      <c r="C15072" s="61">
        <v>4313.0</v>
      </c>
      <c r="D15072" s="57" t="s">
        <v>379</v>
      </c>
      <c r="E15072" s="62" t="str">
        <f t="shared" si="1"/>
        <v>Out of test</v>
      </c>
      <c r="F15072" s="53" t="str">
        <f t="shared" si="2"/>
        <v>Shanghai_1</v>
      </c>
      <c r="G15072" s="53">
        <f t="shared" si="3"/>
        <v>0.3544373034</v>
      </c>
    </row>
    <row r="15073">
      <c r="A15073" s="61">
        <v>1.519076964E9</v>
      </c>
      <c r="B15073" s="61">
        <v>1.0</v>
      </c>
      <c r="C15073" s="61">
        <v>1816.0</v>
      </c>
      <c r="D15073" s="57" t="s">
        <v>379</v>
      </c>
      <c r="E15073" s="62" t="str">
        <f t="shared" si="1"/>
        <v>Out of test</v>
      </c>
      <c r="F15073" s="53" t="str">
        <f t="shared" si="2"/>
        <v>Shanghai_1</v>
      </c>
      <c r="G15073" s="53">
        <f t="shared" si="3"/>
        <v>0.6500045906</v>
      </c>
    </row>
    <row r="15074">
      <c r="A15074" s="61">
        <v>1.519782496E9</v>
      </c>
      <c r="B15074" s="61">
        <v>1.0</v>
      </c>
      <c r="C15074" s="61">
        <v>1918.0</v>
      </c>
      <c r="D15074" s="57" t="s">
        <v>379</v>
      </c>
      <c r="E15074" s="62" t="str">
        <f t="shared" si="1"/>
        <v>Out of test</v>
      </c>
      <c r="F15074" s="53" t="str">
        <f t="shared" si="2"/>
        <v>Shanghai_1</v>
      </c>
      <c r="G15074" s="53">
        <f t="shared" si="3"/>
        <v>0.5057422507</v>
      </c>
    </row>
    <row r="15075">
      <c r="A15075" s="61">
        <v>1.511513275E9</v>
      </c>
      <c r="B15075" s="61">
        <v>1.0</v>
      </c>
      <c r="C15075" s="61">
        <v>238.0</v>
      </c>
      <c r="D15075" s="57" t="s">
        <v>379</v>
      </c>
      <c r="E15075" s="62" t="str">
        <f t="shared" si="1"/>
        <v>Out of test</v>
      </c>
      <c r="F15075" s="53" t="str">
        <f t="shared" si="2"/>
        <v>Shanghai_1</v>
      </c>
      <c r="G15075" s="53">
        <f t="shared" si="3"/>
        <v>0.2603539669</v>
      </c>
    </row>
    <row r="15076">
      <c r="A15076" s="61">
        <v>1.514533895E9</v>
      </c>
      <c r="B15076" s="61">
        <v>1.0</v>
      </c>
      <c r="C15076" s="61">
        <v>2260.0</v>
      </c>
      <c r="D15076" s="57" t="s">
        <v>379</v>
      </c>
      <c r="E15076" s="62" t="str">
        <f t="shared" si="1"/>
        <v>Out of test</v>
      </c>
      <c r="F15076" s="53" t="str">
        <f t="shared" si="2"/>
        <v>Shanghai_1</v>
      </c>
      <c r="G15076" s="53">
        <f t="shared" si="3"/>
        <v>0.2520601528</v>
      </c>
    </row>
    <row r="15077">
      <c r="A15077" s="61">
        <v>1.512518177E9</v>
      </c>
      <c r="B15077" s="61">
        <v>1.0</v>
      </c>
      <c r="C15077" s="61">
        <v>1340.0</v>
      </c>
      <c r="D15077" s="57" t="s">
        <v>379</v>
      </c>
      <c r="E15077" s="62" t="str">
        <f t="shared" si="1"/>
        <v>Out of test</v>
      </c>
      <c r="F15077" s="53" t="str">
        <f t="shared" si="2"/>
        <v>Shanghai_1</v>
      </c>
      <c r="G15077" s="53">
        <f t="shared" si="3"/>
        <v>0.4287307326</v>
      </c>
    </row>
    <row r="15078">
      <c r="A15078" s="61">
        <v>1.516152794E9</v>
      </c>
      <c r="B15078" s="61">
        <v>1.0</v>
      </c>
      <c r="C15078" s="61">
        <v>440.0</v>
      </c>
      <c r="D15078" s="57" t="s">
        <v>379</v>
      </c>
      <c r="E15078" s="62" t="str">
        <f t="shared" si="1"/>
        <v>Out of test</v>
      </c>
      <c r="F15078" s="53" t="str">
        <f t="shared" si="2"/>
        <v>Shanghai_1</v>
      </c>
      <c r="G15078" s="53">
        <f t="shared" si="3"/>
        <v>0.3297784694</v>
      </c>
    </row>
    <row r="15079">
      <c r="A15079" s="61">
        <v>1.515383654E9</v>
      </c>
      <c r="B15079" s="61">
        <v>1.0</v>
      </c>
      <c r="C15079" s="61">
        <v>806.0</v>
      </c>
      <c r="D15079" s="57" t="s">
        <v>379</v>
      </c>
      <c r="E15079" s="62" t="str">
        <f t="shared" si="1"/>
        <v>Out of test</v>
      </c>
      <c r="F15079" s="53" t="str">
        <f t="shared" si="2"/>
        <v>Shanghai_1</v>
      </c>
      <c r="G15079" s="53">
        <f t="shared" si="3"/>
        <v>0.7629972445</v>
      </c>
    </row>
    <row r="15080">
      <c r="A15080" s="61">
        <v>1.511350657E9</v>
      </c>
      <c r="B15080" s="61">
        <v>1.0</v>
      </c>
      <c r="C15080" s="61">
        <v>492.0</v>
      </c>
      <c r="D15080" s="57" t="s">
        <v>379</v>
      </c>
      <c r="E15080" s="62" t="str">
        <f t="shared" si="1"/>
        <v>Out of test</v>
      </c>
      <c r="F15080" s="53" t="str">
        <f t="shared" si="2"/>
        <v>Shanghai_1</v>
      </c>
      <c r="G15080" s="53">
        <f t="shared" si="3"/>
        <v>0.2860437427</v>
      </c>
    </row>
    <row r="15081">
      <c r="A15081" s="61">
        <v>1.513889036E9</v>
      </c>
      <c r="B15081" s="61">
        <v>1.0</v>
      </c>
      <c r="C15081" s="61">
        <v>2780.0</v>
      </c>
      <c r="D15081" s="57" t="s">
        <v>379</v>
      </c>
      <c r="E15081" s="62" t="str">
        <f t="shared" si="1"/>
        <v>Out of test</v>
      </c>
      <c r="F15081" s="53" t="str">
        <f t="shared" si="2"/>
        <v>Shanghai_1</v>
      </c>
      <c r="G15081" s="53">
        <f t="shared" si="3"/>
        <v>0.3827251618</v>
      </c>
    </row>
    <row r="15082">
      <c r="A15082" s="61">
        <v>1.516006033E9</v>
      </c>
      <c r="B15082" s="61">
        <v>1.0</v>
      </c>
      <c r="C15082" s="61">
        <v>308.0</v>
      </c>
      <c r="D15082" s="57" t="s">
        <v>379</v>
      </c>
      <c r="E15082" s="62" t="str">
        <f t="shared" si="1"/>
        <v>Out of test</v>
      </c>
      <c r="F15082" s="53" t="str">
        <f t="shared" si="2"/>
        <v>Shanghai_1</v>
      </c>
      <c r="G15082" s="53">
        <f t="shared" si="3"/>
        <v>0.6289527679</v>
      </c>
    </row>
    <row r="15083">
      <c r="A15083" s="61">
        <v>1.518721989E9</v>
      </c>
      <c r="B15083" s="61">
        <v>1.0</v>
      </c>
      <c r="C15083" s="61">
        <v>2055.0</v>
      </c>
      <c r="D15083" s="57" t="s">
        <v>379</v>
      </c>
      <c r="E15083" s="62" t="str">
        <f t="shared" si="1"/>
        <v>Out of test</v>
      </c>
      <c r="F15083" s="53" t="str">
        <f t="shared" si="2"/>
        <v>Shanghai_1</v>
      </c>
      <c r="G15083" s="53">
        <f t="shared" si="3"/>
        <v>0.8798357027</v>
      </c>
    </row>
    <row r="15084">
      <c r="A15084" s="61">
        <v>1.512890128E9</v>
      </c>
      <c r="B15084" s="61">
        <v>1.0</v>
      </c>
      <c r="C15084" s="61">
        <v>1658.0</v>
      </c>
      <c r="D15084" s="57" t="s">
        <v>379</v>
      </c>
      <c r="E15084" s="62" t="str">
        <f t="shared" si="1"/>
        <v>Out of test</v>
      </c>
      <c r="F15084" s="53" t="str">
        <f t="shared" si="2"/>
        <v>Shanghai_1</v>
      </c>
      <c r="G15084" s="53">
        <f t="shared" si="3"/>
        <v>0.5571604403</v>
      </c>
    </row>
    <row r="15085">
      <c r="A15085" s="61">
        <v>1.513489034E9</v>
      </c>
      <c r="B15085" s="61">
        <v>1.0</v>
      </c>
      <c r="C15085" s="61">
        <v>923.0</v>
      </c>
      <c r="D15085" s="57" t="s">
        <v>379</v>
      </c>
      <c r="E15085" s="62" t="str">
        <f t="shared" si="1"/>
        <v>Out of test</v>
      </c>
      <c r="F15085" s="53" t="str">
        <f t="shared" si="2"/>
        <v>Shanghai_1</v>
      </c>
      <c r="G15085" s="53">
        <f t="shared" si="3"/>
        <v>0.1435146936</v>
      </c>
    </row>
    <row r="15086">
      <c r="A15086" s="61">
        <v>1.514117985E9</v>
      </c>
      <c r="B15086" s="61">
        <v>1.0</v>
      </c>
      <c r="C15086" s="61">
        <v>2259.0</v>
      </c>
      <c r="D15086" s="57" t="s">
        <v>379</v>
      </c>
      <c r="E15086" s="62" t="str">
        <f t="shared" si="1"/>
        <v>Out of test</v>
      </c>
      <c r="F15086" s="53" t="str">
        <f t="shared" si="2"/>
        <v>Shanghai_1</v>
      </c>
      <c r="G15086" s="53">
        <f t="shared" si="3"/>
        <v>0.4499835847</v>
      </c>
    </row>
    <row r="15087">
      <c r="A15087" s="61">
        <v>1.516989678E9</v>
      </c>
      <c r="B15087" s="61">
        <v>1.0</v>
      </c>
      <c r="C15087" s="61">
        <v>1055.0</v>
      </c>
      <c r="D15087" s="57" t="s">
        <v>379</v>
      </c>
      <c r="E15087" s="62" t="str">
        <f t="shared" si="1"/>
        <v>Out of test</v>
      </c>
      <c r="F15087" s="53" t="str">
        <f t="shared" si="2"/>
        <v>Shanghai_1</v>
      </c>
      <c r="G15087" s="53">
        <f t="shared" si="3"/>
        <v>0.1253348028</v>
      </c>
    </row>
    <row r="15088">
      <c r="A15088" s="61">
        <v>1.517118516E9</v>
      </c>
      <c r="B15088" s="61">
        <v>1.0</v>
      </c>
      <c r="C15088" s="61">
        <v>227.0</v>
      </c>
      <c r="D15088" s="57" t="s">
        <v>379</v>
      </c>
      <c r="E15088" s="62" t="str">
        <f t="shared" si="1"/>
        <v>Out of test</v>
      </c>
      <c r="F15088" s="53" t="str">
        <f t="shared" si="2"/>
        <v>Shanghai_1</v>
      </c>
      <c r="G15088" s="53">
        <f t="shared" si="3"/>
        <v>0.9787556611</v>
      </c>
    </row>
    <row r="15089">
      <c r="A15089" s="61">
        <v>1.516728205E9</v>
      </c>
      <c r="B15089" s="61">
        <v>1.0</v>
      </c>
      <c r="C15089" s="61">
        <v>843.0</v>
      </c>
      <c r="D15089" s="57" t="s">
        <v>379</v>
      </c>
      <c r="E15089" s="62" t="str">
        <f t="shared" si="1"/>
        <v>Out of test</v>
      </c>
      <c r="F15089" s="53" t="str">
        <f t="shared" si="2"/>
        <v>Shanghai_1</v>
      </c>
      <c r="G15089" s="53">
        <f t="shared" si="3"/>
        <v>0.9572068083</v>
      </c>
    </row>
    <row r="15090">
      <c r="A15090" s="61">
        <v>1.516969577E9</v>
      </c>
      <c r="B15090" s="61">
        <v>1.0</v>
      </c>
      <c r="C15090" s="61">
        <v>2529.0</v>
      </c>
      <c r="D15090" s="57" t="s">
        <v>379</v>
      </c>
      <c r="E15090" s="62" t="str">
        <f t="shared" si="1"/>
        <v>Out of test</v>
      </c>
      <c r="F15090" s="53" t="str">
        <f t="shared" si="2"/>
        <v>Shanghai_1</v>
      </c>
      <c r="G15090" s="53">
        <f t="shared" si="3"/>
        <v>0.9763604605</v>
      </c>
    </row>
    <row r="15091">
      <c r="A15091" s="61">
        <v>1.512298097E9</v>
      </c>
      <c r="B15091" s="61">
        <v>1.0</v>
      </c>
      <c r="C15091" s="61">
        <v>737.0</v>
      </c>
      <c r="D15091" s="57" t="s">
        <v>379</v>
      </c>
      <c r="E15091" s="62" t="str">
        <f t="shared" si="1"/>
        <v>Out of test</v>
      </c>
      <c r="F15091" s="53" t="str">
        <f t="shared" si="2"/>
        <v>Shanghai_1</v>
      </c>
      <c r="G15091" s="53">
        <f t="shared" si="3"/>
        <v>0.8348618549</v>
      </c>
    </row>
    <row r="15092">
      <c r="A15092" s="61">
        <v>1.518342739E9</v>
      </c>
      <c r="B15092" s="61">
        <v>1.0</v>
      </c>
      <c r="C15092" s="61">
        <v>278.0</v>
      </c>
      <c r="D15092" s="57" t="s">
        <v>379</v>
      </c>
      <c r="E15092" s="62" t="str">
        <f t="shared" si="1"/>
        <v>Out of test</v>
      </c>
      <c r="F15092" s="53" t="str">
        <f t="shared" si="2"/>
        <v>Shanghai_1</v>
      </c>
      <c r="G15092" s="53">
        <f t="shared" si="3"/>
        <v>0.4153621606</v>
      </c>
    </row>
    <row r="15093">
      <c r="A15093" s="61">
        <v>1.518463939E9</v>
      </c>
      <c r="B15093" s="61">
        <v>1.0</v>
      </c>
      <c r="C15093" s="61">
        <v>1842.0</v>
      </c>
      <c r="D15093" s="57" t="s">
        <v>379</v>
      </c>
      <c r="E15093" s="62" t="str">
        <f t="shared" si="1"/>
        <v>Out of test</v>
      </c>
      <c r="F15093" s="53" t="str">
        <f t="shared" si="2"/>
        <v>Shanghai_1</v>
      </c>
      <c r="G15093" s="53">
        <f t="shared" si="3"/>
        <v>0.02917036231</v>
      </c>
    </row>
    <row r="15094">
      <c r="A15094" s="61">
        <v>1.516121423E9</v>
      </c>
      <c r="B15094" s="61">
        <v>1.0</v>
      </c>
      <c r="C15094" s="61">
        <v>646.0</v>
      </c>
      <c r="D15094" s="57" t="s">
        <v>379</v>
      </c>
      <c r="E15094" s="62" t="str">
        <f t="shared" si="1"/>
        <v>Out of test</v>
      </c>
      <c r="F15094" s="53" t="str">
        <f t="shared" si="2"/>
        <v>Shanghai_1</v>
      </c>
      <c r="G15094" s="53">
        <f t="shared" si="3"/>
        <v>0.5399006415</v>
      </c>
    </row>
    <row r="15095">
      <c r="A15095" s="61">
        <v>1.513924278E9</v>
      </c>
      <c r="B15095" s="61">
        <v>1.0</v>
      </c>
      <c r="C15095" s="61">
        <v>4613.0</v>
      </c>
      <c r="D15095" s="57" t="s">
        <v>379</v>
      </c>
      <c r="E15095" s="62" t="str">
        <f t="shared" si="1"/>
        <v>Out of test</v>
      </c>
      <c r="F15095" s="53" t="str">
        <f t="shared" si="2"/>
        <v>Shanghai_1</v>
      </c>
      <c r="G15095" s="53">
        <f t="shared" si="3"/>
        <v>0.9009895306</v>
      </c>
    </row>
    <row r="15096">
      <c r="A15096" s="61">
        <v>1.513410424E9</v>
      </c>
      <c r="B15096" s="61">
        <v>1.0</v>
      </c>
      <c r="C15096" s="61">
        <v>685.0</v>
      </c>
      <c r="D15096" s="57" t="s">
        <v>379</v>
      </c>
      <c r="E15096" s="62" t="str">
        <f t="shared" si="1"/>
        <v>Out of test</v>
      </c>
      <c r="F15096" s="53" t="str">
        <f t="shared" si="2"/>
        <v>Shanghai_1</v>
      </c>
      <c r="G15096" s="53">
        <f t="shared" si="3"/>
        <v>0.3696056347</v>
      </c>
    </row>
    <row r="15097">
      <c r="A15097" s="61">
        <v>1.514127503E9</v>
      </c>
      <c r="B15097" s="61">
        <v>1.0</v>
      </c>
      <c r="C15097" s="61">
        <v>3419.0</v>
      </c>
      <c r="D15097" s="57" t="s">
        <v>379</v>
      </c>
      <c r="E15097" s="62" t="str">
        <f t="shared" si="1"/>
        <v>Out of test</v>
      </c>
      <c r="F15097" s="53" t="str">
        <f t="shared" si="2"/>
        <v>Shanghai_1</v>
      </c>
      <c r="G15097" s="53">
        <f t="shared" si="3"/>
        <v>0.06478115076</v>
      </c>
    </row>
    <row r="15098">
      <c r="A15098" s="61">
        <v>1.512753119E9</v>
      </c>
      <c r="B15098" s="61">
        <v>1.0</v>
      </c>
      <c r="C15098" s="61">
        <v>359.0</v>
      </c>
      <c r="D15098" s="57" t="s">
        <v>379</v>
      </c>
      <c r="E15098" s="62" t="str">
        <f t="shared" si="1"/>
        <v>Out of test</v>
      </c>
      <c r="F15098" s="53" t="str">
        <f t="shared" si="2"/>
        <v>Shanghai_1</v>
      </c>
      <c r="G15098" s="53">
        <f t="shared" si="3"/>
        <v>0.1453951217</v>
      </c>
    </row>
    <row r="15099">
      <c r="A15099" s="61">
        <v>1.514976959E9</v>
      </c>
      <c r="B15099" s="61">
        <v>1.0</v>
      </c>
      <c r="C15099" s="61">
        <v>1194.0</v>
      </c>
      <c r="D15099" s="57" t="s">
        <v>379</v>
      </c>
      <c r="E15099" s="62" t="str">
        <f t="shared" si="1"/>
        <v>Out of test</v>
      </c>
      <c r="F15099" s="53" t="str">
        <f t="shared" si="2"/>
        <v>Shanghai_1</v>
      </c>
      <c r="G15099" s="53">
        <f t="shared" si="3"/>
        <v>0.8924644401</v>
      </c>
    </row>
    <row r="15100">
      <c r="A15100" s="61">
        <v>1.518642149E9</v>
      </c>
      <c r="B15100" s="61">
        <v>1.0</v>
      </c>
      <c r="C15100" s="61">
        <v>1687.0</v>
      </c>
      <c r="D15100" s="57" t="s">
        <v>379</v>
      </c>
      <c r="E15100" s="62" t="str">
        <f t="shared" si="1"/>
        <v>Out of test</v>
      </c>
      <c r="F15100" s="53" t="str">
        <f t="shared" si="2"/>
        <v>Shanghai_1</v>
      </c>
      <c r="G15100" s="53">
        <f t="shared" si="3"/>
        <v>0.4704836683</v>
      </c>
    </row>
    <row r="15101">
      <c r="A15101" s="61">
        <v>1.513523555E9</v>
      </c>
      <c r="B15101" s="61">
        <v>1.0</v>
      </c>
      <c r="C15101" s="61">
        <v>2516.0</v>
      </c>
      <c r="D15101" s="57" t="s">
        <v>379</v>
      </c>
      <c r="E15101" s="62" t="str">
        <f t="shared" si="1"/>
        <v>Out of test</v>
      </c>
      <c r="F15101" s="53" t="str">
        <f t="shared" si="2"/>
        <v>Shanghai_1</v>
      </c>
      <c r="G15101" s="53">
        <f t="shared" si="3"/>
        <v>0.4704965867</v>
      </c>
    </row>
    <row r="15102">
      <c r="A15102" s="61">
        <v>1.513770373E9</v>
      </c>
      <c r="B15102" s="61">
        <v>1.0</v>
      </c>
      <c r="C15102" s="61">
        <v>2425.0</v>
      </c>
      <c r="D15102" s="57" t="s">
        <v>379</v>
      </c>
      <c r="E15102" s="62" t="str">
        <f t="shared" si="1"/>
        <v>Out of test</v>
      </c>
      <c r="F15102" s="53" t="str">
        <f t="shared" si="2"/>
        <v>Shanghai_1</v>
      </c>
      <c r="G15102" s="53">
        <f t="shared" si="3"/>
        <v>0.7716799766</v>
      </c>
    </row>
    <row r="15103">
      <c r="A15103" s="61">
        <v>1.516040503E9</v>
      </c>
      <c r="B15103" s="61">
        <v>1.0</v>
      </c>
      <c r="C15103" s="61">
        <v>1479.0</v>
      </c>
      <c r="D15103" s="57" t="s">
        <v>379</v>
      </c>
      <c r="E15103" s="62" t="str">
        <f t="shared" si="1"/>
        <v>Out of test</v>
      </c>
      <c r="F15103" s="53" t="str">
        <f t="shared" si="2"/>
        <v>Shanghai_1</v>
      </c>
      <c r="G15103" s="53">
        <f t="shared" si="3"/>
        <v>0.3467641583</v>
      </c>
    </row>
    <row r="15104">
      <c r="A15104" s="61">
        <v>1.513995248E9</v>
      </c>
      <c r="B15104" s="61">
        <v>1.0</v>
      </c>
      <c r="C15104" s="61">
        <v>3492.0</v>
      </c>
      <c r="D15104" s="57" t="s">
        <v>379</v>
      </c>
      <c r="E15104" s="62" t="str">
        <f t="shared" si="1"/>
        <v>Out of test</v>
      </c>
      <c r="F15104" s="53" t="str">
        <f t="shared" si="2"/>
        <v>Shanghai_1</v>
      </c>
      <c r="G15104" s="53">
        <f t="shared" si="3"/>
        <v>0.5756708503</v>
      </c>
    </row>
    <row r="15105">
      <c r="A15105" s="61">
        <v>1.512477178E9</v>
      </c>
      <c r="B15105" s="61">
        <v>1.0</v>
      </c>
      <c r="C15105" s="61">
        <v>3167.0</v>
      </c>
      <c r="D15105" s="57" t="s">
        <v>379</v>
      </c>
      <c r="E15105" s="62" t="str">
        <f t="shared" si="1"/>
        <v>Out of test</v>
      </c>
      <c r="F15105" s="53" t="str">
        <f t="shared" si="2"/>
        <v>Shanghai_1</v>
      </c>
      <c r="G15105" s="53">
        <f t="shared" si="3"/>
        <v>0.9344056259</v>
      </c>
    </row>
    <row r="15106">
      <c r="A15106" s="61">
        <v>1.519494289E9</v>
      </c>
      <c r="B15106" s="61">
        <v>1.0</v>
      </c>
      <c r="C15106" s="61">
        <v>4094.0</v>
      </c>
      <c r="D15106" s="57" t="s">
        <v>379</v>
      </c>
      <c r="E15106" s="62" t="str">
        <f t="shared" si="1"/>
        <v>Out of test</v>
      </c>
      <c r="F15106" s="53" t="str">
        <f t="shared" si="2"/>
        <v>Shanghai_1</v>
      </c>
      <c r="G15106" s="53">
        <f t="shared" si="3"/>
        <v>0.9751644842</v>
      </c>
    </row>
    <row r="15107">
      <c r="A15107" s="61">
        <v>1.512138014E9</v>
      </c>
      <c r="B15107" s="61">
        <v>1.0</v>
      </c>
      <c r="C15107" s="61">
        <v>2478.0</v>
      </c>
      <c r="D15107" s="57" t="s">
        <v>379</v>
      </c>
      <c r="E15107" s="62" t="str">
        <f t="shared" si="1"/>
        <v>Out of test</v>
      </c>
      <c r="F15107" s="53" t="str">
        <f t="shared" si="2"/>
        <v>Shanghai_1</v>
      </c>
      <c r="G15107" s="53">
        <f t="shared" si="3"/>
        <v>0.1101750503</v>
      </c>
    </row>
    <row r="15108">
      <c r="A15108" s="61">
        <v>1.519004818E9</v>
      </c>
      <c r="B15108" s="61">
        <v>1.0</v>
      </c>
      <c r="C15108" s="61">
        <v>936.0</v>
      </c>
      <c r="D15108" s="57" t="s">
        <v>379</v>
      </c>
      <c r="E15108" s="62" t="str">
        <f t="shared" si="1"/>
        <v>Out of test</v>
      </c>
      <c r="F15108" s="53" t="str">
        <f t="shared" si="2"/>
        <v>Shanghai_1</v>
      </c>
      <c r="G15108" s="53">
        <f t="shared" si="3"/>
        <v>0.5163228454</v>
      </c>
    </row>
    <row r="15109">
      <c r="A15109" s="61">
        <v>1.515328518E9</v>
      </c>
      <c r="B15109" s="61">
        <v>1.0</v>
      </c>
      <c r="C15109" s="61">
        <v>1105.0</v>
      </c>
      <c r="D15109" s="57" t="s">
        <v>379</v>
      </c>
      <c r="E15109" s="62" t="str">
        <f t="shared" si="1"/>
        <v>Out of test</v>
      </c>
      <c r="F15109" s="53" t="str">
        <f t="shared" si="2"/>
        <v>Shanghai_1</v>
      </c>
      <c r="G15109" s="53">
        <f t="shared" si="3"/>
        <v>0.2665341453</v>
      </c>
    </row>
    <row r="15110">
      <c r="A15110" s="61">
        <v>1.514470284E9</v>
      </c>
      <c r="B15110" s="61">
        <v>1.0</v>
      </c>
      <c r="C15110" s="61">
        <v>1778.0</v>
      </c>
      <c r="D15110" s="57" t="s">
        <v>379</v>
      </c>
      <c r="E15110" s="62" t="str">
        <f t="shared" si="1"/>
        <v>Out of test</v>
      </c>
      <c r="F15110" s="53" t="str">
        <f t="shared" si="2"/>
        <v>Shanghai_1</v>
      </c>
      <c r="G15110" s="53">
        <f t="shared" si="3"/>
        <v>0.740792932</v>
      </c>
    </row>
    <row r="15111">
      <c r="A15111" s="61">
        <v>1.519602067E9</v>
      </c>
      <c r="B15111" s="61">
        <v>1.0</v>
      </c>
      <c r="C15111" s="61">
        <v>1869.0</v>
      </c>
      <c r="D15111" s="57" t="s">
        <v>379</v>
      </c>
      <c r="E15111" s="62" t="str">
        <f t="shared" si="1"/>
        <v>Out of test</v>
      </c>
      <c r="F15111" s="53" t="str">
        <f t="shared" si="2"/>
        <v>Shanghai_1</v>
      </c>
      <c r="G15111" s="53">
        <f t="shared" si="3"/>
        <v>0.0885804204</v>
      </c>
    </row>
    <row r="15112">
      <c r="A15112" s="61">
        <v>1.517642595E9</v>
      </c>
      <c r="B15112" s="61">
        <v>1.0</v>
      </c>
      <c r="C15112" s="61">
        <v>3870.0</v>
      </c>
      <c r="D15112" s="57" t="s">
        <v>379</v>
      </c>
      <c r="E15112" s="62" t="str">
        <f t="shared" si="1"/>
        <v>Out of test</v>
      </c>
      <c r="F15112" s="53" t="str">
        <f t="shared" si="2"/>
        <v>Shanghai_1</v>
      </c>
      <c r="G15112" s="53">
        <f t="shared" si="3"/>
        <v>0.3849225936</v>
      </c>
    </row>
    <row r="15113">
      <c r="A15113" s="61">
        <v>1.513378034E9</v>
      </c>
      <c r="B15113" s="61">
        <v>1.0</v>
      </c>
      <c r="C15113" s="61">
        <v>1789.0</v>
      </c>
      <c r="D15113" s="57" t="s">
        <v>379</v>
      </c>
      <c r="E15113" s="62" t="str">
        <f t="shared" si="1"/>
        <v>Out of test</v>
      </c>
      <c r="F15113" s="53" t="str">
        <f t="shared" si="2"/>
        <v>Shanghai_1</v>
      </c>
      <c r="G15113" s="53">
        <f t="shared" si="3"/>
        <v>0.4465675731</v>
      </c>
    </row>
    <row r="15114">
      <c r="A15114" s="61">
        <v>1.519089904E9</v>
      </c>
      <c r="B15114" s="61">
        <v>1.0</v>
      </c>
      <c r="C15114" s="61">
        <v>2654.0</v>
      </c>
      <c r="D15114" s="57" t="s">
        <v>379</v>
      </c>
      <c r="E15114" s="62" t="str">
        <f t="shared" si="1"/>
        <v>Out of test</v>
      </c>
      <c r="F15114" s="53" t="str">
        <f t="shared" si="2"/>
        <v>Shanghai_1</v>
      </c>
      <c r="G15114" s="53">
        <f t="shared" si="3"/>
        <v>0.1006124005</v>
      </c>
    </row>
    <row r="15115">
      <c r="A15115" s="61">
        <v>1.516123624E9</v>
      </c>
      <c r="B15115" s="61">
        <v>1.0</v>
      </c>
      <c r="C15115" s="61">
        <v>26.0</v>
      </c>
      <c r="D15115" s="57" t="s">
        <v>379</v>
      </c>
      <c r="E15115" s="62" t="str">
        <f t="shared" si="1"/>
        <v>Out of test</v>
      </c>
      <c r="F15115" s="53" t="str">
        <f t="shared" si="2"/>
        <v>Shanghai_1</v>
      </c>
      <c r="G15115" s="53">
        <f t="shared" si="3"/>
        <v>0.6676564366</v>
      </c>
    </row>
    <row r="15116">
      <c r="A15116" s="61">
        <v>1.519309099E9</v>
      </c>
      <c r="B15116" s="61">
        <v>1.0</v>
      </c>
      <c r="C15116" s="61">
        <v>1930.0</v>
      </c>
      <c r="D15116" s="57" t="s">
        <v>379</v>
      </c>
      <c r="E15116" s="62" t="str">
        <f t="shared" si="1"/>
        <v>Out of test</v>
      </c>
      <c r="F15116" s="53" t="str">
        <f t="shared" si="2"/>
        <v>Shanghai_1</v>
      </c>
      <c r="G15116" s="53">
        <f t="shared" si="3"/>
        <v>0.7950322697</v>
      </c>
    </row>
    <row r="15117">
      <c r="A15117" s="61">
        <v>1.516265117E9</v>
      </c>
      <c r="B15117" s="61">
        <v>1.0</v>
      </c>
      <c r="C15117" s="61">
        <v>466.0</v>
      </c>
      <c r="D15117" s="57" t="s">
        <v>379</v>
      </c>
      <c r="E15117" s="62" t="str">
        <f t="shared" si="1"/>
        <v>Out of test</v>
      </c>
      <c r="F15117" s="53" t="str">
        <f t="shared" si="2"/>
        <v>Shanghai_1</v>
      </c>
      <c r="G15117" s="53">
        <f t="shared" si="3"/>
        <v>0.8002863129</v>
      </c>
    </row>
    <row r="15118">
      <c r="A15118" s="61">
        <v>1.519448253E9</v>
      </c>
      <c r="B15118" s="61">
        <v>1.0</v>
      </c>
      <c r="C15118" s="61">
        <v>290.0</v>
      </c>
      <c r="D15118" s="57" t="s">
        <v>379</v>
      </c>
      <c r="E15118" s="62" t="str">
        <f t="shared" si="1"/>
        <v>Out of test</v>
      </c>
      <c r="F15118" s="53" t="str">
        <f t="shared" si="2"/>
        <v>Shanghai_1</v>
      </c>
      <c r="G15118" s="53">
        <f t="shared" si="3"/>
        <v>0.7715633231</v>
      </c>
    </row>
    <row r="15119">
      <c r="A15119" s="61">
        <v>1.514560679E9</v>
      </c>
      <c r="B15119" s="61">
        <v>1.0</v>
      </c>
      <c r="C15119" s="61">
        <v>2085.0</v>
      </c>
      <c r="D15119" s="57" t="s">
        <v>379</v>
      </c>
      <c r="E15119" s="62" t="str">
        <f t="shared" si="1"/>
        <v>Out of test</v>
      </c>
      <c r="F15119" s="53" t="str">
        <f t="shared" si="2"/>
        <v>Shanghai_1</v>
      </c>
      <c r="G15119" s="53">
        <f t="shared" si="3"/>
        <v>0.3629312843</v>
      </c>
    </row>
    <row r="15120">
      <c r="A15120" s="61">
        <v>1.516227384E9</v>
      </c>
      <c r="B15120" s="61">
        <v>1.0</v>
      </c>
      <c r="C15120" s="61">
        <v>670.0</v>
      </c>
      <c r="D15120" s="57" t="s">
        <v>379</v>
      </c>
      <c r="E15120" s="62" t="str">
        <f t="shared" si="1"/>
        <v>Out of test</v>
      </c>
      <c r="F15120" s="53" t="str">
        <f t="shared" si="2"/>
        <v>Shanghai_1</v>
      </c>
      <c r="G15120" s="53">
        <f t="shared" si="3"/>
        <v>0.7263848244</v>
      </c>
    </row>
    <row r="15121">
      <c r="A15121" s="61">
        <v>1.514642174E9</v>
      </c>
      <c r="B15121" s="61">
        <v>1.0</v>
      </c>
      <c r="C15121" s="61">
        <v>128.0</v>
      </c>
      <c r="D15121" s="57" t="s">
        <v>379</v>
      </c>
      <c r="E15121" s="62" t="str">
        <f t="shared" si="1"/>
        <v>Out of test</v>
      </c>
      <c r="F15121" s="53" t="str">
        <f t="shared" si="2"/>
        <v>Shanghai_1</v>
      </c>
      <c r="G15121" s="53">
        <f t="shared" si="3"/>
        <v>0.1058917709</v>
      </c>
    </row>
    <row r="15122">
      <c r="A15122" s="61">
        <v>1.517023037E9</v>
      </c>
      <c r="B15122" s="61">
        <v>1.0</v>
      </c>
      <c r="C15122" s="61">
        <v>2729.0</v>
      </c>
      <c r="D15122" s="57" t="s">
        <v>379</v>
      </c>
      <c r="E15122" s="62" t="str">
        <f t="shared" si="1"/>
        <v>Out of test</v>
      </c>
      <c r="F15122" s="53" t="str">
        <f t="shared" si="2"/>
        <v>Shanghai_1</v>
      </c>
      <c r="G15122" s="53">
        <f t="shared" si="3"/>
        <v>0.9518065341</v>
      </c>
    </row>
    <row r="15123">
      <c r="A15123" s="61">
        <v>1.511876288E9</v>
      </c>
      <c r="B15123" s="61">
        <v>1.0</v>
      </c>
      <c r="C15123" s="61">
        <v>1471.0</v>
      </c>
      <c r="D15123" s="57" t="s">
        <v>379</v>
      </c>
      <c r="E15123" s="62" t="str">
        <f t="shared" si="1"/>
        <v>Out of test</v>
      </c>
      <c r="F15123" s="53" t="str">
        <f t="shared" si="2"/>
        <v>Shanghai_1</v>
      </c>
      <c r="G15123" s="53">
        <f t="shared" si="3"/>
        <v>0.9681706145</v>
      </c>
    </row>
    <row r="15124">
      <c r="A15124" s="61">
        <v>1.513835505E9</v>
      </c>
      <c r="B15124" s="61">
        <v>1.0</v>
      </c>
      <c r="C15124" s="61">
        <v>238.0</v>
      </c>
      <c r="D15124" s="57" t="s">
        <v>379</v>
      </c>
      <c r="E15124" s="62" t="str">
        <f t="shared" si="1"/>
        <v>Out of test</v>
      </c>
      <c r="F15124" s="53" t="str">
        <f t="shared" si="2"/>
        <v>Shanghai_1</v>
      </c>
      <c r="G15124" s="53">
        <f t="shared" si="3"/>
        <v>0.4095690626</v>
      </c>
    </row>
    <row r="15125">
      <c r="A15125" s="61">
        <v>1.513642757E9</v>
      </c>
      <c r="B15125" s="61">
        <v>1.0</v>
      </c>
      <c r="C15125" s="61">
        <v>767.0</v>
      </c>
      <c r="D15125" s="57" t="s">
        <v>379</v>
      </c>
      <c r="E15125" s="62" t="str">
        <f t="shared" si="1"/>
        <v>Out of test</v>
      </c>
      <c r="F15125" s="53" t="str">
        <f t="shared" si="2"/>
        <v>Shanghai_1</v>
      </c>
      <c r="G15125" s="53">
        <f t="shared" si="3"/>
        <v>0.2175337621</v>
      </c>
    </row>
    <row r="15126">
      <c r="A15126" s="61">
        <v>1.518751086E9</v>
      </c>
      <c r="B15126" s="61">
        <v>1.0</v>
      </c>
      <c r="C15126" s="61">
        <v>2955.0</v>
      </c>
      <c r="D15126" s="57" t="s">
        <v>379</v>
      </c>
      <c r="E15126" s="62" t="str">
        <f t="shared" si="1"/>
        <v>Out of test</v>
      </c>
      <c r="F15126" s="53" t="str">
        <f t="shared" si="2"/>
        <v>Shanghai_1</v>
      </c>
      <c r="G15126" s="53">
        <f t="shared" si="3"/>
        <v>0.4588439263</v>
      </c>
    </row>
    <row r="15127">
      <c r="A15127" s="61">
        <v>1.518701186E9</v>
      </c>
      <c r="B15127" s="61">
        <v>1.0</v>
      </c>
      <c r="C15127" s="61">
        <v>136.0</v>
      </c>
      <c r="D15127" s="57" t="s">
        <v>379</v>
      </c>
      <c r="E15127" s="62" t="str">
        <f t="shared" si="1"/>
        <v>Out of test</v>
      </c>
      <c r="F15127" s="53" t="str">
        <f t="shared" si="2"/>
        <v>Shanghai_1</v>
      </c>
      <c r="G15127" s="53">
        <f t="shared" si="3"/>
        <v>0.5848102081</v>
      </c>
    </row>
    <row r="15128">
      <c r="A15128" s="61">
        <v>1.516747679E9</v>
      </c>
      <c r="B15128" s="61">
        <v>1.0</v>
      </c>
      <c r="C15128" s="61">
        <v>4204.0</v>
      </c>
      <c r="D15128" s="57" t="s">
        <v>379</v>
      </c>
      <c r="E15128" s="62" t="str">
        <f t="shared" si="1"/>
        <v>Out of test</v>
      </c>
      <c r="F15128" s="53" t="str">
        <f t="shared" si="2"/>
        <v>Shanghai_1</v>
      </c>
      <c r="G15128" s="53">
        <f t="shared" si="3"/>
        <v>0.2016330908</v>
      </c>
    </row>
    <row r="15129">
      <c r="A15129" s="61">
        <v>1.517159966E9</v>
      </c>
      <c r="B15129" s="61">
        <v>1.0</v>
      </c>
      <c r="C15129" s="61">
        <v>730.0</v>
      </c>
      <c r="D15129" s="57" t="s">
        <v>379</v>
      </c>
      <c r="E15129" s="62" t="str">
        <f t="shared" si="1"/>
        <v>Out of test</v>
      </c>
      <c r="F15129" s="53" t="str">
        <f t="shared" si="2"/>
        <v>Shanghai_1</v>
      </c>
      <c r="G15129" s="53">
        <f t="shared" si="3"/>
        <v>0.4857329847</v>
      </c>
    </row>
    <row r="15130">
      <c r="A15130" s="61">
        <v>1.515906687E9</v>
      </c>
      <c r="B15130" s="61">
        <v>1.0</v>
      </c>
      <c r="C15130" s="61">
        <v>88.0</v>
      </c>
      <c r="D15130" s="57" t="s">
        <v>379</v>
      </c>
      <c r="E15130" s="62" t="str">
        <f t="shared" si="1"/>
        <v>Out of test</v>
      </c>
      <c r="F15130" s="53" t="str">
        <f t="shared" si="2"/>
        <v>Shanghai_1</v>
      </c>
      <c r="G15130" s="53">
        <f t="shared" si="3"/>
        <v>0.5928866011</v>
      </c>
    </row>
    <row r="15131">
      <c r="A15131" s="61">
        <v>1.516099197E9</v>
      </c>
      <c r="B15131" s="61">
        <v>1.0</v>
      </c>
      <c r="C15131" s="61">
        <v>1751.0</v>
      </c>
      <c r="D15131" s="57" t="s">
        <v>379</v>
      </c>
      <c r="E15131" s="62" t="str">
        <f t="shared" si="1"/>
        <v>Out of test</v>
      </c>
      <c r="F15131" s="53" t="str">
        <f t="shared" si="2"/>
        <v>Shanghai_1</v>
      </c>
      <c r="G15131" s="53">
        <f t="shared" si="3"/>
        <v>0.4356646411</v>
      </c>
    </row>
    <row r="15132">
      <c r="A15132" s="61">
        <v>1.519044953E9</v>
      </c>
      <c r="B15132" s="61">
        <v>1.0</v>
      </c>
      <c r="C15132" s="61">
        <v>1957.0</v>
      </c>
      <c r="D15132" s="57" t="s">
        <v>379</v>
      </c>
      <c r="E15132" s="62" t="str">
        <f t="shared" si="1"/>
        <v>Out of test</v>
      </c>
      <c r="F15132" s="53" t="str">
        <f t="shared" si="2"/>
        <v>Shanghai_1</v>
      </c>
      <c r="G15132" s="53">
        <f t="shared" si="3"/>
        <v>0.5572505783</v>
      </c>
    </row>
    <row r="15133">
      <c r="A15133" s="61">
        <v>1.514220617E9</v>
      </c>
      <c r="B15133" s="61">
        <v>1.0</v>
      </c>
      <c r="C15133" s="61">
        <v>238.0</v>
      </c>
      <c r="D15133" s="57" t="s">
        <v>379</v>
      </c>
      <c r="E15133" s="62" t="str">
        <f t="shared" si="1"/>
        <v>Out of test</v>
      </c>
      <c r="F15133" s="53" t="str">
        <f t="shared" si="2"/>
        <v>Shanghai_1</v>
      </c>
      <c r="G15133" s="53">
        <f t="shared" si="3"/>
        <v>0.8530249435</v>
      </c>
    </row>
    <row r="15134">
      <c r="A15134" s="61">
        <v>1.513914897E9</v>
      </c>
      <c r="B15134" s="61">
        <v>1.0</v>
      </c>
      <c r="C15134" s="61">
        <v>1984.0</v>
      </c>
      <c r="D15134" s="57" t="s">
        <v>379</v>
      </c>
      <c r="E15134" s="62" t="str">
        <f t="shared" si="1"/>
        <v>Out of test</v>
      </c>
      <c r="F15134" s="53" t="str">
        <f t="shared" si="2"/>
        <v>Shanghai_1</v>
      </c>
      <c r="G15134" s="53">
        <f t="shared" si="3"/>
        <v>0.4653692811</v>
      </c>
    </row>
    <row r="15135">
      <c r="A15135" s="61">
        <v>1.517267035E9</v>
      </c>
      <c r="B15135" s="61">
        <v>1.0</v>
      </c>
      <c r="C15135" s="61">
        <v>2280.0</v>
      </c>
      <c r="D15135" s="57" t="s">
        <v>379</v>
      </c>
      <c r="E15135" s="62" t="str">
        <f t="shared" si="1"/>
        <v>Out of test</v>
      </c>
      <c r="F15135" s="53" t="str">
        <f t="shared" si="2"/>
        <v>Shanghai_1</v>
      </c>
      <c r="G15135" s="53">
        <f t="shared" si="3"/>
        <v>0.2928986559</v>
      </c>
    </row>
    <row r="15136">
      <c r="A15136" s="61">
        <v>1.518929093E9</v>
      </c>
      <c r="B15136" s="61">
        <v>1.0</v>
      </c>
      <c r="C15136" s="61">
        <v>2560.0</v>
      </c>
      <c r="D15136" s="57" t="s">
        <v>379</v>
      </c>
      <c r="E15136" s="62" t="str">
        <f t="shared" si="1"/>
        <v>Out of test</v>
      </c>
      <c r="F15136" s="53" t="str">
        <f t="shared" si="2"/>
        <v>Shanghai_1</v>
      </c>
      <c r="G15136" s="53">
        <f t="shared" si="3"/>
        <v>0.009665034502</v>
      </c>
    </row>
    <row r="15137">
      <c r="A15137" s="61">
        <v>1.518678378E9</v>
      </c>
      <c r="B15137" s="61">
        <v>1.0</v>
      </c>
      <c r="C15137" s="61">
        <v>1495.0</v>
      </c>
      <c r="D15137" s="57" t="s">
        <v>379</v>
      </c>
      <c r="E15137" s="62" t="str">
        <f t="shared" si="1"/>
        <v>Out of test</v>
      </c>
      <c r="F15137" s="53" t="str">
        <f t="shared" si="2"/>
        <v>Shanghai_1</v>
      </c>
      <c r="G15137" s="53">
        <f t="shared" si="3"/>
        <v>0.008034493551</v>
      </c>
    </row>
    <row r="15138">
      <c r="A15138" s="61">
        <v>1.518208557E9</v>
      </c>
      <c r="B15138" s="61">
        <v>1.0</v>
      </c>
      <c r="C15138" s="61">
        <v>2489.0</v>
      </c>
      <c r="D15138" s="57" t="s">
        <v>379</v>
      </c>
      <c r="E15138" s="62" t="str">
        <f t="shared" si="1"/>
        <v>Out of test</v>
      </c>
      <c r="F15138" s="53" t="str">
        <f t="shared" si="2"/>
        <v>Shanghai_1</v>
      </c>
      <c r="G15138" s="53">
        <f t="shared" si="3"/>
        <v>0.04520441688</v>
      </c>
    </row>
    <row r="15139">
      <c r="A15139" s="61">
        <v>1.514233108E9</v>
      </c>
      <c r="B15139" s="61">
        <v>1.0</v>
      </c>
      <c r="C15139" s="61">
        <v>2731.0</v>
      </c>
      <c r="D15139" s="57" t="s">
        <v>379</v>
      </c>
      <c r="E15139" s="62" t="str">
        <f t="shared" si="1"/>
        <v>Out of test</v>
      </c>
      <c r="F15139" s="53" t="str">
        <f t="shared" si="2"/>
        <v>Shanghai_1</v>
      </c>
      <c r="G15139" s="53">
        <f t="shared" si="3"/>
        <v>0.6832552957</v>
      </c>
    </row>
    <row r="15140">
      <c r="A15140" s="61">
        <v>1.513134533E9</v>
      </c>
      <c r="B15140" s="61">
        <v>1.0</v>
      </c>
      <c r="C15140" s="61">
        <v>193.0</v>
      </c>
      <c r="D15140" s="57" t="s">
        <v>379</v>
      </c>
      <c r="E15140" s="62" t="str">
        <f t="shared" si="1"/>
        <v>Out of test</v>
      </c>
      <c r="F15140" s="53" t="str">
        <f t="shared" si="2"/>
        <v>Shanghai_1</v>
      </c>
      <c r="G15140" s="53">
        <f t="shared" si="3"/>
        <v>0.5414475612</v>
      </c>
    </row>
    <row r="15141">
      <c r="A15141" s="61">
        <v>1.517677467E9</v>
      </c>
      <c r="B15141" s="61">
        <v>1.0</v>
      </c>
      <c r="C15141" s="61">
        <v>4455.0</v>
      </c>
      <c r="D15141" s="57" t="s">
        <v>379</v>
      </c>
      <c r="E15141" s="62" t="str">
        <f t="shared" si="1"/>
        <v>Out of test</v>
      </c>
      <c r="F15141" s="53" t="str">
        <f t="shared" si="2"/>
        <v>Shanghai_1</v>
      </c>
      <c r="G15141" s="53">
        <f t="shared" si="3"/>
        <v>0.3923231847</v>
      </c>
    </row>
    <row r="15142">
      <c r="A15142" s="61">
        <v>1.519102679E9</v>
      </c>
      <c r="B15142" s="61">
        <v>1.0</v>
      </c>
      <c r="C15142" s="61">
        <v>649.0</v>
      </c>
      <c r="D15142" s="57" t="s">
        <v>379</v>
      </c>
      <c r="E15142" s="62" t="str">
        <f t="shared" si="1"/>
        <v>Out of test</v>
      </c>
      <c r="F15142" s="53" t="str">
        <f t="shared" si="2"/>
        <v>Shanghai_1</v>
      </c>
      <c r="G15142" s="53">
        <f t="shared" si="3"/>
        <v>0.8443160493</v>
      </c>
    </row>
    <row r="15143">
      <c r="A15143" s="61">
        <v>1.512150897E9</v>
      </c>
      <c r="B15143" s="61">
        <v>1.0</v>
      </c>
      <c r="C15143" s="61">
        <v>2155.0</v>
      </c>
      <c r="D15143" s="57" t="s">
        <v>379</v>
      </c>
      <c r="E15143" s="62" t="str">
        <f t="shared" si="1"/>
        <v>Out of test</v>
      </c>
      <c r="F15143" s="53" t="str">
        <f t="shared" si="2"/>
        <v>Shanghai_1</v>
      </c>
      <c r="G15143" s="53">
        <f t="shared" si="3"/>
        <v>0.7727933408</v>
      </c>
    </row>
    <row r="15144">
      <c r="A15144" s="61">
        <v>1.512326016E9</v>
      </c>
      <c r="B15144" s="61">
        <v>1.0</v>
      </c>
      <c r="C15144" s="61">
        <v>1777.0</v>
      </c>
      <c r="D15144" s="57" t="s">
        <v>379</v>
      </c>
      <c r="E15144" s="62" t="str">
        <f t="shared" si="1"/>
        <v>Out of test</v>
      </c>
      <c r="F15144" s="53" t="str">
        <f t="shared" si="2"/>
        <v>Shanghai_1</v>
      </c>
      <c r="G15144" s="53">
        <f t="shared" si="3"/>
        <v>0.8471736833</v>
      </c>
    </row>
    <row r="15145">
      <c r="A15145" s="61">
        <v>1.515045664E9</v>
      </c>
      <c r="B15145" s="61">
        <v>1.0</v>
      </c>
      <c r="C15145" s="61">
        <v>1571.0</v>
      </c>
      <c r="D15145" s="57" t="s">
        <v>379</v>
      </c>
      <c r="E15145" s="62" t="str">
        <f t="shared" si="1"/>
        <v>Out of test</v>
      </c>
      <c r="F15145" s="53" t="str">
        <f t="shared" si="2"/>
        <v>Shanghai_1</v>
      </c>
      <c r="G15145" s="53">
        <f t="shared" si="3"/>
        <v>0.1717340906</v>
      </c>
    </row>
    <row r="15146">
      <c r="A15146" s="61">
        <v>1.519074217E9</v>
      </c>
      <c r="B15146" s="61">
        <v>1.0</v>
      </c>
      <c r="C15146" s="61">
        <v>705.0</v>
      </c>
      <c r="D15146" s="57" t="s">
        <v>379</v>
      </c>
      <c r="E15146" s="62" t="str">
        <f t="shared" si="1"/>
        <v>Out of test</v>
      </c>
      <c r="F15146" s="53" t="str">
        <f t="shared" si="2"/>
        <v>Shanghai_1</v>
      </c>
      <c r="G15146" s="53">
        <f t="shared" si="3"/>
        <v>0.9891872894</v>
      </c>
    </row>
    <row r="15147">
      <c r="A15147" s="61">
        <v>1.512424404E9</v>
      </c>
      <c r="B15147" s="61">
        <v>1.0</v>
      </c>
      <c r="C15147" s="61">
        <v>1133.0</v>
      </c>
      <c r="D15147" s="57" t="s">
        <v>379</v>
      </c>
      <c r="E15147" s="62" t="str">
        <f t="shared" si="1"/>
        <v>Out of test</v>
      </c>
      <c r="F15147" s="53" t="str">
        <f t="shared" si="2"/>
        <v>Shanghai_1</v>
      </c>
      <c r="G15147" s="53">
        <f t="shared" si="3"/>
        <v>0.9788939111</v>
      </c>
    </row>
    <row r="15148">
      <c r="A15148" s="61">
        <v>1.516355355E9</v>
      </c>
      <c r="B15148" s="61">
        <v>1.0</v>
      </c>
      <c r="C15148" s="61">
        <v>1867.0</v>
      </c>
      <c r="D15148" s="57" t="s">
        <v>379</v>
      </c>
      <c r="E15148" s="62" t="str">
        <f t="shared" si="1"/>
        <v>Out of test</v>
      </c>
      <c r="F15148" s="53" t="str">
        <f t="shared" si="2"/>
        <v>Shanghai_1</v>
      </c>
      <c r="G15148" s="53">
        <f t="shared" si="3"/>
        <v>0.7684454341</v>
      </c>
    </row>
    <row r="15149">
      <c r="A15149" s="61">
        <v>1.515967887E9</v>
      </c>
      <c r="B15149" s="61">
        <v>1.0</v>
      </c>
      <c r="C15149" s="61">
        <v>529.0</v>
      </c>
      <c r="D15149" s="57" t="s">
        <v>379</v>
      </c>
      <c r="E15149" s="62" t="str">
        <f t="shared" si="1"/>
        <v>Out of test</v>
      </c>
      <c r="F15149" s="53" t="str">
        <f t="shared" si="2"/>
        <v>Shanghai_1</v>
      </c>
      <c r="G15149" s="53">
        <f t="shared" si="3"/>
        <v>0.5075918688</v>
      </c>
    </row>
    <row r="15150">
      <c r="A15150" s="61">
        <v>1.515780638E9</v>
      </c>
      <c r="B15150" s="61">
        <v>1.0</v>
      </c>
      <c r="C15150" s="61">
        <v>3815.0</v>
      </c>
      <c r="D15150" s="57" t="s">
        <v>379</v>
      </c>
      <c r="E15150" s="62" t="str">
        <f t="shared" si="1"/>
        <v>Out of test</v>
      </c>
      <c r="F15150" s="53" t="str">
        <f t="shared" si="2"/>
        <v>Shanghai_1</v>
      </c>
      <c r="G15150" s="53">
        <f t="shared" si="3"/>
        <v>0.4066020557</v>
      </c>
    </row>
    <row r="15151">
      <c r="A15151" s="61">
        <v>1.514042425E9</v>
      </c>
      <c r="B15151" s="61">
        <v>1.0</v>
      </c>
      <c r="C15151" s="61">
        <v>1903.0</v>
      </c>
      <c r="D15151" s="57" t="s">
        <v>379</v>
      </c>
      <c r="E15151" s="62" t="str">
        <f t="shared" si="1"/>
        <v>Out of test</v>
      </c>
      <c r="F15151" s="53" t="str">
        <f t="shared" si="2"/>
        <v>Shanghai_1</v>
      </c>
      <c r="G15151" s="53">
        <f t="shared" si="3"/>
        <v>0.9090540291</v>
      </c>
    </row>
    <row r="15152">
      <c r="A15152" s="61">
        <v>1.512198048E9</v>
      </c>
      <c r="B15152" s="61">
        <v>1.0</v>
      </c>
      <c r="C15152" s="61">
        <v>936.0</v>
      </c>
      <c r="D15152" s="57" t="s">
        <v>379</v>
      </c>
      <c r="E15152" s="62" t="str">
        <f t="shared" si="1"/>
        <v>Out of test</v>
      </c>
      <c r="F15152" s="53" t="str">
        <f t="shared" si="2"/>
        <v>Shanghai_1</v>
      </c>
      <c r="G15152" s="53">
        <f t="shared" si="3"/>
        <v>0.616254852</v>
      </c>
    </row>
    <row r="15153">
      <c r="A15153" s="61">
        <v>1.518304533E9</v>
      </c>
      <c r="B15153" s="61">
        <v>1.0</v>
      </c>
      <c r="C15153" s="61">
        <v>532.0</v>
      </c>
      <c r="D15153" s="57" t="s">
        <v>379</v>
      </c>
      <c r="E15153" s="62" t="str">
        <f t="shared" si="1"/>
        <v>Out of test</v>
      </c>
      <c r="F15153" s="53" t="str">
        <f t="shared" si="2"/>
        <v>Shanghai_1</v>
      </c>
      <c r="G15153" s="53">
        <f t="shared" si="3"/>
        <v>0.5929986206</v>
      </c>
    </row>
    <row r="15154">
      <c r="A15154" s="61">
        <v>1.518444926E9</v>
      </c>
      <c r="B15154" s="61">
        <v>1.0</v>
      </c>
      <c r="C15154" s="61">
        <v>3433.0</v>
      </c>
      <c r="D15154" s="57" t="s">
        <v>379</v>
      </c>
      <c r="E15154" s="62" t="str">
        <f t="shared" si="1"/>
        <v>Out of test</v>
      </c>
      <c r="F15154" s="53" t="str">
        <f t="shared" si="2"/>
        <v>Shanghai_1</v>
      </c>
      <c r="G15154" s="53">
        <f t="shared" si="3"/>
        <v>0.9894556606</v>
      </c>
    </row>
    <row r="15155">
      <c r="A15155" s="61">
        <v>1.511339939E9</v>
      </c>
      <c r="B15155" s="61">
        <v>1.0</v>
      </c>
      <c r="C15155" s="61">
        <v>848.0</v>
      </c>
      <c r="D15155" s="57" t="s">
        <v>379</v>
      </c>
      <c r="E15155" s="62" t="str">
        <f t="shared" si="1"/>
        <v>Out of test</v>
      </c>
      <c r="F15155" s="53" t="str">
        <f t="shared" si="2"/>
        <v>Shanghai_1</v>
      </c>
      <c r="G15155" s="53">
        <f t="shared" si="3"/>
        <v>0.1839927582</v>
      </c>
    </row>
    <row r="15156">
      <c r="A15156" s="61">
        <v>1.519938915E9</v>
      </c>
      <c r="B15156" s="61">
        <v>1.0</v>
      </c>
      <c r="C15156" s="61">
        <v>1628.0</v>
      </c>
      <c r="D15156" s="57" t="s">
        <v>379</v>
      </c>
      <c r="E15156" s="62" t="str">
        <f t="shared" si="1"/>
        <v>Out of test</v>
      </c>
      <c r="F15156" s="53" t="str">
        <f t="shared" si="2"/>
        <v>Shanghai_1</v>
      </c>
      <c r="G15156" s="53">
        <f t="shared" si="3"/>
        <v>0.1865056345</v>
      </c>
    </row>
    <row r="15157">
      <c r="A15157" s="61">
        <v>1.517020884E9</v>
      </c>
      <c r="B15157" s="61">
        <v>1.0</v>
      </c>
      <c r="C15157" s="61">
        <v>1975.0</v>
      </c>
      <c r="D15157" s="57" t="s">
        <v>379</v>
      </c>
      <c r="E15157" s="62" t="str">
        <f t="shared" si="1"/>
        <v>Out of test</v>
      </c>
      <c r="F15157" s="53" t="str">
        <f t="shared" si="2"/>
        <v>Shanghai_1</v>
      </c>
      <c r="G15157" s="53">
        <f t="shared" si="3"/>
        <v>0.9555986554</v>
      </c>
    </row>
    <row r="15158">
      <c r="A15158" s="61">
        <v>1.515651164E9</v>
      </c>
      <c r="B15158" s="61">
        <v>1.0</v>
      </c>
      <c r="C15158" s="61">
        <v>1861.0</v>
      </c>
      <c r="D15158" s="57" t="s">
        <v>379</v>
      </c>
      <c r="E15158" s="62" t="str">
        <f t="shared" si="1"/>
        <v>Out of test</v>
      </c>
      <c r="F15158" s="53" t="str">
        <f t="shared" si="2"/>
        <v>Shanghai_1</v>
      </c>
      <c r="G15158" s="53">
        <f t="shared" si="3"/>
        <v>0.9024553771</v>
      </c>
    </row>
    <row r="15159">
      <c r="A15159" s="61">
        <v>1.516022635E9</v>
      </c>
      <c r="B15159" s="61">
        <v>1.0</v>
      </c>
      <c r="C15159" s="61">
        <v>2825.0</v>
      </c>
      <c r="D15159" s="57" t="s">
        <v>379</v>
      </c>
      <c r="E15159" s="62" t="str">
        <f t="shared" si="1"/>
        <v>Out of test</v>
      </c>
      <c r="F15159" s="53" t="str">
        <f t="shared" si="2"/>
        <v>Shanghai_1</v>
      </c>
      <c r="G15159" s="53">
        <f t="shared" si="3"/>
        <v>0.06685356191</v>
      </c>
    </row>
    <row r="15160">
      <c r="A15160" s="61">
        <v>1.515700125E9</v>
      </c>
      <c r="B15160" s="61">
        <v>1.0</v>
      </c>
      <c r="C15160" s="61">
        <v>5245.0</v>
      </c>
      <c r="D15160" s="57" t="s">
        <v>379</v>
      </c>
      <c r="E15160" s="62" t="str">
        <f t="shared" si="1"/>
        <v>Out of test</v>
      </c>
      <c r="F15160" s="53" t="str">
        <f t="shared" si="2"/>
        <v>Shanghai_1</v>
      </c>
      <c r="G15160" s="53">
        <f t="shared" si="3"/>
        <v>0.02157995924</v>
      </c>
    </row>
    <row r="15161">
      <c r="A15161" s="61">
        <v>1.512159508E9</v>
      </c>
      <c r="B15161" s="61">
        <v>1.0</v>
      </c>
      <c r="C15161" s="61">
        <v>3620.0</v>
      </c>
      <c r="D15161" s="57" t="s">
        <v>379</v>
      </c>
      <c r="E15161" s="62" t="str">
        <f t="shared" si="1"/>
        <v>Out of test</v>
      </c>
      <c r="F15161" s="53" t="str">
        <f t="shared" si="2"/>
        <v>Shanghai_1</v>
      </c>
      <c r="G15161" s="53">
        <f t="shared" si="3"/>
        <v>0.4705684088</v>
      </c>
    </row>
    <row r="15162">
      <c r="A15162" s="61">
        <v>1.517298655E9</v>
      </c>
      <c r="B15162" s="61">
        <v>1.0</v>
      </c>
      <c r="C15162" s="61">
        <v>640.0</v>
      </c>
      <c r="D15162" s="57" t="s">
        <v>379</v>
      </c>
      <c r="E15162" s="62" t="str">
        <f t="shared" si="1"/>
        <v>Out of test</v>
      </c>
      <c r="F15162" s="53" t="str">
        <f t="shared" si="2"/>
        <v>Shanghai_1</v>
      </c>
      <c r="G15162" s="53">
        <f t="shared" si="3"/>
        <v>0.6377264268</v>
      </c>
    </row>
    <row r="15163">
      <c r="A15163" s="61">
        <v>1.514595029E9</v>
      </c>
      <c r="B15163" s="61">
        <v>1.0</v>
      </c>
      <c r="C15163" s="61">
        <v>3440.0</v>
      </c>
      <c r="D15163" s="57" t="s">
        <v>379</v>
      </c>
      <c r="E15163" s="62" t="str">
        <f t="shared" si="1"/>
        <v>Out of test</v>
      </c>
      <c r="F15163" s="53" t="str">
        <f t="shared" si="2"/>
        <v>Shanghai_1</v>
      </c>
      <c r="G15163" s="53">
        <f t="shared" si="3"/>
        <v>0.5907938665</v>
      </c>
    </row>
    <row r="15164">
      <c r="A15164" s="61">
        <v>1.518456535E9</v>
      </c>
      <c r="B15164" s="61">
        <v>1.0</v>
      </c>
      <c r="C15164" s="61">
        <v>1720.0</v>
      </c>
      <c r="D15164" s="57" t="s">
        <v>379</v>
      </c>
      <c r="E15164" s="62" t="str">
        <f t="shared" si="1"/>
        <v>Out of test</v>
      </c>
      <c r="F15164" s="53" t="str">
        <f t="shared" si="2"/>
        <v>Shanghai_1</v>
      </c>
      <c r="G15164" s="53">
        <f t="shared" si="3"/>
        <v>0.8741576104</v>
      </c>
    </row>
    <row r="15165">
      <c r="A15165" s="61">
        <v>1.515594723E9</v>
      </c>
      <c r="B15165" s="61">
        <v>1.0</v>
      </c>
      <c r="C15165" s="61">
        <v>887.0</v>
      </c>
      <c r="D15165" s="57" t="s">
        <v>379</v>
      </c>
      <c r="E15165" s="62" t="str">
        <f t="shared" si="1"/>
        <v>Out of test</v>
      </c>
      <c r="F15165" s="53" t="str">
        <f t="shared" si="2"/>
        <v>Shanghai_1</v>
      </c>
      <c r="G15165" s="53">
        <f t="shared" si="3"/>
        <v>0.3762203956</v>
      </c>
    </row>
    <row r="15166">
      <c r="A15166" s="61">
        <v>1.518023984E9</v>
      </c>
      <c r="B15166" s="61">
        <v>1.0</v>
      </c>
      <c r="C15166" s="61">
        <v>2703.0</v>
      </c>
      <c r="D15166" s="57" t="s">
        <v>379</v>
      </c>
      <c r="E15166" s="62" t="str">
        <f t="shared" si="1"/>
        <v>Out of test</v>
      </c>
      <c r="F15166" s="53" t="str">
        <f t="shared" si="2"/>
        <v>Shanghai_1</v>
      </c>
      <c r="G15166" s="53">
        <f t="shared" si="3"/>
        <v>0.03678476253</v>
      </c>
    </row>
    <row r="15167">
      <c r="A15167" s="61">
        <v>1.517193728E9</v>
      </c>
      <c r="B15167" s="61">
        <v>1.0</v>
      </c>
      <c r="C15167" s="61">
        <v>1889.0</v>
      </c>
      <c r="D15167" s="57" t="s">
        <v>379</v>
      </c>
      <c r="E15167" s="62" t="str">
        <f t="shared" si="1"/>
        <v>Out of test</v>
      </c>
      <c r="F15167" s="53" t="str">
        <f t="shared" si="2"/>
        <v>Shanghai_1</v>
      </c>
      <c r="G15167" s="53">
        <f t="shared" si="3"/>
        <v>0.05401111403</v>
      </c>
    </row>
    <row r="15168">
      <c r="A15168" s="61">
        <v>1.514419787E9</v>
      </c>
      <c r="B15168" s="61">
        <v>1.0</v>
      </c>
      <c r="C15168" s="61">
        <v>1509.0</v>
      </c>
      <c r="D15168" s="57" t="s">
        <v>379</v>
      </c>
      <c r="E15168" s="62" t="str">
        <f t="shared" si="1"/>
        <v>Out of test</v>
      </c>
      <c r="F15168" s="53" t="str">
        <f t="shared" si="2"/>
        <v>Shanghai_1</v>
      </c>
      <c r="G15168" s="53">
        <f t="shared" si="3"/>
        <v>0.3890652164</v>
      </c>
    </row>
    <row r="15169">
      <c r="A15169" s="61">
        <v>1.518139008E9</v>
      </c>
      <c r="B15169" s="61">
        <v>1.0</v>
      </c>
      <c r="C15169" s="61">
        <v>2496.0</v>
      </c>
      <c r="D15169" s="57" t="s">
        <v>379</v>
      </c>
      <c r="E15169" s="62" t="str">
        <f t="shared" si="1"/>
        <v>Out of test</v>
      </c>
      <c r="F15169" s="53" t="str">
        <f t="shared" si="2"/>
        <v>Shanghai_1</v>
      </c>
      <c r="G15169" s="53">
        <f t="shared" si="3"/>
        <v>0.3394928305</v>
      </c>
    </row>
    <row r="15170">
      <c r="A15170" s="61">
        <v>1.514330587E9</v>
      </c>
      <c r="B15170" s="61">
        <v>1.0</v>
      </c>
      <c r="C15170" s="61">
        <v>422.0</v>
      </c>
      <c r="D15170" s="57" t="s">
        <v>379</v>
      </c>
      <c r="E15170" s="62" t="str">
        <f t="shared" si="1"/>
        <v>Out of test</v>
      </c>
      <c r="F15170" s="53" t="str">
        <f t="shared" si="2"/>
        <v>Shanghai_1</v>
      </c>
      <c r="G15170" s="53">
        <f t="shared" si="3"/>
        <v>0.2580331755</v>
      </c>
    </row>
    <row r="15171">
      <c r="A15171" s="61">
        <v>1.518693056E9</v>
      </c>
      <c r="B15171" s="61">
        <v>1.0</v>
      </c>
      <c r="C15171" s="61">
        <v>955.0</v>
      </c>
      <c r="D15171" s="57" t="s">
        <v>379</v>
      </c>
      <c r="E15171" s="62" t="str">
        <f t="shared" si="1"/>
        <v>Out of test</v>
      </c>
      <c r="F15171" s="53" t="str">
        <f t="shared" si="2"/>
        <v>Shanghai_1</v>
      </c>
      <c r="G15171" s="53">
        <f t="shared" si="3"/>
        <v>0.3342620478</v>
      </c>
    </row>
    <row r="15172">
      <c r="A15172" s="61">
        <v>1.512978916E9</v>
      </c>
      <c r="B15172" s="61">
        <v>1.0</v>
      </c>
      <c r="C15172" s="61">
        <v>5667.0</v>
      </c>
      <c r="D15172" s="57" t="s">
        <v>379</v>
      </c>
      <c r="E15172" s="62" t="str">
        <f t="shared" si="1"/>
        <v>Out of test</v>
      </c>
      <c r="F15172" s="53" t="str">
        <f t="shared" si="2"/>
        <v>Shanghai_1</v>
      </c>
      <c r="G15172" s="53">
        <f t="shared" si="3"/>
        <v>0.7347531909</v>
      </c>
    </row>
    <row r="15173">
      <c r="A15173" s="61">
        <v>1.519159196E9</v>
      </c>
      <c r="B15173" s="61">
        <v>1.0</v>
      </c>
      <c r="C15173" s="61">
        <v>713.0</v>
      </c>
      <c r="D15173" s="57" t="s">
        <v>379</v>
      </c>
      <c r="E15173" s="62" t="str">
        <f t="shared" si="1"/>
        <v>Out of test</v>
      </c>
      <c r="F15173" s="53" t="str">
        <f t="shared" si="2"/>
        <v>Shanghai_1</v>
      </c>
      <c r="G15173" s="53">
        <f t="shared" si="3"/>
        <v>0.2797296668</v>
      </c>
    </row>
    <row r="15174">
      <c r="A15174" s="61">
        <v>1.519488363E9</v>
      </c>
      <c r="B15174" s="61">
        <v>1.0</v>
      </c>
      <c r="C15174" s="61">
        <v>1985.0</v>
      </c>
      <c r="D15174" s="57" t="s">
        <v>379</v>
      </c>
      <c r="E15174" s="62" t="str">
        <f t="shared" si="1"/>
        <v>Out of test</v>
      </c>
      <c r="F15174" s="53" t="str">
        <f t="shared" si="2"/>
        <v>Shanghai_1</v>
      </c>
      <c r="G15174" s="53">
        <f t="shared" si="3"/>
        <v>0.5878824165</v>
      </c>
    </row>
    <row r="15175">
      <c r="A15175" s="61">
        <v>1.518962434E9</v>
      </c>
      <c r="B15175" s="61">
        <v>1.0</v>
      </c>
      <c r="C15175" s="61">
        <v>203.0</v>
      </c>
      <c r="D15175" s="57" t="s">
        <v>379</v>
      </c>
      <c r="E15175" s="62" t="str">
        <f t="shared" si="1"/>
        <v>Out of test</v>
      </c>
      <c r="F15175" s="53" t="str">
        <f t="shared" si="2"/>
        <v>Shanghai_1</v>
      </c>
      <c r="G15175" s="53">
        <f t="shared" si="3"/>
        <v>0.4641900409</v>
      </c>
    </row>
    <row r="15176">
      <c r="A15176" s="61">
        <v>1.519741564E9</v>
      </c>
      <c r="B15176" s="61">
        <v>1.0</v>
      </c>
      <c r="C15176" s="61">
        <v>1847.0</v>
      </c>
      <c r="D15176" s="57" t="s">
        <v>379</v>
      </c>
      <c r="E15176" s="62" t="str">
        <f t="shared" si="1"/>
        <v>Out of test</v>
      </c>
      <c r="F15176" s="53" t="str">
        <f t="shared" si="2"/>
        <v>Shanghai_1</v>
      </c>
      <c r="G15176" s="53">
        <f t="shared" si="3"/>
        <v>0.288068891</v>
      </c>
    </row>
    <row r="15177">
      <c r="A15177" s="61">
        <v>1.511402908E9</v>
      </c>
      <c r="B15177" s="61">
        <v>1.0</v>
      </c>
      <c r="C15177" s="61">
        <v>486.0</v>
      </c>
      <c r="D15177" s="57" t="s">
        <v>379</v>
      </c>
      <c r="E15177" s="62" t="str">
        <f t="shared" si="1"/>
        <v>Out of test</v>
      </c>
      <c r="F15177" s="53" t="str">
        <f t="shared" si="2"/>
        <v>Shanghai_1</v>
      </c>
      <c r="G15177" s="53">
        <f t="shared" si="3"/>
        <v>0.2265381738</v>
      </c>
    </row>
    <row r="15178">
      <c r="A15178" s="61">
        <v>1.516804995E9</v>
      </c>
      <c r="B15178" s="61">
        <v>1.0</v>
      </c>
      <c r="C15178" s="61">
        <v>517.0</v>
      </c>
      <c r="D15178" s="57" t="s">
        <v>379</v>
      </c>
      <c r="E15178" s="62" t="str">
        <f t="shared" si="1"/>
        <v>Out of test</v>
      </c>
      <c r="F15178" s="53" t="str">
        <f t="shared" si="2"/>
        <v>Shanghai_1</v>
      </c>
      <c r="G15178" s="53">
        <f t="shared" si="3"/>
        <v>0.06879453805</v>
      </c>
    </row>
    <row r="15179">
      <c r="A15179" s="61">
        <v>1.511615974E9</v>
      </c>
      <c r="B15179" s="61">
        <v>1.0</v>
      </c>
      <c r="C15179" s="61">
        <v>2468.0</v>
      </c>
      <c r="D15179" s="57" t="s">
        <v>379</v>
      </c>
      <c r="E15179" s="62" t="str">
        <f t="shared" si="1"/>
        <v>Out of test</v>
      </c>
      <c r="F15179" s="53" t="str">
        <f t="shared" si="2"/>
        <v>Shanghai_1</v>
      </c>
      <c r="G15179" s="53">
        <f t="shared" si="3"/>
        <v>0.3042828946</v>
      </c>
    </row>
    <row r="15180">
      <c r="A15180" s="61">
        <v>1.514315855E9</v>
      </c>
      <c r="B15180" s="61">
        <v>1.0</v>
      </c>
      <c r="C15180" s="61">
        <v>596.0</v>
      </c>
      <c r="D15180" s="57" t="s">
        <v>379</v>
      </c>
      <c r="E15180" s="62" t="str">
        <f t="shared" si="1"/>
        <v>Out of test</v>
      </c>
      <c r="F15180" s="53" t="str">
        <f t="shared" si="2"/>
        <v>Shanghai_1</v>
      </c>
      <c r="G15180" s="53">
        <f t="shared" si="3"/>
        <v>0.5043143678</v>
      </c>
    </row>
    <row r="15181">
      <c r="A15181" s="61">
        <v>1.518087529E9</v>
      </c>
      <c r="B15181" s="61">
        <v>1.0</v>
      </c>
      <c r="C15181" s="61">
        <v>2511.0</v>
      </c>
      <c r="D15181" s="57" t="s">
        <v>379</v>
      </c>
      <c r="E15181" s="62" t="str">
        <f t="shared" si="1"/>
        <v>Out of test</v>
      </c>
      <c r="F15181" s="53" t="str">
        <f t="shared" si="2"/>
        <v>Shanghai_1</v>
      </c>
      <c r="G15181" s="53">
        <f t="shared" si="3"/>
        <v>0.9611443631</v>
      </c>
    </row>
    <row r="15182">
      <c r="A15182" s="61">
        <v>1.512175225E9</v>
      </c>
      <c r="B15182" s="61">
        <v>1.0</v>
      </c>
      <c r="C15182" s="61">
        <v>2766.0</v>
      </c>
      <c r="D15182" s="57" t="s">
        <v>379</v>
      </c>
      <c r="E15182" s="62" t="str">
        <f t="shared" si="1"/>
        <v>Out of test</v>
      </c>
      <c r="F15182" s="53" t="str">
        <f t="shared" si="2"/>
        <v>Shanghai_1</v>
      </c>
      <c r="G15182" s="53">
        <f t="shared" si="3"/>
        <v>0.1489908061</v>
      </c>
    </row>
    <row r="15183">
      <c r="A15183" s="61">
        <v>1.517448037E9</v>
      </c>
      <c r="B15183" s="61">
        <v>1.0</v>
      </c>
      <c r="C15183" s="61">
        <v>955.0</v>
      </c>
      <c r="D15183" s="57" t="s">
        <v>379</v>
      </c>
      <c r="E15183" s="62" t="str">
        <f t="shared" si="1"/>
        <v>Out of test</v>
      </c>
      <c r="F15183" s="53" t="str">
        <f t="shared" si="2"/>
        <v>Shanghai_1</v>
      </c>
      <c r="G15183" s="53">
        <f t="shared" si="3"/>
        <v>0.9520414754</v>
      </c>
    </row>
    <row r="15184">
      <c r="A15184" s="61">
        <v>1.516648787E9</v>
      </c>
      <c r="B15184" s="61">
        <v>1.0</v>
      </c>
      <c r="C15184" s="61">
        <v>1513.0</v>
      </c>
      <c r="D15184" s="57" t="s">
        <v>379</v>
      </c>
      <c r="E15184" s="62" t="str">
        <f t="shared" si="1"/>
        <v>Out of test</v>
      </c>
      <c r="F15184" s="53" t="str">
        <f t="shared" si="2"/>
        <v>Shanghai_1</v>
      </c>
      <c r="G15184" s="53">
        <f t="shared" si="3"/>
        <v>0.7891474881</v>
      </c>
    </row>
    <row r="15185">
      <c r="A15185" s="61">
        <v>1.513930934E9</v>
      </c>
      <c r="B15185" s="61">
        <v>1.0</v>
      </c>
      <c r="C15185" s="61">
        <v>1378.0</v>
      </c>
      <c r="D15185" s="57" t="s">
        <v>379</v>
      </c>
      <c r="E15185" s="62" t="str">
        <f t="shared" si="1"/>
        <v>Out of test</v>
      </c>
      <c r="F15185" s="53" t="str">
        <f t="shared" si="2"/>
        <v>Shanghai_1</v>
      </c>
      <c r="G15185" s="53">
        <f t="shared" si="3"/>
        <v>0.5705492169</v>
      </c>
    </row>
    <row r="15186">
      <c r="A15186" s="61">
        <v>1.514725278E9</v>
      </c>
      <c r="B15186" s="61">
        <v>1.0</v>
      </c>
      <c r="C15186" s="61">
        <v>2366.0</v>
      </c>
      <c r="D15186" s="57" t="s">
        <v>379</v>
      </c>
      <c r="E15186" s="62" t="str">
        <f t="shared" si="1"/>
        <v>Out of test</v>
      </c>
      <c r="F15186" s="53" t="str">
        <f t="shared" si="2"/>
        <v>Shanghai_1</v>
      </c>
      <c r="G15186" s="53">
        <f t="shared" si="3"/>
        <v>0.9462620069</v>
      </c>
    </row>
    <row r="15187">
      <c r="A15187" s="61">
        <v>1.516694957E9</v>
      </c>
      <c r="B15187" s="61">
        <v>1.0</v>
      </c>
      <c r="C15187" s="61">
        <v>2863.0</v>
      </c>
      <c r="D15187" s="57" t="s">
        <v>379</v>
      </c>
      <c r="E15187" s="62" t="str">
        <f t="shared" si="1"/>
        <v>Out of test</v>
      </c>
      <c r="F15187" s="53" t="str">
        <f t="shared" si="2"/>
        <v>Shanghai_1</v>
      </c>
      <c r="G15187" s="53">
        <f t="shared" si="3"/>
        <v>0.7339473028</v>
      </c>
    </row>
    <row r="15188">
      <c r="A15188" s="61">
        <v>1.514148306E9</v>
      </c>
      <c r="B15188" s="61">
        <v>1.0</v>
      </c>
      <c r="C15188" s="61">
        <v>3706.0</v>
      </c>
      <c r="D15188" s="57" t="s">
        <v>379</v>
      </c>
      <c r="E15188" s="62" t="str">
        <f t="shared" si="1"/>
        <v>Out of test</v>
      </c>
      <c r="F15188" s="53" t="str">
        <f t="shared" si="2"/>
        <v>Shanghai_1</v>
      </c>
      <c r="G15188" s="53">
        <f t="shared" si="3"/>
        <v>0.5297057936</v>
      </c>
    </row>
    <row r="15189">
      <c r="A15189" s="61">
        <v>1.517634908E9</v>
      </c>
      <c r="B15189" s="61">
        <v>1.0</v>
      </c>
      <c r="C15189" s="61">
        <v>1735.0</v>
      </c>
      <c r="D15189" s="57" t="s">
        <v>379</v>
      </c>
      <c r="E15189" s="62" t="str">
        <f t="shared" si="1"/>
        <v>Out of test</v>
      </c>
      <c r="F15189" s="53" t="str">
        <f t="shared" si="2"/>
        <v>Shanghai_1</v>
      </c>
      <c r="G15189" s="53">
        <f t="shared" si="3"/>
        <v>0.3299214386</v>
      </c>
    </row>
    <row r="15190">
      <c r="A15190" s="61">
        <v>1.516035446E9</v>
      </c>
      <c r="B15190" s="61">
        <v>1.0</v>
      </c>
      <c r="C15190" s="61">
        <v>3817.0</v>
      </c>
      <c r="D15190" s="57" t="s">
        <v>379</v>
      </c>
      <c r="E15190" s="62" t="str">
        <f t="shared" si="1"/>
        <v>Out of test</v>
      </c>
      <c r="F15190" s="53" t="str">
        <f t="shared" si="2"/>
        <v>Shanghai_1</v>
      </c>
      <c r="G15190" s="53">
        <f t="shared" si="3"/>
        <v>0.2622642047</v>
      </c>
    </row>
    <row r="15191">
      <c r="A15191" s="61">
        <v>1.513180175E9</v>
      </c>
      <c r="B15191" s="61">
        <v>1.0</v>
      </c>
      <c r="C15191" s="61">
        <v>738.0</v>
      </c>
      <c r="D15191" s="57" t="s">
        <v>379</v>
      </c>
      <c r="E15191" s="62" t="str">
        <f t="shared" si="1"/>
        <v>Out of test</v>
      </c>
      <c r="F15191" s="53" t="str">
        <f t="shared" si="2"/>
        <v>Shanghai_1</v>
      </c>
      <c r="G15191" s="53">
        <f t="shared" si="3"/>
        <v>0.2410750019</v>
      </c>
    </row>
    <row r="15192">
      <c r="A15192" s="61">
        <v>1.517663914E9</v>
      </c>
      <c r="B15192" s="61">
        <v>1.0</v>
      </c>
      <c r="C15192" s="61">
        <v>4868.0</v>
      </c>
      <c r="D15192" s="57" t="s">
        <v>379</v>
      </c>
      <c r="E15192" s="62" t="str">
        <f t="shared" si="1"/>
        <v>Out of test</v>
      </c>
      <c r="F15192" s="53" t="str">
        <f t="shared" si="2"/>
        <v>Shanghai_1</v>
      </c>
      <c r="G15192" s="53">
        <f t="shared" si="3"/>
        <v>0.4394023375</v>
      </c>
    </row>
    <row r="15193">
      <c r="A15193" s="61">
        <v>1.519362025E9</v>
      </c>
      <c r="B15193" s="61">
        <v>1.0</v>
      </c>
      <c r="C15193" s="61">
        <v>2677.0</v>
      </c>
      <c r="D15193" s="57" t="s">
        <v>379</v>
      </c>
      <c r="E15193" s="62" t="str">
        <f t="shared" si="1"/>
        <v>Out of test</v>
      </c>
      <c r="F15193" s="53" t="str">
        <f t="shared" si="2"/>
        <v>Shanghai_1</v>
      </c>
      <c r="G15193" s="53">
        <f t="shared" si="3"/>
        <v>0.5210455164</v>
      </c>
    </row>
    <row r="15194">
      <c r="A15194" s="61">
        <v>1.519328235E9</v>
      </c>
      <c r="B15194" s="61">
        <v>1.0</v>
      </c>
      <c r="C15194" s="61">
        <v>1882.0</v>
      </c>
      <c r="D15194" s="57" t="s">
        <v>379</v>
      </c>
      <c r="E15194" s="62" t="str">
        <f t="shared" si="1"/>
        <v>Out of test</v>
      </c>
      <c r="F15194" s="53" t="str">
        <f t="shared" si="2"/>
        <v>Shanghai_1</v>
      </c>
      <c r="G15194" s="53">
        <f t="shared" si="3"/>
        <v>0.1838782308</v>
      </c>
    </row>
    <row r="15195">
      <c r="A15195" s="61">
        <v>1.517369566E9</v>
      </c>
      <c r="B15195" s="61">
        <v>1.0</v>
      </c>
      <c r="C15195" s="61">
        <v>94.0</v>
      </c>
      <c r="D15195" s="57" t="s">
        <v>379</v>
      </c>
      <c r="E15195" s="62" t="str">
        <f t="shared" si="1"/>
        <v>Out of test</v>
      </c>
      <c r="F15195" s="53" t="str">
        <f t="shared" si="2"/>
        <v>Shanghai_1</v>
      </c>
      <c r="G15195" s="53">
        <f t="shared" si="3"/>
        <v>0.889703583</v>
      </c>
    </row>
    <row r="15196">
      <c r="A15196" s="61">
        <v>1.518344018E9</v>
      </c>
      <c r="B15196" s="61">
        <v>1.0</v>
      </c>
      <c r="C15196" s="61">
        <v>2033.0</v>
      </c>
      <c r="D15196" s="57" t="s">
        <v>379</v>
      </c>
      <c r="E15196" s="62" t="str">
        <f t="shared" si="1"/>
        <v>Out of test</v>
      </c>
      <c r="F15196" s="53" t="str">
        <f t="shared" si="2"/>
        <v>Shanghai_1</v>
      </c>
      <c r="G15196" s="53">
        <f t="shared" si="3"/>
        <v>0.02416327821</v>
      </c>
    </row>
    <row r="15197">
      <c r="A15197" s="61">
        <v>1.512476364E9</v>
      </c>
      <c r="B15197" s="61">
        <v>1.0</v>
      </c>
      <c r="C15197" s="61">
        <v>2224.0</v>
      </c>
      <c r="D15197" s="57" t="s">
        <v>379</v>
      </c>
      <c r="E15197" s="62" t="str">
        <f t="shared" si="1"/>
        <v>Out of test</v>
      </c>
      <c r="F15197" s="53" t="str">
        <f t="shared" si="2"/>
        <v>Shanghai_1</v>
      </c>
      <c r="G15197" s="53">
        <f t="shared" si="3"/>
        <v>0.8932762012</v>
      </c>
    </row>
    <row r="15198">
      <c r="A15198" s="61">
        <v>1.518613466E9</v>
      </c>
      <c r="B15198" s="61">
        <v>1.0</v>
      </c>
      <c r="C15198" s="61">
        <v>1871.0</v>
      </c>
      <c r="D15198" s="57" t="s">
        <v>379</v>
      </c>
      <c r="E15198" s="62" t="str">
        <f t="shared" si="1"/>
        <v>Out of test</v>
      </c>
      <c r="F15198" s="53" t="str">
        <f t="shared" si="2"/>
        <v>Shanghai_1</v>
      </c>
      <c r="G15198" s="53">
        <f t="shared" si="3"/>
        <v>0.9646567154</v>
      </c>
    </row>
    <row r="15199">
      <c r="A15199" s="61">
        <v>1.515152134E9</v>
      </c>
      <c r="B15199" s="61">
        <v>1.0</v>
      </c>
      <c r="C15199" s="61">
        <v>1382.0</v>
      </c>
      <c r="D15199" s="57" t="s">
        <v>379</v>
      </c>
      <c r="E15199" s="62" t="str">
        <f t="shared" si="1"/>
        <v>Out of test</v>
      </c>
      <c r="F15199" s="53" t="str">
        <f t="shared" si="2"/>
        <v>Shanghai_1</v>
      </c>
      <c r="G15199" s="53">
        <f t="shared" si="3"/>
        <v>0.9150376529</v>
      </c>
    </row>
    <row r="15200">
      <c r="A15200" s="61">
        <v>1.515353567E9</v>
      </c>
      <c r="B15200" s="61">
        <v>1.0</v>
      </c>
      <c r="C15200" s="61">
        <v>1084.0</v>
      </c>
      <c r="D15200" s="57" t="s">
        <v>379</v>
      </c>
      <c r="E15200" s="62" t="str">
        <f t="shared" si="1"/>
        <v>Out of test</v>
      </c>
      <c r="F15200" s="53" t="str">
        <f t="shared" si="2"/>
        <v>Shanghai_1</v>
      </c>
      <c r="G15200" s="53">
        <f t="shared" si="3"/>
        <v>0.2874476904</v>
      </c>
    </row>
    <row r="15201">
      <c r="A15201" s="61">
        <v>1.516558066E9</v>
      </c>
      <c r="B15201" s="61">
        <v>1.0</v>
      </c>
      <c r="C15201" s="61">
        <v>2038.0</v>
      </c>
      <c r="D15201" s="57" t="s">
        <v>379</v>
      </c>
      <c r="E15201" s="62" t="str">
        <f t="shared" si="1"/>
        <v>Out of test</v>
      </c>
      <c r="F15201" s="53" t="str">
        <f t="shared" si="2"/>
        <v>Shanghai_1</v>
      </c>
      <c r="G15201" s="53">
        <f t="shared" si="3"/>
        <v>0.4783339982</v>
      </c>
    </row>
    <row r="15202">
      <c r="A15202" s="61">
        <v>1.517579518E9</v>
      </c>
      <c r="B15202" s="61">
        <v>1.0</v>
      </c>
      <c r="C15202" s="61">
        <v>836.0</v>
      </c>
      <c r="D15202" s="57" t="s">
        <v>379</v>
      </c>
      <c r="E15202" s="62" t="str">
        <f t="shared" si="1"/>
        <v>Out of test</v>
      </c>
      <c r="F15202" s="53" t="str">
        <f t="shared" si="2"/>
        <v>Shanghai_1</v>
      </c>
      <c r="G15202" s="53">
        <f t="shared" si="3"/>
        <v>0.8920774577</v>
      </c>
    </row>
    <row r="15203">
      <c r="A15203" s="61">
        <v>1.515913937E9</v>
      </c>
      <c r="B15203" s="61">
        <v>1.0</v>
      </c>
      <c r="C15203" s="61">
        <v>3306.0</v>
      </c>
      <c r="D15203" s="57" t="s">
        <v>379</v>
      </c>
      <c r="E15203" s="62" t="str">
        <f t="shared" si="1"/>
        <v>Out of test</v>
      </c>
      <c r="F15203" s="53" t="str">
        <f t="shared" si="2"/>
        <v>Shanghai_1</v>
      </c>
      <c r="G15203" s="53">
        <f t="shared" si="3"/>
        <v>0.5391586267</v>
      </c>
    </row>
    <row r="15204">
      <c r="A15204" s="61">
        <v>1.517465468E9</v>
      </c>
      <c r="B15204" s="61">
        <v>1.0</v>
      </c>
      <c r="C15204" s="61">
        <v>1978.0</v>
      </c>
      <c r="D15204" s="57" t="s">
        <v>379</v>
      </c>
      <c r="E15204" s="62" t="str">
        <f t="shared" si="1"/>
        <v>Out of test</v>
      </c>
      <c r="F15204" s="53" t="str">
        <f t="shared" si="2"/>
        <v>Shanghai_1</v>
      </c>
      <c r="G15204" s="53">
        <f t="shared" si="3"/>
        <v>0.7572093295</v>
      </c>
    </row>
    <row r="15205">
      <c r="A15205" s="61">
        <v>1.519976577E9</v>
      </c>
      <c r="B15205" s="61">
        <v>1.0</v>
      </c>
      <c r="C15205" s="61">
        <v>2043.0</v>
      </c>
      <c r="D15205" s="57" t="s">
        <v>379</v>
      </c>
      <c r="E15205" s="62" t="str">
        <f t="shared" si="1"/>
        <v>Out of test</v>
      </c>
      <c r="F15205" s="53" t="str">
        <f t="shared" si="2"/>
        <v>Shanghai_1</v>
      </c>
      <c r="G15205" s="53">
        <f t="shared" si="3"/>
        <v>0.3814083811</v>
      </c>
    </row>
    <row r="15206">
      <c r="A15206" s="61">
        <v>1.517585888E9</v>
      </c>
      <c r="B15206" s="61">
        <v>1.0</v>
      </c>
      <c r="C15206" s="61">
        <v>957.0</v>
      </c>
      <c r="D15206" s="57" t="s">
        <v>379</v>
      </c>
      <c r="E15206" s="62" t="str">
        <f t="shared" si="1"/>
        <v>Out of test</v>
      </c>
      <c r="F15206" s="53" t="str">
        <f t="shared" si="2"/>
        <v>Shanghai_1</v>
      </c>
      <c r="G15206" s="53">
        <f t="shared" si="3"/>
        <v>0.0152677028</v>
      </c>
    </row>
    <row r="15207">
      <c r="A15207" s="61">
        <v>1.517467386E9</v>
      </c>
      <c r="B15207" s="61">
        <v>1.0</v>
      </c>
      <c r="C15207" s="61">
        <v>520.0</v>
      </c>
      <c r="D15207" s="57" t="s">
        <v>379</v>
      </c>
      <c r="E15207" s="62" t="str">
        <f t="shared" si="1"/>
        <v>Out of test</v>
      </c>
      <c r="F15207" s="53" t="str">
        <f t="shared" si="2"/>
        <v>Shanghai_1</v>
      </c>
      <c r="G15207" s="53">
        <f t="shared" si="3"/>
        <v>0.2935823978</v>
      </c>
    </row>
    <row r="15208">
      <c r="A15208" s="61">
        <v>1.514279485E9</v>
      </c>
      <c r="B15208" s="61">
        <v>1.0</v>
      </c>
      <c r="C15208" s="61">
        <v>71.0</v>
      </c>
      <c r="D15208" s="57" t="s">
        <v>379</v>
      </c>
      <c r="E15208" s="62" t="str">
        <f t="shared" si="1"/>
        <v>Out of test</v>
      </c>
      <c r="F15208" s="53" t="str">
        <f t="shared" si="2"/>
        <v>Shanghai_1</v>
      </c>
      <c r="G15208" s="53">
        <f t="shared" si="3"/>
        <v>0.5400317609</v>
      </c>
    </row>
    <row r="15209">
      <c r="A15209" s="61">
        <v>1.513915975E9</v>
      </c>
      <c r="B15209" s="61">
        <v>1.0</v>
      </c>
      <c r="C15209" s="61">
        <v>1084.0</v>
      </c>
      <c r="D15209" s="57" t="s">
        <v>379</v>
      </c>
      <c r="E15209" s="62" t="str">
        <f t="shared" si="1"/>
        <v>Out of test</v>
      </c>
      <c r="F15209" s="53" t="str">
        <f t="shared" si="2"/>
        <v>Shanghai_1</v>
      </c>
      <c r="G15209" s="53">
        <f t="shared" si="3"/>
        <v>0.9884188103</v>
      </c>
    </row>
    <row r="15210">
      <c r="A15210" s="61">
        <v>1.513060764E9</v>
      </c>
      <c r="B15210" s="61">
        <v>1.0</v>
      </c>
      <c r="C15210" s="61">
        <v>1952.0</v>
      </c>
      <c r="D15210" s="57" t="s">
        <v>379</v>
      </c>
      <c r="E15210" s="62" t="str">
        <f t="shared" si="1"/>
        <v>Out of test</v>
      </c>
      <c r="F15210" s="53" t="str">
        <f t="shared" si="2"/>
        <v>Shanghai_1</v>
      </c>
      <c r="G15210" s="53">
        <f t="shared" si="3"/>
        <v>0.9330588031</v>
      </c>
    </row>
    <row r="15211">
      <c r="A15211" s="61">
        <v>1.514337604E9</v>
      </c>
      <c r="B15211" s="61">
        <v>1.0</v>
      </c>
      <c r="C15211" s="61">
        <v>1531.0</v>
      </c>
      <c r="D15211" s="57" t="s">
        <v>379</v>
      </c>
      <c r="E15211" s="62" t="str">
        <f t="shared" si="1"/>
        <v>Out of test</v>
      </c>
      <c r="F15211" s="53" t="str">
        <f t="shared" si="2"/>
        <v>Shanghai_1</v>
      </c>
      <c r="G15211" s="53">
        <f t="shared" si="3"/>
        <v>0.122309154</v>
      </c>
    </row>
    <row r="15212">
      <c r="A15212" s="61">
        <v>1.514410303E9</v>
      </c>
      <c r="B15212" s="61">
        <v>1.0</v>
      </c>
      <c r="C15212" s="61">
        <v>1211.0</v>
      </c>
      <c r="D15212" s="57" t="s">
        <v>379</v>
      </c>
      <c r="E15212" s="62" t="str">
        <f t="shared" si="1"/>
        <v>Out of test</v>
      </c>
      <c r="F15212" s="53" t="str">
        <f t="shared" si="2"/>
        <v>Shanghai_1</v>
      </c>
      <c r="G15212" s="53">
        <f t="shared" si="3"/>
        <v>0.385987369</v>
      </c>
    </row>
    <row r="15213">
      <c r="A15213" s="61">
        <v>1.512354629E9</v>
      </c>
      <c r="B15213" s="61">
        <v>1.0</v>
      </c>
      <c r="C15213" s="61">
        <v>432.0</v>
      </c>
      <c r="D15213" s="57" t="s">
        <v>379</v>
      </c>
      <c r="E15213" s="62" t="str">
        <f t="shared" si="1"/>
        <v>Out of test</v>
      </c>
      <c r="F15213" s="53" t="str">
        <f t="shared" si="2"/>
        <v>Shanghai_1</v>
      </c>
      <c r="G15213" s="53">
        <f t="shared" si="3"/>
        <v>0.752916112</v>
      </c>
    </row>
    <row r="15214">
      <c r="A15214" s="61">
        <v>1.519749834E9</v>
      </c>
      <c r="B15214" s="61">
        <v>1.0</v>
      </c>
      <c r="C15214" s="61">
        <v>2082.0</v>
      </c>
      <c r="D15214" s="57" t="s">
        <v>379</v>
      </c>
      <c r="E15214" s="62" t="str">
        <f t="shared" si="1"/>
        <v>Out of test</v>
      </c>
      <c r="F15214" s="53" t="str">
        <f t="shared" si="2"/>
        <v>Shanghai_1</v>
      </c>
      <c r="G15214" s="53">
        <f t="shared" si="3"/>
        <v>0.3236760549</v>
      </c>
    </row>
    <row r="15215">
      <c r="A15215" s="61">
        <v>1.515136366E9</v>
      </c>
      <c r="B15215" s="61">
        <v>1.0</v>
      </c>
      <c r="C15215" s="61">
        <v>3074.0</v>
      </c>
      <c r="D15215" s="57" t="s">
        <v>379</v>
      </c>
      <c r="E15215" s="62" t="str">
        <f t="shared" si="1"/>
        <v>Out of test</v>
      </c>
      <c r="F15215" s="53" t="str">
        <f t="shared" si="2"/>
        <v>Shanghai_1</v>
      </c>
      <c r="G15215" s="53">
        <f t="shared" si="3"/>
        <v>0.9430075402</v>
      </c>
    </row>
    <row r="15216">
      <c r="A15216" s="61">
        <v>1.512322386E9</v>
      </c>
      <c r="B15216" s="61">
        <v>1.0</v>
      </c>
      <c r="C15216" s="61">
        <v>1122.0</v>
      </c>
      <c r="D15216" s="57" t="s">
        <v>379</v>
      </c>
      <c r="E15216" s="62" t="str">
        <f t="shared" si="1"/>
        <v>Out of test</v>
      </c>
      <c r="F15216" s="53" t="str">
        <f t="shared" si="2"/>
        <v>Shanghai_1</v>
      </c>
      <c r="G15216" s="53">
        <f t="shared" si="3"/>
        <v>0.6823417781</v>
      </c>
    </row>
    <row r="15217">
      <c r="A15217" s="61">
        <v>1.516140499E9</v>
      </c>
      <c r="B15217" s="61">
        <v>1.0</v>
      </c>
      <c r="C15217" s="61">
        <v>1424.0</v>
      </c>
      <c r="D15217" s="57" t="s">
        <v>379</v>
      </c>
      <c r="E15217" s="62" t="str">
        <f t="shared" si="1"/>
        <v>Out of test</v>
      </c>
      <c r="F15217" s="53" t="str">
        <f t="shared" si="2"/>
        <v>Shanghai_1</v>
      </c>
      <c r="G15217" s="53">
        <f t="shared" si="3"/>
        <v>0.35598971</v>
      </c>
    </row>
    <row r="15218">
      <c r="A15218" s="61">
        <v>1.513079299E9</v>
      </c>
      <c r="B15218" s="61">
        <v>1.0</v>
      </c>
      <c r="C15218" s="61">
        <v>1880.0</v>
      </c>
      <c r="D15218" s="57" t="s">
        <v>379</v>
      </c>
      <c r="E15218" s="62" t="str">
        <f t="shared" si="1"/>
        <v>Out of test</v>
      </c>
      <c r="F15218" s="53" t="str">
        <f t="shared" si="2"/>
        <v>Shanghai_1</v>
      </c>
      <c r="G15218" s="53">
        <f t="shared" si="3"/>
        <v>0.5350642886</v>
      </c>
    </row>
    <row r="15219">
      <c r="A15219" s="61">
        <v>1.514967024E9</v>
      </c>
      <c r="B15219" s="61">
        <v>1.0</v>
      </c>
      <c r="C15219" s="61">
        <v>454.0</v>
      </c>
      <c r="D15219" s="57" t="s">
        <v>379</v>
      </c>
      <c r="E15219" s="62" t="str">
        <f t="shared" si="1"/>
        <v>Out of test</v>
      </c>
      <c r="F15219" s="53" t="str">
        <f t="shared" si="2"/>
        <v>Shanghai_1</v>
      </c>
      <c r="G15219" s="53">
        <f t="shared" si="3"/>
        <v>0.8019843843</v>
      </c>
    </row>
    <row r="15220">
      <c r="A15220" s="61">
        <v>1.514004093E9</v>
      </c>
      <c r="B15220" s="61">
        <v>1.0</v>
      </c>
      <c r="C15220" s="61">
        <v>1843.0</v>
      </c>
      <c r="D15220" s="57" t="s">
        <v>379</v>
      </c>
      <c r="E15220" s="62" t="str">
        <f t="shared" si="1"/>
        <v>Out of test</v>
      </c>
      <c r="F15220" s="53" t="str">
        <f t="shared" si="2"/>
        <v>Shanghai_1</v>
      </c>
      <c r="G15220" s="53">
        <f t="shared" si="3"/>
        <v>0.8850455124</v>
      </c>
    </row>
    <row r="15221">
      <c r="A15221" s="61">
        <v>1.511555439E9</v>
      </c>
      <c r="B15221" s="61">
        <v>1.0</v>
      </c>
      <c r="C15221" s="61">
        <v>1897.0</v>
      </c>
      <c r="D15221" s="57" t="s">
        <v>379</v>
      </c>
      <c r="E15221" s="62" t="str">
        <f t="shared" si="1"/>
        <v>Out of test</v>
      </c>
      <c r="F15221" s="53" t="str">
        <f t="shared" si="2"/>
        <v>Shanghai_1</v>
      </c>
      <c r="G15221" s="53">
        <f t="shared" si="3"/>
        <v>0.5686791152</v>
      </c>
    </row>
    <row r="15222">
      <c r="A15222" s="61">
        <v>1.513444474E9</v>
      </c>
      <c r="B15222" s="61">
        <v>1.0</v>
      </c>
      <c r="C15222" s="61">
        <v>1873.0</v>
      </c>
      <c r="D15222" s="57" t="s">
        <v>379</v>
      </c>
      <c r="E15222" s="62" t="str">
        <f t="shared" si="1"/>
        <v>Out of test</v>
      </c>
      <c r="F15222" s="53" t="str">
        <f t="shared" si="2"/>
        <v>Shanghai_1</v>
      </c>
      <c r="G15222" s="53">
        <f t="shared" si="3"/>
        <v>0.3487944355</v>
      </c>
    </row>
    <row r="15223">
      <c r="A15223" s="61">
        <v>1.514413643E9</v>
      </c>
      <c r="B15223" s="61">
        <v>1.0</v>
      </c>
      <c r="C15223" s="61">
        <v>3928.0</v>
      </c>
      <c r="D15223" s="57" t="s">
        <v>379</v>
      </c>
      <c r="E15223" s="62" t="str">
        <f t="shared" si="1"/>
        <v>Out of test</v>
      </c>
      <c r="F15223" s="53" t="str">
        <f t="shared" si="2"/>
        <v>Shanghai_1</v>
      </c>
      <c r="G15223" s="53">
        <f t="shared" si="3"/>
        <v>0.6228479796</v>
      </c>
    </row>
    <row r="15224">
      <c r="A15224" s="61">
        <v>1.512628824E9</v>
      </c>
      <c r="B15224" s="61">
        <v>1.0</v>
      </c>
      <c r="C15224" s="61">
        <v>3399.0</v>
      </c>
      <c r="D15224" s="57" t="s">
        <v>379</v>
      </c>
      <c r="E15224" s="62" t="str">
        <f t="shared" si="1"/>
        <v>Out of test</v>
      </c>
      <c r="F15224" s="53" t="str">
        <f t="shared" si="2"/>
        <v>Shanghai_1</v>
      </c>
      <c r="G15224" s="53">
        <f t="shared" si="3"/>
        <v>0.1440243449</v>
      </c>
    </row>
    <row r="15225">
      <c r="A15225" s="61">
        <v>1.519879694E9</v>
      </c>
      <c r="B15225" s="61">
        <v>1.0</v>
      </c>
      <c r="C15225" s="61">
        <v>14.0</v>
      </c>
      <c r="D15225" s="57" t="s">
        <v>379</v>
      </c>
      <c r="E15225" s="62" t="str">
        <f t="shared" si="1"/>
        <v>Out of test</v>
      </c>
      <c r="F15225" s="53" t="str">
        <f t="shared" si="2"/>
        <v>Shanghai_1</v>
      </c>
      <c r="G15225" s="53">
        <f t="shared" si="3"/>
        <v>0.5887705027</v>
      </c>
    </row>
    <row r="15226">
      <c r="A15226" s="61">
        <v>1.513546353E9</v>
      </c>
      <c r="B15226" s="61">
        <v>1.0</v>
      </c>
      <c r="C15226" s="61">
        <v>1044.0</v>
      </c>
      <c r="D15226" s="57" t="s">
        <v>379</v>
      </c>
      <c r="E15226" s="62" t="str">
        <f t="shared" si="1"/>
        <v>Out of test</v>
      </c>
      <c r="F15226" s="53" t="str">
        <f t="shared" si="2"/>
        <v>Shanghai_1</v>
      </c>
      <c r="G15226" s="53">
        <f t="shared" si="3"/>
        <v>0.9806921875</v>
      </c>
    </row>
    <row r="15227">
      <c r="A15227" s="61">
        <v>1.513887344E9</v>
      </c>
      <c r="B15227" s="61">
        <v>1.0</v>
      </c>
      <c r="C15227" s="61">
        <v>3599.0</v>
      </c>
      <c r="D15227" s="57" t="s">
        <v>379</v>
      </c>
      <c r="E15227" s="62" t="str">
        <f t="shared" si="1"/>
        <v>Out of test</v>
      </c>
      <c r="F15227" s="53" t="str">
        <f t="shared" si="2"/>
        <v>Shanghai_1</v>
      </c>
      <c r="G15227" s="53">
        <f t="shared" si="3"/>
        <v>0.8192814154</v>
      </c>
    </row>
    <row r="15228">
      <c r="A15228" s="61">
        <v>1.518358099E9</v>
      </c>
      <c r="B15228" s="61">
        <v>1.0</v>
      </c>
      <c r="C15228" s="61">
        <v>1969.0</v>
      </c>
      <c r="D15228" s="57" t="s">
        <v>379</v>
      </c>
      <c r="E15228" s="62" t="str">
        <f t="shared" si="1"/>
        <v>Out of test</v>
      </c>
      <c r="F15228" s="53" t="str">
        <f t="shared" si="2"/>
        <v>Shanghai_1</v>
      </c>
      <c r="G15228" s="53">
        <f t="shared" si="3"/>
        <v>0.7816013589</v>
      </c>
    </row>
    <row r="15229">
      <c r="A15229" s="61">
        <v>1.518413923E9</v>
      </c>
      <c r="B15229" s="61">
        <v>1.0</v>
      </c>
      <c r="C15229" s="61">
        <v>1281.0</v>
      </c>
      <c r="D15229" s="57" t="s">
        <v>379</v>
      </c>
      <c r="E15229" s="62" t="str">
        <f t="shared" si="1"/>
        <v>Out of test</v>
      </c>
      <c r="F15229" s="53" t="str">
        <f t="shared" si="2"/>
        <v>Shanghai_1</v>
      </c>
      <c r="G15229" s="53">
        <f t="shared" si="3"/>
        <v>0.9724925743</v>
      </c>
    </row>
    <row r="15230">
      <c r="A15230" s="61">
        <v>1.512830437E9</v>
      </c>
      <c r="B15230" s="61">
        <v>1.0</v>
      </c>
      <c r="C15230" s="61">
        <v>1188.0</v>
      </c>
      <c r="D15230" s="57" t="s">
        <v>379</v>
      </c>
      <c r="E15230" s="62" t="str">
        <f t="shared" si="1"/>
        <v>Out of test</v>
      </c>
      <c r="F15230" s="53" t="str">
        <f t="shared" si="2"/>
        <v>Shanghai_1</v>
      </c>
      <c r="G15230" s="53">
        <f t="shared" si="3"/>
        <v>0.4877747631</v>
      </c>
    </row>
    <row r="15231">
      <c r="A15231" s="61">
        <v>1.518146565E9</v>
      </c>
      <c r="B15231" s="61">
        <v>1.0</v>
      </c>
      <c r="C15231" s="61">
        <v>1242.0</v>
      </c>
      <c r="D15231" s="57" t="s">
        <v>379</v>
      </c>
      <c r="E15231" s="62" t="str">
        <f t="shared" si="1"/>
        <v>Out of test</v>
      </c>
      <c r="F15231" s="53" t="str">
        <f t="shared" si="2"/>
        <v>Shanghai_1</v>
      </c>
      <c r="G15231" s="53">
        <f t="shared" si="3"/>
        <v>0.7191000122</v>
      </c>
    </row>
    <row r="15232">
      <c r="A15232" s="61">
        <v>1.515978807E9</v>
      </c>
      <c r="B15232" s="61">
        <v>1.0</v>
      </c>
      <c r="C15232" s="61">
        <v>1537.0</v>
      </c>
      <c r="D15232" s="57" t="s">
        <v>379</v>
      </c>
      <c r="E15232" s="62" t="str">
        <f t="shared" si="1"/>
        <v>Out of test</v>
      </c>
      <c r="F15232" s="53" t="str">
        <f t="shared" si="2"/>
        <v>Shanghai_1</v>
      </c>
      <c r="G15232" s="53">
        <f t="shared" si="3"/>
        <v>0.8429524731</v>
      </c>
    </row>
    <row r="15233">
      <c r="A15233" s="61">
        <v>1.517783726E9</v>
      </c>
      <c r="B15233" s="61">
        <v>1.0</v>
      </c>
      <c r="C15233" s="61">
        <v>4400.0</v>
      </c>
      <c r="D15233" s="57" t="s">
        <v>379</v>
      </c>
      <c r="E15233" s="62" t="str">
        <f t="shared" si="1"/>
        <v>Out of test</v>
      </c>
      <c r="F15233" s="53" t="str">
        <f t="shared" si="2"/>
        <v>Shanghai_1</v>
      </c>
      <c r="G15233" s="53">
        <f t="shared" si="3"/>
        <v>0.5365083646</v>
      </c>
    </row>
    <row r="15234">
      <c r="A15234" s="61">
        <v>1.516518056E9</v>
      </c>
      <c r="B15234" s="61">
        <v>1.0</v>
      </c>
      <c r="C15234" s="61">
        <v>226.0</v>
      </c>
      <c r="D15234" s="57" t="s">
        <v>379</v>
      </c>
      <c r="E15234" s="62" t="str">
        <f t="shared" si="1"/>
        <v>Out of test</v>
      </c>
      <c r="F15234" s="53" t="str">
        <f t="shared" si="2"/>
        <v>Shanghai_1</v>
      </c>
      <c r="G15234" s="53">
        <f t="shared" si="3"/>
        <v>0.01377740654</v>
      </c>
    </row>
    <row r="15235">
      <c r="A15235" s="61">
        <v>1.516939213E9</v>
      </c>
      <c r="B15235" s="61">
        <v>1.0</v>
      </c>
      <c r="C15235" s="61">
        <v>1967.0</v>
      </c>
      <c r="D15235" s="57" t="s">
        <v>379</v>
      </c>
      <c r="E15235" s="62" t="str">
        <f t="shared" si="1"/>
        <v>Out of test</v>
      </c>
      <c r="F15235" s="53" t="str">
        <f t="shared" si="2"/>
        <v>Shanghai_1</v>
      </c>
      <c r="G15235" s="53">
        <f t="shared" si="3"/>
        <v>0.8297745864</v>
      </c>
    </row>
    <row r="15236">
      <c r="A15236" s="61">
        <v>1.515648607E9</v>
      </c>
      <c r="B15236" s="61">
        <v>1.0</v>
      </c>
      <c r="C15236" s="61">
        <v>1891.0</v>
      </c>
      <c r="D15236" s="57" t="s">
        <v>379</v>
      </c>
      <c r="E15236" s="62" t="str">
        <f t="shared" si="1"/>
        <v>Out of test</v>
      </c>
      <c r="F15236" s="53" t="str">
        <f t="shared" si="2"/>
        <v>Shanghai_1</v>
      </c>
      <c r="G15236" s="53">
        <f t="shared" si="3"/>
        <v>0.1533190161</v>
      </c>
    </row>
    <row r="15237">
      <c r="A15237" s="61">
        <v>1.516960687E9</v>
      </c>
      <c r="B15237" s="61">
        <v>1.0</v>
      </c>
      <c r="C15237" s="61">
        <v>866.0</v>
      </c>
      <c r="D15237" s="57" t="s">
        <v>379</v>
      </c>
      <c r="E15237" s="62" t="str">
        <f t="shared" si="1"/>
        <v>Out of test</v>
      </c>
      <c r="F15237" s="53" t="str">
        <f t="shared" si="2"/>
        <v>Shanghai_1</v>
      </c>
      <c r="G15237" s="53">
        <f t="shared" si="3"/>
        <v>0.7667324333</v>
      </c>
    </row>
    <row r="15238">
      <c r="A15238" s="61">
        <v>1.512211119E9</v>
      </c>
      <c r="B15238" s="61">
        <v>1.0</v>
      </c>
      <c r="C15238" s="61">
        <v>2496.0</v>
      </c>
      <c r="D15238" s="57" t="s">
        <v>379</v>
      </c>
      <c r="E15238" s="62" t="str">
        <f t="shared" si="1"/>
        <v>Out of test</v>
      </c>
      <c r="F15238" s="53" t="str">
        <f t="shared" si="2"/>
        <v>Shanghai_1</v>
      </c>
      <c r="G15238" s="53">
        <f t="shared" si="3"/>
        <v>0.7244963214</v>
      </c>
    </row>
    <row r="15239">
      <c r="A15239" s="61">
        <v>1.513777238E9</v>
      </c>
      <c r="B15239" s="61">
        <v>1.0</v>
      </c>
      <c r="C15239" s="61">
        <v>4074.0</v>
      </c>
      <c r="D15239" s="57" t="s">
        <v>379</v>
      </c>
      <c r="E15239" s="62" t="str">
        <f t="shared" si="1"/>
        <v>Out of test</v>
      </c>
      <c r="F15239" s="53" t="str">
        <f t="shared" si="2"/>
        <v>Shanghai_1</v>
      </c>
      <c r="G15239" s="53">
        <f t="shared" si="3"/>
        <v>0.4648604707</v>
      </c>
    </row>
    <row r="15240">
      <c r="A15240" s="61">
        <v>1.519159178E9</v>
      </c>
      <c r="B15240" s="61">
        <v>1.0</v>
      </c>
      <c r="C15240" s="61">
        <v>747.0</v>
      </c>
      <c r="D15240" s="57" t="s">
        <v>379</v>
      </c>
      <c r="E15240" s="62" t="str">
        <f t="shared" si="1"/>
        <v>Out of test</v>
      </c>
      <c r="F15240" s="53" t="str">
        <f t="shared" si="2"/>
        <v>Shanghai_1</v>
      </c>
      <c r="G15240" s="53">
        <f t="shared" si="3"/>
        <v>0.1887702542</v>
      </c>
    </row>
    <row r="15241">
      <c r="A15241" s="61">
        <v>1.518077416E9</v>
      </c>
      <c r="B15241" s="61">
        <v>1.0</v>
      </c>
      <c r="C15241" s="61">
        <v>1462.0</v>
      </c>
      <c r="D15241" s="57" t="s">
        <v>379</v>
      </c>
      <c r="E15241" s="62" t="str">
        <f t="shared" si="1"/>
        <v>Out of test</v>
      </c>
      <c r="F15241" s="53" t="str">
        <f t="shared" si="2"/>
        <v>Shanghai_1</v>
      </c>
      <c r="G15241" s="53">
        <f t="shared" si="3"/>
        <v>0.3378857987</v>
      </c>
    </row>
    <row r="15242">
      <c r="A15242" s="61">
        <v>1.519319693E9</v>
      </c>
      <c r="B15242" s="61">
        <v>1.0</v>
      </c>
      <c r="C15242" s="61">
        <v>984.0</v>
      </c>
      <c r="D15242" s="57" t="s">
        <v>379</v>
      </c>
      <c r="E15242" s="62" t="str">
        <f t="shared" si="1"/>
        <v>Out of test</v>
      </c>
      <c r="F15242" s="53" t="str">
        <f t="shared" si="2"/>
        <v>Shanghai_1</v>
      </c>
      <c r="G15242" s="53">
        <f t="shared" si="3"/>
        <v>0.8593701473</v>
      </c>
    </row>
    <row r="15243">
      <c r="A15243" s="61">
        <v>1.517052958E9</v>
      </c>
      <c r="B15243" s="61">
        <v>1.0</v>
      </c>
      <c r="C15243" s="61">
        <v>3046.0</v>
      </c>
      <c r="D15243" s="57" t="s">
        <v>379</v>
      </c>
      <c r="E15243" s="62" t="str">
        <f t="shared" si="1"/>
        <v>Out of test</v>
      </c>
      <c r="F15243" s="53" t="str">
        <f t="shared" si="2"/>
        <v>Shanghai_1</v>
      </c>
      <c r="G15243" s="53">
        <f t="shared" si="3"/>
        <v>0.146279789</v>
      </c>
    </row>
    <row r="15244">
      <c r="A15244" s="61">
        <v>1.519897106E9</v>
      </c>
      <c r="B15244" s="61">
        <v>1.0</v>
      </c>
      <c r="C15244" s="61">
        <v>462.0</v>
      </c>
      <c r="D15244" s="57" t="s">
        <v>379</v>
      </c>
      <c r="E15244" s="62" t="str">
        <f t="shared" si="1"/>
        <v>Out of test</v>
      </c>
      <c r="F15244" s="53" t="str">
        <f t="shared" si="2"/>
        <v>Shanghai_1</v>
      </c>
      <c r="G15244" s="53">
        <f t="shared" si="3"/>
        <v>0.5956294076</v>
      </c>
    </row>
    <row r="15245">
      <c r="A15245" s="61">
        <v>1.512818097E9</v>
      </c>
      <c r="B15245" s="61">
        <v>1.0</v>
      </c>
      <c r="C15245" s="61">
        <v>2526.0</v>
      </c>
      <c r="D15245" s="57" t="s">
        <v>379</v>
      </c>
      <c r="E15245" s="62" t="str">
        <f t="shared" si="1"/>
        <v>Out of test</v>
      </c>
      <c r="F15245" s="53" t="str">
        <f t="shared" si="2"/>
        <v>Shanghai_1</v>
      </c>
      <c r="G15245" s="53">
        <f t="shared" si="3"/>
        <v>0.3213340301</v>
      </c>
    </row>
    <row r="15246">
      <c r="A15246" s="61">
        <v>1.515011987E9</v>
      </c>
      <c r="B15246" s="61">
        <v>1.0</v>
      </c>
      <c r="C15246" s="61">
        <v>5361.0</v>
      </c>
      <c r="D15246" s="57" t="s">
        <v>379</v>
      </c>
      <c r="E15246" s="62" t="str">
        <f t="shared" si="1"/>
        <v>Out of test</v>
      </c>
      <c r="F15246" s="53" t="str">
        <f t="shared" si="2"/>
        <v>Shanghai_1</v>
      </c>
      <c r="G15246" s="53">
        <f t="shared" si="3"/>
        <v>0.05716755177</v>
      </c>
    </row>
    <row r="15247">
      <c r="A15247" s="61">
        <v>1.511255114E9</v>
      </c>
      <c r="B15247" s="61">
        <v>1.0</v>
      </c>
      <c r="C15247" s="61">
        <v>426.0</v>
      </c>
      <c r="D15247" s="57" t="s">
        <v>379</v>
      </c>
      <c r="E15247" s="62" t="str">
        <f t="shared" si="1"/>
        <v>Out of test</v>
      </c>
      <c r="F15247" s="53" t="str">
        <f t="shared" si="2"/>
        <v>Shanghai_1</v>
      </c>
      <c r="G15247" s="53">
        <f t="shared" si="3"/>
        <v>0.4991618416</v>
      </c>
    </row>
    <row r="15248">
      <c r="A15248" s="61">
        <v>1.511299149E9</v>
      </c>
      <c r="B15248" s="61">
        <v>1.0</v>
      </c>
      <c r="C15248" s="61">
        <v>761.0</v>
      </c>
      <c r="D15248" s="57" t="s">
        <v>379</v>
      </c>
      <c r="E15248" s="62" t="str">
        <f t="shared" si="1"/>
        <v>Out of test</v>
      </c>
      <c r="F15248" s="53" t="str">
        <f t="shared" si="2"/>
        <v>Shanghai_1</v>
      </c>
      <c r="G15248" s="53">
        <f t="shared" si="3"/>
        <v>0.3782469337</v>
      </c>
    </row>
    <row r="15249">
      <c r="A15249" s="61">
        <v>1.515463838E9</v>
      </c>
      <c r="B15249" s="61">
        <v>1.0</v>
      </c>
      <c r="C15249" s="61">
        <v>32.0</v>
      </c>
      <c r="D15249" s="57" t="s">
        <v>379</v>
      </c>
      <c r="E15249" s="62" t="str">
        <f t="shared" si="1"/>
        <v>Out of test</v>
      </c>
      <c r="F15249" s="53" t="str">
        <f t="shared" si="2"/>
        <v>Shanghai_1</v>
      </c>
      <c r="G15249" s="53">
        <f t="shared" si="3"/>
        <v>0.5386360036</v>
      </c>
    </row>
    <row r="15250">
      <c r="A15250" s="61">
        <v>1.518755108E9</v>
      </c>
      <c r="B15250" s="61">
        <v>1.0</v>
      </c>
      <c r="C15250" s="61">
        <v>2421.0</v>
      </c>
      <c r="D15250" s="57" t="s">
        <v>379</v>
      </c>
      <c r="E15250" s="62" t="str">
        <f t="shared" si="1"/>
        <v>Out of test</v>
      </c>
      <c r="F15250" s="53" t="str">
        <f t="shared" si="2"/>
        <v>Shanghai_1</v>
      </c>
      <c r="G15250" s="53">
        <f t="shared" si="3"/>
        <v>0.001343601433</v>
      </c>
    </row>
    <row r="15251">
      <c r="A15251" s="61">
        <v>1.514595545E9</v>
      </c>
      <c r="B15251" s="61">
        <v>1.0</v>
      </c>
      <c r="C15251" s="61">
        <v>2123.0</v>
      </c>
      <c r="D15251" s="57" t="s">
        <v>379</v>
      </c>
      <c r="E15251" s="62" t="str">
        <f t="shared" si="1"/>
        <v>Out of test</v>
      </c>
      <c r="F15251" s="53" t="str">
        <f t="shared" si="2"/>
        <v>Shanghai_1</v>
      </c>
      <c r="G15251" s="53">
        <f t="shared" si="3"/>
        <v>0.06395556267</v>
      </c>
    </row>
    <row r="15252">
      <c r="A15252" s="61">
        <v>1.513971536E9</v>
      </c>
      <c r="B15252" s="61">
        <v>1.0</v>
      </c>
      <c r="C15252" s="61">
        <v>2818.0</v>
      </c>
      <c r="D15252" s="57" t="s">
        <v>379</v>
      </c>
      <c r="E15252" s="62" t="str">
        <f t="shared" si="1"/>
        <v>Out of test</v>
      </c>
      <c r="F15252" s="53" t="str">
        <f t="shared" si="2"/>
        <v>Shanghai_1</v>
      </c>
      <c r="G15252" s="53">
        <f t="shared" si="3"/>
        <v>0.6156255753</v>
      </c>
    </row>
    <row r="15253">
      <c r="A15253" s="61">
        <v>1.518436987E9</v>
      </c>
      <c r="B15253" s="61">
        <v>1.0</v>
      </c>
      <c r="C15253" s="61">
        <v>170.0</v>
      </c>
      <c r="D15253" s="57" t="s">
        <v>379</v>
      </c>
      <c r="E15253" s="62" t="str">
        <f t="shared" si="1"/>
        <v>Out of test</v>
      </c>
      <c r="F15253" s="53" t="str">
        <f t="shared" si="2"/>
        <v>Shanghai_1</v>
      </c>
      <c r="G15253" s="53">
        <f t="shared" si="3"/>
        <v>0.3043646846</v>
      </c>
    </row>
    <row r="15254">
      <c r="A15254" s="61">
        <v>1.514218499E9</v>
      </c>
      <c r="B15254" s="61">
        <v>1.0</v>
      </c>
      <c r="C15254" s="61">
        <v>4054.0</v>
      </c>
      <c r="D15254" s="57" t="s">
        <v>379</v>
      </c>
      <c r="E15254" s="62" t="str">
        <f t="shared" si="1"/>
        <v>Out of test</v>
      </c>
      <c r="F15254" s="53" t="str">
        <f t="shared" si="2"/>
        <v>Shanghai_1</v>
      </c>
      <c r="G15254" s="53">
        <f t="shared" si="3"/>
        <v>0.4745728515</v>
      </c>
    </row>
    <row r="15255">
      <c r="A15255" s="61">
        <v>1.518609855E9</v>
      </c>
      <c r="B15255" s="61">
        <v>1.0</v>
      </c>
      <c r="C15255" s="61">
        <v>2512.0</v>
      </c>
      <c r="D15255" s="57" t="s">
        <v>379</v>
      </c>
      <c r="E15255" s="62" t="str">
        <f t="shared" si="1"/>
        <v>Out of test</v>
      </c>
      <c r="F15255" s="53" t="str">
        <f t="shared" si="2"/>
        <v>Shanghai_1</v>
      </c>
      <c r="G15255" s="53">
        <f t="shared" si="3"/>
        <v>0.564784226</v>
      </c>
    </row>
    <row r="15256">
      <c r="A15256" s="61">
        <v>1.512801828E9</v>
      </c>
      <c r="B15256" s="61">
        <v>1.0</v>
      </c>
      <c r="C15256" s="61">
        <v>76.0</v>
      </c>
      <c r="D15256" s="57" t="s">
        <v>379</v>
      </c>
      <c r="E15256" s="62" t="str">
        <f t="shared" si="1"/>
        <v>Out of test</v>
      </c>
      <c r="F15256" s="53" t="str">
        <f t="shared" si="2"/>
        <v>Shanghai_1</v>
      </c>
      <c r="G15256" s="53">
        <f t="shared" si="3"/>
        <v>0.06447104074</v>
      </c>
    </row>
    <row r="15257">
      <c r="A15257" s="61">
        <v>1.515998154E9</v>
      </c>
      <c r="B15257" s="61">
        <v>1.0</v>
      </c>
      <c r="C15257" s="61">
        <v>2234.0</v>
      </c>
      <c r="D15257" s="57" t="s">
        <v>379</v>
      </c>
      <c r="E15257" s="62" t="str">
        <f t="shared" si="1"/>
        <v>Out of test</v>
      </c>
      <c r="F15257" s="53" t="str">
        <f t="shared" si="2"/>
        <v>Shanghai_1</v>
      </c>
      <c r="G15257" s="53">
        <f t="shared" si="3"/>
        <v>0.4941430839</v>
      </c>
    </row>
    <row r="15258">
      <c r="A15258" s="61">
        <v>1.517553387E9</v>
      </c>
      <c r="B15258" s="61">
        <v>1.0</v>
      </c>
      <c r="C15258" s="61">
        <v>354.0</v>
      </c>
      <c r="D15258" s="57" t="s">
        <v>379</v>
      </c>
      <c r="E15258" s="62" t="str">
        <f t="shared" si="1"/>
        <v>Out of test</v>
      </c>
      <c r="F15258" s="53" t="str">
        <f t="shared" si="2"/>
        <v>Shanghai_1</v>
      </c>
      <c r="G15258" s="53">
        <f t="shared" si="3"/>
        <v>0.1121627195</v>
      </c>
    </row>
    <row r="15259">
      <c r="A15259" s="61">
        <v>1.517655334E9</v>
      </c>
      <c r="B15259" s="61">
        <v>1.0</v>
      </c>
      <c r="C15259" s="61">
        <v>1882.0</v>
      </c>
      <c r="D15259" s="57" t="s">
        <v>379</v>
      </c>
      <c r="E15259" s="62" t="str">
        <f t="shared" si="1"/>
        <v>Out of test</v>
      </c>
      <c r="F15259" s="53" t="str">
        <f t="shared" si="2"/>
        <v>Shanghai_1</v>
      </c>
      <c r="G15259" s="53">
        <f t="shared" si="3"/>
        <v>0.6935215564</v>
      </c>
    </row>
    <row r="15260">
      <c r="A15260" s="61">
        <v>1.517831396E9</v>
      </c>
      <c r="B15260" s="61">
        <v>1.0</v>
      </c>
      <c r="C15260" s="61">
        <v>2430.0</v>
      </c>
      <c r="D15260" s="57" t="s">
        <v>379</v>
      </c>
      <c r="E15260" s="62" t="str">
        <f t="shared" si="1"/>
        <v>Out of test</v>
      </c>
      <c r="F15260" s="53" t="str">
        <f t="shared" si="2"/>
        <v>Shanghai_1</v>
      </c>
      <c r="G15260" s="53">
        <f t="shared" si="3"/>
        <v>0.1595637481</v>
      </c>
    </row>
    <row r="15261">
      <c r="A15261" s="61">
        <v>1.519463746E9</v>
      </c>
      <c r="B15261" s="61">
        <v>1.0</v>
      </c>
      <c r="C15261" s="61">
        <v>575.0</v>
      </c>
      <c r="D15261" s="57" t="s">
        <v>379</v>
      </c>
      <c r="E15261" s="62" t="str">
        <f t="shared" si="1"/>
        <v>Out of test</v>
      </c>
      <c r="F15261" s="53" t="str">
        <f t="shared" si="2"/>
        <v>Shanghai_1</v>
      </c>
      <c r="G15261" s="53">
        <f t="shared" si="3"/>
        <v>0.4724719552</v>
      </c>
    </row>
    <row r="15262">
      <c r="A15262" s="61">
        <v>1.518953605E9</v>
      </c>
      <c r="B15262" s="61">
        <v>1.0</v>
      </c>
      <c r="C15262" s="61">
        <v>10.0</v>
      </c>
      <c r="D15262" s="57" t="s">
        <v>379</v>
      </c>
      <c r="E15262" s="62" t="str">
        <f t="shared" si="1"/>
        <v>Out of test</v>
      </c>
      <c r="F15262" s="53" t="str">
        <f t="shared" si="2"/>
        <v>Shanghai_1</v>
      </c>
      <c r="G15262" s="53">
        <f t="shared" si="3"/>
        <v>0.5004957021</v>
      </c>
    </row>
    <row r="15263">
      <c r="A15263" s="61">
        <v>1.519962219E9</v>
      </c>
      <c r="B15263" s="61">
        <v>1.0</v>
      </c>
      <c r="C15263" s="61">
        <v>2938.0</v>
      </c>
      <c r="D15263" s="57" t="s">
        <v>379</v>
      </c>
      <c r="E15263" s="62" t="str">
        <f t="shared" si="1"/>
        <v>Out of test</v>
      </c>
      <c r="F15263" s="53" t="str">
        <f t="shared" si="2"/>
        <v>Shanghai_1</v>
      </c>
      <c r="G15263" s="53">
        <f t="shared" si="3"/>
        <v>0.3958257898</v>
      </c>
    </row>
    <row r="15264">
      <c r="A15264" s="61">
        <v>1.518747478E9</v>
      </c>
      <c r="B15264" s="61">
        <v>1.0</v>
      </c>
      <c r="C15264" s="61">
        <v>352.0</v>
      </c>
      <c r="D15264" s="57" t="s">
        <v>379</v>
      </c>
      <c r="E15264" s="62" t="str">
        <f t="shared" si="1"/>
        <v>Out of test</v>
      </c>
      <c r="F15264" s="53" t="str">
        <f t="shared" si="2"/>
        <v>Shanghai_1</v>
      </c>
      <c r="G15264" s="53">
        <f t="shared" si="3"/>
        <v>0.7319161697</v>
      </c>
    </row>
    <row r="15265">
      <c r="A15265" s="61">
        <v>1.511257897E9</v>
      </c>
      <c r="B15265" s="61">
        <v>1.0</v>
      </c>
      <c r="C15265" s="61">
        <v>1585.0</v>
      </c>
      <c r="D15265" s="57" t="s">
        <v>379</v>
      </c>
      <c r="E15265" s="62" t="str">
        <f t="shared" si="1"/>
        <v>Out of test</v>
      </c>
      <c r="F15265" s="53" t="str">
        <f t="shared" si="2"/>
        <v>Shanghai_1</v>
      </c>
      <c r="G15265" s="53">
        <f t="shared" si="3"/>
        <v>0.9198085756</v>
      </c>
    </row>
    <row r="15266">
      <c r="A15266" s="61">
        <v>1.518033079E9</v>
      </c>
      <c r="B15266" s="61">
        <v>1.0</v>
      </c>
      <c r="C15266" s="61">
        <v>1231.0</v>
      </c>
      <c r="D15266" s="57" t="s">
        <v>379</v>
      </c>
      <c r="E15266" s="62" t="str">
        <f t="shared" si="1"/>
        <v>Out of test</v>
      </c>
      <c r="F15266" s="53" t="str">
        <f t="shared" si="2"/>
        <v>Shanghai_1</v>
      </c>
      <c r="G15266" s="53">
        <f t="shared" si="3"/>
        <v>0.7793445328</v>
      </c>
    </row>
    <row r="15267">
      <c r="A15267" s="61">
        <v>1.519805168E9</v>
      </c>
      <c r="B15267" s="61">
        <v>1.0</v>
      </c>
      <c r="C15267" s="61">
        <v>2560.0</v>
      </c>
      <c r="D15267" s="57" t="s">
        <v>379</v>
      </c>
      <c r="E15267" s="62" t="str">
        <f t="shared" si="1"/>
        <v>Out of test</v>
      </c>
      <c r="F15267" s="53" t="str">
        <f t="shared" si="2"/>
        <v>Shanghai_1</v>
      </c>
      <c r="G15267" s="53">
        <f t="shared" si="3"/>
        <v>0.9783760068</v>
      </c>
    </row>
    <row r="15268">
      <c r="A15268" s="61">
        <v>1.517499003E9</v>
      </c>
      <c r="B15268" s="61">
        <v>1.0</v>
      </c>
      <c r="C15268" s="61">
        <v>3884.0</v>
      </c>
      <c r="D15268" s="57" t="s">
        <v>379</v>
      </c>
      <c r="E15268" s="62" t="str">
        <f t="shared" si="1"/>
        <v>Out of test</v>
      </c>
      <c r="F15268" s="53" t="str">
        <f t="shared" si="2"/>
        <v>Shanghai_1</v>
      </c>
      <c r="G15268" s="53">
        <f t="shared" si="3"/>
        <v>0.2310015677</v>
      </c>
    </row>
    <row r="15269">
      <c r="A15269" s="61">
        <v>1.518655617E9</v>
      </c>
      <c r="B15269" s="61">
        <v>1.0</v>
      </c>
      <c r="C15269" s="61">
        <v>4165.0</v>
      </c>
      <c r="D15269" s="57" t="s">
        <v>379</v>
      </c>
      <c r="E15269" s="62" t="str">
        <f t="shared" si="1"/>
        <v>Out of test</v>
      </c>
      <c r="F15269" s="53" t="str">
        <f t="shared" si="2"/>
        <v>Shanghai_1</v>
      </c>
      <c r="G15269" s="53">
        <f t="shared" si="3"/>
        <v>0.009488486828</v>
      </c>
    </row>
    <row r="15270">
      <c r="A15270" s="61">
        <v>1.517358193E9</v>
      </c>
      <c r="B15270" s="61">
        <v>1.0</v>
      </c>
      <c r="C15270" s="61">
        <v>3045.0</v>
      </c>
      <c r="D15270" s="57" t="s">
        <v>379</v>
      </c>
      <c r="E15270" s="62" t="str">
        <f t="shared" si="1"/>
        <v>Out of test</v>
      </c>
      <c r="F15270" s="53" t="str">
        <f t="shared" si="2"/>
        <v>Shanghai_1</v>
      </c>
      <c r="G15270" s="53">
        <f t="shared" si="3"/>
        <v>0.5758493563</v>
      </c>
    </row>
    <row r="15271">
      <c r="A15271" s="61">
        <v>1.511769565E9</v>
      </c>
      <c r="B15271" s="61">
        <v>1.0</v>
      </c>
      <c r="C15271" s="61">
        <v>1174.0</v>
      </c>
      <c r="D15271" s="57" t="s">
        <v>379</v>
      </c>
      <c r="E15271" s="62" t="str">
        <f t="shared" si="1"/>
        <v>Out of test</v>
      </c>
      <c r="F15271" s="53" t="str">
        <f t="shared" si="2"/>
        <v>Shanghai_1</v>
      </c>
      <c r="G15271" s="53">
        <f t="shared" si="3"/>
        <v>0.09581277159</v>
      </c>
    </row>
    <row r="15272">
      <c r="A15272" s="61">
        <v>1.511501104E9</v>
      </c>
      <c r="B15272" s="61">
        <v>1.0</v>
      </c>
      <c r="C15272" s="61">
        <v>579.0</v>
      </c>
      <c r="D15272" s="57" t="s">
        <v>379</v>
      </c>
      <c r="E15272" s="62" t="str">
        <f t="shared" si="1"/>
        <v>Out of test</v>
      </c>
      <c r="F15272" s="53" t="str">
        <f t="shared" si="2"/>
        <v>Shanghai_1</v>
      </c>
      <c r="G15272" s="53">
        <f t="shared" si="3"/>
        <v>0.3594096093</v>
      </c>
    </row>
    <row r="15273">
      <c r="A15273" s="61">
        <v>1.512000037E9</v>
      </c>
      <c r="B15273" s="61">
        <v>1.0</v>
      </c>
      <c r="C15273" s="61">
        <v>1356.0</v>
      </c>
      <c r="D15273" s="57" t="s">
        <v>379</v>
      </c>
      <c r="E15273" s="62" t="str">
        <f t="shared" si="1"/>
        <v>Out of test</v>
      </c>
      <c r="F15273" s="53" t="str">
        <f t="shared" si="2"/>
        <v>Shanghai_1</v>
      </c>
      <c r="G15273" s="53">
        <f t="shared" si="3"/>
        <v>0.7024651103</v>
      </c>
    </row>
    <row r="15274">
      <c r="A15274" s="61">
        <v>1.516837635E9</v>
      </c>
      <c r="B15274" s="61">
        <v>1.0</v>
      </c>
      <c r="C15274" s="61">
        <v>4187.0</v>
      </c>
      <c r="D15274" s="57" t="s">
        <v>379</v>
      </c>
      <c r="E15274" s="62" t="str">
        <f t="shared" si="1"/>
        <v>Out of test</v>
      </c>
      <c r="F15274" s="53" t="str">
        <f t="shared" si="2"/>
        <v>Shanghai_1</v>
      </c>
      <c r="G15274" s="53">
        <f t="shared" si="3"/>
        <v>0.9231418809</v>
      </c>
    </row>
    <row r="15275">
      <c r="A15275" s="61">
        <v>1.511252523E9</v>
      </c>
      <c r="B15275" s="61">
        <v>1.0</v>
      </c>
      <c r="C15275" s="61">
        <v>17.0</v>
      </c>
      <c r="D15275" s="57" t="s">
        <v>379</v>
      </c>
      <c r="E15275" s="62" t="str">
        <f t="shared" si="1"/>
        <v>Out of test</v>
      </c>
      <c r="F15275" s="53" t="str">
        <f t="shared" si="2"/>
        <v>Shanghai_1</v>
      </c>
      <c r="G15275" s="53">
        <f t="shared" si="3"/>
        <v>0.8213935249</v>
      </c>
    </row>
    <row r="15276">
      <c r="A15276" s="61">
        <v>1.511764855E9</v>
      </c>
      <c r="B15276" s="61">
        <v>1.0</v>
      </c>
      <c r="C15276" s="61">
        <v>902.0</v>
      </c>
      <c r="D15276" s="57" t="s">
        <v>379</v>
      </c>
      <c r="E15276" s="62" t="str">
        <f t="shared" si="1"/>
        <v>Out of test</v>
      </c>
      <c r="F15276" s="53" t="str">
        <f t="shared" si="2"/>
        <v>Shanghai_1</v>
      </c>
      <c r="G15276" s="53">
        <f t="shared" si="3"/>
        <v>0.8066049524</v>
      </c>
    </row>
    <row r="15277">
      <c r="A15277" s="61">
        <v>1.511897545E9</v>
      </c>
      <c r="B15277" s="61">
        <v>1.0</v>
      </c>
      <c r="C15277" s="61">
        <v>2264.0</v>
      </c>
      <c r="D15277" s="57" t="s">
        <v>379</v>
      </c>
      <c r="E15277" s="62" t="str">
        <f t="shared" si="1"/>
        <v>Out of test</v>
      </c>
      <c r="F15277" s="53" t="str">
        <f t="shared" si="2"/>
        <v>Shanghai_1</v>
      </c>
      <c r="G15277" s="53">
        <f t="shared" si="3"/>
        <v>0.1514749769</v>
      </c>
    </row>
    <row r="15278">
      <c r="A15278" s="61">
        <v>1.513111539E9</v>
      </c>
      <c r="B15278" s="61">
        <v>1.0</v>
      </c>
      <c r="C15278" s="61">
        <v>2626.0</v>
      </c>
      <c r="D15278" s="57" t="s">
        <v>379</v>
      </c>
      <c r="E15278" s="62" t="str">
        <f t="shared" si="1"/>
        <v>Out of test</v>
      </c>
      <c r="F15278" s="53" t="str">
        <f t="shared" si="2"/>
        <v>Shanghai_1</v>
      </c>
      <c r="G15278" s="53">
        <f t="shared" si="3"/>
        <v>0.7980461017</v>
      </c>
    </row>
    <row r="15279">
      <c r="A15279" s="61">
        <v>1.513755734E9</v>
      </c>
      <c r="B15279" s="61">
        <v>1.0</v>
      </c>
      <c r="C15279" s="61">
        <v>1671.0</v>
      </c>
      <c r="D15279" s="57" t="s">
        <v>379</v>
      </c>
      <c r="E15279" s="62" t="str">
        <f t="shared" si="1"/>
        <v>Out of test</v>
      </c>
      <c r="F15279" s="53" t="str">
        <f t="shared" si="2"/>
        <v>Shanghai_1</v>
      </c>
      <c r="G15279" s="53">
        <f t="shared" si="3"/>
        <v>0.5571300595</v>
      </c>
    </row>
    <row r="15280">
      <c r="A15280" s="61">
        <v>1.513677724E9</v>
      </c>
      <c r="B15280" s="61">
        <v>1.0</v>
      </c>
      <c r="C15280" s="61">
        <v>3169.0</v>
      </c>
      <c r="D15280" s="57" t="s">
        <v>379</v>
      </c>
      <c r="E15280" s="62" t="str">
        <f t="shared" si="1"/>
        <v>Out of test</v>
      </c>
      <c r="F15280" s="53" t="str">
        <f t="shared" si="2"/>
        <v>Shanghai_1</v>
      </c>
      <c r="G15280" s="53">
        <f t="shared" si="3"/>
        <v>0.2030351712</v>
      </c>
    </row>
    <row r="15281">
      <c r="A15281" s="61">
        <v>1.513190537E9</v>
      </c>
      <c r="B15281" s="61">
        <v>1.0</v>
      </c>
      <c r="C15281" s="61">
        <v>1292.0</v>
      </c>
      <c r="D15281" s="57" t="s">
        <v>379</v>
      </c>
      <c r="E15281" s="62" t="str">
        <f t="shared" si="1"/>
        <v>Out of test</v>
      </c>
      <c r="F15281" s="53" t="str">
        <f t="shared" si="2"/>
        <v>Shanghai_1</v>
      </c>
      <c r="G15281" s="53">
        <f t="shared" si="3"/>
        <v>0.3361188791</v>
      </c>
    </row>
    <row r="15282">
      <c r="A15282" s="61">
        <v>1.519490365E9</v>
      </c>
      <c r="B15282" s="61">
        <v>1.0</v>
      </c>
      <c r="C15282" s="61">
        <v>796.0</v>
      </c>
      <c r="D15282" s="57" t="s">
        <v>379</v>
      </c>
      <c r="E15282" s="62" t="str">
        <f t="shared" si="1"/>
        <v>Out of test</v>
      </c>
      <c r="F15282" s="53" t="str">
        <f t="shared" si="2"/>
        <v>Shanghai_1</v>
      </c>
      <c r="G15282" s="53">
        <f t="shared" si="3"/>
        <v>0.04998119643</v>
      </c>
    </row>
    <row r="15283">
      <c r="A15283" s="61">
        <v>1.519112253E9</v>
      </c>
      <c r="B15283" s="61">
        <v>1.0</v>
      </c>
      <c r="C15283" s="61">
        <v>805.0</v>
      </c>
      <c r="D15283" s="57" t="s">
        <v>379</v>
      </c>
      <c r="E15283" s="62" t="str">
        <f t="shared" si="1"/>
        <v>Out of test</v>
      </c>
      <c r="F15283" s="53" t="str">
        <f t="shared" si="2"/>
        <v>Shanghai_1</v>
      </c>
      <c r="G15283" s="53">
        <f t="shared" si="3"/>
        <v>0.4971840712</v>
      </c>
    </row>
    <row r="15284">
      <c r="A15284" s="61">
        <v>1.515207193E9</v>
      </c>
      <c r="B15284" s="61">
        <v>1.0</v>
      </c>
      <c r="C15284" s="61">
        <v>2995.0</v>
      </c>
      <c r="D15284" s="57" t="s">
        <v>379</v>
      </c>
      <c r="E15284" s="62" t="str">
        <f t="shared" si="1"/>
        <v>Out of test</v>
      </c>
      <c r="F15284" s="53" t="str">
        <f t="shared" si="2"/>
        <v>Shanghai_1</v>
      </c>
      <c r="G15284" s="53">
        <f t="shared" si="3"/>
        <v>0.5066545635</v>
      </c>
    </row>
    <row r="15285">
      <c r="A15285" s="61">
        <v>1.514050834E9</v>
      </c>
      <c r="B15285" s="61">
        <v>1.0</v>
      </c>
      <c r="C15285" s="61">
        <v>2237.0</v>
      </c>
      <c r="D15285" s="57" t="s">
        <v>379</v>
      </c>
      <c r="E15285" s="62" t="str">
        <f t="shared" si="1"/>
        <v>Out of test</v>
      </c>
      <c r="F15285" s="53" t="str">
        <f t="shared" si="2"/>
        <v>Shanghai_1</v>
      </c>
      <c r="G15285" s="53">
        <f t="shared" si="3"/>
        <v>0.08648238624</v>
      </c>
    </row>
    <row r="15286">
      <c r="A15286" s="61">
        <v>1.513562703E9</v>
      </c>
      <c r="B15286" s="61">
        <v>1.0</v>
      </c>
      <c r="C15286" s="61">
        <v>1054.0</v>
      </c>
      <c r="D15286" s="57" t="s">
        <v>379</v>
      </c>
      <c r="E15286" s="62" t="str">
        <f t="shared" si="1"/>
        <v>Out of test</v>
      </c>
      <c r="F15286" s="53" t="str">
        <f t="shared" si="2"/>
        <v>Shanghai_1</v>
      </c>
      <c r="G15286" s="53">
        <f t="shared" si="3"/>
        <v>0.7871367543</v>
      </c>
    </row>
    <row r="15287">
      <c r="A15287" s="61">
        <v>1.517175803E9</v>
      </c>
      <c r="B15287" s="61">
        <v>1.0</v>
      </c>
      <c r="C15287" s="61">
        <v>1451.0</v>
      </c>
      <c r="D15287" s="57" t="s">
        <v>379</v>
      </c>
      <c r="E15287" s="62" t="str">
        <f t="shared" si="1"/>
        <v>Out of test</v>
      </c>
      <c r="F15287" s="53" t="str">
        <f t="shared" si="2"/>
        <v>Shanghai_1</v>
      </c>
      <c r="G15287" s="53">
        <f t="shared" si="3"/>
        <v>0.7225540686</v>
      </c>
    </row>
    <row r="15288">
      <c r="A15288" s="61">
        <v>1.513658675E9</v>
      </c>
      <c r="B15288" s="61">
        <v>1.0</v>
      </c>
      <c r="C15288" s="61">
        <v>3246.0</v>
      </c>
      <c r="D15288" s="57" t="s">
        <v>379</v>
      </c>
      <c r="E15288" s="62" t="str">
        <f t="shared" si="1"/>
        <v>Out of test</v>
      </c>
      <c r="F15288" s="53" t="str">
        <f t="shared" si="2"/>
        <v>Shanghai_1</v>
      </c>
      <c r="G15288" s="53">
        <f t="shared" si="3"/>
        <v>0.781001077</v>
      </c>
    </row>
    <row r="15289">
      <c r="A15289" s="61">
        <v>1.518781695E9</v>
      </c>
      <c r="B15289" s="61">
        <v>1.0</v>
      </c>
      <c r="C15289" s="61">
        <v>3839.0</v>
      </c>
      <c r="D15289" s="57" t="s">
        <v>379</v>
      </c>
      <c r="E15289" s="62" t="str">
        <f t="shared" si="1"/>
        <v>Out of test</v>
      </c>
      <c r="F15289" s="53" t="str">
        <f t="shared" si="2"/>
        <v>Shanghai_1</v>
      </c>
      <c r="G15289" s="53">
        <f t="shared" si="3"/>
        <v>0.5953018016</v>
      </c>
    </row>
    <row r="15290">
      <c r="A15290" s="61">
        <v>1.516829747E9</v>
      </c>
      <c r="B15290" s="61">
        <v>1.0</v>
      </c>
      <c r="C15290" s="61">
        <v>1165.0</v>
      </c>
      <c r="D15290" s="57" t="s">
        <v>379</v>
      </c>
      <c r="E15290" s="62" t="str">
        <f t="shared" si="1"/>
        <v>Out of test</v>
      </c>
      <c r="F15290" s="53" t="str">
        <f t="shared" si="2"/>
        <v>Shanghai_1</v>
      </c>
      <c r="G15290" s="53">
        <f t="shared" si="3"/>
        <v>0.7361864302</v>
      </c>
    </row>
    <row r="15291">
      <c r="A15291" s="61">
        <v>1.513720709E9</v>
      </c>
      <c r="B15291" s="61">
        <v>1.0</v>
      </c>
      <c r="C15291" s="61">
        <v>1727.0</v>
      </c>
      <c r="D15291" s="57" t="s">
        <v>379</v>
      </c>
      <c r="E15291" s="62" t="str">
        <f t="shared" si="1"/>
        <v>Out of test</v>
      </c>
      <c r="F15291" s="53" t="str">
        <f t="shared" si="2"/>
        <v>Shanghai_1</v>
      </c>
      <c r="G15291" s="53">
        <f t="shared" si="3"/>
        <v>0.7755948525</v>
      </c>
    </row>
    <row r="15292">
      <c r="A15292" s="61">
        <v>1.517592307E9</v>
      </c>
      <c r="B15292" s="61">
        <v>1.0</v>
      </c>
      <c r="C15292" s="61">
        <v>953.0</v>
      </c>
      <c r="D15292" s="57" t="s">
        <v>379</v>
      </c>
      <c r="E15292" s="62" t="str">
        <f t="shared" si="1"/>
        <v>Out of test</v>
      </c>
      <c r="F15292" s="53" t="str">
        <f t="shared" si="2"/>
        <v>Shanghai_1</v>
      </c>
      <c r="G15292" s="53">
        <f t="shared" si="3"/>
        <v>0.7272831992</v>
      </c>
    </row>
    <row r="15293">
      <c r="A15293" s="61">
        <v>1.518889007E9</v>
      </c>
      <c r="B15293" s="61">
        <v>1.0</v>
      </c>
      <c r="C15293" s="61">
        <v>5529.0</v>
      </c>
      <c r="D15293" s="57" t="s">
        <v>379</v>
      </c>
      <c r="E15293" s="62" t="str">
        <f t="shared" si="1"/>
        <v>Out of test</v>
      </c>
      <c r="F15293" s="53" t="str">
        <f t="shared" si="2"/>
        <v>Shanghai_1</v>
      </c>
      <c r="G15293" s="53">
        <f t="shared" si="3"/>
        <v>0.3673144347</v>
      </c>
    </row>
    <row r="15294">
      <c r="A15294" s="61">
        <v>1.516632976E9</v>
      </c>
      <c r="B15294" s="61">
        <v>1.0</v>
      </c>
      <c r="C15294" s="61">
        <v>1440.0</v>
      </c>
      <c r="D15294" s="57" t="s">
        <v>379</v>
      </c>
      <c r="E15294" s="62" t="str">
        <f t="shared" si="1"/>
        <v>Out of test</v>
      </c>
      <c r="F15294" s="53" t="str">
        <f t="shared" si="2"/>
        <v>Shanghai_1</v>
      </c>
      <c r="G15294" s="53">
        <f t="shared" si="3"/>
        <v>0.6982513494</v>
      </c>
    </row>
    <row r="15295">
      <c r="A15295" s="61">
        <v>1.513628884E9</v>
      </c>
      <c r="B15295" s="61">
        <v>1.0</v>
      </c>
      <c r="C15295" s="61">
        <v>1871.0</v>
      </c>
      <c r="D15295" s="57" t="s">
        <v>379</v>
      </c>
      <c r="E15295" s="62" t="str">
        <f t="shared" si="1"/>
        <v>Out of test</v>
      </c>
      <c r="F15295" s="53" t="str">
        <f t="shared" si="2"/>
        <v>Shanghai_1</v>
      </c>
      <c r="G15295" s="53">
        <f t="shared" si="3"/>
        <v>0.7396688195</v>
      </c>
    </row>
    <row r="15296">
      <c r="A15296" s="61">
        <v>1.517426108E9</v>
      </c>
      <c r="B15296" s="61">
        <v>1.0</v>
      </c>
      <c r="C15296" s="61">
        <v>1024.0</v>
      </c>
      <c r="D15296" s="57" t="s">
        <v>379</v>
      </c>
      <c r="E15296" s="62" t="str">
        <f t="shared" si="1"/>
        <v>Out of test</v>
      </c>
      <c r="F15296" s="53" t="str">
        <f t="shared" si="2"/>
        <v>Shanghai_1</v>
      </c>
      <c r="G15296" s="53">
        <f t="shared" si="3"/>
        <v>0.3925047549</v>
      </c>
    </row>
    <row r="15297">
      <c r="A15297" s="61">
        <v>1.514343088E9</v>
      </c>
      <c r="B15297" s="61">
        <v>1.0</v>
      </c>
      <c r="C15297" s="61">
        <v>4040.0</v>
      </c>
      <c r="D15297" s="57" t="s">
        <v>379</v>
      </c>
      <c r="E15297" s="62" t="str">
        <f t="shared" si="1"/>
        <v>Out of test</v>
      </c>
      <c r="F15297" s="53" t="str">
        <f t="shared" si="2"/>
        <v>Shanghai_1</v>
      </c>
      <c r="G15297" s="53">
        <f t="shared" si="3"/>
        <v>0.3093149343</v>
      </c>
    </row>
    <row r="15298">
      <c r="A15298" s="61">
        <v>1.516531956E9</v>
      </c>
      <c r="B15298" s="61">
        <v>1.0</v>
      </c>
      <c r="C15298" s="61">
        <v>1480.0</v>
      </c>
      <c r="D15298" s="57" t="s">
        <v>379</v>
      </c>
      <c r="E15298" s="62" t="str">
        <f t="shared" si="1"/>
        <v>Out of test</v>
      </c>
      <c r="F15298" s="53" t="str">
        <f t="shared" si="2"/>
        <v>Shanghai_1</v>
      </c>
      <c r="G15298" s="53">
        <f t="shared" si="3"/>
        <v>0.9865193583</v>
      </c>
    </row>
    <row r="15299">
      <c r="A15299" s="61">
        <v>1.514482703E9</v>
      </c>
      <c r="B15299" s="61">
        <v>1.0</v>
      </c>
      <c r="C15299" s="61">
        <v>1017.0</v>
      </c>
      <c r="D15299" s="57" t="s">
        <v>379</v>
      </c>
      <c r="E15299" s="62" t="str">
        <f t="shared" si="1"/>
        <v>Out of test</v>
      </c>
      <c r="F15299" s="53" t="str">
        <f t="shared" si="2"/>
        <v>Shanghai_1</v>
      </c>
      <c r="G15299" s="53">
        <f t="shared" si="3"/>
        <v>0.4322358935</v>
      </c>
    </row>
    <row r="15300">
      <c r="A15300" s="61">
        <v>1.517487149E9</v>
      </c>
      <c r="B15300" s="61">
        <v>1.0</v>
      </c>
      <c r="C15300" s="61">
        <v>723.0</v>
      </c>
      <c r="D15300" s="57" t="s">
        <v>379</v>
      </c>
      <c r="E15300" s="62" t="str">
        <f t="shared" si="1"/>
        <v>Out of test</v>
      </c>
      <c r="F15300" s="53" t="str">
        <f t="shared" si="2"/>
        <v>Shanghai_1</v>
      </c>
      <c r="G15300" s="53">
        <f t="shared" si="3"/>
        <v>0.191475461</v>
      </c>
    </row>
    <row r="15301">
      <c r="A15301" s="61">
        <v>1.516961259E9</v>
      </c>
      <c r="B15301" s="61">
        <v>1.0</v>
      </c>
      <c r="C15301" s="61">
        <v>1666.0</v>
      </c>
      <c r="D15301" s="57" t="s">
        <v>379</v>
      </c>
      <c r="E15301" s="62" t="str">
        <f t="shared" si="1"/>
        <v>Out of test</v>
      </c>
      <c r="F15301" s="53" t="str">
        <f t="shared" si="2"/>
        <v>Shanghai_1</v>
      </c>
      <c r="G15301" s="53">
        <f t="shared" si="3"/>
        <v>0.3255721426</v>
      </c>
    </row>
    <row r="15302">
      <c r="A15302" s="61">
        <v>1.515156366E9</v>
      </c>
      <c r="B15302" s="61">
        <v>1.0</v>
      </c>
      <c r="C15302" s="61">
        <v>896.0</v>
      </c>
      <c r="D15302" s="57" t="s">
        <v>379</v>
      </c>
      <c r="E15302" s="62" t="str">
        <f t="shared" si="1"/>
        <v>Out of test</v>
      </c>
      <c r="F15302" s="53" t="str">
        <f t="shared" si="2"/>
        <v>Shanghai_1</v>
      </c>
      <c r="G15302" s="53">
        <f t="shared" si="3"/>
        <v>0.6498723142</v>
      </c>
    </row>
    <row r="15303">
      <c r="A15303" s="61">
        <v>1.516983114E9</v>
      </c>
      <c r="B15303" s="61">
        <v>1.0</v>
      </c>
      <c r="C15303" s="61">
        <v>1679.0</v>
      </c>
      <c r="D15303" s="57" t="s">
        <v>379</v>
      </c>
      <c r="E15303" s="62" t="str">
        <f t="shared" si="1"/>
        <v>Out of test</v>
      </c>
      <c r="F15303" s="53" t="str">
        <f t="shared" si="2"/>
        <v>Shanghai_1</v>
      </c>
      <c r="G15303" s="53">
        <f t="shared" si="3"/>
        <v>0.3089465683</v>
      </c>
    </row>
    <row r="15304">
      <c r="A15304" s="61">
        <v>1.518206253E9</v>
      </c>
      <c r="B15304" s="61">
        <v>1.0</v>
      </c>
      <c r="C15304" s="61">
        <v>1289.0</v>
      </c>
      <c r="D15304" s="57" t="s">
        <v>379</v>
      </c>
      <c r="E15304" s="62" t="str">
        <f t="shared" si="1"/>
        <v>Out of test</v>
      </c>
      <c r="F15304" s="53" t="str">
        <f t="shared" si="2"/>
        <v>Shanghai_1</v>
      </c>
      <c r="G15304" s="53">
        <f t="shared" si="3"/>
        <v>0.7526251756</v>
      </c>
    </row>
    <row r="15305">
      <c r="A15305" s="61">
        <v>1.515002367E9</v>
      </c>
      <c r="B15305" s="61">
        <v>1.0</v>
      </c>
      <c r="C15305" s="61">
        <v>3797.0</v>
      </c>
      <c r="D15305" s="57" t="s">
        <v>379</v>
      </c>
      <c r="E15305" s="62" t="str">
        <f t="shared" si="1"/>
        <v>Out of test</v>
      </c>
      <c r="F15305" s="53" t="str">
        <f t="shared" si="2"/>
        <v>Shanghai_1</v>
      </c>
      <c r="G15305" s="53">
        <f t="shared" si="3"/>
        <v>0.350644135</v>
      </c>
    </row>
    <row r="15306">
      <c r="A15306" s="61">
        <v>1.518325088E9</v>
      </c>
      <c r="B15306" s="61">
        <v>1.0</v>
      </c>
      <c r="C15306" s="61">
        <v>2643.0</v>
      </c>
      <c r="D15306" s="57" t="s">
        <v>379</v>
      </c>
      <c r="E15306" s="62" t="str">
        <f t="shared" si="1"/>
        <v>Out of test</v>
      </c>
      <c r="F15306" s="53" t="str">
        <f t="shared" si="2"/>
        <v>Shanghai_1</v>
      </c>
      <c r="G15306" s="53">
        <f t="shared" si="3"/>
        <v>0.3620683176</v>
      </c>
    </row>
    <row r="15307">
      <c r="A15307" s="61">
        <v>1.513445564E9</v>
      </c>
      <c r="B15307" s="61">
        <v>1.0</v>
      </c>
      <c r="C15307" s="61">
        <v>1764.0</v>
      </c>
      <c r="D15307" s="57" t="s">
        <v>379</v>
      </c>
      <c r="E15307" s="62" t="str">
        <f t="shared" si="1"/>
        <v>Out of test</v>
      </c>
      <c r="F15307" s="53" t="str">
        <f t="shared" si="2"/>
        <v>Shanghai_1</v>
      </c>
      <c r="G15307" s="53">
        <f t="shared" si="3"/>
        <v>0.07181103851</v>
      </c>
    </row>
    <row r="15308">
      <c r="A15308" s="61">
        <v>1.519466903E9</v>
      </c>
      <c r="B15308" s="61">
        <v>1.0</v>
      </c>
      <c r="C15308" s="61">
        <v>308.0</v>
      </c>
      <c r="D15308" s="57" t="s">
        <v>379</v>
      </c>
      <c r="E15308" s="62" t="str">
        <f t="shared" si="1"/>
        <v>Out of test</v>
      </c>
      <c r="F15308" s="53" t="str">
        <f t="shared" si="2"/>
        <v>Shanghai_1</v>
      </c>
      <c r="G15308" s="53">
        <f t="shared" si="3"/>
        <v>0.1258608317</v>
      </c>
    </row>
    <row r="15309">
      <c r="A15309" s="61">
        <v>1.515261853E9</v>
      </c>
      <c r="B15309" s="61">
        <v>1.0</v>
      </c>
      <c r="C15309" s="61">
        <v>1899.0</v>
      </c>
      <c r="D15309" s="57" t="s">
        <v>379</v>
      </c>
      <c r="E15309" s="62" t="str">
        <f t="shared" si="1"/>
        <v>Out of test</v>
      </c>
      <c r="F15309" s="53" t="str">
        <f t="shared" si="2"/>
        <v>Shanghai_1</v>
      </c>
      <c r="G15309" s="53">
        <f t="shared" si="3"/>
        <v>0.2252610636</v>
      </c>
    </row>
    <row r="15310">
      <c r="A15310" s="61">
        <v>1.515265626E9</v>
      </c>
      <c r="B15310" s="61">
        <v>1.0</v>
      </c>
      <c r="C15310" s="61">
        <v>1990.0</v>
      </c>
      <c r="D15310" s="57" t="s">
        <v>379</v>
      </c>
      <c r="E15310" s="62" t="str">
        <f t="shared" si="1"/>
        <v>Out of test</v>
      </c>
      <c r="F15310" s="53" t="str">
        <f t="shared" si="2"/>
        <v>Shanghai_1</v>
      </c>
      <c r="G15310" s="53">
        <f t="shared" si="3"/>
        <v>0.08747139958</v>
      </c>
    </row>
    <row r="15311">
      <c r="A15311" s="61">
        <v>1.519101238E9</v>
      </c>
      <c r="B15311" s="61">
        <v>1.0</v>
      </c>
      <c r="C15311" s="61">
        <v>3893.0</v>
      </c>
      <c r="D15311" s="57" t="s">
        <v>379</v>
      </c>
      <c r="E15311" s="62" t="str">
        <f t="shared" si="1"/>
        <v>Out of test</v>
      </c>
      <c r="F15311" s="53" t="str">
        <f t="shared" si="2"/>
        <v>Shanghai_1</v>
      </c>
      <c r="G15311" s="53">
        <f t="shared" si="3"/>
        <v>0.7762742246</v>
      </c>
    </row>
    <row r="15312">
      <c r="A15312" s="61">
        <v>1.511593723E9</v>
      </c>
      <c r="B15312" s="61">
        <v>1.0</v>
      </c>
      <c r="C15312" s="61">
        <v>1375.0</v>
      </c>
      <c r="D15312" s="57" t="s">
        <v>379</v>
      </c>
      <c r="E15312" s="62" t="str">
        <f t="shared" si="1"/>
        <v>Out of test</v>
      </c>
      <c r="F15312" s="53" t="str">
        <f t="shared" si="2"/>
        <v>Shanghai_1</v>
      </c>
      <c r="G15312" s="53">
        <f t="shared" si="3"/>
        <v>0.5752744201</v>
      </c>
    </row>
    <row r="15313">
      <c r="A15313" s="61">
        <v>1.514601323E9</v>
      </c>
      <c r="B15313" s="61">
        <v>1.0</v>
      </c>
      <c r="C15313" s="61">
        <v>3712.0</v>
      </c>
      <c r="D15313" s="57" t="s">
        <v>379</v>
      </c>
      <c r="E15313" s="62" t="str">
        <f t="shared" si="1"/>
        <v>Out of test</v>
      </c>
      <c r="F15313" s="53" t="str">
        <f t="shared" si="2"/>
        <v>Shanghai_1</v>
      </c>
      <c r="G15313" s="53">
        <f t="shared" si="3"/>
        <v>0.200829436</v>
      </c>
    </row>
    <row r="15314">
      <c r="A15314" s="61">
        <v>1.517717777E9</v>
      </c>
      <c r="B15314" s="61">
        <v>1.0</v>
      </c>
      <c r="C15314" s="61">
        <v>1962.0</v>
      </c>
      <c r="D15314" s="57" t="s">
        <v>379</v>
      </c>
      <c r="E15314" s="62" t="str">
        <f t="shared" si="1"/>
        <v>Out of test</v>
      </c>
      <c r="F15314" s="53" t="str">
        <f t="shared" si="2"/>
        <v>Shanghai_1</v>
      </c>
      <c r="G15314" s="53">
        <f t="shared" si="3"/>
        <v>0.02201634889</v>
      </c>
    </row>
    <row r="15315">
      <c r="A15315" s="61">
        <v>1.511735078E9</v>
      </c>
      <c r="B15315" s="61">
        <v>1.0</v>
      </c>
      <c r="C15315" s="61">
        <v>696.0</v>
      </c>
      <c r="D15315" s="57" t="s">
        <v>379</v>
      </c>
      <c r="E15315" s="62" t="str">
        <f t="shared" si="1"/>
        <v>Out of test</v>
      </c>
      <c r="F15315" s="53" t="str">
        <f t="shared" si="2"/>
        <v>Shanghai_1</v>
      </c>
      <c r="G15315" s="53">
        <f t="shared" si="3"/>
        <v>0.4400352031</v>
      </c>
    </row>
    <row r="15316">
      <c r="A15316" s="61">
        <v>1.517763109E9</v>
      </c>
      <c r="B15316" s="61">
        <v>1.0</v>
      </c>
      <c r="C15316" s="61">
        <v>2035.0</v>
      </c>
      <c r="D15316" s="57" t="s">
        <v>379</v>
      </c>
      <c r="E15316" s="62" t="str">
        <f t="shared" si="1"/>
        <v>Out of test</v>
      </c>
      <c r="F15316" s="53" t="str">
        <f t="shared" si="2"/>
        <v>Shanghai_1</v>
      </c>
      <c r="G15316" s="53">
        <f t="shared" si="3"/>
        <v>0.5203315298</v>
      </c>
    </row>
    <row r="15317">
      <c r="A15317" s="61">
        <v>1.517616364E9</v>
      </c>
      <c r="B15317" s="61">
        <v>1.0</v>
      </c>
      <c r="C15317" s="61">
        <v>435.0</v>
      </c>
      <c r="D15317" s="57" t="s">
        <v>379</v>
      </c>
      <c r="E15317" s="62" t="str">
        <f t="shared" si="1"/>
        <v>Out of test</v>
      </c>
      <c r="F15317" s="53" t="str">
        <f t="shared" si="2"/>
        <v>Shanghai_1</v>
      </c>
      <c r="G15317" s="53">
        <f t="shared" si="3"/>
        <v>0.1442429913</v>
      </c>
    </row>
    <row r="15318">
      <c r="A15318" s="61">
        <v>1.514839638E9</v>
      </c>
      <c r="B15318" s="61">
        <v>1.0</v>
      </c>
      <c r="C15318" s="61">
        <v>1122.0</v>
      </c>
      <c r="D15318" s="57" t="s">
        <v>379</v>
      </c>
      <c r="E15318" s="62" t="str">
        <f t="shared" si="1"/>
        <v>Out of test</v>
      </c>
      <c r="F15318" s="53" t="str">
        <f t="shared" si="2"/>
        <v>Shanghai_1</v>
      </c>
      <c r="G15318" s="53">
        <f t="shared" si="3"/>
        <v>0.8520418093</v>
      </c>
    </row>
    <row r="15319">
      <c r="A15319" s="61">
        <v>1.518983026E9</v>
      </c>
      <c r="B15319" s="61">
        <v>1.0</v>
      </c>
      <c r="C15319" s="61">
        <v>3436.0</v>
      </c>
      <c r="D15319" s="57" t="s">
        <v>379</v>
      </c>
      <c r="E15319" s="62" t="str">
        <f t="shared" si="1"/>
        <v>Out of test</v>
      </c>
      <c r="F15319" s="53" t="str">
        <f t="shared" si="2"/>
        <v>Shanghai_1</v>
      </c>
      <c r="G15319" s="53">
        <f t="shared" si="3"/>
        <v>0.770706841</v>
      </c>
    </row>
    <row r="15320">
      <c r="A15320" s="61">
        <v>1.512812785E9</v>
      </c>
      <c r="B15320" s="61">
        <v>1.0</v>
      </c>
      <c r="C15320" s="61">
        <v>493.0</v>
      </c>
      <c r="D15320" s="57" t="s">
        <v>379</v>
      </c>
      <c r="E15320" s="62" t="str">
        <f t="shared" si="1"/>
        <v>Out of test</v>
      </c>
      <c r="F15320" s="53" t="str">
        <f t="shared" si="2"/>
        <v>Shanghai_1</v>
      </c>
      <c r="G15320" s="53">
        <f t="shared" si="3"/>
        <v>0.1862396389</v>
      </c>
    </row>
    <row r="15321">
      <c r="A15321" s="61">
        <v>1.517358116E9</v>
      </c>
      <c r="B15321" s="61">
        <v>1.0</v>
      </c>
      <c r="C15321" s="61">
        <v>3417.0</v>
      </c>
      <c r="D15321" s="57" t="s">
        <v>379</v>
      </c>
      <c r="E15321" s="62" t="str">
        <f t="shared" si="1"/>
        <v>Out of test</v>
      </c>
      <c r="F15321" s="53" t="str">
        <f t="shared" si="2"/>
        <v>Shanghai_1</v>
      </c>
      <c r="G15321" s="53">
        <f t="shared" si="3"/>
        <v>0.7070692699</v>
      </c>
    </row>
    <row r="15322">
      <c r="A15322" s="61">
        <v>1.513957565E9</v>
      </c>
      <c r="B15322" s="61">
        <v>1.0</v>
      </c>
      <c r="C15322" s="61">
        <v>279.0</v>
      </c>
      <c r="D15322" s="57" t="s">
        <v>379</v>
      </c>
      <c r="E15322" s="62" t="str">
        <f t="shared" si="1"/>
        <v>Out of test</v>
      </c>
      <c r="F15322" s="53" t="str">
        <f t="shared" si="2"/>
        <v>Shanghai_1</v>
      </c>
      <c r="G15322" s="53">
        <f t="shared" si="3"/>
        <v>0.07381987685</v>
      </c>
    </row>
    <row r="15323">
      <c r="A15323" s="61">
        <v>1.514007708E9</v>
      </c>
      <c r="B15323" s="61">
        <v>1.0</v>
      </c>
      <c r="C15323" s="61">
        <v>2757.0</v>
      </c>
      <c r="D15323" s="57" t="s">
        <v>379</v>
      </c>
      <c r="E15323" s="62" t="str">
        <f t="shared" si="1"/>
        <v>Out of test</v>
      </c>
      <c r="F15323" s="53" t="str">
        <f t="shared" si="2"/>
        <v>Shanghai_1</v>
      </c>
      <c r="G15323" s="53">
        <f t="shared" si="3"/>
        <v>0.6499193415</v>
      </c>
    </row>
    <row r="15324">
      <c r="A15324" s="61">
        <v>1.511344584E9</v>
      </c>
      <c r="B15324" s="61">
        <v>1.0</v>
      </c>
      <c r="C15324" s="61">
        <v>843.0</v>
      </c>
      <c r="D15324" s="57" t="s">
        <v>379</v>
      </c>
      <c r="E15324" s="62" t="str">
        <f t="shared" si="1"/>
        <v>Out of test</v>
      </c>
      <c r="F15324" s="53" t="str">
        <f t="shared" si="2"/>
        <v>Shanghai_1</v>
      </c>
      <c r="G15324" s="53">
        <f t="shared" si="3"/>
        <v>0.1775162157</v>
      </c>
    </row>
    <row r="15325">
      <c r="A15325" s="61">
        <v>1.515055435E9</v>
      </c>
      <c r="B15325" s="61">
        <v>1.0</v>
      </c>
      <c r="C15325" s="61">
        <v>35.0</v>
      </c>
      <c r="D15325" s="57" t="s">
        <v>379</v>
      </c>
      <c r="E15325" s="62" t="str">
        <f t="shared" si="1"/>
        <v>Out of test</v>
      </c>
      <c r="F15325" s="53" t="str">
        <f t="shared" si="2"/>
        <v>Shanghai_1</v>
      </c>
      <c r="G15325" s="53">
        <f t="shared" si="3"/>
        <v>0.8218130015</v>
      </c>
    </row>
    <row r="15326">
      <c r="A15326" s="61">
        <v>1.512757603E9</v>
      </c>
      <c r="B15326" s="61">
        <v>1.0</v>
      </c>
      <c r="C15326" s="61">
        <v>1305.0</v>
      </c>
      <c r="D15326" s="57" t="s">
        <v>379</v>
      </c>
      <c r="E15326" s="62" t="str">
        <f t="shared" si="1"/>
        <v>Out of test</v>
      </c>
      <c r="F15326" s="53" t="str">
        <f t="shared" si="2"/>
        <v>Shanghai_1</v>
      </c>
      <c r="G15326" s="53">
        <f t="shared" si="3"/>
        <v>0.9730562448</v>
      </c>
    </row>
    <row r="15327">
      <c r="A15327" s="61">
        <v>1.516374085E9</v>
      </c>
      <c r="B15327" s="61">
        <v>1.0</v>
      </c>
      <c r="C15327" s="61">
        <v>2548.0</v>
      </c>
      <c r="D15327" s="57" t="s">
        <v>379</v>
      </c>
      <c r="E15327" s="62" t="str">
        <f t="shared" si="1"/>
        <v>Out of test</v>
      </c>
      <c r="F15327" s="53" t="str">
        <f t="shared" si="2"/>
        <v>Shanghai_1</v>
      </c>
      <c r="G15327" s="53">
        <f t="shared" si="3"/>
        <v>0.4382294175</v>
      </c>
    </row>
    <row r="15328">
      <c r="A15328" s="61">
        <v>1.511801875E9</v>
      </c>
      <c r="B15328" s="61">
        <v>1.0</v>
      </c>
      <c r="C15328" s="61">
        <v>1875.0</v>
      </c>
      <c r="D15328" s="57" t="s">
        <v>379</v>
      </c>
      <c r="E15328" s="62" t="str">
        <f t="shared" si="1"/>
        <v>Out of test</v>
      </c>
      <c r="F15328" s="53" t="str">
        <f t="shared" si="2"/>
        <v>Shanghai_1</v>
      </c>
      <c r="G15328" s="53">
        <f t="shared" si="3"/>
        <v>0.4983464323</v>
      </c>
    </row>
    <row r="15329">
      <c r="A15329" s="61">
        <v>1.514812887E9</v>
      </c>
      <c r="B15329" s="61">
        <v>1.0</v>
      </c>
      <c r="C15329" s="61">
        <v>1330.0</v>
      </c>
      <c r="D15329" s="57" t="s">
        <v>379</v>
      </c>
      <c r="E15329" s="62" t="str">
        <f t="shared" si="1"/>
        <v>Out of test</v>
      </c>
      <c r="F15329" s="53" t="str">
        <f t="shared" si="2"/>
        <v>Shanghai_1</v>
      </c>
      <c r="G15329" s="53">
        <f t="shared" si="3"/>
        <v>0.8928406795</v>
      </c>
    </row>
    <row r="15330">
      <c r="A15330" s="61">
        <v>1.513565648E9</v>
      </c>
      <c r="B15330" s="61">
        <v>1.0</v>
      </c>
      <c r="C15330" s="61">
        <v>848.0</v>
      </c>
      <c r="D15330" s="57" t="s">
        <v>379</v>
      </c>
      <c r="E15330" s="62" t="str">
        <f t="shared" si="1"/>
        <v>Out of test</v>
      </c>
      <c r="F15330" s="53" t="str">
        <f t="shared" si="2"/>
        <v>Shanghai_1</v>
      </c>
      <c r="G15330" s="53">
        <f t="shared" si="3"/>
        <v>0.8763292867</v>
      </c>
    </row>
    <row r="15331">
      <c r="A15331" s="61">
        <v>1.511772404E9</v>
      </c>
      <c r="B15331" s="61">
        <v>1.0</v>
      </c>
      <c r="C15331" s="61">
        <v>3136.0</v>
      </c>
      <c r="D15331" s="57" t="s">
        <v>379</v>
      </c>
      <c r="E15331" s="62" t="str">
        <f t="shared" si="1"/>
        <v>Out of test</v>
      </c>
      <c r="F15331" s="53" t="str">
        <f t="shared" si="2"/>
        <v>Shanghai_1</v>
      </c>
      <c r="G15331" s="53">
        <f t="shared" si="3"/>
        <v>0.9982043731</v>
      </c>
    </row>
    <row r="15332">
      <c r="A15332" s="61">
        <v>1.514327595E9</v>
      </c>
      <c r="B15332" s="61">
        <v>1.0</v>
      </c>
      <c r="C15332" s="61">
        <v>3191.0</v>
      </c>
      <c r="D15332" s="57" t="s">
        <v>379</v>
      </c>
      <c r="E15332" s="62" t="str">
        <f t="shared" si="1"/>
        <v>Out of test</v>
      </c>
      <c r="F15332" s="53" t="str">
        <f t="shared" si="2"/>
        <v>Shanghai_1</v>
      </c>
      <c r="G15332" s="53">
        <f t="shared" si="3"/>
        <v>0.5091410245</v>
      </c>
    </row>
    <row r="15333">
      <c r="A15333" s="61">
        <v>1.516927356E9</v>
      </c>
      <c r="B15333" s="61">
        <v>1.0</v>
      </c>
      <c r="C15333" s="61">
        <v>158.0</v>
      </c>
      <c r="D15333" s="57" t="s">
        <v>379</v>
      </c>
      <c r="E15333" s="62" t="str">
        <f t="shared" si="1"/>
        <v>Out of test</v>
      </c>
      <c r="F15333" s="53" t="str">
        <f t="shared" si="2"/>
        <v>Shanghai_1</v>
      </c>
      <c r="G15333" s="53">
        <f t="shared" si="3"/>
        <v>0.960683263</v>
      </c>
    </row>
    <row r="15334">
      <c r="A15334" s="61">
        <v>1.511286436E9</v>
      </c>
      <c r="B15334" s="61">
        <v>1.0</v>
      </c>
      <c r="C15334" s="61">
        <v>770.0</v>
      </c>
      <c r="D15334" s="57" t="s">
        <v>379</v>
      </c>
      <c r="E15334" s="62" t="str">
        <f t="shared" si="1"/>
        <v>Out of test</v>
      </c>
      <c r="F15334" s="53" t="str">
        <f t="shared" si="2"/>
        <v>Shanghai_1</v>
      </c>
      <c r="G15334" s="53">
        <f t="shared" si="3"/>
        <v>0.4553829096</v>
      </c>
    </row>
    <row r="15335">
      <c r="A15335" s="61">
        <v>1.513358516E9</v>
      </c>
      <c r="B15335" s="61">
        <v>1.0</v>
      </c>
      <c r="C15335" s="61">
        <v>1520.0</v>
      </c>
      <c r="D15335" s="57" t="s">
        <v>379</v>
      </c>
      <c r="E15335" s="62" t="str">
        <f t="shared" si="1"/>
        <v>Out of test</v>
      </c>
      <c r="F15335" s="53" t="str">
        <f t="shared" si="2"/>
        <v>Shanghai_1</v>
      </c>
      <c r="G15335" s="53">
        <f t="shared" si="3"/>
        <v>0.5723082664</v>
      </c>
    </row>
    <row r="15336">
      <c r="A15336" s="61">
        <v>1.519840963E9</v>
      </c>
      <c r="B15336" s="61">
        <v>1.0</v>
      </c>
      <c r="C15336" s="61">
        <v>1970.0</v>
      </c>
      <c r="D15336" s="57" t="s">
        <v>379</v>
      </c>
      <c r="E15336" s="62" t="str">
        <f t="shared" si="1"/>
        <v>Out of test</v>
      </c>
      <c r="F15336" s="53" t="str">
        <f t="shared" si="2"/>
        <v>Shanghai_1</v>
      </c>
      <c r="G15336" s="53">
        <f t="shared" si="3"/>
        <v>0.9307751319</v>
      </c>
    </row>
    <row r="15337">
      <c r="A15337" s="61">
        <v>1.511612953E9</v>
      </c>
      <c r="B15337" s="61">
        <v>1.0</v>
      </c>
      <c r="C15337" s="61">
        <v>713.0</v>
      </c>
      <c r="D15337" s="57" t="s">
        <v>379</v>
      </c>
      <c r="E15337" s="62" t="str">
        <f t="shared" si="1"/>
        <v>Out of test</v>
      </c>
      <c r="F15337" s="53" t="str">
        <f t="shared" si="2"/>
        <v>Shanghai_1</v>
      </c>
      <c r="G15337" s="53">
        <f t="shared" si="3"/>
        <v>0.9358170356</v>
      </c>
    </row>
    <row r="15338">
      <c r="A15338" s="61">
        <v>1.516692293E9</v>
      </c>
      <c r="B15338" s="61">
        <v>1.0</v>
      </c>
      <c r="C15338" s="61">
        <v>2258.0</v>
      </c>
      <c r="D15338" s="57" t="s">
        <v>379</v>
      </c>
      <c r="E15338" s="62" t="str">
        <f t="shared" si="1"/>
        <v>Out of test</v>
      </c>
      <c r="F15338" s="53" t="str">
        <f t="shared" si="2"/>
        <v>Shanghai_1</v>
      </c>
      <c r="G15338" s="53">
        <f t="shared" si="3"/>
        <v>0.1903826836</v>
      </c>
    </row>
    <row r="15339">
      <c r="A15339" s="61">
        <v>1.514176775E9</v>
      </c>
      <c r="B15339" s="61">
        <v>1.0</v>
      </c>
      <c r="C15339" s="61">
        <v>2254.0</v>
      </c>
      <c r="D15339" s="57" t="s">
        <v>379</v>
      </c>
      <c r="E15339" s="62" t="str">
        <f t="shared" si="1"/>
        <v>Out of test</v>
      </c>
      <c r="F15339" s="53" t="str">
        <f t="shared" si="2"/>
        <v>Shanghai_1</v>
      </c>
      <c r="G15339" s="53">
        <f t="shared" si="3"/>
        <v>0.2977252739</v>
      </c>
    </row>
    <row r="15340">
      <c r="A15340" s="61">
        <v>1.519602264E9</v>
      </c>
      <c r="B15340" s="61">
        <v>1.0</v>
      </c>
      <c r="C15340" s="61">
        <v>814.0</v>
      </c>
      <c r="D15340" s="57" t="s">
        <v>379</v>
      </c>
      <c r="E15340" s="62" t="str">
        <f t="shared" si="1"/>
        <v>Out of test</v>
      </c>
      <c r="F15340" s="53" t="str">
        <f t="shared" si="2"/>
        <v>Shanghai_1</v>
      </c>
      <c r="G15340" s="53">
        <f t="shared" si="3"/>
        <v>0.2863088885</v>
      </c>
    </row>
    <row r="15341">
      <c r="A15341" s="61">
        <v>1.519346184E9</v>
      </c>
      <c r="B15341" s="61">
        <v>1.0</v>
      </c>
      <c r="C15341" s="61">
        <v>1060.0</v>
      </c>
      <c r="D15341" s="57" t="s">
        <v>379</v>
      </c>
      <c r="E15341" s="62" t="str">
        <f t="shared" si="1"/>
        <v>Out of test</v>
      </c>
      <c r="F15341" s="53" t="str">
        <f t="shared" si="2"/>
        <v>Shanghai_1</v>
      </c>
      <c r="G15341" s="53">
        <f t="shared" si="3"/>
        <v>0.7216549626</v>
      </c>
    </row>
    <row r="15342">
      <c r="A15342" s="61">
        <v>1.513004379E9</v>
      </c>
      <c r="B15342" s="61">
        <v>1.0</v>
      </c>
      <c r="C15342" s="61">
        <v>1639.0</v>
      </c>
      <c r="D15342" s="57" t="s">
        <v>379</v>
      </c>
      <c r="E15342" s="62" t="str">
        <f t="shared" si="1"/>
        <v>Out of test</v>
      </c>
      <c r="F15342" s="53" t="str">
        <f t="shared" si="2"/>
        <v>Shanghai_1</v>
      </c>
      <c r="G15342" s="53">
        <f t="shared" si="3"/>
        <v>0.5796898837</v>
      </c>
    </row>
    <row r="15343">
      <c r="A15343" s="61">
        <v>1.515500954E9</v>
      </c>
      <c r="B15343" s="61">
        <v>1.0</v>
      </c>
      <c r="C15343" s="61">
        <v>2135.0</v>
      </c>
      <c r="D15343" s="57" t="s">
        <v>379</v>
      </c>
      <c r="E15343" s="62" t="str">
        <f t="shared" si="1"/>
        <v>Out of test</v>
      </c>
      <c r="F15343" s="53" t="str">
        <f t="shared" si="2"/>
        <v>Shanghai_1</v>
      </c>
      <c r="G15343" s="53">
        <f t="shared" si="3"/>
        <v>0.1920130419</v>
      </c>
    </row>
    <row r="15344">
      <c r="A15344" s="61">
        <v>1.513159159E9</v>
      </c>
      <c r="B15344" s="61">
        <v>1.0</v>
      </c>
      <c r="C15344" s="61">
        <v>3116.0</v>
      </c>
      <c r="D15344" s="57" t="s">
        <v>379</v>
      </c>
      <c r="E15344" s="62" t="str">
        <f t="shared" si="1"/>
        <v>Out of test</v>
      </c>
      <c r="F15344" s="53" t="str">
        <f t="shared" si="2"/>
        <v>Shanghai_1</v>
      </c>
      <c r="G15344" s="53">
        <f t="shared" si="3"/>
        <v>0.1045612731</v>
      </c>
    </row>
    <row r="15345">
      <c r="A15345" s="61">
        <v>1.519019156E9</v>
      </c>
      <c r="B15345" s="61">
        <v>1.0</v>
      </c>
      <c r="C15345" s="61">
        <v>2470.0</v>
      </c>
      <c r="D15345" s="57" t="s">
        <v>379</v>
      </c>
      <c r="E15345" s="62" t="str">
        <f t="shared" si="1"/>
        <v>Out of test</v>
      </c>
      <c r="F15345" s="53" t="str">
        <f t="shared" si="2"/>
        <v>Shanghai_1</v>
      </c>
      <c r="G15345" s="53">
        <f t="shared" si="3"/>
        <v>0.6763644028</v>
      </c>
    </row>
    <row r="15346">
      <c r="A15346" s="61">
        <v>1.511883597E9</v>
      </c>
      <c r="B15346" s="61">
        <v>1.0</v>
      </c>
      <c r="C15346" s="61">
        <v>2.0</v>
      </c>
      <c r="D15346" s="57" t="s">
        <v>379</v>
      </c>
      <c r="E15346" s="62" t="str">
        <f t="shared" si="1"/>
        <v>Out of test</v>
      </c>
      <c r="F15346" s="53" t="str">
        <f t="shared" si="2"/>
        <v>Shanghai_1</v>
      </c>
      <c r="G15346" s="53">
        <f t="shared" si="3"/>
        <v>0.3214041262</v>
      </c>
    </row>
    <row r="15347">
      <c r="A15347" s="61">
        <v>1.511348629E9</v>
      </c>
      <c r="B15347" s="61">
        <v>1.0</v>
      </c>
      <c r="C15347" s="61">
        <v>5026.0</v>
      </c>
      <c r="D15347" s="57" t="s">
        <v>379</v>
      </c>
      <c r="E15347" s="62" t="str">
        <f t="shared" si="1"/>
        <v>Out of test</v>
      </c>
      <c r="F15347" s="53" t="str">
        <f t="shared" si="2"/>
        <v>Shanghai_1</v>
      </c>
      <c r="G15347" s="53">
        <f t="shared" si="3"/>
        <v>0.9014865534</v>
      </c>
    </row>
    <row r="15348">
      <c r="A15348" s="61">
        <v>1.519015337E9</v>
      </c>
      <c r="B15348" s="61">
        <v>1.0</v>
      </c>
      <c r="C15348" s="61">
        <v>3063.0</v>
      </c>
      <c r="D15348" s="57" t="s">
        <v>379</v>
      </c>
      <c r="E15348" s="62" t="str">
        <f t="shared" si="1"/>
        <v>Out of test</v>
      </c>
      <c r="F15348" s="53" t="str">
        <f t="shared" si="2"/>
        <v>Shanghai_1</v>
      </c>
      <c r="G15348" s="53">
        <f t="shared" si="3"/>
        <v>0.8007288116</v>
      </c>
    </row>
    <row r="15349">
      <c r="A15349" s="61">
        <v>1.512995459E9</v>
      </c>
      <c r="B15349" s="61">
        <v>1.0</v>
      </c>
      <c r="C15349" s="61">
        <v>532.0</v>
      </c>
      <c r="D15349" s="57" t="s">
        <v>379</v>
      </c>
      <c r="E15349" s="62" t="str">
        <f t="shared" si="1"/>
        <v>Out of test</v>
      </c>
      <c r="F15349" s="53" t="str">
        <f t="shared" si="2"/>
        <v>Shanghai_1</v>
      </c>
      <c r="G15349" s="53">
        <f t="shared" si="3"/>
        <v>0.399259233</v>
      </c>
    </row>
    <row r="15350">
      <c r="A15350" s="61">
        <v>1.517661487E9</v>
      </c>
      <c r="B15350" s="61">
        <v>1.0</v>
      </c>
      <c r="C15350" s="61">
        <v>1820.0</v>
      </c>
      <c r="D15350" s="57" t="s">
        <v>379</v>
      </c>
      <c r="E15350" s="62" t="str">
        <f t="shared" si="1"/>
        <v>Out of test</v>
      </c>
      <c r="F15350" s="53" t="str">
        <f t="shared" si="2"/>
        <v>Shanghai_1</v>
      </c>
      <c r="G15350" s="53">
        <f t="shared" si="3"/>
        <v>0.4858697871</v>
      </c>
    </row>
    <row r="15351">
      <c r="A15351" s="61">
        <v>1.513345746E9</v>
      </c>
      <c r="B15351" s="61">
        <v>1.0</v>
      </c>
      <c r="C15351" s="61">
        <v>1011.0</v>
      </c>
      <c r="D15351" s="57" t="s">
        <v>379</v>
      </c>
      <c r="E15351" s="62" t="str">
        <f t="shared" si="1"/>
        <v>Out of test</v>
      </c>
      <c r="F15351" s="53" t="str">
        <f t="shared" si="2"/>
        <v>Shanghai_1</v>
      </c>
      <c r="G15351" s="53">
        <f t="shared" si="3"/>
        <v>0.3684910727</v>
      </c>
    </row>
    <row r="15352">
      <c r="A15352" s="61">
        <v>1.512931896E9</v>
      </c>
      <c r="B15352" s="61">
        <v>1.0</v>
      </c>
      <c r="C15352" s="61">
        <v>1144.0</v>
      </c>
      <c r="D15352" s="57" t="s">
        <v>379</v>
      </c>
      <c r="E15352" s="62" t="str">
        <f t="shared" si="1"/>
        <v>Out of test</v>
      </c>
      <c r="F15352" s="53" t="str">
        <f t="shared" si="2"/>
        <v>Shanghai_1</v>
      </c>
      <c r="G15352" s="53">
        <f t="shared" si="3"/>
        <v>0.396311165</v>
      </c>
    </row>
    <row r="15353">
      <c r="A15353" s="61">
        <v>1.512108429E9</v>
      </c>
      <c r="B15353" s="61">
        <v>1.0</v>
      </c>
      <c r="C15353" s="61">
        <v>1523.0</v>
      </c>
      <c r="D15353" s="57" t="s">
        <v>379</v>
      </c>
      <c r="E15353" s="62" t="str">
        <f t="shared" si="1"/>
        <v>Out of test</v>
      </c>
      <c r="F15353" s="53" t="str">
        <f t="shared" si="2"/>
        <v>Shanghai_1</v>
      </c>
      <c r="G15353" s="53">
        <f t="shared" si="3"/>
        <v>0.269897547</v>
      </c>
    </row>
    <row r="15354">
      <c r="A15354" s="61">
        <v>1.513490237E9</v>
      </c>
      <c r="B15354" s="61">
        <v>1.0</v>
      </c>
      <c r="C15354" s="61">
        <v>3275.0</v>
      </c>
      <c r="D15354" s="57" t="s">
        <v>379</v>
      </c>
      <c r="E15354" s="62" t="str">
        <f t="shared" si="1"/>
        <v>Out of test</v>
      </c>
      <c r="F15354" s="53" t="str">
        <f t="shared" si="2"/>
        <v>Shanghai_1</v>
      </c>
      <c r="G15354" s="53">
        <f t="shared" si="3"/>
        <v>0.6485373466</v>
      </c>
    </row>
    <row r="15355">
      <c r="A15355" s="61">
        <v>1.513878769E9</v>
      </c>
      <c r="B15355" s="61">
        <v>1.0</v>
      </c>
      <c r="C15355" s="61">
        <v>2904.0</v>
      </c>
      <c r="D15355" s="57" t="s">
        <v>379</v>
      </c>
      <c r="E15355" s="62" t="str">
        <f t="shared" si="1"/>
        <v>Out of test</v>
      </c>
      <c r="F15355" s="53" t="str">
        <f t="shared" si="2"/>
        <v>Shanghai_1</v>
      </c>
      <c r="G15355" s="53">
        <f t="shared" si="3"/>
        <v>0.8442304645</v>
      </c>
    </row>
    <row r="15356">
      <c r="A15356" s="61">
        <v>1.519201646E9</v>
      </c>
      <c r="B15356" s="61">
        <v>1.0</v>
      </c>
      <c r="C15356" s="61">
        <v>4406.0</v>
      </c>
      <c r="D15356" s="57" t="s">
        <v>379</v>
      </c>
      <c r="E15356" s="62" t="str">
        <f t="shared" si="1"/>
        <v>Out of test</v>
      </c>
      <c r="F15356" s="53" t="str">
        <f t="shared" si="2"/>
        <v>Shanghai_1</v>
      </c>
      <c r="G15356" s="53">
        <f t="shared" si="3"/>
        <v>0.1439258129</v>
      </c>
    </row>
    <row r="15357">
      <c r="A15357" s="61">
        <v>1.518051676E9</v>
      </c>
      <c r="B15357" s="61">
        <v>1.0</v>
      </c>
      <c r="C15357" s="61">
        <v>2966.0</v>
      </c>
      <c r="D15357" s="57" t="s">
        <v>379</v>
      </c>
      <c r="E15357" s="62" t="str">
        <f t="shared" si="1"/>
        <v>Out of test</v>
      </c>
      <c r="F15357" s="53" t="str">
        <f t="shared" si="2"/>
        <v>Shanghai_1</v>
      </c>
      <c r="G15357" s="53">
        <f t="shared" si="3"/>
        <v>0.51664881</v>
      </c>
    </row>
    <row r="15358">
      <c r="A15358" s="61">
        <v>1.512905017E9</v>
      </c>
      <c r="B15358" s="61">
        <v>1.0</v>
      </c>
      <c r="C15358" s="61">
        <v>3529.0</v>
      </c>
      <c r="D15358" s="57" t="s">
        <v>379</v>
      </c>
      <c r="E15358" s="62" t="str">
        <f t="shared" si="1"/>
        <v>Out of test</v>
      </c>
      <c r="F15358" s="53" t="str">
        <f t="shared" si="2"/>
        <v>Shanghai_1</v>
      </c>
      <c r="G15358" s="53">
        <f t="shared" si="3"/>
        <v>0.05901559606</v>
      </c>
    </row>
    <row r="15359">
      <c r="A15359" s="61">
        <v>1.514160955E9</v>
      </c>
      <c r="B15359" s="61">
        <v>1.0</v>
      </c>
      <c r="C15359" s="61">
        <v>17.0</v>
      </c>
      <c r="D15359" s="57" t="s">
        <v>379</v>
      </c>
      <c r="E15359" s="62" t="str">
        <f t="shared" si="1"/>
        <v>Out of test</v>
      </c>
      <c r="F15359" s="53" t="str">
        <f t="shared" si="2"/>
        <v>Shanghai_1</v>
      </c>
      <c r="G15359" s="53">
        <f t="shared" si="3"/>
        <v>0.3505747519</v>
      </c>
    </row>
    <row r="15360">
      <c r="A15360" s="61">
        <v>1.514030357E9</v>
      </c>
      <c r="B15360" s="61">
        <v>1.0</v>
      </c>
      <c r="C15360" s="61">
        <v>2283.0</v>
      </c>
      <c r="D15360" s="57" t="s">
        <v>379</v>
      </c>
      <c r="E15360" s="62" t="str">
        <f t="shared" si="1"/>
        <v>Out of test</v>
      </c>
      <c r="F15360" s="53" t="str">
        <f t="shared" si="2"/>
        <v>Shanghai_1</v>
      </c>
      <c r="G15360" s="53">
        <f t="shared" si="3"/>
        <v>0.6821643179</v>
      </c>
    </row>
    <row r="15361">
      <c r="A15361" s="61">
        <v>1.517200516E9</v>
      </c>
      <c r="B15361" s="61">
        <v>1.0</v>
      </c>
      <c r="C15361" s="61">
        <v>1921.0</v>
      </c>
      <c r="D15361" s="57" t="s">
        <v>379</v>
      </c>
      <c r="E15361" s="62" t="str">
        <f t="shared" si="1"/>
        <v>Out of test</v>
      </c>
      <c r="F15361" s="53" t="str">
        <f t="shared" si="2"/>
        <v>Shanghai_1</v>
      </c>
      <c r="G15361" s="53">
        <f t="shared" si="3"/>
        <v>0.8463772978</v>
      </c>
    </row>
    <row r="15362">
      <c r="A15362" s="61">
        <v>1.512462903E9</v>
      </c>
      <c r="B15362" s="61">
        <v>1.0</v>
      </c>
      <c r="C15362" s="61">
        <v>5307.0</v>
      </c>
      <c r="D15362" s="57" t="s">
        <v>379</v>
      </c>
      <c r="E15362" s="62" t="str">
        <f t="shared" si="1"/>
        <v>Out of test</v>
      </c>
      <c r="F15362" s="53" t="str">
        <f t="shared" si="2"/>
        <v>Shanghai_1</v>
      </c>
      <c r="G15362" s="53">
        <f t="shared" si="3"/>
        <v>0.1848464475</v>
      </c>
    </row>
    <row r="15363">
      <c r="A15363" s="61">
        <v>1.515276965E9</v>
      </c>
      <c r="B15363" s="61">
        <v>1.0</v>
      </c>
      <c r="C15363" s="61">
        <v>1933.0</v>
      </c>
      <c r="D15363" s="57" t="s">
        <v>379</v>
      </c>
      <c r="E15363" s="62" t="str">
        <f t="shared" si="1"/>
        <v>Out of test</v>
      </c>
      <c r="F15363" s="53" t="str">
        <f t="shared" si="2"/>
        <v>Shanghai_1</v>
      </c>
      <c r="G15363" s="53">
        <f t="shared" si="3"/>
        <v>0.7772791002</v>
      </c>
    </row>
    <row r="15364">
      <c r="A15364" s="61">
        <v>1.515490089E9</v>
      </c>
      <c r="B15364" s="61">
        <v>1.0</v>
      </c>
      <c r="C15364" s="61">
        <v>2527.0</v>
      </c>
      <c r="D15364" s="57" t="s">
        <v>379</v>
      </c>
      <c r="E15364" s="62" t="str">
        <f t="shared" si="1"/>
        <v>Out of test</v>
      </c>
      <c r="F15364" s="53" t="str">
        <f t="shared" si="2"/>
        <v>Shanghai_1</v>
      </c>
      <c r="G15364" s="53">
        <f t="shared" si="3"/>
        <v>0.5614633424</v>
      </c>
    </row>
    <row r="15365">
      <c r="A15365" s="61">
        <v>1.512463033E9</v>
      </c>
      <c r="B15365" s="61">
        <v>1.0</v>
      </c>
      <c r="C15365" s="61">
        <v>406.0</v>
      </c>
      <c r="D15365" s="57" t="s">
        <v>379</v>
      </c>
      <c r="E15365" s="62" t="str">
        <f t="shared" si="1"/>
        <v>Out of test</v>
      </c>
      <c r="F15365" s="53" t="str">
        <f t="shared" si="2"/>
        <v>Shanghai_1</v>
      </c>
      <c r="G15365" s="53">
        <f t="shared" si="3"/>
        <v>0.8280212396</v>
      </c>
    </row>
    <row r="15366">
      <c r="A15366" s="61">
        <v>1.513929726E9</v>
      </c>
      <c r="B15366" s="61">
        <v>1.0</v>
      </c>
      <c r="C15366" s="61">
        <v>2613.0</v>
      </c>
      <c r="D15366" s="57" t="s">
        <v>379</v>
      </c>
      <c r="E15366" s="62" t="str">
        <f t="shared" si="1"/>
        <v>Out of test</v>
      </c>
      <c r="F15366" s="53" t="str">
        <f t="shared" si="2"/>
        <v>Shanghai_1</v>
      </c>
      <c r="G15366" s="53">
        <f t="shared" si="3"/>
        <v>0.3874789731</v>
      </c>
    </row>
    <row r="15367">
      <c r="A15367" s="61">
        <v>1.517194676E9</v>
      </c>
      <c r="B15367" s="61">
        <v>1.0</v>
      </c>
      <c r="C15367" s="61">
        <v>208.0</v>
      </c>
      <c r="D15367" s="57" t="s">
        <v>379</v>
      </c>
      <c r="E15367" s="62" t="str">
        <f t="shared" si="1"/>
        <v>Out of test</v>
      </c>
      <c r="F15367" s="53" t="str">
        <f t="shared" si="2"/>
        <v>Shanghai_1</v>
      </c>
      <c r="G15367" s="53">
        <f t="shared" si="3"/>
        <v>0.2903036311</v>
      </c>
    </row>
    <row r="15368">
      <c r="A15368" s="61">
        <v>1.515374854E9</v>
      </c>
      <c r="B15368" s="61">
        <v>1.0</v>
      </c>
      <c r="C15368" s="61">
        <v>2070.0</v>
      </c>
      <c r="D15368" s="57" t="s">
        <v>379</v>
      </c>
      <c r="E15368" s="62" t="str">
        <f t="shared" si="1"/>
        <v>Out of test</v>
      </c>
      <c r="F15368" s="53" t="str">
        <f t="shared" si="2"/>
        <v>Shanghai_1</v>
      </c>
      <c r="G15368" s="53">
        <f t="shared" si="3"/>
        <v>0.8540334319</v>
      </c>
    </row>
    <row r="15369">
      <c r="A15369" s="61">
        <v>1.517389786E9</v>
      </c>
      <c r="B15369" s="61">
        <v>1.0</v>
      </c>
      <c r="C15369" s="61">
        <v>2528.0</v>
      </c>
      <c r="D15369" s="57" t="s">
        <v>379</v>
      </c>
      <c r="E15369" s="62" t="str">
        <f t="shared" si="1"/>
        <v>Out of test</v>
      </c>
      <c r="F15369" s="53" t="str">
        <f t="shared" si="2"/>
        <v>Shanghai_1</v>
      </c>
      <c r="G15369" s="53">
        <f t="shared" si="3"/>
        <v>0.2902301052</v>
      </c>
    </row>
    <row r="15370">
      <c r="A15370" s="61">
        <v>1.518818755E9</v>
      </c>
      <c r="B15370" s="61">
        <v>1.0</v>
      </c>
      <c r="C15370" s="61">
        <v>2786.0</v>
      </c>
      <c r="D15370" s="57" t="s">
        <v>379</v>
      </c>
      <c r="E15370" s="62" t="str">
        <f t="shared" si="1"/>
        <v>Out of test</v>
      </c>
      <c r="F15370" s="53" t="str">
        <f t="shared" si="2"/>
        <v>Shanghai_1</v>
      </c>
      <c r="G15370" s="53">
        <f t="shared" si="3"/>
        <v>0.06311480583</v>
      </c>
    </row>
    <row r="15371">
      <c r="A15371" s="61">
        <v>1.511987404E9</v>
      </c>
      <c r="B15371" s="61">
        <v>1.0</v>
      </c>
      <c r="C15371" s="61">
        <v>650.0</v>
      </c>
      <c r="D15371" s="57" t="s">
        <v>379</v>
      </c>
      <c r="E15371" s="62" t="str">
        <f t="shared" si="1"/>
        <v>Out of test</v>
      </c>
      <c r="F15371" s="53" t="str">
        <f t="shared" si="2"/>
        <v>Shanghai_1</v>
      </c>
      <c r="G15371" s="53">
        <f t="shared" si="3"/>
        <v>0.6224317163</v>
      </c>
    </row>
    <row r="15372">
      <c r="A15372" s="61">
        <v>1.519104049E9</v>
      </c>
      <c r="B15372" s="61">
        <v>1.0</v>
      </c>
      <c r="C15372" s="61">
        <v>157.0</v>
      </c>
      <c r="D15372" s="57" t="s">
        <v>379</v>
      </c>
      <c r="E15372" s="62" t="str">
        <f t="shared" si="1"/>
        <v>Out of test</v>
      </c>
      <c r="F15372" s="53" t="str">
        <f t="shared" si="2"/>
        <v>Shanghai_1</v>
      </c>
      <c r="G15372" s="53">
        <f t="shared" si="3"/>
        <v>0.08920899783</v>
      </c>
    </row>
    <row r="15373">
      <c r="A15373" s="61">
        <v>1.519303467E9</v>
      </c>
      <c r="B15373" s="61">
        <v>1.0</v>
      </c>
      <c r="C15373" s="61">
        <v>2458.0</v>
      </c>
      <c r="D15373" s="57" t="s">
        <v>379</v>
      </c>
      <c r="E15373" s="62" t="str">
        <f t="shared" si="1"/>
        <v>Out of test</v>
      </c>
      <c r="F15373" s="53" t="str">
        <f t="shared" si="2"/>
        <v>Shanghai_1</v>
      </c>
      <c r="G15373" s="53">
        <f t="shared" si="3"/>
        <v>0.966855191</v>
      </c>
    </row>
    <row r="15374">
      <c r="A15374" s="61">
        <v>1.517142746E9</v>
      </c>
      <c r="B15374" s="61">
        <v>1.0</v>
      </c>
      <c r="C15374" s="61">
        <v>2578.0</v>
      </c>
      <c r="D15374" s="57" t="s">
        <v>379</v>
      </c>
      <c r="E15374" s="62" t="str">
        <f t="shared" si="1"/>
        <v>Out of test</v>
      </c>
      <c r="F15374" s="53" t="str">
        <f t="shared" si="2"/>
        <v>Shanghai_1</v>
      </c>
      <c r="G15374" s="53">
        <f t="shared" si="3"/>
        <v>0.3125424435</v>
      </c>
    </row>
    <row r="15375">
      <c r="A15375" s="61">
        <v>1.515266544E9</v>
      </c>
      <c r="B15375" s="61">
        <v>1.0</v>
      </c>
      <c r="C15375" s="61">
        <v>4877.0</v>
      </c>
      <c r="D15375" s="57" t="s">
        <v>379</v>
      </c>
      <c r="E15375" s="62" t="str">
        <f t="shared" si="1"/>
        <v>Out of test</v>
      </c>
      <c r="F15375" s="53" t="str">
        <f t="shared" si="2"/>
        <v>Shanghai_1</v>
      </c>
      <c r="G15375" s="53">
        <f t="shared" si="3"/>
        <v>0.1191422026</v>
      </c>
    </row>
    <row r="15376">
      <c r="A15376" s="61">
        <v>1.511606503E9</v>
      </c>
      <c r="B15376" s="61">
        <v>1.0</v>
      </c>
      <c r="C15376" s="61">
        <v>1284.0</v>
      </c>
      <c r="D15376" s="57" t="s">
        <v>379</v>
      </c>
      <c r="E15376" s="62" t="str">
        <f t="shared" si="1"/>
        <v>Out of test</v>
      </c>
      <c r="F15376" s="53" t="str">
        <f t="shared" si="2"/>
        <v>Shanghai_1</v>
      </c>
      <c r="G15376" s="53">
        <f t="shared" si="3"/>
        <v>0.9401537016</v>
      </c>
    </row>
    <row r="15377">
      <c r="A15377" s="61">
        <v>1.518214249E9</v>
      </c>
      <c r="B15377" s="61">
        <v>1.0</v>
      </c>
      <c r="C15377" s="61">
        <v>2774.0</v>
      </c>
      <c r="D15377" s="57" t="s">
        <v>379</v>
      </c>
      <c r="E15377" s="62" t="str">
        <f t="shared" si="1"/>
        <v>Out of test</v>
      </c>
      <c r="F15377" s="53" t="str">
        <f t="shared" si="2"/>
        <v>Shanghai_1</v>
      </c>
      <c r="G15377" s="53">
        <f t="shared" si="3"/>
        <v>0.503971361</v>
      </c>
    </row>
    <row r="15378">
      <c r="A15378" s="61">
        <v>1.516772658E9</v>
      </c>
      <c r="B15378" s="61">
        <v>1.0</v>
      </c>
      <c r="C15378" s="61">
        <v>1171.0</v>
      </c>
      <c r="D15378" s="57" t="s">
        <v>379</v>
      </c>
      <c r="E15378" s="62" t="str">
        <f t="shared" si="1"/>
        <v>Out of test</v>
      </c>
      <c r="F15378" s="53" t="str">
        <f t="shared" si="2"/>
        <v>Shanghai_1</v>
      </c>
      <c r="G15378" s="53">
        <f t="shared" si="3"/>
        <v>0.09177315985</v>
      </c>
    </row>
    <row r="15379">
      <c r="A15379" s="61">
        <v>1.513234969E9</v>
      </c>
      <c r="B15379" s="61">
        <v>1.0</v>
      </c>
      <c r="C15379" s="61">
        <v>1549.0</v>
      </c>
      <c r="D15379" s="57" t="s">
        <v>379</v>
      </c>
      <c r="E15379" s="62" t="str">
        <f t="shared" si="1"/>
        <v>Out of test</v>
      </c>
      <c r="F15379" s="53" t="str">
        <f t="shared" si="2"/>
        <v>Shanghai_1</v>
      </c>
      <c r="G15379" s="53">
        <f t="shared" si="3"/>
        <v>0.1206983536</v>
      </c>
    </row>
    <row r="15380">
      <c r="A15380" s="61">
        <v>1.511507153E9</v>
      </c>
      <c r="B15380" s="61">
        <v>1.0</v>
      </c>
      <c r="C15380" s="61">
        <v>1362.0</v>
      </c>
      <c r="D15380" s="57" t="s">
        <v>379</v>
      </c>
      <c r="E15380" s="62" t="str">
        <f t="shared" si="1"/>
        <v>Out of test</v>
      </c>
      <c r="F15380" s="53" t="str">
        <f t="shared" si="2"/>
        <v>Shanghai_1</v>
      </c>
      <c r="G15380" s="53">
        <f t="shared" si="3"/>
        <v>0.9286749223</v>
      </c>
    </row>
    <row r="15381">
      <c r="A15381" s="61">
        <v>1.516273224E9</v>
      </c>
      <c r="B15381" s="61">
        <v>1.0</v>
      </c>
      <c r="C15381" s="61">
        <v>2385.0</v>
      </c>
      <c r="D15381" s="57" t="s">
        <v>379</v>
      </c>
      <c r="E15381" s="62" t="str">
        <f t="shared" si="1"/>
        <v>Out of test</v>
      </c>
      <c r="F15381" s="53" t="str">
        <f t="shared" si="2"/>
        <v>Shanghai_1</v>
      </c>
      <c r="G15381" s="53">
        <f t="shared" si="3"/>
        <v>0.7282409868</v>
      </c>
    </row>
    <row r="15382">
      <c r="A15382" s="61">
        <v>1.519488655E9</v>
      </c>
      <c r="B15382" s="61">
        <v>1.0</v>
      </c>
      <c r="C15382" s="61">
        <v>838.0</v>
      </c>
      <c r="D15382" s="57" t="s">
        <v>379</v>
      </c>
      <c r="E15382" s="62" t="str">
        <f t="shared" si="1"/>
        <v>Out of test</v>
      </c>
      <c r="F15382" s="53" t="str">
        <f t="shared" si="2"/>
        <v>Shanghai_1</v>
      </c>
      <c r="G15382" s="53">
        <f t="shared" si="3"/>
        <v>0.839236489</v>
      </c>
    </row>
    <row r="15383">
      <c r="A15383" s="61">
        <v>1.513842385E9</v>
      </c>
      <c r="B15383" s="61">
        <v>1.0</v>
      </c>
      <c r="C15383" s="61">
        <v>2659.0</v>
      </c>
      <c r="D15383" s="57" t="s">
        <v>379</v>
      </c>
      <c r="E15383" s="62" t="str">
        <f t="shared" si="1"/>
        <v>Out of test</v>
      </c>
      <c r="F15383" s="53" t="str">
        <f t="shared" si="2"/>
        <v>Shanghai_1</v>
      </c>
      <c r="G15383" s="53">
        <f t="shared" si="3"/>
        <v>0.3756748765</v>
      </c>
    </row>
    <row r="15384">
      <c r="A15384" s="61">
        <v>1.519261229E9</v>
      </c>
      <c r="B15384" s="61">
        <v>1.0</v>
      </c>
      <c r="C15384" s="61">
        <v>817.0</v>
      </c>
      <c r="D15384" s="57" t="s">
        <v>379</v>
      </c>
      <c r="E15384" s="62" t="str">
        <f t="shared" si="1"/>
        <v>Out of test</v>
      </c>
      <c r="F15384" s="53" t="str">
        <f t="shared" si="2"/>
        <v>Shanghai_1</v>
      </c>
      <c r="G15384" s="53">
        <f t="shared" si="3"/>
        <v>0.9119722651</v>
      </c>
    </row>
    <row r="15385">
      <c r="A15385" s="61">
        <v>1.515265148E9</v>
      </c>
      <c r="B15385" s="61">
        <v>1.0</v>
      </c>
      <c r="C15385" s="61">
        <v>2793.0</v>
      </c>
      <c r="D15385" s="57" t="s">
        <v>379</v>
      </c>
      <c r="E15385" s="62" t="str">
        <f t="shared" si="1"/>
        <v>Out of test</v>
      </c>
      <c r="F15385" s="53" t="str">
        <f t="shared" si="2"/>
        <v>Shanghai_1</v>
      </c>
      <c r="G15385" s="53">
        <f t="shared" si="3"/>
        <v>0.7688134196</v>
      </c>
    </row>
    <row r="15386">
      <c r="A15386" s="61">
        <v>1.517262204E9</v>
      </c>
      <c r="B15386" s="61">
        <v>1.0</v>
      </c>
      <c r="C15386" s="61">
        <v>3925.0</v>
      </c>
      <c r="D15386" s="57" t="s">
        <v>379</v>
      </c>
      <c r="E15386" s="62" t="str">
        <f t="shared" si="1"/>
        <v>Out of test</v>
      </c>
      <c r="F15386" s="53" t="str">
        <f t="shared" si="2"/>
        <v>Shanghai_1</v>
      </c>
      <c r="G15386" s="53">
        <f t="shared" si="3"/>
        <v>0.7754886819</v>
      </c>
    </row>
    <row r="15387">
      <c r="A15387" s="61">
        <v>1.516581963E9</v>
      </c>
      <c r="B15387" s="61">
        <v>1.0</v>
      </c>
      <c r="C15387" s="61">
        <v>2670.0</v>
      </c>
      <c r="D15387" s="57" t="s">
        <v>379</v>
      </c>
      <c r="E15387" s="62" t="str">
        <f t="shared" si="1"/>
        <v>Out of test</v>
      </c>
      <c r="F15387" s="53" t="str">
        <f t="shared" si="2"/>
        <v>Shanghai_1</v>
      </c>
      <c r="G15387" s="53">
        <f t="shared" si="3"/>
        <v>0.7016513427</v>
      </c>
    </row>
    <row r="15388">
      <c r="A15388" s="61">
        <v>1.512595479E9</v>
      </c>
      <c r="B15388" s="61">
        <v>1.0</v>
      </c>
      <c r="C15388" s="61">
        <v>846.0</v>
      </c>
      <c r="D15388" s="57" t="s">
        <v>379</v>
      </c>
      <c r="E15388" s="62" t="str">
        <f t="shared" si="1"/>
        <v>Out of test</v>
      </c>
      <c r="F15388" s="53" t="str">
        <f t="shared" si="2"/>
        <v>Shanghai_1</v>
      </c>
      <c r="G15388" s="53">
        <f t="shared" si="3"/>
        <v>0.268464328</v>
      </c>
    </row>
    <row r="15389">
      <c r="A15389" s="61">
        <v>1.512969074E9</v>
      </c>
      <c r="B15389" s="61">
        <v>1.0</v>
      </c>
      <c r="C15389" s="61">
        <v>2253.0</v>
      </c>
      <c r="D15389" s="57" t="s">
        <v>379</v>
      </c>
      <c r="E15389" s="62" t="str">
        <f t="shared" si="1"/>
        <v>Out of test</v>
      </c>
      <c r="F15389" s="53" t="str">
        <f t="shared" si="2"/>
        <v>Shanghai_1</v>
      </c>
      <c r="G15389" s="53">
        <f t="shared" si="3"/>
        <v>0.2235865847</v>
      </c>
    </row>
    <row r="15390">
      <c r="A15390" s="61">
        <v>1.513920106E9</v>
      </c>
      <c r="B15390" s="61">
        <v>1.0</v>
      </c>
      <c r="C15390" s="61">
        <v>472.0</v>
      </c>
      <c r="D15390" s="57" t="s">
        <v>379</v>
      </c>
      <c r="E15390" s="62" t="str">
        <f t="shared" si="1"/>
        <v>Out of test</v>
      </c>
      <c r="F15390" s="53" t="str">
        <f t="shared" si="2"/>
        <v>Shanghai_1</v>
      </c>
      <c r="G15390" s="53">
        <f t="shared" si="3"/>
        <v>0.4278330028</v>
      </c>
    </row>
    <row r="15391">
      <c r="A15391" s="61">
        <v>1.518506734E9</v>
      </c>
      <c r="B15391" s="61">
        <v>1.0</v>
      </c>
      <c r="C15391" s="61">
        <v>137.0</v>
      </c>
      <c r="D15391" s="57" t="s">
        <v>379</v>
      </c>
      <c r="E15391" s="62" t="str">
        <f t="shared" si="1"/>
        <v>Out of test</v>
      </c>
      <c r="F15391" s="53" t="str">
        <f t="shared" si="2"/>
        <v>Shanghai_1</v>
      </c>
      <c r="G15391" s="53">
        <f t="shared" si="3"/>
        <v>0.03555911216</v>
      </c>
    </row>
    <row r="15392">
      <c r="A15392" s="61">
        <v>1.514428659E9</v>
      </c>
      <c r="B15392" s="61">
        <v>1.0</v>
      </c>
      <c r="C15392" s="61">
        <v>535.0</v>
      </c>
      <c r="D15392" s="57" t="s">
        <v>379</v>
      </c>
      <c r="E15392" s="62" t="str">
        <f t="shared" si="1"/>
        <v>Out of test</v>
      </c>
      <c r="F15392" s="53" t="str">
        <f t="shared" si="2"/>
        <v>Shanghai_1</v>
      </c>
      <c r="G15392" s="53">
        <f t="shared" si="3"/>
        <v>0.5094094261</v>
      </c>
    </row>
    <row r="15393">
      <c r="A15393" s="61">
        <v>1.513560566E9</v>
      </c>
      <c r="B15393" s="61">
        <v>1.0</v>
      </c>
      <c r="C15393" s="61">
        <v>1797.0</v>
      </c>
      <c r="D15393" s="57" t="s">
        <v>379</v>
      </c>
      <c r="E15393" s="62" t="str">
        <f t="shared" si="1"/>
        <v>Out of test</v>
      </c>
      <c r="F15393" s="53" t="str">
        <f t="shared" si="2"/>
        <v>Shanghai_1</v>
      </c>
      <c r="G15393" s="53">
        <f t="shared" si="3"/>
        <v>0.06553983966</v>
      </c>
    </row>
    <row r="15394">
      <c r="A15394" s="61">
        <v>1.519390425E9</v>
      </c>
      <c r="B15394" s="61">
        <v>1.0</v>
      </c>
      <c r="C15394" s="61">
        <v>4098.0</v>
      </c>
      <c r="D15394" s="57" t="s">
        <v>379</v>
      </c>
      <c r="E15394" s="62" t="str">
        <f t="shared" si="1"/>
        <v>Out of test</v>
      </c>
      <c r="F15394" s="53" t="str">
        <f t="shared" si="2"/>
        <v>Shanghai_1</v>
      </c>
      <c r="G15394" s="53">
        <f t="shared" si="3"/>
        <v>0.4449455445</v>
      </c>
    </row>
    <row r="15395">
      <c r="A15395" s="61">
        <v>1.517348008E9</v>
      </c>
      <c r="B15395" s="61">
        <v>1.0</v>
      </c>
      <c r="C15395" s="61">
        <v>2151.0</v>
      </c>
      <c r="D15395" s="57" t="s">
        <v>379</v>
      </c>
      <c r="E15395" s="62" t="str">
        <f t="shared" si="1"/>
        <v>Out of test</v>
      </c>
      <c r="F15395" s="53" t="str">
        <f t="shared" si="2"/>
        <v>Shanghai_1</v>
      </c>
      <c r="G15395" s="53">
        <f t="shared" si="3"/>
        <v>0.3491755197</v>
      </c>
    </row>
    <row r="15396">
      <c r="A15396" s="61">
        <v>1.513287578E9</v>
      </c>
      <c r="B15396" s="61">
        <v>1.0</v>
      </c>
      <c r="C15396" s="61">
        <v>1883.0</v>
      </c>
      <c r="D15396" s="57" t="s">
        <v>379</v>
      </c>
      <c r="E15396" s="62" t="str">
        <f t="shared" si="1"/>
        <v>Out of test</v>
      </c>
      <c r="F15396" s="53" t="str">
        <f t="shared" si="2"/>
        <v>Shanghai_1</v>
      </c>
      <c r="G15396" s="53">
        <f t="shared" si="3"/>
        <v>0.5088550882</v>
      </c>
    </row>
    <row r="15397">
      <c r="A15397" s="61">
        <v>1.515308384E9</v>
      </c>
      <c r="B15397" s="61">
        <v>1.0</v>
      </c>
      <c r="C15397" s="61">
        <v>1761.0</v>
      </c>
      <c r="D15397" s="57" t="s">
        <v>379</v>
      </c>
      <c r="E15397" s="62" t="str">
        <f t="shared" si="1"/>
        <v>Out of test</v>
      </c>
      <c r="F15397" s="53" t="str">
        <f t="shared" si="2"/>
        <v>Shanghai_1</v>
      </c>
      <c r="G15397" s="53">
        <f t="shared" si="3"/>
        <v>0.3959802649</v>
      </c>
    </row>
    <row r="15398">
      <c r="A15398" s="61">
        <v>1.518399485E9</v>
      </c>
      <c r="B15398" s="61">
        <v>1.0</v>
      </c>
      <c r="C15398" s="61">
        <v>2039.0</v>
      </c>
      <c r="D15398" s="57" t="s">
        <v>379</v>
      </c>
      <c r="E15398" s="62" t="str">
        <f t="shared" si="1"/>
        <v>Out of test</v>
      </c>
      <c r="F15398" s="53" t="str">
        <f t="shared" si="2"/>
        <v>Shanghai_1</v>
      </c>
      <c r="G15398" s="53">
        <f t="shared" si="3"/>
        <v>0.4355461843</v>
      </c>
    </row>
    <row r="15399">
      <c r="A15399" s="61">
        <v>1.512441489E9</v>
      </c>
      <c r="B15399" s="61">
        <v>1.0</v>
      </c>
      <c r="C15399" s="61">
        <v>1551.0</v>
      </c>
      <c r="D15399" s="57" t="s">
        <v>379</v>
      </c>
      <c r="E15399" s="62" t="str">
        <f t="shared" si="1"/>
        <v>Out of test</v>
      </c>
      <c r="F15399" s="53" t="str">
        <f t="shared" si="2"/>
        <v>Shanghai_1</v>
      </c>
      <c r="G15399" s="53">
        <f t="shared" si="3"/>
        <v>0.6445181611</v>
      </c>
    </row>
    <row r="15400">
      <c r="A15400" s="61">
        <v>1.512789596E9</v>
      </c>
      <c r="B15400" s="61">
        <v>1.0</v>
      </c>
      <c r="C15400" s="61">
        <v>3367.0</v>
      </c>
      <c r="D15400" s="57" t="s">
        <v>379</v>
      </c>
      <c r="E15400" s="62" t="str">
        <f t="shared" si="1"/>
        <v>Out of test</v>
      </c>
      <c r="F15400" s="53" t="str">
        <f t="shared" si="2"/>
        <v>Shanghai_1</v>
      </c>
      <c r="G15400" s="53">
        <f t="shared" si="3"/>
        <v>0.666522501</v>
      </c>
    </row>
    <row r="15401">
      <c r="A15401" s="61">
        <v>1.517490603E9</v>
      </c>
      <c r="B15401" s="61">
        <v>1.0</v>
      </c>
      <c r="C15401" s="61">
        <v>736.0</v>
      </c>
      <c r="D15401" s="57" t="s">
        <v>379</v>
      </c>
      <c r="E15401" s="62" t="str">
        <f t="shared" si="1"/>
        <v>Out of test</v>
      </c>
      <c r="F15401" s="53" t="str">
        <f t="shared" si="2"/>
        <v>Shanghai_1</v>
      </c>
      <c r="G15401" s="53">
        <f t="shared" si="3"/>
        <v>0.4689269802</v>
      </c>
    </row>
    <row r="15402">
      <c r="A15402" s="61">
        <v>1.517646918E9</v>
      </c>
      <c r="B15402" s="61">
        <v>1.0</v>
      </c>
      <c r="C15402" s="61">
        <v>2879.0</v>
      </c>
      <c r="D15402" s="57" t="s">
        <v>379</v>
      </c>
      <c r="E15402" s="62" t="str">
        <f t="shared" si="1"/>
        <v>Out of test</v>
      </c>
      <c r="F15402" s="53" t="str">
        <f t="shared" si="2"/>
        <v>Shanghai_1</v>
      </c>
      <c r="G15402" s="53">
        <f t="shared" si="3"/>
        <v>0.3903490138</v>
      </c>
    </row>
    <row r="15403">
      <c r="A15403" s="61">
        <v>1.515283087E9</v>
      </c>
      <c r="B15403" s="61">
        <v>1.0</v>
      </c>
      <c r="C15403" s="61">
        <v>4064.0</v>
      </c>
      <c r="D15403" s="57" t="s">
        <v>379</v>
      </c>
      <c r="E15403" s="62" t="str">
        <f t="shared" si="1"/>
        <v>Out of test</v>
      </c>
      <c r="F15403" s="53" t="str">
        <f t="shared" si="2"/>
        <v>Shanghai_1</v>
      </c>
      <c r="G15403" s="53">
        <f t="shared" si="3"/>
        <v>0.3893987446</v>
      </c>
    </row>
    <row r="15404">
      <c r="A15404" s="61">
        <v>1.511350913E9</v>
      </c>
      <c r="B15404" s="61">
        <v>1.0</v>
      </c>
      <c r="C15404" s="61">
        <v>4067.0</v>
      </c>
      <c r="D15404" s="57" t="s">
        <v>379</v>
      </c>
      <c r="E15404" s="62" t="str">
        <f t="shared" si="1"/>
        <v>Out of test</v>
      </c>
      <c r="F15404" s="53" t="str">
        <f t="shared" si="2"/>
        <v>Shanghai_1</v>
      </c>
      <c r="G15404" s="53">
        <f t="shared" si="3"/>
        <v>0.09655171481</v>
      </c>
    </row>
    <row r="15405">
      <c r="A15405" s="61">
        <v>1.517590899E9</v>
      </c>
      <c r="B15405" s="61">
        <v>1.0</v>
      </c>
      <c r="C15405" s="61">
        <v>3088.0</v>
      </c>
      <c r="D15405" s="57" t="s">
        <v>379</v>
      </c>
      <c r="E15405" s="62" t="str">
        <f t="shared" si="1"/>
        <v>Out of test</v>
      </c>
      <c r="F15405" s="53" t="str">
        <f t="shared" si="2"/>
        <v>Shanghai_1</v>
      </c>
      <c r="G15405" s="53">
        <f t="shared" si="3"/>
        <v>0.6344914731</v>
      </c>
    </row>
    <row r="15406">
      <c r="A15406" s="61">
        <v>1.519495483E9</v>
      </c>
      <c r="B15406" s="61">
        <v>1.0</v>
      </c>
      <c r="C15406" s="61">
        <v>216.0</v>
      </c>
      <c r="D15406" s="57" t="s">
        <v>379</v>
      </c>
      <c r="E15406" s="62" t="str">
        <f t="shared" si="1"/>
        <v>Out of test</v>
      </c>
      <c r="F15406" s="53" t="str">
        <f t="shared" si="2"/>
        <v>Shanghai_1</v>
      </c>
      <c r="G15406" s="53">
        <f t="shared" si="3"/>
        <v>0.2279723249</v>
      </c>
    </row>
    <row r="15407">
      <c r="A15407" s="61">
        <v>1.512059455E9</v>
      </c>
      <c r="B15407" s="61">
        <v>1.0</v>
      </c>
      <c r="C15407" s="61">
        <v>2721.0</v>
      </c>
      <c r="D15407" s="57" t="s">
        <v>379</v>
      </c>
      <c r="E15407" s="62" t="str">
        <f t="shared" si="1"/>
        <v>Out of test</v>
      </c>
      <c r="F15407" s="53" t="str">
        <f t="shared" si="2"/>
        <v>Shanghai_1</v>
      </c>
      <c r="G15407" s="53">
        <f t="shared" si="3"/>
        <v>0.3051546701</v>
      </c>
    </row>
    <row r="15408">
      <c r="A15408" s="61">
        <v>1.512540176E9</v>
      </c>
      <c r="B15408" s="61">
        <v>1.0</v>
      </c>
      <c r="C15408" s="61">
        <v>242.0</v>
      </c>
      <c r="D15408" s="57" t="s">
        <v>379</v>
      </c>
      <c r="E15408" s="62" t="str">
        <f t="shared" si="1"/>
        <v>Out of test</v>
      </c>
      <c r="F15408" s="53" t="str">
        <f t="shared" si="2"/>
        <v>Shanghai_1</v>
      </c>
      <c r="G15408" s="53">
        <f t="shared" si="3"/>
        <v>0.36960388</v>
      </c>
    </row>
    <row r="15409">
      <c r="A15409" s="61">
        <v>1.511918197E9</v>
      </c>
      <c r="B15409" s="61">
        <v>1.0</v>
      </c>
      <c r="C15409" s="61">
        <v>2874.0</v>
      </c>
      <c r="D15409" s="57" t="s">
        <v>379</v>
      </c>
      <c r="E15409" s="62" t="str">
        <f t="shared" si="1"/>
        <v>Out of test</v>
      </c>
      <c r="F15409" s="53" t="str">
        <f t="shared" si="2"/>
        <v>Shanghai_1</v>
      </c>
      <c r="G15409" s="53">
        <f t="shared" si="3"/>
        <v>0.9789941523</v>
      </c>
    </row>
    <row r="15410">
      <c r="A15410" s="61">
        <v>1.513600829E9</v>
      </c>
      <c r="B15410" s="61">
        <v>1.0</v>
      </c>
      <c r="C15410" s="61">
        <v>2459.0</v>
      </c>
      <c r="D15410" s="57" t="s">
        <v>379</v>
      </c>
      <c r="E15410" s="62" t="str">
        <f t="shared" si="1"/>
        <v>Out of test</v>
      </c>
      <c r="F15410" s="53" t="str">
        <f t="shared" si="2"/>
        <v>Shanghai_1</v>
      </c>
      <c r="G15410" s="53">
        <f t="shared" si="3"/>
        <v>0.1431835844</v>
      </c>
    </row>
    <row r="15411">
      <c r="A15411" s="61">
        <v>1.512134703E9</v>
      </c>
      <c r="B15411" s="61">
        <v>1.0</v>
      </c>
      <c r="C15411" s="61">
        <v>1208.0</v>
      </c>
      <c r="D15411" s="57" t="s">
        <v>379</v>
      </c>
      <c r="E15411" s="62" t="str">
        <f t="shared" si="1"/>
        <v>Out of test</v>
      </c>
      <c r="F15411" s="53" t="str">
        <f t="shared" si="2"/>
        <v>Shanghai_1</v>
      </c>
      <c r="G15411" s="53">
        <f t="shared" si="3"/>
        <v>0.3765838696</v>
      </c>
    </row>
    <row r="15412">
      <c r="A15412" s="61">
        <v>1.513941744E9</v>
      </c>
      <c r="B15412" s="61">
        <v>1.0</v>
      </c>
      <c r="C15412" s="61">
        <v>1411.0</v>
      </c>
      <c r="D15412" s="57" t="s">
        <v>379</v>
      </c>
      <c r="E15412" s="62" t="str">
        <f t="shared" si="1"/>
        <v>Out of test</v>
      </c>
      <c r="F15412" s="53" t="str">
        <f t="shared" si="2"/>
        <v>Shanghai_1</v>
      </c>
      <c r="G15412" s="53">
        <f t="shared" si="3"/>
        <v>0.4266373267</v>
      </c>
    </row>
    <row r="15413">
      <c r="A15413" s="61">
        <v>1.518415008E9</v>
      </c>
      <c r="B15413" s="61">
        <v>1.0</v>
      </c>
      <c r="C15413" s="61">
        <v>694.0</v>
      </c>
      <c r="D15413" s="57" t="s">
        <v>379</v>
      </c>
      <c r="E15413" s="62" t="str">
        <f t="shared" si="1"/>
        <v>Out of test</v>
      </c>
      <c r="F15413" s="53" t="str">
        <f t="shared" si="2"/>
        <v>Shanghai_1</v>
      </c>
      <c r="G15413" s="53">
        <f t="shared" si="3"/>
        <v>0.475690663</v>
      </c>
    </row>
    <row r="15414">
      <c r="A15414" s="61">
        <v>1.511431887E9</v>
      </c>
      <c r="B15414" s="61">
        <v>1.0</v>
      </c>
      <c r="C15414" s="61">
        <v>3702.0</v>
      </c>
      <c r="D15414" s="57" t="s">
        <v>379</v>
      </c>
      <c r="E15414" s="62" t="str">
        <f t="shared" si="1"/>
        <v>Out of test</v>
      </c>
      <c r="F15414" s="53" t="str">
        <f t="shared" si="2"/>
        <v>Shanghai_1</v>
      </c>
      <c r="G15414" s="53">
        <f t="shared" si="3"/>
        <v>0.7297994222</v>
      </c>
    </row>
    <row r="15415">
      <c r="A15415" s="61">
        <v>1.516435723E9</v>
      </c>
      <c r="B15415" s="61">
        <v>1.0</v>
      </c>
      <c r="C15415" s="61">
        <v>981.0</v>
      </c>
      <c r="D15415" s="57" t="s">
        <v>379</v>
      </c>
      <c r="E15415" s="62" t="str">
        <f t="shared" si="1"/>
        <v>Out of test</v>
      </c>
      <c r="F15415" s="53" t="str">
        <f t="shared" si="2"/>
        <v>Shanghai_1</v>
      </c>
      <c r="G15415" s="53">
        <f t="shared" si="3"/>
        <v>0.3183662205</v>
      </c>
    </row>
    <row r="15416">
      <c r="A15416" s="61">
        <v>1.516025703E9</v>
      </c>
      <c r="B15416" s="61">
        <v>1.0</v>
      </c>
      <c r="C15416" s="61">
        <v>400.0</v>
      </c>
      <c r="D15416" s="57" t="s">
        <v>379</v>
      </c>
      <c r="E15416" s="62" t="str">
        <f t="shared" si="1"/>
        <v>Out of test</v>
      </c>
      <c r="F15416" s="53" t="str">
        <f t="shared" si="2"/>
        <v>Shanghai_1</v>
      </c>
      <c r="G15416" s="53">
        <f t="shared" si="3"/>
        <v>0.02974440311</v>
      </c>
    </row>
    <row r="15417">
      <c r="A15417" s="61">
        <v>1.519938136E9</v>
      </c>
      <c r="B15417" s="61">
        <v>1.0</v>
      </c>
      <c r="C15417" s="61">
        <v>478.0</v>
      </c>
      <c r="D15417" s="57" t="s">
        <v>379</v>
      </c>
      <c r="E15417" s="62" t="str">
        <f t="shared" si="1"/>
        <v>Out of test</v>
      </c>
      <c r="F15417" s="53" t="str">
        <f t="shared" si="2"/>
        <v>Shanghai_1</v>
      </c>
      <c r="G15417" s="53">
        <f t="shared" si="3"/>
        <v>0.4023637372</v>
      </c>
    </row>
    <row r="15418">
      <c r="A15418" s="61">
        <v>1.514837648E9</v>
      </c>
      <c r="B15418" s="61">
        <v>1.0</v>
      </c>
      <c r="C15418" s="61">
        <v>1606.0</v>
      </c>
      <c r="D15418" s="57" t="s">
        <v>379</v>
      </c>
      <c r="E15418" s="62" t="str">
        <f t="shared" si="1"/>
        <v>Out of test</v>
      </c>
      <c r="F15418" s="53" t="str">
        <f t="shared" si="2"/>
        <v>Shanghai_1</v>
      </c>
      <c r="G15418" s="53">
        <f t="shared" si="3"/>
        <v>0.3007571232</v>
      </c>
    </row>
    <row r="15419">
      <c r="A15419" s="61">
        <v>1.516300003E9</v>
      </c>
      <c r="B15419" s="61">
        <v>1.0</v>
      </c>
      <c r="C15419" s="61">
        <v>426.0</v>
      </c>
      <c r="D15419" s="57" t="s">
        <v>379</v>
      </c>
      <c r="E15419" s="62" t="str">
        <f t="shared" si="1"/>
        <v>Out of test</v>
      </c>
      <c r="F15419" s="53" t="str">
        <f t="shared" si="2"/>
        <v>Shanghai_1</v>
      </c>
      <c r="G15419" s="53">
        <f t="shared" si="3"/>
        <v>0.5027632055</v>
      </c>
    </row>
    <row r="15420">
      <c r="A15420" s="61">
        <v>1.513361279E9</v>
      </c>
      <c r="B15420" s="61">
        <v>1.0</v>
      </c>
      <c r="C15420" s="61">
        <v>2605.0</v>
      </c>
      <c r="D15420" s="57" t="s">
        <v>379</v>
      </c>
      <c r="E15420" s="62" t="str">
        <f t="shared" si="1"/>
        <v>Out of test</v>
      </c>
      <c r="F15420" s="53" t="str">
        <f t="shared" si="2"/>
        <v>Shanghai_1</v>
      </c>
      <c r="G15420" s="53">
        <f t="shared" si="3"/>
        <v>0.5187562936</v>
      </c>
    </row>
    <row r="15421">
      <c r="A15421" s="61">
        <v>1.518979709E9</v>
      </c>
      <c r="B15421" s="61">
        <v>1.0</v>
      </c>
      <c r="C15421" s="61">
        <v>2561.0</v>
      </c>
      <c r="D15421" s="57" t="s">
        <v>379</v>
      </c>
      <c r="E15421" s="62" t="str">
        <f t="shared" si="1"/>
        <v>Out of test</v>
      </c>
      <c r="F15421" s="53" t="str">
        <f t="shared" si="2"/>
        <v>Shanghai_1</v>
      </c>
      <c r="G15421" s="53">
        <f t="shared" si="3"/>
        <v>0.6306698649</v>
      </c>
    </row>
    <row r="15422">
      <c r="A15422" s="61">
        <v>1.515447353E9</v>
      </c>
      <c r="B15422" s="61">
        <v>1.0</v>
      </c>
      <c r="C15422" s="61">
        <v>678.0</v>
      </c>
      <c r="D15422" s="57" t="s">
        <v>379</v>
      </c>
      <c r="E15422" s="62" t="str">
        <f t="shared" si="1"/>
        <v>Out of test</v>
      </c>
      <c r="F15422" s="53" t="str">
        <f t="shared" si="2"/>
        <v>Shanghai_1</v>
      </c>
      <c r="G15422" s="53">
        <f t="shared" si="3"/>
        <v>0.434318275</v>
      </c>
    </row>
    <row r="15423">
      <c r="A15423" s="61">
        <v>1.515512467E9</v>
      </c>
      <c r="B15423" s="61">
        <v>1.0</v>
      </c>
      <c r="C15423" s="61">
        <v>1216.0</v>
      </c>
      <c r="D15423" s="57" t="s">
        <v>379</v>
      </c>
      <c r="E15423" s="62" t="str">
        <f t="shared" si="1"/>
        <v>Out of test</v>
      </c>
      <c r="F15423" s="53" t="str">
        <f t="shared" si="2"/>
        <v>Shanghai_1</v>
      </c>
      <c r="G15423" s="53">
        <f t="shared" si="3"/>
        <v>0.5301442412</v>
      </c>
    </row>
    <row r="15424">
      <c r="A15424" s="61">
        <v>1.518804045E9</v>
      </c>
      <c r="B15424" s="61">
        <v>1.0</v>
      </c>
      <c r="C15424" s="61">
        <v>2786.0</v>
      </c>
      <c r="D15424" s="57" t="s">
        <v>379</v>
      </c>
      <c r="E15424" s="62" t="str">
        <f t="shared" si="1"/>
        <v>Out of test</v>
      </c>
      <c r="F15424" s="53" t="str">
        <f t="shared" si="2"/>
        <v>Shanghai_1</v>
      </c>
      <c r="G15424" s="53">
        <f t="shared" si="3"/>
        <v>0.7018933464</v>
      </c>
    </row>
    <row r="15425">
      <c r="A15425" s="61">
        <v>1.519394454E9</v>
      </c>
      <c r="B15425" s="61">
        <v>1.0</v>
      </c>
      <c r="C15425" s="61">
        <v>4560.0</v>
      </c>
      <c r="D15425" s="57" t="s">
        <v>379</v>
      </c>
      <c r="E15425" s="62" t="str">
        <f t="shared" si="1"/>
        <v>Out of test</v>
      </c>
      <c r="F15425" s="53" t="str">
        <f t="shared" si="2"/>
        <v>Shanghai_1</v>
      </c>
      <c r="G15425" s="53">
        <f t="shared" si="3"/>
        <v>0.147012254</v>
      </c>
    </row>
    <row r="15426">
      <c r="A15426" s="61">
        <v>1.517627417E9</v>
      </c>
      <c r="B15426" s="61">
        <v>1.0</v>
      </c>
      <c r="C15426" s="61">
        <v>3343.0</v>
      </c>
      <c r="D15426" s="57" t="s">
        <v>379</v>
      </c>
      <c r="E15426" s="62" t="str">
        <f t="shared" si="1"/>
        <v>Out of test</v>
      </c>
      <c r="F15426" s="53" t="str">
        <f t="shared" si="2"/>
        <v>Shanghai_1</v>
      </c>
      <c r="G15426" s="53">
        <f t="shared" si="3"/>
        <v>0.5380615434</v>
      </c>
    </row>
    <row r="15427">
      <c r="A15427" s="61">
        <v>1.516887904E9</v>
      </c>
      <c r="B15427" s="61">
        <v>1.0</v>
      </c>
      <c r="C15427" s="61">
        <v>2946.0</v>
      </c>
      <c r="D15427" s="57" t="s">
        <v>379</v>
      </c>
      <c r="E15427" s="62" t="str">
        <f t="shared" si="1"/>
        <v>Out of test</v>
      </c>
      <c r="F15427" s="53" t="str">
        <f t="shared" si="2"/>
        <v>Shanghai_1</v>
      </c>
      <c r="G15427" s="53">
        <f t="shared" si="3"/>
        <v>0.2068971923</v>
      </c>
    </row>
    <row r="15428">
      <c r="A15428" s="61">
        <v>1.515710794E9</v>
      </c>
      <c r="B15428" s="61">
        <v>1.0</v>
      </c>
      <c r="C15428" s="61">
        <v>594.0</v>
      </c>
      <c r="D15428" s="57" t="s">
        <v>379</v>
      </c>
      <c r="E15428" s="62" t="str">
        <f t="shared" si="1"/>
        <v>Out of test</v>
      </c>
      <c r="F15428" s="53" t="str">
        <f t="shared" si="2"/>
        <v>Shanghai_1</v>
      </c>
      <c r="G15428" s="53">
        <f t="shared" si="3"/>
        <v>0.4245591684</v>
      </c>
    </row>
    <row r="15429">
      <c r="A15429" s="61">
        <v>1.517026379E9</v>
      </c>
      <c r="B15429" s="61">
        <v>1.0</v>
      </c>
      <c r="C15429" s="61">
        <v>5007.0</v>
      </c>
      <c r="D15429" s="57" t="s">
        <v>379</v>
      </c>
      <c r="E15429" s="62" t="str">
        <f t="shared" si="1"/>
        <v>Out of test</v>
      </c>
      <c r="F15429" s="53" t="str">
        <f t="shared" si="2"/>
        <v>Shanghai_1</v>
      </c>
      <c r="G15429" s="53">
        <f t="shared" si="3"/>
        <v>0.8258447718</v>
      </c>
    </row>
    <row r="15430">
      <c r="A15430" s="61">
        <v>1.515609996E9</v>
      </c>
      <c r="B15430" s="61">
        <v>1.0</v>
      </c>
      <c r="C15430" s="61">
        <v>1519.0</v>
      </c>
      <c r="D15430" s="57" t="s">
        <v>379</v>
      </c>
      <c r="E15430" s="62" t="str">
        <f t="shared" si="1"/>
        <v>Out of test</v>
      </c>
      <c r="F15430" s="53" t="str">
        <f t="shared" si="2"/>
        <v>Shanghai_1</v>
      </c>
      <c r="G15430" s="53">
        <f t="shared" si="3"/>
        <v>0.1412659133</v>
      </c>
    </row>
    <row r="15431">
      <c r="A15431" s="61">
        <v>1.518878138E9</v>
      </c>
      <c r="B15431" s="61">
        <v>1.0</v>
      </c>
      <c r="C15431" s="61">
        <v>1057.0</v>
      </c>
      <c r="D15431" s="57" t="s">
        <v>379</v>
      </c>
      <c r="E15431" s="62" t="str">
        <f t="shared" si="1"/>
        <v>Out of test</v>
      </c>
      <c r="F15431" s="53" t="str">
        <f t="shared" si="2"/>
        <v>Shanghai_1</v>
      </c>
      <c r="G15431" s="53">
        <f t="shared" si="3"/>
        <v>0.6845374373</v>
      </c>
    </row>
    <row r="15432">
      <c r="A15432" s="61">
        <v>1.519358628E9</v>
      </c>
      <c r="B15432" s="61">
        <v>1.0</v>
      </c>
      <c r="C15432" s="61">
        <v>1574.0</v>
      </c>
      <c r="D15432" s="57" t="s">
        <v>379</v>
      </c>
      <c r="E15432" s="62" t="str">
        <f t="shared" si="1"/>
        <v>Out of test</v>
      </c>
      <c r="F15432" s="53" t="str">
        <f t="shared" si="2"/>
        <v>Shanghai_1</v>
      </c>
      <c r="G15432" s="53">
        <f t="shared" si="3"/>
        <v>0.7324460842</v>
      </c>
    </row>
    <row r="15433">
      <c r="A15433" s="61">
        <v>1.515958548E9</v>
      </c>
      <c r="B15433" s="61">
        <v>1.0</v>
      </c>
      <c r="C15433" s="61">
        <v>274.0</v>
      </c>
      <c r="D15433" s="57" t="s">
        <v>379</v>
      </c>
      <c r="E15433" s="62" t="str">
        <f t="shared" si="1"/>
        <v>Out of test</v>
      </c>
      <c r="F15433" s="53" t="str">
        <f t="shared" si="2"/>
        <v>Shanghai_1</v>
      </c>
      <c r="G15433" s="53">
        <f t="shared" si="3"/>
        <v>0.04369400523</v>
      </c>
    </row>
    <row r="15434">
      <c r="A15434" s="61">
        <v>1.518936487E9</v>
      </c>
      <c r="B15434" s="61">
        <v>1.0</v>
      </c>
      <c r="C15434" s="61">
        <v>980.0</v>
      </c>
      <c r="D15434" s="57" t="s">
        <v>379</v>
      </c>
      <c r="E15434" s="62" t="str">
        <f t="shared" si="1"/>
        <v>Out of test</v>
      </c>
      <c r="F15434" s="53" t="str">
        <f t="shared" si="2"/>
        <v>Shanghai_1</v>
      </c>
      <c r="G15434" s="53">
        <f t="shared" si="3"/>
        <v>0.7014818802</v>
      </c>
    </row>
    <row r="15435">
      <c r="A15435" s="61">
        <v>1.515226629E9</v>
      </c>
      <c r="B15435" s="61">
        <v>1.0</v>
      </c>
      <c r="C15435" s="61">
        <v>1534.0</v>
      </c>
      <c r="D15435" s="57" t="s">
        <v>379</v>
      </c>
      <c r="E15435" s="62" t="str">
        <f t="shared" si="1"/>
        <v>Out of test</v>
      </c>
      <c r="F15435" s="53" t="str">
        <f t="shared" si="2"/>
        <v>Shanghai_1</v>
      </c>
      <c r="G15435" s="53">
        <f t="shared" si="3"/>
        <v>0.9093379576</v>
      </c>
    </row>
    <row r="15436">
      <c r="A15436" s="61">
        <v>1.518306463E9</v>
      </c>
      <c r="B15436" s="61">
        <v>1.0</v>
      </c>
      <c r="C15436" s="61">
        <v>2628.0</v>
      </c>
      <c r="D15436" s="57" t="s">
        <v>379</v>
      </c>
      <c r="E15436" s="62" t="str">
        <f t="shared" si="1"/>
        <v>Out of test</v>
      </c>
      <c r="F15436" s="53" t="str">
        <f t="shared" si="2"/>
        <v>Shanghai_1</v>
      </c>
      <c r="G15436" s="53">
        <f t="shared" si="3"/>
        <v>0.5734411498</v>
      </c>
    </row>
    <row r="15437">
      <c r="A15437" s="61">
        <v>1.513561834E9</v>
      </c>
      <c r="B15437" s="61">
        <v>1.0</v>
      </c>
      <c r="C15437" s="61">
        <v>4379.0</v>
      </c>
      <c r="D15437" s="57" t="s">
        <v>379</v>
      </c>
      <c r="E15437" s="62" t="str">
        <f t="shared" si="1"/>
        <v>Out of test</v>
      </c>
      <c r="F15437" s="53" t="str">
        <f t="shared" si="2"/>
        <v>Shanghai_1</v>
      </c>
      <c r="G15437" s="53">
        <f t="shared" si="3"/>
        <v>0.1958200166</v>
      </c>
    </row>
    <row r="15438">
      <c r="A15438" s="61">
        <v>1.511379119E9</v>
      </c>
      <c r="B15438" s="61">
        <v>1.0</v>
      </c>
      <c r="C15438" s="61">
        <v>2373.0</v>
      </c>
      <c r="D15438" s="57" t="s">
        <v>379</v>
      </c>
      <c r="E15438" s="62" t="str">
        <f t="shared" si="1"/>
        <v>Out of test</v>
      </c>
      <c r="F15438" s="53" t="str">
        <f t="shared" si="2"/>
        <v>Shanghai_1</v>
      </c>
      <c r="G15438" s="53">
        <f t="shared" si="3"/>
        <v>0.9425329205</v>
      </c>
    </row>
    <row r="15439">
      <c r="A15439" s="61">
        <v>1.512894184E9</v>
      </c>
      <c r="B15439" s="61">
        <v>1.0</v>
      </c>
      <c r="C15439" s="61">
        <v>623.0</v>
      </c>
      <c r="D15439" s="57" t="s">
        <v>379</v>
      </c>
      <c r="E15439" s="62" t="str">
        <f t="shared" si="1"/>
        <v>Out of test</v>
      </c>
      <c r="F15439" s="53" t="str">
        <f t="shared" si="2"/>
        <v>Shanghai_1</v>
      </c>
      <c r="G15439" s="53">
        <f t="shared" si="3"/>
        <v>0.3335610882</v>
      </c>
    </row>
    <row r="15440">
      <c r="A15440" s="61">
        <v>1.515130514E9</v>
      </c>
      <c r="B15440" s="61">
        <v>1.0</v>
      </c>
      <c r="C15440" s="61">
        <v>679.0</v>
      </c>
      <c r="D15440" s="57" t="s">
        <v>379</v>
      </c>
      <c r="E15440" s="62" t="str">
        <f t="shared" si="1"/>
        <v>Out of test</v>
      </c>
      <c r="F15440" s="53" t="str">
        <f t="shared" si="2"/>
        <v>Shanghai_1</v>
      </c>
      <c r="G15440" s="53">
        <f t="shared" si="3"/>
        <v>0.6673910425</v>
      </c>
    </row>
    <row r="15441">
      <c r="A15441" s="61">
        <v>1.511904606E9</v>
      </c>
      <c r="B15441" s="61">
        <v>1.0</v>
      </c>
      <c r="C15441" s="61">
        <v>3787.0</v>
      </c>
      <c r="D15441" s="57" t="s">
        <v>379</v>
      </c>
      <c r="E15441" s="62" t="str">
        <f t="shared" si="1"/>
        <v>Out of test</v>
      </c>
      <c r="F15441" s="53" t="str">
        <f t="shared" si="2"/>
        <v>Shanghai_1</v>
      </c>
      <c r="G15441" s="53">
        <f t="shared" si="3"/>
        <v>0.557318156</v>
      </c>
    </row>
    <row r="15442">
      <c r="A15442" s="61">
        <v>1.514671816E9</v>
      </c>
      <c r="B15442" s="61">
        <v>1.0</v>
      </c>
      <c r="C15442" s="61">
        <v>1380.0</v>
      </c>
      <c r="D15442" s="57" t="s">
        <v>379</v>
      </c>
      <c r="E15442" s="62" t="str">
        <f t="shared" si="1"/>
        <v>Out of test</v>
      </c>
      <c r="F15442" s="53" t="str">
        <f t="shared" si="2"/>
        <v>Shanghai_1</v>
      </c>
      <c r="G15442" s="53">
        <f t="shared" si="3"/>
        <v>0.1288847279</v>
      </c>
    </row>
    <row r="15443">
      <c r="A15443" s="61">
        <v>1.512822117E9</v>
      </c>
      <c r="B15443" s="61">
        <v>1.0</v>
      </c>
      <c r="C15443" s="61">
        <v>8.0</v>
      </c>
      <c r="D15443" s="57" t="s">
        <v>379</v>
      </c>
      <c r="E15443" s="62" t="str">
        <f t="shared" si="1"/>
        <v>Out of test</v>
      </c>
      <c r="F15443" s="53" t="str">
        <f t="shared" si="2"/>
        <v>Shanghai_1</v>
      </c>
      <c r="G15443" s="53">
        <f t="shared" si="3"/>
        <v>0.04737953542</v>
      </c>
    </row>
    <row r="15444">
      <c r="A15444" s="61">
        <v>1.518039423E9</v>
      </c>
      <c r="B15444" s="61">
        <v>1.0</v>
      </c>
      <c r="C15444" s="61">
        <v>1232.0</v>
      </c>
      <c r="D15444" s="57" t="s">
        <v>379</v>
      </c>
      <c r="E15444" s="62" t="str">
        <f t="shared" si="1"/>
        <v>Out of test</v>
      </c>
      <c r="F15444" s="53" t="str">
        <f t="shared" si="2"/>
        <v>Shanghai_1</v>
      </c>
      <c r="G15444" s="53">
        <f t="shared" si="3"/>
        <v>0.5136052208</v>
      </c>
    </row>
    <row r="15445">
      <c r="A15445" s="61">
        <v>1.516082106E9</v>
      </c>
      <c r="B15445" s="61">
        <v>1.0</v>
      </c>
      <c r="C15445" s="61">
        <v>3150.0</v>
      </c>
      <c r="D15445" s="57" t="s">
        <v>379</v>
      </c>
      <c r="E15445" s="62" t="str">
        <f t="shared" si="1"/>
        <v>Out of test</v>
      </c>
      <c r="F15445" s="53" t="str">
        <f t="shared" si="2"/>
        <v>Shanghai_1</v>
      </c>
      <c r="G15445" s="53">
        <f t="shared" si="3"/>
        <v>0.2165984844</v>
      </c>
    </row>
    <row r="15446">
      <c r="A15446" s="61">
        <v>1.519277267E9</v>
      </c>
      <c r="B15446" s="61">
        <v>1.0</v>
      </c>
      <c r="C15446" s="61">
        <v>1055.0</v>
      </c>
      <c r="D15446" s="57" t="s">
        <v>379</v>
      </c>
      <c r="E15446" s="62" t="str">
        <f t="shared" si="1"/>
        <v>Out of test</v>
      </c>
      <c r="F15446" s="53" t="str">
        <f t="shared" si="2"/>
        <v>Shanghai_1</v>
      </c>
      <c r="G15446" s="53">
        <f t="shared" si="3"/>
        <v>0.2252657623</v>
      </c>
    </row>
    <row r="15447">
      <c r="A15447" s="61">
        <v>1.519923359E9</v>
      </c>
      <c r="B15447" s="61">
        <v>1.0</v>
      </c>
      <c r="C15447" s="61">
        <v>1378.0</v>
      </c>
      <c r="D15447" s="57" t="s">
        <v>379</v>
      </c>
      <c r="E15447" s="62" t="str">
        <f t="shared" si="1"/>
        <v>Out of test</v>
      </c>
      <c r="F15447" s="53" t="str">
        <f t="shared" si="2"/>
        <v>Shanghai_1</v>
      </c>
      <c r="G15447" s="53">
        <f t="shared" si="3"/>
        <v>0.104833293</v>
      </c>
    </row>
    <row r="15448">
      <c r="A15448" s="61">
        <v>1.514216644E9</v>
      </c>
      <c r="B15448" s="61">
        <v>1.0</v>
      </c>
      <c r="C15448" s="61">
        <v>1346.0</v>
      </c>
      <c r="D15448" s="57" t="s">
        <v>379</v>
      </c>
      <c r="E15448" s="62" t="str">
        <f t="shared" si="1"/>
        <v>Out of test</v>
      </c>
      <c r="F15448" s="53" t="str">
        <f t="shared" si="2"/>
        <v>Shanghai_1</v>
      </c>
      <c r="G15448" s="53">
        <f t="shared" si="3"/>
        <v>0.5030468522</v>
      </c>
    </row>
    <row r="15449">
      <c r="A15449" s="61">
        <v>1.518714153E9</v>
      </c>
      <c r="B15449" s="61">
        <v>1.0</v>
      </c>
      <c r="C15449" s="61">
        <v>2531.0</v>
      </c>
      <c r="D15449" s="57" t="s">
        <v>379</v>
      </c>
      <c r="E15449" s="62" t="str">
        <f t="shared" si="1"/>
        <v>Out of test</v>
      </c>
      <c r="F15449" s="53" t="str">
        <f t="shared" si="2"/>
        <v>Shanghai_1</v>
      </c>
      <c r="G15449" s="53">
        <f t="shared" si="3"/>
        <v>0.001560689389</v>
      </c>
    </row>
    <row r="15450">
      <c r="A15450" s="61">
        <v>1.512939858E9</v>
      </c>
      <c r="B15450" s="61">
        <v>1.0</v>
      </c>
      <c r="C15450" s="61">
        <v>4055.0</v>
      </c>
      <c r="D15450" s="57" t="s">
        <v>379</v>
      </c>
      <c r="E15450" s="62" t="str">
        <f t="shared" si="1"/>
        <v>Out of test</v>
      </c>
      <c r="F15450" s="53" t="str">
        <f t="shared" si="2"/>
        <v>Shanghai_1</v>
      </c>
      <c r="G15450" s="53">
        <f t="shared" si="3"/>
        <v>0.5906171122</v>
      </c>
    </row>
    <row r="15451">
      <c r="A15451" s="61">
        <v>1.516956137E9</v>
      </c>
      <c r="B15451" s="61">
        <v>1.0</v>
      </c>
      <c r="C15451" s="61">
        <v>1325.0</v>
      </c>
      <c r="D15451" s="57" t="s">
        <v>379</v>
      </c>
      <c r="E15451" s="62" t="str">
        <f t="shared" si="1"/>
        <v>Out of test</v>
      </c>
      <c r="F15451" s="53" t="str">
        <f t="shared" si="2"/>
        <v>Shanghai_1</v>
      </c>
      <c r="G15451" s="53">
        <f t="shared" si="3"/>
        <v>0.8376755703</v>
      </c>
    </row>
    <row r="15452">
      <c r="A15452" s="61">
        <v>1.513967979E9</v>
      </c>
      <c r="B15452" s="61">
        <v>1.0</v>
      </c>
      <c r="C15452" s="61">
        <v>3555.0</v>
      </c>
      <c r="D15452" s="57" t="s">
        <v>379</v>
      </c>
      <c r="E15452" s="62" t="str">
        <f t="shared" si="1"/>
        <v>Out of test</v>
      </c>
      <c r="F15452" s="53" t="str">
        <f t="shared" si="2"/>
        <v>Shanghai_1</v>
      </c>
      <c r="G15452" s="53">
        <f t="shared" si="3"/>
        <v>0.7554811364</v>
      </c>
    </row>
    <row r="15453">
      <c r="A15453" s="61">
        <v>1.518057005E9</v>
      </c>
      <c r="B15453" s="61">
        <v>1.0</v>
      </c>
      <c r="C15453" s="61">
        <v>1156.0</v>
      </c>
      <c r="D15453" s="57" t="s">
        <v>379</v>
      </c>
      <c r="E15453" s="62" t="str">
        <f t="shared" si="1"/>
        <v>Out of test</v>
      </c>
      <c r="F15453" s="53" t="str">
        <f t="shared" si="2"/>
        <v>Shanghai_1</v>
      </c>
      <c r="G15453" s="53">
        <f t="shared" si="3"/>
        <v>0.4174163576</v>
      </c>
    </row>
    <row r="15454">
      <c r="A15454" s="61">
        <v>1.515391617E9</v>
      </c>
      <c r="B15454" s="61">
        <v>1.0</v>
      </c>
      <c r="C15454" s="61">
        <v>2768.0</v>
      </c>
      <c r="D15454" s="57" t="s">
        <v>379</v>
      </c>
      <c r="E15454" s="62" t="str">
        <f t="shared" si="1"/>
        <v>Out of test</v>
      </c>
      <c r="F15454" s="53" t="str">
        <f t="shared" si="2"/>
        <v>Shanghai_1</v>
      </c>
      <c r="G15454" s="53">
        <f t="shared" si="3"/>
        <v>0.7118953289</v>
      </c>
    </row>
    <row r="15455">
      <c r="A15455" s="61">
        <v>1.511716368E9</v>
      </c>
      <c r="B15455" s="61">
        <v>1.0</v>
      </c>
      <c r="C15455" s="61">
        <v>137.0</v>
      </c>
      <c r="D15455" s="57" t="s">
        <v>379</v>
      </c>
      <c r="E15455" s="62" t="str">
        <f t="shared" si="1"/>
        <v>Out of test</v>
      </c>
      <c r="F15455" s="53" t="str">
        <f t="shared" si="2"/>
        <v>Shanghai_1</v>
      </c>
      <c r="G15455" s="53">
        <f t="shared" si="3"/>
        <v>0.3777196421</v>
      </c>
    </row>
    <row r="15456">
      <c r="A15456" s="61">
        <v>1.512815184E9</v>
      </c>
      <c r="B15456" s="61">
        <v>1.0</v>
      </c>
      <c r="C15456" s="61">
        <v>1887.0</v>
      </c>
      <c r="D15456" s="57" t="s">
        <v>379</v>
      </c>
      <c r="E15456" s="62" t="str">
        <f t="shared" si="1"/>
        <v>Out of test</v>
      </c>
      <c r="F15456" s="53" t="str">
        <f t="shared" si="2"/>
        <v>Shanghai_1</v>
      </c>
      <c r="G15456" s="53">
        <f t="shared" si="3"/>
        <v>0.6114211469</v>
      </c>
    </row>
    <row r="15457">
      <c r="A15457" s="61">
        <v>1.516394564E9</v>
      </c>
      <c r="B15457" s="61">
        <v>1.0</v>
      </c>
      <c r="C15457" s="61">
        <v>2508.0</v>
      </c>
      <c r="D15457" s="57" t="s">
        <v>379</v>
      </c>
      <c r="E15457" s="62" t="str">
        <f t="shared" si="1"/>
        <v>Out of test</v>
      </c>
      <c r="F15457" s="53" t="str">
        <f t="shared" si="2"/>
        <v>Shanghai_1</v>
      </c>
      <c r="G15457" s="53">
        <f t="shared" si="3"/>
        <v>0.6199926666</v>
      </c>
    </row>
    <row r="15458">
      <c r="A15458" s="61">
        <v>1.512614038E9</v>
      </c>
      <c r="B15458" s="61">
        <v>1.0</v>
      </c>
      <c r="C15458" s="61">
        <v>1277.0</v>
      </c>
      <c r="D15458" s="57" t="s">
        <v>379</v>
      </c>
      <c r="E15458" s="62" t="str">
        <f t="shared" si="1"/>
        <v>Out of test</v>
      </c>
      <c r="F15458" s="53" t="str">
        <f t="shared" si="2"/>
        <v>Shanghai_1</v>
      </c>
      <c r="G15458" s="53">
        <f t="shared" si="3"/>
        <v>0.4959475725</v>
      </c>
    </row>
    <row r="15459">
      <c r="A15459" s="61">
        <v>1.512020323E9</v>
      </c>
      <c r="B15459" s="61">
        <v>1.0</v>
      </c>
      <c r="C15459" s="61">
        <v>868.0</v>
      </c>
      <c r="D15459" s="57" t="s">
        <v>379</v>
      </c>
      <c r="E15459" s="62" t="str">
        <f t="shared" si="1"/>
        <v>Out of test</v>
      </c>
      <c r="F15459" s="53" t="str">
        <f t="shared" si="2"/>
        <v>Shanghai_1</v>
      </c>
      <c r="G15459" s="53">
        <f t="shared" si="3"/>
        <v>0.441306094</v>
      </c>
    </row>
    <row r="15460">
      <c r="A15460" s="61">
        <v>1.519887815E9</v>
      </c>
      <c r="B15460" s="61">
        <v>1.0</v>
      </c>
      <c r="C15460" s="61">
        <v>1077.0</v>
      </c>
      <c r="D15460" s="57" t="s">
        <v>379</v>
      </c>
      <c r="E15460" s="62" t="str">
        <f t="shared" si="1"/>
        <v>Out of test</v>
      </c>
      <c r="F15460" s="53" t="str">
        <f t="shared" si="2"/>
        <v>Shanghai_1</v>
      </c>
      <c r="G15460" s="53">
        <f t="shared" si="3"/>
        <v>0.6745317716</v>
      </c>
    </row>
    <row r="15461">
      <c r="A15461" s="61">
        <v>1.516579124E9</v>
      </c>
      <c r="B15461" s="61">
        <v>1.0</v>
      </c>
      <c r="C15461" s="61">
        <v>1641.0</v>
      </c>
      <c r="D15461" s="57" t="s">
        <v>379</v>
      </c>
      <c r="E15461" s="62" t="str">
        <f t="shared" si="1"/>
        <v>Out of test</v>
      </c>
      <c r="F15461" s="53" t="str">
        <f t="shared" si="2"/>
        <v>Shanghai_1</v>
      </c>
      <c r="G15461" s="53">
        <f t="shared" si="3"/>
        <v>0.3594846379</v>
      </c>
    </row>
    <row r="15462">
      <c r="A15462" s="61">
        <v>1.514463099E9</v>
      </c>
      <c r="B15462" s="61">
        <v>1.0</v>
      </c>
      <c r="C15462" s="61">
        <v>463.0</v>
      </c>
      <c r="D15462" s="57" t="s">
        <v>379</v>
      </c>
      <c r="E15462" s="62" t="str">
        <f t="shared" si="1"/>
        <v>Out of test</v>
      </c>
      <c r="F15462" s="53" t="str">
        <f t="shared" si="2"/>
        <v>Shanghai_1</v>
      </c>
      <c r="G15462" s="53">
        <f t="shared" si="3"/>
        <v>0.8066230058</v>
      </c>
    </row>
    <row r="15463">
      <c r="A15463" s="61">
        <v>1.514485356E9</v>
      </c>
      <c r="B15463" s="61">
        <v>1.0</v>
      </c>
      <c r="C15463" s="61">
        <v>2722.0</v>
      </c>
      <c r="D15463" s="57" t="s">
        <v>379</v>
      </c>
      <c r="E15463" s="62" t="str">
        <f t="shared" si="1"/>
        <v>Out of test</v>
      </c>
      <c r="F15463" s="53" t="str">
        <f t="shared" si="2"/>
        <v>Shanghai_1</v>
      </c>
      <c r="G15463" s="53">
        <f t="shared" si="3"/>
        <v>0.6687672807</v>
      </c>
    </row>
    <row r="15464">
      <c r="A15464" s="61">
        <v>1.514700859E9</v>
      </c>
      <c r="B15464" s="61">
        <v>1.0</v>
      </c>
      <c r="C15464" s="61">
        <v>627.0</v>
      </c>
      <c r="D15464" s="57" t="s">
        <v>379</v>
      </c>
      <c r="E15464" s="62" t="str">
        <f t="shared" si="1"/>
        <v>Out of test</v>
      </c>
      <c r="F15464" s="53" t="str">
        <f t="shared" si="2"/>
        <v>Shanghai_1</v>
      </c>
      <c r="G15464" s="53">
        <f t="shared" si="3"/>
        <v>0.9222221144</v>
      </c>
    </row>
    <row r="15465">
      <c r="A15465" s="61">
        <v>1.511454286E9</v>
      </c>
      <c r="B15465" s="61">
        <v>1.0</v>
      </c>
      <c r="C15465" s="61">
        <v>997.0</v>
      </c>
      <c r="D15465" s="57" t="s">
        <v>379</v>
      </c>
      <c r="E15465" s="62" t="str">
        <f t="shared" si="1"/>
        <v>Out of test</v>
      </c>
      <c r="F15465" s="53" t="str">
        <f t="shared" si="2"/>
        <v>Shanghai_1</v>
      </c>
      <c r="G15465" s="53">
        <f t="shared" si="3"/>
        <v>0.6470056022</v>
      </c>
    </row>
    <row r="15466">
      <c r="A15466" s="61">
        <v>1.513023943E9</v>
      </c>
      <c r="B15466" s="61">
        <v>1.0</v>
      </c>
      <c r="C15466" s="61">
        <v>2058.0</v>
      </c>
      <c r="D15466" s="57" t="s">
        <v>379</v>
      </c>
      <c r="E15466" s="62" t="str">
        <f t="shared" si="1"/>
        <v>Out of test</v>
      </c>
      <c r="F15466" s="53" t="str">
        <f t="shared" si="2"/>
        <v>Shanghai_1</v>
      </c>
      <c r="G15466" s="53">
        <f t="shared" si="3"/>
        <v>0.2594801896</v>
      </c>
    </row>
    <row r="15467">
      <c r="A15467" s="61">
        <v>1.518007815E9</v>
      </c>
      <c r="B15467" s="61">
        <v>1.0</v>
      </c>
      <c r="C15467" s="61">
        <v>357.0</v>
      </c>
      <c r="D15467" s="57" t="s">
        <v>379</v>
      </c>
      <c r="E15467" s="62" t="str">
        <f t="shared" si="1"/>
        <v>Out of test</v>
      </c>
      <c r="F15467" s="53" t="str">
        <f t="shared" si="2"/>
        <v>Shanghai_1</v>
      </c>
      <c r="G15467" s="53">
        <f t="shared" si="3"/>
        <v>0.4572744301</v>
      </c>
    </row>
    <row r="15468">
      <c r="A15468" s="61">
        <v>1.516970075E9</v>
      </c>
      <c r="B15468" s="61">
        <v>1.0</v>
      </c>
      <c r="C15468" s="61">
        <v>3722.0</v>
      </c>
      <c r="D15468" s="57" t="s">
        <v>379</v>
      </c>
      <c r="E15468" s="62" t="str">
        <f t="shared" si="1"/>
        <v>Out of test</v>
      </c>
      <c r="F15468" s="53" t="str">
        <f t="shared" si="2"/>
        <v>Shanghai_1</v>
      </c>
      <c r="G15468" s="53">
        <f t="shared" si="3"/>
        <v>0.6804778329</v>
      </c>
    </row>
    <row r="15469">
      <c r="A15469" s="61">
        <v>1.515338029E9</v>
      </c>
      <c r="B15469" s="61">
        <v>1.0</v>
      </c>
      <c r="C15469" s="61">
        <v>1124.0</v>
      </c>
      <c r="D15469" s="57" t="s">
        <v>379</v>
      </c>
      <c r="E15469" s="62" t="str">
        <f t="shared" si="1"/>
        <v>Out of test</v>
      </c>
      <c r="F15469" s="53" t="str">
        <f t="shared" si="2"/>
        <v>Shanghai_1</v>
      </c>
      <c r="G15469" s="53">
        <f t="shared" si="3"/>
        <v>0.6199188369</v>
      </c>
    </row>
    <row r="15470">
      <c r="A15470" s="61">
        <v>1.518868363E9</v>
      </c>
      <c r="B15470" s="61">
        <v>1.0</v>
      </c>
      <c r="C15470" s="61">
        <v>5080.0</v>
      </c>
      <c r="D15470" s="57" t="s">
        <v>379</v>
      </c>
      <c r="E15470" s="62" t="str">
        <f t="shared" si="1"/>
        <v>Out of test</v>
      </c>
      <c r="F15470" s="53" t="str">
        <f t="shared" si="2"/>
        <v>Shanghai_1</v>
      </c>
      <c r="G15470" s="53">
        <f t="shared" si="3"/>
        <v>0.767895563</v>
      </c>
    </row>
    <row r="15471">
      <c r="A15471" s="61">
        <v>1.517000916E9</v>
      </c>
      <c r="B15471" s="61">
        <v>1.0</v>
      </c>
      <c r="C15471" s="61">
        <v>625.0</v>
      </c>
      <c r="D15471" s="57" t="s">
        <v>379</v>
      </c>
      <c r="E15471" s="62" t="str">
        <f t="shared" si="1"/>
        <v>Out of test</v>
      </c>
      <c r="F15471" s="53" t="str">
        <f t="shared" si="2"/>
        <v>Shanghai_1</v>
      </c>
      <c r="G15471" s="53">
        <f t="shared" si="3"/>
        <v>0.2772098964</v>
      </c>
    </row>
    <row r="15472">
      <c r="A15472" s="61">
        <v>1.513614129E9</v>
      </c>
      <c r="B15472" s="61">
        <v>1.0</v>
      </c>
      <c r="C15472" s="61">
        <v>2341.0</v>
      </c>
      <c r="D15472" s="57" t="s">
        <v>379</v>
      </c>
      <c r="E15472" s="62" t="str">
        <f t="shared" si="1"/>
        <v>Out of test</v>
      </c>
      <c r="F15472" s="53" t="str">
        <f t="shared" si="2"/>
        <v>Shanghai_1</v>
      </c>
      <c r="G15472" s="53">
        <f t="shared" si="3"/>
        <v>0.1935542695</v>
      </c>
    </row>
    <row r="15473">
      <c r="A15473" s="61">
        <v>1.511370684E9</v>
      </c>
      <c r="B15473" s="61">
        <v>1.0</v>
      </c>
      <c r="C15473" s="61">
        <v>2643.0</v>
      </c>
      <c r="D15473" s="57" t="s">
        <v>379</v>
      </c>
      <c r="E15473" s="62" t="str">
        <f t="shared" si="1"/>
        <v>Out of test</v>
      </c>
      <c r="F15473" s="53" t="str">
        <f t="shared" si="2"/>
        <v>Shanghai_1</v>
      </c>
      <c r="G15473" s="53">
        <f t="shared" si="3"/>
        <v>0.711815554</v>
      </c>
    </row>
    <row r="15474">
      <c r="A15474" s="61">
        <v>1.517724774E9</v>
      </c>
      <c r="B15474" s="61">
        <v>1.0</v>
      </c>
      <c r="C15474" s="61">
        <v>1725.0</v>
      </c>
      <c r="D15474" s="57" t="s">
        <v>379</v>
      </c>
      <c r="E15474" s="62" t="str">
        <f t="shared" si="1"/>
        <v>Out of test</v>
      </c>
      <c r="F15474" s="53" t="str">
        <f t="shared" si="2"/>
        <v>Shanghai_1</v>
      </c>
      <c r="G15474" s="53">
        <f t="shared" si="3"/>
        <v>0.9720729686</v>
      </c>
    </row>
    <row r="15475">
      <c r="A15475" s="61">
        <v>1.515039118E9</v>
      </c>
      <c r="B15475" s="61">
        <v>1.0</v>
      </c>
      <c r="C15475" s="61">
        <v>2660.0</v>
      </c>
      <c r="D15475" s="57" t="s">
        <v>379</v>
      </c>
      <c r="E15475" s="62" t="str">
        <f t="shared" si="1"/>
        <v>Out of test</v>
      </c>
      <c r="F15475" s="53" t="str">
        <f t="shared" si="2"/>
        <v>Shanghai_1</v>
      </c>
      <c r="G15475" s="53">
        <f t="shared" si="3"/>
        <v>0.9202154482</v>
      </c>
    </row>
    <row r="15476">
      <c r="A15476" s="61">
        <v>1.519352403E9</v>
      </c>
      <c r="B15476" s="61">
        <v>1.0</v>
      </c>
      <c r="C15476" s="61">
        <v>355.0</v>
      </c>
      <c r="D15476" s="57" t="s">
        <v>379</v>
      </c>
      <c r="E15476" s="62" t="str">
        <f t="shared" si="1"/>
        <v>Out of test</v>
      </c>
      <c r="F15476" s="53" t="str">
        <f t="shared" si="2"/>
        <v>Shanghai_1</v>
      </c>
      <c r="G15476" s="53">
        <f t="shared" si="3"/>
        <v>0.1099723744</v>
      </c>
    </row>
    <row r="15477">
      <c r="A15477" s="61">
        <v>1.512961755E9</v>
      </c>
      <c r="B15477" s="61">
        <v>1.0</v>
      </c>
      <c r="C15477" s="61">
        <v>3124.0</v>
      </c>
      <c r="D15477" s="57" t="s">
        <v>379</v>
      </c>
      <c r="E15477" s="62" t="str">
        <f t="shared" si="1"/>
        <v>Out of test</v>
      </c>
      <c r="F15477" s="53" t="str">
        <f t="shared" si="2"/>
        <v>Shanghai_1</v>
      </c>
      <c r="G15477" s="53">
        <f t="shared" si="3"/>
        <v>0.7691378266</v>
      </c>
    </row>
    <row r="15478">
      <c r="A15478" s="61">
        <v>1.519577093E9</v>
      </c>
      <c r="B15478" s="61">
        <v>1.0</v>
      </c>
      <c r="C15478" s="61">
        <v>3080.0</v>
      </c>
      <c r="D15478" s="57" t="s">
        <v>379</v>
      </c>
      <c r="E15478" s="62" t="str">
        <f t="shared" si="1"/>
        <v>Out of test</v>
      </c>
      <c r="F15478" s="53" t="str">
        <f t="shared" si="2"/>
        <v>Shanghai_1</v>
      </c>
      <c r="G15478" s="53">
        <f t="shared" si="3"/>
        <v>0.4764000207</v>
      </c>
    </row>
    <row r="15479">
      <c r="A15479" s="61">
        <v>1.519170204E9</v>
      </c>
      <c r="B15479" s="61">
        <v>1.0</v>
      </c>
      <c r="C15479" s="61">
        <v>2971.0</v>
      </c>
      <c r="D15479" s="57" t="s">
        <v>379</v>
      </c>
      <c r="E15479" s="62" t="str">
        <f t="shared" si="1"/>
        <v>Out of test</v>
      </c>
      <c r="F15479" s="53" t="str">
        <f t="shared" si="2"/>
        <v>Shanghai_1</v>
      </c>
      <c r="G15479" s="53">
        <f t="shared" si="3"/>
        <v>0.9913247671</v>
      </c>
    </row>
    <row r="15480">
      <c r="A15480" s="61">
        <v>1.514610527E9</v>
      </c>
      <c r="B15480" s="61">
        <v>1.0</v>
      </c>
      <c r="C15480" s="61">
        <v>965.0</v>
      </c>
      <c r="D15480" s="57" t="s">
        <v>379</v>
      </c>
      <c r="E15480" s="62" t="str">
        <f t="shared" si="1"/>
        <v>Out of test</v>
      </c>
      <c r="F15480" s="53" t="str">
        <f t="shared" si="2"/>
        <v>Shanghai_1</v>
      </c>
      <c r="G15480" s="53">
        <f t="shared" si="3"/>
        <v>0.4533293702</v>
      </c>
    </row>
    <row r="15481">
      <c r="A15481" s="61">
        <v>1.516129238E9</v>
      </c>
      <c r="B15481" s="61">
        <v>1.0</v>
      </c>
      <c r="C15481" s="61">
        <v>3400.0</v>
      </c>
      <c r="D15481" s="57" t="s">
        <v>379</v>
      </c>
      <c r="E15481" s="62" t="str">
        <f t="shared" si="1"/>
        <v>Out of test</v>
      </c>
      <c r="F15481" s="53" t="str">
        <f t="shared" si="2"/>
        <v>Shanghai_1</v>
      </c>
      <c r="G15481" s="53">
        <f t="shared" si="3"/>
        <v>0.1988271767</v>
      </c>
    </row>
    <row r="15482">
      <c r="A15482" s="61">
        <v>1.518985097E9</v>
      </c>
      <c r="B15482" s="61">
        <v>1.0</v>
      </c>
      <c r="C15482" s="61">
        <v>259.0</v>
      </c>
      <c r="D15482" s="57" t="s">
        <v>379</v>
      </c>
      <c r="E15482" s="62" t="str">
        <f t="shared" si="1"/>
        <v>Out of test</v>
      </c>
      <c r="F15482" s="53" t="str">
        <f t="shared" si="2"/>
        <v>Shanghai_1</v>
      </c>
      <c r="G15482" s="53">
        <f t="shared" si="3"/>
        <v>0.7707920679</v>
      </c>
    </row>
    <row r="15483">
      <c r="A15483" s="61">
        <v>1.516255766E9</v>
      </c>
      <c r="B15483" s="61">
        <v>1.0</v>
      </c>
      <c r="C15483" s="61">
        <v>1394.0</v>
      </c>
      <c r="D15483" s="57" t="s">
        <v>379</v>
      </c>
      <c r="E15483" s="62" t="str">
        <f t="shared" si="1"/>
        <v>Out of test</v>
      </c>
      <c r="F15483" s="53" t="str">
        <f t="shared" si="2"/>
        <v>Shanghai_1</v>
      </c>
      <c r="G15483" s="53">
        <f t="shared" si="3"/>
        <v>0.2280966486</v>
      </c>
    </row>
    <row r="15484">
      <c r="A15484" s="61">
        <v>1.515172974E9</v>
      </c>
      <c r="B15484" s="61">
        <v>1.0</v>
      </c>
      <c r="C15484" s="61">
        <v>69.0</v>
      </c>
      <c r="D15484" s="57" t="s">
        <v>379</v>
      </c>
      <c r="E15484" s="62" t="str">
        <f t="shared" si="1"/>
        <v>Out of test</v>
      </c>
      <c r="F15484" s="53" t="str">
        <f t="shared" si="2"/>
        <v>Shanghai_1</v>
      </c>
      <c r="G15484" s="53">
        <f t="shared" si="3"/>
        <v>0.5497561024</v>
      </c>
    </row>
    <row r="15485">
      <c r="A15485" s="61">
        <v>1.517734199E9</v>
      </c>
      <c r="B15485" s="61">
        <v>1.0</v>
      </c>
      <c r="C15485" s="61">
        <v>3011.0</v>
      </c>
      <c r="D15485" s="57" t="s">
        <v>379</v>
      </c>
      <c r="E15485" s="62" t="str">
        <f t="shared" si="1"/>
        <v>Out of test</v>
      </c>
      <c r="F15485" s="53" t="str">
        <f t="shared" si="2"/>
        <v>Shanghai_1</v>
      </c>
      <c r="G15485" s="53">
        <f t="shared" si="3"/>
        <v>0.580013234</v>
      </c>
    </row>
    <row r="15486">
      <c r="A15486" s="61">
        <v>1.513803426E9</v>
      </c>
      <c r="B15486" s="61">
        <v>1.0</v>
      </c>
      <c r="C15486" s="61">
        <v>2034.0</v>
      </c>
      <c r="D15486" s="57" t="s">
        <v>379</v>
      </c>
      <c r="E15486" s="62" t="str">
        <f t="shared" si="1"/>
        <v>Out of test</v>
      </c>
      <c r="F15486" s="53" t="str">
        <f t="shared" si="2"/>
        <v>Shanghai_1</v>
      </c>
      <c r="G15486" s="53">
        <f t="shared" si="3"/>
        <v>0.8181098779</v>
      </c>
    </row>
    <row r="15487">
      <c r="A15487" s="61">
        <v>1.512460003E9</v>
      </c>
      <c r="B15487" s="61">
        <v>1.0</v>
      </c>
      <c r="C15487" s="61">
        <v>1211.0</v>
      </c>
      <c r="D15487" s="57" t="s">
        <v>379</v>
      </c>
      <c r="E15487" s="62" t="str">
        <f t="shared" si="1"/>
        <v>Out of test</v>
      </c>
      <c r="F15487" s="53" t="str">
        <f t="shared" si="2"/>
        <v>Shanghai_1</v>
      </c>
      <c r="G15487" s="53">
        <f t="shared" si="3"/>
        <v>0.9064229472</v>
      </c>
    </row>
    <row r="15488">
      <c r="A15488" s="61">
        <v>1.511313669E9</v>
      </c>
      <c r="B15488" s="61">
        <v>1.0</v>
      </c>
      <c r="C15488" s="61">
        <v>282.0</v>
      </c>
      <c r="D15488" s="57" t="s">
        <v>379</v>
      </c>
      <c r="E15488" s="62" t="str">
        <f t="shared" si="1"/>
        <v>Out of test</v>
      </c>
      <c r="F15488" s="53" t="str">
        <f t="shared" si="2"/>
        <v>Shanghai_1</v>
      </c>
      <c r="G15488" s="53">
        <f t="shared" si="3"/>
        <v>0.9434241029</v>
      </c>
    </row>
    <row r="15489">
      <c r="A15489" s="61">
        <v>1.514553918E9</v>
      </c>
      <c r="B15489" s="61">
        <v>1.0</v>
      </c>
      <c r="C15489" s="61">
        <v>4612.0</v>
      </c>
      <c r="D15489" s="57" t="s">
        <v>379</v>
      </c>
      <c r="E15489" s="62" t="str">
        <f t="shared" si="1"/>
        <v>Out of test</v>
      </c>
      <c r="F15489" s="53" t="str">
        <f t="shared" si="2"/>
        <v>Shanghai_1</v>
      </c>
      <c r="G15489" s="53">
        <f t="shared" si="3"/>
        <v>0.4276387072</v>
      </c>
    </row>
    <row r="15490">
      <c r="A15490" s="61">
        <v>1.518295246E9</v>
      </c>
      <c r="B15490" s="61">
        <v>1.0</v>
      </c>
      <c r="C15490" s="61">
        <v>106.0</v>
      </c>
      <c r="D15490" s="57" t="s">
        <v>379</v>
      </c>
      <c r="E15490" s="62" t="str">
        <f t="shared" si="1"/>
        <v>Out of test</v>
      </c>
      <c r="F15490" s="53" t="str">
        <f t="shared" si="2"/>
        <v>Shanghai_1</v>
      </c>
      <c r="G15490" s="53">
        <f t="shared" si="3"/>
        <v>0.552432752</v>
      </c>
    </row>
    <row r="15491">
      <c r="A15491" s="61">
        <v>1.519477923E9</v>
      </c>
      <c r="B15491" s="61">
        <v>1.0</v>
      </c>
      <c r="C15491" s="61">
        <v>2356.0</v>
      </c>
      <c r="D15491" s="57" t="s">
        <v>379</v>
      </c>
      <c r="E15491" s="62" t="str">
        <f t="shared" si="1"/>
        <v>Out of test</v>
      </c>
      <c r="F15491" s="53" t="str">
        <f t="shared" si="2"/>
        <v>Shanghai_1</v>
      </c>
      <c r="G15491" s="53">
        <f t="shared" si="3"/>
        <v>0.6756929783</v>
      </c>
    </row>
    <row r="15492">
      <c r="A15492" s="61">
        <v>1.517728598E9</v>
      </c>
      <c r="B15492" s="61">
        <v>1.0</v>
      </c>
      <c r="C15492" s="61">
        <v>986.0</v>
      </c>
      <c r="D15492" s="57" t="s">
        <v>379</v>
      </c>
      <c r="E15492" s="62" t="str">
        <f t="shared" si="1"/>
        <v>Out of test</v>
      </c>
      <c r="F15492" s="53" t="str">
        <f t="shared" si="2"/>
        <v>Shanghai_1</v>
      </c>
      <c r="G15492" s="53">
        <f t="shared" si="3"/>
        <v>0.5473249902</v>
      </c>
    </row>
    <row r="15493">
      <c r="A15493" s="61">
        <v>1.516713078E9</v>
      </c>
      <c r="B15493" s="61">
        <v>1.0</v>
      </c>
      <c r="C15493" s="61">
        <v>1812.0</v>
      </c>
      <c r="D15493" s="57" t="s">
        <v>379</v>
      </c>
      <c r="E15493" s="62" t="str">
        <f t="shared" si="1"/>
        <v>Out of test</v>
      </c>
      <c r="F15493" s="53" t="str">
        <f t="shared" si="2"/>
        <v>Shanghai_1</v>
      </c>
      <c r="G15493" s="53">
        <f t="shared" si="3"/>
        <v>0.9570505279</v>
      </c>
    </row>
    <row r="15494">
      <c r="A15494" s="61">
        <v>1.512664714E9</v>
      </c>
      <c r="B15494" s="61">
        <v>1.0</v>
      </c>
      <c r="C15494" s="61">
        <v>1388.0</v>
      </c>
      <c r="D15494" s="57" t="s">
        <v>379</v>
      </c>
      <c r="E15494" s="62" t="str">
        <f t="shared" si="1"/>
        <v>Out of test</v>
      </c>
      <c r="F15494" s="53" t="str">
        <f t="shared" si="2"/>
        <v>Shanghai_1</v>
      </c>
      <c r="G15494" s="53">
        <f t="shared" si="3"/>
        <v>0.9519136316</v>
      </c>
    </row>
    <row r="15495">
      <c r="A15495" s="61">
        <v>1.512139677E9</v>
      </c>
      <c r="B15495" s="61">
        <v>1.0</v>
      </c>
      <c r="C15495" s="61">
        <v>2842.0</v>
      </c>
      <c r="D15495" s="57" t="s">
        <v>379</v>
      </c>
      <c r="E15495" s="62" t="str">
        <f t="shared" si="1"/>
        <v>Out of test</v>
      </c>
      <c r="F15495" s="53" t="str">
        <f t="shared" si="2"/>
        <v>Shanghai_1</v>
      </c>
      <c r="G15495" s="53">
        <f t="shared" si="3"/>
        <v>0.655254287</v>
      </c>
    </row>
    <row r="15496">
      <c r="A15496" s="61">
        <v>1.514660325E9</v>
      </c>
      <c r="B15496" s="61">
        <v>1.0</v>
      </c>
      <c r="C15496" s="61">
        <v>482.0</v>
      </c>
      <c r="D15496" s="57" t="s">
        <v>379</v>
      </c>
      <c r="E15496" s="62" t="str">
        <f t="shared" si="1"/>
        <v>Out of test</v>
      </c>
      <c r="F15496" s="53" t="str">
        <f t="shared" si="2"/>
        <v>Shanghai_1</v>
      </c>
      <c r="G15496" s="53">
        <f t="shared" si="3"/>
        <v>0.1486154637</v>
      </c>
    </row>
    <row r="15497">
      <c r="A15497" s="61">
        <v>1.511283389E9</v>
      </c>
      <c r="B15497" s="61">
        <v>1.0</v>
      </c>
      <c r="C15497" s="61">
        <v>1542.0</v>
      </c>
      <c r="D15497" s="57" t="s">
        <v>379</v>
      </c>
      <c r="E15497" s="62" t="str">
        <f t="shared" si="1"/>
        <v>Out of test</v>
      </c>
      <c r="F15497" s="53" t="str">
        <f t="shared" si="2"/>
        <v>Shanghai_1</v>
      </c>
      <c r="G15497" s="53">
        <f t="shared" si="3"/>
        <v>0.7659694344</v>
      </c>
    </row>
    <row r="15498">
      <c r="A15498" s="61">
        <v>1.519971776E9</v>
      </c>
      <c r="B15498" s="61">
        <v>1.0</v>
      </c>
      <c r="C15498" s="61">
        <v>2788.0</v>
      </c>
      <c r="D15498" s="57" t="s">
        <v>379</v>
      </c>
      <c r="E15498" s="62" t="str">
        <f t="shared" si="1"/>
        <v>Out of test</v>
      </c>
      <c r="F15498" s="53" t="str">
        <f t="shared" si="2"/>
        <v>Shanghai_1</v>
      </c>
      <c r="G15498" s="53">
        <f t="shared" si="3"/>
        <v>0.9251384777</v>
      </c>
    </row>
    <row r="15499">
      <c r="A15499" s="61">
        <v>1.514545164E9</v>
      </c>
      <c r="B15499" s="61">
        <v>1.0</v>
      </c>
      <c r="C15499" s="61">
        <v>1456.0</v>
      </c>
      <c r="D15499" s="57" t="s">
        <v>379</v>
      </c>
      <c r="E15499" s="62" t="str">
        <f t="shared" si="1"/>
        <v>Out of test</v>
      </c>
      <c r="F15499" s="53" t="str">
        <f t="shared" si="2"/>
        <v>Shanghai_1</v>
      </c>
      <c r="G15499" s="53">
        <f t="shared" si="3"/>
        <v>0.5196170609</v>
      </c>
    </row>
    <row r="15500">
      <c r="A15500" s="61">
        <v>1.518537287E9</v>
      </c>
      <c r="B15500" s="61">
        <v>1.0</v>
      </c>
      <c r="C15500" s="61">
        <v>1561.0</v>
      </c>
      <c r="D15500" s="57" t="s">
        <v>379</v>
      </c>
      <c r="E15500" s="62" t="str">
        <f t="shared" si="1"/>
        <v>Out of test</v>
      </c>
      <c r="F15500" s="53" t="str">
        <f t="shared" si="2"/>
        <v>Shanghai_1</v>
      </c>
      <c r="G15500" s="53">
        <f t="shared" si="3"/>
        <v>0.9161414475</v>
      </c>
    </row>
    <row r="15501">
      <c r="A15501" s="61">
        <v>1.518463495E9</v>
      </c>
      <c r="B15501" s="61">
        <v>1.0</v>
      </c>
      <c r="C15501" s="61">
        <v>374.0</v>
      </c>
      <c r="D15501" s="57" t="s">
        <v>379</v>
      </c>
      <c r="E15501" s="62" t="str">
        <f t="shared" si="1"/>
        <v>Out of test</v>
      </c>
      <c r="F15501" s="53" t="str">
        <f t="shared" si="2"/>
        <v>Shanghai_1</v>
      </c>
      <c r="G15501" s="53">
        <f t="shared" si="3"/>
        <v>0.3238830712</v>
      </c>
    </row>
    <row r="15502">
      <c r="A15502" s="61">
        <v>1.513723947E9</v>
      </c>
      <c r="B15502" s="61">
        <v>1.0</v>
      </c>
      <c r="C15502" s="61">
        <v>1659.0</v>
      </c>
      <c r="D15502" s="57" t="s">
        <v>379</v>
      </c>
      <c r="E15502" s="62" t="str">
        <f t="shared" si="1"/>
        <v>Out of test</v>
      </c>
      <c r="F15502" s="53" t="str">
        <f t="shared" si="2"/>
        <v>Shanghai_1</v>
      </c>
      <c r="G15502" s="53">
        <f t="shared" si="3"/>
        <v>0.9813573079</v>
      </c>
    </row>
    <row r="15503">
      <c r="A15503" s="61">
        <v>1.512741724E9</v>
      </c>
      <c r="B15503" s="61">
        <v>1.0</v>
      </c>
      <c r="C15503" s="61">
        <v>868.0</v>
      </c>
      <c r="D15503" s="57" t="s">
        <v>379</v>
      </c>
      <c r="E15503" s="62" t="str">
        <f t="shared" si="1"/>
        <v>Out of test</v>
      </c>
      <c r="F15503" s="53" t="str">
        <f t="shared" si="2"/>
        <v>Shanghai_1</v>
      </c>
      <c r="G15503" s="53">
        <f t="shared" si="3"/>
        <v>0.6016079094</v>
      </c>
    </row>
    <row r="15504">
      <c r="A15504" s="61">
        <v>1.514163133E9</v>
      </c>
      <c r="B15504" s="61">
        <v>1.0</v>
      </c>
      <c r="C15504" s="61">
        <v>2778.0</v>
      </c>
      <c r="D15504" s="57" t="s">
        <v>379</v>
      </c>
      <c r="E15504" s="62" t="str">
        <f t="shared" si="1"/>
        <v>Out of test</v>
      </c>
      <c r="F15504" s="53" t="str">
        <f t="shared" si="2"/>
        <v>Shanghai_1</v>
      </c>
      <c r="G15504" s="53">
        <f t="shared" si="3"/>
        <v>0.7423252778</v>
      </c>
    </row>
    <row r="15505">
      <c r="A15505" s="61">
        <v>1.517648749E9</v>
      </c>
      <c r="B15505" s="61">
        <v>1.0</v>
      </c>
      <c r="C15505" s="61">
        <v>935.0</v>
      </c>
      <c r="D15505" s="57" t="s">
        <v>379</v>
      </c>
      <c r="E15505" s="62" t="str">
        <f t="shared" si="1"/>
        <v>Out of test</v>
      </c>
      <c r="F15505" s="53" t="str">
        <f t="shared" si="2"/>
        <v>Shanghai_1</v>
      </c>
      <c r="G15505" s="53">
        <f t="shared" si="3"/>
        <v>0.03879073424</v>
      </c>
    </row>
    <row r="15506">
      <c r="A15506" s="61">
        <v>1.512649645E9</v>
      </c>
      <c r="B15506" s="61">
        <v>1.0</v>
      </c>
      <c r="C15506" s="61">
        <v>2721.0</v>
      </c>
      <c r="D15506" s="57" t="s">
        <v>379</v>
      </c>
      <c r="E15506" s="62" t="str">
        <f t="shared" si="1"/>
        <v>Out of test</v>
      </c>
      <c r="F15506" s="53" t="str">
        <f t="shared" si="2"/>
        <v>Shanghai_1</v>
      </c>
      <c r="G15506" s="53">
        <f t="shared" si="3"/>
        <v>0.5426495672</v>
      </c>
    </row>
    <row r="15507">
      <c r="A15507" s="61">
        <v>1.519563364E9</v>
      </c>
      <c r="B15507" s="61">
        <v>1.0</v>
      </c>
      <c r="C15507" s="61">
        <v>78.0</v>
      </c>
      <c r="D15507" s="57" t="s">
        <v>379</v>
      </c>
      <c r="E15507" s="62" t="str">
        <f t="shared" si="1"/>
        <v>Out of test</v>
      </c>
      <c r="F15507" s="53" t="str">
        <f t="shared" si="2"/>
        <v>Shanghai_1</v>
      </c>
      <c r="G15507" s="53">
        <f t="shared" si="3"/>
        <v>0.7506855986</v>
      </c>
    </row>
    <row r="15508">
      <c r="A15508" s="61">
        <v>1.514197816E9</v>
      </c>
      <c r="B15508" s="61">
        <v>1.0</v>
      </c>
      <c r="C15508" s="61">
        <v>3002.0</v>
      </c>
      <c r="D15508" s="57" t="s">
        <v>379</v>
      </c>
      <c r="E15508" s="62" t="str">
        <f t="shared" si="1"/>
        <v>Out of test</v>
      </c>
      <c r="F15508" s="53" t="str">
        <f t="shared" si="2"/>
        <v>Shanghai_1</v>
      </c>
      <c r="G15508" s="53">
        <f t="shared" si="3"/>
        <v>0.09241999257</v>
      </c>
    </row>
    <row r="15509">
      <c r="A15509" s="61">
        <v>1.516207937E9</v>
      </c>
      <c r="B15509" s="61">
        <v>1.0</v>
      </c>
      <c r="C15509" s="61">
        <v>1694.0</v>
      </c>
      <c r="D15509" s="57" t="s">
        <v>379</v>
      </c>
      <c r="E15509" s="62" t="str">
        <f t="shared" si="1"/>
        <v>Out of test</v>
      </c>
      <c r="F15509" s="53" t="str">
        <f t="shared" si="2"/>
        <v>Shanghai_1</v>
      </c>
      <c r="G15509" s="53">
        <f t="shared" si="3"/>
        <v>0.4573604728</v>
      </c>
    </row>
    <row r="15510">
      <c r="A15510" s="61">
        <v>1.517413809E9</v>
      </c>
      <c r="B15510" s="61">
        <v>1.0</v>
      </c>
      <c r="C15510" s="61">
        <v>1539.0</v>
      </c>
      <c r="D15510" s="57" t="s">
        <v>379</v>
      </c>
      <c r="E15510" s="62" t="str">
        <f t="shared" si="1"/>
        <v>Out of test</v>
      </c>
      <c r="F15510" s="53" t="str">
        <f t="shared" si="2"/>
        <v>Shanghai_1</v>
      </c>
      <c r="G15510" s="53">
        <f t="shared" si="3"/>
        <v>0.800031985</v>
      </c>
    </row>
    <row r="15511">
      <c r="A15511" s="61">
        <v>1.518323837E9</v>
      </c>
      <c r="B15511" s="61">
        <v>1.0</v>
      </c>
      <c r="C15511" s="61">
        <v>2593.0</v>
      </c>
      <c r="D15511" s="57" t="s">
        <v>379</v>
      </c>
      <c r="E15511" s="62" t="str">
        <f t="shared" si="1"/>
        <v>Out of test</v>
      </c>
      <c r="F15511" s="53" t="str">
        <f t="shared" si="2"/>
        <v>Shanghai_1</v>
      </c>
      <c r="G15511" s="53">
        <f t="shared" si="3"/>
        <v>0.7978900836</v>
      </c>
    </row>
    <row r="15512">
      <c r="A15512" s="61">
        <v>1.515751005E9</v>
      </c>
      <c r="B15512" s="61">
        <v>1.0</v>
      </c>
      <c r="C15512" s="61">
        <v>146.0</v>
      </c>
      <c r="D15512" s="57" t="s">
        <v>379</v>
      </c>
      <c r="E15512" s="62" t="str">
        <f t="shared" si="1"/>
        <v>Out of test</v>
      </c>
      <c r="F15512" s="53" t="str">
        <f t="shared" si="2"/>
        <v>Shanghai_1</v>
      </c>
      <c r="G15512" s="53">
        <f t="shared" si="3"/>
        <v>0.531205103</v>
      </c>
    </row>
    <row r="15513">
      <c r="A15513" s="61">
        <v>1.517102455E9</v>
      </c>
      <c r="B15513" s="61">
        <v>1.0</v>
      </c>
      <c r="C15513" s="61">
        <v>1723.0</v>
      </c>
      <c r="D15513" s="57" t="s">
        <v>379</v>
      </c>
      <c r="E15513" s="62" t="str">
        <f t="shared" si="1"/>
        <v>Out of test</v>
      </c>
      <c r="F15513" s="53" t="str">
        <f t="shared" si="2"/>
        <v>Shanghai_1</v>
      </c>
      <c r="G15513" s="53">
        <f t="shared" si="3"/>
        <v>0.8469420513</v>
      </c>
    </row>
    <row r="15514">
      <c r="A15514" s="61">
        <v>1.518963557E9</v>
      </c>
      <c r="B15514" s="61">
        <v>1.0</v>
      </c>
      <c r="C15514" s="61">
        <v>2849.0</v>
      </c>
      <c r="D15514" s="57" t="s">
        <v>379</v>
      </c>
      <c r="E15514" s="62" t="str">
        <f t="shared" si="1"/>
        <v>Out of test</v>
      </c>
      <c r="F15514" s="53" t="str">
        <f t="shared" si="2"/>
        <v>Shanghai_1</v>
      </c>
      <c r="G15514" s="53">
        <f t="shared" si="3"/>
        <v>0.2157122712</v>
      </c>
    </row>
    <row r="15515">
      <c r="A15515" s="61">
        <v>1.513199793E9</v>
      </c>
      <c r="B15515" s="61">
        <v>1.0</v>
      </c>
      <c r="C15515" s="61">
        <v>559.0</v>
      </c>
      <c r="D15515" s="57" t="s">
        <v>379</v>
      </c>
      <c r="E15515" s="62" t="str">
        <f t="shared" si="1"/>
        <v>Out of test</v>
      </c>
      <c r="F15515" s="53" t="str">
        <f t="shared" si="2"/>
        <v>Shanghai_1</v>
      </c>
      <c r="G15515" s="53">
        <f t="shared" si="3"/>
        <v>0.9994036222</v>
      </c>
    </row>
    <row r="15516">
      <c r="A15516" s="61">
        <v>1.513579526E9</v>
      </c>
      <c r="B15516" s="61">
        <v>1.0</v>
      </c>
      <c r="C15516" s="61">
        <v>527.0</v>
      </c>
      <c r="D15516" s="57" t="s">
        <v>379</v>
      </c>
      <c r="E15516" s="62" t="str">
        <f t="shared" si="1"/>
        <v>Out of test</v>
      </c>
      <c r="F15516" s="53" t="str">
        <f t="shared" si="2"/>
        <v>Shanghai_1</v>
      </c>
      <c r="G15516" s="53">
        <f t="shared" si="3"/>
        <v>0.250519008</v>
      </c>
    </row>
    <row r="15517">
      <c r="A15517" s="61">
        <v>1.513740164E9</v>
      </c>
      <c r="B15517" s="61">
        <v>1.0</v>
      </c>
      <c r="C15517" s="61">
        <v>177.0</v>
      </c>
      <c r="D15517" s="57" t="s">
        <v>379</v>
      </c>
      <c r="E15517" s="62" t="str">
        <f t="shared" si="1"/>
        <v>Out of test</v>
      </c>
      <c r="F15517" s="53" t="str">
        <f t="shared" si="2"/>
        <v>Shanghai_1</v>
      </c>
      <c r="G15517" s="53">
        <f t="shared" si="3"/>
        <v>0.006512430215</v>
      </c>
    </row>
    <row r="15518">
      <c r="A15518" s="61">
        <v>1.515016233E9</v>
      </c>
      <c r="B15518" s="61">
        <v>1.0</v>
      </c>
      <c r="C15518" s="61">
        <v>58.0</v>
      </c>
      <c r="D15518" s="57" t="s">
        <v>379</v>
      </c>
      <c r="E15518" s="62" t="str">
        <f t="shared" si="1"/>
        <v>Out of test</v>
      </c>
      <c r="F15518" s="53" t="str">
        <f t="shared" si="2"/>
        <v>Shanghai_1</v>
      </c>
      <c r="G15518" s="53">
        <f t="shared" si="3"/>
        <v>0.1301373517</v>
      </c>
    </row>
    <row r="15519">
      <c r="A15519" s="61">
        <v>1.515706288E9</v>
      </c>
      <c r="B15519" s="61">
        <v>1.0</v>
      </c>
      <c r="C15519" s="61">
        <v>972.0</v>
      </c>
      <c r="D15519" s="57" t="s">
        <v>379</v>
      </c>
      <c r="E15519" s="62" t="str">
        <f t="shared" si="1"/>
        <v>Out of test</v>
      </c>
      <c r="F15519" s="53" t="str">
        <f t="shared" si="2"/>
        <v>Shanghai_1</v>
      </c>
      <c r="G15519" s="53">
        <f t="shared" si="3"/>
        <v>0.7574601133</v>
      </c>
    </row>
    <row r="15520">
      <c r="A15520" s="61">
        <v>1.513766359E9</v>
      </c>
      <c r="B15520" s="61">
        <v>1.0</v>
      </c>
      <c r="C15520" s="61">
        <v>2216.0</v>
      </c>
      <c r="D15520" s="57" t="s">
        <v>379</v>
      </c>
      <c r="E15520" s="62" t="str">
        <f t="shared" si="1"/>
        <v>Out of test</v>
      </c>
      <c r="F15520" s="53" t="str">
        <f t="shared" si="2"/>
        <v>Shanghai_1</v>
      </c>
      <c r="G15520" s="53">
        <f t="shared" si="3"/>
        <v>0.7305925788</v>
      </c>
    </row>
    <row r="15521">
      <c r="A15521" s="61">
        <v>1.514651707E9</v>
      </c>
      <c r="B15521" s="61">
        <v>1.0</v>
      </c>
      <c r="C15521" s="61">
        <v>1170.0</v>
      </c>
      <c r="D15521" s="57" t="s">
        <v>379</v>
      </c>
      <c r="E15521" s="62" t="str">
        <f t="shared" si="1"/>
        <v>Out of test</v>
      </c>
      <c r="F15521" s="53" t="str">
        <f t="shared" si="2"/>
        <v>Shanghai_1</v>
      </c>
      <c r="G15521" s="53">
        <f t="shared" si="3"/>
        <v>0.6585127958</v>
      </c>
    </row>
    <row r="15522">
      <c r="A15522" s="61">
        <v>1.517287095E9</v>
      </c>
      <c r="B15522" s="61">
        <v>1.0</v>
      </c>
      <c r="C15522" s="61">
        <v>835.0</v>
      </c>
      <c r="D15522" s="57" t="s">
        <v>379</v>
      </c>
      <c r="E15522" s="62" t="str">
        <f t="shared" si="1"/>
        <v>Out of test</v>
      </c>
      <c r="F15522" s="53" t="str">
        <f t="shared" si="2"/>
        <v>Shanghai_1</v>
      </c>
      <c r="G15522" s="53">
        <f t="shared" si="3"/>
        <v>0.4451799375</v>
      </c>
    </row>
    <row r="15523">
      <c r="A15523" s="61">
        <v>1.515262535E9</v>
      </c>
      <c r="B15523" s="61">
        <v>1.0</v>
      </c>
      <c r="C15523" s="61">
        <v>3113.0</v>
      </c>
      <c r="D15523" s="57" t="s">
        <v>379</v>
      </c>
      <c r="E15523" s="62" t="str">
        <f t="shared" si="1"/>
        <v>Out of test</v>
      </c>
      <c r="F15523" s="53" t="str">
        <f t="shared" si="2"/>
        <v>Shanghai_1</v>
      </c>
      <c r="G15523" s="53">
        <f t="shared" si="3"/>
        <v>0.2503476239</v>
      </c>
    </row>
    <row r="15524">
      <c r="A15524" s="61">
        <v>1.513368165E9</v>
      </c>
      <c r="B15524" s="61">
        <v>1.0</v>
      </c>
      <c r="C15524" s="61">
        <v>3077.0</v>
      </c>
      <c r="D15524" s="57" t="s">
        <v>379</v>
      </c>
      <c r="E15524" s="62" t="str">
        <f t="shared" si="1"/>
        <v>Out of test</v>
      </c>
      <c r="F15524" s="53" t="str">
        <f t="shared" si="2"/>
        <v>Shanghai_1</v>
      </c>
      <c r="G15524" s="53">
        <f t="shared" si="3"/>
        <v>0.1339697577</v>
      </c>
    </row>
    <row r="15525">
      <c r="A15525" s="61">
        <v>1.513028039E9</v>
      </c>
      <c r="B15525" s="61">
        <v>1.0</v>
      </c>
      <c r="C15525" s="61">
        <v>763.0</v>
      </c>
      <c r="D15525" s="57" t="s">
        <v>379</v>
      </c>
      <c r="E15525" s="62" t="str">
        <f t="shared" si="1"/>
        <v>Out of test</v>
      </c>
      <c r="F15525" s="53" t="str">
        <f t="shared" si="2"/>
        <v>Shanghai_1</v>
      </c>
      <c r="G15525" s="53">
        <f t="shared" si="3"/>
        <v>0.1846692253</v>
      </c>
    </row>
    <row r="15526">
      <c r="A15526" s="61">
        <v>1.515017324E9</v>
      </c>
      <c r="B15526" s="61">
        <v>1.0</v>
      </c>
      <c r="C15526" s="61">
        <v>1096.0</v>
      </c>
      <c r="D15526" s="57" t="s">
        <v>379</v>
      </c>
      <c r="E15526" s="62" t="str">
        <f t="shared" si="1"/>
        <v>Out of test</v>
      </c>
      <c r="F15526" s="53" t="str">
        <f t="shared" si="2"/>
        <v>Shanghai_1</v>
      </c>
      <c r="G15526" s="53">
        <f t="shared" si="3"/>
        <v>0.02375309248</v>
      </c>
    </row>
    <row r="15527">
      <c r="A15527" s="61">
        <v>1.513982637E9</v>
      </c>
      <c r="B15527" s="61">
        <v>1.0</v>
      </c>
      <c r="C15527" s="61">
        <v>524.0</v>
      </c>
      <c r="D15527" s="57" t="s">
        <v>379</v>
      </c>
      <c r="E15527" s="62" t="str">
        <f t="shared" si="1"/>
        <v>Out of test</v>
      </c>
      <c r="F15527" s="53" t="str">
        <f t="shared" si="2"/>
        <v>Shanghai_1</v>
      </c>
      <c r="G15527" s="53">
        <f t="shared" si="3"/>
        <v>0.3425058882</v>
      </c>
    </row>
    <row r="15528">
      <c r="A15528" s="61">
        <v>1.519290623E9</v>
      </c>
      <c r="B15528" s="61">
        <v>1.0</v>
      </c>
      <c r="C15528" s="61">
        <v>308.0</v>
      </c>
      <c r="D15528" s="57" t="s">
        <v>379</v>
      </c>
      <c r="E15528" s="62" t="str">
        <f t="shared" si="1"/>
        <v>Out of test</v>
      </c>
      <c r="F15528" s="53" t="str">
        <f t="shared" si="2"/>
        <v>Shanghai_1</v>
      </c>
      <c r="G15528" s="53">
        <f t="shared" si="3"/>
        <v>0.1528707296</v>
      </c>
    </row>
    <row r="15529">
      <c r="A15529" s="61">
        <v>1.515403133E9</v>
      </c>
      <c r="B15529" s="61">
        <v>1.0</v>
      </c>
      <c r="C15529" s="61">
        <v>3204.0</v>
      </c>
      <c r="D15529" s="57" t="s">
        <v>379</v>
      </c>
      <c r="E15529" s="62" t="str">
        <f t="shared" si="1"/>
        <v>Out of test</v>
      </c>
      <c r="F15529" s="53" t="str">
        <f t="shared" si="2"/>
        <v>Shanghai_1</v>
      </c>
      <c r="G15529" s="53">
        <f t="shared" si="3"/>
        <v>0.7862718575</v>
      </c>
    </row>
    <row r="15530">
      <c r="A15530" s="61">
        <v>1.517457776E9</v>
      </c>
      <c r="B15530" s="61">
        <v>1.0</v>
      </c>
      <c r="C15530" s="61">
        <v>1940.0</v>
      </c>
      <c r="D15530" s="57" t="s">
        <v>379</v>
      </c>
      <c r="E15530" s="62" t="str">
        <f t="shared" si="1"/>
        <v>Out of test</v>
      </c>
      <c r="F15530" s="53" t="str">
        <f t="shared" si="2"/>
        <v>Shanghai_1</v>
      </c>
      <c r="G15530" s="53">
        <f t="shared" si="3"/>
        <v>0.2713371418</v>
      </c>
    </row>
    <row r="15531">
      <c r="A15531" s="61">
        <v>1.516593778E9</v>
      </c>
      <c r="B15531" s="61">
        <v>1.0</v>
      </c>
      <c r="C15531" s="61">
        <v>141.0</v>
      </c>
      <c r="D15531" s="57" t="s">
        <v>379</v>
      </c>
      <c r="E15531" s="62" t="str">
        <f t="shared" si="1"/>
        <v>Out of test</v>
      </c>
      <c r="F15531" s="53" t="str">
        <f t="shared" si="2"/>
        <v>Shanghai_1</v>
      </c>
      <c r="G15531" s="53">
        <f t="shared" si="3"/>
        <v>0.291228881</v>
      </c>
    </row>
    <row r="15532">
      <c r="A15532" s="61">
        <v>1.514234679E9</v>
      </c>
      <c r="B15532" s="61">
        <v>1.0</v>
      </c>
      <c r="C15532" s="61">
        <v>1645.0</v>
      </c>
      <c r="D15532" s="57" t="s">
        <v>379</v>
      </c>
      <c r="E15532" s="62" t="str">
        <f t="shared" si="1"/>
        <v>Out of test</v>
      </c>
      <c r="F15532" s="53" t="str">
        <f t="shared" si="2"/>
        <v>Shanghai_1</v>
      </c>
      <c r="G15532" s="53">
        <f t="shared" si="3"/>
        <v>0.8091736424</v>
      </c>
    </row>
    <row r="15533">
      <c r="A15533" s="61">
        <v>1.516296424E9</v>
      </c>
      <c r="B15533" s="61">
        <v>1.0</v>
      </c>
      <c r="C15533" s="61">
        <v>3021.0</v>
      </c>
      <c r="D15533" s="57" t="s">
        <v>379</v>
      </c>
      <c r="E15533" s="62" t="str">
        <f t="shared" si="1"/>
        <v>Out of test</v>
      </c>
      <c r="F15533" s="53" t="str">
        <f t="shared" si="2"/>
        <v>Shanghai_1</v>
      </c>
      <c r="G15533" s="53">
        <f t="shared" si="3"/>
        <v>0.3730202955</v>
      </c>
    </row>
    <row r="15534">
      <c r="A15534" s="61">
        <v>1.514687824E9</v>
      </c>
      <c r="B15534" s="61">
        <v>1.0</v>
      </c>
      <c r="C15534" s="61">
        <v>777.0</v>
      </c>
      <c r="D15534" s="57" t="s">
        <v>379</v>
      </c>
      <c r="E15534" s="62" t="str">
        <f t="shared" si="1"/>
        <v>Out of test</v>
      </c>
      <c r="F15534" s="53" t="str">
        <f t="shared" si="2"/>
        <v>Shanghai_1</v>
      </c>
      <c r="G15534" s="53">
        <f t="shared" si="3"/>
        <v>0.3463488834</v>
      </c>
    </row>
    <row r="15535">
      <c r="A15535" s="61">
        <v>1.514970424E9</v>
      </c>
      <c r="B15535" s="61">
        <v>1.0</v>
      </c>
      <c r="C15535" s="61">
        <v>1305.0</v>
      </c>
      <c r="D15535" s="57" t="s">
        <v>379</v>
      </c>
      <c r="E15535" s="62" t="str">
        <f t="shared" si="1"/>
        <v>Out of test</v>
      </c>
      <c r="F15535" s="53" t="str">
        <f t="shared" si="2"/>
        <v>Shanghai_1</v>
      </c>
      <c r="G15535" s="53">
        <f t="shared" si="3"/>
        <v>0.3182403797</v>
      </c>
    </row>
    <row r="15536">
      <c r="A15536" s="61">
        <v>1.514168395E9</v>
      </c>
      <c r="B15536" s="61">
        <v>1.0</v>
      </c>
      <c r="C15536" s="61">
        <v>1473.0</v>
      </c>
      <c r="D15536" s="57" t="s">
        <v>379</v>
      </c>
      <c r="E15536" s="62" t="str">
        <f t="shared" si="1"/>
        <v>Out of test</v>
      </c>
      <c r="F15536" s="53" t="str">
        <f t="shared" si="2"/>
        <v>Shanghai_1</v>
      </c>
      <c r="G15536" s="53">
        <f t="shared" si="3"/>
        <v>0.1407612745</v>
      </c>
    </row>
    <row r="15537">
      <c r="A15537" s="61">
        <v>1.515507219E9</v>
      </c>
      <c r="B15537" s="61">
        <v>1.0</v>
      </c>
      <c r="C15537" s="61">
        <v>3941.0</v>
      </c>
      <c r="D15537" s="57" t="s">
        <v>379</v>
      </c>
      <c r="E15537" s="62" t="str">
        <f t="shared" si="1"/>
        <v>Out of test</v>
      </c>
      <c r="F15537" s="53" t="str">
        <f t="shared" si="2"/>
        <v>Shanghai_1</v>
      </c>
      <c r="G15537" s="53">
        <f t="shared" si="3"/>
        <v>0.6144255492</v>
      </c>
    </row>
    <row r="15538">
      <c r="A15538" s="61">
        <v>1.511892387E9</v>
      </c>
      <c r="B15538" s="61">
        <v>1.0</v>
      </c>
      <c r="C15538" s="61">
        <v>499.0</v>
      </c>
      <c r="D15538" s="57" t="s">
        <v>379</v>
      </c>
      <c r="E15538" s="62" t="str">
        <f t="shared" si="1"/>
        <v>Out of test</v>
      </c>
      <c r="F15538" s="53" t="str">
        <f t="shared" si="2"/>
        <v>Shanghai_1</v>
      </c>
      <c r="G15538" s="53">
        <f t="shared" si="3"/>
        <v>0.5839784714</v>
      </c>
    </row>
    <row r="15539">
      <c r="A15539" s="61">
        <v>1.517248359E9</v>
      </c>
      <c r="B15539" s="61">
        <v>1.0</v>
      </c>
      <c r="C15539" s="61">
        <v>898.0</v>
      </c>
      <c r="D15539" s="57" t="s">
        <v>379</v>
      </c>
      <c r="E15539" s="62" t="str">
        <f t="shared" si="1"/>
        <v>Out of test</v>
      </c>
      <c r="F15539" s="53" t="str">
        <f t="shared" si="2"/>
        <v>Shanghai_1</v>
      </c>
      <c r="G15539" s="53">
        <f t="shared" si="3"/>
        <v>0.07241811961</v>
      </c>
    </row>
    <row r="15540">
      <c r="A15540" s="61">
        <v>1.518872833E9</v>
      </c>
      <c r="B15540" s="61">
        <v>1.0</v>
      </c>
      <c r="C15540" s="61">
        <v>1546.0</v>
      </c>
      <c r="D15540" s="57" t="s">
        <v>379</v>
      </c>
      <c r="E15540" s="62" t="str">
        <f t="shared" si="1"/>
        <v>Out of test</v>
      </c>
      <c r="F15540" s="53" t="str">
        <f t="shared" si="2"/>
        <v>Shanghai_1</v>
      </c>
      <c r="G15540" s="53">
        <f t="shared" si="3"/>
        <v>0.7987993721</v>
      </c>
    </row>
    <row r="15541">
      <c r="A15541" s="61">
        <v>1.519962059E9</v>
      </c>
      <c r="B15541" s="61">
        <v>1.0</v>
      </c>
      <c r="C15541" s="61">
        <v>269.0</v>
      </c>
      <c r="D15541" s="57" t="s">
        <v>379</v>
      </c>
      <c r="E15541" s="62" t="str">
        <f t="shared" si="1"/>
        <v>Out of test</v>
      </c>
      <c r="F15541" s="53" t="str">
        <f t="shared" si="2"/>
        <v>Shanghai_1</v>
      </c>
      <c r="G15541" s="53">
        <f t="shared" si="3"/>
        <v>0.6238920365</v>
      </c>
    </row>
    <row r="15542">
      <c r="A15542" s="61">
        <v>1.519598314E9</v>
      </c>
      <c r="B15542" s="61">
        <v>1.0</v>
      </c>
      <c r="C15542" s="61">
        <v>1933.0</v>
      </c>
      <c r="D15542" s="57" t="s">
        <v>379</v>
      </c>
      <c r="E15542" s="62" t="str">
        <f t="shared" si="1"/>
        <v>Out of test</v>
      </c>
      <c r="F15542" s="53" t="str">
        <f t="shared" si="2"/>
        <v>Shanghai_1</v>
      </c>
      <c r="G15542" s="53">
        <f t="shared" si="3"/>
        <v>0.01206440903</v>
      </c>
    </row>
    <row r="15543">
      <c r="A15543" s="61">
        <v>1.516879204E9</v>
      </c>
      <c r="B15543" s="61">
        <v>1.0</v>
      </c>
      <c r="C15543" s="61">
        <v>2435.0</v>
      </c>
      <c r="D15543" s="57" t="s">
        <v>379</v>
      </c>
      <c r="E15543" s="62" t="str">
        <f t="shared" si="1"/>
        <v>Out of test</v>
      </c>
      <c r="F15543" s="53" t="str">
        <f t="shared" si="2"/>
        <v>Shanghai_1</v>
      </c>
      <c r="G15543" s="53">
        <f t="shared" si="3"/>
        <v>0.3741998867</v>
      </c>
    </row>
    <row r="15544">
      <c r="A15544" s="61">
        <v>1.519965084E9</v>
      </c>
      <c r="B15544" s="61">
        <v>1.0</v>
      </c>
      <c r="C15544" s="61">
        <v>634.0</v>
      </c>
      <c r="D15544" s="57" t="s">
        <v>379</v>
      </c>
      <c r="E15544" s="62" t="str">
        <f t="shared" si="1"/>
        <v>Out of test</v>
      </c>
      <c r="F15544" s="53" t="str">
        <f t="shared" si="2"/>
        <v>Shanghai_1</v>
      </c>
      <c r="G15544" s="53">
        <f t="shared" si="3"/>
        <v>0.3275833861</v>
      </c>
    </row>
    <row r="15545">
      <c r="A15545" s="61">
        <v>1.517175579E9</v>
      </c>
      <c r="B15545" s="61">
        <v>1.0</v>
      </c>
      <c r="C15545" s="61">
        <v>4269.0</v>
      </c>
      <c r="D15545" s="57" t="s">
        <v>379</v>
      </c>
      <c r="E15545" s="62" t="str">
        <f t="shared" si="1"/>
        <v>Out of test</v>
      </c>
      <c r="F15545" s="53" t="str">
        <f t="shared" si="2"/>
        <v>Shanghai_1</v>
      </c>
      <c r="G15545" s="53">
        <f t="shared" si="3"/>
        <v>0.6879854801</v>
      </c>
    </row>
    <row r="15546">
      <c r="A15546" s="61">
        <v>1.519915527E9</v>
      </c>
      <c r="B15546" s="61">
        <v>1.0</v>
      </c>
      <c r="C15546" s="61">
        <v>2839.0</v>
      </c>
      <c r="D15546" s="57" t="s">
        <v>379</v>
      </c>
      <c r="E15546" s="62" t="str">
        <f t="shared" si="1"/>
        <v>Out of test</v>
      </c>
      <c r="F15546" s="53" t="str">
        <f t="shared" si="2"/>
        <v>Shanghai_1</v>
      </c>
      <c r="G15546" s="53">
        <f t="shared" si="3"/>
        <v>0.2877725889</v>
      </c>
    </row>
    <row r="15547">
      <c r="A15547" s="61">
        <v>1.515460529E9</v>
      </c>
      <c r="B15547" s="61">
        <v>1.0</v>
      </c>
      <c r="C15547" s="61">
        <v>230.0</v>
      </c>
      <c r="D15547" s="57" t="s">
        <v>379</v>
      </c>
      <c r="E15547" s="62" t="str">
        <f t="shared" si="1"/>
        <v>Out of test</v>
      </c>
      <c r="F15547" s="53" t="str">
        <f t="shared" si="2"/>
        <v>Shanghai_1</v>
      </c>
      <c r="G15547" s="53">
        <f t="shared" si="3"/>
        <v>0.402712953</v>
      </c>
    </row>
    <row r="15548">
      <c r="A15548" s="61">
        <v>1.511261019E9</v>
      </c>
      <c r="B15548" s="61">
        <v>1.0</v>
      </c>
      <c r="C15548" s="61">
        <v>2634.0</v>
      </c>
      <c r="D15548" s="57" t="s">
        <v>379</v>
      </c>
      <c r="E15548" s="62" t="str">
        <f t="shared" si="1"/>
        <v>Out of test</v>
      </c>
      <c r="F15548" s="53" t="str">
        <f t="shared" si="2"/>
        <v>Shanghai_1</v>
      </c>
      <c r="G15548" s="53">
        <f t="shared" si="3"/>
        <v>0.3019111132</v>
      </c>
    </row>
    <row r="15549">
      <c r="A15549" s="61">
        <v>1.517259434E9</v>
      </c>
      <c r="B15549" s="61">
        <v>1.0</v>
      </c>
      <c r="C15549" s="61">
        <v>3180.0</v>
      </c>
      <c r="D15549" s="57" t="s">
        <v>379</v>
      </c>
      <c r="E15549" s="62" t="str">
        <f t="shared" si="1"/>
        <v>Out of test</v>
      </c>
      <c r="F15549" s="53" t="str">
        <f t="shared" si="2"/>
        <v>Shanghai_1</v>
      </c>
      <c r="G15549" s="53">
        <f t="shared" si="3"/>
        <v>0.3020259812</v>
      </c>
    </row>
    <row r="15550">
      <c r="A15550" s="61">
        <v>1.514823457E9</v>
      </c>
      <c r="B15550" s="61">
        <v>1.0</v>
      </c>
      <c r="C15550" s="61">
        <v>4446.0</v>
      </c>
      <c r="D15550" s="57" t="s">
        <v>379</v>
      </c>
      <c r="E15550" s="62" t="str">
        <f t="shared" si="1"/>
        <v>Out of test</v>
      </c>
      <c r="F15550" s="53" t="str">
        <f t="shared" si="2"/>
        <v>Shanghai_1</v>
      </c>
      <c r="G15550" s="53">
        <f t="shared" si="3"/>
        <v>0.9902906091</v>
      </c>
    </row>
    <row r="15551">
      <c r="A15551" s="61">
        <v>1.514165296E9</v>
      </c>
      <c r="B15551" s="61">
        <v>1.0</v>
      </c>
      <c r="C15551" s="61">
        <v>63.0</v>
      </c>
      <c r="D15551" s="57" t="s">
        <v>379</v>
      </c>
      <c r="E15551" s="62" t="str">
        <f t="shared" si="1"/>
        <v>Out of test</v>
      </c>
      <c r="F15551" s="53" t="str">
        <f t="shared" si="2"/>
        <v>Shanghai_1</v>
      </c>
      <c r="G15551" s="53">
        <f t="shared" si="3"/>
        <v>0.6634258133</v>
      </c>
    </row>
    <row r="15552">
      <c r="A15552" s="61">
        <v>1.518175436E9</v>
      </c>
      <c r="B15552" s="61">
        <v>1.0</v>
      </c>
      <c r="C15552" s="61">
        <v>2737.0</v>
      </c>
      <c r="D15552" s="57" t="s">
        <v>379</v>
      </c>
      <c r="E15552" s="62" t="str">
        <f t="shared" si="1"/>
        <v>Out of test</v>
      </c>
      <c r="F15552" s="53" t="str">
        <f t="shared" si="2"/>
        <v>Shanghai_1</v>
      </c>
      <c r="G15552" s="53">
        <f t="shared" si="3"/>
        <v>0.5565088383</v>
      </c>
    </row>
    <row r="15553">
      <c r="A15553" s="61">
        <v>1.512302089E9</v>
      </c>
      <c r="B15553" s="61">
        <v>1.0</v>
      </c>
      <c r="C15553" s="61">
        <v>2926.0</v>
      </c>
      <c r="D15553" s="57" t="s">
        <v>379</v>
      </c>
      <c r="E15553" s="62" t="str">
        <f t="shared" si="1"/>
        <v>Out of test</v>
      </c>
      <c r="F15553" s="53" t="str">
        <f t="shared" si="2"/>
        <v>Shanghai_1</v>
      </c>
      <c r="G15553" s="53">
        <f t="shared" si="3"/>
        <v>0.5280275216</v>
      </c>
    </row>
    <row r="15554">
      <c r="A15554" s="61">
        <v>1.515871103E9</v>
      </c>
      <c r="B15554" s="61">
        <v>1.0</v>
      </c>
      <c r="C15554" s="61">
        <v>680.0</v>
      </c>
      <c r="D15554" s="57" t="s">
        <v>379</v>
      </c>
      <c r="E15554" s="62" t="str">
        <f t="shared" si="1"/>
        <v>Out of test</v>
      </c>
      <c r="F15554" s="53" t="str">
        <f t="shared" si="2"/>
        <v>Shanghai_1</v>
      </c>
      <c r="G15554" s="53">
        <f t="shared" si="3"/>
        <v>0.9674435579</v>
      </c>
    </row>
    <row r="15555">
      <c r="A15555" s="61">
        <v>1.518306503E9</v>
      </c>
      <c r="B15555" s="61">
        <v>1.0</v>
      </c>
      <c r="C15555" s="61">
        <v>770.0</v>
      </c>
      <c r="D15555" s="57" t="s">
        <v>379</v>
      </c>
      <c r="E15555" s="62" t="str">
        <f t="shared" si="1"/>
        <v>Out of test</v>
      </c>
      <c r="F15555" s="53" t="str">
        <f t="shared" si="2"/>
        <v>Shanghai_1</v>
      </c>
      <c r="G15555" s="53">
        <f t="shared" si="3"/>
        <v>0.6571291897</v>
      </c>
    </row>
    <row r="15556">
      <c r="A15556" s="61">
        <v>1.519429763E9</v>
      </c>
      <c r="B15556" s="61">
        <v>1.0</v>
      </c>
      <c r="C15556" s="61">
        <v>1592.0</v>
      </c>
      <c r="D15556" s="57" t="s">
        <v>379</v>
      </c>
      <c r="E15556" s="62" t="str">
        <f t="shared" si="1"/>
        <v>Out of test</v>
      </c>
      <c r="F15556" s="53" t="str">
        <f t="shared" si="2"/>
        <v>Shanghai_1</v>
      </c>
      <c r="G15556" s="53">
        <f t="shared" si="3"/>
        <v>0.4578585818</v>
      </c>
    </row>
    <row r="15557">
      <c r="A15557" s="61">
        <v>1.513197679E9</v>
      </c>
      <c r="B15557" s="61">
        <v>1.0</v>
      </c>
      <c r="C15557" s="61">
        <v>471.0</v>
      </c>
      <c r="D15557" s="57" t="s">
        <v>379</v>
      </c>
      <c r="E15557" s="62" t="str">
        <f t="shared" si="1"/>
        <v>Out of test</v>
      </c>
      <c r="F15557" s="53" t="str">
        <f t="shared" si="2"/>
        <v>Shanghai_1</v>
      </c>
      <c r="G15557" s="53">
        <f t="shared" si="3"/>
        <v>0.3521389221</v>
      </c>
    </row>
    <row r="15558">
      <c r="A15558" s="61">
        <v>1.516526368E9</v>
      </c>
      <c r="B15558" s="61">
        <v>1.0</v>
      </c>
      <c r="C15558" s="61">
        <v>2293.0</v>
      </c>
      <c r="D15558" s="57" t="s">
        <v>379</v>
      </c>
      <c r="E15558" s="62" t="str">
        <f t="shared" si="1"/>
        <v>Out of test</v>
      </c>
      <c r="F15558" s="53" t="str">
        <f t="shared" si="2"/>
        <v>Shanghai_1</v>
      </c>
      <c r="G15558" s="53">
        <f t="shared" si="3"/>
        <v>0.3530836184</v>
      </c>
    </row>
    <row r="15559">
      <c r="A15559" s="61">
        <v>1.516974813E9</v>
      </c>
      <c r="B15559" s="61">
        <v>1.0</v>
      </c>
      <c r="C15559" s="61">
        <v>922.0</v>
      </c>
      <c r="D15559" s="57" t="s">
        <v>379</v>
      </c>
      <c r="E15559" s="62" t="str">
        <f t="shared" si="1"/>
        <v>Out of test</v>
      </c>
      <c r="F15559" s="53" t="str">
        <f t="shared" si="2"/>
        <v>Shanghai_1</v>
      </c>
      <c r="G15559" s="53">
        <f t="shared" si="3"/>
        <v>0.1603109392</v>
      </c>
    </row>
    <row r="15560">
      <c r="A15560" s="61">
        <v>1.515971664E9</v>
      </c>
      <c r="B15560" s="61">
        <v>1.0</v>
      </c>
      <c r="C15560" s="61">
        <v>857.0</v>
      </c>
      <c r="D15560" s="57" t="s">
        <v>379</v>
      </c>
      <c r="E15560" s="62" t="str">
        <f t="shared" si="1"/>
        <v>Out of test</v>
      </c>
      <c r="F15560" s="53" t="str">
        <f t="shared" si="2"/>
        <v>Shanghai_1</v>
      </c>
      <c r="G15560" s="53">
        <f t="shared" si="3"/>
        <v>0.5408451277</v>
      </c>
    </row>
    <row r="15561">
      <c r="A15561" s="61">
        <v>1.511808914E9</v>
      </c>
      <c r="B15561" s="61">
        <v>1.0</v>
      </c>
      <c r="C15561" s="61">
        <v>2578.0</v>
      </c>
      <c r="D15561" s="57" t="s">
        <v>379</v>
      </c>
      <c r="E15561" s="62" t="str">
        <f t="shared" si="1"/>
        <v>Out of test</v>
      </c>
      <c r="F15561" s="53" t="str">
        <f t="shared" si="2"/>
        <v>Shanghai_1</v>
      </c>
      <c r="G15561" s="53">
        <f t="shared" si="3"/>
        <v>0.2861232102</v>
      </c>
    </row>
    <row r="15562">
      <c r="A15562" s="61">
        <v>1.516627476E9</v>
      </c>
      <c r="B15562" s="61">
        <v>1.0</v>
      </c>
      <c r="C15562" s="61">
        <v>238.0</v>
      </c>
      <c r="D15562" s="57" t="s">
        <v>379</v>
      </c>
      <c r="E15562" s="62" t="str">
        <f t="shared" si="1"/>
        <v>Out of test</v>
      </c>
      <c r="F15562" s="53" t="str">
        <f t="shared" si="2"/>
        <v>Shanghai_1</v>
      </c>
      <c r="G15562" s="53">
        <f t="shared" si="3"/>
        <v>0.9473000474</v>
      </c>
    </row>
    <row r="15563">
      <c r="A15563" s="61">
        <v>1.511327278E9</v>
      </c>
      <c r="B15563" s="61">
        <v>1.0</v>
      </c>
      <c r="C15563" s="61">
        <v>1865.0</v>
      </c>
      <c r="D15563" s="57" t="s">
        <v>379</v>
      </c>
      <c r="E15563" s="62" t="str">
        <f t="shared" si="1"/>
        <v>Out of test</v>
      </c>
      <c r="F15563" s="53" t="str">
        <f t="shared" si="2"/>
        <v>Shanghai_1</v>
      </c>
      <c r="G15563" s="53">
        <f t="shared" si="3"/>
        <v>0.4224973947</v>
      </c>
    </row>
    <row r="15564">
      <c r="A15564" s="61">
        <v>1.516852678E9</v>
      </c>
      <c r="B15564" s="61">
        <v>1.0</v>
      </c>
      <c r="C15564" s="61">
        <v>1825.0</v>
      </c>
      <c r="D15564" s="57" t="s">
        <v>379</v>
      </c>
      <c r="E15564" s="62" t="str">
        <f t="shared" si="1"/>
        <v>Out of test</v>
      </c>
      <c r="F15564" s="53" t="str">
        <f t="shared" si="2"/>
        <v>Shanghai_1</v>
      </c>
      <c r="G15564" s="53">
        <f t="shared" si="3"/>
        <v>0.8609608926</v>
      </c>
    </row>
    <row r="15565">
      <c r="A15565" s="61">
        <v>1.518873434E9</v>
      </c>
      <c r="B15565" s="61">
        <v>1.0</v>
      </c>
      <c r="C15565" s="61">
        <v>1037.0</v>
      </c>
      <c r="D15565" s="57" t="s">
        <v>379</v>
      </c>
      <c r="E15565" s="62" t="str">
        <f t="shared" si="1"/>
        <v>Out of test</v>
      </c>
      <c r="F15565" s="53" t="str">
        <f t="shared" si="2"/>
        <v>Shanghai_1</v>
      </c>
      <c r="G15565" s="53">
        <f t="shared" si="3"/>
        <v>0.9310458308</v>
      </c>
    </row>
    <row r="15566">
      <c r="A15566" s="61">
        <v>1.514845747E9</v>
      </c>
      <c r="B15566" s="61">
        <v>1.0</v>
      </c>
      <c r="C15566" s="61">
        <v>1585.0</v>
      </c>
      <c r="D15566" s="57" t="s">
        <v>379</v>
      </c>
      <c r="E15566" s="62" t="str">
        <f t="shared" si="1"/>
        <v>Out of test</v>
      </c>
      <c r="F15566" s="53" t="str">
        <f t="shared" si="2"/>
        <v>Shanghai_1</v>
      </c>
      <c r="G15566" s="53">
        <f t="shared" si="3"/>
        <v>0.8829423314</v>
      </c>
    </row>
    <row r="15567">
      <c r="A15567" s="61">
        <v>1.515509209E9</v>
      </c>
      <c r="B15567" s="61">
        <v>1.0</v>
      </c>
      <c r="C15567" s="61">
        <v>2708.0</v>
      </c>
      <c r="D15567" s="57" t="s">
        <v>379</v>
      </c>
      <c r="E15567" s="62" t="str">
        <f t="shared" si="1"/>
        <v>Out of test</v>
      </c>
      <c r="F15567" s="53" t="str">
        <f t="shared" si="2"/>
        <v>Shanghai_1</v>
      </c>
      <c r="G15567" s="53">
        <f t="shared" si="3"/>
        <v>0.3878914959</v>
      </c>
    </row>
    <row r="15568">
      <c r="A15568" s="61">
        <v>1.514544704E9</v>
      </c>
      <c r="B15568" s="61">
        <v>1.0</v>
      </c>
      <c r="C15568" s="61">
        <v>3154.0</v>
      </c>
      <c r="D15568" s="57" t="s">
        <v>379</v>
      </c>
      <c r="E15568" s="62" t="str">
        <f t="shared" si="1"/>
        <v>Out of test</v>
      </c>
      <c r="F15568" s="53" t="str">
        <f t="shared" si="2"/>
        <v>Shanghai_1</v>
      </c>
      <c r="G15568" s="53">
        <f t="shared" si="3"/>
        <v>0.09737773895</v>
      </c>
    </row>
    <row r="15569">
      <c r="A15569" s="61">
        <v>1.516468576E9</v>
      </c>
      <c r="B15569" s="61">
        <v>1.0</v>
      </c>
      <c r="C15569" s="61">
        <v>1605.0</v>
      </c>
      <c r="D15569" s="57" t="s">
        <v>379</v>
      </c>
      <c r="E15569" s="62" t="str">
        <f t="shared" si="1"/>
        <v>Out of test</v>
      </c>
      <c r="F15569" s="53" t="str">
        <f t="shared" si="2"/>
        <v>Shanghai_1</v>
      </c>
      <c r="G15569" s="53">
        <f t="shared" si="3"/>
        <v>0.6012246223</v>
      </c>
    </row>
    <row r="15570">
      <c r="A15570" s="61">
        <v>1.514843128E9</v>
      </c>
      <c r="B15570" s="61">
        <v>1.0</v>
      </c>
      <c r="C15570" s="61">
        <v>430.0</v>
      </c>
      <c r="D15570" s="57" t="s">
        <v>379</v>
      </c>
      <c r="E15570" s="62" t="str">
        <f t="shared" si="1"/>
        <v>Out of test</v>
      </c>
      <c r="F15570" s="53" t="str">
        <f t="shared" si="2"/>
        <v>Shanghai_1</v>
      </c>
      <c r="G15570" s="53">
        <f t="shared" si="3"/>
        <v>0.8896440805</v>
      </c>
    </row>
    <row r="15571">
      <c r="A15571" s="61">
        <v>1.516702116E9</v>
      </c>
      <c r="B15571" s="61">
        <v>1.0</v>
      </c>
      <c r="C15571" s="61">
        <v>951.0</v>
      </c>
      <c r="D15571" s="57" t="s">
        <v>379</v>
      </c>
      <c r="E15571" s="62" t="str">
        <f t="shared" si="1"/>
        <v>Out of test</v>
      </c>
      <c r="F15571" s="53" t="str">
        <f t="shared" si="2"/>
        <v>Shanghai_1</v>
      </c>
      <c r="G15571" s="53">
        <f t="shared" si="3"/>
        <v>0.2566457634</v>
      </c>
    </row>
    <row r="15572">
      <c r="A15572" s="61">
        <v>1.517034216E9</v>
      </c>
      <c r="B15572" s="61">
        <v>1.0</v>
      </c>
      <c r="C15572" s="61">
        <v>923.0</v>
      </c>
      <c r="D15572" s="57" t="s">
        <v>379</v>
      </c>
      <c r="E15572" s="62" t="str">
        <f t="shared" si="1"/>
        <v>Out of test</v>
      </c>
      <c r="F15572" s="53" t="str">
        <f t="shared" si="2"/>
        <v>Shanghai_1</v>
      </c>
      <c r="G15572" s="53">
        <f t="shared" si="3"/>
        <v>0.7830149491</v>
      </c>
    </row>
    <row r="15573">
      <c r="A15573" s="61">
        <v>1.516130225E9</v>
      </c>
      <c r="B15573" s="61">
        <v>1.0</v>
      </c>
      <c r="C15573" s="61">
        <v>1101.0</v>
      </c>
      <c r="D15573" s="57" t="s">
        <v>379</v>
      </c>
      <c r="E15573" s="62" t="str">
        <f t="shared" si="1"/>
        <v>Out of test</v>
      </c>
      <c r="F15573" s="53" t="str">
        <f t="shared" si="2"/>
        <v>Shanghai_1</v>
      </c>
      <c r="G15573" s="53">
        <f t="shared" si="3"/>
        <v>0.3926271343</v>
      </c>
    </row>
    <row r="15574">
      <c r="A15574" s="61">
        <v>1.516750534E9</v>
      </c>
      <c r="B15574" s="61">
        <v>1.0</v>
      </c>
      <c r="C15574" s="61">
        <v>3377.0</v>
      </c>
      <c r="D15574" s="57" t="s">
        <v>379</v>
      </c>
      <c r="E15574" s="62" t="str">
        <f t="shared" si="1"/>
        <v>Out of test</v>
      </c>
      <c r="F15574" s="53" t="str">
        <f t="shared" si="2"/>
        <v>Shanghai_1</v>
      </c>
      <c r="G15574" s="53">
        <f t="shared" si="3"/>
        <v>0.0104809005</v>
      </c>
    </row>
    <row r="15575">
      <c r="A15575" s="61">
        <v>1.518438427E9</v>
      </c>
      <c r="B15575" s="61">
        <v>1.0</v>
      </c>
      <c r="C15575" s="61">
        <v>874.0</v>
      </c>
      <c r="D15575" s="57" t="s">
        <v>379</v>
      </c>
      <c r="E15575" s="62" t="str">
        <f t="shared" si="1"/>
        <v>Out of test</v>
      </c>
      <c r="F15575" s="53" t="str">
        <f t="shared" si="2"/>
        <v>Shanghai_1</v>
      </c>
      <c r="G15575" s="53">
        <f t="shared" si="3"/>
        <v>0.3153661958</v>
      </c>
    </row>
    <row r="15576">
      <c r="A15576" s="61">
        <v>1.518910553E9</v>
      </c>
      <c r="B15576" s="61">
        <v>1.0</v>
      </c>
      <c r="C15576" s="61">
        <v>2480.0</v>
      </c>
      <c r="D15576" s="57" t="s">
        <v>379</v>
      </c>
      <c r="E15576" s="62" t="str">
        <f t="shared" si="1"/>
        <v>Out of test</v>
      </c>
      <c r="F15576" s="53" t="str">
        <f t="shared" si="2"/>
        <v>Shanghai_1</v>
      </c>
      <c r="G15576" s="53">
        <f t="shared" si="3"/>
        <v>0.0348025063</v>
      </c>
    </row>
    <row r="15577">
      <c r="A15577" s="61">
        <v>1.512525297E9</v>
      </c>
      <c r="B15577" s="61">
        <v>1.0</v>
      </c>
      <c r="C15577" s="61">
        <v>795.0</v>
      </c>
      <c r="D15577" s="57" t="s">
        <v>379</v>
      </c>
      <c r="E15577" s="62" t="str">
        <f t="shared" si="1"/>
        <v>Out of test</v>
      </c>
      <c r="F15577" s="53" t="str">
        <f t="shared" si="2"/>
        <v>Shanghai_1</v>
      </c>
      <c r="G15577" s="53">
        <f t="shared" si="3"/>
        <v>0.2722842523</v>
      </c>
    </row>
    <row r="15578">
      <c r="A15578" s="61">
        <v>1.518167754E9</v>
      </c>
      <c r="B15578" s="61">
        <v>1.0</v>
      </c>
      <c r="C15578" s="61">
        <v>541.0</v>
      </c>
      <c r="D15578" s="57" t="s">
        <v>379</v>
      </c>
      <c r="E15578" s="62" t="str">
        <f t="shared" si="1"/>
        <v>Out of test</v>
      </c>
      <c r="F15578" s="53" t="str">
        <f t="shared" si="2"/>
        <v>Shanghai_1</v>
      </c>
      <c r="G15578" s="53">
        <f t="shared" si="3"/>
        <v>0.3265903512</v>
      </c>
    </row>
    <row r="15579">
      <c r="A15579" s="61">
        <v>1.516213006E9</v>
      </c>
      <c r="B15579" s="61">
        <v>1.0</v>
      </c>
      <c r="C15579" s="61">
        <v>2003.0</v>
      </c>
      <c r="D15579" s="57" t="s">
        <v>379</v>
      </c>
      <c r="E15579" s="62" t="str">
        <f t="shared" si="1"/>
        <v>Out of test</v>
      </c>
      <c r="F15579" s="53" t="str">
        <f t="shared" si="2"/>
        <v>Shanghai_1</v>
      </c>
      <c r="G15579" s="53">
        <f t="shared" si="3"/>
        <v>0.9869507109</v>
      </c>
    </row>
    <row r="15580">
      <c r="A15580" s="61">
        <v>1.514926355E9</v>
      </c>
      <c r="B15580" s="61">
        <v>1.0</v>
      </c>
      <c r="C15580" s="61">
        <v>3699.0</v>
      </c>
      <c r="D15580" s="57" t="s">
        <v>379</v>
      </c>
      <c r="E15580" s="62" t="str">
        <f t="shared" si="1"/>
        <v>Out of test</v>
      </c>
      <c r="F15580" s="53" t="str">
        <f t="shared" si="2"/>
        <v>Shanghai_1</v>
      </c>
      <c r="G15580" s="53">
        <f t="shared" si="3"/>
        <v>0.8106598199</v>
      </c>
    </row>
    <row r="15581">
      <c r="A15581" s="61">
        <v>1.512342116E9</v>
      </c>
      <c r="B15581" s="61">
        <v>1.0</v>
      </c>
      <c r="C15581" s="61">
        <v>2627.0</v>
      </c>
      <c r="D15581" s="57" t="s">
        <v>379</v>
      </c>
      <c r="E15581" s="62" t="str">
        <f t="shared" si="1"/>
        <v>Out of test</v>
      </c>
      <c r="F15581" s="53" t="str">
        <f t="shared" si="2"/>
        <v>Shanghai_1</v>
      </c>
      <c r="G15581" s="53">
        <f t="shared" si="3"/>
        <v>0.863921314</v>
      </c>
    </row>
    <row r="15582">
      <c r="A15582" s="61">
        <v>1.518284816E9</v>
      </c>
      <c r="B15582" s="61">
        <v>1.0</v>
      </c>
      <c r="C15582" s="61">
        <v>5430.0</v>
      </c>
      <c r="D15582" s="57" t="s">
        <v>379</v>
      </c>
      <c r="E15582" s="62" t="str">
        <f t="shared" si="1"/>
        <v>Out of test</v>
      </c>
      <c r="F15582" s="53" t="str">
        <f t="shared" si="2"/>
        <v>Shanghai_1</v>
      </c>
      <c r="G15582" s="53">
        <f t="shared" si="3"/>
        <v>0.1015278347</v>
      </c>
    </row>
    <row r="15583">
      <c r="A15583" s="61">
        <v>1.519596237E9</v>
      </c>
      <c r="B15583" s="61">
        <v>1.0</v>
      </c>
      <c r="C15583" s="61">
        <v>3494.0</v>
      </c>
      <c r="D15583" s="57" t="s">
        <v>379</v>
      </c>
      <c r="E15583" s="62" t="str">
        <f t="shared" si="1"/>
        <v>Out of test</v>
      </c>
      <c r="F15583" s="53" t="str">
        <f t="shared" si="2"/>
        <v>Shanghai_1</v>
      </c>
      <c r="G15583" s="53">
        <f t="shared" si="3"/>
        <v>0.4766237577</v>
      </c>
    </row>
    <row r="15584">
      <c r="A15584" s="61">
        <v>1.513967348E9</v>
      </c>
      <c r="B15584" s="61">
        <v>1.0</v>
      </c>
      <c r="C15584" s="61">
        <v>1816.0</v>
      </c>
      <c r="D15584" s="57" t="s">
        <v>379</v>
      </c>
      <c r="E15584" s="62" t="str">
        <f t="shared" si="1"/>
        <v>Out of test</v>
      </c>
      <c r="F15584" s="53" t="str">
        <f t="shared" si="2"/>
        <v>Shanghai_1</v>
      </c>
      <c r="G15584" s="53">
        <f t="shared" si="3"/>
        <v>0.02927975484</v>
      </c>
    </row>
    <row r="15585">
      <c r="A15585" s="61">
        <v>1.513861285E9</v>
      </c>
      <c r="B15585" s="61">
        <v>1.0</v>
      </c>
      <c r="C15585" s="61">
        <v>1582.0</v>
      </c>
      <c r="D15585" s="57" t="s">
        <v>379</v>
      </c>
      <c r="E15585" s="62" t="str">
        <f t="shared" si="1"/>
        <v>Out of test</v>
      </c>
      <c r="F15585" s="53" t="str">
        <f t="shared" si="2"/>
        <v>Shanghai_1</v>
      </c>
      <c r="G15585" s="53">
        <f t="shared" si="3"/>
        <v>0.6098909217</v>
      </c>
    </row>
    <row r="15586">
      <c r="A15586" s="61">
        <v>1.515082839E9</v>
      </c>
      <c r="B15586" s="61">
        <v>1.0</v>
      </c>
      <c r="C15586" s="61">
        <v>2184.0</v>
      </c>
      <c r="D15586" s="57" t="s">
        <v>379</v>
      </c>
      <c r="E15586" s="62" t="str">
        <f t="shared" si="1"/>
        <v>Out of test</v>
      </c>
      <c r="F15586" s="53" t="str">
        <f t="shared" si="2"/>
        <v>Shanghai_1</v>
      </c>
      <c r="G15586" s="53">
        <f t="shared" si="3"/>
        <v>0.7698274996</v>
      </c>
    </row>
    <row r="15587">
      <c r="A15587" s="61">
        <v>1.516050726E9</v>
      </c>
      <c r="B15587" s="61">
        <v>1.0</v>
      </c>
      <c r="C15587" s="61">
        <v>535.0</v>
      </c>
      <c r="D15587" s="57" t="s">
        <v>379</v>
      </c>
      <c r="E15587" s="62" t="str">
        <f t="shared" si="1"/>
        <v>Out of test</v>
      </c>
      <c r="F15587" s="53" t="str">
        <f t="shared" si="2"/>
        <v>Shanghai_1</v>
      </c>
      <c r="G15587" s="53">
        <f t="shared" si="3"/>
        <v>0.2240364992</v>
      </c>
    </row>
    <row r="15588">
      <c r="A15588" s="61">
        <v>1.517798438E9</v>
      </c>
      <c r="B15588" s="61">
        <v>1.0</v>
      </c>
      <c r="C15588" s="61">
        <v>3535.0</v>
      </c>
      <c r="D15588" s="57" t="s">
        <v>379</v>
      </c>
      <c r="E15588" s="62" t="str">
        <f t="shared" si="1"/>
        <v>Out of test</v>
      </c>
      <c r="F15588" s="53" t="str">
        <f t="shared" si="2"/>
        <v>Shanghai_1</v>
      </c>
      <c r="G15588" s="53">
        <f t="shared" si="3"/>
        <v>0.8546283703</v>
      </c>
    </row>
    <row r="15589">
      <c r="A15589" s="61">
        <v>1.516381539E9</v>
      </c>
      <c r="B15589" s="61">
        <v>1.0</v>
      </c>
      <c r="C15589" s="61">
        <v>842.0</v>
      </c>
      <c r="D15589" s="57" t="s">
        <v>379</v>
      </c>
      <c r="E15589" s="62" t="str">
        <f t="shared" si="1"/>
        <v>Out of test</v>
      </c>
      <c r="F15589" s="53" t="str">
        <f t="shared" si="2"/>
        <v>Shanghai_1</v>
      </c>
      <c r="G15589" s="53">
        <f t="shared" si="3"/>
        <v>0.900624573</v>
      </c>
    </row>
    <row r="15590">
      <c r="A15590" s="61">
        <v>1.515701659E9</v>
      </c>
      <c r="B15590" s="61">
        <v>1.0</v>
      </c>
      <c r="C15590" s="61">
        <v>3174.0</v>
      </c>
      <c r="D15590" s="57" t="s">
        <v>379</v>
      </c>
      <c r="E15590" s="62" t="str">
        <f t="shared" si="1"/>
        <v>Out of test</v>
      </c>
      <c r="F15590" s="53" t="str">
        <f t="shared" si="2"/>
        <v>Shanghai_1</v>
      </c>
      <c r="G15590" s="53">
        <f t="shared" si="3"/>
        <v>0.3631821975</v>
      </c>
    </row>
    <row r="15591">
      <c r="A15591" s="61">
        <v>1.513048293E9</v>
      </c>
      <c r="B15591" s="61">
        <v>1.0</v>
      </c>
      <c r="C15591" s="61">
        <v>1156.0</v>
      </c>
      <c r="D15591" s="57" t="s">
        <v>379</v>
      </c>
      <c r="E15591" s="62" t="str">
        <f t="shared" si="1"/>
        <v>Out of test</v>
      </c>
      <c r="F15591" s="53" t="str">
        <f t="shared" si="2"/>
        <v>Shanghai_1</v>
      </c>
      <c r="G15591" s="53">
        <f t="shared" si="3"/>
        <v>0.6105597716</v>
      </c>
    </row>
    <row r="15592">
      <c r="A15592" s="61">
        <v>1.513928205E9</v>
      </c>
      <c r="B15592" s="61">
        <v>1.0</v>
      </c>
      <c r="C15592" s="61">
        <v>1032.0</v>
      </c>
      <c r="D15592" s="57" t="s">
        <v>379</v>
      </c>
      <c r="E15592" s="62" t="str">
        <f t="shared" si="1"/>
        <v>Out of test</v>
      </c>
      <c r="F15592" s="53" t="str">
        <f t="shared" si="2"/>
        <v>Shanghai_1</v>
      </c>
      <c r="G15592" s="53">
        <f t="shared" si="3"/>
        <v>0.06914127056</v>
      </c>
    </row>
    <row r="15593">
      <c r="A15593" s="61">
        <v>1.517452877E9</v>
      </c>
      <c r="B15593" s="61">
        <v>1.0</v>
      </c>
      <c r="C15593" s="61">
        <v>3053.0</v>
      </c>
      <c r="D15593" s="57" t="s">
        <v>379</v>
      </c>
      <c r="E15593" s="62" t="str">
        <f t="shared" si="1"/>
        <v>Out of test</v>
      </c>
      <c r="F15593" s="53" t="str">
        <f t="shared" si="2"/>
        <v>Shanghai_1</v>
      </c>
      <c r="G15593" s="53">
        <f t="shared" si="3"/>
        <v>0.580203049</v>
      </c>
    </row>
    <row r="15594">
      <c r="A15594" s="61">
        <v>1.514761758E9</v>
      </c>
      <c r="B15594" s="61">
        <v>1.0</v>
      </c>
      <c r="C15594" s="61">
        <v>297.0</v>
      </c>
      <c r="D15594" s="57" t="s">
        <v>379</v>
      </c>
      <c r="E15594" s="62" t="str">
        <f t="shared" si="1"/>
        <v>Out of test</v>
      </c>
      <c r="F15594" s="53" t="str">
        <f t="shared" si="2"/>
        <v>Shanghai_1</v>
      </c>
      <c r="G15594" s="53">
        <f t="shared" si="3"/>
        <v>0.2928524071</v>
      </c>
    </row>
    <row r="15595">
      <c r="A15595" s="61">
        <v>1.514667064E9</v>
      </c>
      <c r="B15595" s="61">
        <v>1.0</v>
      </c>
      <c r="C15595" s="61">
        <v>3025.0</v>
      </c>
      <c r="D15595" s="57" t="s">
        <v>379</v>
      </c>
      <c r="E15595" s="62" t="str">
        <f t="shared" si="1"/>
        <v>Out of test</v>
      </c>
      <c r="F15595" s="53" t="str">
        <f t="shared" si="2"/>
        <v>Shanghai_1</v>
      </c>
      <c r="G15595" s="53">
        <f t="shared" si="3"/>
        <v>0.01640482062</v>
      </c>
    </row>
    <row r="15596">
      <c r="A15596" s="61">
        <v>1.514065679E9</v>
      </c>
      <c r="B15596" s="61">
        <v>1.0</v>
      </c>
      <c r="C15596" s="61">
        <v>1916.0</v>
      </c>
      <c r="D15596" s="57" t="s">
        <v>379</v>
      </c>
      <c r="E15596" s="62" t="str">
        <f t="shared" si="1"/>
        <v>Out of test</v>
      </c>
      <c r="F15596" s="53" t="str">
        <f t="shared" si="2"/>
        <v>Shanghai_1</v>
      </c>
      <c r="G15596" s="53">
        <f t="shared" si="3"/>
        <v>0.7379173183</v>
      </c>
    </row>
    <row r="15597">
      <c r="A15597" s="61">
        <v>1.515710823E9</v>
      </c>
      <c r="B15597" s="61">
        <v>1.0</v>
      </c>
      <c r="C15597" s="61">
        <v>758.0</v>
      </c>
      <c r="D15597" s="57" t="s">
        <v>379</v>
      </c>
      <c r="E15597" s="62" t="str">
        <f t="shared" si="1"/>
        <v>Out of test</v>
      </c>
      <c r="F15597" s="53" t="str">
        <f t="shared" si="2"/>
        <v>Shanghai_1</v>
      </c>
      <c r="G15597" s="53">
        <f t="shared" si="3"/>
        <v>0.9602780679</v>
      </c>
    </row>
    <row r="15598">
      <c r="A15598" s="61">
        <v>1.512515699E9</v>
      </c>
      <c r="B15598" s="61">
        <v>1.0</v>
      </c>
      <c r="C15598" s="61">
        <v>3373.0</v>
      </c>
      <c r="D15598" s="57" t="s">
        <v>379</v>
      </c>
      <c r="E15598" s="62" t="str">
        <f t="shared" si="1"/>
        <v>Out of test</v>
      </c>
      <c r="F15598" s="53" t="str">
        <f t="shared" si="2"/>
        <v>Shanghai_1</v>
      </c>
      <c r="G15598" s="53">
        <f t="shared" si="3"/>
        <v>0.8883588759</v>
      </c>
    </row>
    <row r="15599">
      <c r="A15599" s="61">
        <v>1.517417004E9</v>
      </c>
      <c r="B15599" s="61">
        <v>1.0</v>
      </c>
      <c r="C15599" s="61">
        <v>481.0</v>
      </c>
      <c r="D15599" s="57" t="s">
        <v>379</v>
      </c>
      <c r="E15599" s="62" t="str">
        <f t="shared" si="1"/>
        <v>Out of test</v>
      </c>
      <c r="F15599" s="53" t="str">
        <f t="shared" si="2"/>
        <v>Shanghai_1</v>
      </c>
      <c r="G15599" s="53">
        <f t="shared" si="3"/>
        <v>0.3739645268</v>
      </c>
    </row>
    <row r="15600">
      <c r="A15600" s="61">
        <v>1.512827845E9</v>
      </c>
      <c r="B15600" s="61">
        <v>1.0</v>
      </c>
      <c r="C15600" s="61">
        <v>119.0</v>
      </c>
      <c r="D15600" s="57" t="s">
        <v>379</v>
      </c>
      <c r="E15600" s="62" t="str">
        <f t="shared" si="1"/>
        <v>Out of test</v>
      </c>
      <c r="F15600" s="53" t="str">
        <f t="shared" si="2"/>
        <v>Shanghai_1</v>
      </c>
      <c r="G15600" s="53">
        <f t="shared" si="3"/>
        <v>0.3007812398</v>
      </c>
    </row>
    <row r="15601">
      <c r="A15601" s="61">
        <v>1.519535505E9</v>
      </c>
      <c r="B15601" s="61">
        <v>1.0</v>
      </c>
      <c r="C15601" s="61">
        <v>1089.0</v>
      </c>
      <c r="D15601" s="57" t="s">
        <v>379</v>
      </c>
      <c r="E15601" s="62" t="str">
        <f t="shared" si="1"/>
        <v>Out of test</v>
      </c>
      <c r="F15601" s="53" t="str">
        <f t="shared" si="2"/>
        <v>Shanghai_1</v>
      </c>
      <c r="G15601" s="53">
        <f t="shared" si="3"/>
        <v>0.104460673</v>
      </c>
    </row>
    <row r="15602">
      <c r="A15602" s="61">
        <v>1.518160789E9</v>
      </c>
      <c r="B15602" s="61">
        <v>1.0</v>
      </c>
      <c r="C15602" s="61">
        <v>511.0</v>
      </c>
      <c r="D15602" s="57" t="s">
        <v>379</v>
      </c>
      <c r="E15602" s="62" t="str">
        <f t="shared" si="1"/>
        <v>Out of test</v>
      </c>
      <c r="F15602" s="53" t="str">
        <f t="shared" si="2"/>
        <v>Shanghai_1</v>
      </c>
      <c r="G15602" s="53">
        <f t="shared" si="3"/>
        <v>0.7302091327</v>
      </c>
    </row>
    <row r="15603">
      <c r="A15603" s="61">
        <v>1.516017294E9</v>
      </c>
      <c r="B15603" s="61">
        <v>1.0</v>
      </c>
      <c r="C15603" s="61">
        <v>3129.0</v>
      </c>
      <c r="D15603" s="57" t="s">
        <v>379</v>
      </c>
      <c r="E15603" s="62" t="str">
        <f t="shared" si="1"/>
        <v>Out of test</v>
      </c>
      <c r="F15603" s="53" t="str">
        <f t="shared" si="2"/>
        <v>Shanghai_1</v>
      </c>
      <c r="G15603" s="53">
        <f t="shared" si="3"/>
        <v>0.8217760231</v>
      </c>
    </row>
    <row r="15604">
      <c r="A15604" s="61">
        <v>1.515511747E9</v>
      </c>
      <c r="B15604" s="61">
        <v>1.0</v>
      </c>
      <c r="C15604" s="61">
        <v>2414.0</v>
      </c>
      <c r="D15604" s="57" t="s">
        <v>379</v>
      </c>
      <c r="E15604" s="62" t="str">
        <f t="shared" si="1"/>
        <v>Out of test</v>
      </c>
      <c r="F15604" s="53" t="str">
        <f t="shared" si="2"/>
        <v>Shanghai_1</v>
      </c>
      <c r="G15604" s="53">
        <f t="shared" si="3"/>
        <v>0.8199068591</v>
      </c>
    </row>
    <row r="15605">
      <c r="A15605" s="61">
        <v>1.517813338E9</v>
      </c>
      <c r="B15605" s="61">
        <v>1.0</v>
      </c>
      <c r="C15605" s="61">
        <v>2511.0</v>
      </c>
      <c r="D15605" s="57" t="s">
        <v>379</v>
      </c>
      <c r="E15605" s="62" t="str">
        <f t="shared" si="1"/>
        <v>Out of test</v>
      </c>
      <c r="F15605" s="53" t="str">
        <f t="shared" si="2"/>
        <v>Shanghai_1</v>
      </c>
      <c r="G15605" s="53">
        <f t="shared" si="3"/>
        <v>0.6814247862</v>
      </c>
    </row>
    <row r="15606">
      <c r="A15606" s="61">
        <v>1.517579863E9</v>
      </c>
      <c r="B15606" s="61">
        <v>1.0</v>
      </c>
      <c r="C15606" s="61">
        <v>442.0</v>
      </c>
      <c r="D15606" s="57" t="s">
        <v>379</v>
      </c>
      <c r="E15606" s="62" t="str">
        <f t="shared" si="1"/>
        <v>Out of test</v>
      </c>
      <c r="F15606" s="53" t="str">
        <f t="shared" si="2"/>
        <v>Shanghai_1</v>
      </c>
      <c r="G15606" s="53">
        <f t="shared" si="3"/>
        <v>0.6083537977</v>
      </c>
    </row>
    <row r="15607">
      <c r="A15607" s="61">
        <v>1.511869539E9</v>
      </c>
      <c r="B15607" s="61">
        <v>1.0</v>
      </c>
      <c r="C15607" s="61">
        <v>438.0</v>
      </c>
      <c r="D15607" s="57" t="s">
        <v>379</v>
      </c>
      <c r="E15607" s="62" t="str">
        <f t="shared" si="1"/>
        <v>Out of test</v>
      </c>
      <c r="F15607" s="53" t="str">
        <f t="shared" si="2"/>
        <v>Shanghai_1</v>
      </c>
      <c r="G15607" s="53">
        <f t="shared" si="3"/>
        <v>0.9277628033</v>
      </c>
    </row>
    <row r="15608">
      <c r="A15608" s="61">
        <v>1.511672483E9</v>
      </c>
      <c r="B15608" s="61">
        <v>1.0</v>
      </c>
      <c r="C15608" s="61">
        <v>11.0</v>
      </c>
      <c r="D15608" s="57" t="s">
        <v>379</v>
      </c>
      <c r="E15608" s="62" t="str">
        <f t="shared" si="1"/>
        <v>Out of test</v>
      </c>
      <c r="F15608" s="53" t="str">
        <f t="shared" si="2"/>
        <v>Shanghai_1</v>
      </c>
      <c r="G15608" s="53">
        <f t="shared" si="3"/>
        <v>0.3577625562</v>
      </c>
    </row>
    <row r="15609">
      <c r="A15609" s="61">
        <v>1.518755878E9</v>
      </c>
      <c r="B15609" s="61">
        <v>1.0</v>
      </c>
      <c r="C15609" s="61">
        <v>66.0</v>
      </c>
      <c r="D15609" s="57" t="s">
        <v>379</v>
      </c>
      <c r="E15609" s="62" t="str">
        <f t="shared" si="1"/>
        <v>Out of test</v>
      </c>
      <c r="F15609" s="53" t="str">
        <f t="shared" si="2"/>
        <v>Shanghai_1</v>
      </c>
      <c r="G15609" s="53">
        <f t="shared" si="3"/>
        <v>0.1273570612</v>
      </c>
    </row>
    <row r="15610">
      <c r="A15610" s="61">
        <v>1.516977656E9</v>
      </c>
      <c r="B15610" s="61">
        <v>1.0</v>
      </c>
      <c r="C15610" s="61">
        <v>3910.0</v>
      </c>
      <c r="D15610" s="57" t="s">
        <v>379</v>
      </c>
      <c r="E15610" s="62" t="str">
        <f t="shared" si="1"/>
        <v>Out of test</v>
      </c>
      <c r="F15610" s="53" t="str">
        <f t="shared" si="2"/>
        <v>Shanghai_1</v>
      </c>
      <c r="G15610" s="53">
        <f t="shared" si="3"/>
        <v>0.8882631425</v>
      </c>
    </row>
    <row r="15611">
      <c r="A15611" s="61">
        <v>1.517879574E9</v>
      </c>
      <c r="B15611" s="61">
        <v>1.0</v>
      </c>
      <c r="C15611" s="61">
        <v>1860.0</v>
      </c>
      <c r="D15611" s="57" t="s">
        <v>379</v>
      </c>
      <c r="E15611" s="62" t="str">
        <f t="shared" si="1"/>
        <v>Out of test</v>
      </c>
      <c r="F15611" s="53" t="str">
        <f t="shared" si="2"/>
        <v>Shanghai_1</v>
      </c>
      <c r="G15611" s="53">
        <f t="shared" si="3"/>
        <v>0.2209228908</v>
      </c>
    </row>
    <row r="15612">
      <c r="A15612" s="61">
        <v>1.515665244E9</v>
      </c>
      <c r="B15612" s="61">
        <v>1.0</v>
      </c>
      <c r="C15612" s="61">
        <v>1132.0</v>
      </c>
      <c r="D15612" s="57" t="s">
        <v>379</v>
      </c>
      <c r="E15612" s="62" t="str">
        <f t="shared" si="1"/>
        <v>Out of test</v>
      </c>
      <c r="F15612" s="53" t="str">
        <f t="shared" si="2"/>
        <v>Shanghai_1</v>
      </c>
      <c r="G15612" s="53">
        <f t="shared" si="3"/>
        <v>0.363461613</v>
      </c>
    </row>
    <row r="15613">
      <c r="A15613" s="61">
        <v>1.513873684E9</v>
      </c>
      <c r="B15613" s="61">
        <v>1.0</v>
      </c>
      <c r="C15613" s="61">
        <v>4063.0</v>
      </c>
      <c r="D15613" s="57" t="s">
        <v>379</v>
      </c>
      <c r="E15613" s="62" t="str">
        <f t="shared" si="1"/>
        <v>Out of test</v>
      </c>
      <c r="F15613" s="53" t="str">
        <f t="shared" si="2"/>
        <v>Shanghai_1</v>
      </c>
      <c r="G15613" s="53">
        <f t="shared" si="3"/>
        <v>0.2070165742</v>
      </c>
    </row>
    <row r="15614">
      <c r="A15614" s="61">
        <v>1.512423698E9</v>
      </c>
      <c r="B15614" s="61">
        <v>1.0</v>
      </c>
      <c r="C15614" s="61">
        <v>2044.0</v>
      </c>
      <c r="D15614" s="57" t="s">
        <v>379</v>
      </c>
      <c r="E15614" s="62" t="str">
        <f t="shared" si="1"/>
        <v>Out of test</v>
      </c>
      <c r="F15614" s="53" t="str">
        <f t="shared" si="2"/>
        <v>Shanghai_1</v>
      </c>
      <c r="G15614" s="53">
        <f t="shared" si="3"/>
        <v>0.1729603341</v>
      </c>
    </row>
    <row r="15615">
      <c r="A15615" s="61">
        <v>1.519339705E9</v>
      </c>
      <c r="B15615" s="61">
        <v>1.0</v>
      </c>
      <c r="C15615" s="61">
        <v>1035.0</v>
      </c>
      <c r="D15615" s="57" t="s">
        <v>379</v>
      </c>
      <c r="E15615" s="62" t="str">
        <f t="shared" si="1"/>
        <v>Out of test</v>
      </c>
      <c r="F15615" s="53" t="str">
        <f t="shared" si="2"/>
        <v>Shanghai_1</v>
      </c>
      <c r="G15615" s="53">
        <f t="shared" si="3"/>
        <v>0.4473869745</v>
      </c>
    </row>
    <row r="15616">
      <c r="A15616" s="61">
        <v>1.518798348E9</v>
      </c>
      <c r="B15616" s="61">
        <v>1.0</v>
      </c>
      <c r="C15616" s="61">
        <v>2172.0</v>
      </c>
      <c r="D15616" s="57" t="s">
        <v>379</v>
      </c>
      <c r="E15616" s="62" t="str">
        <f t="shared" si="1"/>
        <v>Out of test</v>
      </c>
      <c r="F15616" s="53" t="str">
        <f t="shared" si="2"/>
        <v>Shanghai_1</v>
      </c>
      <c r="G15616" s="53">
        <f t="shared" si="3"/>
        <v>0.5051698081</v>
      </c>
    </row>
    <row r="15617">
      <c r="A15617" s="61">
        <v>1.512373479E9</v>
      </c>
      <c r="B15617" s="61">
        <v>1.0</v>
      </c>
      <c r="C15617" s="61">
        <v>2744.0</v>
      </c>
      <c r="D15617" s="57" t="s">
        <v>379</v>
      </c>
      <c r="E15617" s="62" t="str">
        <f t="shared" si="1"/>
        <v>Out of test</v>
      </c>
      <c r="F15617" s="53" t="str">
        <f t="shared" si="2"/>
        <v>Shanghai_1</v>
      </c>
      <c r="G15617" s="53">
        <f t="shared" si="3"/>
        <v>0.3175517043</v>
      </c>
    </row>
    <row r="15618">
      <c r="A15618" s="61">
        <v>1.518117709E9</v>
      </c>
      <c r="B15618" s="61">
        <v>1.0</v>
      </c>
      <c r="C15618" s="61">
        <v>835.0</v>
      </c>
      <c r="D15618" s="57" t="s">
        <v>379</v>
      </c>
      <c r="E15618" s="62" t="str">
        <f t="shared" si="1"/>
        <v>Out of test</v>
      </c>
      <c r="F15618" s="53" t="str">
        <f t="shared" si="2"/>
        <v>Shanghai_1</v>
      </c>
      <c r="G15618" s="53">
        <f t="shared" si="3"/>
        <v>0.4120427731</v>
      </c>
    </row>
    <row r="15619">
      <c r="A15619" s="61">
        <v>1.519044075E9</v>
      </c>
      <c r="B15619" s="61">
        <v>1.0</v>
      </c>
      <c r="C15619" s="61">
        <v>3984.0</v>
      </c>
      <c r="D15619" s="57" t="s">
        <v>379</v>
      </c>
      <c r="E15619" s="62" t="str">
        <f t="shared" si="1"/>
        <v>Out of test</v>
      </c>
      <c r="F15619" s="53" t="str">
        <f t="shared" si="2"/>
        <v>Shanghai_1</v>
      </c>
      <c r="G15619" s="53">
        <f t="shared" si="3"/>
        <v>0.04977835873</v>
      </c>
    </row>
    <row r="15620">
      <c r="A15620" s="61">
        <v>1.514025639E9</v>
      </c>
      <c r="B15620" s="61">
        <v>1.0</v>
      </c>
      <c r="C15620" s="61">
        <v>359.0</v>
      </c>
      <c r="D15620" s="57" t="s">
        <v>379</v>
      </c>
      <c r="E15620" s="62" t="str">
        <f t="shared" si="1"/>
        <v>Out of test</v>
      </c>
      <c r="F15620" s="53" t="str">
        <f t="shared" si="2"/>
        <v>Shanghai_1</v>
      </c>
      <c r="G15620" s="53">
        <f t="shared" si="3"/>
        <v>0.6020433205</v>
      </c>
    </row>
    <row r="15621">
      <c r="A15621" s="61">
        <v>1.518790029E9</v>
      </c>
      <c r="B15621" s="61">
        <v>1.0</v>
      </c>
      <c r="C15621" s="61">
        <v>1753.0</v>
      </c>
      <c r="D15621" s="57" t="s">
        <v>379</v>
      </c>
      <c r="E15621" s="62" t="str">
        <f t="shared" si="1"/>
        <v>Out of test</v>
      </c>
      <c r="F15621" s="53" t="str">
        <f t="shared" si="2"/>
        <v>Shanghai_1</v>
      </c>
      <c r="G15621" s="53">
        <f t="shared" si="3"/>
        <v>0.04035310321</v>
      </c>
    </row>
    <row r="15622">
      <c r="A15622" s="61">
        <v>1.518751259E9</v>
      </c>
      <c r="B15622" s="61">
        <v>1.0</v>
      </c>
      <c r="C15622" s="61">
        <v>957.0</v>
      </c>
      <c r="D15622" s="57" t="s">
        <v>379</v>
      </c>
      <c r="E15622" s="62" t="str">
        <f t="shared" si="1"/>
        <v>Out of test</v>
      </c>
      <c r="F15622" s="53" t="str">
        <f t="shared" si="2"/>
        <v>Shanghai_1</v>
      </c>
      <c r="G15622" s="53">
        <f t="shared" si="3"/>
        <v>0.02766833557</v>
      </c>
    </row>
    <row r="15623">
      <c r="A15623" s="61">
        <v>1.515793605E9</v>
      </c>
      <c r="B15623" s="61">
        <v>1.0</v>
      </c>
      <c r="C15623" s="61">
        <v>1619.0</v>
      </c>
      <c r="D15623" s="57" t="s">
        <v>379</v>
      </c>
      <c r="E15623" s="62" t="str">
        <f t="shared" si="1"/>
        <v>Out of test</v>
      </c>
      <c r="F15623" s="53" t="str">
        <f t="shared" si="2"/>
        <v>Shanghai_1</v>
      </c>
      <c r="G15623" s="53">
        <f t="shared" si="3"/>
        <v>0.8580646836</v>
      </c>
    </row>
    <row r="15624">
      <c r="A15624" s="61">
        <v>1.515336744E9</v>
      </c>
      <c r="B15624" s="61">
        <v>1.0</v>
      </c>
      <c r="C15624" s="61">
        <v>3920.0</v>
      </c>
      <c r="D15624" s="57" t="s">
        <v>379</v>
      </c>
      <c r="E15624" s="62" t="str">
        <f t="shared" si="1"/>
        <v>Out of test</v>
      </c>
      <c r="F15624" s="53" t="str">
        <f t="shared" si="2"/>
        <v>Shanghai_1</v>
      </c>
      <c r="G15624" s="53">
        <f t="shared" si="3"/>
        <v>0.1812399639</v>
      </c>
    </row>
    <row r="15625">
      <c r="A15625" s="61">
        <v>1.519930327E9</v>
      </c>
      <c r="B15625" s="61">
        <v>1.0</v>
      </c>
      <c r="C15625" s="61">
        <v>2784.0</v>
      </c>
      <c r="D15625" s="57" t="s">
        <v>379</v>
      </c>
      <c r="E15625" s="62" t="str">
        <f t="shared" si="1"/>
        <v>Out of test</v>
      </c>
      <c r="F15625" s="53" t="str">
        <f t="shared" si="2"/>
        <v>Shanghai_1</v>
      </c>
      <c r="G15625" s="53">
        <f t="shared" si="3"/>
        <v>0.513605536</v>
      </c>
    </row>
    <row r="15626">
      <c r="A15626" s="61">
        <v>1.512020076E9</v>
      </c>
      <c r="B15626" s="61">
        <v>1.0</v>
      </c>
      <c r="C15626" s="61">
        <v>3471.0</v>
      </c>
      <c r="D15626" s="57" t="s">
        <v>379</v>
      </c>
      <c r="E15626" s="62" t="str">
        <f t="shared" si="1"/>
        <v>Out of test</v>
      </c>
      <c r="F15626" s="53" t="str">
        <f t="shared" si="2"/>
        <v>Shanghai_1</v>
      </c>
      <c r="G15626" s="53">
        <f t="shared" si="3"/>
        <v>0.2026786334</v>
      </c>
    </row>
    <row r="15627">
      <c r="A15627" s="61">
        <v>1.512275646E9</v>
      </c>
      <c r="B15627" s="61">
        <v>1.0</v>
      </c>
      <c r="C15627" s="61">
        <v>328.0</v>
      </c>
      <c r="D15627" s="57" t="s">
        <v>379</v>
      </c>
      <c r="E15627" s="62" t="str">
        <f t="shared" si="1"/>
        <v>Out of test</v>
      </c>
      <c r="F15627" s="53" t="str">
        <f t="shared" si="2"/>
        <v>Shanghai_1</v>
      </c>
      <c r="G15627" s="53">
        <f t="shared" si="3"/>
        <v>0.8755984696</v>
      </c>
    </row>
    <row r="15628">
      <c r="A15628" s="61">
        <v>1.512353156E9</v>
      </c>
      <c r="B15628" s="61">
        <v>1.0</v>
      </c>
      <c r="C15628" s="61">
        <v>596.0</v>
      </c>
      <c r="D15628" s="57" t="s">
        <v>379</v>
      </c>
      <c r="E15628" s="62" t="str">
        <f t="shared" si="1"/>
        <v>Out of test</v>
      </c>
      <c r="F15628" s="53" t="str">
        <f t="shared" si="2"/>
        <v>Shanghai_1</v>
      </c>
      <c r="G15628" s="53">
        <f t="shared" si="3"/>
        <v>0.7138674191</v>
      </c>
    </row>
    <row r="15629">
      <c r="A15629" s="61">
        <v>1.515186278E9</v>
      </c>
      <c r="B15629" s="61">
        <v>1.0</v>
      </c>
      <c r="C15629" s="61">
        <v>1543.0</v>
      </c>
      <c r="D15629" s="57" t="s">
        <v>379</v>
      </c>
      <c r="E15629" s="62" t="str">
        <f t="shared" si="1"/>
        <v>Out of test</v>
      </c>
      <c r="F15629" s="53" t="str">
        <f t="shared" si="2"/>
        <v>Shanghai_1</v>
      </c>
      <c r="G15629" s="53">
        <f t="shared" si="3"/>
        <v>0.1718337509</v>
      </c>
    </row>
    <row r="15630">
      <c r="A15630" s="61">
        <v>1.519471428E9</v>
      </c>
      <c r="B15630" s="61">
        <v>1.0</v>
      </c>
      <c r="C15630" s="61">
        <v>635.0</v>
      </c>
      <c r="D15630" s="57" t="s">
        <v>379</v>
      </c>
      <c r="E15630" s="62" t="str">
        <f t="shared" si="1"/>
        <v>Out of test</v>
      </c>
      <c r="F15630" s="53" t="str">
        <f t="shared" si="2"/>
        <v>Shanghai_1</v>
      </c>
      <c r="G15630" s="53">
        <f t="shared" si="3"/>
        <v>0.207476824</v>
      </c>
    </row>
    <row r="15631">
      <c r="A15631" s="61">
        <v>1.513417128E9</v>
      </c>
      <c r="B15631" s="61">
        <v>1.0</v>
      </c>
      <c r="C15631" s="61">
        <v>5158.0</v>
      </c>
      <c r="D15631" s="57" t="s">
        <v>379</v>
      </c>
      <c r="E15631" s="62" t="str">
        <f t="shared" si="1"/>
        <v>Out of test</v>
      </c>
      <c r="F15631" s="53" t="str">
        <f t="shared" si="2"/>
        <v>Shanghai_1</v>
      </c>
      <c r="G15631" s="53">
        <f t="shared" si="3"/>
        <v>0.3458023273</v>
      </c>
    </row>
    <row r="15632">
      <c r="A15632" s="61">
        <v>1.517715709E9</v>
      </c>
      <c r="B15632" s="61">
        <v>1.0</v>
      </c>
      <c r="C15632" s="61">
        <v>2068.0</v>
      </c>
      <c r="D15632" s="57" t="s">
        <v>379</v>
      </c>
      <c r="E15632" s="62" t="str">
        <f t="shared" si="1"/>
        <v>Out of test</v>
      </c>
      <c r="F15632" s="53" t="str">
        <f t="shared" si="2"/>
        <v>Shanghai_1</v>
      </c>
      <c r="G15632" s="53">
        <f t="shared" si="3"/>
        <v>0.7683022542</v>
      </c>
    </row>
    <row r="15633">
      <c r="A15633" s="61">
        <v>1.512389778E9</v>
      </c>
      <c r="B15633" s="61">
        <v>1.0</v>
      </c>
      <c r="C15633" s="61">
        <v>3250.0</v>
      </c>
      <c r="D15633" s="57" t="s">
        <v>379</v>
      </c>
      <c r="E15633" s="62" t="str">
        <f t="shared" si="1"/>
        <v>Out of test</v>
      </c>
      <c r="F15633" s="53" t="str">
        <f t="shared" si="2"/>
        <v>Shanghai_1</v>
      </c>
      <c r="G15633" s="53">
        <f t="shared" si="3"/>
        <v>0.278619831</v>
      </c>
    </row>
    <row r="15634">
      <c r="A15634" s="61">
        <v>1.518125905E9</v>
      </c>
      <c r="B15634" s="61">
        <v>1.0</v>
      </c>
      <c r="C15634" s="61">
        <v>572.0</v>
      </c>
      <c r="D15634" s="57" t="s">
        <v>379</v>
      </c>
      <c r="E15634" s="62" t="str">
        <f t="shared" si="1"/>
        <v>Out of test</v>
      </c>
      <c r="F15634" s="53" t="str">
        <f t="shared" si="2"/>
        <v>Shanghai_1</v>
      </c>
      <c r="G15634" s="53">
        <f t="shared" si="3"/>
        <v>0.5299724619</v>
      </c>
    </row>
    <row r="15635">
      <c r="A15635" s="61">
        <v>1.511299527E9</v>
      </c>
      <c r="B15635" s="61">
        <v>1.0</v>
      </c>
      <c r="C15635" s="61">
        <v>1504.0</v>
      </c>
      <c r="D15635" s="57" t="s">
        <v>379</v>
      </c>
      <c r="E15635" s="62" t="str">
        <f t="shared" si="1"/>
        <v>Out of test</v>
      </c>
      <c r="F15635" s="53" t="str">
        <f t="shared" si="2"/>
        <v>Shanghai_1</v>
      </c>
      <c r="G15635" s="53">
        <f t="shared" si="3"/>
        <v>0.9929616172</v>
      </c>
    </row>
    <row r="15636">
      <c r="A15636" s="61">
        <v>1.511928909E9</v>
      </c>
      <c r="B15636" s="61">
        <v>1.0</v>
      </c>
      <c r="C15636" s="61">
        <v>2820.0</v>
      </c>
      <c r="D15636" s="57" t="s">
        <v>379</v>
      </c>
      <c r="E15636" s="62" t="str">
        <f t="shared" si="1"/>
        <v>Out of test</v>
      </c>
      <c r="F15636" s="53" t="str">
        <f t="shared" si="2"/>
        <v>Shanghai_1</v>
      </c>
      <c r="G15636" s="53">
        <f t="shared" si="3"/>
        <v>0.1601339467</v>
      </c>
    </row>
    <row r="15637">
      <c r="A15637" s="61">
        <v>1.517788868E9</v>
      </c>
      <c r="B15637" s="61">
        <v>1.0</v>
      </c>
      <c r="C15637" s="61">
        <v>1697.0</v>
      </c>
      <c r="D15637" s="57" t="s">
        <v>379</v>
      </c>
      <c r="E15637" s="62" t="str">
        <f t="shared" si="1"/>
        <v>Out of test</v>
      </c>
      <c r="F15637" s="53" t="str">
        <f t="shared" si="2"/>
        <v>Shanghai_1</v>
      </c>
      <c r="G15637" s="53">
        <f t="shared" si="3"/>
        <v>0.4648037749</v>
      </c>
    </row>
    <row r="15638">
      <c r="A15638" s="61">
        <v>1.511336009E9</v>
      </c>
      <c r="B15638" s="61">
        <v>1.0</v>
      </c>
      <c r="C15638" s="61">
        <v>2390.0</v>
      </c>
      <c r="D15638" s="57" t="s">
        <v>379</v>
      </c>
      <c r="E15638" s="62" t="str">
        <f t="shared" si="1"/>
        <v>Out of test</v>
      </c>
      <c r="F15638" s="53" t="str">
        <f t="shared" si="2"/>
        <v>Shanghai_1</v>
      </c>
      <c r="G15638" s="53">
        <f t="shared" si="3"/>
        <v>0.6168517965</v>
      </c>
    </row>
    <row r="15639">
      <c r="A15639" s="61">
        <v>1.516433547E9</v>
      </c>
      <c r="B15639" s="61">
        <v>1.0</v>
      </c>
      <c r="C15639" s="61">
        <v>140.0</v>
      </c>
      <c r="D15639" s="57" t="s">
        <v>379</v>
      </c>
      <c r="E15639" s="62" t="str">
        <f t="shared" si="1"/>
        <v>Out of test</v>
      </c>
      <c r="F15639" s="53" t="str">
        <f t="shared" si="2"/>
        <v>Shanghai_1</v>
      </c>
      <c r="G15639" s="53">
        <f t="shared" si="3"/>
        <v>0.4448455583</v>
      </c>
    </row>
    <row r="15640">
      <c r="A15640" s="61">
        <v>1.519806147E9</v>
      </c>
      <c r="B15640" s="61">
        <v>1.0</v>
      </c>
      <c r="C15640" s="61">
        <v>344.0</v>
      </c>
      <c r="D15640" s="57" t="s">
        <v>379</v>
      </c>
      <c r="E15640" s="62" t="str">
        <f t="shared" si="1"/>
        <v>Out of test</v>
      </c>
      <c r="F15640" s="53" t="str">
        <f t="shared" si="2"/>
        <v>Shanghai_1</v>
      </c>
      <c r="G15640" s="53">
        <f t="shared" si="3"/>
        <v>0.6750582473</v>
      </c>
    </row>
    <row r="15641">
      <c r="A15641" s="61">
        <v>1.512426399E9</v>
      </c>
      <c r="B15641" s="61">
        <v>1.0</v>
      </c>
      <c r="C15641" s="61">
        <v>3063.0</v>
      </c>
      <c r="D15641" s="57" t="s">
        <v>379</v>
      </c>
      <c r="E15641" s="62" t="str">
        <f t="shared" si="1"/>
        <v>Out of test</v>
      </c>
      <c r="F15641" s="53" t="str">
        <f t="shared" si="2"/>
        <v>Shanghai_1</v>
      </c>
      <c r="G15641" s="53">
        <f t="shared" si="3"/>
        <v>0.1768598484</v>
      </c>
    </row>
    <row r="15642">
      <c r="A15642" s="61">
        <v>1.511245618E9</v>
      </c>
      <c r="B15642" s="61">
        <v>1.0</v>
      </c>
      <c r="C15642" s="61">
        <v>2984.0</v>
      </c>
      <c r="D15642" s="57" t="s">
        <v>379</v>
      </c>
      <c r="E15642" s="62" t="str">
        <f t="shared" si="1"/>
        <v>Out of test</v>
      </c>
      <c r="F15642" s="53" t="str">
        <f t="shared" si="2"/>
        <v>Shanghai_1</v>
      </c>
      <c r="G15642" s="53">
        <f t="shared" si="3"/>
        <v>0.2346265967</v>
      </c>
    </row>
    <row r="15643">
      <c r="A15643" s="61">
        <v>1.514956658E9</v>
      </c>
      <c r="B15643" s="61">
        <v>1.0</v>
      </c>
      <c r="C15643" s="61">
        <v>3511.0</v>
      </c>
      <c r="D15643" s="57" t="s">
        <v>379</v>
      </c>
      <c r="E15643" s="62" t="str">
        <f t="shared" si="1"/>
        <v>Out of test</v>
      </c>
      <c r="F15643" s="53" t="str">
        <f t="shared" si="2"/>
        <v>Shanghai_1</v>
      </c>
      <c r="G15643" s="53">
        <f t="shared" si="3"/>
        <v>0.3653857042</v>
      </c>
    </row>
    <row r="15644">
      <c r="A15644" s="61">
        <v>1.513290668E9</v>
      </c>
      <c r="B15644" s="61">
        <v>1.0</v>
      </c>
      <c r="C15644" s="61">
        <v>2782.0</v>
      </c>
      <c r="D15644" s="57" t="s">
        <v>379</v>
      </c>
      <c r="E15644" s="62" t="str">
        <f t="shared" si="1"/>
        <v>Out of test</v>
      </c>
      <c r="F15644" s="53" t="str">
        <f t="shared" si="2"/>
        <v>Shanghai_1</v>
      </c>
      <c r="G15644" s="53">
        <f t="shared" si="3"/>
        <v>0.09436475069</v>
      </c>
    </row>
    <row r="15645">
      <c r="A15645" s="61">
        <v>1.519961944E9</v>
      </c>
      <c r="B15645" s="61">
        <v>1.0</v>
      </c>
      <c r="C15645" s="61">
        <v>2993.0</v>
      </c>
      <c r="D15645" s="57" t="s">
        <v>379</v>
      </c>
      <c r="E15645" s="62" t="str">
        <f t="shared" si="1"/>
        <v>Out of test</v>
      </c>
      <c r="F15645" s="53" t="str">
        <f t="shared" si="2"/>
        <v>Shanghai_1</v>
      </c>
      <c r="G15645" s="53">
        <f t="shared" si="3"/>
        <v>0.5387759413</v>
      </c>
    </row>
    <row r="15646">
      <c r="A15646" s="61">
        <v>1.519136324E9</v>
      </c>
      <c r="B15646" s="61">
        <v>1.0</v>
      </c>
      <c r="C15646" s="61">
        <v>2471.0</v>
      </c>
      <c r="D15646" s="57" t="s">
        <v>379</v>
      </c>
      <c r="E15646" s="62" t="str">
        <f t="shared" si="1"/>
        <v>Out of test</v>
      </c>
      <c r="F15646" s="53" t="str">
        <f t="shared" si="2"/>
        <v>Shanghai_1</v>
      </c>
      <c r="G15646" s="53">
        <f t="shared" si="3"/>
        <v>0.8153603183</v>
      </c>
    </row>
    <row r="15647">
      <c r="A15647" s="61">
        <v>1.519887038E9</v>
      </c>
      <c r="B15647" s="61">
        <v>1.0</v>
      </c>
      <c r="C15647" s="61">
        <v>819.0</v>
      </c>
      <c r="D15647" s="57" t="s">
        <v>379</v>
      </c>
      <c r="E15647" s="62" t="str">
        <f t="shared" si="1"/>
        <v>Out of test</v>
      </c>
      <c r="F15647" s="53" t="str">
        <f t="shared" si="2"/>
        <v>Shanghai_1</v>
      </c>
      <c r="G15647" s="53">
        <f t="shared" si="3"/>
        <v>0.7523981236</v>
      </c>
    </row>
    <row r="15648">
      <c r="A15648" s="61">
        <v>1.511448186E9</v>
      </c>
      <c r="B15648" s="61">
        <v>1.0</v>
      </c>
      <c r="C15648" s="61">
        <v>1348.0</v>
      </c>
      <c r="D15648" s="57" t="s">
        <v>379</v>
      </c>
      <c r="E15648" s="62" t="str">
        <f t="shared" si="1"/>
        <v>Out of test</v>
      </c>
      <c r="F15648" s="53" t="str">
        <f t="shared" si="2"/>
        <v>Shanghai_1</v>
      </c>
      <c r="G15648" s="53">
        <f t="shared" si="3"/>
        <v>0.06223371255</v>
      </c>
    </row>
    <row r="15649">
      <c r="A15649" s="61">
        <v>1.519440095E9</v>
      </c>
      <c r="B15649" s="61">
        <v>1.0</v>
      </c>
      <c r="C15649" s="61">
        <v>4201.0</v>
      </c>
      <c r="D15649" s="57" t="s">
        <v>379</v>
      </c>
      <c r="E15649" s="62" t="str">
        <f t="shared" si="1"/>
        <v>Out of test</v>
      </c>
      <c r="F15649" s="53" t="str">
        <f t="shared" si="2"/>
        <v>Shanghai_1</v>
      </c>
      <c r="G15649" s="53">
        <f t="shared" si="3"/>
        <v>0.6356447426</v>
      </c>
    </row>
    <row r="15650">
      <c r="A15650" s="61">
        <v>1.513486755E9</v>
      </c>
      <c r="B15650" s="61">
        <v>1.0</v>
      </c>
      <c r="C15650" s="61">
        <v>3482.0</v>
      </c>
      <c r="D15650" s="57" t="s">
        <v>379</v>
      </c>
      <c r="E15650" s="62" t="str">
        <f t="shared" si="1"/>
        <v>Out of test</v>
      </c>
      <c r="F15650" s="53" t="str">
        <f t="shared" si="2"/>
        <v>Shanghai_1</v>
      </c>
      <c r="G15650" s="53">
        <f t="shared" si="3"/>
        <v>0.6646654796</v>
      </c>
    </row>
    <row r="15651">
      <c r="A15651" s="61">
        <v>1.516606116E9</v>
      </c>
      <c r="B15651" s="61">
        <v>1.0</v>
      </c>
      <c r="C15651" s="61">
        <v>1315.0</v>
      </c>
      <c r="D15651" s="57" t="s">
        <v>379</v>
      </c>
      <c r="E15651" s="62" t="str">
        <f t="shared" si="1"/>
        <v>Out of test</v>
      </c>
      <c r="F15651" s="53" t="str">
        <f t="shared" si="2"/>
        <v>Shanghai_1</v>
      </c>
      <c r="G15651" s="53">
        <f t="shared" si="3"/>
        <v>0.1883439386</v>
      </c>
    </row>
    <row r="15652">
      <c r="A15652" s="61">
        <v>1.514241424E9</v>
      </c>
      <c r="B15652" s="61">
        <v>1.0</v>
      </c>
      <c r="C15652" s="61">
        <v>416.0</v>
      </c>
      <c r="D15652" s="57" t="s">
        <v>379</v>
      </c>
      <c r="E15652" s="62" t="str">
        <f t="shared" si="1"/>
        <v>Out of test</v>
      </c>
      <c r="F15652" s="53" t="str">
        <f t="shared" si="2"/>
        <v>Shanghai_1</v>
      </c>
      <c r="G15652" s="53">
        <f t="shared" si="3"/>
        <v>0.7998776037</v>
      </c>
    </row>
    <row r="15653">
      <c r="A15653" s="61">
        <v>1.515770635E9</v>
      </c>
      <c r="B15653" s="61">
        <v>1.0</v>
      </c>
      <c r="C15653" s="61">
        <v>3064.0</v>
      </c>
      <c r="D15653" s="57" t="s">
        <v>379</v>
      </c>
      <c r="E15653" s="62" t="str">
        <f t="shared" si="1"/>
        <v>Out of test</v>
      </c>
      <c r="F15653" s="53" t="str">
        <f t="shared" si="2"/>
        <v>Shanghai_1</v>
      </c>
      <c r="G15653" s="53">
        <f t="shared" si="3"/>
        <v>0.6383088443</v>
      </c>
    </row>
    <row r="15654">
      <c r="A15654" s="61">
        <v>1.519270986E9</v>
      </c>
      <c r="B15654" s="61">
        <v>1.0</v>
      </c>
      <c r="C15654" s="61">
        <v>4573.0</v>
      </c>
      <c r="D15654" s="57" t="s">
        <v>379</v>
      </c>
      <c r="E15654" s="62" t="str">
        <f t="shared" si="1"/>
        <v>Out of test</v>
      </c>
      <c r="F15654" s="53" t="str">
        <f t="shared" si="2"/>
        <v>Shanghai_1</v>
      </c>
      <c r="G15654" s="53">
        <f t="shared" si="3"/>
        <v>0.5785119677</v>
      </c>
    </row>
    <row r="15655">
      <c r="A15655" s="61">
        <v>1.518023856E9</v>
      </c>
      <c r="B15655" s="61">
        <v>1.0</v>
      </c>
      <c r="C15655" s="61">
        <v>3377.0</v>
      </c>
      <c r="D15655" s="57" t="s">
        <v>379</v>
      </c>
      <c r="E15655" s="62" t="str">
        <f t="shared" si="1"/>
        <v>Out of test</v>
      </c>
      <c r="F15655" s="53" t="str">
        <f t="shared" si="2"/>
        <v>Shanghai_1</v>
      </c>
      <c r="G15655" s="53">
        <f t="shared" si="3"/>
        <v>0.5713801654</v>
      </c>
    </row>
    <row r="15656">
      <c r="A15656" s="61">
        <v>1.518039758E9</v>
      </c>
      <c r="B15656" s="61">
        <v>1.0</v>
      </c>
      <c r="C15656" s="61">
        <v>1164.0</v>
      </c>
      <c r="D15656" s="57" t="s">
        <v>379</v>
      </c>
      <c r="E15656" s="62" t="str">
        <f t="shared" si="1"/>
        <v>Out of test</v>
      </c>
      <c r="F15656" s="53" t="str">
        <f t="shared" si="2"/>
        <v>Shanghai_1</v>
      </c>
      <c r="G15656" s="53">
        <f t="shared" si="3"/>
        <v>0.7936330221</v>
      </c>
    </row>
    <row r="15657">
      <c r="A15657" s="61">
        <v>1.513343904E9</v>
      </c>
      <c r="B15657" s="61">
        <v>1.0</v>
      </c>
      <c r="C15657" s="61">
        <v>380.0</v>
      </c>
      <c r="D15657" s="57" t="s">
        <v>379</v>
      </c>
      <c r="E15657" s="62" t="str">
        <f t="shared" si="1"/>
        <v>Out of test</v>
      </c>
      <c r="F15657" s="53" t="str">
        <f t="shared" si="2"/>
        <v>Shanghai_1</v>
      </c>
      <c r="G15657" s="53">
        <f t="shared" si="3"/>
        <v>0.5057847409</v>
      </c>
    </row>
    <row r="15658">
      <c r="A15658" s="61">
        <v>1.519125056E9</v>
      </c>
      <c r="B15658" s="61">
        <v>1.0</v>
      </c>
      <c r="C15658" s="61">
        <v>2402.0</v>
      </c>
      <c r="D15658" s="57" t="s">
        <v>379</v>
      </c>
      <c r="E15658" s="62" t="str">
        <f t="shared" si="1"/>
        <v>Out of test</v>
      </c>
      <c r="F15658" s="53" t="str">
        <f t="shared" si="2"/>
        <v>Shanghai_1</v>
      </c>
      <c r="G15658" s="53">
        <f t="shared" si="3"/>
        <v>0.2405800763</v>
      </c>
    </row>
    <row r="15659">
      <c r="A15659" s="61">
        <v>1.516469739E9</v>
      </c>
      <c r="B15659" s="61">
        <v>1.0</v>
      </c>
      <c r="C15659" s="61">
        <v>409.0</v>
      </c>
      <c r="D15659" s="57" t="s">
        <v>379</v>
      </c>
      <c r="E15659" s="62" t="str">
        <f t="shared" si="1"/>
        <v>Out of test</v>
      </c>
      <c r="F15659" s="53" t="str">
        <f t="shared" si="2"/>
        <v>Shanghai_1</v>
      </c>
      <c r="G15659" s="53">
        <f t="shared" si="3"/>
        <v>0.9994610381</v>
      </c>
    </row>
    <row r="15660">
      <c r="A15660" s="61">
        <v>1.512822905E9</v>
      </c>
      <c r="B15660" s="61">
        <v>1.0</v>
      </c>
      <c r="C15660" s="61">
        <v>2453.0</v>
      </c>
      <c r="D15660" s="57" t="s">
        <v>379</v>
      </c>
      <c r="E15660" s="62" t="str">
        <f t="shared" si="1"/>
        <v>Out of test</v>
      </c>
      <c r="F15660" s="53" t="str">
        <f t="shared" si="2"/>
        <v>Shanghai_1</v>
      </c>
      <c r="G15660" s="53">
        <f t="shared" si="3"/>
        <v>0.3624289902</v>
      </c>
    </row>
    <row r="15661">
      <c r="A15661" s="61">
        <v>1.519849695E9</v>
      </c>
      <c r="B15661" s="61">
        <v>1.0</v>
      </c>
      <c r="C15661" s="61">
        <v>3433.0</v>
      </c>
      <c r="D15661" s="57" t="s">
        <v>379</v>
      </c>
      <c r="E15661" s="62" t="str">
        <f t="shared" si="1"/>
        <v>Out of test</v>
      </c>
      <c r="F15661" s="53" t="str">
        <f t="shared" si="2"/>
        <v>Shanghai_1</v>
      </c>
      <c r="G15661" s="53">
        <f t="shared" si="3"/>
        <v>0.2258232649</v>
      </c>
    </row>
    <row r="15662">
      <c r="A15662" s="61">
        <v>1.514092293E9</v>
      </c>
      <c r="B15662" s="61">
        <v>1.0</v>
      </c>
      <c r="C15662" s="61">
        <v>1643.0</v>
      </c>
      <c r="D15662" s="57" t="s">
        <v>379</v>
      </c>
      <c r="E15662" s="62" t="str">
        <f t="shared" si="1"/>
        <v>Out of test</v>
      </c>
      <c r="F15662" s="53" t="str">
        <f t="shared" si="2"/>
        <v>Shanghai_1</v>
      </c>
      <c r="G15662" s="53">
        <f t="shared" si="3"/>
        <v>0.7533392339</v>
      </c>
    </row>
    <row r="15663">
      <c r="A15663" s="61">
        <v>1.514109164E9</v>
      </c>
      <c r="B15663" s="61">
        <v>1.0</v>
      </c>
      <c r="C15663" s="61">
        <v>438.0</v>
      </c>
      <c r="D15663" s="57" t="s">
        <v>379</v>
      </c>
      <c r="E15663" s="62" t="str">
        <f t="shared" si="1"/>
        <v>Out of test</v>
      </c>
      <c r="F15663" s="53" t="str">
        <f t="shared" si="2"/>
        <v>Shanghai_1</v>
      </c>
      <c r="G15663" s="53">
        <f t="shared" si="3"/>
        <v>0.03200748959</v>
      </c>
    </row>
    <row r="15664">
      <c r="A15664" s="61">
        <v>1.513052289E9</v>
      </c>
      <c r="B15664" s="61">
        <v>1.0</v>
      </c>
      <c r="C15664" s="61">
        <v>365.0</v>
      </c>
      <c r="D15664" s="57" t="s">
        <v>379</v>
      </c>
      <c r="E15664" s="62" t="str">
        <f t="shared" si="1"/>
        <v>Out of test</v>
      </c>
      <c r="F15664" s="53" t="str">
        <f t="shared" si="2"/>
        <v>Shanghai_1</v>
      </c>
      <c r="G15664" s="53">
        <f t="shared" si="3"/>
        <v>0.4446279923</v>
      </c>
    </row>
    <row r="15665">
      <c r="A15665" s="61">
        <v>1.514904368E9</v>
      </c>
      <c r="B15665" s="61">
        <v>1.0</v>
      </c>
      <c r="C15665" s="61">
        <v>374.0</v>
      </c>
      <c r="D15665" s="57" t="s">
        <v>379</v>
      </c>
      <c r="E15665" s="62" t="str">
        <f t="shared" si="1"/>
        <v>Out of test</v>
      </c>
      <c r="F15665" s="53" t="str">
        <f t="shared" si="2"/>
        <v>Shanghai_1</v>
      </c>
      <c r="G15665" s="53">
        <f t="shared" si="3"/>
        <v>0.6838469688</v>
      </c>
    </row>
    <row r="15666">
      <c r="A15666" s="61">
        <v>1.516622378E9</v>
      </c>
      <c r="B15666" s="61">
        <v>1.0</v>
      </c>
      <c r="C15666" s="61">
        <v>1615.0</v>
      </c>
      <c r="D15666" s="57" t="s">
        <v>379</v>
      </c>
      <c r="E15666" s="62" t="str">
        <f t="shared" si="1"/>
        <v>Out of test</v>
      </c>
      <c r="F15666" s="53" t="str">
        <f t="shared" si="2"/>
        <v>Shanghai_1</v>
      </c>
      <c r="G15666" s="53">
        <f t="shared" si="3"/>
        <v>0.7937268181</v>
      </c>
    </row>
    <row r="15667">
      <c r="A15667" s="61">
        <v>1.514880267E9</v>
      </c>
      <c r="B15667" s="61">
        <v>1.0</v>
      </c>
      <c r="C15667" s="61">
        <v>1129.0</v>
      </c>
      <c r="D15667" s="57" t="s">
        <v>379</v>
      </c>
      <c r="E15667" s="62" t="str">
        <f t="shared" si="1"/>
        <v>Out of test</v>
      </c>
      <c r="F15667" s="53" t="str">
        <f t="shared" si="2"/>
        <v>Shanghai_1</v>
      </c>
      <c r="G15667" s="53">
        <f t="shared" si="3"/>
        <v>0.5116706933</v>
      </c>
    </row>
    <row r="15668">
      <c r="A15668" s="61">
        <v>1.517117419E9</v>
      </c>
      <c r="B15668" s="61">
        <v>1.0</v>
      </c>
      <c r="C15668" s="61">
        <v>852.0</v>
      </c>
      <c r="D15668" s="57" t="s">
        <v>379</v>
      </c>
      <c r="E15668" s="62" t="str">
        <f t="shared" si="1"/>
        <v>Out of test</v>
      </c>
      <c r="F15668" s="53" t="str">
        <f t="shared" si="2"/>
        <v>Shanghai_1</v>
      </c>
      <c r="G15668" s="53">
        <f t="shared" si="3"/>
        <v>0.03505651236</v>
      </c>
    </row>
    <row r="15669">
      <c r="A15669" s="61">
        <v>1.517808318E9</v>
      </c>
      <c r="B15669" s="61">
        <v>1.0</v>
      </c>
      <c r="C15669" s="61">
        <v>4255.0</v>
      </c>
      <c r="D15669" s="57" t="s">
        <v>379</v>
      </c>
      <c r="E15669" s="62" t="str">
        <f t="shared" si="1"/>
        <v>Out of test</v>
      </c>
      <c r="F15669" s="53" t="str">
        <f t="shared" si="2"/>
        <v>Shanghai_1</v>
      </c>
      <c r="G15669" s="53">
        <f t="shared" si="3"/>
        <v>0.2866377997</v>
      </c>
    </row>
    <row r="15670">
      <c r="A15670" s="61">
        <v>1.512697907E9</v>
      </c>
      <c r="B15670" s="61">
        <v>1.0</v>
      </c>
      <c r="C15670" s="61">
        <v>2071.0</v>
      </c>
      <c r="D15670" s="57" t="s">
        <v>379</v>
      </c>
      <c r="E15670" s="62" t="str">
        <f t="shared" si="1"/>
        <v>Out of test</v>
      </c>
      <c r="F15670" s="53" t="str">
        <f t="shared" si="2"/>
        <v>Shanghai_1</v>
      </c>
      <c r="G15670" s="53">
        <f t="shared" si="3"/>
        <v>0.1782479533</v>
      </c>
    </row>
    <row r="15671">
      <c r="A15671" s="61">
        <v>1.512011953E9</v>
      </c>
      <c r="B15671" s="61">
        <v>1.0</v>
      </c>
      <c r="C15671" s="61">
        <v>3157.0</v>
      </c>
      <c r="D15671" s="57" t="s">
        <v>379</v>
      </c>
      <c r="E15671" s="62" t="str">
        <f t="shared" si="1"/>
        <v>Out of test</v>
      </c>
      <c r="F15671" s="53" t="str">
        <f t="shared" si="2"/>
        <v>Shanghai_1</v>
      </c>
      <c r="G15671" s="53">
        <f t="shared" si="3"/>
        <v>0.4929727127</v>
      </c>
    </row>
    <row r="15672">
      <c r="A15672" s="61">
        <v>1.517312576E9</v>
      </c>
      <c r="B15672" s="61">
        <v>1.0</v>
      </c>
      <c r="C15672" s="61">
        <v>3444.0</v>
      </c>
      <c r="D15672" s="57" t="s">
        <v>379</v>
      </c>
      <c r="E15672" s="62" t="str">
        <f t="shared" si="1"/>
        <v>Out of test</v>
      </c>
      <c r="F15672" s="53" t="str">
        <f t="shared" si="2"/>
        <v>Shanghai_1</v>
      </c>
      <c r="G15672" s="53">
        <f t="shared" si="3"/>
        <v>0.4501117575</v>
      </c>
    </row>
    <row r="15673">
      <c r="A15673" s="61">
        <v>1.517430627E9</v>
      </c>
      <c r="B15673" s="61">
        <v>1.0</v>
      </c>
      <c r="C15673" s="61">
        <v>673.0</v>
      </c>
      <c r="D15673" s="57" t="s">
        <v>379</v>
      </c>
      <c r="E15673" s="62" t="str">
        <f t="shared" si="1"/>
        <v>Out of test</v>
      </c>
      <c r="F15673" s="53" t="str">
        <f t="shared" si="2"/>
        <v>Shanghai_1</v>
      </c>
      <c r="G15673" s="53">
        <f t="shared" si="3"/>
        <v>0.4095311229</v>
      </c>
    </row>
    <row r="15674">
      <c r="A15674" s="61">
        <v>1.518347833E9</v>
      </c>
      <c r="B15674" s="61">
        <v>1.0</v>
      </c>
      <c r="C15674" s="61">
        <v>1624.0</v>
      </c>
      <c r="D15674" s="57" t="s">
        <v>379</v>
      </c>
      <c r="E15674" s="62" t="str">
        <f t="shared" si="1"/>
        <v>Out of test</v>
      </c>
      <c r="F15674" s="53" t="str">
        <f t="shared" si="2"/>
        <v>Shanghai_1</v>
      </c>
      <c r="G15674" s="53">
        <f t="shared" si="3"/>
        <v>0.0725122707</v>
      </c>
    </row>
    <row r="15675">
      <c r="A15675" s="61">
        <v>1.518663738E9</v>
      </c>
      <c r="B15675" s="61">
        <v>1.0</v>
      </c>
      <c r="C15675" s="61">
        <v>709.0</v>
      </c>
      <c r="D15675" s="57" t="s">
        <v>379</v>
      </c>
      <c r="E15675" s="62" t="str">
        <f t="shared" si="1"/>
        <v>Out of test</v>
      </c>
      <c r="F15675" s="53" t="str">
        <f t="shared" si="2"/>
        <v>Shanghai_1</v>
      </c>
      <c r="G15675" s="53">
        <f t="shared" si="3"/>
        <v>0.595115888</v>
      </c>
    </row>
    <row r="15676">
      <c r="A15676" s="61">
        <v>1.518650288E9</v>
      </c>
      <c r="B15676" s="61">
        <v>1.0</v>
      </c>
      <c r="C15676" s="61">
        <v>1709.0</v>
      </c>
      <c r="D15676" s="57" t="s">
        <v>379</v>
      </c>
      <c r="E15676" s="62" t="str">
        <f t="shared" si="1"/>
        <v>Out of test</v>
      </c>
      <c r="F15676" s="53" t="str">
        <f t="shared" si="2"/>
        <v>Shanghai_1</v>
      </c>
      <c r="G15676" s="53">
        <f t="shared" si="3"/>
        <v>0.002152228013</v>
      </c>
    </row>
    <row r="15677">
      <c r="A15677" s="61">
        <v>1.518062988E9</v>
      </c>
      <c r="B15677" s="61">
        <v>1.0</v>
      </c>
      <c r="C15677" s="61">
        <v>1270.0</v>
      </c>
      <c r="D15677" s="57" t="s">
        <v>379</v>
      </c>
      <c r="E15677" s="62" t="str">
        <f t="shared" si="1"/>
        <v>Out of test</v>
      </c>
      <c r="F15677" s="53" t="str">
        <f t="shared" si="2"/>
        <v>Shanghai_1</v>
      </c>
      <c r="G15677" s="53">
        <f t="shared" si="3"/>
        <v>0.5845049333</v>
      </c>
    </row>
    <row r="15678">
      <c r="A15678" s="61">
        <v>1.518950545E9</v>
      </c>
      <c r="B15678" s="61">
        <v>1.0</v>
      </c>
      <c r="C15678" s="61">
        <v>5486.0</v>
      </c>
      <c r="D15678" s="57" t="s">
        <v>379</v>
      </c>
      <c r="E15678" s="62" t="str">
        <f t="shared" si="1"/>
        <v>Out of test</v>
      </c>
      <c r="F15678" s="53" t="str">
        <f t="shared" si="2"/>
        <v>Shanghai_1</v>
      </c>
      <c r="G15678" s="53">
        <f t="shared" si="3"/>
        <v>0.6866687067</v>
      </c>
    </row>
    <row r="15679">
      <c r="A15679" s="61">
        <v>1.514401519E9</v>
      </c>
      <c r="B15679" s="61">
        <v>1.0</v>
      </c>
      <c r="C15679" s="61">
        <v>527.0</v>
      </c>
      <c r="D15679" s="57" t="s">
        <v>379</v>
      </c>
      <c r="E15679" s="62" t="str">
        <f t="shared" si="1"/>
        <v>Out of test</v>
      </c>
      <c r="F15679" s="53" t="str">
        <f t="shared" si="2"/>
        <v>Shanghai_1</v>
      </c>
      <c r="G15679" s="53">
        <f t="shared" si="3"/>
        <v>0.2730098285</v>
      </c>
    </row>
    <row r="15680">
      <c r="A15680" s="61">
        <v>1.516115497E9</v>
      </c>
      <c r="B15680" s="61">
        <v>1.0</v>
      </c>
      <c r="C15680" s="61">
        <v>2097.0</v>
      </c>
      <c r="D15680" s="57" t="s">
        <v>379</v>
      </c>
      <c r="E15680" s="62" t="str">
        <f t="shared" si="1"/>
        <v>Out of test</v>
      </c>
      <c r="F15680" s="53" t="str">
        <f t="shared" si="2"/>
        <v>Shanghai_1</v>
      </c>
      <c r="G15680" s="53">
        <f t="shared" si="3"/>
        <v>0.723949332</v>
      </c>
    </row>
    <row r="15681">
      <c r="A15681" s="61">
        <v>1.517461169E9</v>
      </c>
      <c r="B15681" s="61">
        <v>1.0</v>
      </c>
      <c r="C15681" s="61">
        <v>1064.0</v>
      </c>
      <c r="D15681" s="57" t="s">
        <v>379</v>
      </c>
      <c r="E15681" s="62" t="str">
        <f t="shared" si="1"/>
        <v>Out of test</v>
      </c>
      <c r="F15681" s="53" t="str">
        <f t="shared" si="2"/>
        <v>Shanghai_1</v>
      </c>
      <c r="G15681" s="53">
        <f t="shared" si="3"/>
        <v>0.1014362312</v>
      </c>
    </row>
    <row r="15682">
      <c r="A15682" s="61">
        <v>1.513987995E9</v>
      </c>
      <c r="B15682" s="61">
        <v>1.0</v>
      </c>
      <c r="C15682" s="61">
        <v>3193.0</v>
      </c>
      <c r="D15682" s="57" t="s">
        <v>379</v>
      </c>
      <c r="E15682" s="62" t="str">
        <f t="shared" si="1"/>
        <v>Out of test</v>
      </c>
      <c r="F15682" s="53" t="str">
        <f t="shared" si="2"/>
        <v>Shanghai_1</v>
      </c>
      <c r="G15682" s="53">
        <f t="shared" si="3"/>
        <v>0.06089454444</v>
      </c>
    </row>
    <row r="15683">
      <c r="A15683" s="61">
        <v>1.513360243E9</v>
      </c>
      <c r="B15683" s="61">
        <v>1.0</v>
      </c>
      <c r="C15683" s="61">
        <v>1869.0</v>
      </c>
      <c r="D15683" s="57" t="s">
        <v>379</v>
      </c>
      <c r="E15683" s="62" t="str">
        <f t="shared" si="1"/>
        <v>Out of test</v>
      </c>
      <c r="F15683" s="53" t="str">
        <f t="shared" si="2"/>
        <v>Shanghai_1</v>
      </c>
      <c r="G15683" s="53">
        <f t="shared" si="3"/>
        <v>0.08357294943</v>
      </c>
    </row>
    <row r="15684">
      <c r="A15684" s="61">
        <v>1.517919096E9</v>
      </c>
      <c r="B15684" s="61">
        <v>1.0</v>
      </c>
      <c r="C15684" s="61">
        <v>3395.0</v>
      </c>
      <c r="D15684" s="57" t="s">
        <v>379</v>
      </c>
      <c r="E15684" s="62" t="str">
        <f t="shared" si="1"/>
        <v>Out of test</v>
      </c>
      <c r="F15684" s="53" t="str">
        <f t="shared" si="2"/>
        <v>Shanghai_1</v>
      </c>
      <c r="G15684" s="53">
        <f t="shared" si="3"/>
        <v>0.4997982622</v>
      </c>
    </row>
    <row r="15685">
      <c r="A15685" s="61">
        <v>1.516989036E9</v>
      </c>
      <c r="B15685" s="61">
        <v>1.0</v>
      </c>
      <c r="C15685" s="61">
        <v>2604.0</v>
      </c>
      <c r="D15685" s="57" t="s">
        <v>379</v>
      </c>
      <c r="E15685" s="62" t="str">
        <f t="shared" si="1"/>
        <v>Out of test</v>
      </c>
      <c r="F15685" s="53" t="str">
        <f t="shared" si="2"/>
        <v>Shanghai_1</v>
      </c>
      <c r="G15685" s="53">
        <f t="shared" si="3"/>
        <v>0.3559287945</v>
      </c>
    </row>
    <row r="15686">
      <c r="A15686" s="61">
        <v>1.515531489E9</v>
      </c>
      <c r="B15686" s="61">
        <v>1.0</v>
      </c>
      <c r="C15686" s="61">
        <v>1772.0</v>
      </c>
      <c r="D15686" s="57" t="s">
        <v>379</v>
      </c>
      <c r="E15686" s="62" t="str">
        <f t="shared" si="1"/>
        <v>Out of test</v>
      </c>
      <c r="F15686" s="53" t="str">
        <f t="shared" si="2"/>
        <v>Shanghai_1</v>
      </c>
      <c r="G15686" s="53">
        <f t="shared" si="3"/>
        <v>0.4640411504</v>
      </c>
    </row>
    <row r="15687">
      <c r="A15687" s="61">
        <v>1.518979896E9</v>
      </c>
      <c r="B15687" s="61">
        <v>1.0</v>
      </c>
      <c r="C15687" s="61">
        <v>2284.0</v>
      </c>
      <c r="D15687" s="57" t="s">
        <v>379</v>
      </c>
      <c r="E15687" s="62" t="str">
        <f t="shared" si="1"/>
        <v>Out of test</v>
      </c>
      <c r="F15687" s="53" t="str">
        <f t="shared" si="2"/>
        <v>Shanghai_1</v>
      </c>
      <c r="G15687" s="53">
        <f t="shared" si="3"/>
        <v>0.0136232622</v>
      </c>
    </row>
    <row r="15688">
      <c r="A15688" s="61">
        <v>1.513428795E9</v>
      </c>
      <c r="B15688" s="61">
        <v>1.0</v>
      </c>
      <c r="C15688" s="61">
        <v>933.0</v>
      </c>
      <c r="D15688" s="57" t="s">
        <v>379</v>
      </c>
      <c r="E15688" s="62" t="str">
        <f t="shared" si="1"/>
        <v>Out of test</v>
      </c>
      <c r="F15688" s="53" t="str">
        <f t="shared" si="2"/>
        <v>Shanghai_1</v>
      </c>
      <c r="G15688" s="53">
        <f t="shared" si="3"/>
        <v>0.331956102</v>
      </c>
    </row>
    <row r="15689">
      <c r="A15689" s="61">
        <v>1.518326403E9</v>
      </c>
      <c r="B15689" s="61">
        <v>1.0</v>
      </c>
      <c r="C15689" s="61">
        <v>3300.0</v>
      </c>
      <c r="D15689" s="57" t="s">
        <v>379</v>
      </c>
      <c r="E15689" s="62" t="str">
        <f t="shared" si="1"/>
        <v>Out of test</v>
      </c>
      <c r="F15689" s="53" t="str">
        <f t="shared" si="2"/>
        <v>Shanghai_1</v>
      </c>
      <c r="G15689" s="53">
        <f t="shared" si="3"/>
        <v>0.8444999016</v>
      </c>
    </row>
    <row r="15690">
      <c r="A15690" s="61">
        <v>1.514490218E9</v>
      </c>
      <c r="B15690" s="61">
        <v>1.0</v>
      </c>
      <c r="C15690" s="61">
        <v>3178.0</v>
      </c>
      <c r="D15690" s="57" t="s">
        <v>379</v>
      </c>
      <c r="E15690" s="62" t="str">
        <f t="shared" si="1"/>
        <v>Out of test</v>
      </c>
      <c r="F15690" s="53" t="str">
        <f t="shared" si="2"/>
        <v>Shanghai_1</v>
      </c>
      <c r="G15690" s="53">
        <f t="shared" si="3"/>
        <v>0.003732882811</v>
      </c>
    </row>
    <row r="15691">
      <c r="A15691" s="61">
        <v>1.519959698E9</v>
      </c>
      <c r="B15691" s="61">
        <v>1.0</v>
      </c>
      <c r="C15691" s="61">
        <v>711.0</v>
      </c>
      <c r="D15691" s="57" t="s">
        <v>379</v>
      </c>
      <c r="E15691" s="62" t="str">
        <f t="shared" si="1"/>
        <v>Out of test</v>
      </c>
      <c r="F15691" s="53" t="str">
        <f t="shared" si="2"/>
        <v>Shanghai_1</v>
      </c>
      <c r="G15691" s="53">
        <f t="shared" si="3"/>
        <v>0.3311808746</v>
      </c>
    </row>
    <row r="15692">
      <c r="A15692" s="61">
        <v>1.517521853E9</v>
      </c>
      <c r="B15692" s="61">
        <v>1.0</v>
      </c>
      <c r="C15692" s="61">
        <v>740.0</v>
      </c>
      <c r="D15692" s="57" t="s">
        <v>379</v>
      </c>
      <c r="E15692" s="62" t="str">
        <f t="shared" si="1"/>
        <v>Out of test</v>
      </c>
      <c r="F15692" s="53" t="str">
        <f t="shared" si="2"/>
        <v>Shanghai_1</v>
      </c>
      <c r="G15692" s="53">
        <f t="shared" si="3"/>
        <v>0.4993958486</v>
      </c>
    </row>
    <row r="15693">
      <c r="A15693" s="61">
        <v>1.519400639E9</v>
      </c>
      <c r="B15693" s="61">
        <v>1.0</v>
      </c>
      <c r="C15693" s="61">
        <v>986.0</v>
      </c>
      <c r="D15693" s="57" t="s">
        <v>379</v>
      </c>
      <c r="E15693" s="62" t="str">
        <f t="shared" si="1"/>
        <v>Out of test</v>
      </c>
      <c r="F15693" s="53" t="str">
        <f t="shared" si="2"/>
        <v>Shanghai_1</v>
      </c>
      <c r="G15693" s="53">
        <f t="shared" si="3"/>
        <v>0.1815460913</v>
      </c>
    </row>
    <row r="15694">
      <c r="A15694" s="61">
        <v>1.516407134E9</v>
      </c>
      <c r="B15694" s="61">
        <v>1.0</v>
      </c>
      <c r="C15694" s="61">
        <v>1044.0</v>
      </c>
      <c r="D15694" s="57" t="s">
        <v>379</v>
      </c>
      <c r="E15694" s="62" t="str">
        <f t="shared" si="1"/>
        <v>Out of test</v>
      </c>
      <c r="F15694" s="53" t="str">
        <f t="shared" si="2"/>
        <v>Shanghai_1</v>
      </c>
      <c r="G15694" s="53">
        <f t="shared" si="3"/>
        <v>0.2776618976</v>
      </c>
    </row>
    <row r="15695">
      <c r="A15695" s="61">
        <v>1.518689748E9</v>
      </c>
      <c r="B15695" s="61">
        <v>1.0</v>
      </c>
      <c r="C15695" s="61">
        <v>758.0</v>
      </c>
      <c r="D15695" s="57" t="s">
        <v>379</v>
      </c>
      <c r="E15695" s="62" t="str">
        <f t="shared" si="1"/>
        <v>Out of test</v>
      </c>
      <c r="F15695" s="53" t="str">
        <f t="shared" si="2"/>
        <v>Shanghai_1</v>
      </c>
      <c r="G15695" s="53">
        <f t="shared" si="3"/>
        <v>0.223762708</v>
      </c>
    </row>
    <row r="15696">
      <c r="A15696" s="61">
        <v>1.514550607E9</v>
      </c>
      <c r="B15696" s="61">
        <v>1.0</v>
      </c>
      <c r="C15696" s="61">
        <v>1211.0</v>
      </c>
      <c r="D15696" s="57" t="s">
        <v>379</v>
      </c>
      <c r="E15696" s="62" t="str">
        <f t="shared" si="1"/>
        <v>Out of test</v>
      </c>
      <c r="F15696" s="53" t="str">
        <f t="shared" si="2"/>
        <v>Shanghai_1</v>
      </c>
      <c r="G15696" s="53">
        <f t="shared" si="3"/>
        <v>0.05043519406</v>
      </c>
    </row>
    <row r="15697">
      <c r="A15697" s="61">
        <v>1.513256418E9</v>
      </c>
      <c r="B15697" s="61">
        <v>1.0</v>
      </c>
      <c r="C15697" s="61">
        <v>2688.0</v>
      </c>
      <c r="D15697" s="57" t="s">
        <v>379</v>
      </c>
      <c r="E15697" s="62" t="str">
        <f t="shared" si="1"/>
        <v>Out of test</v>
      </c>
      <c r="F15697" s="53" t="str">
        <f t="shared" si="2"/>
        <v>Shanghai_1</v>
      </c>
      <c r="G15697" s="53">
        <f t="shared" si="3"/>
        <v>0.8923909784</v>
      </c>
    </row>
    <row r="15698">
      <c r="A15698" s="61">
        <v>1.516183873E9</v>
      </c>
      <c r="B15698" s="61">
        <v>1.0</v>
      </c>
      <c r="C15698" s="61">
        <v>95.0</v>
      </c>
      <c r="D15698" s="57" t="s">
        <v>379</v>
      </c>
      <c r="E15698" s="62" t="str">
        <f t="shared" si="1"/>
        <v>Out of test</v>
      </c>
      <c r="F15698" s="53" t="str">
        <f t="shared" si="2"/>
        <v>Shanghai_1</v>
      </c>
      <c r="G15698" s="53">
        <f t="shared" si="3"/>
        <v>0.2835167206</v>
      </c>
    </row>
    <row r="15699">
      <c r="A15699" s="61">
        <v>1.519573786E9</v>
      </c>
      <c r="B15699" s="61">
        <v>1.0</v>
      </c>
      <c r="C15699" s="61">
        <v>231.0</v>
      </c>
      <c r="D15699" s="57" t="s">
        <v>379</v>
      </c>
      <c r="E15699" s="62" t="str">
        <f t="shared" si="1"/>
        <v>Out of test</v>
      </c>
      <c r="F15699" s="53" t="str">
        <f t="shared" si="2"/>
        <v>Shanghai_1</v>
      </c>
      <c r="G15699" s="53">
        <f t="shared" si="3"/>
        <v>0.6952571558</v>
      </c>
    </row>
    <row r="15700">
      <c r="A15700" s="61">
        <v>1.518806755E9</v>
      </c>
      <c r="B15700" s="61">
        <v>1.0</v>
      </c>
      <c r="C15700" s="61">
        <v>1679.0</v>
      </c>
      <c r="D15700" s="57" t="s">
        <v>379</v>
      </c>
      <c r="E15700" s="62" t="str">
        <f t="shared" si="1"/>
        <v>Out of test</v>
      </c>
      <c r="F15700" s="53" t="str">
        <f t="shared" si="2"/>
        <v>Shanghai_1</v>
      </c>
      <c r="G15700" s="53">
        <f t="shared" si="3"/>
        <v>0.4116190464</v>
      </c>
    </row>
    <row r="15701">
      <c r="A15701" s="61">
        <v>1.515446804E9</v>
      </c>
      <c r="B15701" s="61">
        <v>1.0</v>
      </c>
      <c r="C15701" s="61">
        <v>605.0</v>
      </c>
      <c r="D15701" s="57" t="s">
        <v>379</v>
      </c>
      <c r="E15701" s="62" t="str">
        <f t="shared" si="1"/>
        <v>Out of test</v>
      </c>
      <c r="F15701" s="53" t="str">
        <f t="shared" si="2"/>
        <v>Shanghai_1</v>
      </c>
      <c r="G15701" s="53">
        <f t="shared" si="3"/>
        <v>0.02285094784</v>
      </c>
    </row>
    <row r="15702">
      <c r="A15702" s="61">
        <v>1.511348525E9</v>
      </c>
      <c r="B15702" s="61">
        <v>1.0</v>
      </c>
      <c r="C15702" s="61">
        <v>568.0</v>
      </c>
      <c r="D15702" s="57" t="s">
        <v>379</v>
      </c>
      <c r="E15702" s="62" t="str">
        <f t="shared" si="1"/>
        <v>Out of test</v>
      </c>
      <c r="F15702" s="53" t="str">
        <f t="shared" si="2"/>
        <v>Shanghai_1</v>
      </c>
      <c r="G15702" s="53">
        <f t="shared" si="3"/>
        <v>0.3489273344</v>
      </c>
    </row>
    <row r="15703">
      <c r="A15703" s="61">
        <v>1.511758906E9</v>
      </c>
      <c r="B15703" s="61">
        <v>1.0</v>
      </c>
      <c r="C15703" s="61">
        <v>2019.0</v>
      </c>
      <c r="D15703" s="57" t="s">
        <v>379</v>
      </c>
      <c r="E15703" s="62" t="str">
        <f t="shared" si="1"/>
        <v>Out of test</v>
      </c>
      <c r="F15703" s="53" t="str">
        <f t="shared" si="2"/>
        <v>Shanghai_1</v>
      </c>
      <c r="G15703" s="53">
        <f t="shared" si="3"/>
        <v>0.8072251522</v>
      </c>
    </row>
    <row r="15704">
      <c r="A15704" s="61">
        <v>1.519271844E9</v>
      </c>
      <c r="B15704" s="61">
        <v>1.0</v>
      </c>
      <c r="C15704" s="61">
        <v>224.0</v>
      </c>
      <c r="D15704" s="57" t="s">
        <v>379</v>
      </c>
      <c r="E15704" s="62" t="str">
        <f t="shared" si="1"/>
        <v>Out of test</v>
      </c>
      <c r="F15704" s="53" t="str">
        <f t="shared" si="2"/>
        <v>Shanghai_1</v>
      </c>
      <c r="G15704" s="53">
        <f t="shared" si="3"/>
        <v>0.8923054172</v>
      </c>
    </row>
    <row r="15705">
      <c r="A15705" s="61">
        <v>1.513830124E9</v>
      </c>
      <c r="B15705" s="61">
        <v>1.0</v>
      </c>
      <c r="C15705" s="61">
        <v>2005.0</v>
      </c>
      <c r="D15705" s="57" t="s">
        <v>379</v>
      </c>
      <c r="E15705" s="62" t="str">
        <f t="shared" si="1"/>
        <v>Out of test</v>
      </c>
      <c r="F15705" s="53" t="str">
        <f t="shared" si="2"/>
        <v>Shanghai_1</v>
      </c>
      <c r="G15705" s="53">
        <f t="shared" si="3"/>
        <v>0.7981372088</v>
      </c>
    </row>
    <row r="15706">
      <c r="A15706" s="61">
        <v>1.518283705E9</v>
      </c>
      <c r="B15706" s="61">
        <v>1.0</v>
      </c>
      <c r="C15706" s="61">
        <v>2616.0</v>
      </c>
      <c r="D15706" s="57" t="s">
        <v>379</v>
      </c>
      <c r="E15706" s="62" t="str">
        <f t="shared" si="1"/>
        <v>Out of test</v>
      </c>
      <c r="F15706" s="53" t="str">
        <f t="shared" si="2"/>
        <v>Shanghai_1</v>
      </c>
      <c r="G15706" s="53">
        <f t="shared" si="3"/>
        <v>0.5430053719</v>
      </c>
    </row>
    <row r="15707">
      <c r="A15707" s="61">
        <v>1.513725448E9</v>
      </c>
      <c r="B15707" s="61">
        <v>1.0</v>
      </c>
      <c r="C15707" s="61">
        <v>1138.0</v>
      </c>
      <c r="D15707" s="57" t="s">
        <v>379</v>
      </c>
      <c r="E15707" s="62" t="str">
        <f t="shared" si="1"/>
        <v>Out of test</v>
      </c>
      <c r="F15707" s="53" t="str">
        <f t="shared" si="2"/>
        <v>Shanghai_1</v>
      </c>
      <c r="G15707" s="53">
        <f t="shared" si="3"/>
        <v>0.3709810482</v>
      </c>
    </row>
    <row r="15708">
      <c r="A15708" s="61">
        <v>1.518279339E9</v>
      </c>
      <c r="B15708" s="61">
        <v>1.0</v>
      </c>
      <c r="C15708" s="61">
        <v>2530.0</v>
      </c>
      <c r="D15708" s="57" t="s">
        <v>379</v>
      </c>
      <c r="E15708" s="62" t="str">
        <f t="shared" si="1"/>
        <v>Out of test</v>
      </c>
      <c r="F15708" s="53" t="str">
        <f t="shared" si="2"/>
        <v>Shanghai_1</v>
      </c>
      <c r="G15708" s="53">
        <f t="shared" si="3"/>
        <v>0.5177244152</v>
      </c>
    </row>
    <row r="15709">
      <c r="A15709" s="61">
        <v>1.518927119E9</v>
      </c>
      <c r="B15709" s="61">
        <v>1.0</v>
      </c>
      <c r="C15709" s="61">
        <v>1938.0</v>
      </c>
      <c r="D15709" s="57" t="s">
        <v>379</v>
      </c>
      <c r="E15709" s="62" t="str">
        <f t="shared" si="1"/>
        <v>Out of test</v>
      </c>
      <c r="F15709" s="53" t="str">
        <f t="shared" si="2"/>
        <v>Shanghai_1</v>
      </c>
      <c r="G15709" s="53">
        <f t="shared" si="3"/>
        <v>0.6625456992</v>
      </c>
    </row>
    <row r="15710">
      <c r="A15710" s="61">
        <v>1.512167344E9</v>
      </c>
      <c r="B15710" s="61">
        <v>1.0</v>
      </c>
      <c r="C15710" s="61">
        <v>2751.0</v>
      </c>
      <c r="D15710" s="57" t="s">
        <v>379</v>
      </c>
      <c r="E15710" s="62" t="str">
        <f t="shared" si="1"/>
        <v>Out of test</v>
      </c>
      <c r="F15710" s="53" t="str">
        <f t="shared" si="2"/>
        <v>Shanghai_1</v>
      </c>
      <c r="G15710" s="53">
        <f t="shared" si="3"/>
        <v>0.8875029785</v>
      </c>
    </row>
    <row r="15711">
      <c r="A15711" s="61">
        <v>1.514353325E9</v>
      </c>
      <c r="B15711" s="61">
        <v>1.0</v>
      </c>
      <c r="C15711" s="61">
        <v>1428.0</v>
      </c>
      <c r="D15711" s="57" t="s">
        <v>379</v>
      </c>
      <c r="E15711" s="62" t="str">
        <f t="shared" si="1"/>
        <v>Out of test</v>
      </c>
      <c r="F15711" s="53" t="str">
        <f t="shared" si="2"/>
        <v>Shanghai_1</v>
      </c>
      <c r="G15711" s="53">
        <f t="shared" si="3"/>
        <v>0.6235649831</v>
      </c>
    </row>
    <row r="15712">
      <c r="A15712" s="61">
        <v>1.516394027E9</v>
      </c>
      <c r="B15712" s="61">
        <v>1.0</v>
      </c>
      <c r="C15712" s="61">
        <v>806.0</v>
      </c>
      <c r="D15712" s="57" t="s">
        <v>379</v>
      </c>
      <c r="E15712" s="62" t="str">
        <f t="shared" si="1"/>
        <v>Out of test</v>
      </c>
      <c r="F15712" s="53" t="str">
        <f t="shared" si="2"/>
        <v>Shanghai_1</v>
      </c>
      <c r="G15712" s="53">
        <f t="shared" si="3"/>
        <v>0.9328504943</v>
      </c>
    </row>
    <row r="15713">
      <c r="A15713" s="61">
        <v>1.513068295E9</v>
      </c>
      <c r="B15713" s="61">
        <v>1.0</v>
      </c>
      <c r="C15713" s="61">
        <v>2122.0</v>
      </c>
      <c r="D15713" s="57" t="s">
        <v>379</v>
      </c>
      <c r="E15713" s="62" t="str">
        <f t="shared" si="1"/>
        <v>Out of test</v>
      </c>
      <c r="F15713" s="53" t="str">
        <f t="shared" si="2"/>
        <v>Shanghai_1</v>
      </c>
      <c r="G15713" s="53">
        <f t="shared" si="3"/>
        <v>0.03626909841</v>
      </c>
    </row>
    <row r="15714">
      <c r="A15714" s="61">
        <v>1.518957026E9</v>
      </c>
      <c r="B15714" s="61">
        <v>1.0</v>
      </c>
      <c r="C15714" s="61">
        <v>1459.0</v>
      </c>
      <c r="D15714" s="57" t="s">
        <v>379</v>
      </c>
      <c r="E15714" s="62" t="str">
        <f t="shared" si="1"/>
        <v>Out of test</v>
      </c>
      <c r="F15714" s="53" t="str">
        <f t="shared" si="2"/>
        <v>Shanghai_1</v>
      </c>
      <c r="G15714" s="53">
        <f t="shared" si="3"/>
        <v>0.6983094824</v>
      </c>
    </row>
    <row r="15715">
      <c r="A15715" s="61">
        <v>1.519685454E9</v>
      </c>
      <c r="B15715" s="61">
        <v>1.0</v>
      </c>
      <c r="C15715" s="61">
        <v>1874.0</v>
      </c>
      <c r="D15715" s="57" t="s">
        <v>379</v>
      </c>
      <c r="E15715" s="62" t="str">
        <f t="shared" si="1"/>
        <v>Out of test</v>
      </c>
      <c r="F15715" s="53" t="str">
        <f t="shared" si="2"/>
        <v>Shanghai_1</v>
      </c>
      <c r="G15715" s="53">
        <f t="shared" si="3"/>
        <v>0.2537260759</v>
      </c>
    </row>
    <row r="15716">
      <c r="A15716" s="61">
        <v>1.513470384E9</v>
      </c>
      <c r="B15716" s="61">
        <v>1.0</v>
      </c>
      <c r="C15716" s="61">
        <v>5084.0</v>
      </c>
      <c r="D15716" s="57" t="s">
        <v>379</v>
      </c>
      <c r="E15716" s="62" t="str">
        <f t="shared" si="1"/>
        <v>Out of test</v>
      </c>
      <c r="F15716" s="53" t="str">
        <f t="shared" si="2"/>
        <v>Shanghai_1</v>
      </c>
      <c r="G15716" s="53">
        <f t="shared" si="3"/>
        <v>0.08524803483</v>
      </c>
    </row>
    <row r="15717">
      <c r="A15717" s="61">
        <v>1.512841844E9</v>
      </c>
      <c r="B15717" s="61">
        <v>1.0</v>
      </c>
      <c r="C15717" s="61">
        <v>2376.0</v>
      </c>
      <c r="D15717" s="57" t="s">
        <v>379</v>
      </c>
      <c r="E15717" s="62" t="str">
        <f t="shared" si="1"/>
        <v>Out of test</v>
      </c>
      <c r="F15717" s="53" t="str">
        <f t="shared" si="2"/>
        <v>Shanghai_1</v>
      </c>
      <c r="G15717" s="53">
        <f t="shared" si="3"/>
        <v>0.03679794289</v>
      </c>
    </row>
    <row r="15718">
      <c r="A15718" s="61">
        <v>1.513274879E9</v>
      </c>
      <c r="B15718" s="61">
        <v>1.0</v>
      </c>
      <c r="C15718" s="61">
        <v>1398.0</v>
      </c>
      <c r="D15718" s="57" t="s">
        <v>379</v>
      </c>
      <c r="E15718" s="62" t="str">
        <f t="shared" si="1"/>
        <v>Out of test</v>
      </c>
      <c r="F15718" s="53" t="str">
        <f t="shared" si="2"/>
        <v>Shanghai_1</v>
      </c>
      <c r="G15718" s="53">
        <f t="shared" si="3"/>
        <v>0.5569500259</v>
      </c>
    </row>
    <row r="15719">
      <c r="A15719" s="61">
        <v>1.518948584E9</v>
      </c>
      <c r="B15719" s="61">
        <v>1.0</v>
      </c>
      <c r="C15719" s="61">
        <v>3944.0</v>
      </c>
      <c r="D15719" s="57" t="s">
        <v>379</v>
      </c>
      <c r="E15719" s="62" t="str">
        <f t="shared" si="1"/>
        <v>Out of test</v>
      </c>
      <c r="F15719" s="53" t="str">
        <f t="shared" si="2"/>
        <v>Shanghai_1</v>
      </c>
      <c r="G15719" s="53">
        <f t="shared" si="3"/>
        <v>0.3832938221</v>
      </c>
    </row>
    <row r="15720">
      <c r="A15720" s="61">
        <v>1.511521405E9</v>
      </c>
      <c r="B15720" s="61">
        <v>1.0</v>
      </c>
      <c r="C15720" s="61">
        <v>378.0</v>
      </c>
      <c r="D15720" s="57" t="s">
        <v>379</v>
      </c>
      <c r="E15720" s="62" t="str">
        <f t="shared" si="1"/>
        <v>Out of test</v>
      </c>
      <c r="F15720" s="53" t="str">
        <f t="shared" si="2"/>
        <v>Shanghai_1</v>
      </c>
      <c r="G15720" s="53">
        <f t="shared" si="3"/>
        <v>0.0171214811</v>
      </c>
    </row>
    <row r="15721">
      <c r="A15721" s="61">
        <v>1.519136788E9</v>
      </c>
      <c r="B15721" s="61">
        <v>1.0</v>
      </c>
      <c r="C15721" s="61">
        <v>1072.0</v>
      </c>
      <c r="D15721" s="57" t="s">
        <v>379</v>
      </c>
      <c r="E15721" s="62" t="str">
        <f t="shared" si="1"/>
        <v>Out of test</v>
      </c>
      <c r="F15721" s="53" t="str">
        <f t="shared" si="2"/>
        <v>Shanghai_1</v>
      </c>
      <c r="G15721" s="53">
        <f t="shared" si="3"/>
        <v>0.2297608083</v>
      </c>
    </row>
    <row r="15722">
      <c r="A15722" s="61">
        <v>1.517634948E9</v>
      </c>
      <c r="B15722" s="61">
        <v>1.0</v>
      </c>
      <c r="C15722" s="61">
        <v>3666.0</v>
      </c>
      <c r="D15722" s="57" t="s">
        <v>379</v>
      </c>
      <c r="E15722" s="62" t="str">
        <f t="shared" si="1"/>
        <v>Out of test</v>
      </c>
      <c r="F15722" s="53" t="str">
        <f t="shared" si="2"/>
        <v>Shanghai_1</v>
      </c>
      <c r="G15722" s="53">
        <f t="shared" si="3"/>
        <v>0.7369458022</v>
      </c>
    </row>
    <row r="15723">
      <c r="A15723" s="61">
        <v>1.517772859E9</v>
      </c>
      <c r="B15723" s="61">
        <v>1.0</v>
      </c>
      <c r="C15723" s="61">
        <v>611.0</v>
      </c>
      <c r="D15723" s="57" t="s">
        <v>379</v>
      </c>
      <c r="E15723" s="62" t="str">
        <f t="shared" si="1"/>
        <v>Out of test</v>
      </c>
      <c r="F15723" s="53" t="str">
        <f t="shared" si="2"/>
        <v>Shanghai_1</v>
      </c>
      <c r="G15723" s="53">
        <f t="shared" si="3"/>
        <v>0.7548224442</v>
      </c>
    </row>
    <row r="15724">
      <c r="A15724" s="61">
        <v>1.513136643E9</v>
      </c>
      <c r="B15724" s="61">
        <v>1.0</v>
      </c>
      <c r="C15724" s="61">
        <v>2614.0</v>
      </c>
      <c r="D15724" s="57" t="s">
        <v>379</v>
      </c>
      <c r="E15724" s="62" t="str">
        <f t="shared" si="1"/>
        <v>Out of test</v>
      </c>
      <c r="F15724" s="53" t="str">
        <f t="shared" si="2"/>
        <v>Shanghai_1</v>
      </c>
      <c r="G15724" s="53">
        <f t="shared" si="3"/>
        <v>0.3751207126</v>
      </c>
    </row>
    <row r="15725">
      <c r="A15725" s="61">
        <v>1.513647266E9</v>
      </c>
      <c r="B15725" s="61">
        <v>1.0</v>
      </c>
      <c r="C15725" s="61">
        <v>201.0</v>
      </c>
      <c r="D15725" s="57" t="s">
        <v>379</v>
      </c>
      <c r="E15725" s="62" t="str">
        <f t="shared" si="1"/>
        <v>Out of test</v>
      </c>
      <c r="F15725" s="53" t="str">
        <f t="shared" si="2"/>
        <v>Shanghai_1</v>
      </c>
      <c r="G15725" s="53">
        <f t="shared" si="3"/>
        <v>0.1976859086</v>
      </c>
    </row>
    <row r="15726">
      <c r="A15726" s="61">
        <v>1.513081019E9</v>
      </c>
      <c r="B15726" s="61">
        <v>1.0</v>
      </c>
      <c r="C15726" s="61">
        <v>1160.0</v>
      </c>
      <c r="D15726" s="57" t="s">
        <v>379</v>
      </c>
      <c r="E15726" s="62" t="str">
        <f t="shared" si="1"/>
        <v>Out of test</v>
      </c>
      <c r="F15726" s="53" t="str">
        <f t="shared" si="2"/>
        <v>Shanghai_1</v>
      </c>
      <c r="G15726" s="53">
        <f t="shared" si="3"/>
        <v>0.3913409563</v>
      </c>
    </row>
    <row r="15727">
      <c r="A15727" s="61">
        <v>1.516841895E9</v>
      </c>
      <c r="B15727" s="61">
        <v>1.0</v>
      </c>
      <c r="C15727" s="61">
        <v>1742.0</v>
      </c>
      <c r="D15727" s="57" t="s">
        <v>379</v>
      </c>
      <c r="E15727" s="62" t="str">
        <f t="shared" si="1"/>
        <v>Out of test</v>
      </c>
      <c r="F15727" s="53" t="str">
        <f t="shared" si="2"/>
        <v>Shanghai_1</v>
      </c>
      <c r="G15727" s="53">
        <f t="shared" si="3"/>
        <v>0.4281511313</v>
      </c>
    </row>
    <row r="15728">
      <c r="A15728" s="61">
        <v>1.518982935E9</v>
      </c>
      <c r="B15728" s="61">
        <v>1.0</v>
      </c>
      <c r="C15728" s="61">
        <v>1210.0</v>
      </c>
      <c r="D15728" s="57" t="s">
        <v>379</v>
      </c>
      <c r="E15728" s="62" t="str">
        <f t="shared" si="1"/>
        <v>Out of test</v>
      </c>
      <c r="F15728" s="53" t="str">
        <f t="shared" si="2"/>
        <v>Shanghai_1</v>
      </c>
      <c r="G15728" s="53">
        <f t="shared" si="3"/>
        <v>0.1810229312</v>
      </c>
    </row>
    <row r="15729">
      <c r="A15729" s="61">
        <v>1.512282004E9</v>
      </c>
      <c r="B15729" s="61">
        <v>1.0</v>
      </c>
      <c r="C15729" s="61">
        <v>4364.0</v>
      </c>
      <c r="D15729" s="57" t="s">
        <v>379</v>
      </c>
      <c r="E15729" s="62" t="str">
        <f t="shared" si="1"/>
        <v>Out of test</v>
      </c>
      <c r="F15729" s="53" t="str">
        <f t="shared" si="2"/>
        <v>Shanghai_1</v>
      </c>
      <c r="G15729" s="53">
        <f t="shared" si="3"/>
        <v>0.345050067</v>
      </c>
    </row>
    <row r="15730">
      <c r="A15730" s="61">
        <v>1.519380178E9</v>
      </c>
      <c r="B15730" s="61">
        <v>1.0</v>
      </c>
      <c r="C15730" s="61">
        <v>1610.0</v>
      </c>
      <c r="D15730" s="57" t="s">
        <v>379</v>
      </c>
      <c r="E15730" s="62" t="str">
        <f t="shared" si="1"/>
        <v>Out of test</v>
      </c>
      <c r="F15730" s="53" t="str">
        <f t="shared" si="2"/>
        <v>Shanghai_1</v>
      </c>
      <c r="G15730" s="53">
        <f t="shared" si="3"/>
        <v>0.4453962417</v>
      </c>
    </row>
    <row r="15731">
      <c r="A15731" s="61">
        <v>1.512743256E9</v>
      </c>
      <c r="B15731" s="61">
        <v>1.0</v>
      </c>
      <c r="C15731" s="61">
        <v>147.0</v>
      </c>
      <c r="D15731" s="57" t="s">
        <v>379</v>
      </c>
      <c r="E15731" s="62" t="str">
        <f t="shared" si="1"/>
        <v>Out of test</v>
      </c>
      <c r="F15731" s="53" t="str">
        <f t="shared" si="2"/>
        <v>Shanghai_1</v>
      </c>
      <c r="G15731" s="53">
        <f t="shared" si="3"/>
        <v>0.7465309969</v>
      </c>
    </row>
    <row r="15732">
      <c r="A15732" s="61">
        <v>1.518689769E9</v>
      </c>
      <c r="B15732" s="61">
        <v>1.0</v>
      </c>
      <c r="C15732" s="61">
        <v>6130.0</v>
      </c>
      <c r="D15732" s="57" t="s">
        <v>379</v>
      </c>
      <c r="E15732" s="62" t="str">
        <f t="shared" si="1"/>
        <v>Out of test</v>
      </c>
      <c r="F15732" s="53" t="str">
        <f t="shared" si="2"/>
        <v>Shanghai_1</v>
      </c>
      <c r="G15732" s="53">
        <f t="shared" si="3"/>
        <v>0.9972331618</v>
      </c>
    </row>
    <row r="15733">
      <c r="A15733" s="61">
        <v>1.512923853E9</v>
      </c>
      <c r="B15733" s="61">
        <v>1.0</v>
      </c>
      <c r="C15733" s="61">
        <v>2415.0</v>
      </c>
      <c r="D15733" s="57" t="s">
        <v>379</v>
      </c>
      <c r="E15733" s="62" t="str">
        <f t="shared" si="1"/>
        <v>Out of test</v>
      </c>
      <c r="F15733" s="53" t="str">
        <f t="shared" si="2"/>
        <v>Shanghai_1</v>
      </c>
      <c r="G15733" s="53">
        <f t="shared" si="3"/>
        <v>0.8941129008</v>
      </c>
    </row>
    <row r="15734">
      <c r="A15734" s="61">
        <v>1.512069689E9</v>
      </c>
      <c r="B15734" s="61">
        <v>1.0</v>
      </c>
      <c r="C15734" s="61">
        <v>2141.0</v>
      </c>
      <c r="D15734" s="57" t="s">
        <v>379</v>
      </c>
      <c r="E15734" s="62" t="str">
        <f t="shared" si="1"/>
        <v>Out of test</v>
      </c>
      <c r="F15734" s="53" t="str">
        <f t="shared" si="2"/>
        <v>Shanghai_1</v>
      </c>
      <c r="G15734" s="53">
        <f t="shared" si="3"/>
        <v>0.9323950121</v>
      </c>
    </row>
    <row r="15735">
      <c r="A15735" s="61">
        <v>1.519085108E9</v>
      </c>
      <c r="B15735" s="61">
        <v>1.0</v>
      </c>
      <c r="C15735" s="61">
        <v>1660.0</v>
      </c>
      <c r="D15735" s="57" t="s">
        <v>379</v>
      </c>
      <c r="E15735" s="62" t="str">
        <f t="shared" si="1"/>
        <v>Out of test</v>
      </c>
      <c r="F15735" s="53" t="str">
        <f t="shared" si="2"/>
        <v>Shanghai_1</v>
      </c>
      <c r="G15735" s="53">
        <f t="shared" si="3"/>
        <v>0.1972267797</v>
      </c>
    </row>
    <row r="15736">
      <c r="A15736" s="61">
        <v>1.518872496E9</v>
      </c>
      <c r="B15736" s="61">
        <v>1.0</v>
      </c>
      <c r="C15736" s="61">
        <v>2832.0</v>
      </c>
      <c r="D15736" s="57" t="s">
        <v>379</v>
      </c>
      <c r="E15736" s="62" t="str">
        <f t="shared" si="1"/>
        <v>Out of test</v>
      </c>
      <c r="F15736" s="53" t="str">
        <f t="shared" si="2"/>
        <v>Shanghai_1</v>
      </c>
      <c r="G15736" s="53">
        <f t="shared" si="3"/>
        <v>0.8681146239</v>
      </c>
    </row>
    <row r="15737">
      <c r="A15737" s="61">
        <v>1.517915683E9</v>
      </c>
      <c r="B15737" s="61">
        <v>1.0</v>
      </c>
      <c r="C15737" s="61">
        <v>2240.0</v>
      </c>
      <c r="D15737" s="57" t="s">
        <v>379</v>
      </c>
      <c r="E15737" s="62" t="str">
        <f t="shared" si="1"/>
        <v>Out of test</v>
      </c>
      <c r="F15737" s="53" t="str">
        <f t="shared" si="2"/>
        <v>Shanghai_1</v>
      </c>
      <c r="G15737" s="53">
        <f t="shared" si="3"/>
        <v>0.4684176757</v>
      </c>
    </row>
    <row r="15738">
      <c r="A15738" s="61">
        <v>1.517826784E9</v>
      </c>
      <c r="B15738" s="61">
        <v>1.0</v>
      </c>
      <c r="C15738" s="61">
        <v>1384.0</v>
      </c>
      <c r="D15738" s="57" t="s">
        <v>379</v>
      </c>
      <c r="E15738" s="62" t="str">
        <f t="shared" si="1"/>
        <v>Out of test</v>
      </c>
      <c r="F15738" s="53" t="str">
        <f t="shared" si="2"/>
        <v>Shanghai_1</v>
      </c>
      <c r="G15738" s="53">
        <f t="shared" si="3"/>
        <v>0.4607026393</v>
      </c>
    </row>
    <row r="15739">
      <c r="A15739" s="61">
        <v>1.513470106E9</v>
      </c>
      <c r="B15739" s="61">
        <v>1.0</v>
      </c>
      <c r="C15739" s="61">
        <v>1019.0</v>
      </c>
      <c r="D15739" s="57" t="s">
        <v>379</v>
      </c>
      <c r="E15739" s="62" t="str">
        <f t="shared" si="1"/>
        <v>Out of test</v>
      </c>
      <c r="F15739" s="53" t="str">
        <f t="shared" si="2"/>
        <v>Shanghai_1</v>
      </c>
      <c r="G15739" s="53">
        <f t="shared" si="3"/>
        <v>0.06200993197</v>
      </c>
    </row>
    <row r="15740">
      <c r="A15740" s="61">
        <v>1.514154433E9</v>
      </c>
      <c r="B15740" s="61">
        <v>1.0</v>
      </c>
      <c r="C15740" s="61">
        <v>1245.0</v>
      </c>
      <c r="D15740" s="57" t="s">
        <v>379</v>
      </c>
      <c r="E15740" s="62" t="str">
        <f t="shared" si="1"/>
        <v>Out of test</v>
      </c>
      <c r="F15740" s="53" t="str">
        <f t="shared" si="2"/>
        <v>Shanghai_1</v>
      </c>
      <c r="G15740" s="53">
        <f t="shared" si="3"/>
        <v>0.3214820285</v>
      </c>
    </row>
    <row r="15741">
      <c r="A15741" s="61">
        <v>1.512821846E9</v>
      </c>
      <c r="B15741" s="61">
        <v>1.0</v>
      </c>
      <c r="C15741" s="61">
        <v>1871.0</v>
      </c>
      <c r="D15741" s="57" t="s">
        <v>379</v>
      </c>
      <c r="E15741" s="62" t="str">
        <f t="shared" si="1"/>
        <v>Out of test</v>
      </c>
      <c r="F15741" s="53" t="str">
        <f t="shared" si="2"/>
        <v>Shanghai_1</v>
      </c>
      <c r="G15741" s="53">
        <f t="shared" si="3"/>
        <v>0.00947237601</v>
      </c>
    </row>
    <row r="15742">
      <c r="A15742" s="61">
        <v>1.513739187E9</v>
      </c>
      <c r="B15742" s="61">
        <v>1.0</v>
      </c>
      <c r="C15742" s="61">
        <v>3120.0</v>
      </c>
      <c r="D15742" s="57" t="s">
        <v>379</v>
      </c>
      <c r="E15742" s="62" t="str">
        <f t="shared" si="1"/>
        <v>Out of test</v>
      </c>
      <c r="F15742" s="53" t="str">
        <f t="shared" si="2"/>
        <v>Shanghai_1</v>
      </c>
      <c r="G15742" s="53">
        <f t="shared" si="3"/>
        <v>0.606664998</v>
      </c>
    </row>
    <row r="15743">
      <c r="A15743" s="61">
        <v>1.519852975E9</v>
      </c>
      <c r="B15743" s="61">
        <v>1.0</v>
      </c>
      <c r="C15743" s="61">
        <v>818.0</v>
      </c>
      <c r="D15743" s="57" t="s">
        <v>379</v>
      </c>
      <c r="E15743" s="62" t="str">
        <f t="shared" si="1"/>
        <v>Out of test</v>
      </c>
      <c r="F15743" s="53" t="str">
        <f t="shared" si="2"/>
        <v>Shanghai_1</v>
      </c>
      <c r="G15743" s="53">
        <f t="shared" si="3"/>
        <v>0.4297170171</v>
      </c>
    </row>
    <row r="15744">
      <c r="A15744" s="61">
        <v>1.517041983E9</v>
      </c>
      <c r="B15744" s="61">
        <v>1.0</v>
      </c>
      <c r="C15744" s="61">
        <v>1479.0</v>
      </c>
      <c r="D15744" s="57" t="s">
        <v>379</v>
      </c>
      <c r="E15744" s="62" t="str">
        <f t="shared" si="1"/>
        <v>Out of test</v>
      </c>
      <c r="F15744" s="53" t="str">
        <f t="shared" si="2"/>
        <v>Shanghai_1</v>
      </c>
      <c r="G15744" s="53">
        <f t="shared" si="3"/>
        <v>0.2741597348</v>
      </c>
    </row>
    <row r="15745">
      <c r="A15745" s="61">
        <v>1.518289789E9</v>
      </c>
      <c r="B15745" s="61">
        <v>1.0</v>
      </c>
      <c r="C15745" s="61">
        <v>2265.0</v>
      </c>
      <c r="D15745" s="57" t="s">
        <v>379</v>
      </c>
      <c r="E15745" s="62" t="str">
        <f t="shared" si="1"/>
        <v>Out of test</v>
      </c>
      <c r="F15745" s="53" t="str">
        <f t="shared" si="2"/>
        <v>Shanghai_1</v>
      </c>
      <c r="G15745" s="53">
        <f t="shared" si="3"/>
        <v>0.0270081996</v>
      </c>
    </row>
    <row r="15746">
      <c r="A15746" s="61">
        <v>1.513680155E9</v>
      </c>
      <c r="B15746" s="61">
        <v>1.0</v>
      </c>
      <c r="C15746" s="61">
        <v>793.0</v>
      </c>
      <c r="D15746" s="57" t="s">
        <v>379</v>
      </c>
      <c r="E15746" s="62" t="str">
        <f t="shared" si="1"/>
        <v>Out of test</v>
      </c>
      <c r="F15746" s="53" t="str">
        <f t="shared" si="2"/>
        <v>Shanghai_1</v>
      </c>
      <c r="G15746" s="53">
        <f t="shared" si="3"/>
        <v>0.2906283172</v>
      </c>
    </row>
    <row r="15747">
      <c r="A15747" s="61">
        <v>1.515785264E9</v>
      </c>
      <c r="B15747" s="61">
        <v>1.0</v>
      </c>
      <c r="C15747" s="61">
        <v>2204.0</v>
      </c>
      <c r="D15747" s="57" t="s">
        <v>379</v>
      </c>
      <c r="E15747" s="62" t="str">
        <f t="shared" si="1"/>
        <v>Out of test</v>
      </c>
      <c r="F15747" s="53" t="str">
        <f t="shared" si="2"/>
        <v>Shanghai_1</v>
      </c>
      <c r="G15747" s="53">
        <f t="shared" si="3"/>
        <v>0.22605522</v>
      </c>
    </row>
    <row r="15748">
      <c r="A15748" s="61">
        <v>1.517381259E9</v>
      </c>
      <c r="B15748" s="61">
        <v>1.0</v>
      </c>
      <c r="C15748" s="61">
        <v>1103.0</v>
      </c>
      <c r="D15748" s="57" t="s">
        <v>379</v>
      </c>
      <c r="E15748" s="62" t="str">
        <f t="shared" si="1"/>
        <v>Out of test</v>
      </c>
      <c r="F15748" s="53" t="str">
        <f t="shared" si="2"/>
        <v>Shanghai_1</v>
      </c>
      <c r="G15748" s="53">
        <f t="shared" si="3"/>
        <v>0.9013280827</v>
      </c>
    </row>
    <row r="15749">
      <c r="A15749" s="61">
        <v>1.518012565E9</v>
      </c>
      <c r="B15749" s="61">
        <v>1.0</v>
      </c>
      <c r="C15749" s="61">
        <v>2713.0</v>
      </c>
      <c r="D15749" s="57" t="s">
        <v>379</v>
      </c>
      <c r="E15749" s="62" t="str">
        <f t="shared" si="1"/>
        <v>Out of test</v>
      </c>
      <c r="F15749" s="53" t="str">
        <f t="shared" si="2"/>
        <v>Shanghai_1</v>
      </c>
      <c r="G15749" s="53">
        <f t="shared" si="3"/>
        <v>0.3443445367</v>
      </c>
    </row>
    <row r="15750">
      <c r="A15750" s="61">
        <v>1.515529916E9</v>
      </c>
      <c r="B15750" s="61">
        <v>1.0</v>
      </c>
      <c r="C15750" s="61">
        <v>567.0</v>
      </c>
      <c r="D15750" s="57" t="s">
        <v>379</v>
      </c>
      <c r="E15750" s="62" t="str">
        <f t="shared" si="1"/>
        <v>Out of test</v>
      </c>
      <c r="F15750" s="53" t="str">
        <f t="shared" si="2"/>
        <v>Shanghai_1</v>
      </c>
      <c r="G15750" s="53">
        <f t="shared" si="3"/>
        <v>0.6123064473</v>
      </c>
    </row>
    <row r="15751">
      <c r="A15751" s="61">
        <v>1.511627443E9</v>
      </c>
      <c r="B15751" s="61">
        <v>1.0</v>
      </c>
      <c r="C15751" s="61">
        <v>2202.0</v>
      </c>
      <c r="D15751" s="57" t="s">
        <v>379</v>
      </c>
      <c r="E15751" s="62" t="str">
        <f t="shared" si="1"/>
        <v>Out of test</v>
      </c>
      <c r="F15751" s="53" t="str">
        <f t="shared" si="2"/>
        <v>Shanghai_1</v>
      </c>
      <c r="G15751" s="53">
        <f t="shared" si="3"/>
        <v>0.4050948962</v>
      </c>
    </row>
    <row r="15752">
      <c r="A15752" s="61">
        <v>1.518104129E9</v>
      </c>
      <c r="B15752" s="61">
        <v>1.0</v>
      </c>
      <c r="C15752" s="61">
        <v>1020.0</v>
      </c>
      <c r="D15752" s="57" t="s">
        <v>379</v>
      </c>
      <c r="E15752" s="62" t="str">
        <f t="shared" si="1"/>
        <v>Out of test</v>
      </c>
      <c r="F15752" s="53" t="str">
        <f t="shared" si="2"/>
        <v>Shanghai_1</v>
      </c>
      <c r="G15752" s="53">
        <f t="shared" si="3"/>
        <v>0.4014509286</v>
      </c>
    </row>
    <row r="15753">
      <c r="A15753" s="61">
        <v>1.519936343E9</v>
      </c>
      <c r="B15753" s="61">
        <v>1.0</v>
      </c>
      <c r="C15753" s="61">
        <v>2209.0</v>
      </c>
      <c r="D15753" s="57" t="s">
        <v>379</v>
      </c>
      <c r="E15753" s="62" t="str">
        <f t="shared" si="1"/>
        <v>Out of test</v>
      </c>
      <c r="F15753" s="53" t="str">
        <f t="shared" si="2"/>
        <v>Shanghai_1</v>
      </c>
      <c r="G15753" s="53">
        <f t="shared" si="3"/>
        <v>0.5677730569</v>
      </c>
    </row>
    <row r="15754">
      <c r="A15754" s="61">
        <v>1.514306026E9</v>
      </c>
      <c r="B15754" s="61">
        <v>1.0</v>
      </c>
      <c r="C15754" s="61">
        <v>958.0</v>
      </c>
      <c r="D15754" s="57" t="s">
        <v>379</v>
      </c>
      <c r="E15754" s="62" t="str">
        <f t="shared" si="1"/>
        <v>Out of test</v>
      </c>
      <c r="F15754" s="53" t="str">
        <f t="shared" si="2"/>
        <v>Shanghai_1</v>
      </c>
      <c r="G15754" s="53">
        <f t="shared" si="3"/>
        <v>0.1969179935</v>
      </c>
    </row>
    <row r="15755">
      <c r="A15755" s="61">
        <v>1.512373358E9</v>
      </c>
      <c r="B15755" s="61">
        <v>1.0</v>
      </c>
      <c r="C15755" s="61">
        <v>877.0</v>
      </c>
      <c r="D15755" s="57" t="s">
        <v>379</v>
      </c>
      <c r="E15755" s="62" t="str">
        <f t="shared" si="1"/>
        <v>Out of test</v>
      </c>
      <c r="F15755" s="53" t="str">
        <f t="shared" si="2"/>
        <v>Shanghai_1</v>
      </c>
      <c r="G15755" s="53">
        <f t="shared" si="3"/>
        <v>0.3423963788</v>
      </c>
    </row>
    <row r="15756">
      <c r="A15756" s="61">
        <v>1.515146075E9</v>
      </c>
      <c r="B15756" s="61">
        <v>1.0</v>
      </c>
      <c r="C15756" s="61">
        <v>1357.0</v>
      </c>
      <c r="D15756" s="57" t="s">
        <v>379</v>
      </c>
      <c r="E15756" s="62" t="str">
        <f t="shared" si="1"/>
        <v>Out of test</v>
      </c>
      <c r="F15756" s="53" t="str">
        <f t="shared" si="2"/>
        <v>Shanghai_1</v>
      </c>
      <c r="G15756" s="53">
        <f t="shared" si="3"/>
        <v>0.1168979205</v>
      </c>
    </row>
    <row r="15757">
      <c r="A15757" s="61">
        <v>1.514706174E9</v>
      </c>
      <c r="B15757" s="61">
        <v>1.0</v>
      </c>
      <c r="C15757" s="61">
        <v>1631.0</v>
      </c>
      <c r="D15757" s="57" t="s">
        <v>379</v>
      </c>
      <c r="E15757" s="62" t="str">
        <f t="shared" si="1"/>
        <v>Out of test</v>
      </c>
      <c r="F15757" s="53" t="str">
        <f t="shared" si="2"/>
        <v>Shanghai_1</v>
      </c>
      <c r="G15757" s="53">
        <f t="shared" si="3"/>
        <v>0.4825061</v>
      </c>
    </row>
    <row r="15758">
      <c r="A15758" s="61">
        <v>1.519279176E9</v>
      </c>
      <c r="B15758" s="61">
        <v>1.0</v>
      </c>
      <c r="C15758" s="61">
        <v>2418.0</v>
      </c>
      <c r="D15758" s="57" t="s">
        <v>379</v>
      </c>
      <c r="E15758" s="62" t="str">
        <f t="shared" si="1"/>
        <v>Out of test</v>
      </c>
      <c r="F15758" s="53" t="str">
        <f t="shared" si="2"/>
        <v>Shanghai_1</v>
      </c>
      <c r="G15758" s="53">
        <f t="shared" si="3"/>
        <v>0.8349608765</v>
      </c>
    </row>
    <row r="15759">
      <c r="A15759" s="61">
        <v>1.514479414E9</v>
      </c>
      <c r="B15759" s="61">
        <v>1.0</v>
      </c>
      <c r="C15759" s="61">
        <v>727.0</v>
      </c>
      <c r="D15759" s="57" t="s">
        <v>379</v>
      </c>
      <c r="E15759" s="62" t="str">
        <f t="shared" si="1"/>
        <v>Out of test</v>
      </c>
      <c r="F15759" s="53" t="str">
        <f t="shared" si="2"/>
        <v>Shanghai_1</v>
      </c>
      <c r="G15759" s="53">
        <f t="shared" si="3"/>
        <v>0.7714766304</v>
      </c>
    </row>
    <row r="15760">
      <c r="A15760" s="61">
        <v>1.512027804E9</v>
      </c>
      <c r="B15760" s="61">
        <v>1.0</v>
      </c>
      <c r="C15760" s="61">
        <v>589.0</v>
      </c>
      <c r="D15760" s="57" t="s">
        <v>379</v>
      </c>
      <c r="E15760" s="62" t="str">
        <f t="shared" si="1"/>
        <v>Out of test</v>
      </c>
      <c r="F15760" s="53" t="str">
        <f t="shared" si="2"/>
        <v>Shanghai_1</v>
      </c>
      <c r="G15760" s="53">
        <f t="shared" si="3"/>
        <v>0.6549454565</v>
      </c>
    </row>
    <row r="15761">
      <c r="A15761" s="61">
        <v>1.519133805E9</v>
      </c>
      <c r="B15761" s="61">
        <v>1.0</v>
      </c>
      <c r="C15761" s="61">
        <v>3130.0</v>
      </c>
      <c r="D15761" s="57" t="s">
        <v>379</v>
      </c>
      <c r="E15761" s="62" t="str">
        <f t="shared" si="1"/>
        <v>Out of test</v>
      </c>
      <c r="F15761" s="53" t="str">
        <f t="shared" si="2"/>
        <v>Shanghai_1</v>
      </c>
      <c r="G15761" s="53">
        <f t="shared" si="3"/>
        <v>0.457617175</v>
      </c>
    </row>
    <row r="15762">
      <c r="A15762" s="61">
        <v>1.515808787E9</v>
      </c>
      <c r="B15762" s="61">
        <v>1.0</v>
      </c>
      <c r="C15762" s="61">
        <v>1824.0</v>
      </c>
      <c r="D15762" s="57" t="s">
        <v>379</v>
      </c>
      <c r="E15762" s="62" t="str">
        <f t="shared" si="1"/>
        <v>Out of test</v>
      </c>
      <c r="F15762" s="53" t="str">
        <f t="shared" si="2"/>
        <v>Shanghai_1</v>
      </c>
      <c r="G15762" s="53">
        <f t="shared" si="3"/>
        <v>0.08618677761</v>
      </c>
    </row>
    <row r="15763">
      <c r="A15763" s="61">
        <v>1.517142345E9</v>
      </c>
      <c r="B15763" s="61">
        <v>1.0</v>
      </c>
      <c r="C15763" s="61">
        <v>3256.0</v>
      </c>
      <c r="D15763" s="57" t="s">
        <v>379</v>
      </c>
      <c r="E15763" s="62" t="str">
        <f t="shared" si="1"/>
        <v>Out of test</v>
      </c>
      <c r="F15763" s="53" t="str">
        <f t="shared" si="2"/>
        <v>Shanghai_1</v>
      </c>
      <c r="G15763" s="53">
        <f t="shared" si="3"/>
        <v>0.3133286611</v>
      </c>
    </row>
    <row r="15764">
      <c r="A15764" s="61">
        <v>1.511289738E9</v>
      </c>
      <c r="B15764" s="61">
        <v>1.0</v>
      </c>
      <c r="C15764" s="61">
        <v>2836.0</v>
      </c>
      <c r="D15764" s="57" t="s">
        <v>379</v>
      </c>
      <c r="E15764" s="62" t="str">
        <f t="shared" si="1"/>
        <v>Out of test</v>
      </c>
      <c r="F15764" s="53" t="str">
        <f t="shared" si="2"/>
        <v>Shanghai_1</v>
      </c>
      <c r="G15764" s="53">
        <f t="shared" si="3"/>
        <v>0.4946603508</v>
      </c>
    </row>
    <row r="15765">
      <c r="A15765" s="61">
        <v>1.515723354E9</v>
      </c>
      <c r="B15765" s="61">
        <v>1.0</v>
      </c>
      <c r="C15765" s="61">
        <v>1346.0</v>
      </c>
      <c r="D15765" s="57" t="s">
        <v>379</v>
      </c>
      <c r="E15765" s="62" t="str">
        <f t="shared" si="1"/>
        <v>Out of test</v>
      </c>
      <c r="F15765" s="53" t="str">
        <f t="shared" si="2"/>
        <v>Shanghai_1</v>
      </c>
      <c r="G15765" s="53">
        <f t="shared" si="3"/>
        <v>0.7285343531</v>
      </c>
    </row>
    <row r="15766">
      <c r="A15766" s="61">
        <v>1.513030796E9</v>
      </c>
      <c r="B15766" s="61">
        <v>1.0</v>
      </c>
      <c r="C15766" s="61">
        <v>563.0</v>
      </c>
      <c r="D15766" s="57" t="s">
        <v>379</v>
      </c>
      <c r="E15766" s="62" t="str">
        <f t="shared" si="1"/>
        <v>Out of test</v>
      </c>
      <c r="F15766" s="53" t="str">
        <f t="shared" si="2"/>
        <v>Shanghai_1</v>
      </c>
      <c r="G15766" s="53">
        <f t="shared" si="3"/>
        <v>0.5622837209</v>
      </c>
    </row>
    <row r="15767">
      <c r="A15767" s="61">
        <v>1.514437789E9</v>
      </c>
      <c r="B15767" s="61">
        <v>1.0</v>
      </c>
      <c r="C15767" s="61">
        <v>4761.0</v>
      </c>
      <c r="D15767" s="57" t="s">
        <v>379</v>
      </c>
      <c r="E15767" s="62" t="str">
        <f t="shared" si="1"/>
        <v>Out of test</v>
      </c>
      <c r="F15767" s="53" t="str">
        <f t="shared" si="2"/>
        <v>Shanghai_1</v>
      </c>
      <c r="G15767" s="53">
        <f t="shared" si="3"/>
        <v>0.7629648585</v>
      </c>
    </row>
    <row r="15768">
      <c r="A15768" s="61">
        <v>1.516304175E9</v>
      </c>
      <c r="B15768" s="61">
        <v>1.0</v>
      </c>
      <c r="C15768" s="61">
        <v>2519.0</v>
      </c>
      <c r="D15768" s="57" t="s">
        <v>379</v>
      </c>
      <c r="E15768" s="62" t="str">
        <f t="shared" si="1"/>
        <v>Out of test</v>
      </c>
      <c r="F15768" s="53" t="str">
        <f t="shared" si="2"/>
        <v>Shanghai_1</v>
      </c>
      <c r="G15768" s="53">
        <f t="shared" si="3"/>
        <v>0.06224071504</v>
      </c>
    </row>
    <row r="15769">
      <c r="A15769" s="61">
        <v>1.518896536E9</v>
      </c>
      <c r="B15769" s="61">
        <v>1.0</v>
      </c>
      <c r="C15769" s="61">
        <v>3085.0</v>
      </c>
      <c r="D15769" s="57" t="s">
        <v>379</v>
      </c>
      <c r="E15769" s="62" t="str">
        <f t="shared" si="1"/>
        <v>Out of test</v>
      </c>
      <c r="F15769" s="53" t="str">
        <f t="shared" si="2"/>
        <v>Shanghai_1</v>
      </c>
      <c r="G15769" s="53">
        <f t="shared" si="3"/>
        <v>0.118030505</v>
      </c>
    </row>
    <row r="15770">
      <c r="A15770" s="61">
        <v>1.517539263E9</v>
      </c>
      <c r="B15770" s="61">
        <v>1.0</v>
      </c>
      <c r="C15770" s="61">
        <v>1548.0</v>
      </c>
      <c r="D15770" s="57" t="s">
        <v>379</v>
      </c>
      <c r="E15770" s="62" t="str">
        <f t="shared" si="1"/>
        <v>Out of test</v>
      </c>
      <c r="F15770" s="53" t="str">
        <f t="shared" si="2"/>
        <v>Shanghai_1</v>
      </c>
      <c r="G15770" s="53">
        <f t="shared" si="3"/>
        <v>0.8029700939</v>
      </c>
    </row>
    <row r="15771">
      <c r="A15771" s="61">
        <v>1.514405798E9</v>
      </c>
      <c r="B15771" s="61">
        <v>1.0</v>
      </c>
      <c r="C15771" s="61">
        <v>226.0</v>
      </c>
      <c r="D15771" s="57" t="s">
        <v>379</v>
      </c>
      <c r="E15771" s="62" t="str">
        <f t="shared" si="1"/>
        <v>Out of test</v>
      </c>
      <c r="F15771" s="53" t="str">
        <f t="shared" si="2"/>
        <v>Shanghai_1</v>
      </c>
      <c r="G15771" s="53">
        <f t="shared" si="3"/>
        <v>0.8174628082</v>
      </c>
    </row>
    <row r="15772">
      <c r="A15772" s="61">
        <v>1.516259253E9</v>
      </c>
      <c r="B15772" s="61">
        <v>1.0</v>
      </c>
      <c r="C15772" s="61">
        <v>910.0</v>
      </c>
      <c r="D15772" s="57" t="s">
        <v>379</v>
      </c>
      <c r="E15772" s="62" t="str">
        <f t="shared" si="1"/>
        <v>Out of test</v>
      </c>
      <c r="F15772" s="53" t="str">
        <f t="shared" si="2"/>
        <v>Shanghai_1</v>
      </c>
      <c r="G15772" s="53">
        <f t="shared" si="3"/>
        <v>0.4107088205</v>
      </c>
    </row>
    <row r="15773">
      <c r="A15773" s="61">
        <v>1.514036736E9</v>
      </c>
      <c r="B15773" s="61">
        <v>1.0</v>
      </c>
      <c r="C15773" s="61">
        <v>942.0</v>
      </c>
      <c r="D15773" s="57" t="s">
        <v>379</v>
      </c>
      <c r="E15773" s="62" t="str">
        <f t="shared" si="1"/>
        <v>Out of test</v>
      </c>
      <c r="F15773" s="53" t="str">
        <f t="shared" si="2"/>
        <v>Shanghai_1</v>
      </c>
      <c r="G15773" s="53">
        <f t="shared" si="3"/>
        <v>0.355286374</v>
      </c>
    </row>
    <row r="15774">
      <c r="A15774" s="61">
        <v>1.511864058E9</v>
      </c>
      <c r="B15774" s="61">
        <v>1.0</v>
      </c>
      <c r="C15774" s="61">
        <v>1542.0</v>
      </c>
      <c r="D15774" s="57" t="s">
        <v>379</v>
      </c>
      <c r="E15774" s="62" t="str">
        <f t="shared" si="1"/>
        <v>Out of test</v>
      </c>
      <c r="F15774" s="53" t="str">
        <f t="shared" si="2"/>
        <v>Shanghai_1</v>
      </c>
      <c r="G15774" s="53">
        <f t="shared" si="3"/>
        <v>0.0166487542</v>
      </c>
    </row>
    <row r="15775">
      <c r="A15775" s="61">
        <v>1.513364049E9</v>
      </c>
      <c r="B15775" s="61">
        <v>1.0</v>
      </c>
      <c r="C15775" s="61">
        <v>737.0</v>
      </c>
      <c r="D15775" s="57" t="s">
        <v>379</v>
      </c>
      <c r="E15775" s="62" t="str">
        <f t="shared" si="1"/>
        <v>Out of test</v>
      </c>
      <c r="F15775" s="53" t="str">
        <f t="shared" si="2"/>
        <v>Shanghai_1</v>
      </c>
      <c r="G15775" s="53">
        <f t="shared" si="3"/>
        <v>0.8567502989</v>
      </c>
    </row>
    <row r="15776">
      <c r="A15776" s="61">
        <v>1.513716434E9</v>
      </c>
      <c r="B15776" s="61">
        <v>1.0</v>
      </c>
      <c r="C15776" s="61">
        <v>3921.0</v>
      </c>
      <c r="D15776" s="57" t="s">
        <v>379</v>
      </c>
      <c r="E15776" s="62" t="str">
        <f t="shared" si="1"/>
        <v>Out of test</v>
      </c>
      <c r="F15776" s="53" t="str">
        <f t="shared" si="2"/>
        <v>Shanghai_1</v>
      </c>
      <c r="G15776" s="53">
        <f t="shared" si="3"/>
        <v>0.4494211927</v>
      </c>
    </row>
    <row r="15777">
      <c r="A15777" s="61">
        <v>1.511805386E9</v>
      </c>
      <c r="B15777" s="61">
        <v>1.0</v>
      </c>
      <c r="C15777" s="61">
        <v>492.0</v>
      </c>
      <c r="D15777" s="57" t="s">
        <v>379</v>
      </c>
      <c r="E15777" s="62" t="str">
        <f t="shared" si="1"/>
        <v>Out of test</v>
      </c>
      <c r="F15777" s="53" t="str">
        <f t="shared" si="2"/>
        <v>Shanghai_1</v>
      </c>
      <c r="G15777" s="53">
        <f t="shared" si="3"/>
        <v>0.6574857966</v>
      </c>
    </row>
    <row r="15778">
      <c r="A15778" s="61">
        <v>1.518155236E9</v>
      </c>
      <c r="B15778" s="61">
        <v>1.0</v>
      </c>
      <c r="C15778" s="61">
        <v>3065.0</v>
      </c>
      <c r="D15778" s="57" t="s">
        <v>379</v>
      </c>
      <c r="E15778" s="62" t="str">
        <f t="shared" si="1"/>
        <v>Out of test</v>
      </c>
      <c r="F15778" s="53" t="str">
        <f t="shared" si="2"/>
        <v>Shanghai_1</v>
      </c>
      <c r="G15778" s="53">
        <f t="shared" si="3"/>
        <v>0.4694653551</v>
      </c>
    </row>
    <row r="15779">
      <c r="A15779" s="61">
        <v>1.517540883E9</v>
      </c>
      <c r="B15779" s="61">
        <v>1.0</v>
      </c>
      <c r="C15779" s="61">
        <v>3208.0</v>
      </c>
      <c r="D15779" s="57" t="s">
        <v>379</v>
      </c>
      <c r="E15779" s="62" t="str">
        <f t="shared" si="1"/>
        <v>Out of test</v>
      </c>
      <c r="F15779" s="53" t="str">
        <f t="shared" si="2"/>
        <v>Shanghai_1</v>
      </c>
      <c r="G15779" s="53">
        <f t="shared" si="3"/>
        <v>0.7213738675</v>
      </c>
    </row>
    <row r="15780">
      <c r="A15780" s="61">
        <v>1.519000796E9</v>
      </c>
      <c r="B15780" s="61">
        <v>1.0</v>
      </c>
      <c r="C15780" s="61">
        <v>1035.0</v>
      </c>
      <c r="D15780" s="57" t="s">
        <v>379</v>
      </c>
      <c r="E15780" s="62" t="str">
        <f t="shared" si="1"/>
        <v>Out of test</v>
      </c>
      <c r="F15780" s="53" t="str">
        <f t="shared" si="2"/>
        <v>Shanghai_1</v>
      </c>
      <c r="G15780" s="53">
        <f t="shared" si="3"/>
        <v>0.134680912</v>
      </c>
    </row>
    <row r="15781">
      <c r="A15781" s="61">
        <v>1.512847195E9</v>
      </c>
      <c r="B15781" s="61">
        <v>1.0</v>
      </c>
      <c r="C15781" s="61">
        <v>522.0</v>
      </c>
      <c r="D15781" s="57" t="s">
        <v>379</v>
      </c>
      <c r="E15781" s="62" t="str">
        <f t="shared" si="1"/>
        <v>Out of test</v>
      </c>
      <c r="F15781" s="53" t="str">
        <f t="shared" si="2"/>
        <v>Shanghai_1</v>
      </c>
      <c r="G15781" s="53">
        <f t="shared" si="3"/>
        <v>0.6495354281</v>
      </c>
    </row>
    <row r="15782">
      <c r="A15782" s="61">
        <v>1.512125504E9</v>
      </c>
      <c r="B15782" s="61">
        <v>1.0</v>
      </c>
      <c r="C15782" s="61">
        <v>1362.0</v>
      </c>
      <c r="D15782" s="57" t="s">
        <v>379</v>
      </c>
      <c r="E15782" s="62" t="str">
        <f t="shared" si="1"/>
        <v>Out of test</v>
      </c>
      <c r="F15782" s="53" t="str">
        <f t="shared" si="2"/>
        <v>Shanghai_1</v>
      </c>
      <c r="G15782" s="53">
        <f t="shared" si="3"/>
        <v>0.9755599644</v>
      </c>
    </row>
    <row r="15783">
      <c r="A15783" s="61">
        <v>1.514781954E9</v>
      </c>
      <c r="B15783" s="61">
        <v>1.0</v>
      </c>
      <c r="C15783" s="61">
        <v>131.0</v>
      </c>
      <c r="D15783" s="57" t="s">
        <v>379</v>
      </c>
      <c r="E15783" s="62" t="str">
        <f t="shared" si="1"/>
        <v>Out of test</v>
      </c>
      <c r="F15783" s="53" t="str">
        <f t="shared" si="2"/>
        <v>Shanghai_1</v>
      </c>
      <c r="G15783" s="53">
        <f t="shared" si="3"/>
        <v>0.1707529792</v>
      </c>
    </row>
    <row r="15784">
      <c r="A15784" s="61">
        <v>1.513172347E9</v>
      </c>
      <c r="B15784" s="61">
        <v>1.0</v>
      </c>
      <c r="C15784" s="61">
        <v>761.0</v>
      </c>
      <c r="D15784" s="57" t="s">
        <v>379</v>
      </c>
      <c r="E15784" s="62" t="str">
        <f t="shared" si="1"/>
        <v>Out of test</v>
      </c>
      <c r="F15784" s="53" t="str">
        <f t="shared" si="2"/>
        <v>Shanghai_1</v>
      </c>
      <c r="G15784" s="53">
        <f t="shared" si="3"/>
        <v>0.1548084316</v>
      </c>
    </row>
    <row r="15785">
      <c r="A15785" s="61">
        <v>1.519976697E9</v>
      </c>
      <c r="B15785" s="61">
        <v>1.0</v>
      </c>
      <c r="C15785" s="61">
        <v>2139.0</v>
      </c>
      <c r="D15785" s="57" t="s">
        <v>379</v>
      </c>
      <c r="E15785" s="62" t="str">
        <f t="shared" si="1"/>
        <v>Out of test</v>
      </c>
      <c r="F15785" s="53" t="str">
        <f t="shared" si="2"/>
        <v>Shanghai_1</v>
      </c>
      <c r="G15785" s="53">
        <f t="shared" si="3"/>
        <v>0.01488341084</v>
      </c>
    </row>
    <row r="15786">
      <c r="A15786" s="61">
        <v>1.519033027E9</v>
      </c>
      <c r="B15786" s="61">
        <v>1.0</v>
      </c>
      <c r="C15786" s="61">
        <v>878.0</v>
      </c>
      <c r="D15786" s="57" t="s">
        <v>379</v>
      </c>
      <c r="E15786" s="62" t="str">
        <f t="shared" si="1"/>
        <v>Out of test</v>
      </c>
      <c r="F15786" s="53" t="str">
        <f t="shared" si="2"/>
        <v>Shanghai_1</v>
      </c>
      <c r="G15786" s="53">
        <f t="shared" si="3"/>
        <v>0.7664968375</v>
      </c>
    </row>
    <row r="15787">
      <c r="A15787" s="61">
        <v>1.517154066E9</v>
      </c>
      <c r="B15787" s="61">
        <v>1.0</v>
      </c>
      <c r="C15787" s="61">
        <v>992.0</v>
      </c>
      <c r="D15787" s="57" t="s">
        <v>379</v>
      </c>
      <c r="E15787" s="62" t="str">
        <f t="shared" si="1"/>
        <v>Out of test</v>
      </c>
      <c r="F15787" s="53" t="str">
        <f t="shared" si="2"/>
        <v>Shanghai_1</v>
      </c>
      <c r="G15787" s="53">
        <f t="shared" si="3"/>
        <v>0.8509300684</v>
      </c>
    </row>
    <row r="15788">
      <c r="A15788" s="61">
        <v>1.519203137E9</v>
      </c>
      <c r="B15788" s="61">
        <v>1.0</v>
      </c>
      <c r="C15788" s="61">
        <v>1744.0</v>
      </c>
      <c r="D15788" s="57" t="s">
        <v>379</v>
      </c>
      <c r="E15788" s="62" t="str">
        <f t="shared" si="1"/>
        <v>Out of test</v>
      </c>
      <c r="F15788" s="53" t="str">
        <f t="shared" si="2"/>
        <v>Shanghai_1</v>
      </c>
      <c r="G15788" s="53">
        <f t="shared" si="3"/>
        <v>0.4213463618</v>
      </c>
    </row>
    <row r="15789">
      <c r="A15789" s="61">
        <v>1.511273546E9</v>
      </c>
      <c r="B15789" s="61">
        <v>1.0</v>
      </c>
      <c r="C15789" s="61">
        <v>981.0</v>
      </c>
      <c r="D15789" s="57" t="s">
        <v>379</v>
      </c>
      <c r="E15789" s="62" t="str">
        <f t="shared" si="1"/>
        <v>Out of test</v>
      </c>
      <c r="F15789" s="53" t="str">
        <f t="shared" si="2"/>
        <v>Shanghai_1</v>
      </c>
      <c r="G15789" s="53">
        <f t="shared" si="3"/>
        <v>0.494044966</v>
      </c>
    </row>
    <row r="15790">
      <c r="A15790" s="61">
        <v>1.512942924E9</v>
      </c>
      <c r="B15790" s="61">
        <v>1.0</v>
      </c>
      <c r="C15790" s="61">
        <v>48.0</v>
      </c>
      <c r="D15790" s="57" t="s">
        <v>379</v>
      </c>
      <c r="E15790" s="62" t="str">
        <f t="shared" si="1"/>
        <v>Out of test</v>
      </c>
      <c r="F15790" s="53" t="str">
        <f t="shared" si="2"/>
        <v>Shanghai_1</v>
      </c>
      <c r="G15790" s="53">
        <f t="shared" si="3"/>
        <v>0.9993021764</v>
      </c>
    </row>
    <row r="15791">
      <c r="A15791" s="61">
        <v>1.513194938E9</v>
      </c>
      <c r="B15791" s="61">
        <v>1.0</v>
      </c>
      <c r="C15791" s="61">
        <v>4615.0</v>
      </c>
      <c r="D15791" s="57" t="s">
        <v>379</v>
      </c>
      <c r="E15791" s="62" t="str">
        <f t="shared" si="1"/>
        <v>Out of test</v>
      </c>
      <c r="F15791" s="53" t="str">
        <f t="shared" si="2"/>
        <v>Shanghai_1</v>
      </c>
      <c r="G15791" s="53">
        <f t="shared" si="3"/>
        <v>0.1525840985</v>
      </c>
    </row>
    <row r="15792">
      <c r="A15792" s="61">
        <v>1.514826369E9</v>
      </c>
      <c r="B15792" s="61">
        <v>1.0</v>
      </c>
      <c r="C15792" s="61">
        <v>556.0</v>
      </c>
      <c r="D15792" s="57" t="s">
        <v>379</v>
      </c>
      <c r="E15792" s="62" t="str">
        <f t="shared" si="1"/>
        <v>Out of test</v>
      </c>
      <c r="F15792" s="53" t="str">
        <f t="shared" si="2"/>
        <v>Shanghai_1</v>
      </c>
      <c r="G15792" s="53">
        <f t="shared" si="3"/>
        <v>0.1126449535</v>
      </c>
    </row>
    <row r="15793">
      <c r="A15793" s="61">
        <v>1.519210038E9</v>
      </c>
      <c r="B15793" s="61">
        <v>1.0</v>
      </c>
      <c r="C15793" s="61">
        <v>1216.0</v>
      </c>
      <c r="D15793" s="57" t="s">
        <v>379</v>
      </c>
      <c r="E15793" s="62" t="str">
        <f t="shared" si="1"/>
        <v>Out of test</v>
      </c>
      <c r="F15793" s="53" t="str">
        <f t="shared" si="2"/>
        <v>Shanghai_1</v>
      </c>
      <c r="G15793" s="53">
        <f t="shared" si="3"/>
        <v>0.97732513</v>
      </c>
    </row>
    <row r="15794">
      <c r="A15794" s="61">
        <v>1.511344649E9</v>
      </c>
      <c r="B15794" s="61">
        <v>1.0</v>
      </c>
      <c r="C15794" s="61">
        <v>1560.0</v>
      </c>
      <c r="D15794" s="57" t="s">
        <v>379</v>
      </c>
      <c r="E15794" s="62" t="str">
        <f t="shared" si="1"/>
        <v>Out of test</v>
      </c>
      <c r="F15794" s="53" t="str">
        <f t="shared" si="2"/>
        <v>Shanghai_1</v>
      </c>
      <c r="G15794" s="53">
        <f t="shared" si="3"/>
        <v>0.3002349142</v>
      </c>
    </row>
    <row r="15795">
      <c r="A15795" s="61">
        <v>1.516500176E9</v>
      </c>
      <c r="B15795" s="61">
        <v>1.0</v>
      </c>
      <c r="C15795" s="61">
        <v>1666.0</v>
      </c>
      <c r="D15795" s="57" t="s">
        <v>379</v>
      </c>
      <c r="E15795" s="62" t="str">
        <f t="shared" si="1"/>
        <v>Out of test</v>
      </c>
      <c r="F15795" s="53" t="str">
        <f t="shared" si="2"/>
        <v>Shanghai_1</v>
      </c>
      <c r="G15795" s="53">
        <f t="shared" si="3"/>
        <v>0.2980832195</v>
      </c>
    </row>
    <row r="15796">
      <c r="A15796" s="61">
        <v>1.515964944E9</v>
      </c>
      <c r="B15796" s="61">
        <v>1.0</v>
      </c>
      <c r="C15796" s="61">
        <v>1470.0</v>
      </c>
      <c r="D15796" s="57" t="s">
        <v>379</v>
      </c>
      <c r="E15796" s="62" t="str">
        <f t="shared" si="1"/>
        <v>Out of test</v>
      </c>
      <c r="F15796" s="53" t="str">
        <f t="shared" si="2"/>
        <v>Shanghai_1</v>
      </c>
      <c r="G15796" s="53">
        <f t="shared" si="3"/>
        <v>0.1068948055</v>
      </c>
    </row>
    <row r="15797">
      <c r="A15797" s="61">
        <v>1.518256096E9</v>
      </c>
      <c r="B15797" s="61">
        <v>1.0</v>
      </c>
      <c r="C15797" s="61">
        <v>2398.0</v>
      </c>
      <c r="D15797" s="57" t="s">
        <v>379</v>
      </c>
      <c r="E15797" s="62" t="str">
        <f t="shared" si="1"/>
        <v>Out of test</v>
      </c>
      <c r="F15797" s="53" t="str">
        <f t="shared" si="2"/>
        <v>Shanghai_1</v>
      </c>
      <c r="G15797" s="53">
        <f t="shared" si="3"/>
        <v>0.4743621518</v>
      </c>
    </row>
    <row r="15798">
      <c r="A15798" s="61">
        <v>1.514453977E9</v>
      </c>
      <c r="B15798" s="61">
        <v>1.0</v>
      </c>
      <c r="C15798" s="61">
        <v>1003.0</v>
      </c>
      <c r="D15798" s="57" t="s">
        <v>379</v>
      </c>
      <c r="E15798" s="62" t="str">
        <f t="shared" si="1"/>
        <v>Out of test</v>
      </c>
      <c r="F15798" s="53" t="str">
        <f t="shared" si="2"/>
        <v>Shanghai_1</v>
      </c>
      <c r="G15798" s="53">
        <f t="shared" si="3"/>
        <v>0.03536166755</v>
      </c>
    </row>
    <row r="15799">
      <c r="A15799" s="61">
        <v>1.516083097E9</v>
      </c>
      <c r="B15799" s="61">
        <v>1.0</v>
      </c>
      <c r="C15799" s="61">
        <v>1382.0</v>
      </c>
      <c r="D15799" s="57" t="s">
        <v>379</v>
      </c>
      <c r="E15799" s="62" t="str">
        <f t="shared" si="1"/>
        <v>Out of test</v>
      </c>
      <c r="F15799" s="53" t="str">
        <f t="shared" si="2"/>
        <v>Shanghai_1</v>
      </c>
      <c r="G15799" s="53">
        <f t="shared" si="3"/>
        <v>0.3606101941</v>
      </c>
    </row>
    <row r="15800">
      <c r="A15800" s="61">
        <v>1.513944714E9</v>
      </c>
      <c r="B15800" s="61">
        <v>1.0</v>
      </c>
      <c r="C15800" s="61">
        <v>1957.0</v>
      </c>
      <c r="D15800" s="57" t="s">
        <v>379</v>
      </c>
      <c r="E15800" s="62" t="str">
        <f t="shared" si="1"/>
        <v>Out of test</v>
      </c>
      <c r="F15800" s="53" t="str">
        <f t="shared" si="2"/>
        <v>Shanghai_1</v>
      </c>
      <c r="G15800" s="53">
        <f t="shared" si="3"/>
        <v>0.3887436064</v>
      </c>
    </row>
    <row r="15801">
      <c r="A15801" s="61">
        <v>1.518852128E9</v>
      </c>
      <c r="B15801" s="61">
        <v>1.0</v>
      </c>
      <c r="C15801" s="61">
        <v>1972.0</v>
      </c>
      <c r="D15801" s="57" t="s">
        <v>379</v>
      </c>
      <c r="E15801" s="62" t="str">
        <f t="shared" si="1"/>
        <v>Out of test</v>
      </c>
      <c r="F15801" s="53" t="str">
        <f t="shared" si="2"/>
        <v>Shanghai_1</v>
      </c>
      <c r="G15801" s="53">
        <f t="shared" si="3"/>
        <v>0.6854975422</v>
      </c>
    </row>
    <row r="15802">
      <c r="A15802" s="61">
        <v>1.517264179E9</v>
      </c>
      <c r="B15802" s="61">
        <v>1.0</v>
      </c>
      <c r="C15802" s="61">
        <v>4643.0</v>
      </c>
      <c r="D15802" s="57" t="s">
        <v>379</v>
      </c>
      <c r="E15802" s="62" t="str">
        <f t="shared" si="1"/>
        <v>Out of test</v>
      </c>
      <c r="F15802" s="53" t="str">
        <f t="shared" si="2"/>
        <v>Shanghai_1</v>
      </c>
      <c r="G15802" s="53">
        <f t="shared" si="3"/>
        <v>0.4492009265</v>
      </c>
    </row>
    <row r="15803">
      <c r="A15803" s="61">
        <v>1.511962609E9</v>
      </c>
      <c r="B15803" s="61">
        <v>1.0</v>
      </c>
      <c r="C15803" s="61">
        <v>1687.0</v>
      </c>
      <c r="D15803" s="57" t="s">
        <v>379</v>
      </c>
      <c r="E15803" s="62" t="str">
        <f t="shared" si="1"/>
        <v>Out of test</v>
      </c>
      <c r="F15803" s="53" t="str">
        <f t="shared" si="2"/>
        <v>Shanghai_1</v>
      </c>
      <c r="G15803" s="53">
        <f t="shared" si="3"/>
        <v>0.6889016728</v>
      </c>
    </row>
    <row r="15804">
      <c r="A15804" s="61">
        <v>1.518679235E9</v>
      </c>
      <c r="B15804" s="61">
        <v>1.0</v>
      </c>
      <c r="C15804" s="61">
        <v>623.0</v>
      </c>
      <c r="D15804" s="57" t="s">
        <v>379</v>
      </c>
      <c r="E15804" s="62" t="str">
        <f t="shared" si="1"/>
        <v>Out of test</v>
      </c>
      <c r="F15804" s="53" t="str">
        <f t="shared" si="2"/>
        <v>Shanghai_1</v>
      </c>
      <c r="G15804" s="53">
        <f t="shared" si="3"/>
        <v>0.4169544842</v>
      </c>
    </row>
    <row r="15805">
      <c r="A15805" s="61">
        <v>1.511446219E9</v>
      </c>
      <c r="B15805" s="61">
        <v>1.0</v>
      </c>
      <c r="C15805" s="61">
        <v>154.0</v>
      </c>
      <c r="D15805" s="57" t="s">
        <v>379</v>
      </c>
      <c r="E15805" s="62" t="str">
        <f t="shared" si="1"/>
        <v>Out of test</v>
      </c>
      <c r="F15805" s="53" t="str">
        <f t="shared" si="2"/>
        <v>Shanghai_1</v>
      </c>
      <c r="G15805" s="53">
        <f t="shared" si="3"/>
        <v>0.748611681</v>
      </c>
    </row>
    <row r="15806">
      <c r="A15806" s="61">
        <v>1.516390755E9</v>
      </c>
      <c r="B15806" s="61">
        <v>1.0</v>
      </c>
      <c r="C15806" s="61">
        <v>938.0</v>
      </c>
      <c r="D15806" s="57" t="s">
        <v>379</v>
      </c>
      <c r="E15806" s="62" t="str">
        <f t="shared" si="1"/>
        <v>Out of test</v>
      </c>
      <c r="F15806" s="53" t="str">
        <f t="shared" si="2"/>
        <v>Shanghai_1</v>
      </c>
      <c r="G15806" s="53">
        <f t="shared" si="3"/>
        <v>0.4191482384</v>
      </c>
    </row>
    <row r="15807">
      <c r="A15807" s="61">
        <v>1.515260259E9</v>
      </c>
      <c r="B15807" s="61">
        <v>1.0</v>
      </c>
      <c r="C15807" s="61">
        <v>1549.0</v>
      </c>
      <c r="D15807" s="57" t="s">
        <v>379</v>
      </c>
      <c r="E15807" s="62" t="str">
        <f t="shared" si="1"/>
        <v>Out of test</v>
      </c>
      <c r="F15807" s="53" t="str">
        <f t="shared" si="2"/>
        <v>Shanghai_1</v>
      </c>
      <c r="G15807" s="53">
        <f t="shared" si="3"/>
        <v>0.3879004087</v>
      </c>
    </row>
    <row r="15808">
      <c r="A15808" s="61">
        <v>1.512684775E9</v>
      </c>
      <c r="B15808" s="61">
        <v>1.0</v>
      </c>
      <c r="C15808" s="61">
        <v>1238.0</v>
      </c>
      <c r="D15808" s="57" t="s">
        <v>379</v>
      </c>
      <c r="E15808" s="62" t="str">
        <f t="shared" si="1"/>
        <v>Out of test</v>
      </c>
      <c r="F15808" s="53" t="str">
        <f t="shared" si="2"/>
        <v>Shanghai_1</v>
      </c>
      <c r="G15808" s="53">
        <f t="shared" si="3"/>
        <v>0.500133347</v>
      </c>
    </row>
    <row r="15809">
      <c r="A15809" s="61">
        <v>1.512937299E9</v>
      </c>
      <c r="B15809" s="61">
        <v>1.0</v>
      </c>
      <c r="C15809" s="61">
        <v>2496.0</v>
      </c>
      <c r="D15809" s="57" t="s">
        <v>379</v>
      </c>
      <c r="E15809" s="62" t="str">
        <f t="shared" si="1"/>
        <v>Out of test</v>
      </c>
      <c r="F15809" s="53" t="str">
        <f t="shared" si="2"/>
        <v>Shanghai_1</v>
      </c>
      <c r="G15809" s="53">
        <f t="shared" si="3"/>
        <v>0.4899467137</v>
      </c>
    </row>
    <row r="15810">
      <c r="A15810" s="61">
        <v>1.516016705E9</v>
      </c>
      <c r="B15810" s="61">
        <v>1.0</v>
      </c>
      <c r="C15810" s="61">
        <v>1493.0</v>
      </c>
      <c r="D15810" s="57" t="s">
        <v>379</v>
      </c>
      <c r="E15810" s="62" t="str">
        <f t="shared" si="1"/>
        <v>Out of test</v>
      </c>
      <c r="F15810" s="53" t="str">
        <f t="shared" si="2"/>
        <v>Shanghai_1</v>
      </c>
      <c r="G15810" s="53">
        <f t="shared" si="3"/>
        <v>0.3360889321</v>
      </c>
    </row>
    <row r="15811">
      <c r="A15811" s="61">
        <v>1.512022175E9</v>
      </c>
      <c r="B15811" s="61">
        <v>1.0</v>
      </c>
      <c r="C15811" s="61">
        <v>1616.0</v>
      </c>
      <c r="D15811" s="57" t="s">
        <v>379</v>
      </c>
      <c r="E15811" s="62" t="str">
        <f t="shared" si="1"/>
        <v>Out of test</v>
      </c>
      <c r="F15811" s="53" t="str">
        <f t="shared" si="2"/>
        <v>Shanghai_1</v>
      </c>
      <c r="G15811" s="53">
        <f t="shared" si="3"/>
        <v>0.08862733885</v>
      </c>
    </row>
    <row r="15812">
      <c r="A15812" s="61">
        <v>1.518869649E9</v>
      </c>
      <c r="B15812" s="61">
        <v>1.0</v>
      </c>
      <c r="C15812" s="61">
        <v>1363.0</v>
      </c>
      <c r="D15812" s="57" t="s">
        <v>379</v>
      </c>
      <c r="E15812" s="62" t="str">
        <f t="shared" si="1"/>
        <v>Out of test</v>
      </c>
      <c r="F15812" s="53" t="str">
        <f t="shared" si="2"/>
        <v>Shanghai_1</v>
      </c>
      <c r="G15812" s="53">
        <f t="shared" si="3"/>
        <v>0.9433731071</v>
      </c>
    </row>
    <row r="15813">
      <c r="A15813" s="61">
        <v>1.517400485E9</v>
      </c>
      <c r="B15813" s="61">
        <v>1.0</v>
      </c>
      <c r="C15813" s="61">
        <v>912.0</v>
      </c>
      <c r="D15813" s="57" t="s">
        <v>379</v>
      </c>
      <c r="E15813" s="62" t="str">
        <f t="shared" si="1"/>
        <v>Out of test</v>
      </c>
      <c r="F15813" s="53" t="str">
        <f t="shared" si="2"/>
        <v>Shanghai_1</v>
      </c>
      <c r="G15813" s="53">
        <f t="shared" si="3"/>
        <v>0.1685714087</v>
      </c>
    </row>
    <row r="15814">
      <c r="A15814" s="61">
        <v>1.516865227E9</v>
      </c>
      <c r="B15814" s="61">
        <v>1.0</v>
      </c>
      <c r="C15814" s="61">
        <v>1381.0</v>
      </c>
      <c r="D15814" s="57" t="s">
        <v>379</v>
      </c>
      <c r="E15814" s="62" t="str">
        <f t="shared" si="1"/>
        <v>Out of test</v>
      </c>
      <c r="F15814" s="53" t="str">
        <f t="shared" si="2"/>
        <v>Shanghai_1</v>
      </c>
      <c r="G15814" s="53">
        <f t="shared" si="3"/>
        <v>0.5405495168</v>
      </c>
    </row>
    <row r="15815">
      <c r="A15815" s="61">
        <v>1.514287217E9</v>
      </c>
      <c r="B15815" s="61">
        <v>1.0</v>
      </c>
      <c r="C15815" s="61">
        <v>2120.0</v>
      </c>
      <c r="D15815" s="57" t="s">
        <v>379</v>
      </c>
      <c r="E15815" s="62" t="str">
        <f t="shared" si="1"/>
        <v>Out of test</v>
      </c>
      <c r="F15815" s="53" t="str">
        <f t="shared" si="2"/>
        <v>Shanghai_1</v>
      </c>
      <c r="G15815" s="53">
        <f t="shared" si="3"/>
        <v>0.2298383275</v>
      </c>
    </row>
    <row r="15816">
      <c r="A15816" s="61">
        <v>1.515409359E9</v>
      </c>
      <c r="B15816" s="61">
        <v>1.0</v>
      </c>
      <c r="C15816" s="61">
        <v>1796.0</v>
      </c>
      <c r="D15816" s="57" t="s">
        <v>379</v>
      </c>
      <c r="E15816" s="62" t="str">
        <f t="shared" si="1"/>
        <v>Out of test</v>
      </c>
      <c r="F15816" s="53" t="str">
        <f t="shared" si="2"/>
        <v>Shanghai_1</v>
      </c>
      <c r="G15816" s="53">
        <f t="shared" si="3"/>
        <v>0.100733088</v>
      </c>
    </row>
    <row r="15817">
      <c r="A15817" s="61">
        <v>1.514684403E9</v>
      </c>
      <c r="B15817" s="61">
        <v>1.0</v>
      </c>
      <c r="C15817" s="61">
        <v>2333.0</v>
      </c>
      <c r="D15817" s="57" t="s">
        <v>379</v>
      </c>
      <c r="E15817" s="62" t="str">
        <f t="shared" si="1"/>
        <v>Out of test</v>
      </c>
      <c r="F15817" s="53" t="str">
        <f t="shared" si="2"/>
        <v>Shanghai_1</v>
      </c>
      <c r="G15817" s="53">
        <f t="shared" si="3"/>
        <v>0.2715250763</v>
      </c>
    </row>
    <row r="15818">
      <c r="A15818" s="61">
        <v>1.516164636E9</v>
      </c>
      <c r="B15818" s="61">
        <v>1.0</v>
      </c>
      <c r="C15818" s="61">
        <v>388.0</v>
      </c>
      <c r="D15818" s="57" t="s">
        <v>379</v>
      </c>
      <c r="E15818" s="62" t="str">
        <f t="shared" si="1"/>
        <v>Out of test</v>
      </c>
      <c r="F15818" s="53" t="str">
        <f t="shared" si="2"/>
        <v>Shanghai_1</v>
      </c>
      <c r="G15818" s="53">
        <f t="shared" si="3"/>
        <v>0.8189357672</v>
      </c>
    </row>
    <row r="15819">
      <c r="A15819" s="61">
        <v>1.512744886E9</v>
      </c>
      <c r="B15819" s="61">
        <v>1.0</v>
      </c>
      <c r="C15819" s="61">
        <v>1863.0</v>
      </c>
      <c r="D15819" s="57" t="s">
        <v>379</v>
      </c>
      <c r="E15819" s="62" t="str">
        <f t="shared" si="1"/>
        <v>Out of test</v>
      </c>
      <c r="F15819" s="53" t="str">
        <f t="shared" si="2"/>
        <v>Shanghai_1</v>
      </c>
      <c r="G15819" s="53">
        <f t="shared" si="3"/>
        <v>0.4695378084</v>
      </c>
    </row>
    <row r="15820">
      <c r="A15820" s="61">
        <v>1.511456864E9</v>
      </c>
      <c r="B15820" s="61">
        <v>1.0</v>
      </c>
      <c r="C15820" s="61">
        <v>2328.0</v>
      </c>
      <c r="D15820" s="57" t="s">
        <v>379</v>
      </c>
      <c r="E15820" s="62" t="str">
        <f t="shared" si="1"/>
        <v>Out of test</v>
      </c>
      <c r="F15820" s="53" t="str">
        <f t="shared" si="2"/>
        <v>Shanghai_1</v>
      </c>
      <c r="G15820" s="53">
        <f t="shared" si="3"/>
        <v>0.4967922035</v>
      </c>
    </row>
    <row r="15821">
      <c r="A15821" s="61">
        <v>1.519620193E9</v>
      </c>
      <c r="B15821" s="61">
        <v>1.0</v>
      </c>
      <c r="C15821" s="61">
        <v>1629.0</v>
      </c>
      <c r="D15821" s="57" t="s">
        <v>379</v>
      </c>
      <c r="E15821" s="62" t="str">
        <f t="shared" si="1"/>
        <v>Out of test</v>
      </c>
      <c r="F15821" s="53" t="str">
        <f t="shared" si="2"/>
        <v>Shanghai_1</v>
      </c>
      <c r="G15821" s="53">
        <f t="shared" si="3"/>
        <v>0.3903110163</v>
      </c>
    </row>
    <row r="15822">
      <c r="A15822" s="61">
        <v>1.519335777E9</v>
      </c>
      <c r="B15822" s="61">
        <v>1.0</v>
      </c>
      <c r="C15822" s="61">
        <v>2589.0</v>
      </c>
      <c r="D15822" s="57" t="s">
        <v>379</v>
      </c>
      <c r="E15822" s="62" t="str">
        <f t="shared" si="1"/>
        <v>Out of test</v>
      </c>
      <c r="F15822" s="53" t="str">
        <f t="shared" si="2"/>
        <v>Shanghai_1</v>
      </c>
      <c r="G15822" s="53">
        <f t="shared" si="3"/>
        <v>0.6958492459</v>
      </c>
    </row>
    <row r="15823">
      <c r="A15823" s="61">
        <v>1.516696753E9</v>
      </c>
      <c r="B15823" s="61">
        <v>1.0</v>
      </c>
      <c r="C15823" s="61">
        <v>339.0</v>
      </c>
      <c r="D15823" s="57" t="s">
        <v>379</v>
      </c>
      <c r="E15823" s="62" t="str">
        <f t="shared" si="1"/>
        <v>Out of test</v>
      </c>
      <c r="F15823" s="53" t="str">
        <f t="shared" si="2"/>
        <v>Shanghai_1</v>
      </c>
      <c r="G15823" s="53">
        <f t="shared" si="3"/>
        <v>0.6461798159</v>
      </c>
    </row>
    <row r="15824">
      <c r="A15824" s="61">
        <v>1.514403027E9</v>
      </c>
      <c r="B15824" s="61">
        <v>1.0</v>
      </c>
      <c r="C15824" s="61">
        <v>3267.0</v>
      </c>
      <c r="D15824" s="57" t="s">
        <v>379</v>
      </c>
      <c r="E15824" s="62" t="str">
        <f t="shared" si="1"/>
        <v>Out of test</v>
      </c>
      <c r="F15824" s="53" t="str">
        <f t="shared" si="2"/>
        <v>Shanghai_1</v>
      </c>
      <c r="G15824" s="53">
        <f t="shared" si="3"/>
        <v>0.8650844379</v>
      </c>
    </row>
    <row r="15825">
      <c r="A15825" s="61">
        <v>1.514161289E9</v>
      </c>
      <c r="B15825" s="61">
        <v>1.0</v>
      </c>
      <c r="C15825" s="61">
        <v>1015.0</v>
      </c>
      <c r="D15825" s="57" t="s">
        <v>379</v>
      </c>
      <c r="E15825" s="62" t="str">
        <f t="shared" si="1"/>
        <v>Out of test</v>
      </c>
      <c r="F15825" s="53" t="str">
        <f t="shared" si="2"/>
        <v>Shanghai_1</v>
      </c>
      <c r="G15825" s="53">
        <f t="shared" si="3"/>
        <v>0.5892921172</v>
      </c>
    </row>
    <row r="15826">
      <c r="A15826" s="61">
        <v>1.518672835E9</v>
      </c>
      <c r="B15826" s="61">
        <v>1.0</v>
      </c>
      <c r="C15826" s="61">
        <v>2608.0</v>
      </c>
      <c r="D15826" s="57" t="s">
        <v>379</v>
      </c>
      <c r="E15826" s="62" t="str">
        <f t="shared" si="1"/>
        <v>Out of test</v>
      </c>
      <c r="F15826" s="53" t="str">
        <f t="shared" si="2"/>
        <v>Shanghai_1</v>
      </c>
      <c r="G15826" s="53">
        <f t="shared" si="3"/>
        <v>0.6461702801</v>
      </c>
    </row>
    <row r="15827">
      <c r="A15827" s="61">
        <v>1.512238405E9</v>
      </c>
      <c r="B15827" s="61">
        <v>1.0</v>
      </c>
      <c r="C15827" s="61">
        <v>1510.0</v>
      </c>
      <c r="D15827" s="57" t="s">
        <v>379</v>
      </c>
      <c r="E15827" s="62" t="str">
        <f t="shared" si="1"/>
        <v>Out of test</v>
      </c>
      <c r="F15827" s="53" t="str">
        <f t="shared" si="2"/>
        <v>Shanghai_1</v>
      </c>
      <c r="G15827" s="53">
        <f t="shared" si="3"/>
        <v>0.9173948316</v>
      </c>
    </row>
    <row r="15828">
      <c r="A15828" s="61">
        <v>1.513912193E9</v>
      </c>
      <c r="B15828" s="61">
        <v>1.0</v>
      </c>
      <c r="C15828" s="61">
        <v>1813.0</v>
      </c>
      <c r="D15828" s="57" t="s">
        <v>379</v>
      </c>
      <c r="E15828" s="62" t="str">
        <f t="shared" si="1"/>
        <v>Out of test</v>
      </c>
      <c r="F15828" s="53" t="str">
        <f t="shared" si="2"/>
        <v>Shanghai_1</v>
      </c>
      <c r="G15828" s="53">
        <f t="shared" si="3"/>
        <v>0.2920461977</v>
      </c>
    </row>
    <row r="15829">
      <c r="A15829" s="61">
        <v>1.513709337E9</v>
      </c>
      <c r="B15829" s="61">
        <v>1.0</v>
      </c>
      <c r="C15829" s="61">
        <v>293.0</v>
      </c>
      <c r="D15829" s="57" t="s">
        <v>379</v>
      </c>
      <c r="E15829" s="62" t="str">
        <f t="shared" si="1"/>
        <v>Out of test</v>
      </c>
      <c r="F15829" s="53" t="str">
        <f t="shared" si="2"/>
        <v>Shanghai_1</v>
      </c>
      <c r="G15829" s="53">
        <f t="shared" si="3"/>
        <v>0.9626748121</v>
      </c>
    </row>
    <row r="15830">
      <c r="A15830" s="61">
        <v>1.513416004E9</v>
      </c>
      <c r="B15830" s="61">
        <v>1.0</v>
      </c>
      <c r="C15830" s="61">
        <v>1419.0</v>
      </c>
      <c r="D15830" s="57" t="s">
        <v>379</v>
      </c>
      <c r="E15830" s="62" t="str">
        <f t="shared" si="1"/>
        <v>Out of test</v>
      </c>
      <c r="F15830" s="53" t="str">
        <f t="shared" si="2"/>
        <v>Shanghai_1</v>
      </c>
      <c r="G15830" s="53">
        <f t="shared" si="3"/>
        <v>0.8945405076</v>
      </c>
    </row>
    <row r="15831">
      <c r="A15831" s="61">
        <v>1.515367735E9</v>
      </c>
      <c r="B15831" s="61">
        <v>1.0</v>
      </c>
      <c r="C15831" s="61">
        <v>2356.0</v>
      </c>
      <c r="D15831" s="57" t="s">
        <v>379</v>
      </c>
      <c r="E15831" s="62" t="str">
        <f t="shared" si="1"/>
        <v>Out of test</v>
      </c>
      <c r="F15831" s="53" t="str">
        <f t="shared" si="2"/>
        <v>Shanghai_1</v>
      </c>
      <c r="G15831" s="53">
        <f t="shared" si="3"/>
        <v>0.3183376042</v>
      </c>
    </row>
    <row r="15832">
      <c r="A15832" s="61">
        <v>1.517540089E9</v>
      </c>
      <c r="B15832" s="61">
        <v>1.0</v>
      </c>
      <c r="C15832" s="61">
        <v>746.0</v>
      </c>
      <c r="D15832" s="57" t="s">
        <v>379</v>
      </c>
      <c r="E15832" s="62" t="str">
        <f t="shared" si="1"/>
        <v>Out of test</v>
      </c>
      <c r="F15832" s="53" t="str">
        <f t="shared" si="2"/>
        <v>Shanghai_1</v>
      </c>
      <c r="G15832" s="53">
        <f t="shared" si="3"/>
        <v>0.6521747171</v>
      </c>
    </row>
    <row r="15833">
      <c r="A15833" s="61">
        <v>1.516314876E9</v>
      </c>
      <c r="B15833" s="61">
        <v>1.0</v>
      </c>
      <c r="C15833" s="61">
        <v>3136.0</v>
      </c>
      <c r="D15833" s="57" t="s">
        <v>379</v>
      </c>
      <c r="E15833" s="62" t="str">
        <f t="shared" si="1"/>
        <v>Out of test</v>
      </c>
      <c r="F15833" s="53" t="str">
        <f t="shared" si="2"/>
        <v>Shanghai_1</v>
      </c>
      <c r="G15833" s="53">
        <f t="shared" si="3"/>
        <v>0.2691497005</v>
      </c>
    </row>
    <row r="15834">
      <c r="A15834" s="61">
        <v>1.515736673E9</v>
      </c>
      <c r="B15834" s="61">
        <v>1.0</v>
      </c>
      <c r="C15834" s="61">
        <v>710.0</v>
      </c>
      <c r="D15834" s="57" t="s">
        <v>379</v>
      </c>
      <c r="E15834" s="62" t="str">
        <f t="shared" si="1"/>
        <v>Out of test</v>
      </c>
      <c r="F15834" s="53" t="str">
        <f t="shared" si="2"/>
        <v>Shanghai_1</v>
      </c>
      <c r="G15834" s="53">
        <f t="shared" si="3"/>
        <v>0.1700732409</v>
      </c>
    </row>
    <row r="15835">
      <c r="A15835" s="61">
        <v>1.516344425E9</v>
      </c>
      <c r="B15835" s="61">
        <v>1.0</v>
      </c>
      <c r="C15835" s="61">
        <v>1159.0</v>
      </c>
      <c r="D15835" s="57" t="s">
        <v>379</v>
      </c>
      <c r="E15835" s="62" t="str">
        <f t="shared" si="1"/>
        <v>Out of test</v>
      </c>
      <c r="F15835" s="53" t="str">
        <f t="shared" si="2"/>
        <v>Shanghai_1</v>
      </c>
      <c r="G15835" s="53">
        <f t="shared" si="3"/>
        <v>0.0022606659</v>
      </c>
    </row>
    <row r="15836">
      <c r="A15836" s="61">
        <v>1.519194378E9</v>
      </c>
      <c r="B15836" s="61">
        <v>1.0</v>
      </c>
      <c r="C15836" s="61">
        <v>1265.0</v>
      </c>
      <c r="D15836" s="57" t="s">
        <v>379</v>
      </c>
      <c r="E15836" s="62" t="str">
        <f t="shared" si="1"/>
        <v>Out of test</v>
      </c>
      <c r="F15836" s="53" t="str">
        <f t="shared" si="2"/>
        <v>Shanghai_1</v>
      </c>
      <c r="G15836" s="53">
        <f t="shared" si="3"/>
        <v>0.1734173659</v>
      </c>
    </row>
    <row r="15837">
      <c r="A15837" s="61">
        <v>1.512076106E9</v>
      </c>
      <c r="B15837" s="61">
        <v>1.0</v>
      </c>
      <c r="C15837" s="61">
        <v>165.0</v>
      </c>
      <c r="D15837" s="57" t="s">
        <v>379</v>
      </c>
      <c r="E15837" s="62" t="str">
        <f t="shared" si="1"/>
        <v>Out of test</v>
      </c>
      <c r="F15837" s="53" t="str">
        <f t="shared" si="2"/>
        <v>Shanghai_1</v>
      </c>
      <c r="G15837" s="53">
        <f t="shared" si="3"/>
        <v>0.6318901854</v>
      </c>
    </row>
    <row r="15838">
      <c r="A15838" s="61">
        <v>1.515038015E9</v>
      </c>
      <c r="B15838" s="61">
        <v>1.0</v>
      </c>
      <c r="C15838" s="61">
        <v>3147.0</v>
      </c>
      <c r="D15838" s="57" t="s">
        <v>379</v>
      </c>
      <c r="E15838" s="62" t="str">
        <f t="shared" si="1"/>
        <v>Out of test</v>
      </c>
      <c r="F15838" s="53" t="str">
        <f t="shared" si="2"/>
        <v>Shanghai_1</v>
      </c>
      <c r="G15838" s="53">
        <f t="shared" si="3"/>
        <v>0.6405652657</v>
      </c>
    </row>
    <row r="15839">
      <c r="A15839" s="61">
        <v>1.516855518E9</v>
      </c>
      <c r="B15839" s="61">
        <v>1.0</v>
      </c>
      <c r="C15839" s="61">
        <v>4580.0</v>
      </c>
      <c r="D15839" s="57" t="s">
        <v>379</v>
      </c>
      <c r="E15839" s="62" t="str">
        <f t="shared" si="1"/>
        <v>Out of test</v>
      </c>
      <c r="F15839" s="53" t="str">
        <f t="shared" si="2"/>
        <v>Shanghai_1</v>
      </c>
      <c r="G15839" s="53">
        <f t="shared" si="3"/>
        <v>0.8526743552</v>
      </c>
    </row>
    <row r="15840">
      <c r="A15840" s="61">
        <v>1.515581785E9</v>
      </c>
      <c r="B15840" s="61">
        <v>1.0</v>
      </c>
      <c r="C15840" s="61">
        <v>2208.0</v>
      </c>
      <c r="D15840" s="57" t="s">
        <v>379</v>
      </c>
      <c r="E15840" s="62" t="str">
        <f t="shared" si="1"/>
        <v>Out of test</v>
      </c>
      <c r="F15840" s="53" t="str">
        <f t="shared" si="2"/>
        <v>Shanghai_1</v>
      </c>
      <c r="G15840" s="53">
        <f t="shared" si="3"/>
        <v>0.2813818911</v>
      </c>
    </row>
    <row r="15841">
      <c r="A15841" s="61">
        <v>1.513540873E9</v>
      </c>
      <c r="B15841" s="61">
        <v>1.0</v>
      </c>
      <c r="C15841" s="61">
        <v>2166.0</v>
      </c>
      <c r="D15841" s="57" t="s">
        <v>379</v>
      </c>
      <c r="E15841" s="62" t="str">
        <f t="shared" si="1"/>
        <v>Out of test</v>
      </c>
      <c r="F15841" s="53" t="str">
        <f t="shared" si="2"/>
        <v>Shanghai_1</v>
      </c>
      <c r="G15841" s="53">
        <f t="shared" si="3"/>
        <v>0.2964937502</v>
      </c>
    </row>
    <row r="15842">
      <c r="A15842" s="61">
        <v>1.513144098E9</v>
      </c>
      <c r="B15842" s="61">
        <v>1.0</v>
      </c>
      <c r="C15842" s="61">
        <v>2241.0</v>
      </c>
      <c r="D15842" s="57" t="s">
        <v>379</v>
      </c>
      <c r="E15842" s="62" t="str">
        <f t="shared" si="1"/>
        <v>Out of test</v>
      </c>
      <c r="F15842" s="53" t="str">
        <f t="shared" si="2"/>
        <v>Shanghai_1</v>
      </c>
      <c r="G15842" s="53">
        <f t="shared" si="3"/>
        <v>0.2631793296</v>
      </c>
    </row>
    <row r="15843">
      <c r="A15843" s="61">
        <v>1.512818256E9</v>
      </c>
      <c r="B15843" s="61">
        <v>1.0</v>
      </c>
      <c r="C15843" s="61">
        <v>138.0</v>
      </c>
      <c r="D15843" s="57" t="s">
        <v>379</v>
      </c>
      <c r="E15843" s="62" t="str">
        <f t="shared" si="1"/>
        <v>Out of test</v>
      </c>
      <c r="F15843" s="53" t="str">
        <f t="shared" si="2"/>
        <v>Shanghai_1</v>
      </c>
      <c r="G15843" s="53">
        <f t="shared" si="3"/>
        <v>0.9894631632</v>
      </c>
    </row>
    <row r="15844">
      <c r="A15844" s="61">
        <v>1.517500316E9</v>
      </c>
      <c r="B15844" s="61">
        <v>1.0</v>
      </c>
      <c r="C15844" s="61">
        <v>61.0</v>
      </c>
      <c r="D15844" s="57" t="s">
        <v>379</v>
      </c>
      <c r="E15844" s="62" t="str">
        <f t="shared" si="1"/>
        <v>Out of test</v>
      </c>
      <c r="F15844" s="53" t="str">
        <f t="shared" si="2"/>
        <v>Shanghai_1</v>
      </c>
      <c r="G15844" s="53">
        <f t="shared" si="3"/>
        <v>0.8367781561</v>
      </c>
    </row>
    <row r="15845">
      <c r="A15845" s="61">
        <v>1.512656443E9</v>
      </c>
      <c r="B15845" s="61">
        <v>1.0</v>
      </c>
      <c r="C15845" s="61">
        <v>1934.0</v>
      </c>
      <c r="D15845" s="57" t="s">
        <v>379</v>
      </c>
      <c r="E15845" s="62" t="str">
        <f t="shared" si="1"/>
        <v>Out of test</v>
      </c>
      <c r="F15845" s="53" t="str">
        <f t="shared" si="2"/>
        <v>Shanghai_1</v>
      </c>
      <c r="G15845" s="53">
        <f t="shared" si="3"/>
        <v>0.3505824891</v>
      </c>
    </row>
    <row r="15846">
      <c r="A15846" s="61">
        <v>1.518186385E9</v>
      </c>
      <c r="B15846" s="61">
        <v>1.0</v>
      </c>
      <c r="C15846" s="61">
        <v>1058.0</v>
      </c>
      <c r="D15846" s="57" t="s">
        <v>379</v>
      </c>
      <c r="E15846" s="62" t="str">
        <f t="shared" si="1"/>
        <v>Out of test</v>
      </c>
      <c r="F15846" s="53" t="str">
        <f t="shared" si="2"/>
        <v>Shanghai_1</v>
      </c>
      <c r="G15846" s="53">
        <f t="shared" si="3"/>
        <v>0.9575113226</v>
      </c>
    </row>
    <row r="15847">
      <c r="A15847" s="61">
        <v>1.512341704E9</v>
      </c>
      <c r="B15847" s="61">
        <v>1.0</v>
      </c>
      <c r="C15847" s="61">
        <v>4079.0</v>
      </c>
      <c r="D15847" s="57" t="s">
        <v>379</v>
      </c>
      <c r="E15847" s="62" t="str">
        <f t="shared" si="1"/>
        <v>Out of test</v>
      </c>
      <c r="F15847" s="53" t="str">
        <f t="shared" si="2"/>
        <v>Shanghai_1</v>
      </c>
      <c r="G15847" s="53">
        <f t="shared" si="3"/>
        <v>0.9305853411</v>
      </c>
    </row>
    <row r="15848">
      <c r="A15848" s="61">
        <v>1.514311504E9</v>
      </c>
      <c r="B15848" s="61">
        <v>1.0</v>
      </c>
      <c r="C15848" s="61">
        <v>1650.0</v>
      </c>
      <c r="D15848" s="57" t="s">
        <v>379</v>
      </c>
      <c r="E15848" s="62" t="str">
        <f t="shared" si="1"/>
        <v>Out of test</v>
      </c>
      <c r="F15848" s="53" t="str">
        <f t="shared" si="2"/>
        <v>Shanghai_1</v>
      </c>
      <c r="G15848" s="53">
        <f t="shared" si="3"/>
        <v>0.5025719153</v>
      </c>
    </row>
    <row r="15849">
      <c r="A15849" s="61">
        <v>1.513701944E9</v>
      </c>
      <c r="B15849" s="61">
        <v>1.0</v>
      </c>
      <c r="C15849" s="61">
        <v>1780.0</v>
      </c>
      <c r="D15849" s="57" t="s">
        <v>379</v>
      </c>
      <c r="E15849" s="62" t="str">
        <f t="shared" si="1"/>
        <v>Out of test</v>
      </c>
      <c r="F15849" s="53" t="str">
        <f t="shared" si="2"/>
        <v>Shanghai_1</v>
      </c>
      <c r="G15849" s="53">
        <f t="shared" si="3"/>
        <v>0.1261630421</v>
      </c>
    </row>
    <row r="15850">
      <c r="A15850" s="61">
        <v>1.516766883E9</v>
      </c>
      <c r="B15850" s="61">
        <v>1.0</v>
      </c>
      <c r="C15850" s="61">
        <v>579.0</v>
      </c>
      <c r="D15850" s="57" t="s">
        <v>379</v>
      </c>
      <c r="E15850" s="62" t="str">
        <f t="shared" si="1"/>
        <v>Out of test</v>
      </c>
      <c r="F15850" s="53" t="str">
        <f t="shared" si="2"/>
        <v>Shanghai_1</v>
      </c>
      <c r="G15850" s="53">
        <f t="shared" si="3"/>
        <v>0.3321520573</v>
      </c>
    </row>
    <row r="15851">
      <c r="A15851" s="61">
        <v>1.511713889E9</v>
      </c>
      <c r="B15851" s="61">
        <v>1.0</v>
      </c>
      <c r="C15851" s="61">
        <v>1777.0</v>
      </c>
      <c r="D15851" s="57" t="s">
        <v>379</v>
      </c>
      <c r="E15851" s="62" t="str">
        <f t="shared" si="1"/>
        <v>Out of test</v>
      </c>
      <c r="F15851" s="53" t="str">
        <f t="shared" si="2"/>
        <v>Shanghai_1</v>
      </c>
      <c r="G15851" s="53">
        <f t="shared" si="3"/>
        <v>0.8164910852</v>
      </c>
    </row>
    <row r="15852">
      <c r="A15852" s="61">
        <v>1.519854767E9</v>
      </c>
      <c r="B15852" s="61">
        <v>1.0</v>
      </c>
      <c r="C15852" s="61">
        <v>1256.0</v>
      </c>
      <c r="D15852" s="57" t="s">
        <v>379</v>
      </c>
      <c r="E15852" s="62" t="str">
        <f t="shared" si="1"/>
        <v>Out of test</v>
      </c>
      <c r="F15852" s="53" t="str">
        <f t="shared" si="2"/>
        <v>Shanghai_1</v>
      </c>
      <c r="G15852" s="53">
        <f t="shared" si="3"/>
        <v>0.2556517547</v>
      </c>
    </row>
    <row r="15853">
      <c r="A15853" s="61">
        <v>1.514888846E9</v>
      </c>
      <c r="B15853" s="61">
        <v>1.0</v>
      </c>
      <c r="C15853" s="61">
        <v>2613.0</v>
      </c>
      <c r="D15853" s="57" t="s">
        <v>379</v>
      </c>
      <c r="E15853" s="62" t="str">
        <f t="shared" si="1"/>
        <v>Out of test</v>
      </c>
      <c r="F15853" s="53" t="str">
        <f t="shared" si="2"/>
        <v>Shanghai_1</v>
      </c>
      <c r="G15853" s="53">
        <f t="shared" si="3"/>
        <v>0.7294783236</v>
      </c>
    </row>
    <row r="15854">
      <c r="A15854" s="61">
        <v>1.516204685E9</v>
      </c>
      <c r="B15854" s="61">
        <v>1.0</v>
      </c>
      <c r="C15854" s="61">
        <v>2231.0</v>
      </c>
      <c r="D15854" s="57" t="s">
        <v>379</v>
      </c>
      <c r="E15854" s="62" t="str">
        <f t="shared" si="1"/>
        <v>Out of test</v>
      </c>
      <c r="F15854" s="53" t="str">
        <f t="shared" si="2"/>
        <v>Shanghai_1</v>
      </c>
      <c r="G15854" s="53">
        <f t="shared" si="3"/>
        <v>0.1772982444</v>
      </c>
    </row>
    <row r="15855">
      <c r="A15855" s="61">
        <v>1.517437596E9</v>
      </c>
      <c r="B15855" s="61">
        <v>1.0</v>
      </c>
      <c r="C15855" s="61">
        <v>467.0</v>
      </c>
      <c r="D15855" s="57" t="s">
        <v>379</v>
      </c>
      <c r="E15855" s="62" t="str">
        <f t="shared" si="1"/>
        <v>Out of test</v>
      </c>
      <c r="F15855" s="53" t="str">
        <f t="shared" si="2"/>
        <v>Shanghai_1</v>
      </c>
      <c r="G15855" s="53">
        <f t="shared" si="3"/>
        <v>0.1561517427</v>
      </c>
    </row>
    <row r="15856">
      <c r="A15856" s="61">
        <v>1.519503177E9</v>
      </c>
      <c r="B15856" s="61">
        <v>1.0</v>
      </c>
      <c r="C15856" s="61">
        <v>2119.0</v>
      </c>
      <c r="D15856" s="57" t="s">
        <v>379</v>
      </c>
      <c r="E15856" s="62" t="str">
        <f t="shared" si="1"/>
        <v>Out of test</v>
      </c>
      <c r="F15856" s="53" t="str">
        <f t="shared" si="2"/>
        <v>Shanghai_1</v>
      </c>
      <c r="G15856" s="53">
        <f t="shared" si="3"/>
        <v>0.9923804698</v>
      </c>
    </row>
    <row r="15857">
      <c r="A15857" s="61">
        <v>1.519989374E9</v>
      </c>
      <c r="B15857" s="61">
        <v>1.0</v>
      </c>
      <c r="C15857" s="61">
        <v>792.0</v>
      </c>
      <c r="D15857" s="57" t="s">
        <v>379</v>
      </c>
      <c r="E15857" s="62" t="str">
        <f t="shared" si="1"/>
        <v>Out of test</v>
      </c>
      <c r="F15857" s="53" t="str">
        <f t="shared" si="2"/>
        <v>Shanghai_1</v>
      </c>
      <c r="G15857" s="53">
        <f t="shared" si="3"/>
        <v>0.7729668707</v>
      </c>
    </row>
    <row r="15858">
      <c r="A15858" s="61">
        <v>1.517291018E9</v>
      </c>
      <c r="B15858" s="61">
        <v>1.0</v>
      </c>
      <c r="C15858" s="61">
        <v>320.0</v>
      </c>
      <c r="D15858" s="57" t="s">
        <v>379</v>
      </c>
      <c r="E15858" s="62" t="str">
        <f t="shared" si="1"/>
        <v>Out of test</v>
      </c>
      <c r="F15858" s="53" t="str">
        <f t="shared" si="2"/>
        <v>Shanghai_1</v>
      </c>
      <c r="G15858" s="53">
        <f t="shared" si="3"/>
        <v>0.5736632256</v>
      </c>
    </row>
    <row r="15859">
      <c r="A15859" s="61">
        <v>1.518606879E9</v>
      </c>
      <c r="B15859" s="61">
        <v>1.0</v>
      </c>
      <c r="C15859" s="61">
        <v>72.0</v>
      </c>
      <c r="D15859" s="57" t="s">
        <v>379</v>
      </c>
      <c r="E15859" s="62" t="str">
        <f t="shared" si="1"/>
        <v>Out of test</v>
      </c>
      <c r="F15859" s="53" t="str">
        <f t="shared" si="2"/>
        <v>Shanghai_1</v>
      </c>
      <c r="G15859" s="53">
        <f t="shared" si="3"/>
        <v>0.01160094222</v>
      </c>
    </row>
    <row r="15860">
      <c r="A15860" s="61">
        <v>1.516913436E9</v>
      </c>
      <c r="B15860" s="61">
        <v>1.0</v>
      </c>
      <c r="C15860" s="61">
        <v>886.0</v>
      </c>
      <c r="D15860" s="57" t="s">
        <v>379</v>
      </c>
      <c r="E15860" s="62" t="str">
        <f t="shared" si="1"/>
        <v>Out of test</v>
      </c>
      <c r="F15860" s="53" t="str">
        <f t="shared" si="2"/>
        <v>Shanghai_1</v>
      </c>
      <c r="G15860" s="53">
        <f t="shared" si="3"/>
        <v>0.7682225508</v>
      </c>
    </row>
    <row r="15861">
      <c r="A15861" s="61">
        <v>1.518374319E9</v>
      </c>
      <c r="B15861" s="61">
        <v>1.0</v>
      </c>
      <c r="C15861" s="61">
        <v>1912.0</v>
      </c>
      <c r="D15861" s="57" t="s">
        <v>379</v>
      </c>
      <c r="E15861" s="62" t="str">
        <f t="shared" si="1"/>
        <v>Out of test</v>
      </c>
      <c r="F15861" s="53" t="str">
        <f t="shared" si="2"/>
        <v>Shanghai_1</v>
      </c>
      <c r="G15861" s="53">
        <f t="shared" si="3"/>
        <v>0.9200777386</v>
      </c>
    </row>
    <row r="15862">
      <c r="A15862" s="61">
        <v>1.515119488E9</v>
      </c>
      <c r="B15862" s="61">
        <v>1.0</v>
      </c>
      <c r="C15862" s="61">
        <v>1949.0</v>
      </c>
      <c r="D15862" s="57" t="s">
        <v>379</v>
      </c>
      <c r="E15862" s="62" t="str">
        <f t="shared" si="1"/>
        <v>Out of test</v>
      </c>
      <c r="F15862" s="53" t="str">
        <f t="shared" si="2"/>
        <v>Shanghai_1</v>
      </c>
      <c r="G15862" s="53">
        <f t="shared" si="3"/>
        <v>0.2618829839</v>
      </c>
    </row>
    <row r="15863">
      <c r="A15863" s="61">
        <v>1.516428955E9</v>
      </c>
      <c r="B15863" s="61">
        <v>1.0</v>
      </c>
      <c r="C15863" s="61">
        <v>3034.0</v>
      </c>
      <c r="D15863" s="57" t="s">
        <v>379</v>
      </c>
      <c r="E15863" s="62" t="str">
        <f t="shared" si="1"/>
        <v>Out of test</v>
      </c>
      <c r="F15863" s="53" t="str">
        <f t="shared" si="2"/>
        <v>Shanghai_1</v>
      </c>
      <c r="G15863" s="53">
        <f t="shared" si="3"/>
        <v>0.4021460932</v>
      </c>
    </row>
    <row r="15864">
      <c r="A15864" s="61">
        <v>1.517595118E9</v>
      </c>
      <c r="B15864" s="61">
        <v>1.0</v>
      </c>
      <c r="C15864" s="61">
        <v>795.0</v>
      </c>
      <c r="D15864" s="57" t="s">
        <v>379</v>
      </c>
      <c r="E15864" s="62" t="str">
        <f t="shared" si="1"/>
        <v>Out of test</v>
      </c>
      <c r="F15864" s="53" t="str">
        <f t="shared" si="2"/>
        <v>Shanghai_1</v>
      </c>
      <c r="G15864" s="53">
        <f t="shared" si="3"/>
        <v>0.4587098245</v>
      </c>
    </row>
    <row r="15865">
      <c r="A15865" s="61">
        <v>1.511274387E9</v>
      </c>
      <c r="B15865" s="61">
        <v>1.0</v>
      </c>
      <c r="C15865" s="61">
        <v>2637.0</v>
      </c>
      <c r="D15865" s="57" t="s">
        <v>379</v>
      </c>
      <c r="E15865" s="62" t="str">
        <f t="shared" si="1"/>
        <v>Out of test</v>
      </c>
      <c r="F15865" s="53" t="str">
        <f t="shared" si="2"/>
        <v>Shanghai_1</v>
      </c>
      <c r="G15865" s="53">
        <f t="shared" si="3"/>
        <v>0.2960723462</v>
      </c>
    </row>
    <row r="15866">
      <c r="A15866" s="61">
        <v>1.518678705E9</v>
      </c>
      <c r="B15866" s="61">
        <v>1.0</v>
      </c>
      <c r="C15866" s="61">
        <v>267.0</v>
      </c>
      <c r="D15866" s="57" t="s">
        <v>379</v>
      </c>
      <c r="E15866" s="62" t="str">
        <f t="shared" si="1"/>
        <v>Out of test</v>
      </c>
      <c r="F15866" s="53" t="str">
        <f t="shared" si="2"/>
        <v>Shanghai_1</v>
      </c>
      <c r="G15866" s="53">
        <f t="shared" si="3"/>
        <v>0.8668079348</v>
      </c>
    </row>
    <row r="15867">
      <c r="A15867" s="61">
        <v>1.515744199E9</v>
      </c>
      <c r="B15867" s="61">
        <v>1.0</v>
      </c>
      <c r="C15867" s="61">
        <v>4491.0</v>
      </c>
      <c r="D15867" s="57" t="s">
        <v>379</v>
      </c>
      <c r="E15867" s="62" t="str">
        <f t="shared" si="1"/>
        <v>Out of test</v>
      </c>
      <c r="F15867" s="53" t="str">
        <f t="shared" si="2"/>
        <v>Shanghai_1</v>
      </c>
      <c r="G15867" s="53">
        <f t="shared" si="3"/>
        <v>0.9799163301</v>
      </c>
    </row>
    <row r="15868">
      <c r="A15868" s="61">
        <v>1.516628656E9</v>
      </c>
      <c r="B15868" s="61">
        <v>1.0</v>
      </c>
      <c r="C15868" s="61">
        <v>1426.0</v>
      </c>
      <c r="D15868" s="57" t="s">
        <v>379</v>
      </c>
      <c r="E15868" s="62" t="str">
        <f t="shared" si="1"/>
        <v>Out of test</v>
      </c>
      <c r="F15868" s="53" t="str">
        <f t="shared" si="2"/>
        <v>Shanghai_1</v>
      </c>
      <c r="G15868" s="53">
        <f t="shared" si="3"/>
        <v>0.5323274058</v>
      </c>
    </row>
    <row r="15869">
      <c r="A15869" s="61">
        <v>1.519122309E9</v>
      </c>
      <c r="B15869" s="61">
        <v>1.0</v>
      </c>
      <c r="C15869" s="61">
        <v>3813.0</v>
      </c>
      <c r="D15869" s="57" t="s">
        <v>379</v>
      </c>
      <c r="E15869" s="62" t="str">
        <f t="shared" si="1"/>
        <v>Out of test</v>
      </c>
      <c r="F15869" s="53" t="str">
        <f t="shared" si="2"/>
        <v>Shanghai_1</v>
      </c>
      <c r="G15869" s="53">
        <f t="shared" si="3"/>
        <v>0.1665770026</v>
      </c>
    </row>
    <row r="15870">
      <c r="A15870" s="61">
        <v>1.517256424E9</v>
      </c>
      <c r="B15870" s="61">
        <v>1.0</v>
      </c>
      <c r="C15870" s="61">
        <v>2523.0</v>
      </c>
      <c r="D15870" s="57" t="s">
        <v>379</v>
      </c>
      <c r="E15870" s="62" t="str">
        <f t="shared" si="1"/>
        <v>Out of test</v>
      </c>
      <c r="F15870" s="53" t="str">
        <f t="shared" si="2"/>
        <v>Shanghai_1</v>
      </c>
      <c r="G15870" s="53">
        <f t="shared" si="3"/>
        <v>0.677517196</v>
      </c>
    </row>
    <row r="15871">
      <c r="A15871" s="61">
        <v>1.512064907E9</v>
      </c>
      <c r="B15871" s="61">
        <v>1.0</v>
      </c>
      <c r="C15871" s="61">
        <v>2007.0</v>
      </c>
      <c r="D15871" s="57" t="s">
        <v>379</v>
      </c>
      <c r="E15871" s="62" t="str">
        <f t="shared" si="1"/>
        <v>Out of test</v>
      </c>
      <c r="F15871" s="53" t="str">
        <f t="shared" si="2"/>
        <v>Shanghai_1</v>
      </c>
      <c r="G15871" s="53">
        <f t="shared" si="3"/>
        <v>0.7051710797</v>
      </c>
    </row>
    <row r="15872">
      <c r="A15872" s="61">
        <v>1.519871546E9</v>
      </c>
      <c r="B15872" s="61">
        <v>1.0</v>
      </c>
      <c r="C15872" s="61">
        <v>4213.0</v>
      </c>
      <c r="D15872" s="57" t="s">
        <v>379</v>
      </c>
      <c r="E15872" s="62" t="str">
        <f t="shared" si="1"/>
        <v>Out of test</v>
      </c>
      <c r="F15872" s="53" t="str">
        <f t="shared" si="2"/>
        <v>Shanghai_1</v>
      </c>
      <c r="G15872" s="53">
        <f t="shared" si="3"/>
        <v>0.1854725202</v>
      </c>
    </row>
    <row r="15873">
      <c r="A15873" s="61">
        <v>1.512556697E9</v>
      </c>
      <c r="B15873" s="61">
        <v>1.0</v>
      </c>
      <c r="C15873" s="61">
        <v>2432.0</v>
      </c>
      <c r="D15873" s="57" t="s">
        <v>379</v>
      </c>
      <c r="E15873" s="62" t="str">
        <f t="shared" si="1"/>
        <v>Out of test</v>
      </c>
      <c r="F15873" s="53" t="str">
        <f t="shared" si="2"/>
        <v>Shanghai_1</v>
      </c>
      <c r="G15873" s="53">
        <f t="shared" si="3"/>
        <v>0.5405329182</v>
      </c>
    </row>
    <row r="15874">
      <c r="A15874" s="61">
        <v>1.512099484E9</v>
      </c>
      <c r="B15874" s="61">
        <v>1.0</v>
      </c>
      <c r="C15874" s="61">
        <v>1409.0</v>
      </c>
      <c r="D15874" s="57" t="s">
        <v>379</v>
      </c>
      <c r="E15874" s="62" t="str">
        <f t="shared" si="1"/>
        <v>Out of test</v>
      </c>
      <c r="F15874" s="53" t="str">
        <f t="shared" si="2"/>
        <v>Shanghai_1</v>
      </c>
      <c r="G15874" s="53">
        <f t="shared" si="3"/>
        <v>0.9465864992</v>
      </c>
    </row>
    <row r="15875">
      <c r="A15875" s="61">
        <v>1.519584726E9</v>
      </c>
      <c r="B15875" s="61">
        <v>1.0</v>
      </c>
      <c r="C15875" s="61">
        <v>4791.0</v>
      </c>
      <c r="D15875" s="57" t="s">
        <v>379</v>
      </c>
      <c r="E15875" s="62" t="str">
        <f t="shared" si="1"/>
        <v>Out of test</v>
      </c>
      <c r="F15875" s="53" t="str">
        <f t="shared" si="2"/>
        <v>Shanghai_1</v>
      </c>
      <c r="G15875" s="53">
        <f t="shared" si="3"/>
        <v>0.3328013218</v>
      </c>
    </row>
    <row r="15876">
      <c r="A15876" s="61">
        <v>1.511409837E9</v>
      </c>
      <c r="B15876" s="61">
        <v>1.0</v>
      </c>
      <c r="C15876" s="61">
        <v>2879.0</v>
      </c>
      <c r="D15876" s="57" t="s">
        <v>379</v>
      </c>
      <c r="E15876" s="62" t="str">
        <f t="shared" si="1"/>
        <v>Out of test</v>
      </c>
      <c r="F15876" s="53" t="str">
        <f t="shared" si="2"/>
        <v>Shanghai_1</v>
      </c>
      <c r="G15876" s="53">
        <f t="shared" si="3"/>
        <v>0.3054592961</v>
      </c>
    </row>
    <row r="15877">
      <c r="A15877" s="61">
        <v>1.518527759E9</v>
      </c>
      <c r="B15877" s="61">
        <v>1.0</v>
      </c>
      <c r="C15877" s="61">
        <v>213.0</v>
      </c>
      <c r="D15877" s="57" t="s">
        <v>379</v>
      </c>
      <c r="E15877" s="62" t="str">
        <f t="shared" si="1"/>
        <v>Out of test</v>
      </c>
      <c r="F15877" s="53" t="str">
        <f t="shared" si="2"/>
        <v>Shanghai_1</v>
      </c>
      <c r="G15877" s="53">
        <f t="shared" si="3"/>
        <v>0.5153232407</v>
      </c>
    </row>
    <row r="15878">
      <c r="A15878" s="61">
        <v>1.516787763E9</v>
      </c>
      <c r="B15878" s="61">
        <v>1.0</v>
      </c>
      <c r="C15878" s="61">
        <v>1397.0</v>
      </c>
      <c r="D15878" s="57" t="s">
        <v>379</v>
      </c>
      <c r="E15878" s="62" t="str">
        <f t="shared" si="1"/>
        <v>Out of test</v>
      </c>
      <c r="F15878" s="53" t="str">
        <f t="shared" si="2"/>
        <v>Shanghai_1</v>
      </c>
      <c r="G15878" s="53">
        <f t="shared" si="3"/>
        <v>0.09108665287</v>
      </c>
    </row>
    <row r="15879">
      <c r="A15879" s="61">
        <v>1.511521315E9</v>
      </c>
      <c r="B15879" s="61">
        <v>1.0</v>
      </c>
      <c r="C15879" s="61">
        <v>832.0</v>
      </c>
      <c r="D15879" s="57" t="s">
        <v>379</v>
      </c>
      <c r="E15879" s="62" t="str">
        <f t="shared" si="1"/>
        <v>Out of test</v>
      </c>
      <c r="F15879" s="53" t="str">
        <f t="shared" si="2"/>
        <v>Shanghai_1</v>
      </c>
      <c r="G15879" s="53">
        <f t="shared" si="3"/>
        <v>0.01071278533</v>
      </c>
    </row>
    <row r="15880">
      <c r="A15880" s="61">
        <v>1.516974133E9</v>
      </c>
      <c r="B15880" s="61">
        <v>1.0</v>
      </c>
      <c r="C15880" s="61">
        <v>1398.0</v>
      </c>
      <c r="D15880" s="57" t="s">
        <v>379</v>
      </c>
      <c r="E15880" s="62" t="str">
        <f t="shared" si="1"/>
        <v>Out of test</v>
      </c>
      <c r="F15880" s="53" t="str">
        <f t="shared" si="2"/>
        <v>Shanghai_1</v>
      </c>
      <c r="G15880" s="53">
        <f t="shared" si="3"/>
        <v>0.5996125719</v>
      </c>
    </row>
    <row r="15881">
      <c r="A15881" s="61">
        <v>1.512702649E9</v>
      </c>
      <c r="B15881" s="61">
        <v>1.0</v>
      </c>
      <c r="C15881" s="61">
        <v>1557.0</v>
      </c>
      <c r="D15881" s="57" t="s">
        <v>379</v>
      </c>
      <c r="E15881" s="62" t="str">
        <f t="shared" si="1"/>
        <v>Out of test</v>
      </c>
      <c r="F15881" s="53" t="str">
        <f t="shared" si="2"/>
        <v>Shanghai_1</v>
      </c>
      <c r="G15881" s="53">
        <f t="shared" si="3"/>
        <v>0.2492393476</v>
      </c>
    </row>
    <row r="15882">
      <c r="A15882" s="61">
        <v>1.519364823E9</v>
      </c>
      <c r="B15882" s="61">
        <v>1.0</v>
      </c>
      <c r="C15882" s="61">
        <v>4011.0</v>
      </c>
      <c r="D15882" s="57" t="s">
        <v>379</v>
      </c>
      <c r="E15882" s="62" t="str">
        <f t="shared" si="1"/>
        <v>Out of test</v>
      </c>
      <c r="F15882" s="53" t="str">
        <f t="shared" si="2"/>
        <v>Shanghai_1</v>
      </c>
      <c r="G15882" s="53">
        <f t="shared" si="3"/>
        <v>0.7529846173</v>
      </c>
    </row>
    <row r="15883">
      <c r="A15883" s="61">
        <v>1.513271367E9</v>
      </c>
      <c r="B15883" s="61">
        <v>1.0</v>
      </c>
      <c r="C15883" s="61">
        <v>1574.0</v>
      </c>
      <c r="D15883" s="57" t="s">
        <v>379</v>
      </c>
      <c r="E15883" s="62" t="str">
        <f t="shared" si="1"/>
        <v>Out of test</v>
      </c>
      <c r="F15883" s="53" t="str">
        <f t="shared" si="2"/>
        <v>Shanghai_1</v>
      </c>
      <c r="G15883" s="53">
        <f t="shared" si="3"/>
        <v>0.1862890737</v>
      </c>
    </row>
    <row r="15884">
      <c r="A15884" s="61">
        <v>1.516214203E9</v>
      </c>
      <c r="B15884" s="61">
        <v>1.0</v>
      </c>
      <c r="C15884" s="61">
        <v>3669.0</v>
      </c>
      <c r="D15884" s="57" t="s">
        <v>379</v>
      </c>
      <c r="E15884" s="62" t="str">
        <f t="shared" si="1"/>
        <v>Out of test</v>
      </c>
      <c r="F15884" s="53" t="str">
        <f t="shared" si="2"/>
        <v>Shanghai_1</v>
      </c>
      <c r="G15884" s="53">
        <f t="shared" si="3"/>
        <v>0.7568142298</v>
      </c>
    </row>
    <row r="15885">
      <c r="A15885" s="61">
        <v>1.517244086E9</v>
      </c>
      <c r="B15885" s="61">
        <v>1.0</v>
      </c>
      <c r="C15885" s="61">
        <v>1136.0</v>
      </c>
      <c r="D15885" s="57" t="s">
        <v>379</v>
      </c>
      <c r="E15885" s="62" t="str">
        <f t="shared" si="1"/>
        <v>Out of test</v>
      </c>
      <c r="F15885" s="53" t="str">
        <f t="shared" si="2"/>
        <v>Shanghai_1</v>
      </c>
      <c r="G15885" s="53">
        <f t="shared" si="3"/>
        <v>0.4200818824</v>
      </c>
    </row>
    <row r="15886">
      <c r="A15886" s="61">
        <v>1.511942264E9</v>
      </c>
      <c r="B15886" s="61">
        <v>1.0</v>
      </c>
      <c r="C15886" s="61">
        <v>2604.0</v>
      </c>
      <c r="D15886" s="57" t="s">
        <v>379</v>
      </c>
      <c r="E15886" s="62" t="str">
        <f t="shared" si="1"/>
        <v>Out of test</v>
      </c>
      <c r="F15886" s="53" t="str">
        <f t="shared" si="2"/>
        <v>Shanghai_1</v>
      </c>
      <c r="G15886" s="53">
        <f t="shared" si="3"/>
        <v>0.4080647491</v>
      </c>
    </row>
    <row r="15887">
      <c r="A15887" s="61">
        <v>1.512039354E9</v>
      </c>
      <c r="B15887" s="61">
        <v>1.0</v>
      </c>
      <c r="C15887" s="61">
        <v>2636.0</v>
      </c>
      <c r="D15887" s="57" t="s">
        <v>379</v>
      </c>
      <c r="E15887" s="62" t="str">
        <f t="shared" si="1"/>
        <v>Out of test</v>
      </c>
      <c r="F15887" s="53" t="str">
        <f t="shared" si="2"/>
        <v>Shanghai_1</v>
      </c>
      <c r="G15887" s="53">
        <f t="shared" si="3"/>
        <v>0.3188897715</v>
      </c>
    </row>
    <row r="15888">
      <c r="A15888" s="61">
        <v>1.511278265E9</v>
      </c>
      <c r="B15888" s="61">
        <v>1.0</v>
      </c>
      <c r="C15888" s="61">
        <v>1967.0</v>
      </c>
      <c r="D15888" s="57" t="s">
        <v>379</v>
      </c>
      <c r="E15888" s="62" t="str">
        <f t="shared" si="1"/>
        <v>Out of test</v>
      </c>
      <c r="F15888" s="53" t="str">
        <f t="shared" si="2"/>
        <v>Shanghai_1</v>
      </c>
      <c r="G15888" s="53">
        <f t="shared" si="3"/>
        <v>0.6924360482</v>
      </c>
    </row>
    <row r="15889">
      <c r="A15889" s="61">
        <v>1.515437039E9</v>
      </c>
      <c r="B15889" s="61">
        <v>1.0</v>
      </c>
      <c r="C15889" s="61">
        <v>627.0</v>
      </c>
      <c r="D15889" s="57" t="s">
        <v>379</v>
      </c>
      <c r="E15889" s="62" t="str">
        <f t="shared" si="1"/>
        <v>Out of test</v>
      </c>
      <c r="F15889" s="53" t="str">
        <f t="shared" si="2"/>
        <v>Shanghai_1</v>
      </c>
      <c r="G15889" s="53">
        <f t="shared" si="3"/>
        <v>0.9085740468</v>
      </c>
    </row>
    <row r="15890">
      <c r="A15890" s="61">
        <v>1.519527847E9</v>
      </c>
      <c r="B15890" s="61">
        <v>1.0</v>
      </c>
      <c r="C15890" s="61">
        <v>3447.0</v>
      </c>
      <c r="D15890" s="57" t="s">
        <v>379</v>
      </c>
      <c r="E15890" s="62" t="str">
        <f t="shared" si="1"/>
        <v>Out of test</v>
      </c>
      <c r="F15890" s="53" t="str">
        <f t="shared" si="2"/>
        <v>Shanghai_1</v>
      </c>
      <c r="G15890" s="53">
        <f t="shared" si="3"/>
        <v>0.1001827733</v>
      </c>
    </row>
    <row r="15891">
      <c r="A15891" s="61">
        <v>1.519307588E9</v>
      </c>
      <c r="B15891" s="61">
        <v>1.0</v>
      </c>
      <c r="C15891" s="61">
        <v>150.0</v>
      </c>
      <c r="D15891" s="57" t="s">
        <v>379</v>
      </c>
      <c r="E15891" s="62" t="str">
        <f t="shared" si="1"/>
        <v>Out of test</v>
      </c>
      <c r="F15891" s="53" t="str">
        <f t="shared" si="2"/>
        <v>Shanghai_1</v>
      </c>
      <c r="G15891" s="53">
        <f t="shared" si="3"/>
        <v>0.6043467052</v>
      </c>
    </row>
    <row r="15892">
      <c r="A15892" s="61">
        <v>1.512134526E9</v>
      </c>
      <c r="B15892" s="61">
        <v>1.0</v>
      </c>
      <c r="C15892" s="61">
        <v>2054.0</v>
      </c>
      <c r="D15892" s="57" t="s">
        <v>379</v>
      </c>
      <c r="E15892" s="62" t="str">
        <f t="shared" si="1"/>
        <v>Out of test</v>
      </c>
      <c r="F15892" s="53" t="str">
        <f t="shared" si="2"/>
        <v>Shanghai_1</v>
      </c>
      <c r="G15892" s="53">
        <f t="shared" si="3"/>
        <v>0.7684129974</v>
      </c>
    </row>
    <row r="15893">
      <c r="A15893" s="61">
        <v>1.517252139E9</v>
      </c>
      <c r="B15893" s="61">
        <v>1.0</v>
      </c>
      <c r="C15893" s="61">
        <v>2187.0</v>
      </c>
      <c r="D15893" s="57" t="s">
        <v>379</v>
      </c>
      <c r="E15893" s="62" t="str">
        <f t="shared" si="1"/>
        <v>Out of test</v>
      </c>
      <c r="F15893" s="53" t="str">
        <f t="shared" si="2"/>
        <v>Shanghai_1</v>
      </c>
      <c r="G15893" s="53">
        <f t="shared" si="3"/>
        <v>0.2313984357</v>
      </c>
    </row>
    <row r="15894">
      <c r="A15894" s="61">
        <v>1.514423748E9</v>
      </c>
      <c r="B15894" s="61">
        <v>1.0</v>
      </c>
      <c r="C15894" s="61">
        <v>1982.0</v>
      </c>
      <c r="D15894" s="57" t="s">
        <v>379</v>
      </c>
      <c r="E15894" s="62" t="str">
        <f t="shared" si="1"/>
        <v>Out of test</v>
      </c>
      <c r="F15894" s="53" t="str">
        <f t="shared" si="2"/>
        <v>Shanghai_1</v>
      </c>
      <c r="G15894" s="53">
        <f t="shared" si="3"/>
        <v>0.921610807</v>
      </c>
    </row>
    <row r="15895">
      <c r="A15895" s="61">
        <v>1.511502028E9</v>
      </c>
      <c r="B15895" s="61">
        <v>1.0</v>
      </c>
      <c r="C15895" s="61">
        <v>1350.0</v>
      </c>
      <c r="D15895" s="57" t="s">
        <v>379</v>
      </c>
      <c r="E15895" s="62" t="str">
        <f t="shared" si="1"/>
        <v>Out of test</v>
      </c>
      <c r="F15895" s="53" t="str">
        <f t="shared" si="2"/>
        <v>Shanghai_1</v>
      </c>
      <c r="G15895" s="53">
        <f t="shared" si="3"/>
        <v>0.03167928439</v>
      </c>
    </row>
    <row r="15896">
      <c r="A15896" s="61">
        <v>1.515787148E9</v>
      </c>
      <c r="B15896" s="61">
        <v>1.0</v>
      </c>
      <c r="C15896" s="61">
        <v>1722.0</v>
      </c>
      <c r="D15896" s="57" t="s">
        <v>379</v>
      </c>
      <c r="E15896" s="62" t="str">
        <f t="shared" si="1"/>
        <v>Out of test</v>
      </c>
      <c r="F15896" s="53" t="str">
        <f t="shared" si="2"/>
        <v>Shanghai_1</v>
      </c>
      <c r="G15896" s="53">
        <f t="shared" si="3"/>
        <v>0.3772817577</v>
      </c>
    </row>
    <row r="15897">
      <c r="A15897" s="61">
        <v>1.519542896E9</v>
      </c>
      <c r="B15897" s="61">
        <v>1.0</v>
      </c>
      <c r="C15897" s="61">
        <v>1511.0</v>
      </c>
      <c r="D15897" s="57" t="s">
        <v>379</v>
      </c>
      <c r="E15897" s="62" t="str">
        <f t="shared" si="1"/>
        <v>Out of test</v>
      </c>
      <c r="F15897" s="53" t="str">
        <f t="shared" si="2"/>
        <v>Shanghai_1</v>
      </c>
      <c r="G15897" s="53">
        <f t="shared" si="3"/>
        <v>0.9410505546</v>
      </c>
    </row>
    <row r="15898">
      <c r="A15898" s="61">
        <v>1.517802356E9</v>
      </c>
      <c r="B15898" s="61">
        <v>1.0</v>
      </c>
      <c r="C15898" s="61">
        <v>1856.0</v>
      </c>
      <c r="D15898" s="57" t="s">
        <v>379</v>
      </c>
      <c r="E15898" s="62" t="str">
        <f t="shared" si="1"/>
        <v>Out of test</v>
      </c>
      <c r="F15898" s="53" t="str">
        <f t="shared" si="2"/>
        <v>Shanghai_1</v>
      </c>
      <c r="G15898" s="53">
        <f t="shared" si="3"/>
        <v>0.06042643467</v>
      </c>
    </row>
    <row r="15899">
      <c r="A15899" s="61">
        <v>1.516273104E9</v>
      </c>
      <c r="B15899" s="61">
        <v>1.0</v>
      </c>
      <c r="C15899" s="61">
        <v>671.0</v>
      </c>
      <c r="D15899" s="57" t="s">
        <v>379</v>
      </c>
      <c r="E15899" s="62" t="str">
        <f t="shared" si="1"/>
        <v>Out of test</v>
      </c>
      <c r="F15899" s="53" t="str">
        <f t="shared" si="2"/>
        <v>Shanghai_1</v>
      </c>
      <c r="G15899" s="53">
        <f t="shared" si="3"/>
        <v>0.6127579156</v>
      </c>
    </row>
    <row r="15900">
      <c r="A15900" s="61">
        <v>1.514931358E9</v>
      </c>
      <c r="B15900" s="61">
        <v>1.0</v>
      </c>
      <c r="C15900" s="61">
        <v>3523.0</v>
      </c>
      <c r="D15900" s="57" t="s">
        <v>379</v>
      </c>
      <c r="E15900" s="62" t="str">
        <f t="shared" si="1"/>
        <v>Out of test</v>
      </c>
      <c r="F15900" s="53" t="str">
        <f t="shared" si="2"/>
        <v>Shanghai_1</v>
      </c>
      <c r="G15900" s="53">
        <f t="shared" si="3"/>
        <v>0.4323288438</v>
      </c>
    </row>
    <row r="15901">
      <c r="A15901" s="61">
        <v>1.516308387E9</v>
      </c>
      <c r="B15901" s="61">
        <v>1.0</v>
      </c>
      <c r="C15901" s="61">
        <v>3048.0</v>
      </c>
      <c r="D15901" s="57" t="s">
        <v>379</v>
      </c>
      <c r="E15901" s="62" t="str">
        <f t="shared" si="1"/>
        <v>Out of test</v>
      </c>
      <c r="F15901" s="53" t="str">
        <f t="shared" si="2"/>
        <v>Shanghai_1</v>
      </c>
      <c r="G15901" s="53">
        <f t="shared" si="3"/>
        <v>0.8083357758</v>
      </c>
    </row>
    <row r="15902">
      <c r="A15902" s="61">
        <v>1.519906368E9</v>
      </c>
      <c r="B15902" s="61">
        <v>1.0</v>
      </c>
      <c r="C15902" s="61">
        <v>2144.0</v>
      </c>
      <c r="D15902" s="57" t="s">
        <v>379</v>
      </c>
      <c r="E15902" s="62" t="str">
        <f t="shared" si="1"/>
        <v>Out of test</v>
      </c>
      <c r="F15902" s="53" t="str">
        <f t="shared" si="2"/>
        <v>Shanghai_1</v>
      </c>
      <c r="G15902" s="53">
        <f t="shared" si="3"/>
        <v>0.5923448375</v>
      </c>
    </row>
    <row r="15903">
      <c r="A15903" s="61">
        <v>1.517788638E9</v>
      </c>
      <c r="B15903" s="61">
        <v>1.0</v>
      </c>
      <c r="C15903" s="61">
        <v>3784.0</v>
      </c>
      <c r="D15903" s="57" t="s">
        <v>379</v>
      </c>
      <c r="E15903" s="62" t="str">
        <f t="shared" si="1"/>
        <v>Out of test</v>
      </c>
      <c r="F15903" s="53" t="str">
        <f t="shared" si="2"/>
        <v>Shanghai_1</v>
      </c>
      <c r="G15903" s="53">
        <f t="shared" si="3"/>
        <v>0.5524016055</v>
      </c>
    </row>
    <row r="15904">
      <c r="A15904" s="61">
        <v>1.516985069E9</v>
      </c>
      <c r="B15904" s="61">
        <v>1.0</v>
      </c>
      <c r="C15904" s="61">
        <v>1577.0</v>
      </c>
      <c r="D15904" s="57" t="s">
        <v>379</v>
      </c>
      <c r="E15904" s="62" t="str">
        <f t="shared" si="1"/>
        <v>Out of test</v>
      </c>
      <c r="F15904" s="53" t="str">
        <f t="shared" si="2"/>
        <v>Shanghai_1</v>
      </c>
      <c r="G15904" s="53">
        <f t="shared" si="3"/>
        <v>0.1155637242</v>
      </c>
    </row>
    <row r="15905">
      <c r="A15905" s="61">
        <v>1.512203545E9</v>
      </c>
      <c r="B15905" s="61">
        <v>1.0</v>
      </c>
      <c r="C15905" s="61">
        <v>631.0</v>
      </c>
      <c r="D15905" s="57" t="s">
        <v>379</v>
      </c>
      <c r="E15905" s="62" t="str">
        <f t="shared" si="1"/>
        <v>Out of test</v>
      </c>
      <c r="F15905" s="53" t="str">
        <f t="shared" si="2"/>
        <v>Shanghai_1</v>
      </c>
      <c r="G15905" s="53">
        <f t="shared" si="3"/>
        <v>0.1082188777</v>
      </c>
    </row>
    <row r="15906">
      <c r="A15906" s="61">
        <v>1.518884826E9</v>
      </c>
      <c r="B15906" s="61">
        <v>1.0</v>
      </c>
      <c r="C15906" s="61">
        <v>1715.0</v>
      </c>
      <c r="D15906" s="57" t="s">
        <v>379</v>
      </c>
      <c r="E15906" s="62" t="str">
        <f t="shared" si="1"/>
        <v>Out of test</v>
      </c>
      <c r="F15906" s="53" t="str">
        <f t="shared" si="2"/>
        <v>Shanghai_1</v>
      </c>
      <c r="G15906" s="53">
        <f t="shared" si="3"/>
        <v>0.7070879559</v>
      </c>
    </row>
    <row r="15907">
      <c r="A15907" s="61">
        <v>1.511412709E9</v>
      </c>
      <c r="B15907" s="61">
        <v>1.0</v>
      </c>
      <c r="C15907" s="61">
        <v>371.0</v>
      </c>
      <c r="D15907" s="57" t="s">
        <v>379</v>
      </c>
      <c r="E15907" s="62" t="str">
        <f t="shared" si="1"/>
        <v>Out of test</v>
      </c>
      <c r="F15907" s="53" t="str">
        <f t="shared" si="2"/>
        <v>Shanghai_1</v>
      </c>
      <c r="G15907" s="53">
        <f t="shared" si="3"/>
        <v>0.4594046589</v>
      </c>
    </row>
    <row r="15908">
      <c r="A15908" s="61">
        <v>1.511569528E9</v>
      </c>
      <c r="B15908" s="61">
        <v>1.0</v>
      </c>
      <c r="C15908" s="61">
        <v>681.0</v>
      </c>
      <c r="D15908" s="57" t="s">
        <v>379</v>
      </c>
      <c r="E15908" s="62" t="str">
        <f t="shared" si="1"/>
        <v>Out of test</v>
      </c>
      <c r="F15908" s="53" t="str">
        <f t="shared" si="2"/>
        <v>Shanghai_1</v>
      </c>
      <c r="G15908" s="53">
        <f t="shared" si="3"/>
        <v>0.7010523012</v>
      </c>
    </row>
    <row r="15909">
      <c r="A15909" s="61">
        <v>1.518698689E9</v>
      </c>
      <c r="B15909" s="61">
        <v>1.0</v>
      </c>
      <c r="C15909" s="61">
        <v>3669.0</v>
      </c>
      <c r="D15909" s="57" t="s">
        <v>379</v>
      </c>
      <c r="E15909" s="62" t="str">
        <f t="shared" si="1"/>
        <v>Out of test</v>
      </c>
      <c r="F15909" s="53" t="str">
        <f t="shared" si="2"/>
        <v>Shanghai_1</v>
      </c>
      <c r="G15909" s="53">
        <f t="shared" si="3"/>
        <v>0.740868068</v>
      </c>
    </row>
    <row r="15910">
      <c r="A15910" s="61">
        <v>1.516852164E9</v>
      </c>
      <c r="B15910" s="61">
        <v>1.0</v>
      </c>
      <c r="C15910" s="61">
        <v>3213.0</v>
      </c>
      <c r="D15910" s="57" t="s">
        <v>379</v>
      </c>
      <c r="E15910" s="62" t="str">
        <f t="shared" si="1"/>
        <v>Out of test</v>
      </c>
      <c r="F15910" s="53" t="str">
        <f t="shared" si="2"/>
        <v>Shanghai_1</v>
      </c>
      <c r="G15910" s="53">
        <f t="shared" si="3"/>
        <v>0.7283296246</v>
      </c>
    </row>
    <row r="15911">
      <c r="A15911" s="61">
        <v>1.519260829E9</v>
      </c>
      <c r="B15911" s="61">
        <v>1.0</v>
      </c>
      <c r="C15911" s="61">
        <v>3319.0</v>
      </c>
      <c r="D15911" s="57" t="s">
        <v>379</v>
      </c>
      <c r="E15911" s="62" t="str">
        <f t="shared" si="1"/>
        <v>Out of test</v>
      </c>
      <c r="F15911" s="53" t="str">
        <f t="shared" si="2"/>
        <v>Shanghai_1</v>
      </c>
      <c r="G15911" s="53">
        <f t="shared" si="3"/>
        <v>0.4382441352</v>
      </c>
    </row>
    <row r="15912">
      <c r="A15912" s="61">
        <v>1.513437707E9</v>
      </c>
      <c r="B15912" s="61">
        <v>1.0</v>
      </c>
      <c r="C15912" s="61">
        <v>2386.0</v>
      </c>
      <c r="D15912" s="57" t="s">
        <v>379</v>
      </c>
      <c r="E15912" s="62" t="str">
        <f t="shared" si="1"/>
        <v>Out of test</v>
      </c>
      <c r="F15912" s="53" t="str">
        <f t="shared" si="2"/>
        <v>Shanghai_1</v>
      </c>
      <c r="G15912" s="53">
        <f t="shared" si="3"/>
        <v>0.3932162771</v>
      </c>
    </row>
    <row r="15913">
      <c r="A15913" s="61">
        <v>1.518329106E9</v>
      </c>
      <c r="B15913" s="61">
        <v>1.0</v>
      </c>
      <c r="C15913" s="61">
        <v>2778.0</v>
      </c>
      <c r="D15913" s="57" t="s">
        <v>379</v>
      </c>
      <c r="E15913" s="62" t="str">
        <f t="shared" si="1"/>
        <v>Out of test</v>
      </c>
      <c r="F15913" s="53" t="str">
        <f t="shared" si="2"/>
        <v>Shanghai_1</v>
      </c>
      <c r="G15913" s="53">
        <f t="shared" si="3"/>
        <v>0.2371184742</v>
      </c>
    </row>
    <row r="15914">
      <c r="A15914" s="61">
        <v>1.519582289E9</v>
      </c>
      <c r="B15914" s="61">
        <v>1.0</v>
      </c>
      <c r="C15914" s="61">
        <v>3552.0</v>
      </c>
      <c r="D15914" s="57" t="s">
        <v>379</v>
      </c>
      <c r="E15914" s="62" t="str">
        <f t="shared" si="1"/>
        <v>Out of test</v>
      </c>
      <c r="F15914" s="53" t="str">
        <f t="shared" si="2"/>
        <v>Shanghai_1</v>
      </c>
      <c r="G15914" s="53">
        <f t="shared" si="3"/>
        <v>0.111451863</v>
      </c>
    </row>
    <row r="15915">
      <c r="A15915" s="61">
        <v>1.513992496E9</v>
      </c>
      <c r="B15915" s="61">
        <v>1.0</v>
      </c>
      <c r="C15915" s="61">
        <v>1487.0</v>
      </c>
      <c r="D15915" s="57" t="s">
        <v>379</v>
      </c>
      <c r="E15915" s="62" t="str">
        <f t="shared" si="1"/>
        <v>Out of test</v>
      </c>
      <c r="F15915" s="53" t="str">
        <f t="shared" si="2"/>
        <v>Shanghai_1</v>
      </c>
      <c r="G15915" s="53">
        <f t="shared" si="3"/>
        <v>0.04672875157</v>
      </c>
    </row>
    <row r="15916">
      <c r="A15916" s="61">
        <v>1.519639678E9</v>
      </c>
      <c r="B15916" s="61">
        <v>1.0</v>
      </c>
      <c r="C15916" s="61">
        <v>11.0</v>
      </c>
      <c r="D15916" s="57" t="s">
        <v>379</v>
      </c>
      <c r="E15916" s="62" t="str">
        <f t="shared" si="1"/>
        <v>Out of test</v>
      </c>
      <c r="F15916" s="53" t="str">
        <f t="shared" si="2"/>
        <v>Shanghai_1</v>
      </c>
      <c r="G15916" s="53">
        <f t="shared" si="3"/>
        <v>0.8980246053</v>
      </c>
    </row>
    <row r="15917">
      <c r="A15917" s="61">
        <v>1.516347059E9</v>
      </c>
      <c r="B15917" s="61">
        <v>1.0</v>
      </c>
      <c r="C15917" s="61">
        <v>1965.0</v>
      </c>
      <c r="D15917" s="57" t="s">
        <v>379</v>
      </c>
      <c r="E15917" s="62" t="str">
        <f t="shared" si="1"/>
        <v>Out of test</v>
      </c>
      <c r="F15917" s="53" t="str">
        <f t="shared" si="2"/>
        <v>Shanghai_1</v>
      </c>
      <c r="G15917" s="53">
        <f t="shared" si="3"/>
        <v>0.9212128214</v>
      </c>
    </row>
    <row r="15918">
      <c r="A15918" s="61">
        <v>1.516392498E9</v>
      </c>
      <c r="B15918" s="61">
        <v>1.0</v>
      </c>
      <c r="C15918" s="61">
        <v>543.0</v>
      </c>
      <c r="D15918" s="57" t="s">
        <v>379</v>
      </c>
      <c r="E15918" s="62" t="str">
        <f t="shared" si="1"/>
        <v>Out of test</v>
      </c>
      <c r="F15918" s="53" t="str">
        <f t="shared" si="2"/>
        <v>Shanghai_1</v>
      </c>
      <c r="G15918" s="53">
        <f t="shared" si="3"/>
        <v>0.5847917352</v>
      </c>
    </row>
    <row r="15919">
      <c r="A15919" s="61">
        <v>1.512088498E9</v>
      </c>
      <c r="B15919" s="61">
        <v>1.0</v>
      </c>
      <c r="C15919" s="61">
        <v>2749.0</v>
      </c>
      <c r="D15919" s="57" t="s">
        <v>379</v>
      </c>
      <c r="E15919" s="62" t="str">
        <f t="shared" si="1"/>
        <v>Out of test</v>
      </c>
      <c r="F15919" s="53" t="str">
        <f t="shared" si="2"/>
        <v>Shanghai_1</v>
      </c>
      <c r="G15919" s="53">
        <f t="shared" si="3"/>
        <v>0.6566061621</v>
      </c>
    </row>
    <row r="15920">
      <c r="A15920" s="61">
        <v>1.515954938E9</v>
      </c>
      <c r="B15920" s="61">
        <v>1.0</v>
      </c>
      <c r="C15920" s="61">
        <v>1381.0</v>
      </c>
      <c r="D15920" s="57" t="s">
        <v>379</v>
      </c>
      <c r="E15920" s="62" t="str">
        <f t="shared" si="1"/>
        <v>Out of test</v>
      </c>
      <c r="F15920" s="53" t="str">
        <f t="shared" si="2"/>
        <v>Shanghai_1</v>
      </c>
      <c r="G15920" s="53">
        <f t="shared" si="3"/>
        <v>0.8795733898</v>
      </c>
    </row>
    <row r="15921">
      <c r="A15921" s="61">
        <v>1.517208138E9</v>
      </c>
      <c r="B15921" s="61">
        <v>1.0</v>
      </c>
      <c r="C15921" s="61">
        <v>4741.0</v>
      </c>
      <c r="D15921" s="57" t="s">
        <v>379</v>
      </c>
      <c r="E15921" s="62" t="str">
        <f t="shared" si="1"/>
        <v>Out of test</v>
      </c>
      <c r="F15921" s="53" t="str">
        <f t="shared" si="2"/>
        <v>Shanghai_1</v>
      </c>
      <c r="G15921" s="53">
        <f t="shared" si="3"/>
        <v>0.6335595569</v>
      </c>
    </row>
    <row r="15922">
      <c r="A15922" s="61">
        <v>1.513787218E9</v>
      </c>
      <c r="B15922" s="61">
        <v>1.0</v>
      </c>
      <c r="C15922" s="61">
        <v>1278.0</v>
      </c>
      <c r="D15922" s="57" t="s">
        <v>379</v>
      </c>
      <c r="E15922" s="62" t="str">
        <f t="shared" si="1"/>
        <v>Out of test</v>
      </c>
      <c r="F15922" s="53" t="str">
        <f t="shared" si="2"/>
        <v>Shanghai_1</v>
      </c>
      <c r="G15922" s="53">
        <f t="shared" si="3"/>
        <v>0.7377543635</v>
      </c>
    </row>
    <row r="15923">
      <c r="A15923" s="61">
        <v>1.519072794E9</v>
      </c>
      <c r="B15923" s="61">
        <v>1.0</v>
      </c>
      <c r="C15923" s="61">
        <v>2959.0</v>
      </c>
      <c r="D15923" s="57" t="s">
        <v>379</v>
      </c>
      <c r="E15923" s="62" t="str">
        <f t="shared" si="1"/>
        <v>Out of test</v>
      </c>
      <c r="F15923" s="53" t="str">
        <f t="shared" si="2"/>
        <v>Shanghai_1</v>
      </c>
      <c r="G15923" s="53">
        <f t="shared" si="3"/>
        <v>0.7121551585</v>
      </c>
    </row>
    <row r="15924">
      <c r="A15924" s="61">
        <v>1.512073299E9</v>
      </c>
      <c r="B15924" s="61">
        <v>1.0</v>
      </c>
      <c r="C15924" s="61">
        <v>679.0</v>
      </c>
      <c r="D15924" s="57" t="s">
        <v>379</v>
      </c>
      <c r="E15924" s="62" t="str">
        <f t="shared" si="1"/>
        <v>Out of test</v>
      </c>
      <c r="F15924" s="53" t="str">
        <f t="shared" si="2"/>
        <v>Shanghai_1</v>
      </c>
      <c r="G15924" s="53">
        <f t="shared" si="3"/>
        <v>0.5453706592</v>
      </c>
    </row>
    <row r="15925">
      <c r="A15925" s="61">
        <v>1.512949105E9</v>
      </c>
      <c r="B15925" s="61">
        <v>1.0</v>
      </c>
      <c r="C15925" s="61">
        <v>1412.0</v>
      </c>
      <c r="D15925" s="57" t="s">
        <v>379</v>
      </c>
      <c r="E15925" s="62" t="str">
        <f t="shared" si="1"/>
        <v>Out of test</v>
      </c>
      <c r="F15925" s="53" t="str">
        <f t="shared" si="2"/>
        <v>Shanghai_1</v>
      </c>
      <c r="G15925" s="53">
        <f t="shared" si="3"/>
        <v>0.4523820342</v>
      </c>
    </row>
    <row r="15926">
      <c r="A15926" s="61">
        <v>1.517232896E9</v>
      </c>
      <c r="B15926" s="61">
        <v>1.0</v>
      </c>
      <c r="C15926" s="61">
        <v>1638.0</v>
      </c>
      <c r="D15926" s="57" t="s">
        <v>379</v>
      </c>
      <c r="E15926" s="62" t="str">
        <f t="shared" si="1"/>
        <v>Out of test</v>
      </c>
      <c r="F15926" s="53" t="str">
        <f t="shared" si="2"/>
        <v>Shanghai_1</v>
      </c>
      <c r="G15926" s="53">
        <f t="shared" si="3"/>
        <v>0.6531125088</v>
      </c>
    </row>
    <row r="15927">
      <c r="A15927" s="61">
        <v>1.517543056E9</v>
      </c>
      <c r="B15927" s="61">
        <v>1.0</v>
      </c>
      <c r="C15927" s="61">
        <v>3222.0</v>
      </c>
      <c r="D15927" s="57" t="s">
        <v>379</v>
      </c>
      <c r="E15927" s="62" t="str">
        <f t="shared" si="1"/>
        <v>Out of test</v>
      </c>
      <c r="F15927" s="53" t="str">
        <f t="shared" si="2"/>
        <v>Shanghai_1</v>
      </c>
      <c r="G15927" s="53">
        <f t="shared" si="3"/>
        <v>0.7460456326</v>
      </c>
    </row>
    <row r="15928">
      <c r="A15928" s="61">
        <v>1.513944055E9</v>
      </c>
      <c r="B15928" s="61">
        <v>1.0</v>
      </c>
      <c r="C15928" s="61">
        <v>820.0</v>
      </c>
      <c r="D15928" s="57" t="s">
        <v>379</v>
      </c>
      <c r="E15928" s="62" t="str">
        <f t="shared" si="1"/>
        <v>Out of test</v>
      </c>
      <c r="F15928" s="53" t="str">
        <f t="shared" si="2"/>
        <v>Shanghai_1</v>
      </c>
      <c r="G15928" s="53">
        <f t="shared" si="3"/>
        <v>0.3507132901</v>
      </c>
    </row>
    <row r="15929">
      <c r="A15929" s="61">
        <v>1.518079249E9</v>
      </c>
      <c r="B15929" s="61">
        <v>1.0</v>
      </c>
      <c r="C15929" s="61">
        <v>1382.0</v>
      </c>
      <c r="D15929" s="57" t="s">
        <v>379</v>
      </c>
      <c r="E15929" s="62" t="str">
        <f t="shared" si="1"/>
        <v>Out of test</v>
      </c>
      <c r="F15929" s="53" t="str">
        <f t="shared" si="2"/>
        <v>Shanghai_1</v>
      </c>
      <c r="G15929" s="53">
        <f t="shared" si="3"/>
        <v>0.7955144725</v>
      </c>
    </row>
    <row r="15930">
      <c r="A15930" s="61">
        <v>1.512676624E9</v>
      </c>
      <c r="B15930" s="61">
        <v>1.0</v>
      </c>
      <c r="C15930" s="61">
        <v>210.0</v>
      </c>
      <c r="D15930" s="57" t="s">
        <v>379</v>
      </c>
      <c r="E15930" s="62" t="str">
        <f t="shared" si="1"/>
        <v>Out of test</v>
      </c>
      <c r="F15930" s="53" t="str">
        <f t="shared" si="2"/>
        <v>Shanghai_1</v>
      </c>
      <c r="G15930" s="53">
        <f t="shared" si="3"/>
        <v>0.6310085547</v>
      </c>
    </row>
    <row r="15931">
      <c r="A15931" s="61">
        <v>1.515819993E9</v>
      </c>
      <c r="B15931" s="61">
        <v>1.0</v>
      </c>
      <c r="C15931" s="61">
        <v>2860.0</v>
      </c>
      <c r="D15931" s="57" t="s">
        <v>379</v>
      </c>
      <c r="E15931" s="62" t="str">
        <f t="shared" si="1"/>
        <v>Out of test</v>
      </c>
      <c r="F15931" s="53" t="str">
        <f t="shared" si="2"/>
        <v>Shanghai_1</v>
      </c>
      <c r="G15931" s="53">
        <f t="shared" si="3"/>
        <v>0.7822577499</v>
      </c>
    </row>
    <row r="15932">
      <c r="A15932" s="61">
        <v>1.512134717E9</v>
      </c>
      <c r="B15932" s="61">
        <v>1.0</v>
      </c>
      <c r="C15932" s="61">
        <v>1138.0</v>
      </c>
      <c r="D15932" s="57" t="s">
        <v>379</v>
      </c>
      <c r="E15932" s="62" t="str">
        <f t="shared" si="1"/>
        <v>Out of test</v>
      </c>
      <c r="F15932" s="53" t="str">
        <f t="shared" si="2"/>
        <v>Shanghai_1</v>
      </c>
      <c r="G15932" s="53">
        <f t="shared" si="3"/>
        <v>0.2158630637</v>
      </c>
    </row>
    <row r="15933">
      <c r="A15933" s="61">
        <v>1.513967433E9</v>
      </c>
      <c r="B15933" s="61">
        <v>1.0</v>
      </c>
      <c r="C15933" s="61">
        <v>1962.0</v>
      </c>
      <c r="D15933" s="57" t="s">
        <v>379</v>
      </c>
      <c r="E15933" s="62" t="str">
        <f t="shared" si="1"/>
        <v>Out of test</v>
      </c>
      <c r="F15933" s="53" t="str">
        <f t="shared" si="2"/>
        <v>Shanghai_1</v>
      </c>
      <c r="G15933" s="53">
        <f t="shared" si="3"/>
        <v>0.1322339647</v>
      </c>
    </row>
    <row r="15934">
      <c r="A15934" s="61">
        <v>1.513679715E9</v>
      </c>
      <c r="B15934" s="61">
        <v>1.0</v>
      </c>
      <c r="C15934" s="61">
        <v>2917.0</v>
      </c>
      <c r="D15934" s="57" t="s">
        <v>379</v>
      </c>
      <c r="E15934" s="62" t="str">
        <f t="shared" si="1"/>
        <v>Out of test</v>
      </c>
      <c r="F15934" s="53" t="str">
        <f t="shared" si="2"/>
        <v>Shanghai_1</v>
      </c>
      <c r="G15934" s="53">
        <f t="shared" si="3"/>
        <v>0.6586202648</v>
      </c>
    </row>
    <row r="15935">
      <c r="A15935" s="61">
        <v>1.512012317E9</v>
      </c>
      <c r="B15935" s="61">
        <v>1.0</v>
      </c>
      <c r="C15935" s="61">
        <v>3418.0</v>
      </c>
      <c r="D15935" s="57" t="s">
        <v>379</v>
      </c>
      <c r="E15935" s="62" t="str">
        <f t="shared" si="1"/>
        <v>Out of test</v>
      </c>
      <c r="F15935" s="53" t="str">
        <f t="shared" si="2"/>
        <v>Shanghai_1</v>
      </c>
      <c r="G15935" s="53">
        <f t="shared" si="3"/>
        <v>0.9326094305</v>
      </c>
    </row>
    <row r="15936">
      <c r="A15936" s="61">
        <v>1.512214315E9</v>
      </c>
      <c r="B15936" s="61">
        <v>1.0</v>
      </c>
      <c r="C15936" s="61">
        <v>741.0</v>
      </c>
      <c r="D15936" s="57" t="s">
        <v>379</v>
      </c>
      <c r="E15936" s="62" t="str">
        <f t="shared" si="1"/>
        <v>Out of test</v>
      </c>
      <c r="F15936" s="53" t="str">
        <f t="shared" si="2"/>
        <v>Shanghai_1</v>
      </c>
      <c r="G15936" s="53">
        <f t="shared" si="3"/>
        <v>0.7092996274</v>
      </c>
    </row>
    <row r="15937">
      <c r="A15937" s="61">
        <v>1.512619564E9</v>
      </c>
      <c r="B15937" s="61">
        <v>1.0</v>
      </c>
      <c r="C15937" s="61">
        <v>549.0</v>
      </c>
      <c r="D15937" s="57" t="s">
        <v>379</v>
      </c>
      <c r="E15937" s="62" t="str">
        <f t="shared" si="1"/>
        <v>Out of test</v>
      </c>
      <c r="F15937" s="53" t="str">
        <f t="shared" si="2"/>
        <v>Shanghai_1</v>
      </c>
      <c r="G15937" s="53">
        <f t="shared" si="3"/>
        <v>0.2899000773</v>
      </c>
    </row>
    <row r="15938">
      <c r="A15938" s="61">
        <v>1.512157557E9</v>
      </c>
      <c r="B15938" s="61">
        <v>1.0</v>
      </c>
      <c r="C15938" s="61">
        <v>4526.0</v>
      </c>
      <c r="D15938" s="57" t="s">
        <v>379</v>
      </c>
      <c r="E15938" s="62" t="str">
        <f t="shared" si="1"/>
        <v>Out of test</v>
      </c>
      <c r="F15938" s="53" t="str">
        <f t="shared" si="2"/>
        <v>Shanghai_1</v>
      </c>
      <c r="G15938" s="53">
        <f t="shared" si="3"/>
        <v>0.04214649546</v>
      </c>
    </row>
    <row r="15939">
      <c r="A15939" s="61">
        <v>1.517096276E9</v>
      </c>
      <c r="B15939" s="61">
        <v>1.0</v>
      </c>
      <c r="C15939" s="61">
        <v>1867.0</v>
      </c>
      <c r="D15939" s="57" t="s">
        <v>379</v>
      </c>
      <c r="E15939" s="62" t="str">
        <f t="shared" si="1"/>
        <v>Out of test</v>
      </c>
      <c r="F15939" s="53" t="str">
        <f t="shared" si="2"/>
        <v>Shanghai_1</v>
      </c>
      <c r="G15939" s="53">
        <f t="shared" si="3"/>
        <v>0.5764490584</v>
      </c>
    </row>
    <row r="15940">
      <c r="A15940" s="61">
        <v>1.515672526E9</v>
      </c>
      <c r="B15940" s="61">
        <v>1.0</v>
      </c>
      <c r="C15940" s="61">
        <v>80.0</v>
      </c>
      <c r="D15940" s="57" t="s">
        <v>379</v>
      </c>
      <c r="E15940" s="62" t="str">
        <f t="shared" si="1"/>
        <v>Out of test</v>
      </c>
      <c r="F15940" s="53" t="str">
        <f t="shared" si="2"/>
        <v>Shanghai_1</v>
      </c>
      <c r="G15940" s="53">
        <f t="shared" si="3"/>
        <v>0.3661482908</v>
      </c>
    </row>
    <row r="15941">
      <c r="A15941" s="61">
        <v>1.516818806E9</v>
      </c>
      <c r="B15941" s="61">
        <v>1.0</v>
      </c>
      <c r="C15941" s="61">
        <v>293.0</v>
      </c>
      <c r="D15941" s="57" t="s">
        <v>379</v>
      </c>
      <c r="E15941" s="62" t="str">
        <f t="shared" si="1"/>
        <v>Out of test</v>
      </c>
      <c r="F15941" s="53" t="str">
        <f t="shared" si="2"/>
        <v>Shanghai_1</v>
      </c>
      <c r="G15941" s="53">
        <f t="shared" si="3"/>
        <v>0.001306543385</v>
      </c>
    </row>
    <row r="15942">
      <c r="A15942" s="61">
        <v>1.519481628E9</v>
      </c>
      <c r="B15942" s="61">
        <v>1.0</v>
      </c>
      <c r="C15942" s="61">
        <v>188.0</v>
      </c>
      <c r="D15942" s="57" t="s">
        <v>379</v>
      </c>
      <c r="E15942" s="62" t="str">
        <f t="shared" si="1"/>
        <v>Out of test</v>
      </c>
      <c r="F15942" s="53" t="str">
        <f t="shared" si="2"/>
        <v>Shanghai_1</v>
      </c>
      <c r="G15942" s="53">
        <f t="shared" si="3"/>
        <v>0.5367150713</v>
      </c>
    </row>
    <row r="15943">
      <c r="A15943" s="61">
        <v>1.511734396E9</v>
      </c>
      <c r="B15943" s="61">
        <v>1.0</v>
      </c>
      <c r="C15943" s="61">
        <v>1544.0</v>
      </c>
      <c r="D15943" s="57" t="s">
        <v>379</v>
      </c>
      <c r="E15943" s="62" t="str">
        <f t="shared" si="1"/>
        <v>Out of test</v>
      </c>
      <c r="F15943" s="53" t="str">
        <f t="shared" si="2"/>
        <v>Shanghai_1</v>
      </c>
      <c r="G15943" s="53">
        <f t="shared" si="3"/>
        <v>0.5023279535</v>
      </c>
    </row>
    <row r="15944">
      <c r="A15944" s="61">
        <v>1.519674667E9</v>
      </c>
      <c r="B15944" s="61">
        <v>1.0</v>
      </c>
      <c r="C15944" s="61">
        <v>4370.0</v>
      </c>
      <c r="D15944" s="57" t="s">
        <v>379</v>
      </c>
      <c r="E15944" s="62" t="str">
        <f t="shared" si="1"/>
        <v>Out of test</v>
      </c>
      <c r="F15944" s="53" t="str">
        <f t="shared" si="2"/>
        <v>Shanghai_1</v>
      </c>
      <c r="G15944" s="53">
        <f t="shared" si="3"/>
        <v>0.6829505558</v>
      </c>
    </row>
    <row r="15945">
      <c r="A15945" s="61">
        <v>1.516928743E9</v>
      </c>
      <c r="B15945" s="61">
        <v>1.0</v>
      </c>
      <c r="C15945" s="61">
        <v>4910.0</v>
      </c>
      <c r="D15945" s="57" t="s">
        <v>379</v>
      </c>
      <c r="E15945" s="62" t="str">
        <f t="shared" si="1"/>
        <v>Out of test</v>
      </c>
      <c r="F15945" s="53" t="str">
        <f t="shared" si="2"/>
        <v>Shanghai_1</v>
      </c>
      <c r="G15945" s="53">
        <f t="shared" si="3"/>
        <v>0.9060325614</v>
      </c>
    </row>
    <row r="15946">
      <c r="A15946" s="61">
        <v>1.515007376E9</v>
      </c>
      <c r="B15946" s="61">
        <v>1.0</v>
      </c>
      <c r="C15946" s="61">
        <v>203.0</v>
      </c>
      <c r="D15946" s="57" t="s">
        <v>379</v>
      </c>
      <c r="E15946" s="62" t="str">
        <f t="shared" si="1"/>
        <v>Out of test</v>
      </c>
      <c r="F15946" s="53" t="str">
        <f t="shared" si="2"/>
        <v>Shanghai_1</v>
      </c>
      <c r="G15946" s="53">
        <f t="shared" si="3"/>
        <v>0.3850094725</v>
      </c>
    </row>
    <row r="15947">
      <c r="A15947" s="61">
        <v>1.519215406E9</v>
      </c>
      <c r="B15947" s="61">
        <v>1.0</v>
      </c>
      <c r="C15947" s="61">
        <v>2671.0</v>
      </c>
      <c r="D15947" s="57" t="s">
        <v>379</v>
      </c>
      <c r="E15947" s="62" t="str">
        <f t="shared" si="1"/>
        <v>Out of test</v>
      </c>
      <c r="F15947" s="53" t="str">
        <f t="shared" si="2"/>
        <v>Shanghai_1</v>
      </c>
      <c r="G15947" s="53">
        <f t="shared" si="3"/>
        <v>0.7859752998</v>
      </c>
    </row>
    <row r="15948">
      <c r="A15948" s="61">
        <v>1.512433968E9</v>
      </c>
      <c r="B15948" s="61">
        <v>1.0</v>
      </c>
      <c r="C15948" s="61">
        <v>1657.0</v>
      </c>
      <c r="D15948" s="57" t="s">
        <v>379</v>
      </c>
      <c r="E15948" s="62" t="str">
        <f t="shared" si="1"/>
        <v>Out of test</v>
      </c>
      <c r="F15948" s="53" t="str">
        <f t="shared" si="2"/>
        <v>Shanghai_1</v>
      </c>
      <c r="G15948" s="53">
        <f t="shared" si="3"/>
        <v>0.3582664062</v>
      </c>
    </row>
    <row r="15949">
      <c r="A15949" s="61">
        <v>1.517745747E9</v>
      </c>
      <c r="B15949" s="61">
        <v>1.0</v>
      </c>
      <c r="C15949" s="61">
        <v>1470.0</v>
      </c>
      <c r="D15949" s="57" t="s">
        <v>379</v>
      </c>
      <c r="E15949" s="62" t="str">
        <f t="shared" si="1"/>
        <v>Out of test</v>
      </c>
      <c r="F15949" s="53" t="str">
        <f t="shared" si="2"/>
        <v>Shanghai_1</v>
      </c>
      <c r="G15949" s="53">
        <f t="shared" si="3"/>
        <v>0.6927137552</v>
      </c>
    </row>
    <row r="15950">
      <c r="A15950" s="61">
        <v>1.516400514E9</v>
      </c>
      <c r="B15950" s="61">
        <v>1.0</v>
      </c>
      <c r="C15950" s="61">
        <v>3749.0</v>
      </c>
      <c r="D15950" s="57" t="s">
        <v>379</v>
      </c>
      <c r="E15950" s="62" t="str">
        <f t="shared" si="1"/>
        <v>Out of test</v>
      </c>
      <c r="F15950" s="53" t="str">
        <f t="shared" si="2"/>
        <v>Shanghai_1</v>
      </c>
      <c r="G15950" s="53">
        <f t="shared" si="3"/>
        <v>0.906857291</v>
      </c>
    </row>
    <row r="15951">
      <c r="A15951" s="61">
        <v>1.519656599E9</v>
      </c>
      <c r="B15951" s="61">
        <v>1.0</v>
      </c>
      <c r="C15951" s="61">
        <v>4209.0</v>
      </c>
      <c r="D15951" s="57" t="s">
        <v>379</v>
      </c>
      <c r="E15951" s="62" t="str">
        <f t="shared" si="1"/>
        <v>Out of test</v>
      </c>
      <c r="F15951" s="53" t="str">
        <f t="shared" si="2"/>
        <v>Shanghai_1</v>
      </c>
      <c r="G15951" s="53">
        <f t="shared" si="3"/>
        <v>0.980655712</v>
      </c>
    </row>
    <row r="15952">
      <c r="A15952" s="61">
        <v>1.515877683E9</v>
      </c>
      <c r="B15952" s="61">
        <v>1.0</v>
      </c>
      <c r="C15952" s="61">
        <v>2094.0</v>
      </c>
      <c r="D15952" s="57" t="s">
        <v>379</v>
      </c>
      <c r="E15952" s="62" t="str">
        <f t="shared" si="1"/>
        <v>Out of test</v>
      </c>
      <c r="F15952" s="53" t="str">
        <f t="shared" si="2"/>
        <v>Shanghai_1</v>
      </c>
      <c r="G15952" s="53">
        <f t="shared" si="3"/>
        <v>0.03316674155</v>
      </c>
    </row>
    <row r="15953">
      <c r="A15953" s="61">
        <v>1.518609283E9</v>
      </c>
      <c r="B15953" s="61">
        <v>1.0</v>
      </c>
      <c r="C15953" s="61">
        <v>1844.0</v>
      </c>
      <c r="D15953" s="57" t="s">
        <v>379</v>
      </c>
      <c r="E15953" s="62" t="str">
        <f t="shared" si="1"/>
        <v>Out of test</v>
      </c>
      <c r="F15953" s="53" t="str">
        <f t="shared" si="2"/>
        <v>Shanghai_1</v>
      </c>
      <c r="G15953" s="53">
        <f t="shared" si="3"/>
        <v>0.4490357849</v>
      </c>
    </row>
    <row r="15954">
      <c r="A15954" s="61">
        <v>1.513508068E9</v>
      </c>
      <c r="B15954" s="61">
        <v>1.0</v>
      </c>
      <c r="C15954" s="61">
        <v>2023.0</v>
      </c>
      <c r="D15954" s="57" t="s">
        <v>379</v>
      </c>
      <c r="E15954" s="62" t="str">
        <f t="shared" si="1"/>
        <v>Out of test</v>
      </c>
      <c r="F15954" s="53" t="str">
        <f t="shared" si="2"/>
        <v>Shanghai_1</v>
      </c>
      <c r="G15954" s="53">
        <f t="shared" si="3"/>
        <v>0.6697176487</v>
      </c>
    </row>
    <row r="15955">
      <c r="A15955" s="61">
        <v>1.517713175E9</v>
      </c>
      <c r="B15955" s="61">
        <v>1.0</v>
      </c>
      <c r="C15955" s="61">
        <v>3416.0</v>
      </c>
      <c r="D15955" s="57" t="s">
        <v>379</v>
      </c>
      <c r="E15955" s="62" t="str">
        <f t="shared" si="1"/>
        <v>Out of test</v>
      </c>
      <c r="F15955" s="53" t="str">
        <f t="shared" si="2"/>
        <v>Shanghai_1</v>
      </c>
      <c r="G15955" s="53">
        <f t="shared" si="3"/>
        <v>0.4039976852</v>
      </c>
    </row>
    <row r="15956">
      <c r="A15956" s="61">
        <v>1.511729003E9</v>
      </c>
      <c r="B15956" s="61">
        <v>1.0</v>
      </c>
      <c r="C15956" s="61">
        <v>3090.0</v>
      </c>
      <c r="D15956" s="57" t="s">
        <v>379</v>
      </c>
      <c r="E15956" s="62" t="str">
        <f t="shared" si="1"/>
        <v>Out of test</v>
      </c>
      <c r="F15956" s="53" t="str">
        <f t="shared" si="2"/>
        <v>Shanghai_1</v>
      </c>
      <c r="G15956" s="53">
        <f t="shared" si="3"/>
        <v>0.1264953667</v>
      </c>
    </row>
    <row r="15957">
      <c r="A15957" s="61">
        <v>1.513052589E9</v>
      </c>
      <c r="B15957" s="61">
        <v>1.0</v>
      </c>
      <c r="C15957" s="61">
        <v>2667.0</v>
      </c>
      <c r="D15957" s="57" t="s">
        <v>379</v>
      </c>
      <c r="E15957" s="62" t="str">
        <f t="shared" si="1"/>
        <v>Out of test</v>
      </c>
      <c r="F15957" s="53" t="str">
        <f t="shared" si="2"/>
        <v>Shanghai_1</v>
      </c>
      <c r="G15957" s="53">
        <f t="shared" si="3"/>
        <v>0.5723864047</v>
      </c>
    </row>
    <row r="15958">
      <c r="A15958" s="61">
        <v>1.515898675E9</v>
      </c>
      <c r="B15958" s="61">
        <v>1.0</v>
      </c>
      <c r="C15958" s="61">
        <v>2394.0</v>
      </c>
      <c r="D15958" s="57" t="s">
        <v>379</v>
      </c>
      <c r="E15958" s="62" t="str">
        <f t="shared" si="1"/>
        <v>Out of test</v>
      </c>
      <c r="F15958" s="53" t="str">
        <f t="shared" si="2"/>
        <v>Shanghai_1</v>
      </c>
      <c r="G15958" s="53">
        <f t="shared" si="3"/>
        <v>0.813951152</v>
      </c>
    </row>
    <row r="15959">
      <c r="A15959" s="61">
        <v>1.517733096E9</v>
      </c>
      <c r="B15959" s="61">
        <v>1.0</v>
      </c>
      <c r="C15959" s="61">
        <v>1245.0</v>
      </c>
      <c r="D15959" s="57" t="s">
        <v>379</v>
      </c>
      <c r="E15959" s="62" t="str">
        <f t="shared" si="1"/>
        <v>Out of test</v>
      </c>
      <c r="F15959" s="53" t="str">
        <f t="shared" si="2"/>
        <v>Shanghai_1</v>
      </c>
      <c r="G15959" s="53">
        <f t="shared" si="3"/>
        <v>0.9196388035</v>
      </c>
    </row>
    <row r="15960">
      <c r="A15960" s="61">
        <v>1.518411239E9</v>
      </c>
      <c r="B15960" s="61">
        <v>1.0</v>
      </c>
      <c r="C15960" s="61">
        <v>1435.0</v>
      </c>
      <c r="D15960" s="57" t="s">
        <v>379</v>
      </c>
      <c r="E15960" s="62" t="str">
        <f t="shared" si="1"/>
        <v>Out of test</v>
      </c>
      <c r="F15960" s="53" t="str">
        <f t="shared" si="2"/>
        <v>Shanghai_1</v>
      </c>
      <c r="G15960" s="53">
        <f t="shared" si="3"/>
        <v>0.3568499148</v>
      </c>
    </row>
    <row r="15961">
      <c r="A15961" s="61">
        <v>1.516146984E9</v>
      </c>
      <c r="B15961" s="61">
        <v>1.0</v>
      </c>
      <c r="C15961" s="61">
        <v>681.0</v>
      </c>
      <c r="D15961" s="57" t="s">
        <v>379</v>
      </c>
      <c r="E15961" s="62" t="str">
        <f t="shared" si="1"/>
        <v>Out of test</v>
      </c>
      <c r="F15961" s="53" t="str">
        <f t="shared" si="2"/>
        <v>Shanghai_1</v>
      </c>
      <c r="G15961" s="53">
        <f t="shared" si="3"/>
        <v>0.7864846118</v>
      </c>
    </row>
    <row r="15962">
      <c r="A15962" s="61">
        <v>1.519302785E9</v>
      </c>
      <c r="B15962" s="61">
        <v>1.0</v>
      </c>
      <c r="C15962" s="61">
        <v>2928.0</v>
      </c>
      <c r="D15962" s="57" t="s">
        <v>379</v>
      </c>
      <c r="E15962" s="62" t="str">
        <f t="shared" si="1"/>
        <v>Out of test</v>
      </c>
      <c r="F15962" s="53" t="str">
        <f t="shared" si="2"/>
        <v>Shanghai_1</v>
      </c>
      <c r="G15962" s="53">
        <f t="shared" si="3"/>
        <v>0.8069503289</v>
      </c>
    </row>
    <row r="15963">
      <c r="A15963" s="61">
        <v>1.514055267E9</v>
      </c>
      <c r="B15963" s="61">
        <v>1.0</v>
      </c>
      <c r="C15963" s="61">
        <v>3870.0</v>
      </c>
      <c r="D15963" s="57" t="s">
        <v>379</v>
      </c>
      <c r="E15963" s="62" t="str">
        <f t="shared" si="1"/>
        <v>Out of test</v>
      </c>
      <c r="F15963" s="53" t="str">
        <f t="shared" si="2"/>
        <v>Shanghai_1</v>
      </c>
      <c r="G15963" s="53">
        <f t="shared" si="3"/>
        <v>0.6325414614</v>
      </c>
    </row>
    <row r="15964">
      <c r="A15964" s="61">
        <v>1.515454399E9</v>
      </c>
      <c r="B15964" s="61">
        <v>1.0</v>
      </c>
      <c r="C15964" s="61">
        <v>1873.0</v>
      </c>
      <c r="D15964" s="57" t="s">
        <v>379</v>
      </c>
      <c r="E15964" s="62" t="str">
        <f t="shared" si="1"/>
        <v>Out of test</v>
      </c>
      <c r="F15964" s="53" t="str">
        <f t="shared" si="2"/>
        <v>Shanghai_1</v>
      </c>
      <c r="G15964" s="53">
        <f t="shared" si="3"/>
        <v>0.1965514251</v>
      </c>
    </row>
    <row r="15965">
      <c r="A15965" s="61">
        <v>1.517972634E9</v>
      </c>
      <c r="B15965" s="61">
        <v>1.0</v>
      </c>
      <c r="C15965" s="61">
        <v>181.0</v>
      </c>
      <c r="D15965" s="57" t="s">
        <v>379</v>
      </c>
      <c r="E15965" s="62" t="str">
        <f t="shared" si="1"/>
        <v>Out of test</v>
      </c>
      <c r="F15965" s="53" t="str">
        <f t="shared" si="2"/>
        <v>Shanghai_1</v>
      </c>
      <c r="G15965" s="53">
        <f t="shared" si="3"/>
        <v>0.9079382141</v>
      </c>
    </row>
    <row r="15966">
      <c r="A15966" s="61">
        <v>1.512650196E9</v>
      </c>
      <c r="B15966" s="61">
        <v>1.0</v>
      </c>
      <c r="C15966" s="61">
        <v>3974.0</v>
      </c>
      <c r="D15966" s="57" t="s">
        <v>379</v>
      </c>
      <c r="E15966" s="62" t="str">
        <f t="shared" si="1"/>
        <v>Out of test</v>
      </c>
      <c r="F15966" s="53" t="str">
        <f t="shared" si="2"/>
        <v>Shanghai_1</v>
      </c>
      <c r="G15966" s="53">
        <f t="shared" si="3"/>
        <v>0.756654521</v>
      </c>
    </row>
    <row r="15967">
      <c r="A15967" s="61">
        <v>1.515380467E9</v>
      </c>
      <c r="B15967" s="61">
        <v>1.0</v>
      </c>
      <c r="C15967" s="61">
        <v>572.0</v>
      </c>
      <c r="D15967" s="57" t="s">
        <v>379</v>
      </c>
      <c r="E15967" s="62" t="str">
        <f t="shared" si="1"/>
        <v>Out of test</v>
      </c>
      <c r="F15967" s="53" t="str">
        <f t="shared" si="2"/>
        <v>Shanghai_1</v>
      </c>
      <c r="G15967" s="53">
        <f t="shared" si="3"/>
        <v>0.3435907734</v>
      </c>
    </row>
    <row r="15968">
      <c r="A15968" s="61">
        <v>1.514839464E9</v>
      </c>
      <c r="B15968" s="61">
        <v>1.0</v>
      </c>
      <c r="C15968" s="61">
        <v>2416.0</v>
      </c>
      <c r="D15968" s="57" t="s">
        <v>379</v>
      </c>
      <c r="E15968" s="62" t="str">
        <f t="shared" si="1"/>
        <v>Out of test</v>
      </c>
      <c r="F15968" s="53" t="str">
        <f t="shared" si="2"/>
        <v>Shanghai_1</v>
      </c>
      <c r="G15968" s="53">
        <f t="shared" si="3"/>
        <v>0.8124428184</v>
      </c>
    </row>
    <row r="15969">
      <c r="A15969" s="61">
        <v>1.518927665E9</v>
      </c>
      <c r="B15969" s="61">
        <v>1.0</v>
      </c>
      <c r="C15969" s="61">
        <v>320.0</v>
      </c>
      <c r="D15969" s="57" t="s">
        <v>379</v>
      </c>
      <c r="E15969" s="62" t="str">
        <f t="shared" si="1"/>
        <v>Out of test</v>
      </c>
      <c r="F15969" s="53" t="str">
        <f t="shared" si="2"/>
        <v>Shanghai_1</v>
      </c>
      <c r="G15969" s="53">
        <f t="shared" si="3"/>
        <v>0.0115641967</v>
      </c>
    </row>
    <row r="15970">
      <c r="A15970" s="61">
        <v>1.519632805E9</v>
      </c>
      <c r="B15970" s="61">
        <v>1.0</v>
      </c>
      <c r="C15970" s="61">
        <v>2251.0</v>
      </c>
      <c r="D15970" s="57" t="s">
        <v>379</v>
      </c>
      <c r="E15970" s="62" t="str">
        <f t="shared" si="1"/>
        <v>Out of test</v>
      </c>
      <c r="F15970" s="53" t="str">
        <f t="shared" si="2"/>
        <v>Shanghai_1</v>
      </c>
      <c r="G15970" s="53">
        <f t="shared" si="3"/>
        <v>0.427668095</v>
      </c>
    </row>
    <row r="15971">
      <c r="A15971" s="61">
        <v>1.513791216E9</v>
      </c>
      <c r="B15971" s="61">
        <v>1.0</v>
      </c>
      <c r="C15971" s="61">
        <v>1022.0</v>
      </c>
      <c r="D15971" s="57" t="s">
        <v>379</v>
      </c>
      <c r="E15971" s="62" t="str">
        <f t="shared" si="1"/>
        <v>Out of test</v>
      </c>
      <c r="F15971" s="53" t="str">
        <f t="shared" si="2"/>
        <v>Shanghai_1</v>
      </c>
      <c r="G15971" s="53">
        <f t="shared" si="3"/>
        <v>0.4420939074</v>
      </c>
    </row>
    <row r="15972">
      <c r="A15972" s="61">
        <v>1.513952248E9</v>
      </c>
      <c r="B15972" s="61">
        <v>1.0</v>
      </c>
      <c r="C15972" s="61">
        <v>4547.0</v>
      </c>
      <c r="D15972" s="57" t="s">
        <v>379</v>
      </c>
      <c r="E15972" s="62" t="str">
        <f t="shared" si="1"/>
        <v>Out of test</v>
      </c>
      <c r="F15972" s="53" t="str">
        <f t="shared" si="2"/>
        <v>Shanghai_1</v>
      </c>
      <c r="G15972" s="53">
        <f t="shared" si="3"/>
        <v>0.01417653976</v>
      </c>
    </row>
    <row r="15973">
      <c r="A15973" s="61">
        <v>1.516628073E9</v>
      </c>
      <c r="B15973" s="61">
        <v>1.0</v>
      </c>
      <c r="C15973" s="61">
        <v>121.0</v>
      </c>
      <c r="D15973" s="57" t="s">
        <v>379</v>
      </c>
      <c r="E15973" s="62" t="str">
        <f t="shared" si="1"/>
        <v>Out of test</v>
      </c>
      <c r="F15973" s="53" t="str">
        <f t="shared" si="2"/>
        <v>Shanghai_1</v>
      </c>
      <c r="G15973" s="53">
        <f t="shared" si="3"/>
        <v>0.5544387157</v>
      </c>
    </row>
    <row r="15974">
      <c r="A15974" s="61">
        <v>1.519794144E9</v>
      </c>
      <c r="B15974" s="61">
        <v>1.0</v>
      </c>
      <c r="C15974" s="61">
        <v>4615.0</v>
      </c>
      <c r="D15974" s="57" t="s">
        <v>379</v>
      </c>
      <c r="E15974" s="62" t="str">
        <f t="shared" si="1"/>
        <v>Out of test</v>
      </c>
      <c r="F15974" s="53" t="str">
        <f t="shared" si="2"/>
        <v>Shanghai_1</v>
      </c>
      <c r="G15974" s="53">
        <f t="shared" si="3"/>
        <v>0.2721462985</v>
      </c>
    </row>
    <row r="15975">
      <c r="A15975" s="61">
        <v>1.514567014E9</v>
      </c>
      <c r="B15975" s="61">
        <v>1.0</v>
      </c>
      <c r="C15975" s="61">
        <v>127.0</v>
      </c>
      <c r="D15975" s="57" t="s">
        <v>379</v>
      </c>
      <c r="E15975" s="62" t="str">
        <f t="shared" si="1"/>
        <v>Out of test</v>
      </c>
      <c r="F15975" s="53" t="str">
        <f t="shared" si="2"/>
        <v>Shanghai_1</v>
      </c>
      <c r="G15975" s="53">
        <f t="shared" si="3"/>
        <v>0.1540580789</v>
      </c>
    </row>
    <row r="15976">
      <c r="A15976" s="61">
        <v>1.516778163E9</v>
      </c>
      <c r="B15976" s="61">
        <v>1.0</v>
      </c>
      <c r="C15976" s="61">
        <v>1068.0</v>
      </c>
      <c r="D15976" s="57" t="s">
        <v>379</v>
      </c>
      <c r="E15976" s="62" t="str">
        <f t="shared" si="1"/>
        <v>Out of test</v>
      </c>
      <c r="F15976" s="53" t="str">
        <f t="shared" si="2"/>
        <v>Shanghai_1</v>
      </c>
      <c r="G15976" s="53">
        <f t="shared" si="3"/>
        <v>0.3527220907</v>
      </c>
    </row>
    <row r="15977">
      <c r="A15977" s="61">
        <v>1.511466334E9</v>
      </c>
      <c r="B15977" s="61">
        <v>1.0</v>
      </c>
      <c r="C15977" s="61">
        <v>2842.0</v>
      </c>
      <c r="D15977" s="57" t="s">
        <v>379</v>
      </c>
      <c r="E15977" s="62" t="str">
        <f t="shared" si="1"/>
        <v>Out of test</v>
      </c>
      <c r="F15977" s="53" t="str">
        <f t="shared" si="2"/>
        <v>Shanghai_1</v>
      </c>
      <c r="G15977" s="53">
        <f t="shared" si="3"/>
        <v>0.8360267763</v>
      </c>
    </row>
    <row r="15978">
      <c r="A15978" s="61">
        <v>1.514375449E9</v>
      </c>
      <c r="B15978" s="61">
        <v>1.0</v>
      </c>
      <c r="C15978" s="61">
        <v>2012.0</v>
      </c>
      <c r="D15978" s="57" t="s">
        <v>379</v>
      </c>
      <c r="E15978" s="62" t="str">
        <f t="shared" si="1"/>
        <v>Out of test</v>
      </c>
      <c r="F15978" s="53" t="str">
        <f t="shared" si="2"/>
        <v>Shanghai_1</v>
      </c>
      <c r="G15978" s="53">
        <f t="shared" si="3"/>
        <v>0.1128082498</v>
      </c>
    </row>
    <row r="15979">
      <c r="A15979" s="61">
        <v>1.514307836E9</v>
      </c>
      <c r="B15979" s="61">
        <v>1.0</v>
      </c>
      <c r="C15979" s="61">
        <v>2421.0</v>
      </c>
      <c r="D15979" s="57" t="s">
        <v>379</v>
      </c>
      <c r="E15979" s="62" t="str">
        <f t="shared" si="1"/>
        <v>Out of test</v>
      </c>
      <c r="F15979" s="53" t="str">
        <f t="shared" si="2"/>
        <v>Shanghai_1</v>
      </c>
      <c r="G15979" s="53">
        <f t="shared" si="3"/>
        <v>0.7096324182</v>
      </c>
    </row>
    <row r="15980">
      <c r="A15980" s="61">
        <v>1.514915678E9</v>
      </c>
      <c r="B15980" s="61">
        <v>1.0</v>
      </c>
      <c r="C15980" s="61">
        <v>897.0</v>
      </c>
      <c r="D15980" s="57" t="s">
        <v>379</v>
      </c>
      <c r="E15980" s="62" t="str">
        <f t="shared" si="1"/>
        <v>Out of test</v>
      </c>
      <c r="F15980" s="53" t="str">
        <f t="shared" si="2"/>
        <v>Shanghai_1</v>
      </c>
      <c r="G15980" s="53">
        <f t="shared" si="3"/>
        <v>0.7901445099</v>
      </c>
    </row>
    <row r="15981">
      <c r="A15981" s="61">
        <v>1.517577787E9</v>
      </c>
      <c r="B15981" s="61">
        <v>1.0</v>
      </c>
      <c r="C15981" s="61">
        <v>3782.0</v>
      </c>
      <c r="D15981" s="57" t="s">
        <v>379</v>
      </c>
      <c r="E15981" s="62" t="str">
        <f t="shared" si="1"/>
        <v>Out of test</v>
      </c>
      <c r="F15981" s="53" t="str">
        <f t="shared" si="2"/>
        <v>Shanghai_1</v>
      </c>
      <c r="G15981" s="53">
        <f t="shared" si="3"/>
        <v>0.8953741527</v>
      </c>
    </row>
    <row r="15982">
      <c r="A15982" s="61">
        <v>1.511373827E9</v>
      </c>
      <c r="B15982" s="61">
        <v>1.0</v>
      </c>
      <c r="C15982" s="61">
        <v>926.0</v>
      </c>
      <c r="D15982" s="57" t="s">
        <v>379</v>
      </c>
      <c r="E15982" s="62" t="str">
        <f t="shared" si="1"/>
        <v>Out of test</v>
      </c>
      <c r="F15982" s="53" t="str">
        <f t="shared" si="2"/>
        <v>Shanghai_1</v>
      </c>
      <c r="G15982" s="53">
        <f t="shared" si="3"/>
        <v>0.5968824565</v>
      </c>
    </row>
    <row r="15983">
      <c r="A15983" s="61">
        <v>1.518672276E9</v>
      </c>
      <c r="B15983" s="61">
        <v>1.0</v>
      </c>
      <c r="C15983" s="61">
        <v>4200.0</v>
      </c>
      <c r="D15983" s="57" t="s">
        <v>379</v>
      </c>
      <c r="E15983" s="62" t="str">
        <f t="shared" si="1"/>
        <v>Out of test</v>
      </c>
      <c r="F15983" s="53" t="str">
        <f t="shared" si="2"/>
        <v>Shanghai_1</v>
      </c>
      <c r="G15983" s="53">
        <f t="shared" si="3"/>
        <v>0.04485619844</v>
      </c>
    </row>
    <row r="15984">
      <c r="A15984" s="61">
        <v>1.519514646E9</v>
      </c>
      <c r="B15984" s="61">
        <v>1.0</v>
      </c>
      <c r="C15984" s="61">
        <v>357.0</v>
      </c>
      <c r="D15984" s="57" t="s">
        <v>379</v>
      </c>
      <c r="E15984" s="62" t="str">
        <f t="shared" si="1"/>
        <v>Out of test</v>
      </c>
      <c r="F15984" s="53" t="str">
        <f t="shared" si="2"/>
        <v>Shanghai_1</v>
      </c>
      <c r="G15984" s="53">
        <f t="shared" si="3"/>
        <v>0.296275197</v>
      </c>
    </row>
    <row r="15985">
      <c r="A15985" s="61">
        <v>1.515171694E9</v>
      </c>
      <c r="B15985" s="61">
        <v>1.0</v>
      </c>
      <c r="C15985" s="61">
        <v>2206.0</v>
      </c>
      <c r="D15985" s="57" t="s">
        <v>379</v>
      </c>
      <c r="E15985" s="62" t="str">
        <f t="shared" si="1"/>
        <v>Out of test</v>
      </c>
      <c r="F15985" s="53" t="str">
        <f t="shared" si="2"/>
        <v>Shanghai_1</v>
      </c>
      <c r="G15985" s="53">
        <f t="shared" si="3"/>
        <v>0.576227016</v>
      </c>
    </row>
    <row r="15986">
      <c r="A15986" s="61">
        <v>1.513518844E9</v>
      </c>
      <c r="B15986" s="61">
        <v>1.0</v>
      </c>
      <c r="C15986" s="61">
        <v>27.0</v>
      </c>
      <c r="D15986" s="57" t="s">
        <v>379</v>
      </c>
      <c r="E15986" s="62" t="str">
        <f t="shared" si="1"/>
        <v>Out of test</v>
      </c>
      <c r="F15986" s="53" t="str">
        <f t="shared" si="2"/>
        <v>Shanghai_1</v>
      </c>
      <c r="G15986" s="53">
        <f t="shared" si="3"/>
        <v>0.1774843509</v>
      </c>
    </row>
    <row r="15987">
      <c r="A15987" s="61">
        <v>1.517602943E9</v>
      </c>
      <c r="B15987" s="61">
        <v>1.0</v>
      </c>
      <c r="C15987" s="61">
        <v>1349.0</v>
      </c>
      <c r="D15987" s="57" t="s">
        <v>379</v>
      </c>
      <c r="E15987" s="62" t="str">
        <f t="shared" si="1"/>
        <v>Out of test</v>
      </c>
      <c r="F15987" s="53" t="str">
        <f t="shared" si="2"/>
        <v>Shanghai_1</v>
      </c>
      <c r="G15987" s="53">
        <f t="shared" si="3"/>
        <v>0.1108642107</v>
      </c>
    </row>
    <row r="15988">
      <c r="A15988" s="61">
        <v>1.512852404E9</v>
      </c>
      <c r="B15988" s="61">
        <v>1.0</v>
      </c>
      <c r="C15988" s="61">
        <v>96.0</v>
      </c>
      <c r="D15988" s="57" t="s">
        <v>379</v>
      </c>
      <c r="E15988" s="62" t="str">
        <f t="shared" si="1"/>
        <v>Out of test</v>
      </c>
      <c r="F15988" s="53" t="str">
        <f t="shared" si="2"/>
        <v>Shanghai_1</v>
      </c>
      <c r="G15988" s="53">
        <f t="shared" si="3"/>
        <v>0.3187165619</v>
      </c>
    </row>
    <row r="15989">
      <c r="A15989" s="61">
        <v>1.517899973E9</v>
      </c>
      <c r="B15989" s="61">
        <v>1.0</v>
      </c>
      <c r="C15989" s="61">
        <v>2029.0</v>
      </c>
      <c r="D15989" s="57" t="s">
        <v>379</v>
      </c>
      <c r="E15989" s="62" t="str">
        <f t="shared" si="1"/>
        <v>Out of test</v>
      </c>
      <c r="F15989" s="53" t="str">
        <f t="shared" si="2"/>
        <v>Shanghai_1</v>
      </c>
      <c r="G15989" s="53">
        <f t="shared" si="3"/>
        <v>0.02707760285</v>
      </c>
    </row>
    <row r="15990">
      <c r="A15990" s="61">
        <v>1.519463197E9</v>
      </c>
      <c r="B15990" s="61">
        <v>1.0</v>
      </c>
      <c r="C15990" s="61">
        <v>2674.0</v>
      </c>
      <c r="D15990" s="57" t="s">
        <v>379</v>
      </c>
      <c r="E15990" s="62" t="str">
        <f t="shared" si="1"/>
        <v>Out of test</v>
      </c>
      <c r="F15990" s="53" t="str">
        <f t="shared" si="2"/>
        <v>Shanghai_1</v>
      </c>
      <c r="G15990" s="53">
        <f t="shared" si="3"/>
        <v>0.172872251</v>
      </c>
    </row>
    <row r="15991">
      <c r="A15991" s="61">
        <v>1.519476013E9</v>
      </c>
      <c r="B15991" s="61">
        <v>1.0</v>
      </c>
      <c r="C15991" s="61">
        <v>2031.0</v>
      </c>
      <c r="D15991" s="57" t="s">
        <v>379</v>
      </c>
      <c r="E15991" s="62" t="str">
        <f t="shared" si="1"/>
        <v>Out of test</v>
      </c>
      <c r="F15991" s="53" t="str">
        <f t="shared" si="2"/>
        <v>Shanghai_1</v>
      </c>
      <c r="G15991" s="53">
        <f t="shared" si="3"/>
        <v>0.7279579387</v>
      </c>
    </row>
    <row r="15992">
      <c r="A15992" s="61">
        <v>1.511979277E9</v>
      </c>
      <c r="B15992" s="61">
        <v>1.0</v>
      </c>
      <c r="C15992" s="61">
        <v>1830.0</v>
      </c>
      <c r="D15992" s="57" t="s">
        <v>379</v>
      </c>
      <c r="E15992" s="62" t="str">
        <f t="shared" si="1"/>
        <v>Out of test</v>
      </c>
      <c r="F15992" s="53" t="str">
        <f t="shared" si="2"/>
        <v>Shanghai_1</v>
      </c>
      <c r="G15992" s="53">
        <f t="shared" si="3"/>
        <v>0.3196926996</v>
      </c>
    </row>
    <row r="15993">
      <c r="A15993" s="61">
        <v>1.514138924E9</v>
      </c>
      <c r="B15993" s="61">
        <v>1.0</v>
      </c>
      <c r="C15993" s="61">
        <v>2072.0</v>
      </c>
      <c r="D15993" s="57" t="s">
        <v>379</v>
      </c>
      <c r="E15993" s="62" t="str">
        <f t="shared" si="1"/>
        <v>Out of test</v>
      </c>
      <c r="F15993" s="53" t="str">
        <f t="shared" si="2"/>
        <v>Shanghai_1</v>
      </c>
      <c r="G15993" s="53">
        <f t="shared" si="3"/>
        <v>0.3455171451</v>
      </c>
    </row>
    <row r="15994">
      <c r="A15994" s="61">
        <v>1.515711885E9</v>
      </c>
      <c r="B15994" s="61">
        <v>1.0</v>
      </c>
      <c r="C15994" s="61">
        <v>1549.0</v>
      </c>
      <c r="D15994" s="57" t="s">
        <v>379</v>
      </c>
      <c r="E15994" s="62" t="str">
        <f t="shared" si="1"/>
        <v>Out of test</v>
      </c>
      <c r="F15994" s="53" t="str">
        <f t="shared" si="2"/>
        <v>Shanghai_1</v>
      </c>
      <c r="G15994" s="53">
        <f t="shared" si="3"/>
        <v>0.4042217575</v>
      </c>
    </row>
    <row r="15995">
      <c r="A15995" s="61">
        <v>1.512443624E9</v>
      </c>
      <c r="B15995" s="61">
        <v>1.0</v>
      </c>
      <c r="C15995" s="61">
        <v>1507.0</v>
      </c>
      <c r="D15995" s="57" t="s">
        <v>379</v>
      </c>
      <c r="E15995" s="62" t="str">
        <f t="shared" si="1"/>
        <v>Out of test</v>
      </c>
      <c r="F15995" s="53" t="str">
        <f t="shared" si="2"/>
        <v>Shanghai_1</v>
      </c>
      <c r="G15995" s="53">
        <f t="shared" si="3"/>
        <v>0.192458401</v>
      </c>
    </row>
    <row r="15996">
      <c r="A15996" s="61">
        <v>1.514227646E9</v>
      </c>
      <c r="B15996" s="61">
        <v>1.0</v>
      </c>
      <c r="C15996" s="61">
        <v>6220.0</v>
      </c>
      <c r="D15996" s="57" t="s">
        <v>379</v>
      </c>
      <c r="E15996" s="62" t="str">
        <f t="shared" si="1"/>
        <v>Out of test</v>
      </c>
      <c r="F15996" s="53" t="str">
        <f t="shared" si="2"/>
        <v>Shanghai_1</v>
      </c>
      <c r="G15996" s="53">
        <f t="shared" si="3"/>
        <v>0.4765780703</v>
      </c>
    </row>
    <row r="15997">
      <c r="A15997" s="61">
        <v>1.516912094E9</v>
      </c>
      <c r="B15997" s="61">
        <v>1.0</v>
      </c>
      <c r="C15997" s="61">
        <v>234.0</v>
      </c>
      <c r="D15997" s="57" t="s">
        <v>379</v>
      </c>
      <c r="E15997" s="62" t="str">
        <f t="shared" si="1"/>
        <v>Out of test</v>
      </c>
      <c r="F15997" s="53" t="str">
        <f t="shared" si="2"/>
        <v>Shanghai_1</v>
      </c>
      <c r="G15997" s="53">
        <f t="shared" si="3"/>
        <v>0.42490962</v>
      </c>
    </row>
    <row r="15998">
      <c r="A15998" s="61">
        <v>1.512419606E9</v>
      </c>
      <c r="B15998" s="61">
        <v>1.0</v>
      </c>
      <c r="C15998" s="61">
        <v>278.0</v>
      </c>
      <c r="D15998" s="57" t="s">
        <v>379</v>
      </c>
      <c r="E15998" s="62" t="str">
        <f t="shared" si="1"/>
        <v>Out of test</v>
      </c>
      <c r="F15998" s="53" t="str">
        <f t="shared" si="2"/>
        <v>Shanghai_1</v>
      </c>
      <c r="G15998" s="53">
        <f t="shared" si="3"/>
        <v>0.01900559233</v>
      </c>
    </row>
    <row r="15999">
      <c r="A15999" s="61">
        <v>1.516993627E9</v>
      </c>
      <c r="B15999" s="61">
        <v>1.0</v>
      </c>
      <c r="C15999" s="61">
        <v>190.0</v>
      </c>
      <c r="D15999" s="57" t="s">
        <v>379</v>
      </c>
      <c r="E15999" s="62" t="str">
        <f t="shared" si="1"/>
        <v>Out of test</v>
      </c>
      <c r="F15999" s="53" t="str">
        <f t="shared" si="2"/>
        <v>Shanghai_1</v>
      </c>
      <c r="G15999" s="53">
        <f t="shared" si="3"/>
        <v>0.5210149886</v>
      </c>
    </row>
    <row r="16000">
      <c r="A16000" s="61">
        <v>1.519293018E9</v>
      </c>
      <c r="B16000" s="61">
        <v>1.0</v>
      </c>
      <c r="C16000" s="61">
        <v>2716.0</v>
      </c>
      <c r="D16000" s="57" t="s">
        <v>379</v>
      </c>
      <c r="E16000" s="62" t="str">
        <f t="shared" si="1"/>
        <v>Out of test</v>
      </c>
      <c r="F16000" s="53" t="str">
        <f t="shared" si="2"/>
        <v>Shanghai_1</v>
      </c>
      <c r="G16000" s="53">
        <f t="shared" si="3"/>
        <v>0.2025070932</v>
      </c>
    </row>
    <row r="16001">
      <c r="A16001" s="61">
        <v>1.515318403E9</v>
      </c>
      <c r="B16001" s="61">
        <v>1.0</v>
      </c>
      <c r="C16001" s="61">
        <v>868.0</v>
      </c>
      <c r="D16001" s="57" t="s">
        <v>379</v>
      </c>
      <c r="E16001" s="62" t="str">
        <f t="shared" si="1"/>
        <v>Out of test</v>
      </c>
      <c r="F16001" s="53" t="str">
        <f t="shared" si="2"/>
        <v>Shanghai_1</v>
      </c>
      <c r="G16001" s="53">
        <f t="shared" si="3"/>
        <v>0.3162834294</v>
      </c>
    </row>
    <row r="16002">
      <c r="A16002" s="61">
        <v>1.512301843E9</v>
      </c>
      <c r="B16002" s="61">
        <v>1.0</v>
      </c>
      <c r="C16002" s="61">
        <v>51.0</v>
      </c>
      <c r="D16002" s="57" t="s">
        <v>379</v>
      </c>
      <c r="E16002" s="62" t="str">
        <f t="shared" si="1"/>
        <v>Out of test</v>
      </c>
      <c r="F16002" s="53" t="str">
        <f t="shared" si="2"/>
        <v>Shanghai_1</v>
      </c>
      <c r="G16002" s="53">
        <f t="shared" si="3"/>
        <v>0.3697597126</v>
      </c>
    </row>
    <row r="16003">
      <c r="A16003" s="61">
        <v>1.515073556E9</v>
      </c>
      <c r="B16003" s="61">
        <v>1.0</v>
      </c>
      <c r="C16003" s="61">
        <v>1687.0</v>
      </c>
      <c r="D16003" s="57" t="s">
        <v>379</v>
      </c>
      <c r="E16003" s="62" t="str">
        <f t="shared" si="1"/>
        <v>Out of test</v>
      </c>
      <c r="F16003" s="53" t="str">
        <f t="shared" si="2"/>
        <v>Shanghai_1</v>
      </c>
      <c r="G16003" s="53">
        <f t="shared" si="3"/>
        <v>0.3000522793</v>
      </c>
    </row>
    <row r="16004">
      <c r="A16004" s="61">
        <v>1.518653189E9</v>
      </c>
      <c r="B16004" s="61">
        <v>1.0</v>
      </c>
      <c r="C16004" s="61">
        <v>3072.0</v>
      </c>
      <c r="D16004" s="57" t="s">
        <v>379</v>
      </c>
      <c r="E16004" s="62" t="str">
        <f t="shared" si="1"/>
        <v>Out of test</v>
      </c>
      <c r="F16004" s="53" t="str">
        <f t="shared" si="2"/>
        <v>Shanghai_1</v>
      </c>
      <c r="G16004" s="53">
        <f t="shared" si="3"/>
        <v>0.3592873239</v>
      </c>
    </row>
    <row r="16005">
      <c r="A16005" s="61">
        <v>1.511637614E9</v>
      </c>
      <c r="B16005" s="61">
        <v>1.0</v>
      </c>
      <c r="C16005" s="61">
        <v>423.0</v>
      </c>
      <c r="D16005" s="57" t="s">
        <v>379</v>
      </c>
      <c r="E16005" s="62" t="str">
        <f t="shared" si="1"/>
        <v>Out of test</v>
      </c>
      <c r="F16005" s="53" t="str">
        <f t="shared" si="2"/>
        <v>Shanghai_1</v>
      </c>
      <c r="G16005" s="53">
        <f t="shared" si="3"/>
        <v>0.5794704532</v>
      </c>
    </row>
    <row r="16006">
      <c r="A16006" s="61">
        <v>1.514126183E9</v>
      </c>
      <c r="B16006" s="61">
        <v>1.0</v>
      </c>
      <c r="C16006" s="61">
        <v>1587.0</v>
      </c>
      <c r="D16006" s="57" t="s">
        <v>379</v>
      </c>
      <c r="E16006" s="62" t="str">
        <f t="shared" si="1"/>
        <v>Out of test</v>
      </c>
      <c r="F16006" s="53" t="str">
        <f t="shared" si="2"/>
        <v>Shanghai_1</v>
      </c>
      <c r="G16006" s="53">
        <f t="shared" si="3"/>
        <v>0.2369629325</v>
      </c>
    </row>
    <row r="16007">
      <c r="A16007" s="61">
        <v>1.515847947E9</v>
      </c>
      <c r="B16007" s="61">
        <v>1.0</v>
      </c>
      <c r="C16007" s="61">
        <v>3533.0</v>
      </c>
      <c r="D16007" s="57" t="s">
        <v>379</v>
      </c>
      <c r="E16007" s="62" t="str">
        <f t="shared" si="1"/>
        <v>Out of test</v>
      </c>
      <c r="F16007" s="53" t="str">
        <f t="shared" si="2"/>
        <v>Shanghai_1</v>
      </c>
      <c r="G16007" s="53">
        <f t="shared" si="3"/>
        <v>0.5972940265</v>
      </c>
    </row>
    <row r="16008">
      <c r="A16008" s="61">
        <v>1.519992603E9</v>
      </c>
      <c r="B16008" s="61">
        <v>1.0</v>
      </c>
      <c r="C16008" s="61">
        <v>1191.0</v>
      </c>
      <c r="D16008" s="57" t="s">
        <v>379</v>
      </c>
      <c r="E16008" s="62" t="str">
        <f t="shared" si="1"/>
        <v>Out of test</v>
      </c>
      <c r="F16008" s="53" t="str">
        <f t="shared" si="2"/>
        <v>Shanghai_1</v>
      </c>
      <c r="G16008" s="53">
        <f t="shared" si="3"/>
        <v>0.9069095192</v>
      </c>
    </row>
    <row r="16009">
      <c r="A16009" s="61">
        <v>1.519764806E9</v>
      </c>
      <c r="B16009" s="61">
        <v>1.0</v>
      </c>
      <c r="C16009" s="61">
        <v>365.0</v>
      </c>
      <c r="D16009" s="57" t="s">
        <v>379</v>
      </c>
      <c r="E16009" s="62" t="str">
        <f t="shared" si="1"/>
        <v>Out of test</v>
      </c>
      <c r="F16009" s="53" t="str">
        <f t="shared" si="2"/>
        <v>Shanghai_1</v>
      </c>
      <c r="G16009" s="53">
        <f t="shared" si="3"/>
        <v>0.1649046558</v>
      </c>
    </row>
    <row r="16010">
      <c r="A16010" s="61">
        <v>1.513205953E9</v>
      </c>
      <c r="B16010" s="61">
        <v>1.0</v>
      </c>
      <c r="C16010" s="61">
        <v>3647.0</v>
      </c>
      <c r="D16010" s="57" t="s">
        <v>379</v>
      </c>
      <c r="E16010" s="62" t="str">
        <f t="shared" si="1"/>
        <v>Out of test</v>
      </c>
      <c r="F16010" s="53" t="str">
        <f t="shared" si="2"/>
        <v>Shanghai_1</v>
      </c>
      <c r="G16010" s="53">
        <f t="shared" si="3"/>
        <v>0.2599519036</v>
      </c>
    </row>
    <row r="16011">
      <c r="A16011" s="61">
        <v>1.518987893E9</v>
      </c>
      <c r="B16011" s="61">
        <v>1.0</v>
      </c>
      <c r="C16011" s="61">
        <v>2478.0</v>
      </c>
      <c r="D16011" s="57" t="s">
        <v>379</v>
      </c>
      <c r="E16011" s="62" t="str">
        <f t="shared" si="1"/>
        <v>Out of test</v>
      </c>
      <c r="F16011" s="53" t="str">
        <f t="shared" si="2"/>
        <v>Shanghai_1</v>
      </c>
      <c r="G16011" s="53">
        <f t="shared" si="3"/>
        <v>0.2878126442</v>
      </c>
    </row>
    <row r="16012">
      <c r="A16012" s="61">
        <v>1.517723404E9</v>
      </c>
      <c r="B16012" s="61">
        <v>1.0</v>
      </c>
      <c r="C16012" s="61">
        <v>4259.0</v>
      </c>
      <c r="D16012" s="57" t="s">
        <v>379</v>
      </c>
      <c r="E16012" s="62" t="str">
        <f t="shared" si="1"/>
        <v>Out of test</v>
      </c>
      <c r="F16012" s="53" t="str">
        <f t="shared" si="2"/>
        <v>Shanghai_1</v>
      </c>
      <c r="G16012" s="53">
        <f t="shared" si="3"/>
        <v>0.2622679998</v>
      </c>
    </row>
    <row r="16013">
      <c r="A16013" s="61">
        <v>1.518647526E9</v>
      </c>
      <c r="B16013" s="61">
        <v>1.0</v>
      </c>
      <c r="C16013" s="61">
        <v>889.0</v>
      </c>
      <c r="D16013" s="57" t="s">
        <v>379</v>
      </c>
      <c r="E16013" s="62" t="str">
        <f t="shared" si="1"/>
        <v>Out of test</v>
      </c>
      <c r="F16013" s="53" t="str">
        <f t="shared" si="2"/>
        <v>Shanghai_1</v>
      </c>
      <c r="G16013" s="53">
        <f t="shared" si="3"/>
        <v>0.341125592</v>
      </c>
    </row>
    <row r="16014">
      <c r="A16014" s="61">
        <v>1.511683253E9</v>
      </c>
      <c r="B16014" s="61">
        <v>1.0</v>
      </c>
      <c r="C16014" s="61">
        <v>3223.0</v>
      </c>
      <c r="D16014" s="57" t="s">
        <v>379</v>
      </c>
      <c r="E16014" s="62" t="str">
        <f t="shared" si="1"/>
        <v>Out of test</v>
      </c>
      <c r="F16014" s="53" t="str">
        <f t="shared" si="2"/>
        <v>Shanghai_1</v>
      </c>
      <c r="G16014" s="53">
        <f t="shared" si="3"/>
        <v>0.1712390057</v>
      </c>
    </row>
    <row r="16015">
      <c r="A16015" s="61">
        <v>1.518420074E9</v>
      </c>
      <c r="B16015" s="61">
        <v>1.0</v>
      </c>
      <c r="C16015" s="61">
        <v>3432.0</v>
      </c>
      <c r="D16015" s="57" t="s">
        <v>379</v>
      </c>
      <c r="E16015" s="62" t="str">
        <f t="shared" si="1"/>
        <v>Out of test</v>
      </c>
      <c r="F16015" s="53" t="str">
        <f t="shared" si="2"/>
        <v>Shanghai_1</v>
      </c>
      <c r="G16015" s="53">
        <f t="shared" si="3"/>
        <v>0.4488085715</v>
      </c>
    </row>
    <row r="16016">
      <c r="A16016" s="61">
        <v>1.515639725E9</v>
      </c>
      <c r="B16016" s="61">
        <v>1.0</v>
      </c>
      <c r="C16016" s="61">
        <v>2441.0</v>
      </c>
      <c r="D16016" s="57" t="s">
        <v>379</v>
      </c>
      <c r="E16016" s="62" t="str">
        <f t="shared" si="1"/>
        <v>Out of test</v>
      </c>
      <c r="F16016" s="53" t="str">
        <f t="shared" si="2"/>
        <v>Shanghai_1</v>
      </c>
      <c r="G16016" s="53">
        <f t="shared" si="3"/>
        <v>0.8242754864</v>
      </c>
    </row>
    <row r="16017">
      <c r="A16017" s="61">
        <v>1.518649307E9</v>
      </c>
      <c r="B16017" s="61">
        <v>1.0</v>
      </c>
      <c r="C16017" s="61">
        <v>4612.0</v>
      </c>
      <c r="D16017" s="57" t="s">
        <v>379</v>
      </c>
      <c r="E16017" s="62" t="str">
        <f t="shared" si="1"/>
        <v>Out of test</v>
      </c>
      <c r="F16017" s="53" t="str">
        <f t="shared" si="2"/>
        <v>Shanghai_1</v>
      </c>
      <c r="G16017" s="53">
        <f t="shared" si="3"/>
        <v>0.0629146471</v>
      </c>
    </row>
    <row r="16018">
      <c r="A16018" s="61">
        <v>1.513740616E9</v>
      </c>
      <c r="B16018" s="61">
        <v>1.0</v>
      </c>
      <c r="C16018" s="61">
        <v>1494.0</v>
      </c>
      <c r="D16018" s="57" t="s">
        <v>379</v>
      </c>
      <c r="E16018" s="62" t="str">
        <f t="shared" si="1"/>
        <v>Out of test</v>
      </c>
      <c r="F16018" s="53" t="str">
        <f t="shared" si="2"/>
        <v>Shanghai_1</v>
      </c>
      <c r="G16018" s="53">
        <f t="shared" si="3"/>
        <v>0.3172960777</v>
      </c>
    </row>
    <row r="16019">
      <c r="A16019" s="61">
        <v>1.517046958E9</v>
      </c>
      <c r="B16019" s="61">
        <v>1.0</v>
      </c>
      <c r="C16019" s="61">
        <v>20.0</v>
      </c>
      <c r="D16019" s="57" t="s">
        <v>379</v>
      </c>
      <c r="E16019" s="62" t="str">
        <f t="shared" si="1"/>
        <v>Out of test</v>
      </c>
      <c r="F16019" s="53" t="str">
        <f t="shared" si="2"/>
        <v>Shanghai_1</v>
      </c>
      <c r="G16019" s="53">
        <f t="shared" si="3"/>
        <v>0.1853335523</v>
      </c>
    </row>
    <row r="16020">
      <c r="A16020" s="61">
        <v>1.512525465E9</v>
      </c>
      <c r="B16020" s="61">
        <v>1.0</v>
      </c>
      <c r="C16020" s="61">
        <v>3309.0</v>
      </c>
      <c r="D16020" s="57" t="s">
        <v>379</v>
      </c>
      <c r="E16020" s="62" t="str">
        <f t="shared" si="1"/>
        <v>Out of test</v>
      </c>
      <c r="F16020" s="53" t="str">
        <f t="shared" si="2"/>
        <v>Shanghai_1</v>
      </c>
      <c r="G16020" s="53">
        <f t="shared" si="3"/>
        <v>0.9633760402</v>
      </c>
    </row>
    <row r="16021">
      <c r="A16021" s="61">
        <v>1.517050187E9</v>
      </c>
      <c r="B16021" s="61">
        <v>1.0</v>
      </c>
      <c r="C16021" s="61">
        <v>44.0</v>
      </c>
      <c r="D16021" s="57" t="s">
        <v>379</v>
      </c>
      <c r="E16021" s="62" t="str">
        <f t="shared" si="1"/>
        <v>Out of test</v>
      </c>
      <c r="F16021" s="53" t="str">
        <f t="shared" si="2"/>
        <v>Shanghai_1</v>
      </c>
      <c r="G16021" s="53">
        <f t="shared" si="3"/>
        <v>0.9611251235</v>
      </c>
    </row>
    <row r="16022">
      <c r="A16022" s="61">
        <v>1.519628259E9</v>
      </c>
      <c r="B16022" s="61">
        <v>1.0</v>
      </c>
      <c r="C16022" s="61">
        <v>1525.0</v>
      </c>
      <c r="D16022" s="57" t="s">
        <v>379</v>
      </c>
      <c r="E16022" s="62" t="str">
        <f t="shared" si="1"/>
        <v>Out of test</v>
      </c>
      <c r="F16022" s="53" t="str">
        <f t="shared" si="2"/>
        <v>Shanghai_1</v>
      </c>
      <c r="G16022" s="53">
        <f t="shared" si="3"/>
        <v>0.9928115035</v>
      </c>
    </row>
    <row r="16023">
      <c r="A16023" s="61">
        <v>1.512724385E9</v>
      </c>
      <c r="B16023" s="61">
        <v>1.0</v>
      </c>
      <c r="C16023" s="61">
        <v>2844.0</v>
      </c>
      <c r="D16023" s="57" t="s">
        <v>379</v>
      </c>
      <c r="E16023" s="62" t="str">
        <f t="shared" si="1"/>
        <v>Out of test</v>
      </c>
      <c r="F16023" s="53" t="str">
        <f t="shared" si="2"/>
        <v>Shanghai_1</v>
      </c>
      <c r="G16023" s="53">
        <f t="shared" si="3"/>
        <v>0.3634280128</v>
      </c>
    </row>
    <row r="16024">
      <c r="A16024" s="61">
        <v>1.518551415E9</v>
      </c>
      <c r="B16024" s="61">
        <v>1.0</v>
      </c>
      <c r="C16024" s="61">
        <v>2946.0</v>
      </c>
      <c r="D16024" s="57" t="s">
        <v>379</v>
      </c>
      <c r="E16024" s="62" t="str">
        <f t="shared" si="1"/>
        <v>Out of test</v>
      </c>
      <c r="F16024" s="53" t="str">
        <f t="shared" si="2"/>
        <v>Shanghai_1</v>
      </c>
      <c r="G16024" s="53">
        <f t="shared" si="3"/>
        <v>0.2705310404</v>
      </c>
    </row>
    <row r="16025">
      <c r="A16025" s="61">
        <v>1.519957785E9</v>
      </c>
      <c r="B16025" s="61">
        <v>1.0</v>
      </c>
      <c r="C16025" s="61">
        <v>1086.0</v>
      </c>
      <c r="D16025" s="57" t="s">
        <v>379</v>
      </c>
      <c r="E16025" s="62" t="str">
        <f t="shared" si="1"/>
        <v>Out of test</v>
      </c>
      <c r="F16025" s="53" t="str">
        <f t="shared" si="2"/>
        <v>Shanghai_1</v>
      </c>
      <c r="G16025" s="53">
        <f t="shared" si="3"/>
        <v>0.8276492509</v>
      </c>
    </row>
    <row r="16026">
      <c r="A16026" s="61">
        <v>1.516484843E9</v>
      </c>
      <c r="B16026" s="61">
        <v>1.0</v>
      </c>
      <c r="C16026" s="61">
        <v>1445.0</v>
      </c>
      <c r="D16026" s="57" t="s">
        <v>379</v>
      </c>
      <c r="E16026" s="62" t="str">
        <f t="shared" si="1"/>
        <v>Out of test</v>
      </c>
      <c r="F16026" s="53" t="str">
        <f t="shared" si="2"/>
        <v>Shanghai_1</v>
      </c>
      <c r="G16026" s="53">
        <f t="shared" si="3"/>
        <v>0.315624677</v>
      </c>
    </row>
    <row r="16027">
      <c r="A16027" s="61">
        <v>1.519610067E9</v>
      </c>
      <c r="B16027" s="61">
        <v>1.0</v>
      </c>
      <c r="C16027" s="61">
        <v>1262.0</v>
      </c>
      <c r="D16027" s="57" t="s">
        <v>379</v>
      </c>
      <c r="E16027" s="62" t="str">
        <f t="shared" si="1"/>
        <v>Out of test</v>
      </c>
      <c r="F16027" s="53" t="str">
        <f t="shared" si="2"/>
        <v>Shanghai_1</v>
      </c>
      <c r="G16027" s="53">
        <f t="shared" si="3"/>
        <v>0.2476518287</v>
      </c>
    </row>
    <row r="16028">
      <c r="A16028" s="61">
        <v>1.518153869E9</v>
      </c>
      <c r="B16028" s="61">
        <v>1.0</v>
      </c>
      <c r="C16028" s="61">
        <v>655.0</v>
      </c>
      <c r="D16028" s="57" t="s">
        <v>379</v>
      </c>
      <c r="E16028" s="62" t="str">
        <f t="shared" si="1"/>
        <v>Out of test</v>
      </c>
      <c r="F16028" s="53" t="str">
        <f t="shared" si="2"/>
        <v>Shanghai_1</v>
      </c>
      <c r="G16028" s="53">
        <f t="shared" si="3"/>
        <v>0.01407268952</v>
      </c>
    </row>
    <row r="16029">
      <c r="A16029" s="61">
        <v>1.512978869E9</v>
      </c>
      <c r="B16029" s="61">
        <v>1.0</v>
      </c>
      <c r="C16029" s="61">
        <v>378.0</v>
      </c>
      <c r="D16029" s="57" t="s">
        <v>379</v>
      </c>
      <c r="E16029" s="62" t="str">
        <f t="shared" si="1"/>
        <v>Out of test</v>
      </c>
      <c r="F16029" s="53" t="str">
        <f t="shared" si="2"/>
        <v>Shanghai_1</v>
      </c>
      <c r="G16029" s="53">
        <f t="shared" si="3"/>
        <v>0.06759901551</v>
      </c>
    </row>
    <row r="16030">
      <c r="A16030" s="61">
        <v>1.519415467E9</v>
      </c>
      <c r="B16030" s="61">
        <v>1.0</v>
      </c>
      <c r="C16030" s="61">
        <v>811.0</v>
      </c>
      <c r="D16030" s="57" t="s">
        <v>379</v>
      </c>
      <c r="E16030" s="62" t="str">
        <f t="shared" si="1"/>
        <v>Out of test</v>
      </c>
      <c r="F16030" s="53" t="str">
        <f t="shared" si="2"/>
        <v>Shanghai_1</v>
      </c>
      <c r="G16030" s="53">
        <f t="shared" si="3"/>
        <v>0.725986058</v>
      </c>
    </row>
    <row r="16031">
      <c r="A16031" s="61">
        <v>1.519675129E9</v>
      </c>
      <c r="B16031" s="61">
        <v>1.0</v>
      </c>
      <c r="C16031" s="61">
        <v>2217.0</v>
      </c>
      <c r="D16031" s="57" t="s">
        <v>379</v>
      </c>
      <c r="E16031" s="62" t="str">
        <f t="shared" si="1"/>
        <v>Out of test</v>
      </c>
      <c r="F16031" s="53" t="str">
        <f t="shared" si="2"/>
        <v>Shanghai_1</v>
      </c>
      <c r="G16031" s="53">
        <f t="shared" si="3"/>
        <v>0.9667448051</v>
      </c>
    </row>
    <row r="16032">
      <c r="A16032" s="61">
        <v>1.512215295E9</v>
      </c>
      <c r="B16032" s="61">
        <v>1.0</v>
      </c>
      <c r="C16032" s="61">
        <v>3452.0</v>
      </c>
      <c r="D16032" s="57" t="s">
        <v>379</v>
      </c>
      <c r="E16032" s="62" t="str">
        <f t="shared" si="1"/>
        <v>Out of test</v>
      </c>
      <c r="F16032" s="53" t="str">
        <f t="shared" si="2"/>
        <v>Shanghai_1</v>
      </c>
      <c r="G16032" s="53">
        <f t="shared" si="3"/>
        <v>0.5623903223</v>
      </c>
    </row>
    <row r="16033">
      <c r="A16033" s="61">
        <v>1.516614033E9</v>
      </c>
      <c r="B16033" s="61">
        <v>1.0</v>
      </c>
      <c r="C16033" s="61">
        <v>401.0</v>
      </c>
      <c r="D16033" s="57" t="s">
        <v>379</v>
      </c>
      <c r="E16033" s="62" t="str">
        <f t="shared" si="1"/>
        <v>Out of test</v>
      </c>
      <c r="F16033" s="53" t="str">
        <f t="shared" si="2"/>
        <v>Shanghai_1</v>
      </c>
      <c r="G16033" s="53">
        <f t="shared" si="3"/>
        <v>0.09565973868</v>
      </c>
    </row>
    <row r="16034">
      <c r="A16034" s="61">
        <v>1.513413785E9</v>
      </c>
      <c r="B16034" s="61">
        <v>1.0</v>
      </c>
      <c r="C16034" s="61">
        <v>2054.0</v>
      </c>
      <c r="D16034" s="57" t="s">
        <v>379</v>
      </c>
      <c r="E16034" s="62" t="str">
        <f t="shared" si="1"/>
        <v>Out of test</v>
      </c>
      <c r="F16034" s="53" t="str">
        <f t="shared" si="2"/>
        <v>Shanghai_1</v>
      </c>
      <c r="G16034" s="53">
        <f t="shared" si="3"/>
        <v>0.7064870162</v>
      </c>
    </row>
    <row r="16035">
      <c r="A16035" s="61">
        <v>1.512659626E9</v>
      </c>
      <c r="B16035" s="61">
        <v>1.0</v>
      </c>
      <c r="C16035" s="61">
        <v>3245.0</v>
      </c>
      <c r="D16035" s="57" t="s">
        <v>379</v>
      </c>
      <c r="E16035" s="62" t="str">
        <f t="shared" si="1"/>
        <v>Out of test</v>
      </c>
      <c r="F16035" s="53" t="str">
        <f t="shared" si="2"/>
        <v>Shanghai_1</v>
      </c>
      <c r="G16035" s="53">
        <f t="shared" si="3"/>
        <v>0.06416131596</v>
      </c>
    </row>
    <row r="16036">
      <c r="A16036" s="61">
        <v>1.515133584E9</v>
      </c>
      <c r="B16036" s="61">
        <v>1.0</v>
      </c>
      <c r="C16036" s="61">
        <v>1641.0</v>
      </c>
      <c r="D16036" s="57" t="s">
        <v>379</v>
      </c>
      <c r="E16036" s="62" t="str">
        <f t="shared" si="1"/>
        <v>Out of test</v>
      </c>
      <c r="F16036" s="53" t="str">
        <f t="shared" si="2"/>
        <v>Shanghai_1</v>
      </c>
      <c r="G16036" s="53">
        <f t="shared" si="3"/>
        <v>0.9962347081</v>
      </c>
    </row>
    <row r="16037">
      <c r="A16037" s="61">
        <v>1.512744098E9</v>
      </c>
      <c r="B16037" s="61">
        <v>1.0</v>
      </c>
      <c r="C16037" s="61">
        <v>344.0</v>
      </c>
      <c r="D16037" s="57" t="s">
        <v>379</v>
      </c>
      <c r="E16037" s="62" t="str">
        <f t="shared" si="1"/>
        <v>Out of test</v>
      </c>
      <c r="F16037" s="53" t="str">
        <f t="shared" si="2"/>
        <v>Shanghai_1</v>
      </c>
      <c r="G16037" s="53">
        <f t="shared" si="3"/>
        <v>0.06470869984</v>
      </c>
    </row>
    <row r="16038">
      <c r="A16038" s="61">
        <v>1.514635975E9</v>
      </c>
      <c r="B16038" s="61">
        <v>1.0</v>
      </c>
      <c r="C16038" s="61">
        <v>1790.0</v>
      </c>
      <c r="D16038" s="57" t="s">
        <v>379</v>
      </c>
      <c r="E16038" s="62" t="str">
        <f t="shared" si="1"/>
        <v>Out of test</v>
      </c>
      <c r="F16038" s="53" t="str">
        <f t="shared" si="2"/>
        <v>Shanghai_1</v>
      </c>
      <c r="G16038" s="53">
        <f t="shared" si="3"/>
        <v>0.9879487579</v>
      </c>
    </row>
    <row r="16039">
      <c r="A16039" s="61">
        <v>1.517778697E9</v>
      </c>
      <c r="B16039" s="61">
        <v>1.0</v>
      </c>
      <c r="C16039" s="61">
        <v>522.0</v>
      </c>
      <c r="D16039" s="57" t="s">
        <v>379</v>
      </c>
      <c r="E16039" s="62" t="str">
        <f t="shared" si="1"/>
        <v>Out of test</v>
      </c>
      <c r="F16039" s="53" t="str">
        <f t="shared" si="2"/>
        <v>Shanghai_1</v>
      </c>
      <c r="G16039" s="53">
        <f t="shared" si="3"/>
        <v>0.1294813021</v>
      </c>
    </row>
    <row r="16040">
      <c r="A16040" s="61">
        <v>1.519120083E9</v>
      </c>
      <c r="B16040" s="61">
        <v>1.0</v>
      </c>
      <c r="C16040" s="61">
        <v>3083.0</v>
      </c>
      <c r="D16040" s="57" t="s">
        <v>379</v>
      </c>
      <c r="E16040" s="62" t="str">
        <f t="shared" si="1"/>
        <v>Out of test</v>
      </c>
      <c r="F16040" s="53" t="str">
        <f t="shared" si="2"/>
        <v>Shanghai_1</v>
      </c>
      <c r="G16040" s="53">
        <f t="shared" si="3"/>
        <v>0.2564962337</v>
      </c>
    </row>
    <row r="16041">
      <c r="A16041" s="61">
        <v>1.514706156E9</v>
      </c>
      <c r="B16041" s="61">
        <v>1.0</v>
      </c>
      <c r="C16041" s="61">
        <v>1786.0</v>
      </c>
      <c r="D16041" s="57" t="s">
        <v>379</v>
      </c>
      <c r="E16041" s="62" t="str">
        <f t="shared" si="1"/>
        <v>Out of test</v>
      </c>
      <c r="F16041" s="53" t="str">
        <f t="shared" si="2"/>
        <v>Shanghai_1</v>
      </c>
      <c r="G16041" s="53">
        <f t="shared" si="3"/>
        <v>0.6321733494</v>
      </c>
    </row>
    <row r="16042">
      <c r="A16042" s="61">
        <v>1.511767609E9</v>
      </c>
      <c r="B16042" s="61">
        <v>1.0</v>
      </c>
      <c r="C16042" s="61">
        <v>3634.0</v>
      </c>
      <c r="D16042" s="57" t="s">
        <v>379</v>
      </c>
      <c r="E16042" s="62" t="str">
        <f t="shared" si="1"/>
        <v>Out of test</v>
      </c>
      <c r="F16042" s="53" t="str">
        <f t="shared" si="2"/>
        <v>Shanghai_1</v>
      </c>
      <c r="G16042" s="53">
        <f t="shared" si="3"/>
        <v>0.3317548142</v>
      </c>
    </row>
    <row r="16043">
      <c r="A16043" s="61">
        <v>1.511816133E9</v>
      </c>
      <c r="B16043" s="61">
        <v>1.0</v>
      </c>
      <c r="C16043" s="61">
        <v>204.0</v>
      </c>
      <c r="D16043" s="57" t="s">
        <v>379</v>
      </c>
      <c r="E16043" s="62" t="str">
        <f t="shared" si="1"/>
        <v>Out of test</v>
      </c>
      <c r="F16043" s="53" t="str">
        <f t="shared" si="2"/>
        <v>Shanghai_1</v>
      </c>
      <c r="G16043" s="53">
        <f t="shared" si="3"/>
        <v>0.6522075862</v>
      </c>
    </row>
    <row r="16044">
      <c r="A16044" s="61">
        <v>1.519345166E9</v>
      </c>
      <c r="B16044" s="61">
        <v>1.0</v>
      </c>
      <c r="C16044" s="61">
        <v>2051.0</v>
      </c>
      <c r="D16044" s="57" t="s">
        <v>379</v>
      </c>
      <c r="E16044" s="62" t="str">
        <f t="shared" si="1"/>
        <v>Out of test</v>
      </c>
      <c r="F16044" s="53" t="str">
        <f t="shared" si="2"/>
        <v>Shanghai_1</v>
      </c>
      <c r="G16044" s="53">
        <f t="shared" si="3"/>
        <v>0.9516329474</v>
      </c>
    </row>
    <row r="16045">
      <c r="A16045" s="61">
        <v>1.517979729E9</v>
      </c>
      <c r="B16045" s="61">
        <v>1.0</v>
      </c>
      <c r="C16045" s="61">
        <v>694.0</v>
      </c>
      <c r="D16045" s="57" t="s">
        <v>379</v>
      </c>
      <c r="E16045" s="62" t="str">
        <f t="shared" si="1"/>
        <v>Out of test</v>
      </c>
      <c r="F16045" s="53" t="str">
        <f t="shared" si="2"/>
        <v>Shanghai_1</v>
      </c>
      <c r="G16045" s="53">
        <f t="shared" si="3"/>
        <v>0.6932370323</v>
      </c>
    </row>
    <row r="16046">
      <c r="A16046" s="61">
        <v>1.513573713E9</v>
      </c>
      <c r="B16046" s="61">
        <v>1.0</v>
      </c>
      <c r="C16046" s="61">
        <v>1361.0</v>
      </c>
      <c r="D16046" s="57" t="s">
        <v>379</v>
      </c>
      <c r="E16046" s="62" t="str">
        <f t="shared" si="1"/>
        <v>Out of test</v>
      </c>
      <c r="F16046" s="53" t="str">
        <f t="shared" si="2"/>
        <v>Shanghai_1</v>
      </c>
      <c r="G16046" s="53">
        <f t="shared" si="3"/>
        <v>0.9605573522</v>
      </c>
    </row>
    <row r="16047">
      <c r="A16047" s="61">
        <v>1.515862437E9</v>
      </c>
      <c r="B16047" s="61">
        <v>1.0</v>
      </c>
      <c r="C16047" s="61">
        <v>985.0</v>
      </c>
      <c r="D16047" s="57" t="s">
        <v>379</v>
      </c>
      <c r="E16047" s="62" t="str">
        <f t="shared" si="1"/>
        <v>Out of test</v>
      </c>
      <c r="F16047" s="53" t="str">
        <f t="shared" si="2"/>
        <v>Shanghai_1</v>
      </c>
      <c r="G16047" s="53">
        <f t="shared" si="3"/>
        <v>0.7912174036</v>
      </c>
    </row>
    <row r="16048">
      <c r="A16048" s="61">
        <v>1.513170486E9</v>
      </c>
      <c r="B16048" s="61">
        <v>1.0</v>
      </c>
      <c r="C16048" s="61">
        <v>2944.0</v>
      </c>
      <c r="D16048" s="57" t="s">
        <v>379</v>
      </c>
      <c r="E16048" s="62" t="str">
        <f t="shared" si="1"/>
        <v>Out of test</v>
      </c>
      <c r="F16048" s="53" t="str">
        <f t="shared" si="2"/>
        <v>Shanghai_1</v>
      </c>
      <c r="G16048" s="53">
        <f t="shared" si="3"/>
        <v>0.3834948451</v>
      </c>
    </row>
    <row r="16049">
      <c r="A16049" s="61">
        <v>1.513951846E9</v>
      </c>
      <c r="B16049" s="61">
        <v>1.0</v>
      </c>
      <c r="C16049" s="61">
        <v>2183.0</v>
      </c>
      <c r="D16049" s="57" t="s">
        <v>379</v>
      </c>
      <c r="E16049" s="62" t="str">
        <f t="shared" si="1"/>
        <v>Out of test</v>
      </c>
      <c r="F16049" s="53" t="str">
        <f t="shared" si="2"/>
        <v>Shanghai_1</v>
      </c>
      <c r="G16049" s="53">
        <f t="shared" si="3"/>
        <v>0.1398826085</v>
      </c>
    </row>
    <row r="16050">
      <c r="A16050" s="61">
        <v>1.515129547E9</v>
      </c>
      <c r="B16050" s="61">
        <v>1.0</v>
      </c>
      <c r="C16050" s="61">
        <v>4196.0</v>
      </c>
      <c r="D16050" s="57" t="s">
        <v>379</v>
      </c>
      <c r="E16050" s="62" t="str">
        <f t="shared" si="1"/>
        <v>Out of test</v>
      </c>
      <c r="F16050" s="53" t="str">
        <f t="shared" si="2"/>
        <v>Shanghai_1</v>
      </c>
      <c r="G16050" s="53">
        <f t="shared" si="3"/>
        <v>0.8469820689</v>
      </c>
    </row>
    <row r="16051">
      <c r="A16051" s="61">
        <v>1.513214969E9</v>
      </c>
      <c r="B16051" s="61">
        <v>1.0</v>
      </c>
      <c r="C16051" s="61">
        <v>2496.0</v>
      </c>
      <c r="D16051" s="57" t="s">
        <v>379</v>
      </c>
      <c r="E16051" s="62" t="str">
        <f t="shared" si="1"/>
        <v>Out of test</v>
      </c>
      <c r="F16051" s="53" t="str">
        <f t="shared" si="2"/>
        <v>Shanghai_1</v>
      </c>
      <c r="G16051" s="53">
        <f t="shared" si="3"/>
        <v>0.7111437872</v>
      </c>
    </row>
    <row r="16052">
      <c r="A16052" s="61">
        <v>1.517481164E9</v>
      </c>
      <c r="B16052" s="61">
        <v>1.0</v>
      </c>
      <c r="C16052" s="61">
        <v>3628.0</v>
      </c>
      <c r="D16052" s="57" t="s">
        <v>379</v>
      </c>
      <c r="E16052" s="62" t="str">
        <f t="shared" si="1"/>
        <v>Out of test</v>
      </c>
      <c r="F16052" s="53" t="str">
        <f t="shared" si="2"/>
        <v>Shanghai_1</v>
      </c>
      <c r="G16052" s="53">
        <f t="shared" si="3"/>
        <v>0.4411108157</v>
      </c>
    </row>
    <row r="16053">
      <c r="A16053" s="61">
        <v>1.517837833E9</v>
      </c>
      <c r="B16053" s="61">
        <v>1.0</v>
      </c>
      <c r="C16053" s="61">
        <v>3046.0</v>
      </c>
      <c r="D16053" s="57" t="s">
        <v>379</v>
      </c>
      <c r="E16053" s="62" t="str">
        <f t="shared" si="1"/>
        <v>Out of test</v>
      </c>
      <c r="F16053" s="53" t="str">
        <f t="shared" si="2"/>
        <v>Shanghai_1</v>
      </c>
      <c r="G16053" s="53">
        <f t="shared" si="3"/>
        <v>0.7408972196</v>
      </c>
    </row>
    <row r="16054">
      <c r="A16054" s="61">
        <v>1.513097124E9</v>
      </c>
      <c r="B16054" s="61">
        <v>1.0</v>
      </c>
      <c r="C16054" s="61">
        <v>3477.0</v>
      </c>
      <c r="D16054" s="57" t="s">
        <v>379</v>
      </c>
      <c r="E16054" s="62" t="str">
        <f t="shared" si="1"/>
        <v>Out of test</v>
      </c>
      <c r="F16054" s="53" t="str">
        <f t="shared" si="2"/>
        <v>Shanghai_1</v>
      </c>
      <c r="G16054" s="53">
        <f t="shared" si="3"/>
        <v>0.363902659</v>
      </c>
    </row>
    <row r="16055">
      <c r="A16055" s="61">
        <v>1.519889486E9</v>
      </c>
      <c r="B16055" s="61">
        <v>1.0</v>
      </c>
      <c r="C16055" s="61">
        <v>889.0</v>
      </c>
      <c r="D16055" s="57" t="s">
        <v>379</v>
      </c>
      <c r="E16055" s="62" t="str">
        <f t="shared" si="1"/>
        <v>Out of test</v>
      </c>
      <c r="F16055" s="53" t="str">
        <f t="shared" si="2"/>
        <v>Shanghai_1</v>
      </c>
      <c r="G16055" s="53">
        <f t="shared" si="3"/>
        <v>0.5012201352</v>
      </c>
    </row>
    <row r="16056">
      <c r="A16056" s="61">
        <v>1.519558728E9</v>
      </c>
      <c r="B16056" s="61">
        <v>1.0</v>
      </c>
      <c r="C16056" s="61">
        <v>4764.0</v>
      </c>
      <c r="D16056" s="57" t="s">
        <v>379</v>
      </c>
      <c r="E16056" s="62" t="str">
        <f t="shared" si="1"/>
        <v>Out of test</v>
      </c>
      <c r="F16056" s="53" t="str">
        <f t="shared" si="2"/>
        <v>Shanghai_1</v>
      </c>
      <c r="G16056" s="53">
        <f t="shared" si="3"/>
        <v>0.7590755235</v>
      </c>
    </row>
    <row r="16057">
      <c r="A16057" s="61">
        <v>1.517173445E9</v>
      </c>
      <c r="B16057" s="61">
        <v>1.0</v>
      </c>
      <c r="C16057" s="61">
        <v>2456.0</v>
      </c>
      <c r="D16057" s="57" t="s">
        <v>379</v>
      </c>
      <c r="E16057" s="62" t="str">
        <f t="shared" si="1"/>
        <v>Out of test</v>
      </c>
      <c r="F16057" s="53" t="str">
        <f t="shared" si="2"/>
        <v>Shanghai_1</v>
      </c>
      <c r="G16057" s="53">
        <f t="shared" si="3"/>
        <v>0.180344417</v>
      </c>
    </row>
    <row r="16058">
      <c r="A16058" s="61">
        <v>1.516697848E9</v>
      </c>
      <c r="B16058" s="61">
        <v>1.0</v>
      </c>
      <c r="C16058" s="61">
        <v>1953.0</v>
      </c>
      <c r="D16058" s="57" t="s">
        <v>379</v>
      </c>
      <c r="E16058" s="62" t="str">
        <f t="shared" si="1"/>
        <v>Out of test</v>
      </c>
      <c r="F16058" s="53" t="str">
        <f t="shared" si="2"/>
        <v>Shanghai_1</v>
      </c>
      <c r="G16058" s="53">
        <f t="shared" si="3"/>
        <v>0.2500505733</v>
      </c>
    </row>
    <row r="16059">
      <c r="A16059" s="61">
        <v>1.519462966E9</v>
      </c>
      <c r="B16059" s="61">
        <v>1.0</v>
      </c>
      <c r="C16059" s="61">
        <v>1370.0</v>
      </c>
      <c r="D16059" s="57" t="s">
        <v>379</v>
      </c>
      <c r="E16059" s="62" t="str">
        <f t="shared" si="1"/>
        <v>Out of test</v>
      </c>
      <c r="F16059" s="53" t="str">
        <f t="shared" si="2"/>
        <v>Shanghai_1</v>
      </c>
      <c r="G16059" s="53">
        <f t="shared" si="3"/>
        <v>0.462629357</v>
      </c>
    </row>
    <row r="16060">
      <c r="A16060" s="61">
        <v>1.512336087E9</v>
      </c>
      <c r="B16060" s="61">
        <v>1.0</v>
      </c>
      <c r="C16060" s="61">
        <v>411.0</v>
      </c>
      <c r="D16060" s="57" t="s">
        <v>379</v>
      </c>
      <c r="E16060" s="62" t="str">
        <f t="shared" si="1"/>
        <v>Out of test</v>
      </c>
      <c r="F16060" s="53" t="str">
        <f t="shared" si="2"/>
        <v>Shanghai_1</v>
      </c>
      <c r="G16060" s="53">
        <f t="shared" si="3"/>
        <v>0.9404934393</v>
      </c>
    </row>
    <row r="16061">
      <c r="A16061" s="61">
        <v>1.519282703E9</v>
      </c>
      <c r="B16061" s="61">
        <v>1.0</v>
      </c>
      <c r="C16061" s="61">
        <v>2093.0</v>
      </c>
      <c r="D16061" s="57" t="s">
        <v>379</v>
      </c>
      <c r="E16061" s="62" t="str">
        <f t="shared" si="1"/>
        <v>Out of test</v>
      </c>
      <c r="F16061" s="53" t="str">
        <f t="shared" si="2"/>
        <v>Shanghai_1</v>
      </c>
      <c r="G16061" s="53">
        <f t="shared" si="3"/>
        <v>0.1406423796</v>
      </c>
    </row>
    <row r="16062">
      <c r="A16062" s="61">
        <v>1.516358868E9</v>
      </c>
      <c r="B16062" s="61">
        <v>1.0</v>
      </c>
      <c r="C16062" s="61">
        <v>2030.0</v>
      </c>
      <c r="D16062" s="57" t="s">
        <v>379</v>
      </c>
      <c r="E16062" s="62" t="str">
        <f t="shared" si="1"/>
        <v>Out of test</v>
      </c>
      <c r="F16062" s="53" t="str">
        <f t="shared" si="2"/>
        <v>Shanghai_1</v>
      </c>
      <c r="G16062" s="53">
        <f t="shared" si="3"/>
        <v>0.4511710277</v>
      </c>
    </row>
    <row r="16063">
      <c r="A16063" s="61">
        <v>1.515475309E9</v>
      </c>
      <c r="B16063" s="61">
        <v>1.0</v>
      </c>
      <c r="C16063" s="61">
        <v>2578.0</v>
      </c>
      <c r="D16063" s="57" t="s">
        <v>379</v>
      </c>
      <c r="E16063" s="62" t="str">
        <f t="shared" si="1"/>
        <v>Out of test</v>
      </c>
      <c r="F16063" s="53" t="str">
        <f t="shared" si="2"/>
        <v>Shanghai_1</v>
      </c>
      <c r="G16063" s="53">
        <f t="shared" si="3"/>
        <v>0.727156629</v>
      </c>
    </row>
    <row r="16064">
      <c r="A16064" s="61">
        <v>1.511972305E9</v>
      </c>
      <c r="B16064" s="61">
        <v>1.0</v>
      </c>
      <c r="C16064" s="61">
        <v>543.0</v>
      </c>
      <c r="D16064" s="57" t="s">
        <v>379</v>
      </c>
      <c r="E16064" s="62" t="str">
        <f t="shared" si="1"/>
        <v>Out of test</v>
      </c>
      <c r="F16064" s="53" t="str">
        <f t="shared" si="2"/>
        <v>Shanghai_1</v>
      </c>
      <c r="G16064" s="53">
        <f t="shared" si="3"/>
        <v>0.7040072904</v>
      </c>
    </row>
    <row r="16065">
      <c r="A16065" s="61">
        <v>1.516608363E9</v>
      </c>
      <c r="B16065" s="61">
        <v>1.0</v>
      </c>
      <c r="C16065" s="61">
        <v>888.0</v>
      </c>
      <c r="D16065" s="57" t="s">
        <v>379</v>
      </c>
      <c r="E16065" s="62" t="str">
        <f t="shared" si="1"/>
        <v>Out of test</v>
      </c>
      <c r="F16065" s="53" t="str">
        <f t="shared" si="2"/>
        <v>Shanghai_1</v>
      </c>
      <c r="G16065" s="53">
        <f t="shared" si="3"/>
        <v>0.07127028148</v>
      </c>
    </row>
    <row r="16066">
      <c r="A16066" s="61">
        <v>1.515522083E9</v>
      </c>
      <c r="B16066" s="61">
        <v>1.0</v>
      </c>
      <c r="C16066" s="61">
        <v>169.0</v>
      </c>
      <c r="D16066" s="57" t="s">
        <v>379</v>
      </c>
      <c r="E16066" s="62" t="str">
        <f t="shared" si="1"/>
        <v>Out of test</v>
      </c>
      <c r="F16066" s="53" t="str">
        <f t="shared" si="2"/>
        <v>Shanghai_1</v>
      </c>
      <c r="G16066" s="53">
        <f t="shared" si="3"/>
        <v>0.1596323102</v>
      </c>
    </row>
    <row r="16067">
      <c r="A16067" s="61">
        <v>1.515616504E9</v>
      </c>
      <c r="B16067" s="61">
        <v>1.0</v>
      </c>
      <c r="C16067" s="61">
        <v>832.0</v>
      </c>
      <c r="D16067" s="57" t="s">
        <v>379</v>
      </c>
      <c r="E16067" s="62" t="str">
        <f t="shared" si="1"/>
        <v>Out of test</v>
      </c>
      <c r="F16067" s="53" t="str">
        <f t="shared" si="2"/>
        <v>Shanghai_1</v>
      </c>
      <c r="G16067" s="53">
        <f t="shared" si="3"/>
        <v>0.7529525823</v>
      </c>
    </row>
    <row r="16068">
      <c r="A16068" s="61">
        <v>1.512662808E9</v>
      </c>
      <c r="B16068" s="61">
        <v>1.0</v>
      </c>
      <c r="C16068" s="61">
        <v>1836.0</v>
      </c>
      <c r="D16068" s="57" t="s">
        <v>379</v>
      </c>
      <c r="E16068" s="62" t="str">
        <f t="shared" si="1"/>
        <v>Out of test</v>
      </c>
      <c r="F16068" s="53" t="str">
        <f t="shared" si="2"/>
        <v>Shanghai_1</v>
      </c>
      <c r="G16068" s="53">
        <f t="shared" si="3"/>
        <v>0.5302593244</v>
      </c>
    </row>
    <row r="16069">
      <c r="A16069" s="61">
        <v>1.513297379E9</v>
      </c>
      <c r="B16069" s="61">
        <v>1.0</v>
      </c>
      <c r="C16069" s="61">
        <v>1473.0</v>
      </c>
      <c r="D16069" s="57" t="s">
        <v>379</v>
      </c>
      <c r="E16069" s="62" t="str">
        <f t="shared" si="1"/>
        <v>Out of test</v>
      </c>
      <c r="F16069" s="53" t="str">
        <f t="shared" si="2"/>
        <v>Shanghai_1</v>
      </c>
      <c r="G16069" s="53">
        <f t="shared" si="3"/>
        <v>0.9452568404</v>
      </c>
    </row>
    <row r="16070">
      <c r="A16070" s="61">
        <v>1.513727575E9</v>
      </c>
      <c r="B16070" s="61">
        <v>1.0</v>
      </c>
      <c r="C16070" s="61">
        <v>928.0</v>
      </c>
      <c r="D16070" s="57" t="s">
        <v>379</v>
      </c>
      <c r="E16070" s="62" t="str">
        <f t="shared" si="1"/>
        <v>Out of test</v>
      </c>
      <c r="F16070" s="53" t="str">
        <f t="shared" si="2"/>
        <v>Shanghai_1</v>
      </c>
      <c r="G16070" s="53">
        <f t="shared" si="3"/>
        <v>0.2943394093</v>
      </c>
    </row>
    <row r="16071">
      <c r="A16071" s="61">
        <v>1.514518659E9</v>
      </c>
      <c r="B16071" s="61">
        <v>1.0</v>
      </c>
      <c r="C16071" s="61">
        <v>3574.0</v>
      </c>
      <c r="D16071" s="57" t="s">
        <v>379</v>
      </c>
      <c r="E16071" s="62" t="str">
        <f t="shared" si="1"/>
        <v>Out of test</v>
      </c>
      <c r="F16071" s="53" t="str">
        <f t="shared" si="2"/>
        <v>Shanghai_1</v>
      </c>
      <c r="G16071" s="53">
        <f t="shared" si="3"/>
        <v>0.2324716915</v>
      </c>
    </row>
    <row r="16072">
      <c r="A16072" s="61">
        <v>1.512876529E9</v>
      </c>
      <c r="B16072" s="61">
        <v>1.0</v>
      </c>
      <c r="C16072" s="61">
        <v>1736.0</v>
      </c>
      <c r="D16072" s="57" t="s">
        <v>379</v>
      </c>
      <c r="E16072" s="62" t="str">
        <f t="shared" si="1"/>
        <v>Out of test</v>
      </c>
      <c r="F16072" s="53" t="str">
        <f t="shared" si="2"/>
        <v>Shanghai_1</v>
      </c>
      <c r="G16072" s="53">
        <f t="shared" si="3"/>
        <v>0.7552032008</v>
      </c>
    </row>
    <row r="16073">
      <c r="A16073" s="61">
        <v>1.517926109E9</v>
      </c>
      <c r="B16073" s="61">
        <v>1.0</v>
      </c>
      <c r="C16073" s="61">
        <v>3190.0</v>
      </c>
      <c r="D16073" s="57" t="s">
        <v>379</v>
      </c>
      <c r="E16073" s="62" t="str">
        <f t="shared" si="1"/>
        <v>Out of test</v>
      </c>
      <c r="F16073" s="53" t="str">
        <f t="shared" si="2"/>
        <v>Shanghai_1</v>
      </c>
      <c r="G16073" s="53">
        <f t="shared" si="3"/>
        <v>0.8729889396</v>
      </c>
    </row>
    <row r="16074">
      <c r="A16074" s="61">
        <v>1.511712606E9</v>
      </c>
      <c r="B16074" s="61">
        <v>1.0</v>
      </c>
      <c r="C16074" s="61">
        <v>2464.0</v>
      </c>
      <c r="D16074" s="57" t="s">
        <v>379</v>
      </c>
      <c r="E16074" s="62" t="str">
        <f t="shared" si="1"/>
        <v>Out of test</v>
      </c>
      <c r="F16074" s="53" t="str">
        <f t="shared" si="2"/>
        <v>Shanghai_1</v>
      </c>
      <c r="G16074" s="53">
        <f t="shared" si="3"/>
        <v>0.7379999831</v>
      </c>
    </row>
    <row r="16075">
      <c r="A16075" s="61">
        <v>1.518166748E9</v>
      </c>
      <c r="B16075" s="61">
        <v>1.0</v>
      </c>
      <c r="C16075" s="61">
        <v>48.0</v>
      </c>
      <c r="D16075" s="57" t="s">
        <v>379</v>
      </c>
      <c r="E16075" s="62" t="str">
        <f t="shared" si="1"/>
        <v>Out of test</v>
      </c>
      <c r="F16075" s="53" t="str">
        <f t="shared" si="2"/>
        <v>Shanghai_1</v>
      </c>
      <c r="G16075" s="53">
        <f t="shared" si="3"/>
        <v>0.3431583836</v>
      </c>
    </row>
    <row r="16076">
      <c r="A16076" s="61">
        <v>1.514678903E9</v>
      </c>
      <c r="B16076" s="61">
        <v>1.0</v>
      </c>
      <c r="C16076" s="61">
        <v>178.0</v>
      </c>
      <c r="D16076" s="57" t="s">
        <v>379</v>
      </c>
      <c r="E16076" s="62" t="str">
        <f t="shared" si="1"/>
        <v>Out of test</v>
      </c>
      <c r="F16076" s="53" t="str">
        <f t="shared" si="2"/>
        <v>Shanghai_1</v>
      </c>
      <c r="G16076" s="53">
        <f t="shared" si="3"/>
        <v>0.08600522793</v>
      </c>
    </row>
    <row r="16077">
      <c r="A16077" s="61">
        <v>1.513338264E9</v>
      </c>
      <c r="B16077" s="61">
        <v>1.0</v>
      </c>
      <c r="C16077" s="61">
        <v>1400.0</v>
      </c>
      <c r="D16077" s="57" t="s">
        <v>379</v>
      </c>
      <c r="E16077" s="62" t="str">
        <f t="shared" si="1"/>
        <v>Out of test</v>
      </c>
      <c r="F16077" s="53" t="str">
        <f t="shared" si="2"/>
        <v>Shanghai_1</v>
      </c>
      <c r="G16077" s="53">
        <f t="shared" si="3"/>
        <v>0.9165102396</v>
      </c>
    </row>
    <row r="16078">
      <c r="A16078" s="61">
        <v>1.512094035E9</v>
      </c>
      <c r="B16078" s="61">
        <v>1.0</v>
      </c>
      <c r="C16078" s="61">
        <v>3875.0</v>
      </c>
      <c r="D16078" s="57" t="s">
        <v>379</v>
      </c>
      <c r="E16078" s="62" t="str">
        <f t="shared" si="1"/>
        <v>Out of test</v>
      </c>
      <c r="F16078" s="53" t="str">
        <f t="shared" si="2"/>
        <v>Shanghai_1</v>
      </c>
      <c r="G16078" s="53">
        <f t="shared" si="3"/>
        <v>0.8802342497</v>
      </c>
    </row>
    <row r="16079">
      <c r="A16079" s="61">
        <v>1.513493714E9</v>
      </c>
      <c r="B16079" s="61">
        <v>1.0</v>
      </c>
      <c r="C16079" s="61">
        <v>390.0</v>
      </c>
      <c r="D16079" s="57" t="s">
        <v>379</v>
      </c>
      <c r="E16079" s="62" t="str">
        <f t="shared" si="1"/>
        <v>Out of test</v>
      </c>
      <c r="F16079" s="53" t="str">
        <f t="shared" si="2"/>
        <v>Shanghai_1</v>
      </c>
      <c r="G16079" s="53">
        <f t="shared" si="3"/>
        <v>0.07321107495</v>
      </c>
    </row>
    <row r="16080">
      <c r="A16080" s="61">
        <v>1.512509194E9</v>
      </c>
      <c r="B16080" s="61">
        <v>1.0</v>
      </c>
      <c r="C16080" s="61">
        <v>1760.0</v>
      </c>
      <c r="D16080" s="57" t="s">
        <v>379</v>
      </c>
      <c r="E16080" s="62" t="str">
        <f t="shared" si="1"/>
        <v>Out of test</v>
      </c>
      <c r="F16080" s="53" t="str">
        <f t="shared" si="2"/>
        <v>Shanghai_1</v>
      </c>
      <c r="G16080" s="53">
        <f t="shared" si="3"/>
        <v>0.1998437665</v>
      </c>
    </row>
    <row r="16081">
      <c r="A16081" s="61">
        <v>1.517584903E9</v>
      </c>
      <c r="B16081" s="61">
        <v>1.0</v>
      </c>
      <c r="C16081" s="61">
        <v>161.0</v>
      </c>
      <c r="D16081" s="57" t="s">
        <v>379</v>
      </c>
      <c r="E16081" s="62" t="str">
        <f t="shared" si="1"/>
        <v>Out of test</v>
      </c>
      <c r="F16081" s="53" t="str">
        <f t="shared" si="2"/>
        <v>Shanghai_1</v>
      </c>
      <c r="G16081" s="53">
        <f t="shared" si="3"/>
        <v>0.8273625515</v>
      </c>
    </row>
    <row r="16082">
      <c r="A16082" s="61">
        <v>1.514572876E9</v>
      </c>
      <c r="B16082" s="61">
        <v>1.0</v>
      </c>
      <c r="C16082" s="61">
        <v>925.0</v>
      </c>
      <c r="D16082" s="57" t="s">
        <v>379</v>
      </c>
      <c r="E16082" s="62" t="str">
        <f t="shared" si="1"/>
        <v>Out of test</v>
      </c>
      <c r="F16082" s="53" t="str">
        <f t="shared" si="2"/>
        <v>Shanghai_1</v>
      </c>
      <c r="G16082" s="53">
        <f t="shared" si="3"/>
        <v>0.4027170938</v>
      </c>
    </row>
    <row r="16083">
      <c r="A16083" s="61">
        <v>1.517497133E9</v>
      </c>
      <c r="B16083" s="61">
        <v>1.0</v>
      </c>
      <c r="C16083" s="61">
        <v>2944.0</v>
      </c>
      <c r="D16083" s="57" t="s">
        <v>379</v>
      </c>
      <c r="E16083" s="62" t="str">
        <f t="shared" si="1"/>
        <v>Out of test</v>
      </c>
      <c r="F16083" s="53" t="str">
        <f t="shared" si="2"/>
        <v>Shanghai_1</v>
      </c>
      <c r="G16083" s="53">
        <f t="shared" si="3"/>
        <v>0.562762461</v>
      </c>
    </row>
    <row r="16084">
      <c r="A16084" s="61">
        <v>1.519246507E9</v>
      </c>
      <c r="B16084" s="61">
        <v>1.0</v>
      </c>
      <c r="C16084" s="61">
        <v>868.0</v>
      </c>
      <c r="D16084" s="57" t="s">
        <v>379</v>
      </c>
      <c r="E16084" s="62" t="str">
        <f t="shared" si="1"/>
        <v>Out of test</v>
      </c>
      <c r="F16084" s="53" t="str">
        <f t="shared" si="2"/>
        <v>Shanghai_1</v>
      </c>
      <c r="G16084" s="53">
        <f t="shared" si="3"/>
        <v>0.4267358857</v>
      </c>
    </row>
    <row r="16085">
      <c r="A16085" s="61">
        <v>1.516888357E9</v>
      </c>
      <c r="B16085" s="61">
        <v>1.0</v>
      </c>
      <c r="C16085" s="61">
        <v>613.0</v>
      </c>
      <c r="D16085" s="57" t="s">
        <v>379</v>
      </c>
      <c r="E16085" s="62" t="str">
        <f t="shared" si="1"/>
        <v>Out of test</v>
      </c>
      <c r="F16085" s="53" t="str">
        <f t="shared" si="2"/>
        <v>Shanghai_1</v>
      </c>
      <c r="G16085" s="53">
        <f t="shared" si="3"/>
        <v>0.7171561791</v>
      </c>
    </row>
    <row r="16086">
      <c r="A16086" s="61">
        <v>1.512385418E9</v>
      </c>
      <c r="B16086" s="61">
        <v>1.0</v>
      </c>
      <c r="C16086" s="61">
        <v>1012.0</v>
      </c>
      <c r="D16086" s="57" t="s">
        <v>379</v>
      </c>
      <c r="E16086" s="62" t="str">
        <f t="shared" si="1"/>
        <v>Out of test</v>
      </c>
      <c r="F16086" s="53" t="str">
        <f t="shared" si="2"/>
        <v>Shanghai_1</v>
      </c>
      <c r="G16086" s="53">
        <f t="shared" si="3"/>
        <v>0.7864853179</v>
      </c>
    </row>
    <row r="16087">
      <c r="A16087" s="61">
        <v>1.518598838E9</v>
      </c>
      <c r="B16087" s="61">
        <v>1.0</v>
      </c>
      <c r="C16087" s="61">
        <v>582.0</v>
      </c>
      <c r="D16087" s="57" t="s">
        <v>379</v>
      </c>
      <c r="E16087" s="62" t="str">
        <f t="shared" si="1"/>
        <v>Out of test</v>
      </c>
      <c r="F16087" s="53" t="str">
        <f t="shared" si="2"/>
        <v>Shanghai_1</v>
      </c>
      <c r="G16087" s="53">
        <f t="shared" si="3"/>
        <v>0.01507179618</v>
      </c>
    </row>
    <row r="16088">
      <c r="A16088" s="61">
        <v>1.513330088E9</v>
      </c>
      <c r="B16088" s="61">
        <v>1.0</v>
      </c>
      <c r="C16088" s="61">
        <v>3910.0</v>
      </c>
      <c r="D16088" s="57" t="s">
        <v>379</v>
      </c>
      <c r="E16088" s="62" t="str">
        <f t="shared" si="1"/>
        <v>Out of test</v>
      </c>
      <c r="F16088" s="53" t="str">
        <f t="shared" si="2"/>
        <v>Shanghai_1</v>
      </c>
      <c r="G16088" s="53">
        <f t="shared" si="3"/>
        <v>0.5145907461</v>
      </c>
    </row>
    <row r="16089">
      <c r="A16089" s="61">
        <v>1.517121795E9</v>
      </c>
      <c r="B16089" s="61">
        <v>1.0</v>
      </c>
      <c r="C16089" s="61">
        <v>2459.0</v>
      </c>
      <c r="D16089" s="57" t="s">
        <v>379</v>
      </c>
      <c r="E16089" s="62" t="str">
        <f t="shared" si="1"/>
        <v>Out of test</v>
      </c>
      <c r="F16089" s="53" t="str">
        <f t="shared" si="2"/>
        <v>Shanghai_1</v>
      </c>
      <c r="G16089" s="53">
        <f t="shared" si="3"/>
        <v>0.862437674</v>
      </c>
    </row>
    <row r="16090">
      <c r="A16090" s="61">
        <v>1.519923859E9</v>
      </c>
      <c r="B16090" s="61">
        <v>1.0</v>
      </c>
      <c r="C16090" s="61">
        <v>814.0</v>
      </c>
      <c r="D16090" s="57" t="s">
        <v>379</v>
      </c>
      <c r="E16090" s="62" t="str">
        <f t="shared" si="1"/>
        <v>Out of test</v>
      </c>
      <c r="F16090" s="53" t="str">
        <f t="shared" si="2"/>
        <v>Shanghai_1</v>
      </c>
      <c r="G16090" s="53">
        <f t="shared" si="3"/>
        <v>0.721738325</v>
      </c>
    </row>
    <row r="16091">
      <c r="A16091" s="61">
        <v>1.518037313E9</v>
      </c>
      <c r="B16091" s="61">
        <v>1.0</v>
      </c>
      <c r="C16091" s="61">
        <v>75.0</v>
      </c>
      <c r="D16091" s="57" t="s">
        <v>379</v>
      </c>
      <c r="E16091" s="62" t="str">
        <f t="shared" si="1"/>
        <v>Out of test</v>
      </c>
      <c r="F16091" s="53" t="str">
        <f t="shared" si="2"/>
        <v>Shanghai_1</v>
      </c>
      <c r="G16091" s="53">
        <f t="shared" si="3"/>
        <v>0.7528331458</v>
      </c>
    </row>
    <row r="16092">
      <c r="A16092" s="61">
        <v>1.514132168E9</v>
      </c>
      <c r="B16092" s="61">
        <v>1.0</v>
      </c>
      <c r="C16092" s="61">
        <v>2872.0</v>
      </c>
      <c r="D16092" s="57" t="s">
        <v>379</v>
      </c>
      <c r="E16092" s="62" t="str">
        <f t="shared" si="1"/>
        <v>Out of test</v>
      </c>
      <c r="F16092" s="53" t="str">
        <f t="shared" si="2"/>
        <v>Shanghai_1</v>
      </c>
      <c r="G16092" s="53">
        <f t="shared" si="3"/>
        <v>0.1280096259</v>
      </c>
    </row>
    <row r="16093">
      <c r="A16093" s="61">
        <v>1.517944114E9</v>
      </c>
      <c r="B16093" s="61">
        <v>1.0</v>
      </c>
      <c r="C16093" s="61">
        <v>4561.0</v>
      </c>
      <c r="D16093" s="57" t="s">
        <v>379</v>
      </c>
      <c r="E16093" s="62" t="str">
        <f t="shared" si="1"/>
        <v>Out of test</v>
      </c>
      <c r="F16093" s="53" t="str">
        <f t="shared" si="2"/>
        <v>Shanghai_1</v>
      </c>
      <c r="G16093" s="53">
        <f t="shared" si="3"/>
        <v>0.9440560854</v>
      </c>
    </row>
    <row r="16094">
      <c r="A16094" s="61">
        <v>1.518814497E9</v>
      </c>
      <c r="B16094" s="61">
        <v>1.0</v>
      </c>
      <c r="C16094" s="61">
        <v>3710.0</v>
      </c>
      <c r="D16094" s="57" t="s">
        <v>379</v>
      </c>
      <c r="E16094" s="62" t="str">
        <f t="shared" si="1"/>
        <v>Out of test</v>
      </c>
      <c r="F16094" s="53" t="str">
        <f t="shared" si="2"/>
        <v>Shanghai_1</v>
      </c>
      <c r="G16094" s="53">
        <f t="shared" si="3"/>
        <v>0.4569058882</v>
      </c>
    </row>
    <row r="16095">
      <c r="A16095" s="61">
        <v>1.515425966E9</v>
      </c>
      <c r="B16095" s="61">
        <v>1.0</v>
      </c>
      <c r="C16095" s="61">
        <v>2205.0</v>
      </c>
      <c r="D16095" s="57" t="s">
        <v>379</v>
      </c>
      <c r="E16095" s="62" t="str">
        <f t="shared" si="1"/>
        <v>Out of test</v>
      </c>
      <c r="F16095" s="53" t="str">
        <f t="shared" si="2"/>
        <v>Shanghai_1</v>
      </c>
      <c r="G16095" s="53">
        <f t="shared" si="3"/>
        <v>0.4214608953</v>
      </c>
    </row>
    <row r="16096">
      <c r="A16096" s="61">
        <v>1.518105879E9</v>
      </c>
      <c r="B16096" s="61">
        <v>1.0</v>
      </c>
      <c r="C16096" s="61">
        <v>3824.0</v>
      </c>
      <c r="D16096" s="57" t="s">
        <v>379</v>
      </c>
      <c r="E16096" s="62" t="str">
        <f t="shared" si="1"/>
        <v>Out of test</v>
      </c>
      <c r="F16096" s="53" t="str">
        <f t="shared" si="2"/>
        <v>Shanghai_1</v>
      </c>
      <c r="G16096" s="53">
        <f t="shared" si="3"/>
        <v>0.04192242208</v>
      </c>
    </row>
    <row r="16097">
      <c r="A16097" s="61">
        <v>1.517516704E9</v>
      </c>
      <c r="B16097" s="61">
        <v>1.0</v>
      </c>
      <c r="C16097" s="61">
        <v>2050.0</v>
      </c>
      <c r="D16097" s="57" t="s">
        <v>379</v>
      </c>
      <c r="E16097" s="62" t="str">
        <f t="shared" si="1"/>
        <v>Out of test</v>
      </c>
      <c r="F16097" s="53" t="str">
        <f t="shared" si="2"/>
        <v>Shanghai_1</v>
      </c>
      <c r="G16097" s="53">
        <f t="shared" si="3"/>
        <v>0.02611261279</v>
      </c>
    </row>
    <row r="16098">
      <c r="A16098" s="61">
        <v>1.517111847E9</v>
      </c>
      <c r="B16098" s="61">
        <v>1.0</v>
      </c>
      <c r="C16098" s="61">
        <v>1320.0</v>
      </c>
      <c r="D16098" s="57" t="s">
        <v>379</v>
      </c>
      <c r="E16098" s="62" t="str">
        <f t="shared" si="1"/>
        <v>Out of test</v>
      </c>
      <c r="F16098" s="53" t="str">
        <f t="shared" si="2"/>
        <v>Shanghai_1</v>
      </c>
      <c r="G16098" s="53">
        <f t="shared" si="3"/>
        <v>0.1364522414</v>
      </c>
    </row>
    <row r="16099">
      <c r="A16099" s="61">
        <v>1.518971034E9</v>
      </c>
      <c r="B16099" s="61">
        <v>1.0</v>
      </c>
      <c r="C16099" s="61">
        <v>2600.0</v>
      </c>
      <c r="D16099" s="57" t="s">
        <v>379</v>
      </c>
      <c r="E16099" s="62" t="str">
        <f t="shared" si="1"/>
        <v>Out of test</v>
      </c>
      <c r="F16099" s="53" t="str">
        <f t="shared" si="2"/>
        <v>Shanghai_1</v>
      </c>
      <c r="G16099" s="53">
        <f t="shared" si="3"/>
        <v>0.1742222171</v>
      </c>
    </row>
    <row r="16100">
      <c r="A16100" s="61">
        <v>1.516926387E9</v>
      </c>
      <c r="B16100" s="61">
        <v>1.0</v>
      </c>
      <c r="C16100" s="61">
        <v>756.0</v>
      </c>
      <c r="D16100" s="57" t="s">
        <v>379</v>
      </c>
      <c r="E16100" s="62" t="str">
        <f t="shared" si="1"/>
        <v>Out of test</v>
      </c>
      <c r="F16100" s="53" t="str">
        <f t="shared" si="2"/>
        <v>Shanghai_1</v>
      </c>
      <c r="G16100" s="53">
        <f t="shared" si="3"/>
        <v>0.9569712721</v>
      </c>
    </row>
    <row r="16101">
      <c r="A16101" s="61">
        <v>1.518414487E9</v>
      </c>
      <c r="B16101" s="61">
        <v>1.0</v>
      </c>
      <c r="C16101" s="61">
        <v>1914.0</v>
      </c>
      <c r="D16101" s="57" t="s">
        <v>379</v>
      </c>
      <c r="E16101" s="62" t="str">
        <f t="shared" si="1"/>
        <v>Out of test</v>
      </c>
      <c r="F16101" s="53" t="str">
        <f t="shared" si="2"/>
        <v>Shanghai_1</v>
      </c>
      <c r="G16101" s="53">
        <f t="shared" si="3"/>
        <v>0.4907099495</v>
      </c>
    </row>
    <row r="16102">
      <c r="A16102" s="61">
        <v>1.519767284E9</v>
      </c>
      <c r="B16102" s="61">
        <v>1.0</v>
      </c>
      <c r="C16102" s="61">
        <v>468.0</v>
      </c>
      <c r="D16102" s="57" t="s">
        <v>379</v>
      </c>
      <c r="E16102" s="62" t="str">
        <f t="shared" si="1"/>
        <v>Out of test</v>
      </c>
      <c r="F16102" s="53" t="str">
        <f t="shared" si="2"/>
        <v>Shanghai_1</v>
      </c>
      <c r="G16102" s="53">
        <f t="shared" si="3"/>
        <v>0.3458303657</v>
      </c>
    </row>
    <row r="16103">
      <c r="A16103" s="61">
        <v>1.515366153E9</v>
      </c>
      <c r="B16103" s="61">
        <v>1.0</v>
      </c>
      <c r="C16103" s="61">
        <v>1149.0</v>
      </c>
      <c r="D16103" s="57" t="s">
        <v>379</v>
      </c>
      <c r="E16103" s="62" t="str">
        <f t="shared" si="1"/>
        <v>Out of test</v>
      </c>
      <c r="F16103" s="53" t="str">
        <f t="shared" si="2"/>
        <v>Shanghai_1</v>
      </c>
      <c r="G16103" s="53">
        <f t="shared" si="3"/>
        <v>0.9133435374</v>
      </c>
    </row>
    <row r="16104">
      <c r="A16104" s="61">
        <v>1.516965539E9</v>
      </c>
      <c r="B16104" s="61">
        <v>1.0</v>
      </c>
      <c r="C16104" s="61">
        <v>1434.0</v>
      </c>
      <c r="D16104" s="57" t="s">
        <v>379</v>
      </c>
      <c r="E16104" s="62" t="str">
        <f t="shared" si="1"/>
        <v>Out of test</v>
      </c>
      <c r="F16104" s="53" t="str">
        <f t="shared" si="2"/>
        <v>Shanghai_1</v>
      </c>
      <c r="G16104" s="53">
        <f t="shared" si="3"/>
        <v>0.4856217987</v>
      </c>
    </row>
    <row r="16105">
      <c r="A16105" s="61">
        <v>1.511248769E9</v>
      </c>
      <c r="B16105" s="61">
        <v>1.0</v>
      </c>
      <c r="C16105" s="61">
        <v>1534.0</v>
      </c>
      <c r="D16105" s="57" t="s">
        <v>379</v>
      </c>
      <c r="E16105" s="62" t="str">
        <f t="shared" si="1"/>
        <v>Out of test</v>
      </c>
      <c r="F16105" s="53" t="str">
        <f t="shared" si="2"/>
        <v>Shanghai_1</v>
      </c>
      <c r="G16105" s="53">
        <f t="shared" si="3"/>
        <v>0.9621018555</v>
      </c>
    </row>
    <row r="16106">
      <c r="A16106" s="61">
        <v>1.511400647E9</v>
      </c>
      <c r="B16106" s="61">
        <v>1.0</v>
      </c>
      <c r="C16106" s="61">
        <v>1687.0</v>
      </c>
      <c r="D16106" s="57" t="s">
        <v>379</v>
      </c>
      <c r="E16106" s="62" t="str">
        <f t="shared" si="1"/>
        <v>Out of test</v>
      </c>
      <c r="F16106" s="53" t="str">
        <f t="shared" si="2"/>
        <v>Shanghai_1</v>
      </c>
      <c r="G16106" s="53">
        <f t="shared" si="3"/>
        <v>0.407196718</v>
      </c>
    </row>
    <row r="16107">
      <c r="A16107" s="61">
        <v>1.512527554E9</v>
      </c>
      <c r="B16107" s="61">
        <v>1.0</v>
      </c>
      <c r="C16107" s="61">
        <v>2923.0</v>
      </c>
      <c r="D16107" s="57" t="s">
        <v>379</v>
      </c>
      <c r="E16107" s="62" t="str">
        <f t="shared" si="1"/>
        <v>Out of test</v>
      </c>
      <c r="F16107" s="53" t="str">
        <f t="shared" si="2"/>
        <v>Shanghai_1</v>
      </c>
      <c r="G16107" s="53">
        <f t="shared" si="3"/>
        <v>0.3067258736</v>
      </c>
    </row>
    <row r="16108">
      <c r="A16108" s="61">
        <v>1.518307974E9</v>
      </c>
      <c r="B16108" s="61">
        <v>1.0</v>
      </c>
      <c r="C16108" s="61">
        <v>3202.0</v>
      </c>
      <c r="D16108" s="57" t="s">
        <v>379</v>
      </c>
      <c r="E16108" s="62" t="str">
        <f t="shared" si="1"/>
        <v>Out of test</v>
      </c>
      <c r="F16108" s="53" t="str">
        <f t="shared" si="2"/>
        <v>Shanghai_1</v>
      </c>
      <c r="G16108" s="53">
        <f t="shared" si="3"/>
        <v>0.1363033101</v>
      </c>
    </row>
    <row r="16109">
      <c r="A16109" s="61">
        <v>1.515116789E9</v>
      </c>
      <c r="B16109" s="61">
        <v>1.0</v>
      </c>
      <c r="C16109" s="61">
        <v>2424.0</v>
      </c>
      <c r="D16109" s="57" t="s">
        <v>379</v>
      </c>
      <c r="E16109" s="62" t="str">
        <f t="shared" si="1"/>
        <v>Out of test</v>
      </c>
      <c r="F16109" s="53" t="str">
        <f t="shared" si="2"/>
        <v>Shanghai_1</v>
      </c>
      <c r="G16109" s="53">
        <f t="shared" si="3"/>
        <v>0.9774750218</v>
      </c>
    </row>
    <row r="16110">
      <c r="A16110" s="61">
        <v>1.514201757E9</v>
      </c>
      <c r="B16110" s="61">
        <v>1.0</v>
      </c>
      <c r="C16110" s="61">
        <v>3892.0</v>
      </c>
      <c r="D16110" s="57" t="s">
        <v>379</v>
      </c>
      <c r="E16110" s="62" t="str">
        <f t="shared" si="1"/>
        <v>Out of test</v>
      </c>
      <c r="F16110" s="53" t="str">
        <f t="shared" si="2"/>
        <v>Shanghai_1</v>
      </c>
      <c r="G16110" s="53">
        <f t="shared" si="3"/>
        <v>0.4509406448</v>
      </c>
    </row>
    <row r="16111">
      <c r="A16111" s="61">
        <v>1.511710303E9</v>
      </c>
      <c r="B16111" s="61">
        <v>1.0</v>
      </c>
      <c r="C16111" s="61">
        <v>2681.0</v>
      </c>
      <c r="D16111" s="57" t="s">
        <v>379</v>
      </c>
      <c r="E16111" s="62" t="str">
        <f t="shared" si="1"/>
        <v>Out of test</v>
      </c>
      <c r="F16111" s="53" t="str">
        <f t="shared" si="2"/>
        <v>Shanghai_1</v>
      </c>
      <c r="G16111" s="53">
        <f t="shared" si="3"/>
        <v>0.3516621411</v>
      </c>
    </row>
    <row r="16112">
      <c r="A16112" s="61">
        <v>1.514651906E9</v>
      </c>
      <c r="B16112" s="61">
        <v>1.0</v>
      </c>
      <c r="C16112" s="61">
        <v>1067.0</v>
      </c>
      <c r="D16112" s="57" t="s">
        <v>379</v>
      </c>
      <c r="E16112" s="62" t="str">
        <f t="shared" si="1"/>
        <v>Out of test</v>
      </c>
      <c r="F16112" s="53" t="str">
        <f t="shared" si="2"/>
        <v>Shanghai_1</v>
      </c>
      <c r="G16112" s="53">
        <f t="shared" si="3"/>
        <v>0.05744884784</v>
      </c>
    </row>
    <row r="16113">
      <c r="A16113" s="61">
        <v>1.513546349E9</v>
      </c>
      <c r="B16113" s="61">
        <v>1.0</v>
      </c>
      <c r="C16113" s="61">
        <v>2003.0</v>
      </c>
      <c r="D16113" s="57" t="s">
        <v>379</v>
      </c>
      <c r="E16113" s="62" t="str">
        <f t="shared" si="1"/>
        <v>Out of test</v>
      </c>
      <c r="F16113" s="53" t="str">
        <f t="shared" si="2"/>
        <v>Shanghai_1</v>
      </c>
      <c r="G16113" s="53">
        <f t="shared" si="3"/>
        <v>0.7914792478</v>
      </c>
    </row>
    <row r="16114">
      <c r="A16114" s="61">
        <v>1.517386267E9</v>
      </c>
      <c r="B16114" s="61">
        <v>1.0</v>
      </c>
      <c r="C16114" s="61">
        <v>2167.0</v>
      </c>
      <c r="D16114" s="57" t="s">
        <v>379</v>
      </c>
      <c r="E16114" s="62" t="str">
        <f t="shared" si="1"/>
        <v>Out of test</v>
      </c>
      <c r="F16114" s="53" t="str">
        <f t="shared" si="2"/>
        <v>Shanghai_1</v>
      </c>
      <c r="G16114" s="53">
        <f t="shared" si="3"/>
        <v>0.9257791903</v>
      </c>
    </row>
    <row r="16115">
      <c r="A16115" s="61">
        <v>1.519819345E9</v>
      </c>
      <c r="B16115" s="61">
        <v>1.0</v>
      </c>
      <c r="C16115" s="61">
        <v>286.0</v>
      </c>
      <c r="D16115" s="57" t="s">
        <v>379</v>
      </c>
      <c r="E16115" s="62" t="str">
        <f t="shared" si="1"/>
        <v>Out of test</v>
      </c>
      <c r="F16115" s="53" t="str">
        <f t="shared" si="2"/>
        <v>Shanghai_1</v>
      </c>
      <c r="G16115" s="53">
        <f t="shared" si="3"/>
        <v>0.7149569782</v>
      </c>
    </row>
    <row r="16116">
      <c r="A16116" s="61">
        <v>1.512412047E9</v>
      </c>
      <c r="B16116" s="61">
        <v>1.0</v>
      </c>
      <c r="C16116" s="61">
        <v>1149.0</v>
      </c>
      <c r="D16116" s="57" t="s">
        <v>379</v>
      </c>
      <c r="E16116" s="62" t="str">
        <f t="shared" si="1"/>
        <v>Out of test</v>
      </c>
      <c r="F16116" s="53" t="str">
        <f t="shared" si="2"/>
        <v>Shanghai_1</v>
      </c>
      <c r="G16116" s="53">
        <f t="shared" si="3"/>
        <v>0.8941270882</v>
      </c>
    </row>
    <row r="16117">
      <c r="A16117" s="61">
        <v>1.513707978E9</v>
      </c>
      <c r="B16117" s="61">
        <v>1.0</v>
      </c>
      <c r="C16117" s="61">
        <v>3258.0</v>
      </c>
      <c r="D16117" s="57" t="s">
        <v>379</v>
      </c>
      <c r="E16117" s="62" t="str">
        <f t="shared" si="1"/>
        <v>Out of test</v>
      </c>
      <c r="F16117" s="53" t="str">
        <f t="shared" si="2"/>
        <v>Shanghai_1</v>
      </c>
      <c r="G16117" s="53">
        <f t="shared" si="3"/>
        <v>0.23775374</v>
      </c>
    </row>
    <row r="16118">
      <c r="A16118" s="61">
        <v>1.512665323E9</v>
      </c>
      <c r="B16118" s="61">
        <v>1.0</v>
      </c>
      <c r="C16118" s="61">
        <v>4158.0</v>
      </c>
      <c r="D16118" s="57" t="s">
        <v>379</v>
      </c>
      <c r="E16118" s="62" t="str">
        <f t="shared" si="1"/>
        <v>Out of test</v>
      </c>
      <c r="F16118" s="53" t="str">
        <f t="shared" si="2"/>
        <v>Shanghai_1</v>
      </c>
      <c r="G16118" s="53">
        <f t="shared" si="3"/>
        <v>0.00411270296</v>
      </c>
    </row>
    <row r="16119">
      <c r="A16119" s="61">
        <v>1.518632693E9</v>
      </c>
      <c r="B16119" s="61">
        <v>1.0</v>
      </c>
      <c r="C16119" s="61">
        <v>364.0</v>
      </c>
      <c r="D16119" s="57" t="s">
        <v>379</v>
      </c>
      <c r="E16119" s="62" t="str">
        <f t="shared" si="1"/>
        <v>Out of test</v>
      </c>
      <c r="F16119" s="53" t="str">
        <f t="shared" si="2"/>
        <v>Shanghai_1</v>
      </c>
      <c r="G16119" s="53">
        <f t="shared" si="3"/>
        <v>0.9431073098</v>
      </c>
    </row>
    <row r="16120">
      <c r="A16120" s="61">
        <v>1.513334904E9</v>
      </c>
      <c r="B16120" s="61">
        <v>1.0</v>
      </c>
      <c r="C16120" s="61">
        <v>2522.0</v>
      </c>
      <c r="D16120" s="57" t="s">
        <v>379</v>
      </c>
      <c r="E16120" s="62" t="str">
        <f t="shared" si="1"/>
        <v>Out of test</v>
      </c>
      <c r="F16120" s="53" t="str">
        <f t="shared" si="2"/>
        <v>Shanghai_1</v>
      </c>
      <c r="G16120" s="53">
        <f t="shared" si="3"/>
        <v>0.3570280666</v>
      </c>
    </row>
    <row r="16121">
      <c r="A16121" s="61">
        <v>1.511485175E9</v>
      </c>
      <c r="B16121" s="61">
        <v>1.0</v>
      </c>
      <c r="C16121" s="61">
        <v>3331.0</v>
      </c>
      <c r="D16121" s="57" t="s">
        <v>379</v>
      </c>
      <c r="E16121" s="62" t="str">
        <f t="shared" si="1"/>
        <v>Out of test</v>
      </c>
      <c r="F16121" s="53" t="str">
        <f t="shared" si="2"/>
        <v>Shanghai_1</v>
      </c>
      <c r="G16121" s="53">
        <f t="shared" si="3"/>
        <v>0.01308105498</v>
      </c>
    </row>
    <row r="16122">
      <c r="A16122" s="61">
        <v>1.519309407E9</v>
      </c>
      <c r="B16122" s="61">
        <v>1.0</v>
      </c>
      <c r="C16122" s="61">
        <v>638.0</v>
      </c>
      <c r="D16122" s="57" t="s">
        <v>379</v>
      </c>
      <c r="E16122" s="62" t="str">
        <f t="shared" si="1"/>
        <v>Out of test</v>
      </c>
      <c r="F16122" s="53" t="str">
        <f t="shared" si="2"/>
        <v>Shanghai_1</v>
      </c>
      <c r="G16122" s="53">
        <f t="shared" si="3"/>
        <v>0.2895321138</v>
      </c>
    </row>
    <row r="16123">
      <c r="A16123" s="61">
        <v>1.514934004E9</v>
      </c>
      <c r="B16123" s="61">
        <v>1.0</v>
      </c>
      <c r="C16123" s="61">
        <v>1006.0</v>
      </c>
      <c r="D16123" s="57" t="s">
        <v>379</v>
      </c>
      <c r="E16123" s="62" t="str">
        <f t="shared" si="1"/>
        <v>Out of test</v>
      </c>
      <c r="F16123" s="53" t="str">
        <f t="shared" si="2"/>
        <v>Shanghai_1</v>
      </c>
      <c r="G16123" s="53">
        <f t="shared" si="3"/>
        <v>0.9067103228</v>
      </c>
    </row>
    <row r="16124">
      <c r="A16124" s="61">
        <v>1.519501154E9</v>
      </c>
      <c r="B16124" s="61">
        <v>1.0</v>
      </c>
      <c r="C16124" s="61">
        <v>3338.0</v>
      </c>
      <c r="D16124" s="57" t="s">
        <v>379</v>
      </c>
      <c r="E16124" s="62" t="str">
        <f t="shared" si="1"/>
        <v>Out of test</v>
      </c>
      <c r="F16124" s="53" t="str">
        <f t="shared" si="2"/>
        <v>Shanghai_1</v>
      </c>
      <c r="G16124" s="53">
        <f t="shared" si="3"/>
        <v>0.006884631119</v>
      </c>
    </row>
    <row r="16125">
      <c r="A16125" s="61">
        <v>1.512179239E9</v>
      </c>
      <c r="B16125" s="61">
        <v>1.0</v>
      </c>
      <c r="C16125" s="61">
        <v>4102.0</v>
      </c>
      <c r="D16125" s="57" t="s">
        <v>379</v>
      </c>
      <c r="E16125" s="62" t="str">
        <f t="shared" si="1"/>
        <v>Out of test</v>
      </c>
      <c r="F16125" s="53" t="str">
        <f t="shared" si="2"/>
        <v>Shanghai_1</v>
      </c>
      <c r="G16125" s="53">
        <f t="shared" si="3"/>
        <v>0.09843219662</v>
      </c>
    </row>
    <row r="16126">
      <c r="A16126" s="61">
        <v>1.513156834E9</v>
      </c>
      <c r="B16126" s="61">
        <v>1.0</v>
      </c>
      <c r="C16126" s="61">
        <v>1850.0</v>
      </c>
      <c r="D16126" s="57" t="s">
        <v>379</v>
      </c>
      <c r="E16126" s="62" t="str">
        <f t="shared" si="1"/>
        <v>Out of test</v>
      </c>
      <c r="F16126" s="53" t="str">
        <f t="shared" si="2"/>
        <v>Shanghai_1</v>
      </c>
      <c r="G16126" s="53">
        <f t="shared" si="3"/>
        <v>0.3398141443</v>
      </c>
    </row>
    <row r="16127">
      <c r="A16127" s="61">
        <v>1.516415926E9</v>
      </c>
      <c r="B16127" s="61">
        <v>1.0</v>
      </c>
      <c r="C16127" s="61">
        <v>2381.0</v>
      </c>
      <c r="D16127" s="57" t="s">
        <v>379</v>
      </c>
      <c r="E16127" s="62" t="str">
        <f t="shared" si="1"/>
        <v>Out of test</v>
      </c>
      <c r="F16127" s="53" t="str">
        <f t="shared" si="2"/>
        <v>Shanghai_1</v>
      </c>
      <c r="G16127" s="53">
        <f t="shared" si="3"/>
        <v>0.520022377</v>
      </c>
    </row>
    <row r="16128">
      <c r="A16128" s="61">
        <v>1.512689687E9</v>
      </c>
      <c r="B16128" s="61">
        <v>1.0</v>
      </c>
      <c r="C16128" s="61">
        <v>323.0</v>
      </c>
      <c r="D16128" s="57" t="s">
        <v>379</v>
      </c>
      <c r="E16128" s="62" t="str">
        <f t="shared" si="1"/>
        <v>Out of test</v>
      </c>
      <c r="F16128" s="53" t="str">
        <f t="shared" si="2"/>
        <v>Shanghai_1</v>
      </c>
      <c r="G16128" s="53">
        <f t="shared" si="3"/>
        <v>0.316982674</v>
      </c>
    </row>
    <row r="16129">
      <c r="A16129" s="61">
        <v>1.519257925E9</v>
      </c>
      <c r="B16129" s="61">
        <v>1.0</v>
      </c>
      <c r="C16129" s="61">
        <v>4640.0</v>
      </c>
      <c r="D16129" s="57" t="s">
        <v>379</v>
      </c>
      <c r="E16129" s="62" t="str">
        <f t="shared" si="1"/>
        <v>Out of test</v>
      </c>
      <c r="F16129" s="53" t="str">
        <f t="shared" si="2"/>
        <v>Shanghai_1</v>
      </c>
      <c r="G16129" s="53">
        <f t="shared" si="3"/>
        <v>0.2860500274</v>
      </c>
    </row>
    <row r="16130">
      <c r="A16130" s="61">
        <v>1.519421483E9</v>
      </c>
      <c r="B16130" s="61">
        <v>1.0</v>
      </c>
      <c r="C16130" s="61">
        <v>3553.0</v>
      </c>
      <c r="D16130" s="57" t="s">
        <v>379</v>
      </c>
      <c r="E16130" s="62" t="str">
        <f t="shared" si="1"/>
        <v>Out of test</v>
      </c>
      <c r="F16130" s="53" t="str">
        <f t="shared" si="2"/>
        <v>Shanghai_1</v>
      </c>
      <c r="G16130" s="53">
        <f t="shared" si="3"/>
        <v>0.7814357039</v>
      </c>
    </row>
    <row r="16131">
      <c r="A16131" s="61">
        <v>1.518946323E9</v>
      </c>
      <c r="B16131" s="61">
        <v>1.0</v>
      </c>
      <c r="C16131" s="61">
        <v>2793.0</v>
      </c>
      <c r="D16131" s="57" t="s">
        <v>379</v>
      </c>
      <c r="E16131" s="62" t="str">
        <f t="shared" si="1"/>
        <v>Out of test</v>
      </c>
      <c r="F16131" s="53" t="str">
        <f t="shared" si="2"/>
        <v>Shanghai_1</v>
      </c>
      <c r="G16131" s="53">
        <f t="shared" si="3"/>
        <v>0.8596014592</v>
      </c>
    </row>
    <row r="16132">
      <c r="A16132" s="61">
        <v>1.513920166E9</v>
      </c>
      <c r="B16132" s="61">
        <v>1.0</v>
      </c>
      <c r="C16132" s="61">
        <v>768.0</v>
      </c>
      <c r="D16132" s="57" t="s">
        <v>379</v>
      </c>
      <c r="E16132" s="62" t="str">
        <f t="shared" si="1"/>
        <v>Out of test</v>
      </c>
      <c r="F16132" s="53" t="str">
        <f t="shared" si="2"/>
        <v>Shanghai_1</v>
      </c>
      <c r="G16132" s="53">
        <f t="shared" si="3"/>
        <v>0.2922328138</v>
      </c>
    </row>
    <row r="16133">
      <c r="A16133" s="61">
        <v>1.518914525E9</v>
      </c>
      <c r="B16133" s="61">
        <v>1.0</v>
      </c>
      <c r="C16133" s="61">
        <v>3065.0</v>
      </c>
      <c r="D16133" s="57" t="s">
        <v>379</v>
      </c>
      <c r="E16133" s="62" t="str">
        <f t="shared" si="1"/>
        <v>Out of test</v>
      </c>
      <c r="F16133" s="53" t="str">
        <f t="shared" si="2"/>
        <v>Shanghai_1</v>
      </c>
      <c r="G16133" s="53">
        <f t="shared" si="3"/>
        <v>0.9428501939</v>
      </c>
    </row>
    <row r="16134">
      <c r="A16134" s="61">
        <v>1.513307189E9</v>
      </c>
      <c r="B16134" s="61">
        <v>1.0</v>
      </c>
      <c r="C16134" s="61">
        <v>313.0</v>
      </c>
      <c r="D16134" s="57" t="s">
        <v>379</v>
      </c>
      <c r="E16134" s="62" t="str">
        <f t="shared" si="1"/>
        <v>Out of test</v>
      </c>
      <c r="F16134" s="53" t="str">
        <f t="shared" si="2"/>
        <v>Shanghai_1</v>
      </c>
      <c r="G16134" s="53">
        <f t="shared" si="3"/>
        <v>0.2105845902</v>
      </c>
    </row>
    <row r="16135">
      <c r="A16135" s="61">
        <v>1.513943326E9</v>
      </c>
      <c r="B16135" s="61">
        <v>1.0</v>
      </c>
      <c r="C16135" s="61">
        <v>3533.0</v>
      </c>
      <c r="D16135" s="57" t="s">
        <v>379</v>
      </c>
      <c r="E16135" s="62" t="str">
        <f t="shared" si="1"/>
        <v>Out of test</v>
      </c>
      <c r="F16135" s="53" t="str">
        <f t="shared" si="2"/>
        <v>Shanghai_1</v>
      </c>
      <c r="G16135" s="53">
        <f t="shared" si="3"/>
        <v>0.2952221252</v>
      </c>
    </row>
    <row r="16136">
      <c r="A16136" s="61">
        <v>1.514989695E9</v>
      </c>
      <c r="B16136" s="61">
        <v>1.0</v>
      </c>
      <c r="C16136" s="61">
        <v>4565.0</v>
      </c>
      <c r="D16136" s="57" t="s">
        <v>379</v>
      </c>
      <c r="E16136" s="62" t="str">
        <f t="shared" si="1"/>
        <v>Out of test</v>
      </c>
      <c r="F16136" s="53" t="str">
        <f t="shared" si="2"/>
        <v>Shanghai_1</v>
      </c>
      <c r="G16136" s="53">
        <f t="shared" si="3"/>
        <v>0.795346629</v>
      </c>
    </row>
    <row r="16137">
      <c r="A16137" s="61">
        <v>1.513676893E9</v>
      </c>
      <c r="B16137" s="61">
        <v>1.0</v>
      </c>
      <c r="C16137" s="61">
        <v>4204.0</v>
      </c>
      <c r="D16137" s="57" t="s">
        <v>379</v>
      </c>
      <c r="E16137" s="62" t="str">
        <f t="shared" si="1"/>
        <v>Out of test</v>
      </c>
      <c r="F16137" s="53" t="str">
        <f t="shared" si="2"/>
        <v>Shanghai_1</v>
      </c>
      <c r="G16137" s="53">
        <f t="shared" si="3"/>
        <v>0.2078020073</v>
      </c>
    </row>
    <row r="16138">
      <c r="A16138" s="61">
        <v>1.515451255E9</v>
      </c>
      <c r="B16138" s="61">
        <v>1.0</v>
      </c>
      <c r="C16138" s="61">
        <v>1434.0</v>
      </c>
      <c r="D16138" s="57" t="s">
        <v>379</v>
      </c>
      <c r="E16138" s="62" t="str">
        <f t="shared" si="1"/>
        <v>Out of test</v>
      </c>
      <c r="F16138" s="53" t="str">
        <f t="shared" si="2"/>
        <v>Shanghai_1</v>
      </c>
      <c r="G16138" s="53">
        <f t="shared" si="3"/>
        <v>0.650838486</v>
      </c>
    </row>
    <row r="16139">
      <c r="A16139" s="61">
        <v>1.515732643E9</v>
      </c>
      <c r="B16139" s="61">
        <v>1.0</v>
      </c>
      <c r="C16139" s="61">
        <v>1999.0</v>
      </c>
      <c r="D16139" s="57" t="s">
        <v>379</v>
      </c>
      <c r="E16139" s="62" t="str">
        <f t="shared" si="1"/>
        <v>Out of test</v>
      </c>
      <c r="F16139" s="53" t="str">
        <f t="shared" si="2"/>
        <v>Shanghai_1</v>
      </c>
      <c r="G16139" s="53">
        <f t="shared" si="3"/>
        <v>0.1417609546</v>
      </c>
    </row>
    <row r="16140">
      <c r="A16140" s="61">
        <v>1.517110615E9</v>
      </c>
      <c r="B16140" s="61">
        <v>1.0</v>
      </c>
      <c r="C16140" s="61">
        <v>2855.0</v>
      </c>
      <c r="D16140" s="57" t="s">
        <v>379</v>
      </c>
      <c r="E16140" s="62" t="str">
        <f t="shared" si="1"/>
        <v>Out of test</v>
      </c>
      <c r="F16140" s="53" t="str">
        <f t="shared" si="2"/>
        <v>Shanghai_1</v>
      </c>
      <c r="G16140" s="53">
        <f t="shared" si="3"/>
        <v>0.2589811391</v>
      </c>
    </row>
    <row r="16141">
      <c r="A16141" s="61">
        <v>1.518963215E9</v>
      </c>
      <c r="B16141" s="61">
        <v>1.0</v>
      </c>
      <c r="C16141" s="61">
        <v>636.0</v>
      </c>
      <c r="D16141" s="57" t="s">
        <v>379</v>
      </c>
      <c r="E16141" s="62" t="str">
        <f t="shared" si="1"/>
        <v>Out of test</v>
      </c>
      <c r="F16141" s="53" t="str">
        <f t="shared" si="2"/>
        <v>Shanghai_1</v>
      </c>
      <c r="G16141" s="53">
        <f t="shared" si="3"/>
        <v>0.7945845276</v>
      </c>
    </row>
    <row r="16142">
      <c r="A16142" s="61">
        <v>1.512621875E9</v>
      </c>
      <c r="B16142" s="61">
        <v>1.0</v>
      </c>
      <c r="C16142" s="61">
        <v>939.0</v>
      </c>
      <c r="D16142" s="57" t="s">
        <v>379</v>
      </c>
      <c r="E16142" s="62" t="str">
        <f t="shared" si="1"/>
        <v>Out of test</v>
      </c>
      <c r="F16142" s="53" t="str">
        <f t="shared" si="2"/>
        <v>Shanghai_1</v>
      </c>
      <c r="G16142" s="53">
        <f t="shared" si="3"/>
        <v>0.0691295498</v>
      </c>
    </row>
    <row r="16143">
      <c r="A16143" s="61">
        <v>1.513047046E9</v>
      </c>
      <c r="B16143" s="61">
        <v>1.0</v>
      </c>
      <c r="C16143" s="61">
        <v>244.0</v>
      </c>
      <c r="D16143" s="57" t="s">
        <v>379</v>
      </c>
      <c r="E16143" s="62" t="str">
        <f t="shared" si="1"/>
        <v>Out of test</v>
      </c>
      <c r="F16143" s="53" t="str">
        <f t="shared" si="2"/>
        <v>Shanghai_1</v>
      </c>
      <c r="G16143" s="53">
        <f t="shared" si="3"/>
        <v>0.6425076302</v>
      </c>
    </row>
    <row r="16144">
      <c r="A16144" s="61">
        <v>1.519228388E9</v>
      </c>
      <c r="B16144" s="61">
        <v>1.0</v>
      </c>
      <c r="C16144" s="61">
        <v>1438.0</v>
      </c>
      <c r="D16144" s="57" t="s">
        <v>379</v>
      </c>
      <c r="E16144" s="62" t="str">
        <f t="shared" si="1"/>
        <v>Out of test</v>
      </c>
      <c r="F16144" s="53" t="str">
        <f t="shared" si="2"/>
        <v>Shanghai_1</v>
      </c>
      <c r="G16144" s="53">
        <f t="shared" si="3"/>
        <v>0.6472855809</v>
      </c>
    </row>
    <row r="16145">
      <c r="A16145" s="61">
        <v>1.511269025E9</v>
      </c>
      <c r="B16145" s="61">
        <v>1.0</v>
      </c>
      <c r="C16145" s="61">
        <v>359.0</v>
      </c>
      <c r="D16145" s="57" t="s">
        <v>379</v>
      </c>
      <c r="E16145" s="62" t="str">
        <f t="shared" si="1"/>
        <v>Out of test</v>
      </c>
      <c r="F16145" s="53" t="str">
        <f t="shared" si="2"/>
        <v>Shanghai_1</v>
      </c>
      <c r="G16145" s="53">
        <f t="shared" si="3"/>
        <v>0.4506959039</v>
      </c>
    </row>
    <row r="16146">
      <c r="A16146" s="61">
        <v>1.517406886E9</v>
      </c>
      <c r="B16146" s="61">
        <v>1.0</v>
      </c>
      <c r="C16146" s="61">
        <v>2736.0</v>
      </c>
      <c r="D16146" s="57" t="s">
        <v>379</v>
      </c>
      <c r="E16146" s="62" t="str">
        <f t="shared" si="1"/>
        <v>Out of test</v>
      </c>
      <c r="F16146" s="53" t="str">
        <f t="shared" si="2"/>
        <v>Shanghai_1</v>
      </c>
      <c r="G16146" s="53">
        <f t="shared" si="3"/>
        <v>0.3393075408</v>
      </c>
    </row>
    <row r="16147">
      <c r="A16147" s="61">
        <v>1.515844659E9</v>
      </c>
      <c r="B16147" s="61">
        <v>1.0</v>
      </c>
      <c r="C16147" s="61">
        <v>806.0</v>
      </c>
      <c r="D16147" s="57" t="s">
        <v>379</v>
      </c>
      <c r="E16147" s="62" t="str">
        <f t="shared" si="1"/>
        <v>Out of test</v>
      </c>
      <c r="F16147" s="53" t="str">
        <f t="shared" si="2"/>
        <v>Shanghai_1</v>
      </c>
      <c r="G16147" s="53">
        <f t="shared" si="3"/>
        <v>0.8023648772</v>
      </c>
    </row>
    <row r="16148">
      <c r="A16148" s="61">
        <v>1.511293574E9</v>
      </c>
      <c r="B16148" s="61">
        <v>1.0</v>
      </c>
      <c r="C16148" s="61">
        <v>2025.0</v>
      </c>
      <c r="D16148" s="57" t="s">
        <v>379</v>
      </c>
      <c r="E16148" s="62" t="str">
        <f t="shared" si="1"/>
        <v>Out of test</v>
      </c>
      <c r="F16148" s="53" t="str">
        <f t="shared" si="2"/>
        <v>Shanghai_1</v>
      </c>
      <c r="G16148" s="53">
        <f t="shared" si="3"/>
        <v>0.3711039192</v>
      </c>
    </row>
    <row r="16149">
      <c r="A16149" s="61">
        <v>1.517787118E9</v>
      </c>
      <c r="B16149" s="61">
        <v>1.0</v>
      </c>
      <c r="C16149" s="61">
        <v>258.0</v>
      </c>
      <c r="D16149" s="57" t="s">
        <v>379</v>
      </c>
      <c r="E16149" s="62" t="str">
        <f t="shared" si="1"/>
        <v>Out of test</v>
      </c>
      <c r="F16149" s="53" t="str">
        <f t="shared" si="2"/>
        <v>Shanghai_1</v>
      </c>
      <c r="G16149" s="53">
        <f t="shared" si="3"/>
        <v>0.9103263156</v>
      </c>
    </row>
    <row r="16150">
      <c r="A16150" s="61">
        <v>1.515657217E9</v>
      </c>
      <c r="B16150" s="61">
        <v>1.0</v>
      </c>
      <c r="C16150" s="61">
        <v>466.0</v>
      </c>
      <c r="D16150" s="57" t="s">
        <v>379</v>
      </c>
      <c r="E16150" s="62" t="str">
        <f t="shared" si="1"/>
        <v>Out of test</v>
      </c>
      <c r="F16150" s="53" t="str">
        <f t="shared" si="2"/>
        <v>Shanghai_1</v>
      </c>
      <c r="G16150" s="53">
        <f t="shared" si="3"/>
        <v>0.08655949551</v>
      </c>
    </row>
    <row r="16151">
      <c r="A16151" s="61">
        <v>1.514458983E9</v>
      </c>
      <c r="B16151" s="61">
        <v>1.0</v>
      </c>
      <c r="C16151" s="61">
        <v>955.0</v>
      </c>
      <c r="D16151" s="57" t="s">
        <v>379</v>
      </c>
      <c r="E16151" s="62" t="str">
        <f t="shared" si="1"/>
        <v>Out of test</v>
      </c>
      <c r="F16151" s="53" t="str">
        <f t="shared" si="2"/>
        <v>Shanghai_1</v>
      </c>
      <c r="G16151" s="53">
        <f t="shared" si="3"/>
        <v>0.7036580225</v>
      </c>
    </row>
    <row r="16152">
      <c r="A16152" s="61">
        <v>1.518014079E9</v>
      </c>
      <c r="B16152" s="61">
        <v>1.0</v>
      </c>
      <c r="C16152" s="61">
        <v>3050.0</v>
      </c>
      <c r="D16152" s="57" t="s">
        <v>379</v>
      </c>
      <c r="E16152" s="62" t="str">
        <f t="shared" si="1"/>
        <v>Out of test</v>
      </c>
      <c r="F16152" s="53" t="str">
        <f t="shared" si="2"/>
        <v>Shanghai_1</v>
      </c>
      <c r="G16152" s="53">
        <f t="shared" si="3"/>
        <v>0.3581584628</v>
      </c>
    </row>
    <row r="16153">
      <c r="A16153" s="61">
        <v>1.514200669E9</v>
      </c>
      <c r="B16153" s="61">
        <v>1.0</v>
      </c>
      <c r="C16153" s="61">
        <v>2916.0</v>
      </c>
      <c r="D16153" s="57" t="s">
        <v>379</v>
      </c>
      <c r="E16153" s="62" t="str">
        <f t="shared" si="1"/>
        <v>Out of test</v>
      </c>
      <c r="F16153" s="53" t="str">
        <f t="shared" si="2"/>
        <v>Shanghai_1</v>
      </c>
      <c r="G16153" s="53">
        <f t="shared" si="3"/>
        <v>0.8706887917</v>
      </c>
    </row>
    <row r="16154">
      <c r="A16154" s="61">
        <v>1.514045487E9</v>
      </c>
      <c r="B16154" s="61">
        <v>1.0</v>
      </c>
      <c r="C16154" s="61">
        <v>296.0</v>
      </c>
      <c r="D16154" s="57" t="s">
        <v>379</v>
      </c>
      <c r="E16154" s="62" t="str">
        <f t="shared" si="1"/>
        <v>Out of test</v>
      </c>
      <c r="F16154" s="53" t="str">
        <f t="shared" si="2"/>
        <v>Shanghai_1</v>
      </c>
      <c r="G16154" s="53">
        <f t="shared" si="3"/>
        <v>0.0461391898</v>
      </c>
    </row>
    <row r="16155">
      <c r="A16155" s="61">
        <v>1.512996757E9</v>
      </c>
      <c r="B16155" s="61">
        <v>1.0</v>
      </c>
      <c r="C16155" s="61">
        <v>1808.0</v>
      </c>
      <c r="D16155" s="57" t="s">
        <v>379</v>
      </c>
      <c r="E16155" s="62" t="str">
        <f t="shared" si="1"/>
        <v>Out of test</v>
      </c>
      <c r="F16155" s="53" t="str">
        <f t="shared" si="2"/>
        <v>Shanghai_1</v>
      </c>
      <c r="G16155" s="53">
        <f t="shared" si="3"/>
        <v>0.4577831709</v>
      </c>
    </row>
    <row r="16156">
      <c r="A16156" s="61">
        <v>1.514612337E9</v>
      </c>
      <c r="B16156" s="61">
        <v>1.0</v>
      </c>
      <c r="C16156" s="61">
        <v>3999.0</v>
      </c>
      <c r="D16156" s="57" t="s">
        <v>379</v>
      </c>
      <c r="E16156" s="62" t="str">
        <f t="shared" si="1"/>
        <v>Out of test</v>
      </c>
      <c r="F16156" s="53" t="str">
        <f t="shared" si="2"/>
        <v>Shanghai_1</v>
      </c>
      <c r="G16156" s="53">
        <f t="shared" si="3"/>
        <v>0.632858618</v>
      </c>
    </row>
    <row r="16157">
      <c r="A16157" s="61">
        <v>1.515806736E9</v>
      </c>
      <c r="B16157" s="61">
        <v>1.0</v>
      </c>
      <c r="C16157" s="61">
        <v>3474.0</v>
      </c>
      <c r="D16157" s="57" t="s">
        <v>379</v>
      </c>
      <c r="E16157" s="62" t="str">
        <f t="shared" si="1"/>
        <v>Out of test</v>
      </c>
      <c r="F16157" s="53" t="str">
        <f t="shared" si="2"/>
        <v>Shanghai_1</v>
      </c>
      <c r="G16157" s="53">
        <f t="shared" si="3"/>
        <v>0.1201337984</v>
      </c>
    </row>
    <row r="16158">
      <c r="A16158" s="61">
        <v>1.514907784E9</v>
      </c>
      <c r="B16158" s="61">
        <v>1.0</v>
      </c>
      <c r="C16158" s="61">
        <v>1009.0</v>
      </c>
      <c r="D16158" s="57" t="s">
        <v>379</v>
      </c>
      <c r="E16158" s="62" t="str">
        <f t="shared" si="1"/>
        <v>Out of test</v>
      </c>
      <c r="F16158" s="53" t="str">
        <f t="shared" si="2"/>
        <v>Shanghai_1</v>
      </c>
      <c r="G16158" s="53">
        <f t="shared" si="3"/>
        <v>0.9263052023</v>
      </c>
    </row>
    <row r="16159">
      <c r="A16159" s="61">
        <v>1.511786474E9</v>
      </c>
      <c r="B16159" s="61">
        <v>1.0</v>
      </c>
      <c r="C16159" s="61">
        <v>1515.0</v>
      </c>
      <c r="D16159" s="57" t="s">
        <v>379</v>
      </c>
      <c r="E16159" s="62" t="str">
        <f t="shared" si="1"/>
        <v>Out of test</v>
      </c>
      <c r="F16159" s="53" t="str">
        <f t="shared" si="2"/>
        <v>Shanghai_1</v>
      </c>
      <c r="G16159" s="53">
        <f t="shared" si="3"/>
        <v>0.8726804846</v>
      </c>
    </row>
    <row r="16160">
      <c r="A16160" s="61">
        <v>1.512014204E9</v>
      </c>
      <c r="B16160" s="61">
        <v>1.0</v>
      </c>
      <c r="C16160" s="61">
        <v>2234.0</v>
      </c>
      <c r="D16160" s="57" t="s">
        <v>379</v>
      </c>
      <c r="E16160" s="62" t="str">
        <f t="shared" si="1"/>
        <v>Out of test</v>
      </c>
      <c r="F16160" s="53" t="str">
        <f t="shared" si="2"/>
        <v>Shanghai_1</v>
      </c>
      <c r="G16160" s="53">
        <f t="shared" si="3"/>
        <v>0.5699503271</v>
      </c>
    </row>
    <row r="16161">
      <c r="A16161" s="61">
        <v>1.511766757E9</v>
      </c>
      <c r="B16161" s="61">
        <v>1.0</v>
      </c>
      <c r="C16161" s="61">
        <v>732.0</v>
      </c>
      <c r="D16161" s="57" t="s">
        <v>379</v>
      </c>
      <c r="E16161" s="62" t="str">
        <f t="shared" si="1"/>
        <v>Out of test</v>
      </c>
      <c r="F16161" s="53" t="str">
        <f t="shared" si="2"/>
        <v>Shanghai_1</v>
      </c>
      <c r="G16161" s="53">
        <f t="shared" si="3"/>
        <v>0.4512569355</v>
      </c>
    </row>
    <row r="16162">
      <c r="A16162" s="61">
        <v>1.513997637E9</v>
      </c>
      <c r="B16162" s="61">
        <v>1.0</v>
      </c>
      <c r="C16162" s="61">
        <v>55.0</v>
      </c>
      <c r="D16162" s="57" t="s">
        <v>379</v>
      </c>
      <c r="E16162" s="62" t="str">
        <f t="shared" si="1"/>
        <v>Out of test</v>
      </c>
      <c r="F16162" s="53" t="str">
        <f t="shared" si="2"/>
        <v>Shanghai_1</v>
      </c>
      <c r="G16162" s="53">
        <f t="shared" si="3"/>
        <v>0.278061627</v>
      </c>
    </row>
    <row r="16163">
      <c r="A16163" s="61">
        <v>1.518895164E9</v>
      </c>
      <c r="B16163" s="61">
        <v>1.0</v>
      </c>
      <c r="C16163" s="61">
        <v>537.0</v>
      </c>
      <c r="D16163" s="57" t="s">
        <v>379</v>
      </c>
      <c r="E16163" s="62" t="str">
        <f t="shared" si="1"/>
        <v>Out of test</v>
      </c>
      <c r="F16163" s="53" t="str">
        <f t="shared" si="2"/>
        <v>Shanghai_1</v>
      </c>
      <c r="G16163" s="53">
        <f t="shared" si="3"/>
        <v>0.249126761</v>
      </c>
    </row>
    <row r="16164">
      <c r="A16164" s="61">
        <v>1.513727243E9</v>
      </c>
      <c r="B16164" s="61">
        <v>1.0</v>
      </c>
      <c r="C16164" s="61">
        <v>1674.0</v>
      </c>
      <c r="D16164" s="57" t="s">
        <v>379</v>
      </c>
      <c r="E16164" s="62" t="str">
        <f t="shared" si="1"/>
        <v>Out of test</v>
      </c>
      <c r="F16164" s="53" t="str">
        <f t="shared" si="2"/>
        <v>Shanghai_1</v>
      </c>
      <c r="G16164" s="53">
        <f t="shared" si="3"/>
        <v>0.4520413575</v>
      </c>
    </row>
    <row r="16165">
      <c r="A16165" s="61">
        <v>1.519916855E9</v>
      </c>
      <c r="B16165" s="61">
        <v>1.0</v>
      </c>
      <c r="C16165" s="61">
        <v>2266.0</v>
      </c>
      <c r="D16165" s="57" t="s">
        <v>379</v>
      </c>
      <c r="E16165" s="62" t="str">
        <f t="shared" si="1"/>
        <v>Out of test</v>
      </c>
      <c r="F16165" s="53" t="str">
        <f t="shared" si="2"/>
        <v>Shanghai_1</v>
      </c>
      <c r="G16165" s="53">
        <f t="shared" si="3"/>
        <v>0.4033420743</v>
      </c>
    </row>
    <row r="16166">
      <c r="A16166" s="61">
        <v>1.515066424E9</v>
      </c>
      <c r="B16166" s="61">
        <v>1.0</v>
      </c>
      <c r="C16166" s="61">
        <v>571.0</v>
      </c>
      <c r="D16166" s="57" t="s">
        <v>379</v>
      </c>
      <c r="E16166" s="62" t="str">
        <f t="shared" si="1"/>
        <v>Out of test</v>
      </c>
      <c r="F16166" s="53" t="str">
        <f t="shared" si="2"/>
        <v>Shanghai_1</v>
      </c>
      <c r="G16166" s="53">
        <f t="shared" si="3"/>
        <v>0.5432404717</v>
      </c>
    </row>
    <row r="16167">
      <c r="A16167" s="61">
        <v>1.511598383E9</v>
      </c>
      <c r="B16167" s="61">
        <v>1.0</v>
      </c>
      <c r="C16167" s="61">
        <v>2563.0</v>
      </c>
      <c r="D16167" s="57" t="s">
        <v>379</v>
      </c>
      <c r="E16167" s="62" t="str">
        <f t="shared" si="1"/>
        <v>Out of test</v>
      </c>
      <c r="F16167" s="53" t="str">
        <f t="shared" si="2"/>
        <v>Shanghai_1</v>
      </c>
      <c r="G16167" s="53">
        <f t="shared" si="3"/>
        <v>0.4580999232</v>
      </c>
    </row>
    <row r="16168">
      <c r="A16168" s="61">
        <v>1.518629847E9</v>
      </c>
      <c r="B16168" s="61">
        <v>1.0</v>
      </c>
      <c r="C16168" s="61">
        <v>1379.0</v>
      </c>
      <c r="D16168" s="57" t="s">
        <v>379</v>
      </c>
      <c r="E16168" s="62" t="str">
        <f t="shared" si="1"/>
        <v>Out of test</v>
      </c>
      <c r="F16168" s="53" t="str">
        <f t="shared" si="2"/>
        <v>Shanghai_1</v>
      </c>
      <c r="G16168" s="53">
        <f t="shared" si="3"/>
        <v>0.08310824264</v>
      </c>
    </row>
    <row r="16169">
      <c r="A16169" s="61">
        <v>1.518265957E9</v>
      </c>
      <c r="B16169" s="61">
        <v>1.0</v>
      </c>
      <c r="C16169" s="61">
        <v>1222.0</v>
      </c>
      <c r="D16169" s="57" t="s">
        <v>379</v>
      </c>
      <c r="E16169" s="62" t="str">
        <f t="shared" si="1"/>
        <v>Out of test</v>
      </c>
      <c r="F16169" s="53" t="str">
        <f t="shared" si="2"/>
        <v>Shanghai_1</v>
      </c>
      <c r="G16169" s="53">
        <f t="shared" si="3"/>
        <v>0.1958642667</v>
      </c>
    </row>
    <row r="16170">
      <c r="A16170" s="61">
        <v>1.516953505E9</v>
      </c>
      <c r="B16170" s="61">
        <v>1.0</v>
      </c>
      <c r="C16170" s="61">
        <v>577.0</v>
      </c>
      <c r="D16170" s="57" t="s">
        <v>379</v>
      </c>
      <c r="E16170" s="62" t="str">
        <f t="shared" si="1"/>
        <v>Out of test</v>
      </c>
      <c r="F16170" s="53" t="str">
        <f t="shared" si="2"/>
        <v>Shanghai_1</v>
      </c>
      <c r="G16170" s="53">
        <f t="shared" si="3"/>
        <v>0.2776607251</v>
      </c>
    </row>
    <row r="16171">
      <c r="A16171" s="61">
        <v>1.513155243E9</v>
      </c>
      <c r="B16171" s="61">
        <v>1.0</v>
      </c>
      <c r="C16171" s="61">
        <v>3009.0</v>
      </c>
      <c r="D16171" s="57" t="s">
        <v>379</v>
      </c>
      <c r="E16171" s="62" t="str">
        <f t="shared" si="1"/>
        <v>Out of test</v>
      </c>
      <c r="F16171" s="53" t="str">
        <f t="shared" si="2"/>
        <v>Shanghai_1</v>
      </c>
      <c r="G16171" s="53">
        <f t="shared" si="3"/>
        <v>0.5969749532</v>
      </c>
    </row>
    <row r="16172">
      <c r="A16172" s="61">
        <v>1.517723658E9</v>
      </c>
      <c r="B16172" s="61">
        <v>1.0</v>
      </c>
      <c r="C16172" s="61">
        <v>2188.0</v>
      </c>
      <c r="D16172" s="57" t="s">
        <v>379</v>
      </c>
      <c r="E16172" s="62" t="str">
        <f t="shared" si="1"/>
        <v>Out of test</v>
      </c>
      <c r="F16172" s="53" t="str">
        <f t="shared" si="2"/>
        <v>Shanghai_1</v>
      </c>
      <c r="G16172" s="53">
        <f t="shared" si="3"/>
        <v>0.9884109038</v>
      </c>
    </row>
    <row r="16173">
      <c r="A16173" s="61">
        <v>1.513619939E9</v>
      </c>
      <c r="B16173" s="61">
        <v>1.0</v>
      </c>
      <c r="C16173" s="61">
        <v>702.0</v>
      </c>
      <c r="D16173" s="57" t="s">
        <v>379</v>
      </c>
      <c r="E16173" s="62" t="str">
        <f t="shared" si="1"/>
        <v>Out of test</v>
      </c>
      <c r="F16173" s="53" t="str">
        <f t="shared" si="2"/>
        <v>Shanghai_1</v>
      </c>
      <c r="G16173" s="53">
        <f t="shared" si="3"/>
        <v>0.438410653</v>
      </c>
    </row>
    <row r="16174">
      <c r="A16174" s="61">
        <v>1.517249675E9</v>
      </c>
      <c r="B16174" s="61">
        <v>1.0</v>
      </c>
      <c r="C16174" s="61">
        <v>3144.0</v>
      </c>
      <c r="D16174" s="57" t="s">
        <v>379</v>
      </c>
      <c r="E16174" s="62" t="str">
        <f t="shared" si="1"/>
        <v>Out of test</v>
      </c>
      <c r="F16174" s="53" t="str">
        <f t="shared" si="2"/>
        <v>Shanghai_1</v>
      </c>
      <c r="G16174" s="53">
        <f t="shared" si="3"/>
        <v>0.5275437237</v>
      </c>
    </row>
    <row r="16175">
      <c r="A16175" s="61">
        <v>1.514161446E9</v>
      </c>
      <c r="B16175" s="61">
        <v>1.0</v>
      </c>
      <c r="C16175" s="61">
        <v>658.0</v>
      </c>
      <c r="D16175" s="57" t="s">
        <v>379</v>
      </c>
      <c r="E16175" s="62" t="str">
        <f t="shared" si="1"/>
        <v>Out of test</v>
      </c>
      <c r="F16175" s="53" t="str">
        <f t="shared" si="2"/>
        <v>Shanghai_1</v>
      </c>
      <c r="G16175" s="53">
        <f t="shared" si="3"/>
        <v>0.07406941826</v>
      </c>
    </row>
    <row r="16176">
      <c r="A16176" s="61">
        <v>1.514417484E9</v>
      </c>
      <c r="B16176" s="61">
        <v>1.0</v>
      </c>
      <c r="C16176" s="61">
        <v>1504.0</v>
      </c>
      <c r="D16176" s="57" t="s">
        <v>379</v>
      </c>
      <c r="E16176" s="62" t="str">
        <f t="shared" si="1"/>
        <v>Out of test</v>
      </c>
      <c r="F16176" s="53" t="str">
        <f t="shared" si="2"/>
        <v>Shanghai_1</v>
      </c>
      <c r="G16176" s="53">
        <f t="shared" si="3"/>
        <v>0.1658112049</v>
      </c>
    </row>
    <row r="16177">
      <c r="A16177" s="61">
        <v>1.515717544E9</v>
      </c>
      <c r="B16177" s="61">
        <v>1.0</v>
      </c>
      <c r="C16177" s="61">
        <v>3691.0</v>
      </c>
      <c r="D16177" s="57" t="s">
        <v>379</v>
      </c>
      <c r="E16177" s="62" t="str">
        <f t="shared" si="1"/>
        <v>Out of test</v>
      </c>
      <c r="F16177" s="53" t="str">
        <f t="shared" si="2"/>
        <v>Shanghai_1</v>
      </c>
      <c r="G16177" s="53">
        <f t="shared" si="3"/>
        <v>0.3322594189</v>
      </c>
    </row>
    <row r="16178">
      <c r="A16178" s="61">
        <v>1.513007163E9</v>
      </c>
      <c r="B16178" s="61">
        <v>1.0</v>
      </c>
      <c r="C16178" s="61">
        <v>4118.0</v>
      </c>
      <c r="D16178" s="57" t="s">
        <v>379</v>
      </c>
      <c r="E16178" s="62" t="str">
        <f t="shared" si="1"/>
        <v>Out of test</v>
      </c>
      <c r="F16178" s="53" t="str">
        <f t="shared" si="2"/>
        <v>Shanghai_1</v>
      </c>
      <c r="G16178" s="53">
        <f t="shared" si="3"/>
        <v>0.4750602472</v>
      </c>
    </row>
    <row r="16179">
      <c r="A16179" s="61">
        <v>1.517181076E9</v>
      </c>
      <c r="B16179" s="61">
        <v>1.0</v>
      </c>
      <c r="C16179" s="61">
        <v>1018.0</v>
      </c>
      <c r="D16179" s="57" t="s">
        <v>379</v>
      </c>
      <c r="E16179" s="62" t="str">
        <f t="shared" si="1"/>
        <v>Out of test</v>
      </c>
      <c r="F16179" s="53" t="str">
        <f t="shared" si="2"/>
        <v>Shanghai_1</v>
      </c>
      <c r="G16179" s="53">
        <f t="shared" si="3"/>
        <v>0.9290641987</v>
      </c>
    </row>
    <row r="16180">
      <c r="A16180" s="61">
        <v>1.516830559E9</v>
      </c>
      <c r="B16180" s="61">
        <v>1.0</v>
      </c>
      <c r="C16180" s="61">
        <v>4171.0</v>
      </c>
      <c r="D16180" s="57" t="s">
        <v>379</v>
      </c>
      <c r="E16180" s="62" t="str">
        <f t="shared" si="1"/>
        <v>Out of test</v>
      </c>
      <c r="F16180" s="53" t="str">
        <f t="shared" si="2"/>
        <v>Shanghai_1</v>
      </c>
      <c r="G16180" s="53">
        <f t="shared" si="3"/>
        <v>0.4443122629</v>
      </c>
    </row>
    <row r="16181">
      <c r="A16181" s="61">
        <v>1.514590628E9</v>
      </c>
      <c r="B16181" s="61">
        <v>1.0</v>
      </c>
      <c r="C16181" s="61">
        <v>281.0</v>
      </c>
      <c r="D16181" s="57" t="s">
        <v>379</v>
      </c>
      <c r="E16181" s="62" t="str">
        <f t="shared" si="1"/>
        <v>Out of test</v>
      </c>
      <c r="F16181" s="53" t="str">
        <f t="shared" si="2"/>
        <v>Shanghai_1</v>
      </c>
      <c r="G16181" s="53">
        <f t="shared" si="3"/>
        <v>0.1149902979</v>
      </c>
    </row>
    <row r="16182">
      <c r="A16182" s="61">
        <v>1.514459336E9</v>
      </c>
      <c r="B16182" s="61">
        <v>1.0</v>
      </c>
      <c r="C16182" s="61">
        <v>2121.0</v>
      </c>
      <c r="D16182" s="57" t="s">
        <v>379</v>
      </c>
      <c r="E16182" s="62" t="str">
        <f t="shared" si="1"/>
        <v>Out of test</v>
      </c>
      <c r="F16182" s="53" t="str">
        <f t="shared" si="2"/>
        <v>Shanghai_1</v>
      </c>
      <c r="G16182" s="53">
        <f t="shared" si="3"/>
        <v>0.762829719</v>
      </c>
    </row>
    <row r="16183">
      <c r="A16183" s="61">
        <v>1.511319839E9</v>
      </c>
      <c r="B16183" s="61">
        <v>1.0</v>
      </c>
      <c r="C16183" s="61">
        <v>1860.0</v>
      </c>
      <c r="D16183" s="57" t="s">
        <v>379</v>
      </c>
      <c r="E16183" s="62" t="str">
        <f t="shared" si="1"/>
        <v>Out of test</v>
      </c>
      <c r="F16183" s="53" t="str">
        <f t="shared" si="2"/>
        <v>Shanghai_1</v>
      </c>
      <c r="G16183" s="53">
        <f t="shared" si="3"/>
        <v>0.5610826152</v>
      </c>
    </row>
    <row r="16184">
      <c r="A16184" s="61">
        <v>1.519324278E9</v>
      </c>
      <c r="B16184" s="61">
        <v>1.0</v>
      </c>
      <c r="C16184" s="61">
        <v>1122.0</v>
      </c>
      <c r="D16184" s="57" t="s">
        <v>379</v>
      </c>
      <c r="E16184" s="62" t="str">
        <f t="shared" si="1"/>
        <v>Out of test</v>
      </c>
      <c r="F16184" s="53" t="str">
        <f t="shared" si="2"/>
        <v>Shanghai_1</v>
      </c>
      <c r="G16184" s="53">
        <f t="shared" si="3"/>
        <v>0.2527053343</v>
      </c>
    </row>
    <row r="16185">
      <c r="A16185" s="61">
        <v>1.513392956E9</v>
      </c>
      <c r="B16185" s="61">
        <v>1.0</v>
      </c>
      <c r="C16185" s="61">
        <v>3384.0</v>
      </c>
      <c r="D16185" s="57" t="s">
        <v>379</v>
      </c>
      <c r="E16185" s="62" t="str">
        <f t="shared" si="1"/>
        <v>Out of test</v>
      </c>
      <c r="F16185" s="53" t="str">
        <f t="shared" si="2"/>
        <v>Shanghai_1</v>
      </c>
      <c r="G16185" s="53">
        <f t="shared" si="3"/>
        <v>0.4418826926</v>
      </c>
    </row>
    <row r="16186">
      <c r="A16186" s="61">
        <v>1.518634237E9</v>
      </c>
      <c r="B16186" s="61">
        <v>1.0</v>
      </c>
      <c r="C16186" s="61">
        <v>1189.0</v>
      </c>
      <c r="D16186" s="57" t="s">
        <v>379</v>
      </c>
      <c r="E16186" s="62" t="str">
        <f t="shared" si="1"/>
        <v>Out of test</v>
      </c>
      <c r="F16186" s="53" t="str">
        <f t="shared" si="2"/>
        <v>Shanghai_1</v>
      </c>
      <c r="G16186" s="53">
        <f t="shared" si="3"/>
        <v>0.3573876254</v>
      </c>
    </row>
    <row r="16187">
      <c r="A16187" s="61">
        <v>1.517298536E9</v>
      </c>
      <c r="B16187" s="61">
        <v>1.0</v>
      </c>
      <c r="C16187" s="61">
        <v>914.0</v>
      </c>
      <c r="D16187" s="57" t="s">
        <v>379</v>
      </c>
      <c r="E16187" s="62" t="str">
        <f t="shared" si="1"/>
        <v>Out of test</v>
      </c>
      <c r="F16187" s="53" t="str">
        <f t="shared" si="2"/>
        <v>Shanghai_1</v>
      </c>
      <c r="G16187" s="53">
        <f t="shared" si="3"/>
        <v>0.8067195715</v>
      </c>
    </row>
    <row r="16188">
      <c r="A16188" s="61">
        <v>1.518399005E9</v>
      </c>
      <c r="B16188" s="61">
        <v>1.0</v>
      </c>
      <c r="C16188" s="61">
        <v>2233.0</v>
      </c>
      <c r="D16188" s="57" t="s">
        <v>379</v>
      </c>
      <c r="E16188" s="62" t="str">
        <f t="shared" si="1"/>
        <v>Out of test</v>
      </c>
      <c r="F16188" s="53" t="str">
        <f t="shared" si="2"/>
        <v>Shanghai_1</v>
      </c>
      <c r="G16188" s="53">
        <f t="shared" si="3"/>
        <v>0.004531419409</v>
      </c>
    </row>
    <row r="16189">
      <c r="A16189" s="61">
        <v>1.514217088E9</v>
      </c>
      <c r="B16189" s="61">
        <v>1.0</v>
      </c>
      <c r="C16189" s="61">
        <v>664.0</v>
      </c>
      <c r="D16189" s="57" t="s">
        <v>379</v>
      </c>
      <c r="E16189" s="62" t="str">
        <f t="shared" si="1"/>
        <v>Out of test</v>
      </c>
      <c r="F16189" s="53" t="str">
        <f t="shared" si="2"/>
        <v>Shanghai_1</v>
      </c>
      <c r="G16189" s="53">
        <f t="shared" si="3"/>
        <v>0.2464903162</v>
      </c>
    </row>
    <row r="16190">
      <c r="A16190" s="61">
        <v>1.514243134E9</v>
      </c>
      <c r="B16190" s="61">
        <v>1.0</v>
      </c>
      <c r="C16190" s="61">
        <v>184.0</v>
      </c>
      <c r="D16190" s="57" t="s">
        <v>379</v>
      </c>
      <c r="E16190" s="62" t="str">
        <f t="shared" si="1"/>
        <v>Out of test</v>
      </c>
      <c r="F16190" s="53" t="str">
        <f t="shared" si="2"/>
        <v>Shanghai_1</v>
      </c>
      <c r="G16190" s="53">
        <f t="shared" si="3"/>
        <v>0.4180822035</v>
      </c>
    </row>
    <row r="16191">
      <c r="A16191" s="61">
        <v>1.517981563E9</v>
      </c>
      <c r="B16191" s="61">
        <v>1.0</v>
      </c>
      <c r="C16191" s="61">
        <v>3842.0</v>
      </c>
      <c r="D16191" s="57" t="s">
        <v>379</v>
      </c>
      <c r="E16191" s="62" t="str">
        <f t="shared" si="1"/>
        <v>Out of test</v>
      </c>
      <c r="F16191" s="53" t="str">
        <f t="shared" si="2"/>
        <v>Shanghai_1</v>
      </c>
      <c r="G16191" s="53">
        <f t="shared" si="3"/>
        <v>0.487069539</v>
      </c>
    </row>
    <row r="16192">
      <c r="A16192" s="61">
        <v>1.514984287E9</v>
      </c>
      <c r="B16192" s="61">
        <v>1.0</v>
      </c>
      <c r="C16192" s="61">
        <v>1391.0</v>
      </c>
      <c r="D16192" s="57" t="s">
        <v>379</v>
      </c>
      <c r="E16192" s="62" t="str">
        <f t="shared" si="1"/>
        <v>Out of test</v>
      </c>
      <c r="F16192" s="53" t="str">
        <f t="shared" si="2"/>
        <v>Shanghai_1</v>
      </c>
      <c r="G16192" s="53">
        <f t="shared" si="3"/>
        <v>0.3651357225</v>
      </c>
    </row>
    <row r="16193">
      <c r="A16193" s="61">
        <v>1.513422389E9</v>
      </c>
      <c r="B16193" s="61">
        <v>1.0</v>
      </c>
      <c r="C16193" s="61">
        <v>1561.0</v>
      </c>
      <c r="D16193" s="57" t="s">
        <v>379</v>
      </c>
      <c r="E16193" s="62" t="str">
        <f t="shared" si="1"/>
        <v>Out of test</v>
      </c>
      <c r="F16193" s="53" t="str">
        <f t="shared" si="2"/>
        <v>Shanghai_1</v>
      </c>
      <c r="G16193" s="53">
        <f t="shared" si="3"/>
        <v>0.377664093</v>
      </c>
    </row>
    <row r="16194">
      <c r="A16194" s="61">
        <v>1.514085613E9</v>
      </c>
      <c r="B16194" s="61">
        <v>1.0</v>
      </c>
      <c r="C16194" s="61">
        <v>2832.0</v>
      </c>
      <c r="D16194" s="57" t="s">
        <v>379</v>
      </c>
      <c r="E16194" s="62" t="str">
        <f t="shared" si="1"/>
        <v>Out of test</v>
      </c>
      <c r="F16194" s="53" t="str">
        <f t="shared" si="2"/>
        <v>Shanghai_1</v>
      </c>
      <c r="G16194" s="53">
        <f t="shared" si="3"/>
        <v>0.400556723</v>
      </c>
    </row>
    <row r="16195">
      <c r="A16195" s="61">
        <v>1.519962685E9</v>
      </c>
      <c r="B16195" s="61">
        <v>1.0</v>
      </c>
      <c r="C16195" s="61">
        <v>730.0</v>
      </c>
      <c r="D16195" s="57" t="s">
        <v>379</v>
      </c>
      <c r="E16195" s="62" t="str">
        <f t="shared" si="1"/>
        <v>Out of test</v>
      </c>
      <c r="F16195" s="53" t="str">
        <f t="shared" si="2"/>
        <v>Shanghai_1</v>
      </c>
      <c r="G16195" s="53">
        <f t="shared" si="3"/>
        <v>0.1258102328</v>
      </c>
    </row>
    <row r="16196">
      <c r="A16196" s="61">
        <v>1.519225507E9</v>
      </c>
      <c r="B16196" s="61">
        <v>1.0</v>
      </c>
      <c r="C16196" s="61">
        <v>1354.0</v>
      </c>
      <c r="D16196" s="57" t="s">
        <v>379</v>
      </c>
      <c r="E16196" s="62" t="str">
        <f t="shared" si="1"/>
        <v>Out of test</v>
      </c>
      <c r="F16196" s="53" t="str">
        <f t="shared" si="2"/>
        <v>Shanghai_1</v>
      </c>
      <c r="G16196" s="53">
        <f t="shared" si="3"/>
        <v>0.3824120258</v>
      </c>
    </row>
    <row r="16197">
      <c r="A16197" s="61">
        <v>1.516193843E9</v>
      </c>
      <c r="B16197" s="61">
        <v>1.0</v>
      </c>
      <c r="C16197" s="61">
        <v>1760.0</v>
      </c>
      <c r="D16197" s="57" t="s">
        <v>379</v>
      </c>
      <c r="E16197" s="62" t="str">
        <f t="shared" si="1"/>
        <v>Out of test</v>
      </c>
      <c r="F16197" s="53" t="str">
        <f t="shared" si="2"/>
        <v>Shanghai_1</v>
      </c>
      <c r="G16197" s="53">
        <f t="shared" si="3"/>
        <v>0.9714277303</v>
      </c>
    </row>
    <row r="16198">
      <c r="A16198" s="61">
        <v>1.514782958E9</v>
      </c>
      <c r="B16198" s="61">
        <v>1.0</v>
      </c>
      <c r="C16198" s="61">
        <v>281.0</v>
      </c>
      <c r="D16198" s="57" t="s">
        <v>379</v>
      </c>
      <c r="E16198" s="62" t="str">
        <f t="shared" si="1"/>
        <v>Out of test</v>
      </c>
      <c r="F16198" s="53" t="str">
        <f t="shared" si="2"/>
        <v>Shanghai_1</v>
      </c>
      <c r="G16198" s="53">
        <f t="shared" si="3"/>
        <v>0.5429195173</v>
      </c>
    </row>
    <row r="16199">
      <c r="A16199" s="61">
        <v>1.519619509E9</v>
      </c>
      <c r="B16199" s="61">
        <v>1.0</v>
      </c>
      <c r="C16199" s="61">
        <v>1641.0</v>
      </c>
      <c r="D16199" s="57" t="s">
        <v>379</v>
      </c>
      <c r="E16199" s="62" t="str">
        <f t="shared" si="1"/>
        <v>Out of test</v>
      </c>
      <c r="F16199" s="53" t="str">
        <f t="shared" si="2"/>
        <v>Shanghai_1</v>
      </c>
      <c r="G16199" s="53">
        <f t="shared" si="3"/>
        <v>0.5296569604</v>
      </c>
    </row>
    <row r="16200">
      <c r="A16200" s="61">
        <v>1.513707999E9</v>
      </c>
      <c r="B16200" s="61">
        <v>1.0</v>
      </c>
      <c r="C16200" s="61">
        <v>190.0</v>
      </c>
      <c r="D16200" s="57" t="s">
        <v>379</v>
      </c>
      <c r="E16200" s="62" t="str">
        <f t="shared" si="1"/>
        <v>Out of test</v>
      </c>
      <c r="F16200" s="53" t="str">
        <f t="shared" si="2"/>
        <v>Shanghai_1</v>
      </c>
      <c r="G16200" s="53">
        <f t="shared" si="3"/>
        <v>0.8349060778</v>
      </c>
    </row>
    <row r="16201">
      <c r="A16201" s="61">
        <v>1.517751365E9</v>
      </c>
      <c r="B16201" s="61">
        <v>1.0</v>
      </c>
      <c r="C16201" s="61">
        <v>64.0</v>
      </c>
      <c r="D16201" s="57" t="s">
        <v>379</v>
      </c>
      <c r="E16201" s="62" t="str">
        <f t="shared" si="1"/>
        <v>Out of test</v>
      </c>
      <c r="F16201" s="53" t="str">
        <f t="shared" si="2"/>
        <v>Shanghai_1</v>
      </c>
      <c r="G16201" s="53">
        <f t="shared" si="3"/>
        <v>0.08349369834</v>
      </c>
    </row>
    <row r="16202">
      <c r="A16202" s="61">
        <v>1.515335716E9</v>
      </c>
      <c r="B16202" s="61">
        <v>1.0</v>
      </c>
      <c r="C16202" s="61">
        <v>2883.0</v>
      </c>
      <c r="D16202" s="57" t="s">
        <v>379</v>
      </c>
      <c r="E16202" s="62" t="str">
        <f t="shared" si="1"/>
        <v>Out of test</v>
      </c>
      <c r="F16202" s="53" t="str">
        <f t="shared" si="2"/>
        <v>Shanghai_1</v>
      </c>
      <c r="G16202" s="53">
        <f t="shared" si="3"/>
        <v>0.9578986748</v>
      </c>
    </row>
    <row r="16203">
      <c r="A16203" s="61">
        <v>1.514660763E9</v>
      </c>
      <c r="B16203" s="61">
        <v>1.0</v>
      </c>
      <c r="C16203" s="61">
        <v>1431.0</v>
      </c>
      <c r="D16203" s="57" t="s">
        <v>379</v>
      </c>
      <c r="E16203" s="62" t="str">
        <f t="shared" si="1"/>
        <v>Out of test</v>
      </c>
      <c r="F16203" s="53" t="str">
        <f t="shared" si="2"/>
        <v>Shanghai_1</v>
      </c>
      <c r="G16203" s="53">
        <f t="shared" si="3"/>
        <v>0.3180098467</v>
      </c>
    </row>
    <row r="16204">
      <c r="A16204" s="61">
        <v>1.518638498E9</v>
      </c>
      <c r="B16204" s="61">
        <v>1.0</v>
      </c>
      <c r="C16204" s="61">
        <v>1442.0</v>
      </c>
      <c r="D16204" s="57" t="s">
        <v>379</v>
      </c>
      <c r="E16204" s="62" t="str">
        <f t="shared" si="1"/>
        <v>Out of test</v>
      </c>
      <c r="F16204" s="53" t="str">
        <f t="shared" si="2"/>
        <v>Shanghai_1</v>
      </c>
      <c r="G16204" s="53">
        <f t="shared" si="3"/>
        <v>0.1792657629</v>
      </c>
    </row>
    <row r="16205">
      <c r="A16205" s="61">
        <v>1.514576243E9</v>
      </c>
      <c r="B16205" s="61">
        <v>1.0</v>
      </c>
      <c r="C16205" s="61">
        <v>1218.0</v>
      </c>
      <c r="D16205" s="57" t="s">
        <v>379</v>
      </c>
      <c r="E16205" s="62" t="str">
        <f t="shared" si="1"/>
        <v>Out of test</v>
      </c>
      <c r="F16205" s="53" t="str">
        <f t="shared" si="2"/>
        <v>Shanghai_1</v>
      </c>
      <c r="G16205" s="53">
        <f t="shared" si="3"/>
        <v>0.5818392134</v>
      </c>
    </row>
    <row r="16206">
      <c r="A16206" s="61">
        <v>1.513621813E9</v>
      </c>
      <c r="B16206" s="61">
        <v>1.0</v>
      </c>
      <c r="C16206" s="61">
        <v>73.0</v>
      </c>
      <c r="D16206" s="57" t="s">
        <v>379</v>
      </c>
      <c r="E16206" s="62" t="str">
        <f t="shared" si="1"/>
        <v>Out of test</v>
      </c>
      <c r="F16206" s="53" t="str">
        <f t="shared" si="2"/>
        <v>Shanghai_1</v>
      </c>
      <c r="G16206" s="53">
        <f t="shared" si="3"/>
        <v>0.7857236562</v>
      </c>
    </row>
    <row r="16207">
      <c r="A16207" s="61">
        <v>1.518884505E9</v>
      </c>
      <c r="B16207" s="61">
        <v>1.0</v>
      </c>
      <c r="C16207" s="61">
        <v>226.0</v>
      </c>
      <c r="D16207" s="57" t="s">
        <v>379</v>
      </c>
      <c r="E16207" s="62" t="str">
        <f t="shared" si="1"/>
        <v>Out of test</v>
      </c>
      <c r="F16207" s="53" t="str">
        <f t="shared" si="2"/>
        <v>Shanghai_1</v>
      </c>
      <c r="G16207" s="53">
        <f t="shared" si="3"/>
        <v>0.2903744144</v>
      </c>
    </row>
    <row r="16208">
      <c r="A16208" s="61">
        <v>1.513368703E9</v>
      </c>
      <c r="B16208" s="61">
        <v>1.0</v>
      </c>
      <c r="C16208" s="61">
        <v>375.0</v>
      </c>
      <c r="D16208" s="57" t="s">
        <v>379</v>
      </c>
      <c r="E16208" s="62" t="str">
        <f t="shared" si="1"/>
        <v>Out of test</v>
      </c>
      <c r="F16208" s="53" t="str">
        <f t="shared" si="2"/>
        <v>Shanghai_1</v>
      </c>
      <c r="G16208" s="53">
        <f t="shared" si="3"/>
        <v>0.1635974598</v>
      </c>
    </row>
    <row r="16209">
      <c r="A16209" s="61">
        <v>1.511766668E9</v>
      </c>
      <c r="B16209" s="61">
        <v>1.0</v>
      </c>
      <c r="C16209" s="61">
        <v>583.0</v>
      </c>
      <c r="D16209" s="57" t="s">
        <v>379</v>
      </c>
      <c r="E16209" s="62" t="str">
        <f t="shared" si="1"/>
        <v>Out of test</v>
      </c>
      <c r="F16209" s="53" t="str">
        <f t="shared" si="2"/>
        <v>Shanghai_1</v>
      </c>
      <c r="G16209" s="53">
        <f t="shared" si="3"/>
        <v>0.6786457361</v>
      </c>
    </row>
    <row r="16210">
      <c r="A16210" s="61">
        <v>1.519110148E9</v>
      </c>
      <c r="B16210" s="61">
        <v>1.0</v>
      </c>
      <c r="C16210" s="61">
        <v>2327.0</v>
      </c>
      <c r="D16210" s="57" t="s">
        <v>379</v>
      </c>
      <c r="E16210" s="62" t="str">
        <f t="shared" si="1"/>
        <v>Out of test</v>
      </c>
      <c r="F16210" s="53" t="str">
        <f t="shared" si="2"/>
        <v>Shanghai_1</v>
      </c>
      <c r="G16210" s="53">
        <f t="shared" si="3"/>
        <v>0.2501721257</v>
      </c>
    </row>
    <row r="16211">
      <c r="A16211" s="61">
        <v>1.518409513E9</v>
      </c>
      <c r="B16211" s="61">
        <v>1.0</v>
      </c>
      <c r="C16211" s="61">
        <v>2903.0</v>
      </c>
      <c r="D16211" s="57" t="s">
        <v>379</v>
      </c>
      <c r="E16211" s="62" t="str">
        <f t="shared" si="1"/>
        <v>Out of test</v>
      </c>
      <c r="F16211" s="53" t="str">
        <f t="shared" si="2"/>
        <v>Shanghai_1</v>
      </c>
      <c r="G16211" s="53">
        <f t="shared" si="3"/>
        <v>0.7281436788</v>
      </c>
    </row>
    <row r="16212">
      <c r="A16212" s="61">
        <v>1.519033173E9</v>
      </c>
      <c r="B16212" s="61">
        <v>1.0</v>
      </c>
      <c r="C16212" s="61">
        <v>2624.0</v>
      </c>
      <c r="D16212" s="57" t="s">
        <v>379</v>
      </c>
      <c r="E16212" s="62" t="str">
        <f t="shared" si="1"/>
        <v>Out of test</v>
      </c>
      <c r="F16212" s="53" t="str">
        <f t="shared" si="2"/>
        <v>Shanghai_1</v>
      </c>
      <c r="G16212" s="53">
        <f t="shared" si="3"/>
        <v>0.5141073208</v>
      </c>
    </row>
    <row r="16213">
      <c r="A16213" s="61">
        <v>1.517576744E9</v>
      </c>
      <c r="B16213" s="61">
        <v>1.0</v>
      </c>
      <c r="C16213" s="61">
        <v>24.0</v>
      </c>
      <c r="D16213" s="57" t="s">
        <v>379</v>
      </c>
      <c r="E16213" s="62" t="str">
        <f t="shared" si="1"/>
        <v>Out of test</v>
      </c>
      <c r="F16213" s="53" t="str">
        <f t="shared" si="2"/>
        <v>Shanghai_1</v>
      </c>
      <c r="G16213" s="53">
        <f t="shared" si="3"/>
        <v>0.7670374387</v>
      </c>
    </row>
    <row r="16214">
      <c r="A16214" s="61">
        <v>1.519317265E9</v>
      </c>
      <c r="B16214" s="61">
        <v>1.0</v>
      </c>
      <c r="C16214" s="61">
        <v>2864.0</v>
      </c>
      <c r="D16214" s="57" t="s">
        <v>379</v>
      </c>
      <c r="E16214" s="62" t="str">
        <f t="shared" si="1"/>
        <v>Out of test</v>
      </c>
      <c r="F16214" s="53" t="str">
        <f t="shared" si="2"/>
        <v>Shanghai_1</v>
      </c>
      <c r="G16214" s="53">
        <f t="shared" si="3"/>
        <v>0.004164388518</v>
      </c>
    </row>
    <row r="16215">
      <c r="A16215" s="61">
        <v>1.516924154E9</v>
      </c>
      <c r="B16215" s="61">
        <v>1.0</v>
      </c>
      <c r="C16215" s="61">
        <v>1893.0</v>
      </c>
      <c r="D16215" s="57" t="s">
        <v>379</v>
      </c>
      <c r="E16215" s="62" t="str">
        <f t="shared" si="1"/>
        <v>Out of test</v>
      </c>
      <c r="F16215" s="53" t="str">
        <f t="shared" si="2"/>
        <v>Shanghai_1</v>
      </c>
      <c r="G16215" s="53">
        <f t="shared" si="3"/>
        <v>0.3415874975</v>
      </c>
    </row>
    <row r="16216">
      <c r="A16216" s="61">
        <v>1.514910814E9</v>
      </c>
      <c r="B16216" s="61">
        <v>1.0</v>
      </c>
      <c r="C16216" s="61">
        <v>2309.0</v>
      </c>
      <c r="D16216" s="57" t="s">
        <v>379</v>
      </c>
      <c r="E16216" s="62" t="str">
        <f t="shared" si="1"/>
        <v>Out of test</v>
      </c>
      <c r="F16216" s="53" t="str">
        <f t="shared" si="2"/>
        <v>Shanghai_1</v>
      </c>
      <c r="G16216" s="53">
        <f t="shared" si="3"/>
        <v>0.09947730789</v>
      </c>
    </row>
    <row r="16217">
      <c r="A16217" s="61">
        <v>1.513996063E9</v>
      </c>
      <c r="B16217" s="61">
        <v>1.0</v>
      </c>
      <c r="C16217" s="61">
        <v>2357.0</v>
      </c>
      <c r="D16217" s="57" t="s">
        <v>379</v>
      </c>
      <c r="E16217" s="62" t="str">
        <f t="shared" si="1"/>
        <v>Out of test</v>
      </c>
      <c r="F16217" s="53" t="str">
        <f t="shared" si="2"/>
        <v>Shanghai_1</v>
      </c>
      <c r="G16217" s="53">
        <f t="shared" si="3"/>
        <v>0.4204374059</v>
      </c>
    </row>
    <row r="16218">
      <c r="A16218" s="61">
        <v>1.513262089E9</v>
      </c>
      <c r="B16218" s="61">
        <v>1.0</v>
      </c>
      <c r="C16218" s="61">
        <v>2910.0</v>
      </c>
      <c r="D16218" s="57" t="s">
        <v>379</v>
      </c>
      <c r="E16218" s="62" t="str">
        <f t="shared" si="1"/>
        <v>Out of test</v>
      </c>
      <c r="F16218" s="53" t="str">
        <f t="shared" si="2"/>
        <v>Shanghai_1</v>
      </c>
      <c r="G16218" s="53">
        <f t="shared" si="3"/>
        <v>0.851484252</v>
      </c>
    </row>
    <row r="16219">
      <c r="A16219" s="61">
        <v>1.514199997E9</v>
      </c>
      <c r="B16219" s="61">
        <v>1.0</v>
      </c>
      <c r="C16219" s="61">
        <v>1918.0</v>
      </c>
      <c r="D16219" s="57" t="s">
        <v>379</v>
      </c>
      <c r="E16219" s="62" t="str">
        <f t="shared" si="1"/>
        <v>Out of test</v>
      </c>
      <c r="F16219" s="53" t="str">
        <f t="shared" si="2"/>
        <v>Shanghai_1</v>
      </c>
      <c r="G16219" s="53">
        <f t="shared" si="3"/>
        <v>0.5934032586</v>
      </c>
    </row>
    <row r="16220">
      <c r="A16220" s="61">
        <v>1.516647494E9</v>
      </c>
      <c r="B16220" s="61">
        <v>1.0</v>
      </c>
      <c r="C16220" s="61">
        <v>3303.0</v>
      </c>
      <c r="D16220" s="57" t="s">
        <v>379</v>
      </c>
      <c r="E16220" s="62" t="str">
        <f t="shared" si="1"/>
        <v>Out of test</v>
      </c>
      <c r="F16220" s="53" t="str">
        <f t="shared" si="2"/>
        <v>Shanghai_1</v>
      </c>
      <c r="G16220" s="53">
        <f t="shared" si="3"/>
        <v>0.6307453853</v>
      </c>
    </row>
    <row r="16221">
      <c r="A16221" s="61">
        <v>1.513848485E9</v>
      </c>
      <c r="B16221" s="61">
        <v>1.0</v>
      </c>
      <c r="C16221" s="61">
        <v>784.0</v>
      </c>
      <c r="D16221" s="57" t="s">
        <v>379</v>
      </c>
      <c r="E16221" s="62" t="str">
        <f t="shared" si="1"/>
        <v>Out of test</v>
      </c>
      <c r="F16221" s="53" t="str">
        <f t="shared" si="2"/>
        <v>Shanghai_1</v>
      </c>
      <c r="G16221" s="53">
        <f t="shared" si="3"/>
        <v>0.5109928983</v>
      </c>
    </row>
    <row r="16222">
      <c r="A16222" s="61">
        <v>1.519820707E9</v>
      </c>
      <c r="B16222" s="61">
        <v>1.0</v>
      </c>
      <c r="C16222" s="61">
        <v>253.0</v>
      </c>
      <c r="D16222" s="57" t="s">
        <v>379</v>
      </c>
      <c r="E16222" s="62" t="str">
        <f t="shared" si="1"/>
        <v>Out of test</v>
      </c>
      <c r="F16222" s="53" t="str">
        <f t="shared" si="2"/>
        <v>Shanghai_1</v>
      </c>
      <c r="G16222" s="53">
        <f t="shared" si="3"/>
        <v>0.7876498303</v>
      </c>
    </row>
    <row r="16223">
      <c r="A16223" s="61">
        <v>1.518677233E9</v>
      </c>
      <c r="B16223" s="61">
        <v>1.0</v>
      </c>
      <c r="C16223" s="61">
        <v>896.0</v>
      </c>
      <c r="D16223" s="57" t="s">
        <v>379</v>
      </c>
      <c r="E16223" s="62" t="str">
        <f t="shared" si="1"/>
        <v>Out of test</v>
      </c>
      <c r="F16223" s="53" t="str">
        <f t="shared" si="2"/>
        <v>Shanghai_1</v>
      </c>
      <c r="G16223" s="53">
        <f t="shared" si="3"/>
        <v>0.5569392112</v>
      </c>
    </row>
    <row r="16224">
      <c r="A16224" s="61">
        <v>1.515044126E9</v>
      </c>
      <c r="B16224" s="61">
        <v>1.0</v>
      </c>
      <c r="C16224" s="61">
        <v>696.0</v>
      </c>
      <c r="D16224" s="57" t="s">
        <v>379</v>
      </c>
      <c r="E16224" s="62" t="str">
        <f t="shared" si="1"/>
        <v>Out of test</v>
      </c>
      <c r="F16224" s="53" t="str">
        <f t="shared" si="2"/>
        <v>Shanghai_1</v>
      </c>
      <c r="G16224" s="53">
        <f t="shared" si="3"/>
        <v>0.2640302104</v>
      </c>
    </row>
    <row r="16225">
      <c r="A16225" s="61">
        <v>1.517920948E9</v>
      </c>
      <c r="B16225" s="61">
        <v>1.0</v>
      </c>
      <c r="C16225" s="61">
        <v>274.0</v>
      </c>
      <c r="D16225" s="57" t="s">
        <v>379</v>
      </c>
      <c r="E16225" s="62" t="str">
        <f t="shared" si="1"/>
        <v>Out of test</v>
      </c>
      <c r="F16225" s="53" t="str">
        <f t="shared" si="2"/>
        <v>Shanghai_1</v>
      </c>
      <c r="G16225" s="53">
        <f t="shared" si="3"/>
        <v>0.4084039393</v>
      </c>
    </row>
    <row r="16226">
      <c r="A16226" s="61">
        <v>1.516548608E9</v>
      </c>
      <c r="B16226" s="61">
        <v>1.0</v>
      </c>
      <c r="C16226" s="61">
        <v>1004.0</v>
      </c>
      <c r="D16226" s="57" t="s">
        <v>379</v>
      </c>
      <c r="E16226" s="62" t="str">
        <f t="shared" si="1"/>
        <v>Out of test</v>
      </c>
      <c r="F16226" s="53" t="str">
        <f t="shared" si="2"/>
        <v>Shanghai_1</v>
      </c>
      <c r="G16226" s="53">
        <f t="shared" si="3"/>
        <v>0.3156534022</v>
      </c>
    </row>
    <row r="16227">
      <c r="A16227" s="61">
        <v>1.516868638E9</v>
      </c>
      <c r="B16227" s="61">
        <v>1.0</v>
      </c>
      <c r="C16227" s="61">
        <v>616.0</v>
      </c>
      <c r="D16227" s="57" t="s">
        <v>379</v>
      </c>
      <c r="E16227" s="62" t="str">
        <f t="shared" si="1"/>
        <v>Out of test</v>
      </c>
      <c r="F16227" s="53" t="str">
        <f t="shared" si="2"/>
        <v>Shanghai_1</v>
      </c>
      <c r="G16227" s="53">
        <f t="shared" si="3"/>
        <v>0.3002099274</v>
      </c>
    </row>
    <row r="16228">
      <c r="A16228" s="61">
        <v>1.514592676E9</v>
      </c>
      <c r="B16228" s="61">
        <v>1.0</v>
      </c>
      <c r="C16228" s="61">
        <v>3103.0</v>
      </c>
      <c r="D16228" s="57" t="s">
        <v>379</v>
      </c>
      <c r="E16228" s="62" t="str">
        <f t="shared" si="1"/>
        <v>Out of test</v>
      </c>
      <c r="F16228" s="53" t="str">
        <f t="shared" si="2"/>
        <v>Shanghai_1</v>
      </c>
      <c r="G16228" s="53">
        <f t="shared" si="3"/>
        <v>0.4392607352</v>
      </c>
    </row>
    <row r="16229">
      <c r="A16229" s="61">
        <v>1.519117284E9</v>
      </c>
      <c r="B16229" s="61">
        <v>1.0</v>
      </c>
      <c r="C16229" s="61">
        <v>2424.0</v>
      </c>
      <c r="D16229" s="57" t="s">
        <v>379</v>
      </c>
      <c r="E16229" s="62" t="str">
        <f t="shared" si="1"/>
        <v>Out of test</v>
      </c>
      <c r="F16229" s="53" t="str">
        <f t="shared" si="2"/>
        <v>Shanghai_1</v>
      </c>
      <c r="G16229" s="53">
        <f t="shared" si="3"/>
        <v>0.131622339</v>
      </c>
    </row>
    <row r="16230">
      <c r="A16230" s="61">
        <v>1.515036247E9</v>
      </c>
      <c r="B16230" s="61">
        <v>1.0</v>
      </c>
      <c r="C16230" s="61">
        <v>3125.0</v>
      </c>
      <c r="D16230" s="57" t="s">
        <v>379</v>
      </c>
      <c r="E16230" s="62" t="str">
        <f t="shared" si="1"/>
        <v>Out of test</v>
      </c>
      <c r="F16230" s="53" t="str">
        <f t="shared" si="2"/>
        <v>Shanghai_1</v>
      </c>
      <c r="G16230" s="53">
        <f t="shared" si="3"/>
        <v>0.1612343309</v>
      </c>
    </row>
    <row r="16231">
      <c r="A16231" s="61">
        <v>1.516188293E9</v>
      </c>
      <c r="B16231" s="61">
        <v>1.0</v>
      </c>
      <c r="C16231" s="61">
        <v>2359.0</v>
      </c>
      <c r="D16231" s="57" t="s">
        <v>379</v>
      </c>
      <c r="E16231" s="62" t="str">
        <f t="shared" si="1"/>
        <v>Out of test</v>
      </c>
      <c r="F16231" s="53" t="str">
        <f t="shared" si="2"/>
        <v>Shanghai_1</v>
      </c>
      <c r="G16231" s="53">
        <f t="shared" si="3"/>
        <v>0.02608110451</v>
      </c>
    </row>
    <row r="16232">
      <c r="A16232" s="61">
        <v>1.515746707E9</v>
      </c>
      <c r="B16232" s="61">
        <v>1.0</v>
      </c>
      <c r="C16232" s="61">
        <v>421.0</v>
      </c>
      <c r="D16232" s="57" t="s">
        <v>379</v>
      </c>
      <c r="E16232" s="62" t="str">
        <f t="shared" si="1"/>
        <v>Out of test</v>
      </c>
      <c r="F16232" s="53" t="str">
        <f t="shared" si="2"/>
        <v>Shanghai_1</v>
      </c>
      <c r="G16232" s="53">
        <f t="shared" si="3"/>
        <v>0.9101411937</v>
      </c>
    </row>
    <row r="16233">
      <c r="A16233" s="61">
        <v>1.518914906E9</v>
      </c>
      <c r="B16233" s="61">
        <v>1.0</v>
      </c>
      <c r="C16233" s="61">
        <v>2442.0</v>
      </c>
      <c r="D16233" s="57" t="s">
        <v>379</v>
      </c>
      <c r="E16233" s="62" t="str">
        <f t="shared" si="1"/>
        <v>Out of test</v>
      </c>
      <c r="F16233" s="53" t="str">
        <f t="shared" si="2"/>
        <v>Shanghai_1</v>
      </c>
      <c r="G16233" s="53">
        <f t="shared" si="3"/>
        <v>0.1432708691</v>
      </c>
    </row>
    <row r="16234">
      <c r="A16234" s="61">
        <v>1.516431359E9</v>
      </c>
      <c r="B16234" s="61">
        <v>1.0</v>
      </c>
      <c r="C16234" s="61">
        <v>1320.0</v>
      </c>
      <c r="D16234" s="57" t="s">
        <v>379</v>
      </c>
      <c r="E16234" s="62" t="str">
        <f t="shared" si="1"/>
        <v>Out of test</v>
      </c>
      <c r="F16234" s="53" t="str">
        <f t="shared" si="2"/>
        <v>Shanghai_1</v>
      </c>
      <c r="G16234" s="53">
        <f t="shared" si="3"/>
        <v>0.8375451506</v>
      </c>
    </row>
    <row r="16235">
      <c r="A16235" s="61">
        <v>1.518864253E9</v>
      </c>
      <c r="B16235" s="61">
        <v>1.0</v>
      </c>
      <c r="C16235" s="61">
        <v>2174.0</v>
      </c>
      <c r="D16235" s="57" t="s">
        <v>379</v>
      </c>
      <c r="E16235" s="62" t="str">
        <f t="shared" si="1"/>
        <v>Out of test</v>
      </c>
      <c r="F16235" s="53" t="str">
        <f t="shared" si="2"/>
        <v>Shanghai_1</v>
      </c>
      <c r="G16235" s="53">
        <f t="shared" si="3"/>
        <v>0.8445086527</v>
      </c>
    </row>
    <row r="16236">
      <c r="A16236" s="61">
        <v>1.519029583E9</v>
      </c>
      <c r="B16236" s="61">
        <v>1.0</v>
      </c>
      <c r="C16236" s="61">
        <v>2194.0</v>
      </c>
      <c r="D16236" s="57" t="s">
        <v>379</v>
      </c>
      <c r="E16236" s="62" t="str">
        <f t="shared" si="1"/>
        <v>Out of test</v>
      </c>
      <c r="F16236" s="53" t="str">
        <f t="shared" si="2"/>
        <v>Shanghai_1</v>
      </c>
      <c r="G16236" s="53">
        <f t="shared" si="3"/>
        <v>0.1989028587</v>
      </c>
    </row>
    <row r="16237">
      <c r="A16237" s="61">
        <v>1.514001845E9</v>
      </c>
      <c r="B16237" s="61">
        <v>1.0</v>
      </c>
      <c r="C16237" s="61">
        <v>2265.0</v>
      </c>
      <c r="D16237" s="57" t="s">
        <v>379</v>
      </c>
      <c r="E16237" s="62" t="str">
        <f t="shared" si="1"/>
        <v>Out of test</v>
      </c>
      <c r="F16237" s="53" t="str">
        <f t="shared" si="2"/>
        <v>Shanghai_1</v>
      </c>
      <c r="G16237" s="53">
        <f t="shared" si="3"/>
        <v>0.2002653725</v>
      </c>
    </row>
    <row r="16238">
      <c r="A16238" s="61">
        <v>1.516709615E9</v>
      </c>
      <c r="B16238" s="61">
        <v>1.0</v>
      </c>
      <c r="C16238" s="61">
        <v>1415.0</v>
      </c>
      <c r="D16238" s="57" t="s">
        <v>379</v>
      </c>
      <c r="E16238" s="62" t="str">
        <f t="shared" si="1"/>
        <v>Out of test</v>
      </c>
      <c r="F16238" s="53" t="str">
        <f t="shared" si="2"/>
        <v>Shanghai_1</v>
      </c>
      <c r="G16238" s="53">
        <f t="shared" si="3"/>
        <v>0.9905152126</v>
      </c>
    </row>
    <row r="16239">
      <c r="A16239" s="61">
        <v>1.516594259E9</v>
      </c>
      <c r="B16239" s="61">
        <v>1.0</v>
      </c>
      <c r="C16239" s="61">
        <v>1547.0</v>
      </c>
      <c r="D16239" s="57" t="s">
        <v>379</v>
      </c>
      <c r="E16239" s="62" t="str">
        <f t="shared" si="1"/>
        <v>Out of test</v>
      </c>
      <c r="F16239" s="53" t="str">
        <f t="shared" si="2"/>
        <v>Shanghai_1</v>
      </c>
      <c r="G16239" s="53">
        <f t="shared" si="3"/>
        <v>0.1044750327</v>
      </c>
    </row>
    <row r="16240">
      <c r="A16240" s="61">
        <v>1.511428723E9</v>
      </c>
      <c r="B16240" s="61">
        <v>1.0</v>
      </c>
      <c r="C16240" s="61">
        <v>1442.0</v>
      </c>
      <c r="D16240" s="57" t="s">
        <v>379</v>
      </c>
      <c r="E16240" s="62" t="str">
        <f t="shared" si="1"/>
        <v>Out of test</v>
      </c>
      <c r="F16240" s="53" t="str">
        <f t="shared" si="2"/>
        <v>Shanghai_1</v>
      </c>
      <c r="G16240" s="53">
        <f t="shared" si="3"/>
        <v>0.6439634322</v>
      </c>
    </row>
    <row r="16241">
      <c r="A16241" s="61">
        <v>1.516283939E9</v>
      </c>
      <c r="B16241" s="61">
        <v>1.0</v>
      </c>
      <c r="C16241" s="61">
        <v>989.0</v>
      </c>
      <c r="D16241" s="57" t="s">
        <v>379</v>
      </c>
      <c r="E16241" s="62" t="str">
        <f t="shared" si="1"/>
        <v>Out of test</v>
      </c>
      <c r="F16241" s="53" t="str">
        <f t="shared" si="2"/>
        <v>Shanghai_1</v>
      </c>
      <c r="G16241" s="53">
        <f t="shared" si="3"/>
        <v>0.3040051381</v>
      </c>
    </row>
    <row r="16242">
      <c r="A16242" s="61">
        <v>1.511583124E9</v>
      </c>
      <c r="B16242" s="61">
        <v>1.0</v>
      </c>
      <c r="C16242" s="61">
        <v>1580.0</v>
      </c>
      <c r="D16242" s="57" t="s">
        <v>379</v>
      </c>
      <c r="E16242" s="62" t="str">
        <f t="shared" si="1"/>
        <v>Out of test</v>
      </c>
      <c r="F16242" s="53" t="str">
        <f t="shared" si="2"/>
        <v>Shanghai_1</v>
      </c>
      <c r="G16242" s="53">
        <f t="shared" si="3"/>
        <v>0.09391259373</v>
      </c>
    </row>
    <row r="16243">
      <c r="A16243" s="61">
        <v>1.517210279E9</v>
      </c>
      <c r="B16243" s="61">
        <v>1.0</v>
      </c>
      <c r="C16243" s="61">
        <v>1413.0</v>
      </c>
      <c r="D16243" s="57" t="s">
        <v>379</v>
      </c>
      <c r="E16243" s="62" t="str">
        <f t="shared" si="1"/>
        <v>Out of test</v>
      </c>
      <c r="F16243" s="53" t="str">
        <f t="shared" si="2"/>
        <v>Shanghai_1</v>
      </c>
      <c r="G16243" s="53">
        <f t="shared" si="3"/>
        <v>0.6712732293</v>
      </c>
    </row>
    <row r="16244">
      <c r="A16244" s="61">
        <v>1.514040264E9</v>
      </c>
      <c r="B16244" s="61">
        <v>1.0</v>
      </c>
      <c r="C16244" s="61">
        <v>1611.0</v>
      </c>
      <c r="D16244" s="57" t="s">
        <v>379</v>
      </c>
      <c r="E16244" s="62" t="str">
        <f t="shared" si="1"/>
        <v>Out of test</v>
      </c>
      <c r="F16244" s="53" t="str">
        <f t="shared" si="2"/>
        <v>Shanghai_1</v>
      </c>
      <c r="G16244" s="53">
        <f t="shared" si="3"/>
        <v>0.7994363202</v>
      </c>
    </row>
    <row r="16245">
      <c r="A16245" s="61">
        <v>1.517616915E9</v>
      </c>
      <c r="B16245" s="61">
        <v>1.0</v>
      </c>
      <c r="C16245" s="61">
        <v>1442.0</v>
      </c>
      <c r="D16245" s="57" t="s">
        <v>379</v>
      </c>
      <c r="E16245" s="62" t="str">
        <f t="shared" si="1"/>
        <v>Out of test</v>
      </c>
      <c r="F16245" s="53" t="str">
        <f t="shared" si="2"/>
        <v>Shanghai_1</v>
      </c>
      <c r="G16245" s="53">
        <f t="shared" si="3"/>
        <v>0.3296301312</v>
      </c>
    </row>
    <row r="16246">
      <c r="A16246" s="61">
        <v>1.513732726E9</v>
      </c>
      <c r="B16246" s="61">
        <v>1.0</v>
      </c>
      <c r="C16246" s="61">
        <v>1211.0</v>
      </c>
      <c r="D16246" s="57" t="s">
        <v>379</v>
      </c>
      <c r="E16246" s="62" t="str">
        <f t="shared" si="1"/>
        <v>Out of test</v>
      </c>
      <c r="F16246" s="53" t="str">
        <f t="shared" si="2"/>
        <v>Shanghai_1</v>
      </c>
      <c r="G16246" s="53">
        <f t="shared" si="3"/>
        <v>0.8570495363</v>
      </c>
    </row>
    <row r="16247">
      <c r="A16247" s="61">
        <v>1.515283783E9</v>
      </c>
      <c r="B16247" s="61">
        <v>1.0</v>
      </c>
      <c r="C16247" s="61">
        <v>1602.0</v>
      </c>
      <c r="D16247" s="57" t="s">
        <v>379</v>
      </c>
      <c r="E16247" s="62" t="str">
        <f t="shared" si="1"/>
        <v>Out of test</v>
      </c>
      <c r="F16247" s="53" t="str">
        <f t="shared" si="2"/>
        <v>Shanghai_1</v>
      </c>
      <c r="G16247" s="53">
        <f t="shared" si="3"/>
        <v>0.3990470725</v>
      </c>
    </row>
    <row r="16248">
      <c r="A16248" s="61">
        <v>1.511933885E9</v>
      </c>
      <c r="B16248" s="61">
        <v>1.0</v>
      </c>
      <c r="C16248" s="61">
        <v>4600.0</v>
      </c>
      <c r="D16248" s="57" t="s">
        <v>379</v>
      </c>
      <c r="E16248" s="62" t="str">
        <f t="shared" si="1"/>
        <v>Out of test</v>
      </c>
      <c r="F16248" s="53" t="str">
        <f t="shared" si="2"/>
        <v>Shanghai_1</v>
      </c>
      <c r="G16248" s="53">
        <f t="shared" si="3"/>
        <v>0.1925011225</v>
      </c>
    </row>
    <row r="16249">
      <c r="A16249" s="61">
        <v>1.518146478E9</v>
      </c>
      <c r="B16249" s="61">
        <v>1.0</v>
      </c>
      <c r="C16249" s="61">
        <v>2256.0</v>
      </c>
      <c r="D16249" s="57" t="s">
        <v>379</v>
      </c>
      <c r="E16249" s="62" t="str">
        <f t="shared" si="1"/>
        <v>Out of test</v>
      </c>
      <c r="F16249" s="53" t="str">
        <f t="shared" si="2"/>
        <v>Shanghai_1</v>
      </c>
      <c r="G16249" s="53">
        <f t="shared" si="3"/>
        <v>0.3562257602</v>
      </c>
    </row>
    <row r="16250">
      <c r="A16250" s="61">
        <v>1.511467159E9</v>
      </c>
      <c r="B16250" s="61">
        <v>1.0</v>
      </c>
      <c r="C16250" s="61">
        <v>1623.0</v>
      </c>
      <c r="D16250" s="57" t="s">
        <v>379</v>
      </c>
      <c r="E16250" s="62" t="str">
        <f t="shared" si="1"/>
        <v>Out of test</v>
      </c>
      <c r="F16250" s="53" t="str">
        <f t="shared" si="2"/>
        <v>Shanghai_1</v>
      </c>
      <c r="G16250" s="53">
        <f t="shared" si="3"/>
        <v>0.6582723623</v>
      </c>
    </row>
    <row r="16251">
      <c r="A16251" s="61">
        <v>1.518295215E9</v>
      </c>
      <c r="B16251" s="61">
        <v>1.0</v>
      </c>
      <c r="C16251" s="61">
        <v>2784.0</v>
      </c>
      <c r="D16251" s="57" t="s">
        <v>379</v>
      </c>
      <c r="E16251" s="62" t="str">
        <f t="shared" si="1"/>
        <v>Out of test</v>
      </c>
      <c r="F16251" s="53" t="str">
        <f t="shared" si="2"/>
        <v>Shanghai_1</v>
      </c>
      <c r="G16251" s="53">
        <f t="shared" si="3"/>
        <v>0.3190040609</v>
      </c>
    </row>
    <row r="16252">
      <c r="A16252" s="61">
        <v>1.512005099E9</v>
      </c>
      <c r="B16252" s="61">
        <v>1.0</v>
      </c>
      <c r="C16252" s="61">
        <v>5152.0</v>
      </c>
      <c r="D16252" s="57" t="s">
        <v>379</v>
      </c>
      <c r="E16252" s="62" t="str">
        <f t="shared" si="1"/>
        <v>Out of test</v>
      </c>
      <c r="F16252" s="53" t="str">
        <f t="shared" si="2"/>
        <v>Shanghai_1</v>
      </c>
      <c r="G16252" s="53">
        <f t="shared" si="3"/>
        <v>0.3479680701</v>
      </c>
    </row>
    <row r="16253">
      <c r="A16253" s="61">
        <v>1.516111228E9</v>
      </c>
      <c r="B16253" s="61">
        <v>1.0</v>
      </c>
      <c r="C16253" s="61">
        <v>2208.0</v>
      </c>
      <c r="D16253" s="57" t="s">
        <v>379</v>
      </c>
      <c r="E16253" s="62" t="str">
        <f t="shared" si="1"/>
        <v>Out of test</v>
      </c>
      <c r="F16253" s="53" t="str">
        <f t="shared" si="2"/>
        <v>Shanghai_1</v>
      </c>
      <c r="G16253" s="53">
        <f t="shared" si="3"/>
        <v>0.06848954865</v>
      </c>
    </row>
    <row r="16254">
      <c r="A16254" s="61">
        <v>1.514891873E9</v>
      </c>
      <c r="B16254" s="61">
        <v>1.0</v>
      </c>
      <c r="C16254" s="61">
        <v>3171.0</v>
      </c>
      <c r="D16254" s="57" t="s">
        <v>379</v>
      </c>
      <c r="E16254" s="62" t="str">
        <f t="shared" si="1"/>
        <v>Out of test</v>
      </c>
      <c r="F16254" s="53" t="str">
        <f t="shared" si="2"/>
        <v>Shanghai_1</v>
      </c>
      <c r="G16254" s="53">
        <f t="shared" si="3"/>
        <v>0.4238221619</v>
      </c>
    </row>
    <row r="16255">
      <c r="A16255" s="61">
        <v>1.518972787E9</v>
      </c>
      <c r="B16255" s="61">
        <v>1.0</v>
      </c>
      <c r="C16255" s="61">
        <v>428.0</v>
      </c>
      <c r="D16255" s="57" t="s">
        <v>379</v>
      </c>
      <c r="E16255" s="62" t="str">
        <f t="shared" si="1"/>
        <v>Out of test</v>
      </c>
      <c r="F16255" s="53" t="str">
        <f t="shared" si="2"/>
        <v>Shanghai_1</v>
      </c>
      <c r="G16255" s="53">
        <f t="shared" si="3"/>
        <v>0.7404746696</v>
      </c>
    </row>
    <row r="16256">
      <c r="A16256" s="61">
        <v>1.519137743E9</v>
      </c>
      <c r="B16256" s="61">
        <v>1.0</v>
      </c>
      <c r="C16256" s="61">
        <v>532.0</v>
      </c>
      <c r="D16256" s="57" t="s">
        <v>379</v>
      </c>
      <c r="E16256" s="62" t="str">
        <f t="shared" si="1"/>
        <v>Out of test</v>
      </c>
      <c r="F16256" s="53" t="str">
        <f t="shared" si="2"/>
        <v>Shanghai_1</v>
      </c>
      <c r="G16256" s="53">
        <f t="shared" si="3"/>
        <v>0.5489388636</v>
      </c>
    </row>
    <row r="16257">
      <c r="A16257" s="61">
        <v>1.517949147E9</v>
      </c>
      <c r="B16257" s="61">
        <v>1.0</v>
      </c>
      <c r="C16257" s="61">
        <v>1913.0</v>
      </c>
      <c r="D16257" s="57" t="s">
        <v>379</v>
      </c>
      <c r="E16257" s="62" t="str">
        <f t="shared" si="1"/>
        <v>Out of test</v>
      </c>
      <c r="F16257" s="53" t="str">
        <f t="shared" si="2"/>
        <v>Shanghai_1</v>
      </c>
      <c r="G16257" s="53">
        <f t="shared" si="3"/>
        <v>0.8552559251</v>
      </c>
    </row>
    <row r="16258">
      <c r="A16258" s="61">
        <v>1.518443893E9</v>
      </c>
      <c r="B16258" s="61">
        <v>1.0</v>
      </c>
      <c r="C16258" s="61">
        <v>132.0</v>
      </c>
      <c r="D16258" s="57" t="s">
        <v>379</v>
      </c>
      <c r="E16258" s="62" t="str">
        <f t="shared" si="1"/>
        <v>Out of test</v>
      </c>
      <c r="F16258" s="53" t="str">
        <f t="shared" si="2"/>
        <v>Shanghai_1</v>
      </c>
      <c r="G16258" s="53">
        <f t="shared" si="3"/>
        <v>0.6343474835</v>
      </c>
    </row>
    <row r="16259">
      <c r="A16259" s="61">
        <v>1.519708833E9</v>
      </c>
      <c r="B16259" s="61">
        <v>1.0</v>
      </c>
      <c r="C16259" s="61">
        <v>2934.0</v>
      </c>
      <c r="D16259" s="57" t="s">
        <v>379</v>
      </c>
      <c r="E16259" s="62" t="str">
        <f t="shared" si="1"/>
        <v>Out of test</v>
      </c>
      <c r="F16259" s="53" t="str">
        <f t="shared" si="2"/>
        <v>Shanghai_1</v>
      </c>
      <c r="G16259" s="53">
        <f t="shared" si="3"/>
        <v>0.5450001133</v>
      </c>
    </row>
    <row r="16260">
      <c r="A16260" s="61">
        <v>1.514702068E9</v>
      </c>
      <c r="B16260" s="61">
        <v>1.0</v>
      </c>
      <c r="C16260" s="61">
        <v>2324.0</v>
      </c>
      <c r="D16260" s="57" t="s">
        <v>379</v>
      </c>
      <c r="E16260" s="62" t="str">
        <f t="shared" si="1"/>
        <v>Out of test</v>
      </c>
      <c r="F16260" s="53" t="str">
        <f t="shared" si="2"/>
        <v>Shanghai_1</v>
      </c>
      <c r="G16260" s="53">
        <f t="shared" si="3"/>
        <v>0.01828677253</v>
      </c>
    </row>
    <row r="16261">
      <c r="A16261" s="61">
        <v>1.519748037E9</v>
      </c>
      <c r="B16261" s="61">
        <v>1.0</v>
      </c>
      <c r="C16261" s="61">
        <v>2278.0</v>
      </c>
      <c r="D16261" s="57" t="s">
        <v>379</v>
      </c>
      <c r="E16261" s="62" t="str">
        <f t="shared" si="1"/>
        <v>Out of test</v>
      </c>
      <c r="F16261" s="53" t="str">
        <f t="shared" si="2"/>
        <v>Shanghai_1</v>
      </c>
      <c r="G16261" s="53">
        <f t="shared" si="3"/>
        <v>0.3914093083</v>
      </c>
    </row>
    <row r="16262">
      <c r="A16262" s="61">
        <v>1.514734964E9</v>
      </c>
      <c r="B16262" s="61">
        <v>1.0</v>
      </c>
      <c r="C16262" s="61">
        <v>2657.0</v>
      </c>
      <c r="D16262" s="57" t="s">
        <v>379</v>
      </c>
      <c r="E16262" s="62" t="str">
        <f t="shared" si="1"/>
        <v>Out of test</v>
      </c>
      <c r="F16262" s="53" t="str">
        <f t="shared" si="2"/>
        <v>Shanghai_1</v>
      </c>
      <c r="G16262" s="53">
        <f t="shared" si="3"/>
        <v>0.5602962239</v>
      </c>
    </row>
    <row r="16263">
      <c r="A16263" s="61">
        <v>1.514212914E9</v>
      </c>
      <c r="B16263" s="61">
        <v>1.0</v>
      </c>
      <c r="C16263" s="61">
        <v>1191.0</v>
      </c>
      <c r="D16263" s="57" t="s">
        <v>379</v>
      </c>
      <c r="E16263" s="62" t="str">
        <f t="shared" si="1"/>
        <v>Out of test</v>
      </c>
      <c r="F16263" s="53" t="str">
        <f t="shared" si="2"/>
        <v>Shanghai_1</v>
      </c>
      <c r="G16263" s="53">
        <f t="shared" si="3"/>
        <v>0.4428883575</v>
      </c>
    </row>
    <row r="16264">
      <c r="A16264" s="61">
        <v>1.516562664E9</v>
      </c>
      <c r="B16264" s="61">
        <v>1.0</v>
      </c>
      <c r="C16264" s="61">
        <v>1137.0</v>
      </c>
      <c r="D16264" s="57" t="s">
        <v>379</v>
      </c>
      <c r="E16264" s="62" t="str">
        <f t="shared" si="1"/>
        <v>Out of test</v>
      </c>
      <c r="F16264" s="53" t="str">
        <f t="shared" si="2"/>
        <v>Shanghai_1</v>
      </c>
      <c r="G16264" s="53">
        <f t="shared" si="3"/>
        <v>0.07774911164</v>
      </c>
    </row>
    <row r="16265">
      <c r="A16265" s="61">
        <v>1.518660047E9</v>
      </c>
      <c r="B16265" s="61">
        <v>1.0</v>
      </c>
      <c r="C16265" s="61">
        <v>229.0</v>
      </c>
      <c r="D16265" s="57" t="s">
        <v>379</v>
      </c>
      <c r="E16265" s="62" t="str">
        <f t="shared" si="1"/>
        <v>Out of test</v>
      </c>
      <c r="F16265" s="53" t="str">
        <f t="shared" si="2"/>
        <v>Shanghai_1</v>
      </c>
      <c r="G16265" s="53">
        <f t="shared" si="3"/>
        <v>0.5570972208</v>
      </c>
    </row>
    <row r="16266">
      <c r="A16266" s="61">
        <v>1.513982575E9</v>
      </c>
      <c r="B16266" s="61">
        <v>1.0</v>
      </c>
      <c r="C16266" s="61">
        <v>385.0</v>
      </c>
      <c r="D16266" s="57" t="s">
        <v>379</v>
      </c>
      <c r="E16266" s="62" t="str">
        <f t="shared" si="1"/>
        <v>Out of test</v>
      </c>
      <c r="F16266" s="53" t="str">
        <f t="shared" si="2"/>
        <v>Shanghai_1</v>
      </c>
      <c r="G16266" s="53">
        <f t="shared" si="3"/>
        <v>0.4026083967</v>
      </c>
    </row>
    <row r="16267">
      <c r="A16267" s="61">
        <v>1.514021127E9</v>
      </c>
      <c r="B16267" s="61">
        <v>1.0</v>
      </c>
      <c r="C16267" s="61">
        <v>2352.0</v>
      </c>
      <c r="D16267" s="57" t="s">
        <v>379</v>
      </c>
      <c r="E16267" s="62" t="str">
        <f t="shared" si="1"/>
        <v>Out of test</v>
      </c>
      <c r="F16267" s="53" t="str">
        <f t="shared" si="2"/>
        <v>Shanghai_1</v>
      </c>
      <c r="G16267" s="53">
        <f t="shared" si="3"/>
        <v>0.8571857181</v>
      </c>
    </row>
    <row r="16268">
      <c r="A16268" s="61">
        <v>1.512760458E9</v>
      </c>
      <c r="B16268" s="61">
        <v>1.0</v>
      </c>
      <c r="C16268" s="61">
        <v>1353.0</v>
      </c>
      <c r="D16268" s="57" t="s">
        <v>379</v>
      </c>
      <c r="E16268" s="62" t="str">
        <f t="shared" si="1"/>
        <v>Out of test</v>
      </c>
      <c r="F16268" s="53" t="str">
        <f t="shared" si="2"/>
        <v>Shanghai_1</v>
      </c>
      <c r="G16268" s="53">
        <f t="shared" si="3"/>
        <v>0.3697459162</v>
      </c>
    </row>
    <row r="16269">
      <c r="A16269" s="61">
        <v>1.513077774E9</v>
      </c>
      <c r="B16269" s="61">
        <v>1.0</v>
      </c>
      <c r="C16269" s="61">
        <v>968.0</v>
      </c>
      <c r="D16269" s="57" t="s">
        <v>379</v>
      </c>
      <c r="E16269" s="62" t="str">
        <f t="shared" si="1"/>
        <v>Out of test</v>
      </c>
      <c r="F16269" s="53" t="str">
        <f t="shared" si="2"/>
        <v>Shanghai_1</v>
      </c>
      <c r="G16269" s="53">
        <f t="shared" si="3"/>
        <v>0.5217888966</v>
      </c>
    </row>
    <row r="16270">
      <c r="A16270" s="61">
        <v>1.516636719E9</v>
      </c>
      <c r="B16270" s="61">
        <v>1.0</v>
      </c>
      <c r="C16270" s="61">
        <v>1767.0</v>
      </c>
      <c r="D16270" s="57" t="s">
        <v>379</v>
      </c>
      <c r="E16270" s="62" t="str">
        <f t="shared" si="1"/>
        <v>Out of test</v>
      </c>
      <c r="F16270" s="53" t="str">
        <f t="shared" si="2"/>
        <v>Shanghai_1</v>
      </c>
      <c r="G16270" s="53">
        <f t="shared" si="3"/>
        <v>0.7465775351</v>
      </c>
    </row>
    <row r="16271">
      <c r="A16271" s="61">
        <v>1.513009427E9</v>
      </c>
      <c r="B16271" s="61">
        <v>1.0</v>
      </c>
      <c r="C16271" s="61">
        <v>3682.0</v>
      </c>
      <c r="D16271" s="57" t="s">
        <v>379</v>
      </c>
      <c r="E16271" s="62" t="str">
        <f t="shared" si="1"/>
        <v>Out of test</v>
      </c>
      <c r="F16271" s="53" t="str">
        <f t="shared" si="2"/>
        <v>Shanghai_1</v>
      </c>
      <c r="G16271" s="53">
        <f t="shared" si="3"/>
        <v>0.4017693557</v>
      </c>
    </row>
    <row r="16272">
      <c r="A16272" s="61">
        <v>1.515237808E9</v>
      </c>
      <c r="B16272" s="61">
        <v>1.0</v>
      </c>
      <c r="C16272" s="61">
        <v>619.0</v>
      </c>
      <c r="D16272" s="57" t="s">
        <v>379</v>
      </c>
      <c r="E16272" s="62" t="str">
        <f t="shared" si="1"/>
        <v>Out of test</v>
      </c>
      <c r="F16272" s="53" t="str">
        <f t="shared" si="2"/>
        <v>Shanghai_1</v>
      </c>
      <c r="G16272" s="53">
        <f t="shared" si="3"/>
        <v>0.4116084199</v>
      </c>
    </row>
    <row r="16273">
      <c r="A16273" s="61">
        <v>1.512541219E9</v>
      </c>
      <c r="B16273" s="61">
        <v>1.0</v>
      </c>
      <c r="C16273" s="61">
        <v>933.0</v>
      </c>
      <c r="D16273" s="57" t="s">
        <v>379</v>
      </c>
      <c r="E16273" s="62" t="str">
        <f t="shared" si="1"/>
        <v>Out of test</v>
      </c>
      <c r="F16273" s="53" t="str">
        <f t="shared" si="2"/>
        <v>Shanghai_1</v>
      </c>
      <c r="G16273" s="53">
        <f t="shared" si="3"/>
        <v>0.700607576</v>
      </c>
    </row>
    <row r="16274">
      <c r="A16274" s="61">
        <v>1.516612694E9</v>
      </c>
      <c r="B16274" s="61">
        <v>1.0</v>
      </c>
      <c r="C16274" s="61">
        <v>1096.0</v>
      </c>
      <c r="D16274" s="57" t="s">
        <v>379</v>
      </c>
      <c r="E16274" s="62" t="str">
        <f t="shared" si="1"/>
        <v>Out of test</v>
      </c>
      <c r="F16274" s="53" t="str">
        <f t="shared" si="2"/>
        <v>Shanghai_1</v>
      </c>
      <c r="G16274" s="53">
        <f t="shared" si="3"/>
        <v>0.624443382</v>
      </c>
    </row>
    <row r="16275">
      <c r="A16275" s="61">
        <v>1.512993013E9</v>
      </c>
      <c r="B16275" s="61">
        <v>1.0</v>
      </c>
      <c r="C16275" s="61">
        <v>3809.0</v>
      </c>
      <c r="D16275" s="57" t="s">
        <v>379</v>
      </c>
      <c r="E16275" s="62" t="str">
        <f t="shared" si="1"/>
        <v>Out of test</v>
      </c>
      <c r="F16275" s="53" t="str">
        <f t="shared" si="2"/>
        <v>Shanghai_1</v>
      </c>
      <c r="G16275" s="53">
        <f t="shared" si="3"/>
        <v>0.6282740931</v>
      </c>
    </row>
    <row r="16276">
      <c r="A16276" s="61">
        <v>1.512838994E9</v>
      </c>
      <c r="B16276" s="61">
        <v>1.0</v>
      </c>
      <c r="C16276" s="61">
        <v>2163.0</v>
      </c>
      <c r="D16276" s="57" t="s">
        <v>379</v>
      </c>
      <c r="E16276" s="62" t="str">
        <f t="shared" si="1"/>
        <v>Out of test</v>
      </c>
      <c r="F16276" s="53" t="str">
        <f t="shared" si="2"/>
        <v>Shanghai_1</v>
      </c>
      <c r="G16276" s="53">
        <f t="shared" si="3"/>
        <v>0.5927214051</v>
      </c>
    </row>
    <row r="16277">
      <c r="A16277" s="61">
        <v>1.518132984E9</v>
      </c>
      <c r="B16277" s="61">
        <v>1.0</v>
      </c>
      <c r="C16277" s="61">
        <v>825.0</v>
      </c>
      <c r="D16277" s="57" t="s">
        <v>379</v>
      </c>
      <c r="E16277" s="62" t="str">
        <f t="shared" si="1"/>
        <v>Out of test</v>
      </c>
      <c r="F16277" s="53" t="str">
        <f t="shared" si="2"/>
        <v>Shanghai_1</v>
      </c>
      <c r="G16277" s="53">
        <f t="shared" si="3"/>
        <v>0.07649666427</v>
      </c>
    </row>
    <row r="16278">
      <c r="A16278" s="61">
        <v>1.518957604E9</v>
      </c>
      <c r="B16278" s="61">
        <v>1.0</v>
      </c>
      <c r="C16278" s="61">
        <v>2834.0</v>
      </c>
      <c r="D16278" s="57" t="s">
        <v>379</v>
      </c>
      <c r="E16278" s="62" t="str">
        <f t="shared" si="1"/>
        <v>Out of test</v>
      </c>
      <c r="F16278" s="53" t="str">
        <f t="shared" si="2"/>
        <v>Shanghai_1</v>
      </c>
      <c r="G16278" s="53">
        <f t="shared" si="3"/>
        <v>0.5262238088</v>
      </c>
    </row>
    <row r="16279">
      <c r="A16279" s="61">
        <v>1.518537714E9</v>
      </c>
      <c r="B16279" s="61">
        <v>1.0</v>
      </c>
      <c r="C16279" s="61">
        <v>170.0</v>
      </c>
      <c r="D16279" s="57" t="s">
        <v>379</v>
      </c>
      <c r="E16279" s="62" t="str">
        <f t="shared" si="1"/>
        <v>Out of test</v>
      </c>
      <c r="F16279" s="53" t="str">
        <f t="shared" si="2"/>
        <v>Shanghai_1</v>
      </c>
      <c r="G16279" s="53">
        <f t="shared" si="3"/>
        <v>0.8308240646</v>
      </c>
    </row>
    <row r="16280">
      <c r="A16280" s="61">
        <v>1.513552254E9</v>
      </c>
      <c r="B16280" s="61">
        <v>1.0</v>
      </c>
      <c r="C16280" s="61">
        <v>2006.0</v>
      </c>
      <c r="D16280" s="57" t="s">
        <v>379</v>
      </c>
      <c r="E16280" s="62" t="str">
        <f t="shared" si="1"/>
        <v>Out of test</v>
      </c>
      <c r="F16280" s="53" t="str">
        <f t="shared" si="2"/>
        <v>Shanghai_1</v>
      </c>
      <c r="G16280" s="53">
        <f t="shared" si="3"/>
        <v>0.2221542636</v>
      </c>
    </row>
    <row r="16281">
      <c r="A16281" s="61">
        <v>1.515632073E9</v>
      </c>
      <c r="B16281" s="61">
        <v>1.0</v>
      </c>
      <c r="C16281" s="61">
        <v>3892.0</v>
      </c>
      <c r="D16281" s="57" t="s">
        <v>379</v>
      </c>
      <c r="E16281" s="62" t="str">
        <f t="shared" si="1"/>
        <v>Out of test</v>
      </c>
      <c r="F16281" s="53" t="str">
        <f t="shared" si="2"/>
        <v>Shanghai_1</v>
      </c>
      <c r="G16281" s="53">
        <f t="shared" si="3"/>
        <v>0.07416408002</v>
      </c>
    </row>
    <row r="16282">
      <c r="A16282" s="61">
        <v>1.512586019E9</v>
      </c>
      <c r="B16282" s="61">
        <v>1.0</v>
      </c>
      <c r="C16282" s="61">
        <v>499.0</v>
      </c>
      <c r="D16282" s="57" t="s">
        <v>379</v>
      </c>
      <c r="E16282" s="62" t="str">
        <f t="shared" si="1"/>
        <v>Out of test</v>
      </c>
      <c r="F16282" s="53" t="str">
        <f t="shared" si="2"/>
        <v>Shanghai_1</v>
      </c>
      <c r="G16282" s="53">
        <f t="shared" si="3"/>
        <v>0.8984896088</v>
      </c>
    </row>
    <row r="16283">
      <c r="A16283" s="61">
        <v>1.516531933E9</v>
      </c>
      <c r="B16283" s="61">
        <v>1.0</v>
      </c>
      <c r="C16283" s="61">
        <v>851.0</v>
      </c>
      <c r="D16283" s="57" t="s">
        <v>379</v>
      </c>
      <c r="E16283" s="62" t="str">
        <f t="shared" si="1"/>
        <v>Out of test</v>
      </c>
      <c r="F16283" s="53" t="str">
        <f t="shared" si="2"/>
        <v>Shanghai_1</v>
      </c>
      <c r="G16283" s="53">
        <f t="shared" si="3"/>
        <v>0.2180483719</v>
      </c>
    </row>
    <row r="16284">
      <c r="A16284" s="61">
        <v>1.519106956E9</v>
      </c>
      <c r="B16284" s="61">
        <v>1.0</v>
      </c>
      <c r="C16284" s="61">
        <v>1351.0</v>
      </c>
      <c r="D16284" s="57" t="s">
        <v>379</v>
      </c>
      <c r="E16284" s="62" t="str">
        <f t="shared" si="1"/>
        <v>Out of test</v>
      </c>
      <c r="F16284" s="53" t="str">
        <f t="shared" si="2"/>
        <v>Shanghai_1</v>
      </c>
      <c r="G16284" s="53">
        <f t="shared" si="3"/>
        <v>0.3876751323</v>
      </c>
    </row>
    <row r="16285">
      <c r="A16285" s="61">
        <v>1.514174835E9</v>
      </c>
      <c r="B16285" s="61">
        <v>1.0</v>
      </c>
      <c r="C16285" s="61">
        <v>1743.0</v>
      </c>
      <c r="D16285" s="57" t="s">
        <v>379</v>
      </c>
      <c r="E16285" s="62" t="str">
        <f t="shared" si="1"/>
        <v>Out of test</v>
      </c>
      <c r="F16285" s="53" t="str">
        <f t="shared" si="2"/>
        <v>Shanghai_1</v>
      </c>
      <c r="G16285" s="53">
        <f t="shared" si="3"/>
        <v>0.7703805914</v>
      </c>
    </row>
    <row r="16286">
      <c r="A16286" s="61">
        <v>1.514010203E9</v>
      </c>
      <c r="B16286" s="61">
        <v>1.0</v>
      </c>
      <c r="C16286" s="61">
        <v>3069.0</v>
      </c>
      <c r="D16286" s="57" t="s">
        <v>379</v>
      </c>
      <c r="E16286" s="62" t="str">
        <f t="shared" si="1"/>
        <v>Out of test</v>
      </c>
      <c r="F16286" s="53" t="str">
        <f t="shared" si="2"/>
        <v>Shanghai_1</v>
      </c>
      <c r="G16286" s="53">
        <f t="shared" si="3"/>
        <v>0.02723036875</v>
      </c>
    </row>
    <row r="16287">
      <c r="A16287" s="61">
        <v>1.511523609E9</v>
      </c>
      <c r="B16287" s="61">
        <v>1.0</v>
      </c>
      <c r="C16287" s="61">
        <v>754.0</v>
      </c>
      <c r="D16287" s="57" t="s">
        <v>379</v>
      </c>
      <c r="E16287" s="62" t="str">
        <f t="shared" si="1"/>
        <v>Out of test</v>
      </c>
      <c r="F16287" s="53" t="str">
        <f t="shared" si="2"/>
        <v>Shanghai_1</v>
      </c>
      <c r="G16287" s="53">
        <f t="shared" si="3"/>
        <v>0.688616997</v>
      </c>
    </row>
    <row r="16288">
      <c r="A16288" s="61">
        <v>1.518242255E9</v>
      </c>
      <c r="B16288" s="61">
        <v>1.0</v>
      </c>
      <c r="C16288" s="61">
        <v>1969.0</v>
      </c>
      <c r="D16288" s="57" t="s">
        <v>379</v>
      </c>
      <c r="E16288" s="62" t="str">
        <f t="shared" si="1"/>
        <v>Out of test</v>
      </c>
      <c r="F16288" s="53" t="str">
        <f t="shared" si="2"/>
        <v>Shanghai_1</v>
      </c>
      <c r="G16288" s="53">
        <f t="shared" si="3"/>
        <v>0.1966133291</v>
      </c>
    </row>
    <row r="16289">
      <c r="A16289" s="61">
        <v>1.514499153E9</v>
      </c>
      <c r="B16289" s="61">
        <v>1.0</v>
      </c>
      <c r="C16289" s="61">
        <v>2101.0</v>
      </c>
      <c r="D16289" s="57" t="s">
        <v>379</v>
      </c>
      <c r="E16289" s="62" t="str">
        <f t="shared" si="1"/>
        <v>Out of test</v>
      </c>
      <c r="F16289" s="53" t="str">
        <f t="shared" si="2"/>
        <v>Shanghai_1</v>
      </c>
      <c r="G16289" s="53">
        <f t="shared" si="3"/>
        <v>0.7300918275</v>
      </c>
    </row>
    <row r="16290">
      <c r="A16290" s="61">
        <v>1.512773256E9</v>
      </c>
      <c r="B16290" s="61">
        <v>1.0</v>
      </c>
      <c r="C16290" s="61">
        <v>871.0</v>
      </c>
      <c r="D16290" s="57" t="s">
        <v>379</v>
      </c>
      <c r="E16290" s="62" t="str">
        <f t="shared" si="1"/>
        <v>Out of test</v>
      </c>
      <c r="F16290" s="53" t="str">
        <f t="shared" si="2"/>
        <v>Shanghai_1</v>
      </c>
      <c r="G16290" s="53">
        <f t="shared" si="3"/>
        <v>0.7136561169</v>
      </c>
    </row>
    <row r="16291">
      <c r="A16291" s="61">
        <v>1.516758869E9</v>
      </c>
      <c r="B16291" s="61">
        <v>1.0</v>
      </c>
      <c r="C16291" s="61">
        <v>2003.0</v>
      </c>
      <c r="D16291" s="57" t="s">
        <v>379</v>
      </c>
      <c r="E16291" s="62" t="str">
        <f t="shared" si="1"/>
        <v>Out of test</v>
      </c>
      <c r="F16291" s="53" t="str">
        <f t="shared" si="2"/>
        <v>Shanghai_1</v>
      </c>
      <c r="G16291" s="53">
        <f t="shared" si="3"/>
        <v>0.7795416264</v>
      </c>
    </row>
    <row r="16292">
      <c r="A16292" s="61">
        <v>1.516439433E9</v>
      </c>
      <c r="B16292" s="61">
        <v>1.0</v>
      </c>
      <c r="C16292" s="61">
        <v>512.0</v>
      </c>
      <c r="D16292" s="57" t="s">
        <v>379</v>
      </c>
      <c r="E16292" s="62" t="str">
        <f t="shared" si="1"/>
        <v>Out of test</v>
      </c>
      <c r="F16292" s="53" t="str">
        <f t="shared" si="2"/>
        <v>Shanghai_1</v>
      </c>
      <c r="G16292" s="53">
        <f t="shared" si="3"/>
        <v>0.4348557923</v>
      </c>
    </row>
    <row r="16293">
      <c r="A16293" s="61">
        <v>1.516145894E9</v>
      </c>
      <c r="B16293" s="61">
        <v>1.0</v>
      </c>
      <c r="C16293" s="61">
        <v>928.0</v>
      </c>
      <c r="D16293" s="57" t="s">
        <v>379</v>
      </c>
      <c r="E16293" s="62" t="str">
        <f t="shared" si="1"/>
        <v>Out of test</v>
      </c>
      <c r="F16293" s="53" t="str">
        <f t="shared" si="2"/>
        <v>Shanghai_1</v>
      </c>
      <c r="G16293" s="53">
        <f t="shared" si="3"/>
        <v>0.1689357271</v>
      </c>
    </row>
    <row r="16294">
      <c r="A16294" s="61">
        <v>1.516847475E9</v>
      </c>
      <c r="B16294" s="61">
        <v>1.0</v>
      </c>
      <c r="C16294" s="61">
        <v>2248.0</v>
      </c>
      <c r="D16294" s="57" t="s">
        <v>379</v>
      </c>
      <c r="E16294" s="62" t="str">
        <f t="shared" si="1"/>
        <v>Out of test</v>
      </c>
      <c r="F16294" s="53" t="str">
        <f t="shared" si="2"/>
        <v>Shanghai_1</v>
      </c>
      <c r="G16294" s="53">
        <f t="shared" si="3"/>
        <v>0.820723216</v>
      </c>
    </row>
    <row r="16295">
      <c r="A16295" s="61">
        <v>1.512832875E9</v>
      </c>
      <c r="B16295" s="61">
        <v>1.0</v>
      </c>
      <c r="C16295" s="61">
        <v>1418.0</v>
      </c>
      <c r="D16295" s="57" t="s">
        <v>379</v>
      </c>
      <c r="E16295" s="62" t="str">
        <f t="shared" si="1"/>
        <v>Out of test</v>
      </c>
      <c r="F16295" s="53" t="str">
        <f t="shared" si="2"/>
        <v>Shanghai_1</v>
      </c>
      <c r="G16295" s="53">
        <f t="shared" si="3"/>
        <v>0.09574321534</v>
      </c>
    </row>
    <row r="16296">
      <c r="A16296" s="61">
        <v>1.512611734E9</v>
      </c>
      <c r="B16296" s="61">
        <v>1.0</v>
      </c>
      <c r="C16296" s="61">
        <v>1198.0</v>
      </c>
      <c r="D16296" s="57" t="s">
        <v>379</v>
      </c>
      <c r="E16296" s="62" t="str">
        <f t="shared" si="1"/>
        <v>Out of test</v>
      </c>
      <c r="F16296" s="53" t="str">
        <f t="shared" si="2"/>
        <v>Shanghai_1</v>
      </c>
      <c r="G16296" s="53">
        <f t="shared" si="3"/>
        <v>0.8023326007</v>
      </c>
    </row>
    <row r="16297">
      <c r="A16297" s="61">
        <v>1.519538304E9</v>
      </c>
      <c r="B16297" s="61">
        <v>1.0</v>
      </c>
      <c r="C16297" s="61">
        <v>1686.0</v>
      </c>
      <c r="D16297" s="57" t="s">
        <v>379</v>
      </c>
      <c r="E16297" s="62" t="str">
        <f t="shared" si="1"/>
        <v>Out of test</v>
      </c>
      <c r="F16297" s="53" t="str">
        <f t="shared" si="2"/>
        <v>Shanghai_1</v>
      </c>
      <c r="G16297" s="53">
        <f t="shared" si="3"/>
        <v>0.4601402676</v>
      </c>
    </row>
    <row r="16298">
      <c r="A16298" s="61">
        <v>1.516589558E9</v>
      </c>
      <c r="B16298" s="61">
        <v>1.0</v>
      </c>
      <c r="C16298" s="61">
        <v>1228.0</v>
      </c>
      <c r="D16298" s="57" t="s">
        <v>379</v>
      </c>
      <c r="E16298" s="62" t="str">
        <f t="shared" si="1"/>
        <v>Out of test</v>
      </c>
      <c r="F16298" s="53" t="str">
        <f t="shared" si="2"/>
        <v>Shanghai_1</v>
      </c>
      <c r="G16298" s="53">
        <f t="shared" si="3"/>
        <v>0.593369913</v>
      </c>
    </row>
    <row r="16299">
      <c r="A16299" s="61">
        <v>1.511266183E9</v>
      </c>
      <c r="B16299" s="61">
        <v>1.0</v>
      </c>
      <c r="C16299" s="61">
        <v>2072.0</v>
      </c>
      <c r="D16299" s="57" t="s">
        <v>379</v>
      </c>
      <c r="E16299" s="62" t="str">
        <f t="shared" si="1"/>
        <v>Out of test</v>
      </c>
      <c r="F16299" s="53" t="str">
        <f t="shared" si="2"/>
        <v>Shanghai_1</v>
      </c>
      <c r="G16299" s="53">
        <f t="shared" si="3"/>
        <v>0.6748969523</v>
      </c>
    </row>
    <row r="16300">
      <c r="A16300" s="61">
        <v>1.519391513E9</v>
      </c>
      <c r="B16300" s="61">
        <v>1.0</v>
      </c>
      <c r="C16300" s="61">
        <v>432.0</v>
      </c>
      <c r="D16300" s="57" t="s">
        <v>379</v>
      </c>
      <c r="E16300" s="62" t="str">
        <f t="shared" si="1"/>
        <v>Out of test</v>
      </c>
      <c r="F16300" s="53" t="str">
        <f t="shared" si="2"/>
        <v>Shanghai_1</v>
      </c>
      <c r="G16300" s="53">
        <f t="shared" si="3"/>
        <v>0.6616682494</v>
      </c>
    </row>
    <row r="16301">
      <c r="A16301" s="61">
        <v>1.518085915E9</v>
      </c>
      <c r="B16301" s="61">
        <v>1.0</v>
      </c>
      <c r="C16301" s="61">
        <v>1527.0</v>
      </c>
      <c r="D16301" s="57" t="s">
        <v>379</v>
      </c>
      <c r="E16301" s="62" t="str">
        <f t="shared" si="1"/>
        <v>Out of test</v>
      </c>
      <c r="F16301" s="53" t="str">
        <f t="shared" si="2"/>
        <v>Shanghai_1</v>
      </c>
      <c r="G16301" s="53">
        <f t="shared" si="3"/>
        <v>0.227409531</v>
      </c>
    </row>
    <row r="16302">
      <c r="A16302" s="61">
        <v>1.514578365E9</v>
      </c>
      <c r="B16302" s="61">
        <v>1.0</v>
      </c>
      <c r="C16302" s="61">
        <v>1096.0</v>
      </c>
      <c r="D16302" s="57" t="s">
        <v>379</v>
      </c>
      <c r="E16302" s="62" t="str">
        <f t="shared" si="1"/>
        <v>Out of test</v>
      </c>
      <c r="F16302" s="53" t="str">
        <f t="shared" si="2"/>
        <v>Shanghai_1</v>
      </c>
      <c r="G16302" s="53">
        <f t="shared" si="3"/>
        <v>0.6368908888</v>
      </c>
    </row>
    <row r="16303">
      <c r="A16303" s="61">
        <v>1.516808513E9</v>
      </c>
      <c r="B16303" s="61">
        <v>1.0</v>
      </c>
      <c r="C16303" s="61">
        <v>1814.0</v>
      </c>
      <c r="D16303" s="57" t="s">
        <v>379</v>
      </c>
      <c r="E16303" s="62" t="str">
        <f t="shared" si="1"/>
        <v>Out of test</v>
      </c>
      <c r="F16303" s="53" t="str">
        <f t="shared" si="2"/>
        <v>Shanghai_1</v>
      </c>
      <c r="G16303" s="53">
        <f t="shared" si="3"/>
        <v>0.293321524</v>
      </c>
    </row>
    <row r="16304">
      <c r="A16304" s="61">
        <v>1.513060346E9</v>
      </c>
      <c r="B16304" s="61">
        <v>1.0</v>
      </c>
      <c r="C16304" s="61">
        <v>2341.0</v>
      </c>
      <c r="D16304" s="57" t="s">
        <v>379</v>
      </c>
      <c r="E16304" s="62" t="str">
        <f t="shared" si="1"/>
        <v>Out of test</v>
      </c>
      <c r="F16304" s="53" t="str">
        <f t="shared" si="2"/>
        <v>Shanghai_1</v>
      </c>
      <c r="G16304" s="53">
        <f t="shared" si="3"/>
        <v>0.671244607</v>
      </c>
    </row>
    <row r="16305">
      <c r="A16305" s="61">
        <v>1.517161184E9</v>
      </c>
      <c r="B16305" s="61">
        <v>1.0</v>
      </c>
      <c r="C16305" s="61">
        <v>830.0</v>
      </c>
      <c r="D16305" s="57" t="s">
        <v>379</v>
      </c>
      <c r="E16305" s="62" t="str">
        <f t="shared" si="1"/>
        <v>Out of test</v>
      </c>
      <c r="F16305" s="53" t="str">
        <f t="shared" si="2"/>
        <v>Shanghai_1</v>
      </c>
      <c r="G16305" s="53">
        <f t="shared" si="3"/>
        <v>0.395287987</v>
      </c>
    </row>
    <row r="16306">
      <c r="A16306" s="61">
        <v>1.519386735E9</v>
      </c>
      <c r="B16306" s="61">
        <v>1.0</v>
      </c>
      <c r="C16306" s="61">
        <v>429.0</v>
      </c>
      <c r="D16306" s="57" t="s">
        <v>379</v>
      </c>
      <c r="E16306" s="62" t="str">
        <f t="shared" si="1"/>
        <v>Out of test</v>
      </c>
      <c r="F16306" s="53" t="str">
        <f t="shared" si="2"/>
        <v>Shanghai_1</v>
      </c>
      <c r="G16306" s="53">
        <f t="shared" si="3"/>
        <v>0.5755764294</v>
      </c>
    </row>
    <row r="16307">
      <c r="A16307" s="61">
        <v>1.516697126E9</v>
      </c>
      <c r="B16307" s="61">
        <v>1.0</v>
      </c>
      <c r="C16307" s="61">
        <v>287.0</v>
      </c>
      <c r="D16307" s="57" t="s">
        <v>379</v>
      </c>
      <c r="E16307" s="62" t="str">
        <f t="shared" si="1"/>
        <v>Out of test</v>
      </c>
      <c r="F16307" s="53" t="str">
        <f t="shared" si="2"/>
        <v>Shanghai_1</v>
      </c>
      <c r="G16307" s="53">
        <f t="shared" si="3"/>
        <v>0.6766892431</v>
      </c>
    </row>
    <row r="16308">
      <c r="A16308" s="61">
        <v>1.515689007E9</v>
      </c>
      <c r="B16308" s="61">
        <v>1.0</v>
      </c>
      <c r="C16308" s="61">
        <v>2614.0</v>
      </c>
      <c r="D16308" s="57" t="s">
        <v>379</v>
      </c>
      <c r="E16308" s="62" t="str">
        <f t="shared" si="1"/>
        <v>Out of test</v>
      </c>
      <c r="F16308" s="53" t="str">
        <f t="shared" si="2"/>
        <v>Shanghai_1</v>
      </c>
      <c r="G16308" s="53">
        <f t="shared" si="3"/>
        <v>0.7647423976</v>
      </c>
    </row>
    <row r="16309">
      <c r="A16309" s="61">
        <v>1.515113636E9</v>
      </c>
      <c r="B16309" s="61">
        <v>1.0</v>
      </c>
      <c r="C16309" s="61">
        <v>4237.0</v>
      </c>
      <c r="D16309" s="57" t="s">
        <v>379</v>
      </c>
      <c r="E16309" s="62" t="str">
        <f t="shared" si="1"/>
        <v>Out of test</v>
      </c>
      <c r="F16309" s="53" t="str">
        <f t="shared" si="2"/>
        <v>Shanghai_1</v>
      </c>
      <c r="G16309" s="53">
        <f t="shared" si="3"/>
        <v>0.6046266603</v>
      </c>
    </row>
    <row r="16310">
      <c r="A16310" s="61">
        <v>1.514240988E9</v>
      </c>
      <c r="B16310" s="61">
        <v>1.0</v>
      </c>
      <c r="C16310" s="61">
        <v>264.0</v>
      </c>
      <c r="D16310" s="57" t="s">
        <v>379</v>
      </c>
      <c r="E16310" s="62" t="str">
        <f t="shared" si="1"/>
        <v>Out of test</v>
      </c>
      <c r="F16310" s="53" t="str">
        <f t="shared" si="2"/>
        <v>Shanghai_1</v>
      </c>
      <c r="G16310" s="53">
        <f t="shared" si="3"/>
        <v>0.7076864699</v>
      </c>
    </row>
    <row r="16311">
      <c r="A16311" s="61">
        <v>1.514557264E9</v>
      </c>
      <c r="B16311" s="61">
        <v>1.0</v>
      </c>
      <c r="C16311" s="61">
        <v>1470.0</v>
      </c>
      <c r="D16311" s="57" t="s">
        <v>379</v>
      </c>
      <c r="E16311" s="62" t="str">
        <f t="shared" si="1"/>
        <v>Out of test</v>
      </c>
      <c r="F16311" s="53" t="str">
        <f t="shared" si="2"/>
        <v>Shanghai_1</v>
      </c>
      <c r="G16311" s="53">
        <f t="shared" si="3"/>
        <v>0.9435898061</v>
      </c>
    </row>
    <row r="16312">
      <c r="A16312" s="61">
        <v>1.513096614E9</v>
      </c>
      <c r="B16312" s="61">
        <v>1.0</v>
      </c>
      <c r="C16312" s="61">
        <v>2457.0</v>
      </c>
      <c r="D16312" s="57" t="s">
        <v>379</v>
      </c>
      <c r="E16312" s="62" t="str">
        <f t="shared" si="1"/>
        <v>Out of test</v>
      </c>
      <c r="F16312" s="53" t="str">
        <f t="shared" si="2"/>
        <v>Shanghai_1</v>
      </c>
      <c r="G16312" s="53">
        <f t="shared" si="3"/>
        <v>0.6862980034</v>
      </c>
    </row>
    <row r="16313">
      <c r="A16313" s="61">
        <v>1.514953047E9</v>
      </c>
      <c r="B16313" s="61">
        <v>1.0</v>
      </c>
      <c r="C16313" s="61">
        <v>1186.0</v>
      </c>
      <c r="D16313" s="57" t="s">
        <v>379</v>
      </c>
      <c r="E16313" s="62" t="str">
        <f t="shared" si="1"/>
        <v>Out of test</v>
      </c>
      <c r="F16313" s="53" t="str">
        <f t="shared" si="2"/>
        <v>Shanghai_1</v>
      </c>
      <c r="G16313" s="53">
        <f t="shared" si="3"/>
        <v>0.3431574741</v>
      </c>
    </row>
    <row r="16314">
      <c r="A16314" s="61">
        <v>1.517151157E9</v>
      </c>
      <c r="B16314" s="61">
        <v>1.0</v>
      </c>
      <c r="C16314" s="61">
        <v>217.0</v>
      </c>
      <c r="D16314" s="57" t="s">
        <v>379</v>
      </c>
      <c r="E16314" s="62" t="str">
        <f t="shared" si="1"/>
        <v>Out of test</v>
      </c>
      <c r="F16314" s="53" t="str">
        <f t="shared" si="2"/>
        <v>Shanghai_1</v>
      </c>
      <c r="G16314" s="53">
        <f t="shared" si="3"/>
        <v>0.4230257141</v>
      </c>
    </row>
    <row r="16315">
      <c r="A16315" s="61">
        <v>1.512673726E9</v>
      </c>
      <c r="B16315" s="61">
        <v>1.0</v>
      </c>
      <c r="C16315" s="61">
        <v>1872.0</v>
      </c>
      <c r="D16315" s="57" t="s">
        <v>379</v>
      </c>
      <c r="E16315" s="62" t="str">
        <f t="shared" si="1"/>
        <v>Out of test</v>
      </c>
      <c r="F16315" s="53" t="str">
        <f t="shared" si="2"/>
        <v>Shanghai_1</v>
      </c>
      <c r="G16315" s="53">
        <f t="shared" si="3"/>
        <v>0.3804893105</v>
      </c>
    </row>
    <row r="16316">
      <c r="A16316" s="61">
        <v>1.519599525E9</v>
      </c>
      <c r="B16316" s="61">
        <v>1.0</v>
      </c>
      <c r="C16316" s="61">
        <v>1426.0</v>
      </c>
      <c r="D16316" s="57" t="s">
        <v>379</v>
      </c>
      <c r="E16316" s="62" t="str">
        <f t="shared" si="1"/>
        <v>Out of test</v>
      </c>
      <c r="F16316" s="53" t="str">
        <f t="shared" si="2"/>
        <v>Shanghai_1</v>
      </c>
      <c r="G16316" s="53">
        <f t="shared" si="3"/>
        <v>0.6937331334</v>
      </c>
    </row>
    <row r="16317">
      <c r="A16317" s="61">
        <v>1.513484037E9</v>
      </c>
      <c r="B16317" s="61">
        <v>1.0</v>
      </c>
      <c r="C16317" s="61">
        <v>883.0</v>
      </c>
      <c r="D16317" s="57" t="s">
        <v>379</v>
      </c>
      <c r="E16317" s="62" t="str">
        <f t="shared" si="1"/>
        <v>Out of test</v>
      </c>
      <c r="F16317" s="53" t="str">
        <f t="shared" si="2"/>
        <v>Shanghai_1</v>
      </c>
      <c r="G16317" s="53">
        <f t="shared" si="3"/>
        <v>0.98981399</v>
      </c>
    </row>
    <row r="16318">
      <c r="A16318" s="61">
        <v>1.515717266E9</v>
      </c>
      <c r="B16318" s="61">
        <v>1.0</v>
      </c>
      <c r="C16318" s="61">
        <v>2147.0</v>
      </c>
      <c r="D16318" s="57" t="s">
        <v>379</v>
      </c>
      <c r="E16318" s="62" t="str">
        <f t="shared" si="1"/>
        <v>Out of test</v>
      </c>
      <c r="F16318" s="53" t="str">
        <f t="shared" si="2"/>
        <v>Shanghai_1</v>
      </c>
      <c r="G16318" s="53">
        <f t="shared" si="3"/>
        <v>0.7558306947</v>
      </c>
    </row>
    <row r="16319">
      <c r="A16319" s="61">
        <v>1.516587177E9</v>
      </c>
      <c r="B16319" s="61">
        <v>1.0</v>
      </c>
      <c r="C16319" s="61">
        <v>753.0</v>
      </c>
      <c r="D16319" s="57" t="s">
        <v>379</v>
      </c>
      <c r="E16319" s="62" t="str">
        <f t="shared" si="1"/>
        <v>Out of test</v>
      </c>
      <c r="F16319" s="53" t="str">
        <f t="shared" si="2"/>
        <v>Shanghai_1</v>
      </c>
      <c r="G16319" s="53">
        <f t="shared" si="3"/>
        <v>0.8233835238</v>
      </c>
    </row>
    <row r="16320">
      <c r="A16320" s="61">
        <v>1.514108855E9</v>
      </c>
      <c r="B16320" s="61">
        <v>1.0</v>
      </c>
      <c r="C16320" s="61">
        <v>2433.0</v>
      </c>
      <c r="D16320" s="57" t="s">
        <v>379</v>
      </c>
      <c r="E16320" s="62" t="str">
        <f t="shared" si="1"/>
        <v>Out of test</v>
      </c>
      <c r="F16320" s="53" t="str">
        <f t="shared" si="2"/>
        <v>Shanghai_1</v>
      </c>
      <c r="G16320" s="53">
        <f t="shared" si="3"/>
        <v>0.1018846239</v>
      </c>
    </row>
    <row r="16321">
      <c r="A16321" s="61">
        <v>1.515054334E9</v>
      </c>
      <c r="B16321" s="61">
        <v>1.0</v>
      </c>
      <c r="C16321" s="61">
        <v>441.0</v>
      </c>
      <c r="D16321" s="57" t="s">
        <v>379</v>
      </c>
      <c r="E16321" s="62" t="str">
        <f t="shared" si="1"/>
        <v>Out of test</v>
      </c>
      <c r="F16321" s="53" t="str">
        <f t="shared" si="2"/>
        <v>Shanghai_1</v>
      </c>
      <c r="G16321" s="53">
        <f t="shared" si="3"/>
        <v>0.7263210704</v>
      </c>
    </row>
    <row r="16322">
      <c r="A16322" s="61">
        <v>1.512660484E9</v>
      </c>
      <c r="B16322" s="61">
        <v>1.0</v>
      </c>
      <c r="C16322" s="61">
        <v>3234.0</v>
      </c>
      <c r="D16322" s="57" t="s">
        <v>379</v>
      </c>
      <c r="E16322" s="62" t="str">
        <f t="shared" si="1"/>
        <v>Out of test</v>
      </c>
      <c r="F16322" s="53" t="str">
        <f t="shared" si="2"/>
        <v>Shanghai_1</v>
      </c>
      <c r="G16322" s="53">
        <f t="shared" si="3"/>
        <v>0.2083754563</v>
      </c>
    </row>
    <row r="16323">
      <c r="A16323" s="61">
        <v>1.513141085E9</v>
      </c>
      <c r="B16323" s="61">
        <v>1.0</v>
      </c>
      <c r="C16323" s="61">
        <v>2583.0</v>
      </c>
      <c r="D16323" s="57" t="s">
        <v>379</v>
      </c>
      <c r="E16323" s="62" t="str">
        <f t="shared" si="1"/>
        <v>Out of test</v>
      </c>
      <c r="F16323" s="53" t="str">
        <f t="shared" si="2"/>
        <v>Shanghai_1</v>
      </c>
      <c r="G16323" s="53">
        <f t="shared" si="3"/>
        <v>0.5044521355</v>
      </c>
    </row>
    <row r="16324">
      <c r="A16324" s="61">
        <v>1.515297668E9</v>
      </c>
      <c r="B16324" s="61">
        <v>1.0</v>
      </c>
      <c r="C16324" s="61">
        <v>1094.0</v>
      </c>
      <c r="D16324" s="57" t="s">
        <v>379</v>
      </c>
      <c r="E16324" s="62" t="str">
        <f t="shared" si="1"/>
        <v>Out of test</v>
      </c>
      <c r="F16324" s="53" t="str">
        <f t="shared" si="2"/>
        <v>Shanghai_1</v>
      </c>
      <c r="G16324" s="53">
        <f t="shared" si="3"/>
        <v>0.05388253457</v>
      </c>
    </row>
    <row r="16325">
      <c r="A16325" s="61">
        <v>1.516576376E9</v>
      </c>
      <c r="B16325" s="61">
        <v>1.0</v>
      </c>
      <c r="C16325" s="61">
        <v>2185.0</v>
      </c>
      <c r="D16325" s="57" t="s">
        <v>379</v>
      </c>
      <c r="E16325" s="62" t="str">
        <f t="shared" si="1"/>
        <v>Out of test</v>
      </c>
      <c r="F16325" s="53" t="str">
        <f t="shared" si="2"/>
        <v>Shanghai_1</v>
      </c>
      <c r="G16325" s="53">
        <f t="shared" si="3"/>
        <v>0.9307074923</v>
      </c>
    </row>
    <row r="16326">
      <c r="A16326" s="61">
        <v>1.516840169E9</v>
      </c>
      <c r="B16326" s="61">
        <v>1.0</v>
      </c>
      <c r="C16326" s="61">
        <v>377.0</v>
      </c>
      <c r="D16326" s="57" t="s">
        <v>379</v>
      </c>
      <c r="E16326" s="62" t="str">
        <f t="shared" si="1"/>
        <v>Out of test</v>
      </c>
      <c r="F16326" s="53" t="str">
        <f t="shared" si="2"/>
        <v>Shanghai_1</v>
      </c>
      <c r="G16326" s="53">
        <f t="shared" si="3"/>
        <v>0.8996476681</v>
      </c>
    </row>
    <row r="16327">
      <c r="A16327" s="61">
        <v>1.515878968E9</v>
      </c>
      <c r="B16327" s="61">
        <v>1.0</v>
      </c>
      <c r="C16327" s="61">
        <v>4647.0</v>
      </c>
      <c r="D16327" s="57" t="s">
        <v>379</v>
      </c>
      <c r="E16327" s="62" t="str">
        <f t="shared" si="1"/>
        <v>Out of test</v>
      </c>
      <c r="F16327" s="53" t="str">
        <f t="shared" si="2"/>
        <v>Shanghai_1</v>
      </c>
      <c r="G16327" s="53">
        <f t="shared" si="3"/>
        <v>0.2112789565</v>
      </c>
    </row>
    <row r="16328">
      <c r="A16328" s="61">
        <v>1.519693353E9</v>
      </c>
      <c r="B16328" s="61">
        <v>1.0</v>
      </c>
      <c r="C16328" s="61">
        <v>326.0</v>
      </c>
      <c r="D16328" s="57" t="s">
        <v>379</v>
      </c>
      <c r="E16328" s="62" t="str">
        <f t="shared" si="1"/>
        <v>Out of test</v>
      </c>
      <c r="F16328" s="53" t="str">
        <f t="shared" si="2"/>
        <v>Shanghai_1</v>
      </c>
      <c r="G16328" s="53">
        <f t="shared" si="3"/>
        <v>0.2802945415</v>
      </c>
    </row>
    <row r="16329">
      <c r="A16329" s="61">
        <v>1.512631798E9</v>
      </c>
      <c r="B16329" s="61">
        <v>1.0</v>
      </c>
      <c r="C16329" s="61">
        <v>3149.0</v>
      </c>
      <c r="D16329" s="57" t="s">
        <v>379</v>
      </c>
      <c r="E16329" s="62" t="str">
        <f t="shared" si="1"/>
        <v>Out of test</v>
      </c>
      <c r="F16329" s="53" t="str">
        <f t="shared" si="2"/>
        <v>Shanghai_1</v>
      </c>
      <c r="G16329" s="53">
        <f t="shared" si="3"/>
        <v>0.234779051</v>
      </c>
    </row>
    <row r="16330">
      <c r="A16330" s="61">
        <v>1.514908224E9</v>
      </c>
      <c r="B16330" s="61">
        <v>1.0</v>
      </c>
      <c r="C16330" s="61">
        <v>3041.0</v>
      </c>
      <c r="D16330" s="57" t="s">
        <v>379</v>
      </c>
      <c r="E16330" s="62" t="str">
        <f t="shared" si="1"/>
        <v>Out of test</v>
      </c>
      <c r="F16330" s="53" t="str">
        <f t="shared" si="2"/>
        <v>Shanghai_1</v>
      </c>
      <c r="G16330" s="53">
        <f t="shared" si="3"/>
        <v>0.1686421509</v>
      </c>
    </row>
    <row r="16331">
      <c r="A16331" s="61">
        <v>1.512602787E9</v>
      </c>
      <c r="B16331" s="61">
        <v>1.0</v>
      </c>
      <c r="C16331" s="61">
        <v>3592.0</v>
      </c>
      <c r="D16331" s="57" t="s">
        <v>379</v>
      </c>
      <c r="E16331" s="62" t="str">
        <f t="shared" si="1"/>
        <v>Out of test</v>
      </c>
      <c r="F16331" s="53" t="str">
        <f t="shared" si="2"/>
        <v>Shanghai_1</v>
      </c>
      <c r="G16331" s="53">
        <f t="shared" si="3"/>
        <v>0.001710287965</v>
      </c>
    </row>
    <row r="16332">
      <c r="A16332" s="61">
        <v>1.519754326E9</v>
      </c>
      <c r="B16332" s="61">
        <v>1.0</v>
      </c>
      <c r="C16332" s="61">
        <v>500.0</v>
      </c>
      <c r="D16332" s="57" t="s">
        <v>379</v>
      </c>
      <c r="E16332" s="62" t="str">
        <f t="shared" si="1"/>
        <v>Out of test</v>
      </c>
      <c r="F16332" s="53" t="str">
        <f t="shared" si="2"/>
        <v>Shanghai_1</v>
      </c>
      <c r="G16332" s="53">
        <f t="shared" si="3"/>
        <v>0.6343753979</v>
      </c>
    </row>
    <row r="16333">
      <c r="A16333" s="61">
        <v>1.516921027E9</v>
      </c>
      <c r="B16333" s="61">
        <v>1.0</v>
      </c>
      <c r="C16333" s="61">
        <v>1205.0</v>
      </c>
      <c r="D16333" s="57" t="s">
        <v>379</v>
      </c>
      <c r="E16333" s="62" t="str">
        <f t="shared" si="1"/>
        <v>Out of test</v>
      </c>
      <c r="F16333" s="53" t="str">
        <f t="shared" si="2"/>
        <v>Shanghai_1</v>
      </c>
      <c r="G16333" s="53">
        <f t="shared" si="3"/>
        <v>0.9012222173</v>
      </c>
    </row>
    <row r="16334">
      <c r="A16334" s="61">
        <v>1.517014076E9</v>
      </c>
      <c r="B16334" s="61">
        <v>1.0</v>
      </c>
      <c r="C16334" s="61">
        <v>1041.0</v>
      </c>
      <c r="D16334" s="57" t="s">
        <v>379</v>
      </c>
      <c r="E16334" s="62" t="str">
        <f t="shared" si="1"/>
        <v>Out of test</v>
      </c>
      <c r="F16334" s="53" t="str">
        <f t="shared" si="2"/>
        <v>Shanghai_1</v>
      </c>
      <c r="G16334" s="53">
        <f t="shared" si="3"/>
        <v>0.993264377</v>
      </c>
    </row>
    <row r="16335">
      <c r="A16335" s="61">
        <v>1.519757083E9</v>
      </c>
      <c r="B16335" s="61">
        <v>1.0</v>
      </c>
      <c r="C16335" s="61">
        <v>1217.0</v>
      </c>
      <c r="D16335" s="57" t="s">
        <v>379</v>
      </c>
      <c r="E16335" s="62" t="str">
        <f t="shared" si="1"/>
        <v>Out of test</v>
      </c>
      <c r="F16335" s="53" t="str">
        <f t="shared" si="2"/>
        <v>Shanghai_1</v>
      </c>
      <c r="G16335" s="53">
        <f t="shared" si="3"/>
        <v>0.5191820856</v>
      </c>
    </row>
    <row r="16336">
      <c r="A16336" s="61">
        <v>1.511840745E9</v>
      </c>
      <c r="B16336" s="61">
        <v>1.0</v>
      </c>
      <c r="C16336" s="61">
        <v>1479.0</v>
      </c>
      <c r="D16336" s="57" t="s">
        <v>379</v>
      </c>
      <c r="E16336" s="62" t="str">
        <f t="shared" si="1"/>
        <v>Out of test</v>
      </c>
      <c r="F16336" s="53" t="str">
        <f t="shared" si="2"/>
        <v>Shanghai_1</v>
      </c>
      <c r="G16336" s="53">
        <f t="shared" si="3"/>
        <v>0.8762300397</v>
      </c>
    </row>
    <row r="16337">
      <c r="A16337" s="61">
        <v>1.519542256E9</v>
      </c>
      <c r="B16337" s="61">
        <v>1.0</v>
      </c>
      <c r="C16337" s="61">
        <v>986.0</v>
      </c>
      <c r="D16337" s="57" t="s">
        <v>379</v>
      </c>
      <c r="E16337" s="62" t="str">
        <f t="shared" si="1"/>
        <v>Out of test</v>
      </c>
      <c r="F16337" s="53" t="str">
        <f t="shared" si="2"/>
        <v>Shanghai_1</v>
      </c>
      <c r="G16337" s="53">
        <f t="shared" si="3"/>
        <v>0.5558915412</v>
      </c>
    </row>
    <row r="16338">
      <c r="A16338" s="61">
        <v>1.513598045E9</v>
      </c>
      <c r="B16338" s="61">
        <v>1.0</v>
      </c>
      <c r="C16338" s="61">
        <v>2208.0</v>
      </c>
      <c r="D16338" s="57" t="s">
        <v>379</v>
      </c>
      <c r="E16338" s="62" t="str">
        <f t="shared" si="1"/>
        <v>Out of test</v>
      </c>
      <c r="F16338" s="53" t="str">
        <f t="shared" si="2"/>
        <v>Shanghai_1</v>
      </c>
      <c r="G16338" s="53">
        <f t="shared" si="3"/>
        <v>0.9735316473</v>
      </c>
    </row>
    <row r="16339">
      <c r="A16339" s="61">
        <v>1.512728708E9</v>
      </c>
      <c r="B16339" s="61">
        <v>1.0</v>
      </c>
      <c r="C16339" s="61">
        <v>1797.0</v>
      </c>
      <c r="D16339" s="57" t="s">
        <v>379</v>
      </c>
      <c r="E16339" s="62" t="str">
        <f t="shared" si="1"/>
        <v>Out of test</v>
      </c>
      <c r="F16339" s="53" t="str">
        <f t="shared" si="2"/>
        <v>Shanghai_1</v>
      </c>
      <c r="G16339" s="53">
        <f t="shared" si="3"/>
        <v>0.1613536936</v>
      </c>
    </row>
    <row r="16340">
      <c r="A16340" s="61">
        <v>1.512285237E9</v>
      </c>
      <c r="B16340" s="61">
        <v>1.0</v>
      </c>
      <c r="C16340" s="61">
        <v>1229.0</v>
      </c>
      <c r="D16340" s="57" t="s">
        <v>379</v>
      </c>
      <c r="E16340" s="62" t="str">
        <f t="shared" si="1"/>
        <v>Out of test</v>
      </c>
      <c r="F16340" s="53" t="str">
        <f t="shared" si="2"/>
        <v>Shanghai_1</v>
      </c>
      <c r="G16340" s="53">
        <f t="shared" si="3"/>
        <v>0.5195196216</v>
      </c>
    </row>
    <row r="16341">
      <c r="A16341" s="61">
        <v>1.519040604E9</v>
      </c>
      <c r="B16341" s="61">
        <v>1.0</v>
      </c>
      <c r="C16341" s="61">
        <v>2057.0</v>
      </c>
      <c r="D16341" s="57" t="s">
        <v>379</v>
      </c>
      <c r="E16341" s="62" t="str">
        <f t="shared" si="1"/>
        <v>Out of test</v>
      </c>
      <c r="F16341" s="53" t="str">
        <f t="shared" si="2"/>
        <v>Shanghai_1</v>
      </c>
      <c r="G16341" s="53">
        <f t="shared" si="3"/>
        <v>0.5969662779</v>
      </c>
    </row>
    <row r="16342">
      <c r="A16342" s="61">
        <v>1.512140534E9</v>
      </c>
      <c r="B16342" s="61">
        <v>1.0</v>
      </c>
      <c r="C16342" s="61">
        <v>699.0</v>
      </c>
      <c r="D16342" s="57" t="s">
        <v>379</v>
      </c>
      <c r="E16342" s="62" t="str">
        <f t="shared" si="1"/>
        <v>Out of test</v>
      </c>
      <c r="F16342" s="53" t="str">
        <f t="shared" si="2"/>
        <v>Shanghai_1</v>
      </c>
      <c r="G16342" s="53">
        <f t="shared" si="3"/>
        <v>0.1717050506</v>
      </c>
    </row>
    <row r="16343">
      <c r="A16343" s="61">
        <v>1.511970336E9</v>
      </c>
      <c r="B16343" s="61">
        <v>1.0</v>
      </c>
      <c r="C16343" s="61">
        <v>3907.0</v>
      </c>
      <c r="D16343" s="57" t="s">
        <v>379</v>
      </c>
      <c r="E16343" s="62" t="str">
        <f t="shared" si="1"/>
        <v>Out of test</v>
      </c>
      <c r="F16343" s="53" t="str">
        <f t="shared" si="2"/>
        <v>Shanghai_1</v>
      </c>
      <c r="G16343" s="53">
        <f t="shared" si="3"/>
        <v>0.9691445426</v>
      </c>
    </row>
    <row r="16344">
      <c r="A16344" s="61">
        <v>1.515358559E9</v>
      </c>
      <c r="B16344" s="61">
        <v>1.0</v>
      </c>
      <c r="C16344" s="61">
        <v>45.0</v>
      </c>
      <c r="D16344" s="57" t="s">
        <v>379</v>
      </c>
      <c r="E16344" s="62" t="str">
        <f t="shared" si="1"/>
        <v>Out of test</v>
      </c>
      <c r="F16344" s="53" t="str">
        <f t="shared" si="2"/>
        <v>Shanghai_1</v>
      </c>
      <c r="G16344" s="53">
        <f t="shared" si="3"/>
        <v>0.551410014</v>
      </c>
    </row>
    <row r="16345">
      <c r="A16345" s="61">
        <v>1.511779205E9</v>
      </c>
      <c r="B16345" s="61">
        <v>1.0</v>
      </c>
      <c r="C16345" s="61">
        <v>2180.0</v>
      </c>
      <c r="D16345" s="57" t="s">
        <v>379</v>
      </c>
      <c r="E16345" s="62" t="str">
        <f t="shared" si="1"/>
        <v>Out of test</v>
      </c>
      <c r="F16345" s="53" t="str">
        <f t="shared" si="2"/>
        <v>Shanghai_1</v>
      </c>
      <c r="G16345" s="53">
        <f t="shared" si="3"/>
        <v>0.7950451731</v>
      </c>
    </row>
    <row r="16346">
      <c r="A16346" s="61">
        <v>1.515282177E9</v>
      </c>
      <c r="B16346" s="61">
        <v>1.0</v>
      </c>
      <c r="C16346" s="61">
        <v>808.0</v>
      </c>
      <c r="D16346" s="57" t="s">
        <v>379</v>
      </c>
      <c r="E16346" s="62" t="str">
        <f t="shared" si="1"/>
        <v>Out of test</v>
      </c>
      <c r="F16346" s="53" t="str">
        <f t="shared" si="2"/>
        <v>Shanghai_1</v>
      </c>
      <c r="G16346" s="53">
        <f t="shared" si="3"/>
        <v>0.8021804218</v>
      </c>
    </row>
    <row r="16347">
      <c r="A16347" s="61">
        <v>1.511965709E9</v>
      </c>
      <c r="B16347" s="61">
        <v>1.0</v>
      </c>
      <c r="C16347" s="61">
        <v>1296.0</v>
      </c>
      <c r="D16347" s="57" t="s">
        <v>379</v>
      </c>
      <c r="E16347" s="62" t="str">
        <f t="shared" si="1"/>
        <v>Out of test</v>
      </c>
      <c r="F16347" s="53" t="str">
        <f t="shared" si="2"/>
        <v>Shanghai_1</v>
      </c>
      <c r="G16347" s="53">
        <f t="shared" si="3"/>
        <v>0.1237771085</v>
      </c>
    </row>
    <row r="16348">
      <c r="A16348" s="61">
        <v>1.518130425E9</v>
      </c>
      <c r="B16348" s="61">
        <v>1.0</v>
      </c>
      <c r="C16348" s="61">
        <v>260.0</v>
      </c>
      <c r="D16348" s="57" t="s">
        <v>379</v>
      </c>
      <c r="E16348" s="62" t="str">
        <f t="shared" si="1"/>
        <v>Out of test</v>
      </c>
      <c r="F16348" s="53" t="str">
        <f t="shared" si="2"/>
        <v>Shanghai_1</v>
      </c>
      <c r="G16348" s="53">
        <f t="shared" si="3"/>
        <v>0.4897823704</v>
      </c>
    </row>
    <row r="16349">
      <c r="A16349" s="61">
        <v>1.518025384E9</v>
      </c>
      <c r="B16349" s="61">
        <v>1.0</v>
      </c>
      <c r="C16349" s="61">
        <v>1333.0</v>
      </c>
      <c r="D16349" s="57" t="s">
        <v>379</v>
      </c>
      <c r="E16349" s="62" t="str">
        <f t="shared" si="1"/>
        <v>Out of test</v>
      </c>
      <c r="F16349" s="53" t="str">
        <f t="shared" si="2"/>
        <v>Shanghai_1</v>
      </c>
      <c r="G16349" s="53">
        <f t="shared" si="3"/>
        <v>0.6968805211</v>
      </c>
    </row>
    <row r="16350">
      <c r="A16350" s="61">
        <v>1.513061738E9</v>
      </c>
      <c r="B16350" s="61">
        <v>1.0</v>
      </c>
      <c r="C16350" s="61">
        <v>1667.0</v>
      </c>
      <c r="D16350" s="57" t="s">
        <v>379</v>
      </c>
      <c r="E16350" s="62" t="str">
        <f t="shared" si="1"/>
        <v>Out of test</v>
      </c>
      <c r="F16350" s="53" t="str">
        <f t="shared" si="2"/>
        <v>Shanghai_1</v>
      </c>
      <c r="G16350" s="53">
        <f t="shared" si="3"/>
        <v>0.6204120994</v>
      </c>
    </row>
    <row r="16351">
      <c r="A16351" s="61">
        <v>1.512395759E9</v>
      </c>
      <c r="B16351" s="61">
        <v>1.0</v>
      </c>
      <c r="C16351" s="61">
        <v>3732.0</v>
      </c>
      <c r="D16351" s="57" t="s">
        <v>379</v>
      </c>
      <c r="E16351" s="62" t="str">
        <f t="shared" si="1"/>
        <v>Out of test</v>
      </c>
      <c r="F16351" s="53" t="str">
        <f t="shared" si="2"/>
        <v>Shanghai_1</v>
      </c>
      <c r="G16351" s="53">
        <f t="shared" si="3"/>
        <v>0.3661880147</v>
      </c>
    </row>
    <row r="16352">
      <c r="A16352" s="61">
        <v>1.518411966E9</v>
      </c>
      <c r="B16352" s="61">
        <v>1.0</v>
      </c>
      <c r="C16352" s="61">
        <v>3495.0</v>
      </c>
      <c r="D16352" s="57" t="s">
        <v>379</v>
      </c>
      <c r="E16352" s="62" t="str">
        <f t="shared" si="1"/>
        <v>Out of test</v>
      </c>
      <c r="F16352" s="53" t="str">
        <f t="shared" si="2"/>
        <v>Shanghai_1</v>
      </c>
      <c r="G16352" s="53">
        <f t="shared" si="3"/>
        <v>0.5512959645</v>
      </c>
    </row>
    <row r="16353">
      <c r="A16353" s="61">
        <v>1.512503753E9</v>
      </c>
      <c r="B16353" s="61">
        <v>1.0</v>
      </c>
      <c r="C16353" s="61">
        <v>140.0</v>
      </c>
      <c r="D16353" s="57" t="s">
        <v>379</v>
      </c>
      <c r="E16353" s="62" t="str">
        <f t="shared" si="1"/>
        <v>Out of test</v>
      </c>
      <c r="F16353" s="53" t="str">
        <f t="shared" si="2"/>
        <v>Shanghai_1</v>
      </c>
      <c r="G16353" s="53">
        <f t="shared" si="3"/>
        <v>0.4503359576</v>
      </c>
    </row>
    <row r="16354">
      <c r="A16354" s="61">
        <v>1.519156069E9</v>
      </c>
      <c r="B16354" s="61">
        <v>1.0</v>
      </c>
      <c r="C16354" s="61">
        <v>871.0</v>
      </c>
      <c r="D16354" s="57" t="s">
        <v>379</v>
      </c>
      <c r="E16354" s="62" t="str">
        <f t="shared" si="1"/>
        <v>Out of test</v>
      </c>
      <c r="F16354" s="53" t="str">
        <f t="shared" si="2"/>
        <v>Shanghai_1</v>
      </c>
      <c r="G16354" s="53">
        <f t="shared" si="3"/>
        <v>0.8728386347</v>
      </c>
    </row>
    <row r="16355">
      <c r="A16355" s="61">
        <v>1.512570695E9</v>
      </c>
      <c r="B16355" s="61">
        <v>1.0</v>
      </c>
      <c r="C16355" s="61">
        <v>3002.0</v>
      </c>
      <c r="D16355" s="57" t="s">
        <v>379</v>
      </c>
      <c r="E16355" s="62" t="str">
        <f t="shared" si="1"/>
        <v>Out of test</v>
      </c>
      <c r="F16355" s="53" t="str">
        <f t="shared" si="2"/>
        <v>Shanghai_1</v>
      </c>
      <c r="G16355" s="53">
        <f t="shared" si="3"/>
        <v>0.4861765612</v>
      </c>
    </row>
    <row r="16356">
      <c r="A16356" s="61">
        <v>1.517525006E9</v>
      </c>
      <c r="B16356" s="61">
        <v>1.0</v>
      </c>
      <c r="C16356" s="61">
        <v>1387.0</v>
      </c>
      <c r="D16356" s="57" t="s">
        <v>379</v>
      </c>
      <c r="E16356" s="62" t="str">
        <f t="shared" si="1"/>
        <v>Out of test</v>
      </c>
      <c r="F16356" s="53" t="str">
        <f t="shared" si="2"/>
        <v>Shanghai_1</v>
      </c>
      <c r="G16356" s="53">
        <f t="shared" si="3"/>
        <v>0.6697136215</v>
      </c>
    </row>
    <row r="16357">
      <c r="A16357" s="61">
        <v>1.518721957E9</v>
      </c>
      <c r="B16357" s="61">
        <v>1.0</v>
      </c>
      <c r="C16357" s="61">
        <v>1261.0</v>
      </c>
      <c r="D16357" s="57" t="s">
        <v>379</v>
      </c>
      <c r="E16357" s="62" t="str">
        <f t="shared" si="1"/>
        <v>Out of test</v>
      </c>
      <c r="F16357" s="53" t="str">
        <f t="shared" si="2"/>
        <v>Shanghai_1</v>
      </c>
      <c r="G16357" s="53">
        <f t="shared" si="3"/>
        <v>0.5792848406</v>
      </c>
    </row>
    <row r="16358">
      <c r="A16358" s="61">
        <v>1.514361274E9</v>
      </c>
      <c r="B16358" s="61">
        <v>1.0</v>
      </c>
      <c r="C16358" s="61">
        <v>2012.0</v>
      </c>
      <c r="D16358" s="57" t="s">
        <v>379</v>
      </c>
      <c r="E16358" s="62" t="str">
        <f t="shared" si="1"/>
        <v>Out of test</v>
      </c>
      <c r="F16358" s="53" t="str">
        <f t="shared" si="2"/>
        <v>Shanghai_1</v>
      </c>
      <c r="G16358" s="53">
        <f t="shared" si="3"/>
        <v>0.8387242909</v>
      </c>
    </row>
    <row r="16359">
      <c r="A16359" s="61">
        <v>1.515618045E9</v>
      </c>
      <c r="B16359" s="61">
        <v>1.0</v>
      </c>
      <c r="C16359" s="61">
        <v>1080.0</v>
      </c>
      <c r="D16359" s="57" t="s">
        <v>379</v>
      </c>
      <c r="E16359" s="62" t="str">
        <f t="shared" si="1"/>
        <v>Out of test</v>
      </c>
      <c r="F16359" s="53" t="str">
        <f t="shared" si="2"/>
        <v>Shanghai_1</v>
      </c>
      <c r="G16359" s="53">
        <f t="shared" si="3"/>
        <v>0.2679179048</v>
      </c>
    </row>
    <row r="16360">
      <c r="A16360" s="61">
        <v>1.517306773E9</v>
      </c>
      <c r="B16360" s="61">
        <v>1.0</v>
      </c>
      <c r="C16360" s="61">
        <v>2278.0</v>
      </c>
      <c r="D16360" s="57" t="s">
        <v>379</v>
      </c>
      <c r="E16360" s="62" t="str">
        <f t="shared" si="1"/>
        <v>Out of test</v>
      </c>
      <c r="F16360" s="53" t="str">
        <f t="shared" si="2"/>
        <v>Shanghai_1</v>
      </c>
      <c r="G16360" s="53">
        <f t="shared" si="3"/>
        <v>0.7259706741</v>
      </c>
    </row>
    <row r="16361">
      <c r="A16361" s="61">
        <v>1.519193049E9</v>
      </c>
      <c r="B16361" s="61">
        <v>1.0</v>
      </c>
      <c r="C16361" s="61">
        <v>2410.0</v>
      </c>
      <c r="D16361" s="57" t="s">
        <v>379</v>
      </c>
      <c r="E16361" s="62" t="str">
        <f t="shared" si="1"/>
        <v>Out of test</v>
      </c>
      <c r="F16361" s="53" t="str">
        <f t="shared" si="2"/>
        <v>Shanghai_1</v>
      </c>
      <c r="G16361" s="53">
        <f t="shared" si="3"/>
        <v>0.05454932977</v>
      </c>
    </row>
    <row r="16362">
      <c r="A16362" s="61">
        <v>1.514556544E9</v>
      </c>
      <c r="B16362" s="61">
        <v>1.0</v>
      </c>
      <c r="C16362" s="61">
        <v>342.0</v>
      </c>
      <c r="D16362" s="57" t="s">
        <v>379</v>
      </c>
      <c r="E16362" s="62" t="str">
        <f t="shared" si="1"/>
        <v>Out of test</v>
      </c>
      <c r="F16362" s="53" t="str">
        <f t="shared" si="2"/>
        <v>Shanghai_1</v>
      </c>
      <c r="G16362" s="53">
        <f t="shared" si="3"/>
        <v>0.3200264973</v>
      </c>
    </row>
    <row r="16363">
      <c r="A16363" s="61">
        <v>1.518947483E9</v>
      </c>
      <c r="B16363" s="61">
        <v>1.0</v>
      </c>
      <c r="C16363" s="61">
        <v>1159.0</v>
      </c>
      <c r="D16363" s="57" t="s">
        <v>379</v>
      </c>
      <c r="E16363" s="62" t="str">
        <f t="shared" si="1"/>
        <v>Out of test</v>
      </c>
      <c r="F16363" s="53" t="str">
        <f t="shared" si="2"/>
        <v>Shanghai_1</v>
      </c>
      <c r="G16363" s="53">
        <f t="shared" si="3"/>
        <v>0.9239758766</v>
      </c>
    </row>
    <row r="16364">
      <c r="A16364" s="61">
        <v>1.512484834E9</v>
      </c>
      <c r="B16364" s="61">
        <v>1.0</v>
      </c>
      <c r="C16364" s="61">
        <v>2162.0</v>
      </c>
      <c r="D16364" s="57" t="s">
        <v>379</v>
      </c>
      <c r="E16364" s="62" t="str">
        <f t="shared" si="1"/>
        <v>Out of test</v>
      </c>
      <c r="F16364" s="53" t="str">
        <f t="shared" si="2"/>
        <v>Shanghai_1</v>
      </c>
      <c r="G16364" s="53">
        <f t="shared" si="3"/>
        <v>0.6297880806</v>
      </c>
    </row>
    <row r="16365">
      <c r="A16365" s="61">
        <v>1.511497438E9</v>
      </c>
      <c r="B16365" s="61">
        <v>1.0</v>
      </c>
      <c r="C16365" s="61">
        <v>2795.0</v>
      </c>
      <c r="D16365" s="57" t="s">
        <v>379</v>
      </c>
      <c r="E16365" s="62" t="str">
        <f t="shared" si="1"/>
        <v>Out of test</v>
      </c>
      <c r="F16365" s="53" t="str">
        <f t="shared" si="2"/>
        <v>Shanghai_1</v>
      </c>
      <c r="G16365" s="53">
        <f t="shared" si="3"/>
        <v>0.7306124472</v>
      </c>
    </row>
    <row r="16366">
      <c r="A16366" s="61">
        <v>1.518348238E9</v>
      </c>
      <c r="B16366" s="61">
        <v>1.0</v>
      </c>
      <c r="C16366" s="61">
        <v>2409.0</v>
      </c>
      <c r="D16366" s="57" t="s">
        <v>379</v>
      </c>
      <c r="E16366" s="62" t="str">
        <f t="shared" si="1"/>
        <v>Out of test</v>
      </c>
      <c r="F16366" s="53" t="str">
        <f t="shared" si="2"/>
        <v>Shanghai_1</v>
      </c>
      <c r="G16366" s="53">
        <f t="shared" si="3"/>
        <v>0.9168437945</v>
      </c>
    </row>
    <row r="16367">
      <c r="A16367" s="61">
        <v>1.514261913E9</v>
      </c>
      <c r="B16367" s="61">
        <v>1.0</v>
      </c>
      <c r="C16367" s="61">
        <v>1183.0</v>
      </c>
      <c r="D16367" s="57" t="s">
        <v>379</v>
      </c>
      <c r="E16367" s="62" t="str">
        <f t="shared" si="1"/>
        <v>Out of test</v>
      </c>
      <c r="F16367" s="53" t="str">
        <f t="shared" si="2"/>
        <v>Shanghai_1</v>
      </c>
      <c r="G16367" s="53">
        <f t="shared" si="3"/>
        <v>0.1017081702</v>
      </c>
    </row>
    <row r="16368">
      <c r="A16368" s="61">
        <v>1.515066389E9</v>
      </c>
      <c r="B16368" s="61">
        <v>1.0</v>
      </c>
      <c r="C16368" s="61">
        <v>4521.0</v>
      </c>
      <c r="D16368" s="57" t="s">
        <v>379</v>
      </c>
      <c r="E16368" s="62" t="str">
        <f t="shared" si="1"/>
        <v>Out of test</v>
      </c>
      <c r="F16368" s="53" t="str">
        <f t="shared" si="2"/>
        <v>Shanghai_1</v>
      </c>
      <c r="G16368" s="53">
        <f t="shared" si="3"/>
        <v>0.8272012941</v>
      </c>
    </row>
    <row r="16369">
      <c r="A16369" s="61">
        <v>1.512243448E9</v>
      </c>
      <c r="B16369" s="61">
        <v>1.0</v>
      </c>
      <c r="C16369" s="61">
        <v>1838.0</v>
      </c>
      <c r="D16369" s="57" t="s">
        <v>379</v>
      </c>
      <c r="E16369" s="62" t="str">
        <f t="shared" si="1"/>
        <v>Out of test</v>
      </c>
      <c r="F16369" s="53" t="str">
        <f t="shared" si="2"/>
        <v>Shanghai_1</v>
      </c>
      <c r="G16369" s="53">
        <f t="shared" si="3"/>
        <v>0.8477190716</v>
      </c>
    </row>
    <row r="16370">
      <c r="A16370" s="61">
        <v>1.514839697E9</v>
      </c>
      <c r="B16370" s="61">
        <v>1.0</v>
      </c>
      <c r="C16370" s="61">
        <v>336.0</v>
      </c>
      <c r="D16370" s="57" t="s">
        <v>379</v>
      </c>
      <c r="E16370" s="62" t="str">
        <f t="shared" si="1"/>
        <v>Out of test</v>
      </c>
      <c r="F16370" s="53" t="str">
        <f t="shared" si="2"/>
        <v>Shanghai_1</v>
      </c>
      <c r="G16370" s="53">
        <f t="shared" si="3"/>
        <v>0.5636947471</v>
      </c>
    </row>
    <row r="16371">
      <c r="A16371" s="61">
        <v>1.518637263E9</v>
      </c>
      <c r="B16371" s="61">
        <v>1.0</v>
      </c>
      <c r="C16371" s="61">
        <v>236.0</v>
      </c>
      <c r="D16371" s="57" t="s">
        <v>379</v>
      </c>
      <c r="E16371" s="62" t="str">
        <f t="shared" si="1"/>
        <v>Out of test</v>
      </c>
      <c r="F16371" s="53" t="str">
        <f t="shared" si="2"/>
        <v>Shanghai_1</v>
      </c>
      <c r="G16371" s="53">
        <f t="shared" si="3"/>
        <v>0.003964772576</v>
      </c>
    </row>
    <row r="16372">
      <c r="A16372" s="61">
        <v>1.516441699E9</v>
      </c>
      <c r="B16372" s="61">
        <v>1.0</v>
      </c>
      <c r="C16372" s="61">
        <v>200.0</v>
      </c>
      <c r="D16372" s="57" t="s">
        <v>379</v>
      </c>
      <c r="E16372" s="62" t="str">
        <f t="shared" si="1"/>
        <v>Out of test</v>
      </c>
      <c r="F16372" s="53" t="str">
        <f t="shared" si="2"/>
        <v>Shanghai_1</v>
      </c>
      <c r="G16372" s="53">
        <f t="shared" si="3"/>
        <v>0.3991967457</v>
      </c>
    </row>
    <row r="16373">
      <c r="A16373" s="61">
        <v>1.515348255E9</v>
      </c>
      <c r="B16373" s="61">
        <v>1.0</v>
      </c>
      <c r="C16373" s="61">
        <v>1615.0</v>
      </c>
      <c r="D16373" s="57" t="s">
        <v>379</v>
      </c>
      <c r="E16373" s="62" t="str">
        <f t="shared" si="1"/>
        <v>Out of test</v>
      </c>
      <c r="F16373" s="53" t="str">
        <f t="shared" si="2"/>
        <v>Shanghai_1</v>
      </c>
      <c r="G16373" s="53">
        <f t="shared" si="3"/>
        <v>0.8351135521</v>
      </c>
    </row>
    <row r="16374">
      <c r="A16374" s="61">
        <v>1.517482477E9</v>
      </c>
      <c r="B16374" s="61">
        <v>1.0</v>
      </c>
      <c r="C16374" s="61">
        <v>719.0</v>
      </c>
      <c r="D16374" s="57" t="s">
        <v>379</v>
      </c>
      <c r="E16374" s="62" t="str">
        <f t="shared" si="1"/>
        <v>Out of test</v>
      </c>
      <c r="F16374" s="53" t="str">
        <f t="shared" si="2"/>
        <v>Shanghai_1</v>
      </c>
      <c r="G16374" s="53">
        <f t="shared" si="3"/>
        <v>0.5958232695</v>
      </c>
    </row>
    <row r="16375">
      <c r="A16375" s="61">
        <v>1.518060354E9</v>
      </c>
      <c r="B16375" s="61">
        <v>1.0</v>
      </c>
      <c r="C16375" s="61">
        <v>664.0</v>
      </c>
      <c r="D16375" s="57" t="s">
        <v>379</v>
      </c>
      <c r="E16375" s="62" t="str">
        <f t="shared" si="1"/>
        <v>Out of test</v>
      </c>
      <c r="F16375" s="53" t="str">
        <f t="shared" si="2"/>
        <v>Shanghai_1</v>
      </c>
      <c r="G16375" s="53">
        <f t="shared" si="3"/>
        <v>0.03023784675</v>
      </c>
    </row>
    <row r="16376">
      <c r="A16376" s="61">
        <v>1.515116713E9</v>
      </c>
      <c r="B16376" s="61">
        <v>1.0</v>
      </c>
      <c r="C16376" s="61">
        <v>236.0</v>
      </c>
      <c r="D16376" s="57" t="s">
        <v>379</v>
      </c>
      <c r="E16376" s="62" t="str">
        <f t="shared" si="1"/>
        <v>Out of test</v>
      </c>
      <c r="F16376" s="53" t="str">
        <f t="shared" si="2"/>
        <v>Shanghai_1</v>
      </c>
      <c r="G16376" s="53">
        <f t="shared" si="3"/>
        <v>0.1637173254</v>
      </c>
    </row>
    <row r="16377">
      <c r="A16377" s="61">
        <v>1.511950183E9</v>
      </c>
      <c r="B16377" s="61">
        <v>1.0</v>
      </c>
      <c r="C16377" s="61">
        <v>4287.0</v>
      </c>
      <c r="D16377" s="57" t="s">
        <v>379</v>
      </c>
      <c r="E16377" s="62" t="str">
        <f t="shared" si="1"/>
        <v>Out of test</v>
      </c>
      <c r="F16377" s="53" t="str">
        <f t="shared" si="2"/>
        <v>Shanghai_1</v>
      </c>
      <c r="G16377" s="53">
        <f t="shared" si="3"/>
        <v>0.09354584059</v>
      </c>
    </row>
    <row r="16378">
      <c r="A16378" s="61">
        <v>1.514401459E9</v>
      </c>
      <c r="B16378" s="61">
        <v>1.0</v>
      </c>
      <c r="C16378" s="61">
        <v>3110.0</v>
      </c>
      <c r="D16378" s="57" t="s">
        <v>379</v>
      </c>
      <c r="E16378" s="62" t="str">
        <f t="shared" si="1"/>
        <v>Out of test</v>
      </c>
      <c r="F16378" s="53" t="str">
        <f t="shared" si="2"/>
        <v>Shanghai_1</v>
      </c>
      <c r="G16378" s="53">
        <f t="shared" si="3"/>
        <v>0.5649211391</v>
      </c>
    </row>
    <row r="16379">
      <c r="A16379" s="61">
        <v>1.513304538E9</v>
      </c>
      <c r="B16379" s="61">
        <v>1.0</v>
      </c>
      <c r="C16379" s="61">
        <v>384.0</v>
      </c>
      <c r="D16379" s="57" t="s">
        <v>379</v>
      </c>
      <c r="E16379" s="62" t="str">
        <f t="shared" si="1"/>
        <v>Out of test</v>
      </c>
      <c r="F16379" s="53" t="str">
        <f t="shared" si="2"/>
        <v>Shanghai_1</v>
      </c>
      <c r="G16379" s="53">
        <f t="shared" si="3"/>
        <v>0.6149294431</v>
      </c>
    </row>
    <row r="16380">
      <c r="A16380" s="61">
        <v>1.512689827E9</v>
      </c>
      <c r="B16380" s="61">
        <v>1.0</v>
      </c>
      <c r="C16380" s="61">
        <v>2124.0</v>
      </c>
      <c r="D16380" s="57" t="s">
        <v>379</v>
      </c>
      <c r="E16380" s="62" t="str">
        <f t="shared" si="1"/>
        <v>Out of test</v>
      </c>
      <c r="F16380" s="53" t="str">
        <f t="shared" si="2"/>
        <v>Shanghai_1</v>
      </c>
      <c r="G16380" s="53">
        <f t="shared" si="3"/>
        <v>0.09661963784</v>
      </c>
    </row>
    <row r="16381">
      <c r="A16381" s="61">
        <v>1.516528665E9</v>
      </c>
      <c r="B16381" s="61">
        <v>1.0</v>
      </c>
      <c r="C16381" s="61">
        <v>1298.0</v>
      </c>
      <c r="D16381" s="57" t="s">
        <v>379</v>
      </c>
      <c r="E16381" s="62" t="str">
        <f t="shared" si="1"/>
        <v>Out of test</v>
      </c>
      <c r="F16381" s="53" t="str">
        <f t="shared" si="2"/>
        <v>Shanghai_1</v>
      </c>
      <c r="G16381" s="53">
        <f t="shared" si="3"/>
        <v>0.7838092501</v>
      </c>
    </row>
    <row r="16382">
      <c r="A16382" s="61">
        <v>1.511802043E9</v>
      </c>
      <c r="B16382" s="61">
        <v>1.0</v>
      </c>
      <c r="C16382" s="61">
        <v>2251.0</v>
      </c>
      <c r="D16382" s="57" t="s">
        <v>379</v>
      </c>
      <c r="E16382" s="62" t="str">
        <f t="shared" si="1"/>
        <v>Out of test</v>
      </c>
      <c r="F16382" s="53" t="str">
        <f t="shared" si="2"/>
        <v>Shanghai_1</v>
      </c>
      <c r="G16382" s="53">
        <f t="shared" si="3"/>
        <v>0.1301042034</v>
      </c>
    </row>
    <row r="16383">
      <c r="A16383" s="61">
        <v>1.513412158E9</v>
      </c>
      <c r="B16383" s="61">
        <v>1.0</v>
      </c>
      <c r="C16383" s="61">
        <v>2046.0</v>
      </c>
      <c r="D16383" s="57" t="s">
        <v>379</v>
      </c>
      <c r="E16383" s="62" t="str">
        <f t="shared" si="1"/>
        <v>Out of test</v>
      </c>
      <c r="F16383" s="53" t="str">
        <f t="shared" si="2"/>
        <v>Shanghai_1</v>
      </c>
      <c r="G16383" s="53">
        <f t="shared" si="3"/>
        <v>0.6161611129</v>
      </c>
    </row>
    <row r="16384">
      <c r="A16384" s="61">
        <v>1.519994038E9</v>
      </c>
      <c r="B16384" s="61">
        <v>1.0</v>
      </c>
      <c r="C16384" s="61">
        <v>784.0</v>
      </c>
      <c r="D16384" s="57" t="s">
        <v>379</v>
      </c>
      <c r="E16384" s="62" t="str">
        <f t="shared" si="1"/>
        <v>Out of test</v>
      </c>
      <c r="F16384" s="53" t="str">
        <f t="shared" si="2"/>
        <v>Shanghai_1</v>
      </c>
      <c r="G16384" s="53">
        <f t="shared" si="3"/>
        <v>0.94673551</v>
      </c>
    </row>
    <row r="16385">
      <c r="A16385" s="61">
        <v>1.518155375E9</v>
      </c>
      <c r="B16385" s="61">
        <v>1.0</v>
      </c>
      <c r="C16385" s="61">
        <v>1115.0</v>
      </c>
      <c r="D16385" s="57" t="s">
        <v>379</v>
      </c>
      <c r="E16385" s="62" t="str">
        <f t="shared" si="1"/>
        <v>Out of test</v>
      </c>
      <c r="F16385" s="53" t="str">
        <f t="shared" si="2"/>
        <v>Shanghai_1</v>
      </c>
      <c r="G16385" s="53">
        <f t="shared" si="3"/>
        <v>0.9029570901</v>
      </c>
    </row>
    <row r="16386">
      <c r="A16386" s="61">
        <v>1.515842898E9</v>
      </c>
      <c r="B16386" s="61">
        <v>1.0</v>
      </c>
      <c r="C16386" s="61">
        <v>455.0</v>
      </c>
      <c r="D16386" s="57" t="s">
        <v>379</v>
      </c>
      <c r="E16386" s="62" t="str">
        <f t="shared" si="1"/>
        <v>Out of test</v>
      </c>
      <c r="F16386" s="53" t="str">
        <f t="shared" si="2"/>
        <v>Shanghai_1</v>
      </c>
      <c r="G16386" s="53">
        <f t="shared" si="3"/>
        <v>0.6126734447</v>
      </c>
    </row>
    <row r="16387">
      <c r="A16387" s="61">
        <v>1.516327565E9</v>
      </c>
      <c r="B16387" s="61">
        <v>1.0</v>
      </c>
      <c r="C16387" s="61">
        <v>844.0</v>
      </c>
      <c r="D16387" s="57" t="s">
        <v>379</v>
      </c>
      <c r="E16387" s="62" t="str">
        <f t="shared" si="1"/>
        <v>Out of test</v>
      </c>
      <c r="F16387" s="53" t="str">
        <f t="shared" si="2"/>
        <v>Shanghai_1</v>
      </c>
      <c r="G16387" s="53">
        <f t="shared" si="3"/>
        <v>0.6915572448</v>
      </c>
    </row>
    <row r="16388">
      <c r="A16388" s="61">
        <v>1.514946194E9</v>
      </c>
      <c r="B16388" s="61">
        <v>1.0</v>
      </c>
      <c r="C16388" s="61">
        <v>2181.0</v>
      </c>
      <c r="D16388" s="57" t="s">
        <v>379</v>
      </c>
      <c r="E16388" s="62" t="str">
        <f t="shared" si="1"/>
        <v>Out of test</v>
      </c>
      <c r="F16388" s="53" t="str">
        <f t="shared" si="2"/>
        <v>Shanghai_1</v>
      </c>
      <c r="G16388" s="53">
        <f t="shared" si="3"/>
        <v>0.1360104465</v>
      </c>
    </row>
    <row r="16389">
      <c r="A16389" s="61">
        <v>1.518154008E9</v>
      </c>
      <c r="B16389" s="61">
        <v>1.0</v>
      </c>
      <c r="C16389" s="61">
        <v>4258.0</v>
      </c>
      <c r="D16389" s="57" t="s">
        <v>379</v>
      </c>
      <c r="E16389" s="62" t="str">
        <f t="shared" si="1"/>
        <v>Out of test</v>
      </c>
      <c r="F16389" s="53" t="str">
        <f t="shared" si="2"/>
        <v>Shanghai_1</v>
      </c>
      <c r="G16389" s="53">
        <f t="shared" si="3"/>
        <v>0.09097748275</v>
      </c>
    </row>
    <row r="16390">
      <c r="A16390" s="61">
        <v>1.517707839E9</v>
      </c>
      <c r="B16390" s="61">
        <v>1.0</v>
      </c>
      <c r="C16390" s="61">
        <v>176.0</v>
      </c>
      <c r="D16390" s="57" t="s">
        <v>379</v>
      </c>
      <c r="E16390" s="62" t="str">
        <f t="shared" si="1"/>
        <v>Out of test</v>
      </c>
      <c r="F16390" s="53" t="str">
        <f t="shared" si="2"/>
        <v>Shanghai_1</v>
      </c>
      <c r="G16390" s="53">
        <f t="shared" si="3"/>
        <v>0.2221377852</v>
      </c>
    </row>
    <row r="16391">
      <c r="A16391" s="61">
        <v>1.519884218E9</v>
      </c>
      <c r="B16391" s="61">
        <v>1.0</v>
      </c>
      <c r="C16391" s="61">
        <v>649.0</v>
      </c>
      <c r="D16391" s="57" t="s">
        <v>379</v>
      </c>
      <c r="E16391" s="62" t="str">
        <f t="shared" si="1"/>
        <v>Out of test</v>
      </c>
      <c r="F16391" s="53" t="str">
        <f t="shared" si="2"/>
        <v>Shanghai_1</v>
      </c>
      <c r="G16391" s="53">
        <f t="shared" si="3"/>
        <v>0.586691859</v>
      </c>
    </row>
    <row r="16392">
      <c r="A16392" s="61">
        <v>1.517601983E9</v>
      </c>
      <c r="B16392" s="61">
        <v>1.0</v>
      </c>
      <c r="C16392" s="61">
        <v>2133.0</v>
      </c>
      <c r="D16392" s="57" t="s">
        <v>379</v>
      </c>
      <c r="E16392" s="62" t="str">
        <f t="shared" si="1"/>
        <v>Out of test</v>
      </c>
      <c r="F16392" s="53" t="str">
        <f t="shared" si="2"/>
        <v>Shanghai_1</v>
      </c>
      <c r="G16392" s="53">
        <f t="shared" si="3"/>
        <v>0.9077624846</v>
      </c>
    </row>
    <row r="16393">
      <c r="A16393" s="61">
        <v>1.518580997E9</v>
      </c>
      <c r="B16393" s="61">
        <v>1.0</v>
      </c>
      <c r="C16393" s="61">
        <v>858.0</v>
      </c>
      <c r="D16393" s="57" t="s">
        <v>379</v>
      </c>
      <c r="E16393" s="62" t="str">
        <f t="shared" si="1"/>
        <v>Out of test</v>
      </c>
      <c r="F16393" s="53" t="str">
        <f t="shared" si="2"/>
        <v>Shanghai_1</v>
      </c>
      <c r="G16393" s="53">
        <f t="shared" si="3"/>
        <v>0.6780889677</v>
      </c>
    </row>
    <row r="16394">
      <c r="A16394" s="61">
        <v>1.515768286E9</v>
      </c>
      <c r="B16394" s="61">
        <v>1.0</v>
      </c>
      <c r="C16394" s="61">
        <v>539.0</v>
      </c>
      <c r="D16394" s="57" t="s">
        <v>379</v>
      </c>
      <c r="E16394" s="62" t="str">
        <f t="shared" si="1"/>
        <v>Out of test</v>
      </c>
      <c r="F16394" s="53" t="str">
        <f t="shared" si="2"/>
        <v>Shanghai_1</v>
      </c>
      <c r="G16394" s="53">
        <f t="shared" si="3"/>
        <v>0.5361709478</v>
      </c>
    </row>
    <row r="16395">
      <c r="A16395" s="61">
        <v>1.516586924E9</v>
      </c>
      <c r="B16395" s="61">
        <v>1.0</v>
      </c>
      <c r="C16395" s="61">
        <v>2662.0</v>
      </c>
      <c r="D16395" s="57" t="s">
        <v>379</v>
      </c>
      <c r="E16395" s="62" t="str">
        <f t="shared" si="1"/>
        <v>Out of test</v>
      </c>
      <c r="F16395" s="53" t="str">
        <f t="shared" si="2"/>
        <v>Shanghai_1</v>
      </c>
      <c r="G16395" s="53">
        <f t="shared" si="3"/>
        <v>0.1573964376</v>
      </c>
    </row>
    <row r="16396">
      <c r="A16396" s="61">
        <v>1.515455375E9</v>
      </c>
      <c r="B16396" s="61">
        <v>1.0</v>
      </c>
      <c r="C16396" s="61">
        <v>2654.0</v>
      </c>
      <c r="D16396" s="57" t="s">
        <v>379</v>
      </c>
      <c r="E16396" s="62" t="str">
        <f t="shared" si="1"/>
        <v>Out of test</v>
      </c>
      <c r="F16396" s="53" t="str">
        <f t="shared" si="2"/>
        <v>Shanghai_1</v>
      </c>
      <c r="G16396" s="53">
        <f t="shared" si="3"/>
        <v>0.2144248699</v>
      </c>
    </row>
    <row r="16397">
      <c r="A16397" s="61">
        <v>1.515534007E9</v>
      </c>
      <c r="B16397" s="61">
        <v>1.0</v>
      </c>
      <c r="C16397" s="61">
        <v>1699.0</v>
      </c>
      <c r="D16397" s="57" t="s">
        <v>379</v>
      </c>
      <c r="E16397" s="62" t="str">
        <f t="shared" si="1"/>
        <v>Out of test</v>
      </c>
      <c r="F16397" s="53" t="str">
        <f t="shared" si="2"/>
        <v>Shanghai_1</v>
      </c>
      <c r="G16397" s="53">
        <f t="shared" si="3"/>
        <v>0.4564516514</v>
      </c>
    </row>
    <row r="16398">
      <c r="A16398" s="61">
        <v>1.519969488E9</v>
      </c>
      <c r="B16398" s="61">
        <v>1.0</v>
      </c>
      <c r="C16398" s="61">
        <v>6327.0</v>
      </c>
      <c r="D16398" s="57" t="s">
        <v>379</v>
      </c>
      <c r="E16398" s="62" t="str">
        <f t="shared" si="1"/>
        <v>Out of test</v>
      </c>
      <c r="F16398" s="53" t="str">
        <f t="shared" si="2"/>
        <v>Shanghai_1</v>
      </c>
      <c r="G16398" s="53">
        <f t="shared" si="3"/>
        <v>0.5486194997</v>
      </c>
    </row>
    <row r="16399">
      <c r="A16399" s="61">
        <v>1.515781927E9</v>
      </c>
      <c r="B16399" s="61">
        <v>1.0</v>
      </c>
      <c r="C16399" s="61">
        <v>3836.0</v>
      </c>
      <c r="D16399" s="57" t="s">
        <v>379</v>
      </c>
      <c r="E16399" s="62" t="str">
        <f t="shared" si="1"/>
        <v>Out of test</v>
      </c>
      <c r="F16399" s="53" t="str">
        <f t="shared" si="2"/>
        <v>Shanghai_1</v>
      </c>
      <c r="G16399" s="53">
        <f t="shared" si="3"/>
        <v>0.2488839799</v>
      </c>
    </row>
    <row r="16400">
      <c r="A16400" s="61">
        <v>1.515850477E9</v>
      </c>
      <c r="B16400" s="61">
        <v>1.0</v>
      </c>
      <c r="C16400" s="61">
        <v>1401.0</v>
      </c>
      <c r="D16400" s="57" t="s">
        <v>379</v>
      </c>
      <c r="E16400" s="62" t="str">
        <f t="shared" si="1"/>
        <v>Out of test</v>
      </c>
      <c r="F16400" s="53" t="str">
        <f t="shared" si="2"/>
        <v>Shanghai_1</v>
      </c>
      <c r="G16400" s="53">
        <f t="shared" si="3"/>
        <v>0.02070641491</v>
      </c>
    </row>
    <row r="16401">
      <c r="A16401" s="61">
        <v>1.516627966E9</v>
      </c>
      <c r="B16401" s="61">
        <v>1.0</v>
      </c>
      <c r="C16401" s="61">
        <v>624.0</v>
      </c>
      <c r="D16401" s="57" t="s">
        <v>379</v>
      </c>
      <c r="E16401" s="62" t="str">
        <f t="shared" si="1"/>
        <v>Out of test</v>
      </c>
      <c r="F16401" s="53" t="str">
        <f t="shared" si="2"/>
        <v>Shanghai_1</v>
      </c>
      <c r="G16401" s="53">
        <f t="shared" si="3"/>
        <v>0.5399722536</v>
      </c>
    </row>
    <row r="16402">
      <c r="A16402" s="61">
        <v>1.518868358E9</v>
      </c>
      <c r="B16402" s="61">
        <v>1.0</v>
      </c>
      <c r="C16402" s="61">
        <v>1148.0</v>
      </c>
      <c r="D16402" s="57" t="s">
        <v>379</v>
      </c>
      <c r="E16402" s="62" t="str">
        <f t="shared" si="1"/>
        <v>Out of test</v>
      </c>
      <c r="F16402" s="53" t="str">
        <f t="shared" si="2"/>
        <v>Shanghai_1</v>
      </c>
      <c r="G16402" s="53">
        <f t="shared" si="3"/>
        <v>0.4873751016</v>
      </c>
    </row>
    <row r="16403">
      <c r="A16403" s="61">
        <v>1.514857517E9</v>
      </c>
      <c r="B16403" s="61">
        <v>1.0</v>
      </c>
      <c r="C16403" s="61">
        <v>2345.0</v>
      </c>
      <c r="D16403" s="57" t="s">
        <v>379</v>
      </c>
      <c r="E16403" s="62" t="str">
        <f t="shared" si="1"/>
        <v>Out of test</v>
      </c>
      <c r="F16403" s="53" t="str">
        <f t="shared" si="2"/>
        <v>Shanghai_1</v>
      </c>
      <c r="G16403" s="53">
        <f t="shared" si="3"/>
        <v>0.2626524559</v>
      </c>
    </row>
    <row r="16404">
      <c r="A16404" s="61">
        <v>1.511783716E9</v>
      </c>
      <c r="B16404" s="61">
        <v>1.0</v>
      </c>
      <c r="C16404" s="61">
        <v>1455.0</v>
      </c>
      <c r="D16404" s="57" t="s">
        <v>379</v>
      </c>
      <c r="E16404" s="62" t="str">
        <f t="shared" si="1"/>
        <v>Out of test</v>
      </c>
      <c r="F16404" s="53" t="str">
        <f t="shared" si="2"/>
        <v>Shanghai_1</v>
      </c>
      <c r="G16404" s="53">
        <f t="shared" si="3"/>
        <v>0.5389235702</v>
      </c>
    </row>
    <row r="16405">
      <c r="A16405" s="61">
        <v>1.513956565E9</v>
      </c>
      <c r="B16405" s="61">
        <v>1.0</v>
      </c>
      <c r="C16405" s="61">
        <v>2851.0</v>
      </c>
      <c r="D16405" s="57" t="s">
        <v>379</v>
      </c>
      <c r="E16405" s="62" t="str">
        <f t="shared" si="1"/>
        <v>Out of test</v>
      </c>
      <c r="F16405" s="53" t="str">
        <f t="shared" si="2"/>
        <v>Shanghai_1</v>
      </c>
      <c r="G16405" s="53">
        <f t="shared" si="3"/>
        <v>0.4620137242</v>
      </c>
    </row>
    <row r="16406">
      <c r="A16406" s="61">
        <v>1.519460803E9</v>
      </c>
      <c r="B16406" s="61">
        <v>1.0</v>
      </c>
      <c r="C16406" s="61">
        <v>3378.0</v>
      </c>
      <c r="D16406" s="57" t="s">
        <v>379</v>
      </c>
      <c r="E16406" s="62" t="str">
        <f t="shared" si="1"/>
        <v>Out of test</v>
      </c>
      <c r="F16406" s="53" t="str">
        <f t="shared" si="2"/>
        <v>Shanghai_1</v>
      </c>
      <c r="G16406" s="53">
        <f t="shared" si="3"/>
        <v>0.6478688094</v>
      </c>
    </row>
    <row r="16407">
      <c r="A16407" s="61">
        <v>1.512920456E9</v>
      </c>
      <c r="B16407" s="61">
        <v>1.0</v>
      </c>
      <c r="C16407" s="61">
        <v>661.0</v>
      </c>
      <c r="D16407" s="57" t="s">
        <v>379</v>
      </c>
      <c r="E16407" s="62" t="str">
        <f t="shared" si="1"/>
        <v>Out of test</v>
      </c>
      <c r="F16407" s="53" t="str">
        <f t="shared" si="2"/>
        <v>Shanghai_1</v>
      </c>
      <c r="G16407" s="53">
        <f t="shared" si="3"/>
        <v>0.3563887518</v>
      </c>
    </row>
    <row r="16408">
      <c r="A16408" s="61">
        <v>1.519511893E9</v>
      </c>
      <c r="B16408" s="61">
        <v>1.0</v>
      </c>
      <c r="C16408" s="61">
        <v>1702.0</v>
      </c>
      <c r="D16408" s="57" t="s">
        <v>379</v>
      </c>
      <c r="E16408" s="62" t="str">
        <f t="shared" si="1"/>
        <v>Out of test</v>
      </c>
      <c r="F16408" s="53" t="str">
        <f t="shared" si="2"/>
        <v>Shanghai_1</v>
      </c>
      <c r="G16408" s="53">
        <f t="shared" si="3"/>
        <v>0.410329035</v>
      </c>
    </row>
    <row r="16409">
      <c r="A16409" s="61">
        <v>1.516056243E9</v>
      </c>
      <c r="B16409" s="61">
        <v>1.0</v>
      </c>
      <c r="C16409" s="61">
        <v>157.0</v>
      </c>
      <c r="D16409" s="57" t="s">
        <v>379</v>
      </c>
      <c r="E16409" s="62" t="str">
        <f t="shared" si="1"/>
        <v>Out of test</v>
      </c>
      <c r="F16409" s="53" t="str">
        <f t="shared" si="2"/>
        <v>Shanghai_1</v>
      </c>
      <c r="G16409" s="53">
        <f t="shared" si="3"/>
        <v>0.3532028734</v>
      </c>
    </row>
    <row r="16410">
      <c r="A16410" s="61">
        <v>1.511353905E9</v>
      </c>
      <c r="B16410" s="61">
        <v>1.0</v>
      </c>
      <c r="C16410" s="61">
        <v>1439.0</v>
      </c>
      <c r="D16410" s="57" t="s">
        <v>379</v>
      </c>
      <c r="E16410" s="62" t="str">
        <f t="shared" si="1"/>
        <v>Out of test</v>
      </c>
      <c r="F16410" s="53" t="str">
        <f t="shared" si="2"/>
        <v>Shanghai_1</v>
      </c>
      <c r="G16410" s="53">
        <f t="shared" si="3"/>
        <v>0.6881409105</v>
      </c>
    </row>
    <row r="16411">
      <c r="A16411" s="61">
        <v>1.516647889E9</v>
      </c>
      <c r="B16411" s="61">
        <v>1.0</v>
      </c>
      <c r="C16411" s="61">
        <v>1283.0</v>
      </c>
      <c r="D16411" s="57" t="s">
        <v>379</v>
      </c>
      <c r="E16411" s="62" t="str">
        <f t="shared" si="1"/>
        <v>Out of test</v>
      </c>
      <c r="F16411" s="53" t="str">
        <f t="shared" si="2"/>
        <v>Shanghai_1</v>
      </c>
      <c r="G16411" s="53">
        <f t="shared" si="3"/>
        <v>0.7426016678</v>
      </c>
    </row>
    <row r="16412">
      <c r="A16412" s="61">
        <v>1.517600544E9</v>
      </c>
      <c r="B16412" s="61">
        <v>1.0</v>
      </c>
      <c r="C16412" s="61">
        <v>3969.0</v>
      </c>
      <c r="D16412" s="57" t="s">
        <v>379</v>
      </c>
      <c r="E16412" s="62" t="str">
        <f t="shared" si="1"/>
        <v>Out of test</v>
      </c>
      <c r="F16412" s="53" t="str">
        <f t="shared" si="2"/>
        <v>Shanghai_1</v>
      </c>
      <c r="G16412" s="53">
        <f t="shared" si="3"/>
        <v>0.9995810822</v>
      </c>
    </row>
    <row r="16413">
      <c r="A16413" s="61">
        <v>1.514004884E9</v>
      </c>
      <c r="B16413" s="61">
        <v>1.0</v>
      </c>
      <c r="C16413" s="61">
        <v>3601.0</v>
      </c>
      <c r="D16413" s="57" t="s">
        <v>379</v>
      </c>
      <c r="E16413" s="62" t="str">
        <f t="shared" si="1"/>
        <v>Out of test</v>
      </c>
      <c r="F16413" s="53" t="str">
        <f t="shared" si="2"/>
        <v>Shanghai_1</v>
      </c>
      <c r="G16413" s="53">
        <f t="shared" si="3"/>
        <v>0.6401627423</v>
      </c>
    </row>
    <row r="16414">
      <c r="A16414" s="61">
        <v>1.519583007E9</v>
      </c>
      <c r="B16414" s="61">
        <v>1.0</v>
      </c>
      <c r="C16414" s="61">
        <v>2036.0</v>
      </c>
      <c r="D16414" s="57" t="s">
        <v>379</v>
      </c>
      <c r="E16414" s="62" t="str">
        <f t="shared" si="1"/>
        <v>Out of test</v>
      </c>
      <c r="F16414" s="53" t="str">
        <f t="shared" si="2"/>
        <v>Shanghai_1</v>
      </c>
      <c r="G16414" s="53">
        <f t="shared" si="3"/>
        <v>0.187885012</v>
      </c>
    </row>
    <row r="16415">
      <c r="A16415" s="61">
        <v>1.515597719E9</v>
      </c>
      <c r="B16415" s="61">
        <v>1.0</v>
      </c>
      <c r="C16415" s="61">
        <v>632.0</v>
      </c>
      <c r="D16415" s="57" t="s">
        <v>379</v>
      </c>
      <c r="E16415" s="62" t="str">
        <f t="shared" si="1"/>
        <v>Out of test</v>
      </c>
      <c r="F16415" s="53" t="str">
        <f t="shared" si="2"/>
        <v>Shanghai_1</v>
      </c>
      <c r="G16415" s="53">
        <f t="shared" si="3"/>
        <v>0.4784706097</v>
      </c>
    </row>
    <row r="16416">
      <c r="A16416" s="61">
        <v>1.517252938E9</v>
      </c>
      <c r="B16416" s="61">
        <v>1.0</v>
      </c>
      <c r="C16416" s="61">
        <v>3458.0</v>
      </c>
      <c r="D16416" s="57" t="s">
        <v>379</v>
      </c>
      <c r="E16416" s="62" t="str">
        <f t="shared" si="1"/>
        <v>Out of test</v>
      </c>
      <c r="F16416" s="53" t="str">
        <f t="shared" si="2"/>
        <v>Shanghai_1</v>
      </c>
      <c r="G16416" s="53">
        <f t="shared" si="3"/>
        <v>0.7790693334</v>
      </c>
    </row>
    <row r="16417">
      <c r="A16417" s="61">
        <v>1.516664048E9</v>
      </c>
      <c r="B16417" s="61">
        <v>1.0</v>
      </c>
      <c r="C16417" s="61">
        <v>1376.0</v>
      </c>
      <c r="D16417" s="57" t="s">
        <v>379</v>
      </c>
      <c r="E16417" s="62" t="str">
        <f t="shared" si="1"/>
        <v>Out of test</v>
      </c>
      <c r="F16417" s="53" t="str">
        <f t="shared" si="2"/>
        <v>Shanghai_1</v>
      </c>
      <c r="G16417" s="53">
        <f t="shared" si="3"/>
        <v>0.2108786218</v>
      </c>
    </row>
    <row r="16418">
      <c r="A16418" s="61">
        <v>1.519664867E9</v>
      </c>
      <c r="B16418" s="61">
        <v>1.0</v>
      </c>
      <c r="C16418" s="61">
        <v>3628.0</v>
      </c>
      <c r="D16418" s="57" t="s">
        <v>379</v>
      </c>
      <c r="E16418" s="62" t="str">
        <f t="shared" si="1"/>
        <v>Out of test</v>
      </c>
      <c r="F16418" s="53" t="str">
        <f t="shared" si="2"/>
        <v>Shanghai_1</v>
      </c>
      <c r="G16418" s="53">
        <f t="shared" si="3"/>
        <v>0.7865601861</v>
      </c>
    </row>
    <row r="16419">
      <c r="A16419" s="61">
        <v>1.515830747E9</v>
      </c>
      <c r="B16419" s="61">
        <v>1.0</v>
      </c>
      <c r="C16419" s="61">
        <v>1695.0</v>
      </c>
      <c r="D16419" s="57" t="s">
        <v>379</v>
      </c>
      <c r="E16419" s="62" t="str">
        <f t="shared" si="1"/>
        <v>Out of test</v>
      </c>
      <c r="F16419" s="53" t="str">
        <f t="shared" si="2"/>
        <v>Shanghai_1</v>
      </c>
      <c r="G16419" s="53">
        <f t="shared" si="3"/>
        <v>0.4724043741</v>
      </c>
    </row>
    <row r="16420">
      <c r="A16420" s="61">
        <v>1.513967323E9</v>
      </c>
      <c r="B16420" s="61">
        <v>1.0</v>
      </c>
      <c r="C16420" s="61">
        <v>1662.0</v>
      </c>
      <c r="D16420" s="57" t="s">
        <v>379</v>
      </c>
      <c r="E16420" s="62" t="str">
        <f t="shared" si="1"/>
        <v>Out of test</v>
      </c>
      <c r="F16420" s="53" t="str">
        <f t="shared" si="2"/>
        <v>Shanghai_1</v>
      </c>
      <c r="G16420" s="53">
        <f t="shared" si="3"/>
        <v>0.2456319179</v>
      </c>
    </row>
    <row r="16421">
      <c r="A16421" s="61">
        <v>1.519312398E9</v>
      </c>
      <c r="B16421" s="61">
        <v>1.0</v>
      </c>
      <c r="C16421" s="61">
        <v>1421.0</v>
      </c>
      <c r="D16421" s="57" t="s">
        <v>379</v>
      </c>
      <c r="E16421" s="62" t="str">
        <f t="shared" si="1"/>
        <v>Out of test</v>
      </c>
      <c r="F16421" s="53" t="str">
        <f t="shared" si="2"/>
        <v>Shanghai_1</v>
      </c>
      <c r="G16421" s="53">
        <f t="shared" si="3"/>
        <v>0.4035400089</v>
      </c>
    </row>
    <row r="16422">
      <c r="A16422" s="61">
        <v>1.517900283E9</v>
      </c>
      <c r="B16422" s="61">
        <v>1.0</v>
      </c>
      <c r="C16422" s="61">
        <v>1904.0</v>
      </c>
      <c r="D16422" s="57" t="s">
        <v>379</v>
      </c>
      <c r="E16422" s="62" t="str">
        <f t="shared" si="1"/>
        <v>Out of test</v>
      </c>
      <c r="F16422" s="53" t="str">
        <f t="shared" si="2"/>
        <v>Shanghai_1</v>
      </c>
      <c r="G16422" s="53">
        <f t="shared" si="3"/>
        <v>0.8846107532</v>
      </c>
    </row>
    <row r="16423">
      <c r="A16423" s="61">
        <v>1.513191343E9</v>
      </c>
      <c r="B16423" s="61">
        <v>1.0</v>
      </c>
      <c r="C16423" s="61">
        <v>1690.0</v>
      </c>
      <c r="D16423" s="57" t="s">
        <v>379</v>
      </c>
      <c r="E16423" s="62" t="str">
        <f t="shared" si="1"/>
        <v>Out of test</v>
      </c>
      <c r="F16423" s="53" t="str">
        <f t="shared" si="2"/>
        <v>Shanghai_1</v>
      </c>
      <c r="G16423" s="53">
        <f t="shared" si="3"/>
        <v>0.1720622891</v>
      </c>
    </row>
    <row r="16424">
      <c r="A16424" s="61">
        <v>1.513262033E9</v>
      </c>
      <c r="B16424" s="61">
        <v>1.0</v>
      </c>
      <c r="C16424" s="61">
        <v>2962.0</v>
      </c>
      <c r="D16424" s="57" t="s">
        <v>379</v>
      </c>
      <c r="E16424" s="62" t="str">
        <f t="shared" si="1"/>
        <v>Out of test</v>
      </c>
      <c r="F16424" s="53" t="str">
        <f t="shared" si="2"/>
        <v>Shanghai_1</v>
      </c>
      <c r="G16424" s="53">
        <f t="shared" si="3"/>
        <v>0.9342699159</v>
      </c>
    </row>
    <row r="16425">
      <c r="A16425" s="61">
        <v>1.515777008E9</v>
      </c>
      <c r="B16425" s="61">
        <v>1.0</v>
      </c>
      <c r="C16425" s="61">
        <v>2042.0</v>
      </c>
      <c r="D16425" s="57" t="s">
        <v>379</v>
      </c>
      <c r="E16425" s="62" t="str">
        <f t="shared" si="1"/>
        <v>Out of test</v>
      </c>
      <c r="F16425" s="53" t="str">
        <f t="shared" si="2"/>
        <v>Shanghai_1</v>
      </c>
      <c r="G16425" s="53">
        <f t="shared" si="3"/>
        <v>0.4930832203</v>
      </c>
    </row>
    <row r="16426">
      <c r="A16426" s="61">
        <v>1.518510538E9</v>
      </c>
      <c r="B16426" s="61">
        <v>1.0</v>
      </c>
      <c r="C16426" s="61">
        <v>4726.0</v>
      </c>
      <c r="D16426" s="57" t="s">
        <v>379</v>
      </c>
      <c r="E16426" s="62" t="str">
        <f t="shared" si="1"/>
        <v>Out of test</v>
      </c>
      <c r="F16426" s="53" t="str">
        <f t="shared" si="2"/>
        <v>Shanghai_1</v>
      </c>
      <c r="G16426" s="53">
        <f t="shared" si="3"/>
        <v>0.7170279933</v>
      </c>
    </row>
    <row r="16427">
      <c r="A16427" s="61">
        <v>1.517856264E9</v>
      </c>
      <c r="B16427" s="61">
        <v>1.0</v>
      </c>
      <c r="C16427" s="61">
        <v>588.0</v>
      </c>
      <c r="D16427" s="57" t="s">
        <v>379</v>
      </c>
      <c r="E16427" s="62" t="str">
        <f t="shared" si="1"/>
        <v>Out of test</v>
      </c>
      <c r="F16427" s="53" t="str">
        <f t="shared" si="2"/>
        <v>Shanghai_1</v>
      </c>
      <c r="G16427" s="53">
        <f t="shared" si="3"/>
        <v>0.5440976107</v>
      </c>
    </row>
    <row r="16428">
      <c r="A16428" s="61">
        <v>1.519718657E9</v>
      </c>
      <c r="B16428" s="61">
        <v>1.0</v>
      </c>
      <c r="C16428" s="61">
        <v>1390.0</v>
      </c>
      <c r="D16428" s="57" t="s">
        <v>379</v>
      </c>
      <c r="E16428" s="62" t="str">
        <f t="shared" si="1"/>
        <v>Out of test</v>
      </c>
      <c r="F16428" s="53" t="str">
        <f t="shared" si="2"/>
        <v>Shanghai_1</v>
      </c>
      <c r="G16428" s="53">
        <f t="shared" si="3"/>
        <v>0.8717851678</v>
      </c>
    </row>
    <row r="16429">
      <c r="A16429" s="61">
        <v>1.519751963E9</v>
      </c>
      <c r="B16429" s="61">
        <v>1.0</v>
      </c>
      <c r="C16429" s="61">
        <v>2341.0</v>
      </c>
      <c r="D16429" s="57" t="s">
        <v>379</v>
      </c>
      <c r="E16429" s="62" t="str">
        <f t="shared" si="1"/>
        <v>Out of test</v>
      </c>
      <c r="F16429" s="53" t="str">
        <f t="shared" si="2"/>
        <v>Shanghai_1</v>
      </c>
      <c r="G16429" s="53">
        <f t="shared" si="3"/>
        <v>0.5732923373</v>
      </c>
    </row>
    <row r="16430">
      <c r="A16430" s="61">
        <v>1.513760928E9</v>
      </c>
      <c r="B16430" s="61">
        <v>1.0</v>
      </c>
      <c r="C16430" s="61">
        <v>2961.0</v>
      </c>
      <c r="D16430" s="57" t="s">
        <v>379</v>
      </c>
      <c r="E16430" s="62" t="str">
        <f t="shared" si="1"/>
        <v>Out of test</v>
      </c>
      <c r="F16430" s="53" t="str">
        <f t="shared" si="2"/>
        <v>Shanghai_1</v>
      </c>
      <c r="G16430" s="53">
        <f t="shared" si="3"/>
        <v>0.5899341559</v>
      </c>
    </row>
    <row r="16431">
      <c r="A16431" s="61">
        <v>1.514302893E9</v>
      </c>
      <c r="B16431" s="61">
        <v>1.0</v>
      </c>
      <c r="C16431" s="61">
        <v>1739.0</v>
      </c>
      <c r="D16431" s="57" t="s">
        <v>379</v>
      </c>
      <c r="E16431" s="62" t="str">
        <f t="shared" si="1"/>
        <v>Out of test</v>
      </c>
      <c r="F16431" s="53" t="str">
        <f t="shared" si="2"/>
        <v>Shanghai_1</v>
      </c>
      <c r="G16431" s="53">
        <f t="shared" si="3"/>
        <v>0.5076409703</v>
      </c>
    </row>
    <row r="16432">
      <c r="A16432" s="61">
        <v>1.519956639E9</v>
      </c>
      <c r="B16432" s="61">
        <v>1.0</v>
      </c>
      <c r="C16432" s="61">
        <v>1036.0</v>
      </c>
      <c r="D16432" s="57" t="s">
        <v>379</v>
      </c>
      <c r="E16432" s="62" t="str">
        <f t="shared" si="1"/>
        <v>Out of test</v>
      </c>
      <c r="F16432" s="53" t="str">
        <f t="shared" si="2"/>
        <v>Shanghai_1</v>
      </c>
      <c r="G16432" s="53">
        <f t="shared" si="3"/>
        <v>0.2478375757</v>
      </c>
    </row>
    <row r="16433">
      <c r="A16433" s="61">
        <v>1.513107363E9</v>
      </c>
      <c r="B16433" s="61">
        <v>1.0</v>
      </c>
      <c r="C16433" s="61">
        <v>1684.0</v>
      </c>
      <c r="D16433" s="57" t="s">
        <v>379</v>
      </c>
      <c r="E16433" s="62" t="str">
        <f t="shared" si="1"/>
        <v>Out of test</v>
      </c>
      <c r="F16433" s="53" t="str">
        <f t="shared" si="2"/>
        <v>Shanghai_1</v>
      </c>
      <c r="G16433" s="53">
        <f t="shared" si="3"/>
        <v>0.862199057</v>
      </c>
    </row>
    <row r="16434">
      <c r="A16434" s="61">
        <v>1.518386887E9</v>
      </c>
      <c r="B16434" s="61">
        <v>1.0</v>
      </c>
      <c r="C16434" s="61">
        <v>179.0</v>
      </c>
      <c r="D16434" s="57" t="s">
        <v>379</v>
      </c>
      <c r="E16434" s="62" t="str">
        <f t="shared" si="1"/>
        <v>Out of test</v>
      </c>
      <c r="F16434" s="53" t="str">
        <f t="shared" si="2"/>
        <v>Shanghai_1</v>
      </c>
      <c r="G16434" s="53">
        <f t="shared" si="3"/>
        <v>0.2085634604</v>
      </c>
    </row>
    <row r="16435">
      <c r="A16435" s="61">
        <v>1.513090877E9</v>
      </c>
      <c r="B16435" s="61">
        <v>1.0</v>
      </c>
      <c r="C16435" s="61">
        <v>2462.0</v>
      </c>
      <c r="D16435" s="57" t="s">
        <v>379</v>
      </c>
      <c r="E16435" s="62" t="str">
        <f t="shared" si="1"/>
        <v>Out of test</v>
      </c>
      <c r="F16435" s="53" t="str">
        <f t="shared" si="2"/>
        <v>Shanghai_1</v>
      </c>
      <c r="G16435" s="53">
        <f t="shared" si="3"/>
        <v>0.9415496764</v>
      </c>
    </row>
    <row r="16436">
      <c r="A16436" s="61">
        <v>1.512043797E9</v>
      </c>
      <c r="B16436" s="61">
        <v>1.0</v>
      </c>
      <c r="C16436" s="61">
        <v>3018.0</v>
      </c>
      <c r="D16436" s="57" t="s">
        <v>379</v>
      </c>
      <c r="E16436" s="62" t="str">
        <f t="shared" si="1"/>
        <v>Out of test</v>
      </c>
      <c r="F16436" s="53" t="str">
        <f t="shared" si="2"/>
        <v>Shanghai_1</v>
      </c>
      <c r="G16436" s="53">
        <f t="shared" si="3"/>
        <v>0.1717388325</v>
      </c>
    </row>
    <row r="16437">
      <c r="A16437" s="61">
        <v>1.516938056E9</v>
      </c>
      <c r="B16437" s="61">
        <v>1.0</v>
      </c>
      <c r="C16437" s="61">
        <v>3085.0</v>
      </c>
      <c r="D16437" s="57" t="s">
        <v>379</v>
      </c>
      <c r="E16437" s="62" t="str">
        <f t="shared" si="1"/>
        <v>Out of test</v>
      </c>
      <c r="F16437" s="53" t="str">
        <f t="shared" si="2"/>
        <v>Shanghai_1</v>
      </c>
      <c r="G16437" s="53">
        <f t="shared" si="3"/>
        <v>0.4946545599</v>
      </c>
    </row>
    <row r="16438">
      <c r="A16438" s="61">
        <v>1.518624656E9</v>
      </c>
      <c r="B16438" s="61">
        <v>1.0</v>
      </c>
      <c r="C16438" s="61">
        <v>1602.0</v>
      </c>
      <c r="D16438" s="57" t="s">
        <v>379</v>
      </c>
      <c r="E16438" s="62" t="str">
        <f t="shared" si="1"/>
        <v>Out of test</v>
      </c>
      <c r="F16438" s="53" t="str">
        <f t="shared" si="2"/>
        <v>Shanghai_1</v>
      </c>
      <c r="G16438" s="53">
        <f t="shared" si="3"/>
        <v>0.3189611416</v>
      </c>
    </row>
    <row r="16439">
      <c r="A16439" s="61">
        <v>1.519548136E9</v>
      </c>
      <c r="B16439" s="61">
        <v>1.0</v>
      </c>
      <c r="C16439" s="61">
        <v>755.0</v>
      </c>
      <c r="D16439" s="57" t="s">
        <v>379</v>
      </c>
      <c r="E16439" s="62" t="str">
        <f t="shared" si="1"/>
        <v>Out of test</v>
      </c>
      <c r="F16439" s="53" t="str">
        <f t="shared" si="2"/>
        <v>Shanghai_1</v>
      </c>
      <c r="G16439" s="53">
        <f t="shared" si="3"/>
        <v>0.7497062624</v>
      </c>
    </row>
    <row r="16440">
      <c r="A16440" s="61">
        <v>1.512468748E9</v>
      </c>
      <c r="B16440" s="61">
        <v>1.0</v>
      </c>
      <c r="C16440" s="61">
        <v>1067.0</v>
      </c>
      <c r="D16440" s="57" t="s">
        <v>379</v>
      </c>
      <c r="E16440" s="62" t="str">
        <f t="shared" si="1"/>
        <v>Out of test</v>
      </c>
      <c r="F16440" s="53" t="str">
        <f t="shared" si="2"/>
        <v>Shanghai_1</v>
      </c>
      <c r="G16440" s="53">
        <f t="shared" si="3"/>
        <v>0.1303691843</v>
      </c>
    </row>
    <row r="16441">
      <c r="A16441" s="61">
        <v>1.516699486E9</v>
      </c>
      <c r="B16441" s="61">
        <v>1.0</v>
      </c>
      <c r="C16441" s="61">
        <v>1473.0</v>
      </c>
      <c r="D16441" s="57" t="s">
        <v>379</v>
      </c>
      <c r="E16441" s="62" t="str">
        <f t="shared" si="1"/>
        <v>Out of test</v>
      </c>
      <c r="F16441" s="53" t="str">
        <f t="shared" si="2"/>
        <v>Shanghai_1</v>
      </c>
      <c r="G16441" s="53">
        <f t="shared" si="3"/>
        <v>0.8083297051</v>
      </c>
    </row>
    <row r="16442">
      <c r="A16442" s="61">
        <v>1.514685936E9</v>
      </c>
      <c r="B16442" s="61">
        <v>1.0</v>
      </c>
      <c r="C16442" s="61">
        <v>3127.0</v>
      </c>
      <c r="D16442" s="57" t="s">
        <v>379</v>
      </c>
      <c r="E16442" s="62" t="str">
        <f t="shared" si="1"/>
        <v>Out of test</v>
      </c>
      <c r="F16442" s="53" t="str">
        <f t="shared" si="2"/>
        <v>Shanghai_1</v>
      </c>
      <c r="G16442" s="53">
        <f t="shared" si="3"/>
        <v>0.3359161573</v>
      </c>
    </row>
    <row r="16443">
      <c r="A16443" s="61">
        <v>1.511547925E9</v>
      </c>
      <c r="B16443" s="61">
        <v>1.0</v>
      </c>
      <c r="C16443" s="61">
        <v>20.0</v>
      </c>
      <c r="D16443" s="57" t="s">
        <v>379</v>
      </c>
      <c r="E16443" s="62" t="str">
        <f t="shared" si="1"/>
        <v>Out of test</v>
      </c>
      <c r="F16443" s="53" t="str">
        <f t="shared" si="2"/>
        <v>Shanghai_1</v>
      </c>
      <c r="G16443" s="53">
        <f t="shared" si="3"/>
        <v>0.2391572414</v>
      </c>
    </row>
    <row r="16444">
      <c r="A16444" s="61">
        <v>1.518844039E9</v>
      </c>
      <c r="B16444" s="61">
        <v>1.0</v>
      </c>
      <c r="C16444" s="61">
        <v>2224.0</v>
      </c>
      <c r="D16444" s="57" t="s">
        <v>379</v>
      </c>
      <c r="E16444" s="62" t="str">
        <f t="shared" si="1"/>
        <v>Out of test</v>
      </c>
      <c r="F16444" s="53" t="str">
        <f t="shared" si="2"/>
        <v>Shanghai_1</v>
      </c>
      <c r="G16444" s="53">
        <f t="shared" si="3"/>
        <v>0.1659249717</v>
      </c>
    </row>
    <row r="16445">
      <c r="A16445" s="61">
        <v>1.518394168E9</v>
      </c>
      <c r="B16445" s="61">
        <v>1.0</v>
      </c>
      <c r="C16445" s="61">
        <v>822.0</v>
      </c>
      <c r="D16445" s="57" t="s">
        <v>379</v>
      </c>
      <c r="E16445" s="62" t="str">
        <f t="shared" si="1"/>
        <v>Out of test</v>
      </c>
      <c r="F16445" s="53" t="str">
        <f t="shared" si="2"/>
        <v>Shanghai_1</v>
      </c>
      <c r="G16445" s="53">
        <f t="shared" si="3"/>
        <v>0.9780323672</v>
      </c>
    </row>
    <row r="16446">
      <c r="A16446" s="61">
        <v>1.512999869E9</v>
      </c>
      <c r="B16446" s="61">
        <v>1.0</v>
      </c>
      <c r="C16446" s="61">
        <v>1810.0</v>
      </c>
      <c r="D16446" s="57" t="s">
        <v>379</v>
      </c>
      <c r="E16446" s="62" t="str">
        <f t="shared" si="1"/>
        <v>Out of test</v>
      </c>
      <c r="F16446" s="53" t="str">
        <f t="shared" si="2"/>
        <v>Shanghai_1</v>
      </c>
      <c r="G16446" s="53">
        <f t="shared" si="3"/>
        <v>0.2360887789</v>
      </c>
    </row>
    <row r="16447">
      <c r="A16447" s="61">
        <v>1.518947227E9</v>
      </c>
      <c r="B16447" s="61">
        <v>1.0</v>
      </c>
      <c r="C16447" s="61">
        <v>186.0</v>
      </c>
      <c r="D16447" s="57" t="s">
        <v>379</v>
      </c>
      <c r="E16447" s="62" t="str">
        <f t="shared" si="1"/>
        <v>Out of test</v>
      </c>
      <c r="F16447" s="53" t="str">
        <f t="shared" si="2"/>
        <v>Shanghai_1</v>
      </c>
      <c r="G16447" s="53">
        <f t="shared" si="3"/>
        <v>0.2426417166</v>
      </c>
    </row>
    <row r="16448">
      <c r="A16448" s="61">
        <v>1.519940967E9</v>
      </c>
      <c r="B16448" s="61">
        <v>1.0</v>
      </c>
      <c r="C16448" s="61">
        <v>1905.0</v>
      </c>
      <c r="D16448" s="57" t="s">
        <v>379</v>
      </c>
      <c r="E16448" s="62" t="str">
        <f t="shared" si="1"/>
        <v>Out of test</v>
      </c>
      <c r="F16448" s="53" t="str">
        <f t="shared" si="2"/>
        <v>Shanghai_1</v>
      </c>
      <c r="G16448" s="53">
        <f t="shared" si="3"/>
        <v>0.8517740385</v>
      </c>
    </row>
    <row r="16449">
      <c r="A16449" s="61">
        <v>1.518657907E9</v>
      </c>
      <c r="B16449" s="61">
        <v>1.0</v>
      </c>
      <c r="C16449" s="61">
        <v>1044.0</v>
      </c>
      <c r="D16449" s="57" t="s">
        <v>379</v>
      </c>
      <c r="E16449" s="62" t="str">
        <f t="shared" si="1"/>
        <v>Out of test</v>
      </c>
      <c r="F16449" s="53" t="str">
        <f t="shared" si="2"/>
        <v>Shanghai_1</v>
      </c>
      <c r="G16449" s="53">
        <f t="shared" si="3"/>
        <v>0.6081135941</v>
      </c>
    </row>
    <row r="16450">
      <c r="A16450" s="61">
        <v>1.513412765E9</v>
      </c>
      <c r="B16450" s="61">
        <v>1.0</v>
      </c>
      <c r="C16450" s="61">
        <v>2997.0</v>
      </c>
      <c r="D16450" s="57" t="s">
        <v>379</v>
      </c>
      <c r="E16450" s="62" t="str">
        <f t="shared" si="1"/>
        <v>Out of test</v>
      </c>
      <c r="F16450" s="53" t="str">
        <f t="shared" si="2"/>
        <v>Shanghai_1</v>
      </c>
      <c r="G16450" s="53">
        <f t="shared" si="3"/>
        <v>0.7579895482</v>
      </c>
    </row>
    <row r="16451">
      <c r="A16451" s="61">
        <v>1.515547383E9</v>
      </c>
      <c r="B16451" s="61">
        <v>1.0</v>
      </c>
      <c r="C16451" s="61">
        <v>1949.0</v>
      </c>
      <c r="D16451" s="57" t="s">
        <v>379</v>
      </c>
      <c r="E16451" s="62" t="str">
        <f t="shared" si="1"/>
        <v>Out of test</v>
      </c>
      <c r="F16451" s="53" t="str">
        <f t="shared" si="2"/>
        <v>Shanghai_1</v>
      </c>
      <c r="G16451" s="53">
        <f t="shared" si="3"/>
        <v>0.00006623453883</v>
      </c>
    </row>
    <row r="16452">
      <c r="A16452" s="61">
        <v>1.511288037E9</v>
      </c>
      <c r="B16452" s="61">
        <v>1.0</v>
      </c>
      <c r="C16452" s="61">
        <v>3918.0</v>
      </c>
      <c r="D16452" s="57" t="s">
        <v>379</v>
      </c>
      <c r="E16452" s="62" t="str">
        <f t="shared" si="1"/>
        <v>Out of test</v>
      </c>
      <c r="F16452" s="53" t="str">
        <f t="shared" si="2"/>
        <v>Shanghai_1</v>
      </c>
      <c r="G16452" s="53">
        <f t="shared" si="3"/>
        <v>0.8605172822</v>
      </c>
    </row>
    <row r="16453">
      <c r="A16453" s="61">
        <v>1.511978349E9</v>
      </c>
      <c r="B16453" s="61">
        <v>1.0</v>
      </c>
      <c r="C16453" s="61">
        <v>4093.0</v>
      </c>
      <c r="D16453" s="57" t="s">
        <v>379</v>
      </c>
      <c r="E16453" s="62" t="str">
        <f t="shared" si="1"/>
        <v>Out of test</v>
      </c>
      <c r="F16453" s="53" t="str">
        <f t="shared" si="2"/>
        <v>Shanghai_1</v>
      </c>
      <c r="G16453" s="53">
        <f t="shared" si="3"/>
        <v>0.5538671643</v>
      </c>
    </row>
    <row r="16454">
      <c r="A16454" s="61">
        <v>1.519190036E9</v>
      </c>
      <c r="B16454" s="61">
        <v>1.0</v>
      </c>
      <c r="C16454" s="61">
        <v>3880.0</v>
      </c>
      <c r="D16454" s="57" t="s">
        <v>379</v>
      </c>
      <c r="E16454" s="62" t="str">
        <f t="shared" si="1"/>
        <v>Out of test</v>
      </c>
      <c r="F16454" s="53" t="str">
        <f t="shared" si="2"/>
        <v>Shanghai_1</v>
      </c>
      <c r="G16454" s="53">
        <f t="shared" si="3"/>
        <v>0.869411451</v>
      </c>
    </row>
    <row r="16455">
      <c r="A16455" s="61">
        <v>1.518602146E9</v>
      </c>
      <c r="B16455" s="61">
        <v>1.0</v>
      </c>
      <c r="C16455" s="61">
        <v>159.0</v>
      </c>
      <c r="D16455" s="57" t="s">
        <v>379</v>
      </c>
      <c r="E16455" s="62" t="str">
        <f t="shared" si="1"/>
        <v>Out of test</v>
      </c>
      <c r="F16455" s="53" t="str">
        <f t="shared" si="2"/>
        <v>Shanghai_1</v>
      </c>
      <c r="G16455" s="53">
        <f t="shared" si="3"/>
        <v>0.802740699</v>
      </c>
    </row>
    <row r="16456">
      <c r="A16456" s="61">
        <v>1.517471944E9</v>
      </c>
      <c r="B16456" s="61">
        <v>1.0</v>
      </c>
      <c r="C16456" s="61">
        <v>968.0</v>
      </c>
      <c r="D16456" s="57" t="s">
        <v>379</v>
      </c>
      <c r="E16456" s="62" t="str">
        <f t="shared" si="1"/>
        <v>Out of test</v>
      </c>
      <c r="F16456" s="53" t="str">
        <f t="shared" si="2"/>
        <v>Shanghai_1</v>
      </c>
      <c r="G16456" s="53">
        <f t="shared" si="3"/>
        <v>0.2904242761</v>
      </c>
    </row>
    <row r="16457">
      <c r="A16457" s="61">
        <v>1.511757296E9</v>
      </c>
      <c r="B16457" s="61">
        <v>1.0</v>
      </c>
      <c r="C16457" s="61">
        <v>3699.0</v>
      </c>
      <c r="D16457" s="57" t="s">
        <v>379</v>
      </c>
      <c r="E16457" s="62" t="str">
        <f t="shared" si="1"/>
        <v>Out of test</v>
      </c>
      <c r="F16457" s="53" t="str">
        <f t="shared" si="2"/>
        <v>Shanghai_1</v>
      </c>
      <c r="G16457" s="53">
        <f t="shared" si="3"/>
        <v>0.810210056</v>
      </c>
    </row>
    <row r="16458">
      <c r="A16458" s="61">
        <v>1.516007176E9</v>
      </c>
      <c r="B16458" s="61">
        <v>1.0</v>
      </c>
      <c r="C16458" s="61">
        <v>619.0</v>
      </c>
      <c r="D16458" s="57" t="s">
        <v>379</v>
      </c>
      <c r="E16458" s="62" t="str">
        <f t="shared" si="1"/>
        <v>Out of test</v>
      </c>
      <c r="F16458" s="53" t="str">
        <f t="shared" si="2"/>
        <v>Shanghai_1</v>
      </c>
      <c r="G16458" s="53">
        <f t="shared" si="3"/>
        <v>0.5381124208</v>
      </c>
    </row>
    <row r="16459">
      <c r="A16459" s="61">
        <v>1.518468313E9</v>
      </c>
      <c r="B16459" s="61">
        <v>1.0</v>
      </c>
      <c r="C16459" s="61">
        <v>1080.0</v>
      </c>
      <c r="D16459" s="57" t="s">
        <v>379</v>
      </c>
      <c r="E16459" s="62" t="str">
        <f t="shared" si="1"/>
        <v>Out of test</v>
      </c>
      <c r="F16459" s="53" t="str">
        <f t="shared" si="2"/>
        <v>Shanghai_1</v>
      </c>
      <c r="G16459" s="53">
        <f t="shared" si="3"/>
        <v>0.7996981477</v>
      </c>
    </row>
    <row r="16460">
      <c r="A16460" s="61">
        <v>1.519531959E9</v>
      </c>
      <c r="B16460" s="61">
        <v>1.0</v>
      </c>
      <c r="C16460" s="61">
        <v>2726.0</v>
      </c>
      <c r="D16460" s="57" t="s">
        <v>379</v>
      </c>
      <c r="E16460" s="62" t="str">
        <f t="shared" si="1"/>
        <v>Out of test</v>
      </c>
      <c r="F16460" s="53" t="str">
        <f t="shared" si="2"/>
        <v>Shanghai_1</v>
      </c>
      <c r="G16460" s="53">
        <f t="shared" si="3"/>
        <v>0.9447318724</v>
      </c>
    </row>
    <row r="16461">
      <c r="A16461" s="61">
        <v>1.519811557E9</v>
      </c>
      <c r="B16461" s="61">
        <v>1.0</v>
      </c>
      <c r="C16461" s="61">
        <v>686.0</v>
      </c>
      <c r="D16461" s="57" t="s">
        <v>379</v>
      </c>
      <c r="E16461" s="62" t="str">
        <f t="shared" si="1"/>
        <v>Out of test</v>
      </c>
      <c r="F16461" s="53" t="str">
        <f t="shared" si="2"/>
        <v>Shanghai_1</v>
      </c>
      <c r="G16461" s="53">
        <f t="shared" si="3"/>
        <v>0.7795636341</v>
      </c>
    </row>
    <row r="16462">
      <c r="A16462" s="61">
        <v>1.517501508E9</v>
      </c>
      <c r="B16462" s="61">
        <v>1.0</v>
      </c>
      <c r="C16462" s="61">
        <v>114.0</v>
      </c>
      <c r="D16462" s="57" t="s">
        <v>379</v>
      </c>
      <c r="E16462" s="62" t="str">
        <f t="shared" si="1"/>
        <v>Out of test</v>
      </c>
      <c r="F16462" s="53" t="str">
        <f t="shared" si="2"/>
        <v>Shanghai_1</v>
      </c>
      <c r="G16462" s="53">
        <f t="shared" si="3"/>
        <v>0.0729905509</v>
      </c>
    </row>
    <row r="16463">
      <c r="A16463" s="61">
        <v>1.518488585E9</v>
      </c>
      <c r="B16463" s="61">
        <v>1.0</v>
      </c>
      <c r="C16463" s="61">
        <v>1760.0</v>
      </c>
      <c r="D16463" s="57" t="s">
        <v>379</v>
      </c>
      <c r="E16463" s="62" t="str">
        <f t="shared" si="1"/>
        <v>Out of test</v>
      </c>
      <c r="F16463" s="53" t="str">
        <f t="shared" si="2"/>
        <v>Shanghai_1</v>
      </c>
      <c r="G16463" s="53">
        <f t="shared" si="3"/>
        <v>0.1671781706</v>
      </c>
    </row>
    <row r="16464">
      <c r="A16464" s="61">
        <v>1.514449928E9</v>
      </c>
      <c r="B16464" s="61">
        <v>1.0</v>
      </c>
      <c r="C16464" s="61">
        <v>3219.0</v>
      </c>
      <c r="D16464" s="57" t="s">
        <v>379</v>
      </c>
      <c r="E16464" s="62" t="str">
        <f t="shared" si="1"/>
        <v>Out of test</v>
      </c>
      <c r="F16464" s="53" t="str">
        <f t="shared" si="2"/>
        <v>Shanghai_1</v>
      </c>
      <c r="G16464" s="53">
        <f t="shared" si="3"/>
        <v>0.4428641145</v>
      </c>
    </row>
    <row r="16465">
      <c r="A16465" s="61">
        <v>1.516922628E9</v>
      </c>
      <c r="B16465" s="61">
        <v>1.0</v>
      </c>
      <c r="C16465" s="61">
        <v>248.0</v>
      </c>
      <c r="D16465" s="57" t="s">
        <v>379</v>
      </c>
      <c r="E16465" s="62" t="str">
        <f t="shared" si="1"/>
        <v>Out of test</v>
      </c>
      <c r="F16465" s="53" t="str">
        <f t="shared" si="2"/>
        <v>Shanghai_1</v>
      </c>
      <c r="G16465" s="53">
        <f t="shared" si="3"/>
        <v>0.6107389333</v>
      </c>
    </row>
    <row r="16466">
      <c r="A16466" s="61">
        <v>1.515017737E9</v>
      </c>
      <c r="B16466" s="61">
        <v>1.0</v>
      </c>
      <c r="C16466" s="61">
        <v>1076.0</v>
      </c>
      <c r="D16466" s="57" t="s">
        <v>379</v>
      </c>
      <c r="E16466" s="62" t="str">
        <f t="shared" si="1"/>
        <v>Out of test</v>
      </c>
      <c r="F16466" s="53" t="str">
        <f t="shared" si="2"/>
        <v>Shanghai_1</v>
      </c>
      <c r="G16466" s="53">
        <f t="shared" si="3"/>
        <v>0.6906897896</v>
      </c>
    </row>
    <row r="16467">
      <c r="A16467" s="61">
        <v>1.513163408E9</v>
      </c>
      <c r="B16467" s="61">
        <v>1.0</v>
      </c>
      <c r="C16467" s="61">
        <v>2211.0</v>
      </c>
      <c r="D16467" s="57" t="s">
        <v>379</v>
      </c>
      <c r="E16467" s="62" t="str">
        <f t="shared" si="1"/>
        <v>Out of test</v>
      </c>
      <c r="F16467" s="53" t="str">
        <f t="shared" si="2"/>
        <v>Shanghai_1</v>
      </c>
      <c r="G16467" s="53">
        <f t="shared" si="3"/>
        <v>0.0503626657</v>
      </c>
    </row>
    <row r="16468">
      <c r="A16468" s="61">
        <v>1.516227706E9</v>
      </c>
      <c r="B16468" s="61">
        <v>1.0</v>
      </c>
      <c r="C16468" s="61">
        <v>3862.0</v>
      </c>
      <c r="D16468" s="57" t="s">
        <v>379</v>
      </c>
      <c r="E16468" s="62" t="str">
        <f t="shared" si="1"/>
        <v>Out of test</v>
      </c>
      <c r="F16468" s="53" t="str">
        <f t="shared" si="2"/>
        <v>Shanghai_1</v>
      </c>
      <c r="G16468" s="53">
        <f t="shared" si="3"/>
        <v>0.3834530015</v>
      </c>
    </row>
    <row r="16469">
      <c r="A16469" s="61">
        <v>1.512567834E9</v>
      </c>
      <c r="B16469" s="61">
        <v>1.0</v>
      </c>
      <c r="C16469" s="61">
        <v>959.0</v>
      </c>
      <c r="D16469" s="57" t="s">
        <v>379</v>
      </c>
      <c r="E16469" s="62" t="str">
        <f t="shared" si="1"/>
        <v>Out of test</v>
      </c>
      <c r="F16469" s="53" t="str">
        <f t="shared" si="2"/>
        <v>Shanghai_1</v>
      </c>
      <c r="G16469" s="53">
        <f t="shared" si="3"/>
        <v>0.5867616261</v>
      </c>
    </row>
    <row r="16470">
      <c r="A16470" s="61">
        <v>1.512286493E9</v>
      </c>
      <c r="B16470" s="61">
        <v>1.0</v>
      </c>
      <c r="C16470" s="61">
        <v>3128.0</v>
      </c>
      <c r="D16470" s="57" t="s">
        <v>379</v>
      </c>
      <c r="E16470" s="62" t="str">
        <f t="shared" si="1"/>
        <v>Out of test</v>
      </c>
      <c r="F16470" s="53" t="str">
        <f t="shared" si="2"/>
        <v>Shanghai_1</v>
      </c>
      <c r="G16470" s="53">
        <f t="shared" si="3"/>
        <v>0.5065192791</v>
      </c>
    </row>
    <row r="16471">
      <c r="A16471" s="61">
        <v>1.515214094E9</v>
      </c>
      <c r="B16471" s="61">
        <v>1.0</v>
      </c>
      <c r="C16471" s="61">
        <v>522.0</v>
      </c>
      <c r="D16471" s="57" t="s">
        <v>379</v>
      </c>
      <c r="E16471" s="62" t="str">
        <f t="shared" si="1"/>
        <v>Out of test</v>
      </c>
      <c r="F16471" s="53" t="str">
        <f t="shared" si="2"/>
        <v>Shanghai_1</v>
      </c>
      <c r="G16471" s="53">
        <f t="shared" si="3"/>
        <v>0.3007094809</v>
      </c>
    </row>
    <row r="16472">
      <c r="A16472" s="61">
        <v>1.518836174E9</v>
      </c>
      <c r="B16472" s="61">
        <v>1.0</v>
      </c>
      <c r="C16472" s="61">
        <v>858.0</v>
      </c>
      <c r="D16472" s="57" t="s">
        <v>379</v>
      </c>
      <c r="E16472" s="62" t="str">
        <f t="shared" si="1"/>
        <v>Out of test</v>
      </c>
      <c r="F16472" s="53" t="str">
        <f t="shared" si="2"/>
        <v>Shanghai_1</v>
      </c>
      <c r="G16472" s="53">
        <f t="shared" si="3"/>
        <v>0.7761095499</v>
      </c>
    </row>
    <row r="16473">
      <c r="A16473" s="61">
        <v>1.512682207E9</v>
      </c>
      <c r="B16473" s="61">
        <v>1.0</v>
      </c>
      <c r="C16473" s="61">
        <v>666.0</v>
      </c>
      <c r="D16473" s="57" t="s">
        <v>379</v>
      </c>
      <c r="E16473" s="62" t="str">
        <f t="shared" si="1"/>
        <v>Out of test</v>
      </c>
      <c r="F16473" s="53" t="str">
        <f t="shared" si="2"/>
        <v>Shanghai_1</v>
      </c>
      <c r="G16473" s="53">
        <f t="shared" si="3"/>
        <v>0.7319551435</v>
      </c>
    </row>
    <row r="16474">
      <c r="A16474" s="61">
        <v>1.516766013E9</v>
      </c>
      <c r="B16474" s="61">
        <v>1.0</v>
      </c>
      <c r="C16474" s="61">
        <v>1600.0</v>
      </c>
      <c r="D16474" s="57" t="s">
        <v>379</v>
      </c>
      <c r="E16474" s="62" t="str">
        <f t="shared" si="1"/>
        <v>Out of test</v>
      </c>
      <c r="F16474" s="53" t="str">
        <f t="shared" si="2"/>
        <v>Shanghai_1</v>
      </c>
      <c r="G16474" s="53">
        <f t="shared" si="3"/>
        <v>0.8487644348</v>
      </c>
    </row>
    <row r="16475">
      <c r="A16475" s="61">
        <v>1.518894493E9</v>
      </c>
      <c r="B16475" s="61">
        <v>1.0</v>
      </c>
      <c r="C16475" s="61">
        <v>3060.0</v>
      </c>
      <c r="D16475" s="57" t="s">
        <v>379</v>
      </c>
      <c r="E16475" s="62" t="str">
        <f t="shared" si="1"/>
        <v>Out of test</v>
      </c>
      <c r="F16475" s="53" t="str">
        <f t="shared" si="2"/>
        <v>Shanghai_1</v>
      </c>
      <c r="G16475" s="53">
        <f t="shared" si="3"/>
        <v>0.05273786254</v>
      </c>
    </row>
    <row r="16476">
      <c r="A16476" s="61">
        <v>1.512472444E9</v>
      </c>
      <c r="B16476" s="61">
        <v>1.0</v>
      </c>
      <c r="C16476" s="61">
        <v>225.0</v>
      </c>
      <c r="D16476" s="57" t="s">
        <v>379</v>
      </c>
      <c r="E16476" s="62" t="str">
        <f t="shared" si="1"/>
        <v>Out of test</v>
      </c>
      <c r="F16476" s="53" t="str">
        <f t="shared" si="2"/>
        <v>Shanghai_1</v>
      </c>
      <c r="G16476" s="53">
        <f t="shared" si="3"/>
        <v>0.6122145878</v>
      </c>
    </row>
    <row r="16477">
      <c r="A16477" s="61">
        <v>1.514948818E9</v>
      </c>
      <c r="B16477" s="61">
        <v>1.0</v>
      </c>
      <c r="C16477" s="61">
        <v>1385.0</v>
      </c>
      <c r="D16477" s="57" t="s">
        <v>379</v>
      </c>
      <c r="E16477" s="62" t="str">
        <f t="shared" si="1"/>
        <v>Out of test</v>
      </c>
      <c r="F16477" s="53" t="str">
        <f t="shared" si="2"/>
        <v>Shanghai_1</v>
      </c>
      <c r="G16477" s="53">
        <f t="shared" si="3"/>
        <v>0.9072337106</v>
      </c>
    </row>
    <row r="16478">
      <c r="A16478" s="61">
        <v>1.513439763E9</v>
      </c>
      <c r="B16478" s="61">
        <v>1.0</v>
      </c>
      <c r="C16478" s="61">
        <v>338.0</v>
      </c>
      <c r="D16478" s="57" t="s">
        <v>379</v>
      </c>
      <c r="E16478" s="62" t="str">
        <f t="shared" si="1"/>
        <v>Out of test</v>
      </c>
      <c r="F16478" s="53" t="str">
        <f t="shared" si="2"/>
        <v>Shanghai_1</v>
      </c>
      <c r="G16478" s="53">
        <f t="shared" si="3"/>
        <v>0.6519137821</v>
      </c>
    </row>
    <row r="16479">
      <c r="A16479" s="61">
        <v>1.513724605E9</v>
      </c>
      <c r="B16479" s="61">
        <v>1.0</v>
      </c>
      <c r="C16479" s="61">
        <v>3680.0</v>
      </c>
      <c r="D16479" s="57" t="s">
        <v>379</v>
      </c>
      <c r="E16479" s="62" t="str">
        <f t="shared" si="1"/>
        <v>Out of test</v>
      </c>
      <c r="F16479" s="53" t="str">
        <f t="shared" si="2"/>
        <v>Shanghai_1</v>
      </c>
      <c r="G16479" s="53">
        <f t="shared" si="3"/>
        <v>0.6108774168</v>
      </c>
    </row>
    <row r="16480">
      <c r="A16480" s="61">
        <v>1.519383886E9</v>
      </c>
      <c r="B16480" s="61">
        <v>1.0</v>
      </c>
      <c r="C16480" s="61">
        <v>1315.0</v>
      </c>
      <c r="D16480" s="57" t="s">
        <v>379</v>
      </c>
      <c r="E16480" s="62" t="str">
        <f t="shared" si="1"/>
        <v>Out of test</v>
      </c>
      <c r="F16480" s="53" t="str">
        <f t="shared" si="2"/>
        <v>Shanghai_1</v>
      </c>
      <c r="G16480" s="53">
        <f t="shared" si="3"/>
        <v>0.7545697678</v>
      </c>
    </row>
    <row r="16481">
      <c r="A16481" s="61">
        <v>1.515457913E9</v>
      </c>
      <c r="B16481" s="61">
        <v>1.0</v>
      </c>
      <c r="C16481" s="61">
        <v>2435.0</v>
      </c>
      <c r="D16481" s="57" t="s">
        <v>379</v>
      </c>
      <c r="E16481" s="62" t="str">
        <f t="shared" si="1"/>
        <v>Out of test</v>
      </c>
      <c r="F16481" s="53" t="str">
        <f t="shared" si="2"/>
        <v>Shanghai_1</v>
      </c>
      <c r="G16481" s="53">
        <f t="shared" si="3"/>
        <v>0.6674392447</v>
      </c>
    </row>
    <row r="16482">
      <c r="A16482" s="61">
        <v>1.517966719E9</v>
      </c>
      <c r="B16482" s="61">
        <v>1.0</v>
      </c>
      <c r="C16482" s="61">
        <v>749.0</v>
      </c>
      <c r="D16482" s="57" t="s">
        <v>379</v>
      </c>
      <c r="E16482" s="62" t="str">
        <f t="shared" si="1"/>
        <v>Out of test</v>
      </c>
      <c r="F16482" s="53" t="str">
        <f t="shared" si="2"/>
        <v>Shanghai_1</v>
      </c>
      <c r="G16482" s="53">
        <f t="shared" si="3"/>
        <v>0.6970203011</v>
      </c>
    </row>
    <row r="16483">
      <c r="A16483" s="61">
        <v>1.512511204E9</v>
      </c>
      <c r="B16483" s="61">
        <v>1.0</v>
      </c>
      <c r="C16483" s="61">
        <v>5847.0</v>
      </c>
      <c r="D16483" s="57" t="s">
        <v>379</v>
      </c>
      <c r="E16483" s="62" t="str">
        <f t="shared" si="1"/>
        <v>Out of test</v>
      </c>
      <c r="F16483" s="53" t="str">
        <f t="shared" si="2"/>
        <v>Shanghai_1</v>
      </c>
      <c r="G16483" s="53">
        <f t="shared" si="3"/>
        <v>0.9499995234</v>
      </c>
    </row>
    <row r="16484">
      <c r="A16484" s="61">
        <v>1.519310345E9</v>
      </c>
      <c r="B16484" s="61">
        <v>1.0</v>
      </c>
      <c r="C16484" s="61">
        <v>4496.0</v>
      </c>
      <c r="D16484" s="57" t="s">
        <v>379</v>
      </c>
      <c r="E16484" s="62" t="str">
        <f t="shared" si="1"/>
        <v>Out of test</v>
      </c>
      <c r="F16484" s="53" t="str">
        <f t="shared" si="2"/>
        <v>Shanghai_1</v>
      </c>
      <c r="G16484" s="53">
        <f t="shared" si="3"/>
        <v>0.2915689938</v>
      </c>
    </row>
    <row r="16485">
      <c r="A16485" s="61">
        <v>1.519827305E9</v>
      </c>
      <c r="B16485" s="61">
        <v>1.0</v>
      </c>
      <c r="C16485" s="61">
        <v>1923.0</v>
      </c>
      <c r="D16485" s="57" t="s">
        <v>379</v>
      </c>
      <c r="E16485" s="62" t="str">
        <f t="shared" si="1"/>
        <v>Out of test</v>
      </c>
      <c r="F16485" s="53" t="str">
        <f t="shared" si="2"/>
        <v>Shanghai_1</v>
      </c>
      <c r="G16485" s="53">
        <f t="shared" si="3"/>
        <v>0.06568921792</v>
      </c>
    </row>
    <row r="16486">
      <c r="A16486" s="61">
        <v>1.516202188E9</v>
      </c>
      <c r="B16486" s="61">
        <v>1.0</v>
      </c>
      <c r="C16486" s="61">
        <v>1363.0</v>
      </c>
      <c r="D16486" s="57" t="s">
        <v>379</v>
      </c>
      <c r="E16486" s="62" t="str">
        <f t="shared" si="1"/>
        <v>Out of test</v>
      </c>
      <c r="F16486" s="53" t="str">
        <f t="shared" si="2"/>
        <v>Shanghai_1</v>
      </c>
      <c r="G16486" s="53">
        <f t="shared" si="3"/>
        <v>0.6363616627</v>
      </c>
    </row>
    <row r="16487">
      <c r="A16487" s="61">
        <v>1.517562174E9</v>
      </c>
      <c r="B16487" s="61">
        <v>1.0</v>
      </c>
      <c r="C16487" s="61">
        <v>2617.0</v>
      </c>
      <c r="D16487" s="57" t="s">
        <v>379</v>
      </c>
      <c r="E16487" s="62" t="str">
        <f t="shared" si="1"/>
        <v>Out of test</v>
      </c>
      <c r="F16487" s="53" t="str">
        <f t="shared" si="2"/>
        <v>Shanghai_1</v>
      </c>
      <c r="G16487" s="53">
        <f t="shared" si="3"/>
        <v>0.3725089487</v>
      </c>
    </row>
    <row r="16488">
      <c r="A16488" s="61">
        <v>1.516493853E9</v>
      </c>
      <c r="B16488" s="61">
        <v>1.0</v>
      </c>
      <c r="C16488" s="61">
        <v>3374.0</v>
      </c>
      <c r="D16488" s="57" t="s">
        <v>379</v>
      </c>
      <c r="E16488" s="62" t="str">
        <f t="shared" si="1"/>
        <v>Out of test</v>
      </c>
      <c r="F16488" s="53" t="str">
        <f t="shared" si="2"/>
        <v>Shanghai_1</v>
      </c>
      <c r="G16488" s="53">
        <f t="shared" si="3"/>
        <v>0.1236210462</v>
      </c>
    </row>
    <row r="16489">
      <c r="A16489" s="61">
        <v>1.517895789E9</v>
      </c>
      <c r="B16489" s="61">
        <v>1.0</v>
      </c>
      <c r="C16489" s="61">
        <v>3039.0</v>
      </c>
      <c r="D16489" s="57" t="s">
        <v>379</v>
      </c>
      <c r="E16489" s="62" t="str">
        <f t="shared" si="1"/>
        <v>Out of test</v>
      </c>
      <c r="F16489" s="53" t="str">
        <f t="shared" si="2"/>
        <v>Shanghai_1</v>
      </c>
      <c r="G16489" s="53">
        <f t="shared" si="3"/>
        <v>0.407085435</v>
      </c>
    </row>
    <row r="16490">
      <c r="A16490" s="61">
        <v>1.514238639E9</v>
      </c>
      <c r="B16490" s="61">
        <v>1.0</v>
      </c>
      <c r="C16490" s="61">
        <v>46.0</v>
      </c>
      <c r="D16490" s="57" t="s">
        <v>379</v>
      </c>
      <c r="E16490" s="62" t="str">
        <f t="shared" si="1"/>
        <v>Out of test</v>
      </c>
      <c r="F16490" s="53" t="str">
        <f t="shared" si="2"/>
        <v>Shanghai_1</v>
      </c>
      <c r="G16490" s="53">
        <f t="shared" si="3"/>
        <v>0.06475908788</v>
      </c>
    </row>
    <row r="16491">
      <c r="A16491" s="61">
        <v>1.511681718E9</v>
      </c>
      <c r="B16491" s="61">
        <v>1.0</v>
      </c>
      <c r="C16491" s="61">
        <v>2159.0</v>
      </c>
      <c r="D16491" s="57" t="s">
        <v>379</v>
      </c>
      <c r="E16491" s="62" t="str">
        <f t="shared" si="1"/>
        <v>Out of test</v>
      </c>
      <c r="F16491" s="53" t="str">
        <f t="shared" si="2"/>
        <v>Shanghai_1</v>
      </c>
      <c r="G16491" s="53">
        <f t="shared" si="3"/>
        <v>0.5103804074</v>
      </c>
    </row>
    <row r="16492">
      <c r="A16492" s="61">
        <v>1.516769064E9</v>
      </c>
      <c r="B16492" s="61">
        <v>1.0</v>
      </c>
      <c r="C16492" s="61">
        <v>2543.0</v>
      </c>
      <c r="D16492" s="57" t="s">
        <v>379</v>
      </c>
      <c r="E16492" s="62" t="str">
        <f t="shared" si="1"/>
        <v>Out of test</v>
      </c>
      <c r="F16492" s="53" t="str">
        <f t="shared" si="2"/>
        <v>Shanghai_1</v>
      </c>
      <c r="G16492" s="53">
        <f t="shared" si="3"/>
        <v>0.8278742872</v>
      </c>
    </row>
    <row r="16493">
      <c r="A16493" s="61">
        <v>1.518309277E9</v>
      </c>
      <c r="B16493" s="61">
        <v>1.0</v>
      </c>
      <c r="C16493" s="61">
        <v>745.0</v>
      </c>
      <c r="D16493" s="57" t="s">
        <v>379</v>
      </c>
      <c r="E16493" s="62" t="str">
        <f t="shared" si="1"/>
        <v>Out of test</v>
      </c>
      <c r="F16493" s="53" t="str">
        <f t="shared" si="2"/>
        <v>Shanghai_1</v>
      </c>
      <c r="G16493" s="53">
        <f t="shared" si="3"/>
        <v>0.677766349</v>
      </c>
    </row>
    <row r="16494">
      <c r="A16494" s="61">
        <v>1.518302006E9</v>
      </c>
      <c r="B16494" s="61">
        <v>1.0</v>
      </c>
      <c r="C16494" s="61">
        <v>1273.0</v>
      </c>
      <c r="D16494" s="57" t="s">
        <v>379</v>
      </c>
      <c r="E16494" s="62" t="str">
        <f t="shared" si="1"/>
        <v>Out of test</v>
      </c>
      <c r="F16494" s="53" t="str">
        <f t="shared" si="2"/>
        <v>Shanghai_1</v>
      </c>
      <c r="G16494" s="53">
        <f t="shared" si="3"/>
        <v>0.3813594058</v>
      </c>
    </row>
    <row r="16495">
      <c r="A16495" s="61">
        <v>1.518870305E9</v>
      </c>
      <c r="B16495" s="61">
        <v>1.0</v>
      </c>
      <c r="C16495" s="61">
        <v>495.0</v>
      </c>
      <c r="D16495" s="57" t="s">
        <v>379</v>
      </c>
      <c r="E16495" s="62" t="str">
        <f t="shared" si="1"/>
        <v>Out of test</v>
      </c>
      <c r="F16495" s="53" t="str">
        <f t="shared" si="2"/>
        <v>Shanghai_1</v>
      </c>
      <c r="G16495" s="53">
        <f t="shared" si="3"/>
        <v>0.9122826403</v>
      </c>
    </row>
    <row r="16496">
      <c r="A16496" s="61">
        <v>1.517580004E9</v>
      </c>
      <c r="B16496" s="61">
        <v>1.0</v>
      </c>
      <c r="C16496" s="61">
        <v>2362.0</v>
      </c>
      <c r="D16496" s="57" t="s">
        <v>379</v>
      </c>
      <c r="E16496" s="62" t="str">
        <f t="shared" si="1"/>
        <v>Out of test</v>
      </c>
      <c r="F16496" s="53" t="str">
        <f t="shared" si="2"/>
        <v>Shanghai_1</v>
      </c>
      <c r="G16496" s="53">
        <f t="shared" si="3"/>
        <v>0.7818650821</v>
      </c>
    </row>
    <row r="16497">
      <c r="A16497" s="61">
        <v>1.516749148E9</v>
      </c>
      <c r="B16497" s="61">
        <v>1.0</v>
      </c>
      <c r="C16497" s="61">
        <v>247.0</v>
      </c>
      <c r="D16497" s="57" t="s">
        <v>379</v>
      </c>
      <c r="E16497" s="62" t="str">
        <f t="shared" si="1"/>
        <v>Out of test</v>
      </c>
      <c r="F16497" s="53" t="str">
        <f t="shared" si="2"/>
        <v>Shanghai_1</v>
      </c>
      <c r="G16497" s="53">
        <f t="shared" si="3"/>
        <v>0.005168185816</v>
      </c>
    </row>
    <row r="16498">
      <c r="A16498" s="61">
        <v>1.517747668E9</v>
      </c>
      <c r="B16498" s="61">
        <v>1.0</v>
      </c>
      <c r="C16498" s="61">
        <v>284.0</v>
      </c>
      <c r="D16498" s="57" t="s">
        <v>379</v>
      </c>
      <c r="E16498" s="62" t="str">
        <f t="shared" si="1"/>
        <v>Out of test</v>
      </c>
      <c r="F16498" s="53" t="str">
        <f t="shared" si="2"/>
        <v>Shanghai_1</v>
      </c>
      <c r="G16498" s="53">
        <f t="shared" si="3"/>
        <v>0.8233811879</v>
      </c>
    </row>
    <row r="16499">
      <c r="A16499" s="61">
        <v>1.511269737E9</v>
      </c>
      <c r="B16499" s="61">
        <v>1.0</v>
      </c>
      <c r="C16499" s="61">
        <v>314.0</v>
      </c>
      <c r="D16499" s="57" t="s">
        <v>379</v>
      </c>
      <c r="E16499" s="62" t="str">
        <f t="shared" si="1"/>
        <v>Out of test</v>
      </c>
      <c r="F16499" s="53" t="str">
        <f t="shared" si="2"/>
        <v>Shanghai_1</v>
      </c>
      <c r="G16499" s="53">
        <f t="shared" si="3"/>
        <v>0.9139412258</v>
      </c>
    </row>
    <row r="16500">
      <c r="A16500" s="61">
        <v>1.519642548E9</v>
      </c>
      <c r="B16500" s="61">
        <v>1.0</v>
      </c>
      <c r="C16500" s="61">
        <v>3151.0</v>
      </c>
      <c r="D16500" s="57" t="s">
        <v>379</v>
      </c>
      <c r="E16500" s="62" t="str">
        <f t="shared" si="1"/>
        <v>Out of test</v>
      </c>
      <c r="F16500" s="53" t="str">
        <f t="shared" si="2"/>
        <v>Shanghai_1</v>
      </c>
      <c r="G16500" s="53">
        <f t="shared" si="3"/>
        <v>0.1175311951</v>
      </c>
    </row>
    <row r="16501">
      <c r="A16501" s="61">
        <v>1.511706867E9</v>
      </c>
      <c r="B16501" s="61">
        <v>1.0</v>
      </c>
      <c r="C16501" s="61">
        <v>1177.0</v>
      </c>
      <c r="D16501" s="57" t="s">
        <v>379</v>
      </c>
      <c r="E16501" s="62" t="str">
        <f t="shared" si="1"/>
        <v>Out of test</v>
      </c>
      <c r="F16501" s="53" t="str">
        <f t="shared" si="2"/>
        <v>Shanghai_1</v>
      </c>
      <c r="G16501" s="53">
        <f t="shared" si="3"/>
        <v>0.04149364713</v>
      </c>
    </row>
    <row r="16502">
      <c r="A16502" s="61">
        <v>1.515485189E9</v>
      </c>
      <c r="B16502" s="61">
        <v>1.0</v>
      </c>
      <c r="C16502" s="61">
        <v>2611.0</v>
      </c>
      <c r="D16502" s="57" t="s">
        <v>379</v>
      </c>
      <c r="E16502" s="62" t="str">
        <f t="shared" si="1"/>
        <v>Out of test</v>
      </c>
      <c r="F16502" s="53" t="str">
        <f t="shared" si="2"/>
        <v>Shanghai_1</v>
      </c>
      <c r="G16502" s="53">
        <f t="shared" si="3"/>
        <v>0.8472697282</v>
      </c>
    </row>
    <row r="16503">
      <c r="A16503" s="61">
        <v>1.519735706E9</v>
      </c>
      <c r="B16503" s="61">
        <v>1.0</v>
      </c>
      <c r="C16503" s="61">
        <v>1048.0</v>
      </c>
      <c r="D16503" s="57" t="s">
        <v>379</v>
      </c>
      <c r="E16503" s="62" t="str">
        <f t="shared" si="1"/>
        <v>Out of test</v>
      </c>
      <c r="F16503" s="53" t="str">
        <f t="shared" si="2"/>
        <v>Shanghai_1</v>
      </c>
      <c r="G16503" s="53">
        <f t="shared" si="3"/>
        <v>0.3541480656</v>
      </c>
    </row>
    <row r="16504">
      <c r="A16504" s="61">
        <v>1.516038267E9</v>
      </c>
      <c r="B16504" s="61">
        <v>1.0</v>
      </c>
      <c r="C16504" s="61">
        <v>801.0</v>
      </c>
      <c r="D16504" s="57" t="s">
        <v>379</v>
      </c>
      <c r="E16504" s="62" t="str">
        <f t="shared" si="1"/>
        <v>Out of test</v>
      </c>
      <c r="F16504" s="53" t="str">
        <f t="shared" si="2"/>
        <v>Shanghai_1</v>
      </c>
      <c r="G16504" s="53">
        <f t="shared" si="3"/>
        <v>0.3241024683</v>
      </c>
    </row>
    <row r="16505">
      <c r="A16505" s="61">
        <v>1.512948185E9</v>
      </c>
      <c r="B16505" s="61">
        <v>1.0</v>
      </c>
      <c r="C16505" s="61">
        <v>1999.0</v>
      </c>
      <c r="D16505" s="57" t="s">
        <v>379</v>
      </c>
      <c r="E16505" s="62" t="str">
        <f t="shared" si="1"/>
        <v>Out of test</v>
      </c>
      <c r="F16505" s="53" t="str">
        <f t="shared" si="2"/>
        <v>Shanghai_1</v>
      </c>
      <c r="G16505" s="53">
        <f t="shared" si="3"/>
        <v>0.6047686669</v>
      </c>
    </row>
    <row r="16506">
      <c r="A16506" s="61">
        <v>1.517811096E9</v>
      </c>
      <c r="B16506" s="61">
        <v>1.0</v>
      </c>
      <c r="C16506" s="61">
        <v>3628.0</v>
      </c>
      <c r="D16506" s="57" t="s">
        <v>379</v>
      </c>
      <c r="E16506" s="62" t="str">
        <f t="shared" si="1"/>
        <v>Out of test</v>
      </c>
      <c r="F16506" s="53" t="str">
        <f t="shared" si="2"/>
        <v>Shanghai_1</v>
      </c>
      <c r="G16506" s="53">
        <f t="shared" si="3"/>
        <v>0.982902388</v>
      </c>
    </row>
    <row r="16507">
      <c r="A16507" s="61">
        <v>1.513890446E9</v>
      </c>
      <c r="B16507" s="61">
        <v>1.0</v>
      </c>
      <c r="C16507" s="61">
        <v>142.0</v>
      </c>
      <c r="D16507" s="57" t="s">
        <v>379</v>
      </c>
      <c r="E16507" s="62" t="str">
        <f t="shared" si="1"/>
        <v>Out of test</v>
      </c>
      <c r="F16507" s="53" t="str">
        <f t="shared" si="2"/>
        <v>Shanghai_1</v>
      </c>
      <c r="G16507" s="53">
        <f t="shared" si="3"/>
        <v>0.96933404</v>
      </c>
    </row>
    <row r="16508">
      <c r="A16508" s="61">
        <v>1.511754084E9</v>
      </c>
      <c r="B16508" s="61">
        <v>1.0</v>
      </c>
      <c r="C16508" s="61">
        <v>1258.0</v>
      </c>
      <c r="D16508" s="57" t="s">
        <v>379</v>
      </c>
      <c r="E16508" s="62" t="str">
        <f t="shared" si="1"/>
        <v>Out of test</v>
      </c>
      <c r="F16508" s="53" t="str">
        <f t="shared" si="2"/>
        <v>Shanghai_1</v>
      </c>
      <c r="G16508" s="53">
        <f t="shared" si="3"/>
        <v>0.221700928</v>
      </c>
    </row>
    <row r="16509">
      <c r="A16509" s="61">
        <v>1.514578297E9</v>
      </c>
      <c r="B16509" s="61">
        <v>1.0</v>
      </c>
      <c r="C16509" s="61">
        <v>15.0</v>
      </c>
      <c r="D16509" s="57" t="s">
        <v>379</v>
      </c>
      <c r="E16509" s="62" t="str">
        <f t="shared" si="1"/>
        <v>Out of test</v>
      </c>
      <c r="F16509" s="53" t="str">
        <f t="shared" si="2"/>
        <v>Shanghai_1</v>
      </c>
      <c r="G16509" s="53">
        <f t="shared" si="3"/>
        <v>0.2605017822</v>
      </c>
    </row>
    <row r="16510">
      <c r="A16510" s="61">
        <v>1.513933464E9</v>
      </c>
      <c r="B16510" s="61">
        <v>1.0</v>
      </c>
      <c r="C16510" s="61">
        <v>1068.0</v>
      </c>
      <c r="D16510" s="57" t="s">
        <v>379</v>
      </c>
      <c r="E16510" s="62" t="str">
        <f t="shared" si="1"/>
        <v>Out of test</v>
      </c>
      <c r="F16510" s="53" t="str">
        <f t="shared" si="2"/>
        <v>Shanghai_1</v>
      </c>
      <c r="G16510" s="53">
        <f t="shared" si="3"/>
        <v>0.3929302096</v>
      </c>
    </row>
    <row r="16511">
      <c r="A16511" s="61">
        <v>1.518844058E9</v>
      </c>
      <c r="B16511" s="61">
        <v>1.0</v>
      </c>
      <c r="C16511" s="61">
        <v>49.0</v>
      </c>
      <c r="D16511" s="57" t="s">
        <v>379</v>
      </c>
      <c r="E16511" s="62" t="str">
        <f t="shared" si="1"/>
        <v>Out of test</v>
      </c>
      <c r="F16511" s="53" t="str">
        <f t="shared" si="2"/>
        <v>Shanghai_1</v>
      </c>
      <c r="G16511" s="53">
        <f t="shared" si="3"/>
        <v>0.9763787899</v>
      </c>
    </row>
    <row r="16512">
      <c r="A16512" s="61">
        <v>1.515714874E9</v>
      </c>
      <c r="B16512" s="61">
        <v>1.0</v>
      </c>
      <c r="C16512" s="61">
        <v>4483.0</v>
      </c>
      <c r="D16512" s="57" t="s">
        <v>379</v>
      </c>
      <c r="E16512" s="62" t="str">
        <f t="shared" si="1"/>
        <v>Out of test</v>
      </c>
      <c r="F16512" s="53" t="str">
        <f t="shared" si="2"/>
        <v>Shanghai_1</v>
      </c>
      <c r="G16512" s="53">
        <f t="shared" si="3"/>
        <v>0.5870527969</v>
      </c>
    </row>
    <row r="16513">
      <c r="A16513" s="61">
        <v>1.518451355E9</v>
      </c>
      <c r="B16513" s="61">
        <v>1.0</v>
      </c>
      <c r="C16513" s="61">
        <v>3648.0</v>
      </c>
      <c r="D16513" s="57" t="s">
        <v>379</v>
      </c>
      <c r="E16513" s="62" t="str">
        <f t="shared" si="1"/>
        <v>Out of test</v>
      </c>
      <c r="F16513" s="53" t="str">
        <f t="shared" si="2"/>
        <v>Shanghai_1</v>
      </c>
      <c r="G16513" s="53">
        <f t="shared" si="3"/>
        <v>0.7818422896</v>
      </c>
    </row>
    <row r="16514">
      <c r="A16514" s="61">
        <v>1.518650083E9</v>
      </c>
      <c r="B16514" s="61">
        <v>1.0</v>
      </c>
      <c r="C16514" s="61">
        <v>1451.0</v>
      </c>
      <c r="D16514" s="57" t="s">
        <v>379</v>
      </c>
      <c r="E16514" s="62" t="str">
        <f t="shared" si="1"/>
        <v>Out of test</v>
      </c>
      <c r="F16514" s="53" t="str">
        <f t="shared" si="2"/>
        <v>Shanghai_1</v>
      </c>
      <c r="G16514" s="53">
        <f t="shared" si="3"/>
        <v>0.6320372147</v>
      </c>
    </row>
    <row r="16515">
      <c r="A16515" s="61">
        <v>1.517361959E9</v>
      </c>
      <c r="B16515" s="61">
        <v>1.0</v>
      </c>
      <c r="C16515" s="61">
        <v>1077.0</v>
      </c>
      <c r="D16515" s="57" t="s">
        <v>379</v>
      </c>
      <c r="E16515" s="62" t="str">
        <f t="shared" si="1"/>
        <v>Out of test</v>
      </c>
      <c r="F16515" s="53" t="str">
        <f t="shared" si="2"/>
        <v>Shanghai_1</v>
      </c>
      <c r="G16515" s="53">
        <f t="shared" si="3"/>
        <v>0.4363397126</v>
      </c>
    </row>
    <row r="16516">
      <c r="A16516" s="61">
        <v>1.515275235E9</v>
      </c>
      <c r="B16516" s="61">
        <v>1.0</v>
      </c>
      <c r="C16516" s="61">
        <v>313.0</v>
      </c>
      <c r="D16516" s="57" t="s">
        <v>379</v>
      </c>
      <c r="E16516" s="62" t="str">
        <f t="shared" si="1"/>
        <v>Out of test</v>
      </c>
      <c r="F16516" s="53" t="str">
        <f t="shared" si="2"/>
        <v>Shanghai_1</v>
      </c>
      <c r="G16516" s="53">
        <f t="shared" si="3"/>
        <v>0.9285354559</v>
      </c>
    </row>
    <row r="16517">
      <c r="A16517" s="61">
        <v>1.515970504E9</v>
      </c>
      <c r="B16517" s="61">
        <v>1.0</v>
      </c>
      <c r="C16517" s="61">
        <v>1024.0</v>
      </c>
      <c r="D16517" s="57" t="s">
        <v>379</v>
      </c>
      <c r="E16517" s="62" t="str">
        <f t="shared" si="1"/>
        <v>Out of test</v>
      </c>
      <c r="F16517" s="53" t="str">
        <f t="shared" si="2"/>
        <v>Shanghai_1</v>
      </c>
      <c r="G16517" s="53">
        <f t="shared" si="3"/>
        <v>0.5872671553</v>
      </c>
    </row>
    <row r="16518">
      <c r="A16518" s="61">
        <v>1.519867694E9</v>
      </c>
      <c r="B16518" s="61">
        <v>1.0</v>
      </c>
      <c r="C16518" s="61">
        <v>1274.0</v>
      </c>
      <c r="D16518" s="57" t="s">
        <v>379</v>
      </c>
      <c r="E16518" s="62" t="str">
        <f t="shared" si="1"/>
        <v>Out of test</v>
      </c>
      <c r="F16518" s="53" t="str">
        <f t="shared" si="2"/>
        <v>Shanghai_1</v>
      </c>
      <c r="G16518" s="53">
        <f t="shared" si="3"/>
        <v>0.5198444898</v>
      </c>
    </row>
    <row r="16519">
      <c r="A16519" s="61">
        <v>1.514673737E9</v>
      </c>
      <c r="B16519" s="61">
        <v>1.0</v>
      </c>
      <c r="C16519" s="61">
        <v>516.0</v>
      </c>
      <c r="D16519" s="57" t="s">
        <v>379</v>
      </c>
      <c r="E16519" s="62" t="str">
        <f t="shared" si="1"/>
        <v>Out of test</v>
      </c>
      <c r="F16519" s="53" t="str">
        <f t="shared" si="2"/>
        <v>Shanghai_1</v>
      </c>
      <c r="G16519" s="53">
        <f t="shared" si="3"/>
        <v>0.4810395656</v>
      </c>
    </row>
    <row r="16520">
      <c r="A16520" s="61">
        <v>1.512795177E9</v>
      </c>
      <c r="B16520" s="61">
        <v>1.0</v>
      </c>
      <c r="C16520" s="61">
        <v>1830.0</v>
      </c>
      <c r="D16520" s="57" t="s">
        <v>379</v>
      </c>
      <c r="E16520" s="62" t="str">
        <f t="shared" si="1"/>
        <v>Out of test</v>
      </c>
      <c r="F16520" s="53" t="str">
        <f t="shared" si="2"/>
        <v>Shanghai_1</v>
      </c>
      <c r="G16520" s="53">
        <f t="shared" si="3"/>
        <v>0.7798525729</v>
      </c>
    </row>
    <row r="16521">
      <c r="A16521" s="61">
        <v>1.514536434E9</v>
      </c>
      <c r="B16521" s="61">
        <v>1.0</v>
      </c>
      <c r="C16521" s="61">
        <v>3049.0</v>
      </c>
      <c r="D16521" s="57" t="s">
        <v>379</v>
      </c>
      <c r="E16521" s="62" t="str">
        <f t="shared" si="1"/>
        <v>Out of test</v>
      </c>
      <c r="F16521" s="53" t="str">
        <f t="shared" si="2"/>
        <v>Shanghai_1</v>
      </c>
      <c r="G16521" s="53">
        <f t="shared" si="3"/>
        <v>0.3222086972</v>
      </c>
    </row>
    <row r="16522">
      <c r="A16522" s="61">
        <v>1.518965214E9</v>
      </c>
      <c r="B16522" s="61">
        <v>1.0</v>
      </c>
      <c r="C16522" s="61">
        <v>3194.0</v>
      </c>
      <c r="D16522" s="57" t="s">
        <v>379</v>
      </c>
      <c r="E16522" s="62" t="str">
        <f t="shared" si="1"/>
        <v>Out of test</v>
      </c>
      <c r="F16522" s="53" t="str">
        <f t="shared" si="2"/>
        <v>Shanghai_1</v>
      </c>
      <c r="G16522" s="53">
        <f t="shared" si="3"/>
        <v>0.6163807604</v>
      </c>
    </row>
    <row r="16523">
      <c r="A16523" s="61">
        <v>1.518186104E9</v>
      </c>
      <c r="B16523" s="61">
        <v>1.0</v>
      </c>
      <c r="C16523" s="61">
        <v>1317.0</v>
      </c>
      <c r="D16523" s="57" t="s">
        <v>379</v>
      </c>
      <c r="E16523" s="62" t="str">
        <f t="shared" si="1"/>
        <v>Out of test</v>
      </c>
      <c r="F16523" s="53" t="str">
        <f t="shared" si="2"/>
        <v>Shanghai_1</v>
      </c>
      <c r="G16523" s="53">
        <f t="shared" si="3"/>
        <v>0.37996048</v>
      </c>
    </row>
    <row r="16524">
      <c r="A16524" s="61">
        <v>1.519706284E9</v>
      </c>
      <c r="B16524" s="61">
        <v>1.0</v>
      </c>
      <c r="C16524" s="61">
        <v>2725.0</v>
      </c>
      <c r="D16524" s="57" t="s">
        <v>379</v>
      </c>
      <c r="E16524" s="62" t="str">
        <f t="shared" si="1"/>
        <v>Out of test</v>
      </c>
      <c r="F16524" s="53" t="str">
        <f t="shared" si="2"/>
        <v>Shanghai_1</v>
      </c>
      <c r="G16524" s="53">
        <f t="shared" si="3"/>
        <v>0.4099508693</v>
      </c>
    </row>
    <row r="16525">
      <c r="A16525" s="61">
        <v>1.513283779E9</v>
      </c>
      <c r="B16525" s="61">
        <v>1.0</v>
      </c>
      <c r="C16525" s="61">
        <v>391.0</v>
      </c>
      <c r="D16525" s="57" t="s">
        <v>379</v>
      </c>
      <c r="E16525" s="62" t="str">
        <f t="shared" si="1"/>
        <v>Out of test</v>
      </c>
      <c r="F16525" s="53" t="str">
        <f t="shared" si="2"/>
        <v>Shanghai_1</v>
      </c>
      <c r="G16525" s="53">
        <f t="shared" si="3"/>
        <v>0.7246685045</v>
      </c>
    </row>
    <row r="16526">
      <c r="A16526" s="61">
        <v>1.515905534E9</v>
      </c>
      <c r="B16526" s="61">
        <v>1.0</v>
      </c>
      <c r="C16526" s="61">
        <v>1136.0</v>
      </c>
      <c r="D16526" s="57" t="s">
        <v>379</v>
      </c>
      <c r="E16526" s="62" t="str">
        <f t="shared" si="1"/>
        <v>Out of test</v>
      </c>
      <c r="F16526" s="53" t="str">
        <f t="shared" si="2"/>
        <v>Shanghai_1</v>
      </c>
      <c r="G16526" s="53">
        <f t="shared" si="3"/>
        <v>0.5204872767</v>
      </c>
    </row>
    <row r="16527">
      <c r="A16527" s="61">
        <v>1.515930709E9</v>
      </c>
      <c r="B16527" s="61">
        <v>1.0</v>
      </c>
      <c r="C16527" s="61">
        <v>1583.0</v>
      </c>
      <c r="D16527" s="57" t="s">
        <v>379</v>
      </c>
      <c r="E16527" s="62" t="str">
        <f t="shared" si="1"/>
        <v>Out of test</v>
      </c>
      <c r="F16527" s="53" t="str">
        <f t="shared" si="2"/>
        <v>Shanghai_1</v>
      </c>
      <c r="G16527" s="53">
        <f t="shared" si="3"/>
        <v>0.7266495429</v>
      </c>
    </row>
    <row r="16528">
      <c r="A16528" s="61">
        <v>1.512124545E9</v>
      </c>
      <c r="B16528" s="61">
        <v>1.0</v>
      </c>
      <c r="C16528" s="61">
        <v>1838.0</v>
      </c>
      <c r="D16528" s="57" t="s">
        <v>379</v>
      </c>
      <c r="E16528" s="62" t="str">
        <f t="shared" si="1"/>
        <v>Out of test</v>
      </c>
      <c r="F16528" s="53" t="str">
        <f t="shared" si="2"/>
        <v>Shanghai_1</v>
      </c>
      <c r="G16528" s="53">
        <f t="shared" si="3"/>
        <v>0.03136225561</v>
      </c>
    </row>
    <row r="16529">
      <c r="A16529" s="61">
        <v>1.513519739E9</v>
      </c>
      <c r="B16529" s="61">
        <v>1.0</v>
      </c>
      <c r="C16529" s="61">
        <v>2898.0</v>
      </c>
      <c r="D16529" s="57" t="s">
        <v>379</v>
      </c>
      <c r="E16529" s="62" t="str">
        <f t="shared" si="1"/>
        <v>Out of test</v>
      </c>
      <c r="F16529" s="53" t="str">
        <f t="shared" si="2"/>
        <v>Shanghai_1</v>
      </c>
      <c r="G16529" s="53">
        <f t="shared" si="3"/>
        <v>0.7947453132</v>
      </c>
    </row>
    <row r="16530">
      <c r="A16530" s="61">
        <v>1.513063189E9</v>
      </c>
      <c r="B16530" s="61">
        <v>1.0</v>
      </c>
      <c r="C16530" s="61">
        <v>687.0</v>
      </c>
      <c r="D16530" s="57" t="s">
        <v>379</v>
      </c>
      <c r="E16530" s="62" t="str">
        <f t="shared" si="1"/>
        <v>Out of test</v>
      </c>
      <c r="F16530" s="53" t="str">
        <f t="shared" si="2"/>
        <v>Shanghai_1</v>
      </c>
      <c r="G16530" s="53">
        <f t="shared" si="3"/>
        <v>0.09921955461</v>
      </c>
    </row>
    <row r="16531">
      <c r="A16531" s="61">
        <v>1.512521969E9</v>
      </c>
      <c r="B16531" s="61">
        <v>1.0</v>
      </c>
      <c r="C16531" s="61">
        <v>1950.0</v>
      </c>
      <c r="D16531" s="57" t="s">
        <v>379</v>
      </c>
      <c r="E16531" s="62" t="str">
        <f t="shared" si="1"/>
        <v>Out of test</v>
      </c>
      <c r="F16531" s="53" t="str">
        <f t="shared" si="2"/>
        <v>Shanghai_1</v>
      </c>
      <c r="G16531" s="53">
        <f t="shared" si="3"/>
        <v>0.7318490341</v>
      </c>
    </row>
    <row r="16532">
      <c r="A16532" s="61">
        <v>1.519954166E9</v>
      </c>
      <c r="B16532" s="61">
        <v>1.0</v>
      </c>
      <c r="C16532" s="61">
        <v>1481.0</v>
      </c>
      <c r="D16532" s="57" t="s">
        <v>379</v>
      </c>
      <c r="E16532" s="62" t="str">
        <f t="shared" si="1"/>
        <v>Out of test</v>
      </c>
      <c r="F16532" s="53" t="str">
        <f t="shared" si="2"/>
        <v>Shanghai_1</v>
      </c>
      <c r="G16532" s="53">
        <f t="shared" si="3"/>
        <v>0.4299758176</v>
      </c>
    </row>
    <row r="16533">
      <c r="A16533" s="61">
        <v>1.513889598E9</v>
      </c>
      <c r="B16533" s="61">
        <v>1.0</v>
      </c>
      <c r="C16533" s="61">
        <v>3125.0</v>
      </c>
      <c r="D16533" s="57" t="s">
        <v>379</v>
      </c>
      <c r="E16533" s="62" t="str">
        <f t="shared" si="1"/>
        <v>Out of test</v>
      </c>
      <c r="F16533" s="53" t="str">
        <f t="shared" si="2"/>
        <v>Shanghai_1</v>
      </c>
      <c r="G16533" s="53">
        <f t="shared" si="3"/>
        <v>0.07413778871</v>
      </c>
    </row>
    <row r="16534">
      <c r="A16534" s="61">
        <v>1.518167274E9</v>
      </c>
      <c r="B16534" s="61">
        <v>1.0</v>
      </c>
      <c r="C16534" s="61">
        <v>1587.0</v>
      </c>
      <c r="D16534" s="57" t="s">
        <v>379</v>
      </c>
      <c r="E16534" s="62" t="str">
        <f t="shared" si="1"/>
        <v>Out of test</v>
      </c>
      <c r="F16534" s="53" t="str">
        <f t="shared" si="2"/>
        <v>Shanghai_1</v>
      </c>
      <c r="G16534" s="53">
        <f t="shared" si="3"/>
        <v>0.800254115</v>
      </c>
    </row>
    <row r="16535">
      <c r="A16535" s="61">
        <v>1.515702904E9</v>
      </c>
      <c r="B16535" s="61">
        <v>1.0</v>
      </c>
      <c r="C16535" s="61">
        <v>1993.0</v>
      </c>
      <c r="D16535" s="57" t="s">
        <v>379</v>
      </c>
      <c r="E16535" s="62" t="str">
        <f t="shared" si="1"/>
        <v>Out of test</v>
      </c>
      <c r="F16535" s="53" t="str">
        <f t="shared" si="2"/>
        <v>Shanghai_1</v>
      </c>
      <c r="G16535" s="53">
        <f t="shared" si="3"/>
        <v>0.7248224988</v>
      </c>
    </row>
    <row r="16536">
      <c r="A16536" s="61">
        <v>1.514615918E9</v>
      </c>
      <c r="B16536" s="61">
        <v>1.0</v>
      </c>
      <c r="C16536" s="61">
        <v>1396.0</v>
      </c>
      <c r="D16536" s="57" t="s">
        <v>379</v>
      </c>
      <c r="E16536" s="62" t="str">
        <f t="shared" si="1"/>
        <v>Out of test</v>
      </c>
      <c r="F16536" s="53" t="str">
        <f t="shared" si="2"/>
        <v>Shanghai_1</v>
      </c>
      <c r="G16536" s="53">
        <f t="shared" si="3"/>
        <v>0.4363136043</v>
      </c>
    </row>
    <row r="16537">
      <c r="A16537" s="61">
        <v>1.519209724E9</v>
      </c>
      <c r="B16537" s="61">
        <v>1.0</v>
      </c>
      <c r="C16537" s="61">
        <v>3380.0</v>
      </c>
      <c r="D16537" s="57" t="s">
        <v>379</v>
      </c>
      <c r="E16537" s="62" t="str">
        <f t="shared" si="1"/>
        <v>Out of test</v>
      </c>
      <c r="F16537" s="53" t="str">
        <f t="shared" si="2"/>
        <v>Shanghai_1</v>
      </c>
      <c r="G16537" s="53">
        <f t="shared" si="3"/>
        <v>0.5340657391</v>
      </c>
    </row>
    <row r="16538">
      <c r="A16538" s="61">
        <v>1.512851768E9</v>
      </c>
      <c r="B16538" s="61">
        <v>1.0</v>
      </c>
      <c r="C16538" s="61">
        <v>98.0</v>
      </c>
      <c r="D16538" s="57" t="s">
        <v>379</v>
      </c>
      <c r="E16538" s="62" t="str">
        <f t="shared" si="1"/>
        <v>Out of test</v>
      </c>
      <c r="F16538" s="53" t="str">
        <f t="shared" si="2"/>
        <v>Shanghai_1</v>
      </c>
      <c r="G16538" s="53">
        <f t="shared" si="3"/>
        <v>0.3995033978</v>
      </c>
    </row>
    <row r="16539">
      <c r="A16539" s="61">
        <v>1.516408357E9</v>
      </c>
      <c r="B16539" s="61">
        <v>1.0</v>
      </c>
      <c r="C16539" s="61">
        <v>1356.0</v>
      </c>
      <c r="D16539" s="57" t="s">
        <v>379</v>
      </c>
      <c r="E16539" s="62" t="str">
        <f t="shared" si="1"/>
        <v>Out of test</v>
      </c>
      <c r="F16539" s="53" t="str">
        <f t="shared" si="2"/>
        <v>Shanghai_1</v>
      </c>
      <c r="G16539" s="53">
        <f t="shared" si="3"/>
        <v>0.4848551305</v>
      </c>
    </row>
    <row r="16540">
      <c r="A16540" s="61">
        <v>1.512815288E9</v>
      </c>
      <c r="B16540" s="61">
        <v>1.0</v>
      </c>
      <c r="C16540" s="61">
        <v>1777.0</v>
      </c>
      <c r="D16540" s="57" t="s">
        <v>379</v>
      </c>
      <c r="E16540" s="62" t="str">
        <f t="shared" si="1"/>
        <v>Out of test</v>
      </c>
      <c r="F16540" s="53" t="str">
        <f t="shared" si="2"/>
        <v>Shanghai_1</v>
      </c>
      <c r="G16540" s="53">
        <f t="shared" si="3"/>
        <v>0.8117056347</v>
      </c>
    </row>
    <row r="16541">
      <c r="A16541" s="61">
        <v>1.512826193E9</v>
      </c>
      <c r="B16541" s="61">
        <v>1.0</v>
      </c>
      <c r="C16541" s="61">
        <v>712.0</v>
      </c>
      <c r="D16541" s="57" t="s">
        <v>379</v>
      </c>
      <c r="E16541" s="62" t="str">
        <f t="shared" si="1"/>
        <v>Out of test</v>
      </c>
      <c r="F16541" s="53" t="str">
        <f t="shared" si="2"/>
        <v>Shanghai_1</v>
      </c>
      <c r="G16541" s="53">
        <f t="shared" si="3"/>
        <v>0.168686346</v>
      </c>
    </row>
    <row r="16542">
      <c r="A16542" s="61">
        <v>1.513304573E9</v>
      </c>
      <c r="B16542" s="61">
        <v>1.0</v>
      </c>
      <c r="C16542" s="61">
        <v>2905.0</v>
      </c>
      <c r="D16542" s="57" t="s">
        <v>379</v>
      </c>
      <c r="E16542" s="62" t="str">
        <f t="shared" si="1"/>
        <v>Out of test</v>
      </c>
      <c r="F16542" s="53" t="str">
        <f t="shared" si="2"/>
        <v>Shanghai_1</v>
      </c>
      <c r="G16542" s="53">
        <f t="shared" si="3"/>
        <v>0.8925878389</v>
      </c>
    </row>
    <row r="16543">
      <c r="A16543" s="61">
        <v>1.518476956E9</v>
      </c>
      <c r="B16543" s="61">
        <v>1.0</v>
      </c>
      <c r="C16543" s="61">
        <v>1656.0</v>
      </c>
      <c r="D16543" s="57" t="s">
        <v>379</v>
      </c>
      <c r="E16543" s="62" t="str">
        <f t="shared" si="1"/>
        <v>Out of test</v>
      </c>
      <c r="F16543" s="53" t="str">
        <f t="shared" si="2"/>
        <v>Shanghai_1</v>
      </c>
      <c r="G16543" s="53">
        <f t="shared" si="3"/>
        <v>0.9516653113</v>
      </c>
    </row>
    <row r="16544">
      <c r="A16544" s="61">
        <v>1.516872258E9</v>
      </c>
      <c r="B16544" s="61">
        <v>1.0</v>
      </c>
      <c r="C16544" s="61">
        <v>206.0</v>
      </c>
      <c r="D16544" s="57" t="s">
        <v>379</v>
      </c>
      <c r="E16544" s="62" t="str">
        <f t="shared" si="1"/>
        <v>Out of test</v>
      </c>
      <c r="F16544" s="53" t="str">
        <f t="shared" si="2"/>
        <v>Shanghai_1</v>
      </c>
      <c r="G16544" s="53">
        <f t="shared" si="3"/>
        <v>0.9323285656</v>
      </c>
    </row>
    <row r="16545">
      <c r="A16545" s="61">
        <v>1.511369535E9</v>
      </c>
      <c r="B16545" s="61">
        <v>1.0</v>
      </c>
      <c r="C16545" s="61">
        <v>1280.0</v>
      </c>
      <c r="D16545" s="57" t="s">
        <v>379</v>
      </c>
      <c r="E16545" s="62" t="str">
        <f t="shared" si="1"/>
        <v>Out of test</v>
      </c>
      <c r="F16545" s="53" t="str">
        <f t="shared" si="2"/>
        <v>Shanghai_1</v>
      </c>
      <c r="G16545" s="53">
        <f t="shared" si="3"/>
        <v>0.8959642689</v>
      </c>
    </row>
    <row r="16546">
      <c r="A16546" s="61">
        <v>1.519312997E9</v>
      </c>
      <c r="B16546" s="61">
        <v>1.0</v>
      </c>
      <c r="C16546" s="61">
        <v>472.0</v>
      </c>
      <c r="D16546" s="57" t="s">
        <v>379</v>
      </c>
      <c r="E16546" s="62" t="str">
        <f t="shared" si="1"/>
        <v>Out of test</v>
      </c>
      <c r="F16546" s="53" t="str">
        <f t="shared" si="2"/>
        <v>Shanghai_1</v>
      </c>
      <c r="G16546" s="53">
        <f t="shared" si="3"/>
        <v>0.7515088324</v>
      </c>
    </row>
    <row r="16547">
      <c r="A16547" s="61">
        <v>1.513795205E9</v>
      </c>
      <c r="B16547" s="61">
        <v>1.0</v>
      </c>
      <c r="C16547" s="61">
        <v>3110.0</v>
      </c>
      <c r="D16547" s="57" t="s">
        <v>379</v>
      </c>
      <c r="E16547" s="62" t="str">
        <f t="shared" si="1"/>
        <v>Out of test</v>
      </c>
      <c r="F16547" s="53" t="str">
        <f t="shared" si="2"/>
        <v>Shanghai_1</v>
      </c>
      <c r="G16547" s="53">
        <f t="shared" si="3"/>
        <v>0.1964713255</v>
      </c>
    </row>
    <row r="16548">
      <c r="A16548" s="61">
        <v>1.519211507E9</v>
      </c>
      <c r="B16548" s="61">
        <v>1.0</v>
      </c>
      <c r="C16548" s="61">
        <v>3227.0</v>
      </c>
      <c r="D16548" s="57" t="s">
        <v>379</v>
      </c>
      <c r="E16548" s="62" t="str">
        <f t="shared" si="1"/>
        <v>Out of test</v>
      </c>
      <c r="F16548" s="53" t="str">
        <f t="shared" si="2"/>
        <v>Shanghai_1</v>
      </c>
      <c r="G16548" s="53">
        <f t="shared" si="3"/>
        <v>0.1198938687</v>
      </c>
    </row>
    <row r="16549">
      <c r="A16549" s="61">
        <v>1.517552748E9</v>
      </c>
      <c r="B16549" s="61">
        <v>1.0</v>
      </c>
      <c r="C16549" s="61">
        <v>1197.0</v>
      </c>
      <c r="D16549" s="57" t="s">
        <v>379</v>
      </c>
      <c r="E16549" s="62" t="str">
        <f t="shared" si="1"/>
        <v>Out of test</v>
      </c>
      <c r="F16549" s="53" t="str">
        <f t="shared" si="2"/>
        <v>Shanghai_1</v>
      </c>
      <c r="G16549" s="53">
        <f t="shared" si="3"/>
        <v>0.7790881149</v>
      </c>
    </row>
    <row r="16550">
      <c r="A16550" s="61">
        <v>1.518921409E9</v>
      </c>
      <c r="B16550" s="61">
        <v>1.0</v>
      </c>
      <c r="C16550" s="61">
        <v>3356.0</v>
      </c>
      <c r="D16550" s="57" t="s">
        <v>379</v>
      </c>
      <c r="E16550" s="62" t="str">
        <f t="shared" si="1"/>
        <v>Out of test</v>
      </c>
      <c r="F16550" s="53" t="str">
        <f t="shared" si="2"/>
        <v>Shanghai_1</v>
      </c>
      <c r="G16550" s="53">
        <f t="shared" si="3"/>
        <v>0.4368121436</v>
      </c>
    </row>
    <row r="16551">
      <c r="A16551" s="61">
        <v>1.512834243E9</v>
      </c>
      <c r="B16551" s="61">
        <v>1.0</v>
      </c>
      <c r="C16551" s="61">
        <v>1720.0</v>
      </c>
      <c r="D16551" s="57" t="s">
        <v>379</v>
      </c>
      <c r="E16551" s="62" t="str">
        <f t="shared" si="1"/>
        <v>Out of test</v>
      </c>
      <c r="F16551" s="53" t="str">
        <f t="shared" si="2"/>
        <v>Shanghai_1</v>
      </c>
      <c r="G16551" s="53">
        <f t="shared" si="3"/>
        <v>0.2747160141</v>
      </c>
    </row>
    <row r="16552">
      <c r="A16552" s="61">
        <v>1.515031876E9</v>
      </c>
      <c r="B16552" s="61">
        <v>1.0</v>
      </c>
      <c r="C16552" s="61">
        <v>3883.0</v>
      </c>
      <c r="D16552" s="57" t="s">
        <v>379</v>
      </c>
      <c r="E16552" s="62" t="str">
        <f t="shared" si="1"/>
        <v>Out of test</v>
      </c>
      <c r="F16552" s="53" t="str">
        <f t="shared" si="2"/>
        <v>Shanghai_1</v>
      </c>
      <c r="G16552" s="53">
        <f t="shared" si="3"/>
        <v>0.5898410774</v>
      </c>
    </row>
    <row r="16553">
      <c r="A16553" s="61">
        <v>1.517555578E9</v>
      </c>
      <c r="B16553" s="61">
        <v>1.0</v>
      </c>
      <c r="C16553" s="61">
        <v>4286.0</v>
      </c>
      <c r="D16553" s="57" t="s">
        <v>379</v>
      </c>
      <c r="E16553" s="62" t="str">
        <f t="shared" si="1"/>
        <v>Out of test</v>
      </c>
      <c r="F16553" s="53" t="str">
        <f t="shared" si="2"/>
        <v>Shanghai_1</v>
      </c>
      <c r="G16553" s="53">
        <f t="shared" si="3"/>
        <v>0.8989077749</v>
      </c>
    </row>
    <row r="16554">
      <c r="A16554" s="61">
        <v>1.516988643E9</v>
      </c>
      <c r="B16554" s="61">
        <v>1.0</v>
      </c>
      <c r="C16554" s="61">
        <v>4081.0</v>
      </c>
      <c r="D16554" s="57" t="s">
        <v>379</v>
      </c>
      <c r="E16554" s="62" t="str">
        <f t="shared" si="1"/>
        <v>Out of test</v>
      </c>
      <c r="F16554" s="53" t="str">
        <f t="shared" si="2"/>
        <v>Shanghai_1</v>
      </c>
      <c r="G16554" s="53">
        <f t="shared" si="3"/>
        <v>0.8807259543</v>
      </c>
    </row>
    <row r="16555">
      <c r="A16555" s="61">
        <v>1.515278494E9</v>
      </c>
      <c r="B16555" s="61">
        <v>1.0</v>
      </c>
      <c r="C16555" s="61">
        <v>2675.0</v>
      </c>
      <c r="D16555" s="57" t="s">
        <v>379</v>
      </c>
      <c r="E16555" s="62" t="str">
        <f t="shared" si="1"/>
        <v>Out of test</v>
      </c>
      <c r="F16555" s="53" t="str">
        <f t="shared" si="2"/>
        <v>Shanghai_1</v>
      </c>
      <c r="G16555" s="53">
        <f t="shared" si="3"/>
        <v>0.7269586739</v>
      </c>
    </row>
    <row r="16556">
      <c r="A16556" s="61">
        <v>1.513523303E9</v>
      </c>
      <c r="B16556" s="61">
        <v>1.0</v>
      </c>
      <c r="C16556" s="61">
        <v>681.0</v>
      </c>
      <c r="D16556" s="57" t="s">
        <v>379</v>
      </c>
      <c r="E16556" s="62" t="str">
        <f t="shared" si="1"/>
        <v>Out of test</v>
      </c>
      <c r="F16556" s="53" t="str">
        <f t="shared" si="2"/>
        <v>Shanghai_1</v>
      </c>
      <c r="G16556" s="53">
        <f t="shared" si="3"/>
        <v>0.7662120866</v>
      </c>
    </row>
    <row r="16557">
      <c r="A16557" s="61">
        <v>1.517210006E9</v>
      </c>
      <c r="B16557" s="61">
        <v>1.0</v>
      </c>
      <c r="C16557" s="61">
        <v>4111.0</v>
      </c>
      <c r="D16557" s="57" t="s">
        <v>379</v>
      </c>
      <c r="E16557" s="62" t="str">
        <f t="shared" si="1"/>
        <v>Out of test</v>
      </c>
      <c r="F16557" s="53" t="str">
        <f t="shared" si="2"/>
        <v>Shanghai_1</v>
      </c>
      <c r="G16557" s="53">
        <f t="shared" si="3"/>
        <v>0.431500551</v>
      </c>
    </row>
    <row r="16558">
      <c r="A16558" s="61">
        <v>1.512986328E9</v>
      </c>
      <c r="B16558" s="61">
        <v>1.0</v>
      </c>
      <c r="C16558" s="61">
        <v>604.0</v>
      </c>
      <c r="D16558" s="57" t="s">
        <v>379</v>
      </c>
      <c r="E16558" s="62" t="str">
        <f t="shared" si="1"/>
        <v>Out of test</v>
      </c>
      <c r="F16558" s="53" t="str">
        <f t="shared" si="2"/>
        <v>Shanghai_1</v>
      </c>
      <c r="G16558" s="53">
        <f t="shared" si="3"/>
        <v>0.6382041915</v>
      </c>
    </row>
    <row r="16559">
      <c r="A16559" s="61">
        <v>1.517284687E9</v>
      </c>
      <c r="B16559" s="61">
        <v>1.0</v>
      </c>
      <c r="C16559" s="61">
        <v>1330.0</v>
      </c>
      <c r="D16559" s="57" t="s">
        <v>379</v>
      </c>
      <c r="E16559" s="62" t="str">
        <f t="shared" si="1"/>
        <v>Out of test</v>
      </c>
      <c r="F16559" s="53" t="str">
        <f t="shared" si="2"/>
        <v>Shanghai_1</v>
      </c>
      <c r="G16559" s="53">
        <f t="shared" si="3"/>
        <v>0.04620268492</v>
      </c>
    </row>
    <row r="16560">
      <c r="A16560" s="61">
        <v>1.517979287E9</v>
      </c>
      <c r="B16560" s="61">
        <v>1.0</v>
      </c>
      <c r="C16560" s="61">
        <v>2072.0</v>
      </c>
      <c r="D16560" s="57" t="s">
        <v>379</v>
      </c>
      <c r="E16560" s="62" t="str">
        <f t="shared" si="1"/>
        <v>Out of test</v>
      </c>
      <c r="F16560" s="53" t="str">
        <f t="shared" si="2"/>
        <v>Shanghai_1</v>
      </c>
      <c r="G16560" s="53">
        <f t="shared" si="3"/>
        <v>0.1469529025</v>
      </c>
    </row>
    <row r="16561">
      <c r="A16561" s="61">
        <v>1.513149646E9</v>
      </c>
      <c r="B16561" s="61">
        <v>1.0</v>
      </c>
      <c r="C16561" s="61">
        <v>1171.0</v>
      </c>
      <c r="D16561" s="57" t="s">
        <v>379</v>
      </c>
      <c r="E16561" s="62" t="str">
        <f t="shared" si="1"/>
        <v>Out of test</v>
      </c>
      <c r="F16561" s="53" t="str">
        <f t="shared" si="2"/>
        <v>Shanghai_1</v>
      </c>
      <c r="G16561" s="53">
        <f t="shared" si="3"/>
        <v>0.6148562529</v>
      </c>
    </row>
    <row r="16562">
      <c r="A16562" s="61">
        <v>1.515441119E9</v>
      </c>
      <c r="B16562" s="61">
        <v>1.0</v>
      </c>
      <c r="C16562" s="61">
        <v>1171.0</v>
      </c>
      <c r="D16562" s="57" t="s">
        <v>379</v>
      </c>
      <c r="E16562" s="62" t="str">
        <f t="shared" si="1"/>
        <v>Out of test</v>
      </c>
      <c r="F16562" s="53" t="str">
        <f t="shared" si="2"/>
        <v>Shanghai_1</v>
      </c>
      <c r="G16562" s="53">
        <f t="shared" si="3"/>
        <v>0.5404994844</v>
      </c>
    </row>
    <row r="16563">
      <c r="A16563" s="61">
        <v>1.516497773E9</v>
      </c>
      <c r="B16563" s="61">
        <v>1.0</v>
      </c>
      <c r="C16563" s="61">
        <v>2021.0</v>
      </c>
      <c r="D16563" s="57" t="s">
        <v>379</v>
      </c>
      <c r="E16563" s="62" t="str">
        <f t="shared" si="1"/>
        <v>Out of test</v>
      </c>
      <c r="F16563" s="53" t="str">
        <f t="shared" si="2"/>
        <v>Shanghai_1</v>
      </c>
      <c r="G16563" s="53">
        <f t="shared" si="3"/>
        <v>0.3879340116</v>
      </c>
    </row>
    <row r="16564">
      <c r="A16564" s="61">
        <v>1.516635954E9</v>
      </c>
      <c r="B16564" s="61">
        <v>1.0</v>
      </c>
      <c r="C16564" s="61">
        <v>883.0</v>
      </c>
      <c r="D16564" s="57" t="s">
        <v>379</v>
      </c>
      <c r="E16564" s="62" t="str">
        <f t="shared" si="1"/>
        <v>Out of test</v>
      </c>
      <c r="F16564" s="53" t="str">
        <f t="shared" si="2"/>
        <v>Shanghai_1</v>
      </c>
      <c r="G16564" s="53">
        <f t="shared" si="3"/>
        <v>0.9942095297</v>
      </c>
    </row>
    <row r="16565">
      <c r="A16565" s="61">
        <v>1.516596358E9</v>
      </c>
      <c r="B16565" s="61">
        <v>1.0</v>
      </c>
      <c r="C16565" s="61">
        <v>1269.0</v>
      </c>
      <c r="D16565" s="57" t="s">
        <v>379</v>
      </c>
      <c r="E16565" s="62" t="str">
        <f t="shared" si="1"/>
        <v>Out of test</v>
      </c>
      <c r="F16565" s="53" t="str">
        <f t="shared" si="2"/>
        <v>Shanghai_1</v>
      </c>
      <c r="G16565" s="53">
        <f t="shared" si="3"/>
        <v>0.3248049617</v>
      </c>
    </row>
    <row r="16566">
      <c r="A16566" s="61">
        <v>1.512559778E9</v>
      </c>
      <c r="B16566" s="61">
        <v>1.0</v>
      </c>
      <c r="C16566" s="61">
        <v>3869.0</v>
      </c>
      <c r="D16566" s="57" t="s">
        <v>379</v>
      </c>
      <c r="E16566" s="62" t="str">
        <f t="shared" si="1"/>
        <v>Out of test</v>
      </c>
      <c r="F16566" s="53" t="str">
        <f t="shared" si="2"/>
        <v>Shanghai_1</v>
      </c>
      <c r="G16566" s="53">
        <f t="shared" si="3"/>
        <v>0.9798371591</v>
      </c>
    </row>
    <row r="16567">
      <c r="A16567" s="61">
        <v>1.513127959E9</v>
      </c>
      <c r="B16567" s="61">
        <v>1.0</v>
      </c>
      <c r="C16567" s="61">
        <v>2602.0</v>
      </c>
      <c r="D16567" s="57" t="s">
        <v>379</v>
      </c>
      <c r="E16567" s="62" t="str">
        <f t="shared" si="1"/>
        <v>Out of test</v>
      </c>
      <c r="F16567" s="53" t="str">
        <f t="shared" si="2"/>
        <v>Shanghai_1</v>
      </c>
      <c r="G16567" s="53">
        <f t="shared" si="3"/>
        <v>0.1634043293</v>
      </c>
    </row>
    <row r="16568">
      <c r="A16568" s="61">
        <v>1.514316234E9</v>
      </c>
      <c r="B16568" s="61">
        <v>1.0</v>
      </c>
      <c r="C16568" s="61">
        <v>681.0</v>
      </c>
      <c r="D16568" s="57" t="s">
        <v>379</v>
      </c>
      <c r="E16568" s="62" t="str">
        <f t="shared" si="1"/>
        <v>Out of test</v>
      </c>
      <c r="F16568" s="53" t="str">
        <f t="shared" si="2"/>
        <v>Shanghai_1</v>
      </c>
      <c r="G16568" s="53">
        <f t="shared" si="3"/>
        <v>0.8712548284</v>
      </c>
    </row>
    <row r="16569">
      <c r="A16569" s="61">
        <v>1.514340939E9</v>
      </c>
      <c r="B16569" s="61">
        <v>1.0</v>
      </c>
      <c r="C16569" s="61">
        <v>2469.0</v>
      </c>
      <c r="D16569" s="57" t="s">
        <v>379</v>
      </c>
      <c r="E16569" s="62" t="str">
        <f t="shared" si="1"/>
        <v>Out of test</v>
      </c>
      <c r="F16569" s="53" t="str">
        <f t="shared" si="2"/>
        <v>Shanghai_1</v>
      </c>
      <c r="G16569" s="53">
        <f t="shared" si="3"/>
        <v>0.9226931577</v>
      </c>
    </row>
    <row r="16570">
      <c r="A16570" s="61">
        <v>1.511276915E9</v>
      </c>
      <c r="B16570" s="61">
        <v>1.0</v>
      </c>
      <c r="C16570" s="61">
        <v>661.0</v>
      </c>
      <c r="D16570" s="57" t="s">
        <v>379</v>
      </c>
      <c r="E16570" s="62" t="str">
        <f t="shared" si="1"/>
        <v>Out of test</v>
      </c>
      <c r="F16570" s="53" t="str">
        <f t="shared" si="2"/>
        <v>Shanghai_1</v>
      </c>
      <c r="G16570" s="53">
        <f t="shared" si="3"/>
        <v>0.4039555283</v>
      </c>
    </row>
    <row r="16571">
      <c r="A16571" s="61">
        <v>1.515859039E9</v>
      </c>
      <c r="B16571" s="61">
        <v>1.0</v>
      </c>
      <c r="C16571" s="61">
        <v>4496.0</v>
      </c>
      <c r="D16571" s="57" t="s">
        <v>379</v>
      </c>
      <c r="E16571" s="62" t="str">
        <f t="shared" si="1"/>
        <v>Out of test</v>
      </c>
      <c r="F16571" s="53" t="str">
        <f t="shared" si="2"/>
        <v>Shanghai_1</v>
      </c>
      <c r="G16571" s="53">
        <f t="shared" si="3"/>
        <v>0.9271998566</v>
      </c>
    </row>
    <row r="16572">
      <c r="A16572" s="61">
        <v>1.512885747E9</v>
      </c>
      <c r="B16572" s="61">
        <v>1.0</v>
      </c>
      <c r="C16572" s="61">
        <v>1001.0</v>
      </c>
      <c r="D16572" s="57" t="s">
        <v>379</v>
      </c>
      <c r="E16572" s="62" t="str">
        <f t="shared" si="1"/>
        <v>Out of test</v>
      </c>
      <c r="F16572" s="53" t="str">
        <f t="shared" si="2"/>
        <v>Shanghai_1</v>
      </c>
      <c r="G16572" s="53">
        <f t="shared" si="3"/>
        <v>0.4510036903</v>
      </c>
    </row>
    <row r="16573">
      <c r="A16573" s="61">
        <v>1.511550466E9</v>
      </c>
      <c r="B16573" s="61">
        <v>1.0</v>
      </c>
      <c r="C16573" s="61">
        <v>2177.0</v>
      </c>
      <c r="D16573" s="57" t="s">
        <v>379</v>
      </c>
      <c r="E16573" s="62" t="str">
        <f t="shared" si="1"/>
        <v>Out of test</v>
      </c>
      <c r="F16573" s="53" t="str">
        <f t="shared" si="2"/>
        <v>Shanghai_1</v>
      </c>
      <c r="G16573" s="53">
        <f t="shared" si="3"/>
        <v>0.8859473284</v>
      </c>
    </row>
    <row r="16574">
      <c r="A16574" s="61">
        <v>1.512512754E9</v>
      </c>
      <c r="B16574" s="61">
        <v>1.0</v>
      </c>
      <c r="C16574" s="61">
        <v>183.0</v>
      </c>
      <c r="D16574" s="57" t="s">
        <v>379</v>
      </c>
      <c r="E16574" s="62" t="str">
        <f t="shared" si="1"/>
        <v>Out of test</v>
      </c>
      <c r="F16574" s="53" t="str">
        <f t="shared" si="2"/>
        <v>Shanghai_1</v>
      </c>
      <c r="G16574" s="53">
        <f t="shared" si="3"/>
        <v>0.2057239744</v>
      </c>
    </row>
    <row r="16575">
      <c r="A16575" s="61">
        <v>1.515817439E9</v>
      </c>
      <c r="B16575" s="61">
        <v>1.0</v>
      </c>
      <c r="C16575" s="61">
        <v>3083.0</v>
      </c>
      <c r="D16575" s="57" t="s">
        <v>379</v>
      </c>
      <c r="E16575" s="62" t="str">
        <f t="shared" si="1"/>
        <v>Out of test</v>
      </c>
      <c r="F16575" s="53" t="str">
        <f t="shared" si="2"/>
        <v>Shanghai_1</v>
      </c>
      <c r="G16575" s="53">
        <f t="shared" si="3"/>
        <v>0.1468951093</v>
      </c>
    </row>
    <row r="16576">
      <c r="A16576" s="61">
        <v>1.512760074E9</v>
      </c>
      <c r="B16576" s="61">
        <v>1.0</v>
      </c>
      <c r="C16576" s="61">
        <v>1621.0</v>
      </c>
      <c r="D16576" s="57" t="s">
        <v>379</v>
      </c>
      <c r="E16576" s="62" t="str">
        <f t="shared" si="1"/>
        <v>Out of test</v>
      </c>
      <c r="F16576" s="53" t="str">
        <f t="shared" si="2"/>
        <v>Shanghai_1</v>
      </c>
      <c r="G16576" s="53">
        <f t="shared" si="3"/>
        <v>0.08064433884</v>
      </c>
    </row>
    <row r="16577">
      <c r="A16577" s="61">
        <v>1.519189075E9</v>
      </c>
      <c r="B16577" s="61">
        <v>1.0</v>
      </c>
      <c r="C16577" s="61">
        <v>3081.0</v>
      </c>
      <c r="D16577" s="57" t="s">
        <v>379</v>
      </c>
      <c r="E16577" s="62" t="str">
        <f t="shared" si="1"/>
        <v>Out of test</v>
      </c>
      <c r="F16577" s="53" t="str">
        <f t="shared" si="2"/>
        <v>Shanghai_1</v>
      </c>
      <c r="G16577" s="53">
        <f t="shared" si="3"/>
        <v>0.4875468665</v>
      </c>
    </row>
    <row r="16578">
      <c r="A16578" s="61">
        <v>1.513608099E9</v>
      </c>
      <c r="B16578" s="61">
        <v>1.0</v>
      </c>
      <c r="C16578" s="61">
        <v>1810.0</v>
      </c>
      <c r="D16578" s="57" t="s">
        <v>379</v>
      </c>
      <c r="E16578" s="62" t="str">
        <f t="shared" si="1"/>
        <v>Out of test</v>
      </c>
      <c r="F16578" s="53" t="str">
        <f t="shared" si="2"/>
        <v>Shanghai_1</v>
      </c>
      <c r="G16578" s="53">
        <f t="shared" si="3"/>
        <v>0.9557452783</v>
      </c>
    </row>
    <row r="16579">
      <c r="A16579" s="61">
        <v>1.519152217E9</v>
      </c>
      <c r="B16579" s="61">
        <v>1.0</v>
      </c>
      <c r="C16579" s="61">
        <v>409.0</v>
      </c>
      <c r="D16579" s="57" t="s">
        <v>379</v>
      </c>
      <c r="E16579" s="62" t="str">
        <f t="shared" si="1"/>
        <v>Out of test</v>
      </c>
      <c r="F16579" s="53" t="str">
        <f t="shared" si="2"/>
        <v>Shanghai_1</v>
      </c>
      <c r="G16579" s="53">
        <f t="shared" si="3"/>
        <v>0.02559823267</v>
      </c>
    </row>
    <row r="16580">
      <c r="A16580" s="61">
        <v>1.519825783E9</v>
      </c>
      <c r="B16580" s="61">
        <v>1.0</v>
      </c>
      <c r="C16580" s="61">
        <v>1651.0</v>
      </c>
      <c r="D16580" s="57" t="s">
        <v>379</v>
      </c>
      <c r="E16580" s="62" t="str">
        <f t="shared" si="1"/>
        <v>Out of test</v>
      </c>
      <c r="F16580" s="53" t="str">
        <f t="shared" si="2"/>
        <v>Shanghai_1</v>
      </c>
      <c r="G16580" s="53">
        <f t="shared" si="3"/>
        <v>0.3027330219</v>
      </c>
    </row>
    <row r="16581">
      <c r="A16581" s="61">
        <v>1.515452524E9</v>
      </c>
      <c r="B16581" s="61">
        <v>1.0</v>
      </c>
      <c r="C16581" s="61">
        <v>641.0</v>
      </c>
      <c r="D16581" s="57" t="s">
        <v>379</v>
      </c>
      <c r="E16581" s="62" t="str">
        <f t="shared" si="1"/>
        <v>Out of test</v>
      </c>
      <c r="F16581" s="53" t="str">
        <f t="shared" si="2"/>
        <v>Shanghai_1</v>
      </c>
      <c r="G16581" s="53">
        <f t="shared" si="3"/>
        <v>0.4515606477</v>
      </c>
    </row>
    <row r="16582">
      <c r="A16582" s="61">
        <v>1.518894913E9</v>
      </c>
      <c r="B16582" s="61">
        <v>1.0</v>
      </c>
      <c r="C16582" s="61">
        <v>1437.0</v>
      </c>
      <c r="D16582" s="57" t="s">
        <v>379</v>
      </c>
      <c r="E16582" s="62" t="str">
        <f t="shared" si="1"/>
        <v>Out of test</v>
      </c>
      <c r="F16582" s="53" t="str">
        <f t="shared" si="2"/>
        <v>Shanghai_1</v>
      </c>
      <c r="G16582" s="53">
        <f t="shared" si="3"/>
        <v>0.8447937269</v>
      </c>
    </row>
    <row r="16583">
      <c r="A16583" s="61">
        <v>1.513717015E9</v>
      </c>
      <c r="B16583" s="61">
        <v>1.0</v>
      </c>
      <c r="C16583" s="61">
        <v>695.0</v>
      </c>
      <c r="D16583" s="57" t="s">
        <v>379</v>
      </c>
      <c r="E16583" s="62" t="str">
        <f t="shared" si="1"/>
        <v>Out of test</v>
      </c>
      <c r="F16583" s="53" t="str">
        <f t="shared" si="2"/>
        <v>Shanghai_1</v>
      </c>
      <c r="G16583" s="53">
        <f t="shared" si="3"/>
        <v>0.5374530442</v>
      </c>
    </row>
    <row r="16584">
      <c r="A16584" s="61">
        <v>1.515859469E9</v>
      </c>
      <c r="B16584" s="61">
        <v>1.0</v>
      </c>
      <c r="C16584" s="61">
        <v>579.0</v>
      </c>
      <c r="D16584" s="57" t="s">
        <v>379</v>
      </c>
      <c r="E16584" s="62" t="str">
        <f t="shared" si="1"/>
        <v>Out of test</v>
      </c>
      <c r="F16584" s="53" t="str">
        <f t="shared" si="2"/>
        <v>Shanghai_1</v>
      </c>
      <c r="G16584" s="53">
        <f t="shared" si="3"/>
        <v>0.9051712657</v>
      </c>
    </row>
    <row r="16585">
      <c r="A16585" s="61">
        <v>1.518604146E9</v>
      </c>
      <c r="B16585" s="61">
        <v>1.0</v>
      </c>
      <c r="C16585" s="61">
        <v>683.0</v>
      </c>
      <c r="D16585" s="57" t="s">
        <v>379</v>
      </c>
      <c r="E16585" s="62" t="str">
        <f t="shared" si="1"/>
        <v>Out of test</v>
      </c>
      <c r="F16585" s="53" t="str">
        <f t="shared" si="2"/>
        <v>Shanghai_1</v>
      </c>
      <c r="G16585" s="53">
        <f t="shared" si="3"/>
        <v>0.07928458726</v>
      </c>
    </row>
    <row r="16586">
      <c r="A16586" s="61">
        <v>1.514744587E9</v>
      </c>
      <c r="B16586" s="61">
        <v>1.0</v>
      </c>
      <c r="C16586" s="61">
        <v>2158.0</v>
      </c>
      <c r="D16586" s="57" t="s">
        <v>379</v>
      </c>
      <c r="E16586" s="62" t="str">
        <f t="shared" si="1"/>
        <v>Out of test</v>
      </c>
      <c r="F16586" s="53" t="str">
        <f t="shared" si="2"/>
        <v>Shanghai_1</v>
      </c>
      <c r="G16586" s="53">
        <f t="shared" si="3"/>
        <v>0.2781367362</v>
      </c>
    </row>
    <row r="16587">
      <c r="A16587" s="61">
        <v>1.515042998E9</v>
      </c>
      <c r="B16587" s="61">
        <v>1.0</v>
      </c>
      <c r="C16587" s="61">
        <v>1297.0</v>
      </c>
      <c r="D16587" s="57" t="s">
        <v>379</v>
      </c>
      <c r="E16587" s="62" t="str">
        <f t="shared" si="1"/>
        <v>Out of test</v>
      </c>
      <c r="F16587" s="53" t="str">
        <f t="shared" si="2"/>
        <v>Shanghai_1</v>
      </c>
      <c r="G16587" s="53">
        <f t="shared" si="3"/>
        <v>0.2316696634</v>
      </c>
    </row>
    <row r="16588">
      <c r="A16588" s="61">
        <v>1.515838064E9</v>
      </c>
      <c r="B16588" s="61">
        <v>1.0</v>
      </c>
      <c r="C16588" s="61">
        <v>842.0</v>
      </c>
      <c r="D16588" s="57" t="s">
        <v>379</v>
      </c>
      <c r="E16588" s="62" t="str">
        <f t="shared" si="1"/>
        <v>Out of test</v>
      </c>
      <c r="F16588" s="53" t="str">
        <f t="shared" si="2"/>
        <v>Shanghai_1</v>
      </c>
      <c r="G16588" s="53">
        <f t="shared" si="3"/>
        <v>0.1008031888</v>
      </c>
    </row>
    <row r="16589">
      <c r="A16589" s="61">
        <v>1.514593168E9</v>
      </c>
      <c r="B16589" s="61">
        <v>1.0</v>
      </c>
      <c r="C16589" s="61">
        <v>544.0</v>
      </c>
      <c r="D16589" s="57" t="s">
        <v>379</v>
      </c>
      <c r="E16589" s="62" t="str">
        <f t="shared" si="1"/>
        <v>Out of test</v>
      </c>
      <c r="F16589" s="53" t="str">
        <f t="shared" si="2"/>
        <v>Shanghai_1</v>
      </c>
      <c r="G16589" s="53">
        <f t="shared" si="3"/>
        <v>0.8141506139</v>
      </c>
    </row>
    <row r="16590">
      <c r="A16590" s="61">
        <v>1.514810423E9</v>
      </c>
      <c r="B16590" s="61">
        <v>1.0</v>
      </c>
      <c r="C16590" s="61">
        <v>592.0</v>
      </c>
      <c r="D16590" s="57" t="s">
        <v>379</v>
      </c>
      <c r="E16590" s="62" t="str">
        <f t="shared" si="1"/>
        <v>Out of test</v>
      </c>
      <c r="F16590" s="53" t="str">
        <f t="shared" si="2"/>
        <v>Shanghai_1</v>
      </c>
      <c r="G16590" s="53">
        <f t="shared" si="3"/>
        <v>0.7952316641</v>
      </c>
    </row>
    <row r="16591">
      <c r="A16591" s="61">
        <v>1.511922378E9</v>
      </c>
      <c r="B16591" s="61">
        <v>1.0</v>
      </c>
      <c r="C16591" s="61">
        <v>1906.0</v>
      </c>
      <c r="D16591" s="57" t="s">
        <v>379</v>
      </c>
      <c r="E16591" s="62" t="str">
        <f t="shared" si="1"/>
        <v>Out of test</v>
      </c>
      <c r="F16591" s="53" t="str">
        <f t="shared" si="2"/>
        <v>Shanghai_1</v>
      </c>
      <c r="G16591" s="53">
        <f t="shared" si="3"/>
        <v>0.1624146717</v>
      </c>
    </row>
    <row r="16592">
      <c r="A16592" s="61">
        <v>1.515653828E9</v>
      </c>
      <c r="B16592" s="61">
        <v>1.0</v>
      </c>
      <c r="C16592" s="61">
        <v>2716.0</v>
      </c>
      <c r="D16592" s="57" t="s">
        <v>379</v>
      </c>
      <c r="E16592" s="62" t="str">
        <f t="shared" si="1"/>
        <v>Out of test</v>
      </c>
      <c r="F16592" s="53" t="str">
        <f t="shared" si="2"/>
        <v>Shanghai_1</v>
      </c>
      <c r="G16592" s="53">
        <f t="shared" si="3"/>
        <v>0.1219425337</v>
      </c>
    </row>
    <row r="16593">
      <c r="A16593" s="61">
        <v>1.519044444E9</v>
      </c>
      <c r="B16593" s="61">
        <v>1.0</v>
      </c>
      <c r="C16593" s="61">
        <v>638.0</v>
      </c>
      <c r="D16593" s="57" t="s">
        <v>379</v>
      </c>
      <c r="E16593" s="62" t="str">
        <f t="shared" si="1"/>
        <v>Out of test</v>
      </c>
      <c r="F16593" s="53" t="str">
        <f t="shared" si="2"/>
        <v>Shanghai_1</v>
      </c>
      <c r="G16593" s="53">
        <f t="shared" si="3"/>
        <v>0.5934597325</v>
      </c>
    </row>
    <row r="16594">
      <c r="A16594" s="61">
        <v>1.518972295E9</v>
      </c>
      <c r="B16594" s="61">
        <v>1.0</v>
      </c>
      <c r="C16594" s="61">
        <v>1389.0</v>
      </c>
      <c r="D16594" s="57" t="s">
        <v>379</v>
      </c>
      <c r="E16594" s="62" t="str">
        <f t="shared" si="1"/>
        <v>Out of test</v>
      </c>
      <c r="F16594" s="53" t="str">
        <f t="shared" si="2"/>
        <v>Shanghai_1</v>
      </c>
      <c r="G16594" s="53">
        <f t="shared" si="3"/>
        <v>0.8759860759</v>
      </c>
    </row>
    <row r="16595">
      <c r="A16595" s="61">
        <v>1.514856179E9</v>
      </c>
      <c r="B16595" s="61">
        <v>1.0</v>
      </c>
      <c r="C16595" s="61">
        <v>622.0</v>
      </c>
      <c r="D16595" s="57" t="s">
        <v>379</v>
      </c>
      <c r="E16595" s="62" t="str">
        <f t="shared" si="1"/>
        <v>Out of test</v>
      </c>
      <c r="F16595" s="53" t="str">
        <f t="shared" si="2"/>
        <v>Shanghai_1</v>
      </c>
      <c r="G16595" s="53">
        <f t="shared" si="3"/>
        <v>0.5098985756</v>
      </c>
    </row>
    <row r="16596">
      <c r="A16596" s="61">
        <v>1.519823534E9</v>
      </c>
      <c r="B16596" s="61">
        <v>1.0</v>
      </c>
      <c r="C16596" s="61">
        <v>400.0</v>
      </c>
      <c r="D16596" s="57" t="s">
        <v>379</v>
      </c>
      <c r="E16596" s="62" t="str">
        <f t="shared" si="1"/>
        <v>Out of test</v>
      </c>
      <c r="F16596" s="53" t="str">
        <f t="shared" si="2"/>
        <v>Shanghai_1</v>
      </c>
      <c r="G16596" s="53">
        <f t="shared" si="3"/>
        <v>0.8559580274</v>
      </c>
    </row>
    <row r="16597">
      <c r="A16597" s="61">
        <v>1.517351368E9</v>
      </c>
      <c r="B16597" s="61">
        <v>1.0</v>
      </c>
      <c r="C16597" s="61">
        <v>2645.0</v>
      </c>
      <c r="D16597" s="57" t="s">
        <v>379</v>
      </c>
      <c r="E16597" s="62" t="str">
        <f t="shared" si="1"/>
        <v>Out of test</v>
      </c>
      <c r="F16597" s="53" t="str">
        <f t="shared" si="2"/>
        <v>Shanghai_1</v>
      </c>
      <c r="G16597" s="53">
        <f t="shared" si="3"/>
        <v>0.6211252036</v>
      </c>
    </row>
    <row r="16598">
      <c r="A16598" s="61">
        <v>1.511880206E9</v>
      </c>
      <c r="B16598" s="61">
        <v>1.0</v>
      </c>
      <c r="C16598" s="61">
        <v>783.0</v>
      </c>
      <c r="D16598" s="57" t="s">
        <v>379</v>
      </c>
      <c r="E16598" s="62" t="str">
        <f t="shared" si="1"/>
        <v>Out of test</v>
      </c>
      <c r="F16598" s="53" t="str">
        <f t="shared" si="2"/>
        <v>Shanghai_1</v>
      </c>
      <c r="G16598" s="53">
        <f t="shared" si="3"/>
        <v>0.7387143972</v>
      </c>
    </row>
    <row r="16599">
      <c r="A16599" s="61">
        <v>1.514483573E9</v>
      </c>
      <c r="B16599" s="61">
        <v>1.0</v>
      </c>
      <c r="C16599" s="61">
        <v>2568.0</v>
      </c>
      <c r="D16599" s="57" t="s">
        <v>379</v>
      </c>
      <c r="E16599" s="62" t="str">
        <f t="shared" si="1"/>
        <v>Out of test</v>
      </c>
      <c r="F16599" s="53" t="str">
        <f t="shared" si="2"/>
        <v>Shanghai_1</v>
      </c>
      <c r="G16599" s="53">
        <f t="shared" si="3"/>
        <v>0.07225658132</v>
      </c>
    </row>
    <row r="16600">
      <c r="A16600" s="61">
        <v>1.519389927E9</v>
      </c>
      <c r="B16600" s="61">
        <v>1.0</v>
      </c>
      <c r="C16600" s="61">
        <v>4080.0</v>
      </c>
      <c r="D16600" s="57" t="s">
        <v>379</v>
      </c>
      <c r="E16600" s="62" t="str">
        <f t="shared" si="1"/>
        <v>Out of test</v>
      </c>
      <c r="F16600" s="53" t="str">
        <f t="shared" si="2"/>
        <v>Shanghai_1</v>
      </c>
      <c r="G16600" s="53">
        <f t="shared" si="3"/>
        <v>0.1451169625</v>
      </c>
    </row>
    <row r="16601">
      <c r="A16601" s="61">
        <v>1.515430924E9</v>
      </c>
      <c r="B16601" s="61">
        <v>1.0</v>
      </c>
      <c r="C16601" s="61">
        <v>2330.0</v>
      </c>
      <c r="D16601" s="57" t="s">
        <v>379</v>
      </c>
      <c r="E16601" s="62" t="str">
        <f t="shared" si="1"/>
        <v>Out of test</v>
      </c>
      <c r="F16601" s="53" t="str">
        <f t="shared" si="2"/>
        <v>Shanghai_1</v>
      </c>
      <c r="G16601" s="53">
        <f t="shared" si="3"/>
        <v>0.3879942726</v>
      </c>
    </row>
    <row r="16602">
      <c r="A16602" s="61">
        <v>1.518605676E9</v>
      </c>
      <c r="B16602" s="61">
        <v>1.0</v>
      </c>
      <c r="C16602" s="61">
        <v>1958.0</v>
      </c>
      <c r="D16602" s="57" t="s">
        <v>379</v>
      </c>
      <c r="E16602" s="62" t="str">
        <f t="shared" si="1"/>
        <v>Out of test</v>
      </c>
      <c r="F16602" s="53" t="str">
        <f t="shared" si="2"/>
        <v>Shanghai_1</v>
      </c>
      <c r="G16602" s="53">
        <f t="shared" si="3"/>
        <v>0.9351192847</v>
      </c>
    </row>
    <row r="16603">
      <c r="A16603" s="61">
        <v>1.516981079E9</v>
      </c>
      <c r="B16603" s="61">
        <v>1.0</v>
      </c>
      <c r="C16603" s="61">
        <v>2764.0</v>
      </c>
      <c r="D16603" s="57" t="s">
        <v>379</v>
      </c>
      <c r="E16603" s="62" t="str">
        <f t="shared" si="1"/>
        <v>Out of test</v>
      </c>
      <c r="F16603" s="53" t="str">
        <f t="shared" si="2"/>
        <v>Shanghai_1</v>
      </c>
      <c r="G16603" s="53">
        <f t="shared" si="3"/>
        <v>0.8283265013</v>
      </c>
    </row>
    <row r="16604">
      <c r="A16604" s="61">
        <v>1.519440297E9</v>
      </c>
      <c r="B16604" s="61">
        <v>1.0</v>
      </c>
      <c r="C16604" s="61">
        <v>1871.0</v>
      </c>
      <c r="D16604" s="57" t="s">
        <v>379</v>
      </c>
      <c r="E16604" s="62" t="str">
        <f t="shared" si="1"/>
        <v>Out of test</v>
      </c>
      <c r="F16604" s="53" t="str">
        <f t="shared" si="2"/>
        <v>Shanghai_1</v>
      </c>
      <c r="G16604" s="53">
        <f t="shared" si="3"/>
        <v>0.02720635359</v>
      </c>
    </row>
    <row r="16605">
      <c r="A16605" s="61">
        <v>1.518502823E9</v>
      </c>
      <c r="B16605" s="61">
        <v>1.0</v>
      </c>
      <c r="C16605" s="61">
        <v>200.0</v>
      </c>
      <c r="D16605" s="57" t="s">
        <v>379</v>
      </c>
      <c r="E16605" s="62" t="str">
        <f t="shared" si="1"/>
        <v>Out of test</v>
      </c>
      <c r="F16605" s="53" t="str">
        <f t="shared" si="2"/>
        <v>Shanghai_1</v>
      </c>
      <c r="G16605" s="53">
        <f t="shared" si="3"/>
        <v>0.8649499777</v>
      </c>
    </row>
    <row r="16606">
      <c r="A16606" s="61">
        <v>1.514218804E9</v>
      </c>
      <c r="B16606" s="61">
        <v>1.0</v>
      </c>
      <c r="C16606" s="61">
        <v>1637.0</v>
      </c>
      <c r="D16606" s="57" t="s">
        <v>379</v>
      </c>
      <c r="E16606" s="62" t="str">
        <f t="shared" si="1"/>
        <v>Out of test</v>
      </c>
      <c r="F16606" s="53" t="str">
        <f t="shared" si="2"/>
        <v>Shanghai_1</v>
      </c>
      <c r="G16606" s="53">
        <f t="shared" si="3"/>
        <v>0.4040712688</v>
      </c>
    </row>
    <row r="16607">
      <c r="A16607" s="61">
        <v>1.517261828E9</v>
      </c>
      <c r="B16607" s="61">
        <v>1.0</v>
      </c>
      <c r="C16607" s="61">
        <v>3055.0</v>
      </c>
      <c r="D16607" s="57" t="s">
        <v>379</v>
      </c>
      <c r="E16607" s="62" t="str">
        <f t="shared" si="1"/>
        <v>Out of test</v>
      </c>
      <c r="F16607" s="53" t="str">
        <f t="shared" si="2"/>
        <v>Shanghai_1</v>
      </c>
      <c r="G16607" s="53">
        <f t="shared" si="3"/>
        <v>0.1981853616</v>
      </c>
    </row>
    <row r="16608">
      <c r="A16608" s="61">
        <v>1.511660687E9</v>
      </c>
      <c r="B16608" s="61">
        <v>1.0</v>
      </c>
      <c r="C16608" s="61">
        <v>1489.0</v>
      </c>
      <c r="D16608" s="57" t="s">
        <v>379</v>
      </c>
      <c r="E16608" s="62" t="str">
        <f t="shared" si="1"/>
        <v>Out of test</v>
      </c>
      <c r="F16608" s="53" t="str">
        <f t="shared" si="2"/>
        <v>Shanghai_1</v>
      </c>
      <c r="G16608" s="53">
        <f t="shared" si="3"/>
        <v>0.5030220513</v>
      </c>
    </row>
    <row r="16609">
      <c r="A16609" s="61">
        <v>1.519345959E9</v>
      </c>
      <c r="B16609" s="61">
        <v>1.0</v>
      </c>
      <c r="C16609" s="61">
        <v>12.0</v>
      </c>
      <c r="D16609" s="57" t="s">
        <v>379</v>
      </c>
      <c r="E16609" s="62" t="str">
        <f t="shared" si="1"/>
        <v>Out of test</v>
      </c>
      <c r="F16609" s="53" t="str">
        <f t="shared" si="2"/>
        <v>Shanghai_1</v>
      </c>
      <c r="G16609" s="53">
        <f t="shared" si="3"/>
        <v>0.7988772033</v>
      </c>
    </row>
    <row r="16610">
      <c r="A16610" s="61">
        <v>1.519462387E9</v>
      </c>
      <c r="B16610" s="61">
        <v>1.0</v>
      </c>
      <c r="C16610" s="61">
        <v>2591.0</v>
      </c>
      <c r="D16610" s="57" t="s">
        <v>379</v>
      </c>
      <c r="E16610" s="62" t="str">
        <f t="shared" si="1"/>
        <v>Out of test</v>
      </c>
      <c r="F16610" s="53" t="str">
        <f t="shared" si="2"/>
        <v>Shanghai_1</v>
      </c>
      <c r="G16610" s="53">
        <f t="shared" si="3"/>
        <v>0.6586560083</v>
      </c>
    </row>
    <row r="16611">
      <c r="A16611" s="61">
        <v>1.518510229E9</v>
      </c>
      <c r="B16611" s="61">
        <v>1.0</v>
      </c>
      <c r="C16611" s="61">
        <v>1010.0</v>
      </c>
      <c r="D16611" s="57" t="s">
        <v>379</v>
      </c>
      <c r="E16611" s="62" t="str">
        <f t="shared" si="1"/>
        <v>Out of test</v>
      </c>
      <c r="F16611" s="53" t="str">
        <f t="shared" si="2"/>
        <v>Shanghai_1</v>
      </c>
      <c r="G16611" s="53">
        <f t="shared" si="3"/>
        <v>0.4613139959</v>
      </c>
    </row>
    <row r="16612">
      <c r="A16612" s="61">
        <v>1.513629947E9</v>
      </c>
      <c r="B16612" s="61">
        <v>1.0</v>
      </c>
      <c r="C16612" s="61">
        <v>2538.0</v>
      </c>
      <c r="D16612" s="57" t="s">
        <v>379</v>
      </c>
      <c r="E16612" s="62" t="str">
        <f t="shared" si="1"/>
        <v>Out of test</v>
      </c>
      <c r="F16612" s="53" t="str">
        <f t="shared" si="2"/>
        <v>Shanghai_1</v>
      </c>
      <c r="G16612" s="53">
        <f t="shared" si="3"/>
        <v>0.3826361507</v>
      </c>
    </row>
    <row r="16613">
      <c r="A16613" s="61">
        <v>1.513753935E9</v>
      </c>
      <c r="B16613" s="61">
        <v>1.0</v>
      </c>
      <c r="C16613" s="61">
        <v>1517.0</v>
      </c>
      <c r="D16613" s="57" t="s">
        <v>379</v>
      </c>
      <c r="E16613" s="62" t="str">
        <f t="shared" si="1"/>
        <v>Out of test</v>
      </c>
      <c r="F16613" s="53" t="str">
        <f t="shared" si="2"/>
        <v>Shanghai_1</v>
      </c>
      <c r="G16613" s="53">
        <f t="shared" si="3"/>
        <v>0.9527100418</v>
      </c>
    </row>
    <row r="16614">
      <c r="A16614" s="61">
        <v>1.512760327E9</v>
      </c>
      <c r="B16614" s="61">
        <v>1.0</v>
      </c>
      <c r="C16614" s="61">
        <v>697.0</v>
      </c>
      <c r="D16614" s="57" t="s">
        <v>379</v>
      </c>
      <c r="E16614" s="62" t="str">
        <f t="shared" si="1"/>
        <v>Out of test</v>
      </c>
      <c r="F16614" s="53" t="str">
        <f t="shared" si="2"/>
        <v>Shanghai_1</v>
      </c>
      <c r="G16614" s="53">
        <f t="shared" si="3"/>
        <v>0.9499031684</v>
      </c>
    </row>
    <row r="16615">
      <c r="A16615" s="61">
        <v>1.514790406E9</v>
      </c>
      <c r="B16615" s="61">
        <v>1.0</v>
      </c>
      <c r="C16615" s="61">
        <v>2910.0</v>
      </c>
      <c r="D16615" s="57" t="s">
        <v>379</v>
      </c>
      <c r="E16615" s="62" t="str">
        <f t="shared" si="1"/>
        <v>Out of test</v>
      </c>
      <c r="F16615" s="53" t="str">
        <f t="shared" si="2"/>
        <v>Shanghai_1</v>
      </c>
      <c r="G16615" s="53">
        <f t="shared" si="3"/>
        <v>0.03151702847</v>
      </c>
    </row>
    <row r="16616">
      <c r="A16616" s="61">
        <v>1.512734629E9</v>
      </c>
      <c r="B16616" s="61">
        <v>1.0</v>
      </c>
      <c r="C16616" s="61">
        <v>269.0</v>
      </c>
      <c r="D16616" s="57" t="s">
        <v>379</v>
      </c>
      <c r="E16616" s="62" t="str">
        <f t="shared" si="1"/>
        <v>Out of test</v>
      </c>
      <c r="F16616" s="53" t="str">
        <f t="shared" si="2"/>
        <v>Shanghai_1</v>
      </c>
      <c r="G16616" s="53">
        <f t="shared" si="3"/>
        <v>0.3844233155</v>
      </c>
    </row>
    <row r="16617">
      <c r="A16617" s="61">
        <v>1.512174844E9</v>
      </c>
      <c r="B16617" s="61">
        <v>1.0</v>
      </c>
      <c r="C16617" s="61">
        <v>455.0</v>
      </c>
      <c r="D16617" s="57" t="s">
        <v>379</v>
      </c>
      <c r="E16617" s="62" t="str">
        <f t="shared" si="1"/>
        <v>Out of test</v>
      </c>
      <c r="F16617" s="53" t="str">
        <f t="shared" si="2"/>
        <v>Shanghai_1</v>
      </c>
      <c r="G16617" s="53">
        <f t="shared" si="3"/>
        <v>0.9481603058</v>
      </c>
    </row>
    <row r="16618">
      <c r="A16618" s="61">
        <v>1.518142518E9</v>
      </c>
      <c r="B16618" s="61">
        <v>1.0</v>
      </c>
      <c r="C16618" s="61">
        <v>394.0</v>
      </c>
      <c r="D16618" s="57" t="s">
        <v>379</v>
      </c>
      <c r="E16618" s="62" t="str">
        <f t="shared" si="1"/>
        <v>Out of test</v>
      </c>
      <c r="F16618" s="53" t="str">
        <f t="shared" si="2"/>
        <v>Shanghai_1</v>
      </c>
      <c r="G16618" s="53">
        <f t="shared" si="3"/>
        <v>0.5758064982</v>
      </c>
    </row>
    <row r="16619">
      <c r="A16619" s="61">
        <v>1.511332514E9</v>
      </c>
      <c r="B16619" s="61">
        <v>1.0</v>
      </c>
      <c r="C16619" s="61">
        <v>3606.0</v>
      </c>
      <c r="D16619" s="57" t="s">
        <v>379</v>
      </c>
      <c r="E16619" s="62" t="str">
        <f t="shared" si="1"/>
        <v>Out of test</v>
      </c>
      <c r="F16619" s="53" t="str">
        <f t="shared" si="2"/>
        <v>Shanghai_1</v>
      </c>
      <c r="G16619" s="53">
        <f t="shared" si="3"/>
        <v>0.933232908</v>
      </c>
    </row>
    <row r="16620">
      <c r="A16620" s="61">
        <v>1.517728676E9</v>
      </c>
      <c r="B16620" s="61">
        <v>1.0</v>
      </c>
      <c r="C16620" s="61">
        <v>1715.0</v>
      </c>
      <c r="D16620" s="57" t="s">
        <v>379</v>
      </c>
      <c r="E16620" s="62" t="str">
        <f t="shared" si="1"/>
        <v>Out of test</v>
      </c>
      <c r="F16620" s="53" t="str">
        <f t="shared" si="2"/>
        <v>Shanghai_1</v>
      </c>
      <c r="G16620" s="53">
        <f t="shared" si="3"/>
        <v>0.9391470861</v>
      </c>
    </row>
    <row r="16621">
      <c r="A16621" s="61">
        <v>1.519305419E9</v>
      </c>
      <c r="B16621" s="61">
        <v>1.0</v>
      </c>
      <c r="C16621" s="61">
        <v>2293.0</v>
      </c>
      <c r="D16621" s="57" t="s">
        <v>379</v>
      </c>
      <c r="E16621" s="62" t="str">
        <f t="shared" si="1"/>
        <v>Out of test</v>
      </c>
      <c r="F16621" s="53" t="str">
        <f t="shared" si="2"/>
        <v>Shanghai_1</v>
      </c>
      <c r="G16621" s="53">
        <f t="shared" si="3"/>
        <v>0.09335992212</v>
      </c>
    </row>
    <row r="16622">
      <c r="A16622" s="61">
        <v>1.514272264E9</v>
      </c>
      <c r="B16622" s="61">
        <v>1.0</v>
      </c>
      <c r="C16622" s="61">
        <v>2948.0</v>
      </c>
      <c r="D16622" s="57" t="s">
        <v>379</v>
      </c>
      <c r="E16622" s="62" t="str">
        <f t="shared" si="1"/>
        <v>Out of test</v>
      </c>
      <c r="F16622" s="53" t="str">
        <f t="shared" si="2"/>
        <v>Shanghai_1</v>
      </c>
      <c r="G16622" s="53">
        <f t="shared" si="3"/>
        <v>0.9856903531</v>
      </c>
    </row>
    <row r="16623">
      <c r="A16623" s="61">
        <v>1.519896758E9</v>
      </c>
      <c r="B16623" s="61">
        <v>1.0</v>
      </c>
      <c r="C16623" s="61">
        <v>5645.0</v>
      </c>
      <c r="D16623" s="57" t="s">
        <v>379</v>
      </c>
      <c r="E16623" s="62" t="str">
        <f t="shared" si="1"/>
        <v>Out of test</v>
      </c>
      <c r="F16623" s="53" t="str">
        <f t="shared" si="2"/>
        <v>Shanghai_1</v>
      </c>
      <c r="G16623" s="53">
        <f t="shared" si="3"/>
        <v>0.8756273196</v>
      </c>
    </row>
    <row r="16624">
      <c r="A16624" s="61">
        <v>1.512312338E9</v>
      </c>
      <c r="B16624" s="61">
        <v>1.0</v>
      </c>
      <c r="C16624" s="61">
        <v>2951.0</v>
      </c>
      <c r="D16624" s="57" t="s">
        <v>379</v>
      </c>
      <c r="E16624" s="62" t="str">
        <f t="shared" si="1"/>
        <v>Out of test</v>
      </c>
      <c r="F16624" s="53" t="str">
        <f t="shared" si="2"/>
        <v>Shanghai_1</v>
      </c>
      <c r="G16624" s="53">
        <f t="shared" si="3"/>
        <v>0.0859777196</v>
      </c>
    </row>
    <row r="16625">
      <c r="A16625" s="61">
        <v>1.515105806E9</v>
      </c>
      <c r="B16625" s="61">
        <v>1.0</v>
      </c>
      <c r="C16625" s="61">
        <v>1739.0</v>
      </c>
      <c r="D16625" s="57" t="s">
        <v>379</v>
      </c>
      <c r="E16625" s="62" t="str">
        <f t="shared" si="1"/>
        <v>Out of test</v>
      </c>
      <c r="F16625" s="53" t="str">
        <f t="shared" si="2"/>
        <v>Shanghai_1</v>
      </c>
      <c r="G16625" s="53">
        <f t="shared" si="3"/>
        <v>0.2075325648</v>
      </c>
    </row>
    <row r="16626">
      <c r="A16626" s="61">
        <v>1.512948913E9</v>
      </c>
      <c r="B16626" s="61">
        <v>1.0</v>
      </c>
      <c r="C16626" s="61">
        <v>211.0</v>
      </c>
      <c r="D16626" s="57" t="s">
        <v>379</v>
      </c>
      <c r="E16626" s="62" t="str">
        <f t="shared" si="1"/>
        <v>Out of test</v>
      </c>
      <c r="F16626" s="53" t="str">
        <f t="shared" si="2"/>
        <v>Shanghai_1</v>
      </c>
      <c r="G16626" s="53">
        <f t="shared" si="3"/>
        <v>0.9676727003</v>
      </c>
    </row>
    <row r="16627">
      <c r="A16627" s="61">
        <v>1.514039666E9</v>
      </c>
      <c r="B16627" s="61">
        <v>1.0</v>
      </c>
      <c r="C16627" s="61">
        <v>552.0</v>
      </c>
      <c r="D16627" s="57" t="s">
        <v>379</v>
      </c>
      <c r="E16627" s="62" t="str">
        <f t="shared" si="1"/>
        <v>Out of test</v>
      </c>
      <c r="F16627" s="53" t="str">
        <f t="shared" si="2"/>
        <v>Shanghai_1</v>
      </c>
      <c r="G16627" s="53">
        <f t="shared" si="3"/>
        <v>0.7788700156</v>
      </c>
    </row>
    <row r="16628">
      <c r="A16628" s="61">
        <v>1.511305019E9</v>
      </c>
      <c r="B16628" s="61">
        <v>1.0</v>
      </c>
      <c r="C16628" s="61">
        <v>950.0</v>
      </c>
      <c r="D16628" s="57" t="s">
        <v>379</v>
      </c>
      <c r="E16628" s="62" t="str">
        <f t="shared" si="1"/>
        <v>Out of test</v>
      </c>
      <c r="F16628" s="53" t="str">
        <f t="shared" si="2"/>
        <v>Shanghai_1</v>
      </c>
      <c r="G16628" s="53">
        <f t="shared" si="3"/>
        <v>0.4381327364</v>
      </c>
    </row>
    <row r="16629">
      <c r="A16629" s="61">
        <v>1.512391207E9</v>
      </c>
      <c r="B16629" s="61">
        <v>1.0</v>
      </c>
      <c r="C16629" s="61">
        <v>747.0</v>
      </c>
      <c r="D16629" s="57" t="s">
        <v>379</v>
      </c>
      <c r="E16629" s="62" t="str">
        <f t="shared" si="1"/>
        <v>Out of test</v>
      </c>
      <c r="F16629" s="53" t="str">
        <f t="shared" si="2"/>
        <v>Shanghai_1</v>
      </c>
      <c r="G16629" s="53">
        <f t="shared" si="3"/>
        <v>0.9909428402</v>
      </c>
    </row>
    <row r="16630">
      <c r="A16630" s="61">
        <v>1.517983019E9</v>
      </c>
      <c r="B16630" s="61">
        <v>1.0</v>
      </c>
      <c r="C16630" s="61">
        <v>3839.0</v>
      </c>
      <c r="D16630" s="57" t="s">
        <v>379</v>
      </c>
      <c r="E16630" s="62" t="str">
        <f t="shared" si="1"/>
        <v>Out of test</v>
      </c>
      <c r="F16630" s="53" t="str">
        <f t="shared" si="2"/>
        <v>Shanghai_1</v>
      </c>
      <c r="G16630" s="53">
        <f t="shared" si="3"/>
        <v>0.0009200301053</v>
      </c>
    </row>
    <row r="16631">
      <c r="A16631" s="61">
        <v>1.511464836E9</v>
      </c>
      <c r="B16631" s="61">
        <v>1.0</v>
      </c>
      <c r="C16631" s="61">
        <v>643.0</v>
      </c>
      <c r="D16631" s="57" t="s">
        <v>379</v>
      </c>
      <c r="E16631" s="62" t="str">
        <f t="shared" si="1"/>
        <v>Out of test</v>
      </c>
      <c r="F16631" s="53" t="str">
        <f t="shared" si="2"/>
        <v>Shanghai_1</v>
      </c>
      <c r="G16631" s="53">
        <f t="shared" si="3"/>
        <v>0.4712540347</v>
      </c>
    </row>
    <row r="16632">
      <c r="A16632" s="61">
        <v>1.512075468E9</v>
      </c>
      <c r="B16632" s="61">
        <v>1.0</v>
      </c>
      <c r="C16632" s="61">
        <v>1026.0</v>
      </c>
      <c r="D16632" s="57" t="s">
        <v>379</v>
      </c>
      <c r="E16632" s="62" t="str">
        <f t="shared" si="1"/>
        <v>Out of test</v>
      </c>
      <c r="F16632" s="53" t="str">
        <f t="shared" si="2"/>
        <v>Shanghai_1</v>
      </c>
      <c r="G16632" s="53">
        <f t="shared" si="3"/>
        <v>0.4429026646</v>
      </c>
    </row>
    <row r="16633">
      <c r="A16633" s="61">
        <v>1.511700908E9</v>
      </c>
      <c r="B16633" s="61">
        <v>1.0</v>
      </c>
      <c r="C16633" s="61">
        <v>1063.0</v>
      </c>
      <c r="D16633" s="57" t="s">
        <v>379</v>
      </c>
      <c r="E16633" s="62" t="str">
        <f t="shared" si="1"/>
        <v>Out of test</v>
      </c>
      <c r="F16633" s="53" t="str">
        <f t="shared" si="2"/>
        <v>Shanghai_1</v>
      </c>
      <c r="G16633" s="53">
        <f t="shared" si="3"/>
        <v>0.9307544012</v>
      </c>
    </row>
    <row r="16634">
      <c r="A16634" s="61">
        <v>1.514208095E9</v>
      </c>
      <c r="B16634" s="61">
        <v>1.0</v>
      </c>
      <c r="C16634" s="61">
        <v>2735.0</v>
      </c>
      <c r="D16634" s="57" t="s">
        <v>379</v>
      </c>
      <c r="E16634" s="62" t="str">
        <f t="shared" si="1"/>
        <v>Out of test</v>
      </c>
      <c r="F16634" s="53" t="str">
        <f t="shared" si="2"/>
        <v>Shanghai_1</v>
      </c>
      <c r="G16634" s="53">
        <f t="shared" si="3"/>
        <v>0.8045853753</v>
      </c>
    </row>
    <row r="16635">
      <c r="A16635" s="61">
        <v>1.518029176E9</v>
      </c>
      <c r="B16635" s="61">
        <v>1.0</v>
      </c>
      <c r="C16635" s="61">
        <v>45.0</v>
      </c>
      <c r="D16635" s="57" t="s">
        <v>379</v>
      </c>
      <c r="E16635" s="62" t="str">
        <f t="shared" si="1"/>
        <v>Out of test</v>
      </c>
      <c r="F16635" s="53" t="str">
        <f t="shared" si="2"/>
        <v>Shanghai_1</v>
      </c>
      <c r="G16635" s="53">
        <f t="shared" si="3"/>
        <v>0.5463232843</v>
      </c>
    </row>
    <row r="16636">
      <c r="A16636" s="61">
        <v>1.517279259E9</v>
      </c>
      <c r="B16636" s="61">
        <v>1.0</v>
      </c>
      <c r="C16636" s="61">
        <v>716.0</v>
      </c>
      <c r="D16636" s="57" t="s">
        <v>379</v>
      </c>
      <c r="E16636" s="62" t="str">
        <f t="shared" si="1"/>
        <v>Out of test</v>
      </c>
      <c r="F16636" s="53" t="str">
        <f t="shared" si="2"/>
        <v>Shanghai_1</v>
      </c>
      <c r="G16636" s="53">
        <f t="shared" si="3"/>
        <v>0.06414384763</v>
      </c>
    </row>
    <row r="16637">
      <c r="A16637" s="61">
        <v>1.516170855E9</v>
      </c>
      <c r="B16637" s="61">
        <v>1.0</v>
      </c>
      <c r="C16637" s="61">
        <v>983.0</v>
      </c>
      <c r="D16637" s="57" t="s">
        <v>379</v>
      </c>
      <c r="E16637" s="62" t="str">
        <f t="shared" si="1"/>
        <v>Out of test</v>
      </c>
      <c r="F16637" s="53" t="str">
        <f t="shared" si="2"/>
        <v>Shanghai_1</v>
      </c>
      <c r="G16637" s="53">
        <f t="shared" si="3"/>
        <v>0.08206030963</v>
      </c>
    </row>
    <row r="16638">
      <c r="A16638" s="61">
        <v>1.516013309E9</v>
      </c>
      <c r="B16638" s="61">
        <v>1.0</v>
      </c>
      <c r="C16638" s="61">
        <v>1349.0</v>
      </c>
      <c r="D16638" s="57" t="s">
        <v>379</v>
      </c>
      <c r="E16638" s="62" t="str">
        <f t="shared" si="1"/>
        <v>Out of test</v>
      </c>
      <c r="F16638" s="53" t="str">
        <f t="shared" si="2"/>
        <v>Shanghai_1</v>
      </c>
      <c r="G16638" s="53">
        <f t="shared" si="3"/>
        <v>0.22176534</v>
      </c>
    </row>
    <row r="16639">
      <c r="A16639" s="61">
        <v>1.516200357E9</v>
      </c>
      <c r="B16639" s="61">
        <v>1.0</v>
      </c>
      <c r="C16639" s="61">
        <v>138.0</v>
      </c>
      <c r="D16639" s="57" t="s">
        <v>379</v>
      </c>
      <c r="E16639" s="62" t="str">
        <f t="shared" si="1"/>
        <v>Out of test</v>
      </c>
      <c r="F16639" s="53" t="str">
        <f t="shared" si="2"/>
        <v>Shanghai_1</v>
      </c>
      <c r="G16639" s="53">
        <f t="shared" si="3"/>
        <v>0.0459325902</v>
      </c>
    </row>
    <row r="16640">
      <c r="A16640" s="61">
        <v>1.517079577E9</v>
      </c>
      <c r="B16640" s="61">
        <v>1.0</v>
      </c>
      <c r="C16640" s="61">
        <v>572.0</v>
      </c>
      <c r="D16640" s="57" t="s">
        <v>379</v>
      </c>
      <c r="E16640" s="62" t="str">
        <f t="shared" si="1"/>
        <v>Out of test</v>
      </c>
      <c r="F16640" s="53" t="str">
        <f t="shared" si="2"/>
        <v>Shanghai_1</v>
      </c>
      <c r="G16640" s="53">
        <f t="shared" si="3"/>
        <v>0.5748912148</v>
      </c>
    </row>
    <row r="16641">
      <c r="A16641" s="61">
        <v>1.516852284E9</v>
      </c>
      <c r="B16641" s="61">
        <v>1.0</v>
      </c>
      <c r="C16641" s="61">
        <v>1498.0</v>
      </c>
      <c r="D16641" s="57" t="s">
        <v>379</v>
      </c>
      <c r="E16641" s="62" t="str">
        <f t="shared" si="1"/>
        <v>Out of test</v>
      </c>
      <c r="F16641" s="53" t="str">
        <f t="shared" si="2"/>
        <v>Shanghai_1</v>
      </c>
      <c r="G16641" s="53">
        <f t="shared" si="3"/>
        <v>0.318233135</v>
      </c>
    </row>
    <row r="16642">
      <c r="A16642" s="61">
        <v>1.511347767E9</v>
      </c>
      <c r="B16642" s="61">
        <v>1.0</v>
      </c>
      <c r="C16642" s="61">
        <v>2564.0</v>
      </c>
      <c r="D16642" s="57" t="s">
        <v>379</v>
      </c>
      <c r="E16642" s="62" t="str">
        <f t="shared" si="1"/>
        <v>Out of test</v>
      </c>
      <c r="F16642" s="53" t="str">
        <f t="shared" si="2"/>
        <v>Shanghai_1</v>
      </c>
      <c r="G16642" s="53">
        <f t="shared" si="3"/>
        <v>0.8395077887</v>
      </c>
    </row>
    <row r="16643">
      <c r="A16643" s="61">
        <v>1.519571443E9</v>
      </c>
      <c r="B16643" s="61">
        <v>1.0</v>
      </c>
      <c r="C16643" s="61">
        <v>2789.0</v>
      </c>
      <c r="D16643" s="57" t="s">
        <v>379</v>
      </c>
      <c r="E16643" s="62" t="str">
        <f t="shared" si="1"/>
        <v>Out of test</v>
      </c>
      <c r="F16643" s="53" t="str">
        <f t="shared" si="2"/>
        <v>Shanghai_1</v>
      </c>
      <c r="G16643" s="53">
        <f t="shared" si="3"/>
        <v>0.7181721714</v>
      </c>
    </row>
    <row r="16644">
      <c r="A16644" s="61">
        <v>1.519407105E9</v>
      </c>
      <c r="B16644" s="61">
        <v>1.0</v>
      </c>
      <c r="C16644" s="61">
        <v>2340.0</v>
      </c>
      <c r="D16644" s="57" t="s">
        <v>379</v>
      </c>
      <c r="E16644" s="62" t="str">
        <f t="shared" si="1"/>
        <v>Out of test</v>
      </c>
      <c r="F16644" s="53" t="str">
        <f t="shared" si="2"/>
        <v>Shanghai_1</v>
      </c>
      <c r="G16644" s="53">
        <f t="shared" si="3"/>
        <v>0.3635637056</v>
      </c>
    </row>
    <row r="16645">
      <c r="A16645" s="61">
        <v>1.515329317E9</v>
      </c>
      <c r="B16645" s="61">
        <v>1.0</v>
      </c>
      <c r="C16645" s="61">
        <v>2725.0</v>
      </c>
      <c r="D16645" s="57" t="s">
        <v>379</v>
      </c>
      <c r="E16645" s="62" t="str">
        <f t="shared" si="1"/>
        <v>Out of test</v>
      </c>
      <c r="F16645" s="53" t="str">
        <f t="shared" si="2"/>
        <v>Shanghai_1</v>
      </c>
      <c r="G16645" s="53">
        <f t="shared" si="3"/>
        <v>0.8058736049</v>
      </c>
    </row>
    <row r="16646">
      <c r="A16646" s="61">
        <v>1.513870578E9</v>
      </c>
      <c r="B16646" s="61">
        <v>1.0</v>
      </c>
      <c r="C16646" s="61">
        <v>844.0</v>
      </c>
      <c r="D16646" s="57" t="s">
        <v>379</v>
      </c>
      <c r="E16646" s="62" t="str">
        <f t="shared" si="1"/>
        <v>Out of test</v>
      </c>
      <c r="F16646" s="53" t="str">
        <f t="shared" si="2"/>
        <v>Shanghai_1</v>
      </c>
      <c r="G16646" s="53">
        <f t="shared" si="3"/>
        <v>0.1648469072</v>
      </c>
    </row>
    <row r="16647">
      <c r="A16647" s="61">
        <v>1.519111538E9</v>
      </c>
      <c r="B16647" s="61">
        <v>1.0</v>
      </c>
      <c r="C16647" s="61">
        <v>2433.0</v>
      </c>
      <c r="D16647" s="57" t="s">
        <v>379</v>
      </c>
      <c r="E16647" s="62" t="str">
        <f t="shared" si="1"/>
        <v>Out of test</v>
      </c>
      <c r="F16647" s="53" t="str">
        <f t="shared" si="2"/>
        <v>Shanghai_1</v>
      </c>
      <c r="G16647" s="53">
        <f t="shared" si="3"/>
        <v>0.08834619844</v>
      </c>
    </row>
    <row r="16648">
      <c r="A16648" s="61">
        <v>1.516097013E9</v>
      </c>
      <c r="B16648" s="61">
        <v>1.0</v>
      </c>
      <c r="C16648" s="61">
        <v>4408.0</v>
      </c>
      <c r="D16648" s="57" t="s">
        <v>379</v>
      </c>
      <c r="E16648" s="62" t="str">
        <f t="shared" si="1"/>
        <v>Out of test</v>
      </c>
      <c r="F16648" s="53" t="str">
        <f t="shared" si="2"/>
        <v>Shanghai_1</v>
      </c>
      <c r="G16648" s="53">
        <f t="shared" si="3"/>
        <v>0.5293055384</v>
      </c>
    </row>
    <row r="16649">
      <c r="A16649" s="61">
        <v>1.519679688E9</v>
      </c>
      <c r="B16649" s="61">
        <v>1.0</v>
      </c>
      <c r="C16649" s="61">
        <v>2133.0</v>
      </c>
      <c r="D16649" s="57" t="s">
        <v>379</v>
      </c>
      <c r="E16649" s="62" t="str">
        <f t="shared" si="1"/>
        <v>Out of test</v>
      </c>
      <c r="F16649" s="53" t="str">
        <f t="shared" si="2"/>
        <v>Shanghai_1</v>
      </c>
      <c r="G16649" s="53">
        <f t="shared" si="3"/>
        <v>0.5270206966</v>
      </c>
    </row>
    <row r="16650">
      <c r="A16650" s="61">
        <v>1.514303704E9</v>
      </c>
      <c r="B16650" s="61">
        <v>1.0</v>
      </c>
      <c r="C16650" s="61">
        <v>664.0</v>
      </c>
      <c r="D16650" s="57" t="s">
        <v>379</v>
      </c>
      <c r="E16650" s="62" t="str">
        <f t="shared" si="1"/>
        <v>Out of test</v>
      </c>
      <c r="F16650" s="53" t="str">
        <f t="shared" si="2"/>
        <v>Shanghai_1</v>
      </c>
      <c r="G16650" s="53">
        <f t="shared" si="3"/>
        <v>0.7520377354</v>
      </c>
    </row>
    <row r="16651">
      <c r="A16651" s="61">
        <v>1.515378428E9</v>
      </c>
      <c r="B16651" s="61">
        <v>1.0</v>
      </c>
      <c r="C16651" s="61">
        <v>1945.0</v>
      </c>
      <c r="D16651" s="57" t="s">
        <v>379</v>
      </c>
      <c r="E16651" s="62" t="str">
        <f t="shared" si="1"/>
        <v>Out of test</v>
      </c>
      <c r="F16651" s="53" t="str">
        <f t="shared" si="2"/>
        <v>Shanghai_1</v>
      </c>
      <c r="G16651" s="53">
        <f t="shared" si="3"/>
        <v>0.4767029716</v>
      </c>
    </row>
    <row r="16652">
      <c r="A16652" s="61">
        <v>1.514281625E9</v>
      </c>
      <c r="B16652" s="61">
        <v>1.0</v>
      </c>
      <c r="C16652" s="61">
        <v>2017.0</v>
      </c>
      <c r="D16652" s="57" t="s">
        <v>379</v>
      </c>
      <c r="E16652" s="62" t="str">
        <f t="shared" si="1"/>
        <v>Out of test</v>
      </c>
      <c r="F16652" s="53" t="str">
        <f t="shared" si="2"/>
        <v>Shanghai_1</v>
      </c>
      <c r="G16652" s="53">
        <f t="shared" si="3"/>
        <v>0.5703270985</v>
      </c>
    </row>
    <row r="16653">
      <c r="A16653" s="61">
        <v>1.518206778E9</v>
      </c>
      <c r="B16653" s="61">
        <v>1.0</v>
      </c>
      <c r="C16653" s="61">
        <v>2490.0</v>
      </c>
      <c r="D16653" s="57" t="s">
        <v>379</v>
      </c>
      <c r="E16653" s="62" t="str">
        <f t="shared" si="1"/>
        <v>Out of test</v>
      </c>
      <c r="F16653" s="53" t="str">
        <f t="shared" si="2"/>
        <v>Shanghai_1</v>
      </c>
      <c r="G16653" s="53">
        <f t="shared" si="3"/>
        <v>0.6449181069</v>
      </c>
    </row>
    <row r="16654">
      <c r="A16654" s="61">
        <v>1.512889629E9</v>
      </c>
      <c r="B16654" s="61">
        <v>1.0</v>
      </c>
      <c r="C16654" s="61">
        <v>2113.0</v>
      </c>
      <c r="D16654" s="57" t="s">
        <v>379</v>
      </c>
      <c r="E16654" s="62" t="str">
        <f t="shared" si="1"/>
        <v>Out of test</v>
      </c>
      <c r="F16654" s="53" t="str">
        <f t="shared" si="2"/>
        <v>Shanghai_1</v>
      </c>
      <c r="G16654" s="53">
        <f t="shared" si="3"/>
        <v>0.4076079491</v>
      </c>
    </row>
    <row r="16655">
      <c r="A16655" s="61">
        <v>1.518890119E9</v>
      </c>
      <c r="B16655" s="61">
        <v>1.0</v>
      </c>
      <c r="C16655" s="61">
        <v>284.0</v>
      </c>
      <c r="D16655" s="57" t="s">
        <v>379</v>
      </c>
      <c r="E16655" s="62" t="str">
        <f t="shared" si="1"/>
        <v>Out of test</v>
      </c>
      <c r="F16655" s="53" t="str">
        <f t="shared" si="2"/>
        <v>Shanghai_1</v>
      </c>
      <c r="G16655" s="53">
        <f t="shared" si="3"/>
        <v>0.3983719084</v>
      </c>
    </row>
    <row r="16656">
      <c r="A16656" s="61">
        <v>1.515157133E9</v>
      </c>
      <c r="B16656" s="61">
        <v>1.0</v>
      </c>
      <c r="C16656" s="61">
        <v>265.0</v>
      </c>
      <c r="D16656" s="57" t="s">
        <v>379</v>
      </c>
      <c r="E16656" s="62" t="str">
        <f t="shared" si="1"/>
        <v>Out of test</v>
      </c>
      <c r="F16656" s="53" t="str">
        <f t="shared" si="2"/>
        <v>Shanghai_1</v>
      </c>
      <c r="G16656" s="53">
        <f t="shared" si="3"/>
        <v>0.6536790294</v>
      </c>
    </row>
    <row r="16657">
      <c r="A16657" s="61">
        <v>1.515171929E9</v>
      </c>
      <c r="B16657" s="61">
        <v>1.0</v>
      </c>
      <c r="C16657" s="61">
        <v>2731.0</v>
      </c>
      <c r="D16657" s="57" t="s">
        <v>379</v>
      </c>
      <c r="E16657" s="62" t="str">
        <f t="shared" si="1"/>
        <v>Out of test</v>
      </c>
      <c r="F16657" s="53" t="str">
        <f t="shared" si="2"/>
        <v>Shanghai_1</v>
      </c>
      <c r="G16657" s="53">
        <f t="shared" si="3"/>
        <v>0.3895149922</v>
      </c>
    </row>
    <row r="16658">
      <c r="A16658" s="61">
        <v>1.515035369E9</v>
      </c>
      <c r="B16658" s="61">
        <v>1.0</v>
      </c>
      <c r="C16658" s="61">
        <v>2531.0</v>
      </c>
      <c r="D16658" s="57" t="s">
        <v>379</v>
      </c>
      <c r="E16658" s="62" t="str">
        <f t="shared" si="1"/>
        <v>Out of test</v>
      </c>
      <c r="F16658" s="53" t="str">
        <f t="shared" si="2"/>
        <v>Shanghai_1</v>
      </c>
      <c r="G16658" s="53">
        <f t="shared" si="3"/>
        <v>0.4875388619</v>
      </c>
    </row>
    <row r="16659">
      <c r="A16659" s="61">
        <v>1.515818244E9</v>
      </c>
      <c r="B16659" s="61">
        <v>1.0</v>
      </c>
      <c r="C16659" s="61">
        <v>1449.0</v>
      </c>
      <c r="D16659" s="57" t="s">
        <v>379</v>
      </c>
      <c r="E16659" s="62" t="str">
        <f t="shared" si="1"/>
        <v>Out of test</v>
      </c>
      <c r="F16659" s="53" t="str">
        <f t="shared" si="2"/>
        <v>Shanghai_1</v>
      </c>
      <c r="G16659" s="53">
        <f t="shared" si="3"/>
        <v>0.4889707237</v>
      </c>
    </row>
    <row r="16660">
      <c r="A16660" s="61">
        <v>1.512252746E9</v>
      </c>
      <c r="B16660" s="61">
        <v>1.0</v>
      </c>
      <c r="C16660" s="61">
        <v>321.0</v>
      </c>
      <c r="D16660" s="57" t="s">
        <v>379</v>
      </c>
      <c r="E16660" s="62" t="str">
        <f t="shared" si="1"/>
        <v>Out of test</v>
      </c>
      <c r="F16660" s="53" t="str">
        <f t="shared" si="2"/>
        <v>Shanghai_1</v>
      </c>
      <c r="G16660" s="53">
        <f t="shared" si="3"/>
        <v>0.7957138219</v>
      </c>
    </row>
    <row r="16661">
      <c r="A16661" s="61">
        <v>1.518208047E9</v>
      </c>
      <c r="B16661" s="61">
        <v>1.0</v>
      </c>
      <c r="C16661" s="61">
        <v>2370.0</v>
      </c>
      <c r="D16661" s="57" t="s">
        <v>379</v>
      </c>
      <c r="E16661" s="62" t="str">
        <f t="shared" si="1"/>
        <v>Out of test</v>
      </c>
      <c r="F16661" s="53" t="str">
        <f t="shared" si="2"/>
        <v>Shanghai_1</v>
      </c>
      <c r="G16661" s="53">
        <f t="shared" si="3"/>
        <v>0.9250119937</v>
      </c>
    </row>
    <row r="16662">
      <c r="A16662" s="61">
        <v>1.512910925E9</v>
      </c>
      <c r="B16662" s="61">
        <v>1.0</v>
      </c>
      <c r="C16662" s="61">
        <v>2164.0</v>
      </c>
      <c r="D16662" s="57" t="s">
        <v>379</v>
      </c>
      <c r="E16662" s="62" t="str">
        <f t="shared" si="1"/>
        <v>Out of test</v>
      </c>
      <c r="F16662" s="53" t="str">
        <f t="shared" si="2"/>
        <v>Shanghai_1</v>
      </c>
      <c r="G16662" s="53">
        <f t="shared" si="3"/>
        <v>0.3448347132</v>
      </c>
    </row>
    <row r="16663">
      <c r="A16663" s="61">
        <v>1.519633159E9</v>
      </c>
      <c r="B16663" s="61">
        <v>1.0</v>
      </c>
      <c r="C16663" s="61">
        <v>1153.0</v>
      </c>
      <c r="D16663" s="57" t="s">
        <v>379</v>
      </c>
      <c r="E16663" s="62" t="str">
        <f t="shared" si="1"/>
        <v>Out of test</v>
      </c>
      <c r="F16663" s="53" t="str">
        <f t="shared" si="2"/>
        <v>Shanghai_1</v>
      </c>
      <c r="G16663" s="53">
        <f t="shared" si="3"/>
        <v>0.2136035075</v>
      </c>
    </row>
    <row r="16664">
      <c r="A16664" s="61">
        <v>1.519854266E9</v>
      </c>
      <c r="B16664" s="61">
        <v>1.0</v>
      </c>
      <c r="C16664" s="61">
        <v>747.0</v>
      </c>
      <c r="D16664" s="57" t="s">
        <v>379</v>
      </c>
      <c r="E16664" s="62" t="str">
        <f t="shared" si="1"/>
        <v>Out of test</v>
      </c>
      <c r="F16664" s="53" t="str">
        <f t="shared" si="2"/>
        <v>Shanghai_1</v>
      </c>
      <c r="G16664" s="53">
        <f t="shared" si="3"/>
        <v>0.7795591673</v>
      </c>
    </row>
    <row r="16665">
      <c r="A16665" s="61">
        <v>1.512638765E9</v>
      </c>
      <c r="B16665" s="61">
        <v>1.0</v>
      </c>
      <c r="C16665" s="61">
        <v>1718.0</v>
      </c>
      <c r="D16665" s="57" t="s">
        <v>379</v>
      </c>
      <c r="E16665" s="62" t="str">
        <f t="shared" si="1"/>
        <v>Out of test</v>
      </c>
      <c r="F16665" s="53" t="str">
        <f t="shared" si="2"/>
        <v>Shanghai_1</v>
      </c>
      <c r="G16665" s="53">
        <f t="shared" si="3"/>
        <v>0.3541460838</v>
      </c>
    </row>
    <row r="16666">
      <c r="A16666" s="61">
        <v>1.516894506E9</v>
      </c>
      <c r="B16666" s="61">
        <v>1.0</v>
      </c>
      <c r="C16666" s="61">
        <v>2971.0</v>
      </c>
      <c r="D16666" s="57" t="s">
        <v>379</v>
      </c>
      <c r="E16666" s="62" t="str">
        <f t="shared" si="1"/>
        <v>Out of test</v>
      </c>
      <c r="F16666" s="53" t="str">
        <f t="shared" si="2"/>
        <v>Shanghai_1</v>
      </c>
      <c r="G16666" s="53">
        <f t="shared" si="3"/>
        <v>0.18593264</v>
      </c>
    </row>
    <row r="16667">
      <c r="A16667" s="61">
        <v>1.517960218E9</v>
      </c>
      <c r="B16667" s="61">
        <v>1.0</v>
      </c>
      <c r="C16667" s="61">
        <v>2259.0</v>
      </c>
      <c r="D16667" s="57" t="s">
        <v>379</v>
      </c>
      <c r="E16667" s="62" t="str">
        <f t="shared" si="1"/>
        <v>Out of test</v>
      </c>
      <c r="F16667" s="53" t="str">
        <f t="shared" si="2"/>
        <v>Shanghai_1</v>
      </c>
      <c r="G16667" s="53">
        <f t="shared" si="3"/>
        <v>0.1374786232</v>
      </c>
    </row>
    <row r="16668">
      <c r="A16668" s="61">
        <v>1.515977023E9</v>
      </c>
      <c r="B16668" s="61">
        <v>1.0</v>
      </c>
      <c r="C16668" s="61">
        <v>1497.0</v>
      </c>
      <c r="D16668" s="57" t="s">
        <v>379</v>
      </c>
      <c r="E16668" s="62" t="str">
        <f t="shared" si="1"/>
        <v>Out of test</v>
      </c>
      <c r="F16668" s="53" t="str">
        <f t="shared" si="2"/>
        <v>Shanghai_1</v>
      </c>
      <c r="G16668" s="53">
        <f t="shared" si="3"/>
        <v>0.7892482588</v>
      </c>
    </row>
    <row r="16669">
      <c r="A16669" s="61">
        <v>1.515077933E9</v>
      </c>
      <c r="B16669" s="61">
        <v>1.0</v>
      </c>
      <c r="C16669" s="61">
        <v>579.0</v>
      </c>
      <c r="D16669" s="57" t="s">
        <v>379</v>
      </c>
      <c r="E16669" s="62" t="str">
        <f t="shared" si="1"/>
        <v>Out of test</v>
      </c>
      <c r="F16669" s="53" t="str">
        <f t="shared" si="2"/>
        <v>Shanghai_1</v>
      </c>
      <c r="G16669" s="53">
        <f t="shared" si="3"/>
        <v>0.6125403632</v>
      </c>
    </row>
    <row r="16670">
      <c r="A16670" s="61">
        <v>1.518980297E9</v>
      </c>
      <c r="B16670" s="61">
        <v>1.0</v>
      </c>
      <c r="C16670" s="61">
        <v>171.0</v>
      </c>
      <c r="D16670" s="57" t="s">
        <v>379</v>
      </c>
      <c r="E16670" s="62" t="str">
        <f t="shared" si="1"/>
        <v>Out of test</v>
      </c>
      <c r="F16670" s="53" t="str">
        <f t="shared" si="2"/>
        <v>Shanghai_1</v>
      </c>
      <c r="G16670" s="53">
        <f t="shared" si="3"/>
        <v>0.9508528829</v>
      </c>
    </row>
    <row r="16671">
      <c r="A16671" s="61">
        <v>1.515919113E9</v>
      </c>
      <c r="B16671" s="61">
        <v>1.0</v>
      </c>
      <c r="C16671" s="61">
        <v>1530.0</v>
      </c>
      <c r="D16671" s="57" t="s">
        <v>379</v>
      </c>
      <c r="E16671" s="62" t="str">
        <f t="shared" si="1"/>
        <v>Out of test</v>
      </c>
      <c r="F16671" s="53" t="str">
        <f t="shared" si="2"/>
        <v>Shanghai_1</v>
      </c>
      <c r="G16671" s="53">
        <f t="shared" si="3"/>
        <v>0.4631329303</v>
      </c>
    </row>
    <row r="16672">
      <c r="A16672" s="61">
        <v>1.515360726E9</v>
      </c>
      <c r="B16672" s="61">
        <v>1.0</v>
      </c>
      <c r="C16672" s="61">
        <v>3967.0</v>
      </c>
      <c r="D16672" s="57" t="s">
        <v>379</v>
      </c>
      <c r="E16672" s="62" t="str">
        <f t="shared" si="1"/>
        <v>Out of test</v>
      </c>
      <c r="F16672" s="53" t="str">
        <f t="shared" si="2"/>
        <v>Shanghai_1</v>
      </c>
      <c r="G16672" s="53">
        <f t="shared" si="3"/>
        <v>0.549721606</v>
      </c>
    </row>
    <row r="16673">
      <c r="A16673" s="61">
        <v>1.512928914E9</v>
      </c>
      <c r="B16673" s="61">
        <v>1.0</v>
      </c>
      <c r="C16673" s="61">
        <v>1589.0</v>
      </c>
      <c r="D16673" s="57" t="s">
        <v>379</v>
      </c>
      <c r="E16673" s="62" t="str">
        <f t="shared" si="1"/>
        <v>Out of test</v>
      </c>
      <c r="F16673" s="53" t="str">
        <f t="shared" si="2"/>
        <v>Shanghai_1</v>
      </c>
      <c r="G16673" s="53">
        <f t="shared" si="3"/>
        <v>0.5113285975</v>
      </c>
    </row>
    <row r="16674">
      <c r="A16674" s="61">
        <v>1.515458295E9</v>
      </c>
      <c r="B16674" s="61">
        <v>1.0</v>
      </c>
      <c r="C16674" s="61">
        <v>709.0</v>
      </c>
      <c r="D16674" s="57" t="s">
        <v>379</v>
      </c>
      <c r="E16674" s="62" t="str">
        <f t="shared" si="1"/>
        <v>Out of test</v>
      </c>
      <c r="F16674" s="53" t="str">
        <f t="shared" si="2"/>
        <v>Shanghai_1</v>
      </c>
      <c r="G16674" s="53">
        <f t="shared" si="3"/>
        <v>0.3446823656</v>
      </c>
    </row>
    <row r="16675">
      <c r="A16675" s="61">
        <v>1.518333257E9</v>
      </c>
      <c r="B16675" s="61">
        <v>1.0</v>
      </c>
      <c r="C16675" s="61">
        <v>1775.0</v>
      </c>
      <c r="D16675" s="57" t="s">
        <v>379</v>
      </c>
      <c r="E16675" s="62" t="str">
        <f t="shared" si="1"/>
        <v>Out of test</v>
      </c>
      <c r="F16675" s="53" t="str">
        <f t="shared" si="2"/>
        <v>Shanghai_1</v>
      </c>
      <c r="G16675" s="53">
        <f t="shared" si="3"/>
        <v>0.8722565867</v>
      </c>
    </row>
    <row r="16676">
      <c r="A16676" s="61">
        <v>1.518117835E9</v>
      </c>
      <c r="B16676" s="61">
        <v>1.0</v>
      </c>
      <c r="C16676" s="61">
        <v>2484.0</v>
      </c>
      <c r="D16676" s="57" t="s">
        <v>379</v>
      </c>
      <c r="E16676" s="62" t="str">
        <f t="shared" si="1"/>
        <v>Out of test</v>
      </c>
      <c r="F16676" s="53" t="str">
        <f t="shared" si="2"/>
        <v>Shanghai_1</v>
      </c>
      <c r="G16676" s="53">
        <f t="shared" si="3"/>
        <v>0.2277361562</v>
      </c>
    </row>
    <row r="16677">
      <c r="A16677" s="61">
        <v>1.518319637E9</v>
      </c>
      <c r="B16677" s="61">
        <v>1.0</v>
      </c>
      <c r="C16677" s="61">
        <v>1800.0</v>
      </c>
      <c r="D16677" s="57" t="s">
        <v>379</v>
      </c>
      <c r="E16677" s="62" t="str">
        <f t="shared" si="1"/>
        <v>Out of test</v>
      </c>
      <c r="F16677" s="53" t="str">
        <f t="shared" si="2"/>
        <v>Shanghai_1</v>
      </c>
      <c r="G16677" s="53">
        <f t="shared" si="3"/>
        <v>0.5973960253</v>
      </c>
    </row>
    <row r="16678">
      <c r="A16678" s="61">
        <v>1.518950167E9</v>
      </c>
      <c r="B16678" s="61">
        <v>1.0</v>
      </c>
      <c r="C16678" s="61">
        <v>2005.0</v>
      </c>
      <c r="D16678" s="57" t="s">
        <v>379</v>
      </c>
      <c r="E16678" s="62" t="str">
        <f t="shared" si="1"/>
        <v>Out of test</v>
      </c>
      <c r="F16678" s="53" t="str">
        <f t="shared" si="2"/>
        <v>Shanghai_1</v>
      </c>
      <c r="G16678" s="53">
        <f t="shared" si="3"/>
        <v>0.8169317451</v>
      </c>
    </row>
    <row r="16679">
      <c r="A16679" s="61">
        <v>1.512968677E9</v>
      </c>
      <c r="B16679" s="61">
        <v>1.0</v>
      </c>
      <c r="C16679" s="61">
        <v>1867.0</v>
      </c>
      <c r="D16679" s="57" t="s">
        <v>379</v>
      </c>
      <c r="E16679" s="62" t="str">
        <f t="shared" si="1"/>
        <v>Out of test</v>
      </c>
      <c r="F16679" s="53" t="str">
        <f t="shared" si="2"/>
        <v>Shanghai_1</v>
      </c>
      <c r="G16679" s="53">
        <f t="shared" si="3"/>
        <v>0.4493710638</v>
      </c>
    </row>
    <row r="16680">
      <c r="A16680" s="61">
        <v>1.512580483E9</v>
      </c>
      <c r="B16680" s="61">
        <v>1.0</v>
      </c>
      <c r="C16680" s="61">
        <v>950.0</v>
      </c>
      <c r="D16680" s="57" t="s">
        <v>379</v>
      </c>
      <c r="E16680" s="62" t="str">
        <f t="shared" si="1"/>
        <v>Out of test</v>
      </c>
      <c r="F16680" s="53" t="str">
        <f t="shared" si="2"/>
        <v>Shanghai_1</v>
      </c>
      <c r="G16680" s="53">
        <f t="shared" si="3"/>
        <v>0.4707873151</v>
      </c>
    </row>
    <row r="16681">
      <c r="A16681" s="61">
        <v>1.517643633E9</v>
      </c>
      <c r="B16681" s="61">
        <v>1.0</v>
      </c>
      <c r="C16681" s="61">
        <v>801.0</v>
      </c>
      <c r="D16681" s="57" t="s">
        <v>379</v>
      </c>
      <c r="E16681" s="62" t="str">
        <f t="shared" si="1"/>
        <v>Out of test</v>
      </c>
      <c r="F16681" s="53" t="str">
        <f t="shared" si="2"/>
        <v>Shanghai_1</v>
      </c>
      <c r="G16681" s="53">
        <f t="shared" si="3"/>
        <v>0.8179614373</v>
      </c>
    </row>
    <row r="16682">
      <c r="A16682" s="61">
        <v>1.516771158E9</v>
      </c>
      <c r="B16682" s="61">
        <v>1.0</v>
      </c>
      <c r="C16682" s="61">
        <v>668.0</v>
      </c>
      <c r="D16682" s="57" t="s">
        <v>379</v>
      </c>
      <c r="E16682" s="62" t="str">
        <f t="shared" si="1"/>
        <v>Out of test</v>
      </c>
      <c r="F16682" s="53" t="str">
        <f t="shared" si="2"/>
        <v>Shanghai_1</v>
      </c>
      <c r="G16682" s="53">
        <f t="shared" si="3"/>
        <v>0.1105000377</v>
      </c>
    </row>
    <row r="16683">
      <c r="A16683" s="61">
        <v>1.517949788E9</v>
      </c>
      <c r="B16683" s="61">
        <v>1.0</v>
      </c>
      <c r="C16683" s="61">
        <v>2570.0</v>
      </c>
      <c r="D16683" s="57" t="s">
        <v>379</v>
      </c>
      <c r="E16683" s="62" t="str">
        <f t="shared" si="1"/>
        <v>Out of test</v>
      </c>
      <c r="F16683" s="53" t="str">
        <f t="shared" si="2"/>
        <v>Shanghai_1</v>
      </c>
      <c r="G16683" s="53">
        <f t="shared" si="3"/>
        <v>0.6101197554</v>
      </c>
    </row>
    <row r="16684">
      <c r="A16684" s="61">
        <v>1.515949789E9</v>
      </c>
      <c r="B16684" s="61">
        <v>1.0</v>
      </c>
      <c r="C16684" s="61">
        <v>413.0</v>
      </c>
      <c r="D16684" s="57" t="s">
        <v>379</v>
      </c>
      <c r="E16684" s="62" t="str">
        <f t="shared" si="1"/>
        <v>Out of test</v>
      </c>
      <c r="F16684" s="53" t="str">
        <f t="shared" si="2"/>
        <v>Shanghai_1</v>
      </c>
      <c r="G16684" s="53">
        <f t="shared" si="3"/>
        <v>0.7394697526</v>
      </c>
    </row>
    <row r="16685">
      <c r="A16685" s="61">
        <v>1.519292937E9</v>
      </c>
      <c r="B16685" s="61">
        <v>1.0</v>
      </c>
      <c r="C16685" s="61">
        <v>3243.0</v>
      </c>
      <c r="D16685" s="57" t="s">
        <v>379</v>
      </c>
      <c r="E16685" s="62" t="str">
        <f t="shared" si="1"/>
        <v>Out of test</v>
      </c>
      <c r="F16685" s="53" t="str">
        <f t="shared" si="2"/>
        <v>Shanghai_1</v>
      </c>
      <c r="G16685" s="53">
        <f t="shared" si="3"/>
        <v>0.1998584299</v>
      </c>
    </row>
    <row r="16686">
      <c r="A16686" s="61">
        <v>1.511675119E9</v>
      </c>
      <c r="B16686" s="61">
        <v>1.0</v>
      </c>
      <c r="C16686" s="61">
        <v>2604.0</v>
      </c>
      <c r="D16686" s="57" t="s">
        <v>379</v>
      </c>
      <c r="E16686" s="62" t="str">
        <f t="shared" si="1"/>
        <v>Out of test</v>
      </c>
      <c r="F16686" s="53" t="str">
        <f t="shared" si="2"/>
        <v>Shanghai_1</v>
      </c>
      <c r="G16686" s="53">
        <f t="shared" si="3"/>
        <v>0.983426946</v>
      </c>
    </row>
    <row r="16687">
      <c r="A16687" s="61">
        <v>1.516110346E9</v>
      </c>
      <c r="B16687" s="61">
        <v>1.0</v>
      </c>
      <c r="C16687" s="61">
        <v>2788.0</v>
      </c>
      <c r="D16687" s="57" t="s">
        <v>379</v>
      </c>
      <c r="E16687" s="62" t="str">
        <f t="shared" si="1"/>
        <v>Out of test</v>
      </c>
      <c r="F16687" s="53" t="str">
        <f t="shared" si="2"/>
        <v>Shanghai_1</v>
      </c>
      <c r="G16687" s="53">
        <f t="shared" si="3"/>
        <v>0.5086895121</v>
      </c>
    </row>
    <row r="16688">
      <c r="A16688" s="61">
        <v>1.515881105E9</v>
      </c>
      <c r="B16688" s="61">
        <v>1.0</v>
      </c>
      <c r="C16688" s="61">
        <v>4239.0</v>
      </c>
      <c r="D16688" s="57" t="s">
        <v>379</v>
      </c>
      <c r="E16688" s="62" t="str">
        <f t="shared" si="1"/>
        <v>Out of test</v>
      </c>
      <c r="F16688" s="53" t="str">
        <f t="shared" si="2"/>
        <v>Shanghai_1</v>
      </c>
      <c r="G16688" s="53">
        <f t="shared" si="3"/>
        <v>0.5232737058</v>
      </c>
    </row>
    <row r="16689">
      <c r="A16689" s="61">
        <v>1.517908248E9</v>
      </c>
      <c r="B16689" s="61">
        <v>1.0</v>
      </c>
      <c r="C16689" s="61">
        <v>959.0</v>
      </c>
      <c r="D16689" s="57" t="s">
        <v>379</v>
      </c>
      <c r="E16689" s="62" t="str">
        <f t="shared" si="1"/>
        <v>Out of test</v>
      </c>
      <c r="F16689" s="53" t="str">
        <f t="shared" si="2"/>
        <v>Shanghai_1</v>
      </c>
      <c r="G16689" s="53">
        <f t="shared" si="3"/>
        <v>0.8837559738</v>
      </c>
    </row>
    <row r="16690">
      <c r="A16690" s="61">
        <v>1.513773194E9</v>
      </c>
      <c r="B16690" s="61">
        <v>1.0</v>
      </c>
      <c r="C16690" s="61">
        <v>1979.0</v>
      </c>
      <c r="D16690" s="57" t="s">
        <v>379</v>
      </c>
      <c r="E16690" s="62" t="str">
        <f t="shared" si="1"/>
        <v>Out of test</v>
      </c>
      <c r="F16690" s="53" t="str">
        <f t="shared" si="2"/>
        <v>Shanghai_1</v>
      </c>
      <c r="G16690" s="53">
        <f t="shared" si="3"/>
        <v>0.8443079891</v>
      </c>
    </row>
    <row r="16691">
      <c r="A16691" s="61">
        <v>1.514847455E9</v>
      </c>
      <c r="B16691" s="61">
        <v>1.0</v>
      </c>
      <c r="C16691" s="61">
        <v>1049.0</v>
      </c>
      <c r="D16691" s="57" t="s">
        <v>379</v>
      </c>
      <c r="E16691" s="62" t="str">
        <f t="shared" si="1"/>
        <v>Out of test</v>
      </c>
      <c r="F16691" s="53" t="str">
        <f t="shared" si="2"/>
        <v>Shanghai_1</v>
      </c>
      <c r="G16691" s="53">
        <f t="shared" si="3"/>
        <v>0.3568885629</v>
      </c>
    </row>
    <row r="16692">
      <c r="A16692" s="61">
        <v>1.514760254E9</v>
      </c>
      <c r="B16692" s="61">
        <v>1.0</v>
      </c>
      <c r="C16692" s="61">
        <v>4511.0</v>
      </c>
      <c r="D16692" s="57" t="s">
        <v>379</v>
      </c>
      <c r="E16692" s="62" t="str">
        <f t="shared" si="1"/>
        <v>Out of test</v>
      </c>
      <c r="F16692" s="53" t="str">
        <f t="shared" si="2"/>
        <v>Shanghai_1</v>
      </c>
      <c r="G16692" s="53">
        <f t="shared" si="3"/>
        <v>0.1206328009</v>
      </c>
    </row>
    <row r="16693">
      <c r="A16693" s="61">
        <v>1.513588005E9</v>
      </c>
      <c r="B16693" s="61">
        <v>1.0</v>
      </c>
      <c r="C16693" s="61">
        <v>2320.0</v>
      </c>
      <c r="D16693" s="57" t="s">
        <v>379</v>
      </c>
      <c r="E16693" s="62" t="str">
        <f t="shared" si="1"/>
        <v>Out of test</v>
      </c>
      <c r="F16693" s="53" t="str">
        <f t="shared" si="2"/>
        <v>Shanghai_1</v>
      </c>
      <c r="G16693" s="53">
        <f t="shared" si="3"/>
        <v>0.8896917671</v>
      </c>
    </row>
    <row r="16694">
      <c r="A16694" s="61">
        <v>1.517604227E9</v>
      </c>
      <c r="B16694" s="61">
        <v>1.0</v>
      </c>
      <c r="C16694" s="61">
        <v>2415.0</v>
      </c>
      <c r="D16694" s="57" t="s">
        <v>379</v>
      </c>
      <c r="E16694" s="62" t="str">
        <f t="shared" si="1"/>
        <v>Out of test</v>
      </c>
      <c r="F16694" s="53" t="str">
        <f t="shared" si="2"/>
        <v>Shanghai_1</v>
      </c>
      <c r="G16694" s="53">
        <f t="shared" si="3"/>
        <v>0.3361933663</v>
      </c>
    </row>
    <row r="16695">
      <c r="A16695" s="61">
        <v>1.517550777E9</v>
      </c>
      <c r="B16695" s="61">
        <v>1.0</v>
      </c>
      <c r="C16695" s="61">
        <v>2017.0</v>
      </c>
      <c r="D16695" s="57" t="s">
        <v>379</v>
      </c>
      <c r="E16695" s="62" t="str">
        <f t="shared" si="1"/>
        <v>Out of test</v>
      </c>
      <c r="F16695" s="53" t="str">
        <f t="shared" si="2"/>
        <v>Shanghai_1</v>
      </c>
      <c r="G16695" s="53">
        <f t="shared" si="3"/>
        <v>0.4516641875</v>
      </c>
    </row>
    <row r="16696">
      <c r="A16696" s="61">
        <v>1.517363038E9</v>
      </c>
      <c r="B16696" s="61">
        <v>1.0</v>
      </c>
      <c r="C16696" s="61">
        <v>1348.0</v>
      </c>
      <c r="D16696" s="57" t="s">
        <v>379</v>
      </c>
      <c r="E16696" s="62" t="str">
        <f t="shared" si="1"/>
        <v>Out of test</v>
      </c>
      <c r="F16696" s="53" t="str">
        <f t="shared" si="2"/>
        <v>Shanghai_1</v>
      </c>
      <c r="G16696" s="53">
        <f t="shared" si="3"/>
        <v>0.4111111702</v>
      </c>
    </row>
    <row r="16697">
      <c r="A16697" s="61">
        <v>1.512413675E9</v>
      </c>
      <c r="B16697" s="61">
        <v>1.0</v>
      </c>
      <c r="C16697" s="61">
        <v>1660.0</v>
      </c>
      <c r="D16697" s="57" t="s">
        <v>379</v>
      </c>
      <c r="E16697" s="62" t="str">
        <f t="shared" si="1"/>
        <v>Out of test</v>
      </c>
      <c r="F16697" s="53" t="str">
        <f t="shared" si="2"/>
        <v>Shanghai_1</v>
      </c>
      <c r="G16697" s="53">
        <f t="shared" si="3"/>
        <v>0.9326744173</v>
      </c>
    </row>
    <row r="16698">
      <c r="A16698" s="61">
        <v>1.517281578E9</v>
      </c>
      <c r="B16698" s="61">
        <v>1.0</v>
      </c>
      <c r="C16698" s="61">
        <v>750.0</v>
      </c>
      <c r="D16698" s="57" t="s">
        <v>379</v>
      </c>
      <c r="E16698" s="62" t="str">
        <f t="shared" si="1"/>
        <v>Out of test</v>
      </c>
      <c r="F16698" s="53" t="str">
        <f t="shared" si="2"/>
        <v>Shanghai_1</v>
      </c>
      <c r="G16698" s="53">
        <f t="shared" si="3"/>
        <v>0.353985775</v>
      </c>
    </row>
    <row r="16699">
      <c r="A16699" s="61">
        <v>1.516326876E9</v>
      </c>
      <c r="B16699" s="61">
        <v>1.0</v>
      </c>
      <c r="C16699" s="61">
        <v>2031.0</v>
      </c>
      <c r="D16699" s="57" t="s">
        <v>379</v>
      </c>
      <c r="E16699" s="62" t="str">
        <f t="shared" si="1"/>
        <v>Out of test</v>
      </c>
      <c r="F16699" s="53" t="str">
        <f t="shared" si="2"/>
        <v>Shanghai_1</v>
      </c>
      <c r="G16699" s="53">
        <f t="shared" si="3"/>
        <v>0.478351518</v>
      </c>
    </row>
    <row r="16700">
      <c r="A16700" s="61">
        <v>1.511744765E9</v>
      </c>
      <c r="B16700" s="61">
        <v>1.0</v>
      </c>
      <c r="C16700" s="61">
        <v>256.0</v>
      </c>
      <c r="D16700" s="57" t="s">
        <v>379</v>
      </c>
      <c r="E16700" s="62" t="str">
        <f t="shared" si="1"/>
        <v>Out of test</v>
      </c>
      <c r="F16700" s="53" t="str">
        <f t="shared" si="2"/>
        <v>Shanghai_1</v>
      </c>
      <c r="G16700" s="53">
        <f t="shared" si="3"/>
        <v>0.450936336</v>
      </c>
    </row>
    <row r="16701">
      <c r="A16701" s="61">
        <v>1.511260607E9</v>
      </c>
      <c r="B16701" s="61">
        <v>1.0</v>
      </c>
      <c r="C16701" s="61">
        <v>1840.0</v>
      </c>
      <c r="D16701" s="57" t="s">
        <v>379</v>
      </c>
      <c r="E16701" s="62" t="str">
        <f t="shared" si="1"/>
        <v>Out of test</v>
      </c>
      <c r="F16701" s="53" t="str">
        <f t="shared" si="2"/>
        <v>Shanghai_1</v>
      </c>
      <c r="G16701" s="53">
        <f t="shared" si="3"/>
        <v>0.455743475</v>
      </c>
    </row>
    <row r="16702">
      <c r="A16702" s="61">
        <v>1.518112204E9</v>
      </c>
      <c r="B16702" s="61">
        <v>1.0</v>
      </c>
      <c r="C16702" s="61">
        <v>68.0</v>
      </c>
      <c r="D16702" s="57" t="s">
        <v>379</v>
      </c>
      <c r="E16702" s="62" t="str">
        <f t="shared" si="1"/>
        <v>Out of test</v>
      </c>
      <c r="F16702" s="53" t="str">
        <f t="shared" si="2"/>
        <v>Shanghai_1</v>
      </c>
      <c r="G16702" s="53">
        <f t="shared" si="3"/>
        <v>0.5867992046</v>
      </c>
    </row>
    <row r="16703">
      <c r="A16703" s="61">
        <v>1.513743674E9</v>
      </c>
      <c r="B16703" s="61">
        <v>1.0</v>
      </c>
      <c r="C16703" s="61">
        <v>3726.0</v>
      </c>
      <c r="D16703" s="57" t="s">
        <v>379</v>
      </c>
      <c r="E16703" s="62" t="str">
        <f t="shared" si="1"/>
        <v>Out of test</v>
      </c>
      <c r="F16703" s="53" t="str">
        <f t="shared" si="2"/>
        <v>Shanghai_1</v>
      </c>
      <c r="G16703" s="53">
        <f t="shared" si="3"/>
        <v>0.8337024482</v>
      </c>
    </row>
    <row r="16704">
      <c r="A16704" s="61">
        <v>1.518368723E9</v>
      </c>
      <c r="B16704" s="61">
        <v>1.0</v>
      </c>
      <c r="C16704" s="61">
        <v>2782.0</v>
      </c>
      <c r="D16704" s="57" t="s">
        <v>379</v>
      </c>
      <c r="E16704" s="62" t="str">
        <f t="shared" si="1"/>
        <v>Out of test</v>
      </c>
      <c r="F16704" s="53" t="str">
        <f t="shared" si="2"/>
        <v>Shanghai_1</v>
      </c>
      <c r="G16704" s="53">
        <f t="shared" si="3"/>
        <v>0.782656092</v>
      </c>
    </row>
    <row r="16705">
      <c r="A16705" s="61">
        <v>1.511652723E9</v>
      </c>
      <c r="B16705" s="61">
        <v>1.0</v>
      </c>
      <c r="C16705" s="61">
        <v>1082.0</v>
      </c>
      <c r="D16705" s="57" t="s">
        <v>379</v>
      </c>
      <c r="E16705" s="62" t="str">
        <f t="shared" si="1"/>
        <v>Out of test</v>
      </c>
      <c r="F16705" s="53" t="str">
        <f t="shared" si="2"/>
        <v>Shanghai_1</v>
      </c>
      <c r="G16705" s="53">
        <f t="shared" si="3"/>
        <v>0.8027589115</v>
      </c>
    </row>
    <row r="16706">
      <c r="A16706" s="61">
        <v>1.519291079E9</v>
      </c>
      <c r="B16706" s="61">
        <v>1.0</v>
      </c>
      <c r="C16706" s="61">
        <v>2384.0</v>
      </c>
      <c r="D16706" s="57" t="s">
        <v>379</v>
      </c>
      <c r="E16706" s="62" t="str">
        <f t="shared" si="1"/>
        <v>Out of test</v>
      </c>
      <c r="F16706" s="53" t="str">
        <f t="shared" si="2"/>
        <v>Shanghai_1</v>
      </c>
      <c r="G16706" s="53">
        <f t="shared" si="3"/>
        <v>0.4394342719</v>
      </c>
    </row>
    <row r="16707">
      <c r="A16707" s="61">
        <v>1.518990996E9</v>
      </c>
      <c r="B16707" s="61">
        <v>1.0</v>
      </c>
      <c r="C16707" s="61">
        <v>3845.0</v>
      </c>
      <c r="D16707" s="57" t="s">
        <v>379</v>
      </c>
      <c r="E16707" s="62" t="str">
        <f t="shared" si="1"/>
        <v>Out of test</v>
      </c>
      <c r="F16707" s="53" t="str">
        <f t="shared" si="2"/>
        <v>Shanghai_1</v>
      </c>
      <c r="G16707" s="53">
        <f t="shared" si="3"/>
        <v>0.2957517404</v>
      </c>
    </row>
    <row r="16708">
      <c r="A16708" s="61">
        <v>1.515032015E9</v>
      </c>
      <c r="B16708" s="61">
        <v>1.0</v>
      </c>
      <c r="C16708" s="61">
        <v>3901.0</v>
      </c>
      <c r="D16708" s="57" t="s">
        <v>379</v>
      </c>
      <c r="E16708" s="62" t="str">
        <f t="shared" si="1"/>
        <v>Out of test</v>
      </c>
      <c r="F16708" s="53" t="str">
        <f t="shared" si="2"/>
        <v>Shanghai_1</v>
      </c>
      <c r="G16708" s="53">
        <f t="shared" si="3"/>
        <v>0.06551684352</v>
      </c>
    </row>
    <row r="16709">
      <c r="A16709" s="61">
        <v>1.517115665E9</v>
      </c>
      <c r="B16709" s="61">
        <v>1.0</v>
      </c>
      <c r="C16709" s="61">
        <v>3890.0</v>
      </c>
      <c r="D16709" s="57" t="s">
        <v>379</v>
      </c>
      <c r="E16709" s="62" t="str">
        <f t="shared" si="1"/>
        <v>Out of test</v>
      </c>
      <c r="F16709" s="53" t="str">
        <f t="shared" si="2"/>
        <v>Shanghai_1</v>
      </c>
      <c r="G16709" s="53">
        <f t="shared" si="3"/>
        <v>0.1143246175</v>
      </c>
    </row>
    <row r="16710">
      <c r="A16710" s="61">
        <v>1.513843663E9</v>
      </c>
      <c r="B16710" s="61">
        <v>1.0</v>
      </c>
      <c r="C16710" s="61">
        <v>456.0</v>
      </c>
      <c r="D16710" s="57" t="s">
        <v>379</v>
      </c>
      <c r="E16710" s="62" t="str">
        <f t="shared" si="1"/>
        <v>Out of test</v>
      </c>
      <c r="F16710" s="53" t="str">
        <f t="shared" si="2"/>
        <v>Shanghai_1</v>
      </c>
      <c r="G16710" s="53">
        <f t="shared" si="3"/>
        <v>0.1060727178</v>
      </c>
    </row>
    <row r="16711">
      <c r="A16711" s="61">
        <v>1.512569448E9</v>
      </c>
      <c r="B16711" s="61">
        <v>1.0</v>
      </c>
      <c r="C16711" s="61">
        <v>1867.0</v>
      </c>
      <c r="D16711" s="57" t="s">
        <v>379</v>
      </c>
      <c r="E16711" s="62" t="str">
        <f t="shared" si="1"/>
        <v>Out of test</v>
      </c>
      <c r="F16711" s="53" t="str">
        <f t="shared" si="2"/>
        <v>Shanghai_1</v>
      </c>
      <c r="G16711" s="53">
        <f t="shared" si="3"/>
        <v>0.3568346116</v>
      </c>
    </row>
    <row r="16712">
      <c r="A16712" s="61">
        <v>1.519541194E9</v>
      </c>
      <c r="B16712" s="61">
        <v>1.0</v>
      </c>
      <c r="C16712" s="61">
        <v>512.0</v>
      </c>
      <c r="D16712" s="57" t="s">
        <v>379</v>
      </c>
      <c r="E16712" s="62" t="str">
        <f t="shared" si="1"/>
        <v>Out of test</v>
      </c>
      <c r="F16712" s="53" t="str">
        <f t="shared" si="2"/>
        <v>Shanghai_1</v>
      </c>
      <c r="G16712" s="53">
        <f t="shared" si="3"/>
        <v>0.005231809287</v>
      </c>
    </row>
    <row r="16713">
      <c r="A16713" s="61">
        <v>1.517465384E9</v>
      </c>
      <c r="B16713" s="61">
        <v>1.0</v>
      </c>
      <c r="C16713" s="61">
        <v>427.0</v>
      </c>
      <c r="D16713" s="57" t="s">
        <v>379</v>
      </c>
      <c r="E16713" s="62" t="str">
        <f t="shared" si="1"/>
        <v>Out of test</v>
      </c>
      <c r="F16713" s="53" t="str">
        <f t="shared" si="2"/>
        <v>Shanghai_1</v>
      </c>
      <c r="G16713" s="53">
        <f t="shared" si="3"/>
        <v>0.09763333375</v>
      </c>
    </row>
    <row r="16714">
      <c r="A16714" s="61">
        <v>1.519271315E9</v>
      </c>
      <c r="B16714" s="61">
        <v>1.0</v>
      </c>
      <c r="C16714" s="61">
        <v>2549.0</v>
      </c>
      <c r="D16714" s="57" t="s">
        <v>379</v>
      </c>
      <c r="E16714" s="62" t="str">
        <f t="shared" si="1"/>
        <v>Out of test</v>
      </c>
      <c r="F16714" s="53" t="str">
        <f t="shared" si="2"/>
        <v>Shanghai_1</v>
      </c>
      <c r="G16714" s="53">
        <f t="shared" si="3"/>
        <v>0.6444877105</v>
      </c>
    </row>
    <row r="16715">
      <c r="A16715" s="61">
        <v>1.512662918E9</v>
      </c>
      <c r="B16715" s="61">
        <v>1.0</v>
      </c>
      <c r="C16715" s="61">
        <v>1738.0</v>
      </c>
      <c r="D16715" s="57" t="s">
        <v>379</v>
      </c>
      <c r="E16715" s="62" t="str">
        <f t="shared" si="1"/>
        <v>Out of test</v>
      </c>
      <c r="F16715" s="53" t="str">
        <f t="shared" si="2"/>
        <v>Shanghai_1</v>
      </c>
      <c r="G16715" s="53">
        <f t="shared" si="3"/>
        <v>0.9315788542</v>
      </c>
    </row>
    <row r="16716">
      <c r="A16716" s="61">
        <v>1.515404769E9</v>
      </c>
      <c r="B16716" s="61">
        <v>1.0</v>
      </c>
      <c r="C16716" s="61">
        <v>575.0</v>
      </c>
      <c r="D16716" s="57" t="s">
        <v>379</v>
      </c>
      <c r="E16716" s="62" t="str">
        <f t="shared" si="1"/>
        <v>Out of test</v>
      </c>
      <c r="F16716" s="53" t="str">
        <f t="shared" si="2"/>
        <v>Shanghai_1</v>
      </c>
      <c r="G16716" s="53">
        <f t="shared" si="3"/>
        <v>0.5901277017</v>
      </c>
    </row>
    <row r="16717">
      <c r="A16717" s="61">
        <v>1.518567824E9</v>
      </c>
      <c r="B16717" s="61">
        <v>1.0</v>
      </c>
      <c r="C16717" s="61">
        <v>1537.0</v>
      </c>
      <c r="D16717" s="57" t="s">
        <v>379</v>
      </c>
      <c r="E16717" s="62" t="str">
        <f t="shared" si="1"/>
        <v>Out of test</v>
      </c>
      <c r="F16717" s="53" t="str">
        <f t="shared" si="2"/>
        <v>Shanghai_1</v>
      </c>
      <c r="G16717" s="53">
        <f t="shared" si="3"/>
        <v>0.2946531487</v>
      </c>
    </row>
    <row r="16718">
      <c r="A16718" s="61">
        <v>1.519108399E9</v>
      </c>
      <c r="B16718" s="61">
        <v>1.0</v>
      </c>
      <c r="C16718" s="61">
        <v>1383.0</v>
      </c>
      <c r="D16718" s="57" t="s">
        <v>379</v>
      </c>
      <c r="E16718" s="62" t="str">
        <f t="shared" si="1"/>
        <v>Out of test</v>
      </c>
      <c r="F16718" s="53" t="str">
        <f t="shared" si="2"/>
        <v>Shanghai_1</v>
      </c>
      <c r="G16718" s="53">
        <f t="shared" si="3"/>
        <v>0.1305125199</v>
      </c>
    </row>
    <row r="16719">
      <c r="A16719" s="61">
        <v>1.518938828E9</v>
      </c>
      <c r="B16719" s="61">
        <v>1.0</v>
      </c>
      <c r="C16719" s="61">
        <v>816.0</v>
      </c>
      <c r="D16719" s="57" t="s">
        <v>379</v>
      </c>
      <c r="E16719" s="62" t="str">
        <f t="shared" si="1"/>
        <v>Out of test</v>
      </c>
      <c r="F16719" s="53" t="str">
        <f t="shared" si="2"/>
        <v>Shanghai_1</v>
      </c>
      <c r="G16719" s="53">
        <f t="shared" si="3"/>
        <v>0.9534513327</v>
      </c>
    </row>
    <row r="16720">
      <c r="A16720" s="61">
        <v>1.519303513E9</v>
      </c>
      <c r="B16720" s="61">
        <v>1.0</v>
      </c>
      <c r="C16720" s="61">
        <v>2658.0</v>
      </c>
      <c r="D16720" s="57" t="s">
        <v>379</v>
      </c>
      <c r="E16720" s="62" t="str">
        <f t="shared" si="1"/>
        <v>Out of test</v>
      </c>
      <c r="F16720" s="53" t="str">
        <f t="shared" si="2"/>
        <v>Shanghai_1</v>
      </c>
      <c r="G16720" s="53">
        <f t="shared" si="3"/>
        <v>0.3252284922</v>
      </c>
    </row>
    <row r="16721">
      <c r="A16721" s="61">
        <v>1.515709577E9</v>
      </c>
      <c r="B16721" s="61">
        <v>1.0</v>
      </c>
      <c r="C16721" s="61">
        <v>4691.0</v>
      </c>
      <c r="D16721" s="57" t="s">
        <v>379</v>
      </c>
      <c r="E16721" s="62" t="str">
        <f t="shared" si="1"/>
        <v>Out of test</v>
      </c>
      <c r="F16721" s="53" t="str">
        <f t="shared" si="2"/>
        <v>Shanghai_1</v>
      </c>
      <c r="G16721" s="53">
        <f t="shared" si="3"/>
        <v>0.8529585228</v>
      </c>
    </row>
    <row r="16722">
      <c r="A16722" s="61">
        <v>1.514957244E9</v>
      </c>
      <c r="B16722" s="61">
        <v>1.0</v>
      </c>
      <c r="C16722" s="61">
        <v>872.0</v>
      </c>
      <c r="D16722" s="57" t="s">
        <v>379</v>
      </c>
      <c r="E16722" s="62" t="str">
        <f t="shared" si="1"/>
        <v>Out of test</v>
      </c>
      <c r="F16722" s="53" t="str">
        <f t="shared" si="2"/>
        <v>Shanghai_1</v>
      </c>
      <c r="G16722" s="53">
        <f t="shared" si="3"/>
        <v>0.3602052729</v>
      </c>
    </row>
    <row r="16723">
      <c r="A16723" s="61">
        <v>1.512802505E9</v>
      </c>
      <c r="B16723" s="61">
        <v>1.0</v>
      </c>
      <c r="C16723" s="61">
        <v>2214.0</v>
      </c>
      <c r="D16723" s="57" t="s">
        <v>379</v>
      </c>
      <c r="E16723" s="62" t="str">
        <f t="shared" si="1"/>
        <v>Out of test</v>
      </c>
      <c r="F16723" s="53" t="str">
        <f t="shared" si="2"/>
        <v>Shanghai_1</v>
      </c>
      <c r="G16723" s="53">
        <f t="shared" si="3"/>
        <v>0.5814472089</v>
      </c>
    </row>
    <row r="16724">
      <c r="A16724" s="61">
        <v>1.512836169E9</v>
      </c>
      <c r="B16724" s="61">
        <v>1.0</v>
      </c>
      <c r="C16724" s="61">
        <v>1906.0</v>
      </c>
      <c r="D16724" s="57" t="s">
        <v>379</v>
      </c>
      <c r="E16724" s="62" t="str">
        <f t="shared" si="1"/>
        <v>Out of test</v>
      </c>
      <c r="F16724" s="53" t="str">
        <f t="shared" si="2"/>
        <v>Shanghai_1</v>
      </c>
      <c r="G16724" s="53">
        <f t="shared" si="3"/>
        <v>0.4966555151</v>
      </c>
    </row>
    <row r="16725">
      <c r="A16725" s="61">
        <v>1.513948288E9</v>
      </c>
      <c r="B16725" s="61">
        <v>1.0</v>
      </c>
      <c r="C16725" s="61">
        <v>4982.0</v>
      </c>
      <c r="D16725" s="57" t="s">
        <v>379</v>
      </c>
      <c r="E16725" s="62" t="str">
        <f t="shared" si="1"/>
        <v>Out of test</v>
      </c>
      <c r="F16725" s="53" t="str">
        <f t="shared" si="2"/>
        <v>Shanghai_1</v>
      </c>
      <c r="G16725" s="53">
        <f t="shared" si="3"/>
        <v>0.08964155103</v>
      </c>
    </row>
    <row r="16726">
      <c r="A16726" s="61">
        <v>1.517095998E9</v>
      </c>
      <c r="B16726" s="61">
        <v>1.0</v>
      </c>
      <c r="C16726" s="61">
        <v>240.0</v>
      </c>
      <c r="D16726" s="57" t="s">
        <v>379</v>
      </c>
      <c r="E16726" s="62" t="str">
        <f t="shared" si="1"/>
        <v>Out of test</v>
      </c>
      <c r="F16726" s="53" t="str">
        <f t="shared" si="2"/>
        <v>Shanghai_1</v>
      </c>
      <c r="G16726" s="53">
        <f t="shared" si="3"/>
        <v>0.1110930164</v>
      </c>
    </row>
    <row r="16727">
      <c r="A16727" s="61">
        <v>1.517433575E9</v>
      </c>
      <c r="B16727" s="61">
        <v>1.0</v>
      </c>
      <c r="C16727" s="61">
        <v>4302.0</v>
      </c>
      <c r="D16727" s="57" t="s">
        <v>379</v>
      </c>
      <c r="E16727" s="62" t="str">
        <f t="shared" si="1"/>
        <v>Out of test</v>
      </c>
      <c r="F16727" s="53" t="str">
        <f t="shared" si="2"/>
        <v>Shanghai_1</v>
      </c>
      <c r="G16727" s="53">
        <f t="shared" si="3"/>
        <v>0.3527679972</v>
      </c>
    </row>
    <row r="16728">
      <c r="A16728" s="61">
        <v>1.518111856E9</v>
      </c>
      <c r="B16728" s="61">
        <v>1.0</v>
      </c>
      <c r="C16728" s="61">
        <v>2512.0</v>
      </c>
      <c r="D16728" s="57" t="s">
        <v>379</v>
      </c>
      <c r="E16728" s="62" t="str">
        <f t="shared" si="1"/>
        <v>Out of test</v>
      </c>
      <c r="F16728" s="53" t="str">
        <f t="shared" si="2"/>
        <v>Shanghai_1</v>
      </c>
      <c r="G16728" s="53">
        <f t="shared" si="3"/>
        <v>0.4957935556</v>
      </c>
    </row>
    <row r="16729">
      <c r="A16729" s="61">
        <v>1.511712508E9</v>
      </c>
      <c r="B16729" s="61">
        <v>1.0</v>
      </c>
      <c r="C16729" s="61">
        <v>4605.0</v>
      </c>
      <c r="D16729" s="57" t="s">
        <v>379</v>
      </c>
      <c r="E16729" s="62" t="str">
        <f t="shared" si="1"/>
        <v>Out of test</v>
      </c>
      <c r="F16729" s="53" t="str">
        <f t="shared" si="2"/>
        <v>Shanghai_1</v>
      </c>
      <c r="G16729" s="53">
        <f t="shared" si="3"/>
        <v>0.3311223477</v>
      </c>
    </row>
    <row r="16730">
      <c r="A16730" s="61">
        <v>1.516295317E9</v>
      </c>
      <c r="B16730" s="61">
        <v>1.0</v>
      </c>
      <c r="C16730" s="61">
        <v>1795.0</v>
      </c>
      <c r="D16730" s="57" t="s">
        <v>379</v>
      </c>
      <c r="E16730" s="62" t="str">
        <f t="shared" si="1"/>
        <v>Out of test</v>
      </c>
      <c r="F16730" s="53" t="str">
        <f t="shared" si="2"/>
        <v>Shanghai_1</v>
      </c>
      <c r="G16730" s="53">
        <f t="shared" si="3"/>
        <v>0.674073165</v>
      </c>
    </row>
    <row r="16731">
      <c r="A16731" s="61">
        <v>1.518162325E9</v>
      </c>
      <c r="B16731" s="61">
        <v>1.0</v>
      </c>
      <c r="C16731" s="61">
        <v>1099.0</v>
      </c>
      <c r="D16731" s="57" t="s">
        <v>379</v>
      </c>
      <c r="E16731" s="62" t="str">
        <f t="shared" si="1"/>
        <v>Out of test</v>
      </c>
      <c r="F16731" s="53" t="str">
        <f t="shared" si="2"/>
        <v>Shanghai_1</v>
      </c>
      <c r="G16731" s="53">
        <f t="shared" si="3"/>
        <v>0.6378417745</v>
      </c>
    </row>
    <row r="16732">
      <c r="A16732" s="61">
        <v>1.518615408E9</v>
      </c>
      <c r="B16732" s="61">
        <v>1.0</v>
      </c>
      <c r="C16732" s="61">
        <v>778.0</v>
      </c>
      <c r="D16732" s="57" t="s">
        <v>379</v>
      </c>
      <c r="E16732" s="62" t="str">
        <f t="shared" si="1"/>
        <v>Out of test</v>
      </c>
      <c r="F16732" s="53" t="str">
        <f t="shared" si="2"/>
        <v>Shanghai_1</v>
      </c>
      <c r="G16732" s="53">
        <f t="shared" si="3"/>
        <v>0.8859922785</v>
      </c>
    </row>
    <row r="16733">
      <c r="A16733" s="61">
        <v>1.515260426E9</v>
      </c>
      <c r="B16733" s="61">
        <v>1.0</v>
      </c>
      <c r="C16733" s="61">
        <v>857.0</v>
      </c>
      <c r="D16733" s="57" t="s">
        <v>379</v>
      </c>
      <c r="E16733" s="62" t="str">
        <f t="shared" si="1"/>
        <v>Out of test</v>
      </c>
      <c r="F16733" s="53" t="str">
        <f t="shared" si="2"/>
        <v>Shanghai_1</v>
      </c>
      <c r="G16733" s="53">
        <f t="shared" si="3"/>
        <v>0.6103096623</v>
      </c>
    </row>
    <row r="16734">
      <c r="A16734" s="61">
        <v>1.516610199E9</v>
      </c>
      <c r="B16734" s="61">
        <v>1.0</v>
      </c>
      <c r="C16734" s="61">
        <v>187.0</v>
      </c>
      <c r="D16734" s="57" t="s">
        <v>379</v>
      </c>
      <c r="E16734" s="62" t="str">
        <f t="shared" si="1"/>
        <v>Out of test</v>
      </c>
      <c r="F16734" s="53" t="str">
        <f t="shared" si="2"/>
        <v>Shanghai_1</v>
      </c>
      <c r="G16734" s="53">
        <f t="shared" si="3"/>
        <v>0.2239962247</v>
      </c>
    </row>
    <row r="16735">
      <c r="A16735" s="61">
        <v>1.515842025E9</v>
      </c>
      <c r="B16735" s="61">
        <v>1.0</v>
      </c>
      <c r="C16735" s="61">
        <v>2126.0</v>
      </c>
      <c r="D16735" s="57" t="s">
        <v>379</v>
      </c>
      <c r="E16735" s="62" t="str">
        <f t="shared" si="1"/>
        <v>Out of test</v>
      </c>
      <c r="F16735" s="53" t="str">
        <f t="shared" si="2"/>
        <v>Shanghai_1</v>
      </c>
      <c r="G16735" s="53">
        <f t="shared" si="3"/>
        <v>0.1807975663</v>
      </c>
    </row>
    <row r="16736">
      <c r="A16736" s="61">
        <v>1.515192785E9</v>
      </c>
      <c r="B16736" s="61">
        <v>1.0</v>
      </c>
      <c r="C16736" s="61">
        <v>2625.0</v>
      </c>
      <c r="D16736" s="57" t="s">
        <v>379</v>
      </c>
      <c r="E16736" s="62" t="str">
        <f t="shared" si="1"/>
        <v>Out of test</v>
      </c>
      <c r="F16736" s="53" t="str">
        <f t="shared" si="2"/>
        <v>Shanghai_1</v>
      </c>
      <c r="G16736" s="53">
        <f t="shared" si="3"/>
        <v>0.2041435636</v>
      </c>
    </row>
    <row r="16737">
      <c r="A16737" s="61">
        <v>1.515539087E9</v>
      </c>
      <c r="B16737" s="61">
        <v>1.0</v>
      </c>
      <c r="C16737" s="61">
        <v>1751.0</v>
      </c>
      <c r="D16737" s="57" t="s">
        <v>379</v>
      </c>
      <c r="E16737" s="62" t="str">
        <f t="shared" si="1"/>
        <v>Out of test</v>
      </c>
      <c r="F16737" s="53" t="str">
        <f t="shared" si="2"/>
        <v>Shanghai_1</v>
      </c>
      <c r="G16737" s="53">
        <f t="shared" si="3"/>
        <v>0.8074460614</v>
      </c>
    </row>
    <row r="16738">
      <c r="A16738" s="61">
        <v>1.513330525E9</v>
      </c>
      <c r="B16738" s="61">
        <v>1.0</v>
      </c>
      <c r="C16738" s="61">
        <v>1355.0</v>
      </c>
      <c r="D16738" s="57" t="s">
        <v>379</v>
      </c>
      <c r="E16738" s="62" t="str">
        <f t="shared" si="1"/>
        <v>Out of test</v>
      </c>
      <c r="F16738" s="53" t="str">
        <f t="shared" si="2"/>
        <v>Shanghai_1</v>
      </c>
      <c r="G16738" s="53">
        <f t="shared" si="3"/>
        <v>0.6096487578</v>
      </c>
    </row>
    <row r="16739">
      <c r="A16739" s="61">
        <v>1.519050579E9</v>
      </c>
      <c r="B16739" s="61">
        <v>1.0</v>
      </c>
      <c r="C16739" s="61">
        <v>593.0</v>
      </c>
      <c r="D16739" s="57" t="s">
        <v>379</v>
      </c>
      <c r="E16739" s="62" t="str">
        <f t="shared" si="1"/>
        <v>Out of test</v>
      </c>
      <c r="F16739" s="53" t="str">
        <f t="shared" si="2"/>
        <v>Shanghai_1</v>
      </c>
      <c r="G16739" s="53">
        <f t="shared" si="3"/>
        <v>0.3415130127</v>
      </c>
    </row>
    <row r="16740">
      <c r="A16740" s="61">
        <v>1.518598713E9</v>
      </c>
      <c r="B16740" s="61">
        <v>1.0</v>
      </c>
      <c r="C16740" s="61">
        <v>612.0</v>
      </c>
      <c r="D16740" s="57" t="s">
        <v>379</v>
      </c>
      <c r="E16740" s="62" t="str">
        <f t="shared" si="1"/>
        <v>Out of test</v>
      </c>
      <c r="F16740" s="53" t="str">
        <f t="shared" si="2"/>
        <v>Shanghai_1</v>
      </c>
      <c r="G16740" s="53">
        <f t="shared" si="3"/>
        <v>0.4552947611</v>
      </c>
    </row>
    <row r="16741">
      <c r="A16741" s="61">
        <v>1.514275214E9</v>
      </c>
      <c r="B16741" s="61">
        <v>1.0</v>
      </c>
      <c r="C16741" s="61">
        <v>3989.0</v>
      </c>
      <c r="D16741" s="57" t="s">
        <v>379</v>
      </c>
      <c r="E16741" s="62" t="str">
        <f t="shared" si="1"/>
        <v>Out of test</v>
      </c>
      <c r="F16741" s="53" t="str">
        <f t="shared" si="2"/>
        <v>Shanghai_1</v>
      </c>
      <c r="G16741" s="53">
        <f t="shared" si="3"/>
        <v>0.7321047206</v>
      </c>
    </row>
    <row r="16742">
      <c r="A16742" s="61">
        <v>1.515507598E9</v>
      </c>
      <c r="B16742" s="61">
        <v>1.0</v>
      </c>
      <c r="C16742" s="61">
        <v>3666.0</v>
      </c>
      <c r="D16742" s="57" t="s">
        <v>379</v>
      </c>
      <c r="E16742" s="62" t="str">
        <f t="shared" si="1"/>
        <v>Out of test</v>
      </c>
      <c r="F16742" s="53" t="str">
        <f t="shared" si="2"/>
        <v>Shanghai_1</v>
      </c>
      <c r="G16742" s="53">
        <f t="shared" si="3"/>
        <v>0.3128008204</v>
      </c>
    </row>
    <row r="16743">
      <c r="A16743" s="61">
        <v>1.512192833E9</v>
      </c>
      <c r="B16743" s="61">
        <v>1.0</v>
      </c>
      <c r="C16743" s="61">
        <v>138.0</v>
      </c>
      <c r="D16743" s="57" t="s">
        <v>379</v>
      </c>
      <c r="E16743" s="62" t="str">
        <f t="shared" si="1"/>
        <v>Out of test</v>
      </c>
      <c r="F16743" s="53" t="str">
        <f t="shared" si="2"/>
        <v>Shanghai_1</v>
      </c>
      <c r="G16743" s="53">
        <f t="shared" si="3"/>
        <v>0.8946127027</v>
      </c>
    </row>
    <row r="16744">
      <c r="A16744" s="61">
        <v>1.517933185E9</v>
      </c>
      <c r="B16744" s="61">
        <v>1.0</v>
      </c>
      <c r="C16744" s="61">
        <v>836.0</v>
      </c>
      <c r="D16744" s="57" t="s">
        <v>379</v>
      </c>
      <c r="E16744" s="62" t="str">
        <f t="shared" si="1"/>
        <v>Out of test</v>
      </c>
      <c r="F16744" s="53" t="str">
        <f t="shared" si="2"/>
        <v>Shanghai_1</v>
      </c>
      <c r="G16744" s="53">
        <f t="shared" si="3"/>
        <v>0.8805288804</v>
      </c>
    </row>
    <row r="16745">
      <c r="A16745" s="61">
        <v>1.514542349E9</v>
      </c>
      <c r="B16745" s="61">
        <v>1.0</v>
      </c>
      <c r="C16745" s="61">
        <v>4078.0</v>
      </c>
      <c r="D16745" s="57" t="s">
        <v>379</v>
      </c>
      <c r="E16745" s="62" t="str">
        <f t="shared" si="1"/>
        <v>Out of test</v>
      </c>
      <c r="F16745" s="53" t="str">
        <f t="shared" si="2"/>
        <v>Shanghai_1</v>
      </c>
      <c r="G16745" s="53">
        <f t="shared" si="3"/>
        <v>0.4611878224</v>
      </c>
    </row>
    <row r="16746">
      <c r="A16746" s="61">
        <v>1.517828977E9</v>
      </c>
      <c r="B16746" s="61">
        <v>1.0</v>
      </c>
      <c r="C16746" s="61">
        <v>2787.0</v>
      </c>
      <c r="D16746" s="57" t="s">
        <v>379</v>
      </c>
      <c r="E16746" s="62" t="str">
        <f t="shared" si="1"/>
        <v>Out of test</v>
      </c>
      <c r="F16746" s="53" t="str">
        <f t="shared" si="2"/>
        <v>Shanghai_1</v>
      </c>
      <c r="G16746" s="53">
        <f t="shared" si="3"/>
        <v>0.6511776543</v>
      </c>
    </row>
    <row r="16747">
      <c r="A16747" s="61">
        <v>1.514605639E9</v>
      </c>
      <c r="B16747" s="61">
        <v>1.0</v>
      </c>
      <c r="C16747" s="61">
        <v>1391.0</v>
      </c>
      <c r="D16747" s="57" t="s">
        <v>379</v>
      </c>
      <c r="E16747" s="62" t="str">
        <f t="shared" si="1"/>
        <v>Out of test</v>
      </c>
      <c r="F16747" s="53" t="str">
        <f t="shared" si="2"/>
        <v>Shanghai_1</v>
      </c>
      <c r="G16747" s="53">
        <f t="shared" si="3"/>
        <v>0.8863019163</v>
      </c>
    </row>
    <row r="16748">
      <c r="A16748" s="61">
        <v>1.515173913E9</v>
      </c>
      <c r="B16748" s="61">
        <v>1.0</v>
      </c>
      <c r="C16748" s="61">
        <v>1200.0</v>
      </c>
      <c r="D16748" s="57" t="s">
        <v>379</v>
      </c>
      <c r="E16748" s="62" t="str">
        <f t="shared" si="1"/>
        <v>Out of test</v>
      </c>
      <c r="F16748" s="53" t="str">
        <f t="shared" si="2"/>
        <v>Shanghai_1</v>
      </c>
      <c r="G16748" s="53">
        <f t="shared" si="3"/>
        <v>0.8566624114</v>
      </c>
    </row>
    <row r="16749">
      <c r="A16749" s="61">
        <v>1.519346088E9</v>
      </c>
      <c r="B16749" s="61">
        <v>1.0</v>
      </c>
      <c r="C16749" s="61">
        <v>865.0</v>
      </c>
      <c r="D16749" s="57" t="s">
        <v>379</v>
      </c>
      <c r="E16749" s="62" t="str">
        <f t="shared" si="1"/>
        <v>Out of test</v>
      </c>
      <c r="F16749" s="53" t="str">
        <f t="shared" si="2"/>
        <v>Shanghai_1</v>
      </c>
      <c r="G16749" s="53">
        <f t="shared" si="3"/>
        <v>0.971408901</v>
      </c>
    </row>
    <row r="16750">
      <c r="A16750" s="61">
        <v>1.517434798E9</v>
      </c>
      <c r="B16750" s="61">
        <v>1.0</v>
      </c>
      <c r="C16750" s="61">
        <v>107.0</v>
      </c>
      <c r="D16750" s="57" t="s">
        <v>379</v>
      </c>
      <c r="E16750" s="62" t="str">
        <f t="shared" si="1"/>
        <v>Out of test</v>
      </c>
      <c r="F16750" s="53" t="str">
        <f t="shared" si="2"/>
        <v>Shanghai_1</v>
      </c>
      <c r="G16750" s="53">
        <f t="shared" si="3"/>
        <v>0.7816602341</v>
      </c>
    </row>
    <row r="16751">
      <c r="A16751" s="61">
        <v>1.513025454E9</v>
      </c>
      <c r="B16751" s="61">
        <v>1.0</v>
      </c>
      <c r="C16751" s="61">
        <v>1319.0</v>
      </c>
      <c r="D16751" s="57" t="s">
        <v>379</v>
      </c>
      <c r="E16751" s="62" t="str">
        <f t="shared" si="1"/>
        <v>Out of test</v>
      </c>
      <c r="F16751" s="53" t="str">
        <f t="shared" si="2"/>
        <v>Shanghai_1</v>
      </c>
      <c r="G16751" s="53">
        <f t="shared" si="3"/>
        <v>0.1016789492</v>
      </c>
    </row>
    <row r="16752">
      <c r="A16752" s="61">
        <v>1.514438069E9</v>
      </c>
      <c r="B16752" s="61">
        <v>1.0</v>
      </c>
      <c r="C16752" s="61">
        <v>1922.0</v>
      </c>
      <c r="D16752" s="57" t="s">
        <v>379</v>
      </c>
      <c r="E16752" s="62" t="str">
        <f t="shared" si="1"/>
        <v>Out of test</v>
      </c>
      <c r="F16752" s="53" t="str">
        <f t="shared" si="2"/>
        <v>Shanghai_1</v>
      </c>
      <c r="G16752" s="53">
        <f t="shared" si="3"/>
        <v>0.7208825088</v>
      </c>
    </row>
    <row r="16753">
      <c r="A16753" s="61">
        <v>1.518992304E9</v>
      </c>
      <c r="B16753" s="61">
        <v>1.0</v>
      </c>
      <c r="C16753" s="61">
        <v>2800.0</v>
      </c>
      <c r="D16753" s="57" t="s">
        <v>379</v>
      </c>
      <c r="E16753" s="62" t="str">
        <f t="shared" si="1"/>
        <v>Out of test</v>
      </c>
      <c r="F16753" s="53" t="str">
        <f t="shared" si="2"/>
        <v>Shanghai_1</v>
      </c>
      <c r="G16753" s="53">
        <f t="shared" si="3"/>
        <v>0.7346249415</v>
      </c>
    </row>
    <row r="16754">
      <c r="A16754" s="61">
        <v>1.511885795E9</v>
      </c>
      <c r="B16754" s="61">
        <v>1.0</v>
      </c>
      <c r="C16754" s="61">
        <v>3056.0</v>
      </c>
      <c r="D16754" s="57" t="s">
        <v>379</v>
      </c>
      <c r="E16754" s="62" t="str">
        <f t="shared" si="1"/>
        <v>Out of test</v>
      </c>
      <c r="F16754" s="53" t="str">
        <f t="shared" si="2"/>
        <v>Shanghai_1</v>
      </c>
      <c r="G16754" s="53">
        <f t="shared" si="3"/>
        <v>0.6977154051</v>
      </c>
    </row>
    <row r="16755">
      <c r="A16755" s="61">
        <v>1.513069666E9</v>
      </c>
      <c r="B16755" s="61">
        <v>1.0</v>
      </c>
      <c r="C16755" s="61">
        <v>1534.0</v>
      </c>
      <c r="D16755" s="57" t="s">
        <v>379</v>
      </c>
      <c r="E16755" s="62" t="str">
        <f t="shared" si="1"/>
        <v>Out of test</v>
      </c>
      <c r="F16755" s="53" t="str">
        <f t="shared" si="2"/>
        <v>Shanghai_1</v>
      </c>
      <c r="G16755" s="53">
        <f t="shared" si="3"/>
        <v>0.1531763777</v>
      </c>
    </row>
    <row r="16756">
      <c r="A16756" s="61">
        <v>1.514640074E9</v>
      </c>
      <c r="B16756" s="61">
        <v>1.0</v>
      </c>
      <c r="C16756" s="61">
        <v>3358.0</v>
      </c>
      <c r="D16756" s="57" t="s">
        <v>379</v>
      </c>
      <c r="E16756" s="62" t="str">
        <f t="shared" si="1"/>
        <v>Out of test</v>
      </c>
      <c r="F16756" s="53" t="str">
        <f t="shared" si="2"/>
        <v>Shanghai_1</v>
      </c>
      <c r="G16756" s="53">
        <f t="shared" si="3"/>
        <v>0.9042648543</v>
      </c>
    </row>
    <row r="16757">
      <c r="A16757" s="61">
        <v>1.513624974E9</v>
      </c>
      <c r="B16757" s="61">
        <v>1.0</v>
      </c>
      <c r="C16757" s="61">
        <v>2109.0</v>
      </c>
      <c r="D16757" s="57" t="s">
        <v>379</v>
      </c>
      <c r="E16757" s="62" t="str">
        <f t="shared" si="1"/>
        <v>Out of test</v>
      </c>
      <c r="F16757" s="53" t="str">
        <f t="shared" si="2"/>
        <v>Shanghai_1</v>
      </c>
      <c r="G16757" s="53">
        <f t="shared" si="3"/>
        <v>0.4805163942</v>
      </c>
    </row>
    <row r="16758">
      <c r="A16758" s="61">
        <v>1.516267735E9</v>
      </c>
      <c r="B16758" s="61">
        <v>1.0</v>
      </c>
      <c r="C16758" s="61">
        <v>2075.0</v>
      </c>
      <c r="D16758" s="57" t="s">
        <v>379</v>
      </c>
      <c r="E16758" s="62" t="str">
        <f t="shared" si="1"/>
        <v>Out of test</v>
      </c>
      <c r="F16758" s="53" t="str">
        <f t="shared" si="2"/>
        <v>Shanghai_1</v>
      </c>
      <c r="G16758" s="53">
        <f t="shared" si="3"/>
        <v>0.2090006447</v>
      </c>
    </row>
    <row r="16759">
      <c r="A16759" s="61">
        <v>1.518379803E9</v>
      </c>
      <c r="B16759" s="61">
        <v>1.0</v>
      </c>
      <c r="C16759" s="61">
        <v>948.0</v>
      </c>
      <c r="D16759" s="57" t="s">
        <v>379</v>
      </c>
      <c r="E16759" s="62" t="str">
        <f t="shared" si="1"/>
        <v>Out of test</v>
      </c>
      <c r="F16759" s="53" t="str">
        <f t="shared" si="2"/>
        <v>Shanghai_1</v>
      </c>
      <c r="G16759" s="53">
        <f t="shared" si="3"/>
        <v>0.06503979889</v>
      </c>
    </row>
    <row r="16760">
      <c r="A16760" s="61">
        <v>1.512908728E9</v>
      </c>
      <c r="B16760" s="61">
        <v>1.0</v>
      </c>
      <c r="C16760" s="61">
        <v>236.0</v>
      </c>
      <c r="D16760" s="57" t="s">
        <v>379</v>
      </c>
      <c r="E16760" s="62" t="str">
        <f t="shared" si="1"/>
        <v>Out of test</v>
      </c>
      <c r="F16760" s="53" t="str">
        <f t="shared" si="2"/>
        <v>Shanghai_1</v>
      </c>
      <c r="G16760" s="53">
        <f t="shared" si="3"/>
        <v>0.005184303306</v>
      </c>
    </row>
    <row r="16761">
      <c r="A16761" s="61">
        <v>1.512244329E9</v>
      </c>
      <c r="B16761" s="61">
        <v>1.0</v>
      </c>
      <c r="C16761" s="61">
        <v>656.0</v>
      </c>
      <c r="D16761" s="57" t="s">
        <v>379</v>
      </c>
      <c r="E16761" s="62" t="str">
        <f t="shared" si="1"/>
        <v>Out of test</v>
      </c>
      <c r="F16761" s="53" t="str">
        <f t="shared" si="2"/>
        <v>Shanghai_1</v>
      </c>
      <c r="G16761" s="53">
        <f t="shared" si="3"/>
        <v>0.7734960262</v>
      </c>
    </row>
    <row r="16762">
      <c r="A16762" s="61">
        <v>1.514530403E9</v>
      </c>
      <c r="B16762" s="61">
        <v>1.0</v>
      </c>
      <c r="C16762" s="61">
        <v>3892.0</v>
      </c>
      <c r="D16762" s="57" t="s">
        <v>379</v>
      </c>
      <c r="E16762" s="62" t="str">
        <f t="shared" si="1"/>
        <v>Out of test</v>
      </c>
      <c r="F16762" s="53" t="str">
        <f t="shared" si="2"/>
        <v>Shanghai_1</v>
      </c>
      <c r="G16762" s="53">
        <f t="shared" si="3"/>
        <v>0.8412847043</v>
      </c>
    </row>
    <row r="16763">
      <c r="A16763" s="61">
        <v>1.519118297E9</v>
      </c>
      <c r="B16763" s="61">
        <v>1.0</v>
      </c>
      <c r="C16763" s="61">
        <v>3564.0</v>
      </c>
      <c r="D16763" s="57" t="s">
        <v>379</v>
      </c>
      <c r="E16763" s="62" t="str">
        <f t="shared" si="1"/>
        <v>Out of test</v>
      </c>
      <c r="F16763" s="53" t="str">
        <f t="shared" si="2"/>
        <v>Shanghai_1</v>
      </c>
      <c r="G16763" s="53">
        <f t="shared" si="3"/>
        <v>0.4992603813</v>
      </c>
    </row>
    <row r="16764">
      <c r="A16764" s="61">
        <v>1.518615937E9</v>
      </c>
      <c r="B16764" s="61">
        <v>1.0</v>
      </c>
      <c r="C16764" s="61">
        <v>992.0</v>
      </c>
      <c r="D16764" s="57" t="s">
        <v>379</v>
      </c>
      <c r="E16764" s="62" t="str">
        <f t="shared" si="1"/>
        <v>Out of test</v>
      </c>
      <c r="F16764" s="53" t="str">
        <f t="shared" si="2"/>
        <v>Shanghai_1</v>
      </c>
      <c r="G16764" s="53">
        <f t="shared" si="3"/>
        <v>0.3369505574</v>
      </c>
    </row>
    <row r="16765">
      <c r="A16765" s="61">
        <v>1.518925169E9</v>
      </c>
      <c r="B16765" s="61">
        <v>1.0</v>
      </c>
      <c r="C16765" s="61">
        <v>2035.0</v>
      </c>
      <c r="D16765" s="57" t="s">
        <v>379</v>
      </c>
      <c r="E16765" s="62" t="str">
        <f t="shared" si="1"/>
        <v>Out of test</v>
      </c>
      <c r="F16765" s="53" t="str">
        <f t="shared" si="2"/>
        <v>Shanghai_1</v>
      </c>
      <c r="G16765" s="53">
        <f t="shared" si="3"/>
        <v>0.3993609338</v>
      </c>
    </row>
    <row r="16766">
      <c r="A16766" s="61">
        <v>1.518947704E9</v>
      </c>
      <c r="B16766" s="61">
        <v>1.0</v>
      </c>
      <c r="C16766" s="61">
        <v>948.0</v>
      </c>
      <c r="D16766" s="57" t="s">
        <v>379</v>
      </c>
      <c r="E16766" s="62" t="str">
        <f t="shared" si="1"/>
        <v>Out of test</v>
      </c>
      <c r="F16766" s="53" t="str">
        <f t="shared" si="2"/>
        <v>Shanghai_1</v>
      </c>
      <c r="G16766" s="53">
        <f t="shared" si="3"/>
        <v>0.701270181</v>
      </c>
    </row>
    <row r="16767">
      <c r="A16767" s="61">
        <v>1.519488673E9</v>
      </c>
      <c r="B16767" s="61">
        <v>1.0</v>
      </c>
      <c r="C16767" s="61">
        <v>646.0</v>
      </c>
      <c r="D16767" s="57" t="s">
        <v>379</v>
      </c>
      <c r="E16767" s="62" t="str">
        <f t="shared" si="1"/>
        <v>Out of test</v>
      </c>
      <c r="F16767" s="53" t="str">
        <f t="shared" si="2"/>
        <v>Shanghai_1</v>
      </c>
      <c r="G16767" s="53">
        <f t="shared" si="3"/>
        <v>0.4451351654</v>
      </c>
    </row>
    <row r="16768">
      <c r="A16768" s="61">
        <v>1.516393129E9</v>
      </c>
      <c r="B16768" s="61">
        <v>1.0</v>
      </c>
      <c r="C16768" s="61">
        <v>3822.0</v>
      </c>
      <c r="D16768" s="57" t="s">
        <v>379</v>
      </c>
      <c r="E16768" s="62" t="str">
        <f t="shared" si="1"/>
        <v>Out of test</v>
      </c>
      <c r="F16768" s="53" t="str">
        <f t="shared" si="2"/>
        <v>Shanghai_1</v>
      </c>
      <c r="G16768" s="53">
        <f t="shared" si="3"/>
        <v>0.0435716051</v>
      </c>
    </row>
    <row r="16769">
      <c r="A16769" s="61">
        <v>1.512115273E9</v>
      </c>
      <c r="B16769" s="61">
        <v>1.0</v>
      </c>
      <c r="C16769" s="61">
        <v>1402.0</v>
      </c>
      <c r="D16769" s="57" t="s">
        <v>379</v>
      </c>
      <c r="E16769" s="62" t="str">
        <f t="shared" si="1"/>
        <v>Out of test</v>
      </c>
      <c r="F16769" s="53" t="str">
        <f t="shared" si="2"/>
        <v>Shanghai_1</v>
      </c>
      <c r="G16769" s="53">
        <f t="shared" si="3"/>
        <v>0.8120840519</v>
      </c>
    </row>
    <row r="16770">
      <c r="A16770" s="61">
        <v>1.512988049E9</v>
      </c>
      <c r="B16770" s="61">
        <v>1.0</v>
      </c>
      <c r="C16770" s="61">
        <v>648.0</v>
      </c>
      <c r="D16770" s="57" t="s">
        <v>379</v>
      </c>
      <c r="E16770" s="62" t="str">
        <f t="shared" si="1"/>
        <v>Out of test</v>
      </c>
      <c r="F16770" s="53" t="str">
        <f t="shared" si="2"/>
        <v>Shanghai_1</v>
      </c>
      <c r="G16770" s="53">
        <f t="shared" si="3"/>
        <v>0.6135994705</v>
      </c>
    </row>
    <row r="16771">
      <c r="A16771" s="61">
        <v>1.518514994E9</v>
      </c>
      <c r="B16771" s="61">
        <v>1.0</v>
      </c>
      <c r="C16771" s="61">
        <v>1026.0</v>
      </c>
      <c r="D16771" s="57" t="s">
        <v>379</v>
      </c>
      <c r="E16771" s="62" t="str">
        <f t="shared" si="1"/>
        <v>Out of test</v>
      </c>
      <c r="F16771" s="53" t="str">
        <f t="shared" si="2"/>
        <v>Shanghai_1</v>
      </c>
      <c r="G16771" s="53">
        <f t="shared" si="3"/>
        <v>0.277637072</v>
      </c>
    </row>
    <row r="16772">
      <c r="A16772" s="61">
        <v>1.519223107E9</v>
      </c>
      <c r="B16772" s="61">
        <v>1.0</v>
      </c>
      <c r="C16772" s="61">
        <v>1036.0</v>
      </c>
      <c r="D16772" s="57" t="s">
        <v>379</v>
      </c>
      <c r="E16772" s="62" t="str">
        <f t="shared" si="1"/>
        <v>Out of test</v>
      </c>
      <c r="F16772" s="53" t="str">
        <f t="shared" si="2"/>
        <v>Shanghai_1</v>
      </c>
      <c r="G16772" s="53">
        <f t="shared" si="3"/>
        <v>0.09336741447</v>
      </c>
    </row>
    <row r="16773">
      <c r="A16773" s="61">
        <v>1.511935897E9</v>
      </c>
      <c r="B16773" s="61">
        <v>1.0</v>
      </c>
      <c r="C16773" s="61">
        <v>1731.0</v>
      </c>
      <c r="D16773" s="57" t="s">
        <v>379</v>
      </c>
      <c r="E16773" s="62" t="str">
        <f t="shared" si="1"/>
        <v>Out of test</v>
      </c>
      <c r="F16773" s="53" t="str">
        <f t="shared" si="2"/>
        <v>Shanghai_1</v>
      </c>
      <c r="G16773" s="53">
        <f t="shared" si="3"/>
        <v>0.05227495134</v>
      </c>
    </row>
    <row r="16774">
      <c r="A16774" s="61">
        <v>1.517669105E9</v>
      </c>
      <c r="B16774" s="61">
        <v>1.0</v>
      </c>
      <c r="C16774" s="61">
        <v>1287.0</v>
      </c>
      <c r="D16774" s="57" t="s">
        <v>379</v>
      </c>
      <c r="E16774" s="62" t="str">
        <f t="shared" si="1"/>
        <v>Out of test</v>
      </c>
      <c r="F16774" s="53" t="str">
        <f t="shared" si="2"/>
        <v>Shanghai_1</v>
      </c>
      <c r="G16774" s="53">
        <f t="shared" si="3"/>
        <v>0.256270856</v>
      </c>
    </row>
    <row r="16775">
      <c r="A16775" s="61">
        <v>1.511389294E9</v>
      </c>
      <c r="B16775" s="61">
        <v>1.0</v>
      </c>
      <c r="C16775" s="61">
        <v>3844.0</v>
      </c>
      <c r="D16775" s="57" t="s">
        <v>379</v>
      </c>
      <c r="E16775" s="62" t="str">
        <f t="shared" si="1"/>
        <v>Out of test</v>
      </c>
      <c r="F16775" s="53" t="str">
        <f t="shared" si="2"/>
        <v>Shanghai_1</v>
      </c>
      <c r="G16775" s="53">
        <f t="shared" si="3"/>
        <v>0.5790343385</v>
      </c>
    </row>
    <row r="16776">
      <c r="A16776" s="61">
        <v>1.518233043E9</v>
      </c>
      <c r="B16776" s="61">
        <v>1.0</v>
      </c>
      <c r="C16776" s="61">
        <v>947.0</v>
      </c>
      <c r="D16776" s="57" t="s">
        <v>379</v>
      </c>
      <c r="E16776" s="62" t="str">
        <f t="shared" si="1"/>
        <v>Out of test</v>
      </c>
      <c r="F16776" s="53" t="str">
        <f t="shared" si="2"/>
        <v>Shanghai_1</v>
      </c>
      <c r="G16776" s="53">
        <f t="shared" si="3"/>
        <v>0.3322278057</v>
      </c>
    </row>
    <row r="16777">
      <c r="A16777" s="61">
        <v>1.515465503E9</v>
      </c>
      <c r="B16777" s="61">
        <v>1.0</v>
      </c>
      <c r="C16777" s="61">
        <v>143.0</v>
      </c>
      <c r="D16777" s="57" t="s">
        <v>379</v>
      </c>
      <c r="E16777" s="62" t="str">
        <f t="shared" si="1"/>
        <v>Out of test</v>
      </c>
      <c r="F16777" s="53" t="str">
        <f t="shared" si="2"/>
        <v>Shanghai_1</v>
      </c>
      <c r="G16777" s="53">
        <f t="shared" si="3"/>
        <v>0.6162220754</v>
      </c>
    </row>
    <row r="16778">
      <c r="A16778" s="61">
        <v>1.513187635E9</v>
      </c>
      <c r="B16778" s="61">
        <v>1.0</v>
      </c>
      <c r="C16778" s="61">
        <v>4883.0</v>
      </c>
      <c r="D16778" s="57" t="s">
        <v>379</v>
      </c>
      <c r="E16778" s="62" t="str">
        <f t="shared" si="1"/>
        <v>Out of test</v>
      </c>
      <c r="F16778" s="53" t="str">
        <f t="shared" si="2"/>
        <v>Shanghai_1</v>
      </c>
      <c r="G16778" s="53">
        <f t="shared" si="3"/>
        <v>0.5958871725</v>
      </c>
    </row>
    <row r="16779">
      <c r="A16779" s="61">
        <v>1.514398553E9</v>
      </c>
      <c r="B16779" s="61">
        <v>1.0</v>
      </c>
      <c r="C16779" s="61">
        <v>145.0</v>
      </c>
      <c r="D16779" s="57" t="s">
        <v>379</v>
      </c>
      <c r="E16779" s="62" t="str">
        <f t="shared" si="1"/>
        <v>Out of test</v>
      </c>
      <c r="F16779" s="53" t="str">
        <f t="shared" si="2"/>
        <v>Shanghai_1</v>
      </c>
      <c r="G16779" s="53">
        <f t="shared" si="3"/>
        <v>0.01370685825</v>
      </c>
    </row>
    <row r="16780">
      <c r="A16780" s="61">
        <v>1.511916588E9</v>
      </c>
      <c r="B16780" s="61">
        <v>1.0</v>
      </c>
      <c r="C16780" s="61">
        <v>16.0</v>
      </c>
      <c r="D16780" s="57" t="s">
        <v>379</v>
      </c>
      <c r="E16780" s="62" t="str">
        <f t="shared" si="1"/>
        <v>Out of test</v>
      </c>
      <c r="F16780" s="53" t="str">
        <f t="shared" si="2"/>
        <v>Shanghai_1</v>
      </c>
      <c r="G16780" s="53">
        <f t="shared" si="3"/>
        <v>0.306627042</v>
      </c>
    </row>
    <row r="16781">
      <c r="A16781" s="61">
        <v>1.519298526E9</v>
      </c>
      <c r="B16781" s="61">
        <v>1.0</v>
      </c>
      <c r="C16781" s="61">
        <v>4197.0</v>
      </c>
      <c r="D16781" s="57" t="s">
        <v>379</v>
      </c>
      <c r="E16781" s="62" t="str">
        <f t="shared" si="1"/>
        <v>Out of test</v>
      </c>
      <c r="F16781" s="53" t="str">
        <f t="shared" si="2"/>
        <v>Shanghai_1</v>
      </c>
      <c r="G16781" s="53">
        <f t="shared" si="3"/>
        <v>0.7280618399</v>
      </c>
    </row>
    <row r="16782">
      <c r="A16782" s="61">
        <v>1.518280258E9</v>
      </c>
      <c r="B16782" s="61">
        <v>1.0</v>
      </c>
      <c r="C16782" s="61">
        <v>1478.0</v>
      </c>
      <c r="D16782" s="57" t="s">
        <v>379</v>
      </c>
      <c r="E16782" s="62" t="str">
        <f t="shared" si="1"/>
        <v>Out of test</v>
      </c>
      <c r="F16782" s="53" t="str">
        <f t="shared" si="2"/>
        <v>Shanghai_1</v>
      </c>
      <c r="G16782" s="53">
        <f t="shared" si="3"/>
        <v>0.6556039847</v>
      </c>
    </row>
    <row r="16783">
      <c r="A16783" s="61">
        <v>1.516822657E9</v>
      </c>
      <c r="B16783" s="61">
        <v>1.0</v>
      </c>
      <c r="C16783" s="61">
        <v>2117.0</v>
      </c>
      <c r="D16783" s="57" t="s">
        <v>379</v>
      </c>
      <c r="E16783" s="62" t="str">
        <f t="shared" si="1"/>
        <v>Out of test</v>
      </c>
      <c r="F16783" s="53" t="str">
        <f t="shared" si="2"/>
        <v>Shanghai_1</v>
      </c>
      <c r="G16783" s="53">
        <f t="shared" si="3"/>
        <v>0.847864734</v>
      </c>
    </row>
    <row r="16784">
      <c r="A16784" s="61">
        <v>1.512113339E9</v>
      </c>
      <c r="B16784" s="61">
        <v>1.0</v>
      </c>
      <c r="C16784" s="61">
        <v>3905.0</v>
      </c>
      <c r="D16784" s="57" t="s">
        <v>379</v>
      </c>
      <c r="E16784" s="62" t="str">
        <f t="shared" si="1"/>
        <v>Out of test</v>
      </c>
      <c r="F16784" s="53" t="str">
        <f t="shared" si="2"/>
        <v>Shanghai_1</v>
      </c>
      <c r="G16784" s="53">
        <f t="shared" si="3"/>
        <v>0.7510800724</v>
      </c>
    </row>
    <row r="16785">
      <c r="A16785" s="61">
        <v>1.514024899E9</v>
      </c>
      <c r="B16785" s="61">
        <v>1.0</v>
      </c>
      <c r="C16785" s="61">
        <v>1881.0</v>
      </c>
      <c r="D16785" s="57" t="s">
        <v>379</v>
      </c>
      <c r="E16785" s="62" t="str">
        <f t="shared" si="1"/>
        <v>Out of test</v>
      </c>
      <c r="F16785" s="53" t="str">
        <f t="shared" si="2"/>
        <v>Shanghai_1</v>
      </c>
      <c r="G16785" s="53">
        <f t="shared" si="3"/>
        <v>0.3475022697</v>
      </c>
    </row>
    <row r="16786">
      <c r="A16786" s="61">
        <v>1.519669575E9</v>
      </c>
      <c r="B16786" s="61">
        <v>1.0</v>
      </c>
      <c r="C16786" s="61">
        <v>3237.0</v>
      </c>
      <c r="D16786" s="57" t="s">
        <v>379</v>
      </c>
      <c r="E16786" s="62" t="str">
        <f t="shared" si="1"/>
        <v>Out of test</v>
      </c>
      <c r="F16786" s="53" t="str">
        <f t="shared" si="2"/>
        <v>Shanghai_1</v>
      </c>
      <c r="G16786" s="53">
        <f t="shared" si="3"/>
        <v>0.5363404843</v>
      </c>
    </row>
    <row r="16787">
      <c r="A16787" s="61">
        <v>1.513848836E9</v>
      </c>
      <c r="B16787" s="61">
        <v>1.0</v>
      </c>
      <c r="C16787" s="61">
        <v>1007.0</v>
      </c>
      <c r="D16787" s="57" t="s">
        <v>379</v>
      </c>
      <c r="E16787" s="62" t="str">
        <f t="shared" si="1"/>
        <v>Out of test</v>
      </c>
      <c r="F16787" s="53" t="str">
        <f t="shared" si="2"/>
        <v>Shanghai_1</v>
      </c>
      <c r="G16787" s="53">
        <f t="shared" si="3"/>
        <v>0.4138821891</v>
      </c>
    </row>
    <row r="16788">
      <c r="A16788" s="61">
        <v>1.512003705E9</v>
      </c>
      <c r="B16788" s="61">
        <v>1.0</v>
      </c>
      <c r="C16788" s="61">
        <v>316.0</v>
      </c>
      <c r="D16788" s="57" t="s">
        <v>379</v>
      </c>
      <c r="E16788" s="62" t="str">
        <f t="shared" si="1"/>
        <v>Out of test</v>
      </c>
      <c r="F16788" s="53" t="str">
        <f t="shared" si="2"/>
        <v>Shanghai_1</v>
      </c>
      <c r="G16788" s="53">
        <f t="shared" si="3"/>
        <v>0.4755436036</v>
      </c>
    </row>
    <row r="16789">
      <c r="A16789" s="61">
        <v>1.514405616E9</v>
      </c>
      <c r="B16789" s="61">
        <v>1.0</v>
      </c>
      <c r="C16789" s="61">
        <v>93.0</v>
      </c>
      <c r="D16789" s="57" t="s">
        <v>379</v>
      </c>
      <c r="E16789" s="62" t="str">
        <f t="shared" si="1"/>
        <v>Out of test</v>
      </c>
      <c r="F16789" s="53" t="str">
        <f t="shared" si="2"/>
        <v>Shanghai_1</v>
      </c>
      <c r="G16789" s="53">
        <f t="shared" si="3"/>
        <v>0.03166231792</v>
      </c>
    </row>
    <row r="16790">
      <c r="A16790" s="61">
        <v>1.512662546E9</v>
      </c>
      <c r="B16790" s="61">
        <v>1.0</v>
      </c>
      <c r="C16790" s="61">
        <v>5011.0</v>
      </c>
      <c r="D16790" s="57" t="s">
        <v>379</v>
      </c>
      <c r="E16790" s="62" t="str">
        <f t="shared" si="1"/>
        <v>Out of test</v>
      </c>
      <c r="F16790" s="53" t="str">
        <f t="shared" si="2"/>
        <v>Shanghai_1</v>
      </c>
      <c r="G16790" s="53">
        <f t="shared" si="3"/>
        <v>0.655760843</v>
      </c>
    </row>
    <row r="16791">
      <c r="A16791" s="61">
        <v>1.518077643E9</v>
      </c>
      <c r="B16791" s="61">
        <v>1.0</v>
      </c>
      <c r="C16791" s="61">
        <v>968.0</v>
      </c>
      <c r="D16791" s="57" t="s">
        <v>379</v>
      </c>
      <c r="E16791" s="62" t="str">
        <f t="shared" si="1"/>
        <v>Out of test</v>
      </c>
      <c r="F16791" s="53" t="str">
        <f t="shared" si="2"/>
        <v>Shanghai_1</v>
      </c>
      <c r="G16791" s="53">
        <f t="shared" si="3"/>
        <v>0.9332177968</v>
      </c>
    </row>
    <row r="16792">
      <c r="A16792" s="61">
        <v>1.512714073E9</v>
      </c>
      <c r="B16792" s="61">
        <v>1.0</v>
      </c>
      <c r="C16792" s="61">
        <v>411.0</v>
      </c>
      <c r="D16792" s="57" t="s">
        <v>379</v>
      </c>
      <c r="E16792" s="62" t="str">
        <f t="shared" si="1"/>
        <v>Out of test</v>
      </c>
      <c r="F16792" s="53" t="str">
        <f t="shared" si="2"/>
        <v>Shanghai_1</v>
      </c>
      <c r="G16792" s="53">
        <f t="shared" si="3"/>
        <v>0.885337229</v>
      </c>
    </row>
    <row r="16793">
      <c r="A16793" s="61">
        <v>1.514839458E9</v>
      </c>
      <c r="B16793" s="61">
        <v>1.0</v>
      </c>
      <c r="C16793" s="61">
        <v>2550.0</v>
      </c>
      <c r="D16793" s="57" t="s">
        <v>379</v>
      </c>
      <c r="E16793" s="62" t="str">
        <f t="shared" si="1"/>
        <v>Out of test</v>
      </c>
      <c r="F16793" s="53" t="str">
        <f t="shared" si="2"/>
        <v>Shanghai_1</v>
      </c>
      <c r="G16793" s="53">
        <f t="shared" si="3"/>
        <v>0.4619700495</v>
      </c>
    </row>
    <row r="16794">
      <c r="A16794" s="61">
        <v>1.517874926E9</v>
      </c>
      <c r="B16794" s="61">
        <v>1.0</v>
      </c>
      <c r="C16794" s="61">
        <v>723.0</v>
      </c>
      <c r="D16794" s="57" t="s">
        <v>379</v>
      </c>
      <c r="E16794" s="62" t="str">
        <f t="shared" si="1"/>
        <v>Out of test</v>
      </c>
      <c r="F16794" s="53" t="str">
        <f t="shared" si="2"/>
        <v>Shanghai_1</v>
      </c>
      <c r="G16794" s="53">
        <f t="shared" si="3"/>
        <v>0.369729592</v>
      </c>
    </row>
    <row r="16795">
      <c r="A16795" s="61">
        <v>1.518476238E9</v>
      </c>
      <c r="B16795" s="61">
        <v>1.0</v>
      </c>
      <c r="C16795" s="61">
        <v>870.0</v>
      </c>
      <c r="D16795" s="57" t="s">
        <v>379</v>
      </c>
      <c r="E16795" s="62" t="str">
        <f t="shared" si="1"/>
        <v>Out of test</v>
      </c>
      <c r="F16795" s="53" t="str">
        <f t="shared" si="2"/>
        <v>Shanghai_1</v>
      </c>
      <c r="G16795" s="53">
        <f t="shared" si="3"/>
        <v>0.6323998155</v>
      </c>
    </row>
    <row r="16796">
      <c r="A16796" s="61">
        <v>1.511625579E9</v>
      </c>
      <c r="B16796" s="61">
        <v>1.0</v>
      </c>
      <c r="C16796" s="61">
        <v>3556.0</v>
      </c>
      <c r="D16796" s="57" t="s">
        <v>379</v>
      </c>
      <c r="E16796" s="62" t="str">
        <f t="shared" si="1"/>
        <v>Out of test</v>
      </c>
      <c r="F16796" s="53" t="str">
        <f t="shared" si="2"/>
        <v>Shanghai_1</v>
      </c>
      <c r="G16796" s="53">
        <f t="shared" si="3"/>
        <v>0.5194787406</v>
      </c>
    </row>
    <row r="16797">
      <c r="A16797" s="61">
        <v>1.515588168E9</v>
      </c>
      <c r="B16797" s="61">
        <v>1.0</v>
      </c>
      <c r="C16797" s="61">
        <v>3314.0</v>
      </c>
      <c r="D16797" s="57" t="s">
        <v>379</v>
      </c>
      <c r="E16797" s="62" t="str">
        <f t="shared" si="1"/>
        <v>Out of test</v>
      </c>
      <c r="F16797" s="53" t="str">
        <f t="shared" si="2"/>
        <v>Shanghai_1</v>
      </c>
      <c r="G16797" s="53">
        <f t="shared" si="3"/>
        <v>0.04569651638</v>
      </c>
    </row>
    <row r="16798">
      <c r="A16798" s="61">
        <v>1.514870678E9</v>
      </c>
      <c r="B16798" s="61">
        <v>1.0</v>
      </c>
      <c r="C16798" s="61">
        <v>2712.0</v>
      </c>
      <c r="D16798" s="57" t="s">
        <v>379</v>
      </c>
      <c r="E16798" s="62" t="str">
        <f t="shared" si="1"/>
        <v>Out of test</v>
      </c>
      <c r="F16798" s="53" t="str">
        <f t="shared" si="2"/>
        <v>Shanghai_1</v>
      </c>
      <c r="G16798" s="53">
        <f t="shared" si="3"/>
        <v>0.4973895188</v>
      </c>
    </row>
    <row r="16799">
      <c r="A16799" s="61">
        <v>1.519161075E9</v>
      </c>
      <c r="B16799" s="61">
        <v>1.0</v>
      </c>
      <c r="C16799" s="61">
        <v>1358.0</v>
      </c>
      <c r="D16799" s="57" t="s">
        <v>379</v>
      </c>
      <c r="E16799" s="62" t="str">
        <f t="shared" si="1"/>
        <v>Out of test</v>
      </c>
      <c r="F16799" s="53" t="str">
        <f t="shared" si="2"/>
        <v>Shanghai_1</v>
      </c>
      <c r="G16799" s="53">
        <f t="shared" si="3"/>
        <v>0.01331310611</v>
      </c>
    </row>
    <row r="16800">
      <c r="A16800" s="61">
        <v>1.512232647E9</v>
      </c>
      <c r="B16800" s="61">
        <v>1.0</v>
      </c>
      <c r="C16800" s="61">
        <v>3036.0</v>
      </c>
      <c r="D16800" s="57" t="s">
        <v>379</v>
      </c>
      <c r="E16800" s="62" t="str">
        <f t="shared" si="1"/>
        <v>Out of test</v>
      </c>
      <c r="F16800" s="53" t="str">
        <f t="shared" si="2"/>
        <v>Shanghai_1</v>
      </c>
      <c r="G16800" s="53">
        <f t="shared" si="3"/>
        <v>0.8028993452</v>
      </c>
    </row>
    <row r="16801">
      <c r="A16801" s="61">
        <v>1.511367469E9</v>
      </c>
      <c r="B16801" s="61">
        <v>1.0</v>
      </c>
      <c r="C16801" s="61">
        <v>1578.0</v>
      </c>
      <c r="D16801" s="57" t="s">
        <v>379</v>
      </c>
      <c r="E16801" s="62" t="str">
        <f t="shared" si="1"/>
        <v>Out of test</v>
      </c>
      <c r="F16801" s="53" t="str">
        <f t="shared" si="2"/>
        <v>Shanghai_1</v>
      </c>
      <c r="G16801" s="53">
        <f t="shared" si="3"/>
        <v>0.5065842391</v>
      </c>
    </row>
    <row r="16802">
      <c r="A16802" s="61">
        <v>1.515779877E9</v>
      </c>
      <c r="B16802" s="61">
        <v>1.0</v>
      </c>
      <c r="C16802" s="61">
        <v>3170.0</v>
      </c>
      <c r="D16802" s="57" t="s">
        <v>379</v>
      </c>
      <c r="E16802" s="62" t="str">
        <f t="shared" si="1"/>
        <v>Out of test</v>
      </c>
      <c r="F16802" s="53" t="str">
        <f t="shared" si="2"/>
        <v>Shanghai_1</v>
      </c>
      <c r="G16802" s="53">
        <f t="shared" si="3"/>
        <v>0.7837063778</v>
      </c>
    </row>
    <row r="16803">
      <c r="A16803" s="61">
        <v>1.513277119E9</v>
      </c>
      <c r="B16803" s="61">
        <v>1.0</v>
      </c>
      <c r="C16803" s="61">
        <v>797.0</v>
      </c>
      <c r="D16803" s="57" t="s">
        <v>379</v>
      </c>
      <c r="E16803" s="62" t="str">
        <f t="shared" si="1"/>
        <v>Out of test</v>
      </c>
      <c r="F16803" s="53" t="str">
        <f t="shared" si="2"/>
        <v>Shanghai_1</v>
      </c>
      <c r="G16803" s="53">
        <f t="shared" si="3"/>
        <v>0.4720320783</v>
      </c>
    </row>
    <row r="16804">
      <c r="A16804" s="61">
        <v>1.513932519E9</v>
      </c>
      <c r="B16804" s="61">
        <v>1.0</v>
      </c>
      <c r="C16804" s="61">
        <v>228.0</v>
      </c>
      <c r="D16804" s="57" t="s">
        <v>379</v>
      </c>
      <c r="E16804" s="62" t="str">
        <f t="shared" si="1"/>
        <v>Out of test</v>
      </c>
      <c r="F16804" s="53" t="str">
        <f t="shared" si="2"/>
        <v>Shanghai_1</v>
      </c>
      <c r="G16804" s="53">
        <f t="shared" si="3"/>
        <v>0.6738235654</v>
      </c>
    </row>
    <row r="16805">
      <c r="A16805" s="61">
        <v>1.515339138E9</v>
      </c>
      <c r="B16805" s="61">
        <v>1.0</v>
      </c>
      <c r="C16805" s="61">
        <v>2047.0</v>
      </c>
      <c r="D16805" s="57" t="s">
        <v>379</v>
      </c>
      <c r="E16805" s="62" t="str">
        <f t="shared" si="1"/>
        <v>Out of test</v>
      </c>
      <c r="F16805" s="53" t="str">
        <f t="shared" si="2"/>
        <v>Shanghai_1</v>
      </c>
      <c r="G16805" s="53">
        <f t="shared" si="3"/>
        <v>0.7901625204</v>
      </c>
    </row>
    <row r="16806">
      <c r="A16806" s="61">
        <v>1.519868195E9</v>
      </c>
      <c r="B16806" s="61">
        <v>1.0</v>
      </c>
      <c r="C16806" s="61">
        <v>1098.0</v>
      </c>
      <c r="D16806" s="57" t="s">
        <v>379</v>
      </c>
      <c r="E16806" s="62" t="str">
        <f t="shared" si="1"/>
        <v>Out of test</v>
      </c>
      <c r="F16806" s="53" t="str">
        <f t="shared" si="2"/>
        <v>Shanghai_1</v>
      </c>
      <c r="G16806" s="53">
        <f t="shared" si="3"/>
        <v>0.002269273047</v>
      </c>
    </row>
    <row r="16807">
      <c r="A16807" s="61">
        <v>1.518304569E9</v>
      </c>
      <c r="B16807" s="61">
        <v>1.0</v>
      </c>
      <c r="C16807" s="61">
        <v>1890.0</v>
      </c>
      <c r="D16807" s="57" t="s">
        <v>379</v>
      </c>
      <c r="E16807" s="62" t="str">
        <f t="shared" si="1"/>
        <v>Out of test</v>
      </c>
      <c r="F16807" s="53" t="str">
        <f t="shared" si="2"/>
        <v>Shanghai_1</v>
      </c>
      <c r="G16807" s="53">
        <f t="shared" si="3"/>
        <v>0.1997019753</v>
      </c>
    </row>
    <row r="16808">
      <c r="A16808" s="61">
        <v>1.519138794E9</v>
      </c>
      <c r="B16808" s="61">
        <v>1.0</v>
      </c>
      <c r="C16808" s="61">
        <v>968.0</v>
      </c>
      <c r="D16808" s="57" t="s">
        <v>379</v>
      </c>
      <c r="E16808" s="62" t="str">
        <f t="shared" si="1"/>
        <v>Out of test</v>
      </c>
      <c r="F16808" s="53" t="str">
        <f t="shared" si="2"/>
        <v>Shanghai_1</v>
      </c>
      <c r="G16808" s="53">
        <f t="shared" si="3"/>
        <v>0.8696701252</v>
      </c>
    </row>
    <row r="16809">
      <c r="A16809" s="61">
        <v>1.515692913E9</v>
      </c>
      <c r="B16809" s="61">
        <v>1.0</v>
      </c>
      <c r="C16809" s="61">
        <v>4106.0</v>
      </c>
      <c r="D16809" s="57" t="s">
        <v>379</v>
      </c>
      <c r="E16809" s="62" t="str">
        <f t="shared" si="1"/>
        <v>Out of test</v>
      </c>
      <c r="F16809" s="53" t="str">
        <f t="shared" si="2"/>
        <v>Shanghai_1</v>
      </c>
      <c r="G16809" s="53">
        <f t="shared" si="3"/>
        <v>0.926724466</v>
      </c>
    </row>
    <row r="16810">
      <c r="A16810" s="61">
        <v>1.513310935E9</v>
      </c>
      <c r="B16810" s="61">
        <v>1.0</v>
      </c>
      <c r="C16810" s="61">
        <v>2023.0</v>
      </c>
      <c r="D16810" s="57" t="s">
        <v>379</v>
      </c>
      <c r="E16810" s="62" t="str">
        <f t="shared" si="1"/>
        <v>Out of test</v>
      </c>
      <c r="F16810" s="53" t="str">
        <f t="shared" si="2"/>
        <v>Shanghai_1</v>
      </c>
      <c r="G16810" s="53">
        <f t="shared" si="3"/>
        <v>0.226331843</v>
      </c>
    </row>
    <row r="16811">
      <c r="A16811" s="61">
        <v>1.514711389E9</v>
      </c>
      <c r="B16811" s="61">
        <v>1.0</v>
      </c>
      <c r="C16811" s="61">
        <v>2577.0</v>
      </c>
      <c r="D16811" s="57" t="s">
        <v>379</v>
      </c>
      <c r="E16811" s="62" t="str">
        <f t="shared" si="1"/>
        <v>Out of test</v>
      </c>
      <c r="F16811" s="53" t="str">
        <f t="shared" si="2"/>
        <v>Shanghai_1</v>
      </c>
      <c r="G16811" s="53">
        <f t="shared" si="3"/>
        <v>0.4444782469</v>
      </c>
    </row>
    <row r="16812">
      <c r="A16812" s="61">
        <v>1.514135504E9</v>
      </c>
      <c r="B16812" s="61">
        <v>1.0</v>
      </c>
      <c r="C16812" s="61">
        <v>2351.0</v>
      </c>
      <c r="D16812" s="57" t="s">
        <v>379</v>
      </c>
      <c r="E16812" s="62" t="str">
        <f t="shared" si="1"/>
        <v>Out of test</v>
      </c>
      <c r="F16812" s="53" t="str">
        <f t="shared" si="2"/>
        <v>Shanghai_1</v>
      </c>
      <c r="G16812" s="53">
        <f t="shared" si="3"/>
        <v>0.433149276</v>
      </c>
    </row>
    <row r="16813">
      <c r="A16813" s="61">
        <v>1.515772839E9</v>
      </c>
      <c r="B16813" s="61">
        <v>1.0</v>
      </c>
      <c r="C16813" s="61">
        <v>1410.0</v>
      </c>
      <c r="D16813" s="57" t="s">
        <v>379</v>
      </c>
      <c r="E16813" s="62" t="str">
        <f t="shared" si="1"/>
        <v>Out of test</v>
      </c>
      <c r="F16813" s="53" t="str">
        <f t="shared" si="2"/>
        <v>Shanghai_1</v>
      </c>
      <c r="G16813" s="53">
        <f t="shared" si="3"/>
        <v>0.7185730996</v>
      </c>
    </row>
    <row r="16814">
      <c r="A16814" s="61">
        <v>1.511379678E9</v>
      </c>
      <c r="B16814" s="61">
        <v>1.0</v>
      </c>
      <c r="C16814" s="61">
        <v>2330.0</v>
      </c>
      <c r="D16814" s="57" t="s">
        <v>379</v>
      </c>
      <c r="E16814" s="62" t="str">
        <f t="shared" si="1"/>
        <v>Out of test</v>
      </c>
      <c r="F16814" s="53" t="str">
        <f t="shared" si="2"/>
        <v>Shanghai_1</v>
      </c>
      <c r="G16814" s="53">
        <f t="shared" si="3"/>
        <v>0.777523683</v>
      </c>
    </row>
    <row r="16815">
      <c r="A16815" s="61">
        <v>1.518009334E9</v>
      </c>
      <c r="B16815" s="61">
        <v>1.0</v>
      </c>
      <c r="C16815" s="61">
        <v>584.0</v>
      </c>
      <c r="D16815" s="57" t="s">
        <v>379</v>
      </c>
      <c r="E16815" s="62" t="str">
        <f t="shared" si="1"/>
        <v>Out of test</v>
      </c>
      <c r="F16815" s="53" t="str">
        <f t="shared" si="2"/>
        <v>Shanghai_1</v>
      </c>
      <c r="G16815" s="53">
        <f t="shared" si="3"/>
        <v>0.7652920636</v>
      </c>
    </row>
    <row r="16816">
      <c r="A16816" s="61">
        <v>1.512640115E9</v>
      </c>
      <c r="B16816" s="61">
        <v>1.0</v>
      </c>
      <c r="C16816" s="61">
        <v>1288.0</v>
      </c>
      <c r="D16816" s="57" t="s">
        <v>379</v>
      </c>
      <c r="E16816" s="62" t="str">
        <f t="shared" si="1"/>
        <v>Out of test</v>
      </c>
      <c r="F16816" s="53" t="str">
        <f t="shared" si="2"/>
        <v>Shanghai_1</v>
      </c>
      <c r="G16816" s="53">
        <f t="shared" si="3"/>
        <v>0.434803386</v>
      </c>
    </row>
    <row r="16817">
      <c r="A16817" s="61">
        <v>1.518600497E9</v>
      </c>
      <c r="B16817" s="61">
        <v>1.0</v>
      </c>
      <c r="C16817" s="61">
        <v>178.0</v>
      </c>
      <c r="D16817" s="57" t="s">
        <v>379</v>
      </c>
      <c r="E16817" s="62" t="str">
        <f t="shared" si="1"/>
        <v>Out of test</v>
      </c>
      <c r="F16817" s="53" t="str">
        <f t="shared" si="2"/>
        <v>Shanghai_1</v>
      </c>
      <c r="G16817" s="53">
        <f t="shared" si="3"/>
        <v>0.2480274537</v>
      </c>
    </row>
    <row r="16818">
      <c r="A16818" s="61">
        <v>1.514680265E9</v>
      </c>
      <c r="B16818" s="61">
        <v>1.0</v>
      </c>
      <c r="C16818" s="61">
        <v>883.0</v>
      </c>
      <c r="D16818" s="57" t="s">
        <v>379</v>
      </c>
      <c r="E16818" s="62" t="str">
        <f t="shared" si="1"/>
        <v>Out of test</v>
      </c>
      <c r="F16818" s="53" t="str">
        <f t="shared" si="2"/>
        <v>Shanghai_1</v>
      </c>
      <c r="G16818" s="53">
        <f t="shared" si="3"/>
        <v>0.4993577618</v>
      </c>
    </row>
    <row r="16819">
      <c r="A16819" s="61">
        <v>1.512596598E9</v>
      </c>
      <c r="B16819" s="61">
        <v>1.0</v>
      </c>
      <c r="C16819" s="61">
        <v>250.0</v>
      </c>
      <c r="D16819" s="57" t="s">
        <v>379</v>
      </c>
      <c r="E16819" s="62" t="str">
        <f t="shared" si="1"/>
        <v>Out of test</v>
      </c>
      <c r="F16819" s="53" t="str">
        <f t="shared" si="2"/>
        <v>Shanghai_1</v>
      </c>
      <c r="G16819" s="53">
        <f t="shared" si="3"/>
        <v>0.866217506</v>
      </c>
    </row>
    <row r="16820">
      <c r="A16820" s="61">
        <v>1.515075676E9</v>
      </c>
      <c r="B16820" s="61">
        <v>1.0</v>
      </c>
      <c r="C16820" s="61">
        <v>876.0</v>
      </c>
      <c r="D16820" s="57" t="s">
        <v>379</v>
      </c>
      <c r="E16820" s="62" t="str">
        <f t="shared" si="1"/>
        <v>Out of test</v>
      </c>
      <c r="F16820" s="53" t="str">
        <f t="shared" si="2"/>
        <v>Shanghai_1</v>
      </c>
      <c r="G16820" s="53">
        <f t="shared" si="3"/>
        <v>0.9990572333</v>
      </c>
    </row>
    <row r="16821">
      <c r="A16821" s="61">
        <v>1.513627956E9</v>
      </c>
      <c r="B16821" s="61">
        <v>1.0</v>
      </c>
      <c r="C16821" s="61">
        <v>3125.0</v>
      </c>
      <c r="D16821" s="57" t="s">
        <v>379</v>
      </c>
      <c r="E16821" s="62" t="str">
        <f t="shared" si="1"/>
        <v>Out of test</v>
      </c>
      <c r="F16821" s="53" t="str">
        <f t="shared" si="2"/>
        <v>Shanghai_1</v>
      </c>
      <c r="G16821" s="53">
        <f t="shared" si="3"/>
        <v>0.2388115746</v>
      </c>
    </row>
    <row r="16822">
      <c r="A16822" s="61">
        <v>1.517447059E9</v>
      </c>
      <c r="B16822" s="61">
        <v>1.0</v>
      </c>
      <c r="C16822" s="61">
        <v>2293.0</v>
      </c>
      <c r="D16822" s="57" t="s">
        <v>379</v>
      </c>
      <c r="E16822" s="62" t="str">
        <f t="shared" si="1"/>
        <v>Out of test</v>
      </c>
      <c r="F16822" s="53" t="str">
        <f t="shared" si="2"/>
        <v>Shanghai_1</v>
      </c>
      <c r="G16822" s="53">
        <f t="shared" si="3"/>
        <v>0.2966038172</v>
      </c>
    </row>
    <row r="16823">
      <c r="A16823" s="61">
        <v>1.511905043E9</v>
      </c>
      <c r="B16823" s="61">
        <v>1.0</v>
      </c>
      <c r="C16823" s="61">
        <v>653.0</v>
      </c>
      <c r="D16823" s="57" t="s">
        <v>379</v>
      </c>
      <c r="E16823" s="62" t="str">
        <f t="shared" si="1"/>
        <v>Out of test</v>
      </c>
      <c r="F16823" s="53" t="str">
        <f t="shared" si="2"/>
        <v>Shanghai_1</v>
      </c>
      <c r="G16823" s="53">
        <f t="shared" si="3"/>
        <v>0.9644738385</v>
      </c>
    </row>
    <row r="16824">
      <c r="A16824" s="61">
        <v>1.514484123E9</v>
      </c>
      <c r="B16824" s="61">
        <v>1.0</v>
      </c>
      <c r="C16824" s="61">
        <v>2225.0</v>
      </c>
      <c r="D16824" s="57" t="s">
        <v>379</v>
      </c>
      <c r="E16824" s="62" t="str">
        <f t="shared" si="1"/>
        <v>Out of test</v>
      </c>
      <c r="F16824" s="53" t="str">
        <f t="shared" si="2"/>
        <v>Shanghai_1</v>
      </c>
      <c r="G16824" s="53">
        <f t="shared" si="3"/>
        <v>0.4679148017</v>
      </c>
    </row>
    <row r="16825">
      <c r="A16825" s="61">
        <v>1.514952889E9</v>
      </c>
      <c r="B16825" s="61">
        <v>1.0</v>
      </c>
      <c r="C16825" s="61">
        <v>4577.0</v>
      </c>
      <c r="D16825" s="57" t="s">
        <v>379</v>
      </c>
      <c r="E16825" s="62" t="str">
        <f t="shared" si="1"/>
        <v>Out of test</v>
      </c>
      <c r="F16825" s="53" t="str">
        <f t="shared" si="2"/>
        <v>Shanghai_1</v>
      </c>
      <c r="G16825" s="53">
        <f t="shared" si="3"/>
        <v>0.2458328678</v>
      </c>
    </row>
    <row r="16826">
      <c r="A16826" s="61">
        <v>1.514698344E9</v>
      </c>
      <c r="B16826" s="61">
        <v>1.0</v>
      </c>
      <c r="C16826" s="61">
        <v>3127.0</v>
      </c>
      <c r="D16826" s="57" t="s">
        <v>379</v>
      </c>
      <c r="E16826" s="62" t="str">
        <f t="shared" si="1"/>
        <v>Out of test</v>
      </c>
      <c r="F16826" s="53" t="str">
        <f t="shared" si="2"/>
        <v>Shanghai_1</v>
      </c>
      <c r="G16826" s="53">
        <f t="shared" si="3"/>
        <v>0.3317941601</v>
      </c>
    </row>
    <row r="16827">
      <c r="A16827" s="61">
        <v>1.513580599E9</v>
      </c>
      <c r="B16827" s="61">
        <v>1.0</v>
      </c>
      <c r="C16827" s="61">
        <v>1825.0</v>
      </c>
      <c r="D16827" s="57" t="s">
        <v>379</v>
      </c>
      <c r="E16827" s="62" t="str">
        <f t="shared" si="1"/>
        <v>Out of test</v>
      </c>
      <c r="F16827" s="53" t="str">
        <f t="shared" si="2"/>
        <v>Shanghai_1</v>
      </c>
      <c r="G16827" s="53">
        <f t="shared" si="3"/>
        <v>0.4156043378</v>
      </c>
    </row>
    <row r="16828">
      <c r="A16828" s="61">
        <v>1.517068079E9</v>
      </c>
      <c r="B16828" s="61">
        <v>1.0</v>
      </c>
      <c r="C16828" s="61">
        <v>3478.0</v>
      </c>
      <c r="D16828" s="57" t="s">
        <v>379</v>
      </c>
      <c r="E16828" s="62" t="str">
        <f t="shared" si="1"/>
        <v>Out of test</v>
      </c>
      <c r="F16828" s="53" t="str">
        <f t="shared" si="2"/>
        <v>Shanghai_1</v>
      </c>
      <c r="G16828" s="53">
        <f t="shared" si="3"/>
        <v>0.9397602766</v>
      </c>
    </row>
    <row r="16829">
      <c r="A16829" s="61">
        <v>1.513868303E9</v>
      </c>
      <c r="B16829" s="61">
        <v>1.0</v>
      </c>
      <c r="C16829" s="61">
        <v>335.0</v>
      </c>
      <c r="D16829" s="57" t="s">
        <v>379</v>
      </c>
      <c r="E16829" s="62" t="str">
        <f t="shared" si="1"/>
        <v>Out of test</v>
      </c>
      <c r="F16829" s="53" t="str">
        <f t="shared" si="2"/>
        <v>Shanghai_1</v>
      </c>
      <c r="G16829" s="53">
        <f t="shared" si="3"/>
        <v>0.4969882783</v>
      </c>
    </row>
    <row r="16830">
      <c r="A16830" s="61">
        <v>1.518048768E9</v>
      </c>
      <c r="B16830" s="61">
        <v>1.0</v>
      </c>
      <c r="C16830" s="61">
        <v>1559.0</v>
      </c>
      <c r="D16830" s="57" t="s">
        <v>379</v>
      </c>
      <c r="E16830" s="62" t="str">
        <f t="shared" si="1"/>
        <v>Out of test</v>
      </c>
      <c r="F16830" s="53" t="str">
        <f t="shared" si="2"/>
        <v>Shanghai_1</v>
      </c>
      <c r="G16830" s="53">
        <f t="shared" si="3"/>
        <v>0.8765726337</v>
      </c>
    </row>
    <row r="16831">
      <c r="A16831" s="61">
        <v>1.514297186E9</v>
      </c>
      <c r="B16831" s="61">
        <v>1.0</v>
      </c>
      <c r="C16831" s="61">
        <v>1447.0</v>
      </c>
      <c r="D16831" s="57" t="s">
        <v>379</v>
      </c>
      <c r="E16831" s="62" t="str">
        <f t="shared" si="1"/>
        <v>Out of test</v>
      </c>
      <c r="F16831" s="53" t="str">
        <f t="shared" si="2"/>
        <v>Shanghai_1</v>
      </c>
      <c r="G16831" s="53">
        <f t="shared" si="3"/>
        <v>0.4961303833</v>
      </c>
    </row>
    <row r="16832">
      <c r="A16832" s="61">
        <v>1.517648468E9</v>
      </c>
      <c r="B16832" s="61">
        <v>1.0</v>
      </c>
      <c r="C16832" s="61">
        <v>2375.0</v>
      </c>
      <c r="D16832" s="57" t="s">
        <v>379</v>
      </c>
      <c r="E16832" s="62" t="str">
        <f t="shared" si="1"/>
        <v>Out of test</v>
      </c>
      <c r="F16832" s="53" t="str">
        <f t="shared" si="2"/>
        <v>Shanghai_1</v>
      </c>
      <c r="G16832" s="53">
        <f t="shared" si="3"/>
        <v>0.4802903427</v>
      </c>
    </row>
    <row r="16833">
      <c r="A16833" s="61">
        <v>1.515188344E9</v>
      </c>
      <c r="B16833" s="61">
        <v>1.0</v>
      </c>
      <c r="C16833" s="61">
        <v>1567.0</v>
      </c>
      <c r="D16833" s="57" t="s">
        <v>379</v>
      </c>
      <c r="E16833" s="62" t="str">
        <f t="shared" si="1"/>
        <v>Out of test</v>
      </c>
      <c r="F16833" s="53" t="str">
        <f t="shared" si="2"/>
        <v>Shanghai_1</v>
      </c>
      <c r="G16833" s="53">
        <f t="shared" si="3"/>
        <v>0.9655205306</v>
      </c>
    </row>
    <row r="16834">
      <c r="A16834" s="61">
        <v>1.518170148E9</v>
      </c>
      <c r="B16834" s="61">
        <v>1.0</v>
      </c>
      <c r="C16834" s="61">
        <v>1062.0</v>
      </c>
      <c r="D16834" s="57" t="s">
        <v>379</v>
      </c>
      <c r="E16834" s="62" t="str">
        <f t="shared" si="1"/>
        <v>Out of test</v>
      </c>
      <c r="F16834" s="53" t="str">
        <f t="shared" si="2"/>
        <v>Shanghai_1</v>
      </c>
      <c r="G16834" s="53">
        <f t="shared" si="3"/>
        <v>0.5782935149</v>
      </c>
    </row>
    <row r="16835">
      <c r="A16835" s="61">
        <v>1.513210194E9</v>
      </c>
      <c r="B16835" s="61">
        <v>1.0</v>
      </c>
      <c r="C16835" s="61">
        <v>796.0</v>
      </c>
      <c r="D16835" s="57" t="s">
        <v>379</v>
      </c>
      <c r="E16835" s="62" t="str">
        <f t="shared" si="1"/>
        <v>Out of test</v>
      </c>
      <c r="F16835" s="53" t="str">
        <f t="shared" si="2"/>
        <v>Shanghai_1</v>
      </c>
      <c r="G16835" s="53">
        <f t="shared" si="3"/>
        <v>0.8269881121</v>
      </c>
    </row>
    <row r="16836">
      <c r="A16836" s="61">
        <v>1.511970104E9</v>
      </c>
      <c r="B16836" s="61">
        <v>1.0</v>
      </c>
      <c r="C16836" s="61">
        <v>1938.0</v>
      </c>
      <c r="D16836" s="57" t="s">
        <v>379</v>
      </c>
      <c r="E16836" s="62" t="str">
        <f t="shared" si="1"/>
        <v>Out of test</v>
      </c>
      <c r="F16836" s="53" t="str">
        <f t="shared" si="2"/>
        <v>Shanghai_1</v>
      </c>
      <c r="G16836" s="53">
        <f t="shared" si="3"/>
        <v>0.01842609892</v>
      </c>
    </row>
    <row r="16837">
      <c r="A16837" s="61">
        <v>1.513191843E9</v>
      </c>
      <c r="B16837" s="61">
        <v>1.0</v>
      </c>
      <c r="C16837" s="61">
        <v>2047.0</v>
      </c>
      <c r="D16837" s="57" t="s">
        <v>379</v>
      </c>
      <c r="E16837" s="62" t="str">
        <f t="shared" si="1"/>
        <v>Out of test</v>
      </c>
      <c r="F16837" s="53" t="str">
        <f t="shared" si="2"/>
        <v>Shanghai_1</v>
      </c>
      <c r="G16837" s="53">
        <f t="shared" si="3"/>
        <v>0.9125785823</v>
      </c>
    </row>
    <row r="16838">
      <c r="A16838" s="61">
        <v>1.518090647E9</v>
      </c>
      <c r="B16838" s="61">
        <v>1.0</v>
      </c>
      <c r="C16838" s="61">
        <v>1420.0</v>
      </c>
      <c r="D16838" s="57" t="s">
        <v>379</v>
      </c>
      <c r="E16838" s="62" t="str">
        <f t="shared" si="1"/>
        <v>Out of test</v>
      </c>
      <c r="F16838" s="53" t="str">
        <f t="shared" si="2"/>
        <v>Shanghai_1</v>
      </c>
      <c r="G16838" s="53">
        <f t="shared" si="3"/>
        <v>0.8212219621</v>
      </c>
    </row>
    <row r="16839">
      <c r="A16839" s="61">
        <v>1.511251856E9</v>
      </c>
      <c r="B16839" s="61">
        <v>1.0</v>
      </c>
      <c r="C16839" s="61">
        <v>2931.0</v>
      </c>
      <c r="D16839" s="57" t="s">
        <v>379</v>
      </c>
      <c r="E16839" s="62" t="str">
        <f t="shared" si="1"/>
        <v>Out of test</v>
      </c>
      <c r="F16839" s="53" t="str">
        <f t="shared" si="2"/>
        <v>Shanghai_1</v>
      </c>
      <c r="G16839" s="53">
        <f t="shared" si="3"/>
        <v>0.9103118876</v>
      </c>
    </row>
    <row r="16840">
      <c r="A16840" s="61">
        <v>1.513887238E9</v>
      </c>
      <c r="B16840" s="61">
        <v>1.0</v>
      </c>
      <c r="C16840" s="61">
        <v>2029.0</v>
      </c>
      <c r="D16840" s="57" t="s">
        <v>379</v>
      </c>
      <c r="E16840" s="62" t="str">
        <f t="shared" si="1"/>
        <v>Out of test</v>
      </c>
      <c r="F16840" s="53" t="str">
        <f t="shared" si="2"/>
        <v>Shanghai_1</v>
      </c>
      <c r="G16840" s="53">
        <f t="shared" si="3"/>
        <v>0.3121225054</v>
      </c>
    </row>
    <row r="16841">
      <c r="A16841" s="61">
        <v>1.514715514E9</v>
      </c>
      <c r="B16841" s="61">
        <v>1.0</v>
      </c>
      <c r="C16841" s="61">
        <v>823.0</v>
      </c>
      <c r="D16841" s="57" t="s">
        <v>379</v>
      </c>
      <c r="E16841" s="62" t="str">
        <f t="shared" si="1"/>
        <v>Out of test</v>
      </c>
      <c r="F16841" s="53" t="str">
        <f t="shared" si="2"/>
        <v>Shanghai_1</v>
      </c>
      <c r="G16841" s="53">
        <f t="shared" si="3"/>
        <v>0.7070197999</v>
      </c>
    </row>
    <row r="16842">
      <c r="A16842" s="61">
        <v>1.519977299E9</v>
      </c>
      <c r="B16842" s="61">
        <v>1.0</v>
      </c>
      <c r="C16842" s="61">
        <v>3791.0</v>
      </c>
      <c r="D16842" s="57" t="s">
        <v>379</v>
      </c>
      <c r="E16842" s="62" t="str">
        <f t="shared" si="1"/>
        <v>Out of test</v>
      </c>
      <c r="F16842" s="53" t="str">
        <f t="shared" si="2"/>
        <v>Shanghai_1</v>
      </c>
      <c r="G16842" s="53">
        <f t="shared" si="3"/>
        <v>0.9368832289</v>
      </c>
    </row>
    <row r="16843">
      <c r="A16843" s="61">
        <v>1.513918777E9</v>
      </c>
      <c r="B16843" s="61">
        <v>1.0</v>
      </c>
      <c r="C16843" s="61">
        <v>1761.0</v>
      </c>
      <c r="D16843" s="57" t="s">
        <v>379</v>
      </c>
      <c r="E16843" s="62" t="str">
        <f t="shared" si="1"/>
        <v>Out of test</v>
      </c>
      <c r="F16843" s="53" t="str">
        <f t="shared" si="2"/>
        <v>Shanghai_1</v>
      </c>
      <c r="G16843" s="53">
        <f t="shared" si="3"/>
        <v>0.6476376109</v>
      </c>
    </row>
    <row r="16844">
      <c r="A16844" s="61">
        <v>1.512000805E9</v>
      </c>
      <c r="B16844" s="61">
        <v>1.0</v>
      </c>
      <c r="C16844" s="61">
        <v>2432.0</v>
      </c>
      <c r="D16844" s="57" t="s">
        <v>379</v>
      </c>
      <c r="E16844" s="62" t="str">
        <f t="shared" si="1"/>
        <v>Out of test</v>
      </c>
      <c r="F16844" s="53" t="str">
        <f t="shared" si="2"/>
        <v>Shanghai_1</v>
      </c>
      <c r="G16844" s="53">
        <f t="shared" si="3"/>
        <v>0.3973140441</v>
      </c>
    </row>
    <row r="16845">
      <c r="A16845" s="61">
        <v>1.519117687E9</v>
      </c>
      <c r="B16845" s="61">
        <v>1.0</v>
      </c>
      <c r="C16845" s="61">
        <v>1571.0</v>
      </c>
      <c r="D16845" s="57" t="s">
        <v>379</v>
      </c>
      <c r="E16845" s="62" t="str">
        <f t="shared" si="1"/>
        <v>Out of test</v>
      </c>
      <c r="F16845" s="53" t="str">
        <f t="shared" si="2"/>
        <v>Shanghai_1</v>
      </c>
      <c r="G16845" s="53">
        <f t="shared" si="3"/>
        <v>0.203124087</v>
      </c>
    </row>
    <row r="16846">
      <c r="A16846" s="61">
        <v>1.512863156E9</v>
      </c>
      <c r="B16846" s="61">
        <v>1.0</v>
      </c>
      <c r="C16846" s="61">
        <v>3443.0</v>
      </c>
      <c r="D16846" s="57" t="s">
        <v>379</v>
      </c>
      <c r="E16846" s="62" t="str">
        <f t="shared" si="1"/>
        <v>Out of test</v>
      </c>
      <c r="F16846" s="53" t="str">
        <f t="shared" si="2"/>
        <v>Shanghai_1</v>
      </c>
      <c r="G16846" s="53">
        <f t="shared" si="3"/>
        <v>0.2495531943</v>
      </c>
    </row>
    <row r="16847">
      <c r="A16847" s="61">
        <v>1.515935664E9</v>
      </c>
      <c r="B16847" s="61">
        <v>1.0</v>
      </c>
      <c r="C16847" s="61">
        <v>1783.0</v>
      </c>
      <c r="D16847" s="57" t="s">
        <v>379</v>
      </c>
      <c r="E16847" s="62" t="str">
        <f t="shared" si="1"/>
        <v>Out of test</v>
      </c>
      <c r="F16847" s="53" t="str">
        <f t="shared" si="2"/>
        <v>Shanghai_1</v>
      </c>
      <c r="G16847" s="53">
        <f t="shared" si="3"/>
        <v>0.5093556984</v>
      </c>
    </row>
    <row r="16848">
      <c r="A16848" s="61">
        <v>1.517630533E9</v>
      </c>
      <c r="B16848" s="61">
        <v>1.0</v>
      </c>
      <c r="C16848" s="61">
        <v>1272.0</v>
      </c>
      <c r="D16848" s="57" t="s">
        <v>379</v>
      </c>
      <c r="E16848" s="62" t="str">
        <f t="shared" si="1"/>
        <v>Out of test</v>
      </c>
      <c r="F16848" s="53" t="str">
        <f t="shared" si="2"/>
        <v>Shanghai_1</v>
      </c>
      <c r="G16848" s="53">
        <f t="shared" si="3"/>
        <v>0.6178055006</v>
      </c>
    </row>
    <row r="16849">
      <c r="A16849" s="61">
        <v>1.511268025E9</v>
      </c>
      <c r="B16849" s="61">
        <v>1.0</v>
      </c>
      <c r="C16849" s="61">
        <v>2004.0</v>
      </c>
      <c r="D16849" s="57" t="s">
        <v>379</v>
      </c>
      <c r="E16849" s="62" t="str">
        <f t="shared" si="1"/>
        <v>Out of test</v>
      </c>
      <c r="F16849" s="53" t="str">
        <f t="shared" si="2"/>
        <v>Shanghai_1</v>
      </c>
      <c r="G16849" s="53">
        <f t="shared" si="3"/>
        <v>0.336772727</v>
      </c>
    </row>
    <row r="16850">
      <c r="A16850" s="61">
        <v>1.518275677E9</v>
      </c>
      <c r="B16850" s="61">
        <v>1.0</v>
      </c>
      <c r="C16850" s="61">
        <v>1452.0</v>
      </c>
      <c r="D16850" s="57" t="s">
        <v>379</v>
      </c>
      <c r="E16850" s="62" t="str">
        <f t="shared" si="1"/>
        <v>Out of test</v>
      </c>
      <c r="F16850" s="53" t="str">
        <f t="shared" si="2"/>
        <v>Shanghai_1</v>
      </c>
      <c r="G16850" s="53">
        <f t="shared" si="3"/>
        <v>0.3305775096</v>
      </c>
    </row>
    <row r="16851">
      <c r="A16851" s="61">
        <v>1.512595935E9</v>
      </c>
      <c r="B16851" s="61">
        <v>1.0</v>
      </c>
      <c r="C16851" s="61">
        <v>776.0</v>
      </c>
      <c r="D16851" s="57" t="s">
        <v>379</v>
      </c>
      <c r="E16851" s="62" t="str">
        <f t="shared" si="1"/>
        <v>Out of test</v>
      </c>
      <c r="F16851" s="53" t="str">
        <f t="shared" si="2"/>
        <v>Shanghai_1</v>
      </c>
      <c r="G16851" s="53">
        <f t="shared" si="3"/>
        <v>0.2332521569</v>
      </c>
    </row>
    <row r="16852">
      <c r="A16852" s="61">
        <v>1.516492896E9</v>
      </c>
      <c r="B16852" s="61">
        <v>1.0</v>
      </c>
      <c r="C16852" s="61">
        <v>3093.0</v>
      </c>
      <c r="D16852" s="57" t="s">
        <v>379</v>
      </c>
      <c r="E16852" s="62" t="str">
        <f t="shared" si="1"/>
        <v>Out of test</v>
      </c>
      <c r="F16852" s="53" t="str">
        <f t="shared" si="2"/>
        <v>Shanghai_1</v>
      </c>
      <c r="G16852" s="53">
        <f t="shared" si="3"/>
        <v>0.6747366934</v>
      </c>
    </row>
    <row r="16853">
      <c r="A16853" s="61">
        <v>1.514270098E9</v>
      </c>
      <c r="B16853" s="61">
        <v>1.0</v>
      </c>
      <c r="C16853" s="61">
        <v>789.0</v>
      </c>
      <c r="D16853" s="57" t="s">
        <v>379</v>
      </c>
      <c r="E16853" s="62" t="str">
        <f t="shared" si="1"/>
        <v>Out of test</v>
      </c>
      <c r="F16853" s="53" t="str">
        <f t="shared" si="2"/>
        <v>Shanghai_1</v>
      </c>
      <c r="G16853" s="53">
        <f t="shared" si="3"/>
        <v>0.8867780144</v>
      </c>
    </row>
    <row r="16854">
      <c r="A16854" s="61">
        <v>1.513175017E9</v>
      </c>
      <c r="B16854" s="61">
        <v>1.0</v>
      </c>
      <c r="C16854" s="61">
        <v>685.0</v>
      </c>
      <c r="D16854" s="57" t="s">
        <v>379</v>
      </c>
      <c r="E16854" s="62" t="str">
        <f t="shared" si="1"/>
        <v>Out of test</v>
      </c>
      <c r="F16854" s="53" t="str">
        <f t="shared" si="2"/>
        <v>Shanghai_1</v>
      </c>
      <c r="G16854" s="53">
        <f t="shared" si="3"/>
        <v>0.3791530961</v>
      </c>
    </row>
    <row r="16855">
      <c r="A16855" s="61">
        <v>1.517716989E9</v>
      </c>
      <c r="B16855" s="61">
        <v>1.0</v>
      </c>
      <c r="C16855" s="61">
        <v>1268.0</v>
      </c>
      <c r="D16855" s="57" t="s">
        <v>379</v>
      </c>
      <c r="E16855" s="62" t="str">
        <f t="shared" si="1"/>
        <v>Out of test</v>
      </c>
      <c r="F16855" s="53" t="str">
        <f t="shared" si="2"/>
        <v>Shanghai_1</v>
      </c>
      <c r="G16855" s="53">
        <f t="shared" si="3"/>
        <v>0.5442336613</v>
      </c>
    </row>
    <row r="16856">
      <c r="A16856" s="61">
        <v>1.512639245E9</v>
      </c>
      <c r="B16856" s="61">
        <v>1.0</v>
      </c>
      <c r="C16856" s="61">
        <v>781.0</v>
      </c>
      <c r="D16856" s="57" t="s">
        <v>379</v>
      </c>
      <c r="E16856" s="62" t="str">
        <f t="shared" si="1"/>
        <v>Out of test</v>
      </c>
      <c r="F16856" s="53" t="str">
        <f t="shared" si="2"/>
        <v>Shanghai_1</v>
      </c>
      <c r="G16856" s="53">
        <f t="shared" si="3"/>
        <v>0.1313210093</v>
      </c>
    </row>
    <row r="16857">
      <c r="A16857" s="61">
        <v>1.513846115E9</v>
      </c>
      <c r="B16857" s="61">
        <v>1.0</v>
      </c>
      <c r="C16857" s="61">
        <v>2923.0</v>
      </c>
      <c r="D16857" s="57" t="s">
        <v>379</v>
      </c>
      <c r="E16857" s="62" t="str">
        <f t="shared" si="1"/>
        <v>Out of test</v>
      </c>
      <c r="F16857" s="53" t="str">
        <f t="shared" si="2"/>
        <v>Shanghai_1</v>
      </c>
      <c r="G16857" s="53">
        <f t="shared" si="3"/>
        <v>0.5404319734</v>
      </c>
    </row>
    <row r="16858">
      <c r="A16858" s="61">
        <v>1.514955716E9</v>
      </c>
      <c r="B16858" s="61">
        <v>1.0</v>
      </c>
      <c r="C16858" s="61">
        <v>1622.0</v>
      </c>
      <c r="D16858" s="57" t="s">
        <v>379</v>
      </c>
      <c r="E16858" s="62" t="str">
        <f t="shared" si="1"/>
        <v>Out of test</v>
      </c>
      <c r="F16858" s="53" t="str">
        <f t="shared" si="2"/>
        <v>Shanghai_1</v>
      </c>
      <c r="G16858" s="53">
        <f t="shared" si="3"/>
        <v>0.3473997066</v>
      </c>
    </row>
    <row r="16859">
      <c r="A16859" s="61">
        <v>1.513584646E9</v>
      </c>
      <c r="B16859" s="61">
        <v>1.0</v>
      </c>
      <c r="C16859" s="61">
        <v>1707.0</v>
      </c>
      <c r="D16859" s="57" t="s">
        <v>379</v>
      </c>
      <c r="E16859" s="62" t="str">
        <f t="shared" si="1"/>
        <v>Out of test</v>
      </c>
      <c r="F16859" s="53" t="str">
        <f t="shared" si="2"/>
        <v>Shanghai_1</v>
      </c>
      <c r="G16859" s="53">
        <f t="shared" si="3"/>
        <v>0.4078402752</v>
      </c>
    </row>
    <row r="16860">
      <c r="A16860" s="61">
        <v>1.514456824E9</v>
      </c>
      <c r="B16860" s="61">
        <v>1.0</v>
      </c>
      <c r="C16860" s="61">
        <v>89.0</v>
      </c>
      <c r="D16860" s="57" t="s">
        <v>379</v>
      </c>
      <c r="E16860" s="62" t="str">
        <f t="shared" si="1"/>
        <v>Out of test</v>
      </c>
      <c r="F16860" s="53" t="str">
        <f t="shared" si="2"/>
        <v>Shanghai_1</v>
      </c>
      <c r="G16860" s="53">
        <f t="shared" si="3"/>
        <v>0.4618773427</v>
      </c>
    </row>
    <row r="16861">
      <c r="A16861" s="61">
        <v>1.513640067E9</v>
      </c>
      <c r="B16861" s="61">
        <v>1.0</v>
      </c>
      <c r="C16861" s="61">
        <v>505.0</v>
      </c>
      <c r="D16861" s="57" t="s">
        <v>379</v>
      </c>
      <c r="E16861" s="62" t="str">
        <f t="shared" si="1"/>
        <v>Out of test</v>
      </c>
      <c r="F16861" s="53" t="str">
        <f t="shared" si="2"/>
        <v>Shanghai_1</v>
      </c>
      <c r="G16861" s="53">
        <f t="shared" si="3"/>
        <v>0.500975933</v>
      </c>
    </row>
    <row r="16862">
      <c r="A16862" s="61">
        <v>1.517009465E9</v>
      </c>
      <c r="B16862" s="61">
        <v>1.0</v>
      </c>
      <c r="C16862" s="61">
        <v>2673.0</v>
      </c>
      <c r="D16862" s="57" t="s">
        <v>379</v>
      </c>
      <c r="E16862" s="62" t="str">
        <f t="shared" si="1"/>
        <v>Out of test</v>
      </c>
      <c r="F16862" s="53" t="str">
        <f t="shared" si="2"/>
        <v>Shanghai_1</v>
      </c>
      <c r="G16862" s="53">
        <f t="shared" si="3"/>
        <v>0.2839957083</v>
      </c>
    </row>
    <row r="16863">
      <c r="A16863" s="61">
        <v>1.517188028E9</v>
      </c>
      <c r="B16863" s="61">
        <v>1.0</v>
      </c>
      <c r="C16863" s="61">
        <v>1427.0</v>
      </c>
      <c r="D16863" s="57" t="s">
        <v>379</v>
      </c>
      <c r="E16863" s="62" t="str">
        <f t="shared" si="1"/>
        <v>Out of test</v>
      </c>
      <c r="F16863" s="53" t="str">
        <f t="shared" si="2"/>
        <v>Shanghai_1</v>
      </c>
      <c r="G16863" s="53">
        <f t="shared" si="3"/>
        <v>0.7569075958</v>
      </c>
    </row>
    <row r="16864">
      <c r="A16864" s="61">
        <v>1.512122045E9</v>
      </c>
      <c r="B16864" s="61">
        <v>1.0</v>
      </c>
      <c r="C16864" s="61">
        <v>941.0</v>
      </c>
      <c r="D16864" s="57" t="s">
        <v>379</v>
      </c>
      <c r="E16864" s="62" t="str">
        <f t="shared" si="1"/>
        <v>Out of test</v>
      </c>
      <c r="F16864" s="53" t="str">
        <f t="shared" si="2"/>
        <v>Shanghai_1</v>
      </c>
      <c r="G16864" s="53">
        <f t="shared" si="3"/>
        <v>0.04374532589</v>
      </c>
    </row>
    <row r="16865">
      <c r="A16865" s="61">
        <v>1.511362886E9</v>
      </c>
      <c r="B16865" s="61">
        <v>1.0</v>
      </c>
      <c r="C16865" s="61">
        <v>1612.0</v>
      </c>
      <c r="D16865" s="57" t="s">
        <v>379</v>
      </c>
      <c r="E16865" s="62" t="str">
        <f t="shared" si="1"/>
        <v>Out of test</v>
      </c>
      <c r="F16865" s="53" t="str">
        <f t="shared" si="2"/>
        <v>Shanghai_1</v>
      </c>
      <c r="G16865" s="53">
        <f t="shared" si="3"/>
        <v>0.8795748133</v>
      </c>
    </row>
    <row r="16866">
      <c r="A16866" s="61">
        <v>1.513299339E9</v>
      </c>
      <c r="B16866" s="61">
        <v>1.0</v>
      </c>
      <c r="C16866" s="61">
        <v>3336.0</v>
      </c>
      <c r="D16866" s="57" t="s">
        <v>379</v>
      </c>
      <c r="E16866" s="62" t="str">
        <f t="shared" si="1"/>
        <v>Out of test</v>
      </c>
      <c r="F16866" s="53" t="str">
        <f t="shared" si="2"/>
        <v>Shanghai_1</v>
      </c>
      <c r="G16866" s="53">
        <f t="shared" si="3"/>
        <v>0.3833467958</v>
      </c>
    </row>
    <row r="16867">
      <c r="A16867" s="61">
        <v>1.516899795E9</v>
      </c>
      <c r="B16867" s="61">
        <v>1.0</v>
      </c>
      <c r="C16867" s="61">
        <v>307.0</v>
      </c>
      <c r="D16867" s="57" t="s">
        <v>379</v>
      </c>
      <c r="E16867" s="62" t="str">
        <f t="shared" si="1"/>
        <v>Out of test</v>
      </c>
      <c r="F16867" s="53" t="str">
        <f t="shared" si="2"/>
        <v>Shanghai_1</v>
      </c>
      <c r="G16867" s="53">
        <f t="shared" si="3"/>
        <v>0.4637473998</v>
      </c>
    </row>
    <row r="16868">
      <c r="A16868" s="61">
        <v>1.519446598E9</v>
      </c>
      <c r="B16868" s="61">
        <v>1.0</v>
      </c>
      <c r="C16868" s="61">
        <v>2387.0</v>
      </c>
      <c r="D16868" s="57" t="s">
        <v>379</v>
      </c>
      <c r="E16868" s="62" t="str">
        <f t="shared" si="1"/>
        <v>Out of test</v>
      </c>
      <c r="F16868" s="53" t="str">
        <f t="shared" si="2"/>
        <v>Shanghai_1</v>
      </c>
      <c r="G16868" s="53">
        <f t="shared" si="3"/>
        <v>0.4564947894</v>
      </c>
    </row>
    <row r="16869">
      <c r="A16869" s="61">
        <v>1.516367355E9</v>
      </c>
      <c r="B16869" s="61">
        <v>1.0</v>
      </c>
      <c r="C16869" s="61">
        <v>1661.0</v>
      </c>
      <c r="D16869" s="57" t="s">
        <v>379</v>
      </c>
      <c r="E16869" s="62" t="str">
        <f t="shared" si="1"/>
        <v>Out of test</v>
      </c>
      <c r="F16869" s="53" t="str">
        <f t="shared" si="2"/>
        <v>Shanghai_1</v>
      </c>
      <c r="G16869" s="53">
        <f t="shared" si="3"/>
        <v>0.02551346973</v>
      </c>
    </row>
    <row r="16870">
      <c r="A16870" s="61">
        <v>1.515525968E9</v>
      </c>
      <c r="B16870" s="61">
        <v>1.0</v>
      </c>
      <c r="C16870" s="61">
        <v>1913.0</v>
      </c>
      <c r="D16870" s="57" t="s">
        <v>379</v>
      </c>
      <c r="E16870" s="62" t="str">
        <f t="shared" si="1"/>
        <v>Out of test</v>
      </c>
      <c r="F16870" s="53" t="str">
        <f t="shared" si="2"/>
        <v>Shanghai_1</v>
      </c>
      <c r="G16870" s="53">
        <f t="shared" si="3"/>
        <v>0.396201996</v>
      </c>
    </row>
    <row r="16871">
      <c r="A16871" s="61">
        <v>1.516870843E9</v>
      </c>
      <c r="B16871" s="61">
        <v>1.0</v>
      </c>
      <c r="C16871" s="61">
        <v>296.0</v>
      </c>
      <c r="D16871" s="57" t="s">
        <v>379</v>
      </c>
      <c r="E16871" s="62" t="str">
        <f t="shared" si="1"/>
        <v>Out of test</v>
      </c>
      <c r="F16871" s="53" t="str">
        <f t="shared" si="2"/>
        <v>Shanghai_1</v>
      </c>
      <c r="G16871" s="53">
        <f t="shared" si="3"/>
        <v>0.5694744159</v>
      </c>
    </row>
    <row r="16872">
      <c r="A16872" s="61">
        <v>1.516562138E9</v>
      </c>
      <c r="B16872" s="61">
        <v>1.0</v>
      </c>
      <c r="C16872" s="61">
        <v>3434.0</v>
      </c>
      <c r="D16872" s="57" t="s">
        <v>379</v>
      </c>
      <c r="E16872" s="62" t="str">
        <f t="shared" si="1"/>
        <v>Out of test</v>
      </c>
      <c r="F16872" s="53" t="str">
        <f t="shared" si="2"/>
        <v>Shanghai_1</v>
      </c>
      <c r="G16872" s="53">
        <f t="shared" si="3"/>
        <v>0.07490942822</v>
      </c>
    </row>
    <row r="16873">
      <c r="A16873" s="61">
        <v>1.519178557E9</v>
      </c>
      <c r="B16873" s="61">
        <v>1.0</v>
      </c>
      <c r="C16873" s="61">
        <v>1317.0</v>
      </c>
      <c r="D16873" s="57" t="s">
        <v>379</v>
      </c>
      <c r="E16873" s="62" t="str">
        <f t="shared" si="1"/>
        <v>Out of test</v>
      </c>
      <c r="F16873" s="53" t="str">
        <f t="shared" si="2"/>
        <v>Shanghai_1</v>
      </c>
      <c r="G16873" s="53">
        <f t="shared" si="3"/>
        <v>0.7657146545</v>
      </c>
    </row>
    <row r="16874">
      <c r="A16874" s="61">
        <v>1.514443968E9</v>
      </c>
      <c r="B16874" s="61">
        <v>1.0</v>
      </c>
      <c r="C16874" s="61">
        <v>2557.0</v>
      </c>
      <c r="D16874" s="57" t="s">
        <v>379</v>
      </c>
      <c r="E16874" s="62" t="str">
        <f t="shared" si="1"/>
        <v>Out of test</v>
      </c>
      <c r="F16874" s="53" t="str">
        <f t="shared" si="2"/>
        <v>Shanghai_1</v>
      </c>
      <c r="G16874" s="53">
        <f t="shared" si="3"/>
        <v>0.3828267882</v>
      </c>
    </row>
    <row r="16875">
      <c r="A16875" s="61">
        <v>1.514439458E9</v>
      </c>
      <c r="B16875" s="61">
        <v>1.0</v>
      </c>
      <c r="C16875" s="61">
        <v>2999.0</v>
      </c>
      <c r="D16875" s="57" t="s">
        <v>379</v>
      </c>
      <c r="E16875" s="62" t="str">
        <f t="shared" si="1"/>
        <v>Out of test</v>
      </c>
      <c r="F16875" s="53" t="str">
        <f t="shared" si="2"/>
        <v>Shanghai_1</v>
      </c>
      <c r="G16875" s="53">
        <f t="shared" si="3"/>
        <v>0.4276137112</v>
      </c>
    </row>
    <row r="16876">
      <c r="A16876" s="61">
        <v>1.516387463E9</v>
      </c>
      <c r="B16876" s="61">
        <v>1.0</v>
      </c>
      <c r="C16876" s="61">
        <v>2807.0</v>
      </c>
      <c r="D16876" s="57" t="s">
        <v>379</v>
      </c>
      <c r="E16876" s="62" t="str">
        <f t="shared" si="1"/>
        <v>Out of test</v>
      </c>
      <c r="F16876" s="53" t="str">
        <f t="shared" si="2"/>
        <v>Shanghai_1</v>
      </c>
      <c r="G16876" s="53">
        <f t="shared" si="3"/>
        <v>0.2205464639</v>
      </c>
    </row>
    <row r="16877">
      <c r="A16877" s="61">
        <v>1.513748937E9</v>
      </c>
      <c r="B16877" s="61">
        <v>1.0</v>
      </c>
      <c r="C16877" s="61">
        <v>668.0</v>
      </c>
      <c r="D16877" s="57" t="s">
        <v>379</v>
      </c>
      <c r="E16877" s="62" t="str">
        <f t="shared" si="1"/>
        <v>Out of test</v>
      </c>
      <c r="F16877" s="53" t="str">
        <f t="shared" si="2"/>
        <v>Shanghai_1</v>
      </c>
      <c r="G16877" s="53">
        <f t="shared" si="3"/>
        <v>0.2483117466</v>
      </c>
    </row>
    <row r="16878">
      <c r="A16878" s="61">
        <v>1.517935063E9</v>
      </c>
      <c r="B16878" s="61">
        <v>1.0</v>
      </c>
      <c r="C16878" s="61">
        <v>1919.0</v>
      </c>
      <c r="D16878" s="57" t="s">
        <v>379</v>
      </c>
      <c r="E16878" s="62" t="str">
        <f t="shared" si="1"/>
        <v>Out of test</v>
      </c>
      <c r="F16878" s="53" t="str">
        <f t="shared" si="2"/>
        <v>Shanghai_1</v>
      </c>
      <c r="G16878" s="53">
        <f t="shared" si="3"/>
        <v>0.2712879974</v>
      </c>
    </row>
    <row r="16879">
      <c r="A16879" s="61">
        <v>1.519383606E9</v>
      </c>
      <c r="B16879" s="61">
        <v>1.0</v>
      </c>
      <c r="C16879" s="61">
        <v>3993.0</v>
      </c>
      <c r="D16879" s="57" t="s">
        <v>379</v>
      </c>
      <c r="E16879" s="62" t="str">
        <f t="shared" si="1"/>
        <v>Out of test</v>
      </c>
      <c r="F16879" s="53" t="str">
        <f t="shared" si="2"/>
        <v>Shanghai_1</v>
      </c>
      <c r="G16879" s="53">
        <f t="shared" si="3"/>
        <v>0.4708820304</v>
      </c>
    </row>
    <row r="16880">
      <c r="A16880" s="61">
        <v>1.516324924E9</v>
      </c>
      <c r="B16880" s="61">
        <v>1.0</v>
      </c>
      <c r="C16880" s="61">
        <v>3259.0</v>
      </c>
      <c r="D16880" s="57" t="s">
        <v>379</v>
      </c>
      <c r="E16880" s="62" t="str">
        <f t="shared" si="1"/>
        <v>Out of test</v>
      </c>
      <c r="F16880" s="53" t="str">
        <f t="shared" si="2"/>
        <v>Shanghai_1</v>
      </c>
      <c r="G16880" s="53">
        <f t="shared" si="3"/>
        <v>0.07124302654</v>
      </c>
    </row>
    <row r="16881">
      <c r="A16881" s="61">
        <v>1.514369546E9</v>
      </c>
      <c r="B16881" s="61">
        <v>1.0</v>
      </c>
      <c r="C16881" s="61">
        <v>1571.0</v>
      </c>
      <c r="D16881" s="57" t="s">
        <v>379</v>
      </c>
      <c r="E16881" s="62" t="str">
        <f t="shared" si="1"/>
        <v>Out of test</v>
      </c>
      <c r="F16881" s="53" t="str">
        <f t="shared" si="2"/>
        <v>Shanghai_1</v>
      </c>
      <c r="G16881" s="53">
        <f t="shared" si="3"/>
        <v>0.7148909951</v>
      </c>
    </row>
    <row r="16882">
      <c r="A16882" s="61">
        <v>1.516243866E9</v>
      </c>
      <c r="B16882" s="61">
        <v>1.0</v>
      </c>
      <c r="C16882" s="61">
        <v>1781.0</v>
      </c>
      <c r="D16882" s="57" t="s">
        <v>379</v>
      </c>
      <c r="E16882" s="62" t="str">
        <f t="shared" si="1"/>
        <v>Out of test</v>
      </c>
      <c r="F16882" s="53" t="str">
        <f t="shared" si="2"/>
        <v>Shanghai_1</v>
      </c>
      <c r="G16882" s="53">
        <f t="shared" si="3"/>
        <v>0.3211007594</v>
      </c>
    </row>
    <row r="16883">
      <c r="A16883" s="61">
        <v>1.516102829E9</v>
      </c>
      <c r="B16883" s="61">
        <v>1.0</v>
      </c>
      <c r="C16883" s="61">
        <v>76.0</v>
      </c>
      <c r="D16883" s="57" t="s">
        <v>379</v>
      </c>
      <c r="E16883" s="62" t="str">
        <f t="shared" si="1"/>
        <v>Out of test</v>
      </c>
      <c r="F16883" s="53" t="str">
        <f t="shared" si="2"/>
        <v>Shanghai_1</v>
      </c>
      <c r="G16883" s="53">
        <f t="shared" si="3"/>
        <v>0.7680433567</v>
      </c>
    </row>
    <row r="16884">
      <c r="A16884" s="61">
        <v>1.512832788E9</v>
      </c>
      <c r="B16884" s="61">
        <v>1.0</v>
      </c>
      <c r="C16884" s="61">
        <v>3725.0</v>
      </c>
      <c r="D16884" s="57" t="s">
        <v>379</v>
      </c>
      <c r="E16884" s="62" t="str">
        <f t="shared" si="1"/>
        <v>Out of test</v>
      </c>
      <c r="F16884" s="53" t="str">
        <f t="shared" si="2"/>
        <v>Shanghai_1</v>
      </c>
      <c r="G16884" s="53">
        <f t="shared" si="3"/>
        <v>0.1187613015</v>
      </c>
    </row>
    <row r="16885">
      <c r="A16885" s="61">
        <v>1.513323015E9</v>
      </c>
      <c r="B16885" s="61">
        <v>1.0</v>
      </c>
      <c r="C16885" s="61">
        <v>3575.0</v>
      </c>
      <c r="D16885" s="57" t="s">
        <v>379</v>
      </c>
      <c r="E16885" s="62" t="str">
        <f t="shared" si="1"/>
        <v>Out of test</v>
      </c>
      <c r="F16885" s="53" t="str">
        <f t="shared" si="2"/>
        <v>Shanghai_1</v>
      </c>
      <c r="G16885" s="53">
        <f t="shared" si="3"/>
        <v>0.06215235162</v>
      </c>
    </row>
    <row r="16886">
      <c r="A16886" s="61">
        <v>1.515208633E9</v>
      </c>
      <c r="B16886" s="61">
        <v>1.0</v>
      </c>
      <c r="C16886" s="61">
        <v>747.0</v>
      </c>
      <c r="D16886" s="57" t="s">
        <v>379</v>
      </c>
      <c r="E16886" s="62" t="str">
        <f t="shared" si="1"/>
        <v>Out of test</v>
      </c>
      <c r="F16886" s="53" t="str">
        <f t="shared" si="2"/>
        <v>Shanghai_1</v>
      </c>
      <c r="G16886" s="53">
        <f t="shared" si="3"/>
        <v>0.3864333037</v>
      </c>
    </row>
    <row r="16887">
      <c r="A16887" s="61">
        <v>1.517657169E9</v>
      </c>
      <c r="B16887" s="61">
        <v>1.0</v>
      </c>
      <c r="C16887" s="61">
        <v>788.0</v>
      </c>
      <c r="D16887" s="57" t="s">
        <v>379</v>
      </c>
      <c r="E16887" s="62" t="str">
        <f t="shared" si="1"/>
        <v>Out of test</v>
      </c>
      <c r="F16887" s="53" t="str">
        <f t="shared" si="2"/>
        <v>Shanghai_1</v>
      </c>
      <c r="G16887" s="53">
        <f t="shared" si="3"/>
        <v>0.4019972605</v>
      </c>
    </row>
    <row r="16888">
      <c r="A16888" s="61">
        <v>1.516519989E9</v>
      </c>
      <c r="B16888" s="61">
        <v>1.0</v>
      </c>
      <c r="C16888" s="61">
        <v>1317.0</v>
      </c>
      <c r="D16888" s="57" t="s">
        <v>379</v>
      </c>
      <c r="E16888" s="62" t="str">
        <f t="shared" si="1"/>
        <v>Out of test</v>
      </c>
      <c r="F16888" s="53" t="str">
        <f t="shared" si="2"/>
        <v>Shanghai_1</v>
      </c>
      <c r="G16888" s="53">
        <f t="shared" si="3"/>
        <v>0.2118341386</v>
      </c>
    </row>
    <row r="16889">
      <c r="A16889" s="61">
        <v>1.519027994E9</v>
      </c>
      <c r="B16889" s="61">
        <v>1.0</v>
      </c>
      <c r="C16889" s="61">
        <v>1771.0</v>
      </c>
      <c r="D16889" s="57" t="s">
        <v>379</v>
      </c>
      <c r="E16889" s="62" t="str">
        <f t="shared" si="1"/>
        <v>Out of test</v>
      </c>
      <c r="F16889" s="53" t="str">
        <f t="shared" si="2"/>
        <v>Shanghai_1</v>
      </c>
      <c r="G16889" s="53">
        <f t="shared" si="3"/>
        <v>0.4961193607</v>
      </c>
    </row>
    <row r="16890">
      <c r="A16890" s="61">
        <v>1.519767744E9</v>
      </c>
      <c r="B16890" s="61">
        <v>1.0</v>
      </c>
      <c r="C16890" s="61">
        <v>3425.0</v>
      </c>
      <c r="D16890" s="57" t="s">
        <v>379</v>
      </c>
      <c r="E16890" s="62" t="str">
        <f t="shared" si="1"/>
        <v>Out of test</v>
      </c>
      <c r="F16890" s="53" t="str">
        <f t="shared" si="2"/>
        <v>Shanghai_1</v>
      </c>
      <c r="G16890" s="53">
        <f t="shared" si="3"/>
        <v>0.8232602563</v>
      </c>
    </row>
    <row r="16891">
      <c r="A16891" s="61">
        <v>1.512921817E9</v>
      </c>
      <c r="B16891" s="61">
        <v>1.0</v>
      </c>
      <c r="C16891" s="61">
        <v>1580.0</v>
      </c>
      <c r="D16891" s="57" t="s">
        <v>379</v>
      </c>
      <c r="E16891" s="62" t="str">
        <f t="shared" si="1"/>
        <v>Out of test</v>
      </c>
      <c r="F16891" s="53" t="str">
        <f t="shared" si="2"/>
        <v>Shanghai_1</v>
      </c>
      <c r="G16891" s="53">
        <f t="shared" si="3"/>
        <v>0.9707663985</v>
      </c>
    </row>
    <row r="16892">
      <c r="A16892" s="61">
        <v>1.517979643E9</v>
      </c>
      <c r="B16892" s="61">
        <v>1.0</v>
      </c>
      <c r="C16892" s="61">
        <v>2461.0</v>
      </c>
      <c r="D16892" s="57" t="s">
        <v>379</v>
      </c>
      <c r="E16892" s="62" t="str">
        <f t="shared" si="1"/>
        <v>Out of test</v>
      </c>
      <c r="F16892" s="53" t="str">
        <f t="shared" si="2"/>
        <v>Shanghai_1</v>
      </c>
      <c r="G16892" s="53">
        <f t="shared" si="3"/>
        <v>0.1251936209</v>
      </c>
    </row>
    <row r="16893">
      <c r="A16893" s="61">
        <v>1.519403689E9</v>
      </c>
      <c r="B16893" s="61">
        <v>1.0</v>
      </c>
      <c r="C16893" s="61">
        <v>4918.0</v>
      </c>
      <c r="D16893" s="57" t="s">
        <v>379</v>
      </c>
      <c r="E16893" s="62" t="str">
        <f t="shared" si="1"/>
        <v>Out of test</v>
      </c>
      <c r="F16893" s="53" t="str">
        <f t="shared" si="2"/>
        <v>Shanghai_1</v>
      </c>
      <c r="G16893" s="53">
        <f t="shared" si="3"/>
        <v>0.9306624696</v>
      </c>
    </row>
    <row r="16894">
      <c r="A16894" s="61">
        <v>1.518495755E9</v>
      </c>
      <c r="B16894" s="61">
        <v>1.0</v>
      </c>
      <c r="C16894" s="61">
        <v>3334.0</v>
      </c>
      <c r="D16894" s="57" t="s">
        <v>379</v>
      </c>
      <c r="E16894" s="62" t="str">
        <f t="shared" si="1"/>
        <v>Out of test</v>
      </c>
      <c r="F16894" s="53" t="str">
        <f t="shared" si="2"/>
        <v>Shanghai_1</v>
      </c>
      <c r="G16894" s="53">
        <f t="shared" si="3"/>
        <v>0.9913005677</v>
      </c>
    </row>
    <row r="16895">
      <c r="A16895" s="61">
        <v>1.518119418E9</v>
      </c>
      <c r="B16895" s="61">
        <v>1.0</v>
      </c>
      <c r="C16895" s="61">
        <v>1929.0</v>
      </c>
      <c r="D16895" s="57" t="s">
        <v>379</v>
      </c>
      <c r="E16895" s="62" t="str">
        <f t="shared" si="1"/>
        <v>Out of test</v>
      </c>
      <c r="F16895" s="53" t="str">
        <f t="shared" si="2"/>
        <v>Shanghai_1</v>
      </c>
      <c r="G16895" s="53">
        <f t="shared" si="3"/>
        <v>0.1898070483</v>
      </c>
    </row>
    <row r="16896">
      <c r="A16896" s="61">
        <v>1.513038849E9</v>
      </c>
      <c r="B16896" s="61">
        <v>1.0</v>
      </c>
      <c r="C16896" s="61">
        <v>2423.0</v>
      </c>
      <c r="D16896" s="57" t="s">
        <v>379</v>
      </c>
      <c r="E16896" s="62" t="str">
        <f t="shared" si="1"/>
        <v>Out of test</v>
      </c>
      <c r="F16896" s="53" t="str">
        <f t="shared" si="2"/>
        <v>Shanghai_1</v>
      </c>
      <c r="G16896" s="53">
        <f t="shared" si="3"/>
        <v>0.1547350409</v>
      </c>
    </row>
    <row r="16897">
      <c r="A16897" s="61">
        <v>1.512790273E9</v>
      </c>
      <c r="B16897" s="61">
        <v>1.0</v>
      </c>
      <c r="C16897" s="61">
        <v>2031.0</v>
      </c>
      <c r="D16897" s="57" t="s">
        <v>379</v>
      </c>
      <c r="E16897" s="62" t="str">
        <f t="shared" si="1"/>
        <v>Out of test</v>
      </c>
      <c r="F16897" s="53" t="str">
        <f t="shared" si="2"/>
        <v>Shanghai_1</v>
      </c>
      <c r="G16897" s="53">
        <f t="shared" si="3"/>
        <v>0.03698228049</v>
      </c>
    </row>
    <row r="16898">
      <c r="A16898" s="61">
        <v>1.519741663E9</v>
      </c>
      <c r="B16898" s="61">
        <v>1.0</v>
      </c>
      <c r="C16898" s="61">
        <v>1.0</v>
      </c>
      <c r="D16898" s="57" t="s">
        <v>379</v>
      </c>
      <c r="E16898" s="62" t="str">
        <f t="shared" si="1"/>
        <v>Out of test</v>
      </c>
      <c r="F16898" s="53" t="str">
        <f t="shared" si="2"/>
        <v>Shanghai_1</v>
      </c>
      <c r="G16898" s="53">
        <f t="shared" si="3"/>
        <v>0.5642718275</v>
      </c>
    </row>
    <row r="16899">
      <c r="A16899" s="61">
        <v>1.518821559E9</v>
      </c>
      <c r="B16899" s="61">
        <v>1.0</v>
      </c>
      <c r="C16899" s="61">
        <v>184.0</v>
      </c>
      <c r="D16899" s="57" t="s">
        <v>379</v>
      </c>
      <c r="E16899" s="62" t="str">
        <f t="shared" si="1"/>
        <v>Out of test</v>
      </c>
      <c r="F16899" s="53" t="str">
        <f t="shared" si="2"/>
        <v>Shanghai_1</v>
      </c>
      <c r="G16899" s="53">
        <f t="shared" si="3"/>
        <v>0.657074691</v>
      </c>
    </row>
    <row r="16900">
      <c r="A16900" s="61">
        <v>1.512964355E9</v>
      </c>
      <c r="B16900" s="61">
        <v>1.0</v>
      </c>
      <c r="C16900" s="61">
        <v>3790.0</v>
      </c>
      <c r="D16900" s="57" t="s">
        <v>379</v>
      </c>
      <c r="E16900" s="62" t="str">
        <f t="shared" si="1"/>
        <v>Out of test</v>
      </c>
      <c r="F16900" s="53" t="str">
        <f t="shared" si="2"/>
        <v>Shanghai_1</v>
      </c>
      <c r="G16900" s="53">
        <f t="shared" si="3"/>
        <v>0.4547891606</v>
      </c>
    </row>
    <row r="16901">
      <c r="A16901" s="61">
        <v>1.513940857E9</v>
      </c>
      <c r="B16901" s="61">
        <v>1.0</v>
      </c>
      <c r="C16901" s="61">
        <v>2216.0</v>
      </c>
      <c r="D16901" s="57" t="s">
        <v>379</v>
      </c>
      <c r="E16901" s="62" t="str">
        <f t="shared" si="1"/>
        <v>Out of test</v>
      </c>
      <c r="F16901" s="53" t="str">
        <f t="shared" si="2"/>
        <v>Shanghai_1</v>
      </c>
      <c r="G16901" s="53">
        <f t="shared" si="3"/>
        <v>0.01183209568</v>
      </c>
    </row>
    <row r="16902">
      <c r="A16902" s="61">
        <v>1.519213398E9</v>
      </c>
      <c r="B16902" s="61">
        <v>1.0</v>
      </c>
      <c r="C16902" s="61">
        <v>753.0</v>
      </c>
      <c r="D16902" s="57" t="s">
        <v>379</v>
      </c>
      <c r="E16902" s="62" t="str">
        <f t="shared" si="1"/>
        <v>Out of test</v>
      </c>
      <c r="F16902" s="53" t="str">
        <f t="shared" si="2"/>
        <v>Shanghai_1</v>
      </c>
      <c r="G16902" s="53">
        <f t="shared" si="3"/>
        <v>0.2809375532</v>
      </c>
    </row>
    <row r="16903">
      <c r="A16903" s="61">
        <v>1.512445305E9</v>
      </c>
      <c r="B16903" s="61">
        <v>1.0</v>
      </c>
      <c r="C16903" s="61">
        <v>1656.0</v>
      </c>
      <c r="D16903" s="57" t="s">
        <v>379</v>
      </c>
      <c r="E16903" s="62" t="str">
        <f t="shared" si="1"/>
        <v>Out of test</v>
      </c>
      <c r="F16903" s="53" t="str">
        <f t="shared" si="2"/>
        <v>Shanghai_1</v>
      </c>
      <c r="G16903" s="53">
        <f t="shared" si="3"/>
        <v>0.3315343221</v>
      </c>
    </row>
    <row r="16904">
      <c r="A16904" s="61">
        <v>1.518785916E9</v>
      </c>
      <c r="B16904" s="61">
        <v>1.0</v>
      </c>
      <c r="C16904" s="61">
        <v>235.0</v>
      </c>
      <c r="D16904" s="57" t="s">
        <v>379</v>
      </c>
      <c r="E16904" s="62" t="str">
        <f t="shared" si="1"/>
        <v>Out of test</v>
      </c>
      <c r="F16904" s="53" t="str">
        <f t="shared" si="2"/>
        <v>Shanghai_1</v>
      </c>
      <c r="G16904" s="53">
        <f t="shared" si="3"/>
        <v>0.7055461513</v>
      </c>
    </row>
    <row r="16905">
      <c r="A16905" s="61">
        <v>1.516004163E9</v>
      </c>
      <c r="B16905" s="61">
        <v>1.0</v>
      </c>
      <c r="C16905" s="61">
        <v>365.0</v>
      </c>
      <c r="D16905" s="57" t="s">
        <v>379</v>
      </c>
      <c r="E16905" s="62" t="str">
        <f t="shared" si="1"/>
        <v>Out of test</v>
      </c>
      <c r="F16905" s="53" t="str">
        <f t="shared" si="2"/>
        <v>Shanghai_1</v>
      </c>
      <c r="G16905" s="53">
        <f t="shared" si="3"/>
        <v>0.1996427067</v>
      </c>
    </row>
    <row r="16906">
      <c r="A16906" s="61">
        <v>1.514797185E9</v>
      </c>
      <c r="B16906" s="61">
        <v>1.0</v>
      </c>
      <c r="C16906" s="61">
        <v>2621.0</v>
      </c>
      <c r="D16906" s="57" t="s">
        <v>379</v>
      </c>
      <c r="E16906" s="62" t="str">
        <f t="shared" si="1"/>
        <v>Out of test</v>
      </c>
      <c r="F16906" s="53" t="str">
        <f t="shared" si="2"/>
        <v>Shanghai_1</v>
      </c>
      <c r="G16906" s="53">
        <f t="shared" si="3"/>
        <v>0.3446195913</v>
      </c>
    </row>
    <row r="16907">
      <c r="A16907" s="61">
        <v>1.517799737E9</v>
      </c>
      <c r="B16907" s="61">
        <v>1.0</v>
      </c>
      <c r="C16907" s="61">
        <v>4087.0</v>
      </c>
      <c r="D16907" s="57" t="s">
        <v>379</v>
      </c>
      <c r="E16907" s="62" t="str">
        <f t="shared" si="1"/>
        <v>Out of test</v>
      </c>
      <c r="F16907" s="53" t="str">
        <f t="shared" si="2"/>
        <v>Shanghai_1</v>
      </c>
      <c r="G16907" s="53">
        <f t="shared" si="3"/>
        <v>0.1713129049</v>
      </c>
    </row>
    <row r="16908">
      <c r="A16908" s="61">
        <v>1.511305036E9</v>
      </c>
      <c r="B16908" s="61">
        <v>1.0</v>
      </c>
      <c r="C16908" s="61">
        <v>375.0</v>
      </c>
      <c r="D16908" s="57" t="s">
        <v>379</v>
      </c>
      <c r="E16908" s="62" t="str">
        <f t="shared" si="1"/>
        <v>Out of test</v>
      </c>
      <c r="F16908" s="53" t="str">
        <f t="shared" si="2"/>
        <v>Shanghai_1</v>
      </c>
      <c r="G16908" s="53">
        <f t="shared" si="3"/>
        <v>0.2269945293</v>
      </c>
    </row>
    <row r="16909">
      <c r="A16909" s="61">
        <v>1.512358254E9</v>
      </c>
      <c r="B16909" s="61">
        <v>1.0</v>
      </c>
      <c r="C16909" s="61">
        <v>2238.0</v>
      </c>
      <c r="D16909" s="57" t="s">
        <v>379</v>
      </c>
      <c r="E16909" s="62" t="str">
        <f t="shared" si="1"/>
        <v>Out of test</v>
      </c>
      <c r="F16909" s="53" t="str">
        <f t="shared" si="2"/>
        <v>Shanghai_1</v>
      </c>
      <c r="G16909" s="53">
        <f t="shared" si="3"/>
        <v>0.6773438743</v>
      </c>
    </row>
    <row r="16910">
      <c r="A16910" s="61">
        <v>1.512168679E9</v>
      </c>
      <c r="B16910" s="61">
        <v>1.0</v>
      </c>
      <c r="C16910" s="61">
        <v>1302.0</v>
      </c>
      <c r="D16910" s="57" t="s">
        <v>379</v>
      </c>
      <c r="E16910" s="62" t="str">
        <f t="shared" si="1"/>
        <v>Out of test</v>
      </c>
      <c r="F16910" s="53" t="str">
        <f t="shared" si="2"/>
        <v>Shanghai_1</v>
      </c>
      <c r="G16910" s="53">
        <f t="shared" si="3"/>
        <v>0.4102931608</v>
      </c>
    </row>
    <row r="16911">
      <c r="A16911" s="61">
        <v>1.517216183E9</v>
      </c>
      <c r="B16911" s="61">
        <v>1.0</v>
      </c>
      <c r="C16911" s="61">
        <v>1379.0</v>
      </c>
      <c r="D16911" s="57" t="s">
        <v>379</v>
      </c>
      <c r="E16911" s="62" t="str">
        <f t="shared" si="1"/>
        <v>Out of test</v>
      </c>
      <c r="F16911" s="53" t="str">
        <f t="shared" si="2"/>
        <v>Shanghai_1</v>
      </c>
      <c r="G16911" s="53">
        <f t="shared" si="3"/>
        <v>0.6794495003</v>
      </c>
    </row>
    <row r="16912">
      <c r="A16912" s="61">
        <v>1.515304946E9</v>
      </c>
      <c r="B16912" s="61">
        <v>1.0</v>
      </c>
      <c r="C16912" s="61">
        <v>1758.0</v>
      </c>
      <c r="D16912" s="57" t="s">
        <v>379</v>
      </c>
      <c r="E16912" s="62" t="str">
        <f t="shared" si="1"/>
        <v>Out of test</v>
      </c>
      <c r="F16912" s="53" t="str">
        <f t="shared" si="2"/>
        <v>Shanghai_1</v>
      </c>
      <c r="G16912" s="53">
        <f t="shared" si="3"/>
        <v>0.8403090137</v>
      </c>
    </row>
    <row r="16913">
      <c r="A16913" s="61">
        <v>1.513923643E9</v>
      </c>
      <c r="B16913" s="61">
        <v>1.0</v>
      </c>
      <c r="C16913" s="61">
        <v>2182.0</v>
      </c>
      <c r="D16913" s="57" t="s">
        <v>379</v>
      </c>
      <c r="E16913" s="62" t="str">
        <f t="shared" si="1"/>
        <v>Out of test</v>
      </c>
      <c r="F16913" s="53" t="str">
        <f t="shared" si="2"/>
        <v>Shanghai_1</v>
      </c>
      <c r="G16913" s="53">
        <f t="shared" si="3"/>
        <v>0.7905609861</v>
      </c>
    </row>
    <row r="16914">
      <c r="A16914" s="61">
        <v>1.513867408E9</v>
      </c>
      <c r="B16914" s="61">
        <v>1.0</v>
      </c>
      <c r="C16914" s="61">
        <v>543.0</v>
      </c>
      <c r="D16914" s="57" t="s">
        <v>379</v>
      </c>
      <c r="E16914" s="62" t="str">
        <f t="shared" si="1"/>
        <v>Out of test</v>
      </c>
      <c r="F16914" s="53" t="str">
        <f t="shared" si="2"/>
        <v>Shanghai_1</v>
      </c>
      <c r="G16914" s="53">
        <f t="shared" si="3"/>
        <v>0.9860771781</v>
      </c>
    </row>
    <row r="16915">
      <c r="A16915" s="61">
        <v>1.518531064E9</v>
      </c>
      <c r="B16915" s="61">
        <v>1.0</v>
      </c>
      <c r="C16915" s="61">
        <v>3275.0</v>
      </c>
      <c r="D16915" s="57" t="s">
        <v>379</v>
      </c>
      <c r="E16915" s="62" t="str">
        <f t="shared" si="1"/>
        <v>Out of test</v>
      </c>
      <c r="F16915" s="53" t="str">
        <f t="shared" si="2"/>
        <v>Shanghai_1</v>
      </c>
      <c r="G16915" s="53">
        <f t="shared" si="3"/>
        <v>0.8132059667</v>
      </c>
    </row>
    <row r="16916">
      <c r="A16916" s="61">
        <v>1.511552545E9</v>
      </c>
      <c r="B16916" s="61">
        <v>1.0</v>
      </c>
      <c r="C16916" s="61">
        <v>1430.0</v>
      </c>
      <c r="D16916" s="57" t="s">
        <v>379</v>
      </c>
      <c r="E16916" s="62" t="str">
        <f t="shared" si="1"/>
        <v>Out of test</v>
      </c>
      <c r="F16916" s="53" t="str">
        <f t="shared" si="2"/>
        <v>Shanghai_1</v>
      </c>
      <c r="G16916" s="53">
        <f t="shared" si="3"/>
        <v>0.6184415143</v>
      </c>
    </row>
    <row r="16917">
      <c r="A16917" s="61">
        <v>1.518358059E9</v>
      </c>
      <c r="B16917" s="61">
        <v>1.0</v>
      </c>
      <c r="C16917" s="61">
        <v>1495.0</v>
      </c>
      <c r="D16917" s="57" t="s">
        <v>379</v>
      </c>
      <c r="E16917" s="62" t="str">
        <f t="shared" si="1"/>
        <v>Out of test</v>
      </c>
      <c r="F16917" s="53" t="str">
        <f t="shared" si="2"/>
        <v>Shanghai_1</v>
      </c>
      <c r="G16917" s="53">
        <f t="shared" si="3"/>
        <v>0.4159974787</v>
      </c>
    </row>
    <row r="16918">
      <c r="A16918" s="61">
        <v>1.518579659E9</v>
      </c>
      <c r="B16918" s="61">
        <v>1.0</v>
      </c>
      <c r="C16918" s="61">
        <v>1111.0</v>
      </c>
      <c r="D16918" s="57" t="s">
        <v>379</v>
      </c>
      <c r="E16918" s="62" t="str">
        <f t="shared" si="1"/>
        <v>Out of test</v>
      </c>
      <c r="F16918" s="53" t="str">
        <f t="shared" si="2"/>
        <v>Shanghai_1</v>
      </c>
      <c r="G16918" s="53">
        <f t="shared" si="3"/>
        <v>0.1198781285</v>
      </c>
    </row>
    <row r="16919">
      <c r="A16919" s="61">
        <v>1.516891865E9</v>
      </c>
      <c r="B16919" s="61">
        <v>1.0</v>
      </c>
      <c r="C16919" s="61">
        <v>1496.0</v>
      </c>
      <c r="D16919" s="57" t="s">
        <v>379</v>
      </c>
      <c r="E16919" s="62" t="str">
        <f t="shared" si="1"/>
        <v>Out of test</v>
      </c>
      <c r="F16919" s="53" t="str">
        <f t="shared" si="2"/>
        <v>Shanghai_1</v>
      </c>
      <c r="G16919" s="53">
        <f t="shared" si="3"/>
        <v>0.827159247</v>
      </c>
    </row>
    <row r="16920">
      <c r="A16920" s="61">
        <v>1.517243449E9</v>
      </c>
      <c r="B16920" s="61">
        <v>1.0</v>
      </c>
      <c r="C16920" s="61">
        <v>726.0</v>
      </c>
      <c r="D16920" s="57" t="s">
        <v>379</v>
      </c>
      <c r="E16920" s="62" t="str">
        <f t="shared" si="1"/>
        <v>Out of test</v>
      </c>
      <c r="F16920" s="53" t="str">
        <f t="shared" si="2"/>
        <v>Shanghai_1</v>
      </c>
      <c r="G16920" s="53">
        <f t="shared" si="3"/>
        <v>0.1647395587</v>
      </c>
    </row>
    <row r="16921">
      <c r="A16921" s="61">
        <v>1.516977615E9</v>
      </c>
      <c r="B16921" s="61">
        <v>1.0</v>
      </c>
      <c r="C16921" s="61">
        <v>920.0</v>
      </c>
      <c r="D16921" s="57" t="s">
        <v>379</v>
      </c>
      <c r="E16921" s="62" t="str">
        <f t="shared" si="1"/>
        <v>Out of test</v>
      </c>
      <c r="F16921" s="53" t="str">
        <f t="shared" si="2"/>
        <v>Shanghai_1</v>
      </c>
      <c r="G16921" s="53">
        <f t="shared" si="3"/>
        <v>0.4171966773</v>
      </c>
    </row>
    <row r="16922">
      <c r="A16922" s="61">
        <v>1.514515065E9</v>
      </c>
      <c r="B16922" s="61">
        <v>1.0</v>
      </c>
      <c r="C16922" s="61">
        <v>466.0</v>
      </c>
      <c r="D16922" s="57" t="s">
        <v>379</v>
      </c>
      <c r="E16922" s="62" t="str">
        <f t="shared" si="1"/>
        <v>Out of test</v>
      </c>
      <c r="F16922" s="53" t="str">
        <f t="shared" si="2"/>
        <v>Shanghai_1</v>
      </c>
      <c r="G16922" s="53">
        <f t="shared" si="3"/>
        <v>0.4421404158</v>
      </c>
    </row>
    <row r="16923">
      <c r="A16923" s="61">
        <v>1.512702509E9</v>
      </c>
      <c r="B16923" s="61">
        <v>1.0</v>
      </c>
      <c r="C16923" s="61">
        <v>362.0</v>
      </c>
      <c r="D16923" s="57" t="s">
        <v>379</v>
      </c>
      <c r="E16923" s="62" t="str">
        <f t="shared" si="1"/>
        <v>Out of test</v>
      </c>
      <c r="F16923" s="53" t="str">
        <f t="shared" si="2"/>
        <v>Shanghai_1</v>
      </c>
      <c r="G16923" s="53">
        <f t="shared" si="3"/>
        <v>0.1408042279</v>
      </c>
    </row>
    <row r="16924">
      <c r="A16924" s="61">
        <v>1.514863764E9</v>
      </c>
      <c r="B16924" s="61">
        <v>1.0</v>
      </c>
      <c r="C16924" s="61">
        <v>820.0</v>
      </c>
      <c r="D16924" s="57" t="s">
        <v>379</v>
      </c>
      <c r="E16924" s="62" t="str">
        <f t="shared" si="1"/>
        <v>Out of test</v>
      </c>
      <c r="F16924" s="53" t="str">
        <f t="shared" si="2"/>
        <v>Shanghai_1</v>
      </c>
      <c r="G16924" s="53">
        <f t="shared" si="3"/>
        <v>0.2117371832</v>
      </c>
    </row>
    <row r="16925">
      <c r="A16925" s="61">
        <v>1.516196159E9</v>
      </c>
      <c r="B16925" s="61">
        <v>1.0</v>
      </c>
      <c r="C16925" s="61">
        <v>2084.0</v>
      </c>
      <c r="D16925" s="57" t="s">
        <v>379</v>
      </c>
      <c r="E16925" s="62" t="str">
        <f t="shared" si="1"/>
        <v>Out of test</v>
      </c>
      <c r="F16925" s="53" t="str">
        <f t="shared" si="2"/>
        <v>Shanghai_1</v>
      </c>
      <c r="G16925" s="53">
        <f t="shared" si="3"/>
        <v>0.3595093794</v>
      </c>
    </row>
    <row r="16926">
      <c r="A16926" s="61">
        <v>1.512416636E9</v>
      </c>
      <c r="B16926" s="61">
        <v>1.0</v>
      </c>
      <c r="C16926" s="61">
        <v>500.0</v>
      </c>
      <c r="D16926" s="57" t="s">
        <v>379</v>
      </c>
      <c r="E16926" s="62" t="str">
        <f t="shared" si="1"/>
        <v>Out of test</v>
      </c>
      <c r="F16926" s="53" t="str">
        <f t="shared" si="2"/>
        <v>Shanghai_1</v>
      </c>
      <c r="G16926" s="53">
        <f t="shared" si="3"/>
        <v>0.9921024184</v>
      </c>
    </row>
    <row r="16927">
      <c r="A16927" s="61">
        <v>1.515929304E9</v>
      </c>
      <c r="B16927" s="61">
        <v>1.0</v>
      </c>
      <c r="C16927" s="61">
        <v>986.0</v>
      </c>
      <c r="D16927" s="57" t="s">
        <v>379</v>
      </c>
      <c r="E16927" s="62" t="str">
        <f t="shared" si="1"/>
        <v>Out of test</v>
      </c>
      <c r="F16927" s="53" t="str">
        <f t="shared" si="2"/>
        <v>Shanghai_1</v>
      </c>
      <c r="G16927" s="53">
        <f t="shared" si="3"/>
        <v>0.2481533031</v>
      </c>
    </row>
    <row r="16928">
      <c r="A16928" s="61">
        <v>1.513806288E9</v>
      </c>
      <c r="B16928" s="61">
        <v>1.0</v>
      </c>
      <c r="C16928" s="61">
        <v>3317.0</v>
      </c>
      <c r="D16928" s="57" t="s">
        <v>379</v>
      </c>
      <c r="E16928" s="62" t="str">
        <f t="shared" si="1"/>
        <v>Out of test</v>
      </c>
      <c r="F16928" s="53" t="str">
        <f t="shared" si="2"/>
        <v>Shanghai_1</v>
      </c>
      <c r="G16928" s="53">
        <f t="shared" si="3"/>
        <v>0.1418329837</v>
      </c>
    </row>
    <row r="16929">
      <c r="A16929" s="61">
        <v>1.518514004E9</v>
      </c>
      <c r="B16929" s="61">
        <v>1.0</v>
      </c>
      <c r="C16929" s="61">
        <v>886.0</v>
      </c>
      <c r="D16929" s="57" t="s">
        <v>379</v>
      </c>
      <c r="E16929" s="62" t="str">
        <f t="shared" si="1"/>
        <v>Out of test</v>
      </c>
      <c r="F16929" s="53" t="str">
        <f t="shared" si="2"/>
        <v>Shanghai_1</v>
      </c>
      <c r="G16929" s="53">
        <f t="shared" si="3"/>
        <v>0.05497658385</v>
      </c>
    </row>
    <row r="16930">
      <c r="A16930" s="61">
        <v>1.519332027E9</v>
      </c>
      <c r="B16930" s="61">
        <v>1.0</v>
      </c>
      <c r="C16930" s="61">
        <v>1587.0</v>
      </c>
      <c r="D16930" s="57" t="s">
        <v>379</v>
      </c>
      <c r="E16930" s="62" t="str">
        <f t="shared" si="1"/>
        <v>Out of test</v>
      </c>
      <c r="F16930" s="53" t="str">
        <f t="shared" si="2"/>
        <v>Shanghai_1</v>
      </c>
      <c r="G16930" s="53">
        <f t="shared" si="3"/>
        <v>0.767651818</v>
      </c>
    </row>
    <row r="16931">
      <c r="A16931" s="61">
        <v>1.516995783E9</v>
      </c>
      <c r="B16931" s="61">
        <v>1.0</v>
      </c>
      <c r="C16931" s="61">
        <v>294.0</v>
      </c>
      <c r="D16931" s="57" t="s">
        <v>379</v>
      </c>
      <c r="E16931" s="62" t="str">
        <f t="shared" si="1"/>
        <v>Out of test</v>
      </c>
      <c r="F16931" s="53" t="str">
        <f t="shared" si="2"/>
        <v>Shanghai_1</v>
      </c>
      <c r="G16931" s="53">
        <f t="shared" si="3"/>
        <v>0.01982752083</v>
      </c>
    </row>
    <row r="16932">
      <c r="A16932" s="61">
        <v>1.512779296E9</v>
      </c>
      <c r="B16932" s="61">
        <v>1.0</v>
      </c>
      <c r="C16932" s="61">
        <v>3174.0</v>
      </c>
      <c r="D16932" s="57" t="s">
        <v>379</v>
      </c>
      <c r="E16932" s="62" t="str">
        <f t="shared" si="1"/>
        <v>Out of test</v>
      </c>
      <c r="F16932" s="53" t="str">
        <f t="shared" si="2"/>
        <v>Shanghai_1</v>
      </c>
      <c r="G16932" s="53">
        <f t="shared" si="3"/>
        <v>0.4973912441</v>
      </c>
    </row>
    <row r="16933">
      <c r="A16933" s="61">
        <v>1.519148536E9</v>
      </c>
      <c r="B16933" s="61">
        <v>1.0</v>
      </c>
      <c r="C16933" s="61">
        <v>1782.0</v>
      </c>
      <c r="D16933" s="57" t="s">
        <v>379</v>
      </c>
      <c r="E16933" s="62" t="str">
        <f t="shared" si="1"/>
        <v>Out of test</v>
      </c>
      <c r="F16933" s="53" t="str">
        <f t="shared" si="2"/>
        <v>Shanghai_1</v>
      </c>
      <c r="G16933" s="53">
        <f t="shared" si="3"/>
        <v>0.91896924</v>
      </c>
    </row>
    <row r="16934">
      <c r="A16934" s="61">
        <v>1.513509053E9</v>
      </c>
      <c r="B16934" s="61">
        <v>1.0</v>
      </c>
      <c r="C16934" s="61">
        <v>2914.0</v>
      </c>
      <c r="D16934" s="57" t="s">
        <v>379</v>
      </c>
      <c r="E16934" s="62" t="str">
        <f t="shared" si="1"/>
        <v>Out of test</v>
      </c>
      <c r="F16934" s="53" t="str">
        <f t="shared" si="2"/>
        <v>Shanghai_1</v>
      </c>
      <c r="G16934" s="53">
        <f t="shared" si="3"/>
        <v>0.6078197405</v>
      </c>
    </row>
    <row r="16935">
      <c r="A16935" s="61">
        <v>1.511457956E9</v>
      </c>
      <c r="B16935" s="61">
        <v>1.0</v>
      </c>
      <c r="C16935" s="61">
        <v>3335.0</v>
      </c>
      <c r="D16935" s="57" t="s">
        <v>379</v>
      </c>
      <c r="E16935" s="62" t="str">
        <f t="shared" si="1"/>
        <v>Out of test</v>
      </c>
      <c r="F16935" s="53" t="str">
        <f t="shared" si="2"/>
        <v>Shanghai_1</v>
      </c>
      <c r="G16935" s="53">
        <f t="shared" si="3"/>
        <v>0.4873910447</v>
      </c>
    </row>
    <row r="16936">
      <c r="A16936" s="61">
        <v>1.518516194E9</v>
      </c>
      <c r="B16936" s="61">
        <v>1.0</v>
      </c>
      <c r="C16936" s="61">
        <v>1992.0</v>
      </c>
      <c r="D16936" s="57" t="s">
        <v>379</v>
      </c>
      <c r="E16936" s="62" t="str">
        <f t="shared" si="1"/>
        <v>Out of test</v>
      </c>
      <c r="F16936" s="53" t="str">
        <f t="shared" si="2"/>
        <v>Shanghai_1</v>
      </c>
      <c r="G16936" s="53">
        <f t="shared" si="3"/>
        <v>0.6698714043</v>
      </c>
    </row>
    <row r="16937">
      <c r="A16937" s="61">
        <v>1.518693567E9</v>
      </c>
      <c r="B16937" s="61">
        <v>1.0</v>
      </c>
      <c r="C16937" s="61">
        <v>2770.0</v>
      </c>
      <c r="D16937" s="57" t="s">
        <v>379</v>
      </c>
      <c r="E16937" s="62" t="str">
        <f t="shared" si="1"/>
        <v>Out of test</v>
      </c>
      <c r="F16937" s="53" t="str">
        <f t="shared" si="2"/>
        <v>Shanghai_1</v>
      </c>
      <c r="G16937" s="53">
        <f t="shared" si="3"/>
        <v>0.4378099902</v>
      </c>
    </row>
    <row r="16938">
      <c r="A16938" s="61">
        <v>1.515406987E9</v>
      </c>
      <c r="B16938" s="61">
        <v>1.0</v>
      </c>
      <c r="C16938" s="61">
        <v>821.0</v>
      </c>
      <c r="D16938" s="57" t="s">
        <v>379</v>
      </c>
      <c r="E16938" s="62" t="str">
        <f t="shared" si="1"/>
        <v>Out of test</v>
      </c>
      <c r="F16938" s="53" t="str">
        <f t="shared" si="2"/>
        <v>Shanghai_1</v>
      </c>
      <c r="G16938" s="53">
        <f t="shared" si="3"/>
        <v>0.8421482231</v>
      </c>
    </row>
    <row r="16939">
      <c r="A16939" s="61">
        <v>1.514062076E9</v>
      </c>
      <c r="B16939" s="61">
        <v>1.0</v>
      </c>
      <c r="C16939" s="61">
        <v>2492.0</v>
      </c>
      <c r="D16939" s="57" t="s">
        <v>379</v>
      </c>
      <c r="E16939" s="62" t="str">
        <f t="shared" si="1"/>
        <v>Out of test</v>
      </c>
      <c r="F16939" s="53" t="str">
        <f t="shared" si="2"/>
        <v>Shanghai_1</v>
      </c>
      <c r="G16939" s="53">
        <f t="shared" si="3"/>
        <v>0.345189378</v>
      </c>
    </row>
    <row r="16940">
      <c r="A16940" s="61">
        <v>1.515009656E9</v>
      </c>
      <c r="B16940" s="61">
        <v>1.0</v>
      </c>
      <c r="C16940" s="61">
        <v>1801.0</v>
      </c>
      <c r="D16940" s="57" t="s">
        <v>379</v>
      </c>
      <c r="E16940" s="62" t="str">
        <f t="shared" si="1"/>
        <v>Out of test</v>
      </c>
      <c r="F16940" s="53" t="str">
        <f t="shared" si="2"/>
        <v>Shanghai_1</v>
      </c>
      <c r="G16940" s="53">
        <f t="shared" si="3"/>
        <v>0.7359119968</v>
      </c>
    </row>
    <row r="16941">
      <c r="A16941" s="61">
        <v>1.512031159E9</v>
      </c>
      <c r="B16941" s="61">
        <v>1.0</v>
      </c>
      <c r="C16941" s="61">
        <v>1808.0</v>
      </c>
      <c r="D16941" s="57" t="s">
        <v>379</v>
      </c>
      <c r="E16941" s="62" t="str">
        <f t="shared" si="1"/>
        <v>Out of test</v>
      </c>
      <c r="F16941" s="53" t="str">
        <f t="shared" si="2"/>
        <v>Shanghai_1</v>
      </c>
      <c r="G16941" s="53">
        <f t="shared" si="3"/>
        <v>0.2702344642</v>
      </c>
    </row>
    <row r="16942">
      <c r="A16942" s="61">
        <v>1.516649099E9</v>
      </c>
      <c r="B16942" s="61">
        <v>1.0</v>
      </c>
      <c r="C16942" s="61">
        <v>1347.0</v>
      </c>
      <c r="D16942" s="57" t="s">
        <v>379</v>
      </c>
      <c r="E16942" s="62" t="str">
        <f t="shared" si="1"/>
        <v>Out of test</v>
      </c>
      <c r="F16942" s="53" t="str">
        <f t="shared" si="2"/>
        <v>Shanghai_1</v>
      </c>
      <c r="G16942" s="53">
        <f t="shared" si="3"/>
        <v>0.1226110248</v>
      </c>
    </row>
    <row r="16943">
      <c r="A16943" s="61">
        <v>1.515889093E9</v>
      </c>
      <c r="B16943" s="61">
        <v>1.0</v>
      </c>
      <c r="C16943" s="61">
        <v>3301.0</v>
      </c>
      <c r="D16943" s="57" t="s">
        <v>379</v>
      </c>
      <c r="E16943" s="62" t="str">
        <f t="shared" si="1"/>
        <v>Out of test</v>
      </c>
      <c r="F16943" s="53" t="str">
        <f t="shared" si="2"/>
        <v>Shanghai_1</v>
      </c>
      <c r="G16943" s="53">
        <f t="shared" si="3"/>
        <v>0.9567087786</v>
      </c>
    </row>
    <row r="16944">
      <c r="A16944" s="61">
        <v>1.511611528E9</v>
      </c>
      <c r="B16944" s="61">
        <v>1.0</v>
      </c>
      <c r="C16944" s="61">
        <v>242.0</v>
      </c>
      <c r="D16944" s="57" t="s">
        <v>379</v>
      </c>
      <c r="E16944" s="62" t="str">
        <f t="shared" si="1"/>
        <v>Out of test</v>
      </c>
      <c r="F16944" s="53" t="str">
        <f t="shared" si="2"/>
        <v>Shanghai_1</v>
      </c>
      <c r="G16944" s="53">
        <f t="shared" si="3"/>
        <v>0.8428657003</v>
      </c>
    </row>
    <row r="16945">
      <c r="A16945" s="61">
        <v>1.512208666E9</v>
      </c>
      <c r="B16945" s="61">
        <v>1.0</v>
      </c>
      <c r="C16945" s="61">
        <v>845.0</v>
      </c>
      <c r="D16945" s="57" t="s">
        <v>379</v>
      </c>
      <c r="E16945" s="62" t="str">
        <f t="shared" si="1"/>
        <v>Out of test</v>
      </c>
      <c r="F16945" s="53" t="str">
        <f t="shared" si="2"/>
        <v>Shanghai_1</v>
      </c>
      <c r="G16945" s="53">
        <f t="shared" si="3"/>
        <v>0.635432687</v>
      </c>
    </row>
    <row r="16946">
      <c r="A16946" s="61">
        <v>1.519094553E9</v>
      </c>
      <c r="B16946" s="61">
        <v>1.0</v>
      </c>
      <c r="C16946" s="61">
        <v>155.0</v>
      </c>
      <c r="D16946" s="57" t="s">
        <v>379</v>
      </c>
      <c r="E16946" s="62" t="str">
        <f t="shared" si="1"/>
        <v>Out of test</v>
      </c>
      <c r="F16946" s="53" t="str">
        <f t="shared" si="2"/>
        <v>Shanghai_1</v>
      </c>
      <c r="G16946" s="53">
        <f t="shared" si="3"/>
        <v>0.9914628884</v>
      </c>
    </row>
    <row r="16947">
      <c r="A16947" s="61">
        <v>1.513075003E9</v>
      </c>
      <c r="B16947" s="61">
        <v>1.0</v>
      </c>
      <c r="C16947" s="61">
        <v>2661.0</v>
      </c>
      <c r="D16947" s="57" t="s">
        <v>379</v>
      </c>
      <c r="E16947" s="62" t="str">
        <f t="shared" si="1"/>
        <v>Out of test</v>
      </c>
      <c r="F16947" s="53" t="str">
        <f t="shared" si="2"/>
        <v>Shanghai_1</v>
      </c>
      <c r="G16947" s="53">
        <f t="shared" si="3"/>
        <v>0.6104827584</v>
      </c>
    </row>
    <row r="16948">
      <c r="A16948" s="61">
        <v>1.516438128E9</v>
      </c>
      <c r="B16948" s="61">
        <v>1.0</v>
      </c>
      <c r="C16948" s="61">
        <v>2047.0</v>
      </c>
      <c r="D16948" s="57" t="s">
        <v>379</v>
      </c>
      <c r="E16948" s="62" t="str">
        <f t="shared" si="1"/>
        <v>Out of test</v>
      </c>
      <c r="F16948" s="53" t="str">
        <f t="shared" si="2"/>
        <v>Shanghai_1</v>
      </c>
      <c r="G16948" s="53">
        <f t="shared" si="3"/>
        <v>0.6371016888</v>
      </c>
    </row>
    <row r="16949">
      <c r="A16949" s="61">
        <v>1.512225193E9</v>
      </c>
      <c r="B16949" s="61">
        <v>1.0</v>
      </c>
      <c r="C16949" s="61">
        <v>534.0</v>
      </c>
      <c r="D16949" s="57" t="s">
        <v>379</v>
      </c>
      <c r="E16949" s="62" t="str">
        <f t="shared" si="1"/>
        <v>Out of test</v>
      </c>
      <c r="F16949" s="53" t="str">
        <f t="shared" si="2"/>
        <v>Shanghai_1</v>
      </c>
      <c r="G16949" s="53">
        <f t="shared" si="3"/>
        <v>0.676543889</v>
      </c>
    </row>
    <row r="16950">
      <c r="A16950" s="61">
        <v>1.512339868E9</v>
      </c>
      <c r="B16950" s="61">
        <v>1.0</v>
      </c>
      <c r="C16950" s="61">
        <v>1721.0</v>
      </c>
      <c r="D16950" s="57" t="s">
        <v>379</v>
      </c>
      <c r="E16950" s="62" t="str">
        <f t="shared" si="1"/>
        <v>Out of test</v>
      </c>
      <c r="F16950" s="53" t="str">
        <f t="shared" si="2"/>
        <v>Shanghai_1</v>
      </c>
      <c r="G16950" s="53">
        <f t="shared" si="3"/>
        <v>0.03233796982</v>
      </c>
    </row>
    <row r="16951">
      <c r="A16951" s="61">
        <v>1.513251389E9</v>
      </c>
      <c r="B16951" s="61">
        <v>1.0</v>
      </c>
      <c r="C16951" s="61">
        <v>2097.0</v>
      </c>
      <c r="D16951" s="57" t="s">
        <v>379</v>
      </c>
      <c r="E16951" s="62" t="str">
        <f t="shared" si="1"/>
        <v>Out of test</v>
      </c>
      <c r="F16951" s="53" t="str">
        <f t="shared" si="2"/>
        <v>Shanghai_1</v>
      </c>
      <c r="G16951" s="53">
        <f t="shared" si="3"/>
        <v>0.1348290449</v>
      </c>
    </row>
    <row r="16952">
      <c r="A16952" s="61">
        <v>1.516176999E9</v>
      </c>
      <c r="B16952" s="61">
        <v>1.0</v>
      </c>
      <c r="C16952" s="61">
        <v>646.0</v>
      </c>
      <c r="D16952" s="57" t="s">
        <v>379</v>
      </c>
      <c r="E16952" s="62" t="str">
        <f t="shared" si="1"/>
        <v>Out of test</v>
      </c>
      <c r="F16952" s="53" t="str">
        <f t="shared" si="2"/>
        <v>Shanghai_1</v>
      </c>
      <c r="G16952" s="53">
        <f t="shared" si="3"/>
        <v>0.9754625979</v>
      </c>
    </row>
    <row r="16953">
      <c r="A16953" s="61">
        <v>1.518522423E9</v>
      </c>
      <c r="B16953" s="61">
        <v>1.0</v>
      </c>
      <c r="C16953" s="61">
        <v>2369.0</v>
      </c>
      <c r="D16953" s="57" t="s">
        <v>379</v>
      </c>
      <c r="E16953" s="62" t="str">
        <f t="shared" si="1"/>
        <v>Out of test</v>
      </c>
      <c r="F16953" s="53" t="str">
        <f t="shared" si="2"/>
        <v>Shanghai_1</v>
      </c>
      <c r="G16953" s="53">
        <f t="shared" si="3"/>
        <v>0.4308607216</v>
      </c>
    </row>
    <row r="16954">
      <c r="A16954" s="61">
        <v>1.514786389E9</v>
      </c>
      <c r="B16954" s="61">
        <v>1.0</v>
      </c>
      <c r="C16954" s="61">
        <v>483.0</v>
      </c>
      <c r="D16954" s="57" t="s">
        <v>379</v>
      </c>
      <c r="E16954" s="62" t="str">
        <f t="shared" si="1"/>
        <v>Out of test</v>
      </c>
      <c r="F16954" s="53" t="str">
        <f t="shared" si="2"/>
        <v>Shanghai_1</v>
      </c>
      <c r="G16954" s="53">
        <f t="shared" si="3"/>
        <v>0.9021131871</v>
      </c>
    </row>
    <row r="16955">
      <c r="A16955" s="61">
        <v>1.514896595E9</v>
      </c>
      <c r="B16955" s="61">
        <v>1.0</v>
      </c>
      <c r="C16955" s="61">
        <v>1692.0</v>
      </c>
      <c r="D16955" s="57" t="s">
        <v>379</v>
      </c>
      <c r="E16955" s="62" t="str">
        <f t="shared" si="1"/>
        <v>Out of test</v>
      </c>
      <c r="F16955" s="53" t="str">
        <f t="shared" si="2"/>
        <v>Shanghai_1</v>
      </c>
      <c r="G16955" s="53">
        <f t="shared" si="3"/>
        <v>0.751208253</v>
      </c>
    </row>
    <row r="16956">
      <c r="A16956" s="61">
        <v>1.514869148E9</v>
      </c>
      <c r="B16956" s="61">
        <v>1.0</v>
      </c>
      <c r="C16956" s="61">
        <v>1340.0</v>
      </c>
      <c r="D16956" s="57" t="s">
        <v>379</v>
      </c>
      <c r="E16956" s="62" t="str">
        <f t="shared" si="1"/>
        <v>Out of test</v>
      </c>
      <c r="F16956" s="53" t="str">
        <f t="shared" si="2"/>
        <v>Shanghai_1</v>
      </c>
      <c r="G16956" s="53">
        <f t="shared" si="3"/>
        <v>0.5635831708</v>
      </c>
    </row>
    <row r="16957">
      <c r="A16957" s="61">
        <v>1.519092578E9</v>
      </c>
      <c r="B16957" s="61">
        <v>1.0</v>
      </c>
      <c r="C16957" s="61">
        <v>1090.0</v>
      </c>
      <c r="D16957" s="57" t="s">
        <v>379</v>
      </c>
      <c r="E16957" s="62" t="str">
        <f t="shared" si="1"/>
        <v>Out of test</v>
      </c>
      <c r="F16957" s="53" t="str">
        <f t="shared" si="2"/>
        <v>Shanghai_1</v>
      </c>
      <c r="G16957" s="53">
        <f t="shared" si="3"/>
        <v>0.886631975</v>
      </c>
    </row>
    <row r="16958">
      <c r="A16958" s="61">
        <v>1.513388154E9</v>
      </c>
      <c r="B16958" s="61">
        <v>1.0</v>
      </c>
      <c r="C16958" s="61">
        <v>2346.0</v>
      </c>
      <c r="D16958" s="57" t="s">
        <v>379</v>
      </c>
      <c r="E16958" s="62" t="str">
        <f t="shared" si="1"/>
        <v>Out of test</v>
      </c>
      <c r="F16958" s="53" t="str">
        <f t="shared" si="2"/>
        <v>Shanghai_1</v>
      </c>
      <c r="G16958" s="53">
        <f t="shared" si="3"/>
        <v>0.147497756</v>
      </c>
    </row>
    <row r="16959">
      <c r="A16959" s="61">
        <v>1.515117738E9</v>
      </c>
      <c r="B16959" s="61">
        <v>1.0</v>
      </c>
      <c r="C16959" s="61">
        <v>1944.0</v>
      </c>
      <c r="D16959" s="57" t="s">
        <v>379</v>
      </c>
      <c r="E16959" s="62" t="str">
        <f t="shared" si="1"/>
        <v>Out of test</v>
      </c>
      <c r="F16959" s="53" t="str">
        <f t="shared" si="2"/>
        <v>Shanghai_1</v>
      </c>
      <c r="G16959" s="53">
        <f t="shared" si="3"/>
        <v>0.2227533042</v>
      </c>
    </row>
    <row r="16960">
      <c r="A16960" s="61">
        <v>1.517498274E9</v>
      </c>
      <c r="B16960" s="61">
        <v>1.0</v>
      </c>
      <c r="C16960" s="61">
        <v>2459.0</v>
      </c>
      <c r="D16960" s="57" t="s">
        <v>379</v>
      </c>
      <c r="E16960" s="62" t="str">
        <f t="shared" si="1"/>
        <v>Out of test</v>
      </c>
      <c r="F16960" s="53" t="str">
        <f t="shared" si="2"/>
        <v>Shanghai_1</v>
      </c>
      <c r="G16960" s="53">
        <f t="shared" si="3"/>
        <v>0.2243483454</v>
      </c>
    </row>
    <row r="16961">
      <c r="A16961" s="61">
        <v>1.514577059E9</v>
      </c>
      <c r="B16961" s="61">
        <v>1.0</v>
      </c>
      <c r="C16961" s="61">
        <v>98.0</v>
      </c>
      <c r="D16961" s="57" t="s">
        <v>379</v>
      </c>
      <c r="E16961" s="62" t="str">
        <f t="shared" si="1"/>
        <v>Out of test</v>
      </c>
      <c r="F16961" s="53" t="str">
        <f t="shared" si="2"/>
        <v>Shanghai_1</v>
      </c>
      <c r="G16961" s="53">
        <f t="shared" si="3"/>
        <v>0.3612353466</v>
      </c>
    </row>
    <row r="16962">
      <c r="A16962" s="61">
        <v>1.512180109E9</v>
      </c>
      <c r="B16962" s="61">
        <v>1.0</v>
      </c>
      <c r="C16962" s="61">
        <v>1830.0</v>
      </c>
      <c r="D16962" s="57" t="s">
        <v>379</v>
      </c>
      <c r="E16962" s="62" t="str">
        <f t="shared" si="1"/>
        <v>Out of test</v>
      </c>
      <c r="F16962" s="53" t="str">
        <f t="shared" si="2"/>
        <v>Shanghai_1</v>
      </c>
      <c r="G16962" s="53">
        <f t="shared" si="3"/>
        <v>0.4730052345</v>
      </c>
    </row>
    <row r="16963">
      <c r="A16963" s="61">
        <v>1.513135738E9</v>
      </c>
      <c r="B16963" s="61">
        <v>1.0</v>
      </c>
      <c r="C16963" s="61">
        <v>1766.0</v>
      </c>
      <c r="D16963" s="57" t="s">
        <v>379</v>
      </c>
      <c r="E16963" s="62" t="str">
        <f t="shared" si="1"/>
        <v>Out of test</v>
      </c>
      <c r="F16963" s="53" t="str">
        <f t="shared" si="2"/>
        <v>Shanghai_1</v>
      </c>
      <c r="G16963" s="53">
        <f t="shared" si="3"/>
        <v>0.9375265204</v>
      </c>
    </row>
    <row r="16964">
      <c r="A16964" s="61">
        <v>1.513726459E9</v>
      </c>
      <c r="B16964" s="61">
        <v>1.0</v>
      </c>
      <c r="C16964" s="61">
        <v>3528.0</v>
      </c>
      <c r="D16964" s="57" t="s">
        <v>379</v>
      </c>
      <c r="E16964" s="62" t="str">
        <f t="shared" si="1"/>
        <v>Out of test</v>
      </c>
      <c r="F16964" s="53" t="str">
        <f t="shared" si="2"/>
        <v>Shanghai_1</v>
      </c>
      <c r="G16964" s="53">
        <f t="shared" si="3"/>
        <v>0.2155885065</v>
      </c>
    </row>
    <row r="16965">
      <c r="A16965" s="61">
        <v>1.516280724E9</v>
      </c>
      <c r="B16965" s="61">
        <v>1.0</v>
      </c>
      <c r="C16965" s="61">
        <v>1993.0</v>
      </c>
      <c r="D16965" s="57" t="s">
        <v>379</v>
      </c>
      <c r="E16965" s="62" t="str">
        <f t="shared" si="1"/>
        <v>Out of test</v>
      </c>
      <c r="F16965" s="53" t="str">
        <f t="shared" si="2"/>
        <v>Shanghai_1</v>
      </c>
      <c r="G16965" s="53">
        <f t="shared" si="3"/>
        <v>0.09662482466</v>
      </c>
    </row>
    <row r="16966">
      <c r="A16966" s="61">
        <v>1.516601437E9</v>
      </c>
      <c r="B16966" s="61">
        <v>1.0</v>
      </c>
      <c r="C16966" s="61">
        <v>1073.0</v>
      </c>
      <c r="D16966" s="57" t="s">
        <v>379</v>
      </c>
      <c r="E16966" s="62" t="str">
        <f t="shared" si="1"/>
        <v>Out of test</v>
      </c>
      <c r="F16966" s="53" t="str">
        <f t="shared" si="2"/>
        <v>Shanghai_1</v>
      </c>
      <c r="G16966" s="53">
        <f t="shared" si="3"/>
        <v>0.04591023985</v>
      </c>
    </row>
    <row r="16967">
      <c r="A16967" s="61">
        <v>1.513379778E9</v>
      </c>
      <c r="B16967" s="61">
        <v>1.0</v>
      </c>
      <c r="C16967" s="61">
        <v>2189.0</v>
      </c>
      <c r="D16967" s="57" t="s">
        <v>379</v>
      </c>
      <c r="E16967" s="62" t="str">
        <f t="shared" si="1"/>
        <v>Out of test</v>
      </c>
      <c r="F16967" s="53" t="str">
        <f t="shared" si="2"/>
        <v>Shanghai_1</v>
      </c>
      <c r="G16967" s="53">
        <f t="shared" si="3"/>
        <v>0.555319122</v>
      </c>
    </row>
    <row r="16968">
      <c r="A16968" s="61">
        <v>1.513519038E9</v>
      </c>
      <c r="B16968" s="61">
        <v>1.0</v>
      </c>
      <c r="C16968" s="61">
        <v>3189.0</v>
      </c>
      <c r="D16968" s="57" t="s">
        <v>379</v>
      </c>
      <c r="E16968" s="62" t="str">
        <f t="shared" si="1"/>
        <v>Out of test</v>
      </c>
      <c r="F16968" s="53" t="str">
        <f t="shared" si="2"/>
        <v>Shanghai_1</v>
      </c>
      <c r="G16968" s="53">
        <f t="shared" si="3"/>
        <v>0.3881802674</v>
      </c>
    </row>
    <row r="16969">
      <c r="A16969" s="61">
        <v>1.517912243E9</v>
      </c>
      <c r="B16969" s="61">
        <v>1.0</v>
      </c>
      <c r="C16969" s="61">
        <v>898.0</v>
      </c>
      <c r="D16969" s="57" t="s">
        <v>379</v>
      </c>
      <c r="E16969" s="62" t="str">
        <f t="shared" si="1"/>
        <v>Out of test</v>
      </c>
      <c r="F16969" s="53" t="str">
        <f t="shared" si="2"/>
        <v>Shanghai_1</v>
      </c>
      <c r="G16969" s="53">
        <f t="shared" si="3"/>
        <v>0.5353402756</v>
      </c>
    </row>
    <row r="16970">
      <c r="A16970" s="61">
        <v>1.517467523E9</v>
      </c>
      <c r="B16970" s="61">
        <v>1.0</v>
      </c>
      <c r="C16970" s="61">
        <v>794.0</v>
      </c>
      <c r="D16970" s="57" t="s">
        <v>379</v>
      </c>
      <c r="E16970" s="62" t="str">
        <f t="shared" si="1"/>
        <v>Out of test</v>
      </c>
      <c r="F16970" s="53" t="str">
        <f t="shared" si="2"/>
        <v>Shanghai_1</v>
      </c>
      <c r="G16970" s="53">
        <f t="shared" si="3"/>
        <v>0.4989865236</v>
      </c>
    </row>
    <row r="16971">
      <c r="A16971" s="61">
        <v>1.515704847E9</v>
      </c>
      <c r="B16971" s="61">
        <v>1.0</v>
      </c>
      <c r="C16971" s="61">
        <v>4666.0</v>
      </c>
      <c r="D16971" s="57" t="s">
        <v>379</v>
      </c>
      <c r="E16971" s="62" t="str">
        <f t="shared" si="1"/>
        <v>Out of test</v>
      </c>
      <c r="F16971" s="53" t="str">
        <f t="shared" si="2"/>
        <v>Shanghai_1</v>
      </c>
      <c r="G16971" s="53">
        <f t="shared" si="3"/>
        <v>0.2423155914</v>
      </c>
    </row>
    <row r="16972">
      <c r="A16972" s="61">
        <v>1.518827737E9</v>
      </c>
      <c r="B16972" s="61">
        <v>1.0</v>
      </c>
      <c r="C16972" s="61">
        <v>1434.0</v>
      </c>
      <c r="D16972" s="57" t="s">
        <v>379</v>
      </c>
      <c r="E16972" s="62" t="str">
        <f t="shared" si="1"/>
        <v>Out of test</v>
      </c>
      <c r="F16972" s="53" t="str">
        <f t="shared" si="2"/>
        <v>Shanghai_1</v>
      </c>
      <c r="G16972" s="53">
        <f t="shared" si="3"/>
        <v>0.004041186234</v>
      </c>
    </row>
    <row r="16973">
      <c r="A16973" s="61">
        <v>1.517943387E9</v>
      </c>
      <c r="B16973" s="61">
        <v>1.0</v>
      </c>
      <c r="C16973" s="61">
        <v>2097.0</v>
      </c>
      <c r="D16973" s="57" t="s">
        <v>379</v>
      </c>
      <c r="E16973" s="62" t="str">
        <f t="shared" si="1"/>
        <v>Out of test</v>
      </c>
      <c r="F16973" s="53" t="str">
        <f t="shared" si="2"/>
        <v>Shanghai_1</v>
      </c>
      <c r="G16973" s="53">
        <f t="shared" si="3"/>
        <v>0.2139990151</v>
      </c>
    </row>
    <row r="16974">
      <c r="A16974" s="61">
        <v>1.518237114E9</v>
      </c>
      <c r="B16974" s="61">
        <v>1.0</v>
      </c>
      <c r="C16974" s="61">
        <v>1473.0</v>
      </c>
      <c r="D16974" s="57" t="s">
        <v>379</v>
      </c>
      <c r="E16974" s="62" t="str">
        <f t="shared" si="1"/>
        <v>Out of test</v>
      </c>
      <c r="F16974" s="53" t="str">
        <f t="shared" si="2"/>
        <v>Shanghai_1</v>
      </c>
      <c r="G16974" s="53">
        <f t="shared" si="3"/>
        <v>0.5232691103</v>
      </c>
    </row>
    <row r="16975">
      <c r="A16975" s="61">
        <v>1.515275457E9</v>
      </c>
      <c r="B16975" s="61">
        <v>1.0</v>
      </c>
      <c r="C16975" s="61">
        <v>2208.0</v>
      </c>
      <c r="D16975" s="57" t="s">
        <v>379</v>
      </c>
      <c r="E16975" s="62" t="str">
        <f t="shared" si="1"/>
        <v>Out of test</v>
      </c>
      <c r="F16975" s="53" t="str">
        <f t="shared" si="2"/>
        <v>Shanghai_1</v>
      </c>
      <c r="G16975" s="53">
        <f t="shared" si="3"/>
        <v>0.3197031893</v>
      </c>
    </row>
    <row r="16976">
      <c r="A16976" s="61">
        <v>1.517688879E9</v>
      </c>
      <c r="B16976" s="61">
        <v>1.0</v>
      </c>
      <c r="C16976" s="61">
        <v>1792.0</v>
      </c>
      <c r="D16976" s="57" t="s">
        <v>379</v>
      </c>
      <c r="E16976" s="62" t="str">
        <f t="shared" si="1"/>
        <v>Out of test</v>
      </c>
      <c r="F16976" s="53" t="str">
        <f t="shared" si="2"/>
        <v>Shanghai_1</v>
      </c>
      <c r="G16976" s="53">
        <f t="shared" si="3"/>
        <v>0.7180773702</v>
      </c>
    </row>
    <row r="16977">
      <c r="A16977" s="61">
        <v>1.515543968E9</v>
      </c>
      <c r="B16977" s="61">
        <v>1.0</v>
      </c>
      <c r="C16977" s="61">
        <v>3518.0</v>
      </c>
      <c r="D16977" s="57" t="s">
        <v>379</v>
      </c>
      <c r="E16977" s="62" t="str">
        <f t="shared" si="1"/>
        <v>Out of test</v>
      </c>
      <c r="F16977" s="53" t="str">
        <f t="shared" si="2"/>
        <v>Shanghai_1</v>
      </c>
      <c r="G16977" s="53">
        <f t="shared" si="3"/>
        <v>0.5910726063</v>
      </c>
    </row>
    <row r="16978">
      <c r="A16978" s="61">
        <v>1.516689769E9</v>
      </c>
      <c r="B16978" s="61">
        <v>1.0</v>
      </c>
      <c r="C16978" s="61">
        <v>2039.0</v>
      </c>
      <c r="D16978" s="57" t="s">
        <v>379</v>
      </c>
      <c r="E16978" s="62" t="str">
        <f t="shared" si="1"/>
        <v>Out of test</v>
      </c>
      <c r="F16978" s="53" t="str">
        <f t="shared" si="2"/>
        <v>Shanghai_1</v>
      </c>
      <c r="G16978" s="53">
        <f t="shared" si="3"/>
        <v>0.330778203</v>
      </c>
    </row>
    <row r="16979">
      <c r="A16979" s="61">
        <v>1.513860648E9</v>
      </c>
      <c r="B16979" s="61">
        <v>1.0</v>
      </c>
      <c r="C16979" s="61">
        <v>1482.0</v>
      </c>
      <c r="D16979" s="57" t="s">
        <v>379</v>
      </c>
      <c r="E16979" s="62" t="str">
        <f t="shared" si="1"/>
        <v>Out of test</v>
      </c>
      <c r="F16979" s="53" t="str">
        <f t="shared" si="2"/>
        <v>Shanghai_1</v>
      </c>
      <c r="G16979" s="53">
        <f t="shared" si="3"/>
        <v>0.3603148307</v>
      </c>
    </row>
    <row r="16980">
      <c r="A16980" s="61">
        <v>1.512259296E9</v>
      </c>
      <c r="B16980" s="61">
        <v>1.0</v>
      </c>
      <c r="C16980" s="61">
        <v>67.0</v>
      </c>
      <c r="D16980" s="57" t="s">
        <v>379</v>
      </c>
      <c r="E16980" s="62" t="str">
        <f t="shared" si="1"/>
        <v>Out of test</v>
      </c>
      <c r="F16980" s="53" t="str">
        <f t="shared" si="2"/>
        <v>Shanghai_1</v>
      </c>
      <c r="G16980" s="53">
        <f t="shared" si="3"/>
        <v>0.5689629807</v>
      </c>
    </row>
    <row r="16981">
      <c r="A16981" s="61">
        <v>1.515876838E9</v>
      </c>
      <c r="B16981" s="61">
        <v>1.0</v>
      </c>
      <c r="C16981" s="61">
        <v>4385.0</v>
      </c>
      <c r="D16981" s="57" t="s">
        <v>379</v>
      </c>
      <c r="E16981" s="62" t="str">
        <f t="shared" si="1"/>
        <v>Out of test</v>
      </c>
      <c r="F16981" s="53" t="str">
        <f t="shared" si="2"/>
        <v>Shanghai_1</v>
      </c>
      <c r="G16981" s="53">
        <f t="shared" si="3"/>
        <v>0.4118847753</v>
      </c>
    </row>
    <row r="16982">
      <c r="A16982" s="61">
        <v>1.516089768E9</v>
      </c>
      <c r="B16982" s="61">
        <v>1.0</v>
      </c>
      <c r="C16982" s="61">
        <v>1275.0</v>
      </c>
      <c r="D16982" s="57" t="s">
        <v>379</v>
      </c>
      <c r="E16982" s="62" t="str">
        <f t="shared" si="1"/>
        <v>Out of test</v>
      </c>
      <c r="F16982" s="53" t="str">
        <f t="shared" si="2"/>
        <v>Shanghai_1</v>
      </c>
      <c r="G16982" s="53">
        <f t="shared" si="3"/>
        <v>0.8110878396</v>
      </c>
    </row>
    <row r="16983">
      <c r="A16983" s="61">
        <v>1.512183457E9</v>
      </c>
      <c r="B16983" s="61">
        <v>1.0</v>
      </c>
      <c r="C16983" s="61">
        <v>2359.0</v>
      </c>
      <c r="D16983" s="57" t="s">
        <v>379</v>
      </c>
      <c r="E16983" s="62" t="str">
        <f t="shared" si="1"/>
        <v>Out of test</v>
      </c>
      <c r="F16983" s="53" t="str">
        <f t="shared" si="2"/>
        <v>Shanghai_1</v>
      </c>
      <c r="G16983" s="53">
        <f t="shared" si="3"/>
        <v>0.3816512863</v>
      </c>
    </row>
    <row r="16984">
      <c r="A16984" s="61">
        <v>1.514995594E9</v>
      </c>
      <c r="B16984" s="61">
        <v>1.0</v>
      </c>
      <c r="C16984" s="61">
        <v>1896.0</v>
      </c>
      <c r="D16984" s="57" t="s">
        <v>379</v>
      </c>
      <c r="E16984" s="62" t="str">
        <f t="shared" si="1"/>
        <v>Out of test</v>
      </c>
      <c r="F16984" s="53" t="str">
        <f t="shared" si="2"/>
        <v>Shanghai_1</v>
      </c>
      <c r="G16984" s="53">
        <f t="shared" si="3"/>
        <v>0.8207012754</v>
      </c>
    </row>
    <row r="16985">
      <c r="A16985" s="61">
        <v>1.513566826E9</v>
      </c>
      <c r="B16985" s="61">
        <v>1.0</v>
      </c>
      <c r="C16985" s="61">
        <v>2689.0</v>
      </c>
      <c r="D16985" s="57" t="s">
        <v>379</v>
      </c>
      <c r="E16985" s="62" t="str">
        <f t="shared" si="1"/>
        <v>Out of test</v>
      </c>
      <c r="F16985" s="53" t="str">
        <f t="shared" si="2"/>
        <v>Shanghai_1</v>
      </c>
      <c r="G16985" s="53">
        <f t="shared" si="3"/>
        <v>0.4061485564</v>
      </c>
    </row>
    <row r="16986">
      <c r="A16986" s="61">
        <v>1.517998197E9</v>
      </c>
      <c r="B16986" s="61">
        <v>1.0</v>
      </c>
      <c r="C16986" s="61">
        <v>1857.0</v>
      </c>
      <c r="D16986" s="57" t="s">
        <v>379</v>
      </c>
      <c r="E16986" s="62" t="str">
        <f t="shared" si="1"/>
        <v>Out of test</v>
      </c>
      <c r="F16986" s="53" t="str">
        <f t="shared" si="2"/>
        <v>Shanghai_1</v>
      </c>
      <c r="G16986" s="53">
        <f t="shared" si="3"/>
        <v>0.9058177403</v>
      </c>
    </row>
    <row r="16987">
      <c r="A16987" s="61">
        <v>1.518076265E9</v>
      </c>
      <c r="B16987" s="61">
        <v>1.0</v>
      </c>
      <c r="C16987" s="61">
        <v>300.0</v>
      </c>
      <c r="D16987" s="57" t="s">
        <v>379</v>
      </c>
      <c r="E16987" s="62" t="str">
        <f t="shared" si="1"/>
        <v>Out of test</v>
      </c>
      <c r="F16987" s="53" t="str">
        <f t="shared" si="2"/>
        <v>Shanghai_1</v>
      </c>
      <c r="G16987" s="53">
        <f t="shared" si="3"/>
        <v>0.8041364102</v>
      </c>
    </row>
    <row r="16988">
      <c r="A16988" s="61">
        <v>1.516928165E9</v>
      </c>
      <c r="B16988" s="61">
        <v>1.0</v>
      </c>
      <c r="C16988" s="61">
        <v>18.0</v>
      </c>
      <c r="D16988" s="57" t="s">
        <v>379</v>
      </c>
      <c r="E16988" s="62" t="str">
        <f t="shared" si="1"/>
        <v>Out of test</v>
      </c>
      <c r="F16988" s="53" t="str">
        <f t="shared" si="2"/>
        <v>Shanghai_1</v>
      </c>
      <c r="G16988" s="53">
        <f t="shared" si="3"/>
        <v>0.1502367463</v>
      </c>
    </row>
    <row r="16989">
      <c r="A16989" s="61">
        <v>1.515623605E9</v>
      </c>
      <c r="B16989" s="61">
        <v>1.0</v>
      </c>
      <c r="C16989" s="61">
        <v>365.0</v>
      </c>
      <c r="D16989" s="57" t="s">
        <v>379</v>
      </c>
      <c r="E16989" s="62" t="str">
        <f t="shared" si="1"/>
        <v>Out of test</v>
      </c>
      <c r="F16989" s="53" t="str">
        <f t="shared" si="2"/>
        <v>Shanghai_1</v>
      </c>
      <c r="G16989" s="53">
        <f t="shared" si="3"/>
        <v>0.2119947425</v>
      </c>
    </row>
    <row r="16990">
      <c r="A16990" s="61">
        <v>1.519030354E9</v>
      </c>
      <c r="B16990" s="61">
        <v>1.0</v>
      </c>
      <c r="C16990" s="61">
        <v>3792.0</v>
      </c>
      <c r="D16990" s="57" t="s">
        <v>379</v>
      </c>
      <c r="E16990" s="62" t="str">
        <f t="shared" si="1"/>
        <v>Out of test</v>
      </c>
      <c r="F16990" s="53" t="str">
        <f t="shared" si="2"/>
        <v>Shanghai_1</v>
      </c>
      <c r="G16990" s="53">
        <f t="shared" si="3"/>
        <v>0.5815720381</v>
      </c>
    </row>
    <row r="16991">
      <c r="A16991" s="61">
        <v>1.515303426E9</v>
      </c>
      <c r="B16991" s="61">
        <v>1.0</v>
      </c>
      <c r="C16991" s="61">
        <v>1398.0</v>
      </c>
      <c r="D16991" s="57" t="s">
        <v>379</v>
      </c>
      <c r="E16991" s="62" t="str">
        <f t="shared" si="1"/>
        <v>Out of test</v>
      </c>
      <c r="F16991" s="53" t="str">
        <f t="shared" si="2"/>
        <v>Shanghai_1</v>
      </c>
      <c r="G16991" s="53">
        <f t="shared" si="3"/>
        <v>0.2702167881</v>
      </c>
    </row>
    <row r="16992">
      <c r="A16992" s="61">
        <v>1.516715675E9</v>
      </c>
      <c r="B16992" s="61">
        <v>1.0</v>
      </c>
      <c r="C16992" s="61">
        <v>2414.0</v>
      </c>
      <c r="D16992" s="57" t="s">
        <v>379</v>
      </c>
      <c r="E16992" s="62" t="str">
        <f t="shared" si="1"/>
        <v>Out of test</v>
      </c>
      <c r="F16992" s="53" t="str">
        <f t="shared" si="2"/>
        <v>Shanghai_1</v>
      </c>
      <c r="G16992" s="53">
        <f t="shared" si="3"/>
        <v>0.9859587217</v>
      </c>
    </row>
    <row r="16993">
      <c r="A16993" s="61">
        <v>1.512542329E9</v>
      </c>
      <c r="B16993" s="61">
        <v>1.0</v>
      </c>
      <c r="C16993" s="61">
        <v>359.0</v>
      </c>
      <c r="D16993" s="57" t="s">
        <v>379</v>
      </c>
      <c r="E16993" s="62" t="str">
        <f t="shared" si="1"/>
        <v>Out of test</v>
      </c>
      <c r="F16993" s="53" t="str">
        <f t="shared" si="2"/>
        <v>Shanghai_1</v>
      </c>
      <c r="G16993" s="53">
        <f t="shared" si="3"/>
        <v>0.4253253232</v>
      </c>
    </row>
    <row r="16994">
      <c r="A16994" s="61">
        <v>1.513087343E9</v>
      </c>
      <c r="B16994" s="61">
        <v>1.0</v>
      </c>
      <c r="C16994" s="61">
        <v>512.0</v>
      </c>
      <c r="D16994" s="57" t="s">
        <v>379</v>
      </c>
      <c r="E16994" s="62" t="str">
        <f t="shared" si="1"/>
        <v>Out of test</v>
      </c>
      <c r="F16994" s="53" t="str">
        <f t="shared" si="2"/>
        <v>Shanghai_1</v>
      </c>
      <c r="G16994" s="53">
        <f t="shared" si="3"/>
        <v>0.7945436884</v>
      </c>
    </row>
    <row r="16995">
      <c r="A16995" s="61">
        <v>1.511747908E9</v>
      </c>
      <c r="B16995" s="61">
        <v>1.0</v>
      </c>
      <c r="C16995" s="61">
        <v>1983.0</v>
      </c>
      <c r="D16995" s="57" t="s">
        <v>379</v>
      </c>
      <c r="E16995" s="62" t="str">
        <f t="shared" si="1"/>
        <v>Out of test</v>
      </c>
      <c r="F16995" s="53" t="str">
        <f t="shared" si="2"/>
        <v>Shanghai_1</v>
      </c>
      <c r="G16995" s="53">
        <f t="shared" si="3"/>
        <v>0.2529257906</v>
      </c>
    </row>
    <row r="16996">
      <c r="A16996" s="61">
        <v>1.514148536E9</v>
      </c>
      <c r="B16996" s="61">
        <v>1.0</v>
      </c>
      <c r="C16996" s="61">
        <v>2533.0</v>
      </c>
      <c r="D16996" s="57" t="s">
        <v>379</v>
      </c>
      <c r="E16996" s="62" t="str">
        <f t="shared" si="1"/>
        <v>Out of test</v>
      </c>
      <c r="F16996" s="53" t="str">
        <f t="shared" si="2"/>
        <v>Shanghai_1</v>
      </c>
      <c r="G16996" s="53">
        <f t="shared" si="3"/>
        <v>0.767756481</v>
      </c>
    </row>
    <row r="16997">
      <c r="A16997" s="61">
        <v>1.513842803E9</v>
      </c>
      <c r="B16997" s="61">
        <v>1.0</v>
      </c>
      <c r="C16997" s="61">
        <v>685.0</v>
      </c>
      <c r="D16997" s="57" t="s">
        <v>379</v>
      </c>
      <c r="E16997" s="62" t="str">
        <f t="shared" si="1"/>
        <v>Out of test</v>
      </c>
      <c r="F16997" s="53" t="str">
        <f t="shared" si="2"/>
        <v>Shanghai_1</v>
      </c>
      <c r="G16997" s="53">
        <f t="shared" si="3"/>
        <v>0.5844592675</v>
      </c>
    </row>
    <row r="16998">
      <c r="A16998" s="61">
        <v>1.517734057E9</v>
      </c>
      <c r="B16998" s="61">
        <v>1.0</v>
      </c>
      <c r="C16998" s="61">
        <v>2690.0</v>
      </c>
      <c r="D16998" s="57" t="s">
        <v>379</v>
      </c>
      <c r="E16998" s="62" t="str">
        <f t="shared" si="1"/>
        <v>Out of test</v>
      </c>
      <c r="F16998" s="53" t="str">
        <f t="shared" si="2"/>
        <v>Shanghai_1</v>
      </c>
      <c r="G16998" s="53">
        <f t="shared" si="3"/>
        <v>0.008949317832</v>
      </c>
    </row>
    <row r="16999">
      <c r="A16999" s="61">
        <v>1.513947893E9</v>
      </c>
      <c r="B16999" s="61">
        <v>1.0</v>
      </c>
      <c r="C16999" s="61">
        <v>2186.0</v>
      </c>
      <c r="D16999" s="57" t="s">
        <v>379</v>
      </c>
      <c r="E16999" s="62" t="str">
        <f t="shared" si="1"/>
        <v>Out of test</v>
      </c>
      <c r="F16999" s="53" t="str">
        <f t="shared" si="2"/>
        <v>Shanghai_1</v>
      </c>
      <c r="G16999" s="53">
        <f t="shared" si="3"/>
        <v>0.6217883943</v>
      </c>
    </row>
    <row r="17000">
      <c r="A17000" s="61">
        <v>1.517918163E9</v>
      </c>
      <c r="B17000" s="61">
        <v>1.0</v>
      </c>
      <c r="C17000" s="61">
        <v>4734.0</v>
      </c>
      <c r="D17000" s="57" t="s">
        <v>379</v>
      </c>
      <c r="E17000" s="62" t="str">
        <f t="shared" si="1"/>
        <v>Out of test</v>
      </c>
      <c r="F17000" s="53" t="str">
        <f t="shared" si="2"/>
        <v>Shanghai_1</v>
      </c>
      <c r="G17000" s="53">
        <f t="shared" si="3"/>
        <v>0.5213569644</v>
      </c>
    </row>
    <row r="17001">
      <c r="A17001" s="61">
        <v>1.512243538E9</v>
      </c>
      <c r="B17001" s="61">
        <v>1.0</v>
      </c>
      <c r="C17001" s="61">
        <v>2112.0</v>
      </c>
      <c r="D17001" s="57" t="s">
        <v>379</v>
      </c>
      <c r="E17001" s="62" t="str">
        <f t="shared" si="1"/>
        <v>Out of test</v>
      </c>
      <c r="F17001" s="53" t="str">
        <f t="shared" si="2"/>
        <v>Shanghai_1</v>
      </c>
      <c r="G17001" s="53">
        <f t="shared" si="3"/>
        <v>0.7174203502</v>
      </c>
    </row>
    <row r="17002">
      <c r="A17002" s="61">
        <v>1.512582467E9</v>
      </c>
      <c r="B17002" s="61">
        <v>1.0</v>
      </c>
      <c r="C17002" s="61">
        <v>2518.0</v>
      </c>
      <c r="D17002" s="57" t="s">
        <v>379</v>
      </c>
      <c r="E17002" s="62" t="str">
        <f t="shared" si="1"/>
        <v>Out of test</v>
      </c>
      <c r="F17002" s="53" t="str">
        <f t="shared" si="2"/>
        <v>Shanghai_1</v>
      </c>
      <c r="G17002" s="53">
        <f t="shared" si="3"/>
        <v>0.1566534521</v>
      </c>
    </row>
    <row r="17003">
      <c r="A17003" s="61">
        <v>1.513602784E9</v>
      </c>
      <c r="B17003" s="61">
        <v>1.0</v>
      </c>
      <c r="C17003" s="61">
        <v>3691.0</v>
      </c>
      <c r="D17003" s="57" t="s">
        <v>379</v>
      </c>
      <c r="E17003" s="62" t="str">
        <f t="shared" si="1"/>
        <v>Out of test</v>
      </c>
      <c r="F17003" s="53" t="str">
        <f t="shared" si="2"/>
        <v>Shanghai_1</v>
      </c>
      <c r="G17003" s="53">
        <f t="shared" si="3"/>
        <v>0.9794524469</v>
      </c>
    </row>
    <row r="17004">
      <c r="A17004" s="61">
        <v>1.511652404E9</v>
      </c>
      <c r="B17004" s="61">
        <v>1.0</v>
      </c>
      <c r="C17004" s="61">
        <v>1119.0</v>
      </c>
      <c r="D17004" s="57" t="s">
        <v>379</v>
      </c>
      <c r="E17004" s="62" t="str">
        <f t="shared" si="1"/>
        <v>Out of test</v>
      </c>
      <c r="F17004" s="53" t="str">
        <f t="shared" si="2"/>
        <v>Shanghai_1</v>
      </c>
      <c r="G17004" s="53">
        <f t="shared" si="3"/>
        <v>0.4179957859</v>
      </c>
    </row>
    <row r="17005">
      <c r="A17005" s="61">
        <v>1.512870918E9</v>
      </c>
      <c r="B17005" s="61">
        <v>1.0</v>
      </c>
      <c r="C17005" s="61">
        <v>463.0</v>
      </c>
      <c r="D17005" s="57" t="s">
        <v>379</v>
      </c>
      <c r="E17005" s="62" t="str">
        <f t="shared" si="1"/>
        <v>Out of test</v>
      </c>
      <c r="F17005" s="53" t="str">
        <f t="shared" si="2"/>
        <v>Shanghai_1</v>
      </c>
      <c r="G17005" s="53">
        <f t="shared" si="3"/>
        <v>0.8028498101</v>
      </c>
    </row>
    <row r="17006">
      <c r="A17006" s="61">
        <v>1.512493949E9</v>
      </c>
      <c r="B17006" s="61">
        <v>1.0</v>
      </c>
      <c r="C17006" s="61">
        <v>3270.0</v>
      </c>
      <c r="D17006" s="57" t="s">
        <v>379</v>
      </c>
      <c r="E17006" s="62" t="str">
        <f t="shared" si="1"/>
        <v>Out of test</v>
      </c>
      <c r="F17006" s="53" t="str">
        <f t="shared" si="2"/>
        <v>Shanghai_1</v>
      </c>
      <c r="G17006" s="53">
        <f t="shared" si="3"/>
        <v>0.4067878679</v>
      </c>
    </row>
    <row r="17007">
      <c r="A17007" s="61">
        <v>1.512389426E9</v>
      </c>
      <c r="B17007" s="61">
        <v>1.0</v>
      </c>
      <c r="C17007" s="61">
        <v>1929.0</v>
      </c>
      <c r="D17007" s="57" t="s">
        <v>379</v>
      </c>
      <c r="E17007" s="62" t="str">
        <f t="shared" si="1"/>
        <v>Out of test</v>
      </c>
      <c r="F17007" s="53" t="str">
        <f t="shared" si="2"/>
        <v>Shanghai_1</v>
      </c>
      <c r="G17007" s="53">
        <f t="shared" si="3"/>
        <v>0.6341889437</v>
      </c>
    </row>
    <row r="17008">
      <c r="A17008" s="61">
        <v>1.516125315E9</v>
      </c>
      <c r="B17008" s="61">
        <v>1.0</v>
      </c>
      <c r="C17008" s="61">
        <v>160.0</v>
      </c>
      <c r="D17008" s="57" t="s">
        <v>379</v>
      </c>
      <c r="E17008" s="62" t="str">
        <f t="shared" si="1"/>
        <v>Out of test</v>
      </c>
      <c r="F17008" s="53" t="str">
        <f t="shared" si="2"/>
        <v>Shanghai_1</v>
      </c>
      <c r="G17008" s="53">
        <f t="shared" si="3"/>
        <v>0.9250431543</v>
      </c>
    </row>
    <row r="17009">
      <c r="A17009" s="61">
        <v>1.517792118E9</v>
      </c>
      <c r="B17009" s="61">
        <v>1.0</v>
      </c>
      <c r="C17009" s="61">
        <v>131.0</v>
      </c>
      <c r="D17009" s="57" t="s">
        <v>379</v>
      </c>
      <c r="E17009" s="62" t="str">
        <f t="shared" si="1"/>
        <v>Out of test</v>
      </c>
      <c r="F17009" s="53" t="str">
        <f t="shared" si="2"/>
        <v>Shanghai_1</v>
      </c>
      <c r="G17009" s="53">
        <f t="shared" si="3"/>
        <v>0.1254091282</v>
      </c>
    </row>
    <row r="17010">
      <c r="A17010" s="61">
        <v>1.518555617E9</v>
      </c>
      <c r="B17010" s="61">
        <v>1.0</v>
      </c>
      <c r="C17010" s="61">
        <v>604.0</v>
      </c>
      <c r="D17010" s="57" t="s">
        <v>379</v>
      </c>
      <c r="E17010" s="62" t="str">
        <f t="shared" si="1"/>
        <v>Out of test</v>
      </c>
      <c r="F17010" s="53" t="str">
        <f t="shared" si="2"/>
        <v>Shanghai_1</v>
      </c>
      <c r="G17010" s="53">
        <f t="shared" si="3"/>
        <v>0.751865497</v>
      </c>
    </row>
    <row r="17011">
      <c r="A17011" s="61">
        <v>1.515108657E9</v>
      </c>
      <c r="B17011" s="61">
        <v>1.0</v>
      </c>
      <c r="C17011" s="61">
        <v>1086.0</v>
      </c>
      <c r="D17011" s="57" t="s">
        <v>379</v>
      </c>
      <c r="E17011" s="62" t="str">
        <f t="shared" si="1"/>
        <v>Out of test</v>
      </c>
      <c r="F17011" s="53" t="str">
        <f t="shared" si="2"/>
        <v>Shanghai_1</v>
      </c>
      <c r="G17011" s="53">
        <f t="shared" si="3"/>
        <v>0.5314118363</v>
      </c>
    </row>
    <row r="17012">
      <c r="A17012" s="61">
        <v>1.513011524E9</v>
      </c>
      <c r="B17012" s="61">
        <v>1.0</v>
      </c>
      <c r="C17012" s="61">
        <v>67.0</v>
      </c>
      <c r="D17012" s="57" t="s">
        <v>379</v>
      </c>
      <c r="E17012" s="62" t="str">
        <f t="shared" si="1"/>
        <v>Out of test</v>
      </c>
      <c r="F17012" s="53" t="str">
        <f t="shared" si="2"/>
        <v>Shanghai_1</v>
      </c>
      <c r="G17012" s="53">
        <f t="shared" si="3"/>
        <v>0.744026098</v>
      </c>
    </row>
    <row r="17013">
      <c r="A17013" s="61">
        <v>1.511749376E9</v>
      </c>
      <c r="B17013" s="61">
        <v>1.0</v>
      </c>
      <c r="C17013" s="61">
        <v>1457.0</v>
      </c>
      <c r="D17013" s="57" t="s">
        <v>379</v>
      </c>
      <c r="E17013" s="62" t="str">
        <f t="shared" si="1"/>
        <v>Out of test</v>
      </c>
      <c r="F17013" s="53" t="str">
        <f t="shared" si="2"/>
        <v>Shanghai_1</v>
      </c>
      <c r="G17013" s="53">
        <f t="shared" si="3"/>
        <v>0.04267156405</v>
      </c>
    </row>
    <row r="17014">
      <c r="A17014" s="61">
        <v>1.518913228E9</v>
      </c>
      <c r="B17014" s="61">
        <v>1.0</v>
      </c>
      <c r="C17014" s="61">
        <v>548.0</v>
      </c>
      <c r="D17014" s="57" t="s">
        <v>379</v>
      </c>
      <c r="E17014" s="62" t="str">
        <f t="shared" si="1"/>
        <v>Out of test</v>
      </c>
      <c r="F17014" s="53" t="str">
        <f t="shared" si="2"/>
        <v>Shanghai_1</v>
      </c>
      <c r="G17014" s="53">
        <f t="shared" si="3"/>
        <v>0.2108351204</v>
      </c>
    </row>
    <row r="17015">
      <c r="A17015" s="61">
        <v>1.515857703E9</v>
      </c>
      <c r="B17015" s="61">
        <v>1.0</v>
      </c>
      <c r="C17015" s="61">
        <v>3555.0</v>
      </c>
      <c r="D17015" s="57" t="s">
        <v>379</v>
      </c>
      <c r="E17015" s="62" t="str">
        <f t="shared" si="1"/>
        <v>Out of test</v>
      </c>
      <c r="F17015" s="53" t="str">
        <f t="shared" si="2"/>
        <v>Shanghai_1</v>
      </c>
      <c r="G17015" s="53">
        <f t="shared" si="3"/>
        <v>0.3316261202</v>
      </c>
    </row>
    <row r="17016">
      <c r="A17016" s="61">
        <v>1.517953914E9</v>
      </c>
      <c r="B17016" s="61">
        <v>1.0</v>
      </c>
      <c r="C17016" s="61">
        <v>1900.0</v>
      </c>
      <c r="D17016" s="57" t="s">
        <v>379</v>
      </c>
      <c r="E17016" s="62" t="str">
        <f t="shared" si="1"/>
        <v>Out of test</v>
      </c>
      <c r="F17016" s="53" t="str">
        <f t="shared" si="2"/>
        <v>Shanghai_1</v>
      </c>
      <c r="G17016" s="53">
        <f t="shared" si="3"/>
        <v>0.9795591851</v>
      </c>
    </row>
    <row r="17017">
      <c r="A17017" s="61">
        <v>1.515443054E9</v>
      </c>
      <c r="B17017" s="61">
        <v>1.0</v>
      </c>
      <c r="C17017" s="61">
        <v>74.0</v>
      </c>
      <c r="D17017" s="57" t="s">
        <v>379</v>
      </c>
      <c r="E17017" s="62" t="str">
        <f t="shared" si="1"/>
        <v>Out of test</v>
      </c>
      <c r="F17017" s="53" t="str">
        <f t="shared" si="2"/>
        <v>Shanghai_1</v>
      </c>
      <c r="G17017" s="53">
        <f t="shared" si="3"/>
        <v>0.1228829844</v>
      </c>
    </row>
    <row r="17018">
      <c r="A17018" s="61">
        <v>1.516349153E9</v>
      </c>
      <c r="B17018" s="61">
        <v>1.0</v>
      </c>
      <c r="C17018" s="61">
        <v>1260.0</v>
      </c>
      <c r="D17018" s="57" t="s">
        <v>379</v>
      </c>
      <c r="E17018" s="62" t="str">
        <f t="shared" si="1"/>
        <v>Out of test</v>
      </c>
      <c r="F17018" s="53" t="str">
        <f t="shared" si="2"/>
        <v>Shanghai_1</v>
      </c>
      <c r="G17018" s="53">
        <f t="shared" si="3"/>
        <v>0.3997172498</v>
      </c>
    </row>
    <row r="17019">
      <c r="A17019" s="61">
        <v>1.512306799E9</v>
      </c>
      <c r="B17019" s="61">
        <v>1.0</v>
      </c>
      <c r="C17019" s="61">
        <v>2046.0</v>
      </c>
      <c r="D17019" s="57" t="s">
        <v>379</v>
      </c>
      <c r="E17019" s="62" t="str">
        <f t="shared" si="1"/>
        <v>Out of test</v>
      </c>
      <c r="F17019" s="53" t="str">
        <f t="shared" si="2"/>
        <v>Shanghai_1</v>
      </c>
      <c r="G17019" s="53">
        <f t="shared" si="3"/>
        <v>0.09272017626</v>
      </c>
    </row>
    <row r="17020">
      <c r="A17020" s="61">
        <v>1.511278929E9</v>
      </c>
      <c r="B17020" s="61">
        <v>1.0</v>
      </c>
      <c r="C17020" s="61">
        <v>2126.0</v>
      </c>
      <c r="D17020" s="57" t="s">
        <v>379</v>
      </c>
      <c r="E17020" s="62" t="str">
        <f t="shared" si="1"/>
        <v>Out of test</v>
      </c>
      <c r="F17020" s="53" t="str">
        <f t="shared" si="2"/>
        <v>Shanghai_1</v>
      </c>
      <c r="G17020" s="53">
        <f t="shared" si="3"/>
        <v>0.8860158404</v>
      </c>
    </row>
    <row r="17021">
      <c r="A17021" s="61">
        <v>1.515923819E9</v>
      </c>
      <c r="B17021" s="61">
        <v>1.0</v>
      </c>
      <c r="C17021" s="61">
        <v>1426.0</v>
      </c>
      <c r="D17021" s="57" t="s">
        <v>379</v>
      </c>
      <c r="E17021" s="62" t="str">
        <f t="shared" si="1"/>
        <v>Out of test</v>
      </c>
      <c r="F17021" s="53" t="str">
        <f t="shared" si="2"/>
        <v>Shanghai_1</v>
      </c>
      <c r="G17021" s="53">
        <f t="shared" si="3"/>
        <v>0.9616066239</v>
      </c>
    </row>
    <row r="17022">
      <c r="A17022" s="61">
        <v>1.514836475E9</v>
      </c>
      <c r="B17022" s="61">
        <v>1.0</v>
      </c>
      <c r="C17022" s="61">
        <v>1756.0</v>
      </c>
      <c r="D17022" s="57" t="s">
        <v>379</v>
      </c>
      <c r="E17022" s="62" t="str">
        <f t="shared" si="1"/>
        <v>Out of test</v>
      </c>
      <c r="F17022" s="53" t="str">
        <f t="shared" si="2"/>
        <v>Shanghai_1</v>
      </c>
      <c r="G17022" s="53">
        <f t="shared" si="3"/>
        <v>0.326907628</v>
      </c>
    </row>
    <row r="17023">
      <c r="A17023" s="61">
        <v>1.519043809E9</v>
      </c>
      <c r="B17023" s="61">
        <v>1.0</v>
      </c>
      <c r="C17023" s="61">
        <v>1325.0</v>
      </c>
      <c r="D17023" s="57" t="s">
        <v>379</v>
      </c>
      <c r="E17023" s="62" t="str">
        <f t="shared" si="1"/>
        <v>Out of test</v>
      </c>
      <c r="F17023" s="53" t="str">
        <f t="shared" si="2"/>
        <v>Shanghai_1</v>
      </c>
      <c r="G17023" s="53">
        <f t="shared" si="3"/>
        <v>0.6912765635</v>
      </c>
    </row>
    <row r="17024">
      <c r="A17024" s="61">
        <v>1.519898348E9</v>
      </c>
      <c r="B17024" s="61">
        <v>1.0</v>
      </c>
      <c r="C17024" s="61">
        <v>731.0</v>
      </c>
      <c r="D17024" s="57" t="s">
        <v>379</v>
      </c>
      <c r="E17024" s="62" t="str">
        <f t="shared" si="1"/>
        <v>Out of test</v>
      </c>
      <c r="F17024" s="53" t="str">
        <f t="shared" si="2"/>
        <v>Shanghai_1</v>
      </c>
      <c r="G17024" s="53">
        <f t="shared" si="3"/>
        <v>0.0983429762</v>
      </c>
    </row>
    <row r="17025">
      <c r="A17025" s="61">
        <v>1.512000879E9</v>
      </c>
      <c r="B17025" s="61">
        <v>1.0</v>
      </c>
      <c r="C17025" s="61">
        <v>3226.0</v>
      </c>
      <c r="D17025" s="57" t="s">
        <v>379</v>
      </c>
      <c r="E17025" s="62" t="str">
        <f t="shared" si="1"/>
        <v>Out of test</v>
      </c>
      <c r="F17025" s="53" t="str">
        <f t="shared" si="2"/>
        <v>Shanghai_1</v>
      </c>
      <c r="G17025" s="53">
        <f t="shared" si="3"/>
        <v>0.2401478155</v>
      </c>
    </row>
    <row r="17026">
      <c r="A17026" s="61">
        <v>1.513334368E9</v>
      </c>
      <c r="B17026" s="61">
        <v>1.0</v>
      </c>
      <c r="C17026" s="61">
        <v>544.0</v>
      </c>
      <c r="D17026" s="57" t="s">
        <v>379</v>
      </c>
      <c r="E17026" s="62" t="str">
        <f t="shared" si="1"/>
        <v>Out of test</v>
      </c>
      <c r="F17026" s="53" t="str">
        <f t="shared" si="2"/>
        <v>Shanghai_1</v>
      </c>
      <c r="G17026" s="53">
        <f t="shared" si="3"/>
        <v>0.5329298101</v>
      </c>
    </row>
    <row r="17027">
      <c r="A17027" s="61">
        <v>1.512798795E9</v>
      </c>
      <c r="B17027" s="61">
        <v>1.0</v>
      </c>
      <c r="C17027" s="61">
        <v>2089.0</v>
      </c>
      <c r="D17027" s="57" t="s">
        <v>379</v>
      </c>
      <c r="E17027" s="62" t="str">
        <f t="shared" si="1"/>
        <v>Out of test</v>
      </c>
      <c r="F17027" s="53" t="str">
        <f t="shared" si="2"/>
        <v>Shanghai_1</v>
      </c>
      <c r="G17027" s="53">
        <f t="shared" si="3"/>
        <v>0.2005831306</v>
      </c>
    </row>
    <row r="17028">
      <c r="A17028" s="61">
        <v>1.511247217E9</v>
      </c>
      <c r="B17028" s="61">
        <v>1.0</v>
      </c>
      <c r="C17028" s="61">
        <v>3239.0</v>
      </c>
      <c r="D17028" s="57" t="s">
        <v>379</v>
      </c>
      <c r="E17028" s="62" t="str">
        <f t="shared" si="1"/>
        <v>Out of test</v>
      </c>
      <c r="F17028" s="53" t="str">
        <f t="shared" si="2"/>
        <v>Shanghai_1</v>
      </c>
      <c r="G17028" s="53">
        <f t="shared" si="3"/>
        <v>0.4692417319</v>
      </c>
    </row>
    <row r="17029">
      <c r="A17029" s="61">
        <v>1.513253499E9</v>
      </c>
      <c r="B17029" s="61">
        <v>1.0</v>
      </c>
      <c r="C17029" s="61">
        <v>2016.0</v>
      </c>
      <c r="D17029" s="57" t="s">
        <v>379</v>
      </c>
      <c r="E17029" s="62" t="str">
        <f t="shared" si="1"/>
        <v>Out of test</v>
      </c>
      <c r="F17029" s="53" t="str">
        <f t="shared" si="2"/>
        <v>Shanghai_1</v>
      </c>
      <c r="G17029" s="53">
        <f t="shared" si="3"/>
        <v>0.7497887502</v>
      </c>
    </row>
    <row r="17030">
      <c r="A17030" s="61">
        <v>1.512238938E9</v>
      </c>
      <c r="B17030" s="61">
        <v>1.0</v>
      </c>
      <c r="C17030" s="61">
        <v>1460.0</v>
      </c>
      <c r="D17030" s="57" t="s">
        <v>379</v>
      </c>
      <c r="E17030" s="62" t="str">
        <f t="shared" si="1"/>
        <v>Out of test</v>
      </c>
      <c r="F17030" s="53" t="str">
        <f t="shared" si="2"/>
        <v>Shanghai_1</v>
      </c>
      <c r="G17030" s="53">
        <f t="shared" si="3"/>
        <v>0.1133634801</v>
      </c>
    </row>
    <row r="17031">
      <c r="A17031" s="61">
        <v>1.517695346E9</v>
      </c>
      <c r="B17031" s="61">
        <v>1.0</v>
      </c>
      <c r="C17031" s="61">
        <v>79.0</v>
      </c>
      <c r="D17031" s="57" t="s">
        <v>379</v>
      </c>
      <c r="E17031" s="62" t="str">
        <f t="shared" si="1"/>
        <v>Out of test</v>
      </c>
      <c r="F17031" s="53" t="str">
        <f t="shared" si="2"/>
        <v>Shanghai_1</v>
      </c>
      <c r="G17031" s="53">
        <f t="shared" si="3"/>
        <v>0.9322843305</v>
      </c>
    </row>
    <row r="17032">
      <c r="A17032" s="61">
        <v>1.518227548E9</v>
      </c>
      <c r="B17032" s="61">
        <v>1.0</v>
      </c>
      <c r="C17032" s="61">
        <v>1269.0</v>
      </c>
      <c r="D17032" s="57" t="s">
        <v>379</v>
      </c>
      <c r="E17032" s="62" t="str">
        <f t="shared" si="1"/>
        <v>Out of test</v>
      </c>
      <c r="F17032" s="53" t="str">
        <f t="shared" si="2"/>
        <v>Shanghai_1</v>
      </c>
      <c r="G17032" s="53">
        <f t="shared" si="3"/>
        <v>0.5070076441</v>
      </c>
    </row>
    <row r="17033">
      <c r="A17033" s="61">
        <v>1.511823243E9</v>
      </c>
      <c r="B17033" s="61">
        <v>1.0</v>
      </c>
      <c r="C17033" s="61">
        <v>3172.0</v>
      </c>
      <c r="D17033" s="57" t="s">
        <v>379</v>
      </c>
      <c r="E17033" s="62" t="str">
        <f t="shared" si="1"/>
        <v>Out of test</v>
      </c>
      <c r="F17033" s="53" t="str">
        <f t="shared" si="2"/>
        <v>Shanghai_1</v>
      </c>
      <c r="G17033" s="53">
        <f t="shared" si="3"/>
        <v>0.1732453159</v>
      </c>
    </row>
    <row r="17034">
      <c r="A17034" s="61">
        <v>1.513455309E9</v>
      </c>
      <c r="B17034" s="61">
        <v>1.0</v>
      </c>
      <c r="C17034" s="61">
        <v>2171.0</v>
      </c>
      <c r="D17034" s="57" t="s">
        <v>379</v>
      </c>
      <c r="E17034" s="62" t="str">
        <f t="shared" si="1"/>
        <v>Out of test</v>
      </c>
      <c r="F17034" s="53" t="str">
        <f t="shared" si="2"/>
        <v>Shanghai_1</v>
      </c>
      <c r="G17034" s="53">
        <f t="shared" si="3"/>
        <v>0.7388708803</v>
      </c>
    </row>
    <row r="17035">
      <c r="A17035" s="61">
        <v>1.518369078E9</v>
      </c>
      <c r="B17035" s="61">
        <v>1.0</v>
      </c>
      <c r="C17035" s="61">
        <v>348.0</v>
      </c>
      <c r="D17035" s="57" t="s">
        <v>379</v>
      </c>
      <c r="E17035" s="62" t="str">
        <f t="shared" si="1"/>
        <v>Out of test</v>
      </c>
      <c r="F17035" s="53" t="str">
        <f t="shared" si="2"/>
        <v>Shanghai_1</v>
      </c>
      <c r="G17035" s="53">
        <f t="shared" si="3"/>
        <v>0.7441196957</v>
      </c>
    </row>
    <row r="17036">
      <c r="A17036" s="61">
        <v>1.512707454E9</v>
      </c>
      <c r="B17036" s="61">
        <v>1.0</v>
      </c>
      <c r="C17036" s="61">
        <v>780.0</v>
      </c>
      <c r="D17036" s="57" t="s">
        <v>379</v>
      </c>
      <c r="E17036" s="62" t="str">
        <f t="shared" si="1"/>
        <v>Out of test</v>
      </c>
      <c r="F17036" s="53" t="str">
        <f t="shared" si="2"/>
        <v>Shanghai_1</v>
      </c>
      <c r="G17036" s="53">
        <f t="shared" si="3"/>
        <v>0.9366436455</v>
      </c>
    </row>
    <row r="17037">
      <c r="A17037" s="61">
        <v>1.517715304E9</v>
      </c>
      <c r="B17037" s="61">
        <v>1.0</v>
      </c>
      <c r="C17037" s="61">
        <v>1265.0</v>
      </c>
      <c r="D17037" s="57" t="s">
        <v>379</v>
      </c>
      <c r="E17037" s="62" t="str">
        <f t="shared" si="1"/>
        <v>Out of test</v>
      </c>
      <c r="F17037" s="53" t="str">
        <f t="shared" si="2"/>
        <v>Shanghai_1</v>
      </c>
      <c r="G17037" s="53">
        <f t="shared" si="3"/>
        <v>0.3883912601</v>
      </c>
    </row>
    <row r="17038">
      <c r="A17038" s="61">
        <v>1.517928929E9</v>
      </c>
      <c r="B17038" s="61">
        <v>1.0</v>
      </c>
      <c r="C17038" s="61">
        <v>2412.0</v>
      </c>
      <c r="D17038" s="57" t="s">
        <v>379</v>
      </c>
      <c r="E17038" s="62" t="str">
        <f t="shared" si="1"/>
        <v>Out of test</v>
      </c>
      <c r="F17038" s="53" t="str">
        <f t="shared" si="2"/>
        <v>Shanghai_1</v>
      </c>
      <c r="G17038" s="53">
        <f t="shared" si="3"/>
        <v>0.5176885052</v>
      </c>
    </row>
    <row r="17039">
      <c r="A17039" s="61">
        <v>1.513024588E9</v>
      </c>
      <c r="B17039" s="61">
        <v>1.0</v>
      </c>
      <c r="C17039" s="61">
        <v>240.0</v>
      </c>
      <c r="D17039" s="57" t="s">
        <v>379</v>
      </c>
      <c r="E17039" s="62" t="str">
        <f t="shared" si="1"/>
        <v>Out of test</v>
      </c>
      <c r="F17039" s="53" t="str">
        <f t="shared" si="2"/>
        <v>Shanghai_1</v>
      </c>
      <c r="G17039" s="53">
        <f t="shared" si="3"/>
        <v>0.5179555118</v>
      </c>
    </row>
    <row r="17040">
      <c r="A17040" s="61">
        <v>1.517865477E9</v>
      </c>
      <c r="B17040" s="61">
        <v>1.0</v>
      </c>
      <c r="C17040" s="61">
        <v>4626.0</v>
      </c>
      <c r="D17040" s="57" t="s">
        <v>379</v>
      </c>
      <c r="E17040" s="62" t="str">
        <f t="shared" si="1"/>
        <v>Out of test</v>
      </c>
      <c r="F17040" s="53" t="str">
        <f t="shared" si="2"/>
        <v>Shanghai_1</v>
      </c>
      <c r="G17040" s="53">
        <f t="shared" si="3"/>
        <v>0.09142985057</v>
      </c>
    </row>
    <row r="17041">
      <c r="A17041" s="61">
        <v>1.515811224E9</v>
      </c>
      <c r="B17041" s="61">
        <v>1.0</v>
      </c>
      <c r="C17041" s="61">
        <v>3531.0</v>
      </c>
      <c r="D17041" s="57" t="s">
        <v>379</v>
      </c>
      <c r="E17041" s="62" t="str">
        <f t="shared" si="1"/>
        <v>Out of test</v>
      </c>
      <c r="F17041" s="53" t="str">
        <f t="shared" si="2"/>
        <v>Shanghai_1</v>
      </c>
      <c r="G17041" s="53">
        <f t="shared" si="3"/>
        <v>0.9391777826</v>
      </c>
    </row>
    <row r="17042">
      <c r="A17042" s="61">
        <v>1.513015704E9</v>
      </c>
      <c r="B17042" s="61">
        <v>1.0</v>
      </c>
      <c r="C17042" s="61">
        <v>1122.0</v>
      </c>
      <c r="D17042" s="57" t="s">
        <v>379</v>
      </c>
      <c r="E17042" s="62" t="str">
        <f t="shared" si="1"/>
        <v>Out of test</v>
      </c>
      <c r="F17042" s="53" t="str">
        <f t="shared" si="2"/>
        <v>Shanghai_1</v>
      </c>
      <c r="G17042" s="53">
        <f t="shared" si="3"/>
        <v>0.4336470396</v>
      </c>
    </row>
    <row r="17043">
      <c r="A17043" s="61">
        <v>1.514421655E9</v>
      </c>
      <c r="B17043" s="61">
        <v>1.0</v>
      </c>
      <c r="C17043" s="61">
        <v>1437.0</v>
      </c>
      <c r="D17043" s="57" t="s">
        <v>379</v>
      </c>
      <c r="E17043" s="62" t="str">
        <f t="shared" si="1"/>
        <v>Out of test</v>
      </c>
      <c r="F17043" s="53" t="str">
        <f t="shared" si="2"/>
        <v>Shanghai_1</v>
      </c>
      <c r="G17043" s="53">
        <f t="shared" si="3"/>
        <v>0.4203223313</v>
      </c>
    </row>
    <row r="17044">
      <c r="A17044" s="61">
        <v>1.517110885E9</v>
      </c>
      <c r="B17044" s="61">
        <v>1.0</v>
      </c>
      <c r="C17044" s="61">
        <v>2208.0</v>
      </c>
      <c r="D17044" s="57" t="s">
        <v>379</v>
      </c>
      <c r="E17044" s="62" t="str">
        <f t="shared" si="1"/>
        <v>Out of test</v>
      </c>
      <c r="F17044" s="53" t="str">
        <f t="shared" si="2"/>
        <v>Shanghai_1</v>
      </c>
      <c r="G17044" s="53">
        <f t="shared" si="3"/>
        <v>0.682954162</v>
      </c>
    </row>
    <row r="17045">
      <c r="A17045" s="61">
        <v>1.517457008E9</v>
      </c>
      <c r="B17045" s="61">
        <v>1.0</v>
      </c>
      <c r="C17045" s="61">
        <v>4295.0</v>
      </c>
      <c r="D17045" s="57" t="s">
        <v>379</v>
      </c>
      <c r="E17045" s="62" t="str">
        <f t="shared" si="1"/>
        <v>Out of test</v>
      </c>
      <c r="F17045" s="53" t="str">
        <f t="shared" si="2"/>
        <v>Shanghai_1</v>
      </c>
      <c r="G17045" s="53">
        <f t="shared" si="3"/>
        <v>0.1048090806</v>
      </c>
    </row>
    <row r="17046">
      <c r="A17046" s="61">
        <v>1.512411124E9</v>
      </c>
      <c r="B17046" s="61">
        <v>1.0</v>
      </c>
      <c r="C17046" s="61">
        <v>1062.0</v>
      </c>
      <c r="D17046" s="57" t="s">
        <v>379</v>
      </c>
      <c r="E17046" s="62" t="str">
        <f t="shared" si="1"/>
        <v>Out of test</v>
      </c>
      <c r="F17046" s="53" t="str">
        <f t="shared" si="2"/>
        <v>Shanghai_1</v>
      </c>
      <c r="G17046" s="53">
        <f t="shared" si="3"/>
        <v>0.136727475</v>
      </c>
    </row>
    <row r="17047">
      <c r="A17047" s="61">
        <v>1.517438028E9</v>
      </c>
      <c r="B17047" s="61">
        <v>1.0</v>
      </c>
      <c r="C17047" s="61">
        <v>2007.0</v>
      </c>
      <c r="D17047" s="57" t="s">
        <v>379</v>
      </c>
      <c r="E17047" s="62" t="str">
        <f t="shared" si="1"/>
        <v>Out of test</v>
      </c>
      <c r="F17047" s="53" t="str">
        <f t="shared" si="2"/>
        <v>Shanghai_1</v>
      </c>
      <c r="G17047" s="53">
        <f t="shared" si="3"/>
        <v>0.671929481</v>
      </c>
    </row>
    <row r="17048">
      <c r="A17048" s="61">
        <v>1.512500133E9</v>
      </c>
      <c r="B17048" s="61">
        <v>1.0</v>
      </c>
      <c r="C17048" s="61">
        <v>1426.0</v>
      </c>
      <c r="D17048" s="57" t="s">
        <v>379</v>
      </c>
      <c r="E17048" s="62" t="str">
        <f t="shared" si="1"/>
        <v>Out of test</v>
      </c>
      <c r="F17048" s="53" t="str">
        <f t="shared" si="2"/>
        <v>Shanghai_1</v>
      </c>
      <c r="G17048" s="53">
        <f t="shared" si="3"/>
        <v>0.9946783094</v>
      </c>
    </row>
    <row r="17049">
      <c r="A17049" s="61">
        <v>1.517586713E9</v>
      </c>
      <c r="B17049" s="61">
        <v>1.0</v>
      </c>
      <c r="C17049" s="61">
        <v>2457.0</v>
      </c>
      <c r="D17049" s="57" t="s">
        <v>379</v>
      </c>
      <c r="E17049" s="62" t="str">
        <f t="shared" si="1"/>
        <v>Out of test</v>
      </c>
      <c r="F17049" s="53" t="str">
        <f t="shared" si="2"/>
        <v>Shanghai_1</v>
      </c>
      <c r="G17049" s="53">
        <f t="shared" si="3"/>
        <v>0.6906177733</v>
      </c>
    </row>
    <row r="17050">
      <c r="A17050" s="61">
        <v>1.518378476E9</v>
      </c>
      <c r="B17050" s="61">
        <v>1.0</v>
      </c>
      <c r="C17050" s="61">
        <v>3450.0</v>
      </c>
      <c r="D17050" s="57" t="s">
        <v>379</v>
      </c>
      <c r="E17050" s="62" t="str">
        <f t="shared" si="1"/>
        <v>Out of test</v>
      </c>
      <c r="F17050" s="53" t="str">
        <f t="shared" si="2"/>
        <v>Shanghai_1</v>
      </c>
      <c r="G17050" s="53">
        <f t="shared" si="3"/>
        <v>0.06335671874</v>
      </c>
    </row>
    <row r="17051">
      <c r="A17051" s="61">
        <v>1.516850934E9</v>
      </c>
      <c r="B17051" s="61">
        <v>1.0</v>
      </c>
      <c r="C17051" s="61">
        <v>1114.0</v>
      </c>
      <c r="D17051" s="57" t="s">
        <v>379</v>
      </c>
      <c r="E17051" s="62" t="str">
        <f t="shared" si="1"/>
        <v>Out of test</v>
      </c>
      <c r="F17051" s="53" t="str">
        <f t="shared" si="2"/>
        <v>Shanghai_1</v>
      </c>
      <c r="G17051" s="53">
        <f t="shared" si="3"/>
        <v>0.07313512746</v>
      </c>
    </row>
    <row r="17052">
      <c r="A17052" s="61">
        <v>1.516762529E9</v>
      </c>
      <c r="B17052" s="61">
        <v>1.0</v>
      </c>
      <c r="C17052" s="61">
        <v>164.0</v>
      </c>
      <c r="D17052" s="57" t="s">
        <v>379</v>
      </c>
      <c r="E17052" s="62" t="str">
        <f t="shared" si="1"/>
        <v>Out of test</v>
      </c>
      <c r="F17052" s="53" t="str">
        <f t="shared" si="2"/>
        <v>Shanghai_1</v>
      </c>
      <c r="G17052" s="53">
        <f t="shared" si="3"/>
        <v>0.6974339622</v>
      </c>
    </row>
    <row r="17053">
      <c r="A17053" s="61">
        <v>1.512593165E9</v>
      </c>
      <c r="B17053" s="61">
        <v>1.0</v>
      </c>
      <c r="C17053" s="61">
        <v>3112.0</v>
      </c>
      <c r="D17053" s="57" t="s">
        <v>379</v>
      </c>
      <c r="E17053" s="62" t="str">
        <f t="shared" si="1"/>
        <v>Out of test</v>
      </c>
      <c r="F17053" s="53" t="str">
        <f t="shared" si="2"/>
        <v>Shanghai_1</v>
      </c>
      <c r="G17053" s="53">
        <f t="shared" si="3"/>
        <v>0.2627163324</v>
      </c>
    </row>
    <row r="17054">
      <c r="A17054" s="61">
        <v>1.517288706E9</v>
      </c>
      <c r="B17054" s="61">
        <v>1.0</v>
      </c>
      <c r="C17054" s="61">
        <v>252.0</v>
      </c>
      <c r="D17054" s="57" t="s">
        <v>379</v>
      </c>
      <c r="E17054" s="62" t="str">
        <f t="shared" si="1"/>
        <v>Out of test</v>
      </c>
      <c r="F17054" s="53" t="str">
        <f t="shared" si="2"/>
        <v>Shanghai_1</v>
      </c>
      <c r="G17054" s="53">
        <f t="shared" si="3"/>
        <v>0.2200915799</v>
      </c>
    </row>
    <row r="17055">
      <c r="A17055" s="61">
        <v>1.512453023E9</v>
      </c>
      <c r="B17055" s="61">
        <v>1.0</v>
      </c>
      <c r="C17055" s="61">
        <v>2309.0</v>
      </c>
      <c r="D17055" s="57" t="s">
        <v>379</v>
      </c>
      <c r="E17055" s="62" t="str">
        <f t="shared" si="1"/>
        <v>Out of test</v>
      </c>
      <c r="F17055" s="53" t="str">
        <f t="shared" si="2"/>
        <v>Shanghai_1</v>
      </c>
      <c r="G17055" s="53">
        <f t="shared" si="3"/>
        <v>0.459108811</v>
      </c>
    </row>
    <row r="17056">
      <c r="A17056" s="61">
        <v>1.519834674E9</v>
      </c>
      <c r="B17056" s="61">
        <v>1.0</v>
      </c>
      <c r="C17056" s="61">
        <v>1553.0</v>
      </c>
      <c r="D17056" s="57" t="s">
        <v>379</v>
      </c>
      <c r="E17056" s="62" t="str">
        <f t="shared" si="1"/>
        <v>Out of test</v>
      </c>
      <c r="F17056" s="53" t="str">
        <f t="shared" si="2"/>
        <v>Shanghai_1</v>
      </c>
      <c r="G17056" s="53">
        <f t="shared" si="3"/>
        <v>0.2948140321</v>
      </c>
    </row>
    <row r="17057">
      <c r="A17057" s="61">
        <v>1.518823845E9</v>
      </c>
      <c r="B17057" s="61">
        <v>1.0</v>
      </c>
      <c r="C17057" s="61">
        <v>2034.0</v>
      </c>
      <c r="D17057" s="57" t="s">
        <v>379</v>
      </c>
      <c r="E17057" s="62" t="str">
        <f t="shared" si="1"/>
        <v>Out of test</v>
      </c>
      <c r="F17057" s="53" t="str">
        <f t="shared" si="2"/>
        <v>Shanghai_1</v>
      </c>
      <c r="G17057" s="53">
        <f t="shared" si="3"/>
        <v>0.05338391447</v>
      </c>
    </row>
    <row r="17058">
      <c r="A17058" s="61">
        <v>1.519593574E9</v>
      </c>
      <c r="B17058" s="61">
        <v>1.0</v>
      </c>
      <c r="C17058" s="61">
        <v>691.0</v>
      </c>
      <c r="D17058" s="57" t="s">
        <v>379</v>
      </c>
      <c r="E17058" s="62" t="str">
        <f t="shared" si="1"/>
        <v>Out of test</v>
      </c>
      <c r="F17058" s="53" t="str">
        <f t="shared" si="2"/>
        <v>Shanghai_1</v>
      </c>
      <c r="G17058" s="53">
        <f t="shared" si="3"/>
        <v>0.4770349327</v>
      </c>
    </row>
    <row r="17059">
      <c r="A17059" s="61">
        <v>1.515401186E9</v>
      </c>
      <c r="B17059" s="61">
        <v>1.0</v>
      </c>
      <c r="C17059" s="61">
        <v>960.0</v>
      </c>
      <c r="D17059" s="57" t="s">
        <v>379</v>
      </c>
      <c r="E17059" s="62" t="str">
        <f t="shared" si="1"/>
        <v>Out of test</v>
      </c>
      <c r="F17059" s="53" t="str">
        <f t="shared" si="2"/>
        <v>Shanghai_1</v>
      </c>
      <c r="G17059" s="53">
        <f t="shared" si="3"/>
        <v>0.5914304642</v>
      </c>
    </row>
    <row r="17060">
      <c r="A17060" s="61">
        <v>1.513212459E9</v>
      </c>
      <c r="B17060" s="61">
        <v>1.0</v>
      </c>
      <c r="C17060" s="61">
        <v>1145.0</v>
      </c>
      <c r="D17060" s="57" t="s">
        <v>379</v>
      </c>
      <c r="E17060" s="62" t="str">
        <f t="shared" si="1"/>
        <v>Out of test</v>
      </c>
      <c r="F17060" s="53" t="str">
        <f t="shared" si="2"/>
        <v>Shanghai_1</v>
      </c>
      <c r="G17060" s="53">
        <f t="shared" si="3"/>
        <v>0.6722445984</v>
      </c>
    </row>
    <row r="17061">
      <c r="A17061" s="61">
        <v>1.516708019E9</v>
      </c>
      <c r="B17061" s="61">
        <v>1.0</v>
      </c>
      <c r="C17061" s="61">
        <v>1056.0</v>
      </c>
      <c r="D17061" s="57" t="s">
        <v>379</v>
      </c>
      <c r="E17061" s="62" t="str">
        <f t="shared" si="1"/>
        <v>Out of test</v>
      </c>
      <c r="F17061" s="53" t="str">
        <f t="shared" si="2"/>
        <v>Shanghai_1</v>
      </c>
      <c r="G17061" s="53">
        <f t="shared" si="3"/>
        <v>0.1752805939</v>
      </c>
    </row>
    <row r="17062">
      <c r="A17062" s="61">
        <v>1.518895749E9</v>
      </c>
      <c r="B17062" s="61">
        <v>1.0</v>
      </c>
      <c r="C17062" s="61">
        <v>2734.0</v>
      </c>
      <c r="D17062" s="57" t="s">
        <v>379</v>
      </c>
      <c r="E17062" s="62" t="str">
        <f t="shared" si="1"/>
        <v>Out of test</v>
      </c>
      <c r="F17062" s="53" t="str">
        <f t="shared" si="2"/>
        <v>Shanghai_1</v>
      </c>
      <c r="G17062" s="53">
        <f t="shared" si="3"/>
        <v>0.8862734432</v>
      </c>
    </row>
    <row r="17063">
      <c r="A17063" s="61">
        <v>1.514386474E9</v>
      </c>
      <c r="B17063" s="61">
        <v>1.0</v>
      </c>
      <c r="C17063" s="61">
        <v>3550.0</v>
      </c>
      <c r="D17063" s="57" t="s">
        <v>379</v>
      </c>
      <c r="E17063" s="62" t="str">
        <f t="shared" si="1"/>
        <v>Out of test</v>
      </c>
      <c r="F17063" s="53" t="str">
        <f t="shared" si="2"/>
        <v>Shanghai_1</v>
      </c>
      <c r="G17063" s="53">
        <f t="shared" si="3"/>
        <v>0.7321284319</v>
      </c>
    </row>
    <row r="17064">
      <c r="A17064" s="61">
        <v>1.512169049E9</v>
      </c>
      <c r="B17064" s="61">
        <v>1.0</v>
      </c>
      <c r="C17064" s="61">
        <v>2730.0</v>
      </c>
      <c r="D17064" s="57" t="s">
        <v>379</v>
      </c>
      <c r="E17064" s="62" t="str">
        <f t="shared" si="1"/>
        <v>Out of test</v>
      </c>
      <c r="F17064" s="53" t="str">
        <f t="shared" si="2"/>
        <v>Shanghai_1</v>
      </c>
      <c r="G17064" s="53">
        <f t="shared" si="3"/>
        <v>0.3455932708</v>
      </c>
    </row>
    <row r="17065">
      <c r="A17065" s="61">
        <v>1.514427544E9</v>
      </c>
      <c r="B17065" s="61">
        <v>1.0</v>
      </c>
      <c r="C17065" s="61">
        <v>591.0</v>
      </c>
      <c r="D17065" s="57" t="s">
        <v>379</v>
      </c>
      <c r="E17065" s="62" t="str">
        <f t="shared" si="1"/>
        <v>Out of test</v>
      </c>
      <c r="F17065" s="53" t="str">
        <f t="shared" si="2"/>
        <v>Shanghai_1</v>
      </c>
      <c r="G17065" s="53">
        <f t="shared" si="3"/>
        <v>0.09996392109</v>
      </c>
    </row>
    <row r="17066">
      <c r="A17066" s="61">
        <v>1.514982296E9</v>
      </c>
      <c r="B17066" s="61">
        <v>1.0</v>
      </c>
      <c r="C17066" s="61">
        <v>435.0</v>
      </c>
      <c r="D17066" s="57" t="s">
        <v>379</v>
      </c>
      <c r="E17066" s="62" t="str">
        <f t="shared" si="1"/>
        <v>Out of test</v>
      </c>
      <c r="F17066" s="53" t="str">
        <f t="shared" si="2"/>
        <v>Shanghai_1</v>
      </c>
      <c r="G17066" s="53">
        <f t="shared" si="3"/>
        <v>0.3658214038</v>
      </c>
    </row>
    <row r="17067">
      <c r="A17067" s="61">
        <v>1.518699163E9</v>
      </c>
      <c r="B17067" s="61">
        <v>1.0</v>
      </c>
      <c r="C17067" s="61">
        <v>1446.0</v>
      </c>
      <c r="D17067" s="57" t="s">
        <v>379</v>
      </c>
      <c r="E17067" s="62" t="str">
        <f t="shared" si="1"/>
        <v>Out of test</v>
      </c>
      <c r="F17067" s="53" t="str">
        <f t="shared" si="2"/>
        <v>Shanghai_1</v>
      </c>
      <c r="G17067" s="53">
        <f t="shared" si="3"/>
        <v>0.2916662012</v>
      </c>
    </row>
    <row r="17068">
      <c r="A17068" s="61">
        <v>1.515177265E9</v>
      </c>
      <c r="B17068" s="61">
        <v>1.0</v>
      </c>
      <c r="C17068" s="61">
        <v>861.0</v>
      </c>
      <c r="D17068" s="57" t="s">
        <v>379</v>
      </c>
      <c r="E17068" s="62" t="str">
        <f t="shared" si="1"/>
        <v>Out of test</v>
      </c>
      <c r="F17068" s="53" t="str">
        <f t="shared" si="2"/>
        <v>Shanghai_1</v>
      </c>
      <c r="G17068" s="53">
        <f t="shared" si="3"/>
        <v>0.7834896331</v>
      </c>
    </row>
    <row r="17069">
      <c r="A17069" s="61">
        <v>1.511813079E9</v>
      </c>
      <c r="B17069" s="61">
        <v>1.0</v>
      </c>
      <c r="C17069" s="61">
        <v>3532.0</v>
      </c>
      <c r="D17069" s="57" t="s">
        <v>379</v>
      </c>
      <c r="E17069" s="62" t="str">
        <f t="shared" si="1"/>
        <v>Out of test</v>
      </c>
      <c r="F17069" s="53" t="str">
        <f t="shared" si="2"/>
        <v>Shanghai_1</v>
      </c>
      <c r="G17069" s="53">
        <f t="shared" si="3"/>
        <v>0.5798152513</v>
      </c>
    </row>
    <row r="17070">
      <c r="A17070" s="61">
        <v>1.515327418E9</v>
      </c>
      <c r="B17070" s="61">
        <v>1.0</v>
      </c>
      <c r="C17070" s="61">
        <v>2661.0</v>
      </c>
      <c r="D17070" s="57" t="s">
        <v>379</v>
      </c>
      <c r="E17070" s="62" t="str">
        <f t="shared" si="1"/>
        <v>Out of test</v>
      </c>
      <c r="F17070" s="53" t="str">
        <f t="shared" si="2"/>
        <v>Shanghai_1</v>
      </c>
      <c r="G17070" s="53">
        <f t="shared" si="3"/>
        <v>0.07100081761</v>
      </c>
    </row>
    <row r="17071">
      <c r="A17071" s="61">
        <v>1.513325943E9</v>
      </c>
      <c r="B17071" s="61">
        <v>1.0</v>
      </c>
      <c r="C17071" s="61">
        <v>866.0</v>
      </c>
      <c r="D17071" s="57" t="s">
        <v>379</v>
      </c>
      <c r="E17071" s="62" t="str">
        <f t="shared" si="1"/>
        <v>Out of test</v>
      </c>
      <c r="F17071" s="53" t="str">
        <f t="shared" si="2"/>
        <v>Shanghai_1</v>
      </c>
      <c r="G17071" s="53">
        <f t="shared" si="3"/>
        <v>0.4941459084</v>
      </c>
    </row>
    <row r="17072">
      <c r="A17072" s="61">
        <v>1.512712744E9</v>
      </c>
      <c r="B17072" s="61">
        <v>1.0</v>
      </c>
      <c r="C17072" s="61">
        <v>174.0</v>
      </c>
      <c r="D17072" s="57" t="s">
        <v>379</v>
      </c>
      <c r="E17072" s="62" t="str">
        <f t="shared" si="1"/>
        <v>Out of test</v>
      </c>
      <c r="F17072" s="53" t="str">
        <f t="shared" si="2"/>
        <v>Shanghai_1</v>
      </c>
      <c r="G17072" s="53">
        <f t="shared" si="3"/>
        <v>0.6121046878</v>
      </c>
    </row>
    <row r="17073">
      <c r="A17073" s="61">
        <v>1.512439395E9</v>
      </c>
      <c r="B17073" s="61">
        <v>1.0</v>
      </c>
      <c r="C17073" s="61">
        <v>4104.0</v>
      </c>
      <c r="D17073" s="57" t="s">
        <v>379</v>
      </c>
      <c r="E17073" s="62" t="str">
        <f t="shared" si="1"/>
        <v>Out of test</v>
      </c>
      <c r="F17073" s="53" t="str">
        <f t="shared" si="2"/>
        <v>Shanghai_1</v>
      </c>
      <c r="G17073" s="53">
        <f t="shared" si="3"/>
        <v>0.3223665477</v>
      </c>
    </row>
    <row r="17074">
      <c r="A17074" s="61">
        <v>1.511385698E9</v>
      </c>
      <c r="B17074" s="61">
        <v>1.0</v>
      </c>
      <c r="C17074" s="61">
        <v>2346.0</v>
      </c>
      <c r="D17074" s="57" t="s">
        <v>379</v>
      </c>
      <c r="E17074" s="62" t="str">
        <f t="shared" si="1"/>
        <v>Out of test</v>
      </c>
      <c r="F17074" s="53" t="str">
        <f t="shared" si="2"/>
        <v>Shanghai_1</v>
      </c>
      <c r="G17074" s="53">
        <f t="shared" si="3"/>
        <v>0.9128827692</v>
      </c>
    </row>
    <row r="17075">
      <c r="A17075" s="61">
        <v>1.516600078E9</v>
      </c>
      <c r="B17075" s="61">
        <v>1.0</v>
      </c>
      <c r="C17075" s="61">
        <v>4788.0</v>
      </c>
      <c r="D17075" s="57" t="s">
        <v>379</v>
      </c>
      <c r="E17075" s="62" t="str">
        <f t="shared" si="1"/>
        <v>Out of test</v>
      </c>
      <c r="F17075" s="53" t="str">
        <f t="shared" si="2"/>
        <v>Shanghai_1</v>
      </c>
      <c r="G17075" s="53">
        <f t="shared" si="3"/>
        <v>0.9610041138</v>
      </c>
    </row>
    <row r="17076">
      <c r="A17076" s="61">
        <v>1.516545694E9</v>
      </c>
      <c r="B17076" s="61">
        <v>1.0</v>
      </c>
      <c r="C17076" s="61">
        <v>780.0</v>
      </c>
      <c r="D17076" s="57" t="s">
        <v>379</v>
      </c>
      <c r="E17076" s="62" t="str">
        <f t="shared" si="1"/>
        <v>Out of test</v>
      </c>
      <c r="F17076" s="53" t="str">
        <f t="shared" si="2"/>
        <v>Shanghai_1</v>
      </c>
      <c r="G17076" s="53">
        <f t="shared" si="3"/>
        <v>0.6019554241</v>
      </c>
    </row>
    <row r="17077">
      <c r="A17077" s="61">
        <v>1.518475138E9</v>
      </c>
      <c r="B17077" s="61">
        <v>1.0</v>
      </c>
      <c r="C17077" s="61">
        <v>322.0</v>
      </c>
      <c r="D17077" s="57" t="s">
        <v>379</v>
      </c>
      <c r="E17077" s="62" t="str">
        <f t="shared" si="1"/>
        <v>Out of test</v>
      </c>
      <c r="F17077" s="53" t="str">
        <f t="shared" si="2"/>
        <v>Shanghai_1</v>
      </c>
      <c r="G17077" s="53">
        <f t="shared" si="3"/>
        <v>0.7621509424</v>
      </c>
    </row>
    <row r="17078">
      <c r="A17078" s="61">
        <v>1.512535189E9</v>
      </c>
      <c r="B17078" s="61">
        <v>1.0</v>
      </c>
      <c r="C17078" s="61">
        <v>2746.0</v>
      </c>
      <c r="D17078" s="57" t="s">
        <v>379</v>
      </c>
      <c r="E17078" s="62" t="str">
        <f t="shared" si="1"/>
        <v>Out of test</v>
      </c>
      <c r="F17078" s="53" t="str">
        <f t="shared" si="2"/>
        <v>Shanghai_1</v>
      </c>
      <c r="G17078" s="53">
        <f t="shared" si="3"/>
        <v>0.977360537</v>
      </c>
    </row>
    <row r="17079">
      <c r="A17079" s="61">
        <v>1.518964339E9</v>
      </c>
      <c r="B17079" s="61">
        <v>1.0</v>
      </c>
      <c r="C17079" s="61">
        <v>3135.0</v>
      </c>
      <c r="D17079" s="57" t="s">
        <v>379</v>
      </c>
      <c r="E17079" s="62" t="str">
        <f t="shared" si="1"/>
        <v>Out of test</v>
      </c>
      <c r="F17079" s="53" t="str">
        <f t="shared" si="2"/>
        <v>Shanghai_1</v>
      </c>
      <c r="G17079" s="53">
        <f t="shared" si="3"/>
        <v>0.4787334494</v>
      </c>
    </row>
    <row r="17080">
      <c r="A17080" s="61">
        <v>1.514689266E9</v>
      </c>
      <c r="B17080" s="61">
        <v>1.0</v>
      </c>
      <c r="C17080" s="61">
        <v>614.0</v>
      </c>
      <c r="D17080" s="57" t="s">
        <v>379</v>
      </c>
      <c r="E17080" s="62" t="str">
        <f t="shared" si="1"/>
        <v>Out of test</v>
      </c>
      <c r="F17080" s="53" t="str">
        <f t="shared" si="2"/>
        <v>Shanghai_1</v>
      </c>
      <c r="G17080" s="53">
        <f t="shared" si="3"/>
        <v>0.0833717469</v>
      </c>
    </row>
    <row r="17081">
      <c r="A17081" s="61">
        <v>1.512258435E9</v>
      </c>
      <c r="B17081" s="61">
        <v>1.0</v>
      </c>
      <c r="C17081" s="61">
        <v>345.0</v>
      </c>
      <c r="D17081" s="57" t="s">
        <v>379</v>
      </c>
      <c r="E17081" s="62" t="str">
        <f t="shared" si="1"/>
        <v>Out of test</v>
      </c>
      <c r="F17081" s="53" t="str">
        <f t="shared" si="2"/>
        <v>Shanghai_1</v>
      </c>
      <c r="G17081" s="53">
        <f t="shared" si="3"/>
        <v>0.2175829895</v>
      </c>
    </row>
    <row r="17082">
      <c r="A17082" s="61">
        <v>1.511801587E9</v>
      </c>
      <c r="B17082" s="61">
        <v>1.0</v>
      </c>
      <c r="C17082" s="61">
        <v>1463.0</v>
      </c>
      <c r="D17082" s="57" t="s">
        <v>379</v>
      </c>
      <c r="E17082" s="62" t="str">
        <f t="shared" si="1"/>
        <v>Out of test</v>
      </c>
      <c r="F17082" s="53" t="str">
        <f t="shared" si="2"/>
        <v>Shanghai_1</v>
      </c>
      <c r="G17082" s="53">
        <f t="shared" si="3"/>
        <v>0.0486207634</v>
      </c>
    </row>
    <row r="17083">
      <c r="A17083" s="61">
        <v>1.513534824E9</v>
      </c>
      <c r="B17083" s="61">
        <v>1.0</v>
      </c>
      <c r="C17083" s="61">
        <v>2091.0</v>
      </c>
      <c r="D17083" s="57" t="s">
        <v>379</v>
      </c>
      <c r="E17083" s="62" t="str">
        <f t="shared" si="1"/>
        <v>Out of test</v>
      </c>
      <c r="F17083" s="53" t="str">
        <f t="shared" si="2"/>
        <v>Shanghai_1</v>
      </c>
      <c r="G17083" s="53">
        <f t="shared" si="3"/>
        <v>0.9866710555</v>
      </c>
    </row>
    <row r="17084">
      <c r="A17084" s="61">
        <v>1.518571375E9</v>
      </c>
      <c r="B17084" s="61">
        <v>1.0</v>
      </c>
      <c r="C17084" s="61">
        <v>3352.0</v>
      </c>
      <c r="D17084" s="57" t="s">
        <v>379</v>
      </c>
      <c r="E17084" s="62" t="str">
        <f t="shared" si="1"/>
        <v>Out of test</v>
      </c>
      <c r="F17084" s="53" t="str">
        <f t="shared" si="2"/>
        <v>Shanghai_1</v>
      </c>
      <c r="G17084" s="53">
        <f t="shared" si="3"/>
        <v>0.840582998</v>
      </c>
    </row>
    <row r="17085">
      <c r="A17085" s="61">
        <v>1.519717808E9</v>
      </c>
      <c r="B17085" s="61">
        <v>1.0</v>
      </c>
      <c r="C17085" s="61">
        <v>518.0</v>
      </c>
      <c r="D17085" s="57" t="s">
        <v>379</v>
      </c>
      <c r="E17085" s="62" t="str">
        <f t="shared" si="1"/>
        <v>Out of test</v>
      </c>
      <c r="F17085" s="53" t="str">
        <f t="shared" si="2"/>
        <v>Shanghai_1</v>
      </c>
      <c r="G17085" s="53">
        <f t="shared" si="3"/>
        <v>0.5690076863</v>
      </c>
    </row>
    <row r="17086">
      <c r="A17086" s="61">
        <v>1.516583366E9</v>
      </c>
      <c r="B17086" s="61">
        <v>1.0</v>
      </c>
      <c r="C17086" s="61">
        <v>369.0</v>
      </c>
      <c r="D17086" s="57" t="s">
        <v>379</v>
      </c>
      <c r="E17086" s="62" t="str">
        <f t="shared" si="1"/>
        <v>Out of test</v>
      </c>
      <c r="F17086" s="53" t="str">
        <f t="shared" si="2"/>
        <v>Shanghai_1</v>
      </c>
      <c r="G17086" s="53">
        <f t="shared" si="3"/>
        <v>0.04722338168</v>
      </c>
    </row>
    <row r="17087">
      <c r="A17087" s="61">
        <v>1.515603834E9</v>
      </c>
      <c r="B17087" s="61">
        <v>1.0</v>
      </c>
      <c r="C17087" s="61">
        <v>1821.0</v>
      </c>
      <c r="D17087" s="57" t="s">
        <v>379</v>
      </c>
      <c r="E17087" s="62" t="str">
        <f t="shared" si="1"/>
        <v>Out of test</v>
      </c>
      <c r="F17087" s="53" t="str">
        <f t="shared" si="2"/>
        <v>Shanghai_1</v>
      </c>
      <c r="G17087" s="53">
        <f t="shared" si="3"/>
        <v>0.9976534296</v>
      </c>
    </row>
    <row r="17088">
      <c r="A17088" s="61">
        <v>1.516215815E9</v>
      </c>
      <c r="B17088" s="61">
        <v>1.0</v>
      </c>
      <c r="C17088" s="61">
        <v>1446.0</v>
      </c>
      <c r="D17088" s="57" t="s">
        <v>379</v>
      </c>
      <c r="E17088" s="62" t="str">
        <f t="shared" si="1"/>
        <v>Out of test</v>
      </c>
      <c r="F17088" s="53" t="str">
        <f t="shared" si="2"/>
        <v>Shanghai_1</v>
      </c>
      <c r="G17088" s="53">
        <f t="shared" si="3"/>
        <v>0.5939516681</v>
      </c>
    </row>
    <row r="17089">
      <c r="A17089" s="61">
        <v>1.514415628E9</v>
      </c>
      <c r="B17089" s="61">
        <v>1.0</v>
      </c>
      <c r="C17089" s="61">
        <v>2314.0</v>
      </c>
      <c r="D17089" s="57" t="s">
        <v>379</v>
      </c>
      <c r="E17089" s="62" t="str">
        <f t="shared" si="1"/>
        <v>Out of test</v>
      </c>
      <c r="F17089" s="53" t="str">
        <f t="shared" si="2"/>
        <v>Shanghai_1</v>
      </c>
      <c r="G17089" s="53">
        <f t="shared" si="3"/>
        <v>0.3489398195</v>
      </c>
    </row>
    <row r="17090">
      <c r="A17090" s="61">
        <v>1.515130224E9</v>
      </c>
      <c r="B17090" s="61">
        <v>1.0</v>
      </c>
      <c r="C17090" s="61">
        <v>2375.0</v>
      </c>
      <c r="D17090" s="57" t="s">
        <v>379</v>
      </c>
      <c r="E17090" s="62" t="str">
        <f t="shared" si="1"/>
        <v>Out of test</v>
      </c>
      <c r="F17090" s="53" t="str">
        <f t="shared" si="2"/>
        <v>Shanghai_1</v>
      </c>
      <c r="G17090" s="53">
        <f t="shared" si="3"/>
        <v>0.9556970036</v>
      </c>
    </row>
    <row r="17091">
      <c r="A17091" s="61">
        <v>1.511417474E9</v>
      </c>
      <c r="B17091" s="61">
        <v>1.0</v>
      </c>
      <c r="C17091" s="61">
        <v>5452.0</v>
      </c>
      <c r="D17091" s="57" t="s">
        <v>379</v>
      </c>
      <c r="E17091" s="62" t="str">
        <f t="shared" si="1"/>
        <v>Out of test</v>
      </c>
      <c r="F17091" s="53" t="str">
        <f t="shared" si="2"/>
        <v>Shanghai_1</v>
      </c>
      <c r="G17091" s="53">
        <f t="shared" si="3"/>
        <v>0.2473439862</v>
      </c>
    </row>
    <row r="17092">
      <c r="A17092" s="61">
        <v>1.515195594E9</v>
      </c>
      <c r="B17092" s="61">
        <v>1.0</v>
      </c>
      <c r="C17092" s="61">
        <v>733.0</v>
      </c>
      <c r="D17092" s="57" t="s">
        <v>379</v>
      </c>
      <c r="E17092" s="62" t="str">
        <f t="shared" si="1"/>
        <v>Out of test</v>
      </c>
      <c r="F17092" s="53" t="str">
        <f t="shared" si="2"/>
        <v>Shanghai_1</v>
      </c>
      <c r="G17092" s="53">
        <f t="shared" si="3"/>
        <v>0.8957020615</v>
      </c>
    </row>
    <row r="17093">
      <c r="A17093" s="61">
        <v>1.512748837E9</v>
      </c>
      <c r="B17093" s="61">
        <v>1.0</v>
      </c>
      <c r="C17093" s="61">
        <v>2634.0</v>
      </c>
      <c r="D17093" s="57" t="s">
        <v>379</v>
      </c>
      <c r="E17093" s="62" t="str">
        <f t="shared" si="1"/>
        <v>Out of test</v>
      </c>
      <c r="F17093" s="53" t="str">
        <f t="shared" si="2"/>
        <v>Shanghai_1</v>
      </c>
      <c r="G17093" s="53">
        <f t="shared" si="3"/>
        <v>0.7966485201</v>
      </c>
    </row>
    <row r="17094">
      <c r="A17094" s="61">
        <v>1.515931505E9</v>
      </c>
      <c r="B17094" s="61">
        <v>1.0</v>
      </c>
      <c r="C17094" s="61">
        <v>197.0</v>
      </c>
      <c r="D17094" s="57" t="s">
        <v>379</v>
      </c>
      <c r="E17094" s="62" t="str">
        <f t="shared" si="1"/>
        <v>Out of test</v>
      </c>
      <c r="F17094" s="53" t="str">
        <f t="shared" si="2"/>
        <v>Shanghai_1</v>
      </c>
      <c r="G17094" s="53">
        <f t="shared" si="3"/>
        <v>0.723501752</v>
      </c>
    </row>
    <row r="17095">
      <c r="A17095" s="61">
        <v>1.519530308E9</v>
      </c>
      <c r="B17095" s="61">
        <v>1.0</v>
      </c>
      <c r="C17095" s="61">
        <v>666.0</v>
      </c>
      <c r="D17095" s="57" t="s">
        <v>379</v>
      </c>
      <c r="E17095" s="62" t="str">
        <f t="shared" si="1"/>
        <v>Out of test</v>
      </c>
      <c r="F17095" s="53" t="str">
        <f t="shared" si="2"/>
        <v>Shanghai_1</v>
      </c>
      <c r="G17095" s="53">
        <f t="shared" si="3"/>
        <v>0.3572984313</v>
      </c>
    </row>
    <row r="17096">
      <c r="A17096" s="61">
        <v>1.517868489E9</v>
      </c>
      <c r="B17096" s="61">
        <v>1.0</v>
      </c>
      <c r="C17096" s="61">
        <v>368.0</v>
      </c>
      <c r="D17096" s="57" t="s">
        <v>379</v>
      </c>
      <c r="E17096" s="62" t="str">
        <f t="shared" si="1"/>
        <v>Out of test</v>
      </c>
      <c r="F17096" s="53" t="str">
        <f t="shared" si="2"/>
        <v>Shanghai_1</v>
      </c>
      <c r="G17096" s="53">
        <f t="shared" si="3"/>
        <v>0.6365623385</v>
      </c>
    </row>
    <row r="17097">
      <c r="A17097" s="61">
        <v>1.512239314E9</v>
      </c>
      <c r="B17097" s="61">
        <v>1.0</v>
      </c>
      <c r="C17097" s="61">
        <v>2097.0</v>
      </c>
      <c r="D17097" s="57" t="s">
        <v>379</v>
      </c>
      <c r="E17097" s="62" t="str">
        <f t="shared" si="1"/>
        <v>Out of test</v>
      </c>
      <c r="F17097" s="53" t="str">
        <f t="shared" si="2"/>
        <v>Shanghai_1</v>
      </c>
      <c r="G17097" s="53">
        <f t="shared" si="3"/>
        <v>0.9966238959</v>
      </c>
    </row>
    <row r="17098">
      <c r="A17098" s="61">
        <v>1.517813385E9</v>
      </c>
      <c r="B17098" s="61">
        <v>1.0</v>
      </c>
      <c r="C17098" s="61">
        <v>1388.0</v>
      </c>
      <c r="D17098" s="57" t="s">
        <v>379</v>
      </c>
      <c r="E17098" s="62" t="str">
        <f t="shared" si="1"/>
        <v>Out of test</v>
      </c>
      <c r="F17098" s="53" t="str">
        <f t="shared" si="2"/>
        <v>Shanghai_1</v>
      </c>
      <c r="G17098" s="53">
        <f t="shared" si="3"/>
        <v>0.7184060987</v>
      </c>
    </row>
    <row r="17099">
      <c r="A17099" s="61">
        <v>1.516662524E9</v>
      </c>
      <c r="B17099" s="61">
        <v>1.0</v>
      </c>
      <c r="C17099" s="61">
        <v>1305.0</v>
      </c>
      <c r="D17099" s="57" t="s">
        <v>379</v>
      </c>
      <c r="E17099" s="62" t="str">
        <f t="shared" si="1"/>
        <v>Out of test</v>
      </c>
      <c r="F17099" s="53" t="str">
        <f t="shared" si="2"/>
        <v>Shanghai_1</v>
      </c>
      <c r="G17099" s="53">
        <f t="shared" si="3"/>
        <v>0.6923402951</v>
      </c>
    </row>
    <row r="17100">
      <c r="A17100" s="61">
        <v>1.512293366E9</v>
      </c>
      <c r="B17100" s="61">
        <v>1.0</v>
      </c>
      <c r="C17100" s="61">
        <v>2521.0</v>
      </c>
      <c r="D17100" s="57" t="s">
        <v>379</v>
      </c>
      <c r="E17100" s="62" t="str">
        <f t="shared" si="1"/>
        <v>Out of test</v>
      </c>
      <c r="F17100" s="53" t="str">
        <f t="shared" si="2"/>
        <v>Shanghai_1</v>
      </c>
      <c r="G17100" s="53">
        <f t="shared" si="3"/>
        <v>0.3890584061</v>
      </c>
    </row>
    <row r="17101">
      <c r="A17101" s="61">
        <v>1.515851298E9</v>
      </c>
      <c r="B17101" s="61">
        <v>1.0</v>
      </c>
      <c r="C17101" s="61">
        <v>3352.0</v>
      </c>
      <c r="D17101" s="57" t="s">
        <v>379</v>
      </c>
      <c r="E17101" s="62" t="str">
        <f t="shared" si="1"/>
        <v>Out of test</v>
      </c>
      <c r="F17101" s="53" t="str">
        <f t="shared" si="2"/>
        <v>Shanghai_1</v>
      </c>
      <c r="G17101" s="53">
        <f t="shared" si="3"/>
        <v>0.6940963313</v>
      </c>
    </row>
    <row r="17102">
      <c r="A17102" s="61">
        <v>1.518448554E9</v>
      </c>
      <c r="B17102" s="61">
        <v>1.0</v>
      </c>
      <c r="C17102" s="61">
        <v>1934.0</v>
      </c>
      <c r="D17102" s="57" t="s">
        <v>379</v>
      </c>
      <c r="E17102" s="62" t="str">
        <f t="shared" si="1"/>
        <v>Out of test</v>
      </c>
      <c r="F17102" s="53" t="str">
        <f t="shared" si="2"/>
        <v>Shanghai_1</v>
      </c>
      <c r="G17102" s="53">
        <f t="shared" si="3"/>
        <v>0.5227709932</v>
      </c>
    </row>
    <row r="17103">
      <c r="A17103" s="61">
        <v>1.516938396E9</v>
      </c>
      <c r="B17103" s="61">
        <v>1.0</v>
      </c>
      <c r="C17103" s="61">
        <v>4344.0</v>
      </c>
      <c r="D17103" s="57" t="s">
        <v>379</v>
      </c>
      <c r="E17103" s="62" t="str">
        <f t="shared" si="1"/>
        <v>Out of test</v>
      </c>
      <c r="F17103" s="53" t="str">
        <f t="shared" si="2"/>
        <v>Shanghai_1</v>
      </c>
      <c r="G17103" s="53">
        <f t="shared" si="3"/>
        <v>0.3945769824</v>
      </c>
    </row>
    <row r="17104">
      <c r="A17104" s="61">
        <v>1.513308725E9</v>
      </c>
      <c r="B17104" s="61">
        <v>1.0</v>
      </c>
      <c r="C17104" s="61">
        <v>297.0</v>
      </c>
      <c r="D17104" s="57" t="s">
        <v>379</v>
      </c>
      <c r="E17104" s="62" t="str">
        <f t="shared" si="1"/>
        <v>Out of test</v>
      </c>
      <c r="F17104" s="53" t="str">
        <f t="shared" si="2"/>
        <v>Shanghai_1</v>
      </c>
      <c r="G17104" s="53">
        <f t="shared" si="3"/>
        <v>0.497768243</v>
      </c>
    </row>
    <row r="17105">
      <c r="A17105" s="61">
        <v>1.516979303E9</v>
      </c>
      <c r="B17105" s="61">
        <v>1.0</v>
      </c>
      <c r="C17105" s="61">
        <v>3215.0</v>
      </c>
      <c r="D17105" s="57" t="s">
        <v>379</v>
      </c>
      <c r="E17105" s="62" t="str">
        <f t="shared" si="1"/>
        <v>Out of test</v>
      </c>
      <c r="F17105" s="53" t="str">
        <f t="shared" si="2"/>
        <v>Shanghai_1</v>
      </c>
      <c r="G17105" s="53">
        <f t="shared" si="3"/>
        <v>0.7606611861</v>
      </c>
    </row>
    <row r="17106">
      <c r="A17106" s="61">
        <v>1.516194064E9</v>
      </c>
      <c r="B17106" s="61">
        <v>1.0</v>
      </c>
      <c r="C17106" s="61">
        <v>715.0</v>
      </c>
      <c r="D17106" s="57" t="s">
        <v>379</v>
      </c>
      <c r="E17106" s="62" t="str">
        <f t="shared" si="1"/>
        <v>Out of test</v>
      </c>
      <c r="F17106" s="53" t="str">
        <f t="shared" si="2"/>
        <v>Shanghai_1</v>
      </c>
      <c r="G17106" s="53">
        <f t="shared" si="3"/>
        <v>0.2609280878</v>
      </c>
    </row>
    <row r="17107">
      <c r="A17107" s="61">
        <v>1.513457807E9</v>
      </c>
      <c r="B17107" s="61">
        <v>1.0</v>
      </c>
      <c r="C17107" s="61">
        <v>315.0</v>
      </c>
      <c r="D17107" s="57" t="s">
        <v>379</v>
      </c>
      <c r="E17107" s="62" t="str">
        <f t="shared" si="1"/>
        <v>Out of test</v>
      </c>
      <c r="F17107" s="53" t="str">
        <f t="shared" si="2"/>
        <v>Shanghai_1</v>
      </c>
      <c r="G17107" s="53">
        <f t="shared" si="3"/>
        <v>0.784394447</v>
      </c>
    </row>
    <row r="17108">
      <c r="A17108" s="61">
        <v>1.511470453E9</v>
      </c>
      <c r="B17108" s="61">
        <v>1.0</v>
      </c>
      <c r="C17108" s="61">
        <v>3284.0</v>
      </c>
      <c r="D17108" s="57" t="s">
        <v>379</v>
      </c>
      <c r="E17108" s="62" t="str">
        <f t="shared" si="1"/>
        <v>Out of test</v>
      </c>
      <c r="F17108" s="53" t="str">
        <f t="shared" si="2"/>
        <v>Shanghai_1</v>
      </c>
      <c r="G17108" s="53">
        <f t="shared" si="3"/>
        <v>0.1676662233</v>
      </c>
    </row>
    <row r="17109">
      <c r="A17109" s="61">
        <v>1.515817888E9</v>
      </c>
      <c r="B17109" s="61">
        <v>1.0</v>
      </c>
      <c r="C17109" s="61">
        <v>2042.0</v>
      </c>
      <c r="D17109" s="57" t="s">
        <v>379</v>
      </c>
      <c r="E17109" s="62" t="str">
        <f t="shared" si="1"/>
        <v>Out of test</v>
      </c>
      <c r="F17109" s="53" t="str">
        <f t="shared" si="2"/>
        <v>Shanghai_1</v>
      </c>
      <c r="G17109" s="53">
        <f t="shared" si="3"/>
        <v>0.5691948058</v>
      </c>
    </row>
    <row r="17110">
      <c r="A17110" s="61">
        <v>1.512698254E9</v>
      </c>
      <c r="B17110" s="61">
        <v>1.0</v>
      </c>
      <c r="C17110" s="61">
        <v>3190.0</v>
      </c>
      <c r="D17110" s="57" t="s">
        <v>379</v>
      </c>
      <c r="E17110" s="62" t="str">
        <f t="shared" si="1"/>
        <v>Out of test</v>
      </c>
      <c r="F17110" s="53" t="str">
        <f t="shared" si="2"/>
        <v>Shanghai_1</v>
      </c>
      <c r="G17110" s="53">
        <f t="shared" si="3"/>
        <v>0.187785828</v>
      </c>
    </row>
    <row r="17111">
      <c r="A17111" s="61">
        <v>1.514954687E9</v>
      </c>
      <c r="B17111" s="61">
        <v>1.0</v>
      </c>
      <c r="C17111" s="61">
        <v>665.0</v>
      </c>
      <c r="D17111" s="57" t="s">
        <v>379</v>
      </c>
      <c r="E17111" s="62" t="str">
        <f t="shared" si="1"/>
        <v>Out of test</v>
      </c>
      <c r="F17111" s="53" t="str">
        <f t="shared" si="2"/>
        <v>Shanghai_1</v>
      </c>
      <c r="G17111" s="53">
        <f t="shared" si="3"/>
        <v>0.9330264985</v>
      </c>
    </row>
    <row r="17112">
      <c r="A17112" s="61">
        <v>1.517073297E9</v>
      </c>
      <c r="B17112" s="61">
        <v>1.0</v>
      </c>
      <c r="C17112" s="61">
        <v>482.0</v>
      </c>
      <c r="D17112" s="57" t="s">
        <v>379</v>
      </c>
      <c r="E17112" s="62" t="str">
        <f t="shared" si="1"/>
        <v>Out of test</v>
      </c>
      <c r="F17112" s="53" t="str">
        <f t="shared" si="2"/>
        <v>Shanghai_1</v>
      </c>
      <c r="G17112" s="53">
        <f t="shared" si="3"/>
        <v>0.7987566076</v>
      </c>
    </row>
    <row r="17113">
      <c r="A17113" s="61">
        <v>1.513043974E9</v>
      </c>
      <c r="B17113" s="61">
        <v>1.0</v>
      </c>
      <c r="C17113" s="61">
        <v>2885.0</v>
      </c>
      <c r="D17113" s="57" t="s">
        <v>379</v>
      </c>
      <c r="E17113" s="62" t="str">
        <f t="shared" si="1"/>
        <v>Out of test</v>
      </c>
      <c r="F17113" s="53" t="str">
        <f t="shared" si="2"/>
        <v>Shanghai_1</v>
      </c>
      <c r="G17113" s="53">
        <f t="shared" si="3"/>
        <v>0.7296303358</v>
      </c>
    </row>
    <row r="17114">
      <c r="A17114" s="61">
        <v>1.517122365E9</v>
      </c>
      <c r="B17114" s="61">
        <v>1.0</v>
      </c>
      <c r="C17114" s="61">
        <v>2188.0</v>
      </c>
      <c r="D17114" s="57" t="s">
        <v>379</v>
      </c>
      <c r="E17114" s="62" t="str">
        <f t="shared" si="1"/>
        <v>Out of test</v>
      </c>
      <c r="F17114" s="53" t="str">
        <f t="shared" si="2"/>
        <v>Shanghai_1</v>
      </c>
      <c r="G17114" s="53">
        <f t="shared" si="3"/>
        <v>0.9689914749</v>
      </c>
    </row>
    <row r="17115">
      <c r="A17115" s="61">
        <v>1.511759618E9</v>
      </c>
      <c r="B17115" s="61">
        <v>1.0</v>
      </c>
      <c r="C17115" s="61">
        <v>3233.0</v>
      </c>
      <c r="D17115" s="57" t="s">
        <v>379</v>
      </c>
      <c r="E17115" s="62" t="str">
        <f t="shared" si="1"/>
        <v>Out of test</v>
      </c>
      <c r="F17115" s="53" t="str">
        <f t="shared" si="2"/>
        <v>Shanghai_1</v>
      </c>
      <c r="G17115" s="53">
        <f t="shared" si="3"/>
        <v>0.2318023703</v>
      </c>
    </row>
    <row r="17116">
      <c r="A17116" s="61">
        <v>1.514937707E9</v>
      </c>
      <c r="B17116" s="61">
        <v>1.0</v>
      </c>
      <c r="C17116" s="61">
        <v>1581.0</v>
      </c>
      <c r="D17116" s="57" t="s">
        <v>379</v>
      </c>
      <c r="E17116" s="62" t="str">
        <f t="shared" si="1"/>
        <v>Out of test</v>
      </c>
      <c r="F17116" s="53" t="str">
        <f t="shared" si="2"/>
        <v>Shanghai_1</v>
      </c>
      <c r="G17116" s="53">
        <f t="shared" si="3"/>
        <v>0.4685160885</v>
      </c>
    </row>
    <row r="17117">
      <c r="A17117" s="61">
        <v>1.512280666E9</v>
      </c>
      <c r="B17117" s="61">
        <v>1.0</v>
      </c>
      <c r="C17117" s="61">
        <v>4918.0</v>
      </c>
      <c r="D17117" s="57" t="s">
        <v>379</v>
      </c>
      <c r="E17117" s="62" t="str">
        <f t="shared" si="1"/>
        <v>Out of test</v>
      </c>
      <c r="F17117" s="53" t="str">
        <f t="shared" si="2"/>
        <v>Shanghai_1</v>
      </c>
      <c r="G17117" s="53">
        <f t="shared" si="3"/>
        <v>0.7357948724</v>
      </c>
    </row>
    <row r="17118">
      <c r="A17118" s="61">
        <v>1.516664459E9</v>
      </c>
      <c r="B17118" s="61">
        <v>1.0</v>
      </c>
      <c r="C17118" s="61">
        <v>322.0</v>
      </c>
      <c r="D17118" s="57" t="s">
        <v>379</v>
      </c>
      <c r="E17118" s="62" t="str">
        <f t="shared" si="1"/>
        <v>Out of test</v>
      </c>
      <c r="F17118" s="53" t="str">
        <f t="shared" si="2"/>
        <v>Shanghai_1</v>
      </c>
      <c r="G17118" s="53">
        <f t="shared" si="3"/>
        <v>0.9394228364</v>
      </c>
    </row>
    <row r="17119">
      <c r="A17119" s="61">
        <v>1.513717026E9</v>
      </c>
      <c r="B17119" s="61">
        <v>1.0</v>
      </c>
      <c r="C17119" s="61">
        <v>1080.0</v>
      </c>
      <c r="D17119" s="57" t="s">
        <v>379</v>
      </c>
      <c r="E17119" s="62" t="str">
        <f t="shared" si="1"/>
        <v>Out of test</v>
      </c>
      <c r="F17119" s="53" t="str">
        <f t="shared" si="2"/>
        <v>Shanghai_1</v>
      </c>
      <c r="G17119" s="53">
        <f t="shared" si="3"/>
        <v>0.2099343437</v>
      </c>
    </row>
    <row r="17120">
      <c r="A17120" s="61">
        <v>1.513168977E9</v>
      </c>
      <c r="B17120" s="61">
        <v>1.0</v>
      </c>
      <c r="C17120" s="61">
        <v>2817.0</v>
      </c>
      <c r="D17120" s="57" t="s">
        <v>379</v>
      </c>
      <c r="E17120" s="62" t="str">
        <f t="shared" si="1"/>
        <v>Out of test</v>
      </c>
      <c r="F17120" s="53" t="str">
        <f t="shared" si="2"/>
        <v>Shanghai_1</v>
      </c>
      <c r="G17120" s="53">
        <f t="shared" si="3"/>
        <v>0.7732353925</v>
      </c>
    </row>
    <row r="17121">
      <c r="A17121" s="61">
        <v>1.515745755E9</v>
      </c>
      <c r="B17121" s="61">
        <v>1.0</v>
      </c>
      <c r="C17121" s="61">
        <v>838.0</v>
      </c>
      <c r="D17121" s="57" t="s">
        <v>379</v>
      </c>
      <c r="E17121" s="62" t="str">
        <f t="shared" si="1"/>
        <v>Out of test</v>
      </c>
      <c r="F17121" s="53" t="str">
        <f t="shared" si="2"/>
        <v>Shanghai_1</v>
      </c>
      <c r="G17121" s="53">
        <f t="shared" si="3"/>
        <v>0.07839223645</v>
      </c>
    </row>
    <row r="17122">
      <c r="A17122" s="61">
        <v>1.519889583E9</v>
      </c>
      <c r="B17122" s="61">
        <v>1.0</v>
      </c>
      <c r="C17122" s="61">
        <v>815.0</v>
      </c>
      <c r="D17122" s="57" t="s">
        <v>379</v>
      </c>
      <c r="E17122" s="62" t="str">
        <f t="shared" si="1"/>
        <v>Out of test</v>
      </c>
      <c r="F17122" s="53" t="str">
        <f t="shared" si="2"/>
        <v>Shanghai_1</v>
      </c>
      <c r="G17122" s="53">
        <f t="shared" si="3"/>
        <v>0.6394783958</v>
      </c>
    </row>
    <row r="17123">
      <c r="A17123" s="61">
        <v>1.513532143E9</v>
      </c>
      <c r="B17123" s="61">
        <v>1.0</v>
      </c>
      <c r="C17123" s="61">
        <v>3226.0</v>
      </c>
      <c r="D17123" s="57" t="s">
        <v>379</v>
      </c>
      <c r="E17123" s="62" t="str">
        <f t="shared" si="1"/>
        <v>Out of test</v>
      </c>
      <c r="F17123" s="53" t="str">
        <f t="shared" si="2"/>
        <v>Shanghai_1</v>
      </c>
      <c r="G17123" s="53">
        <f t="shared" si="3"/>
        <v>0.6857146255</v>
      </c>
    </row>
    <row r="17124">
      <c r="A17124" s="61">
        <v>1.517839538E9</v>
      </c>
      <c r="B17124" s="61">
        <v>1.0</v>
      </c>
      <c r="C17124" s="61">
        <v>94.0</v>
      </c>
      <c r="D17124" s="57" t="s">
        <v>379</v>
      </c>
      <c r="E17124" s="62" t="str">
        <f t="shared" si="1"/>
        <v>Out of test</v>
      </c>
      <c r="F17124" s="53" t="str">
        <f t="shared" si="2"/>
        <v>Shanghai_1</v>
      </c>
      <c r="G17124" s="53">
        <f t="shared" si="3"/>
        <v>0.2051704361</v>
      </c>
    </row>
    <row r="17125">
      <c r="A17125" s="61">
        <v>1.511353054E9</v>
      </c>
      <c r="B17125" s="61">
        <v>1.0</v>
      </c>
      <c r="C17125" s="61">
        <v>361.0</v>
      </c>
      <c r="D17125" s="57" t="s">
        <v>379</v>
      </c>
      <c r="E17125" s="62" t="str">
        <f t="shared" si="1"/>
        <v>Out of test</v>
      </c>
      <c r="F17125" s="53" t="str">
        <f t="shared" si="2"/>
        <v>Shanghai_1</v>
      </c>
      <c r="G17125" s="53">
        <f t="shared" si="3"/>
        <v>0.2903479742</v>
      </c>
    </row>
    <row r="17126">
      <c r="A17126" s="61">
        <v>1.519322289E9</v>
      </c>
      <c r="B17126" s="61">
        <v>1.0</v>
      </c>
      <c r="C17126" s="61">
        <v>317.0</v>
      </c>
      <c r="D17126" s="57" t="s">
        <v>379</v>
      </c>
      <c r="E17126" s="62" t="str">
        <f t="shared" si="1"/>
        <v>Out of test</v>
      </c>
      <c r="F17126" s="53" t="str">
        <f t="shared" si="2"/>
        <v>Shanghai_1</v>
      </c>
      <c r="G17126" s="53">
        <f t="shared" si="3"/>
        <v>0.09758077358</v>
      </c>
    </row>
    <row r="17127">
      <c r="A17127" s="61">
        <v>1.513395545E9</v>
      </c>
      <c r="B17127" s="61">
        <v>1.0</v>
      </c>
      <c r="C17127" s="61">
        <v>2897.0</v>
      </c>
      <c r="D17127" s="57" t="s">
        <v>379</v>
      </c>
      <c r="E17127" s="62" t="str">
        <f t="shared" si="1"/>
        <v>Out of test</v>
      </c>
      <c r="F17127" s="53" t="str">
        <f t="shared" si="2"/>
        <v>Shanghai_1</v>
      </c>
      <c r="G17127" s="53">
        <f t="shared" si="3"/>
        <v>0.5752486604</v>
      </c>
    </row>
    <row r="17128">
      <c r="A17128" s="61">
        <v>1.518051746E9</v>
      </c>
      <c r="B17128" s="61">
        <v>1.0</v>
      </c>
      <c r="C17128" s="61">
        <v>1350.0</v>
      </c>
      <c r="D17128" s="57" t="s">
        <v>379</v>
      </c>
      <c r="E17128" s="62" t="str">
        <f t="shared" si="1"/>
        <v>Out of test</v>
      </c>
      <c r="F17128" s="53" t="str">
        <f t="shared" si="2"/>
        <v>Shanghai_1</v>
      </c>
      <c r="G17128" s="53">
        <f t="shared" si="3"/>
        <v>0.8644837831</v>
      </c>
    </row>
    <row r="17129">
      <c r="A17129" s="61">
        <v>1.519164697E9</v>
      </c>
      <c r="B17129" s="61">
        <v>1.0</v>
      </c>
      <c r="C17129" s="61">
        <v>678.0</v>
      </c>
      <c r="D17129" s="57" t="s">
        <v>379</v>
      </c>
      <c r="E17129" s="62" t="str">
        <f t="shared" si="1"/>
        <v>Out of test</v>
      </c>
      <c r="F17129" s="53" t="str">
        <f t="shared" si="2"/>
        <v>Shanghai_1</v>
      </c>
      <c r="G17129" s="53">
        <f t="shared" si="3"/>
        <v>0.2081172024</v>
      </c>
    </row>
    <row r="17130">
      <c r="A17130" s="61">
        <v>1.515203067E9</v>
      </c>
      <c r="B17130" s="61">
        <v>1.0</v>
      </c>
      <c r="C17130" s="61">
        <v>2239.0</v>
      </c>
      <c r="D17130" s="57" t="s">
        <v>379</v>
      </c>
      <c r="E17130" s="62" t="str">
        <f t="shared" si="1"/>
        <v>Out of test</v>
      </c>
      <c r="F17130" s="53" t="str">
        <f t="shared" si="2"/>
        <v>Shanghai_1</v>
      </c>
      <c r="G17130" s="53">
        <f t="shared" si="3"/>
        <v>0.6525025042</v>
      </c>
    </row>
    <row r="17131">
      <c r="A17131" s="61">
        <v>1.511525254E9</v>
      </c>
      <c r="B17131" s="61">
        <v>1.0</v>
      </c>
      <c r="C17131" s="61">
        <v>2717.0</v>
      </c>
      <c r="D17131" s="57" t="s">
        <v>379</v>
      </c>
      <c r="E17131" s="62" t="str">
        <f t="shared" si="1"/>
        <v>Out of test</v>
      </c>
      <c r="F17131" s="53" t="str">
        <f t="shared" si="2"/>
        <v>Shanghai_1</v>
      </c>
      <c r="G17131" s="53">
        <f t="shared" si="3"/>
        <v>0.3283600633</v>
      </c>
    </row>
    <row r="17132">
      <c r="A17132" s="61">
        <v>1.513950727E9</v>
      </c>
      <c r="B17132" s="61">
        <v>1.0</v>
      </c>
      <c r="C17132" s="61">
        <v>718.0</v>
      </c>
      <c r="D17132" s="57" t="s">
        <v>379</v>
      </c>
      <c r="E17132" s="62" t="str">
        <f t="shared" si="1"/>
        <v>Out of test</v>
      </c>
      <c r="F17132" s="53" t="str">
        <f t="shared" si="2"/>
        <v>Shanghai_1</v>
      </c>
      <c r="G17132" s="53">
        <f t="shared" si="3"/>
        <v>0.5832772458</v>
      </c>
    </row>
    <row r="17133">
      <c r="A17133" s="61">
        <v>1.517632253E9</v>
      </c>
      <c r="B17133" s="61">
        <v>1.0</v>
      </c>
      <c r="C17133" s="61">
        <v>2144.0</v>
      </c>
      <c r="D17133" s="57" t="s">
        <v>379</v>
      </c>
      <c r="E17133" s="62" t="str">
        <f t="shared" si="1"/>
        <v>Out of test</v>
      </c>
      <c r="F17133" s="53" t="str">
        <f t="shared" si="2"/>
        <v>Shanghai_1</v>
      </c>
      <c r="G17133" s="53">
        <f t="shared" si="3"/>
        <v>0.4561871987</v>
      </c>
    </row>
    <row r="17134">
      <c r="A17134" s="61">
        <v>1.518500004E9</v>
      </c>
      <c r="B17134" s="61">
        <v>1.0</v>
      </c>
      <c r="C17134" s="61">
        <v>873.0</v>
      </c>
      <c r="D17134" s="57" t="s">
        <v>379</v>
      </c>
      <c r="E17134" s="62" t="str">
        <f t="shared" si="1"/>
        <v>Out of test</v>
      </c>
      <c r="F17134" s="53" t="str">
        <f t="shared" si="2"/>
        <v>Shanghai_1</v>
      </c>
      <c r="G17134" s="53">
        <f t="shared" si="3"/>
        <v>0.5905694063</v>
      </c>
    </row>
    <row r="17135">
      <c r="A17135" s="61">
        <v>1.519002928E9</v>
      </c>
      <c r="B17135" s="61">
        <v>1.0</v>
      </c>
      <c r="C17135" s="61">
        <v>967.0</v>
      </c>
      <c r="D17135" s="57" t="s">
        <v>379</v>
      </c>
      <c r="E17135" s="62" t="str">
        <f t="shared" si="1"/>
        <v>Out of test</v>
      </c>
      <c r="F17135" s="53" t="str">
        <f t="shared" si="2"/>
        <v>Shanghai_1</v>
      </c>
      <c r="G17135" s="53">
        <f t="shared" si="3"/>
        <v>0.01305979993</v>
      </c>
    </row>
    <row r="17136">
      <c r="A17136" s="61">
        <v>1.518024648E9</v>
      </c>
      <c r="B17136" s="61">
        <v>1.0</v>
      </c>
      <c r="C17136" s="61">
        <v>3133.0</v>
      </c>
      <c r="D17136" s="57" t="s">
        <v>379</v>
      </c>
      <c r="E17136" s="62" t="str">
        <f t="shared" si="1"/>
        <v>Out of test</v>
      </c>
      <c r="F17136" s="53" t="str">
        <f t="shared" si="2"/>
        <v>Shanghai_1</v>
      </c>
      <c r="G17136" s="53">
        <f t="shared" si="3"/>
        <v>0.4735871228</v>
      </c>
    </row>
    <row r="17137">
      <c r="A17137" s="61">
        <v>1.516087423E9</v>
      </c>
      <c r="B17137" s="61">
        <v>1.0</v>
      </c>
      <c r="C17137" s="61">
        <v>321.0</v>
      </c>
      <c r="D17137" s="57" t="s">
        <v>379</v>
      </c>
      <c r="E17137" s="62" t="str">
        <f t="shared" si="1"/>
        <v>Out of test</v>
      </c>
      <c r="F17137" s="53" t="str">
        <f t="shared" si="2"/>
        <v>Shanghai_1</v>
      </c>
      <c r="G17137" s="53">
        <f t="shared" si="3"/>
        <v>0.7918906303</v>
      </c>
    </row>
    <row r="17138">
      <c r="A17138" s="61">
        <v>1.513093409E9</v>
      </c>
      <c r="B17138" s="61">
        <v>1.0</v>
      </c>
      <c r="C17138" s="61">
        <v>2685.0</v>
      </c>
      <c r="D17138" s="57" t="s">
        <v>379</v>
      </c>
      <c r="E17138" s="62" t="str">
        <f t="shared" si="1"/>
        <v>Out of test</v>
      </c>
      <c r="F17138" s="53" t="str">
        <f t="shared" si="2"/>
        <v>Shanghai_1</v>
      </c>
      <c r="G17138" s="53">
        <f t="shared" si="3"/>
        <v>0.5104917031</v>
      </c>
    </row>
    <row r="17139">
      <c r="A17139" s="61">
        <v>1.518250508E9</v>
      </c>
      <c r="B17139" s="61">
        <v>1.0</v>
      </c>
      <c r="C17139" s="61">
        <v>1182.0</v>
      </c>
      <c r="D17139" s="57" t="s">
        <v>379</v>
      </c>
      <c r="E17139" s="62" t="str">
        <f t="shared" si="1"/>
        <v>Out of test</v>
      </c>
      <c r="F17139" s="53" t="str">
        <f t="shared" si="2"/>
        <v>Shanghai_1</v>
      </c>
      <c r="G17139" s="53">
        <f t="shared" si="3"/>
        <v>0.5279804792</v>
      </c>
    </row>
    <row r="17140">
      <c r="A17140" s="61">
        <v>1.514459069E9</v>
      </c>
      <c r="B17140" s="61">
        <v>1.0</v>
      </c>
      <c r="C17140" s="61">
        <v>355.0</v>
      </c>
      <c r="D17140" s="57" t="s">
        <v>379</v>
      </c>
      <c r="E17140" s="62" t="str">
        <f t="shared" si="1"/>
        <v>Out of test</v>
      </c>
      <c r="F17140" s="53" t="str">
        <f t="shared" si="2"/>
        <v>Shanghai_1</v>
      </c>
      <c r="G17140" s="53">
        <f t="shared" si="3"/>
        <v>0.5020336509</v>
      </c>
    </row>
    <row r="17141">
      <c r="A17141" s="61">
        <v>1.519684714E9</v>
      </c>
      <c r="B17141" s="61">
        <v>1.0</v>
      </c>
      <c r="C17141" s="61">
        <v>222.0</v>
      </c>
      <c r="D17141" s="57" t="s">
        <v>379</v>
      </c>
      <c r="E17141" s="62" t="str">
        <f t="shared" si="1"/>
        <v>Out of test</v>
      </c>
      <c r="F17141" s="53" t="str">
        <f t="shared" si="2"/>
        <v>Shanghai_1</v>
      </c>
      <c r="G17141" s="53">
        <f t="shared" si="3"/>
        <v>0.4837777371</v>
      </c>
    </row>
    <row r="17142">
      <c r="A17142" s="61">
        <v>1.512480024E9</v>
      </c>
      <c r="B17142" s="61">
        <v>1.0</v>
      </c>
      <c r="C17142" s="61">
        <v>2449.0</v>
      </c>
      <c r="D17142" s="57" t="s">
        <v>379</v>
      </c>
      <c r="E17142" s="62" t="str">
        <f t="shared" si="1"/>
        <v>Out of test</v>
      </c>
      <c r="F17142" s="53" t="str">
        <f t="shared" si="2"/>
        <v>Shanghai_1</v>
      </c>
      <c r="G17142" s="53">
        <f t="shared" si="3"/>
        <v>0.1225184558</v>
      </c>
    </row>
    <row r="17143">
      <c r="A17143" s="61">
        <v>1.514462053E9</v>
      </c>
      <c r="B17143" s="61">
        <v>1.0</v>
      </c>
      <c r="C17143" s="61">
        <v>951.0</v>
      </c>
      <c r="D17143" s="57" t="s">
        <v>379</v>
      </c>
      <c r="E17143" s="62" t="str">
        <f t="shared" si="1"/>
        <v>Out of test</v>
      </c>
      <c r="F17143" s="53" t="str">
        <f t="shared" si="2"/>
        <v>Shanghai_1</v>
      </c>
      <c r="G17143" s="53">
        <f t="shared" si="3"/>
        <v>0.2864338922</v>
      </c>
    </row>
    <row r="17144">
      <c r="A17144" s="61">
        <v>1.518346533E9</v>
      </c>
      <c r="B17144" s="61">
        <v>1.0</v>
      </c>
      <c r="C17144" s="61">
        <v>1758.0</v>
      </c>
      <c r="D17144" s="57" t="s">
        <v>379</v>
      </c>
      <c r="E17144" s="62" t="str">
        <f t="shared" si="1"/>
        <v>Out of test</v>
      </c>
      <c r="F17144" s="53" t="str">
        <f t="shared" si="2"/>
        <v>Shanghai_1</v>
      </c>
      <c r="G17144" s="53">
        <f t="shared" si="3"/>
        <v>0.9408868227</v>
      </c>
    </row>
    <row r="17145">
      <c r="A17145" s="61">
        <v>1.513824248E9</v>
      </c>
      <c r="B17145" s="61">
        <v>1.0</v>
      </c>
      <c r="C17145" s="61">
        <v>2719.0</v>
      </c>
      <c r="D17145" s="57" t="s">
        <v>379</v>
      </c>
      <c r="E17145" s="62" t="str">
        <f t="shared" si="1"/>
        <v>Out of test</v>
      </c>
      <c r="F17145" s="53" t="str">
        <f t="shared" si="2"/>
        <v>Shanghai_1</v>
      </c>
      <c r="G17145" s="53">
        <f t="shared" si="3"/>
        <v>0.3391783728</v>
      </c>
    </row>
    <row r="17146">
      <c r="A17146" s="61">
        <v>1.517448589E9</v>
      </c>
      <c r="B17146" s="61">
        <v>1.0</v>
      </c>
      <c r="C17146" s="61">
        <v>2117.0</v>
      </c>
      <c r="D17146" s="57" t="s">
        <v>379</v>
      </c>
      <c r="E17146" s="62" t="str">
        <f t="shared" si="1"/>
        <v>Out of test</v>
      </c>
      <c r="F17146" s="53" t="str">
        <f t="shared" si="2"/>
        <v>Shanghai_1</v>
      </c>
      <c r="G17146" s="53">
        <f t="shared" si="3"/>
        <v>0.1388061958</v>
      </c>
    </row>
    <row r="17147">
      <c r="A17147" s="61">
        <v>1.513250039E9</v>
      </c>
      <c r="B17147" s="61">
        <v>1.0</v>
      </c>
      <c r="C17147" s="61">
        <v>1661.0</v>
      </c>
      <c r="D17147" s="57" t="s">
        <v>379</v>
      </c>
      <c r="E17147" s="62" t="str">
        <f t="shared" si="1"/>
        <v>Out of test</v>
      </c>
      <c r="F17147" s="53" t="str">
        <f t="shared" si="2"/>
        <v>Shanghai_1</v>
      </c>
      <c r="G17147" s="53">
        <f t="shared" si="3"/>
        <v>0.986258387</v>
      </c>
    </row>
    <row r="17148">
      <c r="A17148" s="61">
        <v>1.513269177E9</v>
      </c>
      <c r="B17148" s="61">
        <v>1.0</v>
      </c>
      <c r="C17148" s="61">
        <v>555.0</v>
      </c>
      <c r="D17148" s="57" t="s">
        <v>379</v>
      </c>
      <c r="E17148" s="62" t="str">
        <f t="shared" si="1"/>
        <v>Out of test</v>
      </c>
      <c r="F17148" s="53" t="str">
        <f t="shared" si="2"/>
        <v>Shanghai_1</v>
      </c>
      <c r="G17148" s="53">
        <f t="shared" si="3"/>
        <v>0.4486303762</v>
      </c>
    </row>
    <row r="17149">
      <c r="A17149" s="61">
        <v>1.515298268E9</v>
      </c>
      <c r="B17149" s="61">
        <v>1.0</v>
      </c>
      <c r="C17149" s="61">
        <v>728.0</v>
      </c>
      <c r="D17149" s="57" t="s">
        <v>379</v>
      </c>
      <c r="E17149" s="62" t="str">
        <f t="shared" si="1"/>
        <v>Out of test</v>
      </c>
      <c r="F17149" s="53" t="str">
        <f t="shared" si="2"/>
        <v>Shanghai_1</v>
      </c>
      <c r="G17149" s="53">
        <f t="shared" si="3"/>
        <v>0.345217847</v>
      </c>
    </row>
    <row r="17150">
      <c r="A17150" s="61">
        <v>1.517976336E9</v>
      </c>
      <c r="B17150" s="61">
        <v>1.0</v>
      </c>
      <c r="C17150" s="61">
        <v>805.0</v>
      </c>
      <c r="D17150" s="57" t="s">
        <v>379</v>
      </c>
      <c r="E17150" s="62" t="str">
        <f t="shared" si="1"/>
        <v>Out of test</v>
      </c>
      <c r="F17150" s="53" t="str">
        <f t="shared" si="2"/>
        <v>Shanghai_1</v>
      </c>
      <c r="G17150" s="53">
        <f t="shared" si="3"/>
        <v>0.01833785755</v>
      </c>
    </row>
    <row r="17151">
      <c r="A17151" s="61">
        <v>1.518189356E9</v>
      </c>
      <c r="B17151" s="61">
        <v>1.0</v>
      </c>
      <c r="C17151" s="61">
        <v>943.0</v>
      </c>
      <c r="D17151" s="57" t="s">
        <v>379</v>
      </c>
      <c r="E17151" s="62" t="str">
        <f t="shared" si="1"/>
        <v>Out of test</v>
      </c>
      <c r="F17151" s="53" t="str">
        <f t="shared" si="2"/>
        <v>Shanghai_1</v>
      </c>
      <c r="G17151" s="53">
        <f t="shared" si="3"/>
        <v>0.7563798127</v>
      </c>
    </row>
    <row r="17152">
      <c r="A17152" s="61">
        <v>1.519786568E9</v>
      </c>
      <c r="B17152" s="61">
        <v>1.0</v>
      </c>
      <c r="C17152" s="61">
        <v>1135.0</v>
      </c>
      <c r="D17152" s="57" t="s">
        <v>379</v>
      </c>
      <c r="E17152" s="62" t="str">
        <f t="shared" si="1"/>
        <v>Out of test</v>
      </c>
      <c r="F17152" s="53" t="str">
        <f t="shared" si="2"/>
        <v>Shanghai_1</v>
      </c>
      <c r="G17152" s="53">
        <f t="shared" si="3"/>
        <v>0.0926771566</v>
      </c>
    </row>
    <row r="17153">
      <c r="A17153" s="61">
        <v>1.517041388E9</v>
      </c>
      <c r="B17153" s="61">
        <v>1.0</v>
      </c>
      <c r="C17153" s="61">
        <v>1232.0</v>
      </c>
      <c r="D17153" s="57" t="s">
        <v>379</v>
      </c>
      <c r="E17153" s="62" t="str">
        <f t="shared" si="1"/>
        <v>Out of test</v>
      </c>
      <c r="F17153" s="53" t="str">
        <f t="shared" si="2"/>
        <v>Shanghai_1</v>
      </c>
      <c r="G17153" s="53">
        <f t="shared" si="3"/>
        <v>0.1424335408</v>
      </c>
    </row>
    <row r="17154">
      <c r="A17154" s="61">
        <v>1.515612624E9</v>
      </c>
      <c r="B17154" s="61">
        <v>1.0</v>
      </c>
      <c r="C17154" s="61">
        <v>849.0</v>
      </c>
      <c r="D17154" s="57" t="s">
        <v>379</v>
      </c>
      <c r="E17154" s="62" t="str">
        <f t="shared" si="1"/>
        <v>Out of test</v>
      </c>
      <c r="F17154" s="53" t="str">
        <f t="shared" si="2"/>
        <v>Shanghai_1</v>
      </c>
      <c r="G17154" s="53">
        <f t="shared" si="3"/>
        <v>0.5924236324</v>
      </c>
    </row>
    <row r="17155">
      <c r="A17155" s="61">
        <v>1.518097358E9</v>
      </c>
      <c r="B17155" s="61">
        <v>1.0</v>
      </c>
      <c r="C17155" s="61">
        <v>1309.0</v>
      </c>
      <c r="D17155" s="57" t="s">
        <v>379</v>
      </c>
      <c r="E17155" s="62" t="str">
        <f t="shared" si="1"/>
        <v>Out of test</v>
      </c>
      <c r="F17155" s="53" t="str">
        <f t="shared" si="2"/>
        <v>Shanghai_1</v>
      </c>
      <c r="G17155" s="53">
        <f t="shared" si="3"/>
        <v>0.05401830409</v>
      </c>
    </row>
    <row r="17156">
      <c r="A17156" s="61">
        <v>1.516537877E9</v>
      </c>
      <c r="B17156" s="61">
        <v>1.0</v>
      </c>
      <c r="C17156" s="61">
        <v>1074.0</v>
      </c>
      <c r="D17156" s="57" t="s">
        <v>379</v>
      </c>
      <c r="E17156" s="62" t="str">
        <f t="shared" si="1"/>
        <v>Out of test</v>
      </c>
      <c r="F17156" s="53" t="str">
        <f t="shared" si="2"/>
        <v>Shanghai_1</v>
      </c>
      <c r="G17156" s="53">
        <f t="shared" si="3"/>
        <v>0.8427083199</v>
      </c>
    </row>
    <row r="17157">
      <c r="A17157" s="61">
        <v>1.511635039E9</v>
      </c>
      <c r="B17157" s="61">
        <v>1.0</v>
      </c>
      <c r="C17157" s="61">
        <v>1449.0</v>
      </c>
      <c r="D17157" s="57" t="s">
        <v>379</v>
      </c>
      <c r="E17157" s="62" t="str">
        <f t="shared" si="1"/>
        <v>Out of test</v>
      </c>
      <c r="F17157" s="53" t="str">
        <f t="shared" si="2"/>
        <v>Shanghai_1</v>
      </c>
      <c r="G17157" s="53">
        <f t="shared" si="3"/>
        <v>0.7112714532</v>
      </c>
    </row>
    <row r="17158">
      <c r="A17158" s="61">
        <v>1.512206003E9</v>
      </c>
      <c r="B17158" s="61">
        <v>1.0</v>
      </c>
      <c r="C17158" s="61">
        <v>1803.0</v>
      </c>
      <c r="D17158" s="57" t="s">
        <v>379</v>
      </c>
      <c r="E17158" s="62" t="str">
        <f t="shared" si="1"/>
        <v>Out of test</v>
      </c>
      <c r="F17158" s="53" t="str">
        <f t="shared" si="2"/>
        <v>Shanghai_1</v>
      </c>
      <c r="G17158" s="53">
        <f t="shared" si="3"/>
        <v>0.01576042681</v>
      </c>
    </row>
    <row r="17159">
      <c r="A17159" s="61">
        <v>1.519089218E9</v>
      </c>
      <c r="B17159" s="61">
        <v>1.0</v>
      </c>
      <c r="C17159" s="61">
        <v>1455.0</v>
      </c>
      <c r="D17159" s="57" t="s">
        <v>379</v>
      </c>
      <c r="E17159" s="62" t="str">
        <f t="shared" si="1"/>
        <v>Out of test</v>
      </c>
      <c r="F17159" s="53" t="str">
        <f t="shared" si="2"/>
        <v>Shanghai_1</v>
      </c>
      <c r="G17159" s="53">
        <f t="shared" si="3"/>
        <v>0.17573039</v>
      </c>
    </row>
    <row r="17160">
      <c r="A17160" s="61">
        <v>1.516278624E9</v>
      </c>
      <c r="B17160" s="61">
        <v>1.0</v>
      </c>
      <c r="C17160" s="61">
        <v>3187.0</v>
      </c>
      <c r="D17160" s="57" t="s">
        <v>379</v>
      </c>
      <c r="E17160" s="62" t="str">
        <f t="shared" si="1"/>
        <v>Out of test</v>
      </c>
      <c r="F17160" s="53" t="str">
        <f t="shared" si="2"/>
        <v>Shanghai_1</v>
      </c>
      <c r="G17160" s="53">
        <f t="shared" si="3"/>
        <v>0.93517969</v>
      </c>
    </row>
    <row r="17161">
      <c r="A17161" s="61">
        <v>1.518805073E9</v>
      </c>
      <c r="B17161" s="61">
        <v>1.0</v>
      </c>
      <c r="C17161" s="61">
        <v>913.0</v>
      </c>
      <c r="D17161" s="57" t="s">
        <v>379</v>
      </c>
      <c r="E17161" s="62" t="str">
        <f t="shared" si="1"/>
        <v>Out of test</v>
      </c>
      <c r="F17161" s="53" t="str">
        <f t="shared" si="2"/>
        <v>Shanghai_1</v>
      </c>
      <c r="G17161" s="53">
        <f t="shared" si="3"/>
        <v>0.7191254216</v>
      </c>
    </row>
    <row r="17162">
      <c r="A17162" s="61">
        <v>1.517156349E9</v>
      </c>
      <c r="B17162" s="61">
        <v>1.0</v>
      </c>
      <c r="C17162" s="61">
        <v>1454.0</v>
      </c>
      <c r="D17162" s="57" t="s">
        <v>379</v>
      </c>
      <c r="E17162" s="62" t="str">
        <f t="shared" si="1"/>
        <v>Out of test</v>
      </c>
      <c r="F17162" s="53" t="str">
        <f t="shared" si="2"/>
        <v>Shanghai_1</v>
      </c>
      <c r="G17162" s="53">
        <f t="shared" si="3"/>
        <v>0.06322222248</v>
      </c>
    </row>
    <row r="17163">
      <c r="A17163" s="61">
        <v>1.516492958E9</v>
      </c>
      <c r="B17163" s="61">
        <v>1.0</v>
      </c>
      <c r="C17163" s="61">
        <v>95.0</v>
      </c>
      <c r="D17163" s="57" t="s">
        <v>379</v>
      </c>
      <c r="E17163" s="62" t="str">
        <f t="shared" si="1"/>
        <v>Out of test</v>
      </c>
      <c r="F17163" s="53" t="str">
        <f t="shared" si="2"/>
        <v>Shanghai_1</v>
      </c>
      <c r="G17163" s="53">
        <f t="shared" si="3"/>
        <v>0.1409836195</v>
      </c>
    </row>
    <row r="17164">
      <c r="A17164" s="61">
        <v>1.516722253E9</v>
      </c>
      <c r="B17164" s="61">
        <v>1.0</v>
      </c>
      <c r="C17164" s="61">
        <v>3234.0</v>
      </c>
      <c r="D17164" s="57" t="s">
        <v>379</v>
      </c>
      <c r="E17164" s="62" t="str">
        <f t="shared" si="1"/>
        <v>Out of test</v>
      </c>
      <c r="F17164" s="53" t="str">
        <f t="shared" si="2"/>
        <v>Shanghai_1</v>
      </c>
      <c r="G17164" s="53">
        <f t="shared" si="3"/>
        <v>0.03785885047</v>
      </c>
    </row>
    <row r="17165">
      <c r="A17165" s="61">
        <v>1.513745894E9</v>
      </c>
      <c r="B17165" s="61">
        <v>1.0</v>
      </c>
      <c r="C17165" s="61">
        <v>2617.0</v>
      </c>
      <c r="D17165" s="57" t="s">
        <v>379</v>
      </c>
      <c r="E17165" s="62" t="str">
        <f t="shared" si="1"/>
        <v>Out of test</v>
      </c>
      <c r="F17165" s="53" t="str">
        <f t="shared" si="2"/>
        <v>Shanghai_1</v>
      </c>
      <c r="G17165" s="53">
        <f t="shared" si="3"/>
        <v>0.949213837</v>
      </c>
    </row>
    <row r="17166">
      <c r="A17166" s="61">
        <v>1.515232385E9</v>
      </c>
      <c r="B17166" s="61">
        <v>1.0</v>
      </c>
      <c r="C17166" s="61">
        <v>2521.0</v>
      </c>
      <c r="D17166" s="57" t="s">
        <v>379</v>
      </c>
      <c r="E17166" s="62" t="str">
        <f t="shared" si="1"/>
        <v>Out of test</v>
      </c>
      <c r="F17166" s="53" t="str">
        <f t="shared" si="2"/>
        <v>Shanghai_1</v>
      </c>
      <c r="G17166" s="53">
        <f t="shared" si="3"/>
        <v>0.5239984297</v>
      </c>
    </row>
    <row r="17167">
      <c r="A17167" s="61">
        <v>1.513992014E9</v>
      </c>
      <c r="B17167" s="61">
        <v>1.0</v>
      </c>
      <c r="C17167" s="61">
        <v>3542.0</v>
      </c>
      <c r="D17167" s="57" t="s">
        <v>379</v>
      </c>
      <c r="E17167" s="62" t="str">
        <f t="shared" si="1"/>
        <v>Out of test</v>
      </c>
      <c r="F17167" s="53" t="str">
        <f t="shared" si="2"/>
        <v>Shanghai_1</v>
      </c>
      <c r="G17167" s="53">
        <f t="shared" si="3"/>
        <v>0.008719851341</v>
      </c>
    </row>
    <row r="17168">
      <c r="A17168" s="61">
        <v>1.517185173E9</v>
      </c>
      <c r="B17168" s="61">
        <v>1.0</v>
      </c>
      <c r="C17168" s="61">
        <v>3029.0</v>
      </c>
      <c r="D17168" s="57" t="s">
        <v>379</v>
      </c>
      <c r="E17168" s="62" t="str">
        <f t="shared" si="1"/>
        <v>Out of test</v>
      </c>
      <c r="F17168" s="53" t="str">
        <f t="shared" si="2"/>
        <v>Shanghai_1</v>
      </c>
      <c r="G17168" s="53">
        <f t="shared" si="3"/>
        <v>0.3278268585</v>
      </c>
    </row>
    <row r="17169">
      <c r="A17169" s="61">
        <v>1.514326316E9</v>
      </c>
      <c r="B17169" s="61">
        <v>1.0</v>
      </c>
      <c r="C17169" s="61">
        <v>323.0</v>
      </c>
      <c r="D17169" s="57" t="s">
        <v>379</v>
      </c>
      <c r="E17169" s="62" t="str">
        <f t="shared" si="1"/>
        <v>Out of test</v>
      </c>
      <c r="F17169" s="53" t="str">
        <f t="shared" si="2"/>
        <v>Shanghai_1</v>
      </c>
      <c r="G17169" s="53">
        <f t="shared" si="3"/>
        <v>0.1124721022</v>
      </c>
    </row>
    <row r="17170">
      <c r="A17170" s="61">
        <v>1.515936409E9</v>
      </c>
      <c r="B17170" s="61">
        <v>1.0</v>
      </c>
      <c r="C17170" s="61">
        <v>2385.0</v>
      </c>
      <c r="D17170" s="57" t="s">
        <v>379</v>
      </c>
      <c r="E17170" s="62" t="str">
        <f t="shared" si="1"/>
        <v>Out of test</v>
      </c>
      <c r="F17170" s="53" t="str">
        <f t="shared" si="2"/>
        <v>Shanghai_1</v>
      </c>
      <c r="G17170" s="53">
        <f t="shared" si="3"/>
        <v>0.3323934606</v>
      </c>
    </row>
    <row r="17171">
      <c r="A17171" s="61">
        <v>1.512282596E9</v>
      </c>
      <c r="B17171" s="61">
        <v>1.0</v>
      </c>
      <c r="C17171" s="61">
        <v>486.0</v>
      </c>
      <c r="D17171" s="57" t="s">
        <v>379</v>
      </c>
      <c r="E17171" s="62" t="str">
        <f t="shared" si="1"/>
        <v>Out of test</v>
      </c>
      <c r="F17171" s="53" t="str">
        <f t="shared" si="2"/>
        <v>Shanghai_1</v>
      </c>
      <c r="G17171" s="53">
        <f t="shared" si="3"/>
        <v>0.3953694749</v>
      </c>
    </row>
    <row r="17172">
      <c r="A17172" s="61">
        <v>1.511466233E9</v>
      </c>
      <c r="B17172" s="61">
        <v>1.0</v>
      </c>
      <c r="C17172" s="61">
        <v>3866.0</v>
      </c>
      <c r="D17172" s="57" t="s">
        <v>379</v>
      </c>
      <c r="E17172" s="62" t="str">
        <f t="shared" si="1"/>
        <v>Out of test</v>
      </c>
      <c r="F17172" s="53" t="str">
        <f t="shared" si="2"/>
        <v>Shanghai_1</v>
      </c>
      <c r="G17172" s="53">
        <f t="shared" si="3"/>
        <v>0.4371985156</v>
      </c>
    </row>
    <row r="17173">
      <c r="A17173" s="61">
        <v>1.516057216E9</v>
      </c>
      <c r="B17173" s="61">
        <v>1.0</v>
      </c>
      <c r="C17173" s="61">
        <v>406.0</v>
      </c>
      <c r="D17173" s="57" t="s">
        <v>379</v>
      </c>
      <c r="E17173" s="62" t="str">
        <f t="shared" si="1"/>
        <v>Out of test</v>
      </c>
      <c r="F17173" s="53" t="str">
        <f t="shared" si="2"/>
        <v>Shanghai_1</v>
      </c>
      <c r="G17173" s="53">
        <f t="shared" si="3"/>
        <v>0.1297714969</v>
      </c>
    </row>
    <row r="17174">
      <c r="A17174" s="61">
        <v>1.516568098E9</v>
      </c>
      <c r="B17174" s="61">
        <v>1.0</v>
      </c>
      <c r="C17174" s="61">
        <v>3620.0</v>
      </c>
      <c r="D17174" s="57" t="s">
        <v>379</v>
      </c>
      <c r="E17174" s="62" t="str">
        <f t="shared" si="1"/>
        <v>Out of test</v>
      </c>
      <c r="F17174" s="53" t="str">
        <f t="shared" si="2"/>
        <v>Shanghai_1</v>
      </c>
      <c r="G17174" s="53">
        <f t="shared" si="3"/>
        <v>0.1185450836</v>
      </c>
    </row>
    <row r="17175">
      <c r="A17175" s="61">
        <v>1.512566977E9</v>
      </c>
      <c r="B17175" s="61">
        <v>1.0</v>
      </c>
      <c r="C17175" s="61">
        <v>6583.0</v>
      </c>
      <c r="D17175" s="57" t="s">
        <v>379</v>
      </c>
      <c r="E17175" s="62" t="str">
        <f t="shared" si="1"/>
        <v>Out of test</v>
      </c>
      <c r="F17175" s="53" t="str">
        <f t="shared" si="2"/>
        <v>Shanghai_1</v>
      </c>
      <c r="G17175" s="53">
        <f t="shared" si="3"/>
        <v>0.07703798344</v>
      </c>
    </row>
    <row r="17176">
      <c r="A17176" s="61">
        <v>1.511330385E9</v>
      </c>
      <c r="B17176" s="61">
        <v>1.0</v>
      </c>
      <c r="C17176" s="61">
        <v>1275.0</v>
      </c>
      <c r="D17176" s="57" t="s">
        <v>379</v>
      </c>
      <c r="E17176" s="62" t="str">
        <f t="shared" si="1"/>
        <v>Out of test</v>
      </c>
      <c r="F17176" s="53" t="str">
        <f t="shared" si="2"/>
        <v>Shanghai_1</v>
      </c>
      <c r="G17176" s="53">
        <f t="shared" si="3"/>
        <v>0.7178858839</v>
      </c>
    </row>
    <row r="17177">
      <c r="A17177" s="61">
        <v>1.516455913E9</v>
      </c>
      <c r="B17177" s="61">
        <v>1.0</v>
      </c>
      <c r="C17177" s="61">
        <v>384.0</v>
      </c>
      <c r="D17177" s="57" t="s">
        <v>379</v>
      </c>
      <c r="E17177" s="62" t="str">
        <f t="shared" si="1"/>
        <v>Out of test</v>
      </c>
      <c r="F17177" s="53" t="str">
        <f t="shared" si="2"/>
        <v>Shanghai_1</v>
      </c>
      <c r="G17177" s="53">
        <f t="shared" si="3"/>
        <v>0.6641579831</v>
      </c>
    </row>
    <row r="17178">
      <c r="A17178" s="61">
        <v>1.514130115E9</v>
      </c>
      <c r="B17178" s="61">
        <v>1.0</v>
      </c>
      <c r="C17178" s="61">
        <v>954.0</v>
      </c>
      <c r="D17178" s="57" t="s">
        <v>379</v>
      </c>
      <c r="E17178" s="62" t="str">
        <f t="shared" si="1"/>
        <v>Out of test</v>
      </c>
      <c r="F17178" s="53" t="str">
        <f t="shared" si="2"/>
        <v>Shanghai_1</v>
      </c>
      <c r="G17178" s="53">
        <f t="shared" si="3"/>
        <v>0.06251530015</v>
      </c>
    </row>
    <row r="17179">
      <c r="A17179" s="61">
        <v>1.515340599E9</v>
      </c>
      <c r="B17179" s="61">
        <v>1.0</v>
      </c>
      <c r="C17179" s="61">
        <v>1351.0</v>
      </c>
      <c r="D17179" s="57" t="s">
        <v>379</v>
      </c>
      <c r="E17179" s="62" t="str">
        <f t="shared" si="1"/>
        <v>Out of test</v>
      </c>
      <c r="F17179" s="53" t="str">
        <f t="shared" si="2"/>
        <v>Shanghai_1</v>
      </c>
      <c r="G17179" s="53">
        <f t="shared" si="3"/>
        <v>0.07909366194</v>
      </c>
    </row>
    <row r="17180">
      <c r="A17180" s="61">
        <v>1.516716914E9</v>
      </c>
      <c r="B17180" s="61">
        <v>1.0</v>
      </c>
      <c r="C17180" s="61">
        <v>816.0</v>
      </c>
      <c r="D17180" s="57" t="s">
        <v>379</v>
      </c>
      <c r="E17180" s="62" t="str">
        <f t="shared" si="1"/>
        <v>Out of test</v>
      </c>
      <c r="F17180" s="53" t="str">
        <f t="shared" si="2"/>
        <v>Shanghai_1</v>
      </c>
      <c r="G17180" s="53">
        <f t="shared" si="3"/>
        <v>0.4300498298</v>
      </c>
    </row>
    <row r="17181">
      <c r="A17181" s="61">
        <v>1.513093897E9</v>
      </c>
      <c r="B17181" s="61">
        <v>1.0</v>
      </c>
      <c r="C17181" s="61">
        <v>71.0</v>
      </c>
      <c r="D17181" s="57" t="s">
        <v>379</v>
      </c>
      <c r="E17181" s="62" t="str">
        <f t="shared" si="1"/>
        <v>Out of test</v>
      </c>
      <c r="F17181" s="53" t="str">
        <f t="shared" si="2"/>
        <v>Shanghai_1</v>
      </c>
      <c r="G17181" s="53">
        <f t="shared" si="3"/>
        <v>0.2814375472</v>
      </c>
    </row>
    <row r="17182">
      <c r="A17182" s="61">
        <v>1.514950717E9</v>
      </c>
      <c r="B17182" s="61">
        <v>1.0</v>
      </c>
      <c r="C17182" s="61">
        <v>94.0</v>
      </c>
      <c r="D17182" s="57" t="s">
        <v>379</v>
      </c>
      <c r="E17182" s="62" t="str">
        <f t="shared" si="1"/>
        <v>Out of test</v>
      </c>
      <c r="F17182" s="53" t="str">
        <f t="shared" si="2"/>
        <v>Shanghai_1</v>
      </c>
      <c r="G17182" s="53">
        <f t="shared" si="3"/>
        <v>0.2916522687</v>
      </c>
    </row>
    <row r="17183">
      <c r="A17183" s="61">
        <v>1.512684618E9</v>
      </c>
      <c r="B17183" s="61">
        <v>1.0</v>
      </c>
      <c r="C17183" s="61">
        <v>3363.0</v>
      </c>
      <c r="D17183" s="57" t="s">
        <v>379</v>
      </c>
      <c r="E17183" s="62" t="str">
        <f t="shared" si="1"/>
        <v>Out of test</v>
      </c>
      <c r="F17183" s="53" t="str">
        <f t="shared" si="2"/>
        <v>Shanghai_1</v>
      </c>
      <c r="G17183" s="53">
        <f t="shared" si="3"/>
        <v>0.5831426556</v>
      </c>
    </row>
    <row r="17184">
      <c r="A17184" s="61">
        <v>1.515996925E9</v>
      </c>
      <c r="B17184" s="61">
        <v>1.0</v>
      </c>
      <c r="C17184" s="61">
        <v>2082.0</v>
      </c>
      <c r="D17184" s="57" t="s">
        <v>379</v>
      </c>
      <c r="E17184" s="62" t="str">
        <f t="shared" si="1"/>
        <v>Out of test</v>
      </c>
      <c r="F17184" s="53" t="str">
        <f t="shared" si="2"/>
        <v>Shanghai_1</v>
      </c>
      <c r="G17184" s="53">
        <f t="shared" si="3"/>
        <v>0.2684543111</v>
      </c>
    </row>
    <row r="17185">
      <c r="A17185" s="61">
        <v>1.513096456E9</v>
      </c>
      <c r="B17185" s="61">
        <v>1.0</v>
      </c>
      <c r="C17185" s="61">
        <v>647.0</v>
      </c>
      <c r="D17185" s="57" t="s">
        <v>379</v>
      </c>
      <c r="E17185" s="62" t="str">
        <f t="shared" si="1"/>
        <v>Out of test</v>
      </c>
      <c r="F17185" s="53" t="str">
        <f t="shared" si="2"/>
        <v>Shanghai_1</v>
      </c>
      <c r="G17185" s="53">
        <f t="shared" si="3"/>
        <v>0.1223172424</v>
      </c>
    </row>
    <row r="17186">
      <c r="A17186" s="61">
        <v>1.515585725E9</v>
      </c>
      <c r="B17186" s="61">
        <v>1.0</v>
      </c>
      <c r="C17186" s="61">
        <v>1004.0</v>
      </c>
      <c r="D17186" s="57" t="s">
        <v>379</v>
      </c>
      <c r="E17186" s="62" t="str">
        <f t="shared" si="1"/>
        <v>Out of test</v>
      </c>
      <c r="F17186" s="53" t="str">
        <f t="shared" si="2"/>
        <v>Shanghai_1</v>
      </c>
      <c r="G17186" s="53">
        <f t="shared" si="3"/>
        <v>0.5738172801</v>
      </c>
    </row>
    <row r="17187">
      <c r="A17187" s="61">
        <v>1.511875409E9</v>
      </c>
      <c r="B17187" s="61">
        <v>1.0</v>
      </c>
      <c r="C17187" s="61">
        <v>1730.0</v>
      </c>
      <c r="D17187" s="57" t="s">
        <v>379</v>
      </c>
      <c r="E17187" s="62" t="str">
        <f t="shared" si="1"/>
        <v>Out of test</v>
      </c>
      <c r="F17187" s="53" t="str">
        <f t="shared" si="2"/>
        <v>Shanghai_1</v>
      </c>
      <c r="G17187" s="53">
        <f t="shared" si="3"/>
        <v>0.314386258</v>
      </c>
    </row>
    <row r="17188">
      <c r="A17188" s="61">
        <v>1.513531175E9</v>
      </c>
      <c r="B17188" s="61">
        <v>1.0</v>
      </c>
      <c r="C17188" s="61">
        <v>2178.0</v>
      </c>
      <c r="D17188" s="57" t="s">
        <v>379</v>
      </c>
      <c r="E17188" s="62" t="str">
        <f t="shared" si="1"/>
        <v>Out of test</v>
      </c>
      <c r="F17188" s="53" t="str">
        <f t="shared" si="2"/>
        <v>Shanghai_1</v>
      </c>
      <c r="G17188" s="53">
        <f t="shared" si="3"/>
        <v>0.106759382</v>
      </c>
    </row>
    <row r="17189">
      <c r="A17189" s="61">
        <v>1.512844433E9</v>
      </c>
      <c r="B17189" s="61">
        <v>1.0</v>
      </c>
      <c r="C17189" s="61">
        <v>689.0</v>
      </c>
      <c r="D17189" s="57" t="s">
        <v>379</v>
      </c>
      <c r="E17189" s="62" t="str">
        <f t="shared" si="1"/>
        <v>Out of test</v>
      </c>
      <c r="F17189" s="53" t="str">
        <f t="shared" si="2"/>
        <v>Shanghai_1</v>
      </c>
      <c r="G17189" s="53">
        <f t="shared" si="3"/>
        <v>0.3804438218</v>
      </c>
    </row>
    <row r="17190">
      <c r="A17190" s="61">
        <v>1.514636668E9</v>
      </c>
      <c r="B17190" s="61">
        <v>1.0</v>
      </c>
      <c r="C17190" s="61">
        <v>2425.0</v>
      </c>
      <c r="D17190" s="57" t="s">
        <v>379</v>
      </c>
      <c r="E17190" s="62" t="str">
        <f t="shared" si="1"/>
        <v>Out of test</v>
      </c>
      <c r="F17190" s="53" t="str">
        <f t="shared" si="2"/>
        <v>Shanghai_1</v>
      </c>
      <c r="G17190" s="53">
        <f t="shared" si="3"/>
        <v>0.7280159749</v>
      </c>
    </row>
    <row r="17191">
      <c r="A17191" s="61">
        <v>1.511364253E9</v>
      </c>
      <c r="B17191" s="61">
        <v>1.0</v>
      </c>
      <c r="C17191" s="61">
        <v>767.0</v>
      </c>
      <c r="D17191" s="57" t="s">
        <v>379</v>
      </c>
      <c r="E17191" s="62" t="str">
        <f t="shared" si="1"/>
        <v>Out of test</v>
      </c>
      <c r="F17191" s="53" t="str">
        <f t="shared" si="2"/>
        <v>Shanghai_1</v>
      </c>
      <c r="G17191" s="53">
        <f t="shared" si="3"/>
        <v>0.8116120557</v>
      </c>
    </row>
    <row r="17192">
      <c r="A17192" s="61">
        <v>1.516771205E9</v>
      </c>
      <c r="B17192" s="61">
        <v>1.0</v>
      </c>
      <c r="C17192" s="61">
        <v>210.0</v>
      </c>
      <c r="D17192" s="57" t="s">
        <v>379</v>
      </c>
      <c r="E17192" s="62" t="str">
        <f t="shared" si="1"/>
        <v>Out of test</v>
      </c>
      <c r="F17192" s="53" t="str">
        <f t="shared" si="2"/>
        <v>Shanghai_1</v>
      </c>
      <c r="G17192" s="53">
        <f t="shared" si="3"/>
        <v>0.9618581985</v>
      </c>
    </row>
    <row r="17193">
      <c r="A17193" s="61">
        <v>1.513600619E9</v>
      </c>
      <c r="B17193" s="61">
        <v>1.0</v>
      </c>
      <c r="C17193" s="61">
        <v>464.0</v>
      </c>
      <c r="D17193" s="57" t="s">
        <v>379</v>
      </c>
      <c r="E17193" s="62" t="str">
        <f t="shared" si="1"/>
        <v>Out of test</v>
      </c>
      <c r="F17193" s="53" t="str">
        <f t="shared" si="2"/>
        <v>Shanghai_1</v>
      </c>
      <c r="G17193" s="53">
        <f t="shared" si="3"/>
        <v>0.1980650113</v>
      </c>
    </row>
    <row r="17194">
      <c r="A17194" s="61">
        <v>1.516916175E9</v>
      </c>
      <c r="B17194" s="61">
        <v>1.0</v>
      </c>
      <c r="C17194" s="61">
        <v>3007.0</v>
      </c>
      <c r="D17194" s="57" t="s">
        <v>379</v>
      </c>
      <c r="E17194" s="62" t="str">
        <f t="shared" si="1"/>
        <v>Out of test</v>
      </c>
      <c r="F17194" s="53" t="str">
        <f t="shared" si="2"/>
        <v>Shanghai_1</v>
      </c>
      <c r="G17194" s="53">
        <f t="shared" si="3"/>
        <v>0.9991688642</v>
      </c>
    </row>
    <row r="17195">
      <c r="A17195" s="61">
        <v>1.515776804E9</v>
      </c>
      <c r="B17195" s="61">
        <v>1.0</v>
      </c>
      <c r="C17195" s="61">
        <v>3027.0</v>
      </c>
      <c r="D17195" s="57" t="s">
        <v>379</v>
      </c>
      <c r="E17195" s="62" t="str">
        <f t="shared" si="1"/>
        <v>Out of test</v>
      </c>
      <c r="F17195" s="53" t="str">
        <f t="shared" si="2"/>
        <v>Shanghai_1</v>
      </c>
      <c r="G17195" s="53">
        <f t="shared" si="3"/>
        <v>0.1275795325</v>
      </c>
    </row>
    <row r="17196">
      <c r="A17196" s="61">
        <v>1.514933389E9</v>
      </c>
      <c r="B17196" s="61">
        <v>1.0</v>
      </c>
      <c r="C17196" s="61">
        <v>1963.0</v>
      </c>
      <c r="D17196" s="57" t="s">
        <v>379</v>
      </c>
      <c r="E17196" s="62" t="str">
        <f t="shared" si="1"/>
        <v>Out of test</v>
      </c>
      <c r="F17196" s="53" t="str">
        <f t="shared" si="2"/>
        <v>Shanghai_1</v>
      </c>
      <c r="G17196" s="53">
        <f t="shared" si="3"/>
        <v>0.9586841926</v>
      </c>
    </row>
    <row r="17197">
      <c r="A17197" s="61">
        <v>1.514159728E9</v>
      </c>
      <c r="B17197" s="61">
        <v>1.0</v>
      </c>
      <c r="C17197" s="61">
        <v>1058.0</v>
      </c>
      <c r="D17197" s="57" t="s">
        <v>379</v>
      </c>
      <c r="E17197" s="62" t="str">
        <f t="shared" si="1"/>
        <v>Out of test</v>
      </c>
      <c r="F17197" s="53" t="str">
        <f t="shared" si="2"/>
        <v>Shanghai_1</v>
      </c>
      <c r="G17197" s="53">
        <f t="shared" si="3"/>
        <v>0.8146709814</v>
      </c>
    </row>
    <row r="17198">
      <c r="A17198" s="61">
        <v>1.515817323E9</v>
      </c>
      <c r="B17198" s="61">
        <v>1.0</v>
      </c>
      <c r="C17198" s="61">
        <v>105.0</v>
      </c>
      <c r="D17198" s="57" t="s">
        <v>379</v>
      </c>
      <c r="E17198" s="62" t="str">
        <f t="shared" si="1"/>
        <v>Out of test</v>
      </c>
      <c r="F17198" s="53" t="str">
        <f t="shared" si="2"/>
        <v>Shanghai_1</v>
      </c>
      <c r="G17198" s="53">
        <f t="shared" si="3"/>
        <v>0.6252003106</v>
      </c>
    </row>
    <row r="17199">
      <c r="A17199" s="61">
        <v>1.514260564E9</v>
      </c>
      <c r="B17199" s="61">
        <v>1.0</v>
      </c>
      <c r="C17199" s="61">
        <v>1583.0</v>
      </c>
      <c r="D17199" s="57" t="s">
        <v>379</v>
      </c>
      <c r="E17199" s="62" t="str">
        <f t="shared" si="1"/>
        <v>Out of test</v>
      </c>
      <c r="F17199" s="53" t="str">
        <f t="shared" si="2"/>
        <v>Shanghai_1</v>
      </c>
      <c r="G17199" s="53">
        <f t="shared" si="3"/>
        <v>0.05931748663</v>
      </c>
    </row>
    <row r="17200">
      <c r="A17200" s="61">
        <v>1.512269045E9</v>
      </c>
      <c r="B17200" s="61">
        <v>1.0</v>
      </c>
      <c r="C17200" s="61">
        <v>3195.0</v>
      </c>
      <c r="D17200" s="57" t="s">
        <v>379</v>
      </c>
      <c r="E17200" s="62" t="str">
        <f t="shared" si="1"/>
        <v>Out of test</v>
      </c>
      <c r="F17200" s="53" t="str">
        <f t="shared" si="2"/>
        <v>Shanghai_1</v>
      </c>
      <c r="G17200" s="53">
        <f t="shared" si="3"/>
        <v>0.5104847297</v>
      </c>
    </row>
    <row r="17201">
      <c r="A17201" s="61">
        <v>1.515340796E9</v>
      </c>
      <c r="B17201" s="61">
        <v>1.0</v>
      </c>
      <c r="C17201" s="61">
        <v>703.0</v>
      </c>
      <c r="D17201" s="57" t="s">
        <v>379</v>
      </c>
      <c r="E17201" s="62" t="str">
        <f t="shared" si="1"/>
        <v>Out of test</v>
      </c>
      <c r="F17201" s="53" t="str">
        <f t="shared" si="2"/>
        <v>Shanghai_1</v>
      </c>
      <c r="G17201" s="53">
        <f t="shared" si="3"/>
        <v>0.9338566699</v>
      </c>
    </row>
    <row r="17202">
      <c r="A17202" s="61">
        <v>1.514253795E9</v>
      </c>
      <c r="B17202" s="61">
        <v>1.0</v>
      </c>
      <c r="C17202" s="61">
        <v>1345.0</v>
      </c>
      <c r="D17202" s="57" t="s">
        <v>379</v>
      </c>
      <c r="E17202" s="62" t="str">
        <f t="shared" si="1"/>
        <v>Out of test</v>
      </c>
      <c r="F17202" s="53" t="str">
        <f t="shared" si="2"/>
        <v>Shanghai_1</v>
      </c>
      <c r="G17202" s="53">
        <f t="shared" si="3"/>
        <v>0.9623221185</v>
      </c>
    </row>
    <row r="17203">
      <c r="A17203" s="61">
        <v>1.518534388E9</v>
      </c>
      <c r="B17203" s="61">
        <v>1.0</v>
      </c>
      <c r="C17203" s="61">
        <v>1926.0</v>
      </c>
      <c r="D17203" s="57" t="s">
        <v>379</v>
      </c>
      <c r="E17203" s="62" t="str">
        <f t="shared" si="1"/>
        <v>Out of test</v>
      </c>
      <c r="F17203" s="53" t="str">
        <f t="shared" si="2"/>
        <v>Shanghai_1</v>
      </c>
      <c r="G17203" s="53">
        <f t="shared" si="3"/>
        <v>0.9658591675</v>
      </c>
    </row>
    <row r="17204">
      <c r="A17204" s="61">
        <v>1.512116163E9</v>
      </c>
      <c r="B17204" s="61">
        <v>1.0</v>
      </c>
      <c r="C17204" s="61">
        <v>105.0</v>
      </c>
      <c r="D17204" s="57" t="s">
        <v>379</v>
      </c>
      <c r="E17204" s="62" t="str">
        <f t="shared" si="1"/>
        <v>Out of test</v>
      </c>
      <c r="F17204" s="53" t="str">
        <f t="shared" si="2"/>
        <v>Shanghai_1</v>
      </c>
      <c r="G17204" s="53">
        <f t="shared" si="3"/>
        <v>0.02037797056</v>
      </c>
    </row>
    <row r="17205">
      <c r="A17205" s="61">
        <v>1.515739157E9</v>
      </c>
      <c r="B17205" s="61">
        <v>1.0</v>
      </c>
      <c r="C17205" s="61">
        <v>510.0</v>
      </c>
      <c r="D17205" s="57" t="s">
        <v>379</v>
      </c>
      <c r="E17205" s="62" t="str">
        <f t="shared" si="1"/>
        <v>Out of test</v>
      </c>
      <c r="F17205" s="53" t="str">
        <f t="shared" si="2"/>
        <v>Shanghai_1</v>
      </c>
      <c r="G17205" s="53">
        <f t="shared" si="3"/>
        <v>0.309777858</v>
      </c>
    </row>
    <row r="17206">
      <c r="A17206" s="61">
        <v>1.517529367E9</v>
      </c>
      <c r="B17206" s="61">
        <v>1.0</v>
      </c>
      <c r="C17206" s="61">
        <v>363.0</v>
      </c>
      <c r="D17206" s="57" t="s">
        <v>379</v>
      </c>
      <c r="E17206" s="62" t="str">
        <f t="shared" si="1"/>
        <v>Out of test</v>
      </c>
      <c r="F17206" s="53" t="str">
        <f t="shared" si="2"/>
        <v>Shanghai_1</v>
      </c>
      <c r="G17206" s="53">
        <f t="shared" si="3"/>
        <v>0.828331561</v>
      </c>
    </row>
    <row r="17207">
      <c r="A17207" s="61">
        <v>1.516069045E9</v>
      </c>
      <c r="B17207" s="61">
        <v>1.0</v>
      </c>
      <c r="C17207" s="61">
        <v>569.0</v>
      </c>
      <c r="D17207" s="57" t="s">
        <v>379</v>
      </c>
      <c r="E17207" s="62" t="str">
        <f t="shared" si="1"/>
        <v>Out of test</v>
      </c>
      <c r="F17207" s="53" t="str">
        <f t="shared" si="2"/>
        <v>Shanghai_1</v>
      </c>
      <c r="G17207" s="53">
        <f t="shared" si="3"/>
        <v>0.595198426</v>
      </c>
    </row>
    <row r="17208">
      <c r="A17208" s="61">
        <v>1.515027109E9</v>
      </c>
      <c r="B17208" s="61">
        <v>1.0</v>
      </c>
      <c r="C17208" s="61">
        <v>1529.0</v>
      </c>
      <c r="D17208" s="57" t="s">
        <v>379</v>
      </c>
      <c r="E17208" s="62" t="str">
        <f t="shared" si="1"/>
        <v>Out of test</v>
      </c>
      <c r="F17208" s="53" t="str">
        <f t="shared" si="2"/>
        <v>Shanghai_1</v>
      </c>
      <c r="G17208" s="53">
        <f t="shared" si="3"/>
        <v>0.1570797644</v>
      </c>
    </row>
    <row r="17209">
      <c r="A17209" s="61">
        <v>1.513667349E9</v>
      </c>
      <c r="B17209" s="61">
        <v>1.0</v>
      </c>
      <c r="C17209" s="61">
        <v>1137.0</v>
      </c>
      <c r="D17209" s="57" t="s">
        <v>379</v>
      </c>
      <c r="E17209" s="62" t="str">
        <f t="shared" si="1"/>
        <v>Out of test</v>
      </c>
      <c r="F17209" s="53" t="str">
        <f t="shared" si="2"/>
        <v>Shanghai_1</v>
      </c>
      <c r="G17209" s="53">
        <f t="shared" si="3"/>
        <v>0.4969575257</v>
      </c>
    </row>
    <row r="17210">
      <c r="A17210" s="61">
        <v>1.518938649E9</v>
      </c>
      <c r="B17210" s="61">
        <v>1.0</v>
      </c>
      <c r="C17210" s="61">
        <v>420.0</v>
      </c>
      <c r="D17210" s="57" t="s">
        <v>379</v>
      </c>
      <c r="E17210" s="62" t="str">
        <f t="shared" si="1"/>
        <v>Out of test</v>
      </c>
      <c r="F17210" s="53" t="str">
        <f t="shared" si="2"/>
        <v>Shanghai_1</v>
      </c>
      <c r="G17210" s="53">
        <f t="shared" si="3"/>
        <v>0.1739400521</v>
      </c>
    </row>
    <row r="17211">
      <c r="A17211" s="61">
        <v>1.512548979E9</v>
      </c>
      <c r="B17211" s="61">
        <v>1.0</v>
      </c>
      <c r="C17211" s="61">
        <v>3341.0</v>
      </c>
      <c r="D17211" s="57" t="s">
        <v>379</v>
      </c>
      <c r="E17211" s="62" t="str">
        <f t="shared" si="1"/>
        <v>Out of test</v>
      </c>
      <c r="F17211" s="53" t="str">
        <f t="shared" si="2"/>
        <v>Shanghai_1</v>
      </c>
      <c r="G17211" s="53">
        <f t="shared" si="3"/>
        <v>0.1127582873</v>
      </c>
    </row>
    <row r="17212">
      <c r="A17212" s="61">
        <v>1.518126583E9</v>
      </c>
      <c r="B17212" s="61">
        <v>1.0</v>
      </c>
      <c r="C17212" s="61">
        <v>1482.0</v>
      </c>
      <c r="D17212" s="57" t="s">
        <v>379</v>
      </c>
      <c r="E17212" s="62" t="str">
        <f t="shared" si="1"/>
        <v>Out of test</v>
      </c>
      <c r="F17212" s="53" t="str">
        <f t="shared" si="2"/>
        <v>Shanghai_1</v>
      </c>
      <c r="G17212" s="53">
        <f t="shared" si="3"/>
        <v>0.1610080882</v>
      </c>
    </row>
    <row r="17213">
      <c r="A17213" s="61">
        <v>1.519768386E9</v>
      </c>
      <c r="B17213" s="61">
        <v>1.0</v>
      </c>
      <c r="C17213" s="61">
        <v>974.0</v>
      </c>
      <c r="D17213" s="57" t="s">
        <v>379</v>
      </c>
      <c r="E17213" s="62" t="str">
        <f t="shared" si="1"/>
        <v>Out of test</v>
      </c>
      <c r="F17213" s="53" t="str">
        <f t="shared" si="2"/>
        <v>Shanghai_1</v>
      </c>
      <c r="G17213" s="53">
        <f t="shared" si="3"/>
        <v>0.5558312546</v>
      </c>
    </row>
    <row r="17214">
      <c r="A17214" s="61">
        <v>1.518969214E9</v>
      </c>
      <c r="B17214" s="61">
        <v>1.0</v>
      </c>
      <c r="C17214" s="61">
        <v>3253.0</v>
      </c>
      <c r="D17214" s="57" t="s">
        <v>379</v>
      </c>
      <c r="E17214" s="62" t="str">
        <f t="shared" si="1"/>
        <v>Out of test</v>
      </c>
      <c r="F17214" s="53" t="str">
        <f t="shared" si="2"/>
        <v>Shanghai_1</v>
      </c>
      <c r="G17214" s="53">
        <f t="shared" si="3"/>
        <v>0.798593636</v>
      </c>
    </row>
    <row r="17215">
      <c r="A17215" s="61">
        <v>1.517738588E9</v>
      </c>
      <c r="B17215" s="61">
        <v>1.0</v>
      </c>
      <c r="C17215" s="61">
        <v>141.0</v>
      </c>
      <c r="D17215" s="57" t="s">
        <v>379</v>
      </c>
      <c r="E17215" s="62" t="str">
        <f t="shared" si="1"/>
        <v>Out of test</v>
      </c>
      <c r="F17215" s="53" t="str">
        <f t="shared" si="2"/>
        <v>Shanghai_1</v>
      </c>
      <c r="G17215" s="53">
        <f t="shared" si="3"/>
        <v>0.7004207923</v>
      </c>
    </row>
    <row r="17216">
      <c r="A17216" s="61">
        <v>1.512817178E9</v>
      </c>
      <c r="B17216" s="61">
        <v>1.0</v>
      </c>
      <c r="C17216" s="61">
        <v>2819.0</v>
      </c>
      <c r="D17216" s="57" t="s">
        <v>379</v>
      </c>
      <c r="E17216" s="62" t="str">
        <f t="shared" si="1"/>
        <v>Out of test</v>
      </c>
      <c r="F17216" s="53" t="str">
        <f t="shared" si="2"/>
        <v>Shanghai_1</v>
      </c>
      <c r="G17216" s="53">
        <f t="shared" si="3"/>
        <v>0.6965422226</v>
      </c>
    </row>
    <row r="17217">
      <c r="A17217" s="61">
        <v>1.515530069E9</v>
      </c>
      <c r="B17217" s="61">
        <v>1.0</v>
      </c>
      <c r="C17217" s="61">
        <v>1018.0</v>
      </c>
      <c r="D17217" s="57" t="s">
        <v>379</v>
      </c>
      <c r="E17217" s="62" t="str">
        <f t="shared" si="1"/>
        <v>Out of test</v>
      </c>
      <c r="F17217" s="53" t="str">
        <f t="shared" si="2"/>
        <v>Shanghai_1</v>
      </c>
      <c r="G17217" s="53">
        <f t="shared" si="3"/>
        <v>0.2613032159</v>
      </c>
    </row>
    <row r="17218">
      <c r="A17218" s="61">
        <v>1.511425717E9</v>
      </c>
      <c r="B17218" s="61">
        <v>1.0</v>
      </c>
      <c r="C17218" s="61">
        <v>3051.0</v>
      </c>
      <c r="D17218" s="57" t="s">
        <v>379</v>
      </c>
      <c r="E17218" s="62" t="str">
        <f t="shared" si="1"/>
        <v>Out of test</v>
      </c>
      <c r="F17218" s="53" t="str">
        <f t="shared" si="2"/>
        <v>Shanghai_1</v>
      </c>
      <c r="G17218" s="53">
        <f t="shared" si="3"/>
        <v>0.5899417409</v>
      </c>
    </row>
    <row r="17219">
      <c r="A17219" s="61">
        <v>1.516216475E9</v>
      </c>
      <c r="B17219" s="61">
        <v>1.0</v>
      </c>
      <c r="C17219" s="61">
        <v>1988.0</v>
      </c>
      <c r="D17219" s="57" t="s">
        <v>379</v>
      </c>
      <c r="E17219" s="62" t="str">
        <f t="shared" si="1"/>
        <v>Out of test</v>
      </c>
      <c r="F17219" s="53" t="str">
        <f t="shared" si="2"/>
        <v>Shanghai_1</v>
      </c>
      <c r="G17219" s="53">
        <f t="shared" si="3"/>
        <v>0.6781752889</v>
      </c>
    </row>
    <row r="17220">
      <c r="A17220" s="61">
        <v>1.513475267E9</v>
      </c>
      <c r="B17220" s="61">
        <v>1.0</v>
      </c>
      <c r="C17220" s="61">
        <v>564.0</v>
      </c>
      <c r="D17220" s="57" t="s">
        <v>379</v>
      </c>
      <c r="E17220" s="62" t="str">
        <f t="shared" si="1"/>
        <v>Out of test</v>
      </c>
      <c r="F17220" s="53" t="str">
        <f t="shared" si="2"/>
        <v>Shanghai_1</v>
      </c>
      <c r="G17220" s="53">
        <f t="shared" si="3"/>
        <v>0.4820350662</v>
      </c>
    </row>
    <row r="17221">
      <c r="A17221" s="61">
        <v>1.513973664E9</v>
      </c>
      <c r="B17221" s="61">
        <v>1.0</v>
      </c>
      <c r="C17221" s="61">
        <v>2686.0</v>
      </c>
      <c r="D17221" s="57" t="s">
        <v>379</v>
      </c>
      <c r="E17221" s="62" t="str">
        <f t="shared" si="1"/>
        <v>Out of test</v>
      </c>
      <c r="F17221" s="53" t="str">
        <f t="shared" si="2"/>
        <v>Shanghai_1</v>
      </c>
      <c r="G17221" s="53">
        <f t="shared" si="3"/>
        <v>0.02271758818</v>
      </c>
    </row>
    <row r="17222">
      <c r="A17222" s="61">
        <v>1.513096679E9</v>
      </c>
      <c r="B17222" s="61">
        <v>1.0</v>
      </c>
      <c r="C17222" s="61">
        <v>221.0</v>
      </c>
      <c r="D17222" s="57" t="s">
        <v>379</v>
      </c>
      <c r="E17222" s="62" t="str">
        <f t="shared" si="1"/>
        <v>Out of test</v>
      </c>
      <c r="F17222" s="53" t="str">
        <f t="shared" si="2"/>
        <v>Shanghai_1</v>
      </c>
      <c r="G17222" s="53">
        <f t="shared" si="3"/>
        <v>0.6850559114</v>
      </c>
    </row>
    <row r="17223">
      <c r="A17223" s="61">
        <v>1.518144617E9</v>
      </c>
      <c r="B17223" s="61">
        <v>1.0</v>
      </c>
      <c r="C17223" s="61">
        <v>3137.0</v>
      </c>
      <c r="D17223" s="57" t="s">
        <v>379</v>
      </c>
      <c r="E17223" s="62" t="str">
        <f t="shared" si="1"/>
        <v>Out of test</v>
      </c>
      <c r="F17223" s="53" t="str">
        <f t="shared" si="2"/>
        <v>Shanghai_1</v>
      </c>
      <c r="G17223" s="53">
        <f t="shared" si="3"/>
        <v>0.08969968049</v>
      </c>
    </row>
    <row r="17224">
      <c r="A17224" s="61">
        <v>1.511510323E9</v>
      </c>
      <c r="B17224" s="61">
        <v>1.0</v>
      </c>
      <c r="C17224" s="61">
        <v>1297.0</v>
      </c>
      <c r="D17224" s="57" t="s">
        <v>379</v>
      </c>
      <c r="E17224" s="62" t="str">
        <f t="shared" si="1"/>
        <v>Out of test</v>
      </c>
      <c r="F17224" s="53" t="str">
        <f t="shared" si="2"/>
        <v>Shanghai_1</v>
      </c>
      <c r="G17224" s="53">
        <f t="shared" si="3"/>
        <v>0.3012462762</v>
      </c>
    </row>
    <row r="17225">
      <c r="A17225" s="61">
        <v>1.517586485E9</v>
      </c>
      <c r="B17225" s="61">
        <v>1.0</v>
      </c>
      <c r="C17225" s="61">
        <v>3294.0</v>
      </c>
      <c r="D17225" s="57" t="s">
        <v>379</v>
      </c>
      <c r="E17225" s="62" t="str">
        <f t="shared" si="1"/>
        <v>Out of test</v>
      </c>
      <c r="F17225" s="53" t="str">
        <f t="shared" si="2"/>
        <v>Shanghai_1</v>
      </c>
      <c r="G17225" s="53">
        <f t="shared" si="3"/>
        <v>0.2910325963</v>
      </c>
    </row>
    <row r="17226">
      <c r="A17226" s="61">
        <v>1.515551139E9</v>
      </c>
      <c r="B17226" s="61">
        <v>1.0</v>
      </c>
      <c r="C17226" s="61">
        <v>2523.0</v>
      </c>
      <c r="D17226" s="57" t="s">
        <v>379</v>
      </c>
      <c r="E17226" s="62" t="str">
        <f t="shared" si="1"/>
        <v>Out of test</v>
      </c>
      <c r="F17226" s="53" t="str">
        <f t="shared" si="2"/>
        <v>Shanghai_1</v>
      </c>
      <c r="G17226" s="53">
        <f t="shared" si="3"/>
        <v>0.02669581977</v>
      </c>
    </row>
    <row r="17227">
      <c r="A17227" s="61">
        <v>1.512689866E9</v>
      </c>
      <c r="B17227" s="61">
        <v>1.0</v>
      </c>
      <c r="C17227" s="61">
        <v>1863.0</v>
      </c>
      <c r="D17227" s="57" t="s">
        <v>379</v>
      </c>
      <c r="E17227" s="62" t="str">
        <f t="shared" si="1"/>
        <v>Out of test</v>
      </c>
      <c r="F17227" s="53" t="str">
        <f t="shared" si="2"/>
        <v>Shanghai_1</v>
      </c>
      <c r="G17227" s="53">
        <f t="shared" si="3"/>
        <v>0.08869700361</v>
      </c>
    </row>
    <row r="17228">
      <c r="A17228" s="61">
        <v>1.512178699E9</v>
      </c>
      <c r="B17228" s="61">
        <v>1.0</v>
      </c>
      <c r="C17228" s="61">
        <v>3205.0</v>
      </c>
      <c r="D17228" s="57" t="s">
        <v>379</v>
      </c>
      <c r="E17228" s="62" t="str">
        <f t="shared" si="1"/>
        <v>Out of test</v>
      </c>
      <c r="F17228" s="53" t="str">
        <f t="shared" si="2"/>
        <v>Shanghai_1</v>
      </c>
      <c r="G17228" s="53">
        <f t="shared" si="3"/>
        <v>0.02818528963</v>
      </c>
    </row>
    <row r="17229">
      <c r="A17229" s="61">
        <v>1.511525649E9</v>
      </c>
      <c r="B17229" s="61">
        <v>1.0</v>
      </c>
      <c r="C17229" s="61">
        <v>630.0</v>
      </c>
      <c r="D17229" s="57" t="s">
        <v>379</v>
      </c>
      <c r="E17229" s="62" t="str">
        <f t="shared" si="1"/>
        <v>Out of test</v>
      </c>
      <c r="F17229" s="53" t="str">
        <f t="shared" si="2"/>
        <v>Shanghai_1</v>
      </c>
      <c r="G17229" s="53">
        <f t="shared" si="3"/>
        <v>0.7026173205</v>
      </c>
    </row>
    <row r="17230">
      <c r="A17230" s="61">
        <v>1.513868327E9</v>
      </c>
      <c r="B17230" s="61">
        <v>1.0</v>
      </c>
      <c r="C17230" s="61">
        <v>3292.0</v>
      </c>
      <c r="D17230" s="57" t="s">
        <v>379</v>
      </c>
      <c r="E17230" s="62" t="str">
        <f t="shared" si="1"/>
        <v>Out of test</v>
      </c>
      <c r="F17230" s="53" t="str">
        <f t="shared" si="2"/>
        <v>Shanghai_1</v>
      </c>
      <c r="G17230" s="53">
        <f t="shared" si="3"/>
        <v>0.01936488581</v>
      </c>
    </row>
    <row r="17231">
      <c r="A17231" s="61">
        <v>1.519733849E9</v>
      </c>
      <c r="B17231" s="61">
        <v>1.0</v>
      </c>
      <c r="C17231" s="61">
        <v>2445.0</v>
      </c>
      <c r="D17231" s="57" t="s">
        <v>379</v>
      </c>
      <c r="E17231" s="62" t="str">
        <f t="shared" si="1"/>
        <v>Out of test</v>
      </c>
      <c r="F17231" s="53" t="str">
        <f t="shared" si="2"/>
        <v>Shanghai_1</v>
      </c>
      <c r="G17231" s="53">
        <f t="shared" si="3"/>
        <v>0.2645681154</v>
      </c>
    </row>
    <row r="17232">
      <c r="A17232" s="61">
        <v>1.517773844E9</v>
      </c>
      <c r="B17232" s="61">
        <v>1.0</v>
      </c>
      <c r="C17232" s="61">
        <v>2229.0</v>
      </c>
      <c r="D17232" s="57" t="s">
        <v>379</v>
      </c>
      <c r="E17232" s="62" t="str">
        <f t="shared" si="1"/>
        <v>Out of test</v>
      </c>
      <c r="F17232" s="53" t="str">
        <f t="shared" si="2"/>
        <v>Shanghai_1</v>
      </c>
      <c r="G17232" s="53">
        <f t="shared" si="3"/>
        <v>0.9819225466</v>
      </c>
    </row>
    <row r="17233">
      <c r="A17233" s="61">
        <v>1.519281143E9</v>
      </c>
      <c r="B17233" s="61">
        <v>1.0</v>
      </c>
      <c r="C17233" s="61">
        <v>2489.0</v>
      </c>
      <c r="D17233" s="57" t="s">
        <v>379</v>
      </c>
      <c r="E17233" s="62" t="str">
        <f t="shared" si="1"/>
        <v>Out of test</v>
      </c>
      <c r="F17233" s="53" t="str">
        <f t="shared" si="2"/>
        <v>Shanghai_1</v>
      </c>
      <c r="G17233" s="53">
        <f t="shared" si="3"/>
        <v>0.5889743453</v>
      </c>
    </row>
    <row r="17234">
      <c r="A17234" s="61">
        <v>1.511562945E9</v>
      </c>
      <c r="B17234" s="61">
        <v>1.0</v>
      </c>
      <c r="C17234" s="61">
        <v>4422.0</v>
      </c>
      <c r="D17234" s="57" t="s">
        <v>379</v>
      </c>
      <c r="E17234" s="62" t="str">
        <f t="shared" si="1"/>
        <v>Out of test</v>
      </c>
      <c r="F17234" s="53" t="str">
        <f t="shared" si="2"/>
        <v>Shanghai_1</v>
      </c>
      <c r="G17234" s="53">
        <f t="shared" si="3"/>
        <v>0.3775932016</v>
      </c>
    </row>
    <row r="17235">
      <c r="A17235" s="61">
        <v>1.511702879E9</v>
      </c>
      <c r="B17235" s="61">
        <v>1.0</v>
      </c>
      <c r="C17235" s="61">
        <v>119.0</v>
      </c>
      <c r="D17235" s="57" t="s">
        <v>379</v>
      </c>
      <c r="E17235" s="62" t="str">
        <f t="shared" si="1"/>
        <v>Out of test</v>
      </c>
      <c r="F17235" s="53" t="str">
        <f t="shared" si="2"/>
        <v>Shanghai_1</v>
      </c>
      <c r="G17235" s="53">
        <f t="shared" si="3"/>
        <v>0.2540080722</v>
      </c>
    </row>
    <row r="17236">
      <c r="A17236" s="61">
        <v>1.517913996E9</v>
      </c>
      <c r="B17236" s="61">
        <v>1.0</v>
      </c>
      <c r="C17236" s="61">
        <v>578.0</v>
      </c>
      <c r="D17236" s="57" t="s">
        <v>379</v>
      </c>
      <c r="E17236" s="62" t="str">
        <f t="shared" si="1"/>
        <v>Out of test</v>
      </c>
      <c r="F17236" s="53" t="str">
        <f t="shared" si="2"/>
        <v>Shanghai_1</v>
      </c>
      <c r="G17236" s="53">
        <f t="shared" si="3"/>
        <v>0.2687485015</v>
      </c>
    </row>
    <row r="17237">
      <c r="A17237" s="61">
        <v>1.514964695E9</v>
      </c>
      <c r="B17237" s="61">
        <v>1.0</v>
      </c>
      <c r="C17237" s="61">
        <v>664.0</v>
      </c>
      <c r="D17237" s="57" t="s">
        <v>379</v>
      </c>
      <c r="E17237" s="62" t="str">
        <f t="shared" si="1"/>
        <v>Out of test</v>
      </c>
      <c r="F17237" s="53" t="str">
        <f t="shared" si="2"/>
        <v>Shanghai_1</v>
      </c>
      <c r="G17237" s="53">
        <f t="shared" si="3"/>
        <v>0.7678238984</v>
      </c>
    </row>
    <row r="17238">
      <c r="A17238" s="61">
        <v>1.512303678E9</v>
      </c>
      <c r="B17238" s="61">
        <v>1.0</v>
      </c>
      <c r="C17238" s="61">
        <v>3582.0</v>
      </c>
      <c r="D17238" s="57" t="s">
        <v>379</v>
      </c>
      <c r="E17238" s="62" t="str">
        <f t="shared" si="1"/>
        <v>Out of test</v>
      </c>
      <c r="F17238" s="53" t="str">
        <f t="shared" si="2"/>
        <v>Shanghai_1</v>
      </c>
      <c r="G17238" s="53">
        <f t="shared" si="3"/>
        <v>0.8028309158</v>
      </c>
    </row>
    <row r="17239">
      <c r="A17239" s="61">
        <v>1.517543089E9</v>
      </c>
      <c r="B17239" s="61">
        <v>1.0</v>
      </c>
      <c r="C17239" s="61">
        <v>246.0</v>
      </c>
      <c r="D17239" s="57" t="s">
        <v>379</v>
      </c>
      <c r="E17239" s="62" t="str">
        <f t="shared" si="1"/>
        <v>Out of test</v>
      </c>
      <c r="F17239" s="53" t="str">
        <f t="shared" si="2"/>
        <v>Shanghai_1</v>
      </c>
      <c r="G17239" s="53">
        <f t="shared" si="3"/>
        <v>0.5993726144</v>
      </c>
    </row>
    <row r="17240">
      <c r="A17240" s="61">
        <v>1.518361016E9</v>
      </c>
      <c r="B17240" s="61">
        <v>1.0</v>
      </c>
      <c r="C17240" s="61">
        <v>3416.0</v>
      </c>
      <c r="D17240" s="57" t="s">
        <v>379</v>
      </c>
      <c r="E17240" s="62" t="str">
        <f t="shared" si="1"/>
        <v>Out of test</v>
      </c>
      <c r="F17240" s="53" t="str">
        <f t="shared" si="2"/>
        <v>Shanghai_1</v>
      </c>
      <c r="G17240" s="53">
        <f t="shared" si="3"/>
        <v>0.7661296207</v>
      </c>
    </row>
    <row r="17241">
      <c r="A17241" s="61">
        <v>1.515558947E9</v>
      </c>
      <c r="B17241" s="61">
        <v>1.0</v>
      </c>
      <c r="C17241" s="61">
        <v>1373.0</v>
      </c>
      <c r="D17241" s="57" t="s">
        <v>379</v>
      </c>
      <c r="E17241" s="62" t="str">
        <f t="shared" si="1"/>
        <v>Out of test</v>
      </c>
      <c r="F17241" s="53" t="str">
        <f t="shared" si="2"/>
        <v>Shanghai_1</v>
      </c>
      <c r="G17241" s="53">
        <f t="shared" si="3"/>
        <v>0.723368308</v>
      </c>
    </row>
    <row r="17242">
      <c r="A17242" s="61">
        <v>1.517548906E9</v>
      </c>
      <c r="B17242" s="61">
        <v>1.0</v>
      </c>
      <c r="C17242" s="61">
        <v>3390.0</v>
      </c>
      <c r="D17242" s="57" t="s">
        <v>379</v>
      </c>
      <c r="E17242" s="62" t="str">
        <f t="shared" si="1"/>
        <v>Out of test</v>
      </c>
      <c r="F17242" s="53" t="str">
        <f t="shared" si="2"/>
        <v>Shanghai_1</v>
      </c>
      <c r="G17242" s="53">
        <f t="shared" si="3"/>
        <v>0.825530438</v>
      </c>
    </row>
    <row r="17243">
      <c r="A17243" s="61">
        <v>1.518938094E9</v>
      </c>
      <c r="B17243" s="61">
        <v>1.0</v>
      </c>
      <c r="C17243" s="61">
        <v>2685.0</v>
      </c>
      <c r="D17243" s="57" t="s">
        <v>379</v>
      </c>
      <c r="E17243" s="62" t="str">
        <f t="shared" si="1"/>
        <v>Out of test</v>
      </c>
      <c r="F17243" s="53" t="str">
        <f t="shared" si="2"/>
        <v>Shanghai_1</v>
      </c>
      <c r="G17243" s="53">
        <f t="shared" si="3"/>
        <v>0.8351681895</v>
      </c>
    </row>
    <row r="17244">
      <c r="A17244" s="61">
        <v>1.516337163E9</v>
      </c>
      <c r="B17244" s="61">
        <v>1.0</v>
      </c>
      <c r="C17244" s="61">
        <v>117.0</v>
      </c>
      <c r="D17244" s="57" t="s">
        <v>379</v>
      </c>
      <c r="E17244" s="62" t="str">
        <f t="shared" si="1"/>
        <v>Out of test</v>
      </c>
      <c r="F17244" s="53" t="str">
        <f t="shared" si="2"/>
        <v>Shanghai_1</v>
      </c>
      <c r="G17244" s="53">
        <f t="shared" si="3"/>
        <v>0.05623123358</v>
      </c>
    </row>
    <row r="17245">
      <c r="A17245" s="61">
        <v>1.512329525E9</v>
      </c>
      <c r="B17245" s="61">
        <v>1.0</v>
      </c>
      <c r="C17245" s="61">
        <v>820.0</v>
      </c>
      <c r="D17245" s="57" t="s">
        <v>379</v>
      </c>
      <c r="E17245" s="62" t="str">
        <f t="shared" si="1"/>
        <v>Out of test</v>
      </c>
      <c r="F17245" s="53" t="str">
        <f t="shared" si="2"/>
        <v>Shanghai_1</v>
      </c>
      <c r="G17245" s="53">
        <f t="shared" si="3"/>
        <v>0.3821879182</v>
      </c>
    </row>
    <row r="17246">
      <c r="A17246" s="61">
        <v>1.514755144E9</v>
      </c>
      <c r="B17246" s="61">
        <v>1.0</v>
      </c>
      <c r="C17246" s="61">
        <v>1408.0</v>
      </c>
      <c r="D17246" s="57" t="s">
        <v>379</v>
      </c>
      <c r="E17246" s="62" t="str">
        <f t="shared" si="1"/>
        <v>Out of test</v>
      </c>
      <c r="F17246" s="53" t="str">
        <f t="shared" si="2"/>
        <v>Shanghai_1</v>
      </c>
      <c r="G17246" s="53">
        <f t="shared" si="3"/>
        <v>0.005441059745</v>
      </c>
    </row>
    <row r="17247">
      <c r="A17247" s="61">
        <v>1.518238957E9</v>
      </c>
      <c r="B17247" s="61">
        <v>1.0</v>
      </c>
      <c r="C17247" s="61">
        <v>1353.0</v>
      </c>
      <c r="D17247" s="57" t="s">
        <v>379</v>
      </c>
      <c r="E17247" s="62" t="str">
        <f t="shared" si="1"/>
        <v>Out of test</v>
      </c>
      <c r="F17247" s="53" t="str">
        <f t="shared" si="2"/>
        <v>Shanghai_1</v>
      </c>
      <c r="G17247" s="53">
        <f t="shared" si="3"/>
        <v>0.2107772513</v>
      </c>
    </row>
    <row r="17248">
      <c r="A17248" s="61">
        <v>1.519558964E9</v>
      </c>
      <c r="B17248" s="61">
        <v>1.0</v>
      </c>
      <c r="C17248" s="61">
        <v>464.0</v>
      </c>
      <c r="D17248" s="57" t="s">
        <v>379</v>
      </c>
      <c r="E17248" s="62" t="str">
        <f t="shared" si="1"/>
        <v>Out of test</v>
      </c>
      <c r="F17248" s="53" t="str">
        <f t="shared" si="2"/>
        <v>Shanghai_1</v>
      </c>
      <c r="G17248" s="53">
        <f t="shared" si="3"/>
        <v>0.9263473121</v>
      </c>
    </row>
    <row r="17249">
      <c r="A17249" s="61">
        <v>1.517145267E9</v>
      </c>
      <c r="B17249" s="61">
        <v>1.0</v>
      </c>
      <c r="C17249" s="61">
        <v>1607.0</v>
      </c>
      <c r="D17249" s="57" t="s">
        <v>379</v>
      </c>
      <c r="E17249" s="62" t="str">
        <f t="shared" si="1"/>
        <v>Out of test</v>
      </c>
      <c r="F17249" s="53" t="str">
        <f t="shared" si="2"/>
        <v>Shanghai_1</v>
      </c>
      <c r="G17249" s="53">
        <f t="shared" si="3"/>
        <v>0.6961029791</v>
      </c>
    </row>
    <row r="17250">
      <c r="A17250" s="61">
        <v>1.511506297E9</v>
      </c>
      <c r="B17250" s="61">
        <v>1.0</v>
      </c>
      <c r="C17250" s="61">
        <v>2194.0</v>
      </c>
      <c r="D17250" s="57" t="s">
        <v>379</v>
      </c>
      <c r="E17250" s="62" t="str">
        <f t="shared" si="1"/>
        <v>Out of test</v>
      </c>
      <c r="F17250" s="53" t="str">
        <f t="shared" si="2"/>
        <v>Shanghai_1</v>
      </c>
      <c r="G17250" s="53">
        <f t="shared" si="3"/>
        <v>0.6958350933</v>
      </c>
    </row>
    <row r="17251">
      <c r="A17251" s="61">
        <v>1.519019614E9</v>
      </c>
      <c r="B17251" s="61">
        <v>1.0</v>
      </c>
      <c r="C17251" s="61">
        <v>2091.0</v>
      </c>
      <c r="D17251" s="57" t="s">
        <v>379</v>
      </c>
      <c r="E17251" s="62" t="str">
        <f t="shared" si="1"/>
        <v>Out of test</v>
      </c>
      <c r="F17251" s="53" t="str">
        <f t="shared" si="2"/>
        <v>Shanghai_1</v>
      </c>
      <c r="G17251" s="53">
        <f t="shared" si="3"/>
        <v>0.2905381821</v>
      </c>
    </row>
    <row r="17252">
      <c r="A17252" s="61">
        <v>1.516208895E9</v>
      </c>
      <c r="B17252" s="61">
        <v>1.0</v>
      </c>
      <c r="C17252" s="61">
        <v>151.0</v>
      </c>
      <c r="D17252" s="57" t="s">
        <v>379</v>
      </c>
      <c r="E17252" s="62" t="str">
        <f t="shared" si="1"/>
        <v>Out of test</v>
      </c>
      <c r="F17252" s="53" t="str">
        <f t="shared" si="2"/>
        <v>Shanghai_1</v>
      </c>
      <c r="G17252" s="53">
        <f t="shared" si="3"/>
        <v>0.01939753608</v>
      </c>
    </row>
    <row r="17253">
      <c r="A17253" s="61">
        <v>1.515882524E9</v>
      </c>
      <c r="B17253" s="61">
        <v>1.0</v>
      </c>
      <c r="C17253" s="61">
        <v>858.0</v>
      </c>
      <c r="D17253" s="57" t="s">
        <v>379</v>
      </c>
      <c r="E17253" s="62" t="str">
        <f t="shared" si="1"/>
        <v>Out of test</v>
      </c>
      <c r="F17253" s="53" t="str">
        <f t="shared" si="2"/>
        <v>Shanghai_1</v>
      </c>
      <c r="G17253" s="53">
        <f t="shared" si="3"/>
        <v>0.1544682274</v>
      </c>
    </row>
    <row r="17254">
      <c r="A17254" s="61">
        <v>1.511587408E9</v>
      </c>
      <c r="B17254" s="61">
        <v>1.0</v>
      </c>
      <c r="C17254" s="61">
        <v>420.0</v>
      </c>
      <c r="D17254" s="57" t="s">
        <v>379</v>
      </c>
      <c r="E17254" s="62" t="str">
        <f t="shared" si="1"/>
        <v>Out of test</v>
      </c>
      <c r="F17254" s="53" t="str">
        <f t="shared" si="2"/>
        <v>Shanghai_1</v>
      </c>
      <c r="G17254" s="53">
        <f t="shared" si="3"/>
        <v>0.746329656</v>
      </c>
    </row>
    <row r="17255">
      <c r="A17255" s="61">
        <v>1.515229428E9</v>
      </c>
      <c r="B17255" s="61">
        <v>1.0</v>
      </c>
      <c r="C17255" s="61">
        <v>2240.0</v>
      </c>
      <c r="D17255" s="57" t="s">
        <v>379</v>
      </c>
      <c r="E17255" s="62" t="str">
        <f t="shared" si="1"/>
        <v>Out of test</v>
      </c>
      <c r="F17255" s="53" t="str">
        <f t="shared" si="2"/>
        <v>Shanghai_1</v>
      </c>
      <c r="G17255" s="53">
        <f t="shared" si="3"/>
        <v>0.9115570928</v>
      </c>
    </row>
    <row r="17256">
      <c r="A17256" s="61">
        <v>1.519098018E9</v>
      </c>
      <c r="B17256" s="61">
        <v>1.0</v>
      </c>
      <c r="C17256" s="61">
        <v>1382.0</v>
      </c>
      <c r="D17256" s="57" t="s">
        <v>379</v>
      </c>
      <c r="E17256" s="62" t="str">
        <f t="shared" si="1"/>
        <v>Out of test</v>
      </c>
      <c r="F17256" s="53" t="str">
        <f t="shared" si="2"/>
        <v>Shanghai_1</v>
      </c>
      <c r="G17256" s="53">
        <f t="shared" si="3"/>
        <v>0.8397225269</v>
      </c>
    </row>
    <row r="17257">
      <c r="A17257" s="61">
        <v>1.517507514E9</v>
      </c>
      <c r="B17257" s="61">
        <v>1.0</v>
      </c>
      <c r="C17257" s="61">
        <v>989.0</v>
      </c>
      <c r="D17257" s="57" t="s">
        <v>379</v>
      </c>
      <c r="E17257" s="62" t="str">
        <f t="shared" si="1"/>
        <v>Out of test</v>
      </c>
      <c r="F17257" s="53" t="str">
        <f t="shared" si="2"/>
        <v>Shanghai_1</v>
      </c>
      <c r="G17257" s="53">
        <f t="shared" si="3"/>
        <v>0.1657503823</v>
      </c>
    </row>
    <row r="17258">
      <c r="A17258" s="61">
        <v>1.516645975E9</v>
      </c>
      <c r="B17258" s="61">
        <v>1.0</v>
      </c>
      <c r="C17258" s="61">
        <v>2453.0</v>
      </c>
      <c r="D17258" s="57" t="s">
        <v>379</v>
      </c>
      <c r="E17258" s="62" t="str">
        <f t="shared" si="1"/>
        <v>Out of test</v>
      </c>
      <c r="F17258" s="53" t="str">
        <f t="shared" si="2"/>
        <v>Shanghai_1</v>
      </c>
      <c r="G17258" s="53">
        <f t="shared" si="3"/>
        <v>0.8441641081</v>
      </c>
    </row>
    <row r="17259">
      <c r="A17259" s="61">
        <v>1.511631145E9</v>
      </c>
      <c r="B17259" s="61">
        <v>1.0</v>
      </c>
      <c r="C17259" s="61">
        <v>951.0</v>
      </c>
      <c r="D17259" s="57" t="s">
        <v>379</v>
      </c>
      <c r="E17259" s="62" t="str">
        <f t="shared" si="1"/>
        <v>Out of test</v>
      </c>
      <c r="F17259" s="53" t="str">
        <f t="shared" si="2"/>
        <v>Shanghai_1</v>
      </c>
      <c r="G17259" s="53">
        <f t="shared" si="3"/>
        <v>0.6251362859</v>
      </c>
    </row>
    <row r="17260">
      <c r="A17260" s="61">
        <v>1.513480805E9</v>
      </c>
      <c r="B17260" s="61">
        <v>1.0</v>
      </c>
      <c r="C17260" s="61">
        <v>1994.0</v>
      </c>
      <c r="D17260" s="57" t="s">
        <v>379</v>
      </c>
      <c r="E17260" s="62" t="str">
        <f t="shared" si="1"/>
        <v>Out of test</v>
      </c>
      <c r="F17260" s="53" t="str">
        <f t="shared" si="2"/>
        <v>Shanghai_1</v>
      </c>
      <c r="G17260" s="53">
        <f t="shared" si="3"/>
        <v>0.5977280086</v>
      </c>
    </row>
    <row r="17261">
      <c r="A17261" s="61">
        <v>1.519166717E9</v>
      </c>
      <c r="B17261" s="61">
        <v>1.0</v>
      </c>
      <c r="C17261" s="61">
        <v>2099.0</v>
      </c>
      <c r="D17261" s="57" t="s">
        <v>379</v>
      </c>
      <c r="E17261" s="62" t="str">
        <f t="shared" si="1"/>
        <v>Out of test</v>
      </c>
      <c r="F17261" s="53" t="str">
        <f t="shared" si="2"/>
        <v>Shanghai_1</v>
      </c>
      <c r="G17261" s="53">
        <f t="shared" si="3"/>
        <v>0.9718708804</v>
      </c>
    </row>
    <row r="17262">
      <c r="A17262" s="61">
        <v>1.518469619E9</v>
      </c>
      <c r="B17262" s="61">
        <v>1.0</v>
      </c>
      <c r="C17262" s="61">
        <v>2306.0</v>
      </c>
      <c r="D17262" s="57" t="s">
        <v>379</v>
      </c>
      <c r="E17262" s="62" t="str">
        <f t="shared" si="1"/>
        <v>Out of test</v>
      </c>
      <c r="F17262" s="53" t="str">
        <f t="shared" si="2"/>
        <v>Shanghai_1</v>
      </c>
      <c r="G17262" s="53">
        <f t="shared" si="3"/>
        <v>0.6752374646</v>
      </c>
    </row>
    <row r="17263">
      <c r="A17263" s="61">
        <v>1.519889159E9</v>
      </c>
      <c r="B17263" s="61">
        <v>1.0</v>
      </c>
      <c r="C17263" s="61">
        <v>654.0</v>
      </c>
      <c r="D17263" s="57" t="s">
        <v>379</v>
      </c>
      <c r="E17263" s="62" t="str">
        <f t="shared" si="1"/>
        <v>Out of test</v>
      </c>
      <c r="F17263" s="53" t="str">
        <f t="shared" si="2"/>
        <v>Shanghai_1</v>
      </c>
      <c r="G17263" s="53">
        <f t="shared" si="3"/>
        <v>0.7994625745</v>
      </c>
    </row>
    <row r="17264">
      <c r="A17264" s="61">
        <v>1.519420069E9</v>
      </c>
      <c r="B17264" s="61">
        <v>1.0</v>
      </c>
      <c r="C17264" s="61">
        <v>1789.0</v>
      </c>
      <c r="D17264" s="57" t="s">
        <v>379</v>
      </c>
      <c r="E17264" s="62" t="str">
        <f t="shared" si="1"/>
        <v>Out of test</v>
      </c>
      <c r="F17264" s="53" t="str">
        <f t="shared" si="2"/>
        <v>Shanghai_1</v>
      </c>
      <c r="G17264" s="53">
        <f t="shared" si="3"/>
        <v>0.3114994073</v>
      </c>
    </row>
    <row r="17265">
      <c r="A17265" s="61">
        <v>1.517684885E9</v>
      </c>
      <c r="B17265" s="61">
        <v>1.0</v>
      </c>
      <c r="C17265" s="61">
        <v>533.0</v>
      </c>
      <c r="D17265" s="57" t="s">
        <v>379</v>
      </c>
      <c r="E17265" s="62" t="str">
        <f t="shared" si="1"/>
        <v>Out of test</v>
      </c>
      <c r="F17265" s="53" t="str">
        <f t="shared" si="2"/>
        <v>Shanghai_1</v>
      </c>
      <c r="G17265" s="53">
        <f t="shared" si="3"/>
        <v>0.3886795288</v>
      </c>
    </row>
    <row r="17266">
      <c r="A17266" s="61">
        <v>1.519460959E9</v>
      </c>
      <c r="B17266" s="61">
        <v>1.0</v>
      </c>
      <c r="C17266" s="61">
        <v>2362.0</v>
      </c>
      <c r="D17266" s="57" t="s">
        <v>379</v>
      </c>
      <c r="E17266" s="62" t="str">
        <f t="shared" si="1"/>
        <v>Out of test</v>
      </c>
      <c r="F17266" s="53" t="str">
        <f t="shared" si="2"/>
        <v>Shanghai_1</v>
      </c>
      <c r="G17266" s="53">
        <f t="shared" si="3"/>
        <v>0.7239067397</v>
      </c>
    </row>
    <row r="17267">
      <c r="A17267" s="61">
        <v>1.512418646E9</v>
      </c>
      <c r="B17267" s="61">
        <v>1.0</v>
      </c>
      <c r="C17267" s="61">
        <v>1699.0</v>
      </c>
      <c r="D17267" s="57" t="s">
        <v>379</v>
      </c>
      <c r="E17267" s="62" t="str">
        <f t="shared" si="1"/>
        <v>Out of test</v>
      </c>
      <c r="F17267" s="53" t="str">
        <f t="shared" si="2"/>
        <v>Shanghai_1</v>
      </c>
      <c r="G17267" s="53">
        <f t="shared" si="3"/>
        <v>0.01920578698</v>
      </c>
    </row>
    <row r="17268">
      <c r="A17268" s="61">
        <v>1.513048576E9</v>
      </c>
      <c r="B17268" s="61">
        <v>1.0</v>
      </c>
      <c r="C17268" s="61">
        <v>927.0</v>
      </c>
      <c r="D17268" s="57" t="s">
        <v>379</v>
      </c>
      <c r="E17268" s="62" t="str">
        <f t="shared" si="1"/>
        <v>Out of test</v>
      </c>
      <c r="F17268" s="53" t="str">
        <f t="shared" si="2"/>
        <v>Shanghai_1</v>
      </c>
      <c r="G17268" s="53">
        <f t="shared" si="3"/>
        <v>0.1743286499</v>
      </c>
    </row>
    <row r="17269">
      <c r="A17269" s="61">
        <v>1.515080844E9</v>
      </c>
      <c r="B17269" s="61">
        <v>1.0</v>
      </c>
      <c r="C17269" s="61">
        <v>3311.0</v>
      </c>
      <c r="D17269" s="57" t="s">
        <v>379</v>
      </c>
      <c r="E17269" s="62" t="str">
        <f t="shared" si="1"/>
        <v>Out of test</v>
      </c>
      <c r="F17269" s="53" t="str">
        <f t="shared" si="2"/>
        <v>Shanghai_1</v>
      </c>
      <c r="G17269" s="53">
        <f t="shared" si="3"/>
        <v>0.2020573708</v>
      </c>
    </row>
    <row r="17270">
      <c r="A17270" s="61">
        <v>1.517509937E9</v>
      </c>
      <c r="B17270" s="61">
        <v>1.0</v>
      </c>
      <c r="C17270" s="61">
        <v>1811.0</v>
      </c>
      <c r="D17270" s="57" t="s">
        <v>379</v>
      </c>
      <c r="E17270" s="62" t="str">
        <f t="shared" si="1"/>
        <v>Out of test</v>
      </c>
      <c r="F17270" s="53" t="str">
        <f t="shared" si="2"/>
        <v>Shanghai_1</v>
      </c>
      <c r="G17270" s="53">
        <f t="shared" si="3"/>
        <v>0.3244910223</v>
      </c>
    </row>
    <row r="17271">
      <c r="A17271" s="61">
        <v>1.511860199E9</v>
      </c>
      <c r="B17271" s="61">
        <v>1.0</v>
      </c>
      <c r="C17271" s="61">
        <v>28.0</v>
      </c>
      <c r="D17271" s="57" t="s">
        <v>379</v>
      </c>
      <c r="E17271" s="62" t="str">
        <f t="shared" si="1"/>
        <v>Out of test</v>
      </c>
      <c r="F17271" s="53" t="str">
        <f t="shared" si="2"/>
        <v>Shanghai_1</v>
      </c>
      <c r="G17271" s="53">
        <f t="shared" si="3"/>
        <v>0.2819359185</v>
      </c>
    </row>
    <row r="17272">
      <c r="A17272" s="61">
        <v>1.519265408E9</v>
      </c>
      <c r="B17272" s="61">
        <v>1.0</v>
      </c>
      <c r="C17272" s="61">
        <v>192.0</v>
      </c>
      <c r="D17272" s="57" t="s">
        <v>379</v>
      </c>
      <c r="E17272" s="62" t="str">
        <f t="shared" si="1"/>
        <v>Out of test</v>
      </c>
      <c r="F17272" s="53" t="str">
        <f t="shared" si="2"/>
        <v>Shanghai_1</v>
      </c>
      <c r="G17272" s="53">
        <f t="shared" si="3"/>
        <v>0.4441646919</v>
      </c>
    </row>
    <row r="17273">
      <c r="A17273" s="61">
        <v>1.517431007E9</v>
      </c>
      <c r="B17273" s="61">
        <v>1.0</v>
      </c>
      <c r="C17273" s="61">
        <v>230.0</v>
      </c>
      <c r="D17273" s="57" t="s">
        <v>379</v>
      </c>
      <c r="E17273" s="62" t="str">
        <f t="shared" si="1"/>
        <v>Out of test</v>
      </c>
      <c r="F17273" s="53" t="str">
        <f t="shared" si="2"/>
        <v>Shanghai_1</v>
      </c>
      <c r="G17273" s="53">
        <f t="shared" si="3"/>
        <v>0.4915297327</v>
      </c>
    </row>
    <row r="17274">
      <c r="A17274" s="61">
        <v>1.516764287E9</v>
      </c>
      <c r="B17274" s="61">
        <v>1.0</v>
      </c>
      <c r="C17274" s="61">
        <v>1078.0</v>
      </c>
      <c r="D17274" s="57" t="s">
        <v>379</v>
      </c>
      <c r="E17274" s="62" t="str">
        <f t="shared" si="1"/>
        <v>Out of test</v>
      </c>
      <c r="F17274" s="53" t="str">
        <f t="shared" si="2"/>
        <v>Shanghai_1</v>
      </c>
      <c r="G17274" s="53">
        <f t="shared" si="3"/>
        <v>0.5276229278</v>
      </c>
    </row>
    <row r="17275">
      <c r="A17275" s="61">
        <v>1.515317619E9</v>
      </c>
      <c r="B17275" s="61">
        <v>1.0</v>
      </c>
      <c r="C17275" s="61">
        <v>3702.0</v>
      </c>
      <c r="D17275" s="57" t="s">
        <v>379</v>
      </c>
      <c r="E17275" s="62" t="str">
        <f t="shared" si="1"/>
        <v>Out of test</v>
      </c>
      <c r="F17275" s="53" t="str">
        <f t="shared" si="2"/>
        <v>Shanghai_1</v>
      </c>
      <c r="G17275" s="53">
        <f t="shared" si="3"/>
        <v>0.7617754907</v>
      </c>
    </row>
    <row r="17276">
      <c r="A17276" s="61">
        <v>1.512790483E9</v>
      </c>
      <c r="B17276" s="61">
        <v>1.0</v>
      </c>
      <c r="C17276" s="61">
        <v>472.0</v>
      </c>
      <c r="D17276" s="57" t="s">
        <v>379</v>
      </c>
      <c r="E17276" s="62" t="str">
        <f t="shared" si="1"/>
        <v>Out of test</v>
      </c>
      <c r="F17276" s="53" t="str">
        <f t="shared" si="2"/>
        <v>Shanghai_1</v>
      </c>
      <c r="G17276" s="53">
        <f t="shared" si="3"/>
        <v>0.01432065729</v>
      </c>
    </row>
    <row r="17277">
      <c r="A17277" s="61">
        <v>1.516579196E9</v>
      </c>
      <c r="B17277" s="61">
        <v>1.0</v>
      </c>
      <c r="C17277" s="61">
        <v>4203.0</v>
      </c>
      <c r="D17277" s="57" t="s">
        <v>379</v>
      </c>
      <c r="E17277" s="62" t="str">
        <f t="shared" si="1"/>
        <v>Out of test</v>
      </c>
      <c r="F17277" s="53" t="str">
        <f t="shared" si="2"/>
        <v>Shanghai_1</v>
      </c>
      <c r="G17277" s="53">
        <f t="shared" si="3"/>
        <v>0.5019034513</v>
      </c>
    </row>
    <row r="17278">
      <c r="A17278" s="61">
        <v>1.516319347E9</v>
      </c>
      <c r="B17278" s="61">
        <v>1.0</v>
      </c>
      <c r="C17278" s="61">
        <v>453.0</v>
      </c>
      <c r="D17278" s="57" t="s">
        <v>379</v>
      </c>
      <c r="E17278" s="62" t="str">
        <f t="shared" si="1"/>
        <v>Out of test</v>
      </c>
      <c r="F17278" s="53" t="str">
        <f t="shared" si="2"/>
        <v>Shanghai_1</v>
      </c>
      <c r="G17278" s="53">
        <f t="shared" si="3"/>
        <v>0.4510330152</v>
      </c>
    </row>
    <row r="17279">
      <c r="A17279" s="61">
        <v>1.517794057E9</v>
      </c>
      <c r="B17279" s="61">
        <v>1.0</v>
      </c>
      <c r="C17279" s="61">
        <v>2648.0</v>
      </c>
      <c r="D17279" s="57" t="s">
        <v>379</v>
      </c>
      <c r="E17279" s="62" t="str">
        <f t="shared" si="1"/>
        <v>Out of test</v>
      </c>
      <c r="F17279" s="53" t="str">
        <f t="shared" si="2"/>
        <v>Shanghai_1</v>
      </c>
      <c r="G17279" s="53">
        <f t="shared" si="3"/>
        <v>0.5874607336</v>
      </c>
    </row>
    <row r="17280">
      <c r="A17280" s="61">
        <v>1.516943374E9</v>
      </c>
      <c r="B17280" s="61">
        <v>1.0</v>
      </c>
      <c r="C17280" s="61">
        <v>3992.0</v>
      </c>
      <c r="D17280" s="57" t="s">
        <v>379</v>
      </c>
      <c r="E17280" s="62" t="str">
        <f t="shared" si="1"/>
        <v>Out of test</v>
      </c>
      <c r="F17280" s="53" t="str">
        <f t="shared" si="2"/>
        <v>Shanghai_1</v>
      </c>
      <c r="G17280" s="53">
        <f t="shared" si="3"/>
        <v>0.3843396488</v>
      </c>
    </row>
    <row r="17281">
      <c r="A17281" s="61">
        <v>1.514851895E9</v>
      </c>
      <c r="B17281" s="61">
        <v>1.0</v>
      </c>
      <c r="C17281" s="61">
        <v>165.0</v>
      </c>
      <c r="D17281" s="57" t="s">
        <v>379</v>
      </c>
      <c r="E17281" s="62" t="str">
        <f t="shared" si="1"/>
        <v>Out of test</v>
      </c>
      <c r="F17281" s="53" t="str">
        <f t="shared" si="2"/>
        <v>Shanghai_1</v>
      </c>
      <c r="G17281" s="53">
        <f t="shared" si="3"/>
        <v>0.9383251097</v>
      </c>
    </row>
    <row r="17282">
      <c r="A17282" s="61">
        <v>1.512857303E9</v>
      </c>
      <c r="B17282" s="61">
        <v>1.0</v>
      </c>
      <c r="C17282" s="61">
        <v>182.0</v>
      </c>
      <c r="D17282" s="57" t="s">
        <v>379</v>
      </c>
      <c r="E17282" s="62" t="str">
        <f t="shared" si="1"/>
        <v>Out of test</v>
      </c>
      <c r="F17282" s="53" t="str">
        <f t="shared" si="2"/>
        <v>Shanghai_1</v>
      </c>
      <c r="G17282" s="53">
        <f t="shared" si="3"/>
        <v>0.04704881703</v>
      </c>
    </row>
    <row r="17283">
      <c r="A17283" s="61">
        <v>1.511473669E9</v>
      </c>
      <c r="B17283" s="61">
        <v>1.0</v>
      </c>
      <c r="C17283" s="61">
        <v>369.0</v>
      </c>
      <c r="D17283" s="57" t="s">
        <v>379</v>
      </c>
      <c r="E17283" s="62" t="str">
        <f t="shared" si="1"/>
        <v>Out of test</v>
      </c>
      <c r="F17283" s="53" t="str">
        <f t="shared" si="2"/>
        <v>Shanghai_1</v>
      </c>
      <c r="G17283" s="53">
        <f t="shared" si="3"/>
        <v>0.1649939356</v>
      </c>
    </row>
    <row r="17284">
      <c r="A17284" s="61">
        <v>1.511823894E9</v>
      </c>
      <c r="B17284" s="61">
        <v>1.0</v>
      </c>
      <c r="C17284" s="61">
        <v>1087.0</v>
      </c>
      <c r="D17284" s="57" t="s">
        <v>379</v>
      </c>
      <c r="E17284" s="62" t="str">
        <f t="shared" si="1"/>
        <v>Out of test</v>
      </c>
      <c r="F17284" s="53" t="str">
        <f t="shared" si="2"/>
        <v>Shanghai_1</v>
      </c>
      <c r="G17284" s="53">
        <f t="shared" si="3"/>
        <v>0.9657424156</v>
      </c>
    </row>
    <row r="17285">
      <c r="A17285" s="61">
        <v>1.512997655E9</v>
      </c>
      <c r="B17285" s="61">
        <v>1.0</v>
      </c>
      <c r="C17285" s="61">
        <v>1323.0</v>
      </c>
      <c r="D17285" s="57" t="s">
        <v>379</v>
      </c>
      <c r="E17285" s="62" t="str">
        <f t="shared" si="1"/>
        <v>Out of test</v>
      </c>
      <c r="F17285" s="53" t="str">
        <f t="shared" si="2"/>
        <v>Shanghai_1</v>
      </c>
      <c r="G17285" s="53">
        <f t="shared" si="3"/>
        <v>0.7212895688</v>
      </c>
    </row>
    <row r="17286">
      <c r="A17286" s="61">
        <v>1.517531687E9</v>
      </c>
      <c r="B17286" s="61">
        <v>1.0</v>
      </c>
      <c r="C17286" s="61">
        <v>3460.0</v>
      </c>
      <c r="D17286" s="57" t="s">
        <v>379</v>
      </c>
      <c r="E17286" s="62" t="str">
        <f t="shared" si="1"/>
        <v>Out of test</v>
      </c>
      <c r="F17286" s="53" t="str">
        <f t="shared" si="2"/>
        <v>Shanghai_1</v>
      </c>
      <c r="G17286" s="53">
        <f t="shared" si="3"/>
        <v>0.6380355072</v>
      </c>
    </row>
    <row r="17287">
      <c r="A17287" s="61">
        <v>1.516118629E9</v>
      </c>
      <c r="B17287" s="61">
        <v>1.0</v>
      </c>
      <c r="C17287" s="61">
        <v>675.0</v>
      </c>
      <c r="D17287" s="57" t="s">
        <v>379</v>
      </c>
      <c r="E17287" s="62" t="str">
        <f t="shared" si="1"/>
        <v>Out of test</v>
      </c>
      <c r="F17287" s="53" t="str">
        <f t="shared" si="2"/>
        <v>Shanghai_1</v>
      </c>
      <c r="G17287" s="53">
        <f t="shared" si="3"/>
        <v>0.06432626718</v>
      </c>
    </row>
    <row r="17288">
      <c r="A17288" s="61">
        <v>1.517537264E9</v>
      </c>
      <c r="B17288" s="61">
        <v>1.0</v>
      </c>
      <c r="C17288" s="61">
        <v>1911.0</v>
      </c>
      <c r="D17288" s="57" t="s">
        <v>379</v>
      </c>
      <c r="E17288" s="62" t="str">
        <f t="shared" si="1"/>
        <v>Out of test</v>
      </c>
      <c r="F17288" s="53" t="str">
        <f t="shared" si="2"/>
        <v>Shanghai_1</v>
      </c>
      <c r="G17288" s="53">
        <f t="shared" si="3"/>
        <v>0.5294499874</v>
      </c>
    </row>
    <row r="17289">
      <c r="A17289" s="61">
        <v>1.516598688E9</v>
      </c>
      <c r="B17289" s="61">
        <v>1.0</v>
      </c>
      <c r="C17289" s="61">
        <v>3566.0</v>
      </c>
      <c r="D17289" s="57" t="s">
        <v>379</v>
      </c>
      <c r="E17289" s="62" t="str">
        <f t="shared" si="1"/>
        <v>Out of test</v>
      </c>
      <c r="F17289" s="53" t="str">
        <f t="shared" si="2"/>
        <v>Shanghai_1</v>
      </c>
      <c r="G17289" s="53">
        <f t="shared" si="3"/>
        <v>0.3055113947</v>
      </c>
    </row>
    <row r="17290">
      <c r="A17290" s="61">
        <v>1.514424327E9</v>
      </c>
      <c r="B17290" s="61">
        <v>1.0</v>
      </c>
      <c r="C17290" s="61">
        <v>1437.0</v>
      </c>
      <c r="D17290" s="57" t="s">
        <v>379</v>
      </c>
      <c r="E17290" s="62" t="str">
        <f t="shared" si="1"/>
        <v>Out of test</v>
      </c>
      <c r="F17290" s="53" t="str">
        <f t="shared" si="2"/>
        <v>Shanghai_1</v>
      </c>
      <c r="G17290" s="53">
        <f t="shared" si="3"/>
        <v>0.1462001104</v>
      </c>
    </row>
    <row r="17291">
      <c r="A17291" s="61">
        <v>1.512472773E9</v>
      </c>
      <c r="B17291" s="61">
        <v>1.0</v>
      </c>
      <c r="C17291" s="61">
        <v>894.0</v>
      </c>
      <c r="D17291" s="57" t="s">
        <v>379</v>
      </c>
      <c r="E17291" s="62" t="str">
        <f t="shared" si="1"/>
        <v>Out of test</v>
      </c>
      <c r="F17291" s="53" t="str">
        <f t="shared" si="2"/>
        <v>Shanghai_1</v>
      </c>
      <c r="G17291" s="53">
        <f t="shared" si="3"/>
        <v>0.3850188989</v>
      </c>
    </row>
    <row r="17292">
      <c r="A17292" s="61">
        <v>1.516144163E9</v>
      </c>
      <c r="B17292" s="61">
        <v>1.0</v>
      </c>
      <c r="C17292" s="61">
        <v>751.0</v>
      </c>
      <c r="D17292" s="57" t="s">
        <v>379</v>
      </c>
      <c r="E17292" s="62" t="str">
        <f t="shared" si="1"/>
        <v>Out of test</v>
      </c>
      <c r="F17292" s="53" t="str">
        <f t="shared" si="2"/>
        <v>Shanghai_1</v>
      </c>
      <c r="G17292" s="53">
        <f t="shared" si="3"/>
        <v>0.1299948894</v>
      </c>
    </row>
    <row r="17293">
      <c r="A17293" s="61">
        <v>1.514247024E9</v>
      </c>
      <c r="B17293" s="61">
        <v>1.0</v>
      </c>
      <c r="C17293" s="61">
        <v>1628.0</v>
      </c>
      <c r="D17293" s="57" t="s">
        <v>379</v>
      </c>
      <c r="E17293" s="62" t="str">
        <f t="shared" si="1"/>
        <v>Out of test</v>
      </c>
      <c r="F17293" s="53" t="str">
        <f t="shared" si="2"/>
        <v>Shanghai_1</v>
      </c>
      <c r="G17293" s="53">
        <f t="shared" si="3"/>
        <v>0.6402042642</v>
      </c>
    </row>
    <row r="17294">
      <c r="A17294" s="61">
        <v>1.516418115E9</v>
      </c>
      <c r="B17294" s="61">
        <v>1.0</v>
      </c>
      <c r="C17294" s="61">
        <v>1894.0</v>
      </c>
      <c r="D17294" s="57" t="s">
        <v>379</v>
      </c>
      <c r="E17294" s="62" t="str">
        <f t="shared" si="1"/>
        <v>Out of test</v>
      </c>
      <c r="F17294" s="53" t="str">
        <f t="shared" si="2"/>
        <v>Shanghai_1</v>
      </c>
      <c r="G17294" s="53">
        <f t="shared" si="3"/>
        <v>0.6756266264</v>
      </c>
    </row>
    <row r="17295">
      <c r="A17295" s="61">
        <v>1.518978829E9</v>
      </c>
      <c r="B17295" s="61">
        <v>1.0</v>
      </c>
      <c r="C17295" s="61">
        <v>148.0</v>
      </c>
      <c r="D17295" s="57" t="s">
        <v>379</v>
      </c>
      <c r="E17295" s="62" t="str">
        <f t="shared" si="1"/>
        <v>Out of test</v>
      </c>
      <c r="F17295" s="53" t="str">
        <f t="shared" si="2"/>
        <v>Shanghai_1</v>
      </c>
      <c r="G17295" s="53">
        <f t="shared" si="3"/>
        <v>0.8175874554</v>
      </c>
    </row>
    <row r="17296">
      <c r="A17296" s="61">
        <v>1.516060178E9</v>
      </c>
      <c r="B17296" s="61">
        <v>1.0</v>
      </c>
      <c r="C17296" s="61">
        <v>2036.0</v>
      </c>
      <c r="D17296" s="57" t="s">
        <v>379</v>
      </c>
      <c r="E17296" s="62" t="str">
        <f t="shared" si="1"/>
        <v>Out of test</v>
      </c>
      <c r="F17296" s="53" t="str">
        <f t="shared" si="2"/>
        <v>Shanghai_1</v>
      </c>
      <c r="G17296" s="53">
        <f t="shared" si="3"/>
        <v>0.0262046361</v>
      </c>
    </row>
    <row r="17297">
      <c r="A17297" s="61">
        <v>1.512972207E9</v>
      </c>
      <c r="B17297" s="61">
        <v>1.0</v>
      </c>
      <c r="C17297" s="61">
        <v>2807.0</v>
      </c>
      <c r="D17297" s="57" t="s">
        <v>379</v>
      </c>
      <c r="E17297" s="62" t="str">
        <f t="shared" si="1"/>
        <v>Out of test</v>
      </c>
      <c r="F17297" s="53" t="str">
        <f t="shared" si="2"/>
        <v>Shanghai_1</v>
      </c>
      <c r="G17297" s="53">
        <f t="shared" si="3"/>
        <v>0.7281962336</v>
      </c>
    </row>
    <row r="17298">
      <c r="A17298" s="61">
        <v>1.516714704E9</v>
      </c>
      <c r="B17298" s="61">
        <v>1.0</v>
      </c>
      <c r="C17298" s="61">
        <v>1835.0</v>
      </c>
      <c r="D17298" s="57" t="s">
        <v>379</v>
      </c>
      <c r="E17298" s="62" t="str">
        <f t="shared" si="1"/>
        <v>Out of test</v>
      </c>
      <c r="F17298" s="53" t="str">
        <f t="shared" si="2"/>
        <v>Shanghai_1</v>
      </c>
      <c r="G17298" s="53">
        <f t="shared" si="3"/>
        <v>0.9921051283</v>
      </c>
    </row>
    <row r="17299">
      <c r="A17299" s="61">
        <v>1.514837116E9</v>
      </c>
      <c r="B17299" s="61">
        <v>1.0</v>
      </c>
      <c r="C17299" s="61">
        <v>4673.0</v>
      </c>
      <c r="D17299" s="57" t="s">
        <v>379</v>
      </c>
      <c r="E17299" s="62" t="str">
        <f t="shared" si="1"/>
        <v>Out of test</v>
      </c>
      <c r="F17299" s="53" t="str">
        <f t="shared" si="2"/>
        <v>Shanghai_1</v>
      </c>
      <c r="G17299" s="53">
        <f t="shared" si="3"/>
        <v>0.3252432827</v>
      </c>
    </row>
    <row r="17300">
      <c r="A17300" s="61">
        <v>1.513170257E9</v>
      </c>
      <c r="B17300" s="61">
        <v>1.0</v>
      </c>
      <c r="C17300" s="61">
        <v>145.0</v>
      </c>
      <c r="D17300" s="57" t="s">
        <v>379</v>
      </c>
      <c r="E17300" s="62" t="str">
        <f t="shared" si="1"/>
        <v>Out of test</v>
      </c>
      <c r="F17300" s="53" t="str">
        <f t="shared" si="2"/>
        <v>Shanghai_1</v>
      </c>
      <c r="G17300" s="53">
        <f t="shared" si="3"/>
        <v>0.9588618153</v>
      </c>
    </row>
    <row r="17301">
      <c r="A17301" s="61">
        <v>1.514828817E9</v>
      </c>
      <c r="B17301" s="61">
        <v>1.0</v>
      </c>
      <c r="C17301" s="61">
        <v>2874.0</v>
      </c>
      <c r="D17301" s="57" t="s">
        <v>379</v>
      </c>
      <c r="E17301" s="62" t="str">
        <f t="shared" si="1"/>
        <v>Out of test</v>
      </c>
      <c r="F17301" s="53" t="str">
        <f t="shared" si="2"/>
        <v>Shanghai_1</v>
      </c>
      <c r="G17301" s="53">
        <f t="shared" si="3"/>
        <v>0.5274419282</v>
      </c>
    </row>
    <row r="17302">
      <c r="A17302" s="61">
        <v>1.518196909E9</v>
      </c>
      <c r="B17302" s="61">
        <v>1.0</v>
      </c>
      <c r="C17302" s="61">
        <v>5112.0</v>
      </c>
      <c r="D17302" s="57" t="s">
        <v>379</v>
      </c>
      <c r="E17302" s="62" t="str">
        <f t="shared" si="1"/>
        <v>Out of test</v>
      </c>
      <c r="F17302" s="53" t="str">
        <f t="shared" si="2"/>
        <v>Shanghai_1</v>
      </c>
      <c r="G17302" s="53">
        <f t="shared" si="3"/>
        <v>0.490262466</v>
      </c>
    </row>
    <row r="17303">
      <c r="A17303" s="61">
        <v>1.512469807E9</v>
      </c>
      <c r="B17303" s="61">
        <v>1.0</v>
      </c>
      <c r="C17303" s="61">
        <v>4298.0</v>
      </c>
      <c r="D17303" s="57" t="s">
        <v>379</v>
      </c>
      <c r="E17303" s="62" t="str">
        <f t="shared" si="1"/>
        <v>Out of test</v>
      </c>
      <c r="F17303" s="53" t="str">
        <f t="shared" si="2"/>
        <v>Shanghai_1</v>
      </c>
      <c r="G17303" s="53">
        <f t="shared" si="3"/>
        <v>0.4850020408</v>
      </c>
    </row>
    <row r="17304">
      <c r="A17304" s="61">
        <v>1.519706016E9</v>
      </c>
      <c r="B17304" s="61">
        <v>1.0</v>
      </c>
      <c r="C17304" s="61">
        <v>286.0</v>
      </c>
      <c r="D17304" s="57" t="s">
        <v>379</v>
      </c>
      <c r="E17304" s="62" t="str">
        <f t="shared" si="1"/>
        <v>Out of test</v>
      </c>
      <c r="F17304" s="53" t="str">
        <f t="shared" si="2"/>
        <v>Shanghai_1</v>
      </c>
      <c r="G17304" s="53">
        <f t="shared" si="3"/>
        <v>0.6429150534</v>
      </c>
    </row>
    <row r="17305">
      <c r="A17305" s="61">
        <v>1.515069526E9</v>
      </c>
      <c r="B17305" s="61">
        <v>1.0</v>
      </c>
      <c r="C17305" s="61">
        <v>4828.0</v>
      </c>
      <c r="D17305" s="57" t="s">
        <v>379</v>
      </c>
      <c r="E17305" s="62" t="str">
        <f t="shared" si="1"/>
        <v>Out of test</v>
      </c>
      <c r="F17305" s="53" t="str">
        <f t="shared" si="2"/>
        <v>Shanghai_1</v>
      </c>
      <c r="G17305" s="53">
        <f t="shared" si="3"/>
        <v>0.6308747173</v>
      </c>
    </row>
    <row r="17306">
      <c r="A17306" s="61">
        <v>1.517232445E9</v>
      </c>
      <c r="B17306" s="61">
        <v>1.0</v>
      </c>
      <c r="C17306" s="61">
        <v>2995.0</v>
      </c>
      <c r="D17306" s="57" t="s">
        <v>379</v>
      </c>
      <c r="E17306" s="62" t="str">
        <f t="shared" si="1"/>
        <v>Out of test</v>
      </c>
      <c r="F17306" s="53" t="str">
        <f t="shared" si="2"/>
        <v>Shanghai_1</v>
      </c>
      <c r="G17306" s="53">
        <f t="shared" si="3"/>
        <v>0.4376983302</v>
      </c>
    </row>
    <row r="17307">
      <c r="A17307" s="61">
        <v>1.519284517E9</v>
      </c>
      <c r="B17307" s="61">
        <v>1.0</v>
      </c>
      <c r="C17307" s="61">
        <v>1979.0</v>
      </c>
      <c r="D17307" s="57" t="s">
        <v>379</v>
      </c>
      <c r="E17307" s="62" t="str">
        <f t="shared" si="1"/>
        <v>Out of test</v>
      </c>
      <c r="F17307" s="53" t="str">
        <f t="shared" si="2"/>
        <v>Shanghai_1</v>
      </c>
      <c r="G17307" s="53">
        <f t="shared" si="3"/>
        <v>0.04763875561</v>
      </c>
    </row>
    <row r="17308">
      <c r="A17308" s="61">
        <v>1.511953044E9</v>
      </c>
      <c r="B17308" s="61">
        <v>1.0</v>
      </c>
      <c r="C17308" s="61">
        <v>1662.0</v>
      </c>
      <c r="D17308" s="57" t="s">
        <v>379</v>
      </c>
      <c r="E17308" s="62" t="str">
        <f t="shared" si="1"/>
        <v>Out of test</v>
      </c>
      <c r="F17308" s="53" t="str">
        <f t="shared" si="2"/>
        <v>Shanghai_1</v>
      </c>
      <c r="G17308" s="53">
        <f t="shared" si="3"/>
        <v>0.4851357955</v>
      </c>
    </row>
    <row r="17309">
      <c r="A17309" s="61">
        <v>1.518677014E9</v>
      </c>
      <c r="B17309" s="61">
        <v>1.0</v>
      </c>
      <c r="C17309" s="61">
        <v>1244.0</v>
      </c>
      <c r="D17309" s="57" t="s">
        <v>379</v>
      </c>
      <c r="E17309" s="62" t="str">
        <f t="shared" si="1"/>
        <v>Out of test</v>
      </c>
      <c r="F17309" s="53" t="str">
        <f t="shared" si="2"/>
        <v>Shanghai_1</v>
      </c>
      <c r="G17309" s="53">
        <f t="shared" si="3"/>
        <v>0.7591760317</v>
      </c>
    </row>
    <row r="17310">
      <c r="A17310" s="61">
        <v>1.518052897E9</v>
      </c>
      <c r="B17310" s="61">
        <v>1.0</v>
      </c>
      <c r="C17310" s="61">
        <v>1494.0</v>
      </c>
      <c r="D17310" s="57" t="s">
        <v>379</v>
      </c>
      <c r="E17310" s="62" t="str">
        <f t="shared" si="1"/>
        <v>Out of test</v>
      </c>
      <c r="F17310" s="53" t="str">
        <f t="shared" si="2"/>
        <v>Shanghai_1</v>
      </c>
      <c r="G17310" s="53">
        <f t="shared" si="3"/>
        <v>0.6422751065</v>
      </c>
    </row>
    <row r="17311">
      <c r="A17311" s="61">
        <v>1.515292618E9</v>
      </c>
      <c r="B17311" s="61">
        <v>1.0</v>
      </c>
      <c r="C17311" s="61">
        <v>422.0</v>
      </c>
      <c r="D17311" s="57" t="s">
        <v>379</v>
      </c>
      <c r="E17311" s="62" t="str">
        <f t="shared" si="1"/>
        <v>Out of test</v>
      </c>
      <c r="F17311" s="53" t="str">
        <f t="shared" si="2"/>
        <v>Shanghai_1</v>
      </c>
      <c r="G17311" s="53">
        <f t="shared" si="3"/>
        <v>0.2027258072</v>
      </c>
    </row>
    <row r="17312">
      <c r="A17312" s="61">
        <v>1.516408014E9</v>
      </c>
      <c r="B17312" s="61">
        <v>1.0</v>
      </c>
      <c r="C17312" s="61">
        <v>1717.0</v>
      </c>
      <c r="D17312" s="57" t="s">
        <v>379</v>
      </c>
      <c r="E17312" s="62" t="str">
        <f t="shared" si="1"/>
        <v>Out of test</v>
      </c>
      <c r="F17312" s="53" t="str">
        <f t="shared" si="2"/>
        <v>Shanghai_1</v>
      </c>
      <c r="G17312" s="53">
        <f t="shared" si="3"/>
        <v>0.3476859365</v>
      </c>
    </row>
    <row r="17313">
      <c r="A17313" s="61">
        <v>1.513403174E9</v>
      </c>
      <c r="B17313" s="61">
        <v>1.0</v>
      </c>
      <c r="C17313" s="61">
        <v>203.0</v>
      </c>
      <c r="D17313" s="57" t="s">
        <v>379</v>
      </c>
      <c r="E17313" s="62" t="str">
        <f t="shared" si="1"/>
        <v>Out of test</v>
      </c>
      <c r="F17313" s="53" t="str">
        <f t="shared" si="2"/>
        <v>Shanghai_1</v>
      </c>
      <c r="G17313" s="53">
        <f t="shared" si="3"/>
        <v>0.6059204866</v>
      </c>
    </row>
    <row r="17314">
      <c r="A17314" s="61">
        <v>1.519350706E9</v>
      </c>
      <c r="B17314" s="61">
        <v>1.0</v>
      </c>
      <c r="C17314" s="61">
        <v>3287.0</v>
      </c>
      <c r="D17314" s="57" t="s">
        <v>379</v>
      </c>
      <c r="E17314" s="62" t="str">
        <f t="shared" si="1"/>
        <v>Out of test</v>
      </c>
      <c r="F17314" s="53" t="str">
        <f t="shared" si="2"/>
        <v>Shanghai_1</v>
      </c>
      <c r="G17314" s="53">
        <f t="shared" si="3"/>
        <v>0.2014057012</v>
      </c>
    </row>
    <row r="17315">
      <c r="A17315" s="61">
        <v>1.513460376E9</v>
      </c>
      <c r="B17315" s="61">
        <v>1.0</v>
      </c>
      <c r="C17315" s="61">
        <v>2724.0</v>
      </c>
      <c r="D17315" s="57" t="s">
        <v>379</v>
      </c>
      <c r="E17315" s="62" t="str">
        <f t="shared" si="1"/>
        <v>Out of test</v>
      </c>
      <c r="F17315" s="53" t="str">
        <f t="shared" si="2"/>
        <v>Shanghai_1</v>
      </c>
      <c r="G17315" s="53">
        <f t="shared" si="3"/>
        <v>0.3679980815</v>
      </c>
    </row>
    <row r="17316">
      <c r="A17316" s="61">
        <v>1.514320839E9</v>
      </c>
      <c r="B17316" s="61">
        <v>1.0</v>
      </c>
      <c r="C17316" s="61">
        <v>227.0</v>
      </c>
      <c r="D17316" s="57" t="s">
        <v>379</v>
      </c>
      <c r="E17316" s="62" t="str">
        <f t="shared" si="1"/>
        <v>Out of test</v>
      </c>
      <c r="F17316" s="53" t="str">
        <f t="shared" si="2"/>
        <v>Shanghai_1</v>
      </c>
      <c r="G17316" s="53">
        <f t="shared" si="3"/>
        <v>0.6438816221</v>
      </c>
    </row>
    <row r="17317">
      <c r="A17317" s="61">
        <v>1.516550363E9</v>
      </c>
      <c r="B17317" s="61">
        <v>1.0</v>
      </c>
      <c r="C17317" s="61">
        <v>3361.0</v>
      </c>
      <c r="D17317" s="57" t="s">
        <v>379</v>
      </c>
      <c r="E17317" s="62" t="str">
        <f t="shared" si="1"/>
        <v>Out of test</v>
      </c>
      <c r="F17317" s="53" t="str">
        <f t="shared" si="2"/>
        <v>Shanghai_1</v>
      </c>
      <c r="G17317" s="53">
        <f t="shared" si="3"/>
        <v>0.9856889782</v>
      </c>
    </row>
    <row r="17318">
      <c r="A17318" s="61">
        <v>1.516348504E9</v>
      </c>
      <c r="B17318" s="61">
        <v>1.0</v>
      </c>
      <c r="C17318" s="61">
        <v>2389.0</v>
      </c>
      <c r="D17318" s="57" t="s">
        <v>379</v>
      </c>
      <c r="E17318" s="62" t="str">
        <f t="shared" si="1"/>
        <v>Out of test</v>
      </c>
      <c r="F17318" s="53" t="str">
        <f t="shared" si="2"/>
        <v>Shanghai_1</v>
      </c>
      <c r="G17318" s="53">
        <f t="shared" si="3"/>
        <v>0.6611283461</v>
      </c>
    </row>
    <row r="17319">
      <c r="A17319" s="61">
        <v>1.513125161E9</v>
      </c>
      <c r="B17319" s="61">
        <v>0.0</v>
      </c>
      <c r="C17319" s="61">
        <v>2158.0</v>
      </c>
      <c r="D17319" s="57" t="s">
        <v>380</v>
      </c>
      <c r="E17319" s="62" t="str">
        <f t="shared" si="1"/>
        <v>Out of test</v>
      </c>
      <c r="F17319" s="53" t="str">
        <f t="shared" si="2"/>
        <v>Shenzhen_0</v>
      </c>
      <c r="G17319" s="53">
        <f t="shared" si="3"/>
        <v>0.0615476836</v>
      </c>
    </row>
    <row r="17320">
      <c r="A17320" s="61">
        <v>1.51661442E9</v>
      </c>
      <c r="B17320" s="61">
        <v>0.0</v>
      </c>
      <c r="C17320" s="61">
        <v>3503.0</v>
      </c>
      <c r="D17320" s="57" t="s">
        <v>380</v>
      </c>
      <c r="E17320" s="62" t="str">
        <f t="shared" si="1"/>
        <v>Out of test</v>
      </c>
      <c r="F17320" s="53" t="str">
        <f t="shared" si="2"/>
        <v>Shenzhen_0</v>
      </c>
      <c r="G17320" s="53">
        <f t="shared" si="3"/>
        <v>0.1745090021</v>
      </c>
    </row>
    <row r="17321">
      <c r="A17321" s="61">
        <v>1.513834061E9</v>
      </c>
      <c r="B17321" s="61">
        <v>0.0</v>
      </c>
      <c r="C17321" s="61">
        <v>880.0</v>
      </c>
      <c r="D17321" s="57" t="s">
        <v>380</v>
      </c>
      <c r="E17321" s="62" t="str">
        <f t="shared" si="1"/>
        <v>Out of test</v>
      </c>
      <c r="F17321" s="53" t="str">
        <f t="shared" si="2"/>
        <v>Shenzhen_0</v>
      </c>
      <c r="G17321" s="53">
        <f t="shared" si="3"/>
        <v>0.5531247653</v>
      </c>
    </row>
    <row r="17322">
      <c r="A17322" s="61">
        <v>1.514711201E9</v>
      </c>
      <c r="B17322" s="61">
        <v>0.0</v>
      </c>
      <c r="C17322" s="61">
        <v>1450.0</v>
      </c>
      <c r="D17322" s="57" t="s">
        <v>380</v>
      </c>
      <c r="E17322" s="62" t="str">
        <f t="shared" si="1"/>
        <v>Out of test</v>
      </c>
      <c r="F17322" s="53" t="str">
        <f t="shared" si="2"/>
        <v>Shenzhen_0</v>
      </c>
      <c r="G17322" s="53">
        <f t="shared" si="3"/>
        <v>0.7379534563</v>
      </c>
    </row>
    <row r="17323">
      <c r="A17323" s="61">
        <v>1.513660742E9</v>
      </c>
      <c r="B17323" s="61">
        <v>0.0</v>
      </c>
      <c r="C17323" s="61">
        <v>4732.0</v>
      </c>
      <c r="D17323" s="57" t="s">
        <v>380</v>
      </c>
      <c r="E17323" s="62" t="str">
        <f t="shared" si="1"/>
        <v>Out of test</v>
      </c>
      <c r="F17323" s="53" t="str">
        <f t="shared" si="2"/>
        <v>Shenzhen_0</v>
      </c>
      <c r="G17323" s="53">
        <f t="shared" si="3"/>
        <v>0.5608580407</v>
      </c>
    </row>
    <row r="17324">
      <c r="A17324" s="61">
        <v>1.519930142E9</v>
      </c>
      <c r="B17324" s="61">
        <v>0.0</v>
      </c>
      <c r="C17324" s="61">
        <v>1803.0</v>
      </c>
      <c r="D17324" s="57" t="s">
        <v>380</v>
      </c>
      <c r="E17324" s="62" t="str">
        <f t="shared" si="1"/>
        <v>Out of test</v>
      </c>
      <c r="F17324" s="53" t="str">
        <f t="shared" si="2"/>
        <v>Shenzhen_0</v>
      </c>
      <c r="G17324" s="53">
        <f t="shared" si="3"/>
        <v>0.8913680165</v>
      </c>
    </row>
    <row r="17325">
      <c r="A17325" s="61">
        <v>1.514869641E9</v>
      </c>
      <c r="B17325" s="61">
        <v>0.0</v>
      </c>
      <c r="C17325" s="61">
        <v>2986.0</v>
      </c>
      <c r="D17325" s="57" t="s">
        <v>380</v>
      </c>
      <c r="E17325" s="62" t="str">
        <f t="shared" si="1"/>
        <v>Out of test</v>
      </c>
      <c r="F17325" s="53" t="str">
        <f t="shared" si="2"/>
        <v>Shenzhen_0</v>
      </c>
      <c r="G17325" s="53">
        <f t="shared" si="3"/>
        <v>0.5845400286</v>
      </c>
    </row>
    <row r="17326">
      <c r="A17326" s="61">
        <v>1.511718262E9</v>
      </c>
      <c r="B17326" s="61">
        <v>0.0</v>
      </c>
      <c r="C17326" s="61">
        <v>661.0</v>
      </c>
      <c r="D17326" s="57" t="s">
        <v>380</v>
      </c>
      <c r="E17326" s="62" t="str">
        <f t="shared" si="1"/>
        <v>Out of test</v>
      </c>
      <c r="F17326" s="53" t="str">
        <f t="shared" si="2"/>
        <v>Shenzhen_0</v>
      </c>
      <c r="G17326" s="53">
        <f t="shared" si="3"/>
        <v>0.7379120071</v>
      </c>
    </row>
    <row r="17327">
      <c r="A17327" s="61">
        <v>1.51339667E9</v>
      </c>
      <c r="B17327" s="61">
        <v>0.0</v>
      </c>
      <c r="C17327" s="61">
        <v>801.0</v>
      </c>
      <c r="D17327" s="57" t="s">
        <v>380</v>
      </c>
      <c r="E17327" s="62" t="str">
        <f t="shared" si="1"/>
        <v>Out of test</v>
      </c>
      <c r="F17327" s="53" t="str">
        <f t="shared" si="2"/>
        <v>Shenzhen_0</v>
      </c>
      <c r="G17327" s="53">
        <f t="shared" si="3"/>
        <v>0.6044454042</v>
      </c>
    </row>
    <row r="17328">
      <c r="A17328" s="61">
        <v>1.513730041E9</v>
      </c>
      <c r="B17328" s="61">
        <v>0.0</v>
      </c>
      <c r="C17328" s="61">
        <v>2152.0</v>
      </c>
      <c r="D17328" s="57" t="s">
        <v>380</v>
      </c>
      <c r="E17328" s="62" t="str">
        <f t="shared" si="1"/>
        <v>Out of test</v>
      </c>
      <c r="F17328" s="53" t="str">
        <f t="shared" si="2"/>
        <v>Shenzhen_0</v>
      </c>
      <c r="G17328" s="53">
        <f t="shared" si="3"/>
        <v>0.2092905038</v>
      </c>
    </row>
    <row r="17329">
      <c r="A17329" s="61">
        <v>1.51844939E9</v>
      </c>
      <c r="B17329" s="61">
        <v>0.0</v>
      </c>
      <c r="C17329" s="61">
        <v>638.0</v>
      </c>
      <c r="D17329" s="57" t="s">
        <v>380</v>
      </c>
      <c r="E17329" s="62" t="str">
        <f t="shared" si="1"/>
        <v>Out of test</v>
      </c>
      <c r="F17329" s="53" t="str">
        <f t="shared" si="2"/>
        <v>Shenzhen_0</v>
      </c>
      <c r="G17329" s="53">
        <f t="shared" si="3"/>
        <v>0.4435635378</v>
      </c>
    </row>
    <row r="17330">
      <c r="A17330" s="61">
        <v>1.51436506E9</v>
      </c>
      <c r="B17330" s="61">
        <v>0.0</v>
      </c>
      <c r="C17330" s="61">
        <v>3185.0</v>
      </c>
      <c r="D17330" s="57" t="s">
        <v>380</v>
      </c>
      <c r="E17330" s="62" t="str">
        <f t="shared" si="1"/>
        <v>Out of test</v>
      </c>
      <c r="F17330" s="53" t="str">
        <f t="shared" si="2"/>
        <v>Shenzhen_0</v>
      </c>
      <c r="G17330" s="53">
        <f t="shared" si="3"/>
        <v>0.9449310092</v>
      </c>
    </row>
    <row r="17331">
      <c r="A17331" s="61">
        <v>1.51871725E9</v>
      </c>
      <c r="B17331" s="61">
        <v>0.0</v>
      </c>
      <c r="C17331" s="61">
        <v>4133.0</v>
      </c>
      <c r="D17331" s="57" t="s">
        <v>380</v>
      </c>
      <c r="E17331" s="62" t="str">
        <f t="shared" si="1"/>
        <v>Out of test</v>
      </c>
      <c r="F17331" s="53" t="str">
        <f t="shared" si="2"/>
        <v>Shenzhen_0</v>
      </c>
      <c r="G17331" s="53">
        <f t="shared" si="3"/>
        <v>0.3498833012</v>
      </c>
    </row>
    <row r="17332">
      <c r="A17332" s="61">
        <v>1.515936151E9</v>
      </c>
      <c r="B17332" s="61">
        <v>0.0</v>
      </c>
      <c r="C17332" s="61">
        <v>1743.0</v>
      </c>
      <c r="D17332" s="57" t="s">
        <v>380</v>
      </c>
      <c r="E17332" s="62" t="str">
        <f t="shared" si="1"/>
        <v>Out of test</v>
      </c>
      <c r="F17332" s="53" t="str">
        <f t="shared" si="2"/>
        <v>Shenzhen_0</v>
      </c>
      <c r="G17332" s="53">
        <f t="shared" si="3"/>
        <v>0.5786991351</v>
      </c>
    </row>
    <row r="17333">
      <c r="A17333" s="61">
        <v>1.512206252E9</v>
      </c>
      <c r="B17333" s="61">
        <v>0.0</v>
      </c>
      <c r="C17333" s="61">
        <v>1193.0</v>
      </c>
      <c r="D17333" s="57" t="s">
        <v>380</v>
      </c>
      <c r="E17333" s="62" t="str">
        <f t="shared" si="1"/>
        <v>Out of test</v>
      </c>
      <c r="F17333" s="53" t="str">
        <f t="shared" si="2"/>
        <v>Shenzhen_0</v>
      </c>
      <c r="G17333" s="53">
        <f t="shared" si="3"/>
        <v>0.3884525164</v>
      </c>
    </row>
    <row r="17334">
      <c r="A17334" s="61">
        <v>1.51960471E9</v>
      </c>
      <c r="B17334" s="61">
        <v>0.0</v>
      </c>
      <c r="C17334" s="61">
        <v>1501.0</v>
      </c>
      <c r="D17334" s="57" t="s">
        <v>380</v>
      </c>
      <c r="E17334" s="62" t="str">
        <f t="shared" si="1"/>
        <v>Out of test</v>
      </c>
      <c r="F17334" s="53" t="str">
        <f t="shared" si="2"/>
        <v>Shenzhen_0</v>
      </c>
      <c r="G17334" s="53">
        <f t="shared" si="3"/>
        <v>0.5446064134</v>
      </c>
    </row>
    <row r="17335">
      <c r="A17335" s="61">
        <v>1.513124922E9</v>
      </c>
      <c r="B17335" s="61">
        <v>0.0</v>
      </c>
      <c r="C17335" s="61">
        <v>4079.0</v>
      </c>
      <c r="D17335" s="57" t="s">
        <v>380</v>
      </c>
      <c r="E17335" s="62" t="str">
        <f t="shared" si="1"/>
        <v>Out of test</v>
      </c>
      <c r="F17335" s="53" t="str">
        <f t="shared" si="2"/>
        <v>Shenzhen_0</v>
      </c>
      <c r="G17335" s="53">
        <f t="shared" si="3"/>
        <v>0.1662432589</v>
      </c>
    </row>
    <row r="17336">
      <c r="A17336" s="61">
        <v>1.519294031E9</v>
      </c>
      <c r="B17336" s="61">
        <v>0.0</v>
      </c>
      <c r="C17336" s="61">
        <v>1195.0</v>
      </c>
      <c r="D17336" s="57" t="s">
        <v>380</v>
      </c>
      <c r="E17336" s="62" t="str">
        <f t="shared" si="1"/>
        <v>Out of test</v>
      </c>
      <c r="F17336" s="53" t="str">
        <f t="shared" si="2"/>
        <v>Shenzhen_0</v>
      </c>
      <c r="G17336" s="53">
        <f t="shared" si="3"/>
        <v>0.777844464</v>
      </c>
    </row>
    <row r="17337">
      <c r="A17337" s="61">
        <v>1.512177572E9</v>
      </c>
      <c r="B17337" s="61">
        <v>0.0</v>
      </c>
      <c r="C17337" s="61">
        <v>2256.0</v>
      </c>
      <c r="D17337" s="57" t="s">
        <v>380</v>
      </c>
      <c r="E17337" s="62" t="str">
        <f t="shared" si="1"/>
        <v>Out of test</v>
      </c>
      <c r="F17337" s="53" t="str">
        <f t="shared" si="2"/>
        <v>Shenzhen_0</v>
      </c>
      <c r="G17337" s="53">
        <f t="shared" si="3"/>
        <v>0.3210749679</v>
      </c>
    </row>
    <row r="17338">
      <c r="A17338" s="61">
        <v>1.516445711E9</v>
      </c>
      <c r="B17338" s="61">
        <v>0.0</v>
      </c>
      <c r="C17338" s="61">
        <v>1668.0</v>
      </c>
      <c r="D17338" s="57" t="s">
        <v>380</v>
      </c>
      <c r="E17338" s="62" t="str">
        <f t="shared" si="1"/>
        <v>Out of test</v>
      </c>
      <c r="F17338" s="53" t="str">
        <f t="shared" si="2"/>
        <v>Shenzhen_0</v>
      </c>
      <c r="G17338" s="53">
        <f t="shared" si="3"/>
        <v>0.09963953118</v>
      </c>
    </row>
    <row r="17339">
      <c r="A17339" s="61">
        <v>1.516791822E9</v>
      </c>
      <c r="B17339" s="61">
        <v>0.0</v>
      </c>
      <c r="C17339" s="61">
        <v>1085.0</v>
      </c>
      <c r="D17339" s="57" t="s">
        <v>380</v>
      </c>
      <c r="E17339" s="62" t="str">
        <f t="shared" si="1"/>
        <v>Out of test</v>
      </c>
      <c r="F17339" s="53" t="str">
        <f t="shared" si="2"/>
        <v>Shenzhen_0</v>
      </c>
      <c r="G17339" s="53">
        <f t="shared" si="3"/>
        <v>0.6094933303</v>
      </c>
    </row>
    <row r="17340">
      <c r="A17340" s="61">
        <v>1.51656554E9</v>
      </c>
      <c r="B17340" s="61">
        <v>0.0</v>
      </c>
      <c r="C17340" s="61">
        <v>4018.0</v>
      </c>
      <c r="D17340" s="57" t="s">
        <v>380</v>
      </c>
      <c r="E17340" s="62" t="str">
        <f t="shared" si="1"/>
        <v>Out of test</v>
      </c>
      <c r="F17340" s="53" t="str">
        <f t="shared" si="2"/>
        <v>Shenzhen_0</v>
      </c>
      <c r="G17340" s="53">
        <f t="shared" si="3"/>
        <v>0.7871770178</v>
      </c>
    </row>
    <row r="17341">
      <c r="A17341" s="61">
        <v>1.51831837E9</v>
      </c>
      <c r="B17341" s="61">
        <v>0.0</v>
      </c>
      <c r="C17341" s="61">
        <v>3126.0</v>
      </c>
      <c r="D17341" s="57" t="s">
        <v>380</v>
      </c>
      <c r="E17341" s="62" t="str">
        <f t="shared" si="1"/>
        <v>Out of test</v>
      </c>
      <c r="F17341" s="53" t="str">
        <f t="shared" si="2"/>
        <v>Shenzhen_0</v>
      </c>
      <c r="G17341" s="53">
        <f t="shared" si="3"/>
        <v>0.9262014215</v>
      </c>
    </row>
    <row r="17342">
      <c r="A17342" s="61">
        <v>1.518302081E9</v>
      </c>
      <c r="B17342" s="61">
        <v>0.0</v>
      </c>
      <c r="C17342" s="61">
        <v>2639.0</v>
      </c>
      <c r="D17342" s="57" t="s">
        <v>380</v>
      </c>
      <c r="E17342" s="62" t="str">
        <f t="shared" si="1"/>
        <v>Out of test</v>
      </c>
      <c r="F17342" s="53" t="str">
        <f t="shared" si="2"/>
        <v>Shenzhen_0</v>
      </c>
      <c r="G17342" s="53">
        <f t="shared" si="3"/>
        <v>0.1996479746</v>
      </c>
    </row>
    <row r="17343">
      <c r="A17343" s="61">
        <v>1.51300239E9</v>
      </c>
      <c r="B17343" s="61">
        <v>0.0</v>
      </c>
      <c r="C17343" s="61">
        <v>3601.0</v>
      </c>
      <c r="D17343" s="57" t="s">
        <v>380</v>
      </c>
      <c r="E17343" s="62" t="str">
        <f t="shared" si="1"/>
        <v>Out of test</v>
      </c>
      <c r="F17343" s="53" t="str">
        <f t="shared" si="2"/>
        <v>Shenzhen_0</v>
      </c>
      <c r="G17343" s="53">
        <f t="shared" si="3"/>
        <v>0.1061532243</v>
      </c>
    </row>
    <row r="17344">
      <c r="A17344" s="61">
        <v>1.519088592E9</v>
      </c>
      <c r="B17344" s="61">
        <v>0.0</v>
      </c>
      <c r="C17344" s="61">
        <v>866.0</v>
      </c>
      <c r="D17344" s="57" t="s">
        <v>380</v>
      </c>
      <c r="E17344" s="62" t="str">
        <f t="shared" si="1"/>
        <v>Out of test</v>
      </c>
      <c r="F17344" s="53" t="str">
        <f t="shared" si="2"/>
        <v>Shenzhen_0</v>
      </c>
      <c r="G17344" s="53">
        <f t="shared" si="3"/>
        <v>0.1678822344</v>
      </c>
    </row>
    <row r="17345">
      <c r="A17345" s="61">
        <v>1.51870882E9</v>
      </c>
      <c r="B17345" s="61">
        <v>0.0</v>
      </c>
      <c r="C17345" s="61">
        <v>1307.0</v>
      </c>
      <c r="D17345" s="57" t="s">
        <v>380</v>
      </c>
      <c r="E17345" s="62" t="str">
        <f t="shared" si="1"/>
        <v>Out of test</v>
      </c>
      <c r="F17345" s="53" t="str">
        <f t="shared" si="2"/>
        <v>Shenzhen_0</v>
      </c>
      <c r="G17345" s="53">
        <f t="shared" si="3"/>
        <v>0.4046275796</v>
      </c>
    </row>
    <row r="17346">
      <c r="A17346" s="61">
        <v>1.51487699E9</v>
      </c>
      <c r="B17346" s="61">
        <v>0.0</v>
      </c>
      <c r="C17346" s="61">
        <v>1002.0</v>
      </c>
      <c r="D17346" s="57" t="s">
        <v>380</v>
      </c>
      <c r="E17346" s="62" t="str">
        <f t="shared" si="1"/>
        <v>Out of test</v>
      </c>
      <c r="F17346" s="53" t="str">
        <f t="shared" si="2"/>
        <v>Shenzhen_0</v>
      </c>
      <c r="G17346" s="53">
        <f t="shared" si="3"/>
        <v>0.6707576064</v>
      </c>
    </row>
    <row r="17347">
      <c r="A17347" s="61">
        <v>1.51396277E9</v>
      </c>
      <c r="B17347" s="61">
        <v>0.0</v>
      </c>
      <c r="C17347" s="61">
        <v>1150.0</v>
      </c>
      <c r="D17347" s="57" t="s">
        <v>380</v>
      </c>
      <c r="E17347" s="62" t="str">
        <f t="shared" si="1"/>
        <v>Out of test</v>
      </c>
      <c r="F17347" s="53" t="str">
        <f t="shared" si="2"/>
        <v>Shenzhen_0</v>
      </c>
      <c r="G17347" s="53">
        <f t="shared" si="3"/>
        <v>0.4535130861</v>
      </c>
    </row>
    <row r="17348">
      <c r="A17348" s="61">
        <v>1.51411144E9</v>
      </c>
      <c r="B17348" s="61">
        <v>0.0</v>
      </c>
      <c r="C17348" s="61">
        <v>1282.0</v>
      </c>
      <c r="D17348" s="57" t="s">
        <v>380</v>
      </c>
      <c r="E17348" s="62" t="str">
        <f t="shared" si="1"/>
        <v>Out of test</v>
      </c>
      <c r="F17348" s="53" t="str">
        <f t="shared" si="2"/>
        <v>Shenzhen_0</v>
      </c>
      <c r="G17348" s="53">
        <f t="shared" si="3"/>
        <v>0.5824261741</v>
      </c>
    </row>
    <row r="17349">
      <c r="A17349" s="61">
        <v>1.51998337E9</v>
      </c>
      <c r="B17349" s="61">
        <v>0.0</v>
      </c>
      <c r="C17349" s="61">
        <v>2129.0</v>
      </c>
      <c r="D17349" s="57" t="s">
        <v>380</v>
      </c>
      <c r="E17349" s="62" t="str">
        <f t="shared" si="1"/>
        <v>Out of test</v>
      </c>
      <c r="F17349" s="53" t="str">
        <f t="shared" si="2"/>
        <v>Shenzhen_0</v>
      </c>
      <c r="G17349" s="53">
        <f t="shared" si="3"/>
        <v>0.6647827671</v>
      </c>
    </row>
    <row r="17350">
      <c r="A17350" s="61">
        <v>1.516323382E9</v>
      </c>
      <c r="B17350" s="61">
        <v>0.0</v>
      </c>
      <c r="C17350" s="61">
        <v>838.0</v>
      </c>
      <c r="D17350" s="57" t="s">
        <v>380</v>
      </c>
      <c r="E17350" s="62" t="str">
        <f t="shared" si="1"/>
        <v>Out of test</v>
      </c>
      <c r="F17350" s="53" t="str">
        <f t="shared" si="2"/>
        <v>Shenzhen_0</v>
      </c>
      <c r="G17350" s="53">
        <f t="shared" si="3"/>
        <v>0.649327507</v>
      </c>
    </row>
    <row r="17351">
      <c r="A17351" s="61">
        <v>1.516606952E9</v>
      </c>
      <c r="B17351" s="61">
        <v>0.0</v>
      </c>
      <c r="C17351" s="61">
        <v>202.0</v>
      </c>
      <c r="D17351" s="57" t="s">
        <v>380</v>
      </c>
      <c r="E17351" s="62" t="str">
        <f t="shared" si="1"/>
        <v>Out of test</v>
      </c>
      <c r="F17351" s="53" t="str">
        <f t="shared" si="2"/>
        <v>Shenzhen_0</v>
      </c>
      <c r="G17351" s="53">
        <f t="shared" si="3"/>
        <v>0.2339805865</v>
      </c>
    </row>
    <row r="17352">
      <c r="A17352" s="61">
        <v>1.519549772E9</v>
      </c>
      <c r="B17352" s="61">
        <v>0.0</v>
      </c>
      <c r="C17352" s="61">
        <v>3170.0</v>
      </c>
      <c r="D17352" s="57" t="s">
        <v>380</v>
      </c>
      <c r="E17352" s="62" t="str">
        <f t="shared" si="1"/>
        <v>Out of test</v>
      </c>
      <c r="F17352" s="53" t="str">
        <f t="shared" si="2"/>
        <v>Shenzhen_0</v>
      </c>
      <c r="G17352" s="53">
        <f t="shared" si="3"/>
        <v>0.4670299381</v>
      </c>
    </row>
    <row r="17353">
      <c r="A17353" s="61">
        <v>1.51685216E9</v>
      </c>
      <c r="B17353" s="61">
        <v>0.0</v>
      </c>
      <c r="C17353" s="61">
        <v>534.0</v>
      </c>
      <c r="D17353" s="57" t="s">
        <v>380</v>
      </c>
      <c r="E17353" s="62" t="str">
        <f t="shared" si="1"/>
        <v>Out of test</v>
      </c>
      <c r="F17353" s="53" t="str">
        <f t="shared" si="2"/>
        <v>Shenzhen_0</v>
      </c>
      <c r="G17353" s="53">
        <f t="shared" si="3"/>
        <v>0.4048610975</v>
      </c>
    </row>
    <row r="17354">
      <c r="A17354" s="61">
        <v>1.512437982E9</v>
      </c>
      <c r="B17354" s="61">
        <v>0.0</v>
      </c>
      <c r="C17354" s="61">
        <v>262.0</v>
      </c>
      <c r="D17354" s="57" t="s">
        <v>380</v>
      </c>
      <c r="E17354" s="62" t="str">
        <f t="shared" si="1"/>
        <v>Out of test</v>
      </c>
      <c r="F17354" s="53" t="str">
        <f t="shared" si="2"/>
        <v>Shenzhen_0</v>
      </c>
      <c r="G17354" s="53">
        <f t="shared" si="3"/>
        <v>0.8993548396</v>
      </c>
    </row>
    <row r="17355">
      <c r="A17355" s="61">
        <v>1.51793641E9</v>
      </c>
      <c r="B17355" s="61">
        <v>0.0</v>
      </c>
      <c r="C17355" s="61">
        <v>518.0</v>
      </c>
      <c r="D17355" s="57" t="s">
        <v>380</v>
      </c>
      <c r="E17355" s="62" t="str">
        <f t="shared" si="1"/>
        <v>Out of test</v>
      </c>
      <c r="F17355" s="53" t="str">
        <f t="shared" si="2"/>
        <v>Shenzhen_0</v>
      </c>
      <c r="G17355" s="53">
        <f t="shared" si="3"/>
        <v>0.63662884</v>
      </c>
    </row>
    <row r="17356">
      <c r="A17356" s="61">
        <v>1.512293731E9</v>
      </c>
      <c r="B17356" s="61">
        <v>0.0</v>
      </c>
      <c r="C17356" s="61">
        <v>2325.0</v>
      </c>
      <c r="D17356" s="57" t="s">
        <v>380</v>
      </c>
      <c r="E17356" s="62" t="str">
        <f t="shared" si="1"/>
        <v>Out of test</v>
      </c>
      <c r="F17356" s="53" t="str">
        <f t="shared" si="2"/>
        <v>Shenzhen_0</v>
      </c>
      <c r="G17356" s="53">
        <f t="shared" si="3"/>
        <v>0.8943117302</v>
      </c>
    </row>
    <row r="17357">
      <c r="A17357" s="61">
        <v>1.515293141E9</v>
      </c>
      <c r="B17357" s="61">
        <v>0.0</v>
      </c>
      <c r="C17357" s="61">
        <v>790.0</v>
      </c>
      <c r="D17357" s="57" t="s">
        <v>380</v>
      </c>
      <c r="E17357" s="62" t="str">
        <f t="shared" si="1"/>
        <v>Out of test</v>
      </c>
      <c r="F17357" s="53" t="str">
        <f t="shared" si="2"/>
        <v>Shenzhen_0</v>
      </c>
      <c r="G17357" s="53">
        <f t="shared" si="3"/>
        <v>0.9911460198</v>
      </c>
    </row>
    <row r="17358">
      <c r="A17358" s="61">
        <v>1.512200872E9</v>
      </c>
      <c r="B17358" s="61">
        <v>0.0</v>
      </c>
      <c r="C17358" s="61">
        <v>388.0</v>
      </c>
      <c r="D17358" s="57" t="s">
        <v>380</v>
      </c>
      <c r="E17358" s="62" t="str">
        <f t="shared" si="1"/>
        <v>Out of test</v>
      </c>
      <c r="F17358" s="53" t="str">
        <f t="shared" si="2"/>
        <v>Shenzhen_0</v>
      </c>
      <c r="G17358" s="53">
        <f t="shared" si="3"/>
        <v>0.9845521332</v>
      </c>
    </row>
    <row r="17359">
      <c r="A17359" s="61">
        <v>1.51734564E9</v>
      </c>
      <c r="B17359" s="61">
        <v>0.0</v>
      </c>
      <c r="C17359" s="61">
        <v>1212.0</v>
      </c>
      <c r="D17359" s="57" t="s">
        <v>380</v>
      </c>
      <c r="E17359" s="62" t="str">
        <f t="shared" si="1"/>
        <v>Out of test</v>
      </c>
      <c r="F17359" s="53" t="str">
        <f t="shared" si="2"/>
        <v>Shenzhen_0</v>
      </c>
      <c r="G17359" s="53">
        <f t="shared" si="3"/>
        <v>0.9807753821</v>
      </c>
    </row>
    <row r="17360">
      <c r="A17360" s="61">
        <v>1.511767522E9</v>
      </c>
      <c r="B17360" s="61">
        <v>0.0</v>
      </c>
      <c r="C17360" s="61">
        <v>2894.0</v>
      </c>
      <c r="D17360" s="57" t="s">
        <v>380</v>
      </c>
      <c r="E17360" s="62" t="str">
        <f t="shared" si="1"/>
        <v>Out of test</v>
      </c>
      <c r="F17360" s="53" t="str">
        <f t="shared" si="2"/>
        <v>Shenzhen_0</v>
      </c>
      <c r="G17360" s="53">
        <f t="shared" si="3"/>
        <v>0.3489050395</v>
      </c>
    </row>
    <row r="17361">
      <c r="A17361" s="61">
        <v>1.51350844E9</v>
      </c>
      <c r="B17361" s="61">
        <v>0.0</v>
      </c>
      <c r="C17361" s="61">
        <v>2622.0</v>
      </c>
      <c r="D17361" s="57" t="s">
        <v>380</v>
      </c>
      <c r="E17361" s="62" t="str">
        <f t="shared" si="1"/>
        <v>Out of test</v>
      </c>
      <c r="F17361" s="53" t="str">
        <f t="shared" si="2"/>
        <v>Shenzhen_0</v>
      </c>
      <c r="G17361" s="53">
        <f t="shared" si="3"/>
        <v>0.4180807418</v>
      </c>
    </row>
    <row r="17362">
      <c r="A17362" s="61">
        <v>1.51179683E9</v>
      </c>
      <c r="B17362" s="61">
        <v>0.0</v>
      </c>
      <c r="C17362" s="61">
        <v>4117.0</v>
      </c>
      <c r="D17362" s="57" t="s">
        <v>380</v>
      </c>
      <c r="E17362" s="62" t="str">
        <f t="shared" si="1"/>
        <v>Out of test</v>
      </c>
      <c r="F17362" s="53" t="str">
        <f t="shared" si="2"/>
        <v>Shenzhen_0</v>
      </c>
      <c r="G17362" s="53">
        <f t="shared" si="3"/>
        <v>0.2937849297</v>
      </c>
    </row>
    <row r="17363">
      <c r="A17363" s="61">
        <v>1.5178546E9</v>
      </c>
      <c r="B17363" s="61">
        <v>0.0</v>
      </c>
      <c r="C17363" s="61">
        <v>795.0</v>
      </c>
      <c r="D17363" s="57" t="s">
        <v>380</v>
      </c>
      <c r="E17363" s="62" t="str">
        <f t="shared" si="1"/>
        <v>Out of test</v>
      </c>
      <c r="F17363" s="53" t="str">
        <f t="shared" si="2"/>
        <v>Shenzhen_0</v>
      </c>
      <c r="G17363" s="53">
        <f t="shared" si="3"/>
        <v>0.4444305186</v>
      </c>
    </row>
    <row r="17364">
      <c r="A17364" s="61">
        <v>1.519481331E9</v>
      </c>
      <c r="B17364" s="61">
        <v>0.0</v>
      </c>
      <c r="C17364" s="61">
        <v>3340.0</v>
      </c>
      <c r="D17364" s="57" t="s">
        <v>380</v>
      </c>
      <c r="E17364" s="62" t="str">
        <f t="shared" si="1"/>
        <v>Out of test</v>
      </c>
      <c r="F17364" s="53" t="str">
        <f t="shared" si="2"/>
        <v>Shenzhen_0</v>
      </c>
      <c r="G17364" s="53">
        <f t="shared" si="3"/>
        <v>0.4796822341</v>
      </c>
    </row>
    <row r="17365">
      <c r="A17365" s="61">
        <v>1.516968541E9</v>
      </c>
      <c r="B17365" s="61">
        <v>0.0</v>
      </c>
      <c r="C17365" s="61">
        <v>4218.0</v>
      </c>
      <c r="D17365" s="57" t="s">
        <v>380</v>
      </c>
      <c r="E17365" s="62" t="str">
        <f t="shared" si="1"/>
        <v>Out of test</v>
      </c>
      <c r="F17365" s="53" t="str">
        <f t="shared" si="2"/>
        <v>Shenzhen_0</v>
      </c>
      <c r="G17365" s="53">
        <f t="shared" si="3"/>
        <v>0.9217706661</v>
      </c>
    </row>
    <row r="17366">
      <c r="A17366" s="61">
        <v>1.511279152E9</v>
      </c>
      <c r="B17366" s="61">
        <v>0.0</v>
      </c>
      <c r="C17366" s="61">
        <v>131.0</v>
      </c>
      <c r="D17366" s="57" t="s">
        <v>380</v>
      </c>
      <c r="E17366" s="62" t="str">
        <f t="shared" si="1"/>
        <v>Out of test</v>
      </c>
      <c r="F17366" s="53" t="str">
        <f t="shared" si="2"/>
        <v>Shenzhen_0</v>
      </c>
      <c r="G17366" s="53">
        <f t="shared" si="3"/>
        <v>0.4625023057</v>
      </c>
    </row>
    <row r="17367">
      <c r="A17367" s="61">
        <v>1.518355512E9</v>
      </c>
      <c r="B17367" s="61">
        <v>0.0</v>
      </c>
      <c r="C17367" s="61">
        <v>3878.0</v>
      </c>
      <c r="D17367" s="57" t="s">
        <v>380</v>
      </c>
      <c r="E17367" s="62" t="str">
        <f t="shared" si="1"/>
        <v>Out of test</v>
      </c>
      <c r="F17367" s="53" t="str">
        <f t="shared" si="2"/>
        <v>Shenzhen_0</v>
      </c>
      <c r="G17367" s="53">
        <f t="shared" si="3"/>
        <v>0.1147108647</v>
      </c>
    </row>
    <row r="17368">
      <c r="A17368" s="61">
        <v>1.511893182E9</v>
      </c>
      <c r="B17368" s="61">
        <v>0.0</v>
      </c>
      <c r="C17368" s="61">
        <v>2119.0</v>
      </c>
      <c r="D17368" s="57" t="s">
        <v>380</v>
      </c>
      <c r="E17368" s="62" t="str">
        <f t="shared" si="1"/>
        <v>Out of test</v>
      </c>
      <c r="F17368" s="53" t="str">
        <f t="shared" si="2"/>
        <v>Shenzhen_0</v>
      </c>
      <c r="G17368" s="53">
        <f t="shared" si="3"/>
        <v>0.8892832015</v>
      </c>
    </row>
    <row r="17369">
      <c r="A17369" s="61">
        <v>1.512097512E9</v>
      </c>
      <c r="B17369" s="61">
        <v>0.0</v>
      </c>
      <c r="C17369" s="61">
        <v>763.0</v>
      </c>
      <c r="D17369" s="57" t="s">
        <v>380</v>
      </c>
      <c r="E17369" s="62" t="str">
        <f t="shared" si="1"/>
        <v>Out of test</v>
      </c>
      <c r="F17369" s="53" t="str">
        <f t="shared" si="2"/>
        <v>Shenzhen_0</v>
      </c>
      <c r="G17369" s="53">
        <f t="shared" si="3"/>
        <v>0.01098636111</v>
      </c>
    </row>
    <row r="17370">
      <c r="A17370" s="61">
        <v>1.513030142E9</v>
      </c>
      <c r="B17370" s="61">
        <v>0.0</v>
      </c>
      <c r="C17370" s="61">
        <v>2473.0</v>
      </c>
      <c r="D17370" s="57" t="s">
        <v>380</v>
      </c>
      <c r="E17370" s="62" t="str">
        <f t="shared" si="1"/>
        <v>Out of test</v>
      </c>
      <c r="F17370" s="53" t="str">
        <f t="shared" si="2"/>
        <v>Shenzhen_0</v>
      </c>
      <c r="G17370" s="53">
        <f t="shared" si="3"/>
        <v>0.4329894163</v>
      </c>
    </row>
    <row r="17371">
      <c r="A17371" s="61">
        <v>1.514803181E9</v>
      </c>
      <c r="B17371" s="61">
        <v>0.0</v>
      </c>
      <c r="C17371" s="61">
        <v>2554.0</v>
      </c>
      <c r="D17371" s="57" t="s">
        <v>380</v>
      </c>
      <c r="E17371" s="62" t="str">
        <f t="shared" si="1"/>
        <v>Out of test</v>
      </c>
      <c r="F17371" s="53" t="str">
        <f t="shared" si="2"/>
        <v>Shenzhen_0</v>
      </c>
      <c r="G17371" s="53">
        <f t="shared" si="3"/>
        <v>0.4978217307</v>
      </c>
    </row>
    <row r="17372">
      <c r="A17372" s="61">
        <v>1.516868182E9</v>
      </c>
      <c r="B17372" s="61">
        <v>0.0</v>
      </c>
      <c r="C17372" s="61">
        <v>510.0</v>
      </c>
      <c r="D17372" s="57" t="s">
        <v>380</v>
      </c>
      <c r="E17372" s="62" t="str">
        <f t="shared" si="1"/>
        <v>Out of test</v>
      </c>
      <c r="F17372" s="53" t="str">
        <f t="shared" si="2"/>
        <v>Shenzhen_0</v>
      </c>
      <c r="G17372" s="53">
        <f t="shared" si="3"/>
        <v>0.674968385</v>
      </c>
    </row>
    <row r="17373">
      <c r="A17373" s="61">
        <v>1.516246371E9</v>
      </c>
      <c r="B17373" s="61">
        <v>0.0</v>
      </c>
      <c r="C17373" s="61">
        <v>1809.0</v>
      </c>
      <c r="D17373" s="57" t="s">
        <v>380</v>
      </c>
      <c r="E17373" s="62" t="str">
        <f t="shared" si="1"/>
        <v>Out of test</v>
      </c>
      <c r="F17373" s="53" t="str">
        <f t="shared" si="2"/>
        <v>Shenzhen_0</v>
      </c>
      <c r="G17373" s="53">
        <f t="shared" si="3"/>
        <v>0.7783683042</v>
      </c>
    </row>
    <row r="17374">
      <c r="A17374" s="61">
        <v>1.51350324E9</v>
      </c>
      <c r="B17374" s="61">
        <v>0.0</v>
      </c>
      <c r="C17374" s="61">
        <v>3096.0</v>
      </c>
      <c r="D17374" s="57" t="s">
        <v>380</v>
      </c>
      <c r="E17374" s="62" t="str">
        <f t="shared" si="1"/>
        <v>Out of test</v>
      </c>
      <c r="F17374" s="53" t="str">
        <f t="shared" si="2"/>
        <v>Shenzhen_0</v>
      </c>
      <c r="G17374" s="53">
        <f t="shared" si="3"/>
        <v>0.2527149988</v>
      </c>
    </row>
    <row r="17375">
      <c r="A17375" s="61">
        <v>1.517698441E9</v>
      </c>
      <c r="B17375" s="61">
        <v>0.0</v>
      </c>
      <c r="C17375" s="61">
        <v>365.0</v>
      </c>
      <c r="D17375" s="57" t="s">
        <v>380</v>
      </c>
      <c r="E17375" s="62" t="str">
        <f t="shared" si="1"/>
        <v>Out of test</v>
      </c>
      <c r="F17375" s="53" t="str">
        <f t="shared" si="2"/>
        <v>Shenzhen_0</v>
      </c>
      <c r="G17375" s="53">
        <f t="shared" si="3"/>
        <v>0.05297028767</v>
      </c>
    </row>
    <row r="17376">
      <c r="A17376" s="61">
        <v>1.518940192E9</v>
      </c>
      <c r="B17376" s="61">
        <v>0.0</v>
      </c>
      <c r="C17376" s="61">
        <v>2325.0</v>
      </c>
      <c r="D17376" s="57" t="s">
        <v>380</v>
      </c>
      <c r="E17376" s="62" t="str">
        <f t="shared" si="1"/>
        <v>Out of test</v>
      </c>
      <c r="F17376" s="53" t="str">
        <f t="shared" si="2"/>
        <v>Shenzhen_0</v>
      </c>
      <c r="G17376" s="53">
        <f t="shared" si="3"/>
        <v>0.7443867868</v>
      </c>
    </row>
    <row r="17377">
      <c r="A17377" s="61">
        <v>1.511429891E9</v>
      </c>
      <c r="B17377" s="61">
        <v>0.0</v>
      </c>
      <c r="C17377" s="61">
        <v>1979.0</v>
      </c>
      <c r="D17377" s="57" t="s">
        <v>380</v>
      </c>
      <c r="E17377" s="62" t="str">
        <f t="shared" si="1"/>
        <v>Out of test</v>
      </c>
      <c r="F17377" s="53" t="str">
        <f t="shared" si="2"/>
        <v>Shenzhen_0</v>
      </c>
      <c r="G17377" s="53">
        <f t="shared" si="3"/>
        <v>0.3594178623</v>
      </c>
    </row>
    <row r="17378">
      <c r="A17378" s="61">
        <v>1.513149722E9</v>
      </c>
      <c r="B17378" s="61">
        <v>0.0</v>
      </c>
      <c r="C17378" s="61">
        <v>1119.0</v>
      </c>
      <c r="D17378" s="57" t="s">
        <v>380</v>
      </c>
      <c r="E17378" s="62" t="str">
        <f t="shared" si="1"/>
        <v>Out of test</v>
      </c>
      <c r="F17378" s="53" t="str">
        <f t="shared" si="2"/>
        <v>Shenzhen_0</v>
      </c>
      <c r="G17378" s="53">
        <f t="shared" si="3"/>
        <v>0.7227432909</v>
      </c>
    </row>
    <row r="17379">
      <c r="A17379" s="61">
        <v>1.516603861E9</v>
      </c>
      <c r="B17379" s="61">
        <v>0.0</v>
      </c>
      <c r="C17379" s="61">
        <v>2267.0</v>
      </c>
      <c r="D17379" s="57" t="s">
        <v>380</v>
      </c>
      <c r="E17379" s="62" t="str">
        <f t="shared" si="1"/>
        <v>Out of test</v>
      </c>
      <c r="F17379" s="53" t="str">
        <f t="shared" si="2"/>
        <v>Shenzhen_0</v>
      </c>
      <c r="G17379" s="53">
        <f t="shared" si="3"/>
        <v>0.14757853</v>
      </c>
    </row>
    <row r="17380">
      <c r="A17380" s="61">
        <v>1.514092082E9</v>
      </c>
      <c r="B17380" s="61">
        <v>0.0</v>
      </c>
      <c r="C17380" s="61">
        <v>1532.0</v>
      </c>
      <c r="D17380" s="57" t="s">
        <v>380</v>
      </c>
      <c r="E17380" s="62" t="str">
        <f t="shared" si="1"/>
        <v>Out of test</v>
      </c>
      <c r="F17380" s="53" t="str">
        <f t="shared" si="2"/>
        <v>Shenzhen_0</v>
      </c>
      <c r="G17380" s="53">
        <f t="shared" si="3"/>
        <v>0.8956690024</v>
      </c>
    </row>
    <row r="17381">
      <c r="A17381" s="61">
        <v>1.51950686E9</v>
      </c>
      <c r="B17381" s="61">
        <v>0.0</v>
      </c>
      <c r="C17381" s="61">
        <v>2214.0</v>
      </c>
      <c r="D17381" s="57" t="s">
        <v>380</v>
      </c>
      <c r="E17381" s="62" t="str">
        <f t="shared" si="1"/>
        <v>Out of test</v>
      </c>
      <c r="F17381" s="53" t="str">
        <f t="shared" si="2"/>
        <v>Shenzhen_0</v>
      </c>
      <c r="G17381" s="53">
        <f t="shared" si="3"/>
        <v>0.3179914873</v>
      </c>
    </row>
    <row r="17382">
      <c r="A17382" s="61">
        <v>1.519554522E9</v>
      </c>
      <c r="B17382" s="61">
        <v>0.0</v>
      </c>
      <c r="C17382" s="61">
        <v>1558.0</v>
      </c>
      <c r="D17382" s="57" t="s">
        <v>380</v>
      </c>
      <c r="E17382" s="62" t="str">
        <f t="shared" si="1"/>
        <v>Out of test</v>
      </c>
      <c r="F17382" s="53" t="str">
        <f t="shared" si="2"/>
        <v>Shenzhen_0</v>
      </c>
      <c r="G17382" s="53">
        <f t="shared" si="3"/>
        <v>0.1771245629</v>
      </c>
    </row>
    <row r="17383">
      <c r="A17383" s="61">
        <v>1.514271501E9</v>
      </c>
      <c r="B17383" s="61">
        <v>0.0</v>
      </c>
      <c r="C17383" s="61">
        <v>3854.0</v>
      </c>
      <c r="D17383" s="57" t="s">
        <v>380</v>
      </c>
      <c r="E17383" s="62" t="str">
        <f t="shared" si="1"/>
        <v>Out of test</v>
      </c>
      <c r="F17383" s="53" t="str">
        <f t="shared" si="2"/>
        <v>Shenzhen_0</v>
      </c>
      <c r="G17383" s="53">
        <f t="shared" si="3"/>
        <v>0.07042330704</v>
      </c>
    </row>
    <row r="17384">
      <c r="A17384" s="61">
        <v>1.51961321E9</v>
      </c>
      <c r="B17384" s="61">
        <v>0.0</v>
      </c>
      <c r="C17384" s="61">
        <v>4002.0</v>
      </c>
      <c r="D17384" s="57" t="s">
        <v>380</v>
      </c>
      <c r="E17384" s="62" t="str">
        <f t="shared" si="1"/>
        <v>Out of test</v>
      </c>
      <c r="F17384" s="53" t="str">
        <f t="shared" si="2"/>
        <v>Shenzhen_0</v>
      </c>
      <c r="G17384" s="53">
        <f t="shared" si="3"/>
        <v>0.2733261269</v>
      </c>
    </row>
    <row r="17385">
      <c r="A17385" s="61">
        <v>1.51374861E9</v>
      </c>
      <c r="B17385" s="61">
        <v>0.0</v>
      </c>
      <c r="C17385" s="61">
        <v>1451.0</v>
      </c>
      <c r="D17385" s="57" t="s">
        <v>380</v>
      </c>
      <c r="E17385" s="62" t="str">
        <f t="shared" si="1"/>
        <v>Out of test</v>
      </c>
      <c r="F17385" s="53" t="str">
        <f t="shared" si="2"/>
        <v>Shenzhen_0</v>
      </c>
      <c r="G17385" s="53">
        <f t="shared" si="3"/>
        <v>0.5543978208</v>
      </c>
    </row>
    <row r="17386">
      <c r="A17386" s="61">
        <v>1.511477952E9</v>
      </c>
      <c r="B17386" s="61">
        <v>0.0</v>
      </c>
      <c r="C17386" s="61">
        <v>3412.0</v>
      </c>
      <c r="D17386" s="57" t="s">
        <v>380</v>
      </c>
      <c r="E17386" s="62" t="str">
        <f t="shared" si="1"/>
        <v>Out of test</v>
      </c>
      <c r="F17386" s="53" t="str">
        <f t="shared" si="2"/>
        <v>Shenzhen_0</v>
      </c>
      <c r="G17386" s="53">
        <f t="shared" si="3"/>
        <v>0.999373748</v>
      </c>
    </row>
    <row r="17387">
      <c r="A17387" s="61">
        <v>1.518434762E9</v>
      </c>
      <c r="B17387" s="61">
        <v>0.0</v>
      </c>
      <c r="C17387" s="61">
        <v>1235.0</v>
      </c>
      <c r="D17387" s="57" t="s">
        <v>380</v>
      </c>
      <c r="E17387" s="62" t="str">
        <f t="shared" si="1"/>
        <v>Out of test</v>
      </c>
      <c r="F17387" s="53" t="str">
        <f t="shared" si="2"/>
        <v>Shenzhen_0</v>
      </c>
      <c r="G17387" s="53">
        <f t="shared" si="3"/>
        <v>0.3848386708</v>
      </c>
    </row>
    <row r="17388">
      <c r="A17388" s="61">
        <v>1.516335542E9</v>
      </c>
      <c r="B17388" s="61">
        <v>0.0</v>
      </c>
      <c r="C17388" s="61">
        <v>3785.0</v>
      </c>
      <c r="D17388" s="57" t="s">
        <v>380</v>
      </c>
      <c r="E17388" s="62" t="str">
        <f t="shared" si="1"/>
        <v>Out of test</v>
      </c>
      <c r="F17388" s="53" t="str">
        <f t="shared" si="2"/>
        <v>Shenzhen_0</v>
      </c>
      <c r="G17388" s="53">
        <f t="shared" si="3"/>
        <v>0.08975552107</v>
      </c>
    </row>
    <row r="17389">
      <c r="A17389" s="61">
        <v>1.51367074E9</v>
      </c>
      <c r="B17389" s="61">
        <v>0.0</v>
      </c>
      <c r="C17389" s="61">
        <v>2105.0</v>
      </c>
      <c r="D17389" s="57" t="s">
        <v>380</v>
      </c>
      <c r="E17389" s="62" t="str">
        <f t="shared" si="1"/>
        <v>Out of test</v>
      </c>
      <c r="F17389" s="53" t="str">
        <f t="shared" si="2"/>
        <v>Shenzhen_0</v>
      </c>
      <c r="G17389" s="53">
        <f t="shared" si="3"/>
        <v>0.05583059396</v>
      </c>
    </row>
    <row r="17390">
      <c r="A17390" s="61">
        <v>1.517475252E9</v>
      </c>
      <c r="B17390" s="61">
        <v>0.0</v>
      </c>
      <c r="C17390" s="61">
        <v>1572.0</v>
      </c>
      <c r="D17390" s="57" t="s">
        <v>380</v>
      </c>
      <c r="E17390" s="62" t="str">
        <f t="shared" si="1"/>
        <v>Out of test</v>
      </c>
      <c r="F17390" s="53" t="str">
        <f t="shared" si="2"/>
        <v>Shenzhen_0</v>
      </c>
      <c r="G17390" s="53">
        <f t="shared" si="3"/>
        <v>0.9635922606</v>
      </c>
    </row>
    <row r="17391">
      <c r="A17391" s="61">
        <v>1.516724582E9</v>
      </c>
      <c r="B17391" s="61">
        <v>0.0</v>
      </c>
      <c r="C17391" s="61">
        <v>2312.0</v>
      </c>
      <c r="D17391" s="57" t="s">
        <v>380</v>
      </c>
      <c r="E17391" s="62" t="str">
        <f t="shared" si="1"/>
        <v>Out of test</v>
      </c>
      <c r="F17391" s="53" t="str">
        <f t="shared" si="2"/>
        <v>Shenzhen_0</v>
      </c>
      <c r="G17391" s="53">
        <f t="shared" si="3"/>
        <v>0.9558730476</v>
      </c>
    </row>
    <row r="17392">
      <c r="A17392" s="61">
        <v>1.513459582E9</v>
      </c>
      <c r="B17392" s="61">
        <v>0.0</v>
      </c>
      <c r="C17392" s="61">
        <v>560.0</v>
      </c>
      <c r="D17392" s="57" t="s">
        <v>380</v>
      </c>
      <c r="E17392" s="62" t="str">
        <f t="shared" si="1"/>
        <v>Out of test</v>
      </c>
      <c r="F17392" s="53" t="str">
        <f t="shared" si="2"/>
        <v>Shenzhen_0</v>
      </c>
      <c r="G17392" s="53">
        <f t="shared" si="3"/>
        <v>0.4367248772</v>
      </c>
    </row>
    <row r="17393">
      <c r="A17393" s="61">
        <v>1.513170892E9</v>
      </c>
      <c r="B17393" s="61">
        <v>0.0</v>
      </c>
      <c r="C17393" s="61">
        <v>492.0</v>
      </c>
      <c r="D17393" s="57" t="s">
        <v>380</v>
      </c>
      <c r="E17393" s="62" t="str">
        <f t="shared" si="1"/>
        <v>Out of test</v>
      </c>
      <c r="F17393" s="53" t="str">
        <f t="shared" si="2"/>
        <v>Shenzhen_0</v>
      </c>
      <c r="G17393" s="53">
        <f t="shared" si="3"/>
        <v>0.4387527087</v>
      </c>
    </row>
    <row r="17394">
      <c r="A17394" s="61">
        <v>1.51364099E9</v>
      </c>
      <c r="B17394" s="61">
        <v>0.0</v>
      </c>
      <c r="C17394" s="61">
        <v>1045.0</v>
      </c>
      <c r="D17394" s="57" t="s">
        <v>380</v>
      </c>
      <c r="E17394" s="62" t="str">
        <f t="shared" si="1"/>
        <v>Out of test</v>
      </c>
      <c r="F17394" s="53" t="str">
        <f t="shared" si="2"/>
        <v>Shenzhen_0</v>
      </c>
      <c r="G17394" s="53">
        <f t="shared" si="3"/>
        <v>0.1254832751</v>
      </c>
    </row>
    <row r="17395">
      <c r="A17395" s="61">
        <v>1.518007551E9</v>
      </c>
      <c r="B17395" s="61">
        <v>0.0</v>
      </c>
      <c r="C17395" s="61">
        <v>3624.0</v>
      </c>
      <c r="D17395" s="57" t="s">
        <v>380</v>
      </c>
      <c r="E17395" s="62" t="str">
        <f t="shared" si="1"/>
        <v>Out of test</v>
      </c>
      <c r="F17395" s="53" t="str">
        <f t="shared" si="2"/>
        <v>Shenzhen_0</v>
      </c>
      <c r="G17395" s="53">
        <f t="shared" si="3"/>
        <v>0.4433020404</v>
      </c>
    </row>
    <row r="17396">
      <c r="A17396" s="61">
        <v>1.519531421E9</v>
      </c>
      <c r="B17396" s="61">
        <v>0.0</v>
      </c>
      <c r="C17396" s="61">
        <v>2593.0</v>
      </c>
      <c r="D17396" s="57" t="s">
        <v>380</v>
      </c>
      <c r="E17396" s="62" t="str">
        <f t="shared" si="1"/>
        <v>Out of test</v>
      </c>
      <c r="F17396" s="53" t="str">
        <f t="shared" si="2"/>
        <v>Shenzhen_0</v>
      </c>
      <c r="G17396" s="53">
        <f t="shared" si="3"/>
        <v>0.6020260524</v>
      </c>
    </row>
    <row r="17397">
      <c r="A17397" s="61">
        <v>1.514528842E9</v>
      </c>
      <c r="B17397" s="61">
        <v>0.0</v>
      </c>
      <c r="C17397" s="61">
        <v>4176.0</v>
      </c>
      <c r="D17397" s="57" t="s">
        <v>380</v>
      </c>
      <c r="E17397" s="62" t="str">
        <f t="shared" si="1"/>
        <v>Out of test</v>
      </c>
      <c r="F17397" s="53" t="str">
        <f t="shared" si="2"/>
        <v>Shenzhen_0</v>
      </c>
      <c r="G17397" s="53">
        <f t="shared" si="3"/>
        <v>0.7689797446</v>
      </c>
    </row>
    <row r="17398">
      <c r="A17398" s="61">
        <v>1.513434172E9</v>
      </c>
      <c r="B17398" s="61">
        <v>0.0</v>
      </c>
      <c r="C17398" s="61">
        <v>679.0</v>
      </c>
      <c r="D17398" s="57" t="s">
        <v>380</v>
      </c>
      <c r="E17398" s="62" t="str">
        <f t="shared" si="1"/>
        <v>Out of test</v>
      </c>
      <c r="F17398" s="53" t="str">
        <f t="shared" si="2"/>
        <v>Shenzhen_0</v>
      </c>
      <c r="G17398" s="53">
        <f t="shared" si="3"/>
        <v>0.7824557947</v>
      </c>
    </row>
    <row r="17399">
      <c r="A17399" s="61">
        <v>1.517314201E9</v>
      </c>
      <c r="B17399" s="61">
        <v>0.0</v>
      </c>
      <c r="C17399" s="61">
        <v>2061.0</v>
      </c>
      <c r="D17399" s="57" t="s">
        <v>380</v>
      </c>
      <c r="E17399" s="62" t="str">
        <f t="shared" si="1"/>
        <v>Out of test</v>
      </c>
      <c r="F17399" s="53" t="str">
        <f t="shared" si="2"/>
        <v>Shenzhen_0</v>
      </c>
      <c r="G17399" s="53">
        <f t="shared" si="3"/>
        <v>0.9166553246</v>
      </c>
    </row>
    <row r="17400">
      <c r="A17400" s="61">
        <v>1.51538877E9</v>
      </c>
      <c r="B17400" s="61">
        <v>0.0</v>
      </c>
      <c r="C17400" s="61">
        <v>1234.0</v>
      </c>
      <c r="D17400" s="57" t="s">
        <v>380</v>
      </c>
      <c r="E17400" s="62" t="str">
        <f t="shared" si="1"/>
        <v>Out of test</v>
      </c>
      <c r="F17400" s="53" t="str">
        <f t="shared" si="2"/>
        <v>Shenzhen_0</v>
      </c>
      <c r="G17400" s="53">
        <f t="shared" si="3"/>
        <v>0.5535607683</v>
      </c>
    </row>
    <row r="17401">
      <c r="A17401" s="61">
        <v>1.51251919E9</v>
      </c>
      <c r="B17401" s="61">
        <v>0.0</v>
      </c>
      <c r="C17401" s="61">
        <v>1449.0</v>
      </c>
      <c r="D17401" s="57" t="s">
        <v>380</v>
      </c>
      <c r="E17401" s="62" t="str">
        <f t="shared" si="1"/>
        <v>Out of test</v>
      </c>
      <c r="F17401" s="53" t="str">
        <f t="shared" si="2"/>
        <v>Shenzhen_0</v>
      </c>
      <c r="G17401" s="53">
        <f t="shared" si="3"/>
        <v>0.5875941217</v>
      </c>
    </row>
    <row r="17402">
      <c r="A17402" s="61">
        <v>1.51719769E9</v>
      </c>
      <c r="B17402" s="61">
        <v>0.0</v>
      </c>
      <c r="C17402" s="61">
        <v>1150.0</v>
      </c>
      <c r="D17402" s="57" t="s">
        <v>380</v>
      </c>
      <c r="E17402" s="62" t="str">
        <f t="shared" si="1"/>
        <v>Out of test</v>
      </c>
      <c r="F17402" s="53" t="str">
        <f t="shared" si="2"/>
        <v>Shenzhen_0</v>
      </c>
      <c r="G17402" s="53">
        <f t="shared" si="3"/>
        <v>0.9722086019</v>
      </c>
    </row>
    <row r="17403">
      <c r="A17403" s="61">
        <v>1.517776731E9</v>
      </c>
      <c r="B17403" s="61">
        <v>0.0</v>
      </c>
      <c r="C17403" s="61">
        <v>1856.0</v>
      </c>
      <c r="D17403" s="57" t="s">
        <v>380</v>
      </c>
      <c r="E17403" s="62" t="str">
        <f t="shared" si="1"/>
        <v>Out of test</v>
      </c>
      <c r="F17403" s="53" t="str">
        <f t="shared" si="2"/>
        <v>Shenzhen_0</v>
      </c>
      <c r="G17403" s="53">
        <f t="shared" si="3"/>
        <v>0.51892378</v>
      </c>
    </row>
    <row r="17404">
      <c r="A17404" s="61">
        <v>1.513701122E9</v>
      </c>
      <c r="B17404" s="61">
        <v>0.0</v>
      </c>
      <c r="C17404" s="61">
        <v>3284.0</v>
      </c>
      <c r="D17404" s="57" t="s">
        <v>380</v>
      </c>
      <c r="E17404" s="62" t="str">
        <f t="shared" si="1"/>
        <v>Out of test</v>
      </c>
      <c r="F17404" s="53" t="str">
        <f t="shared" si="2"/>
        <v>Shenzhen_0</v>
      </c>
      <c r="G17404" s="53">
        <f t="shared" si="3"/>
        <v>0.1564404706</v>
      </c>
    </row>
    <row r="17405">
      <c r="A17405" s="61">
        <v>1.51244444E9</v>
      </c>
      <c r="B17405" s="61">
        <v>0.0</v>
      </c>
      <c r="C17405" s="61">
        <v>3597.0</v>
      </c>
      <c r="D17405" s="57" t="s">
        <v>380</v>
      </c>
      <c r="E17405" s="62" t="str">
        <f t="shared" si="1"/>
        <v>Out of test</v>
      </c>
      <c r="F17405" s="53" t="str">
        <f t="shared" si="2"/>
        <v>Shenzhen_0</v>
      </c>
      <c r="G17405" s="53">
        <f t="shared" si="3"/>
        <v>0.4194535519</v>
      </c>
    </row>
    <row r="17406">
      <c r="A17406" s="61">
        <v>1.514107291E9</v>
      </c>
      <c r="B17406" s="61">
        <v>0.0</v>
      </c>
      <c r="C17406" s="61">
        <v>206.0</v>
      </c>
      <c r="D17406" s="57" t="s">
        <v>380</v>
      </c>
      <c r="E17406" s="62" t="str">
        <f t="shared" si="1"/>
        <v>Out of test</v>
      </c>
      <c r="F17406" s="53" t="str">
        <f t="shared" si="2"/>
        <v>Shenzhen_0</v>
      </c>
      <c r="G17406" s="53">
        <f t="shared" si="3"/>
        <v>0.08563019752</v>
      </c>
    </row>
    <row r="17407">
      <c r="A17407" s="61">
        <v>1.51834351E9</v>
      </c>
      <c r="B17407" s="61">
        <v>0.0</v>
      </c>
      <c r="C17407" s="61">
        <v>721.0</v>
      </c>
      <c r="D17407" s="57" t="s">
        <v>380</v>
      </c>
      <c r="E17407" s="62" t="str">
        <f t="shared" si="1"/>
        <v>Out of test</v>
      </c>
      <c r="F17407" s="53" t="str">
        <f t="shared" si="2"/>
        <v>Shenzhen_0</v>
      </c>
      <c r="G17407" s="53">
        <f t="shared" si="3"/>
        <v>0.782371101</v>
      </c>
    </row>
    <row r="17408">
      <c r="A17408" s="61">
        <v>1.519767642E9</v>
      </c>
      <c r="B17408" s="61">
        <v>0.0</v>
      </c>
      <c r="C17408" s="61">
        <v>4955.0</v>
      </c>
      <c r="D17408" s="57" t="s">
        <v>380</v>
      </c>
      <c r="E17408" s="62" t="str">
        <f t="shared" si="1"/>
        <v>Out of test</v>
      </c>
      <c r="F17408" s="53" t="str">
        <f t="shared" si="2"/>
        <v>Shenzhen_0</v>
      </c>
      <c r="G17408" s="53">
        <f t="shared" si="3"/>
        <v>0.248252811</v>
      </c>
    </row>
    <row r="17409">
      <c r="A17409" s="61">
        <v>1.51621463E9</v>
      </c>
      <c r="B17409" s="61">
        <v>0.0</v>
      </c>
      <c r="C17409" s="61">
        <v>854.0</v>
      </c>
      <c r="D17409" s="57" t="s">
        <v>380</v>
      </c>
      <c r="E17409" s="62" t="str">
        <f t="shared" si="1"/>
        <v>Out of test</v>
      </c>
      <c r="F17409" s="53" t="str">
        <f t="shared" si="2"/>
        <v>Shenzhen_0</v>
      </c>
      <c r="G17409" s="53">
        <f t="shared" si="3"/>
        <v>0.2959410198</v>
      </c>
    </row>
    <row r="17410">
      <c r="A17410" s="61">
        <v>1.512979592E9</v>
      </c>
      <c r="B17410" s="61">
        <v>0.0</v>
      </c>
      <c r="C17410" s="61">
        <v>2868.0</v>
      </c>
      <c r="D17410" s="57" t="s">
        <v>380</v>
      </c>
      <c r="E17410" s="62" t="str">
        <f t="shared" si="1"/>
        <v>Out of test</v>
      </c>
      <c r="F17410" s="53" t="str">
        <f t="shared" si="2"/>
        <v>Shenzhen_0</v>
      </c>
      <c r="G17410" s="53">
        <f t="shared" si="3"/>
        <v>0.4325462247</v>
      </c>
    </row>
    <row r="17411">
      <c r="A17411" s="61">
        <v>1.51333013E9</v>
      </c>
      <c r="B17411" s="61">
        <v>0.0</v>
      </c>
      <c r="C17411" s="61">
        <v>1997.0</v>
      </c>
      <c r="D17411" s="57" t="s">
        <v>380</v>
      </c>
      <c r="E17411" s="62" t="str">
        <f t="shared" si="1"/>
        <v>Out of test</v>
      </c>
      <c r="F17411" s="53" t="str">
        <f t="shared" si="2"/>
        <v>Shenzhen_0</v>
      </c>
      <c r="G17411" s="53">
        <f t="shared" si="3"/>
        <v>0.2828815005</v>
      </c>
    </row>
    <row r="17412">
      <c r="A17412" s="61">
        <v>1.514403471E9</v>
      </c>
      <c r="B17412" s="61">
        <v>0.0</v>
      </c>
      <c r="C17412" s="61">
        <v>1158.0</v>
      </c>
      <c r="D17412" s="57" t="s">
        <v>380</v>
      </c>
      <c r="E17412" s="62" t="str">
        <f t="shared" si="1"/>
        <v>Out of test</v>
      </c>
      <c r="F17412" s="53" t="str">
        <f t="shared" si="2"/>
        <v>Shenzhen_0</v>
      </c>
      <c r="G17412" s="53">
        <f t="shared" si="3"/>
        <v>0.9134677943</v>
      </c>
    </row>
    <row r="17413">
      <c r="A17413" s="61">
        <v>1.517433631E9</v>
      </c>
      <c r="B17413" s="61">
        <v>0.0</v>
      </c>
      <c r="C17413" s="61">
        <v>3875.0</v>
      </c>
      <c r="D17413" s="57" t="s">
        <v>380</v>
      </c>
      <c r="E17413" s="62" t="str">
        <f t="shared" si="1"/>
        <v>Out of test</v>
      </c>
      <c r="F17413" s="53" t="str">
        <f t="shared" si="2"/>
        <v>Shenzhen_0</v>
      </c>
      <c r="G17413" s="53">
        <f t="shared" si="3"/>
        <v>0.9847352279</v>
      </c>
    </row>
    <row r="17414">
      <c r="A17414" s="61">
        <v>1.511767001E9</v>
      </c>
      <c r="B17414" s="61">
        <v>0.0</v>
      </c>
      <c r="C17414" s="61">
        <v>565.0</v>
      </c>
      <c r="D17414" s="57" t="s">
        <v>380</v>
      </c>
      <c r="E17414" s="62" t="str">
        <f t="shared" si="1"/>
        <v>Out of test</v>
      </c>
      <c r="F17414" s="53" t="str">
        <f t="shared" si="2"/>
        <v>Shenzhen_0</v>
      </c>
      <c r="G17414" s="53">
        <f t="shared" si="3"/>
        <v>0.01779114403</v>
      </c>
    </row>
    <row r="17415">
      <c r="A17415" s="61">
        <v>1.515708061E9</v>
      </c>
      <c r="B17415" s="61">
        <v>0.0</v>
      </c>
      <c r="C17415" s="61">
        <v>784.0</v>
      </c>
      <c r="D17415" s="57" t="s">
        <v>380</v>
      </c>
      <c r="E17415" s="62" t="str">
        <f t="shared" si="1"/>
        <v>Out of test</v>
      </c>
      <c r="F17415" s="53" t="str">
        <f t="shared" si="2"/>
        <v>Shenzhen_0</v>
      </c>
      <c r="G17415" s="53">
        <f t="shared" si="3"/>
        <v>0.8085335886</v>
      </c>
    </row>
    <row r="17416">
      <c r="A17416" s="61">
        <v>1.5191906E9</v>
      </c>
      <c r="B17416" s="61">
        <v>0.0</v>
      </c>
      <c r="C17416" s="61">
        <v>374.0</v>
      </c>
      <c r="D17416" s="57" t="s">
        <v>380</v>
      </c>
      <c r="E17416" s="62" t="str">
        <f t="shared" si="1"/>
        <v>Out of test</v>
      </c>
      <c r="F17416" s="53" t="str">
        <f t="shared" si="2"/>
        <v>Shenzhen_0</v>
      </c>
      <c r="G17416" s="53">
        <f t="shared" si="3"/>
        <v>0.1700265419</v>
      </c>
    </row>
    <row r="17417">
      <c r="A17417" s="61">
        <v>1.518009922E9</v>
      </c>
      <c r="B17417" s="61">
        <v>0.0</v>
      </c>
      <c r="C17417" s="61">
        <v>2966.0</v>
      </c>
      <c r="D17417" s="57" t="s">
        <v>380</v>
      </c>
      <c r="E17417" s="62" t="str">
        <f t="shared" si="1"/>
        <v>Out of test</v>
      </c>
      <c r="F17417" s="53" t="str">
        <f t="shared" si="2"/>
        <v>Shenzhen_0</v>
      </c>
      <c r="G17417" s="53">
        <f t="shared" si="3"/>
        <v>0.6867643545</v>
      </c>
    </row>
    <row r="17418">
      <c r="A17418" s="61">
        <v>1.51852261E9</v>
      </c>
      <c r="B17418" s="61">
        <v>0.0</v>
      </c>
      <c r="C17418" s="61">
        <v>2015.0</v>
      </c>
      <c r="D17418" s="57" t="s">
        <v>380</v>
      </c>
      <c r="E17418" s="62" t="str">
        <f t="shared" si="1"/>
        <v>Out of test</v>
      </c>
      <c r="F17418" s="53" t="str">
        <f t="shared" si="2"/>
        <v>Shenzhen_0</v>
      </c>
      <c r="G17418" s="53">
        <f t="shared" si="3"/>
        <v>0.3602763457</v>
      </c>
    </row>
    <row r="17419">
      <c r="A17419" s="61">
        <v>1.512515462E9</v>
      </c>
      <c r="B17419" s="61">
        <v>0.0</v>
      </c>
      <c r="C17419" s="61">
        <v>3601.0</v>
      </c>
      <c r="D17419" s="57" t="s">
        <v>380</v>
      </c>
      <c r="E17419" s="62" t="str">
        <f t="shared" si="1"/>
        <v>Out of test</v>
      </c>
      <c r="F17419" s="53" t="str">
        <f t="shared" si="2"/>
        <v>Shenzhen_0</v>
      </c>
      <c r="G17419" s="53">
        <f t="shared" si="3"/>
        <v>0.1135975164</v>
      </c>
    </row>
    <row r="17420">
      <c r="A17420" s="61">
        <v>1.515907351E9</v>
      </c>
      <c r="B17420" s="61">
        <v>0.0</v>
      </c>
      <c r="C17420" s="61">
        <v>2080.0</v>
      </c>
      <c r="D17420" s="57" t="s">
        <v>380</v>
      </c>
      <c r="E17420" s="62" t="str">
        <f t="shared" si="1"/>
        <v>Out of test</v>
      </c>
      <c r="F17420" s="53" t="str">
        <f t="shared" si="2"/>
        <v>Shenzhen_0</v>
      </c>
      <c r="G17420" s="53">
        <f t="shared" si="3"/>
        <v>0.8094767929</v>
      </c>
    </row>
    <row r="17421">
      <c r="A17421" s="61">
        <v>1.51776934E9</v>
      </c>
      <c r="B17421" s="61">
        <v>0.0</v>
      </c>
      <c r="C17421" s="61">
        <v>1327.0</v>
      </c>
      <c r="D17421" s="57" t="s">
        <v>380</v>
      </c>
      <c r="E17421" s="62" t="str">
        <f t="shared" si="1"/>
        <v>Out of test</v>
      </c>
      <c r="F17421" s="53" t="str">
        <f t="shared" si="2"/>
        <v>Shenzhen_0</v>
      </c>
      <c r="G17421" s="53">
        <f t="shared" si="3"/>
        <v>0.9341379459</v>
      </c>
    </row>
    <row r="17422">
      <c r="A17422" s="61">
        <v>1.515763141E9</v>
      </c>
      <c r="B17422" s="61">
        <v>0.0</v>
      </c>
      <c r="C17422" s="61">
        <v>856.0</v>
      </c>
      <c r="D17422" s="57" t="s">
        <v>380</v>
      </c>
      <c r="E17422" s="62" t="str">
        <f t="shared" si="1"/>
        <v>Out of test</v>
      </c>
      <c r="F17422" s="53" t="str">
        <f t="shared" si="2"/>
        <v>Shenzhen_0</v>
      </c>
      <c r="G17422" s="53">
        <f t="shared" si="3"/>
        <v>0.9191720973</v>
      </c>
    </row>
    <row r="17423">
      <c r="A17423" s="61">
        <v>1.513238591E9</v>
      </c>
      <c r="B17423" s="61">
        <v>0.0</v>
      </c>
      <c r="C17423" s="61">
        <v>0.0</v>
      </c>
      <c r="D17423" s="57" t="s">
        <v>380</v>
      </c>
      <c r="E17423" s="62" t="str">
        <f t="shared" si="1"/>
        <v>Out of test</v>
      </c>
      <c r="F17423" s="53" t="str">
        <f t="shared" si="2"/>
        <v>Shenzhen_0</v>
      </c>
      <c r="G17423" s="53">
        <f t="shared" si="3"/>
        <v>0.6309110538</v>
      </c>
    </row>
    <row r="17424">
      <c r="A17424" s="61">
        <v>1.511935152E9</v>
      </c>
      <c r="B17424" s="61">
        <v>0.0</v>
      </c>
      <c r="C17424" s="61">
        <v>1397.0</v>
      </c>
      <c r="D17424" s="57" t="s">
        <v>380</v>
      </c>
      <c r="E17424" s="62" t="str">
        <f t="shared" si="1"/>
        <v>Out of test</v>
      </c>
      <c r="F17424" s="53" t="str">
        <f t="shared" si="2"/>
        <v>Shenzhen_0</v>
      </c>
      <c r="G17424" s="53">
        <f t="shared" si="3"/>
        <v>0.3165881051</v>
      </c>
    </row>
    <row r="17425">
      <c r="A17425" s="61">
        <v>1.516784141E9</v>
      </c>
      <c r="B17425" s="61">
        <v>0.0</v>
      </c>
      <c r="C17425" s="61">
        <v>2710.0</v>
      </c>
      <c r="D17425" s="57" t="s">
        <v>380</v>
      </c>
      <c r="E17425" s="62" t="str">
        <f t="shared" si="1"/>
        <v>Out of test</v>
      </c>
      <c r="F17425" s="53" t="str">
        <f t="shared" si="2"/>
        <v>Shenzhen_0</v>
      </c>
      <c r="G17425" s="53">
        <f t="shared" si="3"/>
        <v>0.3027352672</v>
      </c>
    </row>
    <row r="17426">
      <c r="A17426" s="61">
        <v>1.5120332E9</v>
      </c>
      <c r="B17426" s="61">
        <v>0.0</v>
      </c>
      <c r="C17426" s="61">
        <v>28.0</v>
      </c>
      <c r="D17426" s="57" t="s">
        <v>380</v>
      </c>
      <c r="E17426" s="62" t="str">
        <f t="shared" si="1"/>
        <v>Out of test</v>
      </c>
      <c r="F17426" s="53" t="str">
        <f t="shared" si="2"/>
        <v>Shenzhen_0</v>
      </c>
      <c r="G17426" s="53">
        <f t="shared" si="3"/>
        <v>0.5790160699</v>
      </c>
    </row>
    <row r="17427">
      <c r="A17427" s="61">
        <v>1.515385712E9</v>
      </c>
      <c r="B17427" s="61">
        <v>0.0</v>
      </c>
      <c r="C17427" s="61">
        <v>952.0</v>
      </c>
      <c r="D17427" s="57" t="s">
        <v>380</v>
      </c>
      <c r="E17427" s="62" t="str">
        <f t="shared" si="1"/>
        <v>Out of test</v>
      </c>
      <c r="F17427" s="53" t="str">
        <f t="shared" si="2"/>
        <v>Shenzhen_0</v>
      </c>
      <c r="G17427" s="53">
        <f t="shared" si="3"/>
        <v>0.2235975424</v>
      </c>
    </row>
    <row r="17428">
      <c r="A17428" s="61">
        <v>1.515695971E9</v>
      </c>
      <c r="B17428" s="61">
        <v>0.0</v>
      </c>
      <c r="C17428" s="61">
        <v>438.0</v>
      </c>
      <c r="D17428" s="57" t="s">
        <v>380</v>
      </c>
      <c r="E17428" s="62" t="str">
        <f t="shared" si="1"/>
        <v>Out of test</v>
      </c>
      <c r="F17428" s="53" t="str">
        <f t="shared" si="2"/>
        <v>Shenzhen_0</v>
      </c>
      <c r="G17428" s="53">
        <f t="shared" si="3"/>
        <v>0.6352016773</v>
      </c>
    </row>
    <row r="17429">
      <c r="A17429" s="61">
        <v>1.512854511E9</v>
      </c>
      <c r="B17429" s="61">
        <v>0.0</v>
      </c>
      <c r="C17429" s="61">
        <v>1349.0</v>
      </c>
      <c r="D17429" s="57" t="s">
        <v>380</v>
      </c>
      <c r="E17429" s="62" t="str">
        <f t="shared" si="1"/>
        <v>Out of test</v>
      </c>
      <c r="F17429" s="53" t="str">
        <f t="shared" si="2"/>
        <v>Shenzhen_0</v>
      </c>
      <c r="G17429" s="53">
        <f t="shared" si="3"/>
        <v>0.3392603736</v>
      </c>
    </row>
    <row r="17430">
      <c r="A17430" s="61">
        <v>1.516817381E9</v>
      </c>
      <c r="B17430" s="61">
        <v>0.0</v>
      </c>
      <c r="C17430" s="61">
        <v>1853.0</v>
      </c>
      <c r="D17430" s="57" t="s">
        <v>380</v>
      </c>
      <c r="E17430" s="62" t="str">
        <f t="shared" si="1"/>
        <v>Out of test</v>
      </c>
      <c r="F17430" s="53" t="str">
        <f t="shared" si="2"/>
        <v>Shenzhen_0</v>
      </c>
      <c r="G17430" s="53">
        <f t="shared" si="3"/>
        <v>0.6895064746</v>
      </c>
    </row>
    <row r="17431">
      <c r="A17431" s="61">
        <v>1.51810101E9</v>
      </c>
      <c r="B17431" s="61">
        <v>0.0</v>
      </c>
      <c r="C17431" s="61">
        <v>159.0</v>
      </c>
      <c r="D17431" s="57" t="s">
        <v>380</v>
      </c>
      <c r="E17431" s="62" t="str">
        <f t="shared" si="1"/>
        <v>Out of test</v>
      </c>
      <c r="F17431" s="53" t="str">
        <f t="shared" si="2"/>
        <v>Shenzhen_0</v>
      </c>
      <c r="G17431" s="53">
        <f t="shared" si="3"/>
        <v>0.171346712</v>
      </c>
    </row>
    <row r="17432">
      <c r="A17432" s="61">
        <v>1.51383306E9</v>
      </c>
      <c r="B17432" s="61">
        <v>0.0</v>
      </c>
      <c r="C17432" s="61">
        <v>4088.0</v>
      </c>
      <c r="D17432" s="57" t="s">
        <v>380</v>
      </c>
      <c r="E17432" s="62" t="str">
        <f t="shared" si="1"/>
        <v>Out of test</v>
      </c>
      <c r="F17432" s="53" t="str">
        <f t="shared" si="2"/>
        <v>Shenzhen_0</v>
      </c>
      <c r="G17432" s="53">
        <f t="shared" si="3"/>
        <v>0.04413883873</v>
      </c>
    </row>
    <row r="17433">
      <c r="A17433" s="61">
        <v>1.51751343E9</v>
      </c>
      <c r="B17433" s="61">
        <v>0.0</v>
      </c>
      <c r="C17433" s="61">
        <v>902.0</v>
      </c>
      <c r="D17433" s="57" t="s">
        <v>380</v>
      </c>
      <c r="E17433" s="62" t="str">
        <f t="shared" si="1"/>
        <v>Out of test</v>
      </c>
      <c r="F17433" s="53" t="str">
        <f t="shared" si="2"/>
        <v>Shenzhen_0</v>
      </c>
      <c r="G17433" s="53">
        <f t="shared" si="3"/>
        <v>0.7949582412</v>
      </c>
    </row>
    <row r="17434">
      <c r="A17434" s="61">
        <v>1.51377216E9</v>
      </c>
      <c r="B17434" s="61">
        <v>0.0</v>
      </c>
      <c r="C17434" s="61">
        <v>97.0</v>
      </c>
      <c r="D17434" s="57" t="s">
        <v>380</v>
      </c>
      <c r="E17434" s="62" t="str">
        <f t="shared" si="1"/>
        <v>Out of test</v>
      </c>
      <c r="F17434" s="53" t="str">
        <f t="shared" si="2"/>
        <v>Shenzhen_0</v>
      </c>
      <c r="G17434" s="53">
        <f t="shared" si="3"/>
        <v>0.3559332753</v>
      </c>
    </row>
    <row r="17435">
      <c r="A17435" s="61">
        <v>1.511673792E9</v>
      </c>
      <c r="B17435" s="61">
        <v>0.0</v>
      </c>
      <c r="C17435" s="61">
        <v>1581.0</v>
      </c>
      <c r="D17435" s="57" t="s">
        <v>380</v>
      </c>
      <c r="E17435" s="62" t="str">
        <f t="shared" si="1"/>
        <v>Out of test</v>
      </c>
      <c r="F17435" s="53" t="str">
        <f t="shared" si="2"/>
        <v>Shenzhen_0</v>
      </c>
      <c r="G17435" s="53">
        <f t="shared" si="3"/>
        <v>0.106987124</v>
      </c>
    </row>
    <row r="17436">
      <c r="A17436" s="61">
        <v>1.512543792E9</v>
      </c>
      <c r="B17436" s="61">
        <v>0.0</v>
      </c>
      <c r="C17436" s="61">
        <v>1878.0</v>
      </c>
      <c r="D17436" s="57" t="s">
        <v>380</v>
      </c>
      <c r="E17436" s="62" t="str">
        <f t="shared" si="1"/>
        <v>Out of test</v>
      </c>
      <c r="F17436" s="53" t="str">
        <f t="shared" si="2"/>
        <v>Shenzhen_0</v>
      </c>
      <c r="G17436" s="53">
        <f t="shared" si="3"/>
        <v>0.5603132308</v>
      </c>
    </row>
    <row r="17437">
      <c r="A17437" s="61">
        <v>1.51873792E9</v>
      </c>
      <c r="B17437" s="61">
        <v>0.0</v>
      </c>
      <c r="C17437" s="61">
        <v>1688.0</v>
      </c>
      <c r="D17437" s="57" t="s">
        <v>380</v>
      </c>
      <c r="E17437" s="62" t="str">
        <f t="shared" si="1"/>
        <v>Out of test</v>
      </c>
      <c r="F17437" s="53" t="str">
        <f t="shared" si="2"/>
        <v>Shenzhen_0</v>
      </c>
      <c r="G17437" s="53">
        <f t="shared" si="3"/>
        <v>0.8568176005</v>
      </c>
    </row>
    <row r="17438">
      <c r="A17438" s="61">
        <v>1.511338132E9</v>
      </c>
      <c r="B17438" s="61">
        <v>0.0</v>
      </c>
      <c r="C17438" s="61">
        <v>3800.0</v>
      </c>
      <c r="D17438" s="57" t="s">
        <v>380</v>
      </c>
      <c r="E17438" s="62" t="str">
        <f t="shared" si="1"/>
        <v>Out of test</v>
      </c>
      <c r="F17438" s="53" t="str">
        <f t="shared" si="2"/>
        <v>Shenzhen_0</v>
      </c>
      <c r="G17438" s="53">
        <f t="shared" si="3"/>
        <v>0.03264602675</v>
      </c>
    </row>
    <row r="17439">
      <c r="A17439" s="61">
        <v>1.516889592E9</v>
      </c>
      <c r="B17439" s="61">
        <v>0.0</v>
      </c>
      <c r="C17439" s="61">
        <v>273.0</v>
      </c>
      <c r="D17439" s="57" t="s">
        <v>380</v>
      </c>
      <c r="E17439" s="62" t="str">
        <f t="shared" si="1"/>
        <v>Out of test</v>
      </c>
      <c r="F17439" s="53" t="str">
        <f t="shared" si="2"/>
        <v>Shenzhen_0</v>
      </c>
      <c r="G17439" s="53">
        <f t="shared" si="3"/>
        <v>0.5458368973</v>
      </c>
    </row>
    <row r="17440">
      <c r="A17440" s="61">
        <v>1.517861072E9</v>
      </c>
      <c r="B17440" s="61">
        <v>0.0</v>
      </c>
      <c r="C17440" s="61">
        <v>2280.0</v>
      </c>
      <c r="D17440" s="57" t="s">
        <v>380</v>
      </c>
      <c r="E17440" s="62" t="str">
        <f t="shared" si="1"/>
        <v>Out of test</v>
      </c>
      <c r="F17440" s="53" t="str">
        <f t="shared" si="2"/>
        <v>Shenzhen_0</v>
      </c>
      <c r="G17440" s="53">
        <f t="shared" si="3"/>
        <v>0.0957614087</v>
      </c>
    </row>
    <row r="17441">
      <c r="A17441" s="61">
        <v>1.515277272E9</v>
      </c>
      <c r="B17441" s="61">
        <v>0.0</v>
      </c>
      <c r="C17441" s="61">
        <v>1458.0</v>
      </c>
      <c r="D17441" s="57" t="s">
        <v>380</v>
      </c>
      <c r="E17441" s="62" t="str">
        <f t="shared" si="1"/>
        <v>Out of test</v>
      </c>
      <c r="F17441" s="53" t="str">
        <f t="shared" si="2"/>
        <v>Shenzhen_0</v>
      </c>
      <c r="G17441" s="53">
        <f t="shared" si="3"/>
        <v>0.5719702947</v>
      </c>
    </row>
    <row r="17442">
      <c r="A17442" s="61">
        <v>1.512434061E9</v>
      </c>
      <c r="B17442" s="61">
        <v>0.0</v>
      </c>
      <c r="C17442" s="61">
        <v>4251.0</v>
      </c>
      <c r="D17442" s="57" t="s">
        <v>380</v>
      </c>
      <c r="E17442" s="62" t="str">
        <f t="shared" si="1"/>
        <v>Out of test</v>
      </c>
      <c r="F17442" s="53" t="str">
        <f t="shared" si="2"/>
        <v>Shenzhen_0</v>
      </c>
      <c r="G17442" s="53">
        <f t="shared" si="3"/>
        <v>0.9846523936</v>
      </c>
    </row>
    <row r="17443">
      <c r="A17443" s="61">
        <v>1.511339481E9</v>
      </c>
      <c r="B17443" s="61">
        <v>0.0</v>
      </c>
      <c r="C17443" s="61">
        <v>3593.0</v>
      </c>
      <c r="D17443" s="57" t="s">
        <v>380</v>
      </c>
      <c r="E17443" s="62" t="str">
        <f t="shared" si="1"/>
        <v>Out of test</v>
      </c>
      <c r="F17443" s="53" t="str">
        <f t="shared" si="2"/>
        <v>Shenzhen_0</v>
      </c>
      <c r="G17443" s="53">
        <f t="shared" si="3"/>
        <v>0.9833269135</v>
      </c>
    </row>
    <row r="17444">
      <c r="A17444" s="61">
        <v>1.513350441E9</v>
      </c>
      <c r="B17444" s="61">
        <v>0.0</v>
      </c>
      <c r="C17444" s="61">
        <v>2039.0</v>
      </c>
      <c r="D17444" s="57" t="s">
        <v>380</v>
      </c>
      <c r="E17444" s="62" t="str">
        <f t="shared" si="1"/>
        <v>Out of test</v>
      </c>
      <c r="F17444" s="53" t="str">
        <f t="shared" si="2"/>
        <v>Shenzhen_0</v>
      </c>
      <c r="G17444" s="53">
        <f t="shared" si="3"/>
        <v>0.06112769363</v>
      </c>
    </row>
    <row r="17445">
      <c r="A17445" s="61">
        <v>1.5169409E9</v>
      </c>
      <c r="B17445" s="61">
        <v>0.0</v>
      </c>
      <c r="C17445" s="61">
        <v>2097.0</v>
      </c>
      <c r="D17445" s="57" t="s">
        <v>380</v>
      </c>
      <c r="E17445" s="62" t="str">
        <f t="shared" si="1"/>
        <v>Out of test</v>
      </c>
      <c r="F17445" s="53" t="str">
        <f t="shared" si="2"/>
        <v>Shenzhen_0</v>
      </c>
      <c r="G17445" s="53">
        <f t="shared" si="3"/>
        <v>0.07212891747</v>
      </c>
    </row>
    <row r="17446">
      <c r="A17446" s="61">
        <v>1.518401872E9</v>
      </c>
      <c r="B17446" s="61">
        <v>0.0</v>
      </c>
      <c r="C17446" s="61">
        <v>1611.0</v>
      </c>
      <c r="D17446" s="57" t="s">
        <v>380</v>
      </c>
      <c r="E17446" s="62" t="str">
        <f t="shared" si="1"/>
        <v>Out of test</v>
      </c>
      <c r="F17446" s="53" t="str">
        <f t="shared" si="2"/>
        <v>Shenzhen_0</v>
      </c>
      <c r="G17446" s="53">
        <f t="shared" si="3"/>
        <v>0.8513867606</v>
      </c>
    </row>
    <row r="17447">
      <c r="A17447" s="61">
        <v>1.516610152E9</v>
      </c>
      <c r="B17447" s="61">
        <v>0.0</v>
      </c>
      <c r="C17447" s="61">
        <v>1365.0</v>
      </c>
      <c r="D17447" s="57" t="s">
        <v>380</v>
      </c>
      <c r="E17447" s="62" t="str">
        <f t="shared" si="1"/>
        <v>Out of test</v>
      </c>
      <c r="F17447" s="53" t="str">
        <f t="shared" si="2"/>
        <v>Shenzhen_0</v>
      </c>
      <c r="G17447" s="53">
        <f t="shared" si="3"/>
        <v>0.2756488871</v>
      </c>
    </row>
    <row r="17448">
      <c r="A17448" s="61">
        <v>1.511511771E9</v>
      </c>
      <c r="B17448" s="61">
        <v>0.0</v>
      </c>
      <c r="C17448" s="61">
        <v>738.0</v>
      </c>
      <c r="D17448" s="57" t="s">
        <v>380</v>
      </c>
      <c r="E17448" s="62" t="str">
        <f t="shared" si="1"/>
        <v>Out of test</v>
      </c>
      <c r="F17448" s="53" t="str">
        <f t="shared" si="2"/>
        <v>Shenzhen_0</v>
      </c>
      <c r="G17448" s="53">
        <f t="shared" si="3"/>
        <v>0.2302087181</v>
      </c>
    </row>
    <row r="17449">
      <c r="A17449" s="61">
        <v>1.517697942E9</v>
      </c>
      <c r="B17449" s="61">
        <v>0.0</v>
      </c>
      <c r="C17449" s="61">
        <v>3401.0</v>
      </c>
      <c r="D17449" s="57" t="s">
        <v>380</v>
      </c>
      <c r="E17449" s="62" t="str">
        <f t="shared" si="1"/>
        <v>Out of test</v>
      </c>
      <c r="F17449" s="53" t="str">
        <f t="shared" si="2"/>
        <v>Shenzhen_0</v>
      </c>
      <c r="G17449" s="53">
        <f t="shared" si="3"/>
        <v>0.5222875588</v>
      </c>
    </row>
    <row r="17450">
      <c r="A17450" s="61">
        <v>1.512118742E9</v>
      </c>
      <c r="B17450" s="61">
        <v>0.0</v>
      </c>
      <c r="C17450" s="61">
        <v>139.0</v>
      </c>
      <c r="D17450" s="57" t="s">
        <v>380</v>
      </c>
      <c r="E17450" s="62" t="str">
        <f t="shared" si="1"/>
        <v>Out of test</v>
      </c>
      <c r="F17450" s="53" t="str">
        <f t="shared" si="2"/>
        <v>Shenzhen_0</v>
      </c>
      <c r="G17450" s="53">
        <f t="shared" si="3"/>
        <v>0.37188333</v>
      </c>
    </row>
    <row r="17451">
      <c r="A17451" s="61">
        <v>1.518764902E9</v>
      </c>
      <c r="B17451" s="61">
        <v>0.0</v>
      </c>
      <c r="C17451" s="61">
        <v>3567.0</v>
      </c>
      <c r="D17451" s="57" t="s">
        <v>380</v>
      </c>
      <c r="E17451" s="62" t="str">
        <f t="shared" si="1"/>
        <v>Out of test</v>
      </c>
      <c r="F17451" s="53" t="str">
        <f t="shared" si="2"/>
        <v>Shenzhen_0</v>
      </c>
      <c r="G17451" s="53">
        <f t="shared" si="3"/>
        <v>0.1636881878</v>
      </c>
    </row>
    <row r="17452">
      <c r="A17452" s="61">
        <v>1.519993231E9</v>
      </c>
      <c r="B17452" s="61">
        <v>0.0</v>
      </c>
      <c r="C17452" s="61">
        <v>1933.0</v>
      </c>
      <c r="D17452" s="57" t="s">
        <v>380</v>
      </c>
      <c r="E17452" s="62" t="str">
        <f t="shared" si="1"/>
        <v>Out of test</v>
      </c>
      <c r="F17452" s="53" t="str">
        <f t="shared" si="2"/>
        <v>Shenzhen_0</v>
      </c>
      <c r="G17452" s="53">
        <f t="shared" si="3"/>
        <v>0.4584837053</v>
      </c>
    </row>
    <row r="17453">
      <c r="A17453" s="61">
        <v>1.512176891E9</v>
      </c>
      <c r="B17453" s="61">
        <v>0.0</v>
      </c>
      <c r="C17453" s="61">
        <v>2397.0</v>
      </c>
      <c r="D17453" s="57" t="s">
        <v>380</v>
      </c>
      <c r="E17453" s="62" t="str">
        <f t="shared" si="1"/>
        <v>Out of test</v>
      </c>
      <c r="F17453" s="53" t="str">
        <f t="shared" si="2"/>
        <v>Shenzhen_0</v>
      </c>
      <c r="G17453" s="53">
        <f t="shared" si="3"/>
        <v>0.94154356</v>
      </c>
    </row>
    <row r="17454">
      <c r="A17454" s="61">
        <v>1.513356581E9</v>
      </c>
      <c r="B17454" s="61">
        <v>0.0</v>
      </c>
      <c r="C17454" s="61">
        <v>1101.0</v>
      </c>
      <c r="D17454" s="57" t="s">
        <v>380</v>
      </c>
      <c r="E17454" s="62" t="str">
        <f t="shared" si="1"/>
        <v>Out of test</v>
      </c>
      <c r="F17454" s="53" t="str">
        <f t="shared" si="2"/>
        <v>Shenzhen_0</v>
      </c>
      <c r="G17454" s="53">
        <f t="shared" si="3"/>
        <v>0.3120337536</v>
      </c>
    </row>
    <row r="17455">
      <c r="A17455" s="61">
        <v>1.514242121E9</v>
      </c>
      <c r="B17455" s="61">
        <v>0.0</v>
      </c>
      <c r="C17455" s="61">
        <v>1262.0</v>
      </c>
      <c r="D17455" s="57" t="s">
        <v>380</v>
      </c>
      <c r="E17455" s="62" t="str">
        <f t="shared" si="1"/>
        <v>Out of test</v>
      </c>
      <c r="F17455" s="53" t="str">
        <f t="shared" si="2"/>
        <v>Shenzhen_0</v>
      </c>
      <c r="G17455" s="53">
        <f t="shared" si="3"/>
        <v>0.3522593492</v>
      </c>
    </row>
    <row r="17456">
      <c r="A17456" s="61">
        <v>1.515589151E9</v>
      </c>
      <c r="B17456" s="61">
        <v>0.0</v>
      </c>
      <c r="C17456" s="61">
        <v>953.0</v>
      </c>
      <c r="D17456" s="57" t="s">
        <v>380</v>
      </c>
      <c r="E17456" s="62" t="str">
        <f t="shared" si="1"/>
        <v>Out of test</v>
      </c>
      <c r="F17456" s="53" t="str">
        <f t="shared" si="2"/>
        <v>Shenzhen_0</v>
      </c>
      <c r="G17456" s="53">
        <f t="shared" si="3"/>
        <v>0.2831269703</v>
      </c>
    </row>
    <row r="17457">
      <c r="A17457" s="61">
        <v>1.51592336E9</v>
      </c>
      <c r="B17457" s="61">
        <v>0.0</v>
      </c>
      <c r="C17457" s="61">
        <v>3539.0</v>
      </c>
      <c r="D17457" s="57" t="s">
        <v>380</v>
      </c>
      <c r="E17457" s="62" t="str">
        <f t="shared" si="1"/>
        <v>Out of test</v>
      </c>
      <c r="F17457" s="53" t="str">
        <f t="shared" si="2"/>
        <v>Shenzhen_0</v>
      </c>
      <c r="G17457" s="53">
        <f t="shared" si="3"/>
        <v>0.1737804555</v>
      </c>
    </row>
    <row r="17458">
      <c r="A17458" s="61">
        <v>1.514245092E9</v>
      </c>
      <c r="B17458" s="61">
        <v>0.0</v>
      </c>
      <c r="C17458" s="61">
        <v>666.0</v>
      </c>
      <c r="D17458" s="57" t="s">
        <v>380</v>
      </c>
      <c r="E17458" s="62" t="str">
        <f t="shared" si="1"/>
        <v>Out of test</v>
      </c>
      <c r="F17458" s="53" t="str">
        <f t="shared" si="2"/>
        <v>Shenzhen_0</v>
      </c>
      <c r="G17458" s="53">
        <f t="shared" si="3"/>
        <v>0.7723047239</v>
      </c>
    </row>
    <row r="17459">
      <c r="A17459" s="61">
        <v>1.512838972E9</v>
      </c>
      <c r="B17459" s="61">
        <v>0.0</v>
      </c>
      <c r="C17459" s="61">
        <v>1715.0</v>
      </c>
      <c r="D17459" s="57" t="s">
        <v>380</v>
      </c>
      <c r="E17459" s="62" t="str">
        <f t="shared" si="1"/>
        <v>Out of test</v>
      </c>
      <c r="F17459" s="53" t="str">
        <f t="shared" si="2"/>
        <v>Shenzhen_0</v>
      </c>
      <c r="G17459" s="53">
        <f t="shared" si="3"/>
        <v>0.5146697134</v>
      </c>
    </row>
    <row r="17460">
      <c r="A17460" s="61">
        <v>1.51313659E9</v>
      </c>
      <c r="B17460" s="61">
        <v>0.0</v>
      </c>
      <c r="C17460" s="61">
        <v>655.0</v>
      </c>
      <c r="D17460" s="57" t="s">
        <v>380</v>
      </c>
      <c r="E17460" s="62" t="str">
        <f t="shared" si="1"/>
        <v>Out of test</v>
      </c>
      <c r="F17460" s="53" t="str">
        <f t="shared" si="2"/>
        <v>Shenzhen_0</v>
      </c>
      <c r="G17460" s="53">
        <f t="shared" si="3"/>
        <v>0.5228191039</v>
      </c>
    </row>
    <row r="17461">
      <c r="A17461" s="61">
        <v>1.518793702E9</v>
      </c>
      <c r="B17461" s="61">
        <v>0.0</v>
      </c>
      <c r="C17461" s="61">
        <v>2837.0</v>
      </c>
      <c r="D17461" s="57" t="s">
        <v>380</v>
      </c>
      <c r="E17461" s="62" t="str">
        <f t="shared" si="1"/>
        <v>Out of test</v>
      </c>
      <c r="F17461" s="53" t="str">
        <f t="shared" si="2"/>
        <v>Shenzhen_0</v>
      </c>
      <c r="G17461" s="53">
        <f t="shared" si="3"/>
        <v>0.3220856591</v>
      </c>
    </row>
    <row r="17462">
      <c r="A17462" s="61">
        <v>1.513938281E9</v>
      </c>
      <c r="B17462" s="61">
        <v>0.0</v>
      </c>
      <c r="C17462" s="61">
        <v>2243.0</v>
      </c>
      <c r="D17462" s="57" t="s">
        <v>380</v>
      </c>
      <c r="E17462" s="62" t="str">
        <f t="shared" si="1"/>
        <v>Out of test</v>
      </c>
      <c r="F17462" s="53" t="str">
        <f t="shared" si="2"/>
        <v>Shenzhen_0</v>
      </c>
      <c r="G17462" s="53">
        <f t="shared" si="3"/>
        <v>0.3482357208</v>
      </c>
    </row>
    <row r="17463">
      <c r="A17463" s="61">
        <v>1.515737922E9</v>
      </c>
      <c r="B17463" s="61">
        <v>0.0</v>
      </c>
      <c r="C17463" s="61">
        <v>541.0</v>
      </c>
      <c r="D17463" s="57" t="s">
        <v>380</v>
      </c>
      <c r="E17463" s="62" t="str">
        <f t="shared" si="1"/>
        <v>Out of test</v>
      </c>
      <c r="F17463" s="53" t="str">
        <f t="shared" si="2"/>
        <v>Shenzhen_0</v>
      </c>
      <c r="G17463" s="53">
        <f t="shared" si="3"/>
        <v>0.9568949783</v>
      </c>
    </row>
    <row r="17464">
      <c r="A17464" s="61">
        <v>1.511802392E9</v>
      </c>
      <c r="B17464" s="61">
        <v>0.0</v>
      </c>
      <c r="C17464" s="61">
        <v>2938.0</v>
      </c>
      <c r="D17464" s="57" t="s">
        <v>380</v>
      </c>
      <c r="E17464" s="62" t="str">
        <f t="shared" si="1"/>
        <v>Out of test</v>
      </c>
      <c r="F17464" s="53" t="str">
        <f t="shared" si="2"/>
        <v>Shenzhen_0</v>
      </c>
      <c r="G17464" s="53">
        <f t="shared" si="3"/>
        <v>0.7427439872</v>
      </c>
    </row>
    <row r="17465">
      <c r="A17465" s="61">
        <v>1.511279791E9</v>
      </c>
      <c r="B17465" s="61">
        <v>0.0</v>
      </c>
      <c r="C17465" s="61">
        <v>580.0</v>
      </c>
      <c r="D17465" s="57" t="s">
        <v>380</v>
      </c>
      <c r="E17465" s="62" t="str">
        <f t="shared" si="1"/>
        <v>Out of test</v>
      </c>
      <c r="F17465" s="53" t="str">
        <f t="shared" si="2"/>
        <v>Shenzhen_0</v>
      </c>
      <c r="G17465" s="53">
        <f t="shared" si="3"/>
        <v>0.9031587822</v>
      </c>
    </row>
    <row r="17466">
      <c r="A17466" s="61">
        <v>1.516322351E9</v>
      </c>
      <c r="B17466" s="61">
        <v>0.0</v>
      </c>
      <c r="C17466" s="61">
        <v>573.0</v>
      </c>
      <c r="D17466" s="57" t="s">
        <v>380</v>
      </c>
      <c r="E17466" s="62" t="str">
        <f t="shared" si="1"/>
        <v>Out of test</v>
      </c>
      <c r="F17466" s="53" t="str">
        <f t="shared" si="2"/>
        <v>Shenzhen_0</v>
      </c>
      <c r="G17466" s="53">
        <f t="shared" si="3"/>
        <v>0.0662330084</v>
      </c>
    </row>
    <row r="17467">
      <c r="A17467" s="61">
        <v>1.51202917E9</v>
      </c>
      <c r="B17467" s="61">
        <v>0.0</v>
      </c>
      <c r="C17467" s="61">
        <v>659.0</v>
      </c>
      <c r="D17467" s="57" t="s">
        <v>380</v>
      </c>
      <c r="E17467" s="62" t="str">
        <f t="shared" si="1"/>
        <v>Out of test</v>
      </c>
      <c r="F17467" s="53" t="str">
        <f t="shared" si="2"/>
        <v>Shenzhen_0</v>
      </c>
      <c r="G17467" s="53">
        <f t="shared" si="3"/>
        <v>0.4461574061</v>
      </c>
    </row>
    <row r="17468">
      <c r="A17468" s="61">
        <v>1.516640512E9</v>
      </c>
      <c r="B17468" s="61">
        <v>0.0</v>
      </c>
      <c r="C17468" s="61">
        <v>1731.0</v>
      </c>
      <c r="D17468" s="57" t="s">
        <v>380</v>
      </c>
      <c r="E17468" s="62" t="str">
        <f t="shared" si="1"/>
        <v>Out of test</v>
      </c>
      <c r="F17468" s="53" t="str">
        <f t="shared" si="2"/>
        <v>Shenzhen_0</v>
      </c>
      <c r="G17468" s="53">
        <f t="shared" si="3"/>
        <v>0.8534787435</v>
      </c>
    </row>
    <row r="17469">
      <c r="A17469" s="61">
        <v>1.516900941E9</v>
      </c>
      <c r="B17469" s="61">
        <v>0.0</v>
      </c>
      <c r="C17469" s="61">
        <v>1003.0</v>
      </c>
      <c r="D17469" s="57" t="s">
        <v>380</v>
      </c>
      <c r="E17469" s="62" t="str">
        <f t="shared" si="1"/>
        <v>Out of test</v>
      </c>
      <c r="F17469" s="53" t="str">
        <f t="shared" si="2"/>
        <v>Shenzhen_0</v>
      </c>
      <c r="G17469" s="53">
        <f t="shared" si="3"/>
        <v>0.8265996795</v>
      </c>
    </row>
    <row r="17470">
      <c r="A17470" s="61">
        <v>1.5112666E9</v>
      </c>
      <c r="B17470" s="61">
        <v>0.0</v>
      </c>
      <c r="C17470" s="61">
        <v>612.0</v>
      </c>
      <c r="D17470" s="57" t="s">
        <v>380</v>
      </c>
      <c r="E17470" s="62" t="str">
        <f t="shared" si="1"/>
        <v>Out of test</v>
      </c>
      <c r="F17470" s="53" t="str">
        <f t="shared" si="2"/>
        <v>Shenzhen_0</v>
      </c>
      <c r="G17470" s="53">
        <f t="shared" si="3"/>
        <v>0.623621109</v>
      </c>
    </row>
    <row r="17471">
      <c r="A17471" s="61">
        <v>1.519246812E9</v>
      </c>
      <c r="B17471" s="61">
        <v>0.0</v>
      </c>
      <c r="C17471" s="61">
        <v>1352.0</v>
      </c>
      <c r="D17471" s="57" t="s">
        <v>380</v>
      </c>
      <c r="E17471" s="62" t="str">
        <f t="shared" si="1"/>
        <v>Out of test</v>
      </c>
      <c r="F17471" s="53" t="str">
        <f t="shared" si="2"/>
        <v>Shenzhen_0</v>
      </c>
      <c r="G17471" s="53">
        <f t="shared" si="3"/>
        <v>0.8854564164</v>
      </c>
    </row>
    <row r="17472">
      <c r="A17472" s="61">
        <v>1.51344506E9</v>
      </c>
      <c r="B17472" s="61">
        <v>0.0</v>
      </c>
      <c r="C17472" s="61">
        <v>605.0</v>
      </c>
      <c r="D17472" s="57" t="s">
        <v>380</v>
      </c>
      <c r="E17472" s="62" t="str">
        <f t="shared" si="1"/>
        <v>Out of test</v>
      </c>
      <c r="F17472" s="53" t="str">
        <f t="shared" si="2"/>
        <v>Shenzhen_0</v>
      </c>
      <c r="G17472" s="53">
        <f t="shared" si="3"/>
        <v>0.1720542427</v>
      </c>
    </row>
    <row r="17473">
      <c r="A17473" s="61">
        <v>1.51959333E9</v>
      </c>
      <c r="B17473" s="61">
        <v>0.0</v>
      </c>
      <c r="C17473" s="61">
        <v>279.0</v>
      </c>
      <c r="D17473" s="57" t="s">
        <v>380</v>
      </c>
      <c r="E17473" s="62" t="str">
        <f t="shared" si="1"/>
        <v>Out of test</v>
      </c>
      <c r="F17473" s="53" t="str">
        <f t="shared" si="2"/>
        <v>Shenzhen_0</v>
      </c>
      <c r="G17473" s="53">
        <f t="shared" si="3"/>
        <v>0.05884783594</v>
      </c>
    </row>
    <row r="17474">
      <c r="A17474" s="61">
        <v>1.511769261E9</v>
      </c>
      <c r="B17474" s="61">
        <v>0.0</v>
      </c>
      <c r="C17474" s="61">
        <v>1096.0</v>
      </c>
      <c r="D17474" s="57" t="s">
        <v>380</v>
      </c>
      <c r="E17474" s="62" t="str">
        <f t="shared" si="1"/>
        <v>Out of test</v>
      </c>
      <c r="F17474" s="53" t="str">
        <f t="shared" si="2"/>
        <v>Shenzhen_0</v>
      </c>
      <c r="G17474" s="53">
        <f t="shared" si="3"/>
        <v>0.2246081207</v>
      </c>
    </row>
    <row r="17475">
      <c r="A17475" s="61">
        <v>1.515624951E9</v>
      </c>
      <c r="B17475" s="61">
        <v>0.0</v>
      </c>
      <c r="C17475" s="61">
        <v>104.0</v>
      </c>
      <c r="D17475" s="57" t="s">
        <v>380</v>
      </c>
      <c r="E17475" s="62" t="str">
        <f t="shared" si="1"/>
        <v>Out of test</v>
      </c>
      <c r="F17475" s="53" t="str">
        <f t="shared" si="2"/>
        <v>Shenzhen_0</v>
      </c>
      <c r="G17475" s="53">
        <f t="shared" si="3"/>
        <v>0.09860777911</v>
      </c>
    </row>
    <row r="17476">
      <c r="A17476" s="61">
        <v>1.517571131E9</v>
      </c>
      <c r="B17476" s="61">
        <v>0.0</v>
      </c>
      <c r="C17476" s="61">
        <v>609.0</v>
      </c>
      <c r="D17476" s="57" t="s">
        <v>380</v>
      </c>
      <c r="E17476" s="62" t="str">
        <f t="shared" si="1"/>
        <v>Out of test</v>
      </c>
      <c r="F17476" s="53" t="str">
        <f t="shared" si="2"/>
        <v>Shenzhen_0</v>
      </c>
      <c r="G17476" s="53">
        <f t="shared" si="3"/>
        <v>0.989284331</v>
      </c>
    </row>
    <row r="17477">
      <c r="A17477" s="61">
        <v>1.515026531E9</v>
      </c>
      <c r="B17477" s="61">
        <v>0.0</v>
      </c>
      <c r="C17477" s="61">
        <v>555.0</v>
      </c>
      <c r="D17477" s="57" t="s">
        <v>380</v>
      </c>
      <c r="E17477" s="62" t="str">
        <f t="shared" si="1"/>
        <v>Out of test</v>
      </c>
      <c r="F17477" s="53" t="str">
        <f t="shared" si="2"/>
        <v>Shenzhen_0</v>
      </c>
      <c r="G17477" s="53">
        <f t="shared" si="3"/>
        <v>0.4926776584</v>
      </c>
    </row>
    <row r="17478">
      <c r="A17478" s="61">
        <v>1.51481843E9</v>
      </c>
      <c r="B17478" s="61">
        <v>0.0</v>
      </c>
      <c r="C17478" s="61">
        <v>2231.0</v>
      </c>
      <c r="D17478" s="57" t="s">
        <v>380</v>
      </c>
      <c r="E17478" s="62" t="str">
        <f t="shared" si="1"/>
        <v>Out of test</v>
      </c>
      <c r="F17478" s="53" t="str">
        <f t="shared" si="2"/>
        <v>Shenzhen_0</v>
      </c>
      <c r="G17478" s="53">
        <f t="shared" si="3"/>
        <v>0.2227666141</v>
      </c>
    </row>
    <row r="17479">
      <c r="A17479" s="61">
        <v>1.518179111E9</v>
      </c>
      <c r="B17479" s="61">
        <v>0.0</v>
      </c>
      <c r="C17479" s="61">
        <v>789.0</v>
      </c>
      <c r="D17479" s="57" t="s">
        <v>380</v>
      </c>
      <c r="E17479" s="62" t="str">
        <f t="shared" si="1"/>
        <v>Out of test</v>
      </c>
      <c r="F17479" s="53" t="str">
        <f t="shared" si="2"/>
        <v>Shenzhen_0</v>
      </c>
      <c r="G17479" s="53">
        <f t="shared" si="3"/>
        <v>0.9796066891</v>
      </c>
    </row>
    <row r="17480">
      <c r="A17480" s="61">
        <v>1.519323951E9</v>
      </c>
      <c r="B17480" s="61">
        <v>0.0</v>
      </c>
      <c r="C17480" s="61">
        <v>2669.0</v>
      </c>
      <c r="D17480" s="57" t="s">
        <v>380</v>
      </c>
      <c r="E17480" s="62" t="str">
        <f t="shared" si="1"/>
        <v>Out of test</v>
      </c>
      <c r="F17480" s="53" t="str">
        <f t="shared" si="2"/>
        <v>Shenzhen_0</v>
      </c>
      <c r="G17480" s="53">
        <f t="shared" si="3"/>
        <v>0.05953148174</v>
      </c>
    </row>
    <row r="17481">
      <c r="A17481" s="61">
        <v>1.516074401E9</v>
      </c>
      <c r="B17481" s="61">
        <v>0.0</v>
      </c>
      <c r="C17481" s="61">
        <v>41.0</v>
      </c>
      <c r="D17481" s="57" t="s">
        <v>380</v>
      </c>
      <c r="E17481" s="62" t="str">
        <f t="shared" si="1"/>
        <v>Out of test</v>
      </c>
      <c r="F17481" s="53" t="str">
        <f t="shared" si="2"/>
        <v>Shenzhen_0</v>
      </c>
      <c r="G17481" s="53">
        <f t="shared" si="3"/>
        <v>0.1105369956</v>
      </c>
    </row>
    <row r="17482">
      <c r="A17482" s="61">
        <v>1.512409551E9</v>
      </c>
      <c r="B17482" s="61">
        <v>0.0</v>
      </c>
      <c r="C17482" s="61">
        <v>4853.0</v>
      </c>
      <c r="D17482" s="57" t="s">
        <v>380</v>
      </c>
      <c r="E17482" s="62" t="str">
        <f t="shared" si="1"/>
        <v>Out of test</v>
      </c>
      <c r="F17482" s="53" t="str">
        <f t="shared" si="2"/>
        <v>Shenzhen_0</v>
      </c>
      <c r="G17482" s="53">
        <f t="shared" si="3"/>
        <v>0.8558275978</v>
      </c>
    </row>
    <row r="17483">
      <c r="A17483" s="61">
        <v>1.51213625E9</v>
      </c>
      <c r="B17483" s="61">
        <v>0.0</v>
      </c>
      <c r="C17483" s="61">
        <v>34.0</v>
      </c>
      <c r="D17483" s="57" t="s">
        <v>380</v>
      </c>
      <c r="E17483" s="62" t="str">
        <f t="shared" si="1"/>
        <v>Out of test</v>
      </c>
      <c r="F17483" s="53" t="str">
        <f t="shared" si="2"/>
        <v>Shenzhen_0</v>
      </c>
      <c r="G17483" s="53">
        <f t="shared" si="3"/>
        <v>0.6556367242</v>
      </c>
    </row>
    <row r="17484">
      <c r="A17484" s="61">
        <v>1.513737991E9</v>
      </c>
      <c r="B17484" s="61">
        <v>0.0</v>
      </c>
      <c r="C17484" s="61">
        <v>47.0</v>
      </c>
      <c r="D17484" s="57" t="s">
        <v>380</v>
      </c>
      <c r="E17484" s="62" t="str">
        <f t="shared" si="1"/>
        <v>Out of test</v>
      </c>
      <c r="F17484" s="53" t="str">
        <f t="shared" si="2"/>
        <v>Shenzhen_0</v>
      </c>
      <c r="G17484" s="53">
        <f t="shared" si="3"/>
        <v>0.457397959</v>
      </c>
    </row>
    <row r="17485">
      <c r="A17485" s="61">
        <v>1.51841397E9</v>
      </c>
      <c r="B17485" s="61">
        <v>0.0</v>
      </c>
      <c r="C17485" s="61">
        <v>1986.0</v>
      </c>
      <c r="D17485" s="57" t="s">
        <v>380</v>
      </c>
      <c r="E17485" s="62" t="str">
        <f t="shared" si="1"/>
        <v>Out of test</v>
      </c>
      <c r="F17485" s="53" t="str">
        <f t="shared" si="2"/>
        <v>Shenzhen_0</v>
      </c>
      <c r="G17485" s="53">
        <f t="shared" si="3"/>
        <v>0.003649308372</v>
      </c>
    </row>
    <row r="17486">
      <c r="A17486" s="61">
        <v>1.51990913E9</v>
      </c>
      <c r="B17486" s="61">
        <v>0.0</v>
      </c>
      <c r="C17486" s="61">
        <v>4732.0</v>
      </c>
      <c r="D17486" s="57" t="s">
        <v>380</v>
      </c>
      <c r="E17486" s="62" t="str">
        <f t="shared" si="1"/>
        <v>Out of test</v>
      </c>
      <c r="F17486" s="53" t="str">
        <f t="shared" si="2"/>
        <v>Shenzhen_0</v>
      </c>
      <c r="G17486" s="53">
        <f t="shared" si="3"/>
        <v>0.5900294126</v>
      </c>
    </row>
    <row r="17487">
      <c r="A17487" s="61">
        <v>1.513165852E9</v>
      </c>
      <c r="B17487" s="61">
        <v>0.0</v>
      </c>
      <c r="C17487" s="61">
        <v>2279.0</v>
      </c>
      <c r="D17487" s="57" t="s">
        <v>380</v>
      </c>
      <c r="E17487" s="62" t="str">
        <f t="shared" si="1"/>
        <v>Out of test</v>
      </c>
      <c r="F17487" s="53" t="str">
        <f t="shared" si="2"/>
        <v>Shenzhen_0</v>
      </c>
      <c r="G17487" s="53">
        <f t="shared" si="3"/>
        <v>0.1148054373</v>
      </c>
    </row>
    <row r="17488">
      <c r="A17488" s="61">
        <v>1.51445387E9</v>
      </c>
      <c r="B17488" s="61">
        <v>0.0</v>
      </c>
      <c r="C17488" s="61">
        <v>1492.0</v>
      </c>
      <c r="D17488" s="57" t="s">
        <v>380</v>
      </c>
      <c r="E17488" s="62" t="str">
        <f t="shared" si="1"/>
        <v>Out of test</v>
      </c>
      <c r="F17488" s="53" t="str">
        <f t="shared" si="2"/>
        <v>Shenzhen_0</v>
      </c>
      <c r="G17488" s="53">
        <f t="shared" si="3"/>
        <v>0.9304007808</v>
      </c>
    </row>
    <row r="17489">
      <c r="A17489" s="61">
        <v>1.512339922E9</v>
      </c>
      <c r="B17489" s="61">
        <v>0.0</v>
      </c>
      <c r="C17489" s="61">
        <v>1263.0</v>
      </c>
      <c r="D17489" s="57" t="s">
        <v>380</v>
      </c>
      <c r="E17489" s="62" t="str">
        <f t="shared" si="1"/>
        <v>Out of test</v>
      </c>
      <c r="F17489" s="53" t="str">
        <f t="shared" si="2"/>
        <v>Shenzhen_0</v>
      </c>
      <c r="G17489" s="53">
        <f t="shared" si="3"/>
        <v>0.1886818422</v>
      </c>
    </row>
    <row r="17490">
      <c r="A17490" s="61">
        <v>1.51247284E9</v>
      </c>
      <c r="B17490" s="61">
        <v>0.0</v>
      </c>
      <c r="C17490" s="61">
        <v>2786.0</v>
      </c>
      <c r="D17490" s="57" t="s">
        <v>380</v>
      </c>
      <c r="E17490" s="62" t="str">
        <f t="shared" si="1"/>
        <v>Out of test</v>
      </c>
      <c r="F17490" s="53" t="str">
        <f t="shared" si="2"/>
        <v>Shenzhen_0</v>
      </c>
      <c r="G17490" s="53">
        <f t="shared" si="3"/>
        <v>0.9789599153</v>
      </c>
    </row>
    <row r="17491">
      <c r="A17491" s="61">
        <v>1.513940771E9</v>
      </c>
      <c r="B17491" s="61">
        <v>0.0</v>
      </c>
      <c r="C17491" s="61">
        <v>3586.0</v>
      </c>
      <c r="D17491" s="57" t="s">
        <v>380</v>
      </c>
      <c r="E17491" s="62" t="str">
        <f t="shared" si="1"/>
        <v>Out of test</v>
      </c>
      <c r="F17491" s="53" t="str">
        <f t="shared" si="2"/>
        <v>Shenzhen_0</v>
      </c>
      <c r="G17491" s="53">
        <f t="shared" si="3"/>
        <v>0.9576944783</v>
      </c>
    </row>
    <row r="17492">
      <c r="A17492" s="61">
        <v>1.51272107E9</v>
      </c>
      <c r="B17492" s="61">
        <v>0.0</v>
      </c>
      <c r="C17492" s="61">
        <v>3873.0</v>
      </c>
      <c r="D17492" s="57" t="s">
        <v>380</v>
      </c>
      <c r="E17492" s="62" t="str">
        <f t="shared" si="1"/>
        <v>Out of test</v>
      </c>
      <c r="F17492" s="53" t="str">
        <f t="shared" si="2"/>
        <v>Shenzhen_0</v>
      </c>
      <c r="G17492" s="53">
        <f t="shared" si="3"/>
        <v>0.2175101784</v>
      </c>
    </row>
    <row r="17493">
      <c r="A17493" s="61">
        <v>1.516527161E9</v>
      </c>
      <c r="B17493" s="61">
        <v>0.0</v>
      </c>
      <c r="C17493" s="61">
        <v>3402.0</v>
      </c>
      <c r="D17493" s="57" t="s">
        <v>380</v>
      </c>
      <c r="E17493" s="62" t="str">
        <f t="shared" si="1"/>
        <v>Out of test</v>
      </c>
      <c r="F17493" s="53" t="str">
        <f t="shared" si="2"/>
        <v>Shenzhen_0</v>
      </c>
      <c r="G17493" s="53">
        <f t="shared" si="3"/>
        <v>0.4499164977</v>
      </c>
    </row>
    <row r="17494">
      <c r="A17494" s="61">
        <v>1.518727511E9</v>
      </c>
      <c r="B17494" s="61">
        <v>0.0</v>
      </c>
      <c r="C17494" s="61">
        <v>4985.0</v>
      </c>
      <c r="D17494" s="57" t="s">
        <v>380</v>
      </c>
      <c r="E17494" s="62" t="str">
        <f t="shared" si="1"/>
        <v>Out of test</v>
      </c>
      <c r="F17494" s="53" t="str">
        <f t="shared" si="2"/>
        <v>Shenzhen_0</v>
      </c>
      <c r="G17494" s="53">
        <f t="shared" si="3"/>
        <v>0.4857744736</v>
      </c>
    </row>
    <row r="17495">
      <c r="A17495" s="61">
        <v>1.519416212E9</v>
      </c>
      <c r="B17495" s="61">
        <v>0.0</v>
      </c>
      <c r="C17495" s="61">
        <v>3176.0</v>
      </c>
      <c r="D17495" s="57" t="s">
        <v>380</v>
      </c>
      <c r="E17495" s="62" t="str">
        <f t="shared" si="1"/>
        <v>Out of test</v>
      </c>
      <c r="F17495" s="53" t="str">
        <f t="shared" si="2"/>
        <v>Shenzhen_0</v>
      </c>
      <c r="G17495" s="53">
        <f t="shared" si="3"/>
        <v>0.5460702145</v>
      </c>
    </row>
    <row r="17496">
      <c r="A17496" s="61">
        <v>1.514730952E9</v>
      </c>
      <c r="B17496" s="61">
        <v>0.0</v>
      </c>
      <c r="C17496" s="61">
        <v>3623.0</v>
      </c>
      <c r="D17496" s="57" t="s">
        <v>380</v>
      </c>
      <c r="E17496" s="62" t="str">
        <f t="shared" si="1"/>
        <v>Out of test</v>
      </c>
      <c r="F17496" s="53" t="str">
        <f t="shared" si="2"/>
        <v>Shenzhen_0</v>
      </c>
      <c r="G17496" s="53">
        <f t="shared" si="3"/>
        <v>0.8005005534</v>
      </c>
    </row>
    <row r="17497">
      <c r="A17497" s="61">
        <v>1.511683502E9</v>
      </c>
      <c r="B17497" s="61">
        <v>0.0</v>
      </c>
      <c r="C17497" s="61">
        <v>3988.0</v>
      </c>
      <c r="D17497" s="57" t="s">
        <v>380</v>
      </c>
      <c r="E17497" s="62" t="str">
        <f t="shared" si="1"/>
        <v>Out of test</v>
      </c>
      <c r="F17497" s="53" t="str">
        <f t="shared" si="2"/>
        <v>Shenzhen_0</v>
      </c>
      <c r="G17497" s="53">
        <f t="shared" si="3"/>
        <v>0.627241126</v>
      </c>
    </row>
    <row r="17498">
      <c r="A17498" s="61">
        <v>1.516287001E9</v>
      </c>
      <c r="B17498" s="61">
        <v>0.0</v>
      </c>
      <c r="C17498" s="61">
        <v>3081.0</v>
      </c>
      <c r="D17498" s="57" t="s">
        <v>380</v>
      </c>
      <c r="E17498" s="62" t="str">
        <f t="shared" si="1"/>
        <v>Out of test</v>
      </c>
      <c r="F17498" s="53" t="str">
        <f t="shared" si="2"/>
        <v>Shenzhen_0</v>
      </c>
      <c r="G17498" s="53">
        <f t="shared" si="3"/>
        <v>0.4178685449</v>
      </c>
    </row>
    <row r="17499">
      <c r="A17499" s="61">
        <v>1.518346711E9</v>
      </c>
      <c r="B17499" s="61">
        <v>0.0</v>
      </c>
      <c r="C17499" s="61">
        <v>3284.0</v>
      </c>
      <c r="D17499" s="57" t="s">
        <v>380</v>
      </c>
      <c r="E17499" s="62" t="str">
        <f t="shared" si="1"/>
        <v>Out of test</v>
      </c>
      <c r="F17499" s="53" t="str">
        <f t="shared" si="2"/>
        <v>Shenzhen_0</v>
      </c>
      <c r="G17499" s="53">
        <f t="shared" si="3"/>
        <v>0.8426086106</v>
      </c>
    </row>
    <row r="17500">
      <c r="A17500" s="61">
        <v>1.514429651E9</v>
      </c>
      <c r="B17500" s="61">
        <v>0.0</v>
      </c>
      <c r="C17500" s="61">
        <v>1755.0</v>
      </c>
      <c r="D17500" s="57" t="s">
        <v>380</v>
      </c>
      <c r="E17500" s="62" t="str">
        <f t="shared" si="1"/>
        <v>Out of test</v>
      </c>
      <c r="F17500" s="53" t="str">
        <f t="shared" si="2"/>
        <v>Shenzhen_0</v>
      </c>
      <c r="G17500" s="53">
        <f t="shared" si="3"/>
        <v>0.2083840112</v>
      </c>
    </row>
    <row r="17501">
      <c r="A17501" s="61">
        <v>1.514089262E9</v>
      </c>
      <c r="B17501" s="61">
        <v>0.0</v>
      </c>
      <c r="C17501" s="61">
        <v>804.0</v>
      </c>
      <c r="D17501" s="57" t="s">
        <v>380</v>
      </c>
      <c r="E17501" s="62" t="str">
        <f t="shared" si="1"/>
        <v>Out of test</v>
      </c>
      <c r="F17501" s="53" t="str">
        <f t="shared" si="2"/>
        <v>Shenzhen_0</v>
      </c>
      <c r="G17501" s="53">
        <f t="shared" si="3"/>
        <v>0.8689132089</v>
      </c>
    </row>
    <row r="17502">
      <c r="A17502" s="61">
        <v>1.51633199E9</v>
      </c>
      <c r="B17502" s="61">
        <v>0.0</v>
      </c>
      <c r="C17502" s="61">
        <v>106.0</v>
      </c>
      <c r="D17502" s="57" t="s">
        <v>380</v>
      </c>
      <c r="E17502" s="62" t="str">
        <f t="shared" si="1"/>
        <v>Out of test</v>
      </c>
      <c r="F17502" s="53" t="str">
        <f t="shared" si="2"/>
        <v>Shenzhen_0</v>
      </c>
      <c r="G17502" s="53">
        <f t="shared" si="3"/>
        <v>0.9795281889</v>
      </c>
    </row>
    <row r="17503">
      <c r="A17503" s="61">
        <v>1.51983868E9</v>
      </c>
      <c r="B17503" s="61">
        <v>0.0</v>
      </c>
      <c r="C17503" s="61">
        <v>1221.0</v>
      </c>
      <c r="D17503" s="57" t="s">
        <v>380</v>
      </c>
      <c r="E17503" s="62" t="str">
        <f t="shared" si="1"/>
        <v>Out of test</v>
      </c>
      <c r="F17503" s="53" t="str">
        <f t="shared" si="2"/>
        <v>Shenzhen_0</v>
      </c>
      <c r="G17503" s="53">
        <f t="shared" si="3"/>
        <v>0.6622460921</v>
      </c>
    </row>
    <row r="17504">
      <c r="A17504" s="61">
        <v>1.517016392E9</v>
      </c>
      <c r="B17504" s="61">
        <v>0.0</v>
      </c>
      <c r="C17504" s="61">
        <v>1098.0</v>
      </c>
      <c r="D17504" s="57" t="s">
        <v>380</v>
      </c>
      <c r="E17504" s="62" t="str">
        <f t="shared" si="1"/>
        <v>Out of test</v>
      </c>
      <c r="F17504" s="53" t="str">
        <f t="shared" si="2"/>
        <v>Shenzhen_0</v>
      </c>
      <c r="G17504" s="53">
        <f t="shared" si="3"/>
        <v>0.3047664255</v>
      </c>
    </row>
    <row r="17505">
      <c r="A17505" s="61">
        <v>1.514403212E9</v>
      </c>
      <c r="B17505" s="61">
        <v>0.0</v>
      </c>
      <c r="C17505" s="61">
        <v>731.0</v>
      </c>
      <c r="D17505" s="57" t="s">
        <v>380</v>
      </c>
      <c r="E17505" s="62" t="str">
        <f t="shared" si="1"/>
        <v>Out of test</v>
      </c>
      <c r="F17505" s="53" t="str">
        <f t="shared" si="2"/>
        <v>Shenzhen_0</v>
      </c>
      <c r="G17505" s="53">
        <f t="shared" si="3"/>
        <v>0.3729299633</v>
      </c>
    </row>
    <row r="17506">
      <c r="A17506" s="61">
        <v>1.517198492E9</v>
      </c>
      <c r="B17506" s="61">
        <v>0.0</v>
      </c>
      <c r="C17506" s="61">
        <v>944.0</v>
      </c>
      <c r="D17506" s="57" t="s">
        <v>380</v>
      </c>
      <c r="E17506" s="62" t="str">
        <f t="shared" si="1"/>
        <v>Out of test</v>
      </c>
      <c r="F17506" s="53" t="str">
        <f t="shared" si="2"/>
        <v>Shenzhen_0</v>
      </c>
      <c r="G17506" s="53">
        <f t="shared" si="3"/>
        <v>0.4607778628</v>
      </c>
    </row>
    <row r="17507">
      <c r="A17507" s="61">
        <v>1.51238588E9</v>
      </c>
      <c r="B17507" s="61">
        <v>0.0</v>
      </c>
      <c r="C17507" s="61">
        <v>1367.0</v>
      </c>
      <c r="D17507" s="57" t="s">
        <v>380</v>
      </c>
      <c r="E17507" s="62" t="str">
        <f t="shared" si="1"/>
        <v>Out of test</v>
      </c>
      <c r="F17507" s="53" t="str">
        <f t="shared" si="2"/>
        <v>Shenzhen_0</v>
      </c>
      <c r="G17507" s="53">
        <f t="shared" si="3"/>
        <v>0.888775546</v>
      </c>
    </row>
    <row r="17508">
      <c r="A17508" s="61">
        <v>1.514820692E9</v>
      </c>
      <c r="B17508" s="61">
        <v>0.0</v>
      </c>
      <c r="C17508" s="61">
        <v>2091.0</v>
      </c>
      <c r="D17508" s="57" t="s">
        <v>380</v>
      </c>
      <c r="E17508" s="62" t="str">
        <f t="shared" si="1"/>
        <v>Out of test</v>
      </c>
      <c r="F17508" s="53" t="str">
        <f t="shared" si="2"/>
        <v>Shenzhen_0</v>
      </c>
      <c r="G17508" s="53">
        <f t="shared" si="3"/>
        <v>0.9537863671</v>
      </c>
    </row>
    <row r="17509">
      <c r="A17509" s="61">
        <v>1.519364831E9</v>
      </c>
      <c r="B17509" s="61">
        <v>0.0</v>
      </c>
      <c r="C17509" s="61">
        <v>3836.0</v>
      </c>
      <c r="D17509" s="57" t="s">
        <v>380</v>
      </c>
      <c r="E17509" s="62" t="str">
        <f t="shared" si="1"/>
        <v>Out of test</v>
      </c>
      <c r="F17509" s="53" t="str">
        <f t="shared" si="2"/>
        <v>Shenzhen_0</v>
      </c>
      <c r="G17509" s="53">
        <f t="shared" si="3"/>
        <v>0.05197202122</v>
      </c>
    </row>
    <row r="17510">
      <c r="A17510" s="61">
        <v>1.512028292E9</v>
      </c>
      <c r="B17510" s="61">
        <v>0.0</v>
      </c>
      <c r="C17510" s="61">
        <v>1292.0</v>
      </c>
      <c r="D17510" s="57" t="s">
        <v>380</v>
      </c>
      <c r="E17510" s="62" t="str">
        <f t="shared" si="1"/>
        <v>Out of test</v>
      </c>
      <c r="F17510" s="53" t="str">
        <f t="shared" si="2"/>
        <v>Shenzhen_0</v>
      </c>
      <c r="G17510" s="53">
        <f t="shared" si="3"/>
        <v>0.7495893975</v>
      </c>
    </row>
    <row r="17511">
      <c r="A17511" s="61">
        <v>1.516324401E9</v>
      </c>
      <c r="B17511" s="61">
        <v>0.0</v>
      </c>
      <c r="C17511" s="61">
        <v>2032.0</v>
      </c>
      <c r="D17511" s="57" t="s">
        <v>380</v>
      </c>
      <c r="E17511" s="62" t="str">
        <f t="shared" si="1"/>
        <v>Out of test</v>
      </c>
      <c r="F17511" s="53" t="str">
        <f t="shared" si="2"/>
        <v>Shenzhen_0</v>
      </c>
      <c r="G17511" s="53">
        <f t="shared" si="3"/>
        <v>0.4495648341</v>
      </c>
    </row>
    <row r="17512">
      <c r="A17512" s="61">
        <v>1.515561151E9</v>
      </c>
      <c r="B17512" s="61">
        <v>0.0</v>
      </c>
      <c r="C17512" s="61">
        <v>3663.0</v>
      </c>
      <c r="D17512" s="57" t="s">
        <v>380</v>
      </c>
      <c r="E17512" s="62" t="str">
        <f t="shared" si="1"/>
        <v>Out of test</v>
      </c>
      <c r="F17512" s="53" t="str">
        <f t="shared" si="2"/>
        <v>Shenzhen_0</v>
      </c>
      <c r="G17512" s="53">
        <f t="shared" si="3"/>
        <v>0.08236783265</v>
      </c>
    </row>
    <row r="17513">
      <c r="A17513" s="61">
        <v>1.51872863E9</v>
      </c>
      <c r="B17513" s="61">
        <v>0.0</v>
      </c>
      <c r="C17513" s="61">
        <v>2424.0</v>
      </c>
      <c r="D17513" s="57" t="s">
        <v>380</v>
      </c>
      <c r="E17513" s="62" t="str">
        <f t="shared" si="1"/>
        <v>Out of test</v>
      </c>
      <c r="F17513" s="53" t="str">
        <f t="shared" si="2"/>
        <v>Shenzhen_0</v>
      </c>
      <c r="G17513" s="53">
        <f t="shared" si="3"/>
        <v>0.3742702678</v>
      </c>
    </row>
    <row r="17514">
      <c r="A17514" s="61">
        <v>1.512613022E9</v>
      </c>
      <c r="B17514" s="61">
        <v>0.0</v>
      </c>
      <c r="C17514" s="61">
        <v>1612.0</v>
      </c>
      <c r="D17514" s="57" t="s">
        <v>380</v>
      </c>
      <c r="E17514" s="62" t="str">
        <f t="shared" si="1"/>
        <v>Out of test</v>
      </c>
      <c r="F17514" s="53" t="str">
        <f t="shared" si="2"/>
        <v>Shenzhen_0</v>
      </c>
      <c r="G17514" s="53">
        <f t="shared" si="3"/>
        <v>0.6798121839</v>
      </c>
    </row>
    <row r="17515">
      <c r="A17515" s="61">
        <v>1.512753562E9</v>
      </c>
      <c r="B17515" s="61">
        <v>0.0</v>
      </c>
      <c r="C17515" s="61">
        <v>1668.0</v>
      </c>
      <c r="D17515" s="57" t="s">
        <v>380</v>
      </c>
      <c r="E17515" s="62" t="str">
        <f t="shared" si="1"/>
        <v>Out of test</v>
      </c>
      <c r="F17515" s="53" t="str">
        <f t="shared" si="2"/>
        <v>Shenzhen_0</v>
      </c>
      <c r="G17515" s="53">
        <f t="shared" si="3"/>
        <v>0.4867826491</v>
      </c>
    </row>
    <row r="17516">
      <c r="A17516" s="61">
        <v>1.51559696E9</v>
      </c>
      <c r="B17516" s="61">
        <v>0.0</v>
      </c>
      <c r="C17516" s="61">
        <v>1685.0</v>
      </c>
      <c r="D17516" s="57" t="s">
        <v>380</v>
      </c>
      <c r="E17516" s="62" t="str">
        <f t="shared" si="1"/>
        <v>Out of test</v>
      </c>
      <c r="F17516" s="53" t="str">
        <f t="shared" si="2"/>
        <v>Shenzhen_0</v>
      </c>
      <c r="G17516" s="53">
        <f t="shared" si="3"/>
        <v>0.4348376159</v>
      </c>
    </row>
    <row r="17517">
      <c r="A17517" s="61">
        <v>1.512334081E9</v>
      </c>
      <c r="B17517" s="61">
        <v>0.0</v>
      </c>
      <c r="C17517" s="61">
        <v>2105.0</v>
      </c>
      <c r="D17517" s="57" t="s">
        <v>380</v>
      </c>
      <c r="E17517" s="62" t="str">
        <f t="shared" si="1"/>
        <v>Out of test</v>
      </c>
      <c r="F17517" s="53" t="str">
        <f t="shared" si="2"/>
        <v>Shenzhen_0</v>
      </c>
      <c r="G17517" s="53">
        <f t="shared" si="3"/>
        <v>0.356378909</v>
      </c>
    </row>
    <row r="17518">
      <c r="A17518" s="61">
        <v>1.51993406E9</v>
      </c>
      <c r="B17518" s="61">
        <v>0.0</v>
      </c>
      <c r="C17518" s="61">
        <v>2927.0</v>
      </c>
      <c r="D17518" s="57" t="s">
        <v>380</v>
      </c>
      <c r="E17518" s="62" t="str">
        <f t="shared" si="1"/>
        <v>Out of test</v>
      </c>
      <c r="F17518" s="53" t="str">
        <f t="shared" si="2"/>
        <v>Shenzhen_0</v>
      </c>
      <c r="G17518" s="53">
        <f t="shared" si="3"/>
        <v>0.2086292436</v>
      </c>
    </row>
    <row r="17519">
      <c r="A17519" s="61">
        <v>1.514885841E9</v>
      </c>
      <c r="B17519" s="61">
        <v>0.0</v>
      </c>
      <c r="C17519" s="61">
        <v>626.0</v>
      </c>
      <c r="D17519" s="57" t="s">
        <v>380</v>
      </c>
      <c r="E17519" s="62" t="str">
        <f t="shared" si="1"/>
        <v>Out of test</v>
      </c>
      <c r="F17519" s="53" t="str">
        <f t="shared" si="2"/>
        <v>Shenzhen_0</v>
      </c>
      <c r="G17519" s="53">
        <f t="shared" si="3"/>
        <v>0.215274819</v>
      </c>
    </row>
    <row r="17520">
      <c r="A17520" s="61">
        <v>1.51885039E9</v>
      </c>
      <c r="B17520" s="61">
        <v>0.0</v>
      </c>
      <c r="C17520" s="61">
        <v>1478.0</v>
      </c>
      <c r="D17520" s="57" t="s">
        <v>380</v>
      </c>
      <c r="E17520" s="62" t="str">
        <f t="shared" si="1"/>
        <v>Out of test</v>
      </c>
      <c r="F17520" s="53" t="str">
        <f t="shared" si="2"/>
        <v>Shenzhen_0</v>
      </c>
      <c r="G17520" s="53">
        <f t="shared" si="3"/>
        <v>0.2505286916</v>
      </c>
    </row>
    <row r="17521">
      <c r="A17521" s="61">
        <v>1.518648151E9</v>
      </c>
      <c r="B17521" s="61">
        <v>0.0</v>
      </c>
      <c r="C17521" s="61">
        <v>515.0</v>
      </c>
      <c r="D17521" s="57" t="s">
        <v>380</v>
      </c>
      <c r="E17521" s="62" t="str">
        <f t="shared" si="1"/>
        <v>Out of test</v>
      </c>
      <c r="F17521" s="53" t="str">
        <f t="shared" si="2"/>
        <v>Shenzhen_0</v>
      </c>
      <c r="G17521" s="53">
        <f t="shared" si="3"/>
        <v>0.3137198521</v>
      </c>
    </row>
    <row r="17522">
      <c r="A17522" s="61">
        <v>1.512180452E9</v>
      </c>
      <c r="B17522" s="61">
        <v>0.0</v>
      </c>
      <c r="C17522" s="61">
        <v>509.0</v>
      </c>
      <c r="D17522" s="57" t="s">
        <v>380</v>
      </c>
      <c r="E17522" s="62" t="str">
        <f t="shared" si="1"/>
        <v>Out of test</v>
      </c>
      <c r="F17522" s="53" t="str">
        <f t="shared" si="2"/>
        <v>Shenzhen_0</v>
      </c>
      <c r="G17522" s="53">
        <f t="shared" si="3"/>
        <v>0.05503935901</v>
      </c>
    </row>
    <row r="17523">
      <c r="A17523" s="61">
        <v>1.518528692E9</v>
      </c>
      <c r="B17523" s="61">
        <v>0.0</v>
      </c>
      <c r="C17523" s="61">
        <v>2661.0</v>
      </c>
      <c r="D17523" s="57" t="s">
        <v>380</v>
      </c>
      <c r="E17523" s="62" t="str">
        <f t="shared" si="1"/>
        <v>Out of test</v>
      </c>
      <c r="F17523" s="53" t="str">
        <f t="shared" si="2"/>
        <v>Shenzhen_0</v>
      </c>
      <c r="G17523" s="53">
        <f t="shared" si="3"/>
        <v>0.4152413741</v>
      </c>
    </row>
    <row r="17524">
      <c r="A17524" s="61">
        <v>1.51194027E9</v>
      </c>
      <c r="B17524" s="61">
        <v>0.0</v>
      </c>
      <c r="C17524" s="61">
        <v>157.0</v>
      </c>
      <c r="D17524" s="57" t="s">
        <v>380</v>
      </c>
      <c r="E17524" s="62" t="str">
        <f t="shared" si="1"/>
        <v>Out of test</v>
      </c>
      <c r="F17524" s="53" t="str">
        <f t="shared" si="2"/>
        <v>Shenzhen_0</v>
      </c>
      <c r="G17524" s="53">
        <f t="shared" si="3"/>
        <v>0.6858112026</v>
      </c>
    </row>
    <row r="17525">
      <c r="A17525" s="61">
        <v>1.51680497E9</v>
      </c>
      <c r="B17525" s="61">
        <v>0.0</v>
      </c>
      <c r="C17525" s="61">
        <v>1349.0</v>
      </c>
      <c r="D17525" s="57" t="s">
        <v>380</v>
      </c>
      <c r="E17525" s="62" t="str">
        <f t="shared" si="1"/>
        <v>Out of test</v>
      </c>
      <c r="F17525" s="53" t="str">
        <f t="shared" si="2"/>
        <v>Shenzhen_0</v>
      </c>
      <c r="G17525" s="53">
        <f t="shared" si="3"/>
        <v>0.5108970066</v>
      </c>
    </row>
    <row r="17526">
      <c r="A17526" s="61">
        <v>1.51805863E9</v>
      </c>
      <c r="B17526" s="61">
        <v>0.0</v>
      </c>
      <c r="C17526" s="61">
        <v>699.0</v>
      </c>
      <c r="D17526" s="57" t="s">
        <v>380</v>
      </c>
      <c r="E17526" s="62" t="str">
        <f t="shared" si="1"/>
        <v>Out of test</v>
      </c>
      <c r="F17526" s="53" t="str">
        <f t="shared" si="2"/>
        <v>Shenzhen_0</v>
      </c>
      <c r="G17526" s="53">
        <f t="shared" si="3"/>
        <v>0.2248111444</v>
      </c>
    </row>
    <row r="17527">
      <c r="A17527" s="61">
        <v>1.51203436E9</v>
      </c>
      <c r="B17527" s="61">
        <v>0.0</v>
      </c>
      <c r="C17527" s="61">
        <v>3799.0</v>
      </c>
      <c r="D17527" s="57" t="s">
        <v>380</v>
      </c>
      <c r="E17527" s="62" t="str">
        <f t="shared" si="1"/>
        <v>Out of test</v>
      </c>
      <c r="F17527" s="53" t="str">
        <f t="shared" si="2"/>
        <v>Shenzhen_0</v>
      </c>
      <c r="G17527" s="53">
        <f t="shared" si="3"/>
        <v>0.3721230493</v>
      </c>
    </row>
    <row r="17528">
      <c r="A17528" s="61">
        <v>1.515615201E9</v>
      </c>
      <c r="B17528" s="61">
        <v>0.0</v>
      </c>
      <c r="C17528" s="61">
        <v>1494.0</v>
      </c>
      <c r="D17528" s="57" t="s">
        <v>380</v>
      </c>
      <c r="E17528" s="62" t="str">
        <f t="shared" si="1"/>
        <v>Out of test</v>
      </c>
      <c r="F17528" s="53" t="str">
        <f t="shared" si="2"/>
        <v>Shenzhen_0</v>
      </c>
      <c r="G17528" s="53">
        <f t="shared" si="3"/>
        <v>0.04906334792</v>
      </c>
    </row>
    <row r="17529">
      <c r="A17529" s="61">
        <v>1.518984881E9</v>
      </c>
      <c r="B17529" s="61">
        <v>0.0</v>
      </c>
      <c r="C17529" s="61">
        <v>53.0</v>
      </c>
      <c r="D17529" s="57" t="s">
        <v>380</v>
      </c>
      <c r="E17529" s="62" t="str">
        <f t="shared" si="1"/>
        <v>Out of test</v>
      </c>
      <c r="F17529" s="53" t="str">
        <f t="shared" si="2"/>
        <v>Shenzhen_0</v>
      </c>
      <c r="G17529" s="53">
        <f t="shared" si="3"/>
        <v>0.2961613882</v>
      </c>
    </row>
    <row r="17530">
      <c r="A17530" s="61">
        <v>1.514788822E9</v>
      </c>
      <c r="B17530" s="61">
        <v>0.0</v>
      </c>
      <c r="C17530" s="61">
        <v>344.0</v>
      </c>
      <c r="D17530" s="57" t="s">
        <v>380</v>
      </c>
      <c r="E17530" s="62" t="str">
        <f t="shared" si="1"/>
        <v>Out of test</v>
      </c>
      <c r="F17530" s="53" t="str">
        <f t="shared" si="2"/>
        <v>Shenzhen_0</v>
      </c>
      <c r="G17530" s="53">
        <f t="shared" si="3"/>
        <v>0.7975496516</v>
      </c>
    </row>
    <row r="17531">
      <c r="A17531" s="61">
        <v>1.51752955E9</v>
      </c>
      <c r="B17531" s="61">
        <v>0.0</v>
      </c>
      <c r="C17531" s="61">
        <v>701.0</v>
      </c>
      <c r="D17531" s="57" t="s">
        <v>380</v>
      </c>
      <c r="E17531" s="62" t="str">
        <f t="shared" si="1"/>
        <v>Out of test</v>
      </c>
      <c r="F17531" s="53" t="str">
        <f t="shared" si="2"/>
        <v>Shenzhen_0</v>
      </c>
      <c r="G17531" s="53">
        <f t="shared" si="3"/>
        <v>0.3466133795</v>
      </c>
    </row>
    <row r="17532">
      <c r="A17532" s="61">
        <v>1.51240102E9</v>
      </c>
      <c r="B17532" s="61">
        <v>0.0</v>
      </c>
      <c r="C17532" s="61">
        <v>703.0</v>
      </c>
      <c r="D17532" s="57" t="s">
        <v>380</v>
      </c>
      <c r="E17532" s="62" t="str">
        <f t="shared" si="1"/>
        <v>Out of test</v>
      </c>
      <c r="F17532" s="53" t="str">
        <f t="shared" si="2"/>
        <v>Shenzhen_0</v>
      </c>
      <c r="G17532" s="53">
        <f t="shared" si="3"/>
        <v>0.8204139017</v>
      </c>
    </row>
    <row r="17533">
      <c r="A17533" s="61">
        <v>1.511922242E9</v>
      </c>
      <c r="B17533" s="61">
        <v>0.0</v>
      </c>
      <c r="C17533" s="61">
        <v>1636.0</v>
      </c>
      <c r="D17533" s="57" t="s">
        <v>380</v>
      </c>
      <c r="E17533" s="62" t="str">
        <f t="shared" si="1"/>
        <v>Out of test</v>
      </c>
      <c r="F17533" s="53" t="str">
        <f t="shared" si="2"/>
        <v>Shenzhen_0</v>
      </c>
      <c r="G17533" s="53">
        <f t="shared" si="3"/>
        <v>0.6530410518</v>
      </c>
    </row>
    <row r="17534">
      <c r="A17534" s="61">
        <v>1.514643901E9</v>
      </c>
      <c r="B17534" s="61">
        <v>0.0</v>
      </c>
      <c r="C17534" s="61">
        <v>3889.0</v>
      </c>
      <c r="D17534" s="57" t="s">
        <v>380</v>
      </c>
      <c r="E17534" s="62" t="str">
        <f t="shared" si="1"/>
        <v>Out of test</v>
      </c>
      <c r="F17534" s="53" t="str">
        <f t="shared" si="2"/>
        <v>Shenzhen_0</v>
      </c>
      <c r="G17534" s="53">
        <f t="shared" si="3"/>
        <v>0.4579618241</v>
      </c>
    </row>
    <row r="17535">
      <c r="A17535" s="61">
        <v>1.51933197E9</v>
      </c>
      <c r="B17535" s="61">
        <v>0.0</v>
      </c>
      <c r="C17535" s="61">
        <v>2143.0</v>
      </c>
      <c r="D17535" s="57" t="s">
        <v>380</v>
      </c>
      <c r="E17535" s="62" t="str">
        <f t="shared" si="1"/>
        <v>Out of test</v>
      </c>
      <c r="F17535" s="53" t="str">
        <f t="shared" si="2"/>
        <v>Shenzhen_0</v>
      </c>
      <c r="G17535" s="53">
        <f t="shared" si="3"/>
        <v>0.334470466</v>
      </c>
    </row>
    <row r="17536">
      <c r="A17536" s="61">
        <v>1.516176802E9</v>
      </c>
      <c r="B17536" s="61">
        <v>0.0</v>
      </c>
      <c r="C17536" s="61">
        <v>4454.0</v>
      </c>
      <c r="D17536" s="57" t="s">
        <v>380</v>
      </c>
      <c r="E17536" s="62" t="str">
        <f t="shared" si="1"/>
        <v>Out of test</v>
      </c>
      <c r="F17536" s="53" t="str">
        <f t="shared" si="2"/>
        <v>Shenzhen_0</v>
      </c>
      <c r="G17536" s="53">
        <f t="shared" si="3"/>
        <v>0.9876593523</v>
      </c>
    </row>
    <row r="17537">
      <c r="A17537" s="61">
        <v>1.51628242E9</v>
      </c>
      <c r="B17537" s="61">
        <v>0.0</v>
      </c>
      <c r="C17537" s="61">
        <v>1686.0</v>
      </c>
      <c r="D17537" s="57" t="s">
        <v>380</v>
      </c>
      <c r="E17537" s="62" t="str">
        <f t="shared" si="1"/>
        <v>Out of test</v>
      </c>
      <c r="F17537" s="53" t="str">
        <f t="shared" si="2"/>
        <v>Shenzhen_0</v>
      </c>
      <c r="G17537" s="53">
        <f t="shared" si="3"/>
        <v>0.3570325235</v>
      </c>
    </row>
    <row r="17538">
      <c r="A17538" s="61">
        <v>1.517573982E9</v>
      </c>
      <c r="B17538" s="61">
        <v>0.0</v>
      </c>
      <c r="C17538" s="61">
        <v>736.0</v>
      </c>
      <c r="D17538" s="57" t="s">
        <v>380</v>
      </c>
      <c r="E17538" s="62" t="str">
        <f t="shared" si="1"/>
        <v>Out of test</v>
      </c>
      <c r="F17538" s="53" t="str">
        <f t="shared" si="2"/>
        <v>Shenzhen_0</v>
      </c>
      <c r="G17538" s="53">
        <f t="shared" si="3"/>
        <v>0.5161020397</v>
      </c>
    </row>
    <row r="17539">
      <c r="A17539" s="61">
        <v>1.519095532E9</v>
      </c>
      <c r="B17539" s="61">
        <v>0.0</v>
      </c>
      <c r="C17539" s="61">
        <v>1604.0</v>
      </c>
      <c r="D17539" s="57" t="s">
        <v>380</v>
      </c>
      <c r="E17539" s="62" t="str">
        <f t="shared" si="1"/>
        <v>Out of test</v>
      </c>
      <c r="F17539" s="53" t="str">
        <f t="shared" si="2"/>
        <v>Shenzhen_0</v>
      </c>
      <c r="G17539" s="53">
        <f t="shared" si="3"/>
        <v>0.9588103893</v>
      </c>
    </row>
    <row r="17540">
      <c r="A17540" s="61">
        <v>1.513384922E9</v>
      </c>
      <c r="B17540" s="61">
        <v>0.0</v>
      </c>
      <c r="C17540" s="61">
        <v>2234.0</v>
      </c>
      <c r="D17540" s="57" t="s">
        <v>380</v>
      </c>
      <c r="E17540" s="62" t="str">
        <f t="shared" si="1"/>
        <v>Out of test</v>
      </c>
      <c r="F17540" s="53" t="str">
        <f t="shared" si="2"/>
        <v>Shenzhen_0</v>
      </c>
      <c r="G17540" s="53">
        <f t="shared" si="3"/>
        <v>0.4455785161</v>
      </c>
    </row>
    <row r="17541">
      <c r="A17541" s="61">
        <v>1.515592112E9</v>
      </c>
      <c r="B17541" s="61">
        <v>0.0</v>
      </c>
      <c r="C17541" s="61">
        <v>1110.0</v>
      </c>
      <c r="D17541" s="57" t="s">
        <v>380</v>
      </c>
      <c r="E17541" s="62" t="str">
        <f t="shared" si="1"/>
        <v>Out of test</v>
      </c>
      <c r="F17541" s="53" t="str">
        <f t="shared" si="2"/>
        <v>Shenzhen_0</v>
      </c>
      <c r="G17541" s="53">
        <f t="shared" si="3"/>
        <v>0.08638341698</v>
      </c>
    </row>
    <row r="17542">
      <c r="A17542" s="61">
        <v>1.515278581E9</v>
      </c>
      <c r="B17542" s="61">
        <v>0.0</v>
      </c>
      <c r="C17542" s="61">
        <v>2695.0</v>
      </c>
      <c r="D17542" s="57" t="s">
        <v>380</v>
      </c>
      <c r="E17542" s="62" t="str">
        <f t="shared" si="1"/>
        <v>Out of test</v>
      </c>
      <c r="F17542" s="53" t="str">
        <f t="shared" si="2"/>
        <v>Shenzhen_0</v>
      </c>
      <c r="G17542" s="53">
        <f t="shared" si="3"/>
        <v>0.5803250691</v>
      </c>
    </row>
    <row r="17543">
      <c r="A17543" s="61">
        <v>1.518350491E9</v>
      </c>
      <c r="B17543" s="61">
        <v>0.0</v>
      </c>
      <c r="C17543" s="61">
        <v>1470.0</v>
      </c>
      <c r="D17543" s="57" t="s">
        <v>380</v>
      </c>
      <c r="E17543" s="62" t="str">
        <f t="shared" si="1"/>
        <v>Out of test</v>
      </c>
      <c r="F17543" s="53" t="str">
        <f t="shared" si="2"/>
        <v>Shenzhen_0</v>
      </c>
      <c r="G17543" s="53">
        <f t="shared" si="3"/>
        <v>0.8268217959</v>
      </c>
    </row>
    <row r="17544">
      <c r="A17544" s="61">
        <v>1.519204422E9</v>
      </c>
      <c r="B17544" s="61">
        <v>0.0</v>
      </c>
      <c r="C17544" s="61">
        <v>3978.0</v>
      </c>
      <c r="D17544" s="57" t="s">
        <v>380</v>
      </c>
      <c r="E17544" s="62" t="str">
        <f t="shared" si="1"/>
        <v>Out of test</v>
      </c>
      <c r="F17544" s="53" t="str">
        <f t="shared" si="2"/>
        <v>Shenzhen_0</v>
      </c>
      <c r="G17544" s="53">
        <f t="shared" si="3"/>
        <v>0.07793769614</v>
      </c>
    </row>
    <row r="17545">
      <c r="A17545" s="61">
        <v>1.513071141E9</v>
      </c>
      <c r="B17545" s="61">
        <v>0.0</v>
      </c>
      <c r="C17545" s="61">
        <v>1404.0</v>
      </c>
      <c r="D17545" s="57" t="s">
        <v>380</v>
      </c>
      <c r="E17545" s="62" t="str">
        <f t="shared" si="1"/>
        <v>Out of test</v>
      </c>
      <c r="F17545" s="53" t="str">
        <f t="shared" si="2"/>
        <v>Shenzhen_0</v>
      </c>
      <c r="G17545" s="53">
        <f t="shared" si="3"/>
        <v>0.9033782729</v>
      </c>
    </row>
    <row r="17546">
      <c r="A17546" s="61">
        <v>1.518682292E9</v>
      </c>
      <c r="B17546" s="61">
        <v>0.0</v>
      </c>
      <c r="C17546" s="61">
        <v>1793.0</v>
      </c>
      <c r="D17546" s="57" t="s">
        <v>380</v>
      </c>
      <c r="E17546" s="62" t="str">
        <f t="shared" si="1"/>
        <v>Out of test</v>
      </c>
      <c r="F17546" s="53" t="str">
        <f t="shared" si="2"/>
        <v>Shenzhen_0</v>
      </c>
      <c r="G17546" s="53">
        <f t="shared" si="3"/>
        <v>0.6218680694</v>
      </c>
    </row>
    <row r="17547">
      <c r="A17547" s="61">
        <v>1.518705271E9</v>
      </c>
      <c r="B17547" s="61">
        <v>0.0</v>
      </c>
      <c r="C17547" s="61">
        <v>838.0</v>
      </c>
      <c r="D17547" s="57" t="s">
        <v>380</v>
      </c>
      <c r="E17547" s="62" t="str">
        <f t="shared" si="1"/>
        <v>Out of test</v>
      </c>
      <c r="F17547" s="53" t="str">
        <f t="shared" si="2"/>
        <v>Shenzhen_0</v>
      </c>
      <c r="G17547" s="53">
        <f t="shared" si="3"/>
        <v>0.5783493333</v>
      </c>
    </row>
    <row r="17548">
      <c r="A17548" s="61">
        <v>1.512621202E9</v>
      </c>
      <c r="B17548" s="61">
        <v>0.0</v>
      </c>
      <c r="C17548" s="61">
        <v>493.0</v>
      </c>
      <c r="D17548" s="57" t="s">
        <v>380</v>
      </c>
      <c r="E17548" s="62" t="str">
        <f t="shared" si="1"/>
        <v>Out of test</v>
      </c>
      <c r="F17548" s="53" t="str">
        <f t="shared" si="2"/>
        <v>Shenzhen_0</v>
      </c>
      <c r="G17548" s="53">
        <f t="shared" si="3"/>
        <v>0.6697999666</v>
      </c>
    </row>
    <row r="17549">
      <c r="A17549" s="61">
        <v>1.517928952E9</v>
      </c>
      <c r="B17549" s="61">
        <v>0.0</v>
      </c>
      <c r="C17549" s="61">
        <v>2816.0</v>
      </c>
      <c r="D17549" s="57" t="s">
        <v>380</v>
      </c>
      <c r="E17549" s="62" t="str">
        <f t="shared" si="1"/>
        <v>Out of test</v>
      </c>
      <c r="F17549" s="53" t="str">
        <f t="shared" si="2"/>
        <v>Shenzhen_0</v>
      </c>
      <c r="G17549" s="53">
        <f t="shared" si="3"/>
        <v>0.4961732249</v>
      </c>
    </row>
    <row r="17550">
      <c r="A17550" s="61">
        <v>1.519877372E9</v>
      </c>
      <c r="B17550" s="61">
        <v>0.0</v>
      </c>
      <c r="C17550" s="61">
        <v>2385.0</v>
      </c>
      <c r="D17550" s="57" t="s">
        <v>380</v>
      </c>
      <c r="E17550" s="62" t="str">
        <f t="shared" si="1"/>
        <v>Out of test</v>
      </c>
      <c r="F17550" s="53" t="str">
        <f t="shared" si="2"/>
        <v>Shenzhen_0</v>
      </c>
      <c r="G17550" s="53">
        <f t="shared" si="3"/>
        <v>0.9014291688</v>
      </c>
    </row>
    <row r="17551">
      <c r="A17551" s="61">
        <v>1.515667981E9</v>
      </c>
      <c r="B17551" s="61">
        <v>0.0</v>
      </c>
      <c r="C17551" s="61">
        <v>858.0</v>
      </c>
      <c r="D17551" s="57" t="s">
        <v>380</v>
      </c>
      <c r="E17551" s="62" t="str">
        <f t="shared" si="1"/>
        <v>Out of test</v>
      </c>
      <c r="F17551" s="53" t="str">
        <f t="shared" si="2"/>
        <v>Shenzhen_0</v>
      </c>
      <c r="G17551" s="53">
        <f t="shared" si="3"/>
        <v>0.1555511852</v>
      </c>
    </row>
    <row r="17552">
      <c r="A17552" s="61">
        <v>1.519528951E9</v>
      </c>
      <c r="B17552" s="61">
        <v>0.0</v>
      </c>
      <c r="C17552" s="61">
        <v>1127.0</v>
      </c>
      <c r="D17552" s="57" t="s">
        <v>380</v>
      </c>
      <c r="E17552" s="62" t="str">
        <f t="shared" si="1"/>
        <v>Out of test</v>
      </c>
      <c r="F17552" s="53" t="str">
        <f t="shared" si="2"/>
        <v>Shenzhen_0</v>
      </c>
      <c r="G17552" s="53">
        <f t="shared" si="3"/>
        <v>0.9823224806</v>
      </c>
    </row>
    <row r="17553">
      <c r="A17553" s="61">
        <v>1.519619031E9</v>
      </c>
      <c r="B17553" s="61">
        <v>0.0</v>
      </c>
      <c r="C17553" s="61">
        <v>1690.0</v>
      </c>
      <c r="D17553" s="57" t="s">
        <v>380</v>
      </c>
      <c r="E17553" s="62" t="str">
        <f t="shared" si="1"/>
        <v>Out of test</v>
      </c>
      <c r="F17553" s="53" t="str">
        <f t="shared" si="2"/>
        <v>Shenzhen_0</v>
      </c>
      <c r="G17553" s="53">
        <f t="shared" si="3"/>
        <v>0.4511070496</v>
      </c>
    </row>
    <row r="17554">
      <c r="A17554" s="61">
        <v>1.51715438E9</v>
      </c>
      <c r="B17554" s="61">
        <v>0.0</v>
      </c>
      <c r="C17554" s="61">
        <v>2566.0</v>
      </c>
      <c r="D17554" s="57" t="s">
        <v>380</v>
      </c>
      <c r="E17554" s="62" t="str">
        <f t="shared" si="1"/>
        <v>Out of test</v>
      </c>
      <c r="F17554" s="53" t="str">
        <f t="shared" si="2"/>
        <v>Shenzhen_0</v>
      </c>
      <c r="G17554" s="53">
        <f t="shared" si="3"/>
        <v>0.1158056231</v>
      </c>
    </row>
    <row r="17555">
      <c r="A17555" s="61">
        <v>1.51818731E9</v>
      </c>
      <c r="B17555" s="61">
        <v>0.0</v>
      </c>
      <c r="C17555" s="61">
        <v>2443.0</v>
      </c>
      <c r="D17555" s="57" t="s">
        <v>380</v>
      </c>
      <c r="E17555" s="62" t="str">
        <f t="shared" si="1"/>
        <v>Out of test</v>
      </c>
      <c r="F17555" s="53" t="str">
        <f t="shared" si="2"/>
        <v>Shenzhen_0</v>
      </c>
      <c r="G17555" s="53">
        <f t="shared" si="3"/>
        <v>0.5308438095</v>
      </c>
    </row>
    <row r="17556">
      <c r="A17556" s="61">
        <v>1.51946481E9</v>
      </c>
      <c r="B17556" s="61">
        <v>0.0</v>
      </c>
      <c r="C17556" s="61">
        <v>780.0</v>
      </c>
      <c r="D17556" s="57" t="s">
        <v>380</v>
      </c>
      <c r="E17556" s="62" t="str">
        <f t="shared" si="1"/>
        <v>Out of test</v>
      </c>
      <c r="F17556" s="53" t="str">
        <f t="shared" si="2"/>
        <v>Shenzhen_0</v>
      </c>
      <c r="G17556" s="53">
        <f t="shared" si="3"/>
        <v>0.1630459443</v>
      </c>
    </row>
    <row r="17557">
      <c r="A17557" s="61">
        <v>1.51348506E9</v>
      </c>
      <c r="B17557" s="61">
        <v>0.0</v>
      </c>
      <c r="C17557" s="61">
        <v>801.0</v>
      </c>
      <c r="D17557" s="57" t="s">
        <v>380</v>
      </c>
      <c r="E17557" s="62" t="str">
        <f t="shared" si="1"/>
        <v>Out of test</v>
      </c>
      <c r="F17557" s="53" t="str">
        <f t="shared" si="2"/>
        <v>Shenzhen_0</v>
      </c>
      <c r="G17557" s="53">
        <f t="shared" si="3"/>
        <v>0.6115496749</v>
      </c>
    </row>
    <row r="17558">
      <c r="A17558" s="61">
        <v>1.51352828E9</v>
      </c>
      <c r="B17558" s="61">
        <v>0.0</v>
      </c>
      <c r="C17558" s="61">
        <v>931.0</v>
      </c>
      <c r="D17558" s="57" t="s">
        <v>380</v>
      </c>
      <c r="E17558" s="62" t="str">
        <f t="shared" si="1"/>
        <v>Out of test</v>
      </c>
      <c r="F17558" s="53" t="str">
        <f t="shared" si="2"/>
        <v>Shenzhen_0</v>
      </c>
      <c r="G17558" s="53">
        <f t="shared" si="3"/>
        <v>0.1665992726</v>
      </c>
    </row>
    <row r="17559">
      <c r="A17559" s="61">
        <v>1.519299482E9</v>
      </c>
      <c r="B17559" s="61">
        <v>0.0</v>
      </c>
      <c r="C17559" s="61">
        <v>1606.0</v>
      </c>
      <c r="D17559" s="57" t="s">
        <v>380</v>
      </c>
      <c r="E17559" s="62" t="str">
        <f t="shared" si="1"/>
        <v>Out of test</v>
      </c>
      <c r="F17559" s="53" t="str">
        <f t="shared" si="2"/>
        <v>Shenzhen_0</v>
      </c>
      <c r="G17559" s="53">
        <f t="shared" si="3"/>
        <v>0.2446049322</v>
      </c>
    </row>
    <row r="17560">
      <c r="A17560" s="61">
        <v>1.515001952E9</v>
      </c>
      <c r="B17560" s="61">
        <v>0.0</v>
      </c>
      <c r="C17560" s="61">
        <v>3309.0</v>
      </c>
      <c r="D17560" s="57" t="s">
        <v>380</v>
      </c>
      <c r="E17560" s="62" t="str">
        <f t="shared" si="1"/>
        <v>Out of test</v>
      </c>
      <c r="F17560" s="53" t="str">
        <f t="shared" si="2"/>
        <v>Shenzhen_0</v>
      </c>
      <c r="G17560" s="53">
        <f t="shared" si="3"/>
        <v>0.1617506444</v>
      </c>
    </row>
    <row r="17561">
      <c r="A17561" s="61">
        <v>1.518676882E9</v>
      </c>
      <c r="B17561" s="61">
        <v>0.0</v>
      </c>
      <c r="C17561" s="61">
        <v>2003.0</v>
      </c>
      <c r="D17561" s="57" t="s">
        <v>380</v>
      </c>
      <c r="E17561" s="62" t="str">
        <f t="shared" si="1"/>
        <v>Out of test</v>
      </c>
      <c r="F17561" s="53" t="str">
        <f t="shared" si="2"/>
        <v>Shenzhen_0</v>
      </c>
      <c r="G17561" s="53">
        <f t="shared" si="3"/>
        <v>0.2717316293</v>
      </c>
    </row>
    <row r="17562">
      <c r="A17562" s="61">
        <v>1.512246592E9</v>
      </c>
      <c r="B17562" s="61">
        <v>0.0</v>
      </c>
      <c r="C17562" s="61">
        <v>4311.0</v>
      </c>
      <c r="D17562" s="57" t="s">
        <v>380</v>
      </c>
      <c r="E17562" s="62" t="str">
        <f t="shared" si="1"/>
        <v>Out of test</v>
      </c>
      <c r="F17562" s="53" t="str">
        <f t="shared" si="2"/>
        <v>Shenzhen_0</v>
      </c>
      <c r="G17562" s="53">
        <f t="shared" si="3"/>
        <v>0.1531929432</v>
      </c>
    </row>
    <row r="17563">
      <c r="A17563" s="61">
        <v>1.518667192E9</v>
      </c>
      <c r="B17563" s="61">
        <v>0.0</v>
      </c>
      <c r="C17563" s="61">
        <v>447.0</v>
      </c>
      <c r="D17563" s="57" t="s">
        <v>380</v>
      </c>
      <c r="E17563" s="62" t="str">
        <f t="shared" si="1"/>
        <v>Out of test</v>
      </c>
      <c r="F17563" s="53" t="str">
        <f t="shared" si="2"/>
        <v>Shenzhen_0</v>
      </c>
      <c r="G17563" s="53">
        <f t="shared" si="3"/>
        <v>0.6246133635</v>
      </c>
    </row>
    <row r="17564">
      <c r="A17564" s="61">
        <v>1.51468019E9</v>
      </c>
      <c r="B17564" s="61">
        <v>0.0</v>
      </c>
      <c r="C17564" s="61">
        <v>2962.0</v>
      </c>
      <c r="D17564" s="57" t="s">
        <v>380</v>
      </c>
      <c r="E17564" s="62" t="str">
        <f t="shared" si="1"/>
        <v>Out of test</v>
      </c>
      <c r="F17564" s="53" t="str">
        <f t="shared" si="2"/>
        <v>Shenzhen_0</v>
      </c>
      <c r="G17564" s="53">
        <f t="shared" si="3"/>
        <v>0.9752737794</v>
      </c>
    </row>
    <row r="17565">
      <c r="A17565" s="61">
        <v>1.51875713E9</v>
      </c>
      <c r="B17565" s="61">
        <v>0.0</v>
      </c>
      <c r="C17565" s="61">
        <v>301.0</v>
      </c>
      <c r="D17565" s="57" t="s">
        <v>380</v>
      </c>
      <c r="E17565" s="62" t="str">
        <f t="shared" si="1"/>
        <v>Out of test</v>
      </c>
      <c r="F17565" s="53" t="str">
        <f t="shared" si="2"/>
        <v>Shenzhen_0</v>
      </c>
      <c r="G17565" s="53">
        <f t="shared" si="3"/>
        <v>0.5526308446</v>
      </c>
    </row>
    <row r="17566">
      <c r="A17566" s="61">
        <v>1.512455562E9</v>
      </c>
      <c r="B17566" s="61">
        <v>0.0</v>
      </c>
      <c r="C17566" s="61">
        <v>764.0</v>
      </c>
      <c r="D17566" s="57" t="s">
        <v>380</v>
      </c>
      <c r="E17566" s="62" t="str">
        <f t="shared" si="1"/>
        <v>Out of test</v>
      </c>
      <c r="F17566" s="53" t="str">
        <f t="shared" si="2"/>
        <v>Shenzhen_0</v>
      </c>
      <c r="G17566" s="53">
        <f t="shared" si="3"/>
        <v>0.5486462298</v>
      </c>
    </row>
    <row r="17567">
      <c r="A17567" s="61">
        <v>1.513252951E9</v>
      </c>
      <c r="B17567" s="61">
        <v>0.0</v>
      </c>
      <c r="C17567" s="61">
        <v>1647.0</v>
      </c>
      <c r="D17567" s="57" t="s">
        <v>380</v>
      </c>
      <c r="E17567" s="62" t="str">
        <f t="shared" si="1"/>
        <v>Out of test</v>
      </c>
      <c r="F17567" s="53" t="str">
        <f t="shared" si="2"/>
        <v>Shenzhen_0</v>
      </c>
      <c r="G17567" s="53">
        <f t="shared" si="3"/>
        <v>0.4859625021</v>
      </c>
    </row>
    <row r="17568">
      <c r="A17568" s="61">
        <v>1.51452024E9</v>
      </c>
      <c r="B17568" s="61">
        <v>0.0</v>
      </c>
      <c r="C17568" s="61">
        <v>2646.0</v>
      </c>
      <c r="D17568" s="57" t="s">
        <v>380</v>
      </c>
      <c r="E17568" s="62" t="str">
        <f t="shared" si="1"/>
        <v>Out of test</v>
      </c>
      <c r="F17568" s="53" t="str">
        <f t="shared" si="2"/>
        <v>Shenzhen_0</v>
      </c>
      <c r="G17568" s="53">
        <f t="shared" si="3"/>
        <v>0.3542534489</v>
      </c>
    </row>
    <row r="17569">
      <c r="A17569" s="61">
        <v>1.514282982E9</v>
      </c>
      <c r="B17569" s="61">
        <v>0.0</v>
      </c>
      <c r="C17569" s="61">
        <v>5473.0</v>
      </c>
      <c r="D17569" s="57" t="s">
        <v>380</v>
      </c>
      <c r="E17569" s="62" t="str">
        <f t="shared" si="1"/>
        <v>Out of test</v>
      </c>
      <c r="F17569" s="53" t="str">
        <f t="shared" si="2"/>
        <v>Shenzhen_0</v>
      </c>
      <c r="G17569" s="53">
        <f t="shared" si="3"/>
        <v>0.8118761771</v>
      </c>
    </row>
    <row r="17570">
      <c r="A17570" s="61">
        <v>1.517226371E9</v>
      </c>
      <c r="B17570" s="61">
        <v>0.0</v>
      </c>
      <c r="C17570" s="61">
        <v>2572.0</v>
      </c>
      <c r="D17570" s="57" t="s">
        <v>380</v>
      </c>
      <c r="E17570" s="62" t="str">
        <f t="shared" si="1"/>
        <v>Out of test</v>
      </c>
      <c r="F17570" s="53" t="str">
        <f t="shared" si="2"/>
        <v>Shenzhen_0</v>
      </c>
      <c r="G17570" s="53">
        <f t="shared" si="3"/>
        <v>0.02985485236</v>
      </c>
    </row>
    <row r="17571">
      <c r="A17571" s="61">
        <v>1.51491878E9</v>
      </c>
      <c r="B17571" s="61">
        <v>0.0</v>
      </c>
      <c r="C17571" s="61">
        <v>1880.0</v>
      </c>
      <c r="D17571" s="57" t="s">
        <v>380</v>
      </c>
      <c r="E17571" s="62" t="str">
        <f t="shared" si="1"/>
        <v>Out of test</v>
      </c>
      <c r="F17571" s="53" t="str">
        <f t="shared" si="2"/>
        <v>Shenzhen_0</v>
      </c>
      <c r="G17571" s="53">
        <f t="shared" si="3"/>
        <v>0.4431915623</v>
      </c>
    </row>
    <row r="17572">
      <c r="A17572" s="61">
        <v>1.511749591E9</v>
      </c>
      <c r="B17572" s="61">
        <v>0.0</v>
      </c>
      <c r="C17572" s="61">
        <v>4718.0</v>
      </c>
      <c r="D17572" s="57" t="s">
        <v>380</v>
      </c>
      <c r="E17572" s="62" t="str">
        <f t="shared" si="1"/>
        <v>Out of test</v>
      </c>
      <c r="F17572" s="53" t="str">
        <f t="shared" si="2"/>
        <v>Shenzhen_0</v>
      </c>
      <c r="G17572" s="53">
        <f t="shared" si="3"/>
        <v>0.07058428955</v>
      </c>
    </row>
    <row r="17573">
      <c r="A17573" s="61">
        <v>1.518757841E9</v>
      </c>
      <c r="B17573" s="61">
        <v>0.0</v>
      </c>
      <c r="C17573" s="61">
        <v>289.0</v>
      </c>
      <c r="D17573" s="57" t="s">
        <v>380</v>
      </c>
      <c r="E17573" s="62" t="str">
        <f t="shared" si="1"/>
        <v>Out of test</v>
      </c>
      <c r="F17573" s="53" t="str">
        <f t="shared" si="2"/>
        <v>Shenzhen_0</v>
      </c>
      <c r="G17573" s="53">
        <f t="shared" si="3"/>
        <v>0.3507593089</v>
      </c>
    </row>
    <row r="17574">
      <c r="A17574" s="61">
        <v>1.511800202E9</v>
      </c>
      <c r="B17574" s="61">
        <v>0.0</v>
      </c>
      <c r="C17574" s="61">
        <v>2693.0</v>
      </c>
      <c r="D17574" s="57" t="s">
        <v>380</v>
      </c>
      <c r="E17574" s="62" t="str">
        <f t="shared" si="1"/>
        <v>Out of test</v>
      </c>
      <c r="F17574" s="53" t="str">
        <f t="shared" si="2"/>
        <v>Shenzhen_0</v>
      </c>
      <c r="G17574" s="53">
        <f t="shared" si="3"/>
        <v>0.1022628246</v>
      </c>
    </row>
    <row r="17575">
      <c r="A17575" s="61">
        <v>1.515958392E9</v>
      </c>
      <c r="B17575" s="61">
        <v>0.0</v>
      </c>
      <c r="C17575" s="61">
        <v>668.0</v>
      </c>
      <c r="D17575" s="57" t="s">
        <v>380</v>
      </c>
      <c r="E17575" s="62" t="str">
        <f t="shared" si="1"/>
        <v>Out of test</v>
      </c>
      <c r="F17575" s="53" t="str">
        <f t="shared" si="2"/>
        <v>Shenzhen_0</v>
      </c>
      <c r="G17575" s="53">
        <f t="shared" si="3"/>
        <v>0.7056370415</v>
      </c>
    </row>
    <row r="17576">
      <c r="A17576" s="61">
        <v>1.513911132E9</v>
      </c>
      <c r="B17576" s="61">
        <v>0.0</v>
      </c>
      <c r="C17576" s="61">
        <v>1696.0</v>
      </c>
      <c r="D17576" s="57" t="s">
        <v>380</v>
      </c>
      <c r="E17576" s="62" t="str">
        <f t="shared" si="1"/>
        <v>Out of test</v>
      </c>
      <c r="F17576" s="53" t="str">
        <f t="shared" si="2"/>
        <v>Shenzhen_0</v>
      </c>
      <c r="G17576" s="53">
        <f t="shared" si="3"/>
        <v>0.966440798</v>
      </c>
    </row>
    <row r="17577">
      <c r="A17577" s="61">
        <v>1.516185811E9</v>
      </c>
      <c r="B17577" s="61">
        <v>0.0</v>
      </c>
      <c r="C17577" s="61">
        <v>2.0</v>
      </c>
      <c r="D17577" s="57" t="s">
        <v>380</v>
      </c>
      <c r="E17577" s="62" t="str">
        <f t="shared" si="1"/>
        <v>Out of test</v>
      </c>
      <c r="F17577" s="53" t="str">
        <f t="shared" si="2"/>
        <v>Shenzhen_0</v>
      </c>
      <c r="G17577" s="53">
        <f t="shared" si="3"/>
        <v>0.9988305642</v>
      </c>
    </row>
    <row r="17578">
      <c r="A17578" s="61">
        <v>1.515059512E9</v>
      </c>
      <c r="B17578" s="61">
        <v>0.0</v>
      </c>
      <c r="C17578" s="61">
        <v>125.0</v>
      </c>
      <c r="D17578" s="57" t="s">
        <v>380</v>
      </c>
      <c r="E17578" s="62" t="str">
        <f t="shared" si="1"/>
        <v>Out of test</v>
      </c>
      <c r="F17578" s="53" t="str">
        <f t="shared" si="2"/>
        <v>Shenzhen_0</v>
      </c>
      <c r="G17578" s="53">
        <f t="shared" si="3"/>
        <v>0.4846119039</v>
      </c>
    </row>
    <row r="17579">
      <c r="A17579" s="61">
        <v>1.511416152E9</v>
      </c>
      <c r="B17579" s="61">
        <v>0.0</v>
      </c>
      <c r="C17579" s="61">
        <v>207.0</v>
      </c>
      <c r="D17579" s="57" t="s">
        <v>380</v>
      </c>
      <c r="E17579" s="62" t="str">
        <f t="shared" si="1"/>
        <v>Out of test</v>
      </c>
      <c r="F17579" s="53" t="str">
        <f t="shared" si="2"/>
        <v>Shenzhen_0</v>
      </c>
      <c r="G17579" s="53">
        <f t="shared" si="3"/>
        <v>0.3725142735</v>
      </c>
    </row>
    <row r="17580">
      <c r="A17580" s="61">
        <v>1.519164401E9</v>
      </c>
      <c r="B17580" s="61">
        <v>0.0</v>
      </c>
      <c r="C17580" s="61">
        <v>1448.0</v>
      </c>
      <c r="D17580" s="57" t="s">
        <v>380</v>
      </c>
      <c r="E17580" s="62" t="str">
        <f t="shared" si="1"/>
        <v>Out of test</v>
      </c>
      <c r="F17580" s="53" t="str">
        <f t="shared" si="2"/>
        <v>Shenzhen_0</v>
      </c>
      <c r="G17580" s="53">
        <f t="shared" si="3"/>
        <v>0.7840442234</v>
      </c>
    </row>
    <row r="17581">
      <c r="A17581" s="61">
        <v>1.51595921E9</v>
      </c>
      <c r="B17581" s="61">
        <v>0.0</v>
      </c>
      <c r="C17581" s="61">
        <v>1542.0</v>
      </c>
      <c r="D17581" s="57" t="s">
        <v>380</v>
      </c>
      <c r="E17581" s="62" t="str">
        <f t="shared" si="1"/>
        <v>Out of test</v>
      </c>
      <c r="F17581" s="53" t="str">
        <f t="shared" si="2"/>
        <v>Shenzhen_0</v>
      </c>
      <c r="G17581" s="53">
        <f t="shared" si="3"/>
        <v>0.3801855215</v>
      </c>
    </row>
    <row r="17582">
      <c r="A17582" s="61">
        <v>1.512721191E9</v>
      </c>
      <c r="B17582" s="61">
        <v>0.0</v>
      </c>
      <c r="C17582" s="61">
        <v>923.0</v>
      </c>
      <c r="D17582" s="57" t="s">
        <v>380</v>
      </c>
      <c r="E17582" s="62" t="str">
        <f t="shared" si="1"/>
        <v>Out of test</v>
      </c>
      <c r="F17582" s="53" t="str">
        <f t="shared" si="2"/>
        <v>Shenzhen_0</v>
      </c>
      <c r="G17582" s="53">
        <f t="shared" si="3"/>
        <v>0.2006586803</v>
      </c>
    </row>
    <row r="17583">
      <c r="A17583" s="61">
        <v>1.516286461E9</v>
      </c>
      <c r="B17583" s="61">
        <v>0.0</v>
      </c>
      <c r="C17583" s="61">
        <v>1511.0</v>
      </c>
      <c r="D17583" s="57" t="s">
        <v>380</v>
      </c>
      <c r="E17583" s="62" t="str">
        <f t="shared" si="1"/>
        <v>Out of test</v>
      </c>
      <c r="F17583" s="53" t="str">
        <f t="shared" si="2"/>
        <v>Shenzhen_0</v>
      </c>
      <c r="G17583" s="53">
        <f t="shared" si="3"/>
        <v>0.7959967775</v>
      </c>
    </row>
    <row r="17584">
      <c r="A17584" s="61">
        <v>1.518244411E9</v>
      </c>
      <c r="B17584" s="61">
        <v>0.0</v>
      </c>
      <c r="C17584" s="61">
        <v>401.0</v>
      </c>
      <c r="D17584" s="57" t="s">
        <v>380</v>
      </c>
      <c r="E17584" s="62" t="str">
        <f t="shared" si="1"/>
        <v>Out of test</v>
      </c>
      <c r="F17584" s="53" t="str">
        <f t="shared" si="2"/>
        <v>Shenzhen_0</v>
      </c>
      <c r="G17584" s="53">
        <f t="shared" si="3"/>
        <v>0.209919446</v>
      </c>
    </row>
    <row r="17585">
      <c r="A17585" s="61">
        <v>1.519871781E9</v>
      </c>
      <c r="B17585" s="61">
        <v>0.0</v>
      </c>
      <c r="C17585" s="61">
        <v>2353.0</v>
      </c>
      <c r="D17585" s="57" t="s">
        <v>380</v>
      </c>
      <c r="E17585" s="62" t="str">
        <f t="shared" si="1"/>
        <v>Out of test</v>
      </c>
      <c r="F17585" s="53" t="str">
        <f t="shared" si="2"/>
        <v>Shenzhen_0</v>
      </c>
      <c r="G17585" s="53">
        <f t="shared" si="3"/>
        <v>0.7954334723</v>
      </c>
    </row>
    <row r="17586">
      <c r="A17586" s="61">
        <v>1.517112191E9</v>
      </c>
      <c r="B17586" s="61">
        <v>0.0</v>
      </c>
      <c r="C17586" s="61">
        <v>3504.0</v>
      </c>
      <c r="D17586" s="57" t="s">
        <v>380</v>
      </c>
      <c r="E17586" s="62" t="str">
        <f t="shared" si="1"/>
        <v>Out of test</v>
      </c>
      <c r="F17586" s="53" t="str">
        <f t="shared" si="2"/>
        <v>Shenzhen_0</v>
      </c>
      <c r="G17586" s="53">
        <f t="shared" si="3"/>
        <v>0.4624839637</v>
      </c>
    </row>
    <row r="17587">
      <c r="A17587" s="61">
        <v>1.51421367E9</v>
      </c>
      <c r="B17587" s="61">
        <v>0.0</v>
      </c>
      <c r="C17587" s="61">
        <v>828.0</v>
      </c>
      <c r="D17587" s="57" t="s">
        <v>380</v>
      </c>
      <c r="E17587" s="62" t="str">
        <f t="shared" si="1"/>
        <v>Out of test</v>
      </c>
      <c r="F17587" s="53" t="str">
        <f t="shared" si="2"/>
        <v>Shenzhen_0</v>
      </c>
      <c r="G17587" s="53">
        <f t="shared" si="3"/>
        <v>0.5385694486</v>
      </c>
    </row>
    <row r="17588">
      <c r="A17588" s="61">
        <v>1.51914051E9</v>
      </c>
      <c r="B17588" s="61">
        <v>0.0</v>
      </c>
      <c r="C17588" s="61">
        <v>4796.0</v>
      </c>
      <c r="D17588" s="57" t="s">
        <v>380</v>
      </c>
      <c r="E17588" s="62" t="str">
        <f t="shared" si="1"/>
        <v>Out of test</v>
      </c>
      <c r="F17588" s="53" t="str">
        <f t="shared" si="2"/>
        <v>Shenzhen_0</v>
      </c>
      <c r="G17588" s="53">
        <f t="shared" si="3"/>
        <v>0.6582083533</v>
      </c>
    </row>
    <row r="17589">
      <c r="A17589" s="61">
        <v>1.518628581E9</v>
      </c>
      <c r="B17589" s="61">
        <v>0.0</v>
      </c>
      <c r="C17589" s="61">
        <v>1492.0</v>
      </c>
      <c r="D17589" s="57" t="s">
        <v>380</v>
      </c>
      <c r="E17589" s="62" t="str">
        <f t="shared" si="1"/>
        <v>Out of test</v>
      </c>
      <c r="F17589" s="53" t="str">
        <f t="shared" si="2"/>
        <v>Shenzhen_0</v>
      </c>
      <c r="G17589" s="53">
        <f t="shared" si="3"/>
        <v>0.6894707703</v>
      </c>
    </row>
    <row r="17590">
      <c r="A17590" s="61">
        <v>1.512433632E9</v>
      </c>
      <c r="B17590" s="61">
        <v>0.0</v>
      </c>
      <c r="C17590" s="61">
        <v>1775.0</v>
      </c>
      <c r="D17590" s="57" t="s">
        <v>380</v>
      </c>
      <c r="E17590" s="62" t="str">
        <f t="shared" si="1"/>
        <v>Out of test</v>
      </c>
      <c r="F17590" s="53" t="str">
        <f t="shared" si="2"/>
        <v>Shenzhen_0</v>
      </c>
      <c r="G17590" s="53">
        <f t="shared" si="3"/>
        <v>0.7239654838</v>
      </c>
    </row>
    <row r="17591">
      <c r="A17591" s="61">
        <v>1.516533982E9</v>
      </c>
      <c r="B17591" s="61">
        <v>0.0</v>
      </c>
      <c r="C17591" s="61">
        <v>256.0</v>
      </c>
      <c r="D17591" s="57" t="s">
        <v>380</v>
      </c>
      <c r="E17591" s="62" t="str">
        <f t="shared" si="1"/>
        <v>Out of test</v>
      </c>
      <c r="F17591" s="53" t="str">
        <f t="shared" si="2"/>
        <v>Shenzhen_0</v>
      </c>
      <c r="G17591" s="53">
        <f t="shared" si="3"/>
        <v>0.8151884203</v>
      </c>
    </row>
    <row r="17592">
      <c r="A17592" s="61">
        <v>1.519893202E9</v>
      </c>
      <c r="B17592" s="61">
        <v>0.0</v>
      </c>
      <c r="C17592" s="61">
        <v>796.0</v>
      </c>
      <c r="D17592" s="57" t="s">
        <v>380</v>
      </c>
      <c r="E17592" s="62" t="str">
        <f t="shared" si="1"/>
        <v>Out of test</v>
      </c>
      <c r="F17592" s="53" t="str">
        <f t="shared" si="2"/>
        <v>Shenzhen_0</v>
      </c>
      <c r="G17592" s="53">
        <f t="shared" si="3"/>
        <v>0.06467678834</v>
      </c>
    </row>
    <row r="17593">
      <c r="A17593" s="61">
        <v>1.514491452E9</v>
      </c>
      <c r="B17593" s="61">
        <v>0.0</v>
      </c>
      <c r="C17593" s="61">
        <v>964.0</v>
      </c>
      <c r="D17593" s="57" t="s">
        <v>380</v>
      </c>
      <c r="E17593" s="62" t="str">
        <f t="shared" si="1"/>
        <v>Out of test</v>
      </c>
      <c r="F17593" s="53" t="str">
        <f t="shared" si="2"/>
        <v>Shenzhen_0</v>
      </c>
      <c r="G17593" s="53">
        <f t="shared" si="3"/>
        <v>0.6175652035</v>
      </c>
    </row>
    <row r="17594">
      <c r="A17594" s="61">
        <v>1.512641432E9</v>
      </c>
      <c r="B17594" s="61">
        <v>0.0</v>
      </c>
      <c r="C17594" s="61">
        <v>2271.0</v>
      </c>
      <c r="D17594" s="57" t="s">
        <v>380</v>
      </c>
      <c r="E17594" s="62" t="str">
        <f t="shared" si="1"/>
        <v>Out of test</v>
      </c>
      <c r="F17594" s="53" t="str">
        <f t="shared" si="2"/>
        <v>Shenzhen_0</v>
      </c>
      <c r="G17594" s="53">
        <f t="shared" si="3"/>
        <v>0.7331795916</v>
      </c>
    </row>
    <row r="17595">
      <c r="A17595" s="61">
        <v>1.517442251E9</v>
      </c>
      <c r="B17595" s="61">
        <v>0.0</v>
      </c>
      <c r="C17595" s="61">
        <v>767.0</v>
      </c>
      <c r="D17595" s="57" t="s">
        <v>380</v>
      </c>
      <c r="E17595" s="62" t="str">
        <f t="shared" si="1"/>
        <v>Out of test</v>
      </c>
      <c r="F17595" s="53" t="str">
        <f t="shared" si="2"/>
        <v>Shenzhen_0</v>
      </c>
      <c r="G17595" s="53">
        <f t="shared" si="3"/>
        <v>0.08128950157</v>
      </c>
    </row>
    <row r="17596">
      <c r="A17596" s="61">
        <v>1.51145648E9</v>
      </c>
      <c r="B17596" s="61">
        <v>0.0</v>
      </c>
      <c r="C17596" s="61">
        <v>2977.0</v>
      </c>
      <c r="D17596" s="57" t="s">
        <v>380</v>
      </c>
      <c r="E17596" s="62" t="str">
        <f t="shared" si="1"/>
        <v>Out of test</v>
      </c>
      <c r="F17596" s="53" t="str">
        <f t="shared" si="2"/>
        <v>Shenzhen_0</v>
      </c>
      <c r="G17596" s="53">
        <f t="shared" si="3"/>
        <v>0.3663724533</v>
      </c>
    </row>
    <row r="17597">
      <c r="A17597" s="61">
        <v>1.5142667E9</v>
      </c>
      <c r="B17597" s="61">
        <v>0.0</v>
      </c>
      <c r="C17597" s="61">
        <v>193.0</v>
      </c>
      <c r="D17597" s="57" t="s">
        <v>380</v>
      </c>
      <c r="E17597" s="62" t="str">
        <f t="shared" si="1"/>
        <v>Out of test</v>
      </c>
      <c r="F17597" s="53" t="str">
        <f t="shared" si="2"/>
        <v>Shenzhen_0</v>
      </c>
      <c r="G17597" s="53">
        <f t="shared" si="3"/>
        <v>0.4708903458</v>
      </c>
    </row>
    <row r="17598">
      <c r="A17598" s="61">
        <v>1.51140851E9</v>
      </c>
      <c r="B17598" s="61">
        <v>0.0</v>
      </c>
      <c r="C17598" s="61">
        <v>2383.0</v>
      </c>
      <c r="D17598" s="57" t="s">
        <v>380</v>
      </c>
      <c r="E17598" s="62" t="str">
        <f t="shared" si="1"/>
        <v>Out of test</v>
      </c>
      <c r="F17598" s="53" t="str">
        <f t="shared" si="2"/>
        <v>Shenzhen_0</v>
      </c>
      <c r="G17598" s="53">
        <f t="shared" si="3"/>
        <v>0.01894314073</v>
      </c>
    </row>
    <row r="17599">
      <c r="A17599" s="61">
        <v>1.515038941E9</v>
      </c>
      <c r="B17599" s="61">
        <v>0.0</v>
      </c>
      <c r="C17599" s="61">
        <v>2677.0</v>
      </c>
      <c r="D17599" s="57" t="s">
        <v>380</v>
      </c>
      <c r="E17599" s="62" t="str">
        <f t="shared" si="1"/>
        <v>Out of test</v>
      </c>
      <c r="F17599" s="53" t="str">
        <f t="shared" si="2"/>
        <v>Shenzhen_0</v>
      </c>
      <c r="G17599" s="53">
        <f t="shared" si="3"/>
        <v>0.6044438291</v>
      </c>
    </row>
    <row r="17600">
      <c r="A17600" s="61">
        <v>1.51808884E9</v>
      </c>
      <c r="B17600" s="61">
        <v>0.0</v>
      </c>
      <c r="C17600" s="61">
        <v>206.0</v>
      </c>
      <c r="D17600" s="57" t="s">
        <v>380</v>
      </c>
      <c r="E17600" s="62" t="str">
        <f t="shared" si="1"/>
        <v>Out of test</v>
      </c>
      <c r="F17600" s="53" t="str">
        <f t="shared" si="2"/>
        <v>Shenzhen_0</v>
      </c>
      <c r="G17600" s="53">
        <f t="shared" si="3"/>
        <v>0.4014610559</v>
      </c>
    </row>
    <row r="17601">
      <c r="A17601" s="61">
        <v>1.513930532E9</v>
      </c>
      <c r="B17601" s="61">
        <v>0.0</v>
      </c>
      <c r="C17601" s="61">
        <v>574.0</v>
      </c>
      <c r="D17601" s="57" t="s">
        <v>380</v>
      </c>
      <c r="E17601" s="62" t="str">
        <f t="shared" si="1"/>
        <v>Out of test</v>
      </c>
      <c r="F17601" s="53" t="str">
        <f t="shared" si="2"/>
        <v>Shenzhen_0</v>
      </c>
      <c r="G17601" s="53">
        <f t="shared" si="3"/>
        <v>0.4775316426</v>
      </c>
    </row>
    <row r="17602">
      <c r="A17602" s="61">
        <v>1.51304874E9</v>
      </c>
      <c r="B17602" s="61">
        <v>0.0</v>
      </c>
      <c r="C17602" s="61">
        <v>6712.0</v>
      </c>
      <c r="D17602" s="57" t="s">
        <v>380</v>
      </c>
      <c r="E17602" s="62" t="str">
        <f t="shared" si="1"/>
        <v>Out of test</v>
      </c>
      <c r="F17602" s="53" t="str">
        <f t="shared" si="2"/>
        <v>Shenzhen_0</v>
      </c>
      <c r="G17602" s="53">
        <f t="shared" si="3"/>
        <v>0.009402090593</v>
      </c>
    </row>
    <row r="17603">
      <c r="A17603" s="61">
        <v>1.514813792E9</v>
      </c>
      <c r="B17603" s="61">
        <v>0.0</v>
      </c>
      <c r="C17603" s="61">
        <v>2245.0</v>
      </c>
      <c r="D17603" s="57" t="s">
        <v>380</v>
      </c>
      <c r="E17603" s="62" t="str">
        <f t="shared" si="1"/>
        <v>Out of test</v>
      </c>
      <c r="F17603" s="53" t="str">
        <f t="shared" si="2"/>
        <v>Shenzhen_0</v>
      </c>
      <c r="G17603" s="53">
        <f t="shared" si="3"/>
        <v>0.4404676472</v>
      </c>
    </row>
    <row r="17604">
      <c r="A17604" s="61">
        <v>1.51976324E9</v>
      </c>
      <c r="B17604" s="61">
        <v>0.0</v>
      </c>
      <c r="C17604" s="61">
        <v>3769.0</v>
      </c>
      <c r="D17604" s="57" t="s">
        <v>380</v>
      </c>
      <c r="E17604" s="62" t="str">
        <f t="shared" si="1"/>
        <v>Out of test</v>
      </c>
      <c r="F17604" s="53" t="str">
        <f t="shared" si="2"/>
        <v>Shenzhen_0</v>
      </c>
      <c r="G17604" s="53">
        <f t="shared" si="3"/>
        <v>0.6795887593</v>
      </c>
    </row>
    <row r="17605">
      <c r="A17605" s="61">
        <v>1.514953201E9</v>
      </c>
      <c r="B17605" s="61">
        <v>0.0</v>
      </c>
      <c r="C17605" s="61">
        <v>3353.0</v>
      </c>
      <c r="D17605" s="57" t="s">
        <v>380</v>
      </c>
      <c r="E17605" s="62" t="str">
        <f t="shared" si="1"/>
        <v>Out of test</v>
      </c>
      <c r="F17605" s="53" t="str">
        <f t="shared" si="2"/>
        <v>Shenzhen_0</v>
      </c>
      <c r="G17605" s="53">
        <f t="shared" si="3"/>
        <v>0.1561185925</v>
      </c>
    </row>
    <row r="17606">
      <c r="A17606" s="61">
        <v>1.512669381E9</v>
      </c>
      <c r="B17606" s="61">
        <v>0.0</v>
      </c>
      <c r="C17606" s="61">
        <v>1877.0</v>
      </c>
      <c r="D17606" s="57" t="s">
        <v>380</v>
      </c>
      <c r="E17606" s="62" t="str">
        <f t="shared" si="1"/>
        <v>Out of test</v>
      </c>
      <c r="F17606" s="53" t="str">
        <f t="shared" si="2"/>
        <v>Shenzhen_0</v>
      </c>
      <c r="G17606" s="53">
        <f t="shared" si="3"/>
        <v>0.8995186246</v>
      </c>
    </row>
    <row r="17607">
      <c r="A17607" s="61">
        <v>1.519564631E9</v>
      </c>
      <c r="B17607" s="61">
        <v>0.0</v>
      </c>
      <c r="C17607" s="61">
        <v>532.0</v>
      </c>
      <c r="D17607" s="57" t="s">
        <v>380</v>
      </c>
      <c r="E17607" s="62" t="str">
        <f t="shared" si="1"/>
        <v>Out of test</v>
      </c>
      <c r="F17607" s="53" t="str">
        <f t="shared" si="2"/>
        <v>Shenzhen_0</v>
      </c>
      <c r="G17607" s="53">
        <f t="shared" si="3"/>
        <v>0.2240513206</v>
      </c>
    </row>
    <row r="17608">
      <c r="A17608" s="61">
        <v>1.515804081E9</v>
      </c>
      <c r="B17608" s="61">
        <v>0.0</v>
      </c>
      <c r="C17608" s="61">
        <v>1981.0</v>
      </c>
      <c r="D17608" s="57" t="s">
        <v>380</v>
      </c>
      <c r="E17608" s="62" t="str">
        <f t="shared" si="1"/>
        <v>Out of test</v>
      </c>
      <c r="F17608" s="53" t="str">
        <f t="shared" si="2"/>
        <v>Shenzhen_0</v>
      </c>
      <c r="G17608" s="53">
        <f t="shared" si="3"/>
        <v>0.8451894089</v>
      </c>
    </row>
    <row r="17609">
      <c r="A17609" s="61">
        <v>1.516438502E9</v>
      </c>
      <c r="B17609" s="61">
        <v>0.0</v>
      </c>
      <c r="C17609" s="61">
        <v>1282.0</v>
      </c>
      <c r="D17609" s="57" t="s">
        <v>380</v>
      </c>
      <c r="E17609" s="62" t="str">
        <f t="shared" si="1"/>
        <v>Out of test</v>
      </c>
      <c r="F17609" s="53" t="str">
        <f t="shared" si="2"/>
        <v>Shenzhen_0</v>
      </c>
      <c r="G17609" s="53">
        <f t="shared" si="3"/>
        <v>0.9666206419</v>
      </c>
    </row>
    <row r="17610">
      <c r="A17610" s="61">
        <v>1.517912481E9</v>
      </c>
      <c r="B17610" s="61">
        <v>0.0</v>
      </c>
      <c r="C17610" s="61">
        <v>1722.0</v>
      </c>
      <c r="D17610" s="57" t="s">
        <v>380</v>
      </c>
      <c r="E17610" s="62" t="str">
        <f t="shared" si="1"/>
        <v>Out of test</v>
      </c>
      <c r="F17610" s="53" t="str">
        <f t="shared" si="2"/>
        <v>Shenzhen_0</v>
      </c>
      <c r="G17610" s="53">
        <f t="shared" si="3"/>
        <v>0.4595038808</v>
      </c>
    </row>
    <row r="17611">
      <c r="A17611" s="61">
        <v>1.517213572E9</v>
      </c>
      <c r="B17611" s="61">
        <v>0.0</v>
      </c>
      <c r="C17611" s="61">
        <v>2770.0</v>
      </c>
      <c r="D17611" s="57" t="s">
        <v>380</v>
      </c>
      <c r="E17611" s="62" t="str">
        <f t="shared" si="1"/>
        <v>Out of test</v>
      </c>
      <c r="F17611" s="53" t="str">
        <f t="shared" si="2"/>
        <v>Shenzhen_0</v>
      </c>
      <c r="G17611" s="53">
        <f t="shared" si="3"/>
        <v>0.5794793733</v>
      </c>
    </row>
    <row r="17612">
      <c r="A17612" s="61">
        <v>1.513854992E9</v>
      </c>
      <c r="B17612" s="61">
        <v>0.0</v>
      </c>
      <c r="C17612" s="61">
        <v>1035.0</v>
      </c>
      <c r="D17612" s="57" t="s">
        <v>380</v>
      </c>
      <c r="E17612" s="62" t="str">
        <f t="shared" si="1"/>
        <v>Out of test</v>
      </c>
      <c r="F17612" s="53" t="str">
        <f t="shared" si="2"/>
        <v>Shenzhen_0</v>
      </c>
      <c r="G17612" s="53">
        <f t="shared" si="3"/>
        <v>0.6844744702</v>
      </c>
    </row>
    <row r="17613">
      <c r="A17613" s="61">
        <v>1.51742316E9</v>
      </c>
      <c r="B17613" s="61">
        <v>0.0</v>
      </c>
      <c r="C17613" s="61">
        <v>886.0</v>
      </c>
      <c r="D17613" s="57" t="s">
        <v>380</v>
      </c>
      <c r="E17613" s="62" t="str">
        <f t="shared" si="1"/>
        <v>Out of test</v>
      </c>
      <c r="F17613" s="53" t="str">
        <f t="shared" si="2"/>
        <v>Shenzhen_0</v>
      </c>
      <c r="G17613" s="53">
        <f t="shared" si="3"/>
        <v>0.8764768178</v>
      </c>
    </row>
    <row r="17614">
      <c r="A17614" s="61">
        <v>1.516635032E9</v>
      </c>
      <c r="B17614" s="61">
        <v>0.0</v>
      </c>
      <c r="C17614" s="61">
        <v>1739.0</v>
      </c>
      <c r="D17614" s="57" t="s">
        <v>380</v>
      </c>
      <c r="E17614" s="62" t="str">
        <f t="shared" si="1"/>
        <v>Out of test</v>
      </c>
      <c r="F17614" s="53" t="str">
        <f t="shared" si="2"/>
        <v>Shenzhen_0</v>
      </c>
      <c r="G17614" s="53">
        <f t="shared" si="3"/>
        <v>0.2076886889</v>
      </c>
    </row>
    <row r="17615">
      <c r="A17615" s="61">
        <v>1.517631132E9</v>
      </c>
      <c r="B17615" s="61">
        <v>0.0</v>
      </c>
      <c r="C17615" s="61">
        <v>2524.0</v>
      </c>
      <c r="D17615" s="57" t="s">
        <v>380</v>
      </c>
      <c r="E17615" s="62" t="str">
        <f t="shared" si="1"/>
        <v>Out of test</v>
      </c>
      <c r="F17615" s="53" t="str">
        <f t="shared" si="2"/>
        <v>Shenzhen_0</v>
      </c>
      <c r="G17615" s="53">
        <f t="shared" si="3"/>
        <v>0.7587727221</v>
      </c>
    </row>
    <row r="17616">
      <c r="A17616" s="61">
        <v>1.5170846E9</v>
      </c>
      <c r="B17616" s="61">
        <v>0.0</v>
      </c>
      <c r="C17616" s="61">
        <v>1804.0</v>
      </c>
      <c r="D17616" s="57" t="s">
        <v>380</v>
      </c>
      <c r="E17616" s="62" t="str">
        <f t="shared" si="1"/>
        <v>Out of test</v>
      </c>
      <c r="F17616" s="53" t="str">
        <f t="shared" si="2"/>
        <v>Shenzhen_0</v>
      </c>
      <c r="G17616" s="53">
        <f t="shared" si="3"/>
        <v>0.211415145</v>
      </c>
    </row>
    <row r="17617">
      <c r="A17617" s="61">
        <v>1.511334332E9</v>
      </c>
      <c r="B17617" s="61">
        <v>0.0</v>
      </c>
      <c r="C17617" s="61">
        <v>140.0</v>
      </c>
      <c r="D17617" s="57" t="s">
        <v>380</v>
      </c>
      <c r="E17617" s="62" t="str">
        <f t="shared" si="1"/>
        <v>Out of test</v>
      </c>
      <c r="F17617" s="53" t="str">
        <f t="shared" si="2"/>
        <v>Shenzhen_0</v>
      </c>
      <c r="G17617" s="53">
        <f t="shared" si="3"/>
        <v>0.4401119667</v>
      </c>
    </row>
    <row r="17618">
      <c r="A17618" s="61">
        <v>1.51308231E9</v>
      </c>
      <c r="B17618" s="61">
        <v>0.0</v>
      </c>
      <c r="C17618" s="61">
        <v>4572.0</v>
      </c>
      <c r="D17618" s="57" t="s">
        <v>380</v>
      </c>
      <c r="E17618" s="62" t="str">
        <f t="shared" si="1"/>
        <v>Out of test</v>
      </c>
      <c r="F17618" s="53" t="str">
        <f t="shared" si="2"/>
        <v>Shenzhen_0</v>
      </c>
      <c r="G17618" s="53">
        <f t="shared" si="3"/>
        <v>0.7590201642</v>
      </c>
    </row>
    <row r="17619">
      <c r="A17619" s="61">
        <v>1.518990311E9</v>
      </c>
      <c r="B17619" s="61">
        <v>0.0</v>
      </c>
      <c r="C17619" s="61">
        <v>1315.0</v>
      </c>
      <c r="D17619" s="57" t="s">
        <v>380</v>
      </c>
      <c r="E17619" s="62" t="str">
        <f t="shared" si="1"/>
        <v>Out of test</v>
      </c>
      <c r="F17619" s="53" t="str">
        <f t="shared" si="2"/>
        <v>Shenzhen_0</v>
      </c>
      <c r="G17619" s="53">
        <f t="shared" si="3"/>
        <v>0.3225904189</v>
      </c>
    </row>
    <row r="17620">
      <c r="A17620" s="61">
        <v>1.5184402E9</v>
      </c>
      <c r="B17620" s="61">
        <v>0.0</v>
      </c>
      <c r="C17620" s="61">
        <v>1576.0</v>
      </c>
      <c r="D17620" s="57" t="s">
        <v>380</v>
      </c>
      <c r="E17620" s="62" t="str">
        <f t="shared" si="1"/>
        <v>Out of test</v>
      </c>
      <c r="F17620" s="53" t="str">
        <f t="shared" si="2"/>
        <v>Shenzhen_0</v>
      </c>
      <c r="G17620" s="53">
        <f t="shared" si="3"/>
        <v>0.708845341</v>
      </c>
    </row>
    <row r="17621">
      <c r="A17621" s="61">
        <v>1.514738562E9</v>
      </c>
      <c r="B17621" s="61">
        <v>0.0</v>
      </c>
      <c r="C17621" s="61">
        <v>460.0</v>
      </c>
      <c r="D17621" s="57" t="s">
        <v>380</v>
      </c>
      <c r="E17621" s="62" t="str">
        <f t="shared" si="1"/>
        <v>Out of test</v>
      </c>
      <c r="F17621" s="53" t="str">
        <f t="shared" si="2"/>
        <v>Shenzhen_0</v>
      </c>
      <c r="G17621" s="53">
        <f t="shared" si="3"/>
        <v>0.2760256617</v>
      </c>
    </row>
    <row r="17622">
      <c r="A17622" s="61">
        <v>1.51996697E9</v>
      </c>
      <c r="B17622" s="61">
        <v>0.0</v>
      </c>
      <c r="C17622" s="61">
        <v>4755.0</v>
      </c>
      <c r="D17622" s="57" t="s">
        <v>380</v>
      </c>
      <c r="E17622" s="62" t="str">
        <f t="shared" si="1"/>
        <v>Out of test</v>
      </c>
      <c r="F17622" s="53" t="str">
        <f t="shared" si="2"/>
        <v>Shenzhen_0</v>
      </c>
      <c r="G17622" s="53">
        <f t="shared" si="3"/>
        <v>0.7043172438</v>
      </c>
    </row>
    <row r="17623">
      <c r="A17623" s="61">
        <v>1.512507622E9</v>
      </c>
      <c r="B17623" s="61">
        <v>0.0</v>
      </c>
      <c r="C17623" s="61">
        <v>874.0</v>
      </c>
      <c r="D17623" s="57" t="s">
        <v>380</v>
      </c>
      <c r="E17623" s="62" t="str">
        <f t="shared" si="1"/>
        <v>Out of test</v>
      </c>
      <c r="F17623" s="53" t="str">
        <f t="shared" si="2"/>
        <v>Shenzhen_0</v>
      </c>
      <c r="G17623" s="53">
        <f t="shared" si="3"/>
        <v>0.2934874837</v>
      </c>
    </row>
    <row r="17624">
      <c r="A17624" s="61">
        <v>1.515358042E9</v>
      </c>
      <c r="B17624" s="61">
        <v>0.0</v>
      </c>
      <c r="C17624" s="61">
        <v>2165.0</v>
      </c>
      <c r="D17624" s="57" t="s">
        <v>380</v>
      </c>
      <c r="E17624" s="62" t="str">
        <f t="shared" si="1"/>
        <v>Out of test</v>
      </c>
      <c r="F17624" s="53" t="str">
        <f t="shared" si="2"/>
        <v>Shenzhen_0</v>
      </c>
      <c r="G17624" s="53">
        <f t="shared" si="3"/>
        <v>0.5978851964</v>
      </c>
    </row>
    <row r="17625">
      <c r="A17625" s="61">
        <v>1.51976841E9</v>
      </c>
      <c r="B17625" s="61">
        <v>0.0</v>
      </c>
      <c r="C17625" s="61">
        <v>1309.0</v>
      </c>
      <c r="D17625" s="57" t="s">
        <v>380</v>
      </c>
      <c r="E17625" s="62" t="str">
        <f t="shared" si="1"/>
        <v>Out of test</v>
      </c>
      <c r="F17625" s="53" t="str">
        <f t="shared" si="2"/>
        <v>Shenzhen_0</v>
      </c>
      <c r="G17625" s="53">
        <f t="shared" si="3"/>
        <v>0.01802209531</v>
      </c>
    </row>
    <row r="17626">
      <c r="A17626" s="61">
        <v>1.515616201E9</v>
      </c>
      <c r="B17626" s="61">
        <v>0.0</v>
      </c>
      <c r="C17626" s="61">
        <v>1316.0</v>
      </c>
      <c r="D17626" s="57" t="s">
        <v>380</v>
      </c>
      <c r="E17626" s="62" t="str">
        <f t="shared" si="1"/>
        <v>Out of test</v>
      </c>
      <c r="F17626" s="53" t="str">
        <f t="shared" si="2"/>
        <v>Shenzhen_0</v>
      </c>
      <c r="G17626" s="53">
        <f t="shared" si="3"/>
        <v>0.07561326273</v>
      </c>
    </row>
    <row r="17627">
      <c r="A17627" s="61">
        <v>1.519141121E9</v>
      </c>
      <c r="B17627" s="61">
        <v>0.0</v>
      </c>
      <c r="C17627" s="61">
        <v>2933.0</v>
      </c>
      <c r="D17627" s="57" t="s">
        <v>380</v>
      </c>
      <c r="E17627" s="62" t="str">
        <f t="shared" si="1"/>
        <v>Out of test</v>
      </c>
      <c r="F17627" s="53" t="str">
        <f t="shared" si="2"/>
        <v>Shenzhen_0</v>
      </c>
      <c r="G17627" s="53">
        <f t="shared" si="3"/>
        <v>0.2316323044</v>
      </c>
    </row>
    <row r="17628">
      <c r="A17628" s="61">
        <v>1.516228682E9</v>
      </c>
      <c r="B17628" s="61">
        <v>0.0</v>
      </c>
      <c r="C17628" s="61">
        <v>365.0</v>
      </c>
      <c r="D17628" s="57" t="s">
        <v>380</v>
      </c>
      <c r="E17628" s="62" t="str">
        <f t="shared" si="1"/>
        <v>Out of test</v>
      </c>
      <c r="F17628" s="53" t="str">
        <f t="shared" si="2"/>
        <v>Shenzhen_0</v>
      </c>
      <c r="G17628" s="53">
        <f t="shared" si="3"/>
        <v>0.6622049647</v>
      </c>
    </row>
    <row r="17629">
      <c r="A17629" s="61">
        <v>1.515391081E9</v>
      </c>
      <c r="B17629" s="61">
        <v>0.0</v>
      </c>
      <c r="C17629" s="61">
        <v>2086.0</v>
      </c>
      <c r="D17629" s="57" t="s">
        <v>380</v>
      </c>
      <c r="E17629" s="62" t="str">
        <f t="shared" si="1"/>
        <v>Out of test</v>
      </c>
      <c r="F17629" s="53" t="str">
        <f t="shared" si="2"/>
        <v>Shenzhen_0</v>
      </c>
      <c r="G17629" s="53">
        <f t="shared" si="3"/>
        <v>0.9157826844</v>
      </c>
    </row>
    <row r="17630">
      <c r="A17630" s="61">
        <v>1.517713732E9</v>
      </c>
      <c r="B17630" s="61">
        <v>0.0</v>
      </c>
      <c r="C17630" s="61">
        <v>856.0</v>
      </c>
      <c r="D17630" s="57" t="s">
        <v>380</v>
      </c>
      <c r="E17630" s="62" t="str">
        <f t="shared" si="1"/>
        <v>Out of test</v>
      </c>
      <c r="F17630" s="53" t="str">
        <f t="shared" si="2"/>
        <v>Shenzhen_0</v>
      </c>
      <c r="G17630" s="53">
        <f t="shared" si="3"/>
        <v>0.3093595587</v>
      </c>
    </row>
    <row r="17631">
      <c r="A17631" s="61">
        <v>1.514917472E9</v>
      </c>
      <c r="B17631" s="61">
        <v>0.0</v>
      </c>
      <c r="C17631" s="61">
        <v>1933.0</v>
      </c>
      <c r="D17631" s="57" t="s">
        <v>380</v>
      </c>
      <c r="E17631" s="62" t="str">
        <f t="shared" si="1"/>
        <v>Out of test</v>
      </c>
      <c r="F17631" s="53" t="str">
        <f t="shared" si="2"/>
        <v>Shenzhen_0</v>
      </c>
      <c r="G17631" s="53">
        <f t="shared" si="3"/>
        <v>0.1098450621</v>
      </c>
    </row>
    <row r="17632">
      <c r="A17632" s="61">
        <v>1.513618762E9</v>
      </c>
      <c r="B17632" s="61">
        <v>0.0</v>
      </c>
      <c r="C17632" s="61">
        <v>182.0</v>
      </c>
      <c r="D17632" s="57" t="s">
        <v>380</v>
      </c>
      <c r="E17632" s="62" t="str">
        <f t="shared" si="1"/>
        <v>Out of test</v>
      </c>
      <c r="F17632" s="53" t="str">
        <f t="shared" si="2"/>
        <v>Shenzhen_0</v>
      </c>
      <c r="G17632" s="53">
        <f t="shared" si="3"/>
        <v>0.4632191396</v>
      </c>
    </row>
    <row r="17633">
      <c r="A17633" s="61">
        <v>1.518971162E9</v>
      </c>
      <c r="B17633" s="61">
        <v>0.0</v>
      </c>
      <c r="C17633" s="61">
        <v>1170.0</v>
      </c>
      <c r="D17633" s="57" t="s">
        <v>380</v>
      </c>
      <c r="E17633" s="62" t="str">
        <f t="shared" si="1"/>
        <v>Out of test</v>
      </c>
      <c r="F17633" s="53" t="str">
        <f t="shared" si="2"/>
        <v>Shenzhen_0</v>
      </c>
      <c r="G17633" s="53">
        <f t="shared" si="3"/>
        <v>0.2648651848</v>
      </c>
    </row>
    <row r="17634">
      <c r="A17634" s="61">
        <v>1.51603566E9</v>
      </c>
      <c r="B17634" s="61">
        <v>0.0</v>
      </c>
      <c r="C17634" s="61">
        <v>1704.0</v>
      </c>
      <c r="D17634" s="57" t="s">
        <v>380</v>
      </c>
      <c r="E17634" s="62" t="str">
        <f t="shared" si="1"/>
        <v>Out of test</v>
      </c>
      <c r="F17634" s="53" t="str">
        <f t="shared" si="2"/>
        <v>Shenzhen_0</v>
      </c>
      <c r="G17634" s="53">
        <f t="shared" si="3"/>
        <v>0.6319589285</v>
      </c>
    </row>
    <row r="17635">
      <c r="A17635" s="61">
        <v>1.51284409E9</v>
      </c>
      <c r="B17635" s="61">
        <v>0.0</v>
      </c>
      <c r="C17635" s="61">
        <v>988.0</v>
      </c>
      <c r="D17635" s="57" t="s">
        <v>380</v>
      </c>
      <c r="E17635" s="62" t="str">
        <f t="shared" si="1"/>
        <v>Out of test</v>
      </c>
      <c r="F17635" s="53" t="str">
        <f t="shared" si="2"/>
        <v>Shenzhen_0</v>
      </c>
      <c r="G17635" s="53">
        <f t="shared" si="3"/>
        <v>0.6978269589</v>
      </c>
    </row>
    <row r="17636">
      <c r="A17636" s="61">
        <v>1.513358931E9</v>
      </c>
      <c r="B17636" s="61">
        <v>0.0</v>
      </c>
      <c r="C17636" s="61">
        <v>98.0</v>
      </c>
      <c r="D17636" s="57" t="s">
        <v>380</v>
      </c>
      <c r="E17636" s="62" t="str">
        <f t="shared" si="1"/>
        <v>Out of test</v>
      </c>
      <c r="F17636" s="53" t="str">
        <f t="shared" si="2"/>
        <v>Shenzhen_0</v>
      </c>
      <c r="G17636" s="53">
        <f t="shared" si="3"/>
        <v>0.7481214281</v>
      </c>
    </row>
    <row r="17637">
      <c r="A17637" s="61">
        <v>1.519962381E9</v>
      </c>
      <c r="B17637" s="61">
        <v>0.0</v>
      </c>
      <c r="C17637" s="61">
        <v>693.0</v>
      </c>
      <c r="D17637" s="57" t="s">
        <v>380</v>
      </c>
      <c r="E17637" s="62" t="str">
        <f t="shared" si="1"/>
        <v>Out of test</v>
      </c>
      <c r="F17637" s="53" t="str">
        <f t="shared" si="2"/>
        <v>Shenzhen_0</v>
      </c>
      <c r="G17637" s="53">
        <f t="shared" si="3"/>
        <v>0.7573469041</v>
      </c>
    </row>
    <row r="17638">
      <c r="A17638" s="61">
        <v>1.51141691E9</v>
      </c>
      <c r="B17638" s="61">
        <v>0.0</v>
      </c>
      <c r="C17638" s="61">
        <v>1732.0</v>
      </c>
      <c r="D17638" s="57" t="s">
        <v>380</v>
      </c>
      <c r="E17638" s="62" t="str">
        <f t="shared" si="1"/>
        <v>Out of test</v>
      </c>
      <c r="F17638" s="53" t="str">
        <f t="shared" si="2"/>
        <v>Shenzhen_0</v>
      </c>
      <c r="G17638" s="53">
        <f t="shared" si="3"/>
        <v>0.961043368</v>
      </c>
    </row>
    <row r="17639">
      <c r="A17639" s="61">
        <v>1.512774522E9</v>
      </c>
      <c r="B17639" s="61">
        <v>0.0</v>
      </c>
      <c r="C17639" s="61">
        <v>3413.0</v>
      </c>
      <c r="D17639" s="57" t="s">
        <v>380</v>
      </c>
      <c r="E17639" s="62" t="str">
        <f t="shared" si="1"/>
        <v>Out of test</v>
      </c>
      <c r="F17639" s="53" t="str">
        <f t="shared" si="2"/>
        <v>Shenzhen_0</v>
      </c>
      <c r="G17639" s="53">
        <f t="shared" si="3"/>
        <v>0.4047069272</v>
      </c>
    </row>
    <row r="17640">
      <c r="A17640" s="61">
        <v>1.511958542E9</v>
      </c>
      <c r="B17640" s="61">
        <v>0.0</v>
      </c>
      <c r="C17640" s="61">
        <v>481.0</v>
      </c>
      <c r="D17640" s="57" t="s">
        <v>380</v>
      </c>
      <c r="E17640" s="62" t="str">
        <f t="shared" si="1"/>
        <v>Out of test</v>
      </c>
      <c r="F17640" s="53" t="str">
        <f t="shared" si="2"/>
        <v>Shenzhen_0</v>
      </c>
      <c r="G17640" s="53">
        <f t="shared" si="3"/>
        <v>0.2747412122</v>
      </c>
    </row>
    <row r="17641">
      <c r="A17641" s="61">
        <v>1.513100282E9</v>
      </c>
      <c r="B17641" s="61">
        <v>0.0</v>
      </c>
      <c r="C17641" s="61">
        <v>3774.0</v>
      </c>
      <c r="D17641" s="57" t="s">
        <v>380</v>
      </c>
      <c r="E17641" s="62" t="str">
        <f t="shared" si="1"/>
        <v>Out of test</v>
      </c>
      <c r="F17641" s="53" t="str">
        <f t="shared" si="2"/>
        <v>Shenzhen_0</v>
      </c>
      <c r="G17641" s="53">
        <f t="shared" si="3"/>
        <v>0.661711307</v>
      </c>
    </row>
    <row r="17642">
      <c r="A17642" s="61">
        <v>1.51645678E9</v>
      </c>
      <c r="B17642" s="61">
        <v>0.0</v>
      </c>
      <c r="C17642" s="61">
        <v>3662.0</v>
      </c>
      <c r="D17642" s="57" t="s">
        <v>380</v>
      </c>
      <c r="E17642" s="62" t="str">
        <f t="shared" si="1"/>
        <v>Out of test</v>
      </c>
      <c r="F17642" s="53" t="str">
        <f t="shared" si="2"/>
        <v>Shenzhen_0</v>
      </c>
      <c r="G17642" s="53">
        <f t="shared" si="3"/>
        <v>0.7411055859</v>
      </c>
    </row>
    <row r="17643">
      <c r="A17643" s="61">
        <v>1.51851864E9</v>
      </c>
      <c r="B17643" s="61">
        <v>0.0</v>
      </c>
      <c r="C17643" s="61">
        <v>3855.0</v>
      </c>
      <c r="D17643" s="57" t="s">
        <v>380</v>
      </c>
      <c r="E17643" s="62" t="str">
        <f t="shared" si="1"/>
        <v>Out of test</v>
      </c>
      <c r="F17643" s="53" t="str">
        <f t="shared" si="2"/>
        <v>Shenzhen_0</v>
      </c>
      <c r="G17643" s="53">
        <f t="shared" si="3"/>
        <v>0.1745413634</v>
      </c>
    </row>
    <row r="17644">
      <c r="A17644" s="61">
        <v>1.512752662E9</v>
      </c>
      <c r="B17644" s="61">
        <v>0.0</v>
      </c>
      <c r="C17644" s="61">
        <v>1670.0</v>
      </c>
      <c r="D17644" s="57" t="s">
        <v>380</v>
      </c>
      <c r="E17644" s="62" t="str">
        <f t="shared" si="1"/>
        <v>Out of test</v>
      </c>
      <c r="F17644" s="53" t="str">
        <f t="shared" si="2"/>
        <v>Shenzhen_0</v>
      </c>
      <c r="G17644" s="53">
        <f t="shared" si="3"/>
        <v>0.7555223926</v>
      </c>
    </row>
    <row r="17645">
      <c r="A17645" s="61">
        <v>1.51587259E9</v>
      </c>
      <c r="B17645" s="61">
        <v>0.0</v>
      </c>
      <c r="C17645" s="61">
        <v>1297.0</v>
      </c>
      <c r="D17645" s="57" t="s">
        <v>380</v>
      </c>
      <c r="E17645" s="62" t="str">
        <f t="shared" si="1"/>
        <v>Out of test</v>
      </c>
      <c r="F17645" s="53" t="str">
        <f t="shared" si="2"/>
        <v>Shenzhen_0</v>
      </c>
      <c r="G17645" s="53">
        <f t="shared" si="3"/>
        <v>0.4642111959</v>
      </c>
    </row>
    <row r="17646">
      <c r="A17646" s="61">
        <v>1.51650651E9</v>
      </c>
      <c r="B17646" s="61">
        <v>0.0</v>
      </c>
      <c r="C17646" s="61">
        <v>62.0</v>
      </c>
      <c r="D17646" s="57" t="s">
        <v>380</v>
      </c>
      <c r="E17646" s="62" t="str">
        <f t="shared" si="1"/>
        <v>Out of test</v>
      </c>
      <c r="F17646" s="53" t="str">
        <f t="shared" si="2"/>
        <v>Shenzhen_0</v>
      </c>
      <c r="G17646" s="53">
        <f t="shared" si="3"/>
        <v>0.6135392285</v>
      </c>
    </row>
    <row r="17647">
      <c r="A17647" s="61">
        <v>1.51344719E9</v>
      </c>
      <c r="B17647" s="61">
        <v>0.0</v>
      </c>
      <c r="C17647" s="61">
        <v>351.0</v>
      </c>
      <c r="D17647" s="57" t="s">
        <v>380</v>
      </c>
      <c r="E17647" s="62" t="str">
        <f t="shared" si="1"/>
        <v>Out of test</v>
      </c>
      <c r="F17647" s="53" t="str">
        <f t="shared" si="2"/>
        <v>Shenzhen_0</v>
      </c>
      <c r="G17647" s="53">
        <f t="shared" si="3"/>
        <v>0.08115927855</v>
      </c>
    </row>
    <row r="17648">
      <c r="A17648" s="61">
        <v>1.515680732E9</v>
      </c>
      <c r="B17648" s="61">
        <v>0.0</v>
      </c>
      <c r="C17648" s="61">
        <v>1956.0</v>
      </c>
      <c r="D17648" s="57" t="s">
        <v>380</v>
      </c>
      <c r="E17648" s="62" t="str">
        <f t="shared" si="1"/>
        <v>Out of test</v>
      </c>
      <c r="F17648" s="53" t="str">
        <f t="shared" si="2"/>
        <v>Shenzhen_0</v>
      </c>
      <c r="G17648" s="53">
        <f t="shared" si="3"/>
        <v>0.5574962393</v>
      </c>
    </row>
    <row r="17649">
      <c r="A17649" s="61">
        <v>1.51966978E9</v>
      </c>
      <c r="B17649" s="61">
        <v>0.0</v>
      </c>
      <c r="C17649" s="61">
        <v>2522.0</v>
      </c>
      <c r="D17649" s="57" t="s">
        <v>380</v>
      </c>
      <c r="E17649" s="62" t="str">
        <f t="shared" si="1"/>
        <v>Out of test</v>
      </c>
      <c r="F17649" s="53" t="str">
        <f t="shared" si="2"/>
        <v>Shenzhen_0</v>
      </c>
      <c r="G17649" s="53">
        <f t="shared" si="3"/>
        <v>0.2338234688</v>
      </c>
    </row>
    <row r="17650">
      <c r="A17650" s="61">
        <v>1.51632422E9</v>
      </c>
      <c r="B17650" s="61">
        <v>0.0</v>
      </c>
      <c r="C17650" s="61">
        <v>407.0</v>
      </c>
      <c r="D17650" s="57" t="s">
        <v>380</v>
      </c>
      <c r="E17650" s="62" t="str">
        <f t="shared" si="1"/>
        <v>Out of test</v>
      </c>
      <c r="F17650" s="53" t="str">
        <f t="shared" si="2"/>
        <v>Shenzhen_0</v>
      </c>
      <c r="G17650" s="53">
        <f t="shared" si="3"/>
        <v>0.4588382433</v>
      </c>
    </row>
    <row r="17651">
      <c r="A17651" s="61">
        <v>1.5133785E9</v>
      </c>
      <c r="B17651" s="61">
        <v>0.0</v>
      </c>
      <c r="C17651" s="61">
        <v>3278.0</v>
      </c>
      <c r="D17651" s="57" t="s">
        <v>380</v>
      </c>
      <c r="E17651" s="62" t="str">
        <f t="shared" si="1"/>
        <v>Out of test</v>
      </c>
      <c r="F17651" s="53" t="str">
        <f t="shared" si="2"/>
        <v>Shenzhen_0</v>
      </c>
      <c r="G17651" s="53">
        <f t="shared" si="3"/>
        <v>0.7267537017</v>
      </c>
    </row>
    <row r="17652">
      <c r="A17652" s="61">
        <v>1.511287821E9</v>
      </c>
      <c r="B17652" s="61">
        <v>0.0</v>
      </c>
      <c r="C17652" s="61">
        <v>464.0</v>
      </c>
      <c r="D17652" s="57" t="s">
        <v>380</v>
      </c>
      <c r="E17652" s="62" t="str">
        <f t="shared" si="1"/>
        <v>Out of test</v>
      </c>
      <c r="F17652" s="53" t="str">
        <f t="shared" si="2"/>
        <v>Shenzhen_0</v>
      </c>
      <c r="G17652" s="53">
        <f t="shared" si="3"/>
        <v>0.3859397126</v>
      </c>
    </row>
    <row r="17653">
      <c r="A17653" s="61">
        <v>1.51661896E9</v>
      </c>
      <c r="B17653" s="61">
        <v>0.0</v>
      </c>
      <c r="C17653" s="61">
        <v>1813.0</v>
      </c>
      <c r="D17653" s="57" t="s">
        <v>380</v>
      </c>
      <c r="E17653" s="62" t="str">
        <f t="shared" si="1"/>
        <v>Out of test</v>
      </c>
      <c r="F17653" s="53" t="str">
        <f t="shared" si="2"/>
        <v>Shenzhen_0</v>
      </c>
      <c r="G17653" s="53">
        <f t="shared" si="3"/>
        <v>0.5090440699</v>
      </c>
    </row>
    <row r="17654">
      <c r="A17654" s="61">
        <v>1.511825781E9</v>
      </c>
      <c r="B17654" s="61">
        <v>0.0</v>
      </c>
      <c r="C17654" s="61">
        <v>3810.0</v>
      </c>
      <c r="D17654" s="57" t="s">
        <v>380</v>
      </c>
      <c r="E17654" s="62" t="str">
        <f t="shared" si="1"/>
        <v>Out of test</v>
      </c>
      <c r="F17654" s="53" t="str">
        <f t="shared" si="2"/>
        <v>Shenzhen_0</v>
      </c>
      <c r="G17654" s="53">
        <f t="shared" si="3"/>
        <v>0.1426506753</v>
      </c>
    </row>
    <row r="17655">
      <c r="A17655" s="61">
        <v>1.51408244E9</v>
      </c>
      <c r="B17655" s="61">
        <v>0.0</v>
      </c>
      <c r="C17655" s="61">
        <v>2532.0</v>
      </c>
      <c r="D17655" s="57" t="s">
        <v>380</v>
      </c>
      <c r="E17655" s="62" t="str">
        <f t="shared" si="1"/>
        <v>Out of test</v>
      </c>
      <c r="F17655" s="53" t="str">
        <f t="shared" si="2"/>
        <v>Shenzhen_0</v>
      </c>
      <c r="G17655" s="53">
        <f t="shared" si="3"/>
        <v>0.4128778744</v>
      </c>
    </row>
    <row r="17656">
      <c r="A17656" s="61">
        <v>1.517727281E9</v>
      </c>
      <c r="B17656" s="61">
        <v>0.0</v>
      </c>
      <c r="C17656" s="61">
        <v>2039.0</v>
      </c>
      <c r="D17656" s="57" t="s">
        <v>380</v>
      </c>
      <c r="E17656" s="62" t="str">
        <f t="shared" si="1"/>
        <v>Out of test</v>
      </c>
      <c r="F17656" s="53" t="str">
        <f t="shared" si="2"/>
        <v>Shenzhen_0</v>
      </c>
      <c r="G17656" s="53">
        <f t="shared" si="3"/>
        <v>0.4264810472</v>
      </c>
    </row>
    <row r="17657">
      <c r="A17657" s="61">
        <v>1.51241841E9</v>
      </c>
      <c r="B17657" s="61">
        <v>0.0</v>
      </c>
      <c r="C17657" s="61">
        <v>595.0</v>
      </c>
      <c r="D17657" s="57" t="s">
        <v>380</v>
      </c>
      <c r="E17657" s="62" t="str">
        <f t="shared" si="1"/>
        <v>Out of test</v>
      </c>
      <c r="F17657" s="53" t="str">
        <f t="shared" si="2"/>
        <v>Shenzhen_0</v>
      </c>
      <c r="G17657" s="53">
        <f t="shared" si="3"/>
        <v>0.9471542465</v>
      </c>
    </row>
    <row r="17658">
      <c r="A17658" s="61">
        <v>1.51720248E9</v>
      </c>
      <c r="B17658" s="61">
        <v>0.0</v>
      </c>
      <c r="C17658" s="61">
        <v>155.0</v>
      </c>
      <c r="D17658" s="57" t="s">
        <v>380</v>
      </c>
      <c r="E17658" s="62" t="str">
        <f t="shared" si="1"/>
        <v>Out of test</v>
      </c>
      <c r="F17658" s="53" t="str">
        <f t="shared" si="2"/>
        <v>Shenzhen_0</v>
      </c>
      <c r="G17658" s="53">
        <f t="shared" si="3"/>
        <v>0.2475778776</v>
      </c>
    </row>
    <row r="17659">
      <c r="A17659" s="61">
        <v>1.515563061E9</v>
      </c>
      <c r="B17659" s="61">
        <v>0.0</v>
      </c>
      <c r="C17659" s="61">
        <v>197.0</v>
      </c>
      <c r="D17659" s="57" t="s">
        <v>380</v>
      </c>
      <c r="E17659" s="62" t="str">
        <f t="shared" si="1"/>
        <v>Out of test</v>
      </c>
      <c r="F17659" s="53" t="str">
        <f t="shared" si="2"/>
        <v>Shenzhen_0</v>
      </c>
      <c r="G17659" s="53">
        <f t="shared" si="3"/>
        <v>0.3230122015</v>
      </c>
    </row>
    <row r="17660">
      <c r="A17660" s="61">
        <v>1.515407362E9</v>
      </c>
      <c r="B17660" s="61">
        <v>0.0</v>
      </c>
      <c r="C17660" s="61">
        <v>2209.0</v>
      </c>
      <c r="D17660" s="57" t="s">
        <v>380</v>
      </c>
      <c r="E17660" s="62" t="str">
        <f t="shared" si="1"/>
        <v>Out of test</v>
      </c>
      <c r="F17660" s="53" t="str">
        <f t="shared" si="2"/>
        <v>Shenzhen_0</v>
      </c>
      <c r="G17660" s="53">
        <f t="shared" si="3"/>
        <v>0.3237353194</v>
      </c>
    </row>
    <row r="17661">
      <c r="A17661" s="61">
        <v>1.517743551E9</v>
      </c>
      <c r="B17661" s="61">
        <v>0.0</v>
      </c>
      <c r="C17661" s="61">
        <v>1900.0</v>
      </c>
      <c r="D17661" s="57" t="s">
        <v>380</v>
      </c>
      <c r="E17661" s="62" t="str">
        <f t="shared" si="1"/>
        <v>Out of test</v>
      </c>
      <c r="F17661" s="53" t="str">
        <f t="shared" si="2"/>
        <v>Shenzhen_0</v>
      </c>
      <c r="G17661" s="53">
        <f t="shared" si="3"/>
        <v>0.3252217016</v>
      </c>
    </row>
    <row r="17662">
      <c r="A17662" s="61">
        <v>1.518622662E9</v>
      </c>
      <c r="B17662" s="61">
        <v>0.0</v>
      </c>
      <c r="C17662" s="61">
        <v>2391.0</v>
      </c>
      <c r="D17662" s="57" t="s">
        <v>380</v>
      </c>
      <c r="E17662" s="62" t="str">
        <f t="shared" si="1"/>
        <v>Out of test</v>
      </c>
      <c r="F17662" s="53" t="str">
        <f t="shared" si="2"/>
        <v>Shenzhen_0</v>
      </c>
      <c r="G17662" s="53">
        <f t="shared" si="3"/>
        <v>0.1790555926</v>
      </c>
    </row>
    <row r="17663">
      <c r="A17663" s="61">
        <v>1.51984633E9</v>
      </c>
      <c r="B17663" s="61">
        <v>0.0</v>
      </c>
      <c r="C17663" s="61">
        <v>1678.0</v>
      </c>
      <c r="D17663" s="57" t="s">
        <v>380</v>
      </c>
      <c r="E17663" s="62" t="str">
        <f t="shared" si="1"/>
        <v>Out of test</v>
      </c>
      <c r="F17663" s="53" t="str">
        <f t="shared" si="2"/>
        <v>Shenzhen_0</v>
      </c>
      <c r="G17663" s="53">
        <f t="shared" si="3"/>
        <v>0.6326262316</v>
      </c>
    </row>
    <row r="17664">
      <c r="A17664" s="61">
        <v>1.513699322E9</v>
      </c>
      <c r="B17664" s="61">
        <v>0.0</v>
      </c>
      <c r="C17664" s="61">
        <v>350.0</v>
      </c>
      <c r="D17664" s="57" t="s">
        <v>380</v>
      </c>
      <c r="E17664" s="62" t="str">
        <f t="shared" si="1"/>
        <v>Out of test</v>
      </c>
      <c r="F17664" s="53" t="str">
        <f t="shared" si="2"/>
        <v>Shenzhen_0</v>
      </c>
      <c r="G17664" s="53">
        <f t="shared" si="3"/>
        <v>0.9341222438</v>
      </c>
    </row>
    <row r="17665">
      <c r="A17665" s="61">
        <v>1.511926542E9</v>
      </c>
      <c r="B17665" s="61">
        <v>0.0</v>
      </c>
      <c r="C17665" s="61">
        <v>5096.0</v>
      </c>
      <c r="D17665" s="57" t="s">
        <v>380</v>
      </c>
      <c r="E17665" s="62" t="str">
        <f t="shared" si="1"/>
        <v>Out of test</v>
      </c>
      <c r="F17665" s="53" t="str">
        <f t="shared" si="2"/>
        <v>Shenzhen_0</v>
      </c>
      <c r="G17665" s="53">
        <f t="shared" si="3"/>
        <v>0.7369837472</v>
      </c>
    </row>
    <row r="17666">
      <c r="A17666" s="61">
        <v>1.515232871E9</v>
      </c>
      <c r="B17666" s="61">
        <v>0.0</v>
      </c>
      <c r="C17666" s="61">
        <v>681.0</v>
      </c>
      <c r="D17666" s="57" t="s">
        <v>380</v>
      </c>
      <c r="E17666" s="62" t="str">
        <f t="shared" si="1"/>
        <v>Out of test</v>
      </c>
      <c r="F17666" s="53" t="str">
        <f t="shared" si="2"/>
        <v>Shenzhen_0</v>
      </c>
      <c r="G17666" s="53">
        <f t="shared" si="3"/>
        <v>0.2963477097</v>
      </c>
    </row>
    <row r="17667">
      <c r="A17667" s="61">
        <v>1.515090801E9</v>
      </c>
      <c r="B17667" s="61">
        <v>0.0</v>
      </c>
      <c r="C17667" s="61">
        <v>834.0</v>
      </c>
      <c r="D17667" s="57" t="s">
        <v>380</v>
      </c>
      <c r="E17667" s="62" t="str">
        <f t="shared" si="1"/>
        <v>Out of test</v>
      </c>
      <c r="F17667" s="53" t="str">
        <f t="shared" si="2"/>
        <v>Shenzhen_0</v>
      </c>
      <c r="G17667" s="53">
        <f t="shared" si="3"/>
        <v>0.545667744</v>
      </c>
    </row>
    <row r="17668">
      <c r="A17668" s="61">
        <v>1.513884522E9</v>
      </c>
      <c r="B17668" s="61">
        <v>0.0</v>
      </c>
      <c r="C17668" s="61">
        <v>1117.0</v>
      </c>
      <c r="D17668" s="57" t="s">
        <v>380</v>
      </c>
      <c r="E17668" s="62" t="str">
        <f t="shared" si="1"/>
        <v>Out of test</v>
      </c>
      <c r="F17668" s="53" t="str">
        <f t="shared" si="2"/>
        <v>Shenzhen_0</v>
      </c>
      <c r="G17668" s="53">
        <f t="shared" si="3"/>
        <v>0.006339044297</v>
      </c>
    </row>
    <row r="17669">
      <c r="A17669" s="61">
        <v>1.511369882E9</v>
      </c>
      <c r="B17669" s="61">
        <v>0.0</v>
      </c>
      <c r="C17669" s="61">
        <v>3185.0</v>
      </c>
      <c r="D17669" s="57" t="s">
        <v>380</v>
      </c>
      <c r="E17669" s="62" t="str">
        <f t="shared" si="1"/>
        <v>Out of test</v>
      </c>
      <c r="F17669" s="53" t="str">
        <f t="shared" si="2"/>
        <v>Shenzhen_0</v>
      </c>
      <c r="G17669" s="53">
        <f t="shared" si="3"/>
        <v>0.9908919038</v>
      </c>
    </row>
    <row r="17670">
      <c r="A17670" s="61">
        <v>1.512224662E9</v>
      </c>
      <c r="B17670" s="61">
        <v>0.0</v>
      </c>
      <c r="C17670" s="61">
        <v>1856.0</v>
      </c>
      <c r="D17670" s="57" t="s">
        <v>380</v>
      </c>
      <c r="E17670" s="62" t="str">
        <f t="shared" si="1"/>
        <v>Out of test</v>
      </c>
      <c r="F17670" s="53" t="str">
        <f t="shared" si="2"/>
        <v>Shenzhen_0</v>
      </c>
      <c r="G17670" s="53">
        <f t="shared" si="3"/>
        <v>0.1386303529</v>
      </c>
    </row>
    <row r="17671">
      <c r="A17671" s="61">
        <v>1.512230661E9</v>
      </c>
      <c r="B17671" s="61">
        <v>0.0</v>
      </c>
      <c r="C17671" s="61">
        <v>5108.0</v>
      </c>
      <c r="D17671" s="57" t="s">
        <v>380</v>
      </c>
      <c r="E17671" s="62" t="str">
        <f t="shared" si="1"/>
        <v>Out of test</v>
      </c>
      <c r="F17671" s="53" t="str">
        <f t="shared" si="2"/>
        <v>Shenzhen_0</v>
      </c>
      <c r="G17671" s="53">
        <f t="shared" si="3"/>
        <v>0.7456681158</v>
      </c>
    </row>
    <row r="17672">
      <c r="A17672" s="61">
        <v>1.519309282E9</v>
      </c>
      <c r="B17672" s="61">
        <v>0.0</v>
      </c>
      <c r="C17672" s="61">
        <v>841.0</v>
      </c>
      <c r="D17672" s="57" t="s">
        <v>380</v>
      </c>
      <c r="E17672" s="62" t="str">
        <f t="shared" si="1"/>
        <v>Out of test</v>
      </c>
      <c r="F17672" s="53" t="str">
        <f t="shared" si="2"/>
        <v>Shenzhen_0</v>
      </c>
      <c r="G17672" s="53">
        <f t="shared" si="3"/>
        <v>0.8150320853</v>
      </c>
    </row>
    <row r="17673">
      <c r="A17673" s="61">
        <v>1.519930081E9</v>
      </c>
      <c r="B17673" s="61">
        <v>0.0</v>
      </c>
      <c r="C17673" s="61">
        <v>224.0</v>
      </c>
      <c r="D17673" s="57" t="s">
        <v>380</v>
      </c>
      <c r="E17673" s="62" t="str">
        <f t="shared" si="1"/>
        <v>Out of test</v>
      </c>
      <c r="F17673" s="53" t="str">
        <f t="shared" si="2"/>
        <v>Shenzhen_0</v>
      </c>
      <c r="G17673" s="53">
        <f t="shared" si="3"/>
        <v>0.2819799443</v>
      </c>
    </row>
    <row r="17674">
      <c r="A17674" s="61">
        <v>1.515137242E9</v>
      </c>
      <c r="B17674" s="61">
        <v>0.0</v>
      </c>
      <c r="C17674" s="61">
        <v>346.0</v>
      </c>
      <c r="D17674" s="57" t="s">
        <v>380</v>
      </c>
      <c r="E17674" s="62" t="str">
        <f t="shared" si="1"/>
        <v>Out of test</v>
      </c>
      <c r="F17674" s="53" t="str">
        <f t="shared" si="2"/>
        <v>Shenzhen_0</v>
      </c>
      <c r="G17674" s="53">
        <f t="shared" si="3"/>
        <v>0.3913377021</v>
      </c>
    </row>
    <row r="17675">
      <c r="A17675" s="61">
        <v>1.51569853E9</v>
      </c>
      <c r="B17675" s="61">
        <v>0.0</v>
      </c>
      <c r="C17675" s="61">
        <v>2723.0</v>
      </c>
      <c r="D17675" s="57" t="s">
        <v>380</v>
      </c>
      <c r="E17675" s="62" t="str">
        <f t="shared" si="1"/>
        <v>Out of test</v>
      </c>
      <c r="F17675" s="53" t="str">
        <f t="shared" si="2"/>
        <v>Shenzhen_0</v>
      </c>
      <c r="G17675" s="53">
        <f t="shared" si="3"/>
        <v>0.6451619856</v>
      </c>
    </row>
    <row r="17676">
      <c r="A17676" s="61">
        <v>1.515469972E9</v>
      </c>
      <c r="B17676" s="61">
        <v>0.0</v>
      </c>
      <c r="C17676" s="61">
        <v>2557.0</v>
      </c>
      <c r="D17676" s="57" t="s">
        <v>380</v>
      </c>
      <c r="E17676" s="62" t="str">
        <f t="shared" si="1"/>
        <v>Out of test</v>
      </c>
      <c r="F17676" s="53" t="str">
        <f t="shared" si="2"/>
        <v>Shenzhen_0</v>
      </c>
      <c r="G17676" s="53">
        <f t="shared" si="3"/>
        <v>0.3015300564</v>
      </c>
    </row>
    <row r="17677">
      <c r="A17677" s="61">
        <v>1.51377259E9</v>
      </c>
      <c r="B17677" s="61">
        <v>0.0</v>
      </c>
      <c r="C17677" s="61">
        <v>1528.0</v>
      </c>
      <c r="D17677" s="57" t="s">
        <v>380</v>
      </c>
      <c r="E17677" s="62" t="str">
        <f t="shared" si="1"/>
        <v>Out of test</v>
      </c>
      <c r="F17677" s="53" t="str">
        <f t="shared" si="2"/>
        <v>Shenzhen_0</v>
      </c>
      <c r="G17677" s="53">
        <f t="shared" si="3"/>
        <v>0.1838511295</v>
      </c>
    </row>
    <row r="17678">
      <c r="A17678" s="61">
        <v>1.512012932E9</v>
      </c>
      <c r="B17678" s="61">
        <v>0.0</v>
      </c>
      <c r="C17678" s="61">
        <v>536.0</v>
      </c>
      <c r="D17678" s="57" t="s">
        <v>380</v>
      </c>
      <c r="E17678" s="62" t="str">
        <f t="shared" si="1"/>
        <v>Out of test</v>
      </c>
      <c r="F17678" s="53" t="str">
        <f t="shared" si="2"/>
        <v>Shenzhen_0</v>
      </c>
      <c r="G17678" s="53">
        <f t="shared" si="3"/>
        <v>0.9693874477</v>
      </c>
    </row>
    <row r="17679">
      <c r="A17679" s="61">
        <v>1.5173455E9</v>
      </c>
      <c r="B17679" s="61">
        <v>0.0</v>
      </c>
      <c r="C17679" s="61">
        <v>402.0</v>
      </c>
      <c r="D17679" s="57" t="s">
        <v>380</v>
      </c>
      <c r="E17679" s="62" t="str">
        <f t="shared" si="1"/>
        <v>Out of test</v>
      </c>
      <c r="F17679" s="53" t="str">
        <f t="shared" si="2"/>
        <v>Shenzhen_0</v>
      </c>
      <c r="G17679" s="53">
        <f t="shared" si="3"/>
        <v>0.1188761966</v>
      </c>
    </row>
    <row r="17680">
      <c r="A17680" s="61">
        <v>1.512975552E9</v>
      </c>
      <c r="B17680" s="61">
        <v>0.0</v>
      </c>
      <c r="C17680" s="61">
        <v>162.0</v>
      </c>
      <c r="D17680" s="57" t="s">
        <v>380</v>
      </c>
      <c r="E17680" s="62" t="str">
        <f t="shared" si="1"/>
        <v>Out of test</v>
      </c>
      <c r="F17680" s="53" t="str">
        <f t="shared" si="2"/>
        <v>Shenzhen_0</v>
      </c>
      <c r="G17680" s="53">
        <f t="shared" si="3"/>
        <v>0.4600732858</v>
      </c>
    </row>
    <row r="17681">
      <c r="A17681" s="61">
        <v>1.516635812E9</v>
      </c>
      <c r="B17681" s="61">
        <v>0.0</v>
      </c>
      <c r="C17681" s="61">
        <v>1809.0</v>
      </c>
      <c r="D17681" s="57" t="s">
        <v>380</v>
      </c>
      <c r="E17681" s="62" t="str">
        <f t="shared" si="1"/>
        <v>Out of test</v>
      </c>
      <c r="F17681" s="53" t="str">
        <f t="shared" si="2"/>
        <v>Shenzhen_0</v>
      </c>
      <c r="G17681" s="53">
        <f t="shared" si="3"/>
        <v>0.8869623036</v>
      </c>
    </row>
    <row r="17682">
      <c r="A17682" s="61">
        <v>1.511947952E9</v>
      </c>
      <c r="B17682" s="61">
        <v>0.0</v>
      </c>
      <c r="C17682" s="61">
        <v>1687.0</v>
      </c>
      <c r="D17682" s="57" t="s">
        <v>380</v>
      </c>
      <c r="E17682" s="62" t="str">
        <f t="shared" si="1"/>
        <v>Out of test</v>
      </c>
      <c r="F17682" s="53" t="str">
        <f t="shared" si="2"/>
        <v>Shenzhen_0</v>
      </c>
      <c r="G17682" s="53">
        <f t="shared" si="3"/>
        <v>0.4815984058</v>
      </c>
    </row>
    <row r="17683">
      <c r="A17683" s="61">
        <v>1.51628219E9</v>
      </c>
      <c r="B17683" s="61">
        <v>0.0</v>
      </c>
      <c r="C17683" s="61">
        <v>2782.0</v>
      </c>
      <c r="D17683" s="57" t="s">
        <v>380</v>
      </c>
      <c r="E17683" s="62" t="str">
        <f t="shared" si="1"/>
        <v>Out of test</v>
      </c>
      <c r="F17683" s="53" t="str">
        <f t="shared" si="2"/>
        <v>Shenzhen_0</v>
      </c>
      <c r="G17683" s="53">
        <f t="shared" si="3"/>
        <v>0.1141514821</v>
      </c>
    </row>
    <row r="17684">
      <c r="A17684" s="61">
        <v>1.513410861E9</v>
      </c>
      <c r="B17684" s="61">
        <v>0.0</v>
      </c>
      <c r="C17684" s="61">
        <v>1576.0</v>
      </c>
      <c r="D17684" s="57" t="s">
        <v>380</v>
      </c>
      <c r="E17684" s="62" t="str">
        <f t="shared" si="1"/>
        <v>Out of test</v>
      </c>
      <c r="F17684" s="53" t="str">
        <f t="shared" si="2"/>
        <v>Shenzhen_0</v>
      </c>
      <c r="G17684" s="53">
        <f t="shared" si="3"/>
        <v>0.5487928496</v>
      </c>
    </row>
    <row r="17685">
      <c r="A17685" s="61">
        <v>1.51658931E9</v>
      </c>
      <c r="B17685" s="61">
        <v>0.0</v>
      </c>
      <c r="C17685" s="61">
        <v>4295.0</v>
      </c>
      <c r="D17685" s="57" t="s">
        <v>380</v>
      </c>
      <c r="E17685" s="62" t="str">
        <f t="shared" si="1"/>
        <v>Out of test</v>
      </c>
      <c r="F17685" s="53" t="str">
        <f t="shared" si="2"/>
        <v>Shenzhen_0</v>
      </c>
      <c r="G17685" s="53">
        <f t="shared" si="3"/>
        <v>0.3955154421</v>
      </c>
    </row>
    <row r="17686">
      <c r="A17686" s="61">
        <v>1.51258137E9</v>
      </c>
      <c r="B17686" s="61">
        <v>0.0</v>
      </c>
      <c r="C17686" s="61">
        <v>2293.0</v>
      </c>
      <c r="D17686" s="57" t="s">
        <v>380</v>
      </c>
      <c r="E17686" s="62" t="str">
        <f t="shared" si="1"/>
        <v>Out of test</v>
      </c>
      <c r="F17686" s="53" t="str">
        <f t="shared" si="2"/>
        <v>Shenzhen_0</v>
      </c>
      <c r="G17686" s="53">
        <f t="shared" si="3"/>
        <v>0.3845583041</v>
      </c>
    </row>
    <row r="17687">
      <c r="A17687" s="61">
        <v>1.518210781E9</v>
      </c>
      <c r="B17687" s="61">
        <v>0.0</v>
      </c>
      <c r="C17687" s="61">
        <v>1554.0</v>
      </c>
      <c r="D17687" s="57" t="s">
        <v>380</v>
      </c>
      <c r="E17687" s="62" t="str">
        <f t="shared" si="1"/>
        <v>Out of test</v>
      </c>
      <c r="F17687" s="53" t="str">
        <f t="shared" si="2"/>
        <v>Shenzhen_0</v>
      </c>
      <c r="G17687" s="53">
        <f t="shared" si="3"/>
        <v>0.6463174091</v>
      </c>
    </row>
    <row r="17688">
      <c r="A17688" s="61">
        <v>1.512702082E9</v>
      </c>
      <c r="B17688" s="61">
        <v>0.0</v>
      </c>
      <c r="C17688" s="61">
        <v>1111.0</v>
      </c>
      <c r="D17688" s="57" t="s">
        <v>380</v>
      </c>
      <c r="E17688" s="62" t="str">
        <f t="shared" si="1"/>
        <v>Out of test</v>
      </c>
      <c r="F17688" s="53" t="str">
        <f t="shared" si="2"/>
        <v>Shenzhen_0</v>
      </c>
      <c r="G17688" s="53">
        <f t="shared" si="3"/>
        <v>0.2017640948</v>
      </c>
    </row>
    <row r="17689">
      <c r="A17689" s="61">
        <v>1.512425582E9</v>
      </c>
      <c r="B17689" s="61">
        <v>0.0</v>
      </c>
      <c r="C17689" s="61">
        <v>940.0</v>
      </c>
      <c r="D17689" s="57" t="s">
        <v>380</v>
      </c>
      <c r="E17689" s="62" t="str">
        <f t="shared" si="1"/>
        <v>Out of test</v>
      </c>
      <c r="F17689" s="53" t="str">
        <f t="shared" si="2"/>
        <v>Shenzhen_0</v>
      </c>
      <c r="G17689" s="53">
        <f t="shared" si="3"/>
        <v>0.08765075146</v>
      </c>
    </row>
    <row r="17690">
      <c r="A17690" s="61">
        <v>1.51311143E9</v>
      </c>
      <c r="B17690" s="61">
        <v>0.0</v>
      </c>
      <c r="C17690" s="61">
        <v>2259.0</v>
      </c>
      <c r="D17690" s="57" t="s">
        <v>380</v>
      </c>
      <c r="E17690" s="62" t="str">
        <f t="shared" si="1"/>
        <v>Out of test</v>
      </c>
      <c r="F17690" s="53" t="str">
        <f t="shared" si="2"/>
        <v>Shenzhen_0</v>
      </c>
      <c r="G17690" s="53">
        <f t="shared" si="3"/>
        <v>0.3343954226</v>
      </c>
    </row>
    <row r="17691">
      <c r="A17691" s="61">
        <v>1.518723541E9</v>
      </c>
      <c r="B17691" s="61">
        <v>0.0</v>
      </c>
      <c r="C17691" s="61">
        <v>379.0</v>
      </c>
      <c r="D17691" s="57" t="s">
        <v>380</v>
      </c>
      <c r="E17691" s="62" t="str">
        <f t="shared" si="1"/>
        <v>Out of test</v>
      </c>
      <c r="F17691" s="53" t="str">
        <f t="shared" si="2"/>
        <v>Shenzhen_0</v>
      </c>
      <c r="G17691" s="53">
        <f t="shared" si="3"/>
        <v>0.2072498468</v>
      </c>
    </row>
    <row r="17692">
      <c r="A17692" s="61">
        <v>1.51645888E9</v>
      </c>
      <c r="B17692" s="61">
        <v>0.0</v>
      </c>
      <c r="C17692" s="61">
        <v>816.0</v>
      </c>
      <c r="D17692" s="57" t="s">
        <v>380</v>
      </c>
      <c r="E17692" s="62" t="str">
        <f t="shared" si="1"/>
        <v>Out of test</v>
      </c>
      <c r="F17692" s="53" t="str">
        <f t="shared" si="2"/>
        <v>Shenzhen_0</v>
      </c>
      <c r="G17692" s="53">
        <f t="shared" si="3"/>
        <v>0.671779417</v>
      </c>
    </row>
    <row r="17693">
      <c r="A17693" s="61">
        <v>1.516232011E9</v>
      </c>
      <c r="B17693" s="61">
        <v>0.0</v>
      </c>
      <c r="C17693" s="61">
        <v>5414.0</v>
      </c>
      <c r="D17693" s="57" t="s">
        <v>380</v>
      </c>
      <c r="E17693" s="62" t="str">
        <f t="shared" si="1"/>
        <v>Out of test</v>
      </c>
      <c r="F17693" s="53" t="str">
        <f t="shared" si="2"/>
        <v>Shenzhen_0</v>
      </c>
      <c r="G17693" s="53">
        <f t="shared" si="3"/>
        <v>0.6422672511</v>
      </c>
    </row>
    <row r="17694">
      <c r="A17694" s="61">
        <v>1.518300622E9</v>
      </c>
      <c r="B17694" s="61">
        <v>0.0</v>
      </c>
      <c r="C17694" s="61">
        <v>3123.0</v>
      </c>
      <c r="D17694" s="57" t="s">
        <v>380</v>
      </c>
      <c r="E17694" s="62" t="str">
        <f t="shared" si="1"/>
        <v>Out of test</v>
      </c>
      <c r="F17694" s="53" t="str">
        <f t="shared" si="2"/>
        <v>Shenzhen_0</v>
      </c>
      <c r="G17694" s="53">
        <f t="shared" si="3"/>
        <v>0.6013523022</v>
      </c>
    </row>
    <row r="17695">
      <c r="A17695" s="61">
        <v>1.511865662E9</v>
      </c>
      <c r="B17695" s="61">
        <v>0.0</v>
      </c>
      <c r="C17695" s="61">
        <v>817.0</v>
      </c>
      <c r="D17695" s="57" t="s">
        <v>380</v>
      </c>
      <c r="E17695" s="62" t="str">
        <f t="shared" si="1"/>
        <v>Out of test</v>
      </c>
      <c r="F17695" s="53" t="str">
        <f t="shared" si="2"/>
        <v>Shenzhen_0</v>
      </c>
      <c r="G17695" s="53">
        <f t="shared" si="3"/>
        <v>0.5420969189</v>
      </c>
    </row>
    <row r="17696">
      <c r="A17696" s="61">
        <v>1.51399761E9</v>
      </c>
      <c r="B17696" s="61">
        <v>0.0</v>
      </c>
      <c r="C17696" s="61">
        <v>4273.0</v>
      </c>
      <c r="D17696" s="57" t="s">
        <v>380</v>
      </c>
      <c r="E17696" s="62" t="str">
        <f t="shared" si="1"/>
        <v>Out of test</v>
      </c>
      <c r="F17696" s="53" t="str">
        <f t="shared" si="2"/>
        <v>Shenzhen_0</v>
      </c>
      <c r="G17696" s="53">
        <f t="shared" si="3"/>
        <v>0.2430551627</v>
      </c>
    </row>
    <row r="17697">
      <c r="A17697" s="61">
        <v>1.517245582E9</v>
      </c>
      <c r="B17697" s="61">
        <v>0.0</v>
      </c>
      <c r="C17697" s="61">
        <v>849.0</v>
      </c>
      <c r="D17697" s="57" t="s">
        <v>380</v>
      </c>
      <c r="E17697" s="62" t="str">
        <f t="shared" si="1"/>
        <v>Out of test</v>
      </c>
      <c r="F17697" s="53" t="str">
        <f t="shared" si="2"/>
        <v>Shenzhen_0</v>
      </c>
      <c r="G17697" s="53">
        <f t="shared" si="3"/>
        <v>0.8406804027</v>
      </c>
    </row>
    <row r="17698">
      <c r="A17698" s="61">
        <v>1.51769214E9</v>
      </c>
      <c r="B17698" s="61">
        <v>0.0</v>
      </c>
      <c r="C17698" s="61">
        <v>1501.0</v>
      </c>
      <c r="D17698" s="57" t="s">
        <v>380</v>
      </c>
      <c r="E17698" s="62" t="str">
        <f t="shared" si="1"/>
        <v>Out of test</v>
      </c>
      <c r="F17698" s="53" t="str">
        <f t="shared" si="2"/>
        <v>Shenzhen_0</v>
      </c>
      <c r="G17698" s="53">
        <f t="shared" si="3"/>
        <v>0.9247558994</v>
      </c>
    </row>
    <row r="17699">
      <c r="A17699" s="61">
        <v>1.51351917E9</v>
      </c>
      <c r="B17699" s="61">
        <v>0.0</v>
      </c>
      <c r="C17699" s="61">
        <v>683.0</v>
      </c>
      <c r="D17699" s="57" t="s">
        <v>380</v>
      </c>
      <c r="E17699" s="62" t="str">
        <f t="shared" si="1"/>
        <v>Out of test</v>
      </c>
      <c r="F17699" s="53" t="str">
        <f t="shared" si="2"/>
        <v>Shenzhen_0</v>
      </c>
      <c r="G17699" s="53">
        <f t="shared" si="3"/>
        <v>0.08216860626</v>
      </c>
    </row>
    <row r="17700">
      <c r="A17700" s="61">
        <v>1.515727352E9</v>
      </c>
      <c r="B17700" s="61">
        <v>0.0</v>
      </c>
      <c r="C17700" s="61">
        <v>801.0</v>
      </c>
      <c r="D17700" s="57" t="s">
        <v>380</v>
      </c>
      <c r="E17700" s="62" t="str">
        <f t="shared" si="1"/>
        <v>Out of test</v>
      </c>
      <c r="F17700" s="53" t="str">
        <f t="shared" si="2"/>
        <v>Shenzhen_0</v>
      </c>
      <c r="G17700" s="53">
        <f t="shared" si="3"/>
        <v>0.3189083909</v>
      </c>
    </row>
    <row r="17701">
      <c r="A17701" s="61">
        <v>1.51129554E9</v>
      </c>
      <c r="B17701" s="61">
        <v>0.0</v>
      </c>
      <c r="C17701" s="61">
        <v>2089.0</v>
      </c>
      <c r="D17701" s="57" t="s">
        <v>380</v>
      </c>
      <c r="E17701" s="62" t="str">
        <f t="shared" si="1"/>
        <v>Out of test</v>
      </c>
      <c r="F17701" s="53" t="str">
        <f t="shared" si="2"/>
        <v>Shenzhen_0</v>
      </c>
      <c r="G17701" s="53">
        <f t="shared" si="3"/>
        <v>0.1624586367</v>
      </c>
    </row>
    <row r="17702">
      <c r="A17702" s="61">
        <v>1.51505086E9</v>
      </c>
      <c r="B17702" s="61">
        <v>0.0</v>
      </c>
      <c r="C17702" s="61">
        <v>2142.0</v>
      </c>
      <c r="D17702" s="57" t="s">
        <v>380</v>
      </c>
      <c r="E17702" s="62" t="str">
        <f t="shared" si="1"/>
        <v>Out of test</v>
      </c>
      <c r="F17702" s="53" t="str">
        <f t="shared" si="2"/>
        <v>Shenzhen_0</v>
      </c>
      <c r="G17702" s="53">
        <f t="shared" si="3"/>
        <v>0.8549233671</v>
      </c>
    </row>
    <row r="17703">
      <c r="A17703" s="61">
        <v>1.51443446E9</v>
      </c>
      <c r="B17703" s="61">
        <v>0.0</v>
      </c>
      <c r="C17703" s="61">
        <v>2105.0</v>
      </c>
      <c r="D17703" s="57" t="s">
        <v>380</v>
      </c>
      <c r="E17703" s="62" t="str">
        <f t="shared" si="1"/>
        <v>Out of test</v>
      </c>
      <c r="F17703" s="53" t="str">
        <f t="shared" si="2"/>
        <v>Shenzhen_0</v>
      </c>
      <c r="G17703" s="53">
        <f t="shared" si="3"/>
        <v>0.06124135588</v>
      </c>
    </row>
    <row r="17704">
      <c r="A17704" s="61">
        <v>1.51495408E9</v>
      </c>
      <c r="B17704" s="61">
        <v>0.0</v>
      </c>
      <c r="C17704" s="61">
        <v>554.0</v>
      </c>
      <c r="D17704" s="57" t="s">
        <v>380</v>
      </c>
      <c r="E17704" s="62" t="str">
        <f t="shared" si="1"/>
        <v>Out of test</v>
      </c>
      <c r="F17704" s="53" t="str">
        <f t="shared" si="2"/>
        <v>Shenzhen_0</v>
      </c>
      <c r="G17704" s="53">
        <f t="shared" si="3"/>
        <v>0.8115089449</v>
      </c>
    </row>
    <row r="17705">
      <c r="A17705" s="61">
        <v>1.519554812E9</v>
      </c>
      <c r="B17705" s="61">
        <v>0.0</v>
      </c>
      <c r="C17705" s="61">
        <v>3023.0</v>
      </c>
      <c r="D17705" s="57" t="s">
        <v>380</v>
      </c>
      <c r="E17705" s="62" t="str">
        <f t="shared" si="1"/>
        <v>Out of test</v>
      </c>
      <c r="F17705" s="53" t="str">
        <f t="shared" si="2"/>
        <v>Shenzhen_0</v>
      </c>
      <c r="G17705" s="53">
        <f t="shared" si="3"/>
        <v>0.4121637506</v>
      </c>
    </row>
    <row r="17706">
      <c r="A17706" s="61">
        <v>1.516143521E9</v>
      </c>
      <c r="B17706" s="61">
        <v>0.0</v>
      </c>
      <c r="C17706" s="61">
        <v>1458.0</v>
      </c>
      <c r="D17706" s="57" t="s">
        <v>380</v>
      </c>
      <c r="E17706" s="62" t="str">
        <f t="shared" si="1"/>
        <v>Out of test</v>
      </c>
      <c r="F17706" s="53" t="str">
        <f t="shared" si="2"/>
        <v>Shenzhen_0</v>
      </c>
      <c r="G17706" s="53">
        <f t="shared" si="3"/>
        <v>0.4537379543</v>
      </c>
    </row>
    <row r="17707">
      <c r="A17707" s="61">
        <v>1.515594212E9</v>
      </c>
      <c r="B17707" s="61">
        <v>0.0</v>
      </c>
      <c r="C17707" s="61">
        <v>2214.0</v>
      </c>
      <c r="D17707" s="57" t="s">
        <v>380</v>
      </c>
      <c r="E17707" s="62" t="str">
        <f t="shared" si="1"/>
        <v>Out of test</v>
      </c>
      <c r="F17707" s="53" t="str">
        <f t="shared" si="2"/>
        <v>Shenzhen_0</v>
      </c>
      <c r="G17707" s="53">
        <f t="shared" si="3"/>
        <v>0.4880383611</v>
      </c>
    </row>
    <row r="17708">
      <c r="A17708" s="61">
        <v>1.511517252E9</v>
      </c>
      <c r="B17708" s="61">
        <v>0.0</v>
      </c>
      <c r="C17708" s="61">
        <v>335.0</v>
      </c>
      <c r="D17708" s="57" t="s">
        <v>380</v>
      </c>
      <c r="E17708" s="62" t="str">
        <f t="shared" si="1"/>
        <v>Out of test</v>
      </c>
      <c r="F17708" s="53" t="str">
        <f t="shared" si="2"/>
        <v>Shenzhen_0</v>
      </c>
      <c r="G17708" s="53">
        <f t="shared" si="3"/>
        <v>0.2391328388</v>
      </c>
    </row>
    <row r="17709">
      <c r="A17709" s="61">
        <v>1.514099092E9</v>
      </c>
      <c r="B17709" s="61">
        <v>0.0</v>
      </c>
      <c r="C17709" s="61">
        <v>712.0</v>
      </c>
      <c r="D17709" s="57" t="s">
        <v>380</v>
      </c>
      <c r="E17709" s="62" t="str">
        <f t="shared" si="1"/>
        <v>Out of test</v>
      </c>
      <c r="F17709" s="53" t="str">
        <f t="shared" si="2"/>
        <v>Shenzhen_0</v>
      </c>
      <c r="G17709" s="53">
        <f t="shared" si="3"/>
        <v>0.8373527119</v>
      </c>
    </row>
    <row r="17710">
      <c r="A17710" s="61">
        <v>1.5167859E9</v>
      </c>
      <c r="B17710" s="61">
        <v>0.0</v>
      </c>
      <c r="C17710" s="61">
        <v>855.0</v>
      </c>
      <c r="D17710" s="57" t="s">
        <v>380</v>
      </c>
      <c r="E17710" s="62" t="str">
        <f t="shared" si="1"/>
        <v>Out of test</v>
      </c>
      <c r="F17710" s="53" t="str">
        <f t="shared" si="2"/>
        <v>Shenzhen_0</v>
      </c>
      <c r="G17710" s="53">
        <f t="shared" si="3"/>
        <v>0.207075261</v>
      </c>
    </row>
    <row r="17711">
      <c r="A17711" s="61">
        <v>1.51897786E9</v>
      </c>
      <c r="B17711" s="61">
        <v>0.0</v>
      </c>
      <c r="C17711" s="61">
        <v>5472.0</v>
      </c>
      <c r="D17711" s="57" t="s">
        <v>380</v>
      </c>
      <c r="E17711" s="62" t="str">
        <f t="shared" si="1"/>
        <v>Out of test</v>
      </c>
      <c r="F17711" s="53" t="str">
        <f t="shared" si="2"/>
        <v>Shenzhen_0</v>
      </c>
      <c r="G17711" s="53">
        <f t="shared" si="3"/>
        <v>0.6994030612</v>
      </c>
    </row>
    <row r="17712">
      <c r="A17712" s="61">
        <v>1.5182256E9</v>
      </c>
      <c r="B17712" s="61">
        <v>0.0</v>
      </c>
      <c r="C17712" s="61">
        <v>3251.0</v>
      </c>
      <c r="D17712" s="57" t="s">
        <v>380</v>
      </c>
      <c r="E17712" s="62" t="str">
        <f t="shared" si="1"/>
        <v>Out of test</v>
      </c>
      <c r="F17712" s="53" t="str">
        <f t="shared" si="2"/>
        <v>Shenzhen_0</v>
      </c>
      <c r="G17712" s="53">
        <f t="shared" si="3"/>
        <v>0.3709135596</v>
      </c>
    </row>
    <row r="17713">
      <c r="A17713" s="61">
        <v>1.519095041E9</v>
      </c>
      <c r="B17713" s="61">
        <v>0.0</v>
      </c>
      <c r="C17713" s="61">
        <v>188.0</v>
      </c>
      <c r="D17713" s="57" t="s">
        <v>380</v>
      </c>
      <c r="E17713" s="62" t="str">
        <f t="shared" si="1"/>
        <v>Out of test</v>
      </c>
      <c r="F17713" s="53" t="str">
        <f t="shared" si="2"/>
        <v>Shenzhen_0</v>
      </c>
      <c r="G17713" s="53">
        <f t="shared" si="3"/>
        <v>0.3280815323</v>
      </c>
    </row>
    <row r="17714">
      <c r="A17714" s="61">
        <v>1.517564041E9</v>
      </c>
      <c r="B17714" s="61">
        <v>0.0</v>
      </c>
      <c r="C17714" s="61">
        <v>1983.0</v>
      </c>
      <c r="D17714" s="57" t="s">
        <v>380</v>
      </c>
      <c r="E17714" s="62" t="str">
        <f t="shared" si="1"/>
        <v>Out of test</v>
      </c>
      <c r="F17714" s="53" t="str">
        <f t="shared" si="2"/>
        <v>Shenzhen_0</v>
      </c>
      <c r="G17714" s="53">
        <f t="shared" si="3"/>
        <v>0.1399546989</v>
      </c>
    </row>
    <row r="17715">
      <c r="A17715" s="61">
        <v>1.51488915E9</v>
      </c>
      <c r="B17715" s="61">
        <v>0.0</v>
      </c>
      <c r="C17715" s="61">
        <v>333.0</v>
      </c>
      <c r="D17715" s="57" t="s">
        <v>380</v>
      </c>
      <c r="E17715" s="62" t="str">
        <f t="shared" si="1"/>
        <v>Out of test</v>
      </c>
      <c r="F17715" s="53" t="str">
        <f t="shared" si="2"/>
        <v>Shenzhen_0</v>
      </c>
      <c r="G17715" s="53">
        <f t="shared" si="3"/>
        <v>0.1766913233</v>
      </c>
    </row>
    <row r="17716">
      <c r="A17716" s="61">
        <v>1.511987161E9</v>
      </c>
      <c r="B17716" s="61">
        <v>0.0</v>
      </c>
      <c r="C17716" s="61">
        <v>1317.0</v>
      </c>
      <c r="D17716" s="57" t="s">
        <v>380</v>
      </c>
      <c r="E17716" s="62" t="str">
        <f t="shared" si="1"/>
        <v>Out of test</v>
      </c>
      <c r="F17716" s="53" t="str">
        <f t="shared" si="2"/>
        <v>Shenzhen_0</v>
      </c>
      <c r="G17716" s="53">
        <f t="shared" si="3"/>
        <v>0.3499076196</v>
      </c>
    </row>
    <row r="17717">
      <c r="A17717" s="61">
        <v>1.516503921E9</v>
      </c>
      <c r="B17717" s="61">
        <v>0.0</v>
      </c>
      <c r="C17717" s="61">
        <v>1381.0</v>
      </c>
      <c r="D17717" s="57" t="s">
        <v>380</v>
      </c>
      <c r="E17717" s="62" t="str">
        <f t="shared" si="1"/>
        <v>Out of test</v>
      </c>
      <c r="F17717" s="53" t="str">
        <f t="shared" si="2"/>
        <v>Shenzhen_0</v>
      </c>
      <c r="G17717" s="53">
        <f t="shared" si="3"/>
        <v>0.3242842252</v>
      </c>
    </row>
    <row r="17718">
      <c r="A17718" s="61">
        <v>1.512526402E9</v>
      </c>
      <c r="B17718" s="61">
        <v>0.0</v>
      </c>
      <c r="C17718" s="61">
        <v>4592.0</v>
      </c>
      <c r="D17718" s="57" t="s">
        <v>380</v>
      </c>
      <c r="E17718" s="62" t="str">
        <f t="shared" si="1"/>
        <v>Out of test</v>
      </c>
      <c r="F17718" s="53" t="str">
        <f t="shared" si="2"/>
        <v>Shenzhen_0</v>
      </c>
      <c r="G17718" s="53">
        <f t="shared" si="3"/>
        <v>0.4192370175</v>
      </c>
    </row>
    <row r="17719">
      <c r="A17719" s="61">
        <v>1.51822226E9</v>
      </c>
      <c r="B17719" s="61">
        <v>0.0</v>
      </c>
      <c r="C17719" s="61">
        <v>2106.0</v>
      </c>
      <c r="D17719" s="57" t="s">
        <v>380</v>
      </c>
      <c r="E17719" s="62" t="str">
        <f t="shared" si="1"/>
        <v>Out of test</v>
      </c>
      <c r="F17719" s="53" t="str">
        <f t="shared" si="2"/>
        <v>Shenzhen_0</v>
      </c>
      <c r="G17719" s="53">
        <f t="shared" si="3"/>
        <v>0.6721662862</v>
      </c>
    </row>
    <row r="17720">
      <c r="A17720" s="61">
        <v>1.514073431E9</v>
      </c>
      <c r="B17720" s="61">
        <v>0.0</v>
      </c>
      <c r="C17720" s="61">
        <v>3355.0</v>
      </c>
      <c r="D17720" s="57" t="s">
        <v>380</v>
      </c>
      <c r="E17720" s="62" t="str">
        <f t="shared" si="1"/>
        <v>Out of test</v>
      </c>
      <c r="F17720" s="53" t="str">
        <f t="shared" si="2"/>
        <v>Shenzhen_0</v>
      </c>
      <c r="G17720" s="53">
        <f t="shared" si="3"/>
        <v>0.9723616048</v>
      </c>
    </row>
    <row r="17721">
      <c r="A17721" s="61">
        <v>1.519923291E9</v>
      </c>
      <c r="B17721" s="61">
        <v>0.0</v>
      </c>
      <c r="C17721" s="61">
        <v>2039.0</v>
      </c>
      <c r="D17721" s="57" t="s">
        <v>380</v>
      </c>
      <c r="E17721" s="62" t="str">
        <f t="shared" si="1"/>
        <v>Out of test</v>
      </c>
      <c r="F17721" s="53" t="str">
        <f t="shared" si="2"/>
        <v>Shenzhen_0</v>
      </c>
      <c r="G17721" s="53">
        <f t="shared" si="3"/>
        <v>0.9997833396</v>
      </c>
    </row>
    <row r="17722">
      <c r="A17722" s="61">
        <v>1.514153832E9</v>
      </c>
      <c r="B17722" s="61">
        <v>0.0</v>
      </c>
      <c r="C17722" s="61">
        <v>4.0</v>
      </c>
      <c r="D17722" s="57" t="s">
        <v>380</v>
      </c>
      <c r="E17722" s="62" t="str">
        <f t="shared" si="1"/>
        <v>Out of test</v>
      </c>
      <c r="F17722" s="53" t="str">
        <f t="shared" si="2"/>
        <v>Shenzhen_0</v>
      </c>
      <c r="G17722" s="53">
        <f t="shared" si="3"/>
        <v>0.1788837186</v>
      </c>
    </row>
    <row r="17723">
      <c r="A17723" s="61">
        <v>1.512509001E9</v>
      </c>
      <c r="B17723" s="61">
        <v>0.0</v>
      </c>
      <c r="C17723" s="61">
        <v>639.0</v>
      </c>
      <c r="D17723" s="57" t="s">
        <v>380</v>
      </c>
      <c r="E17723" s="62" t="str">
        <f t="shared" si="1"/>
        <v>Out of test</v>
      </c>
      <c r="F17723" s="53" t="str">
        <f t="shared" si="2"/>
        <v>Shenzhen_0</v>
      </c>
      <c r="G17723" s="53">
        <f t="shared" si="3"/>
        <v>0.4626864582</v>
      </c>
    </row>
    <row r="17724">
      <c r="A17724" s="61">
        <v>1.516291321E9</v>
      </c>
      <c r="B17724" s="61">
        <v>0.0</v>
      </c>
      <c r="C17724" s="61">
        <v>3843.0</v>
      </c>
      <c r="D17724" s="57" t="s">
        <v>380</v>
      </c>
      <c r="E17724" s="62" t="str">
        <f t="shared" si="1"/>
        <v>Out of test</v>
      </c>
      <c r="F17724" s="53" t="str">
        <f t="shared" si="2"/>
        <v>Shenzhen_0</v>
      </c>
      <c r="G17724" s="53">
        <f t="shared" si="3"/>
        <v>0.2043877604</v>
      </c>
    </row>
    <row r="17725">
      <c r="A17725" s="61">
        <v>1.519679512E9</v>
      </c>
      <c r="B17725" s="61">
        <v>0.0</v>
      </c>
      <c r="C17725" s="61">
        <v>3084.0</v>
      </c>
      <c r="D17725" s="57" t="s">
        <v>380</v>
      </c>
      <c r="E17725" s="62" t="str">
        <f t="shared" si="1"/>
        <v>Out of test</v>
      </c>
      <c r="F17725" s="53" t="str">
        <f t="shared" si="2"/>
        <v>Shenzhen_0</v>
      </c>
      <c r="G17725" s="53">
        <f t="shared" si="3"/>
        <v>0.1403205929</v>
      </c>
    </row>
    <row r="17726">
      <c r="A17726" s="61">
        <v>1.51728012E9</v>
      </c>
      <c r="B17726" s="61">
        <v>0.0</v>
      </c>
      <c r="C17726" s="61">
        <v>172.0</v>
      </c>
      <c r="D17726" s="57" t="s">
        <v>380</v>
      </c>
      <c r="E17726" s="62" t="str">
        <f t="shared" si="1"/>
        <v>Out of test</v>
      </c>
      <c r="F17726" s="53" t="str">
        <f t="shared" si="2"/>
        <v>Shenzhen_0</v>
      </c>
      <c r="G17726" s="53">
        <f t="shared" si="3"/>
        <v>0.9092394121</v>
      </c>
    </row>
    <row r="17727">
      <c r="A17727" s="61">
        <v>1.513658371E9</v>
      </c>
      <c r="B17727" s="61">
        <v>0.0</v>
      </c>
      <c r="C17727" s="61">
        <v>203.0</v>
      </c>
      <c r="D17727" s="57" t="s">
        <v>380</v>
      </c>
      <c r="E17727" s="62" t="str">
        <f t="shared" si="1"/>
        <v>Out of test</v>
      </c>
      <c r="F17727" s="53" t="str">
        <f t="shared" si="2"/>
        <v>Shenzhen_0</v>
      </c>
      <c r="G17727" s="53">
        <f t="shared" si="3"/>
        <v>0.7247367219</v>
      </c>
    </row>
    <row r="17728">
      <c r="A17728" s="61">
        <v>1.51290631E9</v>
      </c>
      <c r="B17728" s="61">
        <v>0.0</v>
      </c>
      <c r="C17728" s="61">
        <v>2814.0</v>
      </c>
      <c r="D17728" s="57" t="s">
        <v>380</v>
      </c>
      <c r="E17728" s="62" t="str">
        <f t="shared" si="1"/>
        <v>Out of test</v>
      </c>
      <c r="F17728" s="53" t="str">
        <f t="shared" si="2"/>
        <v>Shenzhen_0</v>
      </c>
      <c r="G17728" s="53">
        <f t="shared" si="3"/>
        <v>0.07682584095</v>
      </c>
    </row>
    <row r="17729">
      <c r="A17729" s="61">
        <v>1.513187322E9</v>
      </c>
      <c r="B17729" s="61">
        <v>0.0</v>
      </c>
      <c r="C17729" s="61">
        <v>1639.0</v>
      </c>
      <c r="D17729" s="57" t="s">
        <v>380</v>
      </c>
      <c r="E17729" s="62" t="str">
        <f t="shared" si="1"/>
        <v>Out of test</v>
      </c>
      <c r="F17729" s="53" t="str">
        <f t="shared" si="2"/>
        <v>Shenzhen_0</v>
      </c>
      <c r="G17729" s="53">
        <f t="shared" si="3"/>
        <v>0.8878795238</v>
      </c>
    </row>
    <row r="17730">
      <c r="A17730" s="61">
        <v>1.51214239E9</v>
      </c>
      <c r="B17730" s="61">
        <v>0.0</v>
      </c>
      <c r="C17730" s="61">
        <v>3401.0</v>
      </c>
      <c r="D17730" s="57" t="s">
        <v>380</v>
      </c>
      <c r="E17730" s="62" t="str">
        <f t="shared" si="1"/>
        <v>Out of test</v>
      </c>
      <c r="F17730" s="53" t="str">
        <f t="shared" si="2"/>
        <v>Shenzhen_0</v>
      </c>
      <c r="G17730" s="53">
        <f t="shared" si="3"/>
        <v>0.5144936833</v>
      </c>
    </row>
    <row r="17731">
      <c r="A17731" s="61">
        <v>1.515769772E9</v>
      </c>
      <c r="B17731" s="61">
        <v>0.0</v>
      </c>
      <c r="C17731" s="61">
        <v>41.0</v>
      </c>
      <c r="D17731" s="57" t="s">
        <v>380</v>
      </c>
      <c r="E17731" s="62" t="str">
        <f t="shared" si="1"/>
        <v>Out of test</v>
      </c>
      <c r="F17731" s="53" t="str">
        <f t="shared" si="2"/>
        <v>Shenzhen_0</v>
      </c>
      <c r="G17731" s="53">
        <f t="shared" si="3"/>
        <v>0.6078587432</v>
      </c>
    </row>
    <row r="17732">
      <c r="A17732" s="61">
        <v>1.511950632E9</v>
      </c>
      <c r="B17732" s="61">
        <v>0.0</v>
      </c>
      <c r="C17732" s="61">
        <v>24.0</v>
      </c>
      <c r="D17732" s="57" t="s">
        <v>380</v>
      </c>
      <c r="E17732" s="62" t="str">
        <f t="shared" si="1"/>
        <v>Out of test</v>
      </c>
      <c r="F17732" s="53" t="str">
        <f t="shared" si="2"/>
        <v>Shenzhen_0</v>
      </c>
      <c r="G17732" s="53">
        <f t="shared" si="3"/>
        <v>0.814889063</v>
      </c>
    </row>
    <row r="17733">
      <c r="A17733" s="61">
        <v>1.51983348E9</v>
      </c>
      <c r="B17733" s="61">
        <v>0.0</v>
      </c>
      <c r="C17733" s="61">
        <v>1437.0</v>
      </c>
      <c r="D17733" s="57" t="s">
        <v>380</v>
      </c>
      <c r="E17733" s="62" t="str">
        <f t="shared" si="1"/>
        <v>Out of test</v>
      </c>
      <c r="F17733" s="53" t="str">
        <f t="shared" si="2"/>
        <v>Shenzhen_0</v>
      </c>
      <c r="G17733" s="53">
        <f t="shared" si="3"/>
        <v>0.1847047932</v>
      </c>
    </row>
    <row r="17734">
      <c r="A17734" s="61">
        <v>1.513414411E9</v>
      </c>
      <c r="B17734" s="61">
        <v>0.0</v>
      </c>
      <c r="C17734" s="61">
        <v>930.0</v>
      </c>
      <c r="D17734" s="57" t="s">
        <v>380</v>
      </c>
      <c r="E17734" s="62" t="str">
        <f t="shared" si="1"/>
        <v>Out of test</v>
      </c>
      <c r="F17734" s="53" t="str">
        <f t="shared" si="2"/>
        <v>Shenzhen_0</v>
      </c>
      <c r="G17734" s="53">
        <f t="shared" si="3"/>
        <v>0.0614242614</v>
      </c>
    </row>
    <row r="17735">
      <c r="A17735" s="61">
        <v>1.518573661E9</v>
      </c>
      <c r="B17735" s="61">
        <v>0.0</v>
      </c>
      <c r="C17735" s="61">
        <v>2116.0</v>
      </c>
      <c r="D17735" s="57" t="s">
        <v>380</v>
      </c>
      <c r="E17735" s="62" t="str">
        <f t="shared" si="1"/>
        <v>Out of test</v>
      </c>
      <c r="F17735" s="53" t="str">
        <f t="shared" si="2"/>
        <v>Shenzhen_0</v>
      </c>
      <c r="G17735" s="53">
        <f t="shared" si="3"/>
        <v>0.572795606</v>
      </c>
    </row>
    <row r="17736">
      <c r="A17736" s="61">
        <v>1.518840792E9</v>
      </c>
      <c r="B17736" s="61">
        <v>0.0</v>
      </c>
      <c r="C17736" s="61">
        <v>1615.0</v>
      </c>
      <c r="D17736" s="57" t="s">
        <v>380</v>
      </c>
      <c r="E17736" s="62" t="str">
        <f t="shared" si="1"/>
        <v>Out of test</v>
      </c>
      <c r="F17736" s="53" t="str">
        <f t="shared" si="2"/>
        <v>Shenzhen_0</v>
      </c>
      <c r="G17736" s="53">
        <f t="shared" si="3"/>
        <v>0.4312625066</v>
      </c>
    </row>
    <row r="17737">
      <c r="A17737" s="61">
        <v>1.51838088E9</v>
      </c>
      <c r="B17737" s="61">
        <v>0.0</v>
      </c>
      <c r="C17737" s="61">
        <v>1434.0</v>
      </c>
      <c r="D17737" s="57" t="s">
        <v>380</v>
      </c>
      <c r="E17737" s="62" t="str">
        <f t="shared" si="1"/>
        <v>Out of test</v>
      </c>
      <c r="F17737" s="53" t="str">
        <f t="shared" si="2"/>
        <v>Shenzhen_0</v>
      </c>
      <c r="G17737" s="53">
        <f t="shared" si="3"/>
        <v>0.3178052184</v>
      </c>
    </row>
    <row r="17738">
      <c r="A17738" s="61">
        <v>1.51451597E9</v>
      </c>
      <c r="B17738" s="61">
        <v>0.0</v>
      </c>
      <c r="C17738" s="61">
        <v>434.0</v>
      </c>
      <c r="D17738" s="57" t="s">
        <v>380</v>
      </c>
      <c r="E17738" s="62" t="str">
        <f t="shared" si="1"/>
        <v>Out of test</v>
      </c>
      <c r="F17738" s="53" t="str">
        <f t="shared" si="2"/>
        <v>Shenzhen_0</v>
      </c>
      <c r="G17738" s="53">
        <f t="shared" si="3"/>
        <v>0.3177187916</v>
      </c>
    </row>
    <row r="17739">
      <c r="A17739" s="61">
        <v>1.516826061E9</v>
      </c>
      <c r="B17739" s="61">
        <v>0.0</v>
      </c>
      <c r="C17739" s="61">
        <v>1367.0</v>
      </c>
      <c r="D17739" s="57" t="s">
        <v>380</v>
      </c>
      <c r="E17739" s="62" t="str">
        <f t="shared" si="1"/>
        <v>Out of test</v>
      </c>
      <c r="F17739" s="53" t="str">
        <f t="shared" si="2"/>
        <v>Shenzhen_0</v>
      </c>
      <c r="G17739" s="53">
        <f t="shared" si="3"/>
        <v>0.9561733607</v>
      </c>
    </row>
    <row r="17740">
      <c r="A17740" s="61">
        <v>1.5150214E9</v>
      </c>
      <c r="B17740" s="61">
        <v>0.0</v>
      </c>
      <c r="C17740" s="61">
        <v>928.0</v>
      </c>
      <c r="D17740" s="57" t="s">
        <v>380</v>
      </c>
      <c r="E17740" s="62" t="str">
        <f t="shared" si="1"/>
        <v>Out of test</v>
      </c>
      <c r="F17740" s="53" t="str">
        <f t="shared" si="2"/>
        <v>Shenzhen_0</v>
      </c>
      <c r="G17740" s="53">
        <f t="shared" si="3"/>
        <v>0.03964215487</v>
      </c>
    </row>
    <row r="17741">
      <c r="A17741" s="61">
        <v>1.513641692E9</v>
      </c>
      <c r="B17741" s="61">
        <v>0.0</v>
      </c>
      <c r="C17741" s="61">
        <v>3431.0</v>
      </c>
      <c r="D17741" s="57" t="s">
        <v>380</v>
      </c>
      <c r="E17741" s="62" t="str">
        <f t="shared" si="1"/>
        <v>Out of test</v>
      </c>
      <c r="F17741" s="53" t="str">
        <f t="shared" si="2"/>
        <v>Shenzhen_0</v>
      </c>
      <c r="G17741" s="53">
        <f t="shared" si="3"/>
        <v>0.4383610812</v>
      </c>
    </row>
    <row r="17742">
      <c r="A17742" s="61">
        <v>1.519674691E9</v>
      </c>
      <c r="B17742" s="61">
        <v>0.0</v>
      </c>
      <c r="C17742" s="61">
        <v>162.0</v>
      </c>
      <c r="D17742" s="57" t="s">
        <v>380</v>
      </c>
      <c r="E17742" s="62" t="str">
        <f t="shared" si="1"/>
        <v>Out of test</v>
      </c>
      <c r="F17742" s="53" t="str">
        <f t="shared" si="2"/>
        <v>Shenzhen_0</v>
      </c>
      <c r="G17742" s="53">
        <f t="shared" si="3"/>
        <v>0.409617229</v>
      </c>
    </row>
    <row r="17743">
      <c r="A17743" s="61">
        <v>1.51256969E9</v>
      </c>
      <c r="B17743" s="61">
        <v>0.0</v>
      </c>
      <c r="C17743" s="61">
        <v>108.0</v>
      </c>
      <c r="D17743" s="57" t="s">
        <v>380</v>
      </c>
      <c r="E17743" s="62" t="str">
        <f t="shared" si="1"/>
        <v>Out of test</v>
      </c>
      <c r="F17743" s="53" t="str">
        <f t="shared" si="2"/>
        <v>Shenzhen_0</v>
      </c>
      <c r="G17743" s="53">
        <f t="shared" si="3"/>
        <v>0.5252994932</v>
      </c>
    </row>
    <row r="17744">
      <c r="A17744" s="61">
        <v>1.519240131E9</v>
      </c>
      <c r="B17744" s="61">
        <v>0.0</v>
      </c>
      <c r="C17744" s="61">
        <v>1045.0</v>
      </c>
      <c r="D17744" s="57" t="s">
        <v>380</v>
      </c>
      <c r="E17744" s="62" t="str">
        <f t="shared" si="1"/>
        <v>Out of test</v>
      </c>
      <c r="F17744" s="53" t="str">
        <f t="shared" si="2"/>
        <v>Shenzhen_0</v>
      </c>
      <c r="G17744" s="53">
        <f t="shared" si="3"/>
        <v>0.8302738525</v>
      </c>
    </row>
    <row r="17745">
      <c r="A17745" s="61">
        <v>1.51287411E9</v>
      </c>
      <c r="B17745" s="61">
        <v>0.0</v>
      </c>
      <c r="C17745" s="61">
        <v>433.0</v>
      </c>
      <c r="D17745" s="57" t="s">
        <v>380</v>
      </c>
      <c r="E17745" s="62" t="str">
        <f t="shared" si="1"/>
        <v>Out of test</v>
      </c>
      <c r="F17745" s="53" t="str">
        <f t="shared" si="2"/>
        <v>Shenzhen_0</v>
      </c>
      <c r="G17745" s="53">
        <f t="shared" si="3"/>
        <v>0.3103382292</v>
      </c>
    </row>
    <row r="17746">
      <c r="A17746" s="61">
        <v>1.513839931E9</v>
      </c>
      <c r="B17746" s="61">
        <v>0.0</v>
      </c>
      <c r="C17746" s="61">
        <v>2419.0</v>
      </c>
      <c r="D17746" s="57" t="s">
        <v>380</v>
      </c>
      <c r="E17746" s="62" t="str">
        <f t="shared" si="1"/>
        <v>Out of test</v>
      </c>
      <c r="F17746" s="53" t="str">
        <f t="shared" si="2"/>
        <v>Shenzhen_0</v>
      </c>
      <c r="G17746" s="53">
        <f t="shared" si="3"/>
        <v>0.3163129551</v>
      </c>
    </row>
    <row r="17747">
      <c r="A17747" s="61">
        <v>1.512644511E9</v>
      </c>
      <c r="B17747" s="61">
        <v>0.0</v>
      </c>
      <c r="C17747" s="61">
        <v>2930.0</v>
      </c>
      <c r="D17747" s="57" t="s">
        <v>380</v>
      </c>
      <c r="E17747" s="62" t="str">
        <f t="shared" si="1"/>
        <v>Out of test</v>
      </c>
      <c r="F17747" s="53" t="str">
        <f t="shared" si="2"/>
        <v>Shenzhen_0</v>
      </c>
      <c r="G17747" s="53">
        <f t="shared" si="3"/>
        <v>0.9946665982</v>
      </c>
    </row>
    <row r="17748">
      <c r="A17748" s="61">
        <v>1.5123223E9</v>
      </c>
      <c r="B17748" s="61">
        <v>0.0</v>
      </c>
      <c r="C17748" s="61">
        <v>464.0</v>
      </c>
      <c r="D17748" s="57" t="s">
        <v>380</v>
      </c>
      <c r="E17748" s="62" t="str">
        <f t="shared" si="1"/>
        <v>Out of test</v>
      </c>
      <c r="F17748" s="53" t="str">
        <f t="shared" si="2"/>
        <v>Shenzhen_0</v>
      </c>
      <c r="G17748" s="53">
        <f t="shared" si="3"/>
        <v>0.9898711113</v>
      </c>
    </row>
    <row r="17749">
      <c r="A17749" s="61">
        <v>1.514492272E9</v>
      </c>
      <c r="B17749" s="61">
        <v>0.0</v>
      </c>
      <c r="C17749" s="61">
        <v>2016.0</v>
      </c>
      <c r="D17749" s="57" t="s">
        <v>380</v>
      </c>
      <c r="E17749" s="62" t="str">
        <f t="shared" si="1"/>
        <v>Out of test</v>
      </c>
      <c r="F17749" s="53" t="str">
        <f t="shared" si="2"/>
        <v>Shenzhen_0</v>
      </c>
      <c r="G17749" s="53">
        <f t="shared" si="3"/>
        <v>0.8287451579</v>
      </c>
    </row>
    <row r="17750">
      <c r="A17750" s="61">
        <v>1.514952182E9</v>
      </c>
      <c r="B17750" s="61">
        <v>0.0</v>
      </c>
      <c r="C17750" s="61">
        <v>1199.0</v>
      </c>
      <c r="D17750" s="57" t="s">
        <v>380</v>
      </c>
      <c r="E17750" s="62" t="str">
        <f t="shared" si="1"/>
        <v>Out of test</v>
      </c>
      <c r="F17750" s="53" t="str">
        <f t="shared" si="2"/>
        <v>Shenzhen_0</v>
      </c>
      <c r="G17750" s="53">
        <f t="shared" si="3"/>
        <v>0.4624957437</v>
      </c>
    </row>
    <row r="17751">
      <c r="A17751" s="61">
        <v>1.514058301E9</v>
      </c>
      <c r="B17751" s="61">
        <v>0.0</v>
      </c>
      <c r="C17751" s="61">
        <v>332.0</v>
      </c>
      <c r="D17751" s="57" t="s">
        <v>380</v>
      </c>
      <c r="E17751" s="62" t="str">
        <f t="shared" si="1"/>
        <v>Out of test</v>
      </c>
      <c r="F17751" s="53" t="str">
        <f t="shared" si="2"/>
        <v>Shenzhen_0</v>
      </c>
      <c r="G17751" s="53">
        <f t="shared" si="3"/>
        <v>0.09000731605</v>
      </c>
    </row>
    <row r="17752">
      <c r="A17752" s="61">
        <v>1.519196421E9</v>
      </c>
      <c r="B17752" s="61">
        <v>0.0</v>
      </c>
      <c r="C17752" s="61">
        <v>1153.0</v>
      </c>
      <c r="D17752" s="57" t="s">
        <v>380</v>
      </c>
      <c r="E17752" s="62" t="str">
        <f t="shared" si="1"/>
        <v>Out of test</v>
      </c>
      <c r="F17752" s="53" t="str">
        <f t="shared" si="2"/>
        <v>Shenzhen_0</v>
      </c>
      <c r="G17752" s="53">
        <f t="shared" si="3"/>
        <v>0.8453609819</v>
      </c>
    </row>
    <row r="17753">
      <c r="A17753" s="61">
        <v>1.51177062E9</v>
      </c>
      <c r="B17753" s="61">
        <v>0.0</v>
      </c>
      <c r="C17753" s="61">
        <v>41.0</v>
      </c>
      <c r="D17753" s="57" t="s">
        <v>380</v>
      </c>
      <c r="E17753" s="62" t="str">
        <f t="shared" si="1"/>
        <v>Out of test</v>
      </c>
      <c r="F17753" s="53" t="str">
        <f t="shared" si="2"/>
        <v>Shenzhen_0</v>
      </c>
      <c r="G17753" s="53">
        <f t="shared" si="3"/>
        <v>0.04035156405</v>
      </c>
    </row>
    <row r="17754">
      <c r="A17754" s="61">
        <v>1.513010022E9</v>
      </c>
      <c r="B17754" s="61">
        <v>0.0</v>
      </c>
      <c r="C17754" s="61">
        <v>569.0</v>
      </c>
      <c r="D17754" s="57" t="s">
        <v>380</v>
      </c>
      <c r="E17754" s="62" t="str">
        <f t="shared" si="1"/>
        <v>Out of test</v>
      </c>
      <c r="F17754" s="53" t="str">
        <f t="shared" si="2"/>
        <v>Shenzhen_0</v>
      </c>
      <c r="G17754" s="53">
        <f t="shared" si="3"/>
        <v>0.3706143573</v>
      </c>
    </row>
    <row r="17755">
      <c r="A17755" s="61">
        <v>1.511724461E9</v>
      </c>
      <c r="B17755" s="61">
        <v>0.0</v>
      </c>
      <c r="C17755" s="61">
        <v>197.0</v>
      </c>
      <c r="D17755" s="57" t="s">
        <v>380</v>
      </c>
      <c r="E17755" s="62" t="str">
        <f t="shared" si="1"/>
        <v>Out of test</v>
      </c>
      <c r="F17755" s="53" t="str">
        <f t="shared" si="2"/>
        <v>Shenzhen_0</v>
      </c>
      <c r="G17755" s="53">
        <f t="shared" si="3"/>
        <v>0.7662540862</v>
      </c>
    </row>
    <row r="17756">
      <c r="A17756" s="61">
        <v>1.51514783E9</v>
      </c>
      <c r="B17756" s="61">
        <v>0.0</v>
      </c>
      <c r="C17756" s="61">
        <v>820.0</v>
      </c>
      <c r="D17756" s="57" t="s">
        <v>380</v>
      </c>
      <c r="E17756" s="62" t="str">
        <f t="shared" si="1"/>
        <v>Out of test</v>
      </c>
      <c r="F17756" s="53" t="str">
        <f t="shared" si="2"/>
        <v>Shenzhen_0</v>
      </c>
      <c r="G17756" s="53">
        <f t="shared" si="3"/>
        <v>0.164228363</v>
      </c>
    </row>
    <row r="17757">
      <c r="A17757" s="61">
        <v>1.519075441E9</v>
      </c>
      <c r="B17757" s="61">
        <v>0.0</v>
      </c>
      <c r="C17757" s="61">
        <v>86.0</v>
      </c>
      <c r="D17757" s="57" t="s">
        <v>380</v>
      </c>
      <c r="E17757" s="62" t="str">
        <f t="shared" si="1"/>
        <v>Out of test</v>
      </c>
      <c r="F17757" s="53" t="str">
        <f t="shared" si="2"/>
        <v>Shenzhen_0</v>
      </c>
      <c r="G17757" s="53">
        <f t="shared" si="3"/>
        <v>0.4983195522</v>
      </c>
    </row>
    <row r="17758">
      <c r="A17758" s="61">
        <v>1.51581554E9</v>
      </c>
      <c r="B17758" s="61">
        <v>0.0</v>
      </c>
      <c r="C17758" s="61">
        <v>2642.0</v>
      </c>
      <c r="D17758" s="57" t="s">
        <v>380</v>
      </c>
      <c r="E17758" s="62" t="str">
        <f t="shared" si="1"/>
        <v>Out of test</v>
      </c>
      <c r="F17758" s="53" t="str">
        <f t="shared" si="2"/>
        <v>Shenzhen_0</v>
      </c>
      <c r="G17758" s="53">
        <f t="shared" si="3"/>
        <v>0.1908832819</v>
      </c>
    </row>
    <row r="17759">
      <c r="A17759" s="61">
        <v>1.51574079E9</v>
      </c>
      <c r="B17759" s="61">
        <v>0.0</v>
      </c>
      <c r="C17759" s="61">
        <v>3010.0</v>
      </c>
      <c r="D17759" s="57" t="s">
        <v>380</v>
      </c>
      <c r="E17759" s="62" t="str">
        <f t="shared" si="1"/>
        <v>Out of test</v>
      </c>
      <c r="F17759" s="53" t="str">
        <f t="shared" si="2"/>
        <v>Shenzhen_0</v>
      </c>
      <c r="G17759" s="53">
        <f t="shared" si="3"/>
        <v>0.6125154728</v>
      </c>
    </row>
    <row r="17760">
      <c r="A17760" s="61">
        <v>1.511734582E9</v>
      </c>
      <c r="B17760" s="61">
        <v>0.0</v>
      </c>
      <c r="C17760" s="61">
        <v>1617.0</v>
      </c>
      <c r="D17760" s="57" t="s">
        <v>380</v>
      </c>
      <c r="E17760" s="62" t="str">
        <f t="shared" si="1"/>
        <v>Out of test</v>
      </c>
      <c r="F17760" s="53" t="str">
        <f t="shared" si="2"/>
        <v>Shenzhen_0</v>
      </c>
      <c r="G17760" s="53">
        <f t="shared" si="3"/>
        <v>0.8537981732</v>
      </c>
    </row>
    <row r="17761">
      <c r="A17761" s="61">
        <v>1.512063851E9</v>
      </c>
      <c r="B17761" s="61">
        <v>0.0</v>
      </c>
      <c r="C17761" s="61">
        <v>25.0</v>
      </c>
      <c r="D17761" s="57" t="s">
        <v>380</v>
      </c>
      <c r="E17761" s="62" t="str">
        <f t="shared" si="1"/>
        <v>Out of test</v>
      </c>
      <c r="F17761" s="53" t="str">
        <f t="shared" si="2"/>
        <v>Shenzhen_0</v>
      </c>
      <c r="G17761" s="53">
        <f t="shared" si="3"/>
        <v>0.7870822253</v>
      </c>
    </row>
    <row r="17762">
      <c r="A17762" s="61">
        <v>1.51982969E9</v>
      </c>
      <c r="B17762" s="61">
        <v>0.0</v>
      </c>
      <c r="C17762" s="61">
        <v>3495.0</v>
      </c>
      <c r="D17762" s="57" t="s">
        <v>380</v>
      </c>
      <c r="E17762" s="62" t="str">
        <f t="shared" si="1"/>
        <v>Out of test</v>
      </c>
      <c r="F17762" s="53" t="str">
        <f t="shared" si="2"/>
        <v>Shenzhen_0</v>
      </c>
      <c r="G17762" s="53">
        <f t="shared" si="3"/>
        <v>0.9397519568</v>
      </c>
    </row>
    <row r="17763">
      <c r="A17763" s="61">
        <v>1.51761066E9</v>
      </c>
      <c r="B17763" s="61">
        <v>0.0</v>
      </c>
      <c r="C17763" s="61">
        <v>2234.0</v>
      </c>
      <c r="D17763" s="57" t="s">
        <v>380</v>
      </c>
      <c r="E17763" s="62" t="str">
        <f t="shared" si="1"/>
        <v>Out of test</v>
      </c>
      <c r="F17763" s="53" t="str">
        <f t="shared" si="2"/>
        <v>Shenzhen_0</v>
      </c>
      <c r="G17763" s="53">
        <f t="shared" si="3"/>
        <v>0.3101882599</v>
      </c>
    </row>
    <row r="17764">
      <c r="A17764" s="61">
        <v>1.519887951E9</v>
      </c>
      <c r="B17764" s="61">
        <v>0.0</v>
      </c>
      <c r="C17764" s="61">
        <v>3789.0</v>
      </c>
      <c r="D17764" s="57" t="s">
        <v>380</v>
      </c>
      <c r="E17764" s="62" t="str">
        <f t="shared" si="1"/>
        <v>Out of test</v>
      </c>
      <c r="F17764" s="53" t="str">
        <f t="shared" si="2"/>
        <v>Shenzhen_0</v>
      </c>
      <c r="G17764" s="53">
        <f t="shared" si="3"/>
        <v>0.2676163832</v>
      </c>
    </row>
    <row r="17765">
      <c r="A17765" s="61">
        <v>1.513894881E9</v>
      </c>
      <c r="B17765" s="61">
        <v>0.0</v>
      </c>
      <c r="C17765" s="61">
        <v>72.0</v>
      </c>
      <c r="D17765" s="57" t="s">
        <v>380</v>
      </c>
      <c r="E17765" s="62" t="str">
        <f t="shared" si="1"/>
        <v>Out of test</v>
      </c>
      <c r="F17765" s="53" t="str">
        <f t="shared" si="2"/>
        <v>Shenzhen_0</v>
      </c>
      <c r="G17765" s="53">
        <f t="shared" si="3"/>
        <v>0.964936018</v>
      </c>
    </row>
    <row r="17766">
      <c r="A17766" s="61">
        <v>1.515133701E9</v>
      </c>
      <c r="B17766" s="61">
        <v>0.0</v>
      </c>
      <c r="C17766" s="61">
        <v>247.0</v>
      </c>
      <c r="D17766" s="57" t="s">
        <v>380</v>
      </c>
      <c r="E17766" s="62" t="str">
        <f t="shared" si="1"/>
        <v>Out of test</v>
      </c>
      <c r="F17766" s="53" t="str">
        <f t="shared" si="2"/>
        <v>Shenzhen_0</v>
      </c>
      <c r="G17766" s="53">
        <f t="shared" si="3"/>
        <v>0.4465010178</v>
      </c>
    </row>
    <row r="17767">
      <c r="A17767" s="61">
        <v>1.515992592E9</v>
      </c>
      <c r="B17767" s="61">
        <v>0.0</v>
      </c>
      <c r="C17767" s="61">
        <v>194.0</v>
      </c>
      <c r="D17767" s="57" t="s">
        <v>380</v>
      </c>
      <c r="E17767" s="62" t="str">
        <f t="shared" si="1"/>
        <v>Out of test</v>
      </c>
      <c r="F17767" s="53" t="str">
        <f t="shared" si="2"/>
        <v>Shenzhen_0</v>
      </c>
      <c r="G17767" s="53">
        <f t="shared" si="3"/>
        <v>0.2495826954</v>
      </c>
    </row>
    <row r="17768">
      <c r="A17768" s="61">
        <v>1.513784692E9</v>
      </c>
      <c r="B17768" s="61">
        <v>0.0</v>
      </c>
      <c r="C17768" s="61">
        <v>2055.0</v>
      </c>
      <c r="D17768" s="57" t="s">
        <v>380</v>
      </c>
      <c r="E17768" s="62" t="str">
        <f t="shared" si="1"/>
        <v>Out of test</v>
      </c>
      <c r="F17768" s="53" t="str">
        <f t="shared" si="2"/>
        <v>Shenzhen_0</v>
      </c>
      <c r="G17768" s="53">
        <f t="shared" si="3"/>
        <v>0.9491601372</v>
      </c>
    </row>
    <row r="17769">
      <c r="A17769" s="61">
        <v>1.515599612E9</v>
      </c>
      <c r="B17769" s="61">
        <v>0.0</v>
      </c>
      <c r="C17769" s="61">
        <v>1536.0</v>
      </c>
      <c r="D17769" s="57" t="s">
        <v>380</v>
      </c>
      <c r="E17769" s="62" t="str">
        <f t="shared" si="1"/>
        <v>Out of test</v>
      </c>
      <c r="F17769" s="53" t="str">
        <f t="shared" si="2"/>
        <v>Shenzhen_0</v>
      </c>
      <c r="G17769" s="53">
        <f t="shared" si="3"/>
        <v>0.4891973561</v>
      </c>
    </row>
    <row r="17770">
      <c r="A17770" s="61">
        <v>1.516206472E9</v>
      </c>
      <c r="B17770" s="61">
        <v>0.0</v>
      </c>
      <c r="C17770" s="61">
        <v>3032.0</v>
      </c>
      <c r="D17770" s="57" t="s">
        <v>380</v>
      </c>
      <c r="E17770" s="62" t="str">
        <f t="shared" si="1"/>
        <v>Out of test</v>
      </c>
      <c r="F17770" s="53" t="str">
        <f t="shared" si="2"/>
        <v>Shenzhen_0</v>
      </c>
      <c r="G17770" s="53">
        <f t="shared" si="3"/>
        <v>0.3328253254</v>
      </c>
    </row>
    <row r="17771">
      <c r="A17771" s="61">
        <v>1.51379168E9</v>
      </c>
      <c r="B17771" s="61">
        <v>0.0</v>
      </c>
      <c r="C17771" s="61">
        <v>1118.0</v>
      </c>
      <c r="D17771" s="57" t="s">
        <v>380</v>
      </c>
      <c r="E17771" s="62" t="str">
        <f t="shared" si="1"/>
        <v>Out of test</v>
      </c>
      <c r="F17771" s="53" t="str">
        <f t="shared" si="2"/>
        <v>Shenzhen_0</v>
      </c>
      <c r="G17771" s="53">
        <f t="shared" si="3"/>
        <v>0.05594583107</v>
      </c>
    </row>
    <row r="17772">
      <c r="A17772" s="61">
        <v>1.512304222E9</v>
      </c>
      <c r="B17772" s="61">
        <v>0.0</v>
      </c>
      <c r="C17772" s="61">
        <v>3759.0</v>
      </c>
      <c r="D17772" s="57" t="s">
        <v>380</v>
      </c>
      <c r="E17772" s="62" t="str">
        <f t="shared" si="1"/>
        <v>Out of test</v>
      </c>
      <c r="F17772" s="53" t="str">
        <f t="shared" si="2"/>
        <v>Shenzhen_0</v>
      </c>
      <c r="G17772" s="53">
        <f t="shared" si="3"/>
        <v>0.9214282471</v>
      </c>
    </row>
    <row r="17773">
      <c r="A17773" s="61">
        <v>1.517860511E9</v>
      </c>
      <c r="B17773" s="61">
        <v>0.0</v>
      </c>
      <c r="C17773" s="61">
        <v>742.0</v>
      </c>
      <c r="D17773" s="57" t="s">
        <v>380</v>
      </c>
      <c r="E17773" s="62" t="str">
        <f t="shared" si="1"/>
        <v>Out of test</v>
      </c>
      <c r="F17773" s="53" t="str">
        <f t="shared" si="2"/>
        <v>Shenzhen_0</v>
      </c>
      <c r="G17773" s="53">
        <f t="shared" si="3"/>
        <v>0.9124056856</v>
      </c>
    </row>
    <row r="17774">
      <c r="A17774" s="61">
        <v>1.511578071E9</v>
      </c>
      <c r="B17774" s="61">
        <v>0.0</v>
      </c>
      <c r="C17774" s="61">
        <v>2054.0</v>
      </c>
      <c r="D17774" s="57" t="s">
        <v>380</v>
      </c>
      <c r="E17774" s="62" t="str">
        <f t="shared" si="1"/>
        <v>Out of test</v>
      </c>
      <c r="F17774" s="53" t="str">
        <f t="shared" si="2"/>
        <v>Shenzhen_0</v>
      </c>
      <c r="G17774" s="53">
        <f t="shared" si="3"/>
        <v>0.8317083516</v>
      </c>
    </row>
    <row r="17775">
      <c r="A17775" s="61">
        <v>1.519685982E9</v>
      </c>
      <c r="B17775" s="61">
        <v>0.0</v>
      </c>
      <c r="C17775" s="61">
        <v>1423.0</v>
      </c>
      <c r="D17775" s="57" t="s">
        <v>380</v>
      </c>
      <c r="E17775" s="62" t="str">
        <f t="shared" si="1"/>
        <v>Out of test</v>
      </c>
      <c r="F17775" s="53" t="str">
        <f t="shared" si="2"/>
        <v>Shenzhen_0</v>
      </c>
      <c r="G17775" s="53">
        <f t="shared" si="3"/>
        <v>0.8275256209</v>
      </c>
    </row>
    <row r="17776">
      <c r="A17776" s="61">
        <v>1.515981101E9</v>
      </c>
      <c r="B17776" s="61">
        <v>0.0</v>
      </c>
      <c r="C17776" s="61">
        <v>693.0</v>
      </c>
      <c r="D17776" s="57" t="s">
        <v>380</v>
      </c>
      <c r="E17776" s="62" t="str">
        <f t="shared" si="1"/>
        <v>Out of test</v>
      </c>
      <c r="F17776" s="53" t="str">
        <f t="shared" si="2"/>
        <v>Shenzhen_0</v>
      </c>
      <c r="G17776" s="53">
        <f t="shared" si="3"/>
        <v>0.5655333628</v>
      </c>
    </row>
    <row r="17777">
      <c r="A17777" s="61">
        <v>1.51207378E9</v>
      </c>
      <c r="B17777" s="61">
        <v>0.0</v>
      </c>
      <c r="C17777" s="61">
        <v>2553.0</v>
      </c>
      <c r="D17777" s="57" t="s">
        <v>380</v>
      </c>
      <c r="E17777" s="62" t="str">
        <f t="shared" si="1"/>
        <v>Out of test</v>
      </c>
      <c r="F17777" s="53" t="str">
        <f t="shared" si="2"/>
        <v>Shenzhen_0</v>
      </c>
      <c r="G17777" s="53">
        <f t="shared" si="3"/>
        <v>0.2679388812</v>
      </c>
    </row>
    <row r="17778">
      <c r="A17778" s="61">
        <v>1.511285301E9</v>
      </c>
      <c r="B17778" s="61">
        <v>0.0</v>
      </c>
      <c r="C17778" s="61">
        <v>583.0</v>
      </c>
      <c r="D17778" s="57" t="s">
        <v>380</v>
      </c>
      <c r="E17778" s="62" t="str">
        <f t="shared" si="1"/>
        <v>Out of test</v>
      </c>
      <c r="F17778" s="53" t="str">
        <f t="shared" si="2"/>
        <v>Shenzhen_0</v>
      </c>
      <c r="G17778" s="53">
        <f t="shared" si="3"/>
        <v>0.8895886204</v>
      </c>
    </row>
    <row r="17779">
      <c r="A17779" s="61">
        <v>1.515405242E9</v>
      </c>
      <c r="B17779" s="61">
        <v>0.0</v>
      </c>
      <c r="C17779" s="61">
        <v>500.0</v>
      </c>
      <c r="D17779" s="57" t="s">
        <v>380</v>
      </c>
      <c r="E17779" s="62" t="str">
        <f t="shared" si="1"/>
        <v>Out of test</v>
      </c>
      <c r="F17779" s="53" t="str">
        <f t="shared" si="2"/>
        <v>Shenzhen_0</v>
      </c>
      <c r="G17779" s="53">
        <f t="shared" si="3"/>
        <v>0.3463267908</v>
      </c>
    </row>
    <row r="17780">
      <c r="A17780" s="61">
        <v>1.51295762E9</v>
      </c>
      <c r="B17780" s="61">
        <v>0.0</v>
      </c>
      <c r="C17780" s="61">
        <v>494.0</v>
      </c>
      <c r="D17780" s="57" t="s">
        <v>380</v>
      </c>
      <c r="E17780" s="62" t="str">
        <f t="shared" si="1"/>
        <v>Out of test</v>
      </c>
      <c r="F17780" s="53" t="str">
        <f t="shared" si="2"/>
        <v>Shenzhen_0</v>
      </c>
      <c r="G17780" s="53">
        <f t="shared" si="3"/>
        <v>0.7222375215</v>
      </c>
    </row>
    <row r="17781">
      <c r="A17781" s="61">
        <v>1.513918502E9</v>
      </c>
      <c r="B17781" s="61">
        <v>0.0</v>
      </c>
      <c r="C17781" s="61">
        <v>1615.0</v>
      </c>
      <c r="D17781" s="57" t="s">
        <v>380</v>
      </c>
      <c r="E17781" s="62" t="str">
        <f t="shared" si="1"/>
        <v>Out of test</v>
      </c>
      <c r="F17781" s="53" t="str">
        <f t="shared" si="2"/>
        <v>Shenzhen_0</v>
      </c>
      <c r="G17781" s="53">
        <f t="shared" si="3"/>
        <v>0.5995386861</v>
      </c>
    </row>
    <row r="17782">
      <c r="A17782" s="61">
        <v>1.519627841E9</v>
      </c>
      <c r="B17782" s="61">
        <v>0.0</v>
      </c>
      <c r="C17782" s="61">
        <v>2225.0</v>
      </c>
      <c r="D17782" s="57" t="s">
        <v>380</v>
      </c>
      <c r="E17782" s="62" t="str">
        <f t="shared" si="1"/>
        <v>Out of test</v>
      </c>
      <c r="F17782" s="53" t="str">
        <f t="shared" si="2"/>
        <v>Shenzhen_0</v>
      </c>
      <c r="G17782" s="53">
        <f t="shared" si="3"/>
        <v>0.7897633429</v>
      </c>
    </row>
    <row r="17783">
      <c r="A17783" s="61">
        <v>1.514546691E9</v>
      </c>
      <c r="B17783" s="61">
        <v>0.0</v>
      </c>
      <c r="C17783" s="61">
        <v>2844.0</v>
      </c>
      <c r="D17783" s="57" t="s">
        <v>380</v>
      </c>
      <c r="E17783" s="62" t="str">
        <f t="shared" si="1"/>
        <v>Out of test</v>
      </c>
      <c r="F17783" s="53" t="str">
        <f t="shared" si="2"/>
        <v>Shenzhen_0</v>
      </c>
      <c r="G17783" s="53">
        <f t="shared" si="3"/>
        <v>0.3864663947</v>
      </c>
    </row>
    <row r="17784">
      <c r="A17784" s="61">
        <v>1.51233281E9</v>
      </c>
      <c r="B17784" s="61">
        <v>0.0</v>
      </c>
      <c r="C17784" s="61">
        <v>5867.0</v>
      </c>
      <c r="D17784" s="57" t="s">
        <v>380</v>
      </c>
      <c r="E17784" s="62" t="str">
        <f t="shared" si="1"/>
        <v>Out of test</v>
      </c>
      <c r="F17784" s="53" t="str">
        <f t="shared" si="2"/>
        <v>Shenzhen_0</v>
      </c>
      <c r="G17784" s="53">
        <f t="shared" si="3"/>
        <v>0.897442758</v>
      </c>
    </row>
    <row r="17785">
      <c r="A17785" s="61">
        <v>1.519674901E9</v>
      </c>
      <c r="B17785" s="61">
        <v>0.0</v>
      </c>
      <c r="C17785" s="61">
        <v>3150.0</v>
      </c>
      <c r="D17785" s="57" t="s">
        <v>380</v>
      </c>
      <c r="E17785" s="62" t="str">
        <f t="shared" si="1"/>
        <v>Out of test</v>
      </c>
      <c r="F17785" s="53" t="str">
        <f t="shared" si="2"/>
        <v>Shenzhen_0</v>
      </c>
      <c r="G17785" s="53">
        <f t="shared" si="3"/>
        <v>0.5316281424</v>
      </c>
    </row>
    <row r="17786">
      <c r="A17786" s="61">
        <v>1.5181638E9</v>
      </c>
      <c r="B17786" s="61">
        <v>0.0</v>
      </c>
      <c r="C17786" s="61">
        <v>2584.0</v>
      </c>
      <c r="D17786" s="57" t="s">
        <v>380</v>
      </c>
      <c r="E17786" s="62" t="str">
        <f t="shared" si="1"/>
        <v>Out of test</v>
      </c>
      <c r="F17786" s="53" t="str">
        <f t="shared" si="2"/>
        <v>Shenzhen_0</v>
      </c>
      <c r="G17786" s="53">
        <f t="shared" si="3"/>
        <v>0.4851703584</v>
      </c>
    </row>
    <row r="17787">
      <c r="A17787" s="61">
        <v>1.518988E9</v>
      </c>
      <c r="B17787" s="61">
        <v>0.0</v>
      </c>
      <c r="C17787" s="61">
        <v>105.0</v>
      </c>
      <c r="D17787" s="57" t="s">
        <v>380</v>
      </c>
      <c r="E17787" s="62" t="str">
        <f t="shared" si="1"/>
        <v>Out of test</v>
      </c>
      <c r="F17787" s="53" t="str">
        <f t="shared" si="2"/>
        <v>Shenzhen_0</v>
      </c>
      <c r="G17787" s="53">
        <f t="shared" si="3"/>
        <v>0.515545946</v>
      </c>
    </row>
    <row r="17788">
      <c r="A17788" s="61">
        <v>1.51616803E9</v>
      </c>
      <c r="B17788" s="61">
        <v>0.0</v>
      </c>
      <c r="C17788" s="61">
        <v>3160.0</v>
      </c>
      <c r="D17788" s="57" t="s">
        <v>380</v>
      </c>
      <c r="E17788" s="62" t="str">
        <f t="shared" si="1"/>
        <v>Out of test</v>
      </c>
      <c r="F17788" s="53" t="str">
        <f t="shared" si="2"/>
        <v>Shenzhen_0</v>
      </c>
      <c r="G17788" s="53">
        <f t="shared" si="3"/>
        <v>0.3559694507</v>
      </c>
    </row>
    <row r="17789">
      <c r="A17789" s="61">
        <v>1.51584936E9</v>
      </c>
      <c r="B17789" s="61">
        <v>0.0</v>
      </c>
      <c r="C17789" s="61">
        <v>935.0</v>
      </c>
      <c r="D17789" s="57" t="s">
        <v>380</v>
      </c>
      <c r="E17789" s="62" t="str">
        <f t="shared" si="1"/>
        <v>Out of test</v>
      </c>
      <c r="F17789" s="53" t="str">
        <f t="shared" si="2"/>
        <v>Shenzhen_0</v>
      </c>
      <c r="G17789" s="53">
        <f t="shared" si="3"/>
        <v>0.1259340098</v>
      </c>
    </row>
    <row r="17790">
      <c r="A17790" s="61">
        <v>1.51632872E9</v>
      </c>
      <c r="B17790" s="61">
        <v>0.0</v>
      </c>
      <c r="C17790" s="61">
        <v>2083.0</v>
      </c>
      <c r="D17790" s="57" t="s">
        <v>380</v>
      </c>
      <c r="E17790" s="62" t="str">
        <f t="shared" si="1"/>
        <v>Out of test</v>
      </c>
      <c r="F17790" s="53" t="str">
        <f t="shared" si="2"/>
        <v>Shenzhen_0</v>
      </c>
      <c r="G17790" s="53">
        <f t="shared" si="3"/>
        <v>0.9351345533</v>
      </c>
    </row>
    <row r="17791">
      <c r="A17791" s="61">
        <v>1.515004471E9</v>
      </c>
      <c r="B17791" s="61">
        <v>0.0</v>
      </c>
      <c r="C17791" s="61">
        <v>1446.0</v>
      </c>
      <c r="D17791" s="57" t="s">
        <v>380</v>
      </c>
      <c r="E17791" s="62" t="str">
        <f t="shared" si="1"/>
        <v>Out of test</v>
      </c>
      <c r="F17791" s="53" t="str">
        <f t="shared" si="2"/>
        <v>Shenzhen_0</v>
      </c>
      <c r="G17791" s="53">
        <f t="shared" si="3"/>
        <v>0.4612135626</v>
      </c>
    </row>
    <row r="17792">
      <c r="A17792" s="61">
        <v>1.513722191E9</v>
      </c>
      <c r="B17792" s="61">
        <v>0.0</v>
      </c>
      <c r="C17792" s="61">
        <v>767.0</v>
      </c>
      <c r="D17792" s="57" t="s">
        <v>380</v>
      </c>
      <c r="E17792" s="62" t="str">
        <f t="shared" si="1"/>
        <v>Out of test</v>
      </c>
      <c r="F17792" s="53" t="str">
        <f t="shared" si="2"/>
        <v>Shenzhen_0</v>
      </c>
      <c r="G17792" s="53">
        <f t="shared" si="3"/>
        <v>0.4475247775</v>
      </c>
    </row>
    <row r="17793">
      <c r="A17793" s="61">
        <v>1.511693672E9</v>
      </c>
      <c r="B17793" s="61">
        <v>0.0</v>
      </c>
      <c r="C17793" s="61">
        <v>3012.0</v>
      </c>
      <c r="D17793" s="57" t="s">
        <v>380</v>
      </c>
      <c r="E17793" s="62" t="str">
        <f t="shared" si="1"/>
        <v>Out of test</v>
      </c>
      <c r="F17793" s="53" t="str">
        <f t="shared" si="2"/>
        <v>Shenzhen_0</v>
      </c>
      <c r="G17793" s="53">
        <f t="shared" si="3"/>
        <v>0.5248116167</v>
      </c>
    </row>
    <row r="17794">
      <c r="A17794" s="61">
        <v>1.512862691E9</v>
      </c>
      <c r="B17794" s="61">
        <v>0.0</v>
      </c>
      <c r="C17794" s="61">
        <v>768.0</v>
      </c>
      <c r="D17794" s="57" t="s">
        <v>380</v>
      </c>
      <c r="E17794" s="62" t="str">
        <f t="shared" si="1"/>
        <v>Out of test</v>
      </c>
      <c r="F17794" s="53" t="str">
        <f t="shared" si="2"/>
        <v>Shenzhen_0</v>
      </c>
      <c r="G17794" s="53">
        <f t="shared" si="3"/>
        <v>0.003360065756</v>
      </c>
    </row>
    <row r="17795">
      <c r="A17795" s="61">
        <v>1.511728342E9</v>
      </c>
      <c r="B17795" s="61">
        <v>0.0</v>
      </c>
      <c r="C17795" s="61">
        <v>1317.0</v>
      </c>
      <c r="D17795" s="57" t="s">
        <v>380</v>
      </c>
      <c r="E17795" s="62" t="str">
        <f t="shared" si="1"/>
        <v>Out of test</v>
      </c>
      <c r="F17795" s="53" t="str">
        <f t="shared" si="2"/>
        <v>Shenzhen_0</v>
      </c>
      <c r="G17795" s="53">
        <f t="shared" si="3"/>
        <v>0.1980985321</v>
      </c>
    </row>
    <row r="17796">
      <c r="A17796" s="61">
        <v>1.51556415E9</v>
      </c>
      <c r="B17796" s="61">
        <v>0.0</v>
      </c>
      <c r="C17796" s="61">
        <v>984.0</v>
      </c>
      <c r="D17796" s="57" t="s">
        <v>380</v>
      </c>
      <c r="E17796" s="62" t="str">
        <f t="shared" si="1"/>
        <v>Out of test</v>
      </c>
      <c r="F17796" s="53" t="str">
        <f t="shared" si="2"/>
        <v>Shenzhen_0</v>
      </c>
      <c r="G17796" s="53">
        <f t="shared" si="3"/>
        <v>0.7245841121</v>
      </c>
    </row>
    <row r="17797">
      <c r="A17797" s="61">
        <v>1.516713881E9</v>
      </c>
      <c r="B17797" s="61">
        <v>0.0</v>
      </c>
      <c r="C17797" s="61">
        <v>3098.0</v>
      </c>
      <c r="D17797" s="57" t="s">
        <v>380</v>
      </c>
      <c r="E17797" s="62" t="str">
        <f t="shared" si="1"/>
        <v>Out of test</v>
      </c>
      <c r="F17797" s="53" t="str">
        <f t="shared" si="2"/>
        <v>Shenzhen_0</v>
      </c>
      <c r="G17797" s="53">
        <f t="shared" si="3"/>
        <v>0.04280131201</v>
      </c>
    </row>
    <row r="17798">
      <c r="A17798" s="61">
        <v>1.514403701E9</v>
      </c>
      <c r="B17798" s="61">
        <v>0.0</v>
      </c>
      <c r="C17798" s="61">
        <v>2172.0</v>
      </c>
      <c r="D17798" s="57" t="s">
        <v>380</v>
      </c>
      <c r="E17798" s="62" t="str">
        <f t="shared" si="1"/>
        <v>Out of test</v>
      </c>
      <c r="F17798" s="53" t="str">
        <f t="shared" si="2"/>
        <v>Shenzhen_0</v>
      </c>
      <c r="G17798" s="53">
        <f t="shared" si="3"/>
        <v>0.8933953449</v>
      </c>
    </row>
    <row r="17799">
      <c r="A17799" s="61">
        <v>1.5127372E9</v>
      </c>
      <c r="B17799" s="61">
        <v>0.0</v>
      </c>
      <c r="C17799" s="61">
        <v>2437.0</v>
      </c>
      <c r="D17799" s="57" t="s">
        <v>380</v>
      </c>
      <c r="E17799" s="62" t="str">
        <f t="shared" si="1"/>
        <v>Out of test</v>
      </c>
      <c r="F17799" s="53" t="str">
        <f t="shared" si="2"/>
        <v>Shenzhen_0</v>
      </c>
      <c r="G17799" s="53">
        <f t="shared" si="3"/>
        <v>0.3995576201</v>
      </c>
    </row>
    <row r="17800">
      <c r="A17800" s="61">
        <v>1.51364889E9</v>
      </c>
      <c r="B17800" s="61">
        <v>0.0</v>
      </c>
      <c r="C17800" s="61">
        <v>649.0</v>
      </c>
      <c r="D17800" s="57" t="s">
        <v>380</v>
      </c>
      <c r="E17800" s="62" t="str">
        <f t="shared" si="1"/>
        <v>Out of test</v>
      </c>
      <c r="F17800" s="53" t="str">
        <f t="shared" si="2"/>
        <v>Shenzhen_0</v>
      </c>
      <c r="G17800" s="53">
        <f t="shared" si="3"/>
        <v>0.2839786665</v>
      </c>
    </row>
    <row r="17801">
      <c r="A17801" s="61">
        <v>1.512862041E9</v>
      </c>
      <c r="B17801" s="61">
        <v>0.0</v>
      </c>
      <c r="C17801" s="61">
        <v>2318.0</v>
      </c>
      <c r="D17801" s="57" t="s">
        <v>380</v>
      </c>
      <c r="E17801" s="62" t="str">
        <f t="shared" si="1"/>
        <v>Out of test</v>
      </c>
      <c r="F17801" s="53" t="str">
        <f t="shared" si="2"/>
        <v>Shenzhen_0</v>
      </c>
      <c r="G17801" s="53">
        <f t="shared" si="3"/>
        <v>0.4353289267</v>
      </c>
    </row>
    <row r="17802">
      <c r="A17802" s="61">
        <v>1.518322681E9</v>
      </c>
      <c r="B17802" s="61">
        <v>0.0</v>
      </c>
      <c r="C17802" s="61">
        <v>2104.0</v>
      </c>
      <c r="D17802" s="57" t="s">
        <v>380</v>
      </c>
      <c r="E17802" s="62" t="str">
        <f t="shared" si="1"/>
        <v>Out of test</v>
      </c>
      <c r="F17802" s="53" t="str">
        <f t="shared" si="2"/>
        <v>Shenzhen_0</v>
      </c>
      <c r="G17802" s="53">
        <f t="shared" si="3"/>
        <v>0.6729930034</v>
      </c>
    </row>
    <row r="17803">
      <c r="A17803" s="61">
        <v>1.51289497E9</v>
      </c>
      <c r="B17803" s="61">
        <v>0.0</v>
      </c>
      <c r="C17803" s="61">
        <v>3264.0</v>
      </c>
      <c r="D17803" s="57" t="s">
        <v>380</v>
      </c>
      <c r="E17803" s="62" t="str">
        <f t="shared" si="1"/>
        <v>Out of test</v>
      </c>
      <c r="F17803" s="53" t="str">
        <f t="shared" si="2"/>
        <v>Shenzhen_0</v>
      </c>
      <c r="G17803" s="53">
        <f t="shared" si="3"/>
        <v>0.7941809135</v>
      </c>
    </row>
    <row r="17804">
      <c r="A17804" s="61">
        <v>1.513882962E9</v>
      </c>
      <c r="B17804" s="61">
        <v>0.0</v>
      </c>
      <c r="C17804" s="61">
        <v>2693.0</v>
      </c>
      <c r="D17804" s="57" t="s">
        <v>380</v>
      </c>
      <c r="E17804" s="62" t="str">
        <f t="shared" si="1"/>
        <v>Out of test</v>
      </c>
      <c r="F17804" s="53" t="str">
        <f t="shared" si="2"/>
        <v>Shenzhen_0</v>
      </c>
      <c r="G17804" s="53">
        <f t="shared" si="3"/>
        <v>0.2923030834</v>
      </c>
    </row>
    <row r="17805">
      <c r="A17805" s="61">
        <v>1.518324841E9</v>
      </c>
      <c r="B17805" s="61">
        <v>0.0</v>
      </c>
      <c r="C17805" s="61">
        <v>245.0</v>
      </c>
      <c r="D17805" s="57" t="s">
        <v>380</v>
      </c>
      <c r="E17805" s="62" t="str">
        <f t="shared" si="1"/>
        <v>Out of test</v>
      </c>
      <c r="F17805" s="53" t="str">
        <f t="shared" si="2"/>
        <v>Shenzhen_0</v>
      </c>
      <c r="G17805" s="53">
        <f t="shared" si="3"/>
        <v>0.04709558203</v>
      </c>
    </row>
    <row r="17806">
      <c r="A17806" s="61">
        <v>1.51320021E9</v>
      </c>
      <c r="B17806" s="61">
        <v>0.0</v>
      </c>
      <c r="C17806" s="61">
        <v>3646.0</v>
      </c>
      <c r="D17806" s="57" t="s">
        <v>380</v>
      </c>
      <c r="E17806" s="62" t="str">
        <f t="shared" si="1"/>
        <v>Out of test</v>
      </c>
      <c r="F17806" s="53" t="str">
        <f t="shared" si="2"/>
        <v>Shenzhen_0</v>
      </c>
      <c r="G17806" s="53">
        <f t="shared" si="3"/>
        <v>0.17023191</v>
      </c>
    </row>
    <row r="17807">
      <c r="A17807" s="61">
        <v>1.517412072E9</v>
      </c>
      <c r="B17807" s="61">
        <v>0.0</v>
      </c>
      <c r="C17807" s="61">
        <v>941.0</v>
      </c>
      <c r="D17807" s="57" t="s">
        <v>380</v>
      </c>
      <c r="E17807" s="62" t="str">
        <f t="shared" si="1"/>
        <v>Out of test</v>
      </c>
      <c r="F17807" s="53" t="str">
        <f t="shared" si="2"/>
        <v>Shenzhen_0</v>
      </c>
      <c r="G17807" s="53">
        <f t="shared" si="3"/>
        <v>0.2687622585</v>
      </c>
    </row>
    <row r="17808">
      <c r="A17808" s="61">
        <v>1.51842708E9</v>
      </c>
      <c r="B17808" s="61">
        <v>0.0</v>
      </c>
      <c r="C17808" s="61">
        <v>2709.0</v>
      </c>
      <c r="D17808" s="57" t="s">
        <v>380</v>
      </c>
      <c r="E17808" s="62" t="str">
        <f t="shared" si="1"/>
        <v>Out of test</v>
      </c>
      <c r="F17808" s="53" t="str">
        <f t="shared" si="2"/>
        <v>Shenzhen_0</v>
      </c>
      <c r="G17808" s="53">
        <f t="shared" si="3"/>
        <v>0.8398263819</v>
      </c>
    </row>
    <row r="17809">
      <c r="A17809" s="61">
        <v>1.516907671E9</v>
      </c>
      <c r="B17809" s="61">
        <v>0.0</v>
      </c>
      <c r="C17809" s="61">
        <v>1263.0</v>
      </c>
      <c r="D17809" s="57" t="s">
        <v>380</v>
      </c>
      <c r="E17809" s="62" t="str">
        <f t="shared" si="1"/>
        <v>Out of test</v>
      </c>
      <c r="F17809" s="53" t="str">
        <f t="shared" si="2"/>
        <v>Shenzhen_0</v>
      </c>
      <c r="G17809" s="53">
        <f t="shared" si="3"/>
        <v>0.4225845383</v>
      </c>
    </row>
    <row r="17810">
      <c r="A17810" s="61">
        <v>1.51513323E9</v>
      </c>
      <c r="B17810" s="61">
        <v>0.0</v>
      </c>
      <c r="C17810" s="61">
        <v>2119.0</v>
      </c>
      <c r="D17810" s="57" t="s">
        <v>380</v>
      </c>
      <c r="E17810" s="62" t="str">
        <f t="shared" si="1"/>
        <v>Out of test</v>
      </c>
      <c r="F17810" s="53" t="str">
        <f t="shared" si="2"/>
        <v>Shenzhen_0</v>
      </c>
      <c r="G17810" s="53">
        <f t="shared" si="3"/>
        <v>0.4119643763</v>
      </c>
    </row>
    <row r="17811">
      <c r="A17811" s="61">
        <v>1.515196632E9</v>
      </c>
      <c r="B17811" s="61">
        <v>0.0</v>
      </c>
      <c r="C17811" s="61">
        <v>2606.0</v>
      </c>
      <c r="D17811" s="57" t="s">
        <v>380</v>
      </c>
      <c r="E17811" s="62" t="str">
        <f t="shared" si="1"/>
        <v>Out of test</v>
      </c>
      <c r="F17811" s="53" t="str">
        <f t="shared" si="2"/>
        <v>Shenzhen_0</v>
      </c>
      <c r="G17811" s="53">
        <f t="shared" si="3"/>
        <v>0.2674477117</v>
      </c>
    </row>
    <row r="17812">
      <c r="A17812" s="61">
        <v>1.512331482E9</v>
      </c>
      <c r="B17812" s="61">
        <v>0.0</v>
      </c>
      <c r="C17812" s="61">
        <v>3335.0</v>
      </c>
      <c r="D17812" s="57" t="s">
        <v>380</v>
      </c>
      <c r="E17812" s="62" t="str">
        <f t="shared" si="1"/>
        <v>Out of test</v>
      </c>
      <c r="F17812" s="53" t="str">
        <f t="shared" si="2"/>
        <v>Shenzhen_0</v>
      </c>
      <c r="G17812" s="53">
        <f t="shared" si="3"/>
        <v>0.108410898</v>
      </c>
    </row>
    <row r="17813">
      <c r="A17813" s="61">
        <v>1.51833697E9</v>
      </c>
      <c r="B17813" s="61">
        <v>0.0</v>
      </c>
      <c r="C17813" s="61">
        <v>349.0</v>
      </c>
      <c r="D17813" s="57" t="s">
        <v>380</v>
      </c>
      <c r="E17813" s="62" t="str">
        <f t="shared" si="1"/>
        <v>Out of test</v>
      </c>
      <c r="F17813" s="53" t="str">
        <f t="shared" si="2"/>
        <v>Shenzhen_0</v>
      </c>
      <c r="G17813" s="53">
        <f t="shared" si="3"/>
        <v>0.7472461428</v>
      </c>
    </row>
    <row r="17814">
      <c r="A17814" s="61">
        <v>1.514615861E9</v>
      </c>
      <c r="B17814" s="61">
        <v>0.0</v>
      </c>
      <c r="C17814" s="61">
        <v>3989.0</v>
      </c>
      <c r="D17814" s="57" t="s">
        <v>380</v>
      </c>
      <c r="E17814" s="62" t="str">
        <f t="shared" si="1"/>
        <v>Out of test</v>
      </c>
      <c r="F17814" s="53" t="str">
        <f t="shared" si="2"/>
        <v>Shenzhen_0</v>
      </c>
      <c r="G17814" s="53">
        <f t="shared" si="3"/>
        <v>0.8190963537</v>
      </c>
    </row>
    <row r="17815">
      <c r="A17815" s="61">
        <v>1.512666071E9</v>
      </c>
      <c r="B17815" s="61">
        <v>0.0</v>
      </c>
      <c r="C17815" s="61">
        <v>2404.0</v>
      </c>
      <c r="D17815" s="57" t="s">
        <v>380</v>
      </c>
      <c r="E17815" s="62" t="str">
        <f t="shared" si="1"/>
        <v>Out of test</v>
      </c>
      <c r="F17815" s="53" t="str">
        <f t="shared" si="2"/>
        <v>Shenzhen_0</v>
      </c>
      <c r="G17815" s="53">
        <f t="shared" si="3"/>
        <v>0.1510326971</v>
      </c>
    </row>
    <row r="17816">
      <c r="A17816" s="61">
        <v>1.513178381E9</v>
      </c>
      <c r="B17816" s="61">
        <v>0.0</v>
      </c>
      <c r="C17816" s="61">
        <v>692.0</v>
      </c>
      <c r="D17816" s="57" t="s">
        <v>380</v>
      </c>
      <c r="E17816" s="62" t="str">
        <f t="shared" si="1"/>
        <v>Out of test</v>
      </c>
      <c r="F17816" s="53" t="str">
        <f t="shared" si="2"/>
        <v>Shenzhen_0</v>
      </c>
      <c r="G17816" s="53">
        <f t="shared" si="3"/>
        <v>0.3360132572</v>
      </c>
    </row>
    <row r="17817">
      <c r="A17817" s="61">
        <v>1.51655456E9</v>
      </c>
      <c r="B17817" s="61">
        <v>0.0</v>
      </c>
      <c r="C17817" s="61">
        <v>302.0</v>
      </c>
      <c r="D17817" s="57" t="s">
        <v>380</v>
      </c>
      <c r="E17817" s="62" t="str">
        <f t="shared" si="1"/>
        <v>Out of test</v>
      </c>
      <c r="F17817" s="53" t="str">
        <f t="shared" si="2"/>
        <v>Shenzhen_0</v>
      </c>
      <c r="G17817" s="53">
        <f t="shared" si="3"/>
        <v>0.1803043167</v>
      </c>
    </row>
    <row r="17818">
      <c r="A17818" s="61">
        <v>1.51319168E9</v>
      </c>
      <c r="B17818" s="61">
        <v>0.0</v>
      </c>
      <c r="C17818" s="61">
        <v>2637.0</v>
      </c>
      <c r="D17818" s="57" t="s">
        <v>380</v>
      </c>
      <c r="E17818" s="62" t="str">
        <f t="shared" si="1"/>
        <v>Out of test</v>
      </c>
      <c r="F17818" s="53" t="str">
        <f t="shared" si="2"/>
        <v>Shenzhen_0</v>
      </c>
      <c r="G17818" s="53">
        <f t="shared" si="3"/>
        <v>0.5734041139</v>
      </c>
    </row>
    <row r="17819">
      <c r="A17819" s="61">
        <v>1.511300652E9</v>
      </c>
      <c r="B17819" s="61">
        <v>0.0</v>
      </c>
      <c r="C17819" s="61">
        <v>2421.0</v>
      </c>
      <c r="D17819" s="57" t="s">
        <v>380</v>
      </c>
      <c r="E17819" s="62" t="str">
        <f t="shared" si="1"/>
        <v>Out of test</v>
      </c>
      <c r="F17819" s="53" t="str">
        <f t="shared" si="2"/>
        <v>Shenzhen_0</v>
      </c>
      <c r="G17819" s="53">
        <f t="shared" si="3"/>
        <v>0.700886723</v>
      </c>
    </row>
    <row r="17820">
      <c r="A17820" s="61">
        <v>1.514144061E9</v>
      </c>
      <c r="B17820" s="61">
        <v>0.0</v>
      </c>
      <c r="C17820" s="61">
        <v>2987.0</v>
      </c>
      <c r="D17820" s="57" t="s">
        <v>380</v>
      </c>
      <c r="E17820" s="62" t="str">
        <f t="shared" si="1"/>
        <v>Out of test</v>
      </c>
      <c r="F17820" s="53" t="str">
        <f t="shared" si="2"/>
        <v>Shenzhen_0</v>
      </c>
      <c r="G17820" s="53">
        <f t="shared" si="3"/>
        <v>0.2136624065</v>
      </c>
    </row>
    <row r="17821">
      <c r="A17821" s="61">
        <v>1.5173556E9</v>
      </c>
      <c r="B17821" s="61">
        <v>0.0</v>
      </c>
      <c r="C17821" s="61">
        <v>1056.0</v>
      </c>
      <c r="D17821" s="57" t="s">
        <v>380</v>
      </c>
      <c r="E17821" s="62" t="str">
        <f t="shared" si="1"/>
        <v>Out of test</v>
      </c>
      <c r="F17821" s="53" t="str">
        <f t="shared" si="2"/>
        <v>Shenzhen_0</v>
      </c>
      <c r="G17821" s="53">
        <f t="shared" si="3"/>
        <v>0.738761024</v>
      </c>
    </row>
    <row r="17822">
      <c r="A17822" s="61">
        <v>1.519473532E9</v>
      </c>
      <c r="B17822" s="61">
        <v>0.0</v>
      </c>
      <c r="C17822" s="61">
        <v>4714.0</v>
      </c>
      <c r="D17822" s="57" t="s">
        <v>380</v>
      </c>
      <c r="E17822" s="62" t="str">
        <f t="shared" si="1"/>
        <v>Out of test</v>
      </c>
      <c r="F17822" s="53" t="str">
        <f t="shared" si="2"/>
        <v>Shenzhen_0</v>
      </c>
      <c r="G17822" s="53">
        <f t="shared" si="3"/>
        <v>0.9270360678</v>
      </c>
    </row>
    <row r="17823">
      <c r="A17823" s="61">
        <v>1.512533102E9</v>
      </c>
      <c r="B17823" s="61">
        <v>0.0</v>
      </c>
      <c r="C17823" s="61">
        <v>342.0</v>
      </c>
      <c r="D17823" s="57" t="s">
        <v>380</v>
      </c>
      <c r="E17823" s="62" t="str">
        <f t="shared" si="1"/>
        <v>Out of test</v>
      </c>
      <c r="F17823" s="53" t="str">
        <f t="shared" si="2"/>
        <v>Shenzhen_0</v>
      </c>
      <c r="G17823" s="53">
        <f t="shared" si="3"/>
        <v>0.8787423148</v>
      </c>
    </row>
    <row r="17824">
      <c r="A17824" s="61">
        <v>1.516899182E9</v>
      </c>
      <c r="B17824" s="61">
        <v>0.0</v>
      </c>
      <c r="C17824" s="61">
        <v>349.0</v>
      </c>
      <c r="D17824" s="57" t="s">
        <v>380</v>
      </c>
      <c r="E17824" s="62" t="str">
        <f t="shared" si="1"/>
        <v>Out of test</v>
      </c>
      <c r="F17824" s="53" t="str">
        <f t="shared" si="2"/>
        <v>Shenzhen_0</v>
      </c>
      <c r="G17824" s="53">
        <f t="shared" si="3"/>
        <v>0.1603798913</v>
      </c>
    </row>
    <row r="17825">
      <c r="A17825" s="61">
        <v>1.516905E9</v>
      </c>
      <c r="B17825" s="61">
        <v>0.0</v>
      </c>
      <c r="C17825" s="61">
        <v>938.0</v>
      </c>
      <c r="D17825" s="57" t="s">
        <v>380</v>
      </c>
      <c r="E17825" s="62" t="str">
        <f t="shared" si="1"/>
        <v>Out of test</v>
      </c>
      <c r="F17825" s="53" t="str">
        <f t="shared" si="2"/>
        <v>Shenzhen_0</v>
      </c>
      <c r="G17825" s="53">
        <f t="shared" si="3"/>
        <v>0.8970581183</v>
      </c>
    </row>
    <row r="17826">
      <c r="A17826" s="61">
        <v>1.515096612E9</v>
      </c>
      <c r="B17826" s="61">
        <v>0.0</v>
      </c>
      <c r="C17826" s="61">
        <v>3.0</v>
      </c>
      <c r="D17826" s="57" t="s">
        <v>380</v>
      </c>
      <c r="E17826" s="62" t="str">
        <f t="shared" si="1"/>
        <v>Out of test</v>
      </c>
      <c r="F17826" s="53" t="str">
        <f t="shared" si="2"/>
        <v>Shenzhen_0</v>
      </c>
      <c r="G17826" s="53">
        <f t="shared" si="3"/>
        <v>0.7385436243</v>
      </c>
    </row>
    <row r="17827">
      <c r="A17827" s="61">
        <v>1.51516232E9</v>
      </c>
      <c r="B17827" s="61">
        <v>0.0</v>
      </c>
      <c r="C17827" s="61">
        <v>2446.0</v>
      </c>
      <c r="D17827" s="57" t="s">
        <v>380</v>
      </c>
      <c r="E17827" s="62" t="str">
        <f t="shared" si="1"/>
        <v>Out of test</v>
      </c>
      <c r="F17827" s="53" t="str">
        <f t="shared" si="2"/>
        <v>Shenzhen_0</v>
      </c>
      <c r="G17827" s="53">
        <f t="shared" si="3"/>
        <v>0.286592483</v>
      </c>
    </row>
    <row r="17828">
      <c r="A17828" s="61">
        <v>1.515707212E9</v>
      </c>
      <c r="B17828" s="61">
        <v>0.0</v>
      </c>
      <c r="C17828" s="61">
        <v>428.0</v>
      </c>
      <c r="D17828" s="57" t="s">
        <v>380</v>
      </c>
      <c r="E17828" s="62" t="str">
        <f t="shared" si="1"/>
        <v>Out of test</v>
      </c>
      <c r="F17828" s="53" t="str">
        <f t="shared" si="2"/>
        <v>Shenzhen_0</v>
      </c>
      <c r="G17828" s="53">
        <f t="shared" si="3"/>
        <v>0.3873272968</v>
      </c>
    </row>
    <row r="17829">
      <c r="A17829" s="61">
        <v>1.51982542E9</v>
      </c>
      <c r="B17829" s="61">
        <v>0.0</v>
      </c>
      <c r="C17829" s="61">
        <v>1023.0</v>
      </c>
      <c r="D17829" s="57" t="s">
        <v>380</v>
      </c>
      <c r="E17829" s="62" t="str">
        <f t="shared" si="1"/>
        <v>Out of test</v>
      </c>
      <c r="F17829" s="53" t="str">
        <f t="shared" si="2"/>
        <v>Shenzhen_0</v>
      </c>
      <c r="G17829" s="53">
        <f t="shared" si="3"/>
        <v>0.4779882146</v>
      </c>
    </row>
    <row r="17830">
      <c r="A17830" s="61">
        <v>1.518419561E9</v>
      </c>
      <c r="B17830" s="61">
        <v>0.0</v>
      </c>
      <c r="C17830" s="61">
        <v>61.0</v>
      </c>
      <c r="D17830" s="57" t="s">
        <v>380</v>
      </c>
      <c r="E17830" s="62" t="str">
        <f t="shared" si="1"/>
        <v>Out of test</v>
      </c>
      <c r="F17830" s="53" t="str">
        <f t="shared" si="2"/>
        <v>Shenzhen_0</v>
      </c>
      <c r="G17830" s="53">
        <f t="shared" si="3"/>
        <v>0.1882305748</v>
      </c>
    </row>
    <row r="17831">
      <c r="A17831" s="61">
        <v>1.519904382E9</v>
      </c>
      <c r="B17831" s="61">
        <v>0.0</v>
      </c>
      <c r="C17831" s="61">
        <v>70.0</v>
      </c>
      <c r="D17831" s="57" t="s">
        <v>380</v>
      </c>
      <c r="E17831" s="62" t="str">
        <f t="shared" si="1"/>
        <v>Out of test</v>
      </c>
      <c r="F17831" s="53" t="str">
        <f t="shared" si="2"/>
        <v>Shenzhen_0</v>
      </c>
      <c r="G17831" s="53">
        <f t="shared" si="3"/>
        <v>0.5101988282</v>
      </c>
    </row>
    <row r="17832">
      <c r="A17832" s="61">
        <v>1.511348151E9</v>
      </c>
      <c r="B17832" s="61">
        <v>0.0</v>
      </c>
      <c r="C17832" s="61">
        <v>671.0</v>
      </c>
      <c r="D17832" s="57" t="s">
        <v>380</v>
      </c>
      <c r="E17832" s="62" t="str">
        <f t="shared" si="1"/>
        <v>Out of test</v>
      </c>
      <c r="F17832" s="53" t="str">
        <f t="shared" si="2"/>
        <v>Shenzhen_0</v>
      </c>
      <c r="G17832" s="53">
        <f t="shared" si="3"/>
        <v>0.7845371877</v>
      </c>
    </row>
    <row r="17833">
      <c r="A17833" s="61">
        <v>1.5145489E9</v>
      </c>
      <c r="B17833" s="61">
        <v>0.0</v>
      </c>
      <c r="C17833" s="61">
        <v>1266.0</v>
      </c>
      <c r="D17833" s="57" t="s">
        <v>380</v>
      </c>
      <c r="E17833" s="62" t="str">
        <f t="shared" si="1"/>
        <v>Out of test</v>
      </c>
      <c r="F17833" s="53" t="str">
        <f t="shared" si="2"/>
        <v>Shenzhen_0</v>
      </c>
      <c r="G17833" s="53">
        <f t="shared" si="3"/>
        <v>0.7278299285</v>
      </c>
    </row>
    <row r="17834">
      <c r="A17834" s="61">
        <v>1.51605278E9</v>
      </c>
      <c r="B17834" s="61">
        <v>0.0</v>
      </c>
      <c r="C17834" s="61">
        <v>2996.0</v>
      </c>
      <c r="D17834" s="57" t="s">
        <v>380</v>
      </c>
      <c r="E17834" s="62" t="str">
        <f t="shared" si="1"/>
        <v>Out of test</v>
      </c>
      <c r="F17834" s="53" t="str">
        <f t="shared" si="2"/>
        <v>Shenzhen_0</v>
      </c>
      <c r="G17834" s="53">
        <f t="shared" si="3"/>
        <v>0.4508055705</v>
      </c>
    </row>
    <row r="17835">
      <c r="A17835" s="61">
        <v>1.513489431E9</v>
      </c>
      <c r="B17835" s="61">
        <v>0.0</v>
      </c>
      <c r="C17835" s="61">
        <v>2814.0</v>
      </c>
      <c r="D17835" s="57" t="s">
        <v>380</v>
      </c>
      <c r="E17835" s="62" t="str">
        <f t="shared" si="1"/>
        <v>Out of test</v>
      </c>
      <c r="F17835" s="53" t="str">
        <f t="shared" si="2"/>
        <v>Shenzhen_0</v>
      </c>
      <c r="G17835" s="53">
        <f t="shared" si="3"/>
        <v>0.6752204114</v>
      </c>
    </row>
    <row r="17836">
      <c r="A17836" s="61">
        <v>1.518610702E9</v>
      </c>
      <c r="B17836" s="61">
        <v>0.0</v>
      </c>
      <c r="C17836" s="61">
        <v>1687.0</v>
      </c>
      <c r="D17836" s="57" t="s">
        <v>380</v>
      </c>
      <c r="E17836" s="62" t="str">
        <f t="shared" si="1"/>
        <v>Out of test</v>
      </c>
      <c r="F17836" s="53" t="str">
        <f t="shared" si="2"/>
        <v>Shenzhen_0</v>
      </c>
      <c r="G17836" s="53">
        <f t="shared" si="3"/>
        <v>0.441903109</v>
      </c>
    </row>
    <row r="17837">
      <c r="A17837" s="61">
        <v>1.516874212E9</v>
      </c>
      <c r="B17837" s="61">
        <v>0.0</v>
      </c>
      <c r="C17837" s="61">
        <v>1341.0</v>
      </c>
      <c r="D17837" s="57" t="s">
        <v>380</v>
      </c>
      <c r="E17837" s="62" t="str">
        <f t="shared" si="1"/>
        <v>Out of test</v>
      </c>
      <c r="F17837" s="53" t="str">
        <f t="shared" si="2"/>
        <v>Shenzhen_0</v>
      </c>
      <c r="G17837" s="53">
        <f t="shared" si="3"/>
        <v>0.6923147531</v>
      </c>
    </row>
    <row r="17838">
      <c r="A17838" s="61">
        <v>1.518064622E9</v>
      </c>
      <c r="B17838" s="61">
        <v>0.0</v>
      </c>
      <c r="C17838" s="61">
        <v>1763.0</v>
      </c>
      <c r="D17838" s="57" t="s">
        <v>380</v>
      </c>
      <c r="E17838" s="62" t="str">
        <f t="shared" si="1"/>
        <v>Out of test</v>
      </c>
      <c r="F17838" s="53" t="str">
        <f t="shared" si="2"/>
        <v>Shenzhen_0</v>
      </c>
      <c r="G17838" s="53">
        <f t="shared" si="3"/>
        <v>0.08476725316</v>
      </c>
    </row>
    <row r="17839">
      <c r="A17839" s="61">
        <v>1.514340772E9</v>
      </c>
      <c r="B17839" s="61">
        <v>0.0</v>
      </c>
      <c r="C17839" s="61">
        <v>780.0</v>
      </c>
      <c r="D17839" s="57" t="s">
        <v>380</v>
      </c>
      <c r="E17839" s="62" t="str">
        <f t="shared" si="1"/>
        <v>Out of test</v>
      </c>
      <c r="F17839" s="53" t="str">
        <f t="shared" si="2"/>
        <v>Shenzhen_0</v>
      </c>
      <c r="G17839" s="53">
        <f t="shared" si="3"/>
        <v>0.09673125101</v>
      </c>
    </row>
    <row r="17840">
      <c r="A17840" s="61">
        <v>1.5159546E9</v>
      </c>
      <c r="B17840" s="61">
        <v>0.0</v>
      </c>
      <c r="C17840" s="61">
        <v>840.0</v>
      </c>
      <c r="D17840" s="57" t="s">
        <v>380</v>
      </c>
      <c r="E17840" s="62" t="str">
        <f t="shared" si="1"/>
        <v>Out of test</v>
      </c>
      <c r="F17840" s="53" t="str">
        <f t="shared" si="2"/>
        <v>Shenzhen_0</v>
      </c>
      <c r="G17840" s="53">
        <f t="shared" si="3"/>
        <v>0.05067520706</v>
      </c>
    </row>
    <row r="17841">
      <c r="A17841" s="61">
        <v>1.514116391E9</v>
      </c>
      <c r="B17841" s="61">
        <v>0.0</v>
      </c>
      <c r="C17841" s="61">
        <v>3880.0</v>
      </c>
      <c r="D17841" s="57" t="s">
        <v>380</v>
      </c>
      <c r="E17841" s="62" t="str">
        <f t="shared" si="1"/>
        <v>Out of test</v>
      </c>
      <c r="F17841" s="53" t="str">
        <f t="shared" si="2"/>
        <v>Shenzhen_0</v>
      </c>
      <c r="G17841" s="53">
        <f t="shared" si="3"/>
        <v>0.13991631</v>
      </c>
    </row>
    <row r="17842">
      <c r="A17842" s="61">
        <v>1.513063921E9</v>
      </c>
      <c r="B17842" s="61">
        <v>0.0</v>
      </c>
      <c r="C17842" s="61">
        <v>296.0</v>
      </c>
      <c r="D17842" s="57" t="s">
        <v>380</v>
      </c>
      <c r="E17842" s="62" t="str">
        <f t="shared" si="1"/>
        <v>Out of test</v>
      </c>
      <c r="F17842" s="53" t="str">
        <f t="shared" si="2"/>
        <v>Shenzhen_0</v>
      </c>
      <c r="G17842" s="53">
        <f t="shared" si="3"/>
        <v>0.03564816906</v>
      </c>
    </row>
    <row r="17843">
      <c r="A17843" s="61">
        <v>1.51264466E9</v>
      </c>
      <c r="B17843" s="61">
        <v>0.0</v>
      </c>
      <c r="C17843" s="61">
        <v>1684.0</v>
      </c>
      <c r="D17843" s="57" t="s">
        <v>380</v>
      </c>
      <c r="E17843" s="62" t="str">
        <f t="shared" si="1"/>
        <v>Out of test</v>
      </c>
      <c r="F17843" s="53" t="str">
        <f t="shared" si="2"/>
        <v>Shenzhen_0</v>
      </c>
      <c r="G17843" s="53">
        <f t="shared" si="3"/>
        <v>0.8609019704</v>
      </c>
    </row>
    <row r="17844">
      <c r="A17844" s="61">
        <v>1.516745992E9</v>
      </c>
      <c r="B17844" s="61">
        <v>0.0</v>
      </c>
      <c r="C17844" s="61">
        <v>1879.0</v>
      </c>
      <c r="D17844" s="57" t="s">
        <v>380</v>
      </c>
      <c r="E17844" s="62" t="str">
        <f t="shared" si="1"/>
        <v>Out of test</v>
      </c>
      <c r="F17844" s="53" t="str">
        <f t="shared" si="2"/>
        <v>Shenzhen_0</v>
      </c>
      <c r="G17844" s="53">
        <f t="shared" si="3"/>
        <v>0.522528019</v>
      </c>
    </row>
    <row r="17845">
      <c r="A17845" s="61">
        <v>1.515985972E9</v>
      </c>
      <c r="B17845" s="61">
        <v>0.0</v>
      </c>
      <c r="C17845" s="61">
        <v>264.0</v>
      </c>
      <c r="D17845" s="57" t="s">
        <v>380</v>
      </c>
      <c r="E17845" s="62" t="str">
        <f t="shared" si="1"/>
        <v>Out of test</v>
      </c>
      <c r="F17845" s="53" t="str">
        <f t="shared" si="2"/>
        <v>Shenzhen_0</v>
      </c>
      <c r="G17845" s="53">
        <f t="shared" si="3"/>
        <v>0.315085156</v>
      </c>
    </row>
    <row r="17846">
      <c r="A17846" s="61">
        <v>1.51561541E9</v>
      </c>
      <c r="B17846" s="61">
        <v>0.0</v>
      </c>
      <c r="C17846" s="61">
        <v>3480.0</v>
      </c>
      <c r="D17846" s="57" t="s">
        <v>380</v>
      </c>
      <c r="E17846" s="62" t="str">
        <f t="shared" si="1"/>
        <v>Out of test</v>
      </c>
      <c r="F17846" s="53" t="str">
        <f t="shared" si="2"/>
        <v>Shenzhen_0</v>
      </c>
      <c r="G17846" s="53">
        <f t="shared" si="3"/>
        <v>0.4441868919</v>
      </c>
    </row>
    <row r="17847">
      <c r="A17847" s="61">
        <v>1.5152684E9</v>
      </c>
      <c r="B17847" s="61">
        <v>0.0</v>
      </c>
      <c r="C17847" s="61">
        <v>2003.0</v>
      </c>
      <c r="D17847" s="57" t="s">
        <v>380</v>
      </c>
      <c r="E17847" s="62" t="str">
        <f t="shared" si="1"/>
        <v>Out of test</v>
      </c>
      <c r="F17847" s="53" t="str">
        <f t="shared" si="2"/>
        <v>Shenzhen_0</v>
      </c>
      <c r="G17847" s="53">
        <f t="shared" si="3"/>
        <v>0.5418790385</v>
      </c>
    </row>
    <row r="17848">
      <c r="A17848" s="61">
        <v>1.518949321E9</v>
      </c>
      <c r="B17848" s="61">
        <v>0.0</v>
      </c>
      <c r="C17848" s="61">
        <v>1543.0</v>
      </c>
      <c r="D17848" s="57" t="s">
        <v>380</v>
      </c>
      <c r="E17848" s="62" t="str">
        <f t="shared" si="1"/>
        <v>Out of test</v>
      </c>
      <c r="F17848" s="53" t="str">
        <f t="shared" si="2"/>
        <v>Shenzhen_0</v>
      </c>
      <c r="G17848" s="53">
        <f t="shared" si="3"/>
        <v>0.9103375165</v>
      </c>
    </row>
    <row r="17849">
      <c r="A17849" s="61">
        <v>1.515531691E9</v>
      </c>
      <c r="B17849" s="61">
        <v>0.0</v>
      </c>
      <c r="C17849" s="61">
        <v>2322.0</v>
      </c>
      <c r="D17849" s="57" t="s">
        <v>380</v>
      </c>
      <c r="E17849" s="62" t="str">
        <f t="shared" si="1"/>
        <v>Out of test</v>
      </c>
      <c r="F17849" s="53" t="str">
        <f t="shared" si="2"/>
        <v>Shenzhen_0</v>
      </c>
      <c r="G17849" s="53">
        <f t="shared" si="3"/>
        <v>0.7464350822</v>
      </c>
    </row>
    <row r="17850">
      <c r="A17850" s="61">
        <v>1.516332312E9</v>
      </c>
      <c r="B17850" s="61">
        <v>0.0</v>
      </c>
      <c r="C17850" s="61">
        <v>2667.0</v>
      </c>
      <c r="D17850" s="57" t="s">
        <v>380</v>
      </c>
      <c r="E17850" s="62" t="str">
        <f t="shared" si="1"/>
        <v>Out of test</v>
      </c>
      <c r="F17850" s="53" t="str">
        <f t="shared" si="2"/>
        <v>Shenzhen_0</v>
      </c>
      <c r="G17850" s="53">
        <f t="shared" si="3"/>
        <v>0.9006951421</v>
      </c>
    </row>
    <row r="17851">
      <c r="A17851" s="61">
        <v>1.514908651E9</v>
      </c>
      <c r="B17851" s="61">
        <v>0.0</v>
      </c>
      <c r="C17851" s="61">
        <v>4290.0</v>
      </c>
      <c r="D17851" s="57" t="s">
        <v>380</v>
      </c>
      <c r="E17851" s="62" t="str">
        <f t="shared" si="1"/>
        <v>Out of test</v>
      </c>
      <c r="F17851" s="53" t="str">
        <f t="shared" si="2"/>
        <v>Shenzhen_0</v>
      </c>
      <c r="G17851" s="53">
        <f t="shared" si="3"/>
        <v>0.02740288266</v>
      </c>
    </row>
    <row r="17852">
      <c r="A17852" s="61">
        <v>1.51415113E9</v>
      </c>
      <c r="B17852" s="61">
        <v>0.0</v>
      </c>
      <c r="C17852" s="61">
        <v>2921.0</v>
      </c>
      <c r="D17852" s="57" t="s">
        <v>380</v>
      </c>
      <c r="E17852" s="62" t="str">
        <f t="shared" si="1"/>
        <v>Out of test</v>
      </c>
      <c r="F17852" s="53" t="str">
        <f t="shared" si="2"/>
        <v>Shenzhen_0</v>
      </c>
      <c r="G17852" s="53">
        <f t="shared" si="3"/>
        <v>0.1181244795</v>
      </c>
    </row>
    <row r="17853">
      <c r="A17853" s="61">
        <v>1.514466701E9</v>
      </c>
      <c r="B17853" s="61">
        <v>0.0</v>
      </c>
      <c r="C17853" s="61">
        <v>2106.0</v>
      </c>
      <c r="D17853" s="57" t="s">
        <v>380</v>
      </c>
      <c r="E17853" s="62" t="str">
        <f t="shared" si="1"/>
        <v>Out of test</v>
      </c>
      <c r="F17853" s="53" t="str">
        <f t="shared" si="2"/>
        <v>Shenzhen_0</v>
      </c>
      <c r="G17853" s="53">
        <f t="shared" si="3"/>
        <v>0.1835203437</v>
      </c>
    </row>
    <row r="17854">
      <c r="A17854" s="61">
        <v>1.516393791E9</v>
      </c>
      <c r="B17854" s="61">
        <v>0.0</v>
      </c>
      <c r="C17854" s="61">
        <v>4566.0</v>
      </c>
      <c r="D17854" s="57" t="s">
        <v>380</v>
      </c>
      <c r="E17854" s="62" t="str">
        <f t="shared" si="1"/>
        <v>Out of test</v>
      </c>
      <c r="F17854" s="53" t="str">
        <f t="shared" si="2"/>
        <v>Shenzhen_0</v>
      </c>
      <c r="G17854" s="53">
        <f t="shared" si="3"/>
        <v>0.3933306404</v>
      </c>
    </row>
    <row r="17855">
      <c r="A17855" s="61">
        <v>1.516058971E9</v>
      </c>
      <c r="B17855" s="61">
        <v>0.0</v>
      </c>
      <c r="C17855" s="61">
        <v>435.0</v>
      </c>
      <c r="D17855" s="57" t="s">
        <v>380</v>
      </c>
      <c r="E17855" s="62" t="str">
        <f t="shared" si="1"/>
        <v>Out of test</v>
      </c>
      <c r="F17855" s="53" t="str">
        <f t="shared" si="2"/>
        <v>Shenzhen_0</v>
      </c>
      <c r="G17855" s="53">
        <f t="shared" si="3"/>
        <v>0.603464228</v>
      </c>
    </row>
    <row r="17856">
      <c r="A17856" s="61">
        <v>1.517758452E9</v>
      </c>
      <c r="B17856" s="61">
        <v>0.0</v>
      </c>
      <c r="C17856" s="61">
        <v>1263.0</v>
      </c>
      <c r="D17856" s="57" t="s">
        <v>380</v>
      </c>
      <c r="E17856" s="62" t="str">
        <f t="shared" si="1"/>
        <v>Out of test</v>
      </c>
      <c r="F17856" s="53" t="str">
        <f t="shared" si="2"/>
        <v>Shenzhen_0</v>
      </c>
      <c r="G17856" s="53">
        <f t="shared" si="3"/>
        <v>0.9471920487</v>
      </c>
    </row>
    <row r="17857">
      <c r="A17857" s="61">
        <v>1.512745561E9</v>
      </c>
      <c r="B17857" s="61">
        <v>0.0</v>
      </c>
      <c r="C17857" s="61">
        <v>2488.0</v>
      </c>
      <c r="D17857" s="57" t="s">
        <v>380</v>
      </c>
      <c r="E17857" s="62" t="str">
        <f t="shared" si="1"/>
        <v>Out of test</v>
      </c>
      <c r="F17857" s="53" t="str">
        <f t="shared" si="2"/>
        <v>Shenzhen_0</v>
      </c>
      <c r="G17857" s="53">
        <f t="shared" si="3"/>
        <v>0.4907247958</v>
      </c>
    </row>
    <row r="17858">
      <c r="A17858" s="61">
        <v>1.517263571E9</v>
      </c>
      <c r="B17858" s="61">
        <v>0.0</v>
      </c>
      <c r="C17858" s="61">
        <v>863.0</v>
      </c>
      <c r="D17858" s="57" t="s">
        <v>380</v>
      </c>
      <c r="E17858" s="62" t="str">
        <f t="shared" si="1"/>
        <v>Out of test</v>
      </c>
      <c r="F17858" s="53" t="str">
        <f t="shared" si="2"/>
        <v>Shenzhen_0</v>
      </c>
      <c r="G17858" s="53">
        <f t="shared" si="3"/>
        <v>0.9606823074</v>
      </c>
    </row>
    <row r="17859">
      <c r="A17859" s="61">
        <v>1.51671696E9</v>
      </c>
      <c r="B17859" s="61">
        <v>0.0</v>
      </c>
      <c r="C17859" s="61">
        <v>4341.0</v>
      </c>
      <c r="D17859" s="57" t="s">
        <v>380</v>
      </c>
      <c r="E17859" s="62" t="str">
        <f t="shared" si="1"/>
        <v>Out of test</v>
      </c>
      <c r="F17859" s="53" t="str">
        <f t="shared" si="2"/>
        <v>Shenzhen_0</v>
      </c>
      <c r="G17859" s="53">
        <f t="shared" si="3"/>
        <v>0.03130490852</v>
      </c>
    </row>
    <row r="17860">
      <c r="A17860" s="61">
        <v>1.513228252E9</v>
      </c>
      <c r="B17860" s="61">
        <v>0.0</v>
      </c>
      <c r="C17860" s="61">
        <v>2031.0</v>
      </c>
      <c r="D17860" s="57" t="s">
        <v>380</v>
      </c>
      <c r="E17860" s="62" t="str">
        <f t="shared" si="1"/>
        <v>Out of test</v>
      </c>
      <c r="F17860" s="53" t="str">
        <f t="shared" si="2"/>
        <v>Shenzhen_0</v>
      </c>
      <c r="G17860" s="53">
        <f t="shared" si="3"/>
        <v>0.741305123</v>
      </c>
    </row>
    <row r="17861">
      <c r="A17861" s="61">
        <v>1.518253001E9</v>
      </c>
      <c r="B17861" s="61">
        <v>0.0</v>
      </c>
      <c r="C17861" s="61">
        <v>2779.0</v>
      </c>
      <c r="D17861" s="57" t="s">
        <v>380</v>
      </c>
      <c r="E17861" s="62" t="str">
        <f t="shared" si="1"/>
        <v>Out of test</v>
      </c>
      <c r="F17861" s="53" t="str">
        <f t="shared" si="2"/>
        <v>Shenzhen_0</v>
      </c>
      <c r="G17861" s="53">
        <f t="shared" si="3"/>
        <v>0.9879182283</v>
      </c>
    </row>
    <row r="17862">
      <c r="A17862" s="61">
        <v>1.518897611E9</v>
      </c>
      <c r="B17862" s="61">
        <v>0.0</v>
      </c>
      <c r="C17862" s="61">
        <v>2205.0</v>
      </c>
      <c r="D17862" s="57" t="s">
        <v>380</v>
      </c>
      <c r="E17862" s="62" t="str">
        <f t="shared" si="1"/>
        <v>Out of test</v>
      </c>
      <c r="F17862" s="53" t="str">
        <f t="shared" si="2"/>
        <v>Shenzhen_0</v>
      </c>
      <c r="G17862" s="53">
        <f t="shared" si="3"/>
        <v>0.9780195341</v>
      </c>
    </row>
    <row r="17863">
      <c r="A17863" s="61">
        <v>1.517303931E9</v>
      </c>
      <c r="B17863" s="61">
        <v>0.0</v>
      </c>
      <c r="C17863" s="61">
        <v>1514.0</v>
      </c>
      <c r="D17863" s="57" t="s">
        <v>380</v>
      </c>
      <c r="E17863" s="62" t="str">
        <f t="shared" si="1"/>
        <v>Out of test</v>
      </c>
      <c r="F17863" s="53" t="str">
        <f t="shared" si="2"/>
        <v>Shenzhen_0</v>
      </c>
      <c r="G17863" s="53">
        <f t="shared" si="3"/>
        <v>0.3393285228</v>
      </c>
    </row>
    <row r="17864">
      <c r="A17864" s="61">
        <v>1.516204332E9</v>
      </c>
      <c r="B17864" s="61">
        <v>0.0</v>
      </c>
      <c r="C17864" s="61">
        <v>2250.0</v>
      </c>
      <c r="D17864" s="57" t="s">
        <v>380</v>
      </c>
      <c r="E17864" s="62" t="str">
        <f t="shared" si="1"/>
        <v>Out of test</v>
      </c>
      <c r="F17864" s="53" t="str">
        <f t="shared" si="2"/>
        <v>Shenzhen_0</v>
      </c>
      <c r="G17864" s="53">
        <f t="shared" si="3"/>
        <v>0.2658298613</v>
      </c>
    </row>
    <row r="17865">
      <c r="A17865" s="61">
        <v>1.513887651E9</v>
      </c>
      <c r="B17865" s="61">
        <v>0.0</v>
      </c>
      <c r="C17865" s="61">
        <v>773.0</v>
      </c>
      <c r="D17865" s="57" t="s">
        <v>380</v>
      </c>
      <c r="E17865" s="62" t="str">
        <f t="shared" si="1"/>
        <v>Out of test</v>
      </c>
      <c r="F17865" s="53" t="str">
        <f t="shared" si="2"/>
        <v>Shenzhen_0</v>
      </c>
      <c r="G17865" s="53">
        <f t="shared" si="3"/>
        <v>0.2949167369</v>
      </c>
    </row>
    <row r="17866">
      <c r="A17866" s="61">
        <v>1.51780279E9</v>
      </c>
      <c r="B17866" s="61">
        <v>0.0</v>
      </c>
      <c r="C17866" s="61">
        <v>1532.0</v>
      </c>
      <c r="D17866" s="57" t="s">
        <v>380</v>
      </c>
      <c r="E17866" s="62" t="str">
        <f t="shared" si="1"/>
        <v>Out of test</v>
      </c>
      <c r="F17866" s="53" t="str">
        <f t="shared" si="2"/>
        <v>Shenzhen_0</v>
      </c>
      <c r="G17866" s="53">
        <f t="shared" si="3"/>
        <v>0.08175273545</v>
      </c>
    </row>
    <row r="17867">
      <c r="A17867" s="61">
        <v>1.514150842E9</v>
      </c>
      <c r="B17867" s="61">
        <v>0.0</v>
      </c>
      <c r="C17867" s="61">
        <v>3476.0</v>
      </c>
      <c r="D17867" s="57" t="s">
        <v>380</v>
      </c>
      <c r="E17867" s="62" t="str">
        <f t="shared" si="1"/>
        <v>Out of test</v>
      </c>
      <c r="F17867" s="53" t="str">
        <f t="shared" si="2"/>
        <v>Shenzhen_0</v>
      </c>
      <c r="G17867" s="53">
        <f t="shared" si="3"/>
        <v>0.4479930419</v>
      </c>
    </row>
    <row r="17868">
      <c r="A17868" s="61">
        <v>1.516828491E9</v>
      </c>
      <c r="B17868" s="61">
        <v>0.0</v>
      </c>
      <c r="C17868" s="61">
        <v>460.0</v>
      </c>
      <c r="D17868" s="57" t="s">
        <v>380</v>
      </c>
      <c r="E17868" s="62" t="str">
        <f t="shared" si="1"/>
        <v>Out of test</v>
      </c>
      <c r="F17868" s="53" t="str">
        <f t="shared" si="2"/>
        <v>Shenzhen_0</v>
      </c>
      <c r="G17868" s="53">
        <f t="shared" si="3"/>
        <v>0.484072093</v>
      </c>
    </row>
    <row r="17869">
      <c r="A17869" s="61">
        <v>1.515358852E9</v>
      </c>
      <c r="B17869" s="61">
        <v>0.0</v>
      </c>
      <c r="C17869" s="61">
        <v>1890.0</v>
      </c>
      <c r="D17869" s="57" t="s">
        <v>380</v>
      </c>
      <c r="E17869" s="62" t="str">
        <f t="shared" si="1"/>
        <v>Out of test</v>
      </c>
      <c r="F17869" s="53" t="str">
        <f t="shared" si="2"/>
        <v>Shenzhen_0</v>
      </c>
      <c r="G17869" s="53">
        <f t="shared" si="3"/>
        <v>0.2104174137</v>
      </c>
    </row>
    <row r="17870">
      <c r="A17870" s="61">
        <v>1.514046672E9</v>
      </c>
      <c r="B17870" s="61">
        <v>0.0</v>
      </c>
      <c r="C17870" s="61">
        <v>1668.0</v>
      </c>
      <c r="D17870" s="57" t="s">
        <v>380</v>
      </c>
      <c r="E17870" s="62" t="str">
        <f t="shared" si="1"/>
        <v>Out of test</v>
      </c>
      <c r="F17870" s="53" t="str">
        <f t="shared" si="2"/>
        <v>Shenzhen_0</v>
      </c>
      <c r="G17870" s="53">
        <f t="shared" si="3"/>
        <v>0.9680976474</v>
      </c>
    </row>
    <row r="17871">
      <c r="A17871" s="61">
        <v>1.514486711E9</v>
      </c>
      <c r="B17871" s="61">
        <v>0.0</v>
      </c>
      <c r="C17871" s="61">
        <v>4399.0</v>
      </c>
      <c r="D17871" s="57" t="s">
        <v>380</v>
      </c>
      <c r="E17871" s="62" t="str">
        <f t="shared" si="1"/>
        <v>Out of test</v>
      </c>
      <c r="F17871" s="53" t="str">
        <f t="shared" si="2"/>
        <v>Shenzhen_0</v>
      </c>
      <c r="G17871" s="53">
        <f t="shared" si="3"/>
        <v>0.5475158535</v>
      </c>
    </row>
    <row r="17872">
      <c r="A17872" s="61">
        <v>1.517626591E9</v>
      </c>
      <c r="B17872" s="61">
        <v>0.0</v>
      </c>
      <c r="C17872" s="61">
        <v>1426.0</v>
      </c>
      <c r="D17872" s="57" t="s">
        <v>380</v>
      </c>
      <c r="E17872" s="62" t="str">
        <f t="shared" si="1"/>
        <v>Out of test</v>
      </c>
      <c r="F17872" s="53" t="str">
        <f t="shared" si="2"/>
        <v>Shenzhen_0</v>
      </c>
      <c r="G17872" s="53">
        <f t="shared" si="3"/>
        <v>0.5786228794</v>
      </c>
    </row>
    <row r="17873">
      <c r="A17873" s="61">
        <v>1.514449931E9</v>
      </c>
      <c r="B17873" s="61">
        <v>0.0</v>
      </c>
      <c r="C17873" s="61">
        <v>2114.0</v>
      </c>
      <c r="D17873" s="57" t="s">
        <v>380</v>
      </c>
      <c r="E17873" s="62" t="str">
        <f t="shared" si="1"/>
        <v>Out of test</v>
      </c>
      <c r="F17873" s="53" t="str">
        <f t="shared" si="2"/>
        <v>Shenzhen_0</v>
      </c>
      <c r="G17873" s="53">
        <f t="shared" si="3"/>
        <v>0.5359605526</v>
      </c>
    </row>
    <row r="17874">
      <c r="A17874" s="61">
        <v>1.512765022E9</v>
      </c>
      <c r="B17874" s="61">
        <v>0.0</v>
      </c>
      <c r="C17874" s="61">
        <v>1881.0</v>
      </c>
      <c r="D17874" s="57" t="s">
        <v>380</v>
      </c>
      <c r="E17874" s="62" t="str">
        <f t="shared" si="1"/>
        <v>Out of test</v>
      </c>
      <c r="F17874" s="53" t="str">
        <f t="shared" si="2"/>
        <v>Shenzhen_0</v>
      </c>
      <c r="G17874" s="53">
        <f t="shared" si="3"/>
        <v>0.6896309295</v>
      </c>
    </row>
    <row r="17875">
      <c r="A17875" s="61">
        <v>1.513076321E9</v>
      </c>
      <c r="B17875" s="61">
        <v>0.0</v>
      </c>
      <c r="C17875" s="61">
        <v>4505.0</v>
      </c>
      <c r="D17875" s="57" t="s">
        <v>380</v>
      </c>
      <c r="E17875" s="62" t="str">
        <f t="shared" si="1"/>
        <v>Out of test</v>
      </c>
      <c r="F17875" s="53" t="str">
        <f t="shared" si="2"/>
        <v>Shenzhen_0</v>
      </c>
      <c r="G17875" s="53">
        <f t="shared" si="3"/>
        <v>0.3562291541</v>
      </c>
    </row>
    <row r="17876">
      <c r="A17876" s="61">
        <v>1.513630271E9</v>
      </c>
      <c r="B17876" s="61">
        <v>0.0</v>
      </c>
      <c r="C17876" s="61">
        <v>780.0</v>
      </c>
      <c r="D17876" s="57" t="s">
        <v>380</v>
      </c>
      <c r="E17876" s="62" t="str">
        <f t="shared" si="1"/>
        <v>Out of test</v>
      </c>
      <c r="F17876" s="53" t="str">
        <f t="shared" si="2"/>
        <v>Shenzhen_0</v>
      </c>
      <c r="G17876" s="53">
        <f t="shared" si="3"/>
        <v>0.9063411429</v>
      </c>
    </row>
    <row r="17877">
      <c r="A17877" s="61">
        <v>1.51278463E9</v>
      </c>
      <c r="B17877" s="61">
        <v>0.0</v>
      </c>
      <c r="C17877" s="61">
        <v>4050.0</v>
      </c>
      <c r="D17877" s="57" t="s">
        <v>380</v>
      </c>
      <c r="E17877" s="62" t="str">
        <f t="shared" si="1"/>
        <v>Out of test</v>
      </c>
      <c r="F17877" s="53" t="str">
        <f t="shared" si="2"/>
        <v>Shenzhen_0</v>
      </c>
      <c r="G17877" s="53">
        <f t="shared" si="3"/>
        <v>0.04160488118</v>
      </c>
    </row>
    <row r="17878">
      <c r="A17878" s="61">
        <v>1.518411731E9</v>
      </c>
      <c r="B17878" s="61">
        <v>0.0</v>
      </c>
      <c r="C17878" s="61">
        <v>71.0</v>
      </c>
      <c r="D17878" s="57" t="s">
        <v>380</v>
      </c>
      <c r="E17878" s="62" t="str">
        <f t="shared" si="1"/>
        <v>Out of test</v>
      </c>
      <c r="F17878" s="53" t="str">
        <f t="shared" si="2"/>
        <v>Shenzhen_0</v>
      </c>
      <c r="G17878" s="53">
        <f t="shared" si="3"/>
        <v>0.6173703742</v>
      </c>
    </row>
    <row r="17879">
      <c r="A17879" s="61">
        <v>1.51261092E9</v>
      </c>
      <c r="B17879" s="61">
        <v>0.0</v>
      </c>
      <c r="C17879" s="61">
        <v>3554.0</v>
      </c>
      <c r="D17879" s="57" t="s">
        <v>380</v>
      </c>
      <c r="E17879" s="62" t="str">
        <f t="shared" si="1"/>
        <v>Out of test</v>
      </c>
      <c r="F17879" s="53" t="str">
        <f t="shared" si="2"/>
        <v>Shenzhen_0</v>
      </c>
      <c r="G17879" s="53">
        <f t="shared" si="3"/>
        <v>0.001682120433</v>
      </c>
    </row>
    <row r="17880">
      <c r="A17880" s="61">
        <v>1.519579871E9</v>
      </c>
      <c r="B17880" s="61">
        <v>0.0</v>
      </c>
      <c r="C17880" s="61">
        <v>1105.0</v>
      </c>
      <c r="D17880" s="57" t="s">
        <v>380</v>
      </c>
      <c r="E17880" s="62" t="str">
        <f t="shared" si="1"/>
        <v>Out of test</v>
      </c>
      <c r="F17880" s="53" t="str">
        <f t="shared" si="2"/>
        <v>Shenzhen_0</v>
      </c>
      <c r="G17880" s="53">
        <f t="shared" si="3"/>
        <v>0.572672063</v>
      </c>
    </row>
    <row r="17881">
      <c r="A17881" s="61">
        <v>1.516663522E9</v>
      </c>
      <c r="B17881" s="61">
        <v>0.0</v>
      </c>
      <c r="C17881" s="61">
        <v>2943.0</v>
      </c>
      <c r="D17881" s="57" t="s">
        <v>380</v>
      </c>
      <c r="E17881" s="62" t="str">
        <f t="shared" si="1"/>
        <v>Out of test</v>
      </c>
      <c r="F17881" s="53" t="str">
        <f t="shared" si="2"/>
        <v>Shenzhen_0</v>
      </c>
      <c r="G17881" s="53">
        <f t="shared" si="3"/>
        <v>0.9623845996</v>
      </c>
    </row>
    <row r="17882">
      <c r="A17882" s="61">
        <v>1.51422514E9</v>
      </c>
      <c r="B17882" s="61">
        <v>0.0</v>
      </c>
      <c r="C17882" s="61">
        <v>3966.0</v>
      </c>
      <c r="D17882" s="57" t="s">
        <v>380</v>
      </c>
      <c r="E17882" s="62" t="str">
        <f t="shared" si="1"/>
        <v>Out of test</v>
      </c>
      <c r="F17882" s="53" t="str">
        <f t="shared" si="2"/>
        <v>Shenzhen_0</v>
      </c>
      <c r="G17882" s="53">
        <f t="shared" si="3"/>
        <v>0.9362078602</v>
      </c>
    </row>
    <row r="17883">
      <c r="A17883" s="61">
        <v>1.516340132E9</v>
      </c>
      <c r="B17883" s="61">
        <v>0.0</v>
      </c>
      <c r="C17883" s="61">
        <v>586.0</v>
      </c>
      <c r="D17883" s="57" t="s">
        <v>380</v>
      </c>
      <c r="E17883" s="62" t="str">
        <f t="shared" si="1"/>
        <v>Out of test</v>
      </c>
      <c r="F17883" s="53" t="str">
        <f t="shared" si="2"/>
        <v>Shenzhen_0</v>
      </c>
      <c r="G17883" s="53">
        <f t="shared" si="3"/>
        <v>0.2870930287</v>
      </c>
    </row>
    <row r="17884">
      <c r="A17884" s="61">
        <v>1.51750055E9</v>
      </c>
      <c r="B17884" s="61">
        <v>0.0</v>
      </c>
      <c r="C17884" s="61">
        <v>1005.0</v>
      </c>
      <c r="D17884" s="57" t="s">
        <v>380</v>
      </c>
      <c r="E17884" s="62" t="str">
        <f t="shared" si="1"/>
        <v>Out of test</v>
      </c>
      <c r="F17884" s="53" t="str">
        <f t="shared" si="2"/>
        <v>Shenzhen_0</v>
      </c>
      <c r="G17884" s="53">
        <f t="shared" si="3"/>
        <v>0.9643216033</v>
      </c>
    </row>
    <row r="17885">
      <c r="A17885" s="61">
        <v>1.513899541E9</v>
      </c>
      <c r="B17885" s="61">
        <v>0.0</v>
      </c>
      <c r="C17885" s="61">
        <v>169.0</v>
      </c>
      <c r="D17885" s="57" t="s">
        <v>380</v>
      </c>
      <c r="E17885" s="62" t="str">
        <f t="shared" si="1"/>
        <v>Out of test</v>
      </c>
      <c r="F17885" s="53" t="str">
        <f t="shared" si="2"/>
        <v>Shenzhen_0</v>
      </c>
      <c r="G17885" s="53">
        <f t="shared" si="3"/>
        <v>0.5132495069</v>
      </c>
    </row>
    <row r="17886">
      <c r="A17886" s="61">
        <v>1.518412702E9</v>
      </c>
      <c r="B17886" s="61">
        <v>0.0</v>
      </c>
      <c r="C17886" s="61">
        <v>2947.0</v>
      </c>
      <c r="D17886" s="57" t="s">
        <v>380</v>
      </c>
      <c r="E17886" s="62" t="str">
        <f t="shared" si="1"/>
        <v>Out of test</v>
      </c>
      <c r="F17886" s="53" t="str">
        <f t="shared" si="2"/>
        <v>Shenzhen_0</v>
      </c>
      <c r="G17886" s="53">
        <f t="shared" si="3"/>
        <v>0.3979688811</v>
      </c>
    </row>
    <row r="17887">
      <c r="A17887" s="61">
        <v>1.51908245E9</v>
      </c>
      <c r="B17887" s="61">
        <v>0.0</v>
      </c>
      <c r="C17887" s="61">
        <v>2090.0</v>
      </c>
      <c r="D17887" s="57" t="s">
        <v>380</v>
      </c>
      <c r="E17887" s="62" t="str">
        <f t="shared" si="1"/>
        <v>Out of test</v>
      </c>
      <c r="F17887" s="53" t="str">
        <f t="shared" si="2"/>
        <v>Shenzhen_0</v>
      </c>
      <c r="G17887" s="53">
        <f t="shared" si="3"/>
        <v>0.5325133276</v>
      </c>
    </row>
    <row r="17888">
      <c r="A17888" s="61">
        <v>1.519746672E9</v>
      </c>
      <c r="B17888" s="61">
        <v>0.0</v>
      </c>
      <c r="C17888" s="61">
        <v>349.0</v>
      </c>
      <c r="D17888" s="57" t="s">
        <v>380</v>
      </c>
      <c r="E17888" s="62" t="str">
        <f t="shared" si="1"/>
        <v>Out of test</v>
      </c>
      <c r="F17888" s="53" t="str">
        <f t="shared" si="2"/>
        <v>Shenzhen_0</v>
      </c>
      <c r="G17888" s="53">
        <f t="shared" si="3"/>
        <v>0.888877043</v>
      </c>
    </row>
    <row r="17889">
      <c r="A17889" s="61">
        <v>1.517518121E9</v>
      </c>
      <c r="B17889" s="61">
        <v>0.0</v>
      </c>
      <c r="C17889" s="61">
        <v>2679.0</v>
      </c>
      <c r="D17889" s="57" t="s">
        <v>380</v>
      </c>
      <c r="E17889" s="62" t="str">
        <f t="shared" si="1"/>
        <v>Out of test</v>
      </c>
      <c r="F17889" s="53" t="str">
        <f t="shared" si="2"/>
        <v>Shenzhen_0</v>
      </c>
      <c r="G17889" s="53">
        <f t="shared" si="3"/>
        <v>0.9150726088</v>
      </c>
    </row>
    <row r="17890">
      <c r="A17890" s="61">
        <v>1.51267275E9</v>
      </c>
      <c r="B17890" s="61">
        <v>0.0</v>
      </c>
      <c r="C17890" s="61">
        <v>2914.0</v>
      </c>
      <c r="D17890" s="57" t="s">
        <v>380</v>
      </c>
      <c r="E17890" s="62" t="str">
        <f t="shared" si="1"/>
        <v>Out of test</v>
      </c>
      <c r="F17890" s="53" t="str">
        <f t="shared" si="2"/>
        <v>Shenzhen_0</v>
      </c>
      <c r="G17890" s="53">
        <f t="shared" si="3"/>
        <v>0.06906772107</v>
      </c>
    </row>
    <row r="17891">
      <c r="A17891" s="61">
        <v>1.516629681E9</v>
      </c>
      <c r="B17891" s="61">
        <v>0.0</v>
      </c>
      <c r="C17891" s="61">
        <v>795.0</v>
      </c>
      <c r="D17891" s="57" t="s">
        <v>380</v>
      </c>
      <c r="E17891" s="62" t="str">
        <f t="shared" si="1"/>
        <v>Out of test</v>
      </c>
      <c r="F17891" s="53" t="str">
        <f t="shared" si="2"/>
        <v>Shenzhen_0</v>
      </c>
      <c r="G17891" s="53">
        <f t="shared" si="3"/>
        <v>0.01307276215</v>
      </c>
    </row>
    <row r="17892">
      <c r="A17892" s="61">
        <v>1.515661252E9</v>
      </c>
      <c r="B17892" s="61">
        <v>0.0</v>
      </c>
      <c r="C17892" s="61">
        <v>3693.0</v>
      </c>
      <c r="D17892" s="57" t="s">
        <v>380</v>
      </c>
      <c r="E17892" s="62" t="str">
        <f t="shared" si="1"/>
        <v>Out of test</v>
      </c>
      <c r="F17892" s="53" t="str">
        <f t="shared" si="2"/>
        <v>Shenzhen_0</v>
      </c>
      <c r="G17892" s="53">
        <f t="shared" si="3"/>
        <v>0.9357836514</v>
      </c>
    </row>
    <row r="17893">
      <c r="A17893" s="61">
        <v>1.51353377E9</v>
      </c>
      <c r="B17893" s="61">
        <v>0.0</v>
      </c>
      <c r="C17893" s="61">
        <v>533.0</v>
      </c>
      <c r="D17893" s="57" t="s">
        <v>380</v>
      </c>
      <c r="E17893" s="62" t="str">
        <f t="shared" si="1"/>
        <v>Out of test</v>
      </c>
      <c r="F17893" s="53" t="str">
        <f t="shared" si="2"/>
        <v>Shenzhen_0</v>
      </c>
      <c r="G17893" s="53">
        <f t="shared" si="3"/>
        <v>0.3354420826</v>
      </c>
    </row>
    <row r="17894">
      <c r="A17894" s="61">
        <v>1.517628241E9</v>
      </c>
      <c r="B17894" s="61">
        <v>0.0</v>
      </c>
      <c r="C17894" s="61">
        <v>760.0</v>
      </c>
      <c r="D17894" s="57" t="s">
        <v>380</v>
      </c>
      <c r="E17894" s="62" t="str">
        <f t="shared" si="1"/>
        <v>Out of test</v>
      </c>
      <c r="F17894" s="53" t="str">
        <f t="shared" si="2"/>
        <v>Shenzhen_0</v>
      </c>
      <c r="G17894" s="53">
        <f t="shared" si="3"/>
        <v>0.9786722102</v>
      </c>
    </row>
    <row r="17895">
      <c r="A17895" s="61">
        <v>1.517172171E9</v>
      </c>
      <c r="B17895" s="61">
        <v>0.0</v>
      </c>
      <c r="C17895" s="61">
        <v>2216.0</v>
      </c>
      <c r="D17895" s="57" t="s">
        <v>380</v>
      </c>
      <c r="E17895" s="62" t="str">
        <f t="shared" si="1"/>
        <v>Out of test</v>
      </c>
      <c r="F17895" s="53" t="str">
        <f t="shared" si="2"/>
        <v>Shenzhen_0</v>
      </c>
      <c r="G17895" s="53">
        <f t="shared" si="3"/>
        <v>0.255933059</v>
      </c>
    </row>
    <row r="17896">
      <c r="A17896" s="61">
        <v>1.519402871E9</v>
      </c>
      <c r="B17896" s="61">
        <v>0.0</v>
      </c>
      <c r="C17896" s="61">
        <v>2577.0</v>
      </c>
      <c r="D17896" s="57" t="s">
        <v>380</v>
      </c>
      <c r="E17896" s="62" t="str">
        <f t="shared" si="1"/>
        <v>Out of test</v>
      </c>
      <c r="F17896" s="53" t="str">
        <f t="shared" si="2"/>
        <v>Shenzhen_0</v>
      </c>
      <c r="G17896" s="53">
        <f t="shared" si="3"/>
        <v>0.2951587826</v>
      </c>
    </row>
    <row r="17897">
      <c r="A17897" s="61">
        <v>1.51344172E9</v>
      </c>
      <c r="B17897" s="61">
        <v>0.0</v>
      </c>
      <c r="C17897" s="61">
        <v>3018.0</v>
      </c>
      <c r="D17897" s="57" t="s">
        <v>380</v>
      </c>
      <c r="E17897" s="62" t="str">
        <f t="shared" si="1"/>
        <v>Out of test</v>
      </c>
      <c r="F17897" s="53" t="str">
        <f t="shared" si="2"/>
        <v>Shenzhen_0</v>
      </c>
      <c r="G17897" s="53">
        <f t="shared" si="3"/>
        <v>0.9653375624</v>
      </c>
    </row>
    <row r="17898">
      <c r="A17898" s="61">
        <v>1.515559471E9</v>
      </c>
      <c r="B17898" s="61">
        <v>0.0</v>
      </c>
      <c r="C17898" s="61">
        <v>2792.0</v>
      </c>
      <c r="D17898" s="57" t="s">
        <v>380</v>
      </c>
      <c r="E17898" s="62" t="str">
        <f t="shared" si="1"/>
        <v>Out of test</v>
      </c>
      <c r="F17898" s="53" t="str">
        <f t="shared" si="2"/>
        <v>Shenzhen_0</v>
      </c>
      <c r="G17898" s="53">
        <f t="shared" si="3"/>
        <v>0.8984881389</v>
      </c>
    </row>
    <row r="17899">
      <c r="A17899" s="61">
        <v>1.51831925E9</v>
      </c>
      <c r="B17899" s="61">
        <v>0.0</v>
      </c>
      <c r="C17899" s="61">
        <v>4987.0</v>
      </c>
      <c r="D17899" s="57" t="s">
        <v>380</v>
      </c>
      <c r="E17899" s="62" t="str">
        <f t="shared" si="1"/>
        <v>Out of test</v>
      </c>
      <c r="F17899" s="53" t="str">
        <f t="shared" si="2"/>
        <v>Shenzhen_0</v>
      </c>
      <c r="G17899" s="53">
        <f t="shared" si="3"/>
        <v>0.1030848555</v>
      </c>
    </row>
    <row r="17900">
      <c r="A17900" s="61">
        <v>1.513448362E9</v>
      </c>
      <c r="B17900" s="61">
        <v>0.0</v>
      </c>
      <c r="C17900" s="61">
        <v>2123.0</v>
      </c>
      <c r="D17900" s="57" t="s">
        <v>380</v>
      </c>
      <c r="E17900" s="62" t="str">
        <f t="shared" si="1"/>
        <v>Out of test</v>
      </c>
      <c r="F17900" s="53" t="str">
        <f t="shared" si="2"/>
        <v>Shenzhen_0</v>
      </c>
      <c r="G17900" s="53">
        <f t="shared" si="3"/>
        <v>0.549243887</v>
      </c>
    </row>
    <row r="17901">
      <c r="A17901" s="61">
        <v>1.516244511E9</v>
      </c>
      <c r="B17901" s="61">
        <v>0.0</v>
      </c>
      <c r="C17901" s="61">
        <v>149.0</v>
      </c>
      <c r="D17901" s="57" t="s">
        <v>380</v>
      </c>
      <c r="E17901" s="62" t="str">
        <f t="shared" si="1"/>
        <v>Out of test</v>
      </c>
      <c r="F17901" s="53" t="str">
        <f t="shared" si="2"/>
        <v>Shenzhen_0</v>
      </c>
      <c r="G17901" s="53">
        <f t="shared" si="3"/>
        <v>0.1764233802</v>
      </c>
    </row>
    <row r="17902">
      <c r="A17902" s="61">
        <v>1.518453541E9</v>
      </c>
      <c r="B17902" s="61">
        <v>0.0</v>
      </c>
      <c r="C17902" s="61">
        <v>2199.0</v>
      </c>
      <c r="D17902" s="57" t="s">
        <v>380</v>
      </c>
      <c r="E17902" s="62" t="str">
        <f t="shared" si="1"/>
        <v>Out of test</v>
      </c>
      <c r="F17902" s="53" t="str">
        <f t="shared" si="2"/>
        <v>Shenzhen_0</v>
      </c>
      <c r="G17902" s="53">
        <f t="shared" si="3"/>
        <v>0.9667180101</v>
      </c>
    </row>
    <row r="17903">
      <c r="A17903" s="61">
        <v>1.51236584E9</v>
      </c>
      <c r="B17903" s="61">
        <v>0.0</v>
      </c>
      <c r="C17903" s="61">
        <v>3200.0</v>
      </c>
      <c r="D17903" s="57" t="s">
        <v>380</v>
      </c>
      <c r="E17903" s="62" t="str">
        <f t="shared" si="1"/>
        <v>Out of test</v>
      </c>
      <c r="F17903" s="53" t="str">
        <f t="shared" si="2"/>
        <v>Shenzhen_0</v>
      </c>
      <c r="G17903" s="53">
        <f t="shared" si="3"/>
        <v>0.4988809201</v>
      </c>
    </row>
    <row r="17904">
      <c r="A17904" s="61">
        <v>1.51764353E9</v>
      </c>
      <c r="B17904" s="61">
        <v>0.0</v>
      </c>
      <c r="C17904" s="61">
        <v>2003.0</v>
      </c>
      <c r="D17904" s="57" t="s">
        <v>380</v>
      </c>
      <c r="E17904" s="62" t="str">
        <f t="shared" si="1"/>
        <v>Out of test</v>
      </c>
      <c r="F17904" s="53" t="str">
        <f t="shared" si="2"/>
        <v>Shenzhen_0</v>
      </c>
      <c r="G17904" s="53">
        <f t="shared" si="3"/>
        <v>0.8858661195</v>
      </c>
    </row>
    <row r="17905">
      <c r="A17905" s="61">
        <v>1.518518281E9</v>
      </c>
      <c r="B17905" s="61">
        <v>0.0</v>
      </c>
      <c r="C17905" s="61">
        <v>2195.0</v>
      </c>
      <c r="D17905" s="57" t="s">
        <v>380</v>
      </c>
      <c r="E17905" s="62" t="str">
        <f t="shared" si="1"/>
        <v>Out of test</v>
      </c>
      <c r="F17905" s="53" t="str">
        <f t="shared" si="2"/>
        <v>Shenzhen_0</v>
      </c>
      <c r="G17905" s="53">
        <f t="shared" si="3"/>
        <v>0.3335741793</v>
      </c>
    </row>
    <row r="17906">
      <c r="A17906" s="61">
        <v>1.515319672E9</v>
      </c>
      <c r="B17906" s="61">
        <v>0.0</v>
      </c>
      <c r="C17906" s="61">
        <v>1094.0</v>
      </c>
      <c r="D17906" s="57" t="s">
        <v>380</v>
      </c>
      <c r="E17906" s="62" t="str">
        <f t="shared" si="1"/>
        <v>Out of test</v>
      </c>
      <c r="F17906" s="53" t="str">
        <f t="shared" si="2"/>
        <v>Shenzhen_0</v>
      </c>
      <c r="G17906" s="53">
        <f t="shared" si="3"/>
        <v>0.5064443703</v>
      </c>
    </row>
    <row r="17907">
      <c r="A17907" s="61">
        <v>1.514998772E9</v>
      </c>
      <c r="B17907" s="61">
        <v>0.0</v>
      </c>
      <c r="C17907" s="61">
        <v>60.0</v>
      </c>
      <c r="D17907" s="57" t="s">
        <v>380</v>
      </c>
      <c r="E17907" s="62" t="str">
        <f t="shared" si="1"/>
        <v>Out of test</v>
      </c>
      <c r="F17907" s="53" t="str">
        <f t="shared" si="2"/>
        <v>Shenzhen_0</v>
      </c>
      <c r="G17907" s="53">
        <f t="shared" si="3"/>
        <v>0.4192061433</v>
      </c>
    </row>
    <row r="17908">
      <c r="A17908" s="61">
        <v>1.511801931E9</v>
      </c>
      <c r="B17908" s="61">
        <v>0.0</v>
      </c>
      <c r="C17908" s="61">
        <v>3380.0</v>
      </c>
      <c r="D17908" s="57" t="s">
        <v>380</v>
      </c>
      <c r="E17908" s="62" t="str">
        <f t="shared" si="1"/>
        <v>Out of test</v>
      </c>
      <c r="F17908" s="53" t="str">
        <f t="shared" si="2"/>
        <v>Shenzhen_0</v>
      </c>
      <c r="G17908" s="53">
        <f t="shared" si="3"/>
        <v>0.7741008663</v>
      </c>
    </row>
    <row r="17909">
      <c r="A17909" s="61">
        <v>1.51911105E9</v>
      </c>
      <c r="B17909" s="61">
        <v>0.0</v>
      </c>
      <c r="C17909" s="61">
        <v>526.0</v>
      </c>
      <c r="D17909" s="57" t="s">
        <v>380</v>
      </c>
      <c r="E17909" s="62" t="str">
        <f t="shared" si="1"/>
        <v>Out of test</v>
      </c>
      <c r="F17909" s="53" t="str">
        <f t="shared" si="2"/>
        <v>Shenzhen_0</v>
      </c>
      <c r="G17909" s="53">
        <f t="shared" si="3"/>
        <v>0.3733814166</v>
      </c>
    </row>
    <row r="17910">
      <c r="A17910" s="61">
        <v>1.519234101E9</v>
      </c>
      <c r="B17910" s="61">
        <v>0.0</v>
      </c>
      <c r="C17910" s="61">
        <v>1785.0</v>
      </c>
      <c r="D17910" s="57" t="s">
        <v>380</v>
      </c>
      <c r="E17910" s="62" t="str">
        <f t="shared" si="1"/>
        <v>Out of test</v>
      </c>
      <c r="F17910" s="53" t="str">
        <f t="shared" si="2"/>
        <v>Shenzhen_0</v>
      </c>
      <c r="G17910" s="53">
        <f t="shared" si="3"/>
        <v>0.182633395</v>
      </c>
    </row>
    <row r="17911">
      <c r="A17911" s="61">
        <v>1.515384491E9</v>
      </c>
      <c r="B17911" s="61">
        <v>0.0</v>
      </c>
      <c r="C17911" s="61">
        <v>2569.0</v>
      </c>
      <c r="D17911" s="57" t="s">
        <v>380</v>
      </c>
      <c r="E17911" s="62" t="str">
        <f t="shared" si="1"/>
        <v>Out of test</v>
      </c>
      <c r="F17911" s="53" t="str">
        <f t="shared" si="2"/>
        <v>Shenzhen_0</v>
      </c>
      <c r="G17911" s="53">
        <f t="shared" si="3"/>
        <v>0.2234429588</v>
      </c>
    </row>
    <row r="17912">
      <c r="A17912" s="61">
        <v>1.51767961E9</v>
      </c>
      <c r="B17912" s="61">
        <v>0.0</v>
      </c>
      <c r="C17912" s="61">
        <v>1350.0</v>
      </c>
      <c r="D17912" s="57" t="s">
        <v>380</v>
      </c>
      <c r="E17912" s="62" t="str">
        <f t="shared" si="1"/>
        <v>Out of test</v>
      </c>
      <c r="F17912" s="53" t="str">
        <f t="shared" si="2"/>
        <v>Shenzhen_0</v>
      </c>
      <c r="G17912" s="53">
        <f t="shared" si="3"/>
        <v>0.3893977075</v>
      </c>
    </row>
    <row r="17913">
      <c r="A17913" s="61">
        <v>1.511279041E9</v>
      </c>
      <c r="B17913" s="61">
        <v>0.0</v>
      </c>
      <c r="C17913" s="61">
        <v>1823.0</v>
      </c>
      <c r="D17913" s="57" t="s">
        <v>380</v>
      </c>
      <c r="E17913" s="62" t="str">
        <f t="shared" si="1"/>
        <v>Out of test</v>
      </c>
      <c r="F17913" s="53" t="str">
        <f t="shared" si="2"/>
        <v>Shenzhen_0</v>
      </c>
      <c r="G17913" s="53">
        <f t="shared" si="3"/>
        <v>0.7017714021</v>
      </c>
    </row>
    <row r="17914">
      <c r="A17914" s="61">
        <v>1.512095592E9</v>
      </c>
      <c r="B17914" s="61">
        <v>0.0</v>
      </c>
      <c r="C17914" s="61">
        <v>1742.0</v>
      </c>
      <c r="D17914" s="57" t="s">
        <v>380</v>
      </c>
      <c r="E17914" s="62" t="str">
        <f t="shared" si="1"/>
        <v>Out of test</v>
      </c>
      <c r="F17914" s="53" t="str">
        <f t="shared" si="2"/>
        <v>Shenzhen_0</v>
      </c>
      <c r="G17914" s="53">
        <f t="shared" si="3"/>
        <v>0.5921494651</v>
      </c>
    </row>
    <row r="17915">
      <c r="A17915" s="61">
        <v>1.51723335E9</v>
      </c>
      <c r="B17915" s="61">
        <v>0.0</v>
      </c>
      <c r="C17915" s="61">
        <v>1404.0</v>
      </c>
      <c r="D17915" s="57" t="s">
        <v>380</v>
      </c>
      <c r="E17915" s="62" t="str">
        <f t="shared" si="1"/>
        <v>Out of test</v>
      </c>
      <c r="F17915" s="53" t="str">
        <f t="shared" si="2"/>
        <v>Shenzhen_0</v>
      </c>
      <c r="G17915" s="53">
        <f t="shared" si="3"/>
        <v>0.98089816</v>
      </c>
    </row>
    <row r="17916">
      <c r="A17916" s="61">
        <v>1.51788069E9</v>
      </c>
      <c r="B17916" s="61">
        <v>0.0</v>
      </c>
      <c r="C17916" s="61">
        <v>1113.0</v>
      </c>
      <c r="D17916" s="57" t="s">
        <v>380</v>
      </c>
      <c r="E17916" s="62" t="str">
        <f t="shared" si="1"/>
        <v>Out of test</v>
      </c>
      <c r="F17916" s="53" t="str">
        <f t="shared" si="2"/>
        <v>Shenzhen_0</v>
      </c>
      <c r="G17916" s="53">
        <f t="shared" si="3"/>
        <v>0.9787513062</v>
      </c>
    </row>
    <row r="17917">
      <c r="A17917" s="61">
        <v>1.513362042E9</v>
      </c>
      <c r="B17917" s="61">
        <v>0.0</v>
      </c>
      <c r="C17917" s="61">
        <v>1596.0</v>
      </c>
      <c r="D17917" s="57" t="s">
        <v>380</v>
      </c>
      <c r="E17917" s="62" t="str">
        <f t="shared" si="1"/>
        <v>Out of test</v>
      </c>
      <c r="F17917" s="53" t="str">
        <f t="shared" si="2"/>
        <v>Shenzhen_0</v>
      </c>
      <c r="G17917" s="53">
        <f t="shared" si="3"/>
        <v>0.3124993768</v>
      </c>
    </row>
    <row r="17918">
      <c r="A17918" s="61">
        <v>1.51871232E9</v>
      </c>
      <c r="B17918" s="61">
        <v>0.0</v>
      </c>
      <c r="C17918" s="61">
        <v>310.0</v>
      </c>
      <c r="D17918" s="57" t="s">
        <v>380</v>
      </c>
      <c r="E17918" s="62" t="str">
        <f t="shared" si="1"/>
        <v>Out of test</v>
      </c>
      <c r="F17918" s="53" t="str">
        <f t="shared" si="2"/>
        <v>Shenzhen_0</v>
      </c>
      <c r="G17918" s="53">
        <f t="shared" si="3"/>
        <v>0.48761702</v>
      </c>
    </row>
    <row r="17919">
      <c r="A17919" s="61">
        <v>1.514166312E9</v>
      </c>
      <c r="B17919" s="61">
        <v>0.0</v>
      </c>
      <c r="C17919" s="61">
        <v>2453.0</v>
      </c>
      <c r="D17919" s="57" t="s">
        <v>380</v>
      </c>
      <c r="E17919" s="62" t="str">
        <f t="shared" si="1"/>
        <v>Out of test</v>
      </c>
      <c r="F17919" s="53" t="str">
        <f t="shared" si="2"/>
        <v>Shenzhen_0</v>
      </c>
      <c r="G17919" s="53">
        <f t="shared" si="3"/>
        <v>0.0001154601138</v>
      </c>
    </row>
    <row r="17920">
      <c r="A17920" s="61">
        <v>1.513407582E9</v>
      </c>
      <c r="B17920" s="61">
        <v>0.0</v>
      </c>
      <c r="C17920" s="61">
        <v>371.0</v>
      </c>
      <c r="D17920" s="57" t="s">
        <v>380</v>
      </c>
      <c r="E17920" s="62" t="str">
        <f t="shared" si="1"/>
        <v>Out of test</v>
      </c>
      <c r="F17920" s="53" t="str">
        <f t="shared" si="2"/>
        <v>Shenzhen_0</v>
      </c>
      <c r="G17920" s="53">
        <f t="shared" si="3"/>
        <v>0.9160706114</v>
      </c>
    </row>
    <row r="17921">
      <c r="A17921" s="61">
        <v>1.515866341E9</v>
      </c>
      <c r="B17921" s="61">
        <v>0.0</v>
      </c>
      <c r="C17921" s="61">
        <v>1679.0</v>
      </c>
      <c r="D17921" s="57" t="s">
        <v>380</v>
      </c>
      <c r="E17921" s="62" t="str">
        <f t="shared" si="1"/>
        <v>Out of test</v>
      </c>
      <c r="F17921" s="53" t="str">
        <f t="shared" si="2"/>
        <v>Shenzhen_0</v>
      </c>
      <c r="G17921" s="53">
        <f t="shared" si="3"/>
        <v>0.2831658423</v>
      </c>
    </row>
    <row r="17922">
      <c r="A17922" s="61">
        <v>1.514421981E9</v>
      </c>
      <c r="B17922" s="61">
        <v>0.0</v>
      </c>
      <c r="C17922" s="61">
        <v>2988.0</v>
      </c>
      <c r="D17922" s="57" t="s">
        <v>380</v>
      </c>
      <c r="E17922" s="62" t="str">
        <f t="shared" si="1"/>
        <v>Out of test</v>
      </c>
      <c r="F17922" s="53" t="str">
        <f t="shared" si="2"/>
        <v>Shenzhen_0</v>
      </c>
      <c r="G17922" s="53">
        <f t="shared" si="3"/>
        <v>0.0986611725</v>
      </c>
    </row>
    <row r="17923">
      <c r="A17923" s="61">
        <v>1.51310957E9</v>
      </c>
      <c r="B17923" s="61">
        <v>0.0</v>
      </c>
      <c r="C17923" s="61">
        <v>1581.0</v>
      </c>
      <c r="D17923" s="57" t="s">
        <v>380</v>
      </c>
      <c r="E17923" s="62" t="str">
        <f t="shared" si="1"/>
        <v>Out of test</v>
      </c>
      <c r="F17923" s="53" t="str">
        <f t="shared" si="2"/>
        <v>Shenzhen_0</v>
      </c>
      <c r="G17923" s="53">
        <f t="shared" si="3"/>
        <v>0.8725055024</v>
      </c>
    </row>
    <row r="17924">
      <c r="A17924" s="61">
        <v>1.515365962E9</v>
      </c>
      <c r="B17924" s="61">
        <v>0.0</v>
      </c>
      <c r="C17924" s="61">
        <v>1561.0</v>
      </c>
      <c r="D17924" s="57" t="s">
        <v>380</v>
      </c>
      <c r="E17924" s="62" t="str">
        <f t="shared" si="1"/>
        <v>Out of test</v>
      </c>
      <c r="F17924" s="53" t="str">
        <f t="shared" si="2"/>
        <v>Shenzhen_0</v>
      </c>
      <c r="G17924" s="53">
        <f t="shared" si="3"/>
        <v>0.4137186923</v>
      </c>
    </row>
    <row r="17925">
      <c r="A17925" s="61">
        <v>1.512811671E9</v>
      </c>
      <c r="B17925" s="61">
        <v>0.0</v>
      </c>
      <c r="C17925" s="61">
        <v>1102.0</v>
      </c>
      <c r="D17925" s="57" t="s">
        <v>380</v>
      </c>
      <c r="E17925" s="62" t="str">
        <f t="shared" si="1"/>
        <v>Out of test</v>
      </c>
      <c r="F17925" s="53" t="str">
        <f t="shared" si="2"/>
        <v>Shenzhen_0</v>
      </c>
      <c r="G17925" s="53">
        <f t="shared" si="3"/>
        <v>0.9665350317</v>
      </c>
    </row>
    <row r="17926">
      <c r="A17926" s="61">
        <v>1.51602632E9</v>
      </c>
      <c r="B17926" s="61">
        <v>0.0</v>
      </c>
      <c r="C17926" s="61">
        <v>4878.0</v>
      </c>
      <c r="D17926" s="57" t="s">
        <v>380</v>
      </c>
      <c r="E17926" s="62" t="str">
        <f t="shared" si="1"/>
        <v>Out of test</v>
      </c>
      <c r="F17926" s="53" t="str">
        <f t="shared" si="2"/>
        <v>Shenzhen_0</v>
      </c>
      <c r="G17926" s="53">
        <f t="shared" si="3"/>
        <v>0.4330037185</v>
      </c>
    </row>
    <row r="17927">
      <c r="A17927" s="61">
        <v>1.51382472E9</v>
      </c>
      <c r="B17927" s="61">
        <v>0.0</v>
      </c>
      <c r="C17927" s="61">
        <v>1059.0</v>
      </c>
      <c r="D17927" s="57" t="s">
        <v>380</v>
      </c>
      <c r="E17927" s="62" t="str">
        <f t="shared" si="1"/>
        <v>Out of test</v>
      </c>
      <c r="F17927" s="53" t="str">
        <f t="shared" si="2"/>
        <v>Shenzhen_0</v>
      </c>
      <c r="G17927" s="53">
        <f t="shared" si="3"/>
        <v>0.830983151</v>
      </c>
    </row>
    <row r="17928">
      <c r="A17928" s="61">
        <v>1.514400762E9</v>
      </c>
      <c r="B17928" s="61">
        <v>0.0</v>
      </c>
      <c r="C17928" s="61">
        <v>52.0</v>
      </c>
      <c r="D17928" s="57" t="s">
        <v>380</v>
      </c>
      <c r="E17928" s="62" t="str">
        <f t="shared" si="1"/>
        <v>Out of test</v>
      </c>
      <c r="F17928" s="53" t="str">
        <f t="shared" si="2"/>
        <v>Shenzhen_0</v>
      </c>
      <c r="G17928" s="53">
        <f t="shared" si="3"/>
        <v>0.7282666746</v>
      </c>
    </row>
    <row r="17929">
      <c r="A17929" s="61">
        <v>1.51436325E9</v>
      </c>
      <c r="B17929" s="61">
        <v>0.0</v>
      </c>
      <c r="C17929" s="61">
        <v>4855.0</v>
      </c>
      <c r="D17929" s="57" t="s">
        <v>380</v>
      </c>
      <c r="E17929" s="62" t="str">
        <f t="shared" si="1"/>
        <v>Out of test</v>
      </c>
      <c r="F17929" s="53" t="str">
        <f t="shared" si="2"/>
        <v>Shenzhen_0</v>
      </c>
      <c r="G17929" s="53">
        <f t="shared" si="3"/>
        <v>0.26231766</v>
      </c>
    </row>
    <row r="17930">
      <c r="A17930" s="61">
        <v>1.516496842E9</v>
      </c>
      <c r="B17930" s="61">
        <v>0.0</v>
      </c>
      <c r="C17930" s="61">
        <v>82.0</v>
      </c>
      <c r="D17930" s="57" t="s">
        <v>380</v>
      </c>
      <c r="E17930" s="62" t="str">
        <f t="shared" si="1"/>
        <v>Out of test</v>
      </c>
      <c r="F17930" s="53" t="str">
        <f t="shared" si="2"/>
        <v>Shenzhen_0</v>
      </c>
      <c r="G17930" s="53">
        <f t="shared" si="3"/>
        <v>0.01508701253</v>
      </c>
    </row>
    <row r="17931">
      <c r="A17931" s="61">
        <v>1.517059802E9</v>
      </c>
      <c r="B17931" s="61">
        <v>0.0</v>
      </c>
      <c r="C17931" s="61">
        <v>1091.0</v>
      </c>
      <c r="D17931" s="57" t="s">
        <v>380</v>
      </c>
      <c r="E17931" s="62" t="str">
        <f t="shared" si="1"/>
        <v>Out of test</v>
      </c>
      <c r="F17931" s="53" t="str">
        <f t="shared" si="2"/>
        <v>Shenzhen_0</v>
      </c>
      <c r="G17931" s="53">
        <f t="shared" si="3"/>
        <v>0.1198093765</v>
      </c>
    </row>
    <row r="17932">
      <c r="A17932" s="61">
        <v>1.519259241E9</v>
      </c>
      <c r="B17932" s="61">
        <v>0.0</v>
      </c>
      <c r="C17932" s="61">
        <v>2257.0</v>
      </c>
      <c r="D17932" s="57" t="s">
        <v>380</v>
      </c>
      <c r="E17932" s="62" t="str">
        <f t="shared" si="1"/>
        <v>Out of test</v>
      </c>
      <c r="F17932" s="53" t="str">
        <f t="shared" si="2"/>
        <v>Shenzhen_0</v>
      </c>
      <c r="G17932" s="53">
        <f t="shared" si="3"/>
        <v>0.2268253239</v>
      </c>
    </row>
    <row r="17933">
      <c r="A17933" s="61">
        <v>1.511679511E9</v>
      </c>
      <c r="B17933" s="61">
        <v>0.0</v>
      </c>
      <c r="C17933" s="61">
        <v>772.0</v>
      </c>
      <c r="D17933" s="57" t="s">
        <v>380</v>
      </c>
      <c r="E17933" s="62" t="str">
        <f t="shared" si="1"/>
        <v>Out of test</v>
      </c>
      <c r="F17933" s="53" t="str">
        <f t="shared" si="2"/>
        <v>Shenzhen_0</v>
      </c>
      <c r="G17933" s="53">
        <f t="shared" si="3"/>
        <v>0.3282132944</v>
      </c>
    </row>
    <row r="17934">
      <c r="A17934" s="61">
        <v>1.514846502E9</v>
      </c>
      <c r="B17934" s="61">
        <v>0.0</v>
      </c>
      <c r="C17934" s="61">
        <v>1019.0</v>
      </c>
      <c r="D17934" s="57" t="s">
        <v>380</v>
      </c>
      <c r="E17934" s="62" t="str">
        <f t="shared" si="1"/>
        <v>Out of test</v>
      </c>
      <c r="F17934" s="53" t="str">
        <f t="shared" si="2"/>
        <v>Shenzhen_0</v>
      </c>
      <c r="G17934" s="53">
        <f t="shared" si="3"/>
        <v>0.2513427969</v>
      </c>
    </row>
    <row r="17935">
      <c r="A17935" s="61">
        <v>1.517150142E9</v>
      </c>
      <c r="B17935" s="61">
        <v>0.0</v>
      </c>
      <c r="C17935" s="61">
        <v>2863.0</v>
      </c>
      <c r="D17935" s="57" t="s">
        <v>380</v>
      </c>
      <c r="E17935" s="62" t="str">
        <f t="shared" si="1"/>
        <v>Out of test</v>
      </c>
      <c r="F17935" s="53" t="str">
        <f t="shared" si="2"/>
        <v>Shenzhen_0</v>
      </c>
      <c r="G17935" s="53">
        <f t="shared" si="3"/>
        <v>0.3735933501</v>
      </c>
    </row>
    <row r="17936">
      <c r="A17936" s="61">
        <v>1.515928561E9</v>
      </c>
      <c r="B17936" s="61">
        <v>0.0</v>
      </c>
      <c r="C17936" s="61">
        <v>1256.0</v>
      </c>
      <c r="D17936" s="57" t="s">
        <v>380</v>
      </c>
      <c r="E17936" s="62" t="str">
        <f t="shared" si="1"/>
        <v>Out of test</v>
      </c>
      <c r="F17936" s="53" t="str">
        <f t="shared" si="2"/>
        <v>Shenzhen_0</v>
      </c>
      <c r="G17936" s="53">
        <f t="shared" si="3"/>
        <v>0.8648879236</v>
      </c>
    </row>
    <row r="17937">
      <c r="A17937" s="61">
        <v>1.51860202E9</v>
      </c>
      <c r="B17937" s="61">
        <v>0.0</v>
      </c>
      <c r="C17937" s="61">
        <v>978.0</v>
      </c>
      <c r="D17937" s="57" t="s">
        <v>380</v>
      </c>
      <c r="E17937" s="62" t="str">
        <f t="shared" si="1"/>
        <v>Out of test</v>
      </c>
      <c r="F17937" s="53" t="str">
        <f t="shared" si="2"/>
        <v>Shenzhen_0</v>
      </c>
      <c r="G17937" s="53">
        <f t="shared" si="3"/>
        <v>0.9688901089</v>
      </c>
    </row>
    <row r="17938">
      <c r="A17938" s="61">
        <v>1.515213962E9</v>
      </c>
      <c r="B17938" s="61">
        <v>0.0</v>
      </c>
      <c r="C17938" s="61">
        <v>5287.0</v>
      </c>
      <c r="D17938" s="57" t="s">
        <v>380</v>
      </c>
      <c r="E17938" s="62" t="str">
        <f t="shared" si="1"/>
        <v>Out of test</v>
      </c>
      <c r="F17938" s="53" t="str">
        <f t="shared" si="2"/>
        <v>Shenzhen_0</v>
      </c>
      <c r="G17938" s="53">
        <f t="shared" si="3"/>
        <v>0.498918803</v>
      </c>
    </row>
    <row r="17939">
      <c r="A17939" s="61">
        <v>1.514748372E9</v>
      </c>
      <c r="B17939" s="61">
        <v>0.0</v>
      </c>
      <c r="C17939" s="61">
        <v>426.0</v>
      </c>
      <c r="D17939" s="57" t="s">
        <v>380</v>
      </c>
      <c r="E17939" s="62" t="str">
        <f t="shared" si="1"/>
        <v>Out of test</v>
      </c>
      <c r="F17939" s="53" t="str">
        <f t="shared" si="2"/>
        <v>Shenzhen_0</v>
      </c>
      <c r="G17939" s="53">
        <f t="shared" si="3"/>
        <v>0.7114175514</v>
      </c>
    </row>
    <row r="17940">
      <c r="A17940" s="61">
        <v>1.51252395E9</v>
      </c>
      <c r="B17940" s="61">
        <v>0.0</v>
      </c>
      <c r="C17940" s="61">
        <v>511.0</v>
      </c>
      <c r="D17940" s="57" t="s">
        <v>380</v>
      </c>
      <c r="E17940" s="62" t="str">
        <f t="shared" si="1"/>
        <v>Out of test</v>
      </c>
      <c r="F17940" s="53" t="str">
        <f t="shared" si="2"/>
        <v>Shenzhen_0</v>
      </c>
      <c r="G17940" s="53">
        <f t="shared" si="3"/>
        <v>0.4674389105</v>
      </c>
    </row>
    <row r="17941">
      <c r="A17941" s="61">
        <v>1.51807214E9</v>
      </c>
      <c r="B17941" s="61">
        <v>0.0</v>
      </c>
      <c r="C17941" s="61">
        <v>570.0</v>
      </c>
      <c r="D17941" s="57" t="s">
        <v>380</v>
      </c>
      <c r="E17941" s="62" t="str">
        <f t="shared" si="1"/>
        <v>Out of test</v>
      </c>
      <c r="F17941" s="53" t="str">
        <f t="shared" si="2"/>
        <v>Shenzhen_0</v>
      </c>
      <c r="G17941" s="53">
        <f t="shared" si="3"/>
        <v>0.7277130429</v>
      </c>
    </row>
    <row r="17942">
      <c r="A17942" s="61">
        <v>1.51399998E9</v>
      </c>
      <c r="B17942" s="61">
        <v>0.0</v>
      </c>
      <c r="C17942" s="61">
        <v>4848.0</v>
      </c>
      <c r="D17942" s="57" t="s">
        <v>380</v>
      </c>
      <c r="E17942" s="62" t="str">
        <f t="shared" si="1"/>
        <v>Out of test</v>
      </c>
      <c r="F17942" s="53" t="str">
        <f t="shared" si="2"/>
        <v>Shenzhen_0</v>
      </c>
      <c r="G17942" s="53">
        <f t="shared" si="3"/>
        <v>0.9586215022</v>
      </c>
    </row>
    <row r="17943">
      <c r="A17943" s="61">
        <v>1.511312821E9</v>
      </c>
      <c r="B17943" s="61">
        <v>0.0</v>
      </c>
      <c r="C17943" s="61">
        <v>2198.0</v>
      </c>
      <c r="D17943" s="57" t="s">
        <v>380</v>
      </c>
      <c r="E17943" s="62" t="str">
        <f t="shared" si="1"/>
        <v>Out of test</v>
      </c>
      <c r="F17943" s="53" t="str">
        <f t="shared" si="2"/>
        <v>Shenzhen_0</v>
      </c>
      <c r="G17943" s="53">
        <f t="shared" si="3"/>
        <v>0.3663071225</v>
      </c>
    </row>
    <row r="17944">
      <c r="A17944" s="61">
        <v>1.51395726E9</v>
      </c>
      <c r="B17944" s="61">
        <v>0.0</v>
      </c>
      <c r="C17944" s="61">
        <v>1589.0</v>
      </c>
      <c r="D17944" s="57" t="s">
        <v>380</v>
      </c>
      <c r="E17944" s="62" t="str">
        <f t="shared" si="1"/>
        <v>Out of test</v>
      </c>
      <c r="F17944" s="53" t="str">
        <f t="shared" si="2"/>
        <v>Shenzhen_0</v>
      </c>
      <c r="G17944" s="53">
        <f t="shared" si="3"/>
        <v>0.7021523593</v>
      </c>
    </row>
    <row r="17945">
      <c r="A17945" s="61">
        <v>1.515169451E9</v>
      </c>
      <c r="B17945" s="61">
        <v>0.0</v>
      </c>
      <c r="C17945" s="61">
        <v>2668.0</v>
      </c>
      <c r="D17945" s="57" t="s">
        <v>380</v>
      </c>
      <c r="E17945" s="62" t="str">
        <f t="shared" si="1"/>
        <v>Out of test</v>
      </c>
      <c r="F17945" s="53" t="str">
        <f t="shared" si="2"/>
        <v>Shenzhen_0</v>
      </c>
      <c r="G17945" s="53">
        <f t="shared" si="3"/>
        <v>0.3984137991</v>
      </c>
    </row>
    <row r="17946">
      <c r="A17946" s="61">
        <v>1.516927061E9</v>
      </c>
      <c r="B17946" s="61">
        <v>0.0</v>
      </c>
      <c r="C17946" s="61">
        <v>410.0</v>
      </c>
      <c r="D17946" s="57" t="s">
        <v>380</v>
      </c>
      <c r="E17946" s="62" t="str">
        <f t="shared" si="1"/>
        <v>Out of test</v>
      </c>
      <c r="F17946" s="53" t="str">
        <f t="shared" si="2"/>
        <v>Shenzhen_0</v>
      </c>
      <c r="G17946" s="53">
        <f t="shared" si="3"/>
        <v>0.7130277583</v>
      </c>
    </row>
    <row r="17947">
      <c r="A17947" s="61">
        <v>1.51338681E9</v>
      </c>
      <c r="B17947" s="61">
        <v>0.0</v>
      </c>
      <c r="C17947" s="61">
        <v>672.0</v>
      </c>
      <c r="D17947" s="57" t="s">
        <v>380</v>
      </c>
      <c r="E17947" s="62" t="str">
        <f t="shared" si="1"/>
        <v>Out of test</v>
      </c>
      <c r="F17947" s="53" t="str">
        <f t="shared" si="2"/>
        <v>Shenzhen_0</v>
      </c>
      <c r="G17947" s="53">
        <f t="shared" si="3"/>
        <v>0.1907719922</v>
      </c>
    </row>
    <row r="17948">
      <c r="A17948" s="61">
        <v>1.515086462E9</v>
      </c>
      <c r="B17948" s="61">
        <v>0.0</v>
      </c>
      <c r="C17948" s="61">
        <v>1807.0</v>
      </c>
      <c r="D17948" s="57" t="s">
        <v>380</v>
      </c>
      <c r="E17948" s="62" t="str">
        <f t="shared" si="1"/>
        <v>Out of test</v>
      </c>
      <c r="F17948" s="53" t="str">
        <f t="shared" si="2"/>
        <v>Shenzhen_0</v>
      </c>
      <c r="G17948" s="53">
        <f t="shared" si="3"/>
        <v>0.7868253726</v>
      </c>
    </row>
    <row r="17949">
      <c r="A17949" s="61">
        <v>1.515424072E9</v>
      </c>
      <c r="B17949" s="61">
        <v>0.0</v>
      </c>
      <c r="C17949" s="61">
        <v>2134.0</v>
      </c>
      <c r="D17949" s="57" t="s">
        <v>380</v>
      </c>
      <c r="E17949" s="62" t="str">
        <f t="shared" si="1"/>
        <v>Out of test</v>
      </c>
      <c r="F17949" s="53" t="str">
        <f t="shared" si="2"/>
        <v>Shenzhen_0</v>
      </c>
      <c r="G17949" s="53">
        <f t="shared" si="3"/>
        <v>0.2725292633</v>
      </c>
    </row>
    <row r="17950">
      <c r="A17950" s="61">
        <v>1.514269291E9</v>
      </c>
      <c r="B17950" s="61">
        <v>0.0</v>
      </c>
      <c r="C17950" s="61">
        <v>1172.0</v>
      </c>
      <c r="D17950" s="57" t="s">
        <v>380</v>
      </c>
      <c r="E17950" s="62" t="str">
        <f t="shared" si="1"/>
        <v>Out of test</v>
      </c>
      <c r="F17950" s="53" t="str">
        <f t="shared" si="2"/>
        <v>Shenzhen_0</v>
      </c>
      <c r="G17950" s="53">
        <f t="shared" si="3"/>
        <v>0.5871647068</v>
      </c>
    </row>
    <row r="17951">
      <c r="A17951" s="61">
        <v>1.514126042E9</v>
      </c>
      <c r="B17951" s="61">
        <v>0.0</v>
      </c>
      <c r="C17951" s="61">
        <v>2254.0</v>
      </c>
      <c r="D17951" s="57" t="s">
        <v>380</v>
      </c>
      <c r="E17951" s="62" t="str">
        <f t="shared" si="1"/>
        <v>Out of test</v>
      </c>
      <c r="F17951" s="53" t="str">
        <f t="shared" si="2"/>
        <v>Shenzhen_0</v>
      </c>
      <c r="G17951" s="53">
        <f t="shared" si="3"/>
        <v>0.3059086227</v>
      </c>
    </row>
    <row r="17952">
      <c r="A17952" s="61">
        <v>1.514827251E9</v>
      </c>
      <c r="B17952" s="61">
        <v>0.0</v>
      </c>
      <c r="C17952" s="61">
        <v>113.0</v>
      </c>
      <c r="D17952" s="57" t="s">
        <v>380</v>
      </c>
      <c r="E17952" s="62" t="str">
        <f t="shared" si="1"/>
        <v>Out of test</v>
      </c>
      <c r="F17952" s="53" t="str">
        <f t="shared" si="2"/>
        <v>Shenzhen_0</v>
      </c>
      <c r="G17952" s="53">
        <f t="shared" si="3"/>
        <v>0.7827613606</v>
      </c>
    </row>
    <row r="17953">
      <c r="A17953" s="61">
        <v>1.51400815E9</v>
      </c>
      <c r="B17953" s="61">
        <v>0.0</v>
      </c>
      <c r="C17953" s="61">
        <v>448.0</v>
      </c>
      <c r="D17953" s="57" t="s">
        <v>380</v>
      </c>
      <c r="E17953" s="62" t="str">
        <f t="shared" si="1"/>
        <v>Out of test</v>
      </c>
      <c r="F17953" s="53" t="str">
        <f t="shared" si="2"/>
        <v>Shenzhen_0</v>
      </c>
      <c r="G17953" s="53">
        <f t="shared" si="3"/>
        <v>0.9433172737</v>
      </c>
    </row>
    <row r="17954">
      <c r="A17954" s="61">
        <v>1.516814302E9</v>
      </c>
      <c r="B17954" s="61">
        <v>0.0</v>
      </c>
      <c r="C17954" s="61">
        <v>943.0</v>
      </c>
      <c r="D17954" s="57" t="s">
        <v>380</v>
      </c>
      <c r="E17954" s="62" t="str">
        <f t="shared" si="1"/>
        <v>Out of test</v>
      </c>
      <c r="F17954" s="53" t="str">
        <f t="shared" si="2"/>
        <v>Shenzhen_0</v>
      </c>
      <c r="G17954" s="53">
        <f t="shared" si="3"/>
        <v>0.02185145851</v>
      </c>
    </row>
    <row r="17955">
      <c r="A17955" s="61">
        <v>1.51811416E9</v>
      </c>
      <c r="B17955" s="61">
        <v>0.0</v>
      </c>
      <c r="C17955" s="61">
        <v>1356.0</v>
      </c>
      <c r="D17955" s="57" t="s">
        <v>380</v>
      </c>
      <c r="E17955" s="62" t="str">
        <f t="shared" si="1"/>
        <v>Out of test</v>
      </c>
      <c r="F17955" s="53" t="str">
        <f t="shared" si="2"/>
        <v>Shenzhen_0</v>
      </c>
      <c r="G17955" s="53">
        <f t="shared" si="3"/>
        <v>0.4945554148</v>
      </c>
    </row>
    <row r="17956">
      <c r="A17956" s="61">
        <v>1.517963322E9</v>
      </c>
      <c r="B17956" s="61">
        <v>0.0</v>
      </c>
      <c r="C17956" s="61">
        <v>2661.0</v>
      </c>
      <c r="D17956" s="57" t="s">
        <v>380</v>
      </c>
      <c r="E17956" s="62" t="str">
        <f t="shared" si="1"/>
        <v>Out of test</v>
      </c>
      <c r="F17956" s="53" t="str">
        <f t="shared" si="2"/>
        <v>Shenzhen_0</v>
      </c>
      <c r="G17956" s="53">
        <f t="shared" si="3"/>
        <v>0.7916386244</v>
      </c>
    </row>
    <row r="17957">
      <c r="A17957" s="61">
        <v>1.51643098E9</v>
      </c>
      <c r="B17957" s="61">
        <v>0.0</v>
      </c>
      <c r="C17957" s="61">
        <v>3411.0</v>
      </c>
      <c r="D17957" s="57" t="s">
        <v>380</v>
      </c>
      <c r="E17957" s="62" t="str">
        <f t="shared" si="1"/>
        <v>Out of test</v>
      </c>
      <c r="F17957" s="53" t="str">
        <f t="shared" si="2"/>
        <v>Shenzhen_0</v>
      </c>
      <c r="G17957" s="53">
        <f t="shared" si="3"/>
        <v>0.8979921565</v>
      </c>
    </row>
    <row r="17958">
      <c r="A17958" s="61">
        <v>1.519213661E9</v>
      </c>
      <c r="B17958" s="61">
        <v>0.0</v>
      </c>
      <c r="C17958" s="61">
        <v>1100.0</v>
      </c>
      <c r="D17958" s="57" t="s">
        <v>380</v>
      </c>
      <c r="E17958" s="62" t="str">
        <f t="shared" si="1"/>
        <v>Out of test</v>
      </c>
      <c r="F17958" s="53" t="str">
        <f t="shared" si="2"/>
        <v>Shenzhen_0</v>
      </c>
      <c r="G17958" s="53">
        <f t="shared" si="3"/>
        <v>0.8187420213</v>
      </c>
    </row>
    <row r="17959">
      <c r="A17959" s="61">
        <v>1.51143154E9</v>
      </c>
      <c r="B17959" s="61">
        <v>0.0</v>
      </c>
      <c r="C17959" s="61">
        <v>1737.0</v>
      </c>
      <c r="D17959" s="57" t="s">
        <v>380</v>
      </c>
      <c r="E17959" s="62" t="str">
        <f t="shared" si="1"/>
        <v>Out of test</v>
      </c>
      <c r="F17959" s="53" t="str">
        <f t="shared" si="2"/>
        <v>Shenzhen_0</v>
      </c>
      <c r="G17959" s="53">
        <f t="shared" si="3"/>
        <v>0.6782542604</v>
      </c>
    </row>
    <row r="17960">
      <c r="A17960" s="61">
        <v>1.511970171E9</v>
      </c>
      <c r="B17960" s="61">
        <v>0.0</v>
      </c>
      <c r="C17960" s="61">
        <v>1602.0</v>
      </c>
      <c r="D17960" s="57" t="s">
        <v>380</v>
      </c>
      <c r="E17960" s="62" t="str">
        <f t="shared" si="1"/>
        <v>Out of test</v>
      </c>
      <c r="F17960" s="53" t="str">
        <f t="shared" si="2"/>
        <v>Shenzhen_0</v>
      </c>
      <c r="G17960" s="53">
        <f t="shared" si="3"/>
        <v>0.4954698664</v>
      </c>
    </row>
    <row r="17961">
      <c r="A17961" s="61">
        <v>1.51606913E9</v>
      </c>
      <c r="B17961" s="61">
        <v>0.0</v>
      </c>
      <c r="C17961" s="61">
        <v>3805.0</v>
      </c>
      <c r="D17961" s="57" t="s">
        <v>380</v>
      </c>
      <c r="E17961" s="62" t="str">
        <f t="shared" si="1"/>
        <v>Out of test</v>
      </c>
      <c r="F17961" s="53" t="str">
        <f t="shared" si="2"/>
        <v>Shenzhen_0</v>
      </c>
      <c r="G17961" s="53">
        <f t="shared" si="3"/>
        <v>0.4475046752</v>
      </c>
    </row>
    <row r="17962">
      <c r="A17962" s="61">
        <v>1.519738792E9</v>
      </c>
      <c r="B17962" s="61">
        <v>0.0</v>
      </c>
      <c r="C17962" s="61">
        <v>243.0</v>
      </c>
      <c r="D17962" s="57" t="s">
        <v>380</v>
      </c>
      <c r="E17962" s="62" t="str">
        <f t="shared" si="1"/>
        <v>Out of test</v>
      </c>
      <c r="F17962" s="53" t="str">
        <f t="shared" si="2"/>
        <v>Shenzhen_0</v>
      </c>
      <c r="G17962" s="53">
        <f t="shared" si="3"/>
        <v>0.4413041103</v>
      </c>
    </row>
    <row r="17963">
      <c r="A17963" s="61">
        <v>1.514856812E9</v>
      </c>
      <c r="B17963" s="61">
        <v>0.0</v>
      </c>
      <c r="C17963" s="61">
        <v>3354.0</v>
      </c>
      <c r="D17963" s="57" t="s">
        <v>380</v>
      </c>
      <c r="E17963" s="62" t="str">
        <f t="shared" si="1"/>
        <v>Out of test</v>
      </c>
      <c r="F17963" s="53" t="str">
        <f t="shared" si="2"/>
        <v>Shenzhen_0</v>
      </c>
      <c r="G17963" s="53">
        <f t="shared" si="3"/>
        <v>0.9632780739</v>
      </c>
    </row>
    <row r="17964">
      <c r="A17964" s="61">
        <v>1.516401582E9</v>
      </c>
      <c r="B17964" s="61">
        <v>0.0</v>
      </c>
      <c r="C17964" s="61">
        <v>1171.0</v>
      </c>
      <c r="D17964" s="57" t="s">
        <v>380</v>
      </c>
      <c r="E17964" s="62" t="str">
        <f t="shared" si="1"/>
        <v>Out of test</v>
      </c>
      <c r="F17964" s="53" t="str">
        <f t="shared" si="2"/>
        <v>Shenzhen_0</v>
      </c>
      <c r="G17964" s="53">
        <f t="shared" si="3"/>
        <v>0.2575789103</v>
      </c>
    </row>
    <row r="17965">
      <c r="A17965" s="61">
        <v>1.512144541E9</v>
      </c>
      <c r="B17965" s="61">
        <v>0.0</v>
      </c>
      <c r="C17965" s="61">
        <v>318.0</v>
      </c>
      <c r="D17965" s="57" t="s">
        <v>380</v>
      </c>
      <c r="E17965" s="62" t="str">
        <f t="shared" si="1"/>
        <v>Out of test</v>
      </c>
      <c r="F17965" s="53" t="str">
        <f t="shared" si="2"/>
        <v>Shenzhen_0</v>
      </c>
      <c r="G17965" s="53">
        <f t="shared" si="3"/>
        <v>0.766724016</v>
      </c>
    </row>
    <row r="17966">
      <c r="A17966" s="61">
        <v>1.511256502E9</v>
      </c>
      <c r="B17966" s="61">
        <v>0.0</v>
      </c>
      <c r="C17966" s="61">
        <v>2538.0</v>
      </c>
      <c r="D17966" s="57" t="s">
        <v>380</v>
      </c>
      <c r="E17966" s="62" t="str">
        <f t="shared" si="1"/>
        <v>Out of test</v>
      </c>
      <c r="F17966" s="53" t="str">
        <f t="shared" si="2"/>
        <v>Shenzhen_0</v>
      </c>
      <c r="G17966" s="53">
        <f t="shared" si="3"/>
        <v>0.5374137724</v>
      </c>
    </row>
    <row r="17967">
      <c r="A17967" s="61">
        <v>1.51178947E9</v>
      </c>
      <c r="B17967" s="61">
        <v>0.0</v>
      </c>
      <c r="C17967" s="61">
        <v>1681.0</v>
      </c>
      <c r="D17967" s="57" t="s">
        <v>380</v>
      </c>
      <c r="E17967" s="62" t="str">
        <f t="shared" si="1"/>
        <v>Out of test</v>
      </c>
      <c r="F17967" s="53" t="str">
        <f t="shared" si="2"/>
        <v>Shenzhen_0</v>
      </c>
      <c r="G17967" s="53">
        <f t="shared" si="3"/>
        <v>0.2927423288</v>
      </c>
    </row>
    <row r="17968">
      <c r="A17968" s="61">
        <v>1.514008322E9</v>
      </c>
      <c r="B17968" s="61">
        <v>0.0</v>
      </c>
      <c r="C17968" s="61">
        <v>245.0</v>
      </c>
      <c r="D17968" s="57" t="s">
        <v>380</v>
      </c>
      <c r="E17968" s="62" t="str">
        <f t="shared" si="1"/>
        <v>Out of test</v>
      </c>
      <c r="F17968" s="53" t="str">
        <f t="shared" si="2"/>
        <v>Shenzhen_0</v>
      </c>
      <c r="G17968" s="53">
        <f t="shared" si="3"/>
        <v>0.4370906409</v>
      </c>
    </row>
    <row r="17969">
      <c r="A17969" s="61">
        <v>1.513408401E9</v>
      </c>
      <c r="B17969" s="61">
        <v>0.0</v>
      </c>
      <c r="C17969" s="61">
        <v>1867.0</v>
      </c>
      <c r="D17969" s="57" t="s">
        <v>380</v>
      </c>
      <c r="E17969" s="62" t="str">
        <f t="shared" si="1"/>
        <v>Out of test</v>
      </c>
      <c r="F17969" s="53" t="str">
        <f t="shared" si="2"/>
        <v>Shenzhen_0</v>
      </c>
      <c r="G17969" s="53">
        <f t="shared" si="3"/>
        <v>0.9477623744</v>
      </c>
    </row>
    <row r="17970">
      <c r="A17970" s="61">
        <v>1.514851602E9</v>
      </c>
      <c r="B17970" s="61">
        <v>0.0</v>
      </c>
      <c r="C17970" s="61">
        <v>4414.0</v>
      </c>
      <c r="D17970" s="57" t="s">
        <v>380</v>
      </c>
      <c r="E17970" s="62" t="str">
        <f t="shared" si="1"/>
        <v>Out of test</v>
      </c>
      <c r="F17970" s="53" t="str">
        <f t="shared" si="2"/>
        <v>Shenzhen_0</v>
      </c>
      <c r="G17970" s="53">
        <f t="shared" si="3"/>
        <v>0.4869410174</v>
      </c>
    </row>
    <row r="17971">
      <c r="A17971" s="61">
        <v>1.51246263E9</v>
      </c>
      <c r="B17971" s="61">
        <v>0.0</v>
      </c>
      <c r="C17971" s="61">
        <v>2369.0</v>
      </c>
      <c r="D17971" s="57" t="s">
        <v>380</v>
      </c>
      <c r="E17971" s="62" t="str">
        <f t="shared" si="1"/>
        <v>Out of test</v>
      </c>
      <c r="F17971" s="53" t="str">
        <f t="shared" si="2"/>
        <v>Shenzhen_0</v>
      </c>
      <c r="G17971" s="53">
        <f t="shared" si="3"/>
        <v>0.6998258838</v>
      </c>
    </row>
    <row r="17972">
      <c r="A17972" s="61">
        <v>1.51700085E9</v>
      </c>
      <c r="B17972" s="61">
        <v>0.0</v>
      </c>
      <c r="C17972" s="61">
        <v>5815.0</v>
      </c>
      <c r="D17972" s="57" t="s">
        <v>380</v>
      </c>
      <c r="E17972" s="62" t="str">
        <f t="shared" si="1"/>
        <v>Out of test</v>
      </c>
      <c r="F17972" s="53" t="str">
        <f t="shared" si="2"/>
        <v>Shenzhen_0</v>
      </c>
      <c r="G17972" s="53">
        <f t="shared" si="3"/>
        <v>0.6602509573</v>
      </c>
    </row>
    <row r="17973">
      <c r="A17973" s="61">
        <v>1.518334421E9</v>
      </c>
      <c r="B17973" s="61">
        <v>0.0</v>
      </c>
      <c r="C17973" s="61">
        <v>844.0</v>
      </c>
      <c r="D17973" s="57" t="s">
        <v>380</v>
      </c>
      <c r="E17973" s="62" t="str">
        <f t="shared" si="1"/>
        <v>Out of test</v>
      </c>
      <c r="F17973" s="53" t="str">
        <f t="shared" si="2"/>
        <v>Shenzhen_0</v>
      </c>
      <c r="G17973" s="53">
        <f t="shared" si="3"/>
        <v>0.005315526595</v>
      </c>
    </row>
    <row r="17974">
      <c r="A17974" s="61">
        <v>1.513626142E9</v>
      </c>
      <c r="B17974" s="61">
        <v>0.0</v>
      </c>
      <c r="C17974" s="61">
        <v>4275.0</v>
      </c>
      <c r="D17974" s="57" t="s">
        <v>380</v>
      </c>
      <c r="E17974" s="62" t="str">
        <f t="shared" si="1"/>
        <v>Out of test</v>
      </c>
      <c r="F17974" s="53" t="str">
        <f t="shared" si="2"/>
        <v>Shenzhen_0</v>
      </c>
      <c r="G17974" s="53">
        <f t="shared" si="3"/>
        <v>0.07164703626</v>
      </c>
    </row>
    <row r="17975">
      <c r="A17975" s="61">
        <v>1.513681012E9</v>
      </c>
      <c r="B17975" s="61">
        <v>0.0</v>
      </c>
      <c r="C17975" s="61">
        <v>1969.0</v>
      </c>
      <c r="D17975" s="57" t="s">
        <v>380</v>
      </c>
      <c r="E17975" s="62" t="str">
        <f t="shared" si="1"/>
        <v>Out of test</v>
      </c>
      <c r="F17975" s="53" t="str">
        <f t="shared" si="2"/>
        <v>Shenzhen_0</v>
      </c>
      <c r="G17975" s="53">
        <f t="shared" si="3"/>
        <v>0.5213849752</v>
      </c>
    </row>
    <row r="17976">
      <c r="A17976" s="61">
        <v>1.516720692E9</v>
      </c>
      <c r="B17976" s="61">
        <v>0.0</v>
      </c>
      <c r="C17976" s="61">
        <v>2373.0</v>
      </c>
      <c r="D17976" s="57" t="s">
        <v>380</v>
      </c>
      <c r="E17976" s="62" t="str">
        <f t="shared" si="1"/>
        <v>Out of test</v>
      </c>
      <c r="F17976" s="53" t="str">
        <f t="shared" si="2"/>
        <v>Shenzhen_0</v>
      </c>
      <c r="G17976" s="53">
        <f t="shared" si="3"/>
        <v>0.5389638867</v>
      </c>
    </row>
    <row r="17977">
      <c r="A17977" s="61">
        <v>1.512932301E9</v>
      </c>
      <c r="B17977" s="61">
        <v>0.0</v>
      </c>
      <c r="C17977" s="61">
        <v>3622.0</v>
      </c>
      <c r="D17977" s="57" t="s">
        <v>380</v>
      </c>
      <c r="E17977" s="62" t="str">
        <f t="shared" si="1"/>
        <v>Out of test</v>
      </c>
      <c r="F17977" s="53" t="str">
        <f t="shared" si="2"/>
        <v>Shenzhen_0</v>
      </c>
      <c r="G17977" s="53">
        <f t="shared" si="3"/>
        <v>0.715275151</v>
      </c>
    </row>
    <row r="17978">
      <c r="A17978" s="61">
        <v>1.51433274E9</v>
      </c>
      <c r="B17978" s="61">
        <v>0.0</v>
      </c>
      <c r="C17978" s="61">
        <v>894.0</v>
      </c>
      <c r="D17978" s="57" t="s">
        <v>380</v>
      </c>
      <c r="E17978" s="62" t="str">
        <f t="shared" si="1"/>
        <v>Out of test</v>
      </c>
      <c r="F17978" s="53" t="str">
        <f t="shared" si="2"/>
        <v>Shenzhen_0</v>
      </c>
      <c r="G17978" s="53">
        <f t="shared" si="3"/>
        <v>0.8149088701</v>
      </c>
    </row>
    <row r="17979">
      <c r="A17979" s="61">
        <v>1.514634482E9</v>
      </c>
      <c r="B17979" s="61">
        <v>0.0</v>
      </c>
      <c r="C17979" s="61">
        <v>2345.0</v>
      </c>
      <c r="D17979" s="57" t="s">
        <v>380</v>
      </c>
      <c r="E17979" s="62" t="str">
        <f t="shared" si="1"/>
        <v>Out of test</v>
      </c>
      <c r="F17979" s="53" t="str">
        <f t="shared" si="2"/>
        <v>Shenzhen_0</v>
      </c>
      <c r="G17979" s="53">
        <f t="shared" si="3"/>
        <v>0.7017512514</v>
      </c>
    </row>
    <row r="17980">
      <c r="A17980" s="61">
        <v>1.512844051E9</v>
      </c>
      <c r="B17980" s="61">
        <v>0.0</v>
      </c>
      <c r="C17980" s="61">
        <v>4455.0</v>
      </c>
      <c r="D17980" s="57" t="s">
        <v>380</v>
      </c>
      <c r="E17980" s="62" t="str">
        <f t="shared" si="1"/>
        <v>Out of test</v>
      </c>
      <c r="F17980" s="53" t="str">
        <f t="shared" si="2"/>
        <v>Shenzhen_0</v>
      </c>
      <c r="G17980" s="53">
        <f t="shared" si="3"/>
        <v>0.7302527909</v>
      </c>
    </row>
    <row r="17981">
      <c r="A17981" s="61">
        <v>1.515579711E9</v>
      </c>
      <c r="B17981" s="61">
        <v>0.0</v>
      </c>
      <c r="C17981" s="61">
        <v>2849.0</v>
      </c>
      <c r="D17981" s="57" t="s">
        <v>380</v>
      </c>
      <c r="E17981" s="62" t="str">
        <f t="shared" si="1"/>
        <v>Out of test</v>
      </c>
      <c r="F17981" s="53" t="str">
        <f t="shared" si="2"/>
        <v>Shenzhen_0</v>
      </c>
      <c r="G17981" s="53">
        <f t="shared" si="3"/>
        <v>0.01650236094</v>
      </c>
    </row>
    <row r="17982">
      <c r="A17982" s="61">
        <v>1.51955626E9</v>
      </c>
      <c r="B17982" s="61">
        <v>0.0</v>
      </c>
      <c r="C17982" s="61">
        <v>255.0</v>
      </c>
      <c r="D17982" s="57" t="s">
        <v>380</v>
      </c>
      <c r="E17982" s="62" t="str">
        <f t="shared" si="1"/>
        <v>Out of test</v>
      </c>
      <c r="F17982" s="53" t="str">
        <f t="shared" si="2"/>
        <v>Shenzhen_0</v>
      </c>
      <c r="G17982" s="53">
        <f t="shared" si="3"/>
        <v>0.1452327841</v>
      </c>
    </row>
    <row r="17983">
      <c r="A17983" s="61">
        <v>1.514407032E9</v>
      </c>
      <c r="B17983" s="61">
        <v>0.0</v>
      </c>
      <c r="C17983" s="61">
        <v>2258.0</v>
      </c>
      <c r="D17983" s="57" t="s">
        <v>380</v>
      </c>
      <c r="E17983" s="62" t="str">
        <f t="shared" si="1"/>
        <v>Out of test</v>
      </c>
      <c r="F17983" s="53" t="str">
        <f t="shared" si="2"/>
        <v>Shenzhen_0</v>
      </c>
      <c r="G17983" s="53">
        <f t="shared" si="3"/>
        <v>0.4932632354</v>
      </c>
    </row>
    <row r="17984">
      <c r="A17984" s="61">
        <v>1.512535601E9</v>
      </c>
      <c r="B17984" s="61">
        <v>0.0</v>
      </c>
      <c r="C17984" s="61">
        <v>477.0</v>
      </c>
      <c r="D17984" s="57" t="s">
        <v>380</v>
      </c>
      <c r="E17984" s="62" t="str">
        <f t="shared" si="1"/>
        <v>Out of test</v>
      </c>
      <c r="F17984" s="53" t="str">
        <f t="shared" si="2"/>
        <v>Shenzhen_0</v>
      </c>
      <c r="G17984" s="53">
        <f t="shared" si="3"/>
        <v>0.2899234885</v>
      </c>
    </row>
    <row r="17985">
      <c r="A17985" s="61">
        <v>1.516961291E9</v>
      </c>
      <c r="B17985" s="61">
        <v>0.0</v>
      </c>
      <c r="C17985" s="61">
        <v>2165.0</v>
      </c>
      <c r="D17985" s="57" t="s">
        <v>380</v>
      </c>
      <c r="E17985" s="62" t="str">
        <f t="shared" si="1"/>
        <v>Out of test</v>
      </c>
      <c r="F17985" s="53" t="str">
        <f t="shared" si="2"/>
        <v>Shenzhen_0</v>
      </c>
      <c r="G17985" s="53">
        <f t="shared" si="3"/>
        <v>0.4605335967</v>
      </c>
    </row>
    <row r="17986">
      <c r="A17986" s="61">
        <v>1.517665471E9</v>
      </c>
      <c r="B17986" s="61">
        <v>0.0</v>
      </c>
      <c r="C17986" s="61">
        <v>1250.0</v>
      </c>
      <c r="D17986" s="57" t="s">
        <v>380</v>
      </c>
      <c r="E17986" s="62" t="str">
        <f t="shared" si="1"/>
        <v>Out of test</v>
      </c>
      <c r="F17986" s="53" t="str">
        <f t="shared" si="2"/>
        <v>Shenzhen_0</v>
      </c>
      <c r="G17986" s="53">
        <f t="shared" si="3"/>
        <v>0.3002127473</v>
      </c>
    </row>
    <row r="17987">
      <c r="A17987" s="61">
        <v>1.514327551E9</v>
      </c>
      <c r="B17987" s="61">
        <v>0.0</v>
      </c>
      <c r="C17987" s="61">
        <v>2662.0</v>
      </c>
      <c r="D17987" s="57" t="s">
        <v>380</v>
      </c>
      <c r="E17987" s="62" t="str">
        <f t="shared" si="1"/>
        <v>Out of test</v>
      </c>
      <c r="F17987" s="53" t="str">
        <f t="shared" si="2"/>
        <v>Shenzhen_0</v>
      </c>
      <c r="G17987" s="53">
        <f t="shared" si="3"/>
        <v>0.4430878477</v>
      </c>
    </row>
    <row r="17988">
      <c r="A17988" s="61">
        <v>1.51540507E9</v>
      </c>
      <c r="B17988" s="61">
        <v>0.0</v>
      </c>
      <c r="C17988" s="61">
        <v>2871.0</v>
      </c>
      <c r="D17988" s="57" t="s">
        <v>380</v>
      </c>
      <c r="E17988" s="62" t="str">
        <f t="shared" si="1"/>
        <v>Out of test</v>
      </c>
      <c r="F17988" s="53" t="str">
        <f t="shared" si="2"/>
        <v>Shenzhen_0</v>
      </c>
      <c r="G17988" s="53">
        <f t="shared" si="3"/>
        <v>0.9895270972</v>
      </c>
    </row>
    <row r="17989">
      <c r="A17989" s="61">
        <v>1.51695457E9</v>
      </c>
      <c r="B17989" s="61">
        <v>0.0</v>
      </c>
      <c r="C17989" s="61">
        <v>668.0</v>
      </c>
      <c r="D17989" s="57" t="s">
        <v>380</v>
      </c>
      <c r="E17989" s="62" t="str">
        <f t="shared" si="1"/>
        <v>Out of test</v>
      </c>
      <c r="F17989" s="53" t="str">
        <f t="shared" si="2"/>
        <v>Shenzhen_0</v>
      </c>
      <c r="G17989" s="53">
        <f t="shared" si="3"/>
        <v>0.8551237585</v>
      </c>
    </row>
    <row r="17990">
      <c r="A17990" s="61">
        <v>1.51303089E9</v>
      </c>
      <c r="B17990" s="61">
        <v>0.0</v>
      </c>
      <c r="C17990" s="61">
        <v>2927.0</v>
      </c>
      <c r="D17990" s="57" t="s">
        <v>380</v>
      </c>
      <c r="E17990" s="62" t="str">
        <f t="shared" si="1"/>
        <v>Out of test</v>
      </c>
      <c r="F17990" s="53" t="str">
        <f t="shared" si="2"/>
        <v>Shenzhen_0</v>
      </c>
      <c r="G17990" s="53">
        <f t="shared" si="3"/>
        <v>0.8065357539</v>
      </c>
    </row>
    <row r="17991">
      <c r="A17991" s="61">
        <v>1.519055782E9</v>
      </c>
      <c r="B17991" s="61">
        <v>0.0</v>
      </c>
      <c r="C17991" s="61">
        <v>1875.0</v>
      </c>
      <c r="D17991" s="57" t="s">
        <v>380</v>
      </c>
      <c r="E17991" s="62" t="str">
        <f t="shared" si="1"/>
        <v>Out of test</v>
      </c>
      <c r="F17991" s="53" t="str">
        <f t="shared" si="2"/>
        <v>Shenzhen_0</v>
      </c>
      <c r="G17991" s="53">
        <f t="shared" si="3"/>
        <v>0.545146841</v>
      </c>
    </row>
    <row r="17992">
      <c r="A17992" s="61">
        <v>1.51396207E9</v>
      </c>
      <c r="B17992" s="61">
        <v>0.0</v>
      </c>
      <c r="C17992" s="61">
        <v>433.0</v>
      </c>
      <c r="D17992" s="57" t="s">
        <v>380</v>
      </c>
      <c r="E17992" s="62" t="str">
        <f t="shared" si="1"/>
        <v>Out of test</v>
      </c>
      <c r="F17992" s="53" t="str">
        <f t="shared" si="2"/>
        <v>Shenzhen_0</v>
      </c>
      <c r="G17992" s="53">
        <f t="shared" si="3"/>
        <v>0.6377909341</v>
      </c>
    </row>
    <row r="17993">
      <c r="A17993" s="61">
        <v>1.516681661E9</v>
      </c>
      <c r="B17993" s="61">
        <v>0.0</v>
      </c>
      <c r="C17993" s="61">
        <v>1720.0</v>
      </c>
      <c r="D17993" s="57" t="s">
        <v>380</v>
      </c>
      <c r="E17993" s="62" t="str">
        <f t="shared" si="1"/>
        <v>Out of test</v>
      </c>
      <c r="F17993" s="53" t="str">
        <f t="shared" si="2"/>
        <v>Shenzhen_0</v>
      </c>
      <c r="G17993" s="53">
        <f t="shared" si="3"/>
        <v>0.8149139949</v>
      </c>
    </row>
    <row r="17994">
      <c r="A17994" s="61">
        <v>1.513050872E9</v>
      </c>
      <c r="B17994" s="61">
        <v>0.0</v>
      </c>
      <c r="C17994" s="61">
        <v>192.0</v>
      </c>
      <c r="D17994" s="57" t="s">
        <v>380</v>
      </c>
      <c r="E17994" s="62" t="str">
        <f t="shared" si="1"/>
        <v>Out of test</v>
      </c>
      <c r="F17994" s="53" t="str">
        <f t="shared" si="2"/>
        <v>Shenzhen_0</v>
      </c>
      <c r="G17994" s="53">
        <f t="shared" si="3"/>
        <v>0.4468314341</v>
      </c>
    </row>
    <row r="17995">
      <c r="A17995" s="61">
        <v>1.515595072E9</v>
      </c>
      <c r="B17995" s="61">
        <v>0.0</v>
      </c>
      <c r="C17995" s="61">
        <v>1503.0</v>
      </c>
      <c r="D17995" s="57" t="s">
        <v>380</v>
      </c>
      <c r="E17995" s="62" t="str">
        <f t="shared" si="1"/>
        <v>Out of test</v>
      </c>
      <c r="F17995" s="53" t="str">
        <f t="shared" si="2"/>
        <v>Shenzhen_0</v>
      </c>
      <c r="G17995" s="53">
        <f t="shared" si="3"/>
        <v>0.831470599</v>
      </c>
    </row>
    <row r="17996">
      <c r="A17996" s="61">
        <v>1.5130839E9</v>
      </c>
      <c r="B17996" s="61">
        <v>0.0</v>
      </c>
      <c r="C17996" s="61">
        <v>367.0</v>
      </c>
      <c r="D17996" s="57" t="s">
        <v>380</v>
      </c>
      <c r="E17996" s="62" t="str">
        <f t="shared" si="1"/>
        <v>Out of test</v>
      </c>
      <c r="F17996" s="53" t="str">
        <f t="shared" si="2"/>
        <v>Shenzhen_0</v>
      </c>
      <c r="G17996" s="53">
        <f t="shared" si="3"/>
        <v>0.4760057912</v>
      </c>
    </row>
    <row r="17997">
      <c r="A17997" s="61">
        <v>1.513083422E9</v>
      </c>
      <c r="B17997" s="61">
        <v>0.0</v>
      </c>
      <c r="C17997" s="61">
        <v>492.0</v>
      </c>
      <c r="D17997" s="57" t="s">
        <v>380</v>
      </c>
      <c r="E17997" s="62" t="str">
        <f t="shared" si="1"/>
        <v>Out of test</v>
      </c>
      <c r="F17997" s="53" t="str">
        <f t="shared" si="2"/>
        <v>Shenzhen_0</v>
      </c>
      <c r="G17997" s="53">
        <f t="shared" si="3"/>
        <v>0.406143898</v>
      </c>
    </row>
    <row r="17998">
      <c r="A17998" s="61">
        <v>1.517409132E9</v>
      </c>
      <c r="B17998" s="61">
        <v>0.0</v>
      </c>
      <c r="C17998" s="61">
        <v>2325.0</v>
      </c>
      <c r="D17998" s="57" t="s">
        <v>380</v>
      </c>
      <c r="E17998" s="62" t="str">
        <f t="shared" si="1"/>
        <v>Out of test</v>
      </c>
      <c r="F17998" s="53" t="str">
        <f t="shared" si="2"/>
        <v>Shenzhen_0</v>
      </c>
      <c r="G17998" s="53">
        <f t="shared" si="3"/>
        <v>0.8556078755</v>
      </c>
    </row>
    <row r="17999">
      <c r="A17999" s="61">
        <v>1.511394461E9</v>
      </c>
      <c r="B17999" s="61">
        <v>0.0</v>
      </c>
      <c r="C17999" s="61">
        <v>478.0</v>
      </c>
      <c r="D17999" s="57" t="s">
        <v>380</v>
      </c>
      <c r="E17999" s="62" t="str">
        <f t="shared" si="1"/>
        <v>Out of test</v>
      </c>
      <c r="F17999" s="53" t="str">
        <f t="shared" si="2"/>
        <v>Shenzhen_0</v>
      </c>
      <c r="G17999" s="53">
        <f t="shared" si="3"/>
        <v>0.4790596472</v>
      </c>
    </row>
    <row r="18000">
      <c r="A18000" s="61">
        <v>1.513314272E9</v>
      </c>
      <c r="B18000" s="61">
        <v>0.0</v>
      </c>
      <c r="C18000" s="61">
        <v>1838.0</v>
      </c>
      <c r="D18000" s="57" t="s">
        <v>380</v>
      </c>
      <c r="E18000" s="62" t="str">
        <f t="shared" si="1"/>
        <v>Out of test</v>
      </c>
      <c r="F18000" s="53" t="str">
        <f t="shared" si="2"/>
        <v>Shenzhen_0</v>
      </c>
      <c r="G18000" s="53">
        <f t="shared" si="3"/>
        <v>0.4014285624</v>
      </c>
    </row>
    <row r="18001">
      <c r="A18001" s="61">
        <v>1.518514422E9</v>
      </c>
      <c r="B18001" s="61">
        <v>0.0</v>
      </c>
      <c r="C18001" s="61">
        <v>447.0</v>
      </c>
      <c r="D18001" s="57" t="s">
        <v>380</v>
      </c>
      <c r="E18001" s="62" t="str">
        <f t="shared" si="1"/>
        <v>Out of test</v>
      </c>
      <c r="F18001" s="53" t="str">
        <f t="shared" si="2"/>
        <v>Shenzhen_0</v>
      </c>
      <c r="G18001" s="53">
        <f t="shared" si="3"/>
        <v>0.4522116387</v>
      </c>
    </row>
    <row r="18002">
      <c r="A18002" s="61">
        <v>1.51650069E9</v>
      </c>
      <c r="B18002" s="61">
        <v>0.0</v>
      </c>
      <c r="C18002" s="61">
        <v>2840.0</v>
      </c>
      <c r="D18002" s="57" t="s">
        <v>380</v>
      </c>
      <c r="E18002" s="62" t="str">
        <f t="shared" si="1"/>
        <v>Out of test</v>
      </c>
      <c r="F18002" s="53" t="str">
        <f t="shared" si="2"/>
        <v>Shenzhen_0</v>
      </c>
      <c r="G18002" s="53">
        <f t="shared" si="3"/>
        <v>0.2742120015</v>
      </c>
    </row>
    <row r="18003">
      <c r="A18003" s="61">
        <v>1.51867765E9</v>
      </c>
      <c r="B18003" s="61">
        <v>0.0</v>
      </c>
      <c r="C18003" s="61">
        <v>157.0</v>
      </c>
      <c r="D18003" s="57" t="s">
        <v>380</v>
      </c>
      <c r="E18003" s="62" t="str">
        <f t="shared" si="1"/>
        <v>Out of test</v>
      </c>
      <c r="F18003" s="53" t="str">
        <f t="shared" si="2"/>
        <v>Shenzhen_0</v>
      </c>
      <c r="G18003" s="53">
        <f t="shared" si="3"/>
        <v>0.7163419699</v>
      </c>
    </row>
    <row r="18004">
      <c r="A18004" s="61">
        <v>1.519496481E9</v>
      </c>
      <c r="B18004" s="61">
        <v>0.0</v>
      </c>
      <c r="C18004" s="61">
        <v>1097.0</v>
      </c>
      <c r="D18004" s="57" t="s">
        <v>380</v>
      </c>
      <c r="E18004" s="62" t="str">
        <f t="shared" si="1"/>
        <v>Out of test</v>
      </c>
      <c r="F18004" s="53" t="str">
        <f t="shared" si="2"/>
        <v>Shenzhen_0</v>
      </c>
      <c r="G18004" s="53">
        <f t="shared" si="3"/>
        <v>0.1135794278</v>
      </c>
    </row>
    <row r="18005">
      <c r="A18005" s="61">
        <v>1.51375695E9</v>
      </c>
      <c r="B18005" s="61">
        <v>0.0</v>
      </c>
      <c r="C18005" s="61">
        <v>2080.0</v>
      </c>
      <c r="D18005" s="57" t="s">
        <v>380</v>
      </c>
      <c r="E18005" s="62" t="str">
        <f t="shared" si="1"/>
        <v>Out of test</v>
      </c>
      <c r="F18005" s="53" t="str">
        <f t="shared" si="2"/>
        <v>Shenzhen_0</v>
      </c>
      <c r="G18005" s="53">
        <f t="shared" si="3"/>
        <v>0.3530174571</v>
      </c>
    </row>
    <row r="18006">
      <c r="A18006" s="61">
        <v>1.512787732E9</v>
      </c>
      <c r="B18006" s="61">
        <v>0.0</v>
      </c>
      <c r="C18006" s="61">
        <v>3159.0</v>
      </c>
      <c r="D18006" s="57" t="s">
        <v>380</v>
      </c>
      <c r="E18006" s="62" t="str">
        <f t="shared" si="1"/>
        <v>Out of test</v>
      </c>
      <c r="F18006" s="53" t="str">
        <f t="shared" si="2"/>
        <v>Shenzhen_0</v>
      </c>
      <c r="G18006" s="53">
        <f t="shared" si="3"/>
        <v>0.5386969142</v>
      </c>
    </row>
    <row r="18007">
      <c r="A18007" s="61">
        <v>1.513456681E9</v>
      </c>
      <c r="B18007" s="61">
        <v>0.0</v>
      </c>
      <c r="C18007" s="61">
        <v>5233.0</v>
      </c>
      <c r="D18007" s="57" t="s">
        <v>380</v>
      </c>
      <c r="E18007" s="62" t="str">
        <f t="shared" si="1"/>
        <v>Out of test</v>
      </c>
      <c r="F18007" s="53" t="str">
        <f t="shared" si="2"/>
        <v>Shenzhen_0</v>
      </c>
      <c r="G18007" s="53">
        <f t="shared" si="3"/>
        <v>0.4275721747</v>
      </c>
    </row>
    <row r="18008">
      <c r="A18008" s="61">
        <v>1.518981071E9</v>
      </c>
      <c r="B18008" s="61">
        <v>0.0</v>
      </c>
      <c r="C18008" s="61">
        <v>3242.0</v>
      </c>
      <c r="D18008" s="57" t="s">
        <v>380</v>
      </c>
      <c r="E18008" s="62" t="str">
        <f t="shared" si="1"/>
        <v>Out of test</v>
      </c>
      <c r="F18008" s="53" t="str">
        <f t="shared" si="2"/>
        <v>Shenzhen_0</v>
      </c>
      <c r="G18008" s="53">
        <f t="shared" si="3"/>
        <v>0.2753828647</v>
      </c>
    </row>
    <row r="18009">
      <c r="A18009" s="61">
        <v>1.51278444E9</v>
      </c>
      <c r="B18009" s="61">
        <v>0.0</v>
      </c>
      <c r="C18009" s="61">
        <v>4098.0</v>
      </c>
      <c r="D18009" s="57" t="s">
        <v>380</v>
      </c>
      <c r="E18009" s="62" t="str">
        <f t="shared" si="1"/>
        <v>Out of test</v>
      </c>
      <c r="F18009" s="53" t="str">
        <f t="shared" si="2"/>
        <v>Shenzhen_0</v>
      </c>
      <c r="G18009" s="53">
        <f t="shared" si="3"/>
        <v>0.4634091314</v>
      </c>
    </row>
    <row r="18010">
      <c r="A18010" s="61">
        <v>1.511836392E9</v>
      </c>
      <c r="B18010" s="61">
        <v>0.0</v>
      </c>
      <c r="C18010" s="61">
        <v>1472.0</v>
      </c>
      <c r="D18010" s="57" t="s">
        <v>380</v>
      </c>
      <c r="E18010" s="62" t="str">
        <f t="shared" si="1"/>
        <v>Out of test</v>
      </c>
      <c r="F18010" s="53" t="str">
        <f t="shared" si="2"/>
        <v>Shenzhen_0</v>
      </c>
      <c r="G18010" s="53">
        <f t="shared" si="3"/>
        <v>0.07467513656</v>
      </c>
    </row>
    <row r="18011">
      <c r="A18011" s="61">
        <v>1.519637612E9</v>
      </c>
      <c r="B18011" s="61">
        <v>0.0</v>
      </c>
      <c r="C18011" s="61">
        <v>2433.0</v>
      </c>
      <c r="D18011" s="57" t="s">
        <v>380</v>
      </c>
      <c r="E18011" s="62" t="str">
        <f t="shared" si="1"/>
        <v>Out of test</v>
      </c>
      <c r="F18011" s="53" t="str">
        <f t="shared" si="2"/>
        <v>Shenzhen_0</v>
      </c>
      <c r="G18011" s="53">
        <f t="shared" si="3"/>
        <v>0.3740260778</v>
      </c>
    </row>
    <row r="18012">
      <c r="A18012" s="61">
        <v>1.516941681E9</v>
      </c>
      <c r="B18012" s="61">
        <v>0.0</v>
      </c>
      <c r="C18012" s="61">
        <v>1700.0</v>
      </c>
      <c r="D18012" s="57" t="s">
        <v>380</v>
      </c>
      <c r="E18012" s="62" t="str">
        <f t="shared" si="1"/>
        <v>Out of test</v>
      </c>
      <c r="F18012" s="53" t="str">
        <f t="shared" si="2"/>
        <v>Shenzhen_0</v>
      </c>
      <c r="G18012" s="53">
        <f t="shared" si="3"/>
        <v>0.4344224969</v>
      </c>
    </row>
    <row r="18013">
      <c r="A18013" s="61">
        <v>1.513547531E9</v>
      </c>
      <c r="B18013" s="61">
        <v>0.0</v>
      </c>
      <c r="C18013" s="61">
        <v>2785.0</v>
      </c>
      <c r="D18013" s="57" t="s">
        <v>380</v>
      </c>
      <c r="E18013" s="62" t="str">
        <f t="shared" si="1"/>
        <v>Out of test</v>
      </c>
      <c r="F18013" s="53" t="str">
        <f t="shared" si="2"/>
        <v>Shenzhen_0</v>
      </c>
      <c r="G18013" s="53">
        <f t="shared" si="3"/>
        <v>0.1746809828</v>
      </c>
    </row>
    <row r="18014">
      <c r="A18014" s="61">
        <v>1.511965982E9</v>
      </c>
      <c r="B18014" s="61">
        <v>0.0</v>
      </c>
      <c r="C18014" s="61">
        <v>3639.0</v>
      </c>
      <c r="D18014" s="57" t="s">
        <v>380</v>
      </c>
      <c r="E18014" s="62" t="str">
        <f t="shared" si="1"/>
        <v>Out of test</v>
      </c>
      <c r="F18014" s="53" t="str">
        <f t="shared" si="2"/>
        <v>Shenzhen_0</v>
      </c>
      <c r="G18014" s="53">
        <f t="shared" si="3"/>
        <v>0.5296811977</v>
      </c>
    </row>
    <row r="18015">
      <c r="A18015" s="61">
        <v>1.51606836E9</v>
      </c>
      <c r="B18015" s="61">
        <v>0.0</v>
      </c>
      <c r="C18015" s="61">
        <v>423.0</v>
      </c>
      <c r="D18015" s="57" t="s">
        <v>380</v>
      </c>
      <c r="E18015" s="62" t="str">
        <f t="shared" si="1"/>
        <v>Out of test</v>
      </c>
      <c r="F18015" s="53" t="str">
        <f t="shared" si="2"/>
        <v>Shenzhen_0</v>
      </c>
      <c r="G18015" s="53">
        <f t="shared" si="3"/>
        <v>0.3776025224</v>
      </c>
    </row>
    <row r="18016">
      <c r="A18016" s="61">
        <v>1.517568591E9</v>
      </c>
      <c r="B18016" s="61">
        <v>0.0</v>
      </c>
      <c r="C18016" s="61">
        <v>2747.0</v>
      </c>
      <c r="D18016" s="57" t="s">
        <v>380</v>
      </c>
      <c r="E18016" s="62" t="str">
        <f t="shared" si="1"/>
        <v>Out of test</v>
      </c>
      <c r="F18016" s="53" t="str">
        <f t="shared" si="2"/>
        <v>Shenzhen_0</v>
      </c>
      <c r="G18016" s="53">
        <f t="shared" si="3"/>
        <v>0.7591496131</v>
      </c>
    </row>
    <row r="18017">
      <c r="A18017" s="61">
        <v>1.512167022E9</v>
      </c>
      <c r="B18017" s="61">
        <v>0.0</v>
      </c>
      <c r="C18017" s="61">
        <v>1091.0</v>
      </c>
      <c r="D18017" s="57" t="s">
        <v>380</v>
      </c>
      <c r="E18017" s="62" t="str">
        <f t="shared" si="1"/>
        <v>Out of test</v>
      </c>
      <c r="F18017" s="53" t="str">
        <f t="shared" si="2"/>
        <v>Shenzhen_0</v>
      </c>
      <c r="G18017" s="53">
        <f t="shared" si="3"/>
        <v>0.8479606849</v>
      </c>
    </row>
    <row r="18018">
      <c r="A18018" s="61">
        <v>1.513123391E9</v>
      </c>
      <c r="B18018" s="61">
        <v>0.0</v>
      </c>
      <c r="C18018" s="61">
        <v>1446.0</v>
      </c>
      <c r="D18018" s="57" t="s">
        <v>380</v>
      </c>
      <c r="E18018" s="62" t="str">
        <f t="shared" si="1"/>
        <v>Out of test</v>
      </c>
      <c r="F18018" s="53" t="str">
        <f t="shared" si="2"/>
        <v>Shenzhen_0</v>
      </c>
      <c r="G18018" s="53">
        <f t="shared" si="3"/>
        <v>0.6862623145</v>
      </c>
    </row>
    <row r="18019">
      <c r="A18019" s="61">
        <v>1.518948542E9</v>
      </c>
      <c r="B18019" s="61">
        <v>0.0</v>
      </c>
      <c r="C18019" s="61">
        <v>214.0</v>
      </c>
      <c r="D18019" s="57" t="s">
        <v>380</v>
      </c>
      <c r="E18019" s="62" t="str">
        <f t="shared" si="1"/>
        <v>Out of test</v>
      </c>
      <c r="F18019" s="53" t="str">
        <f t="shared" si="2"/>
        <v>Shenzhen_0</v>
      </c>
      <c r="G18019" s="53">
        <f t="shared" si="3"/>
        <v>0.6454516308</v>
      </c>
    </row>
    <row r="18020">
      <c r="A18020" s="61">
        <v>1.51929771E9</v>
      </c>
      <c r="B18020" s="61">
        <v>0.0</v>
      </c>
      <c r="C18020" s="61">
        <v>521.0</v>
      </c>
      <c r="D18020" s="57" t="s">
        <v>380</v>
      </c>
      <c r="E18020" s="62" t="str">
        <f t="shared" si="1"/>
        <v>Out of test</v>
      </c>
      <c r="F18020" s="53" t="str">
        <f t="shared" si="2"/>
        <v>Shenzhen_0</v>
      </c>
      <c r="G18020" s="53">
        <f t="shared" si="3"/>
        <v>0.6107060069</v>
      </c>
    </row>
    <row r="18021">
      <c r="A18021" s="61">
        <v>1.51758403E9</v>
      </c>
      <c r="B18021" s="61">
        <v>0.0</v>
      </c>
      <c r="C18021" s="61">
        <v>1552.0</v>
      </c>
      <c r="D18021" s="57" t="s">
        <v>380</v>
      </c>
      <c r="E18021" s="62" t="str">
        <f t="shared" si="1"/>
        <v>Out of test</v>
      </c>
      <c r="F18021" s="53" t="str">
        <f t="shared" si="2"/>
        <v>Shenzhen_0</v>
      </c>
      <c r="G18021" s="53">
        <f t="shared" si="3"/>
        <v>0.6594506244</v>
      </c>
    </row>
    <row r="18022">
      <c r="A18022" s="61">
        <v>1.51953052E9</v>
      </c>
      <c r="B18022" s="61">
        <v>0.0</v>
      </c>
      <c r="C18022" s="61">
        <v>3111.0</v>
      </c>
      <c r="D18022" s="57" t="s">
        <v>380</v>
      </c>
      <c r="E18022" s="62" t="str">
        <f t="shared" si="1"/>
        <v>Out of test</v>
      </c>
      <c r="F18022" s="53" t="str">
        <f t="shared" si="2"/>
        <v>Shenzhen_0</v>
      </c>
      <c r="G18022" s="53">
        <f t="shared" si="3"/>
        <v>0.4679620838</v>
      </c>
    </row>
    <row r="18023">
      <c r="A18023" s="61">
        <v>1.513048332E9</v>
      </c>
      <c r="B18023" s="61">
        <v>0.0</v>
      </c>
      <c r="C18023" s="61">
        <v>1052.0</v>
      </c>
      <c r="D18023" s="57" t="s">
        <v>380</v>
      </c>
      <c r="E18023" s="62" t="str">
        <f t="shared" si="1"/>
        <v>Out of test</v>
      </c>
      <c r="F18023" s="53" t="str">
        <f t="shared" si="2"/>
        <v>Shenzhen_0</v>
      </c>
      <c r="G18023" s="53">
        <f t="shared" si="3"/>
        <v>0.6535067352</v>
      </c>
    </row>
    <row r="18024">
      <c r="A18024" s="61">
        <v>1.512900262E9</v>
      </c>
      <c r="B18024" s="61">
        <v>0.0</v>
      </c>
      <c r="C18024" s="61">
        <v>761.0</v>
      </c>
      <c r="D18024" s="57" t="s">
        <v>380</v>
      </c>
      <c r="E18024" s="62" t="str">
        <f t="shared" si="1"/>
        <v>Out of test</v>
      </c>
      <c r="F18024" s="53" t="str">
        <f t="shared" si="2"/>
        <v>Shenzhen_0</v>
      </c>
      <c r="G18024" s="53">
        <f t="shared" si="3"/>
        <v>0.5930916571</v>
      </c>
    </row>
    <row r="18025">
      <c r="A18025" s="61">
        <v>1.516145391E9</v>
      </c>
      <c r="B18025" s="61">
        <v>0.0</v>
      </c>
      <c r="C18025" s="61">
        <v>1116.0</v>
      </c>
      <c r="D18025" s="57" t="s">
        <v>380</v>
      </c>
      <c r="E18025" s="62" t="str">
        <f t="shared" si="1"/>
        <v>Out of test</v>
      </c>
      <c r="F18025" s="53" t="str">
        <f t="shared" si="2"/>
        <v>Shenzhen_0</v>
      </c>
      <c r="G18025" s="53">
        <f t="shared" si="3"/>
        <v>0.234873967</v>
      </c>
    </row>
    <row r="18026">
      <c r="A18026" s="61">
        <v>1.514328631E9</v>
      </c>
      <c r="B18026" s="61">
        <v>0.0</v>
      </c>
      <c r="C18026" s="61">
        <v>1258.0</v>
      </c>
      <c r="D18026" s="57" t="s">
        <v>380</v>
      </c>
      <c r="E18026" s="62" t="str">
        <f t="shared" si="1"/>
        <v>Out of test</v>
      </c>
      <c r="F18026" s="53" t="str">
        <f t="shared" si="2"/>
        <v>Shenzhen_0</v>
      </c>
      <c r="G18026" s="53">
        <f t="shared" si="3"/>
        <v>0.1755560836</v>
      </c>
    </row>
    <row r="18027">
      <c r="A18027" s="61">
        <v>1.512004801E9</v>
      </c>
      <c r="B18027" s="61">
        <v>0.0</v>
      </c>
      <c r="C18027" s="61">
        <v>1635.0</v>
      </c>
      <c r="D18027" s="57" t="s">
        <v>380</v>
      </c>
      <c r="E18027" s="62" t="str">
        <f t="shared" si="1"/>
        <v>Out of test</v>
      </c>
      <c r="F18027" s="53" t="str">
        <f t="shared" si="2"/>
        <v>Shenzhen_0</v>
      </c>
      <c r="G18027" s="53">
        <f t="shared" si="3"/>
        <v>0.6523050706</v>
      </c>
    </row>
    <row r="18028">
      <c r="A18028" s="61">
        <v>1.518541191E9</v>
      </c>
      <c r="B18028" s="61">
        <v>0.0</v>
      </c>
      <c r="C18028" s="61">
        <v>869.0</v>
      </c>
      <c r="D18028" s="57" t="s">
        <v>380</v>
      </c>
      <c r="E18028" s="62" t="str">
        <f t="shared" si="1"/>
        <v>Out of test</v>
      </c>
      <c r="F18028" s="53" t="str">
        <f t="shared" si="2"/>
        <v>Shenzhen_0</v>
      </c>
      <c r="G18028" s="53">
        <f t="shared" si="3"/>
        <v>0.00272840567</v>
      </c>
    </row>
    <row r="18029">
      <c r="A18029" s="61">
        <v>1.513244361E9</v>
      </c>
      <c r="B18029" s="61">
        <v>0.0</v>
      </c>
      <c r="C18029" s="61">
        <v>581.0</v>
      </c>
      <c r="D18029" s="57" t="s">
        <v>380</v>
      </c>
      <c r="E18029" s="62" t="str">
        <f t="shared" si="1"/>
        <v>Out of test</v>
      </c>
      <c r="F18029" s="53" t="str">
        <f t="shared" si="2"/>
        <v>Shenzhen_0</v>
      </c>
      <c r="G18029" s="53">
        <f t="shared" si="3"/>
        <v>0.6741080525</v>
      </c>
    </row>
    <row r="18030">
      <c r="A18030" s="61">
        <v>1.516915022E9</v>
      </c>
      <c r="B18030" s="61">
        <v>0.0</v>
      </c>
      <c r="C18030" s="61">
        <v>423.0</v>
      </c>
      <c r="D18030" s="57" t="s">
        <v>380</v>
      </c>
      <c r="E18030" s="62" t="str">
        <f t="shared" si="1"/>
        <v>Out of test</v>
      </c>
      <c r="F18030" s="53" t="str">
        <f t="shared" si="2"/>
        <v>Shenzhen_0</v>
      </c>
      <c r="G18030" s="53">
        <f t="shared" si="3"/>
        <v>0.5723449674</v>
      </c>
    </row>
    <row r="18031">
      <c r="A18031" s="61">
        <v>1.51541633E9</v>
      </c>
      <c r="B18031" s="61">
        <v>0.0</v>
      </c>
      <c r="C18031" s="61">
        <v>3270.0</v>
      </c>
      <c r="D18031" s="57" t="s">
        <v>380</v>
      </c>
      <c r="E18031" s="62" t="str">
        <f t="shared" si="1"/>
        <v>Out of test</v>
      </c>
      <c r="F18031" s="53" t="str">
        <f t="shared" si="2"/>
        <v>Shenzhen_0</v>
      </c>
      <c r="G18031" s="53">
        <f t="shared" si="3"/>
        <v>0.9102399655</v>
      </c>
    </row>
    <row r="18032">
      <c r="A18032" s="61">
        <v>1.517624262E9</v>
      </c>
      <c r="B18032" s="61">
        <v>0.0</v>
      </c>
      <c r="C18032" s="61">
        <v>1380.0</v>
      </c>
      <c r="D18032" s="57" t="s">
        <v>380</v>
      </c>
      <c r="E18032" s="62" t="str">
        <f t="shared" si="1"/>
        <v>Out of test</v>
      </c>
      <c r="F18032" s="53" t="str">
        <f t="shared" si="2"/>
        <v>Shenzhen_0</v>
      </c>
      <c r="G18032" s="53">
        <f t="shared" si="3"/>
        <v>0.5330408714</v>
      </c>
    </row>
    <row r="18033">
      <c r="A18033" s="61">
        <v>1.518606871E9</v>
      </c>
      <c r="B18033" s="61">
        <v>0.0</v>
      </c>
      <c r="C18033" s="61">
        <v>433.0</v>
      </c>
      <c r="D18033" s="57" t="s">
        <v>380</v>
      </c>
      <c r="E18033" s="62" t="str">
        <f t="shared" si="1"/>
        <v>Out of test</v>
      </c>
      <c r="F18033" s="53" t="str">
        <f t="shared" si="2"/>
        <v>Shenzhen_0</v>
      </c>
      <c r="G18033" s="53">
        <f t="shared" si="3"/>
        <v>0.1968703551</v>
      </c>
    </row>
    <row r="18034">
      <c r="A18034" s="61">
        <v>1.515647291E9</v>
      </c>
      <c r="B18034" s="61">
        <v>0.0</v>
      </c>
      <c r="C18034" s="61">
        <v>1096.0</v>
      </c>
      <c r="D18034" s="57" t="s">
        <v>380</v>
      </c>
      <c r="E18034" s="62" t="str">
        <f t="shared" si="1"/>
        <v>Out of test</v>
      </c>
      <c r="F18034" s="53" t="str">
        <f t="shared" si="2"/>
        <v>Shenzhen_0</v>
      </c>
      <c r="G18034" s="53">
        <f t="shared" si="3"/>
        <v>0.07500478378</v>
      </c>
    </row>
    <row r="18035">
      <c r="A18035" s="61">
        <v>1.515943602E9</v>
      </c>
      <c r="B18035" s="61">
        <v>0.0</v>
      </c>
      <c r="C18035" s="61">
        <v>1146.0</v>
      </c>
      <c r="D18035" s="57" t="s">
        <v>380</v>
      </c>
      <c r="E18035" s="62" t="str">
        <f t="shared" si="1"/>
        <v>Out of test</v>
      </c>
      <c r="F18035" s="53" t="str">
        <f t="shared" si="2"/>
        <v>Shenzhen_0</v>
      </c>
      <c r="G18035" s="53">
        <f t="shared" si="3"/>
        <v>0.2673951746</v>
      </c>
    </row>
    <row r="18036">
      <c r="A18036" s="61">
        <v>1.51628488E9</v>
      </c>
      <c r="B18036" s="61">
        <v>0.0</v>
      </c>
      <c r="C18036" s="61">
        <v>2151.0</v>
      </c>
      <c r="D18036" s="57" t="s">
        <v>380</v>
      </c>
      <c r="E18036" s="62" t="str">
        <f t="shared" si="1"/>
        <v>Out of test</v>
      </c>
      <c r="F18036" s="53" t="str">
        <f t="shared" si="2"/>
        <v>Shenzhen_0</v>
      </c>
      <c r="G18036" s="53">
        <f t="shared" si="3"/>
        <v>0.6804963257</v>
      </c>
    </row>
    <row r="18037">
      <c r="A18037" s="61">
        <v>1.512542611E9</v>
      </c>
      <c r="B18037" s="61">
        <v>0.0</v>
      </c>
      <c r="C18037" s="61">
        <v>1590.0</v>
      </c>
      <c r="D18037" s="57" t="s">
        <v>380</v>
      </c>
      <c r="E18037" s="62" t="str">
        <f t="shared" si="1"/>
        <v>Out of test</v>
      </c>
      <c r="F18037" s="53" t="str">
        <f t="shared" si="2"/>
        <v>Shenzhen_0</v>
      </c>
      <c r="G18037" s="53">
        <f t="shared" si="3"/>
        <v>0.1764556316</v>
      </c>
    </row>
    <row r="18038">
      <c r="A18038" s="61">
        <v>1.519408512E9</v>
      </c>
      <c r="B18038" s="61">
        <v>0.0</v>
      </c>
      <c r="C18038" s="61">
        <v>2437.0</v>
      </c>
      <c r="D18038" s="57" t="s">
        <v>380</v>
      </c>
      <c r="E18038" s="62" t="str">
        <f t="shared" si="1"/>
        <v>Out of test</v>
      </c>
      <c r="F18038" s="53" t="str">
        <f t="shared" si="2"/>
        <v>Shenzhen_0</v>
      </c>
      <c r="G18038" s="53">
        <f t="shared" si="3"/>
        <v>0.1004404311</v>
      </c>
    </row>
    <row r="18039">
      <c r="A18039" s="61">
        <v>1.51174099E9</v>
      </c>
      <c r="B18039" s="61">
        <v>0.0</v>
      </c>
      <c r="C18039" s="61">
        <v>2760.0</v>
      </c>
      <c r="D18039" s="57" t="s">
        <v>380</v>
      </c>
      <c r="E18039" s="62" t="str">
        <f t="shared" si="1"/>
        <v>Out of test</v>
      </c>
      <c r="F18039" s="53" t="str">
        <f t="shared" si="2"/>
        <v>Shenzhen_0</v>
      </c>
      <c r="G18039" s="53">
        <f t="shared" si="3"/>
        <v>0.4373698181</v>
      </c>
    </row>
    <row r="18040">
      <c r="A18040" s="61">
        <v>1.519218932E9</v>
      </c>
      <c r="B18040" s="61">
        <v>0.0</v>
      </c>
      <c r="C18040" s="61">
        <v>55.0</v>
      </c>
      <c r="D18040" s="57" t="s">
        <v>380</v>
      </c>
      <c r="E18040" s="62" t="str">
        <f t="shared" si="1"/>
        <v>Out of test</v>
      </c>
      <c r="F18040" s="53" t="str">
        <f t="shared" si="2"/>
        <v>Shenzhen_0</v>
      </c>
      <c r="G18040" s="53">
        <f t="shared" si="3"/>
        <v>0.5456154284</v>
      </c>
    </row>
    <row r="18041">
      <c r="A18041" s="61">
        <v>1.517562552E9</v>
      </c>
      <c r="B18041" s="61">
        <v>0.0</v>
      </c>
      <c r="C18041" s="61">
        <v>1324.0</v>
      </c>
      <c r="D18041" s="57" t="s">
        <v>380</v>
      </c>
      <c r="E18041" s="62" t="str">
        <f t="shared" si="1"/>
        <v>Out of test</v>
      </c>
      <c r="F18041" s="53" t="str">
        <f t="shared" si="2"/>
        <v>Shenzhen_0</v>
      </c>
      <c r="G18041" s="53">
        <f t="shared" si="3"/>
        <v>0.7709051428</v>
      </c>
    </row>
    <row r="18042">
      <c r="A18042" s="61">
        <v>1.512210331E9</v>
      </c>
      <c r="B18042" s="61">
        <v>0.0</v>
      </c>
      <c r="C18042" s="61">
        <v>6098.0</v>
      </c>
      <c r="D18042" s="57" t="s">
        <v>380</v>
      </c>
      <c r="E18042" s="62" t="str">
        <f t="shared" si="1"/>
        <v>Out of test</v>
      </c>
      <c r="F18042" s="53" t="str">
        <f t="shared" si="2"/>
        <v>Shenzhen_0</v>
      </c>
      <c r="G18042" s="53">
        <f t="shared" si="3"/>
        <v>0.5692829209</v>
      </c>
    </row>
    <row r="18043">
      <c r="A18043" s="61">
        <v>1.5181641E9</v>
      </c>
      <c r="B18043" s="61">
        <v>0.0</v>
      </c>
      <c r="C18043" s="61">
        <v>1144.0</v>
      </c>
      <c r="D18043" s="57" t="s">
        <v>380</v>
      </c>
      <c r="E18043" s="62" t="str">
        <f t="shared" si="1"/>
        <v>Out of test</v>
      </c>
      <c r="F18043" s="53" t="str">
        <f t="shared" si="2"/>
        <v>Shenzhen_0</v>
      </c>
      <c r="G18043" s="53">
        <f t="shared" si="3"/>
        <v>0.7650102231</v>
      </c>
    </row>
    <row r="18044">
      <c r="A18044" s="61">
        <v>1.518999991E9</v>
      </c>
      <c r="B18044" s="61">
        <v>0.0</v>
      </c>
      <c r="C18044" s="61">
        <v>1382.0</v>
      </c>
      <c r="D18044" s="57" t="s">
        <v>380</v>
      </c>
      <c r="E18044" s="62" t="str">
        <f t="shared" si="1"/>
        <v>Out of test</v>
      </c>
      <c r="F18044" s="53" t="str">
        <f t="shared" si="2"/>
        <v>Shenzhen_0</v>
      </c>
      <c r="G18044" s="53">
        <f t="shared" si="3"/>
        <v>0.6257862097</v>
      </c>
    </row>
    <row r="18045">
      <c r="A18045" s="61">
        <v>1.51881139E9</v>
      </c>
      <c r="B18045" s="61">
        <v>0.0</v>
      </c>
      <c r="C18045" s="61">
        <v>62.0</v>
      </c>
      <c r="D18045" s="57" t="s">
        <v>380</v>
      </c>
      <c r="E18045" s="62" t="str">
        <f t="shared" si="1"/>
        <v>Out of test</v>
      </c>
      <c r="F18045" s="53" t="str">
        <f t="shared" si="2"/>
        <v>Shenzhen_0</v>
      </c>
      <c r="G18045" s="53">
        <f t="shared" si="3"/>
        <v>0.7096219616</v>
      </c>
    </row>
    <row r="18046">
      <c r="A18046" s="61">
        <v>1.519620722E9</v>
      </c>
      <c r="B18046" s="61">
        <v>0.0</v>
      </c>
      <c r="C18046" s="61">
        <v>2939.0</v>
      </c>
      <c r="D18046" s="57" t="s">
        <v>380</v>
      </c>
      <c r="E18046" s="62" t="str">
        <f t="shared" si="1"/>
        <v>Out of test</v>
      </c>
      <c r="F18046" s="53" t="str">
        <f t="shared" si="2"/>
        <v>Shenzhen_0</v>
      </c>
      <c r="G18046" s="53">
        <f t="shared" si="3"/>
        <v>0.6731166886</v>
      </c>
    </row>
    <row r="18047">
      <c r="A18047" s="61">
        <v>1.512804732E9</v>
      </c>
      <c r="B18047" s="61">
        <v>0.0</v>
      </c>
      <c r="C18047" s="61">
        <v>1643.0</v>
      </c>
      <c r="D18047" s="57" t="s">
        <v>380</v>
      </c>
      <c r="E18047" s="62" t="str">
        <f t="shared" si="1"/>
        <v>Out of test</v>
      </c>
      <c r="F18047" s="53" t="str">
        <f t="shared" si="2"/>
        <v>Shenzhen_0</v>
      </c>
      <c r="G18047" s="53">
        <f t="shared" si="3"/>
        <v>0.824722762</v>
      </c>
    </row>
    <row r="18048">
      <c r="A18048" s="61">
        <v>1.51571988E9</v>
      </c>
      <c r="B18048" s="61">
        <v>0.0</v>
      </c>
      <c r="C18048" s="61">
        <v>1646.0</v>
      </c>
      <c r="D18048" s="57" t="s">
        <v>380</v>
      </c>
      <c r="E18048" s="62" t="str">
        <f t="shared" si="1"/>
        <v>Out of test</v>
      </c>
      <c r="F18048" s="53" t="str">
        <f t="shared" si="2"/>
        <v>Shenzhen_0</v>
      </c>
      <c r="G18048" s="53">
        <f t="shared" si="3"/>
        <v>0.7562836653</v>
      </c>
    </row>
    <row r="18049">
      <c r="A18049" s="61">
        <v>1.51240664E9</v>
      </c>
      <c r="B18049" s="61">
        <v>0.0</v>
      </c>
      <c r="C18049" s="61">
        <v>3806.0</v>
      </c>
      <c r="D18049" s="57" t="s">
        <v>380</v>
      </c>
      <c r="E18049" s="62" t="str">
        <f t="shared" si="1"/>
        <v>Out of test</v>
      </c>
      <c r="F18049" s="53" t="str">
        <f t="shared" si="2"/>
        <v>Shenzhen_0</v>
      </c>
      <c r="G18049" s="53">
        <f t="shared" si="3"/>
        <v>0.04832896371</v>
      </c>
    </row>
    <row r="18050">
      <c r="A18050" s="61">
        <v>1.516628551E9</v>
      </c>
      <c r="B18050" s="61">
        <v>0.0</v>
      </c>
      <c r="C18050" s="61">
        <v>1244.0</v>
      </c>
      <c r="D18050" s="57" t="s">
        <v>380</v>
      </c>
      <c r="E18050" s="62" t="str">
        <f t="shared" si="1"/>
        <v>Out of test</v>
      </c>
      <c r="F18050" s="53" t="str">
        <f t="shared" si="2"/>
        <v>Shenzhen_0</v>
      </c>
      <c r="G18050" s="53">
        <f t="shared" si="3"/>
        <v>0.2752184479</v>
      </c>
    </row>
    <row r="18051">
      <c r="A18051" s="61">
        <v>1.512070071E9</v>
      </c>
      <c r="B18051" s="61">
        <v>0.0</v>
      </c>
      <c r="C18051" s="61">
        <v>2539.0</v>
      </c>
      <c r="D18051" s="57" t="s">
        <v>380</v>
      </c>
      <c r="E18051" s="62" t="str">
        <f t="shared" si="1"/>
        <v>Out of test</v>
      </c>
      <c r="F18051" s="53" t="str">
        <f t="shared" si="2"/>
        <v>Shenzhen_0</v>
      </c>
      <c r="G18051" s="53">
        <f t="shared" si="3"/>
        <v>0.3270492891</v>
      </c>
    </row>
    <row r="18052">
      <c r="A18052" s="61">
        <v>1.516265861E9</v>
      </c>
      <c r="B18052" s="61">
        <v>0.0</v>
      </c>
      <c r="C18052" s="61">
        <v>2029.0</v>
      </c>
      <c r="D18052" s="57" t="s">
        <v>380</v>
      </c>
      <c r="E18052" s="62" t="str">
        <f t="shared" si="1"/>
        <v>Out of test</v>
      </c>
      <c r="F18052" s="53" t="str">
        <f t="shared" si="2"/>
        <v>Shenzhen_0</v>
      </c>
      <c r="G18052" s="53">
        <f t="shared" si="3"/>
        <v>0.5717181913</v>
      </c>
    </row>
    <row r="18053">
      <c r="A18053" s="61">
        <v>1.51294214E9</v>
      </c>
      <c r="B18053" s="61">
        <v>0.0</v>
      </c>
      <c r="C18053" s="61">
        <v>3781.0</v>
      </c>
      <c r="D18053" s="57" t="s">
        <v>380</v>
      </c>
      <c r="E18053" s="62" t="str">
        <f t="shared" si="1"/>
        <v>Out of test</v>
      </c>
      <c r="F18053" s="53" t="str">
        <f t="shared" si="2"/>
        <v>Shenzhen_0</v>
      </c>
      <c r="G18053" s="53">
        <f t="shared" si="3"/>
        <v>0.8663992641</v>
      </c>
    </row>
    <row r="18054">
      <c r="A18054" s="61">
        <v>1.51893359E9</v>
      </c>
      <c r="B18054" s="61">
        <v>0.0</v>
      </c>
      <c r="C18054" s="61">
        <v>1555.0</v>
      </c>
      <c r="D18054" s="57" t="s">
        <v>380</v>
      </c>
      <c r="E18054" s="62" t="str">
        <f t="shared" si="1"/>
        <v>Out of test</v>
      </c>
      <c r="F18054" s="53" t="str">
        <f t="shared" si="2"/>
        <v>Shenzhen_0</v>
      </c>
      <c r="G18054" s="53">
        <f t="shared" si="3"/>
        <v>0.7335344559</v>
      </c>
    </row>
    <row r="18055">
      <c r="A18055" s="61">
        <v>1.511782712E9</v>
      </c>
      <c r="B18055" s="61">
        <v>0.0</v>
      </c>
      <c r="C18055" s="61">
        <v>161.0</v>
      </c>
      <c r="D18055" s="57" t="s">
        <v>380</v>
      </c>
      <c r="E18055" s="62" t="str">
        <f t="shared" si="1"/>
        <v>Out of test</v>
      </c>
      <c r="F18055" s="53" t="str">
        <f t="shared" si="2"/>
        <v>Shenzhen_0</v>
      </c>
      <c r="G18055" s="53">
        <f t="shared" si="3"/>
        <v>0.2904454102</v>
      </c>
    </row>
    <row r="18056">
      <c r="A18056" s="61">
        <v>1.517471161E9</v>
      </c>
      <c r="B18056" s="61">
        <v>0.0</v>
      </c>
      <c r="C18056" s="61">
        <v>5865.0</v>
      </c>
      <c r="D18056" s="57" t="s">
        <v>380</v>
      </c>
      <c r="E18056" s="62" t="str">
        <f t="shared" si="1"/>
        <v>Out of test</v>
      </c>
      <c r="F18056" s="53" t="str">
        <f t="shared" si="2"/>
        <v>Shenzhen_0</v>
      </c>
      <c r="G18056" s="53">
        <f t="shared" si="3"/>
        <v>0.7322057409</v>
      </c>
    </row>
    <row r="18057">
      <c r="A18057" s="61">
        <v>1.517610592E9</v>
      </c>
      <c r="B18057" s="61">
        <v>0.0</v>
      </c>
      <c r="C18057" s="61">
        <v>1058.0</v>
      </c>
      <c r="D18057" s="57" t="s">
        <v>380</v>
      </c>
      <c r="E18057" s="62" t="str">
        <f t="shared" si="1"/>
        <v>Out of test</v>
      </c>
      <c r="F18057" s="53" t="str">
        <f t="shared" si="2"/>
        <v>Shenzhen_0</v>
      </c>
      <c r="G18057" s="53">
        <f t="shared" si="3"/>
        <v>0.9479713327</v>
      </c>
    </row>
    <row r="18058">
      <c r="A18058" s="61">
        <v>1.517037812E9</v>
      </c>
      <c r="B18058" s="61">
        <v>0.0</v>
      </c>
      <c r="C18058" s="61">
        <v>2558.0</v>
      </c>
      <c r="D18058" s="57" t="s">
        <v>380</v>
      </c>
      <c r="E18058" s="62" t="str">
        <f t="shared" si="1"/>
        <v>Out of test</v>
      </c>
      <c r="F18058" s="53" t="str">
        <f t="shared" si="2"/>
        <v>Shenzhen_0</v>
      </c>
      <c r="G18058" s="53">
        <f t="shared" si="3"/>
        <v>0.5098181229</v>
      </c>
    </row>
    <row r="18059">
      <c r="A18059" s="61">
        <v>1.519682751E9</v>
      </c>
      <c r="B18059" s="61">
        <v>0.0</v>
      </c>
      <c r="C18059" s="61">
        <v>1161.0</v>
      </c>
      <c r="D18059" s="57" t="s">
        <v>380</v>
      </c>
      <c r="E18059" s="62" t="str">
        <f t="shared" si="1"/>
        <v>Out of test</v>
      </c>
      <c r="F18059" s="53" t="str">
        <f t="shared" si="2"/>
        <v>Shenzhen_0</v>
      </c>
      <c r="G18059" s="53">
        <f t="shared" si="3"/>
        <v>0.3307084981</v>
      </c>
    </row>
    <row r="18060">
      <c r="A18060" s="61">
        <v>1.5134966E9</v>
      </c>
      <c r="B18060" s="61">
        <v>0.0</v>
      </c>
      <c r="C18060" s="61">
        <v>2838.0</v>
      </c>
      <c r="D18060" s="57" t="s">
        <v>380</v>
      </c>
      <c r="E18060" s="62" t="str">
        <f t="shared" si="1"/>
        <v>Out of test</v>
      </c>
      <c r="F18060" s="53" t="str">
        <f t="shared" si="2"/>
        <v>Shenzhen_0</v>
      </c>
      <c r="G18060" s="53">
        <f t="shared" si="3"/>
        <v>0.6868734146</v>
      </c>
    </row>
    <row r="18061">
      <c r="A18061" s="61">
        <v>1.51336637E9</v>
      </c>
      <c r="B18061" s="61">
        <v>0.0</v>
      </c>
      <c r="C18061" s="61">
        <v>1188.0</v>
      </c>
      <c r="D18061" s="57" t="s">
        <v>380</v>
      </c>
      <c r="E18061" s="62" t="str">
        <f t="shared" si="1"/>
        <v>Out of test</v>
      </c>
      <c r="F18061" s="53" t="str">
        <f t="shared" si="2"/>
        <v>Shenzhen_0</v>
      </c>
      <c r="G18061" s="53">
        <f t="shared" si="3"/>
        <v>0.4618937684</v>
      </c>
    </row>
    <row r="18062">
      <c r="A18062" s="61">
        <v>1.514613791E9</v>
      </c>
      <c r="B18062" s="61">
        <v>0.0</v>
      </c>
      <c r="C18062" s="61">
        <v>2501.0</v>
      </c>
      <c r="D18062" s="57" t="s">
        <v>380</v>
      </c>
      <c r="E18062" s="62" t="str">
        <f t="shared" si="1"/>
        <v>Out of test</v>
      </c>
      <c r="F18062" s="53" t="str">
        <f t="shared" si="2"/>
        <v>Shenzhen_0</v>
      </c>
      <c r="G18062" s="53">
        <f t="shared" si="3"/>
        <v>0.6602956594</v>
      </c>
    </row>
    <row r="18063">
      <c r="A18063" s="61">
        <v>1.51562054E9</v>
      </c>
      <c r="B18063" s="61">
        <v>0.0</v>
      </c>
      <c r="C18063" s="61">
        <v>2959.0</v>
      </c>
      <c r="D18063" s="57" t="s">
        <v>380</v>
      </c>
      <c r="E18063" s="62" t="str">
        <f t="shared" si="1"/>
        <v>Out of test</v>
      </c>
      <c r="F18063" s="53" t="str">
        <f t="shared" si="2"/>
        <v>Shenzhen_0</v>
      </c>
      <c r="G18063" s="53">
        <f t="shared" si="3"/>
        <v>0.2222612739</v>
      </c>
    </row>
    <row r="18064">
      <c r="A18064" s="61">
        <v>1.5115311E9</v>
      </c>
      <c r="B18064" s="61">
        <v>0.0</v>
      </c>
      <c r="C18064" s="61">
        <v>1294.0</v>
      </c>
      <c r="D18064" s="57" t="s">
        <v>380</v>
      </c>
      <c r="E18064" s="62" t="str">
        <f t="shared" si="1"/>
        <v>Out of test</v>
      </c>
      <c r="F18064" s="53" t="str">
        <f t="shared" si="2"/>
        <v>Shenzhen_0</v>
      </c>
      <c r="G18064" s="53">
        <f t="shared" si="3"/>
        <v>0.9318843885</v>
      </c>
    </row>
    <row r="18065">
      <c r="A18065" s="61">
        <v>1.518892211E9</v>
      </c>
      <c r="B18065" s="61">
        <v>0.0</v>
      </c>
      <c r="C18065" s="61">
        <v>653.0</v>
      </c>
      <c r="D18065" s="57" t="s">
        <v>380</v>
      </c>
      <c r="E18065" s="62" t="str">
        <f t="shared" si="1"/>
        <v>Out of test</v>
      </c>
      <c r="F18065" s="53" t="str">
        <f t="shared" si="2"/>
        <v>Shenzhen_0</v>
      </c>
      <c r="G18065" s="53">
        <f t="shared" si="3"/>
        <v>0.5354281271</v>
      </c>
    </row>
    <row r="18066">
      <c r="A18066" s="61">
        <v>1.514557501E9</v>
      </c>
      <c r="B18066" s="61">
        <v>0.0</v>
      </c>
      <c r="C18066" s="61">
        <v>2775.0</v>
      </c>
      <c r="D18066" s="57" t="s">
        <v>380</v>
      </c>
      <c r="E18066" s="62" t="str">
        <f t="shared" si="1"/>
        <v>Out of test</v>
      </c>
      <c r="F18066" s="53" t="str">
        <f t="shared" si="2"/>
        <v>Shenzhen_0</v>
      </c>
      <c r="G18066" s="53">
        <f t="shared" si="3"/>
        <v>0.1909222946</v>
      </c>
    </row>
    <row r="18067">
      <c r="A18067" s="61">
        <v>1.519416292E9</v>
      </c>
      <c r="B18067" s="61">
        <v>0.0</v>
      </c>
      <c r="C18067" s="61">
        <v>757.0</v>
      </c>
      <c r="D18067" s="57" t="s">
        <v>380</v>
      </c>
      <c r="E18067" s="62" t="str">
        <f t="shared" si="1"/>
        <v>Out of test</v>
      </c>
      <c r="F18067" s="53" t="str">
        <f t="shared" si="2"/>
        <v>Shenzhen_0</v>
      </c>
      <c r="G18067" s="53">
        <f t="shared" si="3"/>
        <v>0.5935037932</v>
      </c>
    </row>
    <row r="18068">
      <c r="A18068" s="61">
        <v>1.51459202E9</v>
      </c>
      <c r="B18068" s="61">
        <v>0.0</v>
      </c>
      <c r="C18068" s="61">
        <v>1837.0</v>
      </c>
      <c r="D18068" s="57" t="s">
        <v>380</v>
      </c>
      <c r="E18068" s="62" t="str">
        <f t="shared" si="1"/>
        <v>Out of test</v>
      </c>
      <c r="F18068" s="53" t="str">
        <f t="shared" si="2"/>
        <v>Shenzhen_0</v>
      </c>
      <c r="G18068" s="53">
        <f t="shared" si="3"/>
        <v>0.560986039</v>
      </c>
    </row>
    <row r="18069">
      <c r="A18069" s="61">
        <v>1.517254521E9</v>
      </c>
      <c r="B18069" s="61">
        <v>0.0</v>
      </c>
      <c r="C18069" s="61">
        <v>2370.0</v>
      </c>
      <c r="D18069" s="57" t="s">
        <v>380</v>
      </c>
      <c r="E18069" s="62" t="str">
        <f t="shared" si="1"/>
        <v>Out of test</v>
      </c>
      <c r="F18069" s="53" t="str">
        <f t="shared" si="2"/>
        <v>Shenzhen_0</v>
      </c>
      <c r="G18069" s="53">
        <f t="shared" si="3"/>
        <v>0.4027701913</v>
      </c>
    </row>
    <row r="18070">
      <c r="A18070" s="61">
        <v>1.515312732E9</v>
      </c>
      <c r="B18070" s="61">
        <v>0.0</v>
      </c>
      <c r="C18070" s="61">
        <v>461.0</v>
      </c>
      <c r="D18070" s="57" t="s">
        <v>380</v>
      </c>
      <c r="E18070" s="62" t="str">
        <f t="shared" si="1"/>
        <v>Out of test</v>
      </c>
      <c r="F18070" s="53" t="str">
        <f t="shared" si="2"/>
        <v>Shenzhen_0</v>
      </c>
      <c r="G18070" s="53">
        <f t="shared" si="3"/>
        <v>0.3042371705</v>
      </c>
    </row>
    <row r="18071">
      <c r="A18071" s="61">
        <v>1.51747532E9</v>
      </c>
      <c r="B18071" s="61">
        <v>0.0</v>
      </c>
      <c r="C18071" s="61">
        <v>1345.0</v>
      </c>
      <c r="D18071" s="57" t="s">
        <v>380</v>
      </c>
      <c r="E18071" s="62" t="str">
        <f t="shared" si="1"/>
        <v>Out of test</v>
      </c>
      <c r="F18071" s="53" t="str">
        <f t="shared" si="2"/>
        <v>Shenzhen_0</v>
      </c>
      <c r="G18071" s="53">
        <f t="shared" si="3"/>
        <v>0.7327048141</v>
      </c>
    </row>
    <row r="18072">
      <c r="A18072" s="61">
        <v>1.517029101E9</v>
      </c>
      <c r="B18072" s="61">
        <v>0.0</v>
      </c>
      <c r="C18072" s="61">
        <v>2119.0</v>
      </c>
      <c r="D18072" s="57" t="s">
        <v>380</v>
      </c>
      <c r="E18072" s="62" t="str">
        <f t="shared" si="1"/>
        <v>Out of test</v>
      </c>
      <c r="F18072" s="53" t="str">
        <f t="shared" si="2"/>
        <v>Shenzhen_0</v>
      </c>
      <c r="G18072" s="53">
        <f t="shared" si="3"/>
        <v>0.4036560719</v>
      </c>
    </row>
    <row r="18073">
      <c r="A18073" s="61">
        <v>1.519167871E9</v>
      </c>
      <c r="B18073" s="61">
        <v>0.0</v>
      </c>
      <c r="C18073" s="61">
        <v>2709.0</v>
      </c>
      <c r="D18073" s="57" t="s">
        <v>380</v>
      </c>
      <c r="E18073" s="62" t="str">
        <f t="shared" si="1"/>
        <v>Out of test</v>
      </c>
      <c r="F18073" s="53" t="str">
        <f t="shared" si="2"/>
        <v>Shenzhen_0</v>
      </c>
      <c r="G18073" s="53">
        <f t="shared" si="3"/>
        <v>0.5018335572</v>
      </c>
    </row>
    <row r="18074">
      <c r="A18074" s="61">
        <v>1.5160691E9</v>
      </c>
      <c r="B18074" s="61">
        <v>0.0</v>
      </c>
      <c r="C18074" s="61">
        <v>1539.0</v>
      </c>
      <c r="D18074" s="57" t="s">
        <v>380</v>
      </c>
      <c r="E18074" s="62" t="str">
        <f t="shared" si="1"/>
        <v>Out of test</v>
      </c>
      <c r="F18074" s="53" t="str">
        <f t="shared" si="2"/>
        <v>Shenzhen_0</v>
      </c>
      <c r="G18074" s="53">
        <f t="shared" si="3"/>
        <v>0.7650203784</v>
      </c>
    </row>
    <row r="18075">
      <c r="A18075" s="61">
        <v>1.516965641E9</v>
      </c>
      <c r="B18075" s="61">
        <v>0.0</v>
      </c>
      <c r="C18075" s="61">
        <v>4230.0</v>
      </c>
      <c r="D18075" s="57" t="s">
        <v>380</v>
      </c>
      <c r="E18075" s="62" t="str">
        <f t="shared" si="1"/>
        <v>Out of test</v>
      </c>
      <c r="F18075" s="53" t="str">
        <f t="shared" si="2"/>
        <v>Shenzhen_0</v>
      </c>
      <c r="G18075" s="53">
        <f t="shared" si="3"/>
        <v>0.00141146071</v>
      </c>
    </row>
    <row r="18076">
      <c r="A18076" s="61">
        <v>1.514909601E9</v>
      </c>
      <c r="B18076" s="61">
        <v>0.0</v>
      </c>
      <c r="C18076" s="61">
        <v>5064.0</v>
      </c>
      <c r="D18076" s="57" t="s">
        <v>380</v>
      </c>
      <c r="E18076" s="62" t="str">
        <f t="shared" si="1"/>
        <v>Out of test</v>
      </c>
      <c r="F18076" s="53" t="str">
        <f t="shared" si="2"/>
        <v>Shenzhen_0</v>
      </c>
      <c r="G18076" s="53">
        <f t="shared" si="3"/>
        <v>0.1992412124</v>
      </c>
    </row>
    <row r="18077">
      <c r="A18077" s="61">
        <v>1.518033472E9</v>
      </c>
      <c r="B18077" s="61">
        <v>0.0</v>
      </c>
      <c r="C18077" s="61">
        <v>1075.0</v>
      </c>
      <c r="D18077" s="57" t="s">
        <v>380</v>
      </c>
      <c r="E18077" s="62" t="str">
        <f t="shared" si="1"/>
        <v>Out of test</v>
      </c>
      <c r="F18077" s="53" t="str">
        <f t="shared" si="2"/>
        <v>Shenzhen_0</v>
      </c>
      <c r="G18077" s="53">
        <f t="shared" si="3"/>
        <v>0.4913718157</v>
      </c>
    </row>
    <row r="18078">
      <c r="A18078" s="61">
        <v>1.519210581E9</v>
      </c>
      <c r="B18078" s="61">
        <v>0.0</v>
      </c>
      <c r="C18078" s="61">
        <v>418.0</v>
      </c>
      <c r="D18078" s="57" t="s">
        <v>380</v>
      </c>
      <c r="E18078" s="62" t="str">
        <f t="shared" si="1"/>
        <v>Out of test</v>
      </c>
      <c r="F18078" s="53" t="str">
        <f t="shared" si="2"/>
        <v>Shenzhen_0</v>
      </c>
      <c r="G18078" s="53">
        <f t="shared" si="3"/>
        <v>0.9684007112</v>
      </c>
    </row>
    <row r="18079">
      <c r="A18079" s="61">
        <v>1.51326345E9</v>
      </c>
      <c r="B18079" s="61">
        <v>0.0</v>
      </c>
      <c r="C18079" s="61">
        <v>1667.0</v>
      </c>
      <c r="D18079" s="57" t="s">
        <v>380</v>
      </c>
      <c r="E18079" s="62" t="str">
        <f t="shared" si="1"/>
        <v>Out of test</v>
      </c>
      <c r="F18079" s="53" t="str">
        <f t="shared" si="2"/>
        <v>Shenzhen_0</v>
      </c>
      <c r="G18079" s="53">
        <f t="shared" si="3"/>
        <v>0.2791136308</v>
      </c>
    </row>
    <row r="18080">
      <c r="A18080" s="61">
        <v>1.518647741E9</v>
      </c>
      <c r="B18080" s="61">
        <v>0.0</v>
      </c>
      <c r="C18080" s="61">
        <v>2929.0</v>
      </c>
      <c r="D18080" s="57" t="s">
        <v>380</v>
      </c>
      <c r="E18080" s="62" t="str">
        <f t="shared" si="1"/>
        <v>Out of test</v>
      </c>
      <c r="F18080" s="53" t="str">
        <f t="shared" si="2"/>
        <v>Shenzhen_0</v>
      </c>
      <c r="G18080" s="53">
        <f t="shared" si="3"/>
        <v>0.06505359149</v>
      </c>
    </row>
    <row r="18081">
      <c r="A18081" s="61">
        <v>1.511990382E9</v>
      </c>
      <c r="B18081" s="61">
        <v>0.0</v>
      </c>
      <c r="C18081" s="61">
        <v>1236.0</v>
      </c>
      <c r="D18081" s="57" t="s">
        <v>380</v>
      </c>
      <c r="E18081" s="62" t="str">
        <f t="shared" si="1"/>
        <v>Out of test</v>
      </c>
      <c r="F18081" s="53" t="str">
        <f t="shared" si="2"/>
        <v>Shenzhen_0</v>
      </c>
      <c r="G18081" s="53">
        <f t="shared" si="3"/>
        <v>0.6653985622</v>
      </c>
    </row>
    <row r="18082">
      <c r="A18082" s="61">
        <v>1.519423771E9</v>
      </c>
      <c r="B18082" s="61">
        <v>0.0</v>
      </c>
      <c r="C18082" s="61">
        <v>15.0</v>
      </c>
      <c r="D18082" s="57" t="s">
        <v>380</v>
      </c>
      <c r="E18082" s="62" t="str">
        <f t="shared" si="1"/>
        <v>Out of test</v>
      </c>
      <c r="F18082" s="53" t="str">
        <f t="shared" si="2"/>
        <v>Shenzhen_0</v>
      </c>
      <c r="G18082" s="53">
        <f t="shared" si="3"/>
        <v>0.8067581605</v>
      </c>
    </row>
    <row r="18083">
      <c r="A18083" s="61">
        <v>1.514934801E9</v>
      </c>
      <c r="B18083" s="61">
        <v>0.0</v>
      </c>
      <c r="C18083" s="61">
        <v>1821.0</v>
      </c>
      <c r="D18083" s="57" t="s">
        <v>380</v>
      </c>
      <c r="E18083" s="62" t="str">
        <f t="shared" si="1"/>
        <v>Out of test</v>
      </c>
      <c r="F18083" s="53" t="str">
        <f t="shared" si="2"/>
        <v>Shenzhen_0</v>
      </c>
      <c r="G18083" s="53">
        <f t="shared" si="3"/>
        <v>0.1959074538</v>
      </c>
    </row>
    <row r="18084">
      <c r="A18084" s="61">
        <v>1.515945672E9</v>
      </c>
      <c r="B18084" s="61">
        <v>0.0</v>
      </c>
      <c r="C18084" s="61">
        <v>1634.0</v>
      </c>
      <c r="D18084" s="57" t="s">
        <v>380</v>
      </c>
      <c r="E18084" s="62" t="str">
        <f t="shared" si="1"/>
        <v>Out of test</v>
      </c>
      <c r="F18084" s="53" t="str">
        <f t="shared" si="2"/>
        <v>Shenzhen_0</v>
      </c>
      <c r="G18084" s="53">
        <f t="shared" si="3"/>
        <v>0.9822102788</v>
      </c>
    </row>
    <row r="18085">
      <c r="A18085" s="61">
        <v>1.518565512E9</v>
      </c>
      <c r="B18085" s="61">
        <v>0.0</v>
      </c>
      <c r="C18085" s="61">
        <v>1097.0</v>
      </c>
      <c r="D18085" s="57" t="s">
        <v>380</v>
      </c>
      <c r="E18085" s="62" t="str">
        <f t="shared" si="1"/>
        <v>Out of test</v>
      </c>
      <c r="F18085" s="53" t="str">
        <f t="shared" si="2"/>
        <v>Shenzhen_0</v>
      </c>
      <c r="G18085" s="53">
        <f t="shared" si="3"/>
        <v>0.6529973612</v>
      </c>
    </row>
    <row r="18086">
      <c r="A18086" s="61">
        <v>1.51203283E9</v>
      </c>
      <c r="B18086" s="61">
        <v>0.0</v>
      </c>
      <c r="C18086" s="61">
        <v>1881.0</v>
      </c>
      <c r="D18086" s="57" t="s">
        <v>380</v>
      </c>
      <c r="E18086" s="62" t="str">
        <f t="shared" si="1"/>
        <v>Out of test</v>
      </c>
      <c r="F18086" s="53" t="str">
        <f t="shared" si="2"/>
        <v>Shenzhen_0</v>
      </c>
      <c r="G18086" s="53">
        <f t="shared" si="3"/>
        <v>0.1007104589</v>
      </c>
    </row>
    <row r="18087">
      <c r="A18087" s="61">
        <v>1.518917051E9</v>
      </c>
      <c r="B18087" s="61">
        <v>0.0</v>
      </c>
      <c r="C18087" s="61">
        <v>2486.0</v>
      </c>
      <c r="D18087" s="57" t="s">
        <v>380</v>
      </c>
      <c r="E18087" s="62" t="str">
        <f t="shared" si="1"/>
        <v>Out of test</v>
      </c>
      <c r="F18087" s="53" t="str">
        <f t="shared" si="2"/>
        <v>Shenzhen_0</v>
      </c>
      <c r="G18087" s="53">
        <f t="shared" si="3"/>
        <v>0.649160303</v>
      </c>
    </row>
    <row r="18088">
      <c r="A18088" s="61">
        <v>1.517437162E9</v>
      </c>
      <c r="B18088" s="61">
        <v>0.0</v>
      </c>
      <c r="C18088" s="61">
        <v>3327.0</v>
      </c>
      <c r="D18088" s="57" t="s">
        <v>380</v>
      </c>
      <c r="E18088" s="62" t="str">
        <f t="shared" si="1"/>
        <v>Out of test</v>
      </c>
      <c r="F18088" s="53" t="str">
        <f t="shared" si="2"/>
        <v>Shenzhen_0</v>
      </c>
      <c r="G18088" s="53">
        <f t="shared" si="3"/>
        <v>0.1450716468</v>
      </c>
    </row>
    <row r="18089">
      <c r="A18089" s="61">
        <v>1.5186173E9</v>
      </c>
      <c r="B18089" s="61">
        <v>0.0</v>
      </c>
      <c r="C18089" s="61">
        <v>2592.0</v>
      </c>
      <c r="D18089" s="57" t="s">
        <v>380</v>
      </c>
      <c r="E18089" s="62" t="str">
        <f t="shared" si="1"/>
        <v>Out of test</v>
      </c>
      <c r="F18089" s="53" t="str">
        <f t="shared" si="2"/>
        <v>Shenzhen_0</v>
      </c>
      <c r="G18089" s="53">
        <f t="shared" si="3"/>
        <v>0.6089964393</v>
      </c>
    </row>
    <row r="18090">
      <c r="A18090" s="61">
        <v>1.516941301E9</v>
      </c>
      <c r="B18090" s="61">
        <v>0.0</v>
      </c>
      <c r="C18090" s="61">
        <v>722.0</v>
      </c>
      <c r="D18090" s="57" t="s">
        <v>380</v>
      </c>
      <c r="E18090" s="62" t="str">
        <f t="shared" si="1"/>
        <v>Out of test</v>
      </c>
      <c r="F18090" s="53" t="str">
        <f t="shared" si="2"/>
        <v>Shenzhen_0</v>
      </c>
      <c r="G18090" s="53">
        <f t="shared" si="3"/>
        <v>0.1846682891</v>
      </c>
    </row>
    <row r="18091">
      <c r="A18091" s="61">
        <v>1.51265541E9</v>
      </c>
      <c r="B18091" s="61">
        <v>0.0</v>
      </c>
      <c r="C18091" s="61">
        <v>1058.0</v>
      </c>
      <c r="D18091" s="57" t="s">
        <v>380</v>
      </c>
      <c r="E18091" s="62" t="str">
        <f t="shared" si="1"/>
        <v>Out of test</v>
      </c>
      <c r="F18091" s="53" t="str">
        <f t="shared" si="2"/>
        <v>Shenzhen_0</v>
      </c>
      <c r="G18091" s="53">
        <f t="shared" si="3"/>
        <v>0.2456869553</v>
      </c>
    </row>
    <row r="18092">
      <c r="A18092" s="61">
        <v>1.51236518E9</v>
      </c>
      <c r="B18092" s="61">
        <v>0.0</v>
      </c>
      <c r="C18092" s="61">
        <v>3375.0</v>
      </c>
      <c r="D18092" s="57" t="s">
        <v>380</v>
      </c>
      <c r="E18092" s="62" t="str">
        <f t="shared" si="1"/>
        <v>Out of test</v>
      </c>
      <c r="F18092" s="53" t="str">
        <f t="shared" si="2"/>
        <v>Shenzhen_0</v>
      </c>
      <c r="G18092" s="53">
        <f t="shared" si="3"/>
        <v>0.7984544676</v>
      </c>
    </row>
    <row r="18093">
      <c r="A18093" s="61">
        <v>1.517628531E9</v>
      </c>
      <c r="B18093" s="61">
        <v>0.0</v>
      </c>
      <c r="C18093" s="61">
        <v>2841.0</v>
      </c>
      <c r="D18093" s="57" t="s">
        <v>380</v>
      </c>
      <c r="E18093" s="62" t="str">
        <f t="shared" si="1"/>
        <v>Out of test</v>
      </c>
      <c r="F18093" s="53" t="str">
        <f t="shared" si="2"/>
        <v>Shenzhen_0</v>
      </c>
      <c r="G18093" s="53">
        <f t="shared" si="3"/>
        <v>0.324615769</v>
      </c>
    </row>
    <row r="18094">
      <c r="A18094" s="61">
        <v>1.517711791E9</v>
      </c>
      <c r="B18094" s="61">
        <v>0.0</v>
      </c>
      <c r="C18094" s="61">
        <v>4492.0</v>
      </c>
      <c r="D18094" s="57" t="s">
        <v>380</v>
      </c>
      <c r="E18094" s="62" t="str">
        <f t="shared" si="1"/>
        <v>Out of test</v>
      </c>
      <c r="F18094" s="53" t="str">
        <f t="shared" si="2"/>
        <v>Shenzhen_0</v>
      </c>
      <c r="G18094" s="53">
        <f t="shared" si="3"/>
        <v>0.2188891885</v>
      </c>
    </row>
    <row r="18095">
      <c r="A18095" s="61">
        <v>1.51359127E9</v>
      </c>
      <c r="B18095" s="61">
        <v>0.0</v>
      </c>
      <c r="C18095" s="61">
        <v>646.0</v>
      </c>
      <c r="D18095" s="57" t="s">
        <v>380</v>
      </c>
      <c r="E18095" s="62" t="str">
        <f t="shared" si="1"/>
        <v>Out of test</v>
      </c>
      <c r="F18095" s="53" t="str">
        <f t="shared" si="2"/>
        <v>Shenzhen_0</v>
      </c>
      <c r="G18095" s="53">
        <f t="shared" si="3"/>
        <v>0.8627050293</v>
      </c>
    </row>
    <row r="18096">
      <c r="A18096" s="61">
        <v>1.51201666E9</v>
      </c>
      <c r="B18096" s="61">
        <v>0.0</v>
      </c>
      <c r="C18096" s="61">
        <v>596.0</v>
      </c>
      <c r="D18096" s="57" t="s">
        <v>380</v>
      </c>
      <c r="E18096" s="62" t="str">
        <f t="shared" si="1"/>
        <v>Out of test</v>
      </c>
      <c r="F18096" s="53" t="str">
        <f t="shared" si="2"/>
        <v>Shenzhen_0</v>
      </c>
      <c r="G18096" s="53">
        <f t="shared" si="3"/>
        <v>0.6213664108</v>
      </c>
    </row>
    <row r="18097">
      <c r="A18097" s="61">
        <v>1.519414962E9</v>
      </c>
      <c r="B18097" s="61">
        <v>0.0</v>
      </c>
      <c r="C18097" s="61">
        <v>4364.0</v>
      </c>
      <c r="D18097" s="57" t="s">
        <v>380</v>
      </c>
      <c r="E18097" s="62" t="str">
        <f t="shared" si="1"/>
        <v>Out of test</v>
      </c>
      <c r="F18097" s="53" t="str">
        <f t="shared" si="2"/>
        <v>Shenzhen_0</v>
      </c>
      <c r="G18097" s="53">
        <f t="shared" si="3"/>
        <v>0.8170770847</v>
      </c>
    </row>
    <row r="18098">
      <c r="A18098" s="61">
        <v>1.513850582E9</v>
      </c>
      <c r="B18098" s="61">
        <v>0.0</v>
      </c>
      <c r="C18098" s="61">
        <v>1819.0</v>
      </c>
      <c r="D18098" s="57" t="s">
        <v>380</v>
      </c>
      <c r="E18098" s="62" t="str">
        <f t="shared" si="1"/>
        <v>Out of test</v>
      </c>
      <c r="F18098" s="53" t="str">
        <f t="shared" si="2"/>
        <v>Shenzhen_0</v>
      </c>
      <c r="G18098" s="53">
        <f t="shared" si="3"/>
        <v>0.9376551265</v>
      </c>
    </row>
    <row r="18099">
      <c r="A18099" s="61">
        <v>1.51737068E9</v>
      </c>
      <c r="B18099" s="61">
        <v>0.0</v>
      </c>
      <c r="C18099" s="61">
        <v>1474.0</v>
      </c>
      <c r="D18099" s="57" t="s">
        <v>380</v>
      </c>
      <c r="E18099" s="62" t="str">
        <f t="shared" si="1"/>
        <v>Out of test</v>
      </c>
      <c r="F18099" s="53" t="str">
        <f t="shared" si="2"/>
        <v>Shenzhen_0</v>
      </c>
      <c r="G18099" s="53">
        <f t="shared" si="3"/>
        <v>0.4788453146</v>
      </c>
    </row>
    <row r="18100">
      <c r="A18100" s="61">
        <v>1.512925881E9</v>
      </c>
      <c r="B18100" s="61">
        <v>0.0</v>
      </c>
      <c r="C18100" s="61">
        <v>1620.0</v>
      </c>
      <c r="D18100" s="57" t="s">
        <v>380</v>
      </c>
      <c r="E18100" s="62" t="str">
        <f t="shared" si="1"/>
        <v>Out of test</v>
      </c>
      <c r="F18100" s="53" t="str">
        <f t="shared" si="2"/>
        <v>Shenzhen_0</v>
      </c>
      <c r="G18100" s="53">
        <f t="shared" si="3"/>
        <v>0.8068281455</v>
      </c>
    </row>
    <row r="18101">
      <c r="A18101" s="61">
        <v>1.513550532E9</v>
      </c>
      <c r="B18101" s="61">
        <v>0.0</v>
      </c>
      <c r="C18101" s="61">
        <v>706.0</v>
      </c>
      <c r="D18101" s="57" t="s">
        <v>380</v>
      </c>
      <c r="E18101" s="62" t="str">
        <f t="shared" si="1"/>
        <v>Out of test</v>
      </c>
      <c r="F18101" s="53" t="str">
        <f t="shared" si="2"/>
        <v>Shenzhen_0</v>
      </c>
      <c r="G18101" s="53">
        <f t="shared" si="3"/>
        <v>0.9933001028</v>
      </c>
    </row>
    <row r="18102">
      <c r="A18102" s="61">
        <v>1.514222311E9</v>
      </c>
      <c r="B18102" s="61">
        <v>0.0</v>
      </c>
      <c r="C18102" s="61">
        <v>4112.0</v>
      </c>
      <c r="D18102" s="57" t="s">
        <v>380</v>
      </c>
      <c r="E18102" s="62" t="str">
        <f t="shared" si="1"/>
        <v>Out of test</v>
      </c>
      <c r="F18102" s="53" t="str">
        <f t="shared" si="2"/>
        <v>Shenzhen_0</v>
      </c>
      <c r="G18102" s="53">
        <f t="shared" si="3"/>
        <v>0.8371446793</v>
      </c>
    </row>
    <row r="18103">
      <c r="A18103" s="61">
        <v>1.51314201E9</v>
      </c>
      <c r="B18103" s="61">
        <v>0.0</v>
      </c>
      <c r="C18103" s="61">
        <v>1420.0</v>
      </c>
      <c r="D18103" s="57" t="s">
        <v>380</v>
      </c>
      <c r="E18103" s="62" t="str">
        <f t="shared" si="1"/>
        <v>Out of test</v>
      </c>
      <c r="F18103" s="53" t="str">
        <f t="shared" si="2"/>
        <v>Shenzhen_0</v>
      </c>
      <c r="G18103" s="53">
        <f t="shared" si="3"/>
        <v>0.790750215</v>
      </c>
    </row>
    <row r="18104">
      <c r="A18104" s="61">
        <v>1.512642912E9</v>
      </c>
      <c r="B18104" s="61">
        <v>0.0</v>
      </c>
      <c r="C18104" s="61">
        <v>1063.0</v>
      </c>
      <c r="D18104" s="57" t="s">
        <v>380</v>
      </c>
      <c r="E18104" s="62" t="str">
        <f t="shared" si="1"/>
        <v>Out of test</v>
      </c>
      <c r="F18104" s="53" t="str">
        <f t="shared" si="2"/>
        <v>Shenzhen_0</v>
      </c>
      <c r="G18104" s="53">
        <f t="shared" si="3"/>
        <v>0.7344204361</v>
      </c>
    </row>
    <row r="18105">
      <c r="A18105" s="61">
        <v>1.51976556E9</v>
      </c>
      <c r="B18105" s="61">
        <v>0.0</v>
      </c>
      <c r="C18105" s="61">
        <v>1572.0</v>
      </c>
      <c r="D18105" s="57" t="s">
        <v>380</v>
      </c>
      <c r="E18105" s="62" t="str">
        <f t="shared" si="1"/>
        <v>Out of test</v>
      </c>
      <c r="F18105" s="53" t="str">
        <f t="shared" si="2"/>
        <v>Shenzhen_0</v>
      </c>
      <c r="G18105" s="53">
        <f t="shared" si="3"/>
        <v>0.9251910348</v>
      </c>
    </row>
    <row r="18106">
      <c r="A18106" s="61">
        <v>1.517980682E9</v>
      </c>
      <c r="B18106" s="61">
        <v>0.0</v>
      </c>
      <c r="C18106" s="61">
        <v>2739.0</v>
      </c>
      <c r="D18106" s="57" t="s">
        <v>380</v>
      </c>
      <c r="E18106" s="62" t="str">
        <f t="shared" si="1"/>
        <v>Out of test</v>
      </c>
      <c r="F18106" s="53" t="str">
        <f t="shared" si="2"/>
        <v>Shenzhen_0</v>
      </c>
      <c r="G18106" s="53">
        <f t="shared" si="3"/>
        <v>0.2567653</v>
      </c>
    </row>
    <row r="18107">
      <c r="A18107" s="61">
        <v>1.51366075E9</v>
      </c>
      <c r="B18107" s="61">
        <v>0.0</v>
      </c>
      <c r="C18107" s="61">
        <v>2721.0</v>
      </c>
      <c r="D18107" s="57" t="s">
        <v>380</v>
      </c>
      <c r="E18107" s="62" t="str">
        <f t="shared" si="1"/>
        <v>Out of test</v>
      </c>
      <c r="F18107" s="53" t="str">
        <f t="shared" si="2"/>
        <v>Shenzhen_0</v>
      </c>
      <c r="G18107" s="53">
        <f t="shared" si="3"/>
        <v>0.901301806</v>
      </c>
    </row>
    <row r="18108">
      <c r="A18108" s="61">
        <v>1.518801392E9</v>
      </c>
      <c r="B18108" s="61">
        <v>0.0</v>
      </c>
      <c r="C18108" s="61">
        <v>4760.0</v>
      </c>
      <c r="D18108" s="57" t="s">
        <v>380</v>
      </c>
      <c r="E18108" s="62" t="str">
        <f t="shared" si="1"/>
        <v>Out of test</v>
      </c>
      <c r="F18108" s="53" t="str">
        <f t="shared" si="2"/>
        <v>Shenzhen_0</v>
      </c>
      <c r="G18108" s="53">
        <f t="shared" si="3"/>
        <v>0.5355131955</v>
      </c>
    </row>
    <row r="18109">
      <c r="A18109" s="61">
        <v>1.51750145E9</v>
      </c>
      <c r="B18109" s="61">
        <v>0.0</v>
      </c>
      <c r="C18109" s="61">
        <v>2374.0</v>
      </c>
      <c r="D18109" s="57" t="s">
        <v>380</v>
      </c>
      <c r="E18109" s="62" t="str">
        <f t="shared" si="1"/>
        <v>Out of test</v>
      </c>
      <c r="F18109" s="53" t="str">
        <f t="shared" si="2"/>
        <v>Shenzhen_0</v>
      </c>
      <c r="G18109" s="53">
        <f t="shared" si="3"/>
        <v>0.1226622327</v>
      </c>
    </row>
    <row r="18110">
      <c r="A18110" s="61">
        <v>1.51253643E9</v>
      </c>
      <c r="B18110" s="61">
        <v>0.0</v>
      </c>
      <c r="C18110" s="61">
        <v>539.0</v>
      </c>
      <c r="D18110" s="57" t="s">
        <v>380</v>
      </c>
      <c r="E18110" s="62" t="str">
        <f t="shared" si="1"/>
        <v>Out of test</v>
      </c>
      <c r="F18110" s="53" t="str">
        <f t="shared" si="2"/>
        <v>Shenzhen_0</v>
      </c>
      <c r="G18110" s="53">
        <f t="shared" si="3"/>
        <v>0.4141571913</v>
      </c>
    </row>
    <row r="18111">
      <c r="A18111" s="61">
        <v>1.517547032E9</v>
      </c>
      <c r="B18111" s="61">
        <v>0.0</v>
      </c>
      <c r="C18111" s="61">
        <v>3594.0</v>
      </c>
      <c r="D18111" s="57" t="s">
        <v>380</v>
      </c>
      <c r="E18111" s="62" t="str">
        <f t="shared" si="1"/>
        <v>Out of test</v>
      </c>
      <c r="F18111" s="53" t="str">
        <f t="shared" si="2"/>
        <v>Shenzhen_0</v>
      </c>
      <c r="G18111" s="53">
        <f t="shared" si="3"/>
        <v>0.5422784759</v>
      </c>
    </row>
    <row r="18112">
      <c r="A18112" s="61">
        <v>1.5164584E9</v>
      </c>
      <c r="B18112" s="61">
        <v>0.0</v>
      </c>
      <c r="C18112" s="61">
        <v>1998.0</v>
      </c>
      <c r="D18112" s="57" t="s">
        <v>380</v>
      </c>
      <c r="E18112" s="62" t="str">
        <f t="shared" si="1"/>
        <v>Out of test</v>
      </c>
      <c r="F18112" s="53" t="str">
        <f t="shared" si="2"/>
        <v>Shenzhen_0</v>
      </c>
      <c r="G18112" s="53">
        <f t="shared" si="3"/>
        <v>0.9107042239</v>
      </c>
    </row>
    <row r="18113">
      <c r="A18113" s="61">
        <v>1.51974365E9</v>
      </c>
      <c r="B18113" s="61">
        <v>0.0</v>
      </c>
      <c r="C18113" s="61">
        <v>3209.0</v>
      </c>
      <c r="D18113" s="57" t="s">
        <v>380</v>
      </c>
      <c r="E18113" s="62" t="str">
        <f t="shared" si="1"/>
        <v>Out of test</v>
      </c>
      <c r="F18113" s="53" t="str">
        <f t="shared" si="2"/>
        <v>Shenzhen_0</v>
      </c>
      <c r="G18113" s="53">
        <f t="shared" si="3"/>
        <v>0.9454048714</v>
      </c>
    </row>
    <row r="18114">
      <c r="A18114" s="61">
        <v>1.51656369E9</v>
      </c>
      <c r="B18114" s="61">
        <v>0.0</v>
      </c>
      <c r="C18114" s="61">
        <v>2113.0</v>
      </c>
      <c r="D18114" s="57" t="s">
        <v>380</v>
      </c>
      <c r="E18114" s="62" t="str">
        <f t="shared" si="1"/>
        <v>Out of test</v>
      </c>
      <c r="F18114" s="53" t="str">
        <f t="shared" si="2"/>
        <v>Shenzhen_0</v>
      </c>
      <c r="G18114" s="53">
        <f t="shared" si="3"/>
        <v>0.2167750581</v>
      </c>
    </row>
    <row r="18115">
      <c r="A18115" s="61">
        <v>1.515975772E9</v>
      </c>
      <c r="B18115" s="61">
        <v>0.0</v>
      </c>
      <c r="C18115" s="61">
        <v>2839.0</v>
      </c>
      <c r="D18115" s="57" t="s">
        <v>380</v>
      </c>
      <c r="E18115" s="62" t="str">
        <f t="shared" si="1"/>
        <v>Out of test</v>
      </c>
      <c r="F18115" s="53" t="str">
        <f t="shared" si="2"/>
        <v>Shenzhen_0</v>
      </c>
      <c r="G18115" s="53">
        <f t="shared" si="3"/>
        <v>0.8772470686</v>
      </c>
    </row>
    <row r="18116">
      <c r="A18116" s="61">
        <v>1.516152401E9</v>
      </c>
      <c r="B18116" s="61">
        <v>0.0</v>
      </c>
      <c r="C18116" s="61">
        <v>21.0</v>
      </c>
      <c r="D18116" s="57" t="s">
        <v>380</v>
      </c>
      <c r="E18116" s="62" t="str">
        <f t="shared" si="1"/>
        <v>Out of test</v>
      </c>
      <c r="F18116" s="53" t="str">
        <f t="shared" si="2"/>
        <v>Shenzhen_0</v>
      </c>
      <c r="G18116" s="53">
        <f t="shared" si="3"/>
        <v>0.2748155248</v>
      </c>
    </row>
    <row r="18117">
      <c r="A18117" s="61">
        <v>1.51941875E9</v>
      </c>
      <c r="B18117" s="61">
        <v>0.0</v>
      </c>
      <c r="C18117" s="61">
        <v>4622.0</v>
      </c>
      <c r="D18117" s="57" t="s">
        <v>380</v>
      </c>
      <c r="E18117" s="62" t="str">
        <f t="shared" si="1"/>
        <v>Out of test</v>
      </c>
      <c r="F18117" s="53" t="str">
        <f t="shared" si="2"/>
        <v>Shenzhen_0</v>
      </c>
      <c r="G18117" s="53">
        <f t="shared" si="3"/>
        <v>0.9555689888</v>
      </c>
    </row>
    <row r="18118">
      <c r="A18118" s="61">
        <v>1.511355912E9</v>
      </c>
      <c r="B18118" s="61">
        <v>0.0</v>
      </c>
      <c r="C18118" s="61">
        <v>186.0</v>
      </c>
      <c r="D18118" s="57" t="s">
        <v>380</v>
      </c>
      <c r="E18118" s="62" t="str">
        <f t="shared" si="1"/>
        <v>Out of test</v>
      </c>
      <c r="F18118" s="53" t="str">
        <f t="shared" si="2"/>
        <v>Shenzhen_0</v>
      </c>
      <c r="G18118" s="53">
        <f t="shared" si="3"/>
        <v>0.5918995777</v>
      </c>
    </row>
    <row r="18119">
      <c r="A18119" s="61">
        <v>1.511452041E9</v>
      </c>
      <c r="B18119" s="61">
        <v>0.0</v>
      </c>
      <c r="C18119" s="61">
        <v>2498.0</v>
      </c>
      <c r="D18119" s="57" t="s">
        <v>380</v>
      </c>
      <c r="E18119" s="62" t="str">
        <f t="shared" si="1"/>
        <v>Out of test</v>
      </c>
      <c r="F18119" s="53" t="str">
        <f t="shared" si="2"/>
        <v>Shenzhen_0</v>
      </c>
      <c r="G18119" s="53">
        <f t="shared" si="3"/>
        <v>0.9197551534</v>
      </c>
    </row>
    <row r="18120">
      <c r="A18120" s="61">
        <v>1.517206682E9</v>
      </c>
      <c r="B18120" s="61">
        <v>0.0</v>
      </c>
      <c r="C18120" s="61">
        <v>2646.0</v>
      </c>
      <c r="D18120" s="57" t="s">
        <v>380</v>
      </c>
      <c r="E18120" s="62" t="str">
        <f t="shared" si="1"/>
        <v>Out of test</v>
      </c>
      <c r="F18120" s="53" t="str">
        <f t="shared" si="2"/>
        <v>Shenzhen_0</v>
      </c>
      <c r="G18120" s="53">
        <f t="shared" si="3"/>
        <v>0.676865456</v>
      </c>
    </row>
    <row r="18121">
      <c r="A18121" s="61">
        <v>1.511524532E9</v>
      </c>
      <c r="B18121" s="61">
        <v>0.0</v>
      </c>
      <c r="C18121" s="61">
        <v>186.0</v>
      </c>
      <c r="D18121" s="57" t="s">
        <v>380</v>
      </c>
      <c r="E18121" s="62" t="str">
        <f t="shared" si="1"/>
        <v>Out of test</v>
      </c>
      <c r="F18121" s="53" t="str">
        <f t="shared" si="2"/>
        <v>Shenzhen_0</v>
      </c>
      <c r="G18121" s="53">
        <f t="shared" si="3"/>
        <v>0.5808886053</v>
      </c>
    </row>
    <row r="18122">
      <c r="A18122" s="61">
        <v>1.517844371E9</v>
      </c>
      <c r="B18122" s="61">
        <v>0.0</v>
      </c>
      <c r="C18122" s="61">
        <v>888.0</v>
      </c>
      <c r="D18122" s="57" t="s">
        <v>380</v>
      </c>
      <c r="E18122" s="62" t="str">
        <f t="shared" si="1"/>
        <v>Out of test</v>
      </c>
      <c r="F18122" s="53" t="str">
        <f t="shared" si="2"/>
        <v>Shenzhen_0</v>
      </c>
      <c r="G18122" s="53">
        <f t="shared" si="3"/>
        <v>0.1521258668</v>
      </c>
    </row>
    <row r="18123">
      <c r="A18123" s="61">
        <v>1.518390042E9</v>
      </c>
      <c r="B18123" s="61">
        <v>0.0</v>
      </c>
      <c r="C18123" s="61">
        <v>1584.0</v>
      </c>
      <c r="D18123" s="57" t="s">
        <v>380</v>
      </c>
      <c r="E18123" s="62" t="str">
        <f t="shared" si="1"/>
        <v>Out of test</v>
      </c>
      <c r="F18123" s="53" t="str">
        <f t="shared" si="2"/>
        <v>Shenzhen_0</v>
      </c>
      <c r="G18123" s="53">
        <f t="shared" si="3"/>
        <v>0.9973959963</v>
      </c>
    </row>
    <row r="18124">
      <c r="A18124" s="61">
        <v>1.516322051E9</v>
      </c>
      <c r="B18124" s="61">
        <v>0.0</v>
      </c>
      <c r="C18124" s="61">
        <v>3709.0</v>
      </c>
      <c r="D18124" s="57" t="s">
        <v>380</v>
      </c>
      <c r="E18124" s="62" t="str">
        <f t="shared" si="1"/>
        <v>Out of test</v>
      </c>
      <c r="F18124" s="53" t="str">
        <f t="shared" si="2"/>
        <v>Shenzhen_0</v>
      </c>
      <c r="G18124" s="53">
        <f t="shared" si="3"/>
        <v>0.9707550193</v>
      </c>
    </row>
    <row r="18125">
      <c r="A18125" s="61">
        <v>1.516401652E9</v>
      </c>
      <c r="B18125" s="61">
        <v>0.0</v>
      </c>
      <c r="C18125" s="61">
        <v>1917.0</v>
      </c>
      <c r="D18125" s="57" t="s">
        <v>380</v>
      </c>
      <c r="E18125" s="62" t="str">
        <f t="shared" si="1"/>
        <v>Out of test</v>
      </c>
      <c r="F18125" s="53" t="str">
        <f t="shared" si="2"/>
        <v>Shenzhen_0</v>
      </c>
      <c r="G18125" s="53">
        <f t="shared" si="3"/>
        <v>0.9314214734</v>
      </c>
    </row>
    <row r="18126">
      <c r="A18126" s="61">
        <v>1.517866342E9</v>
      </c>
      <c r="B18126" s="61">
        <v>0.0</v>
      </c>
      <c r="C18126" s="61">
        <v>1960.0</v>
      </c>
      <c r="D18126" s="57" t="s">
        <v>380</v>
      </c>
      <c r="E18126" s="62" t="str">
        <f t="shared" si="1"/>
        <v>Out of test</v>
      </c>
      <c r="F18126" s="53" t="str">
        <f t="shared" si="2"/>
        <v>Shenzhen_0</v>
      </c>
      <c r="G18126" s="53">
        <f t="shared" si="3"/>
        <v>0.2448211174</v>
      </c>
    </row>
    <row r="18127">
      <c r="A18127" s="61">
        <v>1.51598685E9</v>
      </c>
      <c r="B18127" s="61">
        <v>0.0</v>
      </c>
      <c r="C18127" s="61">
        <v>2497.0</v>
      </c>
      <c r="D18127" s="57" t="s">
        <v>380</v>
      </c>
      <c r="E18127" s="62" t="str">
        <f t="shared" si="1"/>
        <v>Out of test</v>
      </c>
      <c r="F18127" s="53" t="str">
        <f t="shared" si="2"/>
        <v>Shenzhen_0</v>
      </c>
      <c r="G18127" s="53">
        <f t="shared" si="3"/>
        <v>0.4940765943</v>
      </c>
    </row>
    <row r="18128">
      <c r="A18128" s="61">
        <v>1.513433531E9</v>
      </c>
      <c r="B18128" s="61">
        <v>0.0</v>
      </c>
      <c r="C18128" s="61">
        <v>3840.0</v>
      </c>
      <c r="D18128" s="57" t="s">
        <v>380</v>
      </c>
      <c r="E18128" s="62" t="str">
        <f t="shared" si="1"/>
        <v>Out of test</v>
      </c>
      <c r="F18128" s="53" t="str">
        <f t="shared" si="2"/>
        <v>Shenzhen_0</v>
      </c>
      <c r="G18128" s="53">
        <f t="shared" si="3"/>
        <v>0.3969775091</v>
      </c>
    </row>
    <row r="18129">
      <c r="A18129" s="61">
        <v>1.518740591E9</v>
      </c>
      <c r="B18129" s="61">
        <v>0.0</v>
      </c>
      <c r="C18129" s="61">
        <v>1582.0</v>
      </c>
      <c r="D18129" s="57" t="s">
        <v>380</v>
      </c>
      <c r="E18129" s="62" t="str">
        <f t="shared" si="1"/>
        <v>Out of test</v>
      </c>
      <c r="F18129" s="53" t="str">
        <f t="shared" si="2"/>
        <v>Shenzhen_0</v>
      </c>
      <c r="G18129" s="53">
        <f t="shared" si="3"/>
        <v>0.9929570725</v>
      </c>
    </row>
    <row r="18130">
      <c r="A18130" s="61">
        <v>1.5166084E9</v>
      </c>
      <c r="B18130" s="61">
        <v>0.0</v>
      </c>
      <c r="C18130" s="61">
        <v>322.0</v>
      </c>
      <c r="D18130" s="57" t="s">
        <v>380</v>
      </c>
      <c r="E18130" s="62" t="str">
        <f t="shared" si="1"/>
        <v>Out of test</v>
      </c>
      <c r="F18130" s="53" t="str">
        <f t="shared" si="2"/>
        <v>Shenzhen_0</v>
      </c>
      <c r="G18130" s="53">
        <f t="shared" si="3"/>
        <v>0.8217393735</v>
      </c>
    </row>
    <row r="18131">
      <c r="A18131" s="61">
        <v>1.51273751E9</v>
      </c>
      <c r="B18131" s="61">
        <v>0.0</v>
      </c>
      <c r="C18131" s="61">
        <v>2898.0</v>
      </c>
      <c r="D18131" s="57" t="s">
        <v>380</v>
      </c>
      <c r="E18131" s="62" t="str">
        <f t="shared" si="1"/>
        <v>Out of test</v>
      </c>
      <c r="F18131" s="53" t="str">
        <f t="shared" si="2"/>
        <v>Shenzhen_0</v>
      </c>
      <c r="G18131" s="53">
        <f t="shared" si="3"/>
        <v>0.3108267791</v>
      </c>
    </row>
    <row r="18132">
      <c r="A18132" s="61">
        <v>1.514636101E9</v>
      </c>
      <c r="B18132" s="61">
        <v>0.0</v>
      </c>
      <c r="C18132" s="61">
        <v>901.0</v>
      </c>
      <c r="D18132" s="57" t="s">
        <v>380</v>
      </c>
      <c r="E18132" s="62" t="str">
        <f t="shared" si="1"/>
        <v>Out of test</v>
      </c>
      <c r="F18132" s="53" t="str">
        <f t="shared" si="2"/>
        <v>Shenzhen_0</v>
      </c>
      <c r="G18132" s="53">
        <f t="shared" si="3"/>
        <v>0.07648025176</v>
      </c>
    </row>
    <row r="18133">
      <c r="A18133" s="61">
        <v>1.515037672E9</v>
      </c>
      <c r="B18133" s="61">
        <v>0.0</v>
      </c>
      <c r="C18133" s="61">
        <v>1659.0</v>
      </c>
      <c r="D18133" s="57" t="s">
        <v>380</v>
      </c>
      <c r="E18133" s="62" t="str">
        <f t="shared" si="1"/>
        <v>Out of test</v>
      </c>
      <c r="F18133" s="53" t="str">
        <f t="shared" si="2"/>
        <v>Shenzhen_0</v>
      </c>
      <c r="G18133" s="53">
        <f t="shared" si="3"/>
        <v>0.7062784063</v>
      </c>
    </row>
    <row r="18134">
      <c r="A18134" s="61">
        <v>1.515291011E9</v>
      </c>
      <c r="B18134" s="61">
        <v>0.0</v>
      </c>
      <c r="C18134" s="61">
        <v>83.0</v>
      </c>
      <c r="D18134" s="57" t="s">
        <v>380</v>
      </c>
      <c r="E18134" s="62" t="str">
        <f t="shared" si="1"/>
        <v>Out of test</v>
      </c>
      <c r="F18134" s="53" t="str">
        <f t="shared" si="2"/>
        <v>Shenzhen_0</v>
      </c>
      <c r="G18134" s="53">
        <f t="shared" si="3"/>
        <v>0.1089263712</v>
      </c>
    </row>
    <row r="18135">
      <c r="A18135" s="61">
        <v>1.516010432E9</v>
      </c>
      <c r="B18135" s="61">
        <v>0.0</v>
      </c>
      <c r="C18135" s="61">
        <v>1863.0</v>
      </c>
      <c r="D18135" s="57" t="s">
        <v>380</v>
      </c>
      <c r="E18135" s="62" t="str">
        <f t="shared" si="1"/>
        <v>Out of test</v>
      </c>
      <c r="F18135" s="53" t="str">
        <f t="shared" si="2"/>
        <v>Shenzhen_0</v>
      </c>
      <c r="G18135" s="53">
        <f t="shared" si="3"/>
        <v>0.09974552149</v>
      </c>
    </row>
    <row r="18136">
      <c r="A18136" s="61">
        <v>1.511931231E9</v>
      </c>
      <c r="B18136" s="61">
        <v>0.0</v>
      </c>
      <c r="C18136" s="61">
        <v>3898.0</v>
      </c>
      <c r="D18136" s="57" t="s">
        <v>380</v>
      </c>
      <c r="E18136" s="62" t="str">
        <f t="shared" si="1"/>
        <v>Out of test</v>
      </c>
      <c r="F18136" s="53" t="str">
        <f t="shared" si="2"/>
        <v>Shenzhen_0</v>
      </c>
      <c r="G18136" s="53">
        <f t="shared" si="3"/>
        <v>0.9148782181</v>
      </c>
    </row>
    <row r="18137">
      <c r="A18137" s="61">
        <v>1.514824742E9</v>
      </c>
      <c r="B18137" s="61">
        <v>0.0</v>
      </c>
      <c r="C18137" s="61">
        <v>319.0</v>
      </c>
      <c r="D18137" s="57" t="s">
        <v>380</v>
      </c>
      <c r="E18137" s="62" t="str">
        <f t="shared" si="1"/>
        <v>Out of test</v>
      </c>
      <c r="F18137" s="53" t="str">
        <f t="shared" si="2"/>
        <v>Shenzhen_0</v>
      </c>
      <c r="G18137" s="53">
        <f t="shared" si="3"/>
        <v>0.6338458759</v>
      </c>
    </row>
    <row r="18138">
      <c r="A18138" s="61">
        <v>1.512909142E9</v>
      </c>
      <c r="B18138" s="61">
        <v>0.0</v>
      </c>
      <c r="C18138" s="61">
        <v>4048.0</v>
      </c>
      <c r="D18138" s="57" t="s">
        <v>380</v>
      </c>
      <c r="E18138" s="62" t="str">
        <f t="shared" si="1"/>
        <v>Out of test</v>
      </c>
      <c r="F18138" s="53" t="str">
        <f t="shared" si="2"/>
        <v>Shenzhen_0</v>
      </c>
      <c r="G18138" s="53">
        <f t="shared" si="3"/>
        <v>0.7572429299</v>
      </c>
    </row>
    <row r="18139">
      <c r="A18139" s="61">
        <v>1.512035181E9</v>
      </c>
      <c r="B18139" s="61">
        <v>0.0</v>
      </c>
      <c r="C18139" s="61">
        <v>818.0</v>
      </c>
      <c r="D18139" s="57" t="s">
        <v>380</v>
      </c>
      <c r="E18139" s="62" t="str">
        <f t="shared" si="1"/>
        <v>Out of test</v>
      </c>
      <c r="F18139" s="53" t="str">
        <f t="shared" si="2"/>
        <v>Shenzhen_0</v>
      </c>
      <c r="G18139" s="53">
        <f t="shared" si="3"/>
        <v>0.346187904</v>
      </c>
    </row>
    <row r="18140">
      <c r="A18140" s="61">
        <v>1.515915741E9</v>
      </c>
      <c r="B18140" s="61">
        <v>0.0</v>
      </c>
      <c r="C18140" s="61">
        <v>276.0</v>
      </c>
      <c r="D18140" s="57" t="s">
        <v>380</v>
      </c>
      <c r="E18140" s="62" t="str">
        <f t="shared" si="1"/>
        <v>Out of test</v>
      </c>
      <c r="F18140" s="53" t="str">
        <f t="shared" si="2"/>
        <v>Shenzhen_0</v>
      </c>
      <c r="G18140" s="53">
        <f t="shared" si="3"/>
        <v>0.06853908992</v>
      </c>
    </row>
    <row r="18141">
      <c r="A18141" s="61">
        <v>1.51851133E9</v>
      </c>
      <c r="B18141" s="61">
        <v>0.0</v>
      </c>
      <c r="C18141" s="61">
        <v>3539.0</v>
      </c>
      <c r="D18141" s="57" t="s">
        <v>380</v>
      </c>
      <c r="E18141" s="62" t="str">
        <f t="shared" si="1"/>
        <v>Out of test</v>
      </c>
      <c r="F18141" s="53" t="str">
        <f t="shared" si="2"/>
        <v>Shenzhen_0</v>
      </c>
      <c r="G18141" s="53">
        <f t="shared" si="3"/>
        <v>0.01410528776</v>
      </c>
    </row>
    <row r="18142">
      <c r="A18142" s="61">
        <v>1.51437104E9</v>
      </c>
      <c r="B18142" s="61">
        <v>0.0</v>
      </c>
      <c r="C18142" s="61">
        <v>2375.0</v>
      </c>
      <c r="D18142" s="57" t="s">
        <v>380</v>
      </c>
      <c r="E18142" s="62" t="str">
        <f t="shared" si="1"/>
        <v>Out of test</v>
      </c>
      <c r="F18142" s="53" t="str">
        <f t="shared" si="2"/>
        <v>Shenzhen_0</v>
      </c>
      <c r="G18142" s="53">
        <f t="shared" si="3"/>
        <v>0.01028034791</v>
      </c>
    </row>
    <row r="18143">
      <c r="A18143" s="61">
        <v>1.519052831E9</v>
      </c>
      <c r="B18143" s="61">
        <v>0.0</v>
      </c>
      <c r="C18143" s="61">
        <v>3028.0</v>
      </c>
      <c r="D18143" s="57" t="s">
        <v>380</v>
      </c>
      <c r="E18143" s="62" t="str">
        <f t="shared" si="1"/>
        <v>Out of test</v>
      </c>
      <c r="F18143" s="53" t="str">
        <f t="shared" si="2"/>
        <v>Shenzhen_0</v>
      </c>
      <c r="G18143" s="53">
        <f t="shared" si="3"/>
        <v>0.8010547263</v>
      </c>
    </row>
    <row r="18144">
      <c r="A18144" s="61">
        <v>1.518899462E9</v>
      </c>
      <c r="B18144" s="61">
        <v>0.0</v>
      </c>
      <c r="C18144" s="61">
        <v>527.0</v>
      </c>
      <c r="D18144" s="57" t="s">
        <v>380</v>
      </c>
      <c r="E18144" s="62" t="str">
        <f t="shared" si="1"/>
        <v>Out of test</v>
      </c>
      <c r="F18144" s="53" t="str">
        <f t="shared" si="2"/>
        <v>Shenzhen_0</v>
      </c>
      <c r="G18144" s="53">
        <f t="shared" si="3"/>
        <v>0.433630065</v>
      </c>
    </row>
    <row r="18145">
      <c r="A18145" s="61">
        <v>1.51177106E9</v>
      </c>
      <c r="B18145" s="61">
        <v>0.0</v>
      </c>
      <c r="C18145" s="61">
        <v>2593.0</v>
      </c>
      <c r="D18145" s="57" t="s">
        <v>380</v>
      </c>
      <c r="E18145" s="62" t="str">
        <f t="shared" si="1"/>
        <v>Out of test</v>
      </c>
      <c r="F18145" s="53" t="str">
        <f t="shared" si="2"/>
        <v>Shenzhen_0</v>
      </c>
      <c r="G18145" s="53">
        <f t="shared" si="3"/>
        <v>0.008503613854</v>
      </c>
    </row>
    <row r="18146">
      <c r="A18146" s="61">
        <v>1.517769952E9</v>
      </c>
      <c r="B18146" s="61">
        <v>0.0</v>
      </c>
      <c r="C18146" s="61">
        <v>2351.0</v>
      </c>
      <c r="D18146" s="57" t="s">
        <v>380</v>
      </c>
      <c r="E18146" s="62" t="str">
        <f t="shared" si="1"/>
        <v>Out of test</v>
      </c>
      <c r="F18146" s="53" t="str">
        <f t="shared" si="2"/>
        <v>Shenzhen_0</v>
      </c>
      <c r="G18146" s="53">
        <f t="shared" si="3"/>
        <v>0.4391371499</v>
      </c>
    </row>
    <row r="18147">
      <c r="A18147" s="61">
        <v>1.51368543E9</v>
      </c>
      <c r="B18147" s="61">
        <v>0.0</v>
      </c>
      <c r="C18147" s="61">
        <v>2030.0</v>
      </c>
      <c r="D18147" s="57" t="s">
        <v>380</v>
      </c>
      <c r="E18147" s="62" t="str">
        <f t="shared" si="1"/>
        <v>Out of test</v>
      </c>
      <c r="F18147" s="53" t="str">
        <f t="shared" si="2"/>
        <v>Shenzhen_0</v>
      </c>
      <c r="G18147" s="53">
        <f t="shared" si="3"/>
        <v>0.5980538083</v>
      </c>
    </row>
    <row r="18148">
      <c r="A18148" s="61">
        <v>1.518908381E9</v>
      </c>
      <c r="B18148" s="61">
        <v>0.0</v>
      </c>
      <c r="C18148" s="61">
        <v>529.0</v>
      </c>
      <c r="D18148" s="57" t="s">
        <v>380</v>
      </c>
      <c r="E18148" s="62" t="str">
        <f t="shared" si="1"/>
        <v>Out of test</v>
      </c>
      <c r="F18148" s="53" t="str">
        <f t="shared" si="2"/>
        <v>Shenzhen_0</v>
      </c>
      <c r="G18148" s="53">
        <f t="shared" si="3"/>
        <v>0.5850365493</v>
      </c>
    </row>
    <row r="18149">
      <c r="A18149" s="61">
        <v>1.51694784E9</v>
      </c>
      <c r="B18149" s="61">
        <v>0.0</v>
      </c>
      <c r="C18149" s="61">
        <v>1959.0</v>
      </c>
      <c r="D18149" s="57" t="s">
        <v>380</v>
      </c>
      <c r="E18149" s="62" t="str">
        <f t="shared" si="1"/>
        <v>Out of test</v>
      </c>
      <c r="F18149" s="53" t="str">
        <f t="shared" si="2"/>
        <v>Shenzhen_0</v>
      </c>
      <c r="G18149" s="53">
        <f t="shared" si="3"/>
        <v>0.857429963</v>
      </c>
    </row>
    <row r="18150">
      <c r="A18150" s="61">
        <v>1.518593672E9</v>
      </c>
      <c r="B18150" s="61">
        <v>0.0</v>
      </c>
      <c r="C18150" s="61">
        <v>1240.0</v>
      </c>
      <c r="D18150" s="57" t="s">
        <v>380</v>
      </c>
      <c r="E18150" s="62" t="str">
        <f t="shared" si="1"/>
        <v>Out of test</v>
      </c>
      <c r="F18150" s="53" t="str">
        <f t="shared" si="2"/>
        <v>Shenzhen_0</v>
      </c>
      <c r="G18150" s="53">
        <f t="shared" si="3"/>
        <v>0.9624711274</v>
      </c>
    </row>
    <row r="18151">
      <c r="A18151" s="61">
        <v>1.514037741E9</v>
      </c>
      <c r="B18151" s="61">
        <v>0.0</v>
      </c>
      <c r="C18151" s="61">
        <v>398.0</v>
      </c>
      <c r="D18151" s="57" t="s">
        <v>380</v>
      </c>
      <c r="E18151" s="62" t="str">
        <f t="shared" si="1"/>
        <v>Out of test</v>
      </c>
      <c r="F18151" s="53" t="str">
        <f t="shared" si="2"/>
        <v>Shenzhen_0</v>
      </c>
      <c r="G18151" s="53">
        <f t="shared" si="3"/>
        <v>0.6300602669</v>
      </c>
    </row>
    <row r="18152">
      <c r="A18152" s="61">
        <v>1.517080902E9</v>
      </c>
      <c r="B18152" s="61">
        <v>0.0</v>
      </c>
      <c r="C18152" s="61">
        <v>2605.0</v>
      </c>
      <c r="D18152" s="57" t="s">
        <v>380</v>
      </c>
      <c r="E18152" s="62" t="str">
        <f t="shared" si="1"/>
        <v>Out of test</v>
      </c>
      <c r="F18152" s="53" t="str">
        <f t="shared" si="2"/>
        <v>Shenzhen_0</v>
      </c>
      <c r="G18152" s="53">
        <f t="shared" si="3"/>
        <v>0.2141335875</v>
      </c>
    </row>
    <row r="18153">
      <c r="A18153" s="61">
        <v>1.512965632E9</v>
      </c>
      <c r="B18153" s="61">
        <v>0.0</v>
      </c>
      <c r="C18153" s="61">
        <v>1199.0</v>
      </c>
      <c r="D18153" s="57" t="s">
        <v>380</v>
      </c>
      <c r="E18153" s="62" t="str">
        <f t="shared" si="1"/>
        <v>Out of test</v>
      </c>
      <c r="F18153" s="53" t="str">
        <f t="shared" si="2"/>
        <v>Shenzhen_0</v>
      </c>
      <c r="G18153" s="53">
        <f t="shared" si="3"/>
        <v>0.4786814147</v>
      </c>
    </row>
    <row r="18154">
      <c r="A18154" s="61">
        <v>1.51880858E9</v>
      </c>
      <c r="B18154" s="61">
        <v>0.0</v>
      </c>
      <c r="C18154" s="61">
        <v>1423.0</v>
      </c>
      <c r="D18154" s="57" t="s">
        <v>380</v>
      </c>
      <c r="E18154" s="62" t="str">
        <f t="shared" si="1"/>
        <v>Out of test</v>
      </c>
      <c r="F18154" s="53" t="str">
        <f t="shared" si="2"/>
        <v>Shenzhen_0</v>
      </c>
      <c r="G18154" s="53">
        <f t="shared" si="3"/>
        <v>0.1954365222</v>
      </c>
    </row>
    <row r="18155">
      <c r="A18155" s="61">
        <v>1.515401642E9</v>
      </c>
      <c r="B18155" s="61">
        <v>0.0</v>
      </c>
      <c r="C18155" s="61">
        <v>394.0</v>
      </c>
      <c r="D18155" s="57" t="s">
        <v>380</v>
      </c>
      <c r="E18155" s="62" t="str">
        <f t="shared" si="1"/>
        <v>Out of test</v>
      </c>
      <c r="F18155" s="53" t="str">
        <f t="shared" si="2"/>
        <v>Shenzhen_0</v>
      </c>
      <c r="G18155" s="53">
        <f t="shared" si="3"/>
        <v>0.4042109254</v>
      </c>
    </row>
    <row r="18156">
      <c r="A18156" s="61">
        <v>1.51741991E9</v>
      </c>
      <c r="B18156" s="61">
        <v>0.0</v>
      </c>
      <c r="C18156" s="61">
        <v>2798.0</v>
      </c>
      <c r="D18156" s="57" t="s">
        <v>380</v>
      </c>
      <c r="E18156" s="62" t="str">
        <f t="shared" si="1"/>
        <v>Out of test</v>
      </c>
      <c r="F18156" s="53" t="str">
        <f t="shared" si="2"/>
        <v>Shenzhen_0</v>
      </c>
      <c r="G18156" s="53">
        <f t="shared" si="3"/>
        <v>0.3927111187</v>
      </c>
    </row>
    <row r="18157">
      <c r="A18157" s="61">
        <v>1.512043891E9</v>
      </c>
      <c r="B18157" s="61">
        <v>0.0</v>
      </c>
      <c r="C18157" s="61">
        <v>339.0</v>
      </c>
      <c r="D18157" s="57" t="s">
        <v>380</v>
      </c>
      <c r="E18157" s="62" t="str">
        <f t="shared" si="1"/>
        <v>Out of test</v>
      </c>
      <c r="F18157" s="53" t="str">
        <f t="shared" si="2"/>
        <v>Shenzhen_0</v>
      </c>
      <c r="G18157" s="53">
        <f t="shared" si="3"/>
        <v>0.765686366</v>
      </c>
    </row>
    <row r="18158">
      <c r="A18158" s="61">
        <v>1.517674981E9</v>
      </c>
      <c r="B18158" s="61">
        <v>0.0</v>
      </c>
      <c r="C18158" s="61">
        <v>1227.0</v>
      </c>
      <c r="D18158" s="57" t="s">
        <v>380</v>
      </c>
      <c r="E18158" s="62" t="str">
        <f t="shared" si="1"/>
        <v>Out of test</v>
      </c>
      <c r="F18158" s="53" t="str">
        <f t="shared" si="2"/>
        <v>Shenzhen_0</v>
      </c>
      <c r="G18158" s="53">
        <f t="shared" si="3"/>
        <v>0.6525612628</v>
      </c>
    </row>
    <row r="18159">
      <c r="A18159" s="61">
        <v>1.511873371E9</v>
      </c>
      <c r="B18159" s="61">
        <v>0.0</v>
      </c>
      <c r="C18159" s="61">
        <v>1083.0</v>
      </c>
      <c r="D18159" s="57" t="s">
        <v>380</v>
      </c>
      <c r="E18159" s="62" t="str">
        <f t="shared" si="1"/>
        <v>Out of test</v>
      </c>
      <c r="F18159" s="53" t="str">
        <f t="shared" si="2"/>
        <v>Shenzhen_0</v>
      </c>
      <c r="G18159" s="53">
        <f t="shared" si="3"/>
        <v>0.6471254408</v>
      </c>
    </row>
    <row r="18160">
      <c r="A18160" s="61">
        <v>1.515586501E9</v>
      </c>
      <c r="B18160" s="61">
        <v>0.0</v>
      </c>
      <c r="C18160" s="61">
        <v>726.0</v>
      </c>
      <c r="D18160" s="57" t="s">
        <v>380</v>
      </c>
      <c r="E18160" s="62" t="str">
        <f t="shared" si="1"/>
        <v>Out of test</v>
      </c>
      <c r="F18160" s="53" t="str">
        <f t="shared" si="2"/>
        <v>Shenzhen_0</v>
      </c>
      <c r="G18160" s="53">
        <f t="shared" si="3"/>
        <v>0.9249243594</v>
      </c>
    </row>
    <row r="18161">
      <c r="A18161" s="61">
        <v>1.512488372E9</v>
      </c>
      <c r="B18161" s="61">
        <v>0.0</v>
      </c>
      <c r="C18161" s="61">
        <v>5866.0</v>
      </c>
      <c r="D18161" s="57" t="s">
        <v>380</v>
      </c>
      <c r="E18161" s="62" t="str">
        <f t="shared" si="1"/>
        <v>Out of test</v>
      </c>
      <c r="F18161" s="53" t="str">
        <f t="shared" si="2"/>
        <v>Shenzhen_0</v>
      </c>
      <c r="G18161" s="53">
        <f t="shared" si="3"/>
        <v>0.4726011089</v>
      </c>
    </row>
    <row r="18162">
      <c r="A18162" s="61">
        <v>1.512155952E9</v>
      </c>
      <c r="B18162" s="61">
        <v>0.0</v>
      </c>
      <c r="C18162" s="61">
        <v>3974.0</v>
      </c>
      <c r="D18162" s="57" t="s">
        <v>380</v>
      </c>
      <c r="E18162" s="62" t="str">
        <f t="shared" si="1"/>
        <v>Out of test</v>
      </c>
      <c r="F18162" s="53" t="str">
        <f t="shared" si="2"/>
        <v>Shenzhen_0</v>
      </c>
      <c r="G18162" s="53">
        <f t="shared" si="3"/>
        <v>0.9673143986</v>
      </c>
    </row>
    <row r="18163">
      <c r="A18163" s="61">
        <v>1.51871754E9</v>
      </c>
      <c r="B18163" s="61">
        <v>0.0</v>
      </c>
      <c r="C18163" s="61">
        <v>568.0</v>
      </c>
      <c r="D18163" s="57" t="s">
        <v>380</v>
      </c>
      <c r="E18163" s="62" t="str">
        <f t="shared" si="1"/>
        <v>Out of test</v>
      </c>
      <c r="F18163" s="53" t="str">
        <f t="shared" si="2"/>
        <v>Shenzhen_0</v>
      </c>
      <c r="G18163" s="53">
        <f t="shared" si="3"/>
        <v>0.3896550345</v>
      </c>
    </row>
    <row r="18164">
      <c r="A18164" s="61">
        <v>1.513999842E9</v>
      </c>
      <c r="B18164" s="61">
        <v>0.0</v>
      </c>
      <c r="C18164" s="61">
        <v>829.0</v>
      </c>
      <c r="D18164" s="57" t="s">
        <v>380</v>
      </c>
      <c r="E18164" s="62" t="str">
        <f t="shared" si="1"/>
        <v>Out of test</v>
      </c>
      <c r="F18164" s="53" t="str">
        <f t="shared" si="2"/>
        <v>Shenzhen_0</v>
      </c>
      <c r="G18164" s="53">
        <f t="shared" si="3"/>
        <v>0.6399607614</v>
      </c>
    </row>
    <row r="18165">
      <c r="A18165" s="61">
        <v>1.512927431E9</v>
      </c>
      <c r="B18165" s="61">
        <v>0.0</v>
      </c>
      <c r="C18165" s="61">
        <v>2182.0</v>
      </c>
      <c r="D18165" s="57" t="s">
        <v>380</v>
      </c>
      <c r="E18165" s="62" t="str">
        <f t="shared" si="1"/>
        <v>Out of test</v>
      </c>
      <c r="F18165" s="53" t="str">
        <f t="shared" si="2"/>
        <v>Shenzhen_0</v>
      </c>
      <c r="G18165" s="53">
        <f t="shared" si="3"/>
        <v>0.109527496</v>
      </c>
    </row>
    <row r="18166">
      <c r="A18166" s="61">
        <v>1.51718317E9</v>
      </c>
      <c r="B18166" s="61">
        <v>0.0</v>
      </c>
      <c r="C18166" s="61">
        <v>718.0</v>
      </c>
      <c r="D18166" s="57" t="s">
        <v>380</v>
      </c>
      <c r="E18166" s="62" t="str">
        <f t="shared" si="1"/>
        <v>Out of test</v>
      </c>
      <c r="F18166" s="53" t="str">
        <f t="shared" si="2"/>
        <v>Shenzhen_0</v>
      </c>
      <c r="G18166" s="53">
        <f t="shared" si="3"/>
        <v>0.08505932796</v>
      </c>
    </row>
    <row r="18167">
      <c r="A18167" s="61">
        <v>1.517117082E9</v>
      </c>
      <c r="B18167" s="61">
        <v>0.0</v>
      </c>
      <c r="C18167" s="61">
        <v>1735.0</v>
      </c>
      <c r="D18167" s="57" t="s">
        <v>380</v>
      </c>
      <c r="E18167" s="62" t="str">
        <f t="shared" si="1"/>
        <v>Out of test</v>
      </c>
      <c r="F18167" s="53" t="str">
        <f t="shared" si="2"/>
        <v>Shenzhen_0</v>
      </c>
      <c r="G18167" s="53">
        <f t="shared" si="3"/>
        <v>0.1248169324</v>
      </c>
    </row>
    <row r="18168">
      <c r="A18168" s="61">
        <v>1.51603924E9</v>
      </c>
      <c r="B18168" s="61">
        <v>0.0</v>
      </c>
      <c r="C18168" s="61">
        <v>268.0</v>
      </c>
      <c r="D18168" s="57" t="s">
        <v>380</v>
      </c>
      <c r="E18168" s="62" t="str">
        <f t="shared" si="1"/>
        <v>Out of test</v>
      </c>
      <c r="F18168" s="53" t="str">
        <f t="shared" si="2"/>
        <v>Shenzhen_0</v>
      </c>
      <c r="G18168" s="53">
        <f t="shared" si="3"/>
        <v>0.7251858031</v>
      </c>
    </row>
    <row r="18169">
      <c r="A18169" s="61">
        <v>1.516231511E9</v>
      </c>
      <c r="B18169" s="61">
        <v>0.0</v>
      </c>
      <c r="C18169" s="61">
        <v>1167.0</v>
      </c>
      <c r="D18169" s="57" t="s">
        <v>380</v>
      </c>
      <c r="E18169" s="62" t="str">
        <f t="shared" si="1"/>
        <v>Out of test</v>
      </c>
      <c r="F18169" s="53" t="str">
        <f t="shared" si="2"/>
        <v>Shenzhen_0</v>
      </c>
      <c r="G18169" s="53">
        <f t="shared" si="3"/>
        <v>0.7134832729</v>
      </c>
    </row>
    <row r="18170">
      <c r="A18170" s="61">
        <v>1.518876381E9</v>
      </c>
      <c r="B18170" s="61">
        <v>0.0</v>
      </c>
      <c r="C18170" s="61">
        <v>1096.0</v>
      </c>
      <c r="D18170" s="57" t="s">
        <v>380</v>
      </c>
      <c r="E18170" s="62" t="str">
        <f t="shared" si="1"/>
        <v>Out of test</v>
      </c>
      <c r="F18170" s="53" t="str">
        <f t="shared" si="2"/>
        <v>Shenzhen_0</v>
      </c>
      <c r="G18170" s="53">
        <f t="shared" si="3"/>
        <v>0.3362837566</v>
      </c>
    </row>
    <row r="18171">
      <c r="A18171" s="61">
        <v>1.515200502E9</v>
      </c>
      <c r="B18171" s="61">
        <v>0.0</v>
      </c>
      <c r="C18171" s="61">
        <v>3159.0</v>
      </c>
      <c r="D18171" s="57" t="s">
        <v>380</v>
      </c>
      <c r="E18171" s="62" t="str">
        <f t="shared" si="1"/>
        <v>Out of test</v>
      </c>
      <c r="F18171" s="53" t="str">
        <f t="shared" si="2"/>
        <v>Shenzhen_0</v>
      </c>
      <c r="G18171" s="53">
        <f t="shared" si="3"/>
        <v>0.9030812874</v>
      </c>
    </row>
    <row r="18172">
      <c r="A18172" s="61">
        <v>1.512052732E9</v>
      </c>
      <c r="B18172" s="61">
        <v>0.0</v>
      </c>
      <c r="C18172" s="61">
        <v>593.0</v>
      </c>
      <c r="D18172" s="57" t="s">
        <v>380</v>
      </c>
      <c r="E18172" s="62" t="str">
        <f t="shared" si="1"/>
        <v>Out of test</v>
      </c>
      <c r="F18172" s="53" t="str">
        <f t="shared" si="2"/>
        <v>Shenzhen_0</v>
      </c>
      <c r="G18172" s="53">
        <f t="shared" si="3"/>
        <v>0.1028497983</v>
      </c>
    </row>
    <row r="18173">
      <c r="A18173" s="61">
        <v>1.51521662E9</v>
      </c>
      <c r="B18173" s="61">
        <v>0.0</v>
      </c>
      <c r="C18173" s="61">
        <v>1069.0</v>
      </c>
      <c r="D18173" s="57" t="s">
        <v>380</v>
      </c>
      <c r="E18173" s="62" t="str">
        <f t="shared" si="1"/>
        <v>Out of test</v>
      </c>
      <c r="F18173" s="53" t="str">
        <f t="shared" si="2"/>
        <v>Shenzhen_0</v>
      </c>
      <c r="G18173" s="53">
        <f t="shared" si="3"/>
        <v>0.7093887253</v>
      </c>
    </row>
    <row r="18174">
      <c r="A18174" s="61">
        <v>1.51801446E9</v>
      </c>
      <c r="B18174" s="61">
        <v>0.0</v>
      </c>
      <c r="C18174" s="61">
        <v>598.0</v>
      </c>
      <c r="D18174" s="57" t="s">
        <v>380</v>
      </c>
      <c r="E18174" s="62" t="str">
        <f t="shared" si="1"/>
        <v>Out of test</v>
      </c>
      <c r="F18174" s="53" t="str">
        <f t="shared" si="2"/>
        <v>Shenzhen_0</v>
      </c>
      <c r="G18174" s="53">
        <f t="shared" si="3"/>
        <v>0.4034424889</v>
      </c>
    </row>
    <row r="18175">
      <c r="A18175" s="61">
        <v>1.513691122E9</v>
      </c>
      <c r="B18175" s="61">
        <v>0.0</v>
      </c>
      <c r="C18175" s="61">
        <v>3158.0</v>
      </c>
      <c r="D18175" s="57" t="s">
        <v>380</v>
      </c>
      <c r="E18175" s="62" t="str">
        <f t="shared" si="1"/>
        <v>Out of test</v>
      </c>
      <c r="F18175" s="53" t="str">
        <f t="shared" si="2"/>
        <v>Shenzhen_0</v>
      </c>
      <c r="G18175" s="53">
        <f t="shared" si="3"/>
        <v>0.9059340829</v>
      </c>
    </row>
    <row r="18176">
      <c r="A18176" s="61">
        <v>1.519778092E9</v>
      </c>
      <c r="B18176" s="61">
        <v>0.0</v>
      </c>
      <c r="C18176" s="61">
        <v>2591.0</v>
      </c>
      <c r="D18176" s="57" t="s">
        <v>380</v>
      </c>
      <c r="E18176" s="62" t="str">
        <f t="shared" si="1"/>
        <v>Out of test</v>
      </c>
      <c r="F18176" s="53" t="str">
        <f t="shared" si="2"/>
        <v>Shenzhen_0</v>
      </c>
      <c r="G18176" s="53">
        <f t="shared" si="3"/>
        <v>0.413008195</v>
      </c>
    </row>
    <row r="18177">
      <c r="A18177" s="61">
        <v>1.51235657E9</v>
      </c>
      <c r="B18177" s="61">
        <v>0.0</v>
      </c>
      <c r="C18177" s="61">
        <v>2335.0</v>
      </c>
      <c r="D18177" s="57" t="s">
        <v>380</v>
      </c>
      <c r="E18177" s="62" t="str">
        <f t="shared" si="1"/>
        <v>Out of test</v>
      </c>
      <c r="F18177" s="53" t="str">
        <f t="shared" si="2"/>
        <v>Shenzhen_0</v>
      </c>
      <c r="G18177" s="53">
        <f t="shared" si="3"/>
        <v>0.3302163052</v>
      </c>
    </row>
    <row r="18178">
      <c r="A18178" s="61">
        <v>1.519548822E9</v>
      </c>
      <c r="B18178" s="61">
        <v>0.0</v>
      </c>
      <c r="C18178" s="61">
        <v>1844.0</v>
      </c>
      <c r="D18178" s="57" t="s">
        <v>380</v>
      </c>
      <c r="E18178" s="62" t="str">
        <f t="shared" si="1"/>
        <v>Out of test</v>
      </c>
      <c r="F18178" s="53" t="str">
        <f t="shared" si="2"/>
        <v>Shenzhen_0</v>
      </c>
      <c r="G18178" s="53">
        <f t="shared" si="3"/>
        <v>0.457444648</v>
      </c>
    </row>
    <row r="18179">
      <c r="A18179" s="61">
        <v>1.515018382E9</v>
      </c>
      <c r="B18179" s="61">
        <v>0.0</v>
      </c>
      <c r="C18179" s="61">
        <v>2977.0</v>
      </c>
      <c r="D18179" s="57" t="s">
        <v>380</v>
      </c>
      <c r="E18179" s="62" t="str">
        <f t="shared" si="1"/>
        <v>Out of test</v>
      </c>
      <c r="F18179" s="53" t="str">
        <f t="shared" si="2"/>
        <v>Shenzhen_0</v>
      </c>
      <c r="G18179" s="53">
        <f t="shared" si="3"/>
        <v>0.1216482923</v>
      </c>
    </row>
    <row r="18180">
      <c r="A18180" s="61">
        <v>1.519470741E9</v>
      </c>
      <c r="B18180" s="61">
        <v>0.0</v>
      </c>
      <c r="C18180" s="61">
        <v>3793.0</v>
      </c>
      <c r="D18180" s="57" t="s">
        <v>380</v>
      </c>
      <c r="E18180" s="62" t="str">
        <f t="shared" si="1"/>
        <v>Out of test</v>
      </c>
      <c r="F18180" s="53" t="str">
        <f t="shared" si="2"/>
        <v>Shenzhen_0</v>
      </c>
      <c r="G18180" s="53">
        <f t="shared" si="3"/>
        <v>0.3811282551</v>
      </c>
    </row>
    <row r="18181">
      <c r="A18181" s="61">
        <v>1.512683691E9</v>
      </c>
      <c r="B18181" s="61">
        <v>0.0</v>
      </c>
      <c r="C18181" s="61">
        <v>2764.0</v>
      </c>
      <c r="D18181" s="57" t="s">
        <v>380</v>
      </c>
      <c r="E18181" s="62" t="str">
        <f t="shared" si="1"/>
        <v>Out of test</v>
      </c>
      <c r="F18181" s="53" t="str">
        <f t="shared" si="2"/>
        <v>Shenzhen_0</v>
      </c>
      <c r="G18181" s="53">
        <f t="shared" si="3"/>
        <v>0.2265830811</v>
      </c>
    </row>
    <row r="18182">
      <c r="A18182" s="61">
        <v>1.517758932E9</v>
      </c>
      <c r="B18182" s="61">
        <v>0.0</v>
      </c>
      <c r="C18182" s="61">
        <v>406.0</v>
      </c>
      <c r="D18182" s="57" t="s">
        <v>380</v>
      </c>
      <c r="E18182" s="62" t="str">
        <f t="shared" si="1"/>
        <v>Out of test</v>
      </c>
      <c r="F18182" s="53" t="str">
        <f t="shared" si="2"/>
        <v>Shenzhen_0</v>
      </c>
      <c r="G18182" s="53">
        <f t="shared" si="3"/>
        <v>0.1587618631</v>
      </c>
    </row>
    <row r="18183">
      <c r="A18183" s="61">
        <v>1.51859174E9</v>
      </c>
      <c r="B18183" s="61">
        <v>0.0</v>
      </c>
      <c r="C18183" s="61">
        <v>651.0</v>
      </c>
      <c r="D18183" s="57" t="s">
        <v>380</v>
      </c>
      <c r="E18183" s="62" t="str">
        <f t="shared" si="1"/>
        <v>Out of test</v>
      </c>
      <c r="F18183" s="53" t="str">
        <f t="shared" si="2"/>
        <v>Shenzhen_0</v>
      </c>
      <c r="G18183" s="53">
        <f t="shared" si="3"/>
        <v>0.2364528701</v>
      </c>
    </row>
    <row r="18184">
      <c r="A18184" s="61">
        <v>1.511698242E9</v>
      </c>
      <c r="B18184" s="61">
        <v>0.0</v>
      </c>
      <c r="C18184" s="61">
        <v>985.0</v>
      </c>
      <c r="D18184" s="57" t="s">
        <v>380</v>
      </c>
      <c r="E18184" s="62" t="str">
        <f t="shared" si="1"/>
        <v>Out of test</v>
      </c>
      <c r="F18184" s="53" t="str">
        <f t="shared" si="2"/>
        <v>Shenzhen_0</v>
      </c>
      <c r="G18184" s="53">
        <f t="shared" si="3"/>
        <v>0.2209257147</v>
      </c>
    </row>
    <row r="18185">
      <c r="A18185" s="61">
        <v>1.51800809E9</v>
      </c>
      <c r="B18185" s="61">
        <v>0.0</v>
      </c>
      <c r="C18185" s="61">
        <v>376.0</v>
      </c>
      <c r="D18185" s="57" t="s">
        <v>380</v>
      </c>
      <c r="E18185" s="62" t="str">
        <f t="shared" si="1"/>
        <v>Out of test</v>
      </c>
      <c r="F18185" s="53" t="str">
        <f t="shared" si="2"/>
        <v>Shenzhen_0</v>
      </c>
      <c r="G18185" s="53">
        <f t="shared" si="3"/>
        <v>0.9634480005</v>
      </c>
    </row>
    <row r="18186">
      <c r="A18186" s="61">
        <v>1.518061902E9</v>
      </c>
      <c r="B18186" s="61">
        <v>0.0</v>
      </c>
      <c r="C18186" s="61">
        <v>3493.0</v>
      </c>
      <c r="D18186" s="57" t="s">
        <v>380</v>
      </c>
      <c r="E18186" s="62" t="str">
        <f t="shared" si="1"/>
        <v>Out of test</v>
      </c>
      <c r="F18186" s="53" t="str">
        <f t="shared" si="2"/>
        <v>Shenzhen_0</v>
      </c>
      <c r="G18186" s="53">
        <f t="shared" si="3"/>
        <v>0.7933300075</v>
      </c>
    </row>
    <row r="18187">
      <c r="A18187" s="61">
        <v>1.51686626E9</v>
      </c>
      <c r="B18187" s="61">
        <v>0.0</v>
      </c>
      <c r="C18187" s="61">
        <v>1833.0</v>
      </c>
      <c r="D18187" s="57" t="s">
        <v>380</v>
      </c>
      <c r="E18187" s="62" t="str">
        <f t="shared" si="1"/>
        <v>Out of test</v>
      </c>
      <c r="F18187" s="53" t="str">
        <f t="shared" si="2"/>
        <v>Shenzhen_0</v>
      </c>
      <c r="G18187" s="53">
        <f t="shared" si="3"/>
        <v>0.7497971316</v>
      </c>
    </row>
    <row r="18188">
      <c r="A18188" s="61">
        <v>1.514771522E9</v>
      </c>
      <c r="B18188" s="61">
        <v>0.0</v>
      </c>
      <c r="C18188" s="61">
        <v>1055.0</v>
      </c>
      <c r="D18188" s="57" t="s">
        <v>380</v>
      </c>
      <c r="E18188" s="62" t="str">
        <f t="shared" si="1"/>
        <v>Out of test</v>
      </c>
      <c r="F18188" s="53" t="str">
        <f t="shared" si="2"/>
        <v>Shenzhen_0</v>
      </c>
      <c r="G18188" s="53">
        <f t="shared" si="3"/>
        <v>0.2512943068</v>
      </c>
    </row>
    <row r="18189">
      <c r="A18189" s="61">
        <v>1.51918896E9</v>
      </c>
      <c r="B18189" s="61">
        <v>0.0</v>
      </c>
      <c r="C18189" s="61">
        <v>2101.0</v>
      </c>
      <c r="D18189" s="57" t="s">
        <v>380</v>
      </c>
      <c r="E18189" s="62" t="str">
        <f t="shared" si="1"/>
        <v>Out of test</v>
      </c>
      <c r="F18189" s="53" t="str">
        <f t="shared" si="2"/>
        <v>Shenzhen_0</v>
      </c>
      <c r="G18189" s="53">
        <f t="shared" si="3"/>
        <v>0.07520936984</v>
      </c>
    </row>
    <row r="18190">
      <c r="A18190" s="61">
        <v>1.514722491E9</v>
      </c>
      <c r="B18190" s="61">
        <v>0.0</v>
      </c>
      <c r="C18190" s="61">
        <v>323.0</v>
      </c>
      <c r="D18190" s="57" t="s">
        <v>380</v>
      </c>
      <c r="E18190" s="62" t="str">
        <f t="shared" si="1"/>
        <v>Out of test</v>
      </c>
      <c r="F18190" s="53" t="str">
        <f t="shared" si="2"/>
        <v>Shenzhen_0</v>
      </c>
      <c r="G18190" s="53">
        <f t="shared" si="3"/>
        <v>0.5448614182</v>
      </c>
    </row>
    <row r="18191">
      <c r="A18191" s="61">
        <v>1.5190681E9</v>
      </c>
      <c r="B18191" s="61">
        <v>0.0</v>
      </c>
      <c r="C18191" s="61">
        <v>1907.0</v>
      </c>
      <c r="D18191" s="57" t="s">
        <v>380</v>
      </c>
      <c r="E18191" s="62" t="str">
        <f t="shared" si="1"/>
        <v>Out of test</v>
      </c>
      <c r="F18191" s="53" t="str">
        <f t="shared" si="2"/>
        <v>Shenzhen_0</v>
      </c>
      <c r="G18191" s="53">
        <f t="shared" si="3"/>
        <v>0.624165626</v>
      </c>
    </row>
    <row r="18192">
      <c r="A18192" s="61">
        <v>1.516341931E9</v>
      </c>
      <c r="B18192" s="61">
        <v>0.0</v>
      </c>
      <c r="C18192" s="61">
        <v>927.0</v>
      </c>
      <c r="D18192" s="57" t="s">
        <v>380</v>
      </c>
      <c r="E18192" s="62" t="str">
        <f t="shared" si="1"/>
        <v>Out of test</v>
      </c>
      <c r="F18192" s="53" t="str">
        <f t="shared" si="2"/>
        <v>Shenzhen_0</v>
      </c>
      <c r="G18192" s="53">
        <f t="shared" si="3"/>
        <v>0.09076256241</v>
      </c>
    </row>
    <row r="18193">
      <c r="A18193" s="61">
        <v>1.51670795E9</v>
      </c>
      <c r="B18193" s="61">
        <v>0.0</v>
      </c>
      <c r="C18193" s="61">
        <v>841.0</v>
      </c>
      <c r="D18193" s="57" t="s">
        <v>380</v>
      </c>
      <c r="E18193" s="62" t="str">
        <f t="shared" si="1"/>
        <v>Out of test</v>
      </c>
      <c r="F18193" s="53" t="str">
        <f t="shared" si="2"/>
        <v>Shenzhen_0</v>
      </c>
      <c r="G18193" s="53">
        <f t="shared" si="3"/>
        <v>0.2303805507</v>
      </c>
    </row>
    <row r="18194">
      <c r="A18194" s="61">
        <v>1.515475821E9</v>
      </c>
      <c r="B18194" s="61">
        <v>0.0</v>
      </c>
      <c r="C18194" s="61">
        <v>509.0</v>
      </c>
      <c r="D18194" s="57" t="s">
        <v>380</v>
      </c>
      <c r="E18194" s="62" t="str">
        <f t="shared" si="1"/>
        <v>Out of test</v>
      </c>
      <c r="F18194" s="53" t="str">
        <f t="shared" si="2"/>
        <v>Shenzhen_0</v>
      </c>
      <c r="G18194" s="53">
        <f t="shared" si="3"/>
        <v>0.7928807103</v>
      </c>
    </row>
    <row r="18195">
      <c r="A18195" s="61">
        <v>1.513173742E9</v>
      </c>
      <c r="B18195" s="61">
        <v>0.0</v>
      </c>
      <c r="C18195" s="61">
        <v>2636.0</v>
      </c>
      <c r="D18195" s="57" t="s">
        <v>380</v>
      </c>
      <c r="E18195" s="62" t="str">
        <f t="shared" si="1"/>
        <v>Out of test</v>
      </c>
      <c r="F18195" s="53" t="str">
        <f t="shared" si="2"/>
        <v>Shenzhen_0</v>
      </c>
      <c r="G18195" s="53">
        <f t="shared" si="3"/>
        <v>0.4879070562</v>
      </c>
    </row>
    <row r="18196">
      <c r="A18196" s="61">
        <v>1.51413768E9</v>
      </c>
      <c r="B18196" s="61">
        <v>0.0</v>
      </c>
      <c r="C18196" s="61">
        <v>5030.0</v>
      </c>
      <c r="D18196" s="57" t="s">
        <v>380</v>
      </c>
      <c r="E18196" s="62" t="str">
        <f t="shared" si="1"/>
        <v>Out of test</v>
      </c>
      <c r="F18196" s="53" t="str">
        <f t="shared" si="2"/>
        <v>Shenzhen_0</v>
      </c>
      <c r="G18196" s="53">
        <f t="shared" si="3"/>
        <v>0.6337317218</v>
      </c>
    </row>
    <row r="18197">
      <c r="A18197" s="61">
        <v>1.51951127E9</v>
      </c>
      <c r="B18197" s="61">
        <v>0.0</v>
      </c>
      <c r="C18197" s="61">
        <v>4011.0</v>
      </c>
      <c r="D18197" s="57" t="s">
        <v>380</v>
      </c>
      <c r="E18197" s="62" t="str">
        <f t="shared" si="1"/>
        <v>Out of test</v>
      </c>
      <c r="F18197" s="53" t="str">
        <f t="shared" si="2"/>
        <v>Shenzhen_0</v>
      </c>
      <c r="G18197" s="53">
        <f t="shared" si="3"/>
        <v>0.8431544798</v>
      </c>
    </row>
    <row r="18198">
      <c r="A18198" s="61">
        <v>1.513329502E9</v>
      </c>
      <c r="B18198" s="61">
        <v>0.0</v>
      </c>
      <c r="C18198" s="61">
        <v>711.0</v>
      </c>
      <c r="D18198" s="57" t="s">
        <v>380</v>
      </c>
      <c r="E18198" s="62" t="str">
        <f t="shared" si="1"/>
        <v>Out of test</v>
      </c>
      <c r="F18198" s="53" t="str">
        <f t="shared" si="2"/>
        <v>Shenzhen_0</v>
      </c>
      <c r="G18198" s="53">
        <f t="shared" si="3"/>
        <v>0.3697420607</v>
      </c>
    </row>
    <row r="18199">
      <c r="A18199" s="61">
        <v>1.515864282E9</v>
      </c>
      <c r="B18199" s="61">
        <v>0.0</v>
      </c>
      <c r="C18199" s="61">
        <v>159.0</v>
      </c>
      <c r="D18199" s="57" t="s">
        <v>380</v>
      </c>
      <c r="E18199" s="62" t="str">
        <f t="shared" si="1"/>
        <v>Out of test</v>
      </c>
      <c r="F18199" s="53" t="str">
        <f t="shared" si="2"/>
        <v>Shenzhen_0</v>
      </c>
      <c r="G18199" s="53">
        <f t="shared" si="3"/>
        <v>0.523797777</v>
      </c>
    </row>
    <row r="18200">
      <c r="A18200" s="61">
        <v>1.51932269E9</v>
      </c>
      <c r="B18200" s="61">
        <v>0.0</v>
      </c>
      <c r="C18200" s="61">
        <v>1392.0</v>
      </c>
      <c r="D18200" s="57" t="s">
        <v>380</v>
      </c>
      <c r="E18200" s="62" t="str">
        <f t="shared" si="1"/>
        <v>Out of test</v>
      </c>
      <c r="F18200" s="53" t="str">
        <f t="shared" si="2"/>
        <v>Shenzhen_0</v>
      </c>
      <c r="G18200" s="53">
        <f t="shared" si="3"/>
        <v>0.5098193006</v>
      </c>
    </row>
    <row r="18201">
      <c r="A18201" s="61">
        <v>1.514359732E9</v>
      </c>
      <c r="B18201" s="61">
        <v>0.0</v>
      </c>
      <c r="C18201" s="61">
        <v>2420.0</v>
      </c>
      <c r="D18201" s="57" t="s">
        <v>380</v>
      </c>
      <c r="E18201" s="62" t="str">
        <f t="shared" si="1"/>
        <v>Out of test</v>
      </c>
      <c r="F18201" s="53" t="str">
        <f t="shared" si="2"/>
        <v>Shenzhen_0</v>
      </c>
      <c r="G18201" s="53">
        <f t="shared" si="3"/>
        <v>0.1615506845</v>
      </c>
    </row>
    <row r="18202">
      <c r="A18202" s="61">
        <v>1.516622642E9</v>
      </c>
      <c r="B18202" s="61">
        <v>0.0</v>
      </c>
      <c r="C18202" s="61">
        <v>2355.0</v>
      </c>
      <c r="D18202" s="57" t="s">
        <v>380</v>
      </c>
      <c r="E18202" s="62" t="str">
        <f t="shared" si="1"/>
        <v>Out of test</v>
      </c>
      <c r="F18202" s="53" t="str">
        <f t="shared" si="2"/>
        <v>Shenzhen_0</v>
      </c>
      <c r="G18202" s="53">
        <f t="shared" si="3"/>
        <v>0.9100813379</v>
      </c>
    </row>
    <row r="18203">
      <c r="A18203" s="61">
        <v>1.516057612E9</v>
      </c>
      <c r="B18203" s="61">
        <v>0.0</v>
      </c>
      <c r="C18203" s="61">
        <v>2158.0</v>
      </c>
      <c r="D18203" s="57" t="s">
        <v>380</v>
      </c>
      <c r="E18203" s="62" t="str">
        <f t="shared" si="1"/>
        <v>Out of test</v>
      </c>
      <c r="F18203" s="53" t="str">
        <f t="shared" si="2"/>
        <v>Shenzhen_0</v>
      </c>
      <c r="G18203" s="53">
        <f t="shared" si="3"/>
        <v>0.6965687709</v>
      </c>
    </row>
    <row r="18204">
      <c r="A18204" s="61">
        <v>1.517265901E9</v>
      </c>
      <c r="B18204" s="61">
        <v>0.0</v>
      </c>
      <c r="C18204" s="61">
        <v>1922.0</v>
      </c>
      <c r="D18204" s="57" t="s">
        <v>380</v>
      </c>
      <c r="E18204" s="62" t="str">
        <f t="shared" si="1"/>
        <v>Out of test</v>
      </c>
      <c r="F18204" s="53" t="str">
        <f t="shared" si="2"/>
        <v>Shenzhen_0</v>
      </c>
      <c r="G18204" s="53">
        <f t="shared" si="3"/>
        <v>0.8809531399</v>
      </c>
    </row>
    <row r="18205">
      <c r="A18205" s="61">
        <v>1.513514401E9</v>
      </c>
      <c r="B18205" s="61">
        <v>0.0</v>
      </c>
      <c r="C18205" s="61">
        <v>2022.0</v>
      </c>
      <c r="D18205" s="57" t="s">
        <v>380</v>
      </c>
      <c r="E18205" s="62" t="str">
        <f t="shared" si="1"/>
        <v>Out of test</v>
      </c>
      <c r="F18205" s="53" t="str">
        <f t="shared" si="2"/>
        <v>Shenzhen_0</v>
      </c>
      <c r="G18205" s="53">
        <f t="shared" si="3"/>
        <v>0.4604713642</v>
      </c>
    </row>
    <row r="18206">
      <c r="A18206" s="61">
        <v>1.51423039E9</v>
      </c>
      <c r="B18206" s="61">
        <v>0.0</v>
      </c>
      <c r="C18206" s="61">
        <v>1332.0</v>
      </c>
      <c r="D18206" s="57" t="s">
        <v>380</v>
      </c>
      <c r="E18206" s="62" t="str">
        <f t="shared" si="1"/>
        <v>Out of test</v>
      </c>
      <c r="F18206" s="53" t="str">
        <f t="shared" si="2"/>
        <v>Shenzhen_0</v>
      </c>
      <c r="G18206" s="53">
        <f t="shared" si="3"/>
        <v>0.7826018845</v>
      </c>
    </row>
    <row r="18207">
      <c r="A18207" s="61">
        <v>1.514711331E9</v>
      </c>
      <c r="B18207" s="61">
        <v>0.0</v>
      </c>
      <c r="C18207" s="61">
        <v>650.0</v>
      </c>
      <c r="D18207" s="57" t="s">
        <v>380</v>
      </c>
      <c r="E18207" s="62" t="str">
        <f t="shared" si="1"/>
        <v>Out of test</v>
      </c>
      <c r="F18207" s="53" t="str">
        <f t="shared" si="2"/>
        <v>Shenzhen_0</v>
      </c>
      <c r="G18207" s="53">
        <f t="shared" si="3"/>
        <v>0.8993828927</v>
      </c>
    </row>
    <row r="18208">
      <c r="A18208" s="61">
        <v>1.518393601E9</v>
      </c>
      <c r="B18208" s="61">
        <v>0.0</v>
      </c>
      <c r="C18208" s="61">
        <v>1104.0</v>
      </c>
      <c r="D18208" s="57" t="s">
        <v>380</v>
      </c>
      <c r="E18208" s="62" t="str">
        <f t="shared" si="1"/>
        <v>Out of test</v>
      </c>
      <c r="F18208" s="53" t="str">
        <f t="shared" si="2"/>
        <v>Shenzhen_0</v>
      </c>
      <c r="G18208" s="53">
        <f t="shared" si="3"/>
        <v>0.2404309001</v>
      </c>
    </row>
    <row r="18209">
      <c r="A18209" s="61">
        <v>1.517816472E9</v>
      </c>
      <c r="B18209" s="61">
        <v>0.0</v>
      </c>
      <c r="C18209" s="61">
        <v>3262.0</v>
      </c>
      <c r="D18209" s="57" t="s">
        <v>380</v>
      </c>
      <c r="E18209" s="62" t="str">
        <f t="shared" si="1"/>
        <v>Out of test</v>
      </c>
      <c r="F18209" s="53" t="str">
        <f t="shared" si="2"/>
        <v>Shenzhen_0</v>
      </c>
      <c r="G18209" s="53">
        <f t="shared" si="3"/>
        <v>0.4728755701</v>
      </c>
    </row>
    <row r="18210">
      <c r="A18210" s="61">
        <v>1.512682282E9</v>
      </c>
      <c r="B18210" s="61">
        <v>0.0</v>
      </c>
      <c r="C18210" s="61">
        <v>1072.0</v>
      </c>
      <c r="D18210" s="57" t="s">
        <v>380</v>
      </c>
      <c r="E18210" s="62" t="str">
        <f t="shared" si="1"/>
        <v>Out of test</v>
      </c>
      <c r="F18210" s="53" t="str">
        <f t="shared" si="2"/>
        <v>Shenzhen_0</v>
      </c>
      <c r="G18210" s="53">
        <f t="shared" si="3"/>
        <v>0.6067877712</v>
      </c>
    </row>
    <row r="18211">
      <c r="A18211" s="61">
        <v>1.51471743E9</v>
      </c>
      <c r="B18211" s="61">
        <v>0.0</v>
      </c>
      <c r="C18211" s="61">
        <v>4850.0</v>
      </c>
      <c r="D18211" s="57" t="s">
        <v>380</v>
      </c>
      <c r="E18211" s="62" t="str">
        <f t="shared" si="1"/>
        <v>Out of test</v>
      </c>
      <c r="F18211" s="53" t="str">
        <f t="shared" si="2"/>
        <v>Shenzhen_0</v>
      </c>
      <c r="G18211" s="53">
        <f t="shared" si="3"/>
        <v>0.9322564514</v>
      </c>
    </row>
    <row r="18212">
      <c r="A18212" s="61">
        <v>1.514883862E9</v>
      </c>
      <c r="B18212" s="61">
        <v>0.0</v>
      </c>
      <c r="C18212" s="61">
        <v>1040.0</v>
      </c>
      <c r="D18212" s="57" t="s">
        <v>380</v>
      </c>
      <c r="E18212" s="62" t="str">
        <f t="shared" si="1"/>
        <v>Out of test</v>
      </c>
      <c r="F18212" s="53" t="str">
        <f t="shared" si="2"/>
        <v>Shenzhen_0</v>
      </c>
      <c r="G18212" s="53">
        <f t="shared" si="3"/>
        <v>0.3439805429</v>
      </c>
    </row>
    <row r="18213">
      <c r="A18213" s="61">
        <v>1.51130818E9</v>
      </c>
      <c r="B18213" s="61">
        <v>0.0</v>
      </c>
      <c r="C18213" s="61">
        <v>1585.0</v>
      </c>
      <c r="D18213" s="57" t="s">
        <v>380</v>
      </c>
      <c r="E18213" s="62" t="str">
        <f t="shared" si="1"/>
        <v>Out of test</v>
      </c>
      <c r="F18213" s="53" t="str">
        <f t="shared" si="2"/>
        <v>Shenzhen_0</v>
      </c>
      <c r="G18213" s="53">
        <f t="shared" si="3"/>
        <v>0.603413602</v>
      </c>
    </row>
    <row r="18214">
      <c r="A18214" s="61">
        <v>1.51453997E9</v>
      </c>
      <c r="B18214" s="61">
        <v>0.0</v>
      </c>
      <c r="C18214" s="61">
        <v>617.0</v>
      </c>
      <c r="D18214" s="57" t="s">
        <v>380</v>
      </c>
      <c r="E18214" s="62" t="str">
        <f t="shared" si="1"/>
        <v>Out of test</v>
      </c>
      <c r="F18214" s="53" t="str">
        <f t="shared" si="2"/>
        <v>Shenzhen_0</v>
      </c>
      <c r="G18214" s="53">
        <f t="shared" si="3"/>
        <v>0.02608402687</v>
      </c>
    </row>
    <row r="18215">
      <c r="A18215" s="61">
        <v>1.515680911E9</v>
      </c>
      <c r="B18215" s="61">
        <v>0.0</v>
      </c>
      <c r="C18215" s="61">
        <v>36.0</v>
      </c>
      <c r="D18215" s="57" t="s">
        <v>380</v>
      </c>
      <c r="E18215" s="62" t="str">
        <f t="shared" si="1"/>
        <v>Out of test</v>
      </c>
      <c r="F18215" s="53" t="str">
        <f t="shared" si="2"/>
        <v>Shenzhen_0</v>
      </c>
      <c r="G18215" s="53">
        <f t="shared" si="3"/>
        <v>0.9646774104</v>
      </c>
    </row>
    <row r="18216">
      <c r="A18216" s="61">
        <v>1.518711651E9</v>
      </c>
      <c r="B18216" s="61">
        <v>0.0</v>
      </c>
      <c r="C18216" s="61">
        <v>1035.0</v>
      </c>
      <c r="D18216" s="57" t="s">
        <v>380</v>
      </c>
      <c r="E18216" s="62" t="str">
        <f t="shared" si="1"/>
        <v>Out of test</v>
      </c>
      <c r="F18216" s="53" t="str">
        <f t="shared" si="2"/>
        <v>Shenzhen_0</v>
      </c>
      <c r="G18216" s="53">
        <f t="shared" si="3"/>
        <v>0.524927491</v>
      </c>
    </row>
    <row r="18217">
      <c r="A18217" s="61">
        <v>1.519032391E9</v>
      </c>
      <c r="B18217" s="61">
        <v>0.0</v>
      </c>
      <c r="C18217" s="61">
        <v>3767.0</v>
      </c>
      <c r="D18217" s="57" t="s">
        <v>380</v>
      </c>
      <c r="E18217" s="62" t="str">
        <f t="shared" si="1"/>
        <v>Out of test</v>
      </c>
      <c r="F18217" s="53" t="str">
        <f t="shared" si="2"/>
        <v>Shenzhen_0</v>
      </c>
      <c r="G18217" s="53">
        <f t="shared" si="3"/>
        <v>0.7862464361</v>
      </c>
    </row>
    <row r="18218">
      <c r="A18218" s="61">
        <v>1.518217672E9</v>
      </c>
      <c r="B18218" s="61">
        <v>0.0</v>
      </c>
      <c r="C18218" s="61">
        <v>1953.0</v>
      </c>
      <c r="D18218" s="57" t="s">
        <v>380</v>
      </c>
      <c r="E18218" s="62" t="str">
        <f t="shared" si="1"/>
        <v>Out of test</v>
      </c>
      <c r="F18218" s="53" t="str">
        <f t="shared" si="2"/>
        <v>Shenzhen_0</v>
      </c>
      <c r="G18218" s="53">
        <f t="shared" si="3"/>
        <v>0.2342781209</v>
      </c>
    </row>
    <row r="18219">
      <c r="A18219" s="61">
        <v>1.51136059E9</v>
      </c>
      <c r="B18219" s="61">
        <v>0.0</v>
      </c>
      <c r="C18219" s="61">
        <v>118.0</v>
      </c>
      <c r="D18219" s="57" t="s">
        <v>380</v>
      </c>
      <c r="E18219" s="62" t="str">
        <f t="shared" si="1"/>
        <v>Out of test</v>
      </c>
      <c r="F18219" s="53" t="str">
        <f t="shared" si="2"/>
        <v>Shenzhen_0</v>
      </c>
      <c r="G18219" s="53">
        <f t="shared" si="3"/>
        <v>0.2801803364</v>
      </c>
    </row>
    <row r="18220">
      <c r="A18220" s="61">
        <v>1.512689891E9</v>
      </c>
      <c r="B18220" s="61">
        <v>0.0</v>
      </c>
      <c r="C18220" s="61">
        <v>826.0</v>
      </c>
      <c r="D18220" s="57" t="s">
        <v>380</v>
      </c>
      <c r="E18220" s="62" t="str">
        <f t="shared" si="1"/>
        <v>Out of test</v>
      </c>
      <c r="F18220" s="53" t="str">
        <f t="shared" si="2"/>
        <v>Shenzhen_0</v>
      </c>
      <c r="G18220" s="53">
        <f t="shared" si="3"/>
        <v>0.4238942801</v>
      </c>
    </row>
    <row r="18221">
      <c r="A18221" s="61">
        <v>1.514901542E9</v>
      </c>
      <c r="B18221" s="61">
        <v>0.0</v>
      </c>
      <c r="C18221" s="61">
        <v>381.0</v>
      </c>
      <c r="D18221" s="57" t="s">
        <v>380</v>
      </c>
      <c r="E18221" s="62" t="str">
        <f t="shared" si="1"/>
        <v>Out of test</v>
      </c>
      <c r="F18221" s="53" t="str">
        <f t="shared" si="2"/>
        <v>Shenzhen_0</v>
      </c>
      <c r="G18221" s="53">
        <f t="shared" si="3"/>
        <v>0.07240801445</v>
      </c>
    </row>
    <row r="18222">
      <c r="A18222" s="61">
        <v>1.51538363E9</v>
      </c>
      <c r="B18222" s="61">
        <v>0.0</v>
      </c>
      <c r="C18222" s="61">
        <v>1699.0</v>
      </c>
      <c r="D18222" s="57" t="s">
        <v>380</v>
      </c>
      <c r="E18222" s="62" t="str">
        <f t="shared" si="1"/>
        <v>Out of test</v>
      </c>
      <c r="F18222" s="53" t="str">
        <f t="shared" si="2"/>
        <v>Shenzhen_0</v>
      </c>
      <c r="G18222" s="53">
        <f t="shared" si="3"/>
        <v>0.7332632143</v>
      </c>
    </row>
    <row r="18223">
      <c r="A18223" s="61">
        <v>1.511319932E9</v>
      </c>
      <c r="B18223" s="61">
        <v>0.0</v>
      </c>
      <c r="C18223" s="61">
        <v>3061.0</v>
      </c>
      <c r="D18223" s="57" t="s">
        <v>380</v>
      </c>
      <c r="E18223" s="62" t="str">
        <f t="shared" si="1"/>
        <v>Out of test</v>
      </c>
      <c r="F18223" s="53" t="str">
        <f t="shared" si="2"/>
        <v>Shenzhen_0</v>
      </c>
      <c r="G18223" s="53">
        <f t="shared" si="3"/>
        <v>0.6523959142</v>
      </c>
    </row>
    <row r="18224">
      <c r="A18224" s="61">
        <v>1.511960201E9</v>
      </c>
      <c r="B18224" s="61">
        <v>0.0</v>
      </c>
      <c r="C18224" s="61">
        <v>1432.0</v>
      </c>
      <c r="D18224" s="57" t="s">
        <v>380</v>
      </c>
      <c r="E18224" s="62" t="str">
        <f t="shared" si="1"/>
        <v>Out of test</v>
      </c>
      <c r="F18224" s="53" t="str">
        <f t="shared" si="2"/>
        <v>Shenzhen_0</v>
      </c>
      <c r="G18224" s="53">
        <f t="shared" si="3"/>
        <v>0.5980293781</v>
      </c>
    </row>
    <row r="18225">
      <c r="A18225" s="61">
        <v>1.512628731E9</v>
      </c>
      <c r="B18225" s="61">
        <v>0.0</v>
      </c>
      <c r="C18225" s="61">
        <v>1915.0</v>
      </c>
      <c r="D18225" s="57" t="s">
        <v>380</v>
      </c>
      <c r="E18225" s="62" t="str">
        <f t="shared" si="1"/>
        <v>Out of test</v>
      </c>
      <c r="F18225" s="53" t="str">
        <f t="shared" si="2"/>
        <v>Shenzhen_0</v>
      </c>
      <c r="G18225" s="53">
        <f t="shared" si="3"/>
        <v>0.1619505305</v>
      </c>
    </row>
    <row r="18226">
      <c r="A18226" s="61">
        <v>1.517431402E9</v>
      </c>
      <c r="B18226" s="61">
        <v>0.0</v>
      </c>
      <c r="C18226" s="61">
        <v>1299.0</v>
      </c>
      <c r="D18226" s="57" t="s">
        <v>380</v>
      </c>
      <c r="E18226" s="62" t="str">
        <f t="shared" si="1"/>
        <v>Out of test</v>
      </c>
      <c r="F18226" s="53" t="str">
        <f t="shared" si="2"/>
        <v>Shenzhen_0</v>
      </c>
      <c r="G18226" s="53">
        <f t="shared" si="3"/>
        <v>0.9380577228</v>
      </c>
    </row>
    <row r="18227">
      <c r="A18227" s="61">
        <v>1.516420502E9</v>
      </c>
      <c r="B18227" s="61">
        <v>0.0</v>
      </c>
      <c r="C18227" s="61">
        <v>2564.0</v>
      </c>
      <c r="D18227" s="57" t="s">
        <v>380</v>
      </c>
      <c r="E18227" s="62" t="str">
        <f t="shared" si="1"/>
        <v>Out of test</v>
      </c>
      <c r="F18227" s="53" t="str">
        <f t="shared" si="2"/>
        <v>Shenzhen_0</v>
      </c>
      <c r="G18227" s="53">
        <f t="shared" si="3"/>
        <v>0.6601003449</v>
      </c>
    </row>
    <row r="18228">
      <c r="A18228" s="61">
        <v>1.512402632E9</v>
      </c>
      <c r="B18228" s="61">
        <v>0.0</v>
      </c>
      <c r="C18228" s="61">
        <v>3069.0</v>
      </c>
      <c r="D18228" s="57" t="s">
        <v>380</v>
      </c>
      <c r="E18228" s="62" t="str">
        <f t="shared" si="1"/>
        <v>Out of test</v>
      </c>
      <c r="F18228" s="53" t="str">
        <f t="shared" si="2"/>
        <v>Shenzhen_0</v>
      </c>
      <c r="G18228" s="53">
        <f t="shared" si="3"/>
        <v>0.5655816294</v>
      </c>
    </row>
    <row r="18229">
      <c r="A18229" s="61">
        <v>1.517777672E9</v>
      </c>
      <c r="B18229" s="61">
        <v>0.0</v>
      </c>
      <c r="C18229" s="61">
        <v>2766.0</v>
      </c>
      <c r="D18229" s="57" t="s">
        <v>380</v>
      </c>
      <c r="E18229" s="62" t="str">
        <f t="shared" si="1"/>
        <v>Out of test</v>
      </c>
      <c r="F18229" s="53" t="str">
        <f t="shared" si="2"/>
        <v>Shenzhen_0</v>
      </c>
      <c r="G18229" s="53">
        <f t="shared" si="3"/>
        <v>0.1322464968</v>
      </c>
    </row>
    <row r="18230">
      <c r="A18230" s="61">
        <v>1.51527269E9</v>
      </c>
      <c r="B18230" s="61">
        <v>0.0</v>
      </c>
      <c r="C18230" s="61">
        <v>195.0</v>
      </c>
      <c r="D18230" s="57" t="s">
        <v>380</v>
      </c>
      <c r="E18230" s="62" t="str">
        <f t="shared" si="1"/>
        <v>Out of test</v>
      </c>
      <c r="F18230" s="53" t="str">
        <f t="shared" si="2"/>
        <v>Shenzhen_0</v>
      </c>
      <c r="G18230" s="53">
        <f t="shared" si="3"/>
        <v>0.5389023644</v>
      </c>
    </row>
    <row r="18231">
      <c r="A18231" s="61">
        <v>1.514342981E9</v>
      </c>
      <c r="B18231" s="61">
        <v>0.0</v>
      </c>
      <c r="C18231" s="61">
        <v>3172.0</v>
      </c>
      <c r="D18231" s="57" t="s">
        <v>380</v>
      </c>
      <c r="E18231" s="62" t="str">
        <f t="shared" si="1"/>
        <v>Out of test</v>
      </c>
      <c r="F18231" s="53" t="str">
        <f t="shared" si="2"/>
        <v>Shenzhen_0</v>
      </c>
      <c r="G18231" s="53">
        <f t="shared" si="3"/>
        <v>0.6130486824</v>
      </c>
    </row>
    <row r="18232">
      <c r="A18232" s="61">
        <v>1.51867294E9</v>
      </c>
      <c r="B18232" s="61">
        <v>0.0</v>
      </c>
      <c r="C18232" s="61">
        <v>696.0</v>
      </c>
      <c r="D18232" s="57" t="s">
        <v>380</v>
      </c>
      <c r="E18232" s="62" t="str">
        <f t="shared" si="1"/>
        <v>Out of test</v>
      </c>
      <c r="F18232" s="53" t="str">
        <f t="shared" si="2"/>
        <v>Shenzhen_0</v>
      </c>
      <c r="G18232" s="53">
        <f t="shared" si="3"/>
        <v>0.5887071682</v>
      </c>
    </row>
    <row r="18233">
      <c r="A18233" s="61">
        <v>1.515053902E9</v>
      </c>
      <c r="B18233" s="61">
        <v>0.0</v>
      </c>
      <c r="C18233" s="61">
        <v>1977.0</v>
      </c>
      <c r="D18233" s="57" t="s">
        <v>380</v>
      </c>
      <c r="E18233" s="62" t="str">
        <f t="shared" si="1"/>
        <v>Out of test</v>
      </c>
      <c r="F18233" s="53" t="str">
        <f t="shared" si="2"/>
        <v>Shenzhen_0</v>
      </c>
      <c r="G18233" s="53">
        <f t="shared" si="3"/>
        <v>0.5562030952</v>
      </c>
    </row>
    <row r="18234">
      <c r="A18234" s="61">
        <v>1.516177522E9</v>
      </c>
      <c r="B18234" s="61">
        <v>0.0</v>
      </c>
      <c r="C18234" s="61">
        <v>2910.0</v>
      </c>
      <c r="D18234" s="57" t="s">
        <v>380</v>
      </c>
      <c r="E18234" s="62" t="str">
        <f t="shared" si="1"/>
        <v>Out of test</v>
      </c>
      <c r="F18234" s="53" t="str">
        <f t="shared" si="2"/>
        <v>Shenzhen_0</v>
      </c>
      <c r="G18234" s="53">
        <f t="shared" si="3"/>
        <v>0.9804500997</v>
      </c>
    </row>
    <row r="18235">
      <c r="A18235" s="61">
        <v>1.5194417E9</v>
      </c>
      <c r="B18235" s="61">
        <v>0.0</v>
      </c>
      <c r="C18235" s="61">
        <v>1241.0</v>
      </c>
      <c r="D18235" s="57" t="s">
        <v>380</v>
      </c>
      <c r="E18235" s="62" t="str">
        <f t="shared" si="1"/>
        <v>Out of test</v>
      </c>
      <c r="F18235" s="53" t="str">
        <f t="shared" si="2"/>
        <v>Shenzhen_0</v>
      </c>
      <c r="G18235" s="53">
        <f t="shared" si="3"/>
        <v>0.5308826127</v>
      </c>
    </row>
    <row r="18236">
      <c r="A18236" s="61">
        <v>1.519673592E9</v>
      </c>
      <c r="B18236" s="61">
        <v>0.0</v>
      </c>
      <c r="C18236" s="61">
        <v>2717.0</v>
      </c>
      <c r="D18236" s="57" t="s">
        <v>380</v>
      </c>
      <c r="E18236" s="62" t="str">
        <f t="shared" si="1"/>
        <v>Out of test</v>
      </c>
      <c r="F18236" s="53" t="str">
        <f t="shared" si="2"/>
        <v>Shenzhen_0</v>
      </c>
      <c r="G18236" s="53">
        <f t="shared" si="3"/>
        <v>0.9007164854</v>
      </c>
    </row>
    <row r="18237">
      <c r="A18237" s="61">
        <v>1.51274415E9</v>
      </c>
      <c r="B18237" s="61">
        <v>0.0</v>
      </c>
      <c r="C18237" s="61">
        <v>3470.0</v>
      </c>
      <c r="D18237" s="57" t="s">
        <v>380</v>
      </c>
      <c r="E18237" s="62" t="str">
        <f t="shared" si="1"/>
        <v>Out of test</v>
      </c>
      <c r="F18237" s="53" t="str">
        <f t="shared" si="2"/>
        <v>Shenzhen_0</v>
      </c>
      <c r="G18237" s="53">
        <f t="shared" si="3"/>
        <v>0.05277835719</v>
      </c>
    </row>
    <row r="18238">
      <c r="A18238" s="61">
        <v>1.51352824E9</v>
      </c>
      <c r="B18238" s="61">
        <v>0.0</v>
      </c>
      <c r="C18238" s="61">
        <v>4444.0</v>
      </c>
      <c r="D18238" s="57" t="s">
        <v>380</v>
      </c>
      <c r="E18238" s="62" t="str">
        <f t="shared" si="1"/>
        <v>Out of test</v>
      </c>
      <c r="F18238" s="53" t="str">
        <f t="shared" si="2"/>
        <v>Shenzhen_0</v>
      </c>
      <c r="G18238" s="53">
        <f t="shared" si="3"/>
        <v>0.024510481</v>
      </c>
    </row>
    <row r="18239">
      <c r="A18239" s="61">
        <v>1.51920742E9</v>
      </c>
      <c r="B18239" s="61">
        <v>0.0</v>
      </c>
      <c r="C18239" s="61">
        <v>1680.0</v>
      </c>
      <c r="D18239" s="57" t="s">
        <v>380</v>
      </c>
      <c r="E18239" s="62" t="str">
        <f t="shared" si="1"/>
        <v>Out of test</v>
      </c>
      <c r="F18239" s="53" t="str">
        <f t="shared" si="2"/>
        <v>Shenzhen_0</v>
      </c>
      <c r="G18239" s="53">
        <f t="shared" si="3"/>
        <v>0.7941624954</v>
      </c>
    </row>
    <row r="18240">
      <c r="A18240" s="61">
        <v>1.517691851E9</v>
      </c>
      <c r="B18240" s="61">
        <v>0.0</v>
      </c>
      <c r="C18240" s="61">
        <v>1021.0</v>
      </c>
      <c r="D18240" s="57" t="s">
        <v>380</v>
      </c>
      <c r="E18240" s="62" t="str">
        <f t="shared" si="1"/>
        <v>Out of test</v>
      </c>
      <c r="F18240" s="53" t="str">
        <f t="shared" si="2"/>
        <v>Shenzhen_0</v>
      </c>
      <c r="G18240" s="53">
        <f t="shared" si="3"/>
        <v>0.1435386621</v>
      </c>
    </row>
    <row r="18241">
      <c r="A18241" s="61">
        <v>1.518369441E9</v>
      </c>
      <c r="B18241" s="61">
        <v>0.0</v>
      </c>
      <c r="C18241" s="61">
        <v>3292.0</v>
      </c>
      <c r="D18241" s="57" t="s">
        <v>380</v>
      </c>
      <c r="E18241" s="62" t="str">
        <f t="shared" si="1"/>
        <v>Out of test</v>
      </c>
      <c r="F18241" s="53" t="str">
        <f t="shared" si="2"/>
        <v>Shenzhen_0</v>
      </c>
      <c r="G18241" s="53">
        <f t="shared" si="3"/>
        <v>0.06707035702</v>
      </c>
    </row>
    <row r="18242">
      <c r="A18242" s="61">
        <v>1.512567882E9</v>
      </c>
      <c r="B18242" s="61">
        <v>0.0</v>
      </c>
      <c r="C18242" s="61">
        <v>261.0</v>
      </c>
      <c r="D18242" s="57" t="s">
        <v>380</v>
      </c>
      <c r="E18242" s="62" t="str">
        <f t="shared" si="1"/>
        <v>Out of test</v>
      </c>
      <c r="F18242" s="53" t="str">
        <f t="shared" si="2"/>
        <v>Shenzhen_0</v>
      </c>
      <c r="G18242" s="53">
        <f t="shared" si="3"/>
        <v>0.1255046411</v>
      </c>
    </row>
    <row r="18243">
      <c r="A18243" s="61">
        <v>1.514623331E9</v>
      </c>
      <c r="B18243" s="61">
        <v>0.0</v>
      </c>
      <c r="C18243" s="61">
        <v>1114.0</v>
      </c>
      <c r="D18243" s="57" t="s">
        <v>380</v>
      </c>
      <c r="E18243" s="62" t="str">
        <f t="shared" si="1"/>
        <v>Out of test</v>
      </c>
      <c r="F18243" s="53" t="str">
        <f t="shared" si="2"/>
        <v>Shenzhen_0</v>
      </c>
      <c r="G18243" s="53">
        <f t="shared" si="3"/>
        <v>0.6695798825</v>
      </c>
    </row>
    <row r="18244">
      <c r="A18244" s="61">
        <v>1.514735862E9</v>
      </c>
      <c r="B18244" s="61">
        <v>0.0</v>
      </c>
      <c r="C18244" s="61">
        <v>2751.0</v>
      </c>
      <c r="D18244" s="57" t="s">
        <v>380</v>
      </c>
      <c r="E18244" s="62" t="str">
        <f t="shared" si="1"/>
        <v>Out of test</v>
      </c>
      <c r="F18244" s="53" t="str">
        <f t="shared" si="2"/>
        <v>Shenzhen_0</v>
      </c>
      <c r="G18244" s="53">
        <f t="shared" si="3"/>
        <v>0.4970012072</v>
      </c>
    </row>
    <row r="18245">
      <c r="A18245" s="61">
        <v>1.513806252E9</v>
      </c>
      <c r="B18245" s="61">
        <v>0.0</v>
      </c>
      <c r="C18245" s="61">
        <v>4028.0</v>
      </c>
      <c r="D18245" s="57" t="s">
        <v>380</v>
      </c>
      <c r="E18245" s="62" t="str">
        <f t="shared" si="1"/>
        <v>Out of test</v>
      </c>
      <c r="F18245" s="53" t="str">
        <f t="shared" si="2"/>
        <v>Shenzhen_0</v>
      </c>
      <c r="G18245" s="53">
        <f t="shared" si="3"/>
        <v>0.3383843723</v>
      </c>
    </row>
    <row r="18246">
      <c r="A18246" s="61">
        <v>1.511364361E9</v>
      </c>
      <c r="B18246" s="61">
        <v>0.0</v>
      </c>
      <c r="C18246" s="61">
        <v>957.0</v>
      </c>
      <c r="D18246" s="57" t="s">
        <v>380</v>
      </c>
      <c r="E18246" s="62" t="str">
        <f t="shared" si="1"/>
        <v>Out of test</v>
      </c>
      <c r="F18246" s="53" t="str">
        <f t="shared" si="2"/>
        <v>Shenzhen_0</v>
      </c>
      <c r="G18246" s="53">
        <f t="shared" si="3"/>
        <v>0.2667329645</v>
      </c>
    </row>
    <row r="18247">
      <c r="A18247" s="61">
        <v>1.515230681E9</v>
      </c>
      <c r="B18247" s="61">
        <v>0.0</v>
      </c>
      <c r="C18247" s="61">
        <v>2519.0</v>
      </c>
      <c r="D18247" s="57" t="s">
        <v>380</v>
      </c>
      <c r="E18247" s="62" t="str">
        <f t="shared" si="1"/>
        <v>Out of test</v>
      </c>
      <c r="F18247" s="53" t="str">
        <f t="shared" si="2"/>
        <v>Shenzhen_0</v>
      </c>
      <c r="G18247" s="53">
        <f t="shared" si="3"/>
        <v>0.9006658454</v>
      </c>
    </row>
    <row r="18248">
      <c r="A18248" s="61">
        <v>1.516165601E9</v>
      </c>
      <c r="B18248" s="61">
        <v>0.0</v>
      </c>
      <c r="C18248" s="61">
        <v>1056.0</v>
      </c>
      <c r="D18248" s="57" t="s">
        <v>380</v>
      </c>
      <c r="E18248" s="62" t="str">
        <f t="shared" si="1"/>
        <v>Out of test</v>
      </c>
      <c r="F18248" s="53" t="str">
        <f t="shared" si="2"/>
        <v>Shenzhen_0</v>
      </c>
      <c r="G18248" s="53">
        <f t="shared" si="3"/>
        <v>0.353593428</v>
      </c>
    </row>
    <row r="18249">
      <c r="A18249" s="61">
        <v>1.511954041E9</v>
      </c>
      <c r="B18249" s="61">
        <v>0.0</v>
      </c>
      <c r="C18249" s="61">
        <v>5192.0</v>
      </c>
      <c r="D18249" s="57" t="s">
        <v>380</v>
      </c>
      <c r="E18249" s="62" t="str">
        <f t="shared" si="1"/>
        <v>Out of test</v>
      </c>
      <c r="F18249" s="53" t="str">
        <f t="shared" si="2"/>
        <v>Shenzhen_0</v>
      </c>
      <c r="G18249" s="53">
        <f t="shared" si="3"/>
        <v>0.0820650258</v>
      </c>
    </row>
    <row r="18250">
      <c r="A18250" s="61">
        <v>1.51494911E9</v>
      </c>
      <c r="B18250" s="61">
        <v>0.0</v>
      </c>
      <c r="C18250" s="61">
        <v>464.0</v>
      </c>
      <c r="D18250" s="57" t="s">
        <v>380</v>
      </c>
      <c r="E18250" s="62" t="str">
        <f t="shared" si="1"/>
        <v>Out of test</v>
      </c>
      <c r="F18250" s="53" t="str">
        <f t="shared" si="2"/>
        <v>Shenzhen_0</v>
      </c>
      <c r="G18250" s="53">
        <f t="shared" si="3"/>
        <v>0.9807524336</v>
      </c>
    </row>
    <row r="18251">
      <c r="A18251" s="61">
        <v>1.51671005E9</v>
      </c>
      <c r="B18251" s="61">
        <v>0.0</v>
      </c>
      <c r="C18251" s="61">
        <v>475.0</v>
      </c>
      <c r="D18251" s="57" t="s">
        <v>380</v>
      </c>
      <c r="E18251" s="62" t="str">
        <f t="shared" si="1"/>
        <v>Out of test</v>
      </c>
      <c r="F18251" s="53" t="str">
        <f t="shared" si="2"/>
        <v>Shenzhen_0</v>
      </c>
      <c r="G18251" s="53">
        <f t="shared" si="3"/>
        <v>0.9508170395</v>
      </c>
    </row>
    <row r="18252">
      <c r="A18252" s="61">
        <v>1.51990221E9</v>
      </c>
      <c r="B18252" s="61">
        <v>0.0</v>
      </c>
      <c r="C18252" s="61">
        <v>726.0</v>
      </c>
      <c r="D18252" s="57" t="s">
        <v>380</v>
      </c>
      <c r="E18252" s="62" t="str">
        <f t="shared" si="1"/>
        <v>Out of test</v>
      </c>
      <c r="F18252" s="53" t="str">
        <f t="shared" si="2"/>
        <v>Shenzhen_0</v>
      </c>
      <c r="G18252" s="53">
        <f t="shared" si="3"/>
        <v>0.4207018698</v>
      </c>
    </row>
    <row r="18253">
      <c r="A18253" s="61">
        <v>1.518298791E9</v>
      </c>
      <c r="B18253" s="61">
        <v>0.0</v>
      </c>
      <c r="C18253" s="61">
        <v>1266.0</v>
      </c>
      <c r="D18253" s="57" t="s">
        <v>380</v>
      </c>
      <c r="E18253" s="62" t="str">
        <f t="shared" si="1"/>
        <v>Out of test</v>
      </c>
      <c r="F18253" s="53" t="str">
        <f t="shared" si="2"/>
        <v>Shenzhen_0</v>
      </c>
      <c r="G18253" s="53">
        <f t="shared" si="3"/>
        <v>0.3845138615</v>
      </c>
    </row>
    <row r="18254">
      <c r="A18254" s="61">
        <v>1.518096441E9</v>
      </c>
      <c r="B18254" s="61">
        <v>0.0</v>
      </c>
      <c r="C18254" s="61">
        <v>1720.0</v>
      </c>
      <c r="D18254" s="57" t="s">
        <v>380</v>
      </c>
      <c r="E18254" s="62" t="str">
        <f t="shared" si="1"/>
        <v>Out of test</v>
      </c>
      <c r="F18254" s="53" t="str">
        <f t="shared" si="2"/>
        <v>Shenzhen_0</v>
      </c>
      <c r="G18254" s="53">
        <f t="shared" si="3"/>
        <v>0.5086059243</v>
      </c>
    </row>
    <row r="18255">
      <c r="A18255" s="61">
        <v>1.513798321E9</v>
      </c>
      <c r="B18255" s="61">
        <v>0.0</v>
      </c>
      <c r="C18255" s="61">
        <v>2682.0</v>
      </c>
      <c r="D18255" s="57" t="s">
        <v>380</v>
      </c>
      <c r="E18255" s="62" t="str">
        <f t="shared" si="1"/>
        <v>Out of test</v>
      </c>
      <c r="F18255" s="53" t="str">
        <f t="shared" si="2"/>
        <v>Shenzhen_0</v>
      </c>
      <c r="G18255" s="53">
        <f t="shared" si="3"/>
        <v>0.2872202006</v>
      </c>
    </row>
    <row r="18256">
      <c r="A18256" s="61">
        <v>1.516730801E9</v>
      </c>
      <c r="B18256" s="61">
        <v>0.0</v>
      </c>
      <c r="C18256" s="61">
        <v>3826.0</v>
      </c>
      <c r="D18256" s="57" t="s">
        <v>380</v>
      </c>
      <c r="E18256" s="62" t="str">
        <f t="shared" si="1"/>
        <v>Out of test</v>
      </c>
      <c r="F18256" s="53" t="str">
        <f t="shared" si="2"/>
        <v>Shenzhen_0</v>
      </c>
      <c r="G18256" s="53">
        <f t="shared" si="3"/>
        <v>0.8168766725</v>
      </c>
    </row>
    <row r="18257">
      <c r="A18257" s="61">
        <v>1.51880645E9</v>
      </c>
      <c r="B18257" s="61">
        <v>0.0</v>
      </c>
      <c r="C18257" s="61">
        <v>522.0</v>
      </c>
      <c r="D18257" s="57" t="s">
        <v>380</v>
      </c>
      <c r="E18257" s="62" t="str">
        <f t="shared" si="1"/>
        <v>Out of test</v>
      </c>
      <c r="F18257" s="53" t="str">
        <f t="shared" si="2"/>
        <v>Shenzhen_0</v>
      </c>
      <c r="G18257" s="53">
        <f t="shared" si="3"/>
        <v>0.6906952034</v>
      </c>
    </row>
    <row r="18258">
      <c r="A18258" s="61">
        <v>1.51368014E9</v>
      </c>
      <c r="B18258" s="61">
        <v>0.0</v>
      </c>
      <c r="C18258" s="61">
        <v>611.0</v>
      </c>
      <c r="D18258" s="57" t="s">
        <v>380</v>
      </c>
      <c r="E18258" s="62" t="str">
        <f t="shared" si="1"/>
        <v>Out of test</v>
      </c>
      <c r="F18258" s="53" t="str">
        <f t="shared" si="2"/>
        <v>Shenzhen_0</v>
      </c>
      <c r="G18258" s="53">
        <f t="shared" si="3"/>
        <v>0.4403416251</v>
      </c>
    </row>
    <row r="18259">
      <c r="A18259" s="61">
        <v>1.518712462E9</v>
      </c>
      <c r="B18259" s="61">
        <v>0.0</v>
      </c>
      <c r="C18259" s="61">
        <v>4511.0</v>
      </c>
      <c r="D18259" s="57" t="s">
        <v>380</v>
      </c>
      <c r="E18259" s="62" t="str">
        <f t="shared" si="1"/>
        <v>Out of test</v>
      </c>
      <c r="F18259" s="53" t="str">
        <f t="shared" si="2"/>
        <v>Shenzhen_0</v>
      </c>
      <c r="G18259" s="53">
        <f t="shared" si="3"/>
        <v>0.3022631353</v>
      </c>
    </row>
    <row r="18260">
      <c r="A18260" s="61">
        <v>1.518781051E9</v>
      </c>
      <c r="B18260" s="61">
        <v>0.0</v>
      </c>
      <c r="C18260" s="61">
        <v>1470.0</v>
      </c>
      <c r="D18260" s="57" t="s">
        <v>380</v>
      </c>
      <c r="E18260" s="62" t="str">
        <f t="shared" si="1"/>
        <v>Out of test</v>
      </c>
      <c r="F18260" s="53" t="str">
        <f t="shared" si="2"/>
        <v>Shenzhen_0</v>
      </c>
      <c r="G18260" s="53">
        <f t="shared" si="3"/>
        <v>0.06950823913</v>
      </c>
    </row>
    <row r="18261">
      <c r="A18261" s="61">
        <v>1.514505791E9</v>
      </c>
      <c r="B18261" s="61">
        <v>0.0</v>
      </c>
      <c r="C18261" s="61">
        <v>44.0</v>
      </c>
      <c r="D18261" s="57" t="s">
        <v>380</v>
      </c>
      <c r="E18261" s="62" t="str">
        <f t="shared" si="1"/>
        <v>Out of test</v>
      </c>
      <c r="F18261" s="53" t="str">
        <f t="shared" si="2"/>
        <v>Shenzhen_0</v>
      </c>
      <c r="G18261" s="53">
        <f t="shared" si="3"/>
        <v>0.5495659805</v>
      </c>
    </row>
    <row r="18262">
      <c r="A18262" s="61">
        <v>1.517018711E9</v>
      </c>
      <c r="B18262" s="61">
        <v>0.0</v>
      </c>
      <c r="C18262" s="61">
        <v>1843.0</v>
      </c>
      <c r="D18262" s="57" t="s">
        <v>380</v>
      </c>
      <c r="E18262" s="62" t="str">
        <f t="shared" si="1"/>
        <v>Out of test</v>
      </c>
      <c r="F18262" s="53" t="str">
        <f t="shared" si="2"/>
        <v>Shenzhen_0</v>
      </c>
      <c r="G18262" s="53">
        <f t="shared" si="3"/>
        <v>0.7232051754</v>
      </c>
    </row>
    <row r="18263">
      <c r="A18263" s="61">
        <v>1.51267442E9</v>
      </c>
      <c r="B18263" s="61">
        <v>0.0</v>
      </c>
      <c r="C18263" s="61">
        <v>1882.0</v>
      </c>
      <c r="D18263" s="57" t="s">
        <v>380</v>
      </c>
      <c r="E18263" s="62" t="str">
        <f t="shared" si="1"/>
        <v>Out of test</v>
      </c>
      <c r="F18263" s="53" t="str">
        <f t="shared" si="2"/>
        <v>Shenzhen_0</v>
      </c>
      <c r="G18263" s="53">
        <f t="shared" si="3"/>
        <v>0.08327804274</v>
      </c>
    </row>
    <row r="18264">
      <c r="A18264" s="61">
        <v>1.516600502E9</v>
      </c>
      <c r="B18264" s="61">
        <v>0.0</v>
      </c>
      <c r="C18264" s="61">
        <v>1711.0</v>
      </c>
      <c r="D18264" s="57" t="s">
        <v>380</v>
      </c>
      <c r="E18264" s="62" t="str">
        <f t="shared" si="1"/>
        <v>Out of test</v>
      </c>
      <c r="F18264" s="53" t="str">
        <f t="shared" si="2"/>
        <v>Shenzhen_0</v>
      </c>
      <c r="G18264" s="53">
        <f t="shared" si="3"/>
        <v>0.9183631516</v>
      </c>
    </row>
    <row r="18265">
      <c r="A18265" s="61">
        <v>1.513823271E9</v>
      </c>
      <c r="B18265" s="61">
        <v>0.0</v>
      </c>
      <c r="C18265" s="61">
        <v>2012.0</v>
      </c>
      <c r="D18265" s="57" t="s">
        <v>380</v>
      </c>
      <c r="E18265" s="62" t="str">
        <f t="shared" si="1"/>
        <v>Out of test</v>
      </c>
      <c r="F18265" s="53" t="str">
        <f t="shared" si="2"/>
        <v>Shenzhen_0</v>
      </c>
      <c r="G18265" s="53">
        <f t="shared" si="3"/>
        <v>0.9752483671</v>
      </c>
    </row>
    <row r="18266">
      <c r="A18266" s="61">
        <v>1.517341662E9</v>
      </c>
      <c r="B18266" s="61">
        <v>0.0</v>
      </c>
      <c r="C18266" s="61">
        <v>906.0</v>
      </c>
      <c r="D18266" s="57" t="s">
        <v>380</v>
      </c>
      <c r="E18266" s="62" t="str">
        <f t="shared" si="1"/>
        <v>Out of test</v>
      </c>
      <c r="F18266" s="53" t="str">
        <f t="shared" si="2"/>
        <v>Shenzhen_0</v>
      </c>
      <c r="G18266" s="53">
        <f t="shared" si="3"/>
        <v>0.624083213</v>
      </c>
    </row>
    <row r="18267">
      <c r="A18267" s="61">
        <v>1.517821021E9</v>
      </c>
      <c r="B18267" s="61">
        <v>0.0</v>
      </c>
      <c r="C18267" s="61">
        <v>1882.0</v>
      </c>
      <c r="D18267" s="57" t="s">
        <v>380</v>
      </c>
      <c r="E18267" s="62" t="str">
        <f t="shared" si="1"/>
        <v>Out of test</v>
      </c>
      <c r="F18267" s="53" t="str">
        <f t="shared" si="2"/>
        <v>Shenzhen_0</v>
      </c>
      <c r="G18267" s="53">
        <f t="shared" si="3"/>
        <v>0.261971036</v>
      </c>
    </row>
    <row r="18268">
      <c r="A18268" s="61">
        <v>1.514762942E9</v>
      </c>
      <c r="B18268" s="61">
        <v>0.0</v>
      </c>
      <c r="C18268" s="61">
        <v>990.0</v>
      </c>
      <c r="D18268" s="57" t="s">
        <v>380</v>
      </c>
      <c r="E18268" s="62" t="str">
        <f t="shared" si="1"/>
        <v>Out of test</v>
      </c>
      <c r="F18268" s="53" t="str">
        <f t="shared" si="2"/>
        <v>Shenzhen_0</v>
      </c>
      <c r="G18268" s="53">
        <f t="shared" si="3"/>
        <v>0.4827497383</v>
      </c>
    </row>
    <row r="18269">
      <c r="A18269" s="61">
        <v>1.51205982E9</v>
      </c>
      <c r="B18269" s="61">
        <v>0.0</v>
      </c>
      <c r="C18269" s="61">
        <v>3443.0</v>
      </c>
      <c r="D18269" s="57" t="s">
        <v>380</v>
      </c>
      <c r="E18269" s="62" t="str">
        <f t="shared" si="1"/>
        <v>Out of test</v>
      </c>
      <c r="F18269" s="53" t="str">
        <f t="shared" si="2"/>
        <v>Shenzhen_0</v>
      </c>
      <c r="G18269" s="53">
        <f t="shared" si="3"/>
        <v>0.8803964837</v>
      </c>
    </row>
    <row r="18270">
      <c r="A18270" s="61">
        <v>1.515187221E9</v>
      </c>
      <c r="B18270" s="61">
        <v>0.0</v>
      </c>
      <c r="C18270" s="61">
        <v>3384.0</v>
      </c>
      <c r="D18270" s="57" t="s">
        <v>380</v>
      </c>
      <c r="E18270" s="62" t="str">
        <f t="shared" si="1"/>
        <v>Out of test</v>
      </c>
      <c r="F18270" s="53" t="str">
        <f t="shared" si="2"/>
        <v>Shenzhen_0</v>
      </c>
      <c r="G18270" s="53">
        <f t="shared" si="3"/>
        <v>0.08922179679</v>
      </c>
    </row>
    <row r="18271">
      <c r="A18271" s="61">
        <v>1.518593121E9</v>
      </c>
      <c r="B18271" s="61">
        <v>0.0</v>
      </c>
      <c r="C18271" s="61">
        <v>874.0</v>
      </c>
      <c r="D18271" s="57" t="s">
        <v>380</v>
      </c>
      <c r="E18271" s="62" t="str">
        <f t="shared" si="1"/>
        <v>Out of test</v>
      </c>
      <c r="F18271" s="53" t="str">
        <f t="shared" si="2"/>
        <v>Shenzhen_0</v>
      </c>
      <c r="G18271" s="53">
        <f t="shared" si="3"/>
        <v>0.6016494262</v>
      </c>
    </row>
    <row r="18272">
      <c r="A18272" s="61">
        <v>1.513179182E9</v>
      </c>
      <c r="B18272" s="61">
        <v>0.0</v>
      </c>
      <c r="C18272" s="61">
        <v>386.0</v>
      </c>
      <c r="D18272" s="57" t="s">
        <v>380</v>
      </c>
      <c r="E18272" s="62" t="str">
        <f t="shared" si="1"/>
        <v>Out of test</v>
      </c>
      <c r="F18272" s="53" t="str">
        <f t="shared" si="2"/>
        <v>Shenzhen_0</v>
      </c>
      <c r="G18272" s="53">
        <f t="shared" si="3"/>
        <v>0.6596528829</v>
      </c>
    </row>
    <row r="18273">
      <c r="A18273" s="61">
        <v>1.514641721E9</v>
      </c>
      <c r="B18273" s="61">
        <v>0.0</v>
      </c>
      <c r="C18273" s="61">
        <v>2504.0</v>
      </c>
      <c r="D18273" s="57" t="s">
        <v>380</v>
      </c>
      <c r="E18273" s="62" t="str">
        <f t="shared" si="1"/>
        <v>Out of test</v>
      </c>
      <c r="F18273" s="53" t="str">
        <f t="shared" si="2"/>
        <v>Shenzhen_0</v>
      </c>
      <c r="G18273" s="53">
        <f t="shared" si="3"/>
        <v>0.04309130695</v>
      </c>
    </row>
    <row r="18274">
      <c r="A18274" s="61">
        <v>1.51422662E9</v>
      </c>
      <c r="B18274" s="61">
        <v>0.0</v>
      </c>
      <c r="C18274" s="61">
        <v>103.0</v>
      </c>
      <c r="D18274" s="57" t="s">
        <v>380</v>
      </c>
      <c r="E18274" s="62" t="str">
        <f t="shared" si="1"/>
        <v>Out of test</v>
      </c>
      <c r="F18274" s="53" t="str">
        <f t="shared" si="2"/>
        <v>Shenzhen_0</v>
      </c>
      <c r="G18274" s="53">
        <f t="shared" si="3"/>
        <v>0.9569389149</v>
      </c>
    </row>
    <row r="18275">
      <c r="A18275" s="61">
        <v>1.51874849E9</v>
      </c>
      <c r="B18275" s="61">
        <v>0.0</v>
      </c>
      <c r="C18275" s="61">
        <v>1981.0</v>
      </c>
      <c r="D18275" s="57" t="s">
        <v>380</v>
      </c>
      <c r="E18275" s="62" t="str">
        <f t="shared" si="1"/>
        <v>Out of test</v>
      </c>
      <c r="F18275" s="53" t="str">
        <f t="shared" si="2"/>
        <v>Shenzhen_0</v>
      </c>
      <c r="G18275" s="53">
        <f t="shared" si="3"/>
        <v>0.8133660442</v>
      </c>
    </row>
    <row r="18276">
      <c r="A18276" s="61">
        <v>1.517072201E9</v>
      </c>
      <c r="B18276" s="61">
        <v>0.0</v>
      </c>
      <c r="C18276" s="61">
        <v>2878.0</v>
      </c>
      <c r="D18276" s="57" t="s">
        <v>380</v>
      </c>
      <c r="E18276" s="62" t="str">
        <f t="shared" si="1"/>
        <v>Out of test</v>
      </c>
      <c r="F18276" s="53" t="str">
        <f t="shared" si="2"/>
        <v>Shenzhen_0</v>
      </c>
      <c r="G18276" s="53">
        <f t="shared" si="3"/>
        <v>0.5859986739</v>
      </c>
    </row>
    <row r="18277">
      <c r="A18277" s="61">
        <v>1.51474636E9</v>
      </c>
      <c r="B18277" s="61">
        <v>0.0</v>
      </c>
      <c r="C18277" s="61">
        <v>734.0</v>
      </c>
      <c r="D18277" s="57" t="s">
        <v>380</v>
      </c>
      <c r="E18277" s="62" t="str">
        <f t="shared" si="1"/>
        <v>Out of test</v>
      </c>
      <c r="F18277" s="53" t="str">
        <f t="shared" si="2"/>
        <v>Shenzhen_0</v>
      </c>
      <c r="G18277" s="53">
        <f t="shared" si="3"/>
        <v>0.9797312249</v>
      </c>
    </row>
    <row r="18278">
      <c r="A18278" s="61">
        <v>1.516319192E9</v>
      </c>
      <c r="B18278" s="61">
        <v>0.0</v>
      </c>
      <c r="C18278" s="61">
        <v>1747.0</v>
      </c>
      <c r="D18278" s="57" t="s">
        <v>380</v>
      </c>
      <c r="E18278" s="62" t="str">
        <f t="shared" si="1"/>
        <v>Out of test</v>
      </c>
      <c r="F18278" s="53" t="str">
        <f t="shared" si="2"/>
        <v>Shenzhen_0</v>
      </c>
      <c r="G18278" s="53">
        <f t="shared" si="3"/>
        <v>0.6479950899</v>
      </c>
    </row>
    <row r="18279">
      <c r="A18279" s="61">
        <v>1.512933931E9</v>
      </c>
      <c r="B18279" s="61">
        <v>0.0</v>
      </c>
      <c r="C18279" s="61">
        <v>2804.0</v>
      </c>
      <c r="D18279" s="57" t="s">
        <v>380</v>
      </c>
      <c r="E18279" s="62" t="str">
        <f t="shared" si="1"/>
        <v>Out of test</v>
      </c>
      <c r="F18279" s="53" t="str">
        <f t="shared" si="2"/>
        <v>Shenzhen_0</v>
      </c>
      <c r="G18279" s="53">
        <f t="shared" si="3"/>
        <v>0.3313580088</v>
      </c>
    </row>
    <row r="18280">
      <c r="A18280" s="61">
        <v>1.517682361E9</v>
      </c>
      <c r="B18280" s="61">
        <v>0.0</v>
      </c>
      <c r="C18280" s="61">
        <v>2559.0</v>
      </c>
      <c r="D18280" s="57" t="s">
        <v>380</v>
      </c>
      <c r="E18280" s="62" t="str">
        <f t="shared" si="1"/>
        <v>Out of test</v>
      </c>
      <c r="F18280" s="53" t="str">
        <f t="shared" si="2"/>
        <v>Shenzhen_0</v>
      </c>
      <c r="G18280" s="53">
        <f t="shared" si="3"/>
        <v>0.6202796745</v>
      </c>
    </row>
    <row r="18281">
      <c r="A18281" s="61">
        <v>1.51530741E9</v>
      </c>
      <c r="B18281" s="61">
        <v>0.0</v>
      </c>
      <c r="C18281" s="61">
        <v>380.0</v>
      </c>
      <c r="D18281" s="57" t="s">
        <v>380</v>
      </c>
      <c r="E18281" s="62" t="str">
        <f t="shared" si="1"/>
        <v>Out of test</v>
      </c>
      <c r="F18281" s="53" t="str">
        <f t="shared" si="2"/>
        <v>Shenzhen_0</v>
      </c>
      <c r="G18281" s="53">
        <f t="shared" si="3"/>
        <v>0.9137674802</v>
      </c>
    </row>
    <row r="18282">
      <c r="A18282" s="61">
        <v>1.51803727E9</v>
      </c>
      <c r="B18282" s="61">
        <v>0.0</v>
      </c>
      <c r="C18282" s="61">
        <v>1705.0</v>
      </c>
      <c r="D18282" s="57" t="s">
        <v>380</v>
      </c>
      <c r="E18282" s="62" t="str">
        <f t="shared" si="1"/>
        <v>Out of test</v>
      </c>
      <c r="F18282" s="53" t="str">
        <f t="shared" si="2"/>
        <v>Shenzhen_0</v>
      </c>
      <c r="G18282" s="53">
        <f t="shared" si="3"/>
        <v>0.2834820935</v>
      </c>
    </row>
    <row r="18283">
      <c r="A18283" s="61">
        <v>1.51980296E9</v>
      </c>
      <c r="B18283" s="61">
        <v>0.0</v>
      </c>
      <c r="C18283" s="61">
        <v>4355.0</v>
      </c>
      <c r="D18283" s="57" t="s">
        <v>380</v>
      </c>
      <c r="E18283" s="62" t="str">
        <f t="shared" si="1"/>
        <v>Out of test</v>
      </c>
      <c r="F18283" s="53" t="str">
        <f t="shared" si="2"/>
        <v>Shenzhen_0</v>
      </c>
      <c r="G18283" s="53">
        <f t="shared" si="3"/>
        <v>0.423664655</v>
      </c>
    </row>
    <row r="18284">
      <c r="A18284" s="61">
        <v>1.517480751E9</v>
      </c>
      <c r="B18284" s="61">
        <v>0.0</v>
      </c>
      <c r="C18284" s="61">
        <v>503.0</v>
      </c>
      <c r="D18284" s="57" t="s">
        <v>380</v>
      </c>
      <c r="E18284" s="62" t="str">
        <f t="shared" si="1"/>
        <v>Out of test</v>
      </c>
      <c r="F18284" s="53" t="str">
        <f t="shared" si="2"/>
        <v>Shenzhen_0</v>
      </c>
      <c r="G18284" s="53">
        <f t="shared" si="3"/>
        <v>0.5770917126</v>
      </c>
    </row>
    <row r="18285">
      <c r="A18285" s="61">
        <v>1.51686046E9</v>
      </c>
      <c r="B18285" s="61">
        <v>0.0</v>
      </c>
      <c r="C18285" s="61">
        <v>1395.0</v>
      </c>
      <c r="D18285" s="57" t="s">
        <v>380</v>
      </c>
      <c r="E18285" s="62" t="str">
        <f t="shared" si="1"/>
        <v>Out of test</v>
      </c>
      <c r="F18285" s="53" t="str">
        <f t="shared" si="2"/>
        <v>Shenzhen_0</v>
      </c>
      <c r="G18285" s="53">
        <f t="shared" si="3"/>
        <v>0.75376777</v>
      </c>
    </row>
    <row r="18286">
      <c r="A18286" s="61">
        <v>1.516467312E9</v>
      </c>
      <c r="B18286" s="61">
        <v>0.0</v>
      </c>
      <c r="C18286" s="61">
        <v>1012.0</v>
      </c>
      <c r="D18286" s="57" t="s">
        <v>380</v>
      </c>
      <c r="E18286" s="62" t="str">
        <f t="shared" si="1"/>
        <v>Out of test</v>
      </c>
      <c r="F18286" s="53" t="str">
        <f t="shared" si="2"/>
        <v>Shenzhen_0</v>
      </c>
      <c r="G18286" s="53">
        <f t="shared" si="3"/>
        <v>0.6615342718</v>
      </c>
    </row>
    <row r="18287">
      <c r="A18287" s="61">
        <v>1.519867931E9</v>
      </c>
      <c r="B18287" s="61">
        <v>0.0</v>
      </c>
      <c r="C18287" s="61">
        <v>501.0</v>
      </c>
      <c r="D18287" s="57" t="s">
        <v>380</v>
      </c>
      <c r="E18287" s="62" t="str">
        <f t="shared" si="1"/>
        <v>Out of test</v>
      </c>
      <c r="F18287" s="53" t="str">
        <f t="shared" si="2"/>
        <v>Shenzhen_0</v>
      </c>
      <c r="G18287" s="53">
        <f t="shared" si="3"/>
        <v>0.06556781948</v>
      </c>
    </row>
    <row r="18288">
      <c r="A18288" s="61">
        <v>1.517052682E9</v>
      </c>
      <c r="B18288" s="61">
        <v>0.0</v>
      </c>
      <c r="C18288" s="61">
        <v>5040.0</v>
      </c>
      <c r="D18288" s="57" t="s">
        <v>380</v>
      </c>
      <c r="E18288" s="62" t="str">
        <f t="shared" si="1"/>
        <v>Out of test</v>
      </c>
      <c r="F18288" s="53" t="str">
        <f t="shared" si="2"/>
        <v>Shenzhen_0</v>
      </c>
      <c r="G18288" s="53">
        <f t="shared" si="3"/>
        <v>0.8827036142</v>
      </c>
    </row>
    <row r="18289">
      <c r="A18289" s="61">
        <v>1.515771842E9</v>
      </c>
      <c r="B18289" s="61">
        <v>0.0</v>
      </c>
      <c r="C18289" s="61">
        <v>41.0</v>
      </c>
      <c r="D18289" s="57" t="s">
        <v>380</v>
      </c>
      <c r="E18289" s="62" t="str">
        <f t="shared" si="1"/>
        <v>Out of test</v>
      </c>
      <c r="F18289" s="53" t="str">
        <f t="shared" si="2"/>
        <v>Shenzhen_0</v>
      </c>
      <c r="G18289" s="53">
        <f t="shared" si="3"/>
        <v>0.6241730279</v>
      </c>
    </row>
    <row r="18290">
      <c r="A18290" s="61">
        <v>1.516833001E9</v>
      </c>
      <c r="B18290" s="61">
        <v>0.0</v>
      </c>
      <c r="C18290" s="61">
        <v>1089.0</v>
      </c>
      <c r="D18290" s="57" t="s">
        <v>380</v>
      </c>
      <c r="E18290" s="62" t="str">
        <f t="shared" si="1"/>
        <v>Out of test</v>
      </c>
      <c r="F18290" s="53" t="str">
        <f t="shared" si="2"/>
        <v>Shenzhen_0</v>
      </c>
      <c r="G18290" s="53">
        <f t="shared" si="3"/>
        <v>0.1618631038</v>
      </c>
    </row>
    <row r="18291">
      <c r="A18291" s="61">
        <v>1.513867201E9</v>
      </c>
      <c r="B18291" s="61">
        <v>0.0</v>
      </c>
      <c r="C18291" s="61">
        <v>2210.0</v>
      </c>
      <c r="D18291" s="57" t="s">
        <v>380</v>
      </c>
      <c r="E18291" s="62" t="str">
        <f t="shared" si="1"/>
        <v>Out of test</v>
      </c>
      <c r="F18291" s="53" t="str">
        <f t="shared" si="2"/>
        <v>Shenzhen_0</v>
      </c>
      <c r="G18291" s="53">
        <f t="shared" si="3"/>
        <v>0.4615047117</v>
      </c>
    </row>
    <row r="18292">
      <c r="A18292" s="61">
        <v>1.519727651E9</v>
      </c>
      <c r="B18292" s="61">
        <v>0.0</v>
      </c>
      <c r="C18292" s="61">
        <v>1407.0</v>
      </c>
      <c r="D18292" s="57" t="s">
        <v>380</v>
      </c>
      <c r="E18292" s="62" t="str">
        <f t="shared" si="1"/>
        <v>Out of test</v>
      </c>
      <c r="F18292" s="53" t="str">
        <f t="shared" si="2"/>
        <v>Shenzhen_0</v>
      </c>
      <c r="G18292" s="53">
        <f t="shared" si="3"/>
        <v>0.9106013623</v>
      </c>
    </row>
    <row r="18293">
      <c r="A18293" s="61">
        <v>1.51226947E9</v>
      </c>
      <c r="B18293" s="61">
        <v>0.0</v>
      </c>
      <c r="C18293" s="61">
        <v>2473.0</v>
      </c>
      <c r="D18293" s="57" t="s">
        <v>380</v>
      </c>
      <c r="E18293" s="62" t="str">
        <f t="shared" si="1"/>
        <v>Out of test</v>
      </c>
      <c r="F18293" s="53" t="str">
        <f t="shared" si="2"/>
        <v>Shenzhen_0</v>
      </c>
      <c r="G18293" s="53">
        <f t="shared" si="3"/>
        <v>0.02824601361</v>
      </c>
    </row>
    <row r="18294">
      <c r="A18294" s="61">
        <v>1.517798721E9</v>
      </c>
      <c r="B18294" s="61">
        <v>0.0</v>
      </c>
      <c r="C18294" s="61">
        <v>878.0</v>
      </c>
      <c r="D18294" s="57" t="s">
        <v>380</v>
      </c>
      <c r="E18294" s="62" t="str">
        <f t="shared" si="1"/>
        <v>Out of test</v>
      </c>
      <c r="F18294" s="53" t="str">
        <f t="shared" si="2"/>
        <v>Shenzhen_0</v>
      </c>
      <c r="G18294" s="53">
        <f t="shared" si="3"/>
        <v>0.4410602693</v>
      </c>
    </row>
    <row r="18295">
      <c r="A18295" s="61">
        <v>1.519788382E9</v>
      </c>
      <c r="B18295" s="61">
        <v>0.0</v>
      </c>
      <c r="C18295" s="61">
        <v>2857.0</v>
      </c>
      <c r="D18295" s="57" t="s">
        <v>380</v>
      </c>
      <c r="E18295" s="62" t="str">
        <f t="shared" si="1"/>
        <v>Out of test</v>
      </c>
      <c r="F18295" s="53" t="str">
        <f t="shared" si="2"/>
        <v>Shenzhen_0</v>
      </c>
      <c r="G18295" s="53">
        <f t="shared" si="3"/>
        <v>0.9653621646</v>
      </c>
    </row>
    <row r="18296">
      <c r="A18296" s="61">
        <v>1.51819182E9</v>
      </c>
      <c r="B18296" s="61">
        <v>0.0</v>
      </c>
      <c r="C18296" s="61">
        <v>2326.0</v>
      </c>
      <c r="D18296" s="57" t="s">
        <v>380</v>
      </c>
      <c r="E18296" s="62" t="str">
        <f t="shared" si="1"/>
        <v>Out of test</v>
      </c>
      <c r="F18296" s="53" t="str">
        <f t="shared" si="2"/>
        <v>Shenzhen_0</v>
      </c>
      <c r="G18296" s="53">
        <f t="shared" si="3"/>
        <v>0.00301896041</v>
      </c>
    </row>
    <row r="18297">
      <c r="A18297" s="61">
        <v>1.511260662E9</v>
      </c>
      <c r="B18297" s="61">
        <v>0.0</v>
      </c>
      <c r="C18297" s="61">
        <v>2987.0</v>
      </c>
      <c r="D18297" s="57" t="s">
        <v>380</v>
      </c>
      <c r="E18297" s="62" t="str">
        <f t="shared" si="1"/>
        <v>Out of test</v>
      </c>
      <c r="F18297" s="53" t="str">
        <f t="shared" si="2"/>
        <v>Shenzhen_0</v>
      </c>
      <c r="G18297" s="53">
        <f t="shared" si="3"/>
        <v>0.1650925366</v>
      </c>
    </row>
    <row r="18298">
      <c r="A18298" s="61">
        <v>1.518913161E9</v>
      </c>
      <c r="B18298" s="61">
        <v>0.0</v>
      </c>
      <c r="C18298" s="61">
        <v>1541.0</v>
      </c>
      <c r="D18298" s="57" t="s">
        <v>380</v>
      </c>
      <c r="E18298" s="62" t="str">
        <f t="shared" si="1"/>
        <v>Out of test</v>
      </c>
      <c r="F18298" s="53" t="str">
        <f t="shared" si="2"/>
        <v>Shenzhen_0</v>
      </c>
      <c r="G18298" s="53">
        <f t="shared" si="3"/>
        <v>0.7318102807</v>
      </c>
    </row>
    <row r="18299">
      <c r="A18299" s="61">
        <v>1.518995531E9</v>
      </c>
      <c r="B18299" s="61">
        <v>0.0</v>
      </c>
      <c r="C18299" s="61">
        <v>305.0</v>
      </c>
      <c r="D18299" s="57" t="s">
        <v>380</v>
      </c>
      <c r="E18299" s="62" t="str">
        <f t="shared" si="1"/>
        <v>Out of test</v>
      </c>
      <c r="F18299" s="53" t="str">
        <f t="shared" si="2"/>
        <v>Shenzhen_0</v>
      </c>
      <c r="G18299" s="53">
        <f t="shared" si="3"/>
        <v>0.4195683372</v>
      </c>
    </row>
    <row r="18300">
      <c r="A18300" s="61">
        <v>1.518522672E9</v>
      </c>
      <c r="B18300" s="61">
        <v>0.0</v>
      </c>
      <c r="C18300" s="61">
        <v>1788.0</v>
      </c>
      <c r="D18300" s="57" t="s">
        <v>380</v>
      </c>
      <c r="E18300" s="62" t="str">
        <f t="shared" si="1"/>
        <v>Out of test</v>
      </c>
      <c r="F18300" s="53" t="str">
        <f t="shared" si="2"/>
        <v>Shenzhen_0</v>
      </c>
      <c r="G18300" s="53">
        <f t="shared" si="3"/>
        <v>0.5877880524</v>
      </c>
    </row>
    <row r="18301">
      <c r="A18301" s="61">
        <v>1.512035572E9</v>
      </c>
      <c r="B18301" s="61">
        <v>0.0</v>
      </c>
      <c r="C18301" s="61">
        <v>1255.0</v>
      </c>
      <c r="D18301" s="57" t="s">
        <v>380</v>
      </c>
      <c r="E18301" s="62" t="str">
        <f t="shared" si="1"/>
        <v>Out of test</v>
      </c>
      <c r="F18301" s="53" t="str">
        <f t="shared" si="2"/>
        <v>Shenzhen_0</v>
      </c>
      <c r="G18301" s="53">
        <f t="shared" si="3"/>
        <v>0.271269477</v>
      </c>
    </row>
    <row r="18302">
      <c r="A18302" s="61">
        <v>1.513642232E9</v>
      </c>
      <c r="B18302" s="61">
        <v>0.0</v>
      </c>
      <c r="C18302" s="61">
        <v>161.0</v>
      </c>
      <c r="D18302" s="57" t="s">
        <v>380</v>
      </c>
      <c r="E18302" s="62" t="str">
        <f t="shared" si="1"/>
        <v>Out of test</v>
      </c>
      <c r="F18302" s="53" t="str">
        <f t="shared" si="2"/>
        <v>Shenzhen_0</v>
      </c>
      <c r="G18302" s="53">
        <f t="shared" si="3"/>
        <v>0.6655987328</v>
      </c>
    </row>
    <row r="18303">
      <c r="A18303" s="61">
        <v>1.513589672E9</v>
      </c>
      <c r="B18303" s="61">
        <v>0.0</v>
      </c>
      <c r="C18303" s="61">
        <v>1519.0</v>
      </c>
      <c r="D18303" s="57" t="s">
        <v>380</v>
      </c>
      <c r="E18303" s="62" t="str">
        <f t="shared" si="1"/>
        <v>Out of test</v>
      </c>
      <c r="F18303" s="53" t="str">
        <f t="shared" si="2"/>
        <v>Shenzhen_0</v>
      </c>
      <c r="G18303" s="53">
        <f t="shared" si="3"/>
        <v>0.6101558591</v>
      </c>
    </row>
    <row r="18304">
      <c r="A18304" s="61">
        <v>1.51155455E9</v>
      </c>
      <c r="B18304" s="61">
        <v>0.0</v>
      </c>
      <c r="C18304" s="61">
        <v>1953.0</v>
      </c>
      <c r="D18304" s="57" t="s">
        <v>380</v>
      </c>
      <c r="E18304" s="62" t="str">
        <f t="shared" si="1"/>
        <v>Out of test</v>
      </c>
      <c r="F18304" s="53" t="str">
        <f t="shared" si="2"/>
        <v>Shenzhen_0</v>
      </c>
      <c r="G18304" s="53">
        <f t="shared" si="3"/>
        <v>0.3594087329</v>
      </c>
    </row>
    <row r="18305">
      <c r="A18305" s="61">
        <v>1.516175811E9</v>
      </c>
      <c r="B18305" s="61">
        <v>0.0</v>
      </c>
      <c r="C18305" s="61">
        <v>618.0</v>
      </c>
      <c r="D18305" s="57" t="s">
        <v>380</v>
      </c>
      <c r="E18305" s="62" t="str">
        <f t="shared" si="1"/>
        <v>Out of test</v>
      </c>
      <c r="F18305" s="53" t="str">
        <f t="shared" si="2"/>
        <v>Shenzhen_0</v>
      </c>
      <c r="G18305" s="53">
        <f t="shared" si="3"/>
        <v>0.11237608</v>
      </c>
    </row>
    <row r="18306">
      <c r="A18306" s="61">
        <v>1.512814651E9</v>
      </c>
      <c r="B18306" s="61">
        <v>0.0</v>
      </c>
      <c r="C18306" s="61">
        <v>2858.0</v>
      </c>
      <c r="D18306" s="57" t="s">
        <v>380</v>
      </c>
      <c r="E18306" s="62" t="str">
        <f t="shared" si="1"/>
        <v>Out of test</v>
      </c>
      <c r="F18306" s="53" t="str">
        <f t="shared" si="2"/>
        <v>Shenzhen_0</v>
      </c>
      <c r="G18306" s="53">
        <f t="shared" si="3"/>
        <v>0.8011977779</v>
      </c>
    </row>
    <row r="18307">
      <c r="A18307" s="61">
        <v>1.517541621E9</v>
      </c>
      <c r="B18307" s="61">
        <v>0.0</v>
      </c>
      <c r="C18307" s="61">
        <v>1166.0</v>
      </c>
      <c r="D18307" s="57" t="s">
        <v>380</v>
      </c>
      <c r="E18307" s="62" t="str">
        <f t="shared" si="1"/>
        <v>Out of test</v>
      </c>
      <c r="F18307" s="53" t="str">
        <f t="shared" si="2"/>
        <v>Shenzhen_0</v>
      </c>
      <c r="G18307" s="53">
        <f t="shared" si="3"/>
        <v>0.6179786935</v>
      </c>
    </row>
    <row r="18308">
      <c r="A18308" s="61">
        <v>1.516607482E9</v>
      </c>
      <c r="B18308" s="61">
        <v>0.0</v>
      </c>
      <c r="C18308" s="61">
        <v>722.0</v>
      </c>
      <c r="D18308" s="57" t="s">
        <v>380</v>
      </c>
      <c r="E18308" s="62" t="str">
        <f t="shared" si="1"/>
        <v>Out of test</v>
      </c>
      <c r="F18308" s="53" t="str">
        <f t="shared" si="2"/>
        <v>Shenzhen_0</v>
      </c>
      <c r="G18308" s="53">
        <f t="shared" si="3"/>
        <v>0.7090648441</v>
      </c>
    </row>
    <row r="18309">
      <c r="A18309" s="61">
        <v>1.51398876E9</v>
      </c>
      <c r="B18309" s="61">
        <v>0.0</v>
      </c>
      <c r="C18309" s="61">
        <v>2819.0</v>
      </c>
      <c r="D18309" s="57" t="s">
        <v>380</v>
      </c>
      <c r="E18309" s="62" t="str">
        <f t="shared" si="1"/>
        <v>Out of test</v>
      </c>
      <c r="F18309" s="53" t="str">
        <f t="shared" si="2"/>
        <v>Shenzhen_0</v>
      </c>
      <c r="G18309" s="53">
        <f t="shared" si="3"/>
        <v>0.911158321</v>
      </c>
    </row>
    <row r="18310">
      <c r="A18310" s="61">
        <v>1.514220062E9</v>
      </c>
      <c r="B18310" s="61">
        <v>0.0</v>
      </c>
      <c r="C18310" s="61">
        <v>880.0</v>
      </c>
      <c r="D18310" s="57" t="s">
        <v>380</v>
      </c>
      <c r="E18310" s="62" t="str">
        <f t="shared" si="1"/>
        <v>Out of test</v>
      </c>
      <c r="F18310" s="53" t="str">
        <f t="shared" si="2"/>
        <v>Shenzhen_0</v>
      </c>
      <c r="G18310" s="53">
        <f t="shared" si="3"/>
        <v>0.4601555553</v>
      </c>
    </row>
    <row r="18311">
      <c r="A18311" s="61">
        <v>1.51382923E9</v>
      </c>
      <c r="B18311" s="61">
        <v>0.0</v>
      </c>
      <c r="C18311" s="61">
        <v>3172.0</v>
      </c>
      <c r="D18311" s="57" t="s">
        <v>380</v>
      </c>
      <c r="E18311" s="62" t="str">
        <f t="shared" si="1"/>
        <v>Out of test</v>
      </c>
      <c r="F18311" s="53" t="str">
        <f t="shared" si="2"/>
        <v>Shenzhen_0</v>
      </c>
      <c r="G18311" s="53">
        <f t="shared" si="3"/>
        <v>0.3355218477</v>
      </c>
    </row>
    <row r="18312">
      <c r="A18312" s="61">
        <v>1.51476585E9</v>
      </c>
      <c r="B18312" s="61">
        <v>0.0</v>
      </c>
      <c r="C18312" s="61">
        <v>1090.0</v>
      </c>
      <c r="D18312" s="57" t="s">
        <v>380</v>
      </c>
      <c r="E18312" s="62" t="str">
        <f t="shared" si="1"/>
        <v>Out of test</v>
      </c>
      <c r="F18312" s="53" t="str">
        <f t="shared" si="2"/>
        <v>Shenzhen_0</v>
      </c>
      <c r="G18312" s="53">
        <f t="shared" si="3"/>
        <v>0.4603768122</v>
      </c>
    </row>
    <row r="18313">
      <c r="A18313" s="61">
        <v>1.51698768E9</v>
      </c>
      <c r="B18313" s="61">
        <v>0.0</v>
      </c>
      <c r="C18313" s="61">
        <v>1447.0</v>
      </c>
      <c r="D18313" s="57" t="s">
        <v>380</v>
      </c>
      <c r="E18313" s="62" t="str">
        <f t="shared" si="1"/>
        <v>Out of test</v>
      </c>
      <c r="F18313" s="53" t="str">
        <f t="shared" si="2"/>
        <v>Shenzhen_0</v>
      </c>
      <c r="G18313" s="53">
        <f t="shared" si="3"/>
        <v>0.06603846759</v>
      </c>
    </row>
    <row r="18314">
      <c r="A18314" s="61">
        <v>1.513043252E9</v>
      </c>
      <c r="B18314" s="61">
        <v>0.0</v>
      </c>
      <c r="C18314" s="61">
        <v>2085.0</v>
      </c>
      <c r="D18314" s="57" t="s">
        <v>380</v>
      </c>
      <c r="E18314" s="62" t="str">
        <f t="shared" si="1"/>
        <v>Out of test</v>
      </c>
      <c r="F18314" s="53" t="str">
        <f t="shared" si="2"/>
        <v>Shenzhen_0</v>
      </c>
      <c r="G18314" s="53">
        <f t="shared" si="3"/>
        <v>0.04571166331</v>
      </c>
    </row>
    <row r="18315">
      <c r="A18315" s="61">
        <v>1.51956941E9</v>
      </c>
      <c r="B18315" s="61">
        <v>0.0</v>
      </c>
      <c r="C18315" s="61">
        <v>1476.0</v>
      </c>
      <c r="D18315" s="57" t="s">
        <v>380</v>
      </c>
      <c r="E18315" s="62" t="str">
        <f t="shared" si="1"/>
        <v>Out of test</v>
      </c>
      <c r="F18315" s="53" t="str">
        <f t="shared" si="2"/>
        <v>Shenzhen_0</v>
      </c>
      <c r="G18315" s="53">
        <f t="shared" si="3"/>
        <v>0.3142519795</v>
      </c>
    </row>
    <row r="18316">
      <c r="A18316" s="61">
        <v>1.516142982E9</v>
      </c>
      <c r="B18316" s="61">
        <v>0.0</v>
      </c>
      <c r="C18316" s="61">
        <v>2823.0</v>
      </c>
      <c r="D18316" s="57" t="s">
        <v>380</v>
      </c>
      <c r="E18316" s="62" t="str">
        <f t="shared" si="1"/>
        <v>Out of test</v>
      </c>
      <c r="F18316" s="53" t="str">
        <f t="shared" si="2"/>
        <v>Shenzhen_0</v>
      </c>
      <c r="G18316" s="53">
        <f t="shared" si="3"/>
        <v>0.496005193</v>
      </c>
    </row>
    <row r="18317">
      <c r="A18317" s="61">
        <v>1.51250845E9</v>
      </c>
      <c r="B18317" s="61">
        <v>0.0</v>
      </c>
      <c r="C18317" s="61">
        <v>2115.0</v>
      </c>
      <c r="D18317" s="57" t="s">
        <v>380</v>
      </c>
      <c r="E18317" s="62" t="str">
        <f t="shared" si="1"/>
        <v>Out of test</v>
      </c>
      <c r="F18317" s="53" t="str">
        <f t="shared" si="2"/>
        <v>Shenzhen_0</v>
      </c>
      <c r="G18317" s="53">
        <f t="shared" si="3"/>
        <v>0.9876152245</v>
      </c>
    </row>
    <row r="18318">
      <c r="A18318" s="61">
        <v>1.51618858E9</v>
      </c>
      <c r="B18318" s="61">
        <v>0.0</v>
      </c>
      <c r="C18318" s="61">
        <v>5028.0</v>
      </c>
      <c r="D18318" s="57" t="s">
        <v>380</v>
      </c>
      <c r="E18318" s="62" t="str">
        <f t="shared" si="1"/>
        <v>Out of test</v>
      </c>
      <c r="F18318" s="53" t="str">
        <f t="shared" si="2"/>
        <v>Shenzhen_0</v>
      </c>
      <c r="G18318" s="53">
        <f t="shared" si="3"/>
        <v>0.7530062439</v>
      </c>
    </row>
    <row r="18319">
      <c r="A18319" s="61">
        <v>1.51691043E9</v>
      </c>
      <c r="B18319" s="61">
        <v>0.0</v>
      </c>
      <c r="C18319" s="61">
        <v>486.0</v>
      </c>
      <c r="D18319" s="57" t="s">
        <v>380</v>
      </c>
      <c r="E18319" s="62" t="str">
        <f t="shared" si="1"/>
        <v>Out of test</v>
      </c>
      <c r="F18319" s="53" t="str">
        <f t="shared" si="2"/>
        <v>Shenzhen_0</v>
      </c>
      <c r="G18319" s="53">
        <f t="shared" si="3"/>
        <v>0.4092138113</v>
      </c>
    </row>
    <row r="18320">
      <c r="A18320" s="61">
        <v>1.51479837E9</v>
      </c>
      <c r="B18320" s="61">
        <v>0.0</v>
      </c>
      <c r="C18320" s="61">
        <v>2316.0</v>
      </c>
      <c r="D18320" s="57" t="s">
        <v>380</v>
      </c>
      <c r="E18320" s="62" t="str">
        <f t="shared" si="1"/>
        <v>Out of test</v>
      </c>
      <c r="F18320" s="53" t="str">
        <f t="shared" si="2"/>
        <v>Shenzhen_0</v>
      </c>
      <c r="G18320" s="53">
        <f t="shared" si="3"/>
        <v>0.04478952464</v>
      </c>
    </row>
    <row r="18321">
      <c r="A18321" s="61">
        <v>1.518321731E9</v>
      </c>
      <c r="B18321" s="61">
        <v>0.0</v>
      </c>
      <c r="C18321" s="61">
        <v>4112.0</v>
      </c>
      <c r="D18321" s="57" t="s">
        <v>380</v>
      </c>
      <c r="E18321" s="62" t="str">
        <f t="shared" si="1"/>
        <v>Out of test</v>
      </c>
      <c r="F18321" s="53" t="str">
        <f t="shared" si="2"/>
        <v>Shenzhen_0</v>
      </c>
      <c r="G18321" s="53">
        <f t="shared" si="3"/>
        <v>0.2605621687</v>
      </c>
    </row>
    <row r="18322">
      <c r="A18322" s="61">
        <v>1.519892651E9</v>
      </c>
      <c r="B18322" s="61">
        <v>0.0</v>
      </c>
      <c r="C18322" s="61">
        <v>884.0</v>
      </c>
      <c r="D18322" s="57" t="s">
        <v>380</v>
      </c>
      <c r="E18322" s="62" t="str">
        <f t="shared" si="1"/>
        <v>Out of test</v>
      </c>
      <c r="F18322" s="53" t="str">
        <f t="shared" si="2"/>
        <v>Shenzhen_0</v>
      </c>
      <c r="G18322" s="53">
        <f t="shared" si="3"/>
        <v>0.4661452495</v>
      </c>
    </row>
    <row r="18323">
      <c r="A18323" s="61">
        <v>1.513059082E9</v>
      </c>
      <c r="B18323" s="61">
        <v>0.0</v>
      </c>
      <c r="C18323" s="61">
        <v>4047.0</v>
      </c>
      <c r="D18323" s="57" t="s">
        <v>380</v>
      </c>
      <c r="E18323" s="62" t="str">
        <f t="shared" si="1"/>
        <v>Out of test</v>
      </c>
      <c r="F18323" s="53" t="str">
        <f t="shared" si="2"/>
        <v>Shenzhen_0</v>
      </c>
      <c r="G18323" s="53">
        <f t="shared" si="3"/>
        <v>0.3955858172</v>
      </c>
    </row>
    <row r="18324">
      <c r="A18324" s="61">
        <v>1.514168042E9</v>
      </c>
      <c r="B18324" s="61">
        <v>0.0</v>
      </c>
      <c r="C18324" s="61">
        <v>2776.0</v>
      </c>
      <c r="D18324" s="57" t="s">
        <v>380</v>
      </c>
      <c r="E18324" s="62" t="str">
        <f t="shared" si="1"/>
        <v>Out of test</v>
      </c>
      <c r="F18324" s="53" t="str">
        <f t="shared" si="2"/>
        <v>Shenzhen_0</v>
      </c>
      <c r="G18324" s="53">
        <f t="shared" si="3"/>
        <v>0.2399257133</v>
      </c>
    </row>
    <row r="18325">
      <c r="A18325" s="61">
        <v>1.51933731E9</v>
      </c>
      <c r="B18325" s="61">
        <v>0.0</v>
      </c>
      <c r="C18325" s="61">
        <v>978.0</v>
      </c>
      <c r="D18325" s="57" t="s">
        <v>380</v>
      </c>
      <c r="E18325" s="62" t="str">
        <f t="shared" si="1"/>
        <v>Out of test</v>
      </c>
      <c r="F18325" s="53" t="str">
        <f t="shared" si="2"/>
        <v>Shenzhen_0</v>
      </c>
      <c r="G18325" s="53">
        <f t="shared" si="3"/>
        <v>0.1244856131</v>
      </c>
    </row>
    <row r="18326">
      <c r="A18326" s="61">
        <v>1.512733502E9</v>
      </c>
      <c r="B18326" s="61">
        <v>0.0</v>
      </c>
      <c r="C18326" s="61">
        <v>4263.0</v>
      </c>
      <c r="D18326" s="57" t="s">
        <v>380</v>
      </c>
      <c r="E18326" s="62" t="str">
        <f t="shared" si="1"/>
        <v>Out of test</v>
      </c>
      <c r="F18326" s="53" t="str">
        <f t="shared" si="2"/>
        <v>Shenzhen_0</v>
      </c>
      <c r="G18326" s="53">
        <f t="shared" si="3"/>
        <v>0.6816301859</v>
      </c>
    </row>
    <row r="18327">
      <c r="A18327" s="61">
        <v>1.515756842E9</v>
      </c>
      <c r="B18327" s="61">
        <v>0.0</v>
      </c>
      <c r="C18327" s="61">
        <v>4172.0</v>
      </c>
      <c r="D18327" s="57" t="s">
        <v>380</v>
      </c>
      <c r="E18327" s="62" t="str">
        <f t="shared" si="1"/>
        <v>Out of test</v>
      </c>
      <c r="F18327" s="53" t="str">
        <f t="shared" si="2"/>
        <v>Shenzhen_0</v>
      </c>
      <c r="G18327" s="53">
        <f t="shared" si="3"/>
        <v>0.8461657737</v>
      </c>
    </row>
    <row r="18328">
      <c r="A18328" s="61">
        <v>1.51751049E9</v>
      </c>
      <c r="B18328" s="61">
        <v>0.0</v>
      </c>
      <c r="C18328" s="61">
        <v>309.0</v>
      </c>
      <c r="D18328" s="57" t="s">
        <v>380</v>
      </c>
      <c r="E18328" s="62" t="str">
        <f t="shared" si="1"/>
        <v>Out of test</v>
      </c>
      <c r="F18328" s="53" t="str">
        <f t="shared" si="2"/>
        <v>Shenzhen_0</v>
      </c>
      <c r="G18328" s="53">
        <f t="shared" si="3"/>
        <v>0.05575728984</v>
      </c>
    </row>
    <row r="18329">
      <c r="A18329" s="61">
        <v>1.51715989E9</v>
      </c>
      <c r="B18329" s="61">
        <v>0.0</v>
      </c>
      <c r="C18329" s="61">
        <v>472.0</v>
      </c>
      <c r="D18329" s="57" t="s">
        <v>380</v>
      </c>
      <c r="E18329" s="62" t="str">
        <f t="shared" si="1"/>
        <v>Out of test</v>
      </c>
      <c r="F18329" s="53" t="str">
        <f t="shared" si="2"/>
        <v>Shenzhen_0</v>
      </c>
      <c r="G18329" s="53">
        <f t="shared" si="3"/>
        <v>0.959685144</v>
      </c>
    </row>
    <row r="18330">
      <c r="A18330" s="61">
        <v>1.51512435E9</v>
      </c>
      <c r="B18330" s="61">
        <v>0.0</v>
      </c>
      <c r="C18330" s="61">
        <v>3358.0</v>
      </c>
      <c r="D18330" s="57" t="s">
        <v>380</v>
      </c>
      <c r="E18330" s="62" t="str">
        <f t="shared" si="1"/>
        <v>Out of test</v>
      </c>
      <c r="F18330" s="53" t="str">
        <f t="shared" si="2"/>
        <v>Shenzhen_0</v>
      </c>
      <c r="G18330" s="53">
        <f t="shared" si="3"/>
        <v>0.4978552672</v>
      </c>
    </row>
    <row r="18331">
      <c r="A18331" s="61">
        <v>1.519036562E9</v>
      </c>
      <c r="B18331" s="61">
        <v>0.0</v>
      </c>
      <c r="C18331" s="61">
        <v>471.0</v>
      </c>
      <c r="D18331" s="57" t="s">
        <v>380</v>
      </c>
      <c r="E18331" s="62" t="str">
        <f t="shared" si="1"/>
        <v>Out of test</v>
      </c>
      <c r="F18331" s="53" t="str">
        <f t="shared" si="2"/>
        <v>Shenzhen_0</v>
      </c>
      <c r="G18331" s="53">
        <f t="shared" si="3"/>
        <v>0.07926531177</v>
      </c>
    </row>
    <row r="18332">
      <c r="A18332" s="61">
        <v>1.515537962E9</v>
      </c>
      <c r="B18332" s="61">
        <v>0.0</v>
      </c>
      <c r="C18332" s="61">
        <v>3006.0</v>
      </c>
      <c r="D18332" s="57" t="s">
        <v>380</v>
      </c>
      <c r="E18332" s="62" t="str">
        <f t="shared" si="1"/>
        <v>Out of test</v>
      </c>
      <c r="F18332" s="53" t="str">
        <f t="shared" si="2"/>
        <v>Shenzhen_0</v>
      </c>
      <c r="G18332" s="53">
        <f t="shared" si="3"/>
        <v>0.8840746864</v>
      </c>
    </row>
    <row r="18333">
      <c r="A18333" s="61">
        <v>1.517866142E9</v>
      </c>
      <c r="B18333" s="61">
        <v>0.0</v>
      </c>
      <c r="C18333" s="61">
        <v>359.0</v>
      </c>
      <c r="D18333" s="57" t="s">
        <v>380</v>
      </c>
      <c r="E18333" s="62" t="str">
        <f t="shared" si="1"/>
        <v>Out of test</v>
      </c>
      <c r="F18333" s="53" t="str">
        <f t="shared" si="2"/>
        <v>Shenzhen_0</v>
      </c>
      <c r="G18333" s="53">
        <f t="shared" si="3"/>
        <v>0.06239341337</v>
      </c>
    </row>
    <row r="18334">
      <c r="A18334" s="61">
        <v>1.51241667E9</v>
      </c>
      <c r="B18334" s="61">
        <v>0.0</v>
      </c>
      <c r="C18334" s="61">
        <v>1842.0</v>
      </c>
      <c r="D18334" s="57" t="s">
        <v>380</v>
      </c>
      <c r="E18334" s="62" t="str">
        <f t="shared" si="1"/>
        <v>Out of test</v>
      </c>
      <c r="F18334" s="53" t="str">
        <f t="shared" si="2"/>
        <v>Shenzhen_0</v>
      </c>
      <c r="G18334" s="53">
        <f t="shared" si="3"/>
        <v>0.06682131224</v>
      </c>
    </row>
    <row r="18335">
      <c r="A18335" s="61">
        <v>1.512605171E9</v>
      </c>
      <c r="B18335" s="61">
        <v>0.0</v>
      </c>
      <c r="C18335" s="61">
        <v>2443.0</v>
      </c>
      <c r="D18335" s="57" t="s">
        <v>380</v>
      </c>
      <c r="E18335" s="62" t="str">
        <f t="shared" si="1"/>
        <v>Out of test</v>
      </c>
      <c r="F18335" s="53" t="str">
        <f t="shared" si="2"/>
        <v>Shenzhen_0</v>
      </c>
      <c r="G18335" s="53">
        <f t="shared" si="3"/>
        <v>0.9132498472</v>
      </c>
    </row>
    <row r="18336">
      <c r="A18336" s="61">
        <v>1.511490822E9</v>
      </c>
      <c r="B18336" s="61">
        <v>0.0</v>
      </c>
      <c r="C18336" s="61">
        <v>863.0</v>
      </c>
      <c r="D18336" s="57" t="s">
        <v>380</v>
      </c>
      <c r="E18336" s="62" t="str">
        <f t="shared" si="1"/>
        <v>Out of test</v>
      </c>
      <c r="F18336" s="53" t="str">
        <f t="shared" si="2"/>
        <v>Shenzhen_0</v>
      </c>
      <c r="G18336" s="53">
        <f t="shared" si="3"/>
        <v>0.8203879127</v>
      </c>
    </row>
    <row r="18337">
      <c r="A18337" s="61">
        <v>1.515490911E9</v>
      </c>
      <c r="B18337" s="61">
        <v>0.0</v>
      </c>
      <c r="C18337" s="61">
        <v>61.0</v>
      </c>
      <c r="D18337" s="57" t="s">
        <v>380</v>
      </c>
      <c r="E18337" s="62" t="str">
        <f t="shared" si="1"/>
        <v>Out of test</v>
      </c>
      <c r="F18337" s="53" t="str">
        <f t="shared" si="2"/>
        <v>Shenzhen_0</v>
      </c>
      <c r="G18337" s="53">
        <f t="shared" si="3"/>
        <v>0.4989546715</v>
      </c>
    </row>
    <row r="18338">
      <c r="A18338" s="61">
        <v>1.51358276E9</v>
      </c>
      <c r="B18338" s="61">
        <v>0.0</v>
      </c>
      <c r="C18338" s="61">
        <v>2239.0</v>
      </c>
      <c r="D18338" s="57" t="s">
        <v>380</v>
      </c>
      <c r="E18338" s="62" t="str">
        <f t="shared" si="1"/>
        <v>Out of test</v>
      </c>
      <c r="F18338" s="53" t="str">
        <f t="shared" si="2"/>
        <v>Shenzhen_0</v>
      </c>
      <c r="G18338" s="53">
        <f t="shared" si="3"/>
        <v>0.4169096883</v>
      </c>
    </row>
    <row r="18339">
      <c r="A18339" s="61">
        <v>1.519030472E9</v>
      </c>
      <c r="B18339" s="61">
        <v>0.0</v>
      </c>
      <c r="C18339" s="61">
        <v>2400.0</v>
      </c>
      <c r="D18339" s="57" t="s">
        <v>380</v>
      </c>
      <c r="E18339" s="62" t="str">
        <f t="shared" si="1"/>
        <v>Out of test</v>
      </c>
      <c r="F18339" s="53" t="str">
        <f t="shared" si="2"/>
        <v>Shenzhen_0</v>
      </c>
      <c r="G18339" s="53">
        <f t="shared" si="3"/>
        <v>0.2969680888</v>
      </c>
    </row>
    <row r="18340">
      <c r="A18340" s="61">
        <v>1.512929082E9</v>
      </c>
      <c r="B18340" s="61">
        <v>0.0</v>
      </c>
      <c r="C18340" s="61">
        <v>2289.0</v>
      </c>
      <c r="D18340" s="57" t="s">
        <v>380</v>
      </c>
      <c r="E18340" s="62" t="str">
        <f t="shared" si="1"/>
        <v>Out of test</v>
      </c>
      <c r="F18340" s="53" t="str">
        <f t="shared" si="2"/>
        <v>Shenzhen_0</v>
      </c>
      <c r="G18340" s="53">
        <f t="shared" si="3"/>
        <v>0.1964579579</v>
      </c>
    </row>
    <row r="18341">
      <c r="A18341" s="61">
        <v>1.51304302E9</v>
      </c>
      <c r="B18341" s="61">
        <v>0.0</v>
      </c>
      <c r="C18341" s="61">
        <v>342.0</v>
      </c>
      <c r="D18341" s="57" t="s">
        <v>380</v>
      </c>
      <c r="E18341" s="62" t="str">
        <f t="shared" si="1"/>
        <v>Out of test</v>
      </c>
      <c r="F18341" s="53" t="str">
        <f t="shared" si="2"/>
        <v>Shenzhen_0</v>
      </c>
      <c r="G18341" s="53">
        <f t="shared" si="3"/>
        <v>0.2395334074</v>
      </c>
    </row>
    <row r="18342">
      <c r="A18342" s="61">
        <v>1.519787531E9</v>
      </c>
      <c r="B18342" s="61">
        <v>0.0</v>
      </c>
      <c r="C18342" s="61">
        <v>1314.0</v>
      </c>
      <c r="D18342" s="57" t="s">
        <v>380</v>
      </c>
      <c r="E18342" s="62" t="str">
        <f t="shared" si="1"/>
        <v>Out of test</v>
      </c>
      <c r="F18342" s="53" t="str">
        <f t="shared" si="2"/>
        <v>Shenzhen_0</v>
      </c>
      <c r="G18342" s="53">
        <f t="shared" si="3"/>
        <v>0.2245061772</v>
      </c>
    </row>
    <row r="18343">
      <c r="A18343" s="61">
        <v>1.517942812E9</v>
      </c>
      <c r="B18343" s="61">
        <v>0.0</v>
      </c>
      <c r="C18343" s="61">
        <v>1288.0</v>
      </c>
      <c r="D18343" s="57" t="s">
        <v>380</v>
      </c>
      <c r="E18343" s="62" t="str">
        <f t="shared" si="1"/>
        <v>Out of test</v>
      </c>
      <c r="F18343" s="53" t="str">
        <f t="shared" si="2"/>
        <v>Shenzhen_0</v>
      </c>
      <c r="G18343" s="53">
        <f t="shared" si="3"/>
        <v>0.6245738262</v>
      </c>
    </row>
    <row r="18344">
      <c r="A18344" s="61">
        <v>1.51936978E9</v>
      </c>
      <c r="B18344" s="61">
        <v>0.0</v>
      </c>
      <c r="C18344" s="61">
        <v>1925.0</v>
      </c>
      <c r="D18344" s="57" t="s">
        <v>380</v>
      </c>
      <c r="E18344" s="62" t="str">
        <f t="shared" si="1"/>
        <v>Out of test</v>
      </c>
      <c r="F18344" s="53" t="str">
        <f t="shared" si="2"/>
        <v>Shenzhen_0</v>
      </c>
      <c r="G18344" s="53">
        <f t="shared" si="3"/>
        <v>0.01744270148</v>
      </c>
    </row>
    <row r="18345">
      <c r="A18345" s="61">
        <v>1.516822701E9</v>
      </c>
      <c r="B18345" s="61">
        <v>0.0</v>
      </c>
      <c r="C18345" s="61">
        <v>2122.0</v>
      </c>
      <c r="D18345" s="57" t="s">
        <v>380</v>
      </c>
      <c r="E18345" s="62" t="str">
        <f t="shared" si="1"/>
        <v>Out of test</v>
      </c>
      <c r="F18345" s="53" t="str">
        <f t="shared" si="2"/>
        <v>Shenzhen_0</v>
      </c>
      <c r="G18345" s="53">
        <f t="shared" si="3"/>
        <v>0.0893287225</v>
      </c>
    </row>
    <row r="18346">
      <c r="A18346" s="61">
        <v>1.518754031E9</v>
      </c>
      <c r="B18346" s="61">
        <v>0.0</v>
      </c>
      <c r="C18346" s="61">
        <v>986.0</v>
      </c>
      <c r="D18346" s="57" t="s">
        <v>380</v>
      </c>
      <c r="E18346" s="62" t="str">
        <f t="shared" si="1"/>
        <v>Out of test</v>
      </c>
      <c r="F18346" s="53" t="str">
        <f t="shared" si="2"/>
        <v>Shenzhen_0</v>
      </c>
      <c r="G18346" s="53">
        <f t="shared" si="3"/>
        <v>0.9374589325</v>
      </c>
    </row>
    <row r="18347">
      <c r="A18347" s="61">
        <v>1.519938801E9</v>
      </c>
      <c r="B18347" s="61">
        <v>0.0</v>
      </c>
      <c r="C18347" s="61">
        <v>462.0</v>
      </c>
      <c r="D18347" s="57" t="s">
        <v>380</v>
      </c>
      <c r="E18347" s="62" t="str">
        <f t="shared" si="1"/>
        <v>Out of test</v>
      </c>
      <c r="F18347" s="53" t="str">
        <f t="shared" si="2"/>
        <v>Shenzhen_0</v>
      </c>
      <c r="G18347" s="53">
        <f t="shared" si="3"/>
        <v>0.6887494252</v>
      </c>
    </row>
    <row r="18348">
      <c r="A18348" s="61">
        <v>1.51431502E9</v>
      </c>
      <c r="B18348" s="61">
        <v>0.0</v>
      </c>
      <c r="C18348" s="61">
        <v>3797.0</v>
      </c>
      <c r="D18348" s="57" t="s">
        <v>380</v>
      </c>
      <c r="E18348" s="62" t="str">
        <f t="shared" si="1"/>
        <v>Out of test</v>
      </c>
      <c r="F18348" s="53" t="str">
        <f t="shared" si="2"/>
        <v>Shenzhen_0</v>
      </c>
      <c r="G18348" s="53">
        <f t="shared" si="3"/>
        <v>0.7403331659</v>
      </c>
    </row>
    <row r="18349">
      <c r="A18349" s="61">
        <v>1.51717816E9</v>
      </c>
      <c r="B18349" s="61">
        <v>0.0</v>
      </c>
      <c r="C18349" s="61">
        <v>454.0</v>
      </c>
      <c r="D18349" s="57" t="s">
        <v>380</v>
      </c>
      <c r="E18349" s="62" t="str">
        <f t="shared" si="1"/>
        <v>Out of test</v>
      </c>
      <c r="F18349" s="53" t="str">
        <f t="shared" si="2"/>
        <v>Shenzhen_0</v>
      </c>
      <c r="G18349" s="53">
        <f t="shared" si="3"/>
        <v>0.1589016225</v>
      </c>
    </row>
    <row r="18350">
      <c r="A18350" s="61">
        <v>1.51263666E9</v>
      </c>
      <c r="B18350" s="61">
        <v>0.0</v>
      </c>
      <c r="C18350" s="61">
        <v>1215.0</v>
      </c>
      <c r="D18350" s="57" t="s">
        <v>380</v>
      </c>
      <c r="E18350" s="62" t="str">
        <f t="shared" si="1"/>
        <v>Out of test</v>
      </c>
      <c r="F18350" s="53" t="str">
        <f t="shared" si="2"/>
        <v>Shenzhen_0</v>
      </c>
      <c r="G18350" s="53">
        <f t="shared" si="3"/>
        <v>0.6348008766</v>
      </c>
    </row>
    <row r="18351">
      <c r="A18351" s="61">
        <v>1.51600428E9</v>
      </c>
      <c r="B18351" s="61">
        <v>0.0</v>
      </c>
      <c r="C18351" s="61">
        <v>779.0</v>
      </c>
      <c r="D18351" s="57" t="s">
        <v>380</v>
      </c>
      <c r="E18351" s="62" t="str">
        <f t="shared" si="1"/>
        <v>Out of test</v>
      </c>
      <c r="F18351" s="53" t="str">
        <f t="shared" si="2"/>
        <v>Shenzhen_0</v>
      </c>
      <c r="G18351" s="53">
        <f t="shared" si="3"/>
        <v>0.778099343</v>
      </c>
    </row>
    <row r="18352">
      <c r="A18352" s="61">
        <v>1.51171962E9</v>
      </c>
      <c r="B18352" s="61">
        <v>0.0</v>
      </c>
      <c r="C18352" s="61">
        <v>2896.0</v>
      </c>
      <c r="D18352" s="57" t="s">
        <v>380</v>
      </c>
      <c r="E18352" s="62" t="str">
        <f t="shared" si="1"/>
        <v>Out of test</v>
      </c>
      <c r="F18352" s="53" t="str">
        <f t="shared" si="2"/>
        <v>Shenzhen_0</v>
      </c>
      <c r="G18352" s="53">
        <f t="shared" si="3"/>
        <v>0.2649267314</v>
      </c>
    </row>
    <row r="18353">
      <c r="A18353" s="61">
        <v>1.51248331E9</v>
      </c>
      <c r="B18353" s="61">
        <v>0.0</v>
      </c>
      <c r="C18353" s="61">
        <v>71.0</v>
      </c>
      <c r="D18353" s="57" t="s">
        <v>380</v>
      </c>
      <c r="E18353" s="62" t="str">
        <f t="shared" si="1"/>
        <v>Out of test</v>
      </c>
      <c r="F18353" s="53" t="str">
        <f t="shared" si="2"/>
        <v>Shenzhen_0</v>
      </c>
      <c r="G18353" s="53">
        <f t="shared" si="3"/>
        <v>0.7451057556</v>
      </c>
    </row>
    <row r="18354">
      <c r="A18354" s="61">
        <v>1.51426651E9</v>
      </c>
      <c r="B18354" s="61">
        <v>0.0</v>
      </c>
      <c r="C18354" s="61">
        <v>1983.0</v>
      </c>
      <c r="D18354" s="57" t="s">
        <v>380</v>
      </c>
      <c r="E18354" s="62" t="str">
        <f t="shared" si="1"/>
        <v>Out of test</v>
      </c>
      <c r="F18354" s="53" t="str">
        <f t="shared" si="2"/>
        <v>Shenzhen_0</v>
      </c>
      <c r="G18354" s="53">
        <f t="shared" si="3"/>
        <v>0.1448613467</v>
      </c>
    </row>
    <row r="18355">
      <c r="A18355" s="61">
        <v>1.512918101E9</v>
      </c>
      <c r="B18355" s="61">
        <v>0.0</v>
      </c>
      <c r="C18355" s="61">
        <v>95.0</v>
      </c>
      <c r="D18355" s="57" t="s">
        <v>380</v>
      </c>
      <c r="E18355" s="62" t="str">
        <f t="shared" si="1"/>
        <v>Out of test</v>
      </c>
      <c r="F18355" s="53" t="str">
        <f t="shared" si="2"/>
        <v>Shenzhen_0</v>
      </c>
      <c r="G18355" s="53">
        <f t="shared" si="3"/>
        <v>0.3824888886</v>
      </c>
    </row>
    <row r="18356">
      <c r="A18356" s="61">
        <v>1.51147136E9</v>
      </c>
      <c r="B18356" s="61">
        <v>0.0</v>
      </c>
      <c r="C18356" s="61">
        <v>2135.0</v>
      </c>
      <c r="D18356" s="57" t="s">
        <v>380</v>
      </c>
      <c r="E18356" s="62" t="str">
        <f t="shared" si="1"/>
        <v>Out of test</v>
      </c>
      <c r="F18356" s="53" t="str">
        <f t="shared" si="2"/>
        <v>Shenzhen_0</v>
      </c>
      <c r="G18356" s="53">
        <f t="shared" si="3"/>
        <v>0.09940371491</v>
      </c>
    </row>
    <row r="18357">
      <c r="A18357" s="61">
        <v>1.51256274E9</v>
      </c>
      <c r="B18357" s="61">
        <v>0.0</v>
      </c>
      <c r="C18357" s="61">
        <v>2465.0</v>
      </c>
      <c r="D18357" s="57" t="s">
        <v>380</v>
      </c>
      <c r="E18357" s="62" t="str">
        <f t="shared" si="1"/>
        <v>Out of test</v>
      </c>
      <c r="F18357" s="53" t="str">
        <f t="shared" si="2"/>
        <v>Shenzhen_0</v>
      </c>
      <c r="G18357" s="53">
        <f t="shared" si="3"/>
        <v>0.5302450928</v>
      </c>
    </row>
    <row r="18358">
      <c r="A18358" s="61">
        <v>1.51902789E9</v>
      </c>
      <c r="B18358" s="61">
        <v>0.0</v>
      </c>
      <c r="C18358" s="61">
        <v>681.0</v>
      </c>
      <c r="D18358" s="57" t="s">
        <v>380</v>
      </c>
      <c r="E18358" s="62" t="str">
        <f t="shared" si="1"/>
        <v>Out of test</v>
      </c>
      <c r="F18358" s="53" t="str">
        <f t="shared" si="2"/>
        <v>Shenzhen_0</v>
      </c>
      <c r="G18358" s="53">
        <f t="shared" si="3"/>
        <v>0.2378379493</v>
      </c>
    </row>
    <row r="18359">
      <c r="A18359" s="61">
        <v>1.519754082E9</v>
      </c>
      <c r="B18359" s="61">
        <v>0.0</v>
      </c>
      <c r="C18359" s="61">
        <v>5207.0</v>
      </c>
      <c r="D18359" s="57" t="s">
        <v>380</v>
      </c>
      <c r="E18359" s="62" t="str">
        <f t="shared" si="1"/>
        <v>Out of test</v>
      </c>
      <c r="F18359" s="53" t="str">
        <f t="shared" si="2"/>
        <v>Shenzhen_0</v>
      </c>
      <c r="G18359" s="53">
        <f t="shared" si="3"/>
        <v>0.3343620926</v>
      </c>
    </row>
    <row r="18360">
      <c r="A18360" s="61">
        <v>1.51844018E9</v>
      </c>
      <c r="B18360" s="61">
        <v>0.0</v>
      </c>
      <c r="C18360" s="61">
        <v>788.0</v>
      </c>
      <c r="D18360" s="57" t="s">
        <v>380</v>
      </c>
      <c r="E18360" s="62" t="str">
        <f t="shared" si="1"/>
        <v>Out of test</v>
      </c>
      <c r="F18360" s="53" t="str">
        <f t="shared" si="2"/>
        <v>Shenzhen_0</v>
      </c>
      <c r="G18360" s="53">
        <f t="shared" si="3"/>
        <v>0.4096443998</v>
      </c>
    </row>
    <row r="18361">
      <c r="A18361" s="61">
        <v>1.516687872E9</v>
      </c>
      <c r="B18361" s="61">
        <v>0.0</v>
      </c>
      <c r="C18361" s="61">
        <v>2873.0</v>
      </c>
      <c r="D18361" s="57" t="s">
        <v>380</v>
      </c>
      <c r="E18361" s="62" t="str">
        <f t="shared" si="1"/>
        <v>Out of test</v>
      </c>
      <c r="F18361" s="53" t="str">
        <f t="shared" si="2"/>
        <v>Shenzhen_0</v>
      </c>
      <c r="G18361" s="53">
        <f t="shared" si="3"/>
        <v>0.9494644627</v>
      </c>
    </row>
    <row r="18362">
      <c r="A18362" s="61">
        <v>1.511535821E9</v>
      </c>
      <c r="B18362" s="61">
        <v>0.0</v>
      </c>
      <c r="C18362" s="61">
        <v>2253.0</v>
      </c>
      <c r="D18362" s="57" t="s">
        <v>380</v>
      </c>
      <c r="E18362" s="62" t="str">
        <f t="shared" si="1"/>
        <v>Out of test</v>
      </c>
      <c r="F18362" s="53" t="str">
        <f t="shared" si="2"/>
        <v>Shenzhen_0</v>
      </c>
      <c r="G18362" s="53">
        <f t="shared" si="3"/>
        <v>0.1590942669</v>
      </c>
    </row>
    <row r="18363">
      <c r="A18363" s="61">
        <v>1.514644601E9</v>
      </c>
      <c r="B18363" s="61">
        <v>0.0</v>
      </c>
      <c r="C18363" s="61">
        <v>1941.0</v>
      </c>
      <c r="D18363" s="57" t="s">
        <v>380</v>
      </c>
      <c r="E18363" s="62" t="str">
        <f t="shared" si="1"/>
        <v>Out of test</v>
      </c>
      <c r="F18363" s="53" t="str">
        <f t="shared" si="2"/>
        <v>Shenzhen_0</v>
      </c>
      <c r="G18363" s="53">
        <f t="shared" si="3"/>
        <v>0.9845795928</v>
      </c>
    </row>
    <row r="18364">
      <c r="A18364" s="61">
        <v>1.51823374E9</v>
      </c>
      <c r="B18364" s="61">
        <v>0.0</v>
      </c>
      <c r="C18364" s="61">
        <v>2014.0</v>
      </c>
      <c r="D18364" s="57" t="s">
        <v>380</v>
      </c>
      <c r="E18364" s="62" t="str">
        <f t="shared" si="1"/>
        <v>Out of test</v>
      </c>
      <c r="F18364" s="53" t="str">
        <f t="shared" si="2"/>
        <v>Shenzhen_0</v>
      </c>
      <c r="G18364" s="53">
        <f t="shared" si="3"/>
        <v>0.06474375827</v>
      </c>
    </row>
    <row r="18365">
      <c r="A18365" s="61">
        <v>1.517407231E9</v>
      </c>
      <c r="B18365" s="61">
        <v>0.0</v>
      </c>
      <c r="C18365" s="61">
        <v>4293.0</v>
      </c>
      <c r="D18365" s="57" t="s">
        <v>380</v>
      </c>
      <c r="E18365" s="62" t="str">
        <f t="shared" si="1"/>
        <v>Out of test</v>
      </c>
      <c r="F18365" s="53" t="str">
        <f t="shared" si="2"/>
        <v>Shenzhen_0</v>
      </c>
      <c r="G18365" s="53">
        <f t="shared" si="3"/>
        <v>0.4250119129</v>
      </c>
    </row>
    <row r="18366">
      <c r="A18366" s="61">
        <v>1.516782571E9</v>
      </c>
      <c r="B18366" s="61">
        <v>0.0</v>
      </c>
      <c r="C18366" s="61">
        <v>607.0</v>
      </c>
      <c r="D18366" s="57" t="s">
        <v>380</v>
      </c>
      <c r="E18366" s="62" t="str">
        <f t="shared" si="1"/>
        <v>Out of test</v>
      </c>
      <c r="F18366" s="53" t="str">
        <f t="shared" si="2"/>
        <v>Shenzhen_0</v>
      </c>
      <c r="G18366" s="53">
        <f t="shared" si="3"/>
        <v>0.3758945578</v>
      </c>
    </row>
    <row r="18367">
      <c r="A18367" s="61">
        <v>1.518395892E9</v>
      </c>
      <c r="B18367" s="61">
        <v>0.0</v>
      </c>
      <c r="C18367" s="61">
        <v>789.0</v>
      </c>
      <c r="D18367" s="57" t="s">
        <v>380</v>
      </c>
      <c r="E18367" s="62" t="str">
        <f t="shared" si="1"/>
        <v>Out of test</v>
      </c>
      <c r="F18367" s="53" t="str">
        <f t="shared" si="2"/>
        <v>Shenzhen_0</v>
      </c>
      <c r="G18367" s="53">
        <f t="shared" si="3"/>
        <v>0.1880756093</v>
      </c>
    </row>
    <row r="18368">
      <c r="A18368" s="61">
        <v>1.518113112E9</v>
      </c>
      <c r="B18368" s="61">
        <v>0.0</v>
      </c>
      <c r="C18368" s="61">
        <v>1986.0</v>
      </c>
      <c r="D18368" s="57" t="s">
        <v>380</v>
      </c>
      <c r="E18368" s="62" t="str">
        <f t="shared" si="1"/>
        <v>Out of test</v>
      </c>
      <c r="F18368" s="53" t="str">
        <f t="shared" si="2"/>
        <v>Shenzhen_0</v>
      </c>
      <c r="G18368" s="53">
        <f t="shared" si="3"/>
        <v>0.8507515092</v>
      </c>
    </row>
    <row r="18369">
      <c r="A18369" s="61">
        <v>1.514039081E9</v>
      </c>
      <c r="B18369" s="61">
        <v>0.0</v>
      </c>
      <c r="C18369" s="61">
        <v>2958.0</v>
      </c>
      <c r="D18369" s="57" t="s">
        <v>380</v>
      </c>
      <c r="E18369" s="62" t="str">
        <f t="shared" si="1"/>
        <v>Out of test</v>
      </c>
      <c r="F18369" s="53" t="str">
        <f t="shared" si="2"/>
        <v>Shenzhen_0</v>
      </c>
      <c r="G18369" s="53">
        <f t="shared" si="3"/>
        <v>0.9208946571</v>
      </c>
    </row>
    <row r="18370">
      <c r="A18370" s="61">
        <v>1.51148924E9</v>
      </c>
      <c r="B18370" s="61">
        <v>0.0</v>
      </c>
      <c r="C18370" s="61">
        <v>3128.0</v>
      </c>
      <c r="D18370" s="57" t="s">
        <v>380</v>
      </c>
      <c r="E18370" s="62" t="str">
        <f t="shared" si="1"/>
        <v>Out of test</v>
      </c>
      <c r="F18370" s="53" t="str">
        <f t="shared" si="2"/>
        <v>Shenzhen_0</v>
      </c>
      <c r="G18370" s="53">
        <f t="shared" si="3"/>
        <v>0.1729821684</v>
      </c>
    </row>
    <row r="18371">
      <c r="A18371" s="61">
        <v>1.5145123E9</v>
      </c>
      <c r="B18371" s="61">
        <v>0.0</v>
      </c>
      <c r="C18371" s="61">
        <v>1126.0</v>
      </c>
      <c r="D18371" s="57" t="s">
        <v>380</v>
      </c>
      <c r="E18371" s="62" t="str">
        <f t="shared" si="1"/>
        <v>Out of test</v>
      </c>
      <c r="F18371" s="53" t="str">
        <f t="shared" si="2"/>
        <v>Shenzhen_0</v>
      </c>
      <c r="G18371" s="53">
        <f t="shared" si="3"/>
        <v>0.4576414042</v>
      </c>
    </row>
    <row r="18372">
      <c r="A18372" s="61">
        <v>1.516094861E9</v>
      </c>
      <c r="B18372" s="61">
        <v>0.0</v>
      </c>
      <c r="C18372" s="61">
        <v>1612.0</v>
      </c>
      <c r="D18372" s="57" t="s">
        <v>380</v>
      </c>
      <c r="E18372" s="62" t="str">
        <f t="shared" si="1"/>
        <v>Out of test</v>
      </c>
      <c r="F18372" s="53" t="str">
        <f t="shared" si="2"/>
        <v>Shenzhen_0</v>
      </c>
      <c r="G18372" s="53">
        <f t="shared" si="3"/>
        <v>0.7404852823</v>
      </c>
    </row>
    <row r="18373">
      <c r="A18373" s="61">
        <v>1.519640861E9</v>
      </c>
      <c r="B18373" s="61">
        <v>0.0</v>
      </c>
      <c r="C18373" s="61">
        <v>1169.0</v>
      </c>
      <c r="D18373" s="57" t="s">
        <v>380</v>
      </c>
      <c r="E18373" s="62" t="str">
        <f t="shared" si="1"/>
        <v>Out of test</v>
      </c>
      <c r="F18373" s="53" t="str">
        <f t="shared" si="2"/>
        <v>Shenzhen_0</v>
      </c>
      <c r="G18373" s="53">
        <f t="shared" si="3"/>
        <v>0.9325831363</v>
      </c>
    </row>
    <row r="18374">
      <c r="A18374" s="61">
        <v>1.515903751E9</v>
      </c>
      <c r="B18374" s="61">
        <v>0.0</v>
      </c>
      <c r="C18374" s="61">
        <v>4112.0</v>
      </c>
      <c r="D18374" s="57" t="s">
        <v>380</v>
      </c>
      <c r="E18374" s="62" t="str">
        <f t="shared" si="1"/>
        <v>Out of test</v>
      </c>
      <c r="F18374" s="53" t="str">
        <f t="shared" si="2"/>
        <v>Shenzhen_0</v>
      </c>
      <c r="G18374" s="53">
        <f t="shared" si="3"/>
        <v>0.651353189</v>
      </c>
    </row>
    <row r="18375">
      <c r="A18375" s="61">
        <v>1.519199912E9</v>
      </c>
      <c r="B18375" s="61">
        <v>0.0</v>
      </c>
      <c r="C18375" s="61">
        <v>1545.0</v>
      </c>
      <c r="D18375" s="57" t="s">
        <v>380</v>
      </c>
      <c r="E18375" s="62" t="str">
        <f t="shared" si="1"/>
        <v>Out of test</v>
      </c>
      <c r="F18375" s="53" t="str">
        <f t="shared" si="2"/>
        <v>Shenzhen_0</v>
      </c>
      <c r="G18375" s="53">
        <f t="shared" si="3"/>
        <v>0.6333991397</v>
      </c>
    </row>
    <row r="18376">
      <c r="A18376" s="61">
        <v>1.512644531E9</v>
      </c>
      <c r="B18376" s="61">
        <v>0.0</v>
      </c>
      <c r="C18376" s="61">
        <v>125.0</v>
      </c>
      <c r="D18376" s="57" t="s">
        <v>380</v>
      </c>
      <c r="E18376" s="62" t="str">
        <f t="shared" si="1"/>
        <v>Out of test</v>
      </c>
      <c r="F18376" s="53" t="str">
        <f t="shared" si="2"/>
        <v>Shenzhen_0</v>
      </c>
      <c r="G18376" s="53">
        <f t="shared" si="3"/>
        <v>0.4793352703</v>
      </c>
    </row>
    <row r="18377">
      <c r="A18377" s="61">
        <v>1.511830722E9</v>
      </c>
      <c r="B18377" s="61">
        <v>0.0</v>
      </c>
      <c r="C18377" s="61">
        <v>3590.0</v>
      </c>
      <c r="D18377" s="57" t="s">
        <v>380</v>
      </c>
      <c r="E18377" s="62" t="str">
        <f t="shared" si="1"/>
        <v>Out of test</v>
      </c>
      <c r="F18377" s="53" t="str">
        <f t="shared" si="2"/>
        <v>Shenzhen_0</v>
      </c>
      <c r="G18377" s="53">
        <f t="shared" si="3"/>
        <v>0.5938004701</v>
      </c>
    </row>
    <row r="18378">
      <c r="A18378" s="61">
        <v>1.512270901E9</v>
      </c>
      <c r="B18378" s="61">
        <v>0.0</v>
      </c>
      <c r="C18378" s="61">
        <v>3098.0</v>
      </c>
      <c r="D18378" s="57" t="s">
        <v>380</v>
      </c>
      <c r="E18378" s="62" t="str">
        <f t="shared" si="1"/>
        <v>Out of test</v>
      </c>
      <c r="F18378" s="53" t="str">
        <f t="shared" si="2"/>
        <v>Shenzhen_0</v>
      </c>
      <c r="G18378" s="53">
        <f t="shared" si="3"/>
        <v>0.7597727623</v>
      </c>
    </row>
    <row r="18379">
      <c r="A18379" s="61">
        <v>1.514790372E9</v>
      </c>
      <c r="B18379" s="61">
        <v>0.0</v>
      </c>
      <c r="C18379" s="61">
        <v>4925.0</v>
      </c>
      <c r="D18379" s="57" t="s">
        <v>380</v>
      </c>
      <c r="E18379" s="62" t="str">
        <f t="shared" si="1"/>
        <v>Out of test</v>
      </c>
      <c r="F18379" s="53" t="str">
        <f t="shared" si="2"/>
        <v>Shenzhen_0</v>
      </c>
      <c r="G18379" s="53">
        <f t="shared" si="3"/>
        <v>0.8110393315</v>
      </c>
    </row>
    <row r="18380">
      <c r="A18380" s="61">
        <v>1.512074162E9</v>
      </c>
      <c r="B18380" s="61">
        <v>0.0</v>
      </c>
      <c r="C18380" s="61">
        <v>152.0</v>
      </c>
      <c r="D18380" s="57" t="s">
        <v>380</v>
      </c>
      <c r="E18380" s="62" t="str">
        <f t="shared" si="1"/>
        <v>Out of test</v>
      </c>
      <c r="F18380" s="53" t="str">
        <f t="shared" si="2"/>
        <v>Shenzhen_0</v>
      </c>
      <c r="G18380" s="53">
        <f t="shared" si="3"/>
        <v>0.7752987279</v>
      </c>
    </row>
    <row r="18381">
      <c r="A18381" s="61">
        <v>1.512188752E9</v>
      </c>
      <c r="B18381" s="61">
        <v>0.0</v>
      </c>
      <c r="C18381" s="61">
        <v>3946.0</v>
      </c>
      <c r="D18381" s="57" t="s">
        <v>380</v>
      </c>
      <c r="E18381" s="62" t="str">
        <f t="shared" si="1"/>
        <v>Out of test</v>
      </c>
      <c r="F18381" s="53" t="str">
        <f t="shared" si="2"/>
        <v>Shenzhen_0</v>
      </c>
      <c r="G18381" s="53">
        <f t="shared" si="3"/>
        <v>0.05606765571</v>
      </c>
    </row>
    <row r="18382">
      <c r="A18382" s="61">
        <v>1.518719641E9</v>
      </c>
      <c r="B18382" s="61">
        <v>0.0</v>
      </c>
      <c r="C18382" s="61">
        <v>3900.0</v>
      </c>
      <c r="D18382" s="57" t="s">
        <v>380</v>
      </c>
      <c r="E18382" s="62" t="str">
        <f t="shared" si="1"/>
        <v>Out of test</v>
      </c>
      <c r="F18382" s="53" t="str">
        <f t="shared" si="2"/>
        <v>Shenzhen_0</v>
      </c>
      <c r="G18382" s="53">
        <f t="shared" si="3"/>
        <v>0.2200261498</v>
      </c>
    </row>
    <row r="18383">
      <c r="A18383" s="61">
        <v>1.515772261E9</v>
      </c>
      <c r="B18383" s="61">
        <v>0.0</v>
      </c>
      <c r="C18383" s="61">
        <v>1357.0</v>
      </c>
      <c r="D18383" s="57" t="s">
        <v>380</v>
      </c>
      <c r="E18383" s="62" t="str">
        <f t="shared" si="1"/>
        <v>Out of test</v>
      </c>
      <c r="F18383" s="53" t="str">
        <f t="shared" si="2"/>
        <v>Shenzhen_0</v>
      </c>
      <c r="G18383" s="53">
        <f t="shared" si="3"/>
        <v>0.07365178845</v>
      </c>
    </row>
    <row r="18384">
      <c r="A18384" s="61">
        <v>1.516467331E9</v>
      </c>
      <c r="B18384" s="61">
        <v>0.0</v>
      </c>
      <c r="C18384" s="61">
        <v>2833.0</v>
      </c>
      <c r="D18384" s="57" t="s">
        <v>380</v>
      </c>
      <c r="E18384" s="62" t="str">
        <f t="shared" si="1"/>
        <v>Out of test</v>
      </c>
      <c r="F18384" s="53" t="str">
        <f t="shared" si="2"/>
        <v>Shenzhen_0</v>
      </c>
      <c r="G18384" s="53">
        <f t="shared" si="3"/>
        <v>0.06605330628</v>
      </c>
    </row>
    <row r="18385">
      <c r="A18385" s="61">
        <v>1.51129758E9</v>
      </c>
      <c r="B18385" s="61">
        <v>0.0</v>
      </c>
      <c r="C18385" s="61">
        <v>2258.0</v>
      </c>
      <c r="D18385" s="57" t="s">
        <v>380</v>
      </c>
      <c r="E18385" s="62" t="str">
        <f t="shared" si="1"/>
        <v>Out of test</v>
      </c>
      <c r="F18385" s="53" t="str">
        <f t="shared" si="2"/>
        <v>Shenzhen_0</v>
      </c>
      <c r="G18385" s="53">
        <f t="shared" si="3"/>
        <v>0.6765571892</v>
      </c>
    </row>
    <row r="18386">
      <c r="A18386" s="61">
        <v>1.515525171E9</v>
      </c>
      <c r="B18386" s="61">
        <v>0.0</v>
      </c>
      <c r="C18386" s="61">
        <v>1893.0</v>
      </c>
      <c r="D18386" s="57" t="s">
        <v>380</v>
      </c>
      <c r="E18386" s="62" t="str">
        <f t="shared" si="1"/>
        <v>Out of test</v>
      </c>
      <c r="F18386" s="53" t="str">
        <f t="shared" si="2"/>
        <v>Shenzhen_0</v>
      </c>
      <c r="G18386" s="53">
        <f t="shared" si="3"/>
        <v>0.5945926089</v>
      </c>
    </row>
    <row r="18387">
      <c r="A18387" s="61">
        <v>1.514841542E9</v>
      </c>
      <c r="B18387" s="61">
        <v>0.0</v>
      </c>
      <c r="C18387" s="61">
        <v>2631.0</v>
      </c>
      <c r="D18387" s="57" t="s">
        <v>380</v>
      </c>
      <c r="E18387" s="62" t="str">
        <f t="shared" si="1"/>
        <v>Out of test</v>
      </c>
      <c r="F18387" s="53" t="str">
        <f t="shared" si="2"/>
        <v>Shenzhen_0</v>
      </c>
      <c r="G18387" s="53">
        <f t="shared" si="3"/>
        <v>0.7799883529</v>
      </c>
    </row>
    <row r="18388">
      <c r="A18388" s="61">
        <v>1.51394981E9</v>
      </c>
      <c r="B18388" s="61">
        <v>0.0</v>
      </c>
      <c r="C18388" s="61">
        <v>2108.0</v>
      </c>
      <c r="D18388" s="57" t="s">
        <v>380</v>
      </c>
      <c r="E18388" s="62" t="str">
        <f t="shared" si="1"/>
        <v>Out of test</v>
      </c>
      <c r="F18388" s="53" t="str">
        <f t="shared" si="2"/>
        <v>Shenzhen_0</v>
      </c>
      <c r="G18388" s="53">
        <f t="shared" si="3"/>
        <v>0.1766982781</v>
      </c>
    </row>
    <row r="18389">
      <c r="A18389" s="61">
        <v>1.51984212E9</v>
      </c>
      <c r="B18389" s="61">
        <v>0.0</v>
      </c>
      <c r="C18389" s="61">
        <v>1362.0</v>
      </c>
      <c r="D18389" s="57" t="s">
        <v>380</v>
      </c>
      <c r="E18389" s="62" t="str">
        <f t="shared" si="1"/>
        <v>Out of test</v>
      </c>
      <c r="F18389" s="53" t="str">
        <f t="shared" si="2"/>
        <v>Shenzhen_0</v>
      </c>
      <c r="G18389" s="53">
        <f t="shared" si="3"/>
        <v>0.8359413114</v>
      </c>
    </row>
    <row r="18390">
      <c r="A18390" s="61">
        <v>1.51863936E9</v>
      </c>
      <c r="B18390" s="61">
        <v>0.0</v>
      </c>
      <c r="C18390" s="61">
        <v>3484.0</v>
      </c>
      <c r="D18390" s="57" t="s">
        <v>380</v>
      </c>
      <c r="E18390" s="62" t="str">
        <f t="shared" si="1"/>
        <v>Out of test</v>
      </c>
      <c r="F18390" s="53" t="str">
        <f t="shared" si="2"/>
        <v>Shenzhen_0</v>
      </c>
      <c r="G18390" s="53">
        <f t="shared" si="3"/>
        <v>0.2893749708</v>
      </c>
    </row>
    <row r="18391">
      <c r="A18391" s="61">
        <v>1.512158262E9</v>
      </c>
      <c r="B18391" s="61">
        <v>0.0</v>
      </c>
      <c r="C18391" s="61">
        <v>248.0</v>
      </c>
      <c r="D18391" s="57" t="s">
        <v>380</v>
      </c>
      <c r="E18391" s="62" t="str">
        <f t="shared" si="1"/>
        <v>Out of test</v>
      </c>
      <c r="F18391" s="53" t="str">
        <f t="shared" si="2"/>
        <v>Shenzhen_0</v>
      </c>
      <c r="G18391" s="53">
        <f t="shared" si="3"/>
        <v>0.776253415</v>
      </c>
    </row>
    <row r="18392">
      <c r="A18392" s="61">
        <v>1.51273163E9</v>
      </c>
      <c r="B18392" s="61">
        <v>0.0</v>
      </c>
      <c r="C18392" s="61">
        <v>3911.0</v>
      </c>
      <c r="D18392" s="57" t="s">
        <v>380</v>
      </c>
      <c r="E18392" s="62" t="str">
        <f t="shared" si="1"/>
        <v>Out of test</v>
      </c>
      <c r="F18392" s="53" t="str">
        <f t="shared" si="2"/>
        <v>Shenzhen_0</v>
      </c>
      <c r="G18392" s="53">
        <f t="shared" si="3"/>
        <v>0.1788630847</v>
      </c>
    </row>
    <row r="18393">
      <c r="A18393" s="61">
        <v>1.518839772E9</v>
      </c>
      <c r="B18393" s="61">
        <v>0.0</v>
      </c>
      <c r="C18393" s="61">
        <v>2364.0</v>
      </c>
      <c r="D18393" s="57" t="s">
        <v>380</v>
      </c>
      <c r="E18393" s="62" t="str">
        <f t="shared" si="1"/>
        <v>Out of test</v>
      </c>
      <c r="F18393" s="53" t="str">
        <f t="shared" si="2"/>
        <v>Shenzhen_0</v>
      </c>
      <c r="G18393" s="53">
        <f t="shared" si="3"/>
        <v>0.400302971</v>
      </c>
    </row>
    <row r="18394">
      <c r="A18394" s="61">
        <v>1.511774992E9</v>
      </c>
      <c r="B18394" s="61">
        <v>0.0</v>
      </c>
      <c r="C18394" s="61">
        <v>1587.0</v>
      </c>
      <c r="D18394" s="57" t="s">
        <v>380</v>
      </c>
      <c r="E18394" s="62" t="str">
        <f t="shared" si="1"/>
        <v>Out of test</v>
      </c>
      <c r="F18394" s="53" t="str">
        <f t="shared" si="2"/>
        <v>Shenzhen_0</v>
      </c>
      <c r="G18394" s="53">
        <f t="shared" si="3"/>
        <v>0.984313307</v>
      </c>
    </row>
    <row r="18395">
      <c r="A18395" s="61">
        <v>1.51902634E9</v>
      </c>
      <c r="B18395" s="61">
        <v>0.0</v>
      </c>
      <c r="C18395" s="61">
        <v>2739.0</v>
      </c>
      <c r="D18395" s="57" t="s">
        <v>380</v>
      </c>
      <c r="E18395" s="62" t="str">
        <f t="shared" si="1"/>
        <v>Out of test</v>
      </c>
      <c r="F18395" s="53" t="str">
        <f t="shared" si="2"/>
        <v>Shenzhen_0</v>
      </c>
      <c r="G18395" s="53">
        <f t="shared" si="3"/>
        <v>0.919025816</v>
      </c>
    </row>
    <row r="18396">
      <c r="A18396" s="61">
        <v>1.517075941E9</v>
      </c>
      <c r="B18396" s="61">
        <v>0.0</v>
      </c>
      <c r="C18396" s="61">
        <v>66.0</v>
      </c>
      <c r="D18396" s="57" t="s">
        <v>380</v>
      </c>
      <c r="E18396" s="62" t="str">
        <f t="shared" si="1"/>
        <v>Out of test</v>
      </c>
      <c r="F18396" s="53" t="str">
        <f t="shared" si="2"/>
        <v>Shenzhen_0</v>
      </c>
      <c r="G18396" s="53">
        <f t="shared" si="3"/>
        <v>0.4152031522</v>
      </c>
    </row>
    <row r="18397">
      <c r="A18397" s="61">
        <v>1.515158301E9</v>
      </c>
      <c r="B18397" s="61">
        <v>0.0</v>
      </c>
      <c r="C18397" s="61">
        <v>1723.0</v>
      </c>
      <c r="D18397" s="57" t="s">
        <v>380</v>
      </c>
      <c r="E18397" s="62" t="str">
        <f t="shared" si="1"/>
        <v>Out of test</v>
      </c>
      <c r="F18397" s="53" t="str">
        <f t="shared" si="2"/>
        <v>Shenzhen_0</v>
      </c>
      <c r="G18397" s="53">
        <f t="shared" si="3"/>
        <v>0.9398114765</v>
      </c>
    </row>
    <row r="18398">
      <c r="A18398" s="61">
        <v>1.51658076E9</v>
      </c>
      <c r="B18398" s="61">
        <v>0.0</v>
      </c>
      <c r="C18398" s="61">
        <v>1351.0</v>
      </c>
      <c r="D18398" s="57" t="s">
        <v>380</v>
      </c>
      <c r="E18398" s="62" t="str">
        <f t="shared" si="1"/>
        <v>Out of test</v>
      </c>
      <c r="F18398" s="53" t="str">
        <f t="shared" si="2"/>
        <v>Shenzhen_0</v>
      </c>
      <c r="G18398" s="53">
        <f t="shared" si="3"/>
        <v>0.8411563136</v>
      </c>
    </row>
    <row r="18399">
      <c r="A18399" s="61">
        <v>1.514409341E9</v>
      </c>
      <c r="B18399" s="61">
        <v>0.0</v>
      </c>
      <c r="C18399" s="61">
        <v>812.0</v>
      </c>
      <c r="D18399" s="57" t="s">
        <v>380</v>
      </c>
      <c r="E18399" s="62" t="str">
        <f t="shared" si="1"/>
        <v>Out of test</v>
      </c>
      <c r="F18399" s="53" t="str">
        <f t="shared" si="2"/>
        <v>Shenzhen_0</v>
      </c>
      <c r="G18399" s="53">
        <f t="shared" si="3"/>
        <v>0.7236739119</v>
      </c>
    </row>
    <row r="18400">
      <c r="A18400" s="61">
        <v>1.51398643E9</v>
      </c>
      <c r="B18400" s="61">
        <v>0.0</v>
      </c>
      <c r="C18400" s="61">
        <v>142.0</v>
      </c>
      <c r="D18400" s="57" t="s">
        <v>380</v>
      </c>
      <c r="E18400" s="62" t="str">
        <f t="shared" si="1"/>
        <v>Out of test</v>
      </c>
      <c r="F18400" s="53" t="str">
        <f t="shared" si="2"/>
        <v>Shenzhen_0</v>
      </c>
      <c r="G18400" s="53">
        <f t="shared" si="3"/>
        <v>0.9628728389</v>
      </c>
    </row>
    <row r="18401">
      <c r="A18401" s="61">
        <v>1.515881152E9</v>
      </c>
      <c r="B18401" s="61">
        <v>0.0</v>
      </c>
      <c r="C18401" s="61">
        <v>1107.0</v>
      </c>
      <c r="D18401" s="57" t="s">
        <v>380</v>
      </c>
      <c r="E18401" s="62" t="str">
        <f t="shared" si="1"/>
        <v>Out of test</v>
      </c>
      <c r="F18401" s="53" t="str">
        <f t="shared" si="2"/>
        <v>Shenzhen_0</v>
      </c>
      <c r="G18401" s="53">
        <f t="shared" si="3"/>
        <v>0.8217465755</v>
      </c>
    </row>
    <row r="18402">
      <c r="A18402" s="61">
        <v>1.518446782E9</v>
      </c>
      <c r="B18402" s="61">
        <v>0.0</v>
      </c>
      <c r="C18402" s="61">
        <v>2318.0</v>
      </c>
      <c r="D18402" s="57" t="s">
        <v>380</v>
      </c>
      <c r="E18402" s="62" t="str">
        <f t="shared" si="1"/>
        <v>Out of test</v>
      </c>
      <c r="F18402" s="53" t="str">
        <f t="shared" si="2"/>
        <v>Shenzhen_0</v>
      </c>
      <c r="G18402" s="53">
        <f t="shared" si="3"/>
        <v>0.8503596316</v>
      </c>
    </row>
    <row r="18403">
      <c r="A18403" s="61">
        <v>1.51782641E9</v>
      </c>
      <c r="B18403" s="61">
        <v>0.0</v>
      </c>
      <c r="C18403" s="61">
        <v>2120.0</v>
      </c>
      <c r="D18403" s="57" t="s">
        <v>380</v>
      </c>
      <c r="E18403" s="62" t="str">
        <f t="shared" si="1"/>
        <v>Out of test</v>
      </c>
      <c r="F18403" s="53" t="str">
        <f t="shared" si="2"/>
        <v>Shenzhen_0</v>
      </c>
      <c r="G18403" s="53">
        <f t="shared" si="3"/>
        <v>0.78563294</v>
      </c>
    </row>
    <row r="18404">
      <c r="A18404" s="61">
        <v>1.51754392E9</v>
      </c>
      <c r="B18404" s="61">
        <v>0.0</v>
      </c>
      <c r="C18404" s="61">
        <v>2844.0</v>
      </c>
      <c r="D18404" s="57" t="s">
        <v>380</v>
      </c>
      <c r="E18404" s="62" t="str">
        <f t="shared" si="1"/>
        <v>Out of test</v>
      </c>
      <c r="F18404" s="53" t="str">
        <f t="shared" si="2"/>
        <v>Shenzhen_0</v>
      </c>
      <c r="G18404" s="53">
        <f t="shared" si="3"/>
        <v>0.7753860716</v>
      </c>
    </row>
    <row r="18405">
      <c r="A18405" s="61">
        <v>1.518812522E9</v>
      </c>
      <c r="B18405" s="61">
        <v>0.0</v>
      </c>
      <c r="C18405" s="61">
        <v>1002.0</v>
      </c>
      <c r="D18405" s="57" t="s">
        <v>380</v>
      </c>
      <c r="E18405" s="62" t="str">
        <f t="shared" si="1"/>
        <v>Out of test</v>
      </c>
      <c r="F18405" s="53" t="str">
        <f t="shared" si="2"/>
        <v>Shenzhen_0</v>
      </c>
      <c r="G18405" s="53">
        <f t="shared" si="3"/>
        <v>0.2065883889</v>
      </c>
    </row>
    <row r="18406">
      <c r="A18406" s="61">
        <v>1.514180321E9</v>
      </c>
      <c r="B18406" s="61">
        <v>0.0</v>
      </c>
      <c r="C18406" s="61">
        <v>147.0</v>
      </c>
      <c r="D18406" s="57" t="s">
        <v>380</v>
      </c>
      <c r="E18406" s="62" t="str">
        <f t="shared" si="1"/>
        <v>Out of test</v>
      </c>
      <c r="F18406" s="53" t="str">
        <f t="shared" si="2"/>
        <v>Shenzhen_0</v>
      </c>
      <c r="G18406" s="53">
        <f t="shared" si="3"/>
        <v>0.8480251003</v>
      </c>
    </row>
    <row r="18407">
      <c r="A18407" s="61">
        <v>1.51735675E9</v>
      </c>
      <c r="B18407" s="61">
        <v>0.0</v>
      </c>
      <c r="C18407" s="61">
        <v>932.0</v>
      </c>
      <c r="D18407" s="57" t="s">
        <v>380</v>
      </c>
      <c r="E18407" s="62" t="str">
        <f t="shared" si="1"/>
        <v>Out of test</v>
      </c>
      <c r="F18407" s="53" t="str">
        <f t="shared" si="2"/>
        <v>Shenzhen_0</v>
      </c>
      <c r="G18407" s="53">
        <f t="shared" si="3"/>
        <v>0.8611721118</v>
      </c>
    </row>
    <row r="18408">
      <c r="A18408" s="61">
        <v>1.512110851E9</v>
      </c>
      <c r="B18408" s="61">
        <v>0.0</v>
      </c>
      <c r="C18408" s="61">
        <v>1377.0</v>
      </c>
      <c r="D18408" s="57" t="s">
        <v>380</v>
      </c>
      <c r="E18408" s="62" t="str">
        <f t="shared" si="1"/>
        <v>Out of test</v>
      </c>
      <c r="F18408" s="53" t="str">
        <f t="shared" si="2"/>
        <v>Shenzhen_0</v>
      </c>
      <c r="G18408" s="53">
        <f t="shared" si="3"/>
        <v>0.364345367</v>
      </c>
    </row>
    <row r="18409">
      <c r="A18409" s="61">
        <v>1.512828481E9</v>
      </c>
      <c r="B18409" s="61">
        <v>0.0</v>
      </c>
      <c r="C18409" s="61">
        <v>2688.0</v>
      </c>
      <c r="D18409" s="57" t="s">
        <v>380</v>
      </c>
      <c r="E18409" s="62" t="str">
        <f t="shared" si="1"/>
        <v>Out of test</v>
      </c>
      <c r="F18409" s="53" t="str">
        <f t="shared" si="2"/>
        <v>Shenzhen_0</v>
      </c>
      <c r="G18409" s="53">
        <f t="shared" si="3"/>
        <v>0.7932726764</v>
      </c>
    </row>
    <row r="18410">
      <c r="A18410" s="61">
        <v>1.517106242E9</v>
      </c>
      <c r="B18410" s="61">
        <v>0.0</v>
      </c>
      <c r="C18410" s="61">
        <v>2631.0</v>
      </c>
      <c r="D18410" s="57" t="s">
        <v>380</v>
      </c>
      <c r="E18410" s="62" t="str">
        <f t="shared" si="1"/>
        <v>Out of test</v>
      </c>
      <c r="F18410" s="53" t="str">
        <f t="shared" si="2"/>
        <v>Shenzhen_0</v>
      </c>
      <c r="G18410" s="53">
        <f t="shared" si="3"/>
        <v>0.05899080131</v>
      </c>
    </row>
    <row r="18411">
      <c r="A18411" s="61">
        <v>1.515923541E9</v>
      </c>
      <c r="B18411" s="61">
        <v>0.0</v>
      </c>
      <c r="C18411" s="61">
        <v>844.0</v>
      </c>
      <c r="D18411" s="57" t="s">
        <v>380</v>
      </c>
      <c r="E18411" s="62" t="str">
        <f t="shared" si="1"/>
        <v>Out of test</v>
      </c>
      <c r="F18411" s="53" t="str">
        <f t="shared" si="2"/>
        <v>Shenzhen_0</v>
      </c>
      <c r="G18411" s="53">
        <f t="shared" si="3"/>
        <v>0.139786325</v>
      </c>
    </row>
    <row r="18412">
      <c r="A18412" s="61">
        <v>1.516056672E9</v>
      </c>
      <c r="B18412" s="61">
        <v>0.0</v>
      </c>
      <c r="C18412" s="61">
        <v>3355.0</v>
      </c>
      <c r="D18412" s="57" t="s">
        <v>380</v>
      </c>
      <c r="E18412" s="62" t="str">
        <f t="shared" si="1"/>
        <v>Out of test</v>
      </c>
      <c r="F18412" s="53" t="str">
        <f t="shared" si="2"/>
        <v>Shenzhen_0</v>
      </c>
      <c r="G18412" s="53">
        <f t="shared" si="3"/>
        <v>0.1608401706</v>
      </c>
    </row>
    <row r="18413">
      <c r="A18413" s="61">
        <v>1.515141881E9</v>
      </c>
      <c r="B18413" s="61">
        <v>0.0</v>
      </c>
      <c r="C18413" s="61">
        <v>1309.0</v>
      </c>
      <c r="D18413" s="57" t="s">
        <v>380</v>
      </c>
      <c r="E18413" s="62" t="str">
        <f t="shared" si="1"/>
        <v>Out of test</v>
      </c>
      <c r="F18413" s="53" t="str">
        <f t="shared" si="2"/>
        <v>Shenzhen_0</v>
      </c>
      <c r="G18413" s="53">
        <f t="shared" si="3"/>
        <v>0.8833445147</v>
      </c>
    </row>
    <row r="18414">
      <c r="A18414" s="61">
        <v>1.51592804E9</v>
      </c>
      <c r="B18414" s="61">
        <v>0.0</v>
      </c>
      <c r="C18414" s="61">
        <v>1450.0</v>
      </c>
      <c r="D18414" s="57" t="s">
        <v>380</v>
      </c>
      <c r="E18414" s="62" t="str">
        <f t="shared" si="1"/>
        <v>Out of test</v>
      </c>
      <c r="F18414" s="53" t="str">
        <f t="shared" si="2"/>
        <v>Shenzhen_0</v>
      </c>
      <c r="G18414" s="53">
        <f t="shared" si="3"/>
        <v>0.503626661</v>
      </c>
    </row>
    <row r="18415">
      <c r="A18415" s="61">
        <v>1.51784141E9</v>
      </c>
      <c r="B18415" s="61">
        <v>0.0</v>
      </c>
      <c r="C18415" s="61">
        <v>3417.0</v>
      </c>
      <c r="D18415" s="57" t="s">
        <v>380</v>
      </c>
      <c r="E18415" s="62" t="str">
        <f t="shared" si="1"/>
        <v>Out of test</v>
      </c>
      <c r="F18415" s="53" t="str">
        <f t="shared" si="2"/>
        <v>Shenzhen_0</v>
      </c>
      <c r="G18415" s="53">
        <f t="shared" si="3"/>
        <v>0.2921053353</v>
      </c>
    </row>
    <row r="18416">
      <c r="A18416" s="61">
        <v>1.517151581E9</v>
      </c>
      <c r="B18416" s="61">
        <v>0.0</v>
      </c>
      <c r="C18416" s="61">
        <v>728.0</v>
      </c>
      <c r="D18416" s="57" t="s">
        <v>380</v>
      </c>
      <c r="E18416" s="62" t="str">
        <f t="shared" si="1"/>
        <v>Out of test</v>
      </c>
      <c r="F18416" s="53" t="str">
        <f t="shared" si="2"/>
        <v>Shenzhen_0</v>
      </c>
      <c r="G18416" s="53">
        <f t="shared" si="3"/>
        <v>0.6308859409</v>
      </c>
    </row>
    <row r="18417">
      <c r="A18417" s="61">
        <v>1.51249113E9</v>
      </c>
      <c r="B18417" s="61">
        <v>0.0</v>
      </c>
      <c r="C18417" s="61">
        <v>2089.0</v>
      </c>
      <c r="D18417" s="57" t="s">
        <v>380</v>
      </c>
      <c r="E18417" s="62" t="str">
        <f t="shared" si="1"/>
        <v>Out of test</v>
      </c>
      <c r="F18417" s="53" t="str">
        <f t="shared" si="2"/>
        <v>Shenzhen_0</v>
      </c>
      <c r="G18417" s="53">
        <f t="shared" si="3"/>
        <v>0.963625482</v>
      </c>
    </row>
    <row r="18418">
      <c r="A18418" s="61">
        <v>1.514232262E9</v>
      </c>
      <c r="B18418" s="61">
        <v>0.0</v>
      </c>
      <c r="C18418" s="61">
        <v>2761.0</v>
      </c>
      <c r="D18418" s="57" t="s">
        <v>380</v>
      </c>
      <c r="E18418" s="62" t="str">
        <f t="shared" si="1"/>
        <v>Out of test</v>
      </c>
      <c r="F18418" s="53" t="str">
        <f t="shared" si="2"/>
        <v>Shenzhen_0</v>
      </c>
      <c r="G18418" s="53">
        <f t="shared" si="3"/>
        <v>0.2435860801</v>
      </c>
    </row>
    <row r="18419">
      <c r="A18419" s="61">
        <v>1.51184645E9</v>
      </c>
      <c r="B18419" s="61">
        <v>0.0</v>
      </c>
      <c r="C18419" s="61">
        <v>1220.0</v>
      </c>
      <c r="D18419" s="57" t="s">
        <v>380</v>
      </c>
      <c r="E18419" s="62" t="str">
        <f t="shared" si="1"/>
        <v>Out of test</v>
      </c>
      <c r="F18419" s="53" t="str">
        <f t="shared" si="2"/>
        <v>Shenzhen_0</v>
      </c>
      <c r="G18419" s="53">
        <f t="shared" si="3"/>
        <v>0.3352210187</v>
      </c>
    </row>
    <row r="18420">
      <c r="A18420" s="61">
        <v>1.511509661E9</v>
      </c>
      <c r="B18420" s="61">
        <v>0.0</v>
      </c>
      <c r="C18420" s="61">
        <v>2444.0</v>
      </c>
      <c r="D18420" s="57" t="s">
        <v>380</v>
      </c>
      <c r="E18420" s="62" t="str">
        <f t="shared" si="1"/>
        <v>Out of test</v>
      </c>
      <c r="F18420" s="53" t="str">
        <f t="shared" si="2"/>
        <v>Shenzhen_0</v>
      </c>
      <c r="G18420" s="53">
        <f t="shared" si="3"/>
        <v>0.8100956147</v>
      </c>
    </row>
    <row r="18421">
      <c r="A18421" s="61">
        <v>1.515119781E9</v>
      </c>
      <c r="B18421" s="61">
        <v>0.0</v>
      </c>
      <c r="C18421" s="61">
        <v>1562.0</v>
      </c>
      <c r="D18421" s="57" t="s">
        <v>380</v>
      </c>
      <c r="E18421" s="62" t="str">
        <f t="shared" si="1"/>
        <v>Out of test</v>
      </c>
      <c r="F18421" s="53" t="str">
        <f t="shared" si="2"/>
        <v>Shenzhen_0</v>
      </c>
      <c r="G18421" s="53">
        <f t="shared" si="3"/>
        <v>0.5431429974</v>
      </c>
    </row>
    <row r="18422">
      <c r="A18422" s="61">
        <v>1.517428762E9</v>
      </c>
      <c r="B18422" s="61">
        <v>0.0</v>
      </c>
      <c r="C18422" s="61">
        <v>112.0</v>
      </c>
      <c r="D18422" s="57" t="s">
        <v>380</v>
      </c>
      <c r="E18422" s="62" t="str">
        <f t="shared" si="1"/>
        <v>Out of test</v>
      </c>
      <c r="F18422" s="53" t="str">
        <f t="shared" si="2"/>
        <v>Shenzhen_0</v>
      </c>
      <c r="G18422" s="53">
        <f t="shared" si="3"/>
        <v>0.2357087757</v>
      </c>
    </row>
    <row r="18423">
      <c r="A18423" s="61">
        <v>1.51966233E9</v>
      </c>
      <c r="B18423" s="61">
        <v>0.0</v>
      </c>
      <c r="C18423" s="61">
        <v>4117.0</v>
      </c>
      <c r="D18423" s="57" t="s">
        <v>380</v>
      </c>
      <c r="E18423" s="62" t="str">
        <f t="shared" si="1"/>
        <v>Out of test</v>
      </c>
      <c r="F18423" s="53" t="str">
        <f t="shared" si="2"/>
        <v>Shenzhen_0</v>
      </c>
      <c r="G18423" s="53">
        <f t="shared" si="3"/>
        <v>0.2215911609</v>
      </c>
    </row>
    <row r="18424">
      <c r="A18424" s="61">
        <v>1.513675701E9</v>
      </c>
      <c r="B18424" s="61">
        <v>0.0</v>
      </c>
      <c r="C18424" s="61">
        <v>2237.0</v>
      </c>
      <c r="D18424" s="57" t="s">
        <v>380</v>
      </c>
      <c r="E18424" s="62" t="str">
        <f t="shared" si="1"/>
        <v>Out of test</v>
      </c>
      <c r="F18424" s="53" t="str">
        <f t="shared" si="2"/>
        <v>Shenzhen_0</v>
      </c>
      <c r="G18424" s="53">
        <f t="shared" si="3"/>
        <v>0.1698454235</v>
      </c>
    </row>
    <row r="18425">
      <c r="A18425" s="61">
        <v>1.51535642E9</v>
      </c>
      <c r="B18425" s="61">
        <v>0.0</v>
      </c>
      <c r="C18425" s="61">
        <v>445.0</v>
      </c>
      <c r="D18425" s="57" t="s">
        <v>380</v>
      </c>
      <c r="E18425" s="62" t="str">
        <f t="shared" si="1"/>
        <v>Out of test</v>
      </c>
      <c r="F18425" s="53" t="str">
        <f t="shared" si="2"/>
        <v>Shenzhen_0</v>
      </c>
      <c r="G18425" s="53">
        <f t="shared" si="3"/>
        <v>0.4224524991</v>
      </c>
    </row>
    <row r="18426">
      <c r="A18426" s="61">
        <v>1.515798901E9</v>
      </c>
      <c r="B18426" s="61">
        <v>0.0</v>
      </c>
      <c r="C18426" s="61">
        <v>776.0</v>
      </c>
      <c r="D18426" s="57" t="s">
        <v>380</v>
      </c>
      <c r="E18426" s="62" t="str">
        <f t="shared" si="1"/>
        <v>Out of test</v>
      </c>
      <c r="F18426" s="53" t="str">
        <f t="shared" si="2"/>
        <v>Shenzhen_0</v>
      </c>
      <c r="G18426" s="53">
        <f t="shared" si="3"/>
        <v>0.5134661539</v>
      </c>
    </row>
    <row r="18427">
      <c r="A18427" s="61">
        <v>1.519705562E9</v>
      </c>
      <c r="B18427" s="61">
        <v>0.0</v>
      </c>
      <c r="C18427" s="61">
        <v>3314.0</v>
      </c>
      <c r="D18427" s="57" t="s">
        <v>380</v>
      </c>
      <c r="E18427" s="62" t="str">
        <f t="shared" si="1"/>
        <v>Out of test</v>
      </c>
      <c r="F18427" s="53" t="str">
        <f t="shared" si="2"/>
        <v>Shenzhen_0</v>
      </c>
      <c r="G18427" s="53">
        <f t="shared" si="3"/>
        <v>0.3281861298</v>
      </c>
    </row>
    <row r="18428">
      <c r="A18428" s="61">
        <v>1.512068012E9</v>
      </c>
      <c r="B18428" s="61">
        <v>0.0</v>
      </c>
      <c r="C18428" s="61">
        <v>2319.0</v>
      </c>
      <c r="D18428" s="57" t="s">
        <v>380</v>
      </c>
      <c r="E18428" s="62" t="str">
        <f t="shared" si="1"/>
        <v>Out of test</v>
      </c>
      <c r="F18428" s="53" t="str">
        <f t="shared" si="2"/>
        <v>Shenzhen_0</v>
      </c>
      <c r="G18428" s="53">
        <f t="shared" si="3"/>
        <v>0.6305172209</v>
      </c>
    </row>
    <row r="18429">
      <c r="A18429" s="61">
        <v>1.511827271E9</v>
      </c>
      <c r="B18429" s="61">
        <v>0.0</v>
      </c>
      <c r="C18429" s="61">
        <v>3293.0</v>
      </c>
      <c r="D18429" s="57" t="s">
        <v>380</v>
      </c>
      <c r="E18429" s="62" t="str">
        <f t="shared" si="1"/>
        <v>Out of test</v>
      </c>
      <c r="F18429" s="53" t="str">
        <f t="shared" si="2"/>
        <v>Shenzhen_0</v>
      </c>
      <c r="G18429" s="53">
        <f t="shared" si="3"/>
        <v>0.9221168429</v>
      </c>
    </row>
    <row r="18430">
      <c r="A18430" s="61">
        <v>1.51720883E9</v>
      </c>
      <c r="B18430" s="61">
        <v>0.0</v>
      </c>
      <c r="C18430" s="61">
        <v>1474.0</v>
      </c>
      <c r="D18430" s="57" t="s">
        <v>380</v>
      </c>
      <c r="E18430" s="62" t="str">
        <f t="shared" si="1"/>
        <v>Out of test</v>
      </c>
      <c r="F18430" s="53" t="str">
        <f t="shared" si="2"/>
        <v>Shenzhen_0</v>
      </c>
      <c r="G18430" s="53">
        <f t="shared" si="3"/>
        <v>0.5217849808</v>
      </c>
    </row>
    <row r="18431">
      <c r="A18431" s="61">
        <v>1.512271502E9</v>
      </c>
      <c r="B18431" s="61">
        <v>0.0</v>
      </c>
      <c r="C18431" s="61">
        <v>1326.0</v>
      </c>
      <c r="D18431" s="57" t="s">
        <v>380</v>
      </c>
      <c r="E18431" s="62" t="str">
        <f t="shared" si="1"/>
        <v>Out of test</v>
      </c>
      <c r="F18431" s="53" t="str">
        <f t="shared" si="2"/>
        <v>Shenzhen_0</v>
      </c>
      <c r="G18431" s="53">
        <f t="shared" si="3"/>
        <v>0.6993023485</v>
      </c>
    </row>
    <row r="18432">
      <c r="A18432" s="61">
        <v>1.5173598E9</v>
      </c>
      <c r="B18432" s="61">
        <v>0.0</v>
      </c>
      <c r="C18432" s="61">
        <v>1047.0</v>
      </c>
      <c r="D18432" s="57" t="s">
        <v>380</v>
      </c>
      <c r="E18432" s="62" t="str">
        <f t="shared" si="1"/>
        <v>Out of test</v>
      </c>
      <c r="F18432" s="53" t="str">
        <f t="shared" si="2"/>
        <v>Shenzhen_0</v>
      </c>
      <c r="G18432" s="53">
        <f t="shared" si="3"/>
        <v>0.09697016243</v>
      </c>
    </row>
    <row r="18433">
      <c r="A18433" s="61">
        <v>1.516587542E9</v>
      </c>
      <c r="B18433" s="61">
        <v>0.0</v>
      </c>
      <c r="C18433" s="61">
        <v>2671.0</v>
      </c>
      <c r="D18433" s="57" t="s">
        <v>380</v>
      </c>
      <c r="E18433" s="62" t="str">
        <f t="shared" si="1"/>
        <v>Out of test</v>
      </c>
      <c r="F18433" s="53" t="str">
        <f t="shared" si="2"/>
        <v>Shenzhen_0</v>
      </c>
      <c r="G18433" s="53">
        <f t="shared" si="3"/>
        <v>0.851989241</v>
      </c>
    </row>
    <row r="18434">
      <c r="A18434" s="61">
        <v>1.51546432E9</v>
      </c>
      <c r="B18434" s="61">
        <v>0.0</v>
      </c>
      <c r="C18434" s="61">
        <v>3050.0</v>
      </c>
      <c r="D18434" s="57" t="s">
        <v>380</v>
      </c>
      <c r="E18434" s="62" t="str">
        <f t="shared" si="1"/>
        <v>Out of test</v>
      </c>
      <c r="F18434" s="53" t="str">
        <f t="shared" si="2"/>
        <v>Shenzhen_0</v>
      </c>
      <c r="G18434" s="53">
        <f t="shared" si="3"/>
        <v>0.6937812255</v>
      </c>
    </row>
    <row r="18435">
      <c r="A18435" s="61">
        <v>1.51702681E9</v>
      </c>
      <c r="B18435" s="61">
        <v>0.0</v>
      </c>
      <c r="C18435" s="61">
        <v>3898.0</v>
      </c>
      <c r="D18435" s="57" t="s">
        <v>380</v>
      </c>
      <c r="E18435" s="62" t="str">
        <f t="shared" si="1"/>
        <v>Out of test</v>
      </c>
      <c r="F18435" s="53" t="str">
        <f t="shared" si="2"/>
        <v>Shenzhen_0</v>
      </c>
      <c r="G18435" s="53">
        <f t="shared" si="3"/>
        <v>0.9794745446</v>
      </c>
    </row>
    <row r="18436">
      <c r="A18436" s="61">
        <v>1.51538893E9</v>
      </c>
      <c r="B18436" s="61">
        <v>0.0</v>
      </c>
      <c r="C18436" s="61">
        <v>1562.0</v>
      </c>
      <c r="D18436" s="57" t="s">
        <v>380</v>
      </c>
      <c r="E18436" s="62" t="str">
        <f t="shared" si="1"/>
        <v>Out of test</v>
      </c>
      <c r="F18436" s="53" t="str">
        <f t="shared" si="2"/>
        <v>Shenzhen_0</v>
      </c>
      <c r="G18436" s="53">
        <f t="shared" si="3"/>
        <v>0.1072142626</v>
      </c>
    </row>
    <row r="18437">
      <c r="A18437" s="61">
        <v>1.517595882E9</v>
      </c>
      <c r="B18437" s="61">
        <v>0.0</v>
      </c>
      <c r="C18437" s="61">
        <v>1912.0</v>
      </c>
      <c r="D18437" s="57" t="s">
        <v>380</v>
      </c>
      <c r="E18437" s="62" t="str">
        <f t="shared" si="1"/>
        <v>Out of test</v>
      </c>
      <c r="F18437" s="53" t="str">
        <f t="shared" si="2"/>
        <v>Shenzhen_0</v>
      </c>
      <c r="G18437" s="53">
        <f t="shared" si="3"/>
        <v>0.1640796332</v>
      </c>
    </row>
    <row r="18438">
      <c r="A18438" s="61">
        <v>1.517764752E9</v>
      </c>
      <c r="B18438" s="61">
        <v>0.0</v>
      </c>
      <c r="C18438" s="61">
        <v>2170.0</v>
      </c>
      <c r="D18438" s="57" t="s">
        <v>380</v>
      </c>
      <c r="E18438" s="62" t="str">
        <f t="shared" si="1"/>
        <v>Out of test</v>
      </c>
      <c r="F18438" s="53" t="str">
        <f t="shared" si="2"/>
        <v>Shenzhen_0</v>
      </c>
      <c r="G18438" s="53">
        <f t="shared" si="3"/>
        <v>0.7768804561</v>
      </c>
    </row>
    <row r="18439">
      <c r="A18439" s="61">
        <v>1.511587091E9</v>
      </c>
      <c r="B18439" s="61">
        <v>0.0</v>
      </c>
      <c r="C18439" s="61">
        <v>2020.0</v>
      </c>
      <c r="D18439" s="57" t="s">
        <v>380</v>
      </c>
      <c r="E18439" s="62" t="str">
        <f t="shared" si="1"/>
        <v>Out of test</v>
      </c>
      <c r="F18439" s="53" t="str">
        <f t="shared" si="2"/>
        <v>Shenzhen_0</v>
      </c>
      <c r="G18439" s="53">
        <f t="shared" si="3"/>
        <v>0.4621764604</v>
      </c>
    </row>
    <row r="18440">
      <c r="A18440" s="61">
        <v>1.51743336E9</v>
      </c>
      <c r="B18440" s="61">
        <v>0.0</v>
      </c>
      <c r="C18440" s="61">
        <v>2367.0</v>
      </c>
      <c r="D18440" s="57" t="s">
        <v>380</v>
      </c>
      <c r="E18440" s="62" t="str">
        <f t="shared" si="1"/>
        <v>Out of test</v>
      </c>
      <c r="F18440" s="53" t="str">
        <f t="shared" si="2"/>
        <v>Shenzhen_0</v>
      </c>
      <c r="G18440" s="53">
        <f t="shared" si="3"/>
        <v>0.05732954185</v>
      </c>
    </row>
    <row r="18441">
      <c r="A18441" s="61">
        <v>1.51942308E9</v>
      </c>
      <c r="B18441" s="61">
        <v>0.0</v>
      </c>
      <c r="C18441" s="61">
        <v>1441.0</v>
      </c>
      <c r="D18441" s="57" t="s">
        <v>380</v>
      </c>
      <c r="E18441" s="62" t="str">
        <f t="shared" si="1"/>
        <v>Out of test</v>
      </c>
      <c r="F18441" s="53" t="str">
        <f t="shared" si="2"/>
        <v>Shenzhen_0</v>
      </c>
      <c r="G18441" s="53">
        <f t="shared" si="3"/>
        <v>0.2991664204</v>
      </c>
    </row>
    <row r="18442">
      <c r="A18442" s="61">
        <v>1.515196782E9</v>
      </c>
      <c r="B18442" s="61">
        <v>0.0</v>
      </c>
      <c r="C18442" s="61">
        <v>951.0</v>
      </c>
      <c r="D18442" s="57" t="s">
        <v>380</v>
      </c>
      <c r="E18442" s="62" t="str">
        <f t="shared" si="1"/>
        <v>Out of test</v>
      </c>
      <c r="F18442" s="53" t="str">
        <f t="shared" si="2"/>
        <v>Shenzhen_0</v>
      </c>
      <c r="G18442" s="53">
        <f t="shared" si="3"/>
        <v>0.990997397</v>
      </c>
    </row>
    <row r="18443">
      <c r="A18443" s="61">
        <v>1.513366552E9</v>
      </c>
      <c r="B18443" s="61">
        <v>0.0</v>
      </c>
      <c r="C18443" s="61">
        <v>1747.0</v>
      </c>
      <c r="D18443" s="57" t="s">
        <v>380</v>
      </c>
      <c r="E18443" s="62" t="str">
        <f t="shared" si="1"/>
        <v>Out of test</v>
      </c>
      <c r="F18443" s="53" t="str">
        <f t="shared" si="2"/>
        <v>Shenzhen_0</v>
      </c>
      <c r="G18443" s="53">
        <f t="shared" si="3"/>
        <v>0.5755075932</v>
      </c>
    </row>
    <row r="18444">
      <c r="A18444" s="61">
        <v>1.51518273E9</v>
      </c>
      <c r="B18444" s="61">
        <v>0.0</v>
      </c>
      <c r="C18444" s="61">
        <v>1851.0</v>
      </c>
      <c r="D18444" s="57" t="s">
        <v>380</v>
      </c>
      <c r="E18444" s="62" t="str">
        <f t="shared" si="1"/>
        <v>Out of test</v>
      </c>
      <c r="F18444" s="53" t="str">
        <f t="shared" si="2"/>
        <v>Shenzhen_0</v>
      </c>
      <c r="G18444" s="53">
        <f t="shared" si="3"/>
        <v>0.9939936849</v>
      </c>
    </row>
    <row r="18445">
      <c r="A18445" s="61">
        <v>1.519295421E9</v>
      </c>
      <c r="B18445" s="61">
        <v>0.0</v>
      </c>
      <c r="C18445" s="61">
        <v>3982.0</v>
      </c>
      <c r="D18445" s="57" t="s">
        <v>380</v>
      </c>
      <c r="E18445" s="62" t="str">
        <f t="shared" si="1"/>
        <v>Out of test</v>
      </c>
      <c r="F18445" s="53" t="str">
        <f t="shared" si="2"/>
        <v>Shenzhen_0</v>
      </c>
      <c r="G18445" s="53">
        <f t="shared" si="3"/>
        <v>0.2109492776</v>
      </c>
    </row>
    <row r="18446">
      <c r="A18446" s="61">
        <v>1.515215242E9</v>
      </c>
      <c r="B18446" s="61">
        <v>0.0</v>
      </c>
      <c r="C18446" s="61">
        <v>4327.0</v>
      </c>
      <c r="D18446" s="57" t="s">
        <v>380</v>
      </c>
      <c r="E18446" s="62" t="str">
        <f t="shared" si="1"/>
        <v>Out of test</v>
      </c>
      <c r="F18446" s="53" t="str">
        <f t="shared" si="2"/>
        <v>Shenzhen_0</v>
      </c>
      <c r="G18446" s="53">
        <f t="shared" si="3"/>
        <v>0.8328916319</v>
      </c>
    </row>
    <row r="18447">
      <c r="A18447" s="61">
        <v>1.517804671E9</v>
      </c>
      <c r="B18447" s="61">
        <v>0.0</v>
      </c>
      <c r="C18447" s="61">
        <v>1026.0</v>
      </c>
      <c r="D18447" s="57" t="s">
        <v>380</v>
      </c>
      <c r="E18447" s="62" t="str">
        <f t="shared" si="1"/>
        <v>Out of test</v>
      </c>
      <c r="F18447" s="53" t="str">
        <f t="shared" si="2"/>
        <v>Shenzhen_0</v>
      </c>
      <c r="G18447" s="53">
        <f t="shared" si="3"/>
        <v>0.4278210878</v>
      </c>
    </row>
    <row r="18448">
      <c r="A18448" s="61">
        <v>1.515104931E9</v>
      </c>
      <c r="B18448" s="61">
        <v>0.0</v>
      </c>
      <c r="C18448" s="61">
        <v>2672.0</v>
      </c>
      <c r="D18448" s="57" t="s">
        <v>380</v>
      </c>
      <c r="E18448" s="62" t="str">
        <f t="shared" si="1"/>
        <v>Out of test</v>
      </c>
      <c r="F18448" s="53" t="str">
        <f t="shared" si="2"/>
        <v>Shenzhen_0</v>
      </c>
      <c r="G18448" s="53">
        <f t="shared" si="3"/>
        <v>0.1505527072</v>
      </c>
    </row>
    <row r="18449">
      <c r="A18449" s="61">
        <v>1.511971381E9</v>
      </c>
      <c r="B18449" s="61">
        <v>0.0</v>
      </c>
      <c r="C18449" s="61">
        <v>1412.0</v>
      </c>
      <c r="D18449" s="57" t="s">
        <v>380</v>
      </c>
      <c r="E18449" s="62" t="str">
        <f t="shared" si="1"/>
        <v>Out of test</v>
      </c>
      <c r="F18449" s="53" t="str">
        <f t="shared" si="2"/>
        <v>Shenzhen_0</v>
      </c>
      <c r="G18449" s="53">
        <f t="shared" si="3"/>
        <v>0.9314205417</v>
      </c>
    </row>
    <row r="18450">
      <c r="A18450" s="61">
        <v>1.519461372E9</v>
      </c>
      <c r="B18450" s="61">
        <v>0.0</v>
      </c>
      <c r="C18450" s="61">
        <v>647.0</v>
      </c>
      <c r="D18450" s="57" t="s">
        <v>380</v>
      </c>
      <c r="E18450" s="62" t="str">
        <f t="shared" si="1"/>
        <v>Out of test</v>
      </c>
      <c r="F18450" s="53" t="str">
        <f t="shared" si="2"/>
        <v>Shenzhen_0</v>
      </c>
      <c r="G18450" s="53">
        <f t="shared" si="3"/>
        <v>0.2285124517</v>
      </c>
    </row>
    <row r="18451">
      <c r="A18451" s="61">
        <v>1.51886831E9</v>
      </c>
      <c r="B18451" s="61">
        <v>0.0</v>
      </c>
      <c r="C18451" s="61">
        <v>2180.0</v>
      </c>
      <c r="D18451" s="57" t="s">
        <v>380</v>
      </c>
      <c r="E18451" s="62" t="str">
        <f t="shared" si="1"/>
        <v>Out of test</v>
      </c>
      <c r="F18451" s="53" t="str">
        <f t="shared" si="2"/>
        <v>Shenzhen_0</v>
      </c>
      <c r="G18451" s="53">
        <f t="shared" si="3"/>
        <v>0.7442563063</v>
      </c>
    </row>
    <row r="18452">
      <c r="A18452" s="61">
        <v>1.512765591E9</v>
      </c>
      <c r="B18452" s="61">
        <v>0.0</v>
      </c>
      <c r="C18452" s="61">
        <v>1534.0</v>
      </c>
      <c r="D18452" s="57" t="s">
        <v>380</v>
      </c>
      <c r="E18452" s="62" t="str">
        <f t="shared" si="1"/>
        <v>Out of test</v>
      </c>
      <c r="F18452" s="53" t="str">
        <f t="shared" si="2"/>
        <v>Shenzhen_0</v>
      </c>
      <c r="G18452" s="53">
        <f t="shared" si="3"/>
        <v>0.2433881137</v>
      </c>
    </row>
    <row r="18453">
      <c r="A18453" s="61">
        <v>1.512357692E9</v>
      </c>
      <c r="B18453" s="61">
        <v>0.0</v>
      </c>
      <c r="C18453" s="61">
        <v>2240.0</v>
      </c>
      <c r="D18453" s="57" t="s">
        <v>380</v>
      </c>
      <c r="E18453" s="62" t="str">
        <f t="shared" si="1"/>
        <v>Out of test</v>
      </c>
      <c r="F18453" s="53" t="str">
        <f t="shared" si="2"/>
        <v>Shenzhen_0</v>
      </c>
      <c r="G18453" s="53">
        <f t="shared" si="3"/>
        <v>0.3272661089</v>
      </c>
    </row>
    <row r="18454">
      <c r="A18454" s="61">
        <v>1.511773351E9</v>
      </c>
      <c r="B18454" s="61">
        <v>0.0</v>
      </c>
      <c r="C18454" s="61">
        <v>1252.0</v>
      </c>
      <c r="D18454" s="57" t="s">
        <v>380</v>
      </c>
      <c r="E18454" s="62" t="str">
        <f t="shared" si="1"/>
        <v>Out of test</v>
      </c>
      <c r="F18454" s="53" t="str">
        <f t="shared" si="2"/>
        <v>Shenzhen_0</v>
      </c>
      <c r="G18454" s="53">
        <f t="shared" si="3"/>
        <v>0.7790908993</v>
      </c>
    </row>
    <row r="18455">
      <c r="A18455" s="61">
        <v>1.51177636E9</v>
      </c>
      <c r="B18455" s="61">
        <v>0.0</v>
      </c>
      <c r="C18455" s="61">
        <v>2561.0</v>
      </c>
      <c r="D18455" s="57" t="s">
        <v>380</v>
      </c>
      <c r="E18455" s="62" t="str">
        <f t="shared" si="1"/>
        <v>Out of test</v>
      </c>
      <c r="F18455" s="53" t="str">
        <f t="shared" si="2"/>
        <v>Shenzhen_0</v>
      </c>
      <c r="G18455" s="53">
        <f t="shared" si="3"/>
        <v>0.6393963984</v>
      </c>
    </row>
    <row r="18456">
      <c r="A18456" s="61">
        <v>1.512458072E9</v>
      </c>
      <c r="B18456" s="61">
        <v>0.0</v>
      </c>
      <c r="C18456" s="61">
        <v>444.0</v>
      </c>
      <c r="D18456" s="57" t="s">
        <v>380</v>
      </c>
      <c r="E18456" s="62" t="str">
        <f t="shared" si="1"/>
        <v>Out of test</v>
      </c>
      <c r="F18456" s="53" t="str">
        <f t="shared" si="2"/>
        <v>Shenzhen_0</v>
      </c>
      <c r="G18456" s="53">
        <f t="shared" si="3"/>
        <v>0.042405608</v>
      </c>
    </row>
    <row r="18457">
      <c r="A18457" s="61">
        <v>1.512369741E9</v>
      </c>
      <c r="B18457" s="61">
        <v>0.0</v>
      </c>
      <c r="C18457" s="61">
        <v>690.0</v>
      </c>
      <c r="D18457" s="57" t="s">
        <v>380</v>
      </c>
      <c r="E18457" s="62" t="str">
        <f t="shared" si="1"/>
        <v>Out of test</v>
      </c>
      <c r="F18457" s="53" t="str">
        <f t="shared" si="2"/>
        <v>Shenzhen_0</v>
      </c>
      <c r="G18457" s="53">
        <f t="shared" si="3"/>
        <v>0.3894896635</v>
      </c>
    </row>
    <row r="18458">
      <c r="A18458" s="61">
        <v>1.511297942E9</v>
      </c>
      <c r="B18458" s="61">
        <v>0.0</v>
      </c>
      <c r="C18458" s="61">
        <v>3292.0</v>
      </c>
      <c r="D18458" s="57" t="s">
        <v>380</v>
      </c>
      <c r="E18458" s="62" t="str">
        <f t="shared" si="1"/>
        <v>Out of test</v>
      </c>
      <c r="F18458" s="53" t="str">
        <f t="shared" si="2"/>
        <v>Shenzhen_0</v>
      </c>
      <c r="G18458" s="53">
        <f t="shared" si="3"/>
        <v>0.04693216716</v>
      </c>
    </row>
    <row r="18459">
      <c r="A18459" s="61">
        <v>1.514810101E9</v>
      </c>
      <c r="B18459" s="61">
        <v>0.0</v>
      </c>
      <c r="C18459" s="61">
        <v>2298.0</v>
      </c>
      <c r="D18459" s="57" t="s">
        <v>380</v>
      </c>
      <c r="E18459" s="62" t="str">
        <f t="shared" si="1"/>
        <v>Out of test</v>
      </c>
      <c r="F18459" s="53" t="str">
        <f t="shared" si="2"/>
        <v>Shenzhen_0</v>
      </c>
      <c r="G18459" s="53">
        <f t="shared" si="3"/>
        <v>0.1917803679</v>
      </c>
    </row>
    <row r="18460">
      <c r="A18460" s="61">
        <v>1.519084902E9</v>
      </c>
      <c r="B18460" s="61">
        <v>0.0</v>
      </c>
      <c r="C18460" s="61">
        <v>3979.0</v>
      </c>
      <c r="D18460" s="57" t="s">
        <v>380</v>
      </c>
      <c r="E18460" s="62" t="str">
        <f t="shared" si="1"/>
        <v>Out of test</v>
      </c>
      <c r="F18460" s="53" t="str">
        <f t="shared" si="2"/>
        <v>Shenzhen_0</v>
      </c>
      <c r="G18460" s="53">
        <f t="shared" si="3"/>
        <v>0.882789715</v>
      </c>
    </row>
    <row r="18461">
      <c r="A18461" s="61">
        <v>1.51716617E9</v>
      </c>
      <c r="B18461" s="61">
        <v>0.0</v>
      </c>
      <c r="C18461" s="61">
        <v>1143.0</v>
      </c>
      <c r="D18461" s="57" t="s">
        <v>380</v>
      </c>
      <c r="E18461" s="62" t="str">
        <f t="shared" si="1"/>
        <v>Out of test</v>
      </c>
      <c r="F18461" s="53" t="str">
        <f t="shared" si="2"/>
        <v>Shenzhen_0</v>
      </c>
      <c r="G18461" s="53">
        <f t="shared" si="3"/>
        <v>0.9970862888</v>
      </c>
    </row>
    <row r="18462">
      <c r="A18462" s="61">
        <v>1.516209962E9</v>
      </c>
      <c r="B18462" s="61">
        <v>0.0</v>
      </c>
      <c r="C18462" s="61">
        <v>1709.0</v>
      </c>
      <c r="D18462" s="57" t="s">
        <v>380</v>
      </c>
      <c r="E18462" s="62" t="str">
        <f t="shared" si="1"/>
        <v>Out of test</v>
      </c>
      <c r="F18462" s="53" t="str">
        <f t="shared" si="2"/>
        <v>Shenzhen_0</v>
      </c>
      <c r="G18462" s="53">
        <f t="shared" si="3"/>
        <v>0.1833074214</v>
      </c>
    </row>
    <row r="18463">
      <c r="A18463" s="61">
        <v>1.513328162E9</v>
      </c>
      <c r="B18463" s="61">
        <v>0.0</v>
      </c>
      <c r="C18463" s="61">
        <v>1979.0</v>
      </c>
      <c r="D18463" s="57" t="s">
        <v>380</v>
      </c>
      <c r="E18463" s="62" t="str">
        <f t="shared" si="1"/>
        <v>Out of test</v>
      </c>
      <c r="F18463" s="53" t="str">
        <f t="shared" si="2"/>
        <v>Shenzhen_0</v>
      </c>
      <c r="G18463" s="53">
        <f t="shared" si="3"/>
        <v>0.7127556539</v>
      </c>
    </row>
    <row r="18464">
      <c r="A18464" s="61">
        <v>1.51407963E9</v>
      </c>
      <c r="B18464" s="61">
        <v>0.0</v>
      </c>
      <c r="C18464" s="61">
        <v>214.0</v>
      </c>
      <c r="D18464" s="57" t="s">
        <v>380</v>
      </c>
      <c r="E18464" s="62" t="str">
        <f t="shared" si="1"/>
        <v>Out of test</v>
      </c>
      <c r="F18464" s="53" t="str">
        <f t="shared" si="2"/>
        <v>Shenzhen_0</v>
      </c>
      <c r="G18464" s="53">
        <f t="shared" si="3"/>
        <v>0.5947395805</v>
      </c>
    </row>
    <row r="18465">
      <c r="A18465" s="61">
        <v>1.515819292E9</v>
      </c>
      <c r="B18465" s="61">
        <v>0.0</v>
      </c>
      <c r="C18465" s="61">
        <v>1138.0</v>
      </c>
      <c r="D18465" s="57" t="s">
        <v>380</v>
      </c>
      <c r="E18465" s="62" t="str">
        <f t="shared" si="1"/>
        <v>Out of test</v>
      </c>
      <c r="F18465" s="53" t="str">
        <f t="shared" si="2"/>
        <v>Shenzhen_0</v>
      </c>
      <c r="G18465" s="53">
        <f t="shared" si="3"/>
        <v>0.6004750143</v>
      </c>
    </row>
    <row r="18466">
      <c r="A18466" s="61">
        <v>1.517340102E9</v>
      </c>
      <c r="B18466" s="61">
        <v>0.0</v>
      </c>
      <c r="C18466" s="61">
        <v>1363.0</v>
      </c>
      <c r="D18466" s="57" t="s">
        <v>380</v>
      </c>
      <c r="E18466" s="62" t="str">
        <f t="shared" si="1"/>
        <v>Out of test</v>
      </c>
      <c r="F18466" s="53" t="str">
        <f t="shared" si="2"/>
        <v>Shenzhen_0</v>
      </c>
      <c r="G18466" s="53">
        <f t="shared" si="3"/>
        <v>0.7135385621</v>
      </c>
    </row>
    <row r="18467">
      <c r="A18467" s="61">
        <v>1.511333732E9</v>
      </c>
      <c r="B18467" s="61">
        <v>0.0</v>
      </c>
      <c r="C18467" s="61">
        <v>3336.0</v>
      </c>
      <c r="D18467" s="57" t="s">
        <v>380</v>
      </c>
      <c r="E18467" s="62" t="str">
        <f t="shared" si="1"/>
        <v>Out of test</v>
      </c>
      <c r="F18467" s="53" t="str">
        <f t="shared" si="2"/>
        <v>Shenzhen_0</v>
      </c>
      <c r="G18467" s="53">
        <f t="shared" si="3"/>
        <v>0.935165832</v>
      </c>
    </row>
    <row r="18468">
      <c r="A18468" s="61">
        <v>1.515872542E9</v>
      </c>
      <c r="B18468" s="61">
        <v>0.0</v>
      </c>
      <c r="C18468" s="61">
        <v>2690.0</v>
      </c>
      <c r="D18468" s="57" t="s">
        <v>380</v>
      </c>
      <c r="E18468" s="62" t="str">
        <f t="shared" si="1"/>
        <v>Out of test</v>
      </c>
      <c r="F18468" s="53" t="str">
        <f t="shared" si="2"/>
        <v>Shenzhen_0</v>
      </c>
      <c r="G18468" s="53">
        <f t="shared" si="3"/>
        <v>0.7937213533</v>
      </c>
    </row>
    <row r="18469">
      <c r="A18469" s="61">
        <v>1.519204211E9</v>
      </c>
      <c r="B18469" s="61">
        <v>0.0</v>
      </c>
      <c r="C18469" s="61">
        <v>4845.0</v>
      </c>
      <c r="D18469" s="57" t="s">
        <v>380</v>
      </c>
      <c r="E18469" s="62" t="str">
        <f t="shared" si="1"/>
        <v>Out of test</v>
      </c>
      <c r="F18469" s="53" t="str">
        <f t="shared" si="2"/>
        <v>Shenzhen_0</v>
      </c>
      <c r="G18469" s="53">
        <f t="shared" si="3"/>
        <v>0.6815321208</v>
      </c>
    </row>
    <row r="18470">
      <c r="A18470" s="61">
        <v>1.5196184E9</v>
      </c>
      <c r="B18470" s="61">
        <v>0.0</v>
      </c>
      <c r="C18470" s="61">
        <v>2234.0</v>
      </c>
      <c r="D18470" s="57" t="s">
        <v>380</v>
      </c>
      <c r="E18470" s="62" t="str">
        <f t="shared" si="1"/>
        <v>Out of test</v>
      </c>
      <c r="F18470" s="53" t="str">
        <f t="shared" si="2"/>
        <v>Shenzhen_0</v>
      </c>
      <c r="G18470" s="53">
        <f t="shared" si="3"/>
        <v>0.9633156596</v>
      </c>
    </row>
    <row r="18471">
      <c r="A18471" s="61">
        <v>1.517139821E9</v>
      </c>
      <c r="B18471" s="61">
        <v>0.0</v>
      </c>
      <c r="C18471" s="61">
        <v>148.0</v>
      </c>
      <c r="D18471" s="57" t="s">
        <v>380</v>
      </c>
      <c r="E18471" s="62" t="str">
        <f t="shared" si="1"/>
        <v>Out of test</v>
      </c>
      <c r="F18471" s="53" t="str">
        <f t="shared" si="2"/>
        <v>Shenzhen_0</v>
      </c>
      <c r="G18471" s="53">
        <f t="shared" si="3"/>
        <v>0.08662561238</v>
      </c>
    </row>
    <row r="18472">
      <c r="A18472" s="61">
        <v>1.51733839E9</v>
      </c>
      <c r="B18472" s="61">
        <v>0.0</v>
      </c>
      <c r="C18472" s="61">
        <v>224.0</v>
      </c>
      <c r="D18472" s="57" t="s">
        <v>380</v>
      </c>
      <c r="E18472" s="62" t="str">
        <f t="shared" si="1"/>
        <v>Out of test</v>
      </c>
      <c r="F18472" s="53" t="str">
        <f t="shared" si="2"/>
        <v>Shenzhen_0</v>
      </c>
      <c r="G18472" s="53">
        <f t="shared" si="3"/>
        <v>0.5958428326</v>
      </c>
    </row>
    <row r="18473">
      <c r="A18473" s="61">
        <v>1.511888312E9</v>
      </c>
      <c r="B18473" s="61">
        <v>0.0</v>
      </c>
      <c r="C18473" s="61">
        <v>2271.0</v>
      </c>
      <c r="D18473" s="57" t="s">
        <v>380</v>
      </c>
      <c r="E18473" s="62" t="str">
        <f t="shared" si="1"/>
        <v>Out of test</v>
      </c>
      <c r="F18473" s="53" t="str">
        <f t="shared" si="2"/>
        <v>Shenzhen_0</v>
      </c>
      <c r="G18473" s="53">
        <f t="shared" si="3"/>
        <v>0.1644501519</v>
      </c>
    </row>
    <row r="18474">
      <c r="A18474" s="61">
        <v>1.51129631E9</v>
      </c>
      <c r="B18474" s="61">
        <v>0.0</v>
      </c>
      <c r="C18474" s="61">
        <v>1835.0</v>
      </c>
      <c r="D18474" s="57" t="s">
        <v>380</v>
      </c>
      <c r="E18474" s="62" t="str">
        <f t="shared" si="1"/>
        <v>Out of test</v>
      </c>
      <c r="F18474" s="53" t="str">
        <f t="shared" si="2"/>
        <v>Shenzhen_0</v>
      </c>
      <c r="G18474" s="53">
        <f t="shared" si="3"/>
        <v>0.4354813786</v>
      </c>
    </row>
    <row r="18475">
      <c r="A18475" s="61">
        <v>1.515261381E9</v>
      </c>
      <c r="B18475" s="61">
        <v>0.0</v>
      </c>
      <c r="C18475" s="61">
        <v>1131.0</v>
      </c>
      <c r="D18475" s="57" t="s">
        <v>380</v>
      </c>
      <c r="E18475" s="62" t="str">
        <f t="shared" si="1"/>
        <v>Out of test</v>
      </c>
      <c r="F18475" s="53" t="str">
        <f t="shared" si="2"/>
        <v>Shenzhen_0</v>
      </c>
      <c r="G18475" s="53">
        <f t="shared" si="3"/>
        <v>0.9576431632</v>
      </c>
    </row>
    <row r="18476">
      <c r="A18476" s="61">
        <v>1.51235311E9</v>
      </c>
      <c r="B18476" s="61">
        <v>0.0</v>
      </c>
      <c r="C18476" s="61">
        <v>3996.0</v>
      </c>
      <c r="D18476" s="57" t="s">
        <v>380</v>
      </c>
      <c r="E18476" s="62" t="str">
        <f t="shared" si="1"/>
        <v>Out of test</v>
      </c>
      <c r="F18476" s="53" t="str">
        <f t="shared" si="2"/>
        <v>Shenzhen_0</v>
      </c>
      <c r="G18476" s="53">
        <f t="shared" si="3"/>
        <v>0.6012762472</v>
      </c>
    </row>
    <row r="18477">
      <c r="A18477" s="61">
        <v>1.515690671E9</v>
      </c>
      <c r="B18477" s="61">
        <v>0.0</v>
      </c>
      <c r="C18477" s="61">
        <v>1452.0</v>
      </c>
      <c r="D18477" s="57" t="s">
        <v>380</v>
      </c>
      <c r="E18477" s="62" t="str">
        <f t="shared" si="1"/>
        <v>Out of test</v>
      </c>
      <c r="F18477" s="53" t="str">
        <f t="shared" si="2"/>
        <v>Shenzhen_0</v>
      </c>
      <c r="G18477" s="53">
        <f t="shared" si="3"/>
        <v>0.175280257</v>
      </c>
    </row>
    <row r="18478">
      <c r="A18478" s="61">
        <v>1.51717242E9</v>
      </c>
      <c r="B18478" s="61">
        <v>0.0</v>
      </c>
      <c r="C18478" s="61">
        <v>9.0</v>
      </c>
      <c r="D18478" s="57" t="s">
        <v>380</v>
      </c>
      <c r="E18478" s="62" t="str">
        <f t="shared" si="1"/>
        <v>Out of test</v>
      </c>
      <c r="F18478" s="53" t="str">
        <f t="shared" si="2"/>
        <v>Shenzhen_0</v>
      </c>
      <c r="G18478" s="53">
        <f t="shared" si="3"/>
        <v>0.4279625154</v>
      </c>
    </row>
    <row r="18479">
      <c r="A18479" s="61">
        <v>1.516791732E9</v>
      </c>
      <c r="B18479" s="61">
        <v>0.0</v>
      </c>
      <c r="C18479" s="61">
        <v>2721.0</v>
      </c>
      <c r="D18479" s="57" t="s">
        <v>380</v>
      </c>
      <c r="E18479" s="62" t="str">
        <f t="shared" si="1"/>
        <v>Out of test</v>
      </c>
      <c r="F18479" s="53" t="str">
        <f t="shared" si="2"/>
        <v>Shenzhen_0</v>
      </c>
      <c r="G18479" s="53">
        <f t="shared" si="3"/>
        <v>0.6266074869</v>
      </c>
    </row>
    <row r="18480">
      <c r="A18480" s="61">
        <v>1.517989801E9</v>
      </c>
      <c r="B18480" s="61">
        <v>0.0</v>
      </c>
      <c r="C18480" s="61">
        <v>3269.0</v>
      </c>
      <c r="D18480" s="57" t="s">
        <v>380</v>
      </c>
      <c r="E18480" s="62" t="str">
        <f t="shared" si="1"/>
        <v>Out of test</v>
      </c>
      <c r="F18480" s="53" t="str">
        <f t="shared" si="2"/>
        <v>Shenzhen_0</v>
      </c>
      <c r="G18480" s="53">
        <f t="shared" si="3"/>
        <v>0.4232259411</v>
      </c>
    </row>
    <row r="18481">
      <c r="A18481" s="61">
        <v>1.51687862E9</v>
      </c>
      <c r="B18481" s="61">
        <v>0.0</v>
      </c>
      <c r="C18481" s="61">
        <v>6168.0</v>
      </c>
      <c r="D18481" s="57" t="s">
        <v>380</v>
      </c>
      <c r="E18481" s="62" t="str">
        <f t="shared" si="1"/>
        <v>Out of test</v>
      </c>
      <c r="F18481" s="53" t="str">
        <f t="shared" si="2"/>
        <v>Shenzhen_0</v>
      </c>
      <c r="G18481" s="53">
        <f t="shared" si="3"/>
        <v>0.6778985046</v>
      </c>
    </row>
    <row r="18482">
      <c r="A18482" s="61">
        <v>1.5125882E9</v>
      </c>
      <c r="B18482" s="61">
        <v>0.0</v>
      </c>
      <c r="C18482" s="61">
        <v>555.0</v>
      </c>
      <c r="D18482" s="57" t="s">
        <v>380</v>
      </c>
      <c r="E18482" s="62" t="str">
        <f t="shared" si="1"/>
        <v>Out of test</v>
      </c>
      <c r="F18482" s="53" t="str">
        <f t="shared" si="2"/>
        <v>Shenzhen_0</v>
      </c>
      <c r="G18482" s="53">
        <f t="shared" si="3"/>
        <v>0.321223823</v>
      </c>
    </row>
    <row r="18483">
      <c r="A18483" s="61">
        <v>1.513903981E9</v>
      </c>
      <c r="B18483" s="61">
        <v>0.0</v>
      </c>
      <c r="C18483" s="61">
        <v>1298.0</v>
      </c>
      <c r="D18483" s="57" t="s">
        <v>380</v>
      </c>
      <c r="E18483" s="62" t="str">
        <f t="shared" si="1"/>
        <v>Out of test</v>
      </c>
      <c r="F18483" s="53" t="str">
        <f t="shared" si="2"/>
        <v>Shenzhen_0</v>
      </c>
      <c r="G18483" s="53">
        <f t="shared" si="3"/>
        <v>0.461666616</v>
      </c>
    </row>
    <row r="18484">
      <c r="A18484" s="61">
        <v>1.514552111E9</v>
      </c>
      <c r="B18484" s="61">
        <v>0.0</v>
      </c>
      <c r="C18484" s="61">
        <v>346.0</v>
      </c>
      <c r="D18484" s="57" t="s">
        <v>380</v>
      </c>
      <c r="E18484" s="62" t="str">
        <f t="shared" si="1"/>
        <v>Out of test</v>
      </c>
      <c r="F18484" s="53" t="str">
        <f t="shared" si="2"/>
        <v>Shenzhen_0</v>
      </c>
      <c r="G18484" s="53">
        <f t="shared" si="3"/>
        <v>0.1307570874</v>
      </c>
    </row>
    <row r="18485">
      <c r="A18485" s="61">
        <v>1.513034371E9</v>
      </c>
      <c r="B18485" s="61">
        <v>0.0</v>
      </c>
      <c r="C18485" s="61">
        <v>549.0</v>
      </c>
      <c r="D18485" s="57" t="s">
        <v>380</v>
      </c>
      <c r="E18485" s="62" t="str">
        <f t="shared" si="1"/>
        <v>Out of test</v>
      </c>
      <c r="F18485" s="53" t="str">
        <f t="shared" si="2"/>
        <v>Shenzhen_0</v>
      </c>
      <c r="G18485" s="53">
        <f t="shared" si="3"/>
        <v>0.5502691216</v>
      </c>
    </row>
    <row r="18486">
      <c r="A18486" s="61">
        <v>1.51869094E9</v>
      </c>
      <c r="B18486" s="61">
        <v>0.0</v>
      </c>
      <c r="C18486" s="61">
        <v>544.0</v>
      </c>
      <c r="D18486" s="57" t="s">
        <v>380</v>
      </c>
      <c r="E18486" s="62" t="str">
        <f t="shared" si="1"/>
        <v>Out of test</v>
      </c>
      <c r="F18486" s="53" t="str">
        <f t="shared" si="2"/>
        <v>Shenzhen_0</v>
      </c>
      <c r="G18486" s="53">
        <f t="shared" si="3"/>
        <v>0.2575645914</v>
      </c>
    </row>
    <row r="18487">
      <c r="A18487" s="61">
        <v>1.51742558E9</v>
      </c>
      <c r="B18487" s="61">
        <v>0.0</v>
      </c>
      <c r="C18487" s="61">
        <v>1491.0</v>
      </c>
      <c r="D18487" s="57" t="s">
        <v>380</v>
      </c>
      <c r="E18487" s="62" t="str">
        <f t="shared" si="1"/>
        <v>Out of test</v>
      </c>
      <c r="F18487" s="53" t="str">
        <f t="shared" si="2"/>
        <v>Shenzhen_0</v>
      </c>
      <c r="G18487" s="53">
        <f t="shared" si="3"/>
        <v>0.3837800264</v>
      </c>
    </row>
    <row r="18488">
      <c r="A18488" s="61">
        <v>1.515907062E9</v>
      </c>
      <c r="B18488" s="61">
        <v>0.0</v>
      </c>
      <c r="C18488" s="61">
        <v>1622.0</v>
      </c>
      <c r="D18488" s="57" t="s">
        <v>380</v>
      </c>
      <c r="E18488" s="62" t="str">
        <f t="shared" si="1"/>
        <v>Out of test</v>
      </c>
      <c r="F18488" s="53" t="str">
        <f t="shared" si="2"/>
        <v>Shenzhen_0</v>
      </c>
      <c r="G18488" s="53">
        <f t="shared" si="3"/>
        <v>0.7208727603</v>
      </c>
    </row>
    <row r="18489">
      <c r="A18489" s="61">
        <v>1.517957942E9</v>
      </c>
      <c r="B18489" s="61">
        <v>0.0</v>
      </c>
      <c r="C18489" s="61">
        <v>3160.0</v>
      </c>
      <c r="D18489" s="57" t="s">
        <v>380</v>
      </c>
      <c r="E18489" s="62" t="str">
        <f t="shared" si="1"/>
        <v>Out of test</v>
      </c>
      <c r="F18489" s="53" t="str">
        <f t="shared" si="2"/>
        <v>Shenzhen_0</v>
      </c>
      <c r="G18489" s="53">
        <f t="shared" si="3"/>
        <v>0.6072610959</v>
      </c>
    </row>
    <row r="18490">
      <c r="A18490" s="61">
        <v>1.513289592E9</v>
      </c>
      <c r="B18490" s="61">
        <v>0.0</v>
      </c>
      <c r="C18490" s="61">
        <v>2829.0</v>
      </c>
      <c r="D18490" s="57" t="s">
        <v>380</v>
      </c>
      <c r="E18490" s="62" t="str">
        <f t="shared" si="1"/>
        <v>Out of test</v>
      </c>
      <c r="F18490" s="53" t="str">
        <f t="shared" si="2"/>
        <v>Shenzhen_0</v>
      </c>
      <c r="G18490" s="53">
        <f t="shared" si="3"/>
        <v>0.3847740991</v>
      </c>
    </row>
    <row r="18491">
      <c r="A18491" s="61">
        <v>1.512750811E9</v>
      </c>
      <c r="B18491" s="61">
        <v>0.0</v>
      </c>
      <c r="C18491" s="61">
        <v>443.0</v>
      </c>
      <c r="D18491" s="57" t="s">
        <v>380</v>
      </c>
      <c r="E18491" s="62" t="str">
        <f t="shared" si="1"/>
        <v>Out of test</v>
      </c>
      <c r="F18491" s="53" t="str">
        <f t="shared" si="2"/>
        <v>Shenzhen_0</v>
      </c>
      <c r="G18491" s="53">
        <f t="shared" si="3"/>
        <v>0.1457363879</v>
      </c>
    </row>
    <row r="18492">
      <c r="A18492" s="61">
        <v>1.512844881E9</v>
      </c>
      <c r="B18492" s="61">
        <v>0.0</v>
      </c>
      <c r="C18492" s="61">
        <v>5905.0</v>
      </c>
      <c r="D18492" s="57" t="s">
        <v>380</v>
      </c>
      <c r="E18492" s="62" t="str">
        <f t="shared" si="1"/>
        <v>Out of test</v>
      </c>
      <c r="F18492" s="53" t="str">
        <f t="shared" si="2"/>
        <v>Shenzhen_0</v>
      </c>
      <c r="G18492" s="53">
        <f t="shared" si="3"/>
        <v>0.1385464627</v>
      </c>
    </row>
    <row r="18493">
      <c r="A18493" s="61">
        <v>1.512134952E9</v>
      </c>
      <c r="B18493" s="61">
        <v>0.0</v>
      </c>
      <c r="C18493" s="61">
        <v>3240.0</v>
      </c>
      <c r="D18493" s="57" t="s">
        <v>380</v>
      </c>
      <c r="E18493" s="62" t="str">
        <f t="shared" si="1"/>
        <v>Out of test</v>
      </c>
      <c r="F18493" s="53" t="str">
        <f t="shared" si="2"/>
        <v>Shenzhen_0</v>
      </c>
      <c r="G18493" s="53">
        <f t="shared" si="3"/>
        <v>0.9249069183</v>
      </c>
    </row>
    <row r="18494">
      <c r="A18494" s="61">
        <v>1.513079932E9</v>
      </c>
      <c r="B18494" s="61">
        <v>0.0</v>
      </c>
      <c r="C18494" s="61">
        <v>432.0</v>
      </c>
      <c r="D18494" s="57" t="s">
        <v>380</v>
      </c>
      <c r="E18494" s="62" t="str">
        <f t="shared" si="1"/>
        <v>Out of test</v>
      </c>
      <c r="F18494" s="53" t="str">
        <f t="shared" si="2"/>
        <v>Shenzhen_0</v>
      </c>
      <c r="G18494" s="53">
        <f t="shared" si="3"/>
        <v>0.4431067013</v>
      </c>
    </row>
    <row r="18495">
      <c r="A18495" s="61">
        <v>1.516801651E9</v>
      </c>
      <c r="B18495" s="61">
        <v>0.0</v>
      </c>
      <c r="C18495" s="61">
        <v>1431.0</v>
      </c>
      <c r="D18495" s="57" t="s">
        <v>380</v>
      </c>
      <c r="E18495" s="62" t="str">
        <f t="shared" si="1"/>
        <v>Out of test</v>
      </c>
      <c r="F18495" s="53" t="str">
        <f t="shared" si="2"/>
        <v>Shenzhen_0</v>
      </c>
      <c r="G18495" s="53">
        <f t="shared" si="3"/>
        <v>0.5586859919</v>
      </c>
    </row>
    <row r="18496">
      <c r="A18496" s="61">
        <v>1.518045341E9</v>
      </c>
      <c r="B18496" s="61">
        <v>0.0</v>
      </c>
      <c r="C18496" s="61">
        <v>3536.0</v>
      </c>
      <c r="D18496" s="57" t="s">
        <v>380</v>
      </c>
      <c r="E18496" s="62" t="str">
        <f t="shared" si="1"/>
        <v>Out of test</v>
      </c>
      <c r="F18496" s="53" t="str">
        <f t="shared" si="2"/>
        <v>Shenzhen_0</v>
      </c>
      <c r="G18496" s="53">
        <f t="shared" si="3"/>
        <v>0.4229878147</v>
      </c>
    </row>
    <row r="18497">
      <c r="A18497" s="61">
        <v>1.513646871E9</v>
      </c>
      <c r="B18497" s="61">
        <v>0.0</v>
      </c>
      <c r="C18497" s="61">
        <v>122.0</v>
      </c>
      <c r="D18497" s="57" t="s">
        <v>380</v>
      </c>
      <c r="E18497" s="62" t="str">
        <f t="shared" si="1"/>
        <v>Out of test</v>
      </c>
      <c r="F18497" s="53" t="str">
        <f t="shared" si="2"/>
        <v>Shenzhen_0</v>
      </c>
      <c r="G18497" s="53">
        <f t="shared" si="3"/>
        <v>0.5758751374</v>
      </c>
    </row>
    <row r="18498">
      <c r="A18498" s="61">
        <v>1.513260822E9</v>
      </c>
      <c r="B18498" s="61">
        <v>0.0</v>
      </c>
      <c r="C18498" s="61">
        <v>890.0</v>
      </c>
      <c r="D18498" s="57" t="s">
        <v>380</v>
      </c>
      <c r="E18498" s="62" t="str">
        <f t="shared" si="1"/>
        <v>Out of test</v>
      </c>
      <c r="F18498" s="53" t="str">
        <f t="shared" si="2"/>
        <v>Shenzhen_0</v>
      </c>
      <c r="G18498" s="53">
        <f t="shared" si="3"/>
        <v>0.237233658</v>
      </c>
    </row>
    <row r="18499">
      <c r="A18499" s="61">
        <v>1.51963532E9</v>
      </c>
      <c r="B18499" s="61">
        <v>0.0</v>
      </c>
      <c r="C18499" s="61">
        <v>2065.0</v>
      </c>
      <c r="D18499" s="57" t="s">
        <v>380</v>
      </c>
      <c r="E18499" s="62" t="str">
        <f t="shared" si="1"/>
        <v>Out of test</v>
      </c>
      <c r="F18499" s="53" t="str">
        <f t="shared" si="2"/>
        <v>Shenzhen_0</v>
      </c>
      <c r="G18499" s="53">
        <f t="shared" si="3"/>
        <v>0.180744552</v>
      </c>
    </row>
    <row r="18500">
      <c r="A18500" s="61">
        <v>1.51193701E9</v>
      </c>
      <c r="B18500" s="61">
        <v>0.0</v>
      </c>
      <c r="C18500" s="61">
        <v>1464.0</v>
      </c>
      <c r="D18500" s="57" t="s">
        <v>380</v>
      </c>
      <c r="E18500" s="62" t="str">
        <f t="shared" si="1"/>
        <v>Out of test</v>
      </c>
      <c r="F18500" s="53" t="str">
        <f t="shared" si="2"/>
        <v>Shenzhen_0</v>
      </c>
      <c r="G18500" s="53">
        <f t="shared" si="3"/>
        <v>0.2742391949</v>
      </c>
    </row>
    <row r="18501">
      <c r="A18501" s="61">
        <v>1.511776761E9</v>
      </c>
      <c r="B18501" s="61">
        <v>0.0</v>
      </c>
      <c r="C18501" s="61">
        <v>4884.0</v>
      </c>
      <c r="D18501" s="57" t="s">
        <v>380</v>
      </c>
      <c r="E18501" s="62" t="str">
        <f t="shared" si="1"/>
        <v>Out of test</v>
      </c>
      <c r="F18501" s="53" t="str">
        <f t="shared" si="2"/>
        <v>Shenzhen_0</v>
      </c>
      <c r="G18501" s="53">
        <f t="shared" si="3"/>
        <v>0.5470613412</v>
      </c>
    </row>
    <row r="18502">
      <c r="A18502" s="61">
        <v>1.516062561E9</v>
      </c>
      <c r="B18502" s="61">
        <v>0.0</v>
      </c>
      <c r="C18502" s="61">
        <v>3469.0</v>
      </c>
      <c r="D18502" s="57" t="s">
        <v>380</v>
      </c>
      <c r="E18502" s="62" t="str">
        <f t="shared" si="1"/>
        <v>Out of test</v>
      </c>
      <c r="F18502" s="53" t="str">
        <f t="shared" si="2"/>
        <v>Shenzhen_0</v>
      </c>
      <c r="G18502" s="53">
        <f t="shared" si="3"/>
        <v>0.4537728278</v>
      </c>
    </row>
    <row r="18503">
      <c r="A18503" s="61">
        <v>1.513209001E9</v>
      </c>
      <c r="B18503" s="61">
        <v>0.0</v>
      </c>
      <c r="C18503" s="61">
        <v>5140.0</v>
      </c>
      <c r="D18503" s="57" t="s">
        <v>380</v>
      </c>
      <c r="E18503" s="62" t="str">
        <f t="shared" si="1"/>
        <v>Out of test</v>
      </c>
      <c r="F18503" s="53" t="str">
        <f t="shared" si="2"/>
        <v>Shenzhen_0</v>
      </c>
      <c r="G18503" s="53">
        <f t="shared" si="3"/>
        <v>0.971483037</v>
      </c>
    </row>
    <row r="18504">
      <c r="A18504" s="61">
        <v>1.512653001E9</v>
      </c>
      <c r="B18504" s="61">
        <v>0.0</v>
      </c>
      <c r="C18504" s="61">
        <v>1748.0</v>
      </c>
      <c r="D18504" s="57" t="s">
        <v>380</v>
      </c>
      <c r="E18504" s="62" t="str">
        <f t="shared" si="1"/>
        <v>Out of test</v>
      </c>
      <c r="F18504" s="53" t="str">
        <f t="shared" si="2"/>
        <v>Shenzhen_0</v>
      </c>
      <c r="G18504" s="53">
        <f t="shared" si="3"/>
        <v>0.7062716134</v>
      </c>
    </row>
    <row r="18505">
      <c r="A18505" s="61">
        <v>1.515913182E9</v>
      </c>
      <c r="B18505" s="61">
        <v>0.0</v>
      </c>
      <c r="C18505" s="61">
        <v>334.0</v>
      </c>
      <c r="D18505" s="57" t="s">
        <v>380</v>
      </c>
      <c r="E18505" s="62" t="str">
        <f t="shared" si="1"/>
        <v>Out of test</v>
      </c>
      <c r="F18505" s="53" t="str">
        <f t="shared" si="2"/>
        <v>Shenzhen_0</v>
      </c>
      <c r="G18505" s="53">
        <f t="shared" si="3"/>
        <v>0.1775850268</v>
      </c>
    </row>
    <row r="18506">
      <c r="A18506" s="61">
        <v>1.51494121E9</v>
      </c>
      <c r="B18506" s="61">
        <v>0.0</v>
      </c>
      <c r="C18506" s="61">
        <v>2204.0</v>
      </c>
      <c r="D18506" s="57" t="s">
        <v>380</v>
      </c>
      <c r="E18506" s="62" t="str">
        <f t="shared" si="1"/>
        <v>Out of test</v>
      </c>
      <c r="F18506" s="53" t="str">
        <f t="shared" si="2"/>
        <v>Shenzhen_0</v>
      </c>
      <c r="G18506" s="53">
        <f t="shared" si="3"/>
        <v>0.3601938123</v>
      </c>
    </row>
    <row r="18507">
      <c r="A18507" s="61">
        <v>1.515930432E9</v>
      </c>
      <c r="B18507" s="61">
        <v>0.0</v>
      </c>
      <c r="C18507" s="61">
        <v>2688.0</v>
      </c>
      <c r="D18507" s="57" t="s">
        <v>380</v>
      </c>
      <c r="E18507" s="62" t="str">
        <f t="shared" si="1"/>
        <v>Out of test</v>
      </c>
      <c r="F18507" s="53" t="str">
        <f t="shared" si="2"/>
        <v>Shenzhen_0</v>
      </c>
      <c r="G18507" s="53">
        <f t="shared" si="3"/>
        <v>0.8116263166</v>
      </c>
    </row>
    <row r="18508">
      <c r="A18508" s="61">
        <v>1.515108612E9</v>
      </c>
      <c r="B18508" s="61">
        <v>0.0</v>
      </c>
      <c r="C18508" s="61">
        <v>1499.0</v>
      </c>
      <c r="D18508" s="57" t="s">
        <v>380</v>
      </c>
      <c r="E18508" s="62" t="str">
        <f t="shared" si="1"/>
        <v>Out of test</v>
      </c>
      <c r="F18508" s="53" t="str">
        <f t="shared" si="2"/>
        <v>Shenzhen_0</v>
      </c>
      <c r="G18508" s="53">
        <f t="shared" si="3"/>
        <v>0.4810683016</v>
      </c>
    </row>
    <row r="18509">
      <c r="A18509" s="61">
        <v>1.51715843E9</v>
      </c>
      <c r="B18509" s="61">
        <v>0.0</v>
      </c>
      <c r="C18509" s="61">
        <v>1991.0</v>
      </c>
      <c r="D18509" s="57" t="s">
        <v>380</v>
      </c>
      <c r="E18509" s="62" t="str">
        <f t="shared" si="1"/>
        <v>Out of test</v>
      </c>
      <c r="F18509" s="53" t="str">
        <f t="shared" si="2"/>
        <v>Shenzhen_0</v>
      </c>
      <c r="G18509" s="53">
        <f t="shared" si="3"/>
        <v>0.9291121867</v>
      </c>
    </row>
    <row r="18510">
      <c r="A18510" s="61">
        <v>1.513880881E9</v>
      </c>
      <c r="B18510" s="61">
        <v>0.0</v>
      </c>
      <c r="C18510" s="61">
        <v>318.0</v>
      </c>
      <c r="D18510" s="57" t="s">
        <v>380</v>
      </c>
      <c r="E18510" s="62" t="str">
        <f t="shared" si="1"/>
        <v>Out of test</v>
      </c>
      <c r="F18510" s="53" t="str">
        <f t="shared" si="2"/>
        <v>Shenzhen_0</v>
      </c>
      <c r="G18510" s="53">
        <f t="shared" si="3"/>
        <v>0.15234092</v>
      </c>
    </row>
    <row r="18511">
      <c r="A18511" s="61">
        <v>1.518872011E9</v>
      </c>
      <c r="B18511" s="61">
        <v>0.0</v>
      </c>
      <c r="C18511" s="61">
        <v>1472.0</v>
      </c>
      <c r="D18511" s="57" t="s">
        <v>380</v>
      </c>
      <c r="E18511" s="62" t="str">
        <f t="shared" si="1"/>
        <v>Out of test</v>
      </c>
      <c r="F18511" s="53" t="str">
        <f t="shared" si="2"/>
        <v>Shenzhen_0</v>
      </c>
      <c r="G18511" s="53">
        <f t="shared" si="3"/>
        <v>0.5890405107</v>
      </c>
    </row>
    <row r="18512">
      <c r="A18512" s="61">
        <v>1.519593061E9</v>
      </c>
      <c r="B18512" s="61">
        <v>0.0</v>
      </c>
      <c r="C18512" s="61">
        <v>359.0</v>
      </c>
      <c r="D18512" s="57" t="s">
        <v>380</v>
      </c>
      <c r="E18512" s="62" t="str">
        <f t="shared" si="1"/>
        <v>Out of test</v>
      </c>
      <c r="F18512" s="53" t="str">
        <f t="shared" si="2"/>
        <v>Shenzhen_0</v>
      </c>
      <c r="G18512" s="53">
        <f t="shared" si="3"/>
        <v>0.7027549651</v>
      </c>
    </row>
    <row r="18513">
      <c r="A18513" s="61">
        <v>1.512468232E9</v>
      </c>
      <c r="B18513" s="61">
        <v>0.0</v>
      </c>
      <c r="C18513" s="61">
        <v>347.0</v>
      </c>
      <c r="D18513" s="57" t="s">
        <v>380</v>
      </c>
      <c r="E18513" s="62" t="str">
        <f t="shared" si="1"/>
        <v>Out of test</v>
      </c>
      <c r="F18513" s="53" t="str">
        <f t="shared" si="2"/>
        <v>Shenzhen_0</v>
      </c>
      <c r="G18513" s="53">
        <f t="shared" si="3"/>
        <v>0.6803070415</v>
      </c>
    </row>
    <row r="18514">
      <c r="A18514" s="61">
        <v>1.51565668E9</v>
      </c>
      <c r="B18514" s="61">
        <v>0.0</v>
      </c>
      <c r="C18514" s="61">
        <v>922.0</v>
      </c>
      <c r="D18514" s="57" t="s">
        <v>380</v>
      </c>
      <c r="E18514" s="62" t="str">
        <f t="shared" si="1"/>
        <v>Out of test</v>
      </c>
      <c r="F18514" s="53" t="str">
        <f t="shared" si="2"/>
        <v>Shenzhen_0</v>
      </c>
      <c r="G18514" s="53">
        <f t="shared" si="3"/>
        <v>0.1055114805</v>
      </c>
    </row>
    <row r="18515">
      <c r="A18515" s="61">
        <v>1.514306051E9</v>
      </c>
      <c r="B18515" s="61">
        <v>0.0</v>
      </c>
      <c r="C18515" s="61">
        <v>1122.0</v>
      </c>
      <c r="D18515" s="57" t="s">
        <v>380</v>
      </c>
      <c r="E18515" s="62" t="str">
        <f t="shared" si="1"/>
        <v>Out of test</v>
      </c>
      <c r="F18515" s="53" t="str">
        <f t="shared" si="2"/>
        <v>Shenzhen_0</v>
      </c>
      <c r="G18515" s="53">
        <f t="shared" si="3"/>
        <v>0.7600976108</v>
      </c>
    </row>
    <row r="18516">
      <c r="A18516" s="61">
        <v>1.517068412E9</v>
      </c>
      <c r="B18516" s="61">
        <v>0.0</v>
      </c>
      <c r="C18516" s="61">
        <v>1247.0</v>
      </c>
      <c r="D18516" s="57" t="s">
        <v>380</v>
      </c>
      <c r="E18516" s="62" t="str">
        <f t="shared" si="1"/>
        <v>Out of test</v>
      </c>
      <c r="F18516" s="53" t="str">
        <f t="shared" si="2"/>
        <v>Shenzhen_0</v>
      </c>
      <c r="G18516" s="53">
        <f t="shared" si="3"/>
        <v>0.2916556252</v>
      </c>
    </row>
    <row r="18517">
      <c r="A18517" s="61">
        <v>1.511587741E9</v>
      </c>
      <c r="B18517" s="61">
        <v>0.0</v>
      </c>
      <c r="C18517" s="61">
        <v>882.0</v>
      </c>
      <c r="D18517" s="57" t="s">
        <v>380</v>
      </c>
      <c r="E18517" s="62" t="str">
        <f t="shared" si="1"/>
        <v>Out of test</v>
      </c>
      <c r="F18517" s="53" t="str">
        <f t="shared" si="2"/>
        <v>Shenzhen_0</v>
      </c>
      <c r="G18517" s="53">
        <f t="shared" si="3"/>
        <v>0.02334829151</v>
      </c>
    </row>
    <row r="18518">
      <c r="A18518" s="61">
        <v>1.513796001E9</v>
      </c>
      <c r="B18518" s="61">
        <v>0.0</v>
      </c>
      <c r="C18518" s="61">
        <v>1629.0</v>
      </c>
      <c r="D18518" s="57" t="s">
        <v>380</v>
      </c>
      <c r="E18518" s="62" t="str">
        <f t="shared" si="1"/>
        <v>Out of test</v>
      </c>
      <c r="F18518" s="53" t="str">
        <f t="shared" si="2"/>
        <v>Shenzhen_0</v>
      </c>
      <c r="G18518" s="53">
        <f t="shared" si="3"/>
        <v>0.2279727643</v>
      </c>
    </row>
    <row r="18519">
      <c r="A18519" s="61">
        <v>1.516571492E9</v>
      </c>
      <c r="B18519" s="61">
        <v>0.0</v>
      </c>
      <c r="C18519" s="61">
        <v>2498.0</v>
      </c>
      <c r="D18519" s="57" t="s">
        <v>380</v>
      </c>
      <c r="E18519" s="62" t="str">
        <f t="shared" si="1"/>
        <v>Out of test</v>
      </c>
      <c r="F18519" s="53" t="str">
        <f t="shared" si="2"/>
        <v>Shenzhen_0</v>
      </c>
      <c r="G18519" s="53">
        <f t="shared" si="3"/>
        <v>0.9097631541</v>
      </c>
    </row>
    <row r="18520">
      <c r="A18520" s="61">
        <v>1.51235879E9</v>
      </c>
      <c r="B18520" s="61">
        <v>0.0</v>
      </c>
      <c r="C18520" s="61">
        <v>439.0</v>
      </c>
      <c r="D18520" s="57" t="s">
        <v>380</v>
      </c>
      <c r="E18520" s="62" t="str">
        <f t="shared" si="1"/>
        <v>Out of test</v>
      </c>
      <c r="F18520" s="53" t="str">
        <f t="shared" si="2"/>
        <v>Shenzhen_0</v>
      </c>
      <c r="G18520" s="53">
        <f t="shared" si="3"/>
        <v>0.0552237385</v>
      </c>
    </row>
    <row r="18521">
      <c r="A18521" s="61">
        <v>1.515565731E9</v>
      </c>
      <c r="B18521" s="61">
        <v>0.0</v>
      </c>
      <c r="C18521" s="61">
        <v>616.0</v>
      </c>
      <c r="D18521" s="57" t="s">
        <v>380</v>
      </c>
      <c r="E18521" s="62" t="str">
        <f t="shared" si="1"/>
        <v>Out of test</v>
      </c>
      <c r="F18521" s="53" t="str">
        <f t="shared" si="2"/>
        <v>Shenzhen_0</v>
      </c>
      <c r="G18521" s="53">
        <f t="shared" si="3"/>
        <v>0.2328288108</v>
      </c>
    </row>
    <row r="18522">
      <c r="A18522" s="61">
        <v>1.514172491E9</v>
      </c>
      <c r="B18522" s="61">
        <v>0.0</v>
      </c>
      <c r="C18522" s="61">
        <v>1649.0</v>
      </c>
      <c r="D18522" s="57" t="s">
        <v>380</v>
      </c>
      <c r="E18522" s="62" t="str">
        <f t="shared" si="1"/>
        <v>Out of test</v>
      </c>
      <c r="F18522" s="53" t="str">
        <f t="shared" si="2"/>
        <v>Shenzhen_0</v>
      </c>
      <c r="G18522" s="53">
        <f t="shared" si="3"/>
        <v>0.8159958371</v>
      </c>
    </row>
    <row r="18523">
      <c r="A18523" s="61">
        <v>1.517978122E9</v>
      </c>
      <c r="B18523" s="61">
        <v>0.0</v>
      </c>
      <c r="C18523" s="61">
        <v>409.0</v>
      </c>
      <c r="D18523" s="57" t="s">
        <v>380</v>
      </c>
      <c r="E18523" s="62" t="str">
        <f t="shared" si="1"/>
        <v>Out of test</v>
      </c>
      <c r="F18523" s="53" t="str">
        <f t="shared" si="2"/>
        <v>Shenzhen_0</v>
      </c>
      <c r="G18523" s="53">
        <f t="shared" si="3"/>
        <v>0.8542604001</v>
      </c>
    </row>
    <row r="18524">
      <c r="A18524" s="61">
        <v>1.512670701E9</v>
      </c>
      <c r="B18524" s="61">
        <v>0.0</v>
      </c>
      <c r="C18524" s="61">
        <v>1782.0</v>
      </c>
      <c r="D18524" s="57" t="s">
        <v>380</v>
      </c>
      <c r="E18524" s="62" t="str">
        <f t="shared" si="1"/>
        <v>Out of test</v>
      </c>
      <c r="F18524" s="53" t="str">
        <f t="shared" si="2"/>
        <v>Shenzhen_0</v>
      </c>
      <c r="G18524" s="53">
        <f t="shared" si="3"/>
        <v>0.7261183216</v>
      </c>
    </row>
    <row r="18525">
      <c r="A18525" s="61">
        <v>1.518223972E9</v>
      </c>
      <c r="B18525" s="61">
        <v>0.0</v>
      </c>
      <c r="C18525" s="61">
        <v>1207.0</v>
      </c>
      <c r="D18525" s="57" t="s">
        <v>380</v>
      </c>
      <c r="E18525" s="62" t="str">
        <f t="shared" si="1"/>
        <v>Out of test</v>
      </c>
      <c r="F18525" s="53" t="str">
        <f t="shared" si="2"/>
        <v>Shenzhen_0</v>
      </c>
      <c r="G18525" s="53">
        <f t="shared" si="3"/>
        <v>0.6759899858</v>
      </c>
    </row>
    <row r="18526">
      <c r="A18526" s="61">
        <v>1.51276155E9</v>
      </c>
      <c r="B18526" s="61">
        <v>0.0</v>
      </c>
      <c r="C18526" s="61">
        <v>1361.0</v>
      </c>
      <c r="D18526" s="57" t="s">
        <v>380</v>
      </c>
      <c r="E18526" s="62" t="str">
        <f t="shared" si="1"/>
        <v>Out of test</v>
      </c>
      <c r="F18526" s="53" t="str">
        <f t="shared" si="2"/>
        <v>Shenzhen_0</v>
      </c>
      <c r="G18526" s="53">
        <f t="shared" si="3"/>
        <v>0.1659299719</v>
      </c>
    </row>
    <row r="18527">
      <c r="A18527" s="61">
        <v>1.513434821E9</v>
      </c>
      <c r="B18527" s="61">
        <v>0.0</v>
      </c>
      <c r="C18527" s="61">
        <v>804.0</v>
      </c>
      <c r="D18527" s="57" t="s">
        <v>380</v>
      </c>
      <c r="E18527" s="62" t="str">
        <f t="shared" si="1"/>
        <v>Out of test</v>
      </c>
      <c r="F18527" s="53" t="str">
        <f t="shared" si="2"/>
        <v>Shenzhen_0</v>
      </c>
      <c r="G18527" s="53">
        <f t="shared" si="3"/>
        <v>0.2569233061</v>
      </c>
    </row>
    <row r="18528">
      <c r="A18528" s="61">
        <v>1.51952066E9</v>
      </c>
      <c r="B18528" s="61">
        <v>0.0</v>
      </c>
      <c r="C18528" s="61">
        <v>438.0</v>
      </c>
      <c r="D18528" s="57" t="s">
        <v>380</v>
      </c>
      <c r="E18528" s="62" t="str">
        <f t="shared" si="1"/>
        <v>Out of test</v>
      </c>
      <c r="F18528" s="53" t="str">
        <f t="shared" si="2"/>
        <v>Shenzhen_0</v>
      </c>
      <c r="G18528" s="53">
        <f t="shared" si="3"/>
        <v>0.6472650372</v>
      </c>
    </row>
    <row r="18529">
      <c r="A18529" s="61">
        <v>1.515727131E9</v>
      </c>
      <c r="B18529" s="61">
        <v>0.0</v>
      </c>
      <c r="C18529" s="61">
        <v>575.0</v>
      </c>
      <c r="D18529" s="57" t="s">
        <v>380</v>
      </c>
      <c r="E18529" s="62" t="str">
        <f t="shared" si="1"/>
        <v>Out of test</v>
      </c>
      <c r="F18529" s="53" t="str">
        <f t="shared" si="2"/>
        <v>Shenzhen_0</v>
      </c>
      <c r="G18529" s="53">
        <f t="shared" si="3"/>
        <v>0.4381250266</v>
      </c>
    </row>
    <row r="18530">
      <c r="A18530" s="61">
        <v>1.512842022E9</v>
      </c>
      <c r="B18530" s="61">
        <v>0.0</v>
      </c>
      <c r="C18530" s="61">
        <v>4732.0</v>
      </c>
      <c r="D18530" s="57" t="s">
        <v>380</v>
      </c>
      <c r="E18530" s="62" t="str">
        <f t="shared" si="1"/>
        <v>Out of test</v>
      </c>
      <c r="F18530" s="53" t="str">
        <f t="shared" si="2"/>
        <v>Shenzhen_0</v>
      </c>
      <c r="G18530" s="53">
        <f t="shared" si="3"/>
        <v>0.7115366567</v>
      </c>
    </row>
    <row r="18531">
      <c r="A18531" s="61">
        <v>1.519553011E9</v>
      </c>
      <c r="B18531" s="61">
        <v>0.0</v>
      </c>
      <c r="C18531" s="61">
        <v>5885.0</v>
      </c>
      <c r="D18531" s="57" t="s">
        <v>380</v>
      </c>
      <c r="E18531" s="62" t="str">
        <f t="shared" si="1"/>
        <v>Out of test</v>
      </c>
      <c r="F18531" s="53" t="str">
        <f t="shared" si="2"/>
        <v>Shenzhen_0</v>
      </c>
      <c r="G18531" s="53">
        <f t="shared" si="3"/>
        <v>0.5608568598</v>
      </c>
    </row>
    <row r="18532">
      <c r="A18532" s="61">
        <v>1.51259403E9</v>
      </c>
      <c r="B18532" s="61">
        <v>0.0</v>
      </c>
      <c r="C18532" s="61">
        <v>835.0</v>
      </c>
      <c r="D18532" s="57" t="s">
        <v>380</v>
      </c>
      <c r="E18532" s="62" t="str">
        <f t="shared" si="1"/>
        <v>Out of test</v>
      </c>
      <c r="F18532" s="53" t="str">
        <f t="shared" si="2"/>
        <v>Shenzhen_0</v>
      </c>
      <c r="G18532" s="53">
        <f t="shared" si="3"/>
        <v>0.7495627736</v>
      </c>
    </row>
    <row r="18533">
      <c r="A18533" s="61">
        <v>1.514361511E9</v>
      </c>
      <c r="B18533" s="61">
        <v>0.0</v>
      </c>
      <c r="C18533" s="61">
        <v>1636.0</v>
      </c>
      <c r="D18533" s="57" t="s">
        <v>380</v>
      </c>
      <c r="E18533" s="62" t="str">
        <f t="shared" si="1"/>
        <v>Out of test</v>
      </c>
      <c r="F18533" s="53" t="str">
        <f t="shared" si="2"/>
        <v>Shenzhen_0</v>
      </c>
      <c r="G18533" s="53">
        <f t="shared" si="3"/>
        <v>0.8481182263</v>
      </c>
    </row>
    <row r="18534">
      <c r="A18534" s="61">
        <v>1.517376222E9</v>
      </c>
      <c r="B18534" s="61">
        <v>0.0</v>
      </c>
      <c r="C18534" s="61">
        <v>616.0</v>
      </c>
      <c r="D18534" s="57" t="s">
        <v>380</v>
      </c>
      <c r="E18534" s="62" t="str">
        <f t="shared" si="1"/>
        <v>Out of test</v>
      </c>
      <c r="F18534" s="53" t="str">
        <f t="shared" si="2"/>
        <v>Shenzhen_0</v>
      </c>
      <c r="G18534" s="53">
        <f t="shared" si="3"/>
        <v>0.02374757748</v>
      </c>
    </row>
    <row r="18535">
      <c r="A18535" s="61">
        <v>1.51128851E9</v>
      </c>
      <c r="B18535" s="61">
        <v>0.0</v>
      </c>
      <c r="C18535" s="61">
        <v>6162.0</v>
      </c>
      <c r="D18535" s="57" t="s">
        <v>380</v>
      </c>
      <c r="E18535" s="62" t="str">
        <f t="shared" si="1"/>
        <v>Out of test</v>
      </c>
      <c r="F18535" s="53" t="str">
        <f t="shared" si="2"/>
        <v>Shenzhen_0</v>
      </c>
      <c r="G18535" s="53">
        <f t="shared" si="3"/>
        <v>0.2812825681</v>
      </c>
    </row>
    <row r="18536">
      <c r="A18536" s="61">
        <v>1.5163289E9</v>
      </c>
      <c r="B18536" s="61">
        <v>0.0</v>
      </c>
      <c r="C18536" s="61">
        <v>725.0</v>
      </c>
      <c r="D18536" s="57" t="s">
        <v>380</v>
      </c>
      <c r="E18536" s="62" t="str">
        <f t="shared" si="1"/>
        <v>Out of test</v>
      </c>
      <c r="F18536" s="53" t="str">
        <f t="shared" si="2"/>
        <v>Shenzhen_0</v>
      </c>
      <c r="G18536" s="53">
        <f t="shared" si="3"/>
        <v>0.08996641764</v>
      </c>
    </row>
    <row r="18537">
      <c r="A18537" s="61">
        <v>1.51580655E9</v>
      </c>
      <c r="B18537" s="61">
        <v>0.0</v>
      </c>
      <c r="C18537" s="61">
        <v>2069.0</v>
      </c>
      <c r="D18537" s="57" t="s">
        <v>380</v>
      </c>
      <c r="E18537" s="62" t="str">
        <f t="shared" si="1"/>
        <v>Out of test</v>
      </c>
      <c r="F18537" s="53" t="str">
        <f t="shared" si="2"/>
        <v>Shenzhen_0</v>
      </c>
      <c r="G18537" s="53">
        <f t="shared" si="3"/>
        <v>0.4064702308</v>
      </c>
    </row>
    <row r="18538">
      <c r="A18538" s="61">
        <v>1.513098481E9</v>
      </c>
      <c r="B18538" s="61">
        <v>0.0</v>
      </c>
      <c r="C18538" s="61">
        <v>1044.0</v>
      </c>
      <c r="D18538" s="57" t="s">
        <v>380</v>
      </c>
      <c r="E18538" s="62" t="str">
        <f t="shared" si="1"/>
        <v>Out of test</v>
      </c>
      <c r="F18538" s="53" t="str">
        <f t="shared" si="2"/>
        <v>Shenzhen_0</v>
      </c>
      <c r="G18538" s="53">
        <f t="shared" si="3"/>
        <v>0.4352059254</v>
      </c>
    </row>
    <row r="18539">
      <c r="A18539" s="61">
        <v>1.512683981E9</v>
      </c>
      <c r="B18539" s="61">
        <v>0.0</v>
      </c>
      <c r="C18539" s="61">
        <v>894.0</v>
      </c>
      <c r="D18539" s="57" t="s">
        <v>380</v>
      </c>
      <c r="E18539" s="62" t="str">
        <f t="shared" si="1"/>
        <v>Out of test</v>
      </c>
      <c r="F18539" s="53" t="str">
        <f t="shared" si="2"/>
        <v>Shenzhen_0</v>
      </c>
      <c r="G18539" s="53">
        <f t="shared" si="3"/>
        <v>0.3459538312</v>
      </c>
    </row>
    <row r="18540">
      <c r="A18540" s="61">
        <v>1.51475085E9</v>
      </c>
      <c r="B18540" s="61">
        <v>0.0</v>
      </c>
      <c r="C18540" s="61">
        <v>1170.0</v>
      </c>
      <c r="D18540" s="57" t="s">
        <v>380</v>
      </c>
      <c r="E18540" s="62" t="str">
        <f t="shared" si="1"/>
        <v>Out of test</v>
      </c>
      <c r="F18540" s="53" t="str">
        <f t="shared" si="2"/>
        <v>Shenzhen_0</v>
      </c>
      <c r="G18540" s="53">
        <f t="shared" si="3"/>
        <v>0.4959967576</v>
      </c>
    </row>
    <row r="18541">
      <c r="A18541" s="61">
        <v>1.512666222E9</v>
      </c>
      <c r="B18541" s="61">
        <v>0.0</v>
      </c>
      <c r="C18541" s="61">
        <v>4069.0</v>
      </c>
      <c r="D18541" s="57" t="s">
        <v>380</v>
      </c>
      <c r="E18541" s="62" t="str">
        <f t="shared" si="1"/>
        <v>Out of test</v>
      </c>
      <c r="F18541" s="53" t="str">
        <f t="shared" si="2"/>
        <v>Shenzhen_0</v>
      </c>
      <c r="G18541" s="53">
        <f t="shared" si="3"/>
        <v>0.3417916361</v>
      </c>
    </row>
    <row r="18542">
      <c r="A18542" s="61">
        <v>1.51656833E9</v>
      </c>
      <c r="B18542" s="61">
        <v>0.0</v>
      </c>
      <c r="C18542" s="61">
        <v>1526.0</v>
      </c>
      <c r="D18542" s="57" t="s">
        <v>380</v>
      </c>
      <c r="E18542" s="62" t="str">
        <f t="shared" si="1"/>
        <v>Out of test</v>
      </c>
      <c r="F18542" s="53" t="str">
        <f t="shared" si="2"/>
        <v>Shenzhen_0</v>
      </c>
      <c r="G18542" s="53">
        <f t="shared" si="3"/>
        <v>0.5333964627</v>
      </c>
    </row>
    <row r="18543">
      <c r="A18543" s="61">
        <v>1.513438652E9</v>
      </c>
      <c r="B18543" s="61">
        <v>0.0</v>
      </c>
      <c r="C18543" s="61">
        <v>910.0</v>
      </c>
      <c r="D18543" s="57" t="s">
        <v>380</v>
      </c>
      <c r="E18543" s="62" t="str">
        <f t="shared" si="1"/>
        <v>Out of test</v>
      </c>
      <c r="F18543" s="53" t="str">
        <f t="shared" si="2"/>
        <v>Shenzhen_0</v>
      </c>
      <c r="G18543" s="53">
        <f t="shared" si="3"/>
        <v>0.2237841162</v>
      </c>
    </row>
    <row r="18544">
      <c r="A18544" s="61">
        <v>1.51170084E9</v>
      </c>
      <c r="B18544" s="61">
        <v>0.0</v>
      </c>
      <c r="C18544" s="61">
        <v>3360.0</v>
      </c>
      <c r="D18544" s="57" t="s">
        <v>380</v>
      </c>
      <c r="E18544" s="62" t="str">
        <f t="shared" si="1"/>
        <v>Out of test</v>
      </c>
      <c r="F18544" s="53" t="str">
        <f t="shared" si="2"/>
        <v>Shenzhen_0</v>
      </c>
      <c r="G18544" s="53">
        <f t="shared" si="3"/>
        <v>0.797298979</v>
      </c>
    </row>
    <row r="18545">
      <c r="A18545" s="61">
        <v>1.5152301E9</v>
      </c>
      <c r="B18545" s="61">
        <v>0.0</v>
      </c>
      <c r="C18545" s="61">
        <v>694.0</v>
      </c>
      <c r="D18545" s="57" t="s">
        <v>380</v>
      </c>
      <c r="E18545" s="62" t="str">
        <f t="shared" si="1"/>
        <v>Out of test</v>
      </c>
      <c r="F18545" s="53" t="str">
        <f t="shared" si="2"/>
        <v>Shenzhen_0</v>
      </c>
      <c r="G18545" s="53">
        <f t="shared" si="3"/>
        <v>0.6516306686</v>
      </c>
    </row>
    <row r="18546">
      <c r="A18546" s="61">
        <v>1.516965761E9</v>
      </c>
      <c r="B18546" s="61">
        <v>0.0</v>
      </c>
      <c r="C18546" s="61">
        <v>1528.0</v>
      </c>
      <c r="D18546" s="57" t="s">
        <v>380</v>
      </c>
      <c r="E18546" s="62" t="str">
        <f t="shared" si="1"/>
        <v>Out of test</v>
      </c>
      <c r="F18546" s="53" t="str">
        <f t="shared" si="2"/>
        <v>Shenzhen_0</v>
      </c>
      <c r="G18546" s="53">
        <f t="shared" si="3"/>
        <v>0.4038638446</v>
      </c>
    </row>
    <row r="18547">
      <c r="A18547" s="61">
        <v>1.517467152E9</v>
      </c>
      <c r="B18547" s="61">
        <v>0.0</v>
      </c>
      <c r="C18547" s="61">
        <v>1076.0</v>
      </c>
      <c r="D18547" s="57" t="s">
        <v>380</v>
      </c>
      <c r="E18547" s="62" t="str">
        <f t="shared" si="1"/>
        <v>Out of test</v>
      </c>
      <c r="F18547" s="53" t="str">
        <f t="shared" si="2"/>
        <v>Shenzhen_0</v>
      </c>
      <c r="G18547" s="53">
        <f t="shared" si="3"/>
        <v>0.03983856224</v>
      </c>
    </row>
    <row r="18548">
      <c r="A18548" s="61">
        <v>1.517548951E9</v>
      </c>
      <c r="B18548" s="61">
        <v>0.0</v>
      </c>
      <c r="C18548" s="61">
        <v>1876.0</v>
      </c>
      <c r="D18548" s="57" t="s">
        <v>380</v>
      </c>
      <c r="E18548" s="62" t="str">
        <f t="shared" si="1"/>
        <v>Out of test</v>
      </c>
      <c r="F18548" s="53" t="str">
        <f t="shared" si="2"/>
        <v>Shenzhen_0</v>
      </c>
      <c r="G18548" s="53">
        <f t="shared" si="3"/>
        <v>0.7156913322</v>
      </c>
    </row>
    <row r="18549">
      <c r="A18549" s="61">
        <v>1.519524111E9</v>
      </c>
      <c r="B18549" s="61">
        <v>0.0</v>
      </c>
      <c r="C18549" s="61">
        <v>178.0</v>
      </c>
      <c r="D18549" s="57" t="s">
        <v>380</v>
      </c>
      <c r="E18549" s="62" t="str">
        <f t="shared" si="1"/>
        <v>Out of test</v>
      </c>
      <c r="F18549" s="53" t="str">
        <f t="shared" si="2"/>
        <v>Shenzhen_0</v>
      </c>
      <c r="G18549" s="53">
        <f t="shared" si="3"/>
        <v>0.01963305483</v>
      </c>
    </row>
    <row r="18550">
      <c r="A18550" s="61">
        <v>1.51230121E9</v>
      </c>
      <c r="B18550" s="61">
        <v>0.0</v>
      </c>
      <c r="C18550" s="61">
        <v>91.0</v>
      </c>
      <c r="D18550" s="57" t="s">
        <v>380</v>
      </c>
      <c r="E18550" s="62" t="str">
        <f t="shared" si="1"/>
        <v>Out of test</v>
      </c>
      <c r="F18550" s="53" t="str">
        <f t="shared" si="2"/>
        <v>Shenzhen_0</v>
      </c>
      <c r="G18550" s="53">
        <f t="shared" si="3"/>
        <v>0.2989656898</v>
      </c>
    </row>
    <row r="18551">
      <c r="A18551" s="61">
        <v>1.51905562E9</v>
      </c>
      <c r="B18551" s="61">
        <v>0.0</v>
      </c>
      <c r="C18551" s="61">
        <v>1268.0</v>
      </c>
      <c r="D18551" s="57" t="s">
        <v>380</v>
      </c>
      <c r="E18551" s="62" t="str">
        <f t="shared" si="1"/>
        <v>Out of test</v>
      </c>
      <c r="F18551" s="53" t="str">
        <f t="shared" si="2"/>
        <v>Shenzhen_0</v>
      </c>
      <c r="G18551" s="53">
        <f t="shared" si="3"/>
        <v>0.7390973506</v>
      </c>
    </row>
    <row r="18552">
      <c r="A18552" s="61">
        <v>1.51618372E9</v>
      </c>
      <c r="B18552" s="61">
        <v>0.0</v>
      </c>
      <c r="C18552" s="61">
        <v>3964.0</v>
      </c>
      <c r="D18552" s="57" t="s">
        <v>380</v>
      </c>
      <c r="E18552" s="62" t="str">
        <f t="shared" si="1"/>
        <v>Out of test</v>
      </c>
      <c r="F18552" s="53" t="str">
        <f t="shared" si="2"/>
        <v>Shenzhen_0</v>
      </c>
      <c r="G18552" s="53">
        <f t="shared" si="3"/>
        <v>0.7322159316</v>
      </c>
    </row>
    <row r="18553">
      <c r="A18553" s="61">
        <v>1.515846451E9</v>
      </c>
      <c r="B18553" s="61">
        <v>0.0</v>
      </c>
      <c r="C18553" s="61">
        <v>1913.0</v>
      </c>
      <c r="D18553" s="57" t="s">
        <v>380</v>
      </c>
      <c r="E18553" s="62" t="str">
        <f t="shared" si="1"/>
        <v>Out of test</v>
      </c>
      <c r="F18553" s="53" t="str">
        <f t="shared" si="2"/>
        <v>Shenzhen_0</v>
      </c>
      <c r="G18553" s="53">
        <f t="shared" si="3"/>
        <v>0.4434155015</v>
      </c>
    </row>
    <row r="18554">
      <c r="A18554" s="61">
        <v>1.51841001E9</v>
      </c>
      <c r="B18554" s="61">
        <v>0.0</v>
      </c>
      <c r="C18554" s="61">
        <v>2907.0</v>
      </c>
      <c r="D18554" s="57" t="s">
        <v>380</v>
      </c>
      <c r="E18554" s="62" t="str">
        <f t="shared" si="1"/>
        <v>Out of test</v>
      </c>
      <c r="F18554" s="53" t="str">
        <f t="shared" si="2"/>
        <v>Shenzhen_0</v>
      </c>
      <c r="G18554" s="53">
        <f t="shared" si="3"/>
        <v>0.3578003294</v>
      </c>
    </row>
    <row r="18555">
      <c r="A18555" s="61">
        <v>1.515523901E9</v>
      </c>
      <c r="B18555" s="61">
        <v>0.0</v>
      </c>
      <c r="C18555" s="61">
        <v>699.0</v>
      </c>
      <c r="D18555" s="57" t="s">
        <v>380</v>
      </c>
      <c r="E18555" s="62" t="str">
        <f t="shared" si="1"/>
        <v>Out of test</v>
      </c>
      <c r="F18555" s="53" t="str">
        <f t="shared" si="2"/>
        <v>Shenzhen_0</v>
      </c>
      <c r="G18555" s="53">
        <f t="shared" si="3"/>
        <v>0.6319073142</v>
      </c>
    </row>
    <row r="18556">
      <c r="A18556" s="61">
        <v>1.518076582E9</v>
      </c>
      <c r="B18556" s="61">
        <v>0.0</v>
      </c>
      <c r="C18556" s="61">
        <v>570.0</v>
      </c>
      <c r="D18556" s="57" t="s">
        <v>380</v>
      </c>
      <c r="E18556" s="62" t="str">
        <f t="shared" si="1"/>
        <v>Out of test</v>
      </c>
      <c r="F18556" s="53" t="str">
        <f t="shared" si="2"/>
        <v>Shenzhen_0</v>
      </c>
      <c r="G18556" s="53">
        <f t="shared" si="3"/>
        <v>0.1530238958</v>
      </c>
    </row>
    <row r="18557">
      <c r="A18557" s="61">
        <v>1.517303662E9</v>
      </c>
      <c r="B18557" s="61">
        <v>0.0</v>
      </c>
      <c r="C18557" s="61">
        <v>995.0</v>
      </c>
      <c r="D18557" s="57" t="s">
        <v>380</v>
      </c>
      <c r="E18557" s="62" t="str">
        <f t="shared" si="1"/>
        <v>Out of test</v>
      </c>
      <c r="F18557" s="53" t="str">
        <f t="shared" si="2"/>
        <v>Shenzhen_0</v>
      </c>
      <c r="G18557" s="53">
        <f t="shared" si="3"/>
        <v>0.7561662078</v>
      </c>
    </row>
    <row r="18558">
      <c r="A18558" s="61">
        <v>1.513708132E9</v>
      </c>
      <c r="B18558" s="61">
        <v>0.0</v>
      </c>
      <c r="C18558" s="61">
        <v>1741.0</v>
      </c>
      <c r="D18558" s="57" t="s">
        <v>380</v>
      </c>
      <c r="E18558" s="62" t="str">
        <f t="shared" si="1"/>
        <v>Out of test</v>
      </c>
      <c r="F18558" s="53" t="str">
        <f t="shared" si="2"/>
        <v>Shenzhen_0</v>
      </c>
      <c r="G18558" s="53">
        <f t="shared" si="3"/>
        <v>0.1093961609</v>
      </c>
    </row>
    <row r="18559">
      <c r="A18559" s="61">
        <v>1.518677812E9</v>
      </c>
      <c r="B18559" s="61">
        <v>0.0</v>
      </c>
      <c r="C18559" s="61">
        <v>1996.0</v>
      </c>
      <c r="D18559" s="57" t="s">
        <v>380</v>
      </c>
      <c r="E18559" s="62" t="str">
        <f t="shared" si="1"/>
        <v>Out of test</v>
      </c>
      <c r="F18559" s="53" t="str">
        <f t="shared" si="2"/>
        <v>Shenzhen_0</v>
      </c>
      <c r="G18559" s="53">
        <f t="shared" si="3"/>
        <v>0.3307956453</v>
      </c>
    </row>
    <row r="18560">
      <c r="A18560" s="61">
        <v>1.512136701E9</v>
      </c>
      <c r="B18560" s="61">
        <v>0.0</v>
      </c>
      <c r="C18560" s="61">
        <v>1247.0</v>
      </c>
      <c r="D18560" s="57" t="s">
        <v>380</v>
      </c>
      <c r="E18560" s="62" t="str">
        <f t="shared" si="1"/>
        <v>Out of test</v>
      </c>
      <c r="F18560" s="53" t="str">
        <f t="shared" si="2"/>
        <v>Shenzhen_0</v>
      </c>
      <c r="G18560" s="53">
        <f t="shared" si="3"/>
        <v>0.1554976585</v>
      </c>
    </row>
    <row r="18561">
      <c r="A18561" s="61">
        <v>1.51394404E9</v>
      </c>
      <c r="B18561" s="61">
        <v>0.0</v>
      </c>
      <c r="C18561" s="61">
        <v>270.0</v>
      </c>
      <c r="D18561" s="57" t="s">
        <v>380</v>
      </c>
      <c r="E18561" s="62" t="str">
        <f t="shared" si="1"/>
        <v>Out of test</v>
      </c>
      <c r="F18561" s="53" t="str">
        <f t="shared" si="2"/>
        <v>Shenzhen_0</v>
      </c>
      <c r="G18561" s="53">
        <f t="shared" si="3"/>
        <v>0.4798696003</v>
      </c>
    </row>
    <row r="18562">
      <c r="A18562" s="61">
        <v>1.515911201E9</v>
      </c>
      <c r="B18562" s="61">
        <v>0.0</v>
      </c>
      <c r="C18562" s="61">
        <v>419.0</v>
      </c>
      <c r="D18562" s="57" t="s">
        <v>380</v>
      </c>
      <c r="E18562" s="62" t="str">
        <f t="shared" si="1"/>
        <v>Out of test</v>
      </c>
      <c r="F18562" s="53" t="str">
        <f t="shared" si="2"/>
        <v>Shenzhen_0</v>
      </c>
      <c r="G18562" s="53">
        <f t="shared" si="3"/>
        <v>0.7539436127</v>
      </c>
    </row>
    <row r="18563">
      <c r="A18563" s="61">
        <v>1.512107021E9</v>
      </c>
      <c r="B18563" s="61">
        <v>0.0</v>
      </c>
      <c r="C18563" s="61">
        <v>227.0</v>
      </c>
      <c r="D18563" s="57" t="s">
        <v>380</v>
      </c>
      <c r="E18563" s="62" t="str">
        <f t="shared" si="1"/>
        <v>Out of test</v>
      </c>
      <c r="F18563" s="53" t="str">
        <f t="shared" si="2"/>
        <v>Shenzhen_0</v>
      </c>
      <c r="G18563" s="53">
        <f t="shared" si="3"/>
        <v>0.1713276934</v>
      </c>
    </row>
    <row r="18564">
      <c r="A18564" s="61">
        <v>1.514730771E9</v>
      </c>
      <c r="B18564" s="61">
        <v>0.0</v>
      </c>
      <c r="C18564" s="61">
        <v>521.0</v>
      </c>
      <c r="D18564" s="57" t="s">
        <v>380</v>
      </c>
      <c r="E18564" s="62" t="str">
        <f t="shared" si="1"/>
        <v>Out of test</v>
      </c>
      <c r="F18564" s="53" t="str">
        <f t="shared" si="2"/>
        <v>Shenzhen_0</v>
      </c>
      <c r="G18564" s="53">
        <f t="shared" si="3"/>
        <v>0.8118330995</v>
      </c>
    </row>
    <row r="18565">
      <c r="A18565" s="61">
        <v>1.51500568E9</v>
      </c>
      <c r="B18565" s="61">
        <v>0.0</v>
      </c>
      <c r="C18565" s="61">
        <v>2158.0</v>
      </c>
      <c r="D18565" s="57" t="s">
        <v>380</v>
      </c>
      <c r="E18565" s="62" t="str">
        <f t="shared" si="1"/>
        <v>Out of test</v>
      </c>
      <c r="F18565" s="53" t="str">
        <f t="shared" si="2"/>
        <v>Shenzhen_0</v>
      </c>
      <c r="G18565" s="53">
        <f t="shared" si="3"/>
        <v>0.6091844783</v>
      </c>
    </row>
    <row r="18566">
      <c r="A18566" s="61">
        <v>1.51663944E9</v>
      </c>
      <c r="B18566" s="61">
        <v>0.0</v>
      </c>
      <c r="C18566" s="61">
        <v>558.0</v>
      </c>
      <c r="D18566" s="57" t="s">
        <v>380</v>
      </c>
      <c r="E18566" s="62" t="str">
        <f t="shared" si="1"/>
        <v>Out of test</v>
      </c>
      <c r="F18566" s="53" t="str">
        <f t="shared" si="2"/>
        <v>Shenzhen_0</v>
      </c>
      <c r="G18566" s="53">
        <f t="shared" si="3"/>
        <v>0.6357967984</v>
      </c>
    </row>
    <row r="18567">
      <c r="A18567" s="61">
        <v>1.513201332E9</v>
      </c>
      <c r="B18567" s="61">
        <v>0.0</v>
      </c>
      <c r="C18567" s="61">
        <v>1354.0</v>
      </c>
      <c r="D18567" s="57" t="s">
        <v>380</v>
      </c>
      <c r="E18567" s="62" t="str">
        <f t="shared" si="1"/>
        <v>Out of test</v>
      </c>
      <c r="F18567" s="53" t="str">
        <f t="shared" si="2"/>
        <v>Shenzhen_0</v>
      </c>
      <c r="G18567" s="53">
        <f t="shared" si="3"/>
        <v>0.6989486257</v>
      </c>
    </row>
    <row r="18568">
      <c r="A18568" s="61">
        <v>1.51296826E9</v>
      </c>
      <c r="B18568" s="61">
        <v>0.0</v>
      </c>
      <c r="C18568" s="61">
        <v>2861.0</v>
      </c>
      <c r="D18568" s="57" t="s">
        <v>380</v>
      </c>
      <c r="E18568" s="62" t="str">
        <f t="shared" si="1"/>
        <v>Out of test</v>
      </c>
      <c r="F18568" s="53" t="str">
        <f t="shared" si="2"/>
        <v>Shenzhen_0</v>
      </c>
      <c r="G18568" s="53">
        <f t="shared" si="3"/>
        <v>0.9593747344</v>
      </c>
    </row>
    <row r="18569">
      <c r="A18569" s="61">
        <v>1.516117922E9</v>
      </c>
      <c r="B18569" s="61">
        <v>0.0</v>
      </c>
      <c r="C18569" s="61">
        <v>245.0</v>
      </c>
      <c r="D18569" s="57" t="s">
        <v>380</v>
      </c>
      <c r="E18569" s="62" t="str">
        <f t="shared" si="1"/>
        <v>Out of test</v>
      </c>
      <c r="F18569" s="53" t="str">
        <f t="shared" si="2"/>
        <v>Shenzhen_0</v>
      </c>
      <c r="G18569" s="53">
        <f t="shared" si="3"/>
        <v>0.9923882935</v>
      </c>
    </row>
    <row r="18570">
      <c r="A18570" s="61">
        <v>1.5192011E9</v>
      </c>
      <c r="B18570" s="61">
        <v>0.0</v>
      </c>
      <c r="C18570" s="61">
        <v>2480.0</v>
      </c>
      <c r="D18570" s="57" t="s">
        <v>380</v>
      </c>
      <c r="E18570" s="62" t="str">
        <f t="shared" si="1"/>
        <v>Out of test</v>
      </c>
      <c r="F18570" s="53" t="str">
        <f t="shared" si="2"/>
        <v>Shenzhen_0</v>
      </c>
      <c r="G18570" s="53">
        <f t="shared" si="3"/>
        <v>0.8971668395</v>
      </c>
    </row>
    <row r="18571">
      <c r="A18571" s="61">
        <v>1.51730943E9</v>
      </c>
      <c r="B18571" s="61">
        <v>0.0</v>
      </c>
      <c r="C18571" s="61">
        <v>536.0</v>
      </c>
      <c r="D18571" s="57" t="s">
        <v>380</v>
      </c>
      <c r="E18571" s="62" t="str">
        <f t="shared" si="1"/>
        <v>Out of test</v>
      </c>
      <c r="F18571" s="53" t="str">
        <f t="shared" si="2"/>
        <v>Shenzhen_0</v>
      </c>
      <c r="G18571" s="53">
        <f t="shared" si="3"/>
        <v>0.6992562542</v>
      </c>
    </row>
    <row r="18572">
      <c r="A18572" s="61">
        <v>1.51916179E9</v>
      </c>
      <c r="B18572" s="61">
        <v>0.0</v>
      </c>
      <c r="C18572" s="61">
        <v>2238.0</v>
      </c>
      <c r="D18572" s="57" t="s">
        <v>380</v>
      </c>
      <c r="E18572" s="62" t="str">
        <f t="shared" si="1"/>
        <v>Out of test</v>
      </c>
      <c r="F18572" s="53" t="str">
        <f t="shared" si="2"/>
        <v>Shenzhen_0</v>
      </c>
      <c r="G18572" s="53">
        <f t="shared" si="3"/>
        <v>0.315317635</v>
      </c>
    </row>
    <row r="18573">
      <c r="A18573" s="61">
        <v>1.516454E9</v>
      </c>
      <c r="B18573" s="61">
        <v>0.0</v>
      </c>
      <c r="C18573" s="61">
        <v>2734.0</v>
      </c>
      <c r="D18573" s="57" t="s">
        <v>380</v>
      </c>
      <c r="E18573" s="62" t="str">
        <f t="shared" si="1"/>
        <v>Out of test</v>
      </c>
      <c r="F18573" s="53" t="str">
        <f t="shared" si="2"/>
        <v>Shenzhen_0</v>
      </c>
      <c r="G18573" s="53">
        <f t="shared" si="3"/>
        <v>0.9494323387</v>
      </c>
    </row>
    <row r="18574">
      <c r="A18574" s="61">
        <v>1.51514646E9</v>
      </c>
      <c r="B18574" s="61">
        <v>0.0</v>
      </c>
      <c r="C18574" s="61">
        <v>2408.0</v>
      </c>
      <c r="D18574" s="57" t="s">
        <v>380</v>
      </c>
      <c r="E18574" s="62" t="str">
        <f t="shared" si="1"/>
        <v>Out of test</v>
      </c>
      <c r="F18574" s="53" t="str">
        <f t="shared" si="2"/>
        <v>Shenzhen_0</v>
      </c>
      <c r="G18574" s="53">
        <f t="shared" si="3"/>
        <v>0.03287443228</v>
      </c>
    </row>
    <row r="18575">
      <c r="A18575" s="61">
        <v>1.514686342E9</v>
      </c>
      <c r="B18575" s="61">
        <v>0.0</v>
      </c>
      <c r="C18575" s="61">
        <v>1510.0</v>
      </c>
      <c r="D18575" s="57" t="s">
        <v>380</v>
      </c>
      <c r="E18575" s="62" t="str">
        <f t="shared" si="1"/>
        <v>Out of test</v>
      </c>
      <c r="F18575" s="53" t="str">
        <f t="shared" si="2"/>
        <v>Shenzhen_0</v>
      </c>
      <c r="G18575" s="53">
        <f t="shared" si="3"/>
        <v>0.5509104922</v>
      </c>
    </row>
    <row r="18576">
      <c r="A18576" s="61">
        <v>1.513023902E9</v>
      </c>
      <c r="B18576" s="61">
        <v>0.0</v>
      </c>
      <c r="C18576" s="61">
        <v>971.0</v>
      </c>
      <c r="D18576" s="57" t="s">
        <v>380</v>
      </c>
      <c r="E18576" s="62" t="str">
        <f t="shared" si="1"/>
        <v>Out of test</v>
      </c>
      <c r="F18576" s="53" t="str">
        <f t="shared" si="2"/>
        <v>Shenzhen_0</v>
      </c>
      <c r="G18576" s="53">
        <f t="shared" si="3"/>
        <v>0.4179598356</v>
      </c>
    </row>
    <row r="18577">
      <c r="A18577" s="61">
        <v>1.512617951E9</v>
      </c>
      <c r="B18577" s="61">
        <v>0.0</v>
      </c>
      <c r="C18577" s="61">
        <v>1359.0</v>
      </c>
      <c r="D18577" s="57" t="s">
        <v>380</v>
      </c>
      <c r="E18577" s="62" t="str">
        <f t="shared" si="1"/>
        <v>Out of test</v>
      </c>
      <c r="F18577" s="53" t="str">
        <f t="shared" si="2"/>
        <v>Shenzhen_0</v>
      </c>
      <c r="G18577" s="53">
        <f t="shared" si="3"/>
        <v>0.6470360464</v>
      </c>
    </row>
    <row r="18578">
      <c r="A18578" s="61">
        <v>1.511811551E9</v>
      </c>
      <c r="B18578" s="61">
        <v>0.0</v>
      </c>
      <c r="C18578" s="61">
        <v>3233.0</v>
      </c>
      <c r="D18578" s="57" t="s">
        <v>380</v>
      </c>
      <c r="E18578" s="62" t="str">
        <f t="shared" si="1"/>
        <v>Out of test</v>
      </c>
      <c r="F18578" s="53" t="str">
        <f t="shared" si="2"/>
        <v>Shenzhen_0</v>
      </c>
      <c r="G18578" s="53">
        <f t="shared" si="3"/>
        <v>0.9542241518</v>
      </c>
    </row>
    <row r="18579">
      <c r="A18579" s="61">
        <v>1.516423921E9</v>
      </c>
      <c r="B18579" s="61">
        <v>0.0</v>
      </c>
      <c r="C18579" s="61">
        <v>1503.0</v>
      </c>
      <c r="D18579" s="57" t="s">
        <v>380</v>
      </c>
      <c r="E18579" s="62" t="str">
        <f t="shared" si="1"/>
        <v>Out of test</v>
      </c>
      <c r="F18579" s="53" t="str">
        <f t="shared" si="2"/>
        <v>Shenzhen_0</v>
      </c>
      <c r="G18579" s="53">
        <f t="shared" si="3"/>
        <v>0.3883925957</v>
      </c>
    </row>
    <row r="18580">
      <c r="A18580" s="61">
        <v>1.513505221E9</v>
      </c>
      <c r="B18580" s="61">
        <v>0.0</v>
      </c>
      <c r="C18580" s="61">
        <v>719.0</v>
      </c>
      <c r="D18580" s="57" t="s">
        <v>380</v>
      </c>
      <c r="E18580" s="62" t="str">
        <f t="shared" si="1"/>
        <v>Out of test</v>
      </c>
      <c r="F18580" s="53" t="str">
        <f t="shared" si="2"/>
        <v>Shenzhen_0</v>
      </c>
      <c r="G18580" s="53">
        <f t="shared" si="3"/>
        <v>0.8175092948</v>
      </c>
    </row>
    <row r="18581">
      <c r="A18581" s="61">
        <v>1.519958191E9</v>
      </c>
      <c r="B18581" s="61">
        <v>0.0</v>
      </c>
      <c r="C18581" s="61">
        <v>1257.0</v>
      </c>
      <c r="D18581" s="57" t="s">
        <v>380</v>
      </c>
      <c r="E18581" s="62" t="str">
        <f t="shared" si="1"/>
        <v>Out of test</v>
      </c>
      <c r="F18581" s="53" t="str">
        <f t="shared" si="2"/>
        <v>Shenzhen_0</v>
      </c>
      <c r="G18581" s="53">
        <f t="shared" si="3"/>
        <v>0.5368812681</v>
      </c>
    </row>
    <row r="18582">
      <c r="A18582" s="61">
        <v>1.513829142E9</v>
      </c>
      <c r="B18582" s="61">
        <v>0.0</v>
      </c>
      <c r="C18582" s="61">
        <v>124.0</v>
      </c>
      <c r="D18582" s="57" t="s">
        <v>380</v>
      </c>
      <c r="E18582" s="62" t="str">
        <f t="shared" si="1"/>
        <v>Out of test</v>
      </c>
      <c r="F18582" s="53" t="str">
        <f t="shared" si="2"/>
        <v>Shenzhen_0</v>
      </c>
      <c r="G18582" s="53">
        <f t="shared" si="3"/>
        <v>0.2140088502</v>
      </c>
    </row>
    <row r="18583">
      <c r="A18583" s="61">
        <v>1.51504213E9</v>
      </c>
      <c r="B18583" s="61">
        <v>0.0</v>
      </c>
      <c r="C18583" s="61">
        <v>934.0</v>
      </c>
      <c r="D18583" s="57" t="s">
        <v>380</v>
      </c>
      <c r="E18583" s="62" t="str">
        <f t="shared" si="1"/>
        <v>Out of test</v>
      </c>
      <c r="F18583" s="53" t="str">
        <f t="shared" si="2"/>
        <v>Shenzhen_0</v>
      </c>
      <c r="G18583" s="53">
        <f t="shared" si="3"/>
        <v>0.6760850624</v>
      </c>
    </row>
    <row r="18584">
      <c r="A18584" s="61">
        <v>1.51588908E9</v>
      </c>
      <c r="B18584" s="61">
        <v>0.0</v>
      </c>
      <c r="C18584" s="61">
        <v>377.0</v>
      </c>
      <c r="D18584" s="57" t="s">
        <v>380</v>
      </c>
      <c r="E18584" s="62" t="str">
        <f t="shared" si="1"/>
        <v>Out of test</v>
      </c>
      <c r="F18584" s="53" t="str">
        <f t="shared" si="2"/>
        <v>Shenzhen_0</v>
      </c>
      <c r="G18584" s="53">
        <f t="shared" si="3"/>
        <v>0.4365201029</v>
      </c>
    </row>
    <row r="18585">
      <c r="A18585" s="61">
        <v>1.518320511E9</v>
      </c>
      <c r="B18585" s="61">
        <v>0.0</v>
      </c>
      <c r="C18585" s="61">
        <v>350.0</v>
      </c>
      <c r="D18585" s="57" t="s">
        <v>380</v>
      </c>
      <c r="E18585" s="62" t="str">
        <f t="shared" si="1"/>
        <v>Out of test</v>
      </c>
      <c r="F18585" s="53" t="str">
        <f t="shared" si="2"/>
        <v>Shenzhen_0</v>
      </c>
      <c r="G18585" s="53">
        <f t="shared" si="3"/>
        <v>0.8553498254</v>
      </c>
    </row>
    <row r="18586">
      <c r="A18586" s="61">
        <v>1.512642011E9</v>
      </c>
      <c r="B18586" s="61">
        <v>0.0</v>
      </c>
      <c r="C18586" s="61">
        <v>1848.0</v>
      </c>
      <c r="D18586" s="57" t="s">
        <v>380</v>
      </c>
      <c r="E18586" s="62" t="str">
        <f t="shared" si="1"/>
        <v>Out of test</v>
      </c>
      <c r="F18586" s="53" t="str">
        <f t="shared" si="2"/>
        <v>Shenzhen_0</v>
      </c>
      <c r="G18586" s="53">
        <f t="shared" si="3"/>
        <v>0.2448473204</v>
      </c>
    </row>
    <row r="18587">
      <c r="A18587" s="61">
        <v>1.519279012E9</v>
      </c>
      <c r="B18587" s="61">
        <v>0.0</v>
      </c>
      <c r="C18587" s="61">
        <v>397.0</v>
      </c>
      <c r="D18587" s="57" t="s">
        <v>380</v>
      </c>
      <c r="E18587" s="62" t="str">
        <f t="shared" si="1"/>
        <v>Out of test</v>
      </c>
      <c r="F18587" s="53" t="str">
        <f t="shared" si="2"/>
        <v>Shenzhen_0</v>
      </c>
      <c r="G18587" s="53">
        <f t="shared" si="3"/>
        <v>0.3156509704</v>
      </c>
    </row>
    <row r="18588">
      <c r="A18588" s="61">
        <v>1.512802921E9</v>
      </c>
      <c r="B18588" s="61">
        <v>0.0</v>
      </c>
      <c r="C18588" s="61">
        <v>2224.0</v>
      </c>
      <c r="D18588" s="57" t="s">
        <v>380</v>
      </c>
      <c r="E18588" s="62" t="str">
        <f t="shared" si="1"/>
        <v>Out of test</v>
      </c>
      <c r="F18588" s="53" t="str">
        <f t="shared" si="2"/>
        <v>Shenzhen_0</v>
      </c>
      <c r="G18588" s="53">
        <f t="shared" si="3"/>
        <v>0.1733523462</v>
      </c>
    </row>
    <row r="18589">
      <c r="A18589" s="61">
        <v>1.51998238E9</v>
      </c>
      <c r="B18589" s="61">
        <v>0.0</v>
      </c>
      <c r="C18589" s="61">
        <v>2616.0</v>
      </c>
      <c r="D18589" s="57" t="s">
        <v>380</v>
      </c>
      <c r="E18589" s="62" t="str">
        <f t="shared" si="1"/>
        <v>Out of test</v>
      </c>
      <c r="F18589" s="53" t="str">
        <f t="shared" si="2"/>
        <v>Shenzhen_0</v>
      </c>
      <c r="G18589" s="53">
        <f t="shared" si="3"/>
        <v>0.781881108</v>
      </c>
    </row>
    <row r="18590">
      <c r="A18590" s="61">
        <v>1.519402595E9</v>
      </c>
      <c r="B18590" s="61">
        <v>1.0</v>
      </c>
      <c r="C18590" s="61">
        <v>3103.0</v>
      </c>
      <c r="D18590" s="57" t="s">
        <v>380</v>
      </c>
      <c r="E18590" s="62" t="str">
        <f t="shared" si="1"/>
        <v>Out of test</v>
      </c>
      <c r="F18590" s="53" t="str">
        <f t="shared" si="2"/>
        <v>Shenzhen_1</v>
      </c>
      <c r="G18590" s="53">
        <f t="shared" si="3"/>
        <v>0.8195039507</v>
      </c>
    </row>
    <row r="18591">
      <c r="A18591" s="61">
        <v>1.514683199E9</v>
      </c>
      <c r="B18591" s="61">
        <v>1.0</v>
      </c>
      <c r="C18591" s="61">
        <v>2842.0</v>
      </c>
      <c r="D18591" s="57" t="s">
        <v>380</v>
      </c>
      <c r="E18591" s="62" t="str">
        <f t="shared" si="1"/>
        <v>Out of test</v>
      </c>
      <c r="F18591" s="53" t="str">
        <f t="shared" si="2"/>
        <v>Shenzhen_1</v>
      </c>
      <c r="G18591" s="53">
        <f t="shared" si="3"/>
        <v>0.3354493575</v>
      </c>
    </row>
    <row r="18592">
      <c r="A18592" s="61">
        <v>1.519991658E9</v>
      </c>
      <c r="B18592" s="61">
        <v>1.0</v>
      </c>
      <c r="C18592" s="61">
        <v>3210.0</v>
      </c>
      <c r="D18592" s="57" t="s">
        <v>380</v>
      </c>
      <c r="E18592" s="62" t="str">
        <f t="shared" si="1"/>
        <v>Out of test</v>
      </c>
      <c r="F18592" s="53" t="str">
        <f t="shared" si="2"/>
        <v>Shenzhen_1</v>
      </c>
      <c r="G18592" s="53">
        <f t="shared" si="3"/>
        <v>0.6316211795</v>
      </c>
    </row>
    <row r="18593">
      <c r="A18593" s="61">
        <v>1.514168865E9</v>
      </c>
      <c r="B18593" s="61">
        <v>1.0</v>
      </c>
      <c r="C18593" s="61">
        <v>2972.0</v>
      </c>
      <c r="D18593" s="57" t="s">
        <v>380</v>
      </c>
      <c r="E18593" s="62" t="str">
        <f t="shared" si="1"/>
        <v>Out of test</v>
      </c>
      <c r="F18593" s="53" t="str">
        <f t="shared" si="2"/>
        <v>Shenzhen_1</v>
      </c>
      <c r="G18593" s="53">
        <f t="shared" si="3"/>
        <v>0.357908624</v>
      </c>
    </row>
    <row r="18594">
      <c r="A18594" s="61">
        <v>1.519986695E9</v>
      </c>
      <c r="B18594" s="61">
        <v>1.0</v>
      </c>
      <c r="C18594" s="61">
        <v>2825.0</v>
      </c>
      <c r="D18594" s="57" t="s">
        <v>380</v>
      </c>
      <c r="E18594" s="62" t="str">
        <f t="shared" si="1"/>
        <v>Out of test</v>
      </c>
      <c r="F18594" s="53" t="str">
        <f t="shared" si="2"/>
        <v>Shenzhen_1</v>
      </c>
      <c r="G18594" s="53">
        <f t="shared" si="3"/>
        <v>0.454534385</v>
      </c>
    </row>
    <row r="18595">
      <c r="A18595" s="61">
        <v>1.519161146E9</v>
      </c>
      <c r="B18595" s="61">
        <v>1.0</v>
      </c>
      <c r="C18595" s="61">
        <v>2582.0</v>
      </c>
      <c r="D18595" s="57" t="s">
        <v>380</v>
      </c>
      <c r="E18595" s="62" t="str">
        <f t="shared" si="1"/>
        <v>Out of test</v>
      </c>
      <c r="F18595" s="53" t="str">
        <f t="shared" si="2"/>
        <v>Shenzhen_1</v>
      </c>
      <c r="G18595" s="53">
        <f t="shared" si="3"/>
        <v>0.5437309764</v>
      </c>
    </row>
    <row r="18596">
      <c r="A18596" s="61">
        <v>1.519414895E9</v>
      </c>
      <c r="B18596" s="61">
        <v>1.0</v>
      </c>
      <c r="C18596" s="61">
        <v>3541.0</v>
      </c>
      <c r="D18596" s="57" t="s">
        <v>380</v>
      </c>
      <c r="E18596" s="62" t="str">
        <f t="shared" si="1"/>
        <v>Out of test</v>
      </c>
      <c r="F18596" s="53" t="str">
        <f t="shared" si="2"/>
        <v>Shenzhen_1</v>
      </c>
      <c r="G18596" s="53">
        <f t="shared" si="3"/>
        <v>0.3244199509</v>
      </c>
    </row>
    <row r="18597">
      <c r="A18597" s="61">
        <v>1.513946204E9</v>
      </c>
      <c r="B18597" s="61">
        <v>1.0</v>
      </c>
      <c r="C18597" s="61">
        <v>6123.0</v>
      </c>
      <c r="D18597" s="57" t="s">
        <v>380</v>
      </c>
      <c r="E18597" s="62" t="str">
        <f t="shared" si="1"/>
        <v>Out of test</v>
      </c>
      <c r="F18597" s="53" t="str">
        <f t="shared" si="2"/>
        <v>Shenzhen_1</v>
      </c>
      <c r="G18597" s="53">
        <f t="shared" si="3"/>
        <v>0.67946796</v>
      </c>
    </row>
    <row r="18598">
      <c r="A18598" s="61">
        <v>1.513186307E9</v>
      </c>
      <c r="B18598" s="61">
        <v>1.0</v>
      </c>
      <c r="C18598" s="61">
        <v>957.0</v>
      </c>
      <c r="D18598" s="57" t="s">
        <v>380</v>
      </c>
      <c r="E18598" s="62" t="str">
        <f t="shared" si="1"/>
        <v>Out of test</v>
      </c>
      <c r="F18598" s="53" t="str">
        <f t="shared" si="2"/>
        <v>Shenzhen_1</v>
      </c>
      <c r="G18598" s="53">
        <f t="shared" si="3"/>
        <v>0.1475465214</v>
      </c>
    </row>
    <row r="18599">
      <c r="A18599" s="61">
        <v>1.515084279E9</v>
      </c>
      <c r="B18599" s="61">
        <v>1.0</v>
      </c>
      <c r="C18599" s="61">
        <v>1203.0</v>
      </c>
      <c r="D18599" s="57" t="s">
        <v>380</v>
      </c>
      <c r="E18599" s="62" t="str">
        <f t="shared" si="1"/>
        <v>Out of test</v>
      </c>
      <c r="F18599" s="53" t="str">
        <f t="shared" si="2"/>
        <v>Shenzhen_1</v>
      </c>
      <c r="G18599" s="53">
        <f t="shared" si="3"/>
        <v>0.266616665</v>
      </c>
    </row>
    <row r="18600">
      <c r="A18600" s="61">
        <v>1.517811727E9</v>
      </c>
      <c r="B18600" s="61">
        <v>1.0</v>
      </c>
      <c r="C18600" s="61">
        <v>769.0</v>
      </c>
      <c r="D18600" s="57" t="s">
        <v>380</v>
      </c>
      <c r="E18600" s="62" t="str">
        <f t="shared" si="1"/>
        <v>Out of test</v>
      </c>
      <c r="F18600" s="53" t="str">
        <f t="shared" si="2"/>
        <v>Shenzhen_1</v>
      </c>
      <c r="G18600" s="53">
        <f t="shared" si="3"/>
        <v>0.8241737941</v>
      </c>
    </row>
    <row r="18601">
      <c r="A18601" s="61">
        <v>1.512091814E9</v>
      </c>
      <c r="B18601" s="61">
        <v>1.0</v>
      </c>
      <c r="C18601" s="61">
        <v>1335.0</v>
      </c>
      <c r="D18601" s="57" t="s">
        <v>380</v>
      </c>
      <c r="E18601" s="62" t="str">
        <f t="shared" si="1"/>
        <v>Out of test</v>
      </c>
      <c r="F18601" s="53" t="str">
        <f t="shared" si="2"/>
        <v>Shenzhen_1</v>
      </c>
      <c r="G18601" s="53">
        <f t="shared" si="3"/>
        <v>0.1939503597</v>
      </c>
    </row>
    <row r="18602">
      <c r="A18602" s="61">
        <v>1.517299179E9</v>
      </c>
      <c r="B18602" s="61">
        <v>1.0</v>
      </c>
      <c r="C18602" s="61">
        <v>4687.0</v>
      </c>
      <c r="D18602" s="57" t="s">
        <v>380</v>
      </c>
      <c r="E18602" s="62" t="str">
        <f t="shared" si="1"/>
        <v>Out of test</v>
      </c>
      <c r="F18602" s="53" t="str">
        <f t="shared" si="2"/>
        <v>Shenzhen_1</v>
      </c>
      <c r="G18602" s="53">
        <f t="shared" si="3"/>
        <v>0.6635613677</v>
      </c>
    </row>
    <row r="18603">
      <c r="A18603" s="61">
        <v>1.518938697E9</v>
      </c>
      <c r="B18603" s="61">
        <v>1.0</v>
      </c>
      <c r="C18603" s="61">
        <v>1638.0</v>
      </c>
      <c r="D18603" s="57" t="s">
        <v>380</v>
      </c>
      <c r="E18603" s="62" t="str">
        <f t="shared" si="1"/>
        <v>Out of test</v>
      </c>
      <c r="F18603" s="53" t="str">
        <f t="shared" si="2"/>
        <v>Shenzhen_1</v>
      </c>
      <c r="G18603" s="53">
        <f t="shared" si="3"/>
        <v>0.4373683447</v>
      </c>
    </row>
    <row r="18604">
      <c r="A18604" s="61">
        <v>1.511984684E9</v>
      </c>
      <c r="B18604" s="61">
        <v>1.0</v>
      </c>
      <c r="C18604" s="61">
        <v>3683.0</v>
      </c>
      <c r="D18604" s="57" t="s">
        <v>380</v>
      </c>
      <c r="E18604" s="62" t="str">
        <f t="shared" si="1"/>
        <v>Out of test</v>
      </c>
      <c r="F18604" s="53" t="str">
        <f t="shared" si="2"/>
        <v>Shenzhen_1</v>
      </c>
      <c r="G18604" s="53">
        <f t="shared" si="3"/>
        <v>0.1072989799</v>
      </c>
    </row>
    <row r="18605">
      <c r="A18605" s="61">
        <v>1.514238748E9</v>
      </c>
      <c r="B18605" s="61">
        <v>1.0</v>
      </c>
      <c r="C18605" s="61">
        <v>1137.0</v>
      </c>
      <c r="D18605" s="57" t="s">
        <v>380</v>
      </c>
      <c r="E18605" s="62" t="str">
        <f t="shared" si="1"/>
        <v>Out of test</v>
      </c>
      <c r="F18605" s="53" t="str">
        <f t="shared" si="2"/>
        <v>Shenzhen_1</v>
      </c>
      <c r="G18605" s="53">
        <f t="shared" si="3"/>
        <v>0.1551103748</v>
      </c>
    </row>
    <row r="18606">
      <c r="A18606" s="61">
        <v>1.516197195E9</v>
      </c>
      <c r="B18606" s="61">
        <v>1.0</v>
      </c>
      <c r="C18606" s="61">
        <v>1708.0</v>
      </c>
      <c r="D18606" s="57" t="s">
        <v>380</v>
      </c>
      <c r="E18606" s="62" t="str">
        <f t="shared" si="1"/>
        <v>Out of test</v>
      </c>
      <c r="F18606" s="53" t="str">
        <f t="shared" si="2"/>
        <v>Shenzhen_1</v>
      </c>
      <c r="G18606" s="53">
        <f t="shared" si="3"/>
        <v>0.5674037697</v>
      </c>
    </row>
    <row r="18607">
      <c r="A18607" s="61">
        <v>1.515598463E9</v>
      </c>
      <c r="B18607" s="61">
        <v>1.0</v>
      </c>
      <c r="C18607" s="61">
        <v>1380.0</v>
      </c>
      <c r="D18607" s="57" t="s">
        <v>380</v>
      </c>
      <c r="E18607" s="62" t="str">
        <f t="shared" si="1"/>
        <v>Out of test</v>
      </c>
      <c r="F18607" s="53" t="str">
        <f t="shared" si="2"/>
        <v>Shenzhen_1</v>
      </c>
      <c r="G18607" s="53">
        <f t="shared" si="3"/>
        <v>0.8552203598</v>
      </c>
    </row>
    <row r="18608">
      <c r="A18608" s="61">
        <v>1.512596456E9</v>
      </c>
      <c r="B18608" s="61">
        <v>1.0</v>
      </c>
      <c r="C18608" s="61">
        <v>4022.0</v>
      </c>
      <c r="D18608" s="57" t="s">
        <v>380</v>
      </c>
      <c r="E18608" s="62" t="str">
        <f t="shared" si="1"/>
        <v>Out of test</v>
      </c>
      <c r="F18608" s="53" t="str">
        <f t="shared" si="2"/>
        <v>Shenzhen_1</v>
      </c>
      <c r="G18608" s="53">
        <f t="shared" si="3"/>
        <v>0.7774148195</v>
      </c>
    </row>
    <row r="18609">
      <c r="A18609" s="61">
        <v>1.516208827E9</v>
      </c>
      <c r="B18609" s="61">
        <v>1.0</v>
      </c>
      <c r="C18609" s="61">
        <v>130.0</v>
      </c>
      <c r="D18609" s="57" t="s">
        <v>380</v>
      </c>
      <c r="E18609" s="62" t="str">
        <f t="shared" si="1"/>
        <v>Out of test</v>
      </c>
      <c r="F18609" s="53" t="str">
        <f t="shared" si="2"/>
        <v>Shenzhen_1</v>
      </c>
      <c r="G18609" s="53">
        <f t="shared" si="3"/>
        <v>0.4203173569</v>
      </c>
    </row>
    <row r="18610">
      <c r="A18610" s="61">
        <v>1.516714335E9</v>
      </c>
      <c r="B18610" s="61">
        <v>1.0</v>
      </c>
      <c r="C18610" s="61">
        <v>454.0</v>
      </c>
      <c r="D18610" s="57" t="s">
        <v>380</v>
      </c>
      <c r="E18610" s="62" t="str">
        <f t="shared" si="1"/>
        <v>Out of test</v>
      </c>
      <c r="F18610" s="53" t="str">
        <f t="shared" si="2"/>
        <v>Shenzhen_1</v>
      </c>
      <c r="G18610" s="53">
        <f t="shared" si="3"/>
        <v>0.3367483053</v>
      </c>
    </row>
    <row r="18611">
      <c r="A18611" s="61">
        <v>1.516061485E9</v>
      </c>
      <c r="B18611" s="61">
        <v>1.0</v>
      </c>
      <c r="C18611" s="61">
        <v>3407.0</v>
      </c>
      <c r="D18611" s="57" t="s">
        <v>380</v>
      </c>
      <c r="E18611" s="62" t="str">
        <f t="shared" si="1"/>
        <v>Out of test</v>
      </c>
      <c r="F18611" s="53" t="str">
        <f t="shared" si="2"/>
        <v>Shenzhen_1</v>
      </c>
      <c r="G18611" s="53">
        <f t="shared" si="3"/>
        <v>0.3900470738</v>
      </c>
    </row>
    <row r="18612">
      <c r="A18612" s="61">
        <v>1.515968486E9</v>
      </c>
      <c r="B18612" s="61">
        <v>1.0</v>
      </c>
      <c r="C18612" s="61">
        <v>2263.0</v>
      </c>
      <c r="D18612" s="57" t="s">
        <v>380</v>
      </c>
      <c r="E18612" s="62" t="str">
        <f t="shared" si="1"/>
        <v>Out of test</v>
      </c>
      <c r="F18612" s="53" t="str">
        <f t="shared" si="2"/>
        <v>Shenzhen_1</v>
      </c>
      <c r="G18612" s="53">
        <f t="shared" si="3"/>
        <v>0.9416747074</v>
      </c>
    </row>
    <row r="18613">
      <c r="A18613" s="61">
        <v>1.511935759E9</v>
      </c>
      <c r="B18613" s="61">
        <v>1.0</v>
      </c>
      <c r="C18613" s="61">
        <v>670.0</v>
      </c>
      <c r="D18613" s="57" t="s">
        <v>380</v>
      </c>
      <c r="E18613" s="62" t="str">
        <f t="shared" si="1"/>
        <v>Out of test</v>
      </c>
      <c r="F18613" s="53" t="str">
        <f t="shared" si="2"/>
        <v>Shenzhen_1</v>
      </c>
      <c r="G18613" s="53">
        <f t="shared" si="3"/>
        <v>0.8101745709</v>
      </c>
    </row>
    <row r="18614">
      <c r="A18614" s="61">
        <v>1.519010856E9</v>
      </c>
      <c r="B18614" s="61">
        <v>1.0</v>
      </c>
      <c r="C18614" s="61">
        <v>2079.0</v>
      </c>
      <c r="D18614" s="57" t="s">
        <v>380</v>
      </c>
      <c r="E18614" s="62" t="str">
        <f t="shared" si="1"/>
        <v>Out of test</v>
      </c>
      <c r="F18614" s="53" t="str">
        <f t="shared" si="2"/>
        <v>Shenzhen_1</v>
      </c>
      <c r="G18614" s="53">
        <f t="shared" si="3"/>
        <v>0.1843907924</v>
      </c>
    </row>
    <row r="18615">
      <c r="A18615" s="61">
        <v>1.511939029E9</v>
      </c>
      <c r="B18615" s="61">
        <v>1.0</v>
      </c>
      <c r="C18615" s="61">
        <v>1529.0</v>
      </c>
      <c r="D18615" s="57" t="s">
        <v>380</v>
      </c>
      <c r="E18615" s="62" t="str">
        <f t="shared" si="1"/>
        <v>Out of test</v>
      </c>
      <c r="F18615" s="53" t="str">
        <f t="shared" si="2"/>
        <v>Shenzhen_1</v>
      </c>
      <c r="G18615" s="53">
        <f t="shared" si="3"/>
        <v>0.2733998105</v>
      </c>
    </row>
    <row r="18616">
      <c r="A18616" s="61">
        <v>1.512343675E9</v>
      </c>
      <c r="B18616" s="61">
        <v>1.0</v>
      </c>
      <c r="C18616" s="61">
        <v>1450.0</v>
      </c>
      <c r="D18616" s="57" t="s">
        <v>380</v>
      </c>
      <c r="E18616" s="62" t="str">
        <f t="shared" si="1"/>
        <v>Out of test</v>
      </c>
      <c r="F18616" s="53" t="str">
        <f t="shared" si="2"/>
        <v>Shenzhen_1</v>
      </c>
      <c r="G18616" s="53">
        <f t="shared" si="3"/>
        <v>0.261853192</v>
      </c>
    </row>
    <row r="18617">
      <c r="A18617" s="61">
        <v>1.518270048E9</v>
      </c>
      <c r="B18617" s="61">
        <v>1.0</v>
      </c>
      <c r="C18617" s="61">
        <v>2728.0</v>
      </c>
      <c r="D18617" s="57" t="s">
        <v>380</v>
      </c>
      <c r="E18617" s="62" t="str">
        <f t="shared" si="1"/>
        <v>Out of test</v>
      </c>
      <c r="F18617" s="53" t="str">
        <f t="shared" si="2"/>
        <v>Shenzhen_1</v>
      </c>
      <c r="G18617" s="53">
        <f t="shared" si="3"/>
        <v>0.1930117672</v>
      </c>
    </row>
    <row r="18618">
      <c r="A18618" s="61">
        <v>1.515065037E9</v>
      </c>
      <c r="B18618" s="61">
        <v>1.0</v>
      </c>
      <c r="C18618" s="61">
        <v>2863.0</v>
      </c>
      <c r="D18618" s="57" t="s">
        <v>380</v>
      </c>
      <c r="E18618" s="62" t="str">
        <f t="shared" si="1"/>
        <v>Out of test</v>
      </c>
      <c r="F18618" s="53" t="str">
        <f t="shared" si="2"/>
        <v>Shenzhen_1</v>
      </c>
      <c r="G18618" s="53">
        <f t="shared" si="3"/>
        <v>0.6685111941</v>
      </c>
    </row>
    <row r="18619">
      <c r="A18619" s="61">
        <v>1.518068718E9</v>
      </c>
      <c r="B18619" s="61">
        <v>1.0</v>
      </c>
      <c r="C18619" s="61">
        <v>4058.0</v>
      </c>
      <c r="D18619" s="57" t="s">
        <v>380</v>
      </c>
      <c r="E18619" s="62" t="str">
        <f t="shared" si="1"/>
        <v>Out of test</v>
      </c>
      <c r="F18619" s="53" t="str">
        <f t="shared" si="2"/>
        <v>Shenzhen_1</v>
      </c>
      <c r="G18619" s="53">
        <f t="shared" si="3"/>
        <v>0.3869545389</v>
      </c>
    </row>
    <row r="18620">
      <c r="A18620" s="61">
        <v>1.515225538E9</v>
      </c>
      <c r="B18620" s="61">
        <v>1.0</v>
      </c>
      <c r="C18620" s="61">
        <v>1070.0</v>
      </c>
      <c r="D18620" s="57" t="s">
        <v>380</v>
      </c>
      <c r="E18620" s="62" t="str">
        <f t="shared" si="1"/>
        <v>Out of test</v>
      </c>
      <c r="F18620" s="53" t="str">
        <f t="shared" si="2"/>
        <v>Shenzhen_1</v>
      </c>
      <c r="G18620" s="53">
        <f t="shared" si="3"/>
        <v>0.1051463082</v>
      </c>
    </row>
    <row r="18621">
      <c r="A18621" s="61">
        <v>1.518951488E9</v>
      </c>
      <c r="B18621" s="61">
        <v>1.0</v>
      </c>
      <c r="C18621" s="61">
        <v>29.0</v>
      </c>
      <c r="D18621" s="57" t="s">
        <v>380</v>
      </c>
      <c r="E18621" s="62" t="str">
        <f t="shared" si="1"/>
        <v>Out of test</v>
      </c>
      <c r="F18621" s="53" t="str">
        <f t="shared" si="2"/>
        <v>Shenzhen_1</v>
      </c>
      <c r="G18621" s="53">
        <f t="shared" si="3"/>
        <v>0.3053902171</v>
      </c>
    </row>
    <row r="18622">
      <c r="A18622" s="61">
        <v>1.511249759E9</v>
      </c>
      <c r="B18622" s="61">
        <v>1.0</v>
      </c>
      <c r="C18622" s="61">
        <v>2162.0</v>
      </c>
      <c r="D18622" s="57" t="s">
        <v>380</v>
      </c>
      <c r="E18622" s="62" t="str">
        <f t="shared" si="1"/>
        <v>Out of test</v>
      </c>
      <c r="F18622" s="53" t="str">
        <f t="shared" si="2"/>
        <v>Shenzhen_1</v>
      </c>
      <c r="G18622" s="53">
        <f t="shared" si="3"/>
        <v>0.7761394768</v>
      </c>
    </row>
    <row r="18623">
      <c r="A18623" s="61">
        <v>1.514120766E9</v>
      </c>
      <c r="B18623" s="61">
        <v>1.0</v>
      </c>
      <c r="C18623" s="61">
        <v>1776.0</v>
      </c>
      <c r="D18623" s="57" t="s">
        <v>380</v>
      </c>
      <c r="E18623" s="62" t="str">
        <f t="shared" si="1"/>
        <v>Out of test</v>
      </c>
      <c r="F18623" s="53" t="str">
        <f t="shared" si="2"/>
        <v>Shenzhen_1</v>
      </c>
      <c r="G18623" s="53">
        <f t="shared" si="3"/>
        <v>0.6361696165</v>
      </c>
    </row>
    <row r="18624">
      <c r="A18624" s="61">
        <v>1.517699638E9</v>
      </c>
      <c r="B18624" s="61">
        <v>1.0</v>
      </c>
      <c r="C18624" s="61">
        <v>2454.0</v>
      </c>
      <c r="D18624" s="57" t="s">
        <v>380</v>
      </c>
      <c r="E18624" s="62" t="str">
        <f t="shared" si="1"/>
        <v>Out of test</v>
      </c>
      <c r="F18624" s="53" t="str">
        <f t="shared" si="2"/>
        <v>Shenzhen_1</v>
      </c>
      <c r="G18624" s="53">
        <f t="shared" si="3"/>
        <v>0.7792128975</v>
      </c>
    </row>
    <row r="18625">
      <c r="A18625" s="61">
        <v>1.519238088E9</v>
      </c>
      <c r="B18625" s="61">
        <v>1.0</v>
      </c>
      <c r="C18625" s="61">
        <v>166.0</v>
      </c>
      <c r="D18625" s="57" t="s">
        <v>380</v>
      </c>
      <c r="E18625" s="62" t="str">
        <f t="shared" si="1"/>
        <v>Out of test</v>
      </c>
      <c r="F18625" s="53" t="str">
        <f t="shared" si="2"/>
        <v>Shenzhen_1</v>
      </c>
      <c r="G18625" s="53">
        <f t="shared" si="3"/>
        <v>0.07464200043</v>
      </c>
    </row>
    <row r="18626">
      <c r="A18626" s="61">
        <v>1.519231803E9</v>
      </c>
      <c r="B18626" s="61">
        <v>1.0</v>
      </c>
      <c r="C18626" s="61">
        <v>4177.0</v>
      </c>
      <c r="D18626" s="57" t="s">
        <v>380</v>
      </c>
      <c r="E18626" s="62" t="str">
        <f t="shared" si="1"/>
        <v>Out of test</v>
      </c>
      <c r="F18626" s="53" t="str">
        <f t="shared" si="2"/>
        <v>Shenzhen_1</v>
      </c>
      <c r="G18626" s="53">
        <f t="shared" si="3"/>
        <v>0.9277304438</v>
      </c>
    </row>
    <row r="18627">
      <c r="A18627" s="61">
        <v>1.519852806E9</v>
      </c>
      <c r="B18627" s="61">
        <v>1.0</v>
      </c>
      <c r="C18627" s="61">
        <v>3813.0</v>
      </c>
      <c r="D18627" s="57" t="s">
        <v>380</v>
      </c>
      <c r="E18627" s="62" t="str">
        <f t="shared" si="1"/>
        <v>Out of test</v>
      </c>
      <c r="F18627" s="53" t="str">
        <f t="shared" si="2"/>
        <v>Shenzhen_1</v>
      </c>
      <c r="G18627" s="53">
        <f t="shared" si="3"/>
        <v>0.07996009204</v>
      </c>
    </row>
    <row r="18628">
      <c r="A18628" s="61">
        <v>1.513571679E9</v>
      </c>
      <c r="B18628" s="61">
        <v>1.0</v>
      </c>
      <c r="C18628" s="61">
        <v>2012.0</v>
      </c>
      <c r="D18628" s="57" t="s">
        <v>380</v>
      </c>
      <c r="E18628" s="62" t="str">
        <f t="shared" si="1"/>
        <v>Out of test</v>
      </c>
      <c r="F18628" s="53" t="str">
        <f t="shared" si="2"/>
        <v>Shenzhen_1</v>
      </c>
      <c r="G18628" s="53">
        <f t="shared" si="3"/>
        <v>0.5518046966</v>
      </c>
    </row>
    <row r="18629">
      <c r="A18629" s="61">
        <v>1.516549397E9</v>
      </c>
      <c r="B18629" s="61">
        <v>1.0</v>
      </c>
      <c r="C18629" s="61">
        <v>2840.0</v>
      </c>
      <c r="D18629" s="57" t="s">
        <v>380</v>
      </c>
      <c r="E18629" s="62" t="str">
        <f t="shared" si="1"/>
        <v>Out of test</v>
      </c>
      <c r="F18629" s="53" t="str">
        <f t="shared" si="2"/>
        <v>Shenzhen_1</v>
      </c>
      <c r="G18629" s="53">
        <f t="shared" si="3"/>
        <v>0.870597896</v>
      </c>
    </row>
    <row r="18630">
      <c r="A18630" s="61">
        <v>1.518535509E9</v>
      </c>
      <c r="B18630" s="61">
        <v>1.0</v>
      </c>
      <c r="C18630" s="61">
        <v>3213.0</v>
      </c>
      <c r="D18630" s="57" t="s">
        <v>380</v>
      </c>
      <c r="E18630" s="62" t="str">
        <f t="shared" si="1"/>
        <v>Out of test</v>
      </c>
      <c r="F18630" s="53" t="str">
        <f t="shared" si="2"/>
        <v>Shenzhen_1</v>
      </c>
      <c r="G18630" s="53">
        <f t="shared" si="3"/>
        <v>0.2696997589</v>
      </c>
    </row>
    <row r="18631">
      <c r="A18631" s="61">
        <v>1.511273155E9</v>
      </c>
      <c r="B18631" s="61">
        <v>1.0</v>
      </c>
      <c r="C18631" s="61">
        <v>2715.0</v>
      </c>
      <c r="D18631" s="57" t="s">
        <v>380</v>
      </c>
      <c r="E18631" s="62" t="str">
        <f t="shared" si="1"/>
        <v>Out of test</v>
      </c>
      <c r="F18631" s="53" t="str">
        <f t="shared" si="2"/>
        <v>Shenzhen_1</v>
      </c>
      <c r="G18631" s="53">
        <f t="shared" si="3"/>
        <v>0.47645342</v>
      </c>
    </row>
    <row r="18632">
      <c r="A18632" s="61">
        <v>1.514758147E9</v>
      </c>
      <c r="B18632" s="61">
        <v>1.0</v>
      </c>
      <c r="C18632" s="61">
        <v>221.0</v>
      </c>
      <c r="D18632" s="57" t="s">
        <v>380</v>
      </c>
      <c r="E18632" s="62" t="str">
        <f t="shared" si="1"/>
        <v>Out of test</v>
      </c>
      <c r="F18632" s="53" t="str">
        <f t="shared" si="2"/>
        <v>Shenzhen_1</v>
      </c>
      <c r="G18632" s="53">
        <f t="shared" si="3"/>
        <v>0.5274034471</v>
      </c>
    </row>
    <row r="18633">
      <c r="A18633" s="61">
        <v>1.515332533E9</v>
      </c>
      <c r="B18633" s="61">
        <v>1.0</v>
      </c>
      <c r="C18633" s="61">
        <v>659.0</v>
      </c>
      <c r="D18633" s="57" t="s">
        <v>380</v>
      </c>
      <c r="E18633" s="62" t="str">
        <f t="shared" si="1"/>
        <v>Out of test</v>
      </c>
      <c r="F18633" s="53" t="str">
        <f t="shared" si="2"/>
        <v>Shenzhen_1</v>
      </c>
      <c r="G18633" s="53">
        <f t="shared" si="3"/>
        <v>0.6810415399</v>
      </c>
    </row>
    <row r="18634">
      <c r="A18634" s="61">
        <v>1.512756029E9</v>
      </c>
      <c r="B18634" s="61">
        <v>1.0</v>
      </c>
      <c r="C18634" s="61">
        <v>112.0</v>
      </c>
      <c r="D18634" s="57" t="s">
        <v>380</v>
      </c>
      <c r="E18634" s="62" t="str">
        <f t="shared" si="1"/>
        <v>Out of test</v>
      </c>
      <c r="F18634" s="53" t="str">
        <f t="shared" si="2"/>
        <v>Shenzhen_1</v>
      </c>
      <c r="G18634" s="53">
        <f t="shared" si="3"/>
        <v>0.6969678746</v>
      </c>
    </row>
    <row r="18635">
      <c r="A18635" s="61">
        <v>1.518141705E9</v>
      </c>
      <c r="B18635" s="61">
        <v>1.0</v>
      </c>
      <c r="C18635" s="61">
        <v>3345.0</v>
      </c>
      <c r="D18635" s="57" t="s">
        <v>380</v>
      </c>
      <c r="E18635" s="62" t="str">
        <f t="shared" si="1"/>
        <v>Out of test</v>
      </c>
      <c r="F18635" s="53" t="str">
        <f t="shared" si="2"/>
        <v>Shenzhen_1</v>
      </c>
      <c r="G18635" s="53">
        <f t="shared" si="3"/>
        <v>0.3003992212</v>
      </c>
    </row>
    <row r="18636">
      <c r="A18636" s="61">
        <v>1.513621835E9</v>
      </c>
      <c r="B18636" s="61">
        <v>1.0</v>
      </c>
      <c r="C18636" s="61">
        <v>2443.0</v>
      </c>
      <c r="D18636" s="57" t="s">
        <v>380</v>
      </c>
      <c r="E18636" s="62" t="str">
        <f t="shared" si="1"/>
        <v>Out of test</v>
      </c>
      <c r="F18636" s="53" t="str">
        <f t="shared" si="2"/>
        <v>Shenzhen_1</v>
      </c>
      <c r="G18636" s="53">
        <f t="shared" si="3"/>
        <v>0.4816036511</v>
      </c>
    </row>
    <row r="18637">
      <c r="A18637" s="61">
        <v>1.512474616E9</v>
      </c>
      <c r="B18637" s="61">
        <v>1.0</v>
      </c>
      <c r="C18637" s="61">
        <v>3292.0</v>
      </c>
      <c r="D18637" s="57" t="s">
        <v>380</v>
      </c>
      <c r="E18637" s="62" t="str">
        <f t="shared" si="1"/>
        <v>Out of test</v>
      </c>
      <c r="F18637" s="53" t="str">
        <f t="shared" si="2"/>
        <v>Shenzhen_1</v>
      </c>
      <c r="G18637" s="53">
        <f t="shared" si="3"/>
        <v>0.679059642</v>
      </c>
    </row>
    <row r="18638">
      <c r="A18638" s="61">
        <v>1.513385235E9</v>
      </c>
      <c r="B18638" s="61">
        <v>1.0</v>
      </c>
      <c r="C18638" s="61">
        <v>2441.0</v>
      </c>
      <c r="D18638" s="57" t="s">
        <v>380</v>
      </c>
      <c r="E18638" s="62" t="str">
        <f t="shared" si="1"/>
        <v>Out of test</v>
      </c>
      <c r="F18638" s="53" t="str">
        <f t="shared" si="2"/>
        <v>Shenzhen_1</v>
      </c>
      <c r="G18638" s="53">
        <f t="shared" si="3"/>
        <v>0.279004753</v>
      </c>
    </row>
    <row r="18639">
      <c r="A18639" s="61">
        <v>1.516931078E9</v>
      </c>
      <c r="B18639" s="61">
        <v>1.0</v>
      </c>
      <c r="C18639" s="61">
        <v>3124.0</v>
      </c>
      <c r="D18639" s="57" t="s">
        <v>380</v>
      </c>
      <c r="E18639" s="62" t="str">
        <f t="shared" si="1"/>
        <v>Out of test</v>
      </c>
      <c r="F18639" s="53" t="str">
        <f t="shared" si="2"/>
        <v>Shenzhen_1</v>
      </c>
      <c r="G18639" s="53">
        <f t="shared" si="3"/>
        <v>0.08956329161</v>
      </c>
    </row>
    <row r="18640">
      <c r="A18640" s="61">
        <v>1.518114004E9</v>
      </c>
      <c r="B18640" s="61">
        <v>1.0</v>
      </c>
      <c r="C18640" s="61">
        <v>2968.0</v>
      </c>
      <c r="D18640" s="57" t="s">
        <v>380</v>
      </c>
      <c r="E18640" s="62" t="str">
        <f t="shared" si="1"/>
        <v>Out of test</v>
      </c>
      <c r="F18640" s="53" t="str">
        <f t="shared" si="2"/>
        <v>Shenzhen_1</v>
      </c>
      <c r="G18640" s="53">
        <f t="shared" si="3"/>
        <v>0.4385495339</v>
      </c>
    </row>
    <row r="18641">
      <c r="A18641" s="61">
        <v>1.512642419E9</v>
      </c>
      <c r="B18641" s="61">
        <v>1.0</v>
      </c>
      <c r="C18641" s="61">
        <v>552.0</v>
      </c>
      <c r="D18641" s="57" t="s">
        <v>380</v>
      </c>
      <c r="E18641" s="62" t="str">
        <f t="shared" si="1"/>
        <v>Out of test</v>
      </c>
      <c r="F18641" s="53" t="str">
        <f t="shared" si="2"/>
        <v>Shenzhen_1</v>
      </c>
      <c r="G18641" s="53">
        <f t="shared" si="3"/>
        <v>0.03034153572</v>
      </c>
    </row>
    <row r="18642">
      <c r="A18642" s="61">
        <v>1.514195484E9</v>
      </c>
      <c r="B18642" s="61">
        <v>1.0</v>
      </c>
      <c r="C18642" s="61">
        <v>3489.0</v>
      </c>
      <c r="D18642" s="57" t="s">
        <v>380</v>
      </c>
      <c r="E18642" s="62" t="str">
        <f t="shared" si="1"/>
        <v>Out of test</v>
      </c>
      <c r="F18642" s="53" t="str">
        <f t="shared" si="2"/>
        <v>Shenzhen_1</v>
      </c>
      <c r="G18642" s="53">
        <f t="shared" si="3"/>
        <v>0.150562758</v>
      </c>
    </row>
    <row r="18643">
      <c r="A18643" s="61">
        <v>1.515062454E9</v>
      </c>
      <c r="B18643" s="61">
        <v>1.0</v>
      </c>
      <c r="C18643" s="61">
        <v>2447.0</v>
      </c>
      <c r="D18643" s="57" t="s">
        <v>380</v>
      </c>
      <c r="E18643" s="62" t="str">
        <f t="shared" si="1"/>
        <v>Out of test</v>
      </c>
      <c r="F18643" s="53" t="str">
        <f t="shared" si="2"/>
        <v>Shenzhen_1</v>
      </c>
      <c r="G18643" s="53">
        <f t="shared" si="3"/>
        <v>0.1854438936</v>
      </c>
    </row>
    <row r="18644">
      <c r="A18644" s="61">
        <v>1.516366413E9</v>
      </c>
      <c r="B18644" s="61">
        <v>1.0</v>
      </c>
      <c r="C18644" s="61">
        <v>2976.0</v>
      </c>
      <c r="D18644" s="57" t="s">
        <v>380</v>
      </c>
      <c r="E18644" s="62" t="str">
        <f t="shared" si="1"/>
        <v>Out of test</v>
      </c>
      <c r="F18644" s="53" t="str">
        <f t="shared" si="2"/>
        <v>Shenzhen_1</v>
      </c>
      <c r="G18644" s="53">
        <f t="shared" si="3"/>
        <v>0.1175558009</v>
      </c>
    </row>
    <row r="18645">
      <c r="A18645" s="61">
        <v>1.518496543E9</v>
      </c>
      <c r="B18645" s="61">
        <v>1.0</v>
      </c>
      <c r="C18645" s="61">
        <v>1618.0</v>
      </c>
      <c r="D18645" s="57" t="s">
        <v>380</v>
      </c>
      <c r="E18645" s="62" t="str">
        <f t="shared" si="1"/>
        <v>Out of test</v>
      </c>
      <c r="F18645" s="53" t="str">
        <f t="shared" si="2"/>
        <v>Shenzhen_1</v>
      </c>
      <c r="G18645" s="53">
        <f t="shared" si="3"/>
        <v>0.07461366362</v>
      </c>
    </row>
    <row r="18646">
      <c r="A18646" s="61">
        <v>1.516902045E9</v>
      </c>
      <c r="B18646" s="61">
        <v>1.0</v>
      </c>
      <c r="C18646" s="61">
        <v>1512.0</v>
      </c>
      <c r="D18646" s="57" t="s">
        <v>380</v>
      </c>
      <c r="E18646" s="62" t="str">
        <f t="shared" si="1"/>
        <v>Out of test</v>
      </c>
      <c r="F18646" s="53" t="str">
        <f t="shared" si="2"/>
        <v>Shenzhen_1</v>
      </c>
      <c r="G18646" s="53">
        <f t="shared" si="3"/>
        <v>0.4722308811</v>
      </c>
    </row>
    <row r="18647">
      <c r="A18647" s="61">
        <v>1.515803553E9</v>
      </c>
      <c r="B18647" s="61">
        <v>1.0</v>
      </c>
      <c r="C18647" s="61">
        <v>4024.0</v>
      </c>
      <c r="D18647" s="57" t="s">
        <v>380</v>
      </c>
      <c r="E18647" s="62" t="str">
        <f t="shared" si="1"/>
        <v>Out of test</v>
      </c>
      <c r="F18647" s="53" t="str">
        <f t="shared" si="2"/>
        <v>Shenzhen_1</v>
      </c>
      <c r="G18647" s="53">
        <f t="shared" si="3"/>
        <v>0.5479065554</v>
      </c>
    </row>
    <row r="18648">
      <c r="A18648" s="61">
        <v>1.513404625E9</v>
      </c>
      <c r="B18648" s="61">
        <v>1.0</v>
      </c>
      <c r="C18648" s="61">
        <v>2626.0</v>
      </c>
      <c r="D18648" s="57" t="s">
        <v>380</v>
      </c>
      <c r="E18648" s="62" t="str">
        <f t="shared" si="1"/>
        <v>Out of test</v>
      </c>
      <c r="F18648" s="53" t="str">
        <f t="shared" si="2"/>
        <v>Shenzhen_1</v>
      </c>
      <c r="G18648" s="53">
        <f t="shared" si="3"/>
        <v>0.372111121</v>
      </c>
    </row>
    <row r="18649">
      <c r="A18649" s="61">
        <v>1.511324705E9</v>
      </c>
      <c r="B18649" s="61">
        <v>1.0</v>
      </c>
      <c r="C18649" s="61">
        <v>1310.0</v>
      </c>
      <c r="D18649" s="57" t="s">
        <v>380</v>
      </c>
      <c r="E18649" s="62" t="str">
        <f t="shared" si="1"/>
        <v>Out of test</v>
      </c>
      <c r="F18649" s="53" t="str">
        <f t="shared" si="2"/>
        <v>Shenzhen_1</v>
      </c>
      <c r="G18649" s="53">
        <f t="shared" si="3"/>
        <v>0.2077779168</v>
      </c>
    </row>
    <row r="18650">
      <c r="A18650" s="61">
        <v>1.517294404E9</v>
      </c>
      <c r="B18650" s="61">
        <v>1.0</v>
      </c>
      <c r="C18650" s="61">
        <v>1576.0</v>
      </c>
      <c r="D18650" s="57" t="s">
        <v>380</v>
      </c>
      <c r="E18650" s="62" t="str">
        <f t="shared" si="1"/>
        <v>Out of test</v>
      </c>
      <c r="F18650" s="53" t="str">
        <f t="shared" si="2"/>
        <v>Shenzhen_1</v>
      </c>
      <c r="G18650" s="53">
        <f t="shared" si="3"/>
        <v>0.7661387618</v>
      </c>
    </row>
    <row r="18651">
      <c r="A18651" s="61">
        <v>1.511988628E9</v>
      </c>
      <c r="B18651" s="61">
        <v>1.0</v>
      </c>
      <c r="C18651" s="61">
        <v>1866.0</v>
      </c>
      <c r="D18651" s="57" t="s">
        <v>380</v>
      </c>
      <c r="E18651" s="62" t="str">
        <f t="shared" si="1"/>
        <v>Out of test</v>
      </c>
      <c r="F18651" s="53" t="str">
        <f t="shared" si="2"/>
        <v>Shenzhen_1</v>
      </c>
      <c r="G18651" s="53">
        <f t="shared" si="3"/>
        <v>0.3438407581</v>
      </c>
    </row>
    <row r="18652">
      <c r="A18652" s="61">
        <v>1.517307168E9</v>
      </c>
      <c r="B18652" s="61">
        <v>1.0</v>
      </c>
      <c r="C18652" s="61">
        <v>1329.0</v>
      </c>
      <c r="D18652" s="57" t="s">
        <v>380</v>
      </c>
      <c r="E18652" s="62" t="str">
        <f t="shared" si="1"/>
        <v>Out of test</v>
      </c>
      <c r="F18652" s="53" t="str">
        <f t="shared" si="2"/>
        <v>Shenzhen_1</v>
      </c>
      <c r="G18652" s="53">
        <f t="shared" si="3"/>
        <v>0.397784561</v>
      </c>
    </row>
    <row r="18653">
      <c r="A18653" s="61">
        <v>1.513703093E9</v>
      </c>
      <c r="B18653" s="61">
        <v>1.0</v>
      </c>
      <c r="C18653" s="61">
        <v>3478.0</v>
      </c>
      <c r="D18653" s="57" t="s">
        <v>380</v>
      </c>
      <c r="E18653" s="62" t="str">
        <f t="shared" si="1"/>
        <v>Out of test</v>
      </c>
      <c r="F18653" s="53" t="str">
        <f t="shared" si="2"/>
        <v>Shenzhen_1</v>
      </c>
      <c r="G18653" s="53">
        <f t="shared" si="3"/>
        <v>0.889954575</v>
      </c>
    </row>
    <row r="18654">
      <c r="A18654" s="61">
        <v>1.511678625E9</v>
      </c>
      <c r="B18654" s="61">
        <v>1.0</v>
      </c>
      <c r="C18654" s="61">
        <v>595.0</v>
      </c>
      <c r="D18654" s="57" t="s">
        <v>380</v>
      </c>
      <c r="E18654" s="62" t="str">
        <f t="shared" si="1"/>
        <v>Out of test</v>
      </c>
      <c r="F18654" s="53" t="str">
        <f t="shared" si="2"/>
        <v>Shenzhen_1</v>
      </c>
      <c r="G18654" s="53">
        <f t="shared" si="3"/>
        <v>0.7885841346</v>
      </c>
    </row>
    <row r="18655">
      <c r="A18655" s="61">
        <v>1.515860839E9</v>
      </c>
      <c r="B18655" s="61">
        <v>1.0</v>
      </c>
      <c r="C18655" s="61">
        <v>2426.0</v>
      </c>
      <c r="D18655" s="57" t="s">
        <v>380</v>
      </c>
      <c r="E18655" s="62" t="str">
        <f t="shared" si="1"/>
        <v>Out of test</v>
      </c>
      <c r="F18655" s="53" t="str">
        <f t="shared" si="2"/>
        <v>Shenzhen_1</v>
      </c>
      <c r="G18655" s="53">
        <f t="shared" si="3"/>
        <v>0.4367005494</v>
      </c>
    </row>
    <row r="18656">
      <c r="A18656" s="61">
        <v>1.517438695E9</v>
      </c>
      <c r="B18656" s="61">
        <v>1.0</v>
      </c>
      <c r="C18656" s="61">
        <v>732.0</v>
      </c>
      <c r="D18656" s="57" t="s">
        <v>380</v>
      </c>
      <c r="E18656" s="62" t="str">
        <f t="shared" si="1"/>
        <v>Out of test</v>
      </c>
      <c r="F18656" s="53" t="str">
        <f t="shared" si="2"/>
        <v>Shenzhen_1</v>
      </c>
      <c r="G18656" s="53">
        <f t="shared" si="3"/>
        <v>0.7951249147</v>
      </c>
    </row>
    <row r="18657">
      <c r="A18657" s="61">
        <v>1.518641306E9</v>
      </c>
      <c r="B18657" s="61">
        <v>1.0</v>
      </c>
      <c r="C18657" s="61">
        <v>658.0</v>
      </c>
      <c r="D18657" s="57" t="s">
        <v>380</v>
      </c>
      <c r="E18657" s="62" t="str">
        <f t="shared" si="1"/>
        <v>Out of test</v>
      </c>
      <c r="F18657" s="53" t="str">
        <f t="shared" si="2"/>
        <v>Shenzhen_1</v>
      </c>
      <c r="G18657" s="53">
        <f t="shared" si="3"/>
        <v>0.2095150036</v>
      </c>
    </row>
    <row r="18658">
      <c r="A18658" s="61">
        <v>1.515029687E9</v>
      </c>
      <c r="B18658" s="61">
        <v>1.0</v>
      </c>
      <c r="C18658" s="61">
        <v>3389.0</v>
      </c>
      <c r="D18658" s="57" t="s">
        <v>380</v>
      </c>
      <c r="E18658" s="62" t="str">
        <f t="shared" si="1"/>
        <v>Out of test</v>
      </c>
      <c r="F18658" s="53" t="str">
        <f t="shared" si="2"/>
        <v>Shenzhen_1</v>
      </c>
      <c r="G18658" s="53">
        <f t="shared" si="3"/>
        <v>0.1140526219</v>
      </c>
    </row>
    <row r="18659">
      <c r="A18659" s="61">
        <v>1.515078373E9</v>
      </c>
      <c r="B18659" s="61">
        <v>1.0</v>
      </c>
      <c r="C18659" s="61">
        <v>1554.0</v>
      </c>
      <c r="D18659" s="57" t="s">
        <v>380</v>
      </c>
      <c r="E18659" s="62" t="str">
        <f t="shared" si="1"/>
        <v>Out of test</v>
      </c>
      <c r="F18659" s="53" t="str">
        <f t="shared" si="2"/>
        <v>Shenzhen_1</v>
      </c>
      <c r="G18659" s="53">
        <f t="shared" si="3"/>
        <v>0.7367980191</v>
      </c>
    </row>
    <row r="18660">
      <c r="A18660" s="61">
        <v>1.511294967E9</v>
      </c>
      <c r="B18660" s="61">
        <v>1.0</v>
      </c>
      <c r="C18660" s="61">
        <v>2565.0</v>
      </c>
      <c r="D18660" s="57" t="s">
        <v>380</v>
      </c>
      <c r="E18660" s="62" t="str">
        <f t="shared" si="1"/>
        <v>Out of test</v>
      </c>
      <c r="F18660" s="53" t="str">
        <f t="shared" si="2"/>
        <v>Shenzhen_1</v>
      </c>
      <c r="G18660" s="53">
        <f t="shared" si="3"/>
        <v>0.5394631367</v>
      </c>
    </row>
    <row r="18661">
      <c r="A18661" s="61">
        <v>1.514531543E9</v>
      </c>
      <c r="B18661" s="61">
        <v>1.0</v>
      </c>
      <c r="C18661" s="61">
        <v>423.0</v>
      </c>
      <c r="D18661" s="57" t="s">
        <v>380</v>
      </c>
      <c r="E18661" s="62" t="str">
        <f t="shared" si="1"/>
        <v>Out of test</v>
      </c>
      <c r="F18661" s="53" t="str">
        <f t="shared" si="2"/>
        <v>Shenzhen_1</v>
      </c>
      <c r="G18661" s="53">
        <f t="shared" si="3"/>
        <v>0.3443202861</v>
      </c>
    </row>
    <row r="18662">
      <c r="A18662" s="61">
        <v>1.519715027E9</v>
      </c>
      <c r="B18662" s="61">
        <v>1.0</v>
      </c>
      <c r="C18662" s="61">
        <v>2685.0</v>
      </c>
      <c r="D18662" s="57" t="s">
        <v>380</v>
      </c>
      <c r="E18662" s="62" t="str">
        <f t="shared" si="1"/>
        <v>Out of test</v>
      </c>
      <c r="F18662" s="53" t="str">
        <f t="shared" si="2"/>
        <v>Shenzhen_1</v>
      </c>
      <c r="G18662" s="53">
        <f t="shared" si="3"/>
        <v>0.7740441861</v>
      </c>
    </row>
    <row r="18663">
      <c r="A18663" s="61">
        <v>1.513328615E9</v>
      </c>
      <c r="B18663" s="61">
        <v>1.0</v>
      </c>
      <c r="C18663" s="61">
        <v>4843.0</v>
      </c>
      <c r="D18663" s="57" t="s">
        <v>380</v>
      </c>
      <c r="E18663" s="62" t="str">
        <f t="shared" si="1"/>
        <v>Out of test</v>
      </c>
      <c r="F18663" s="53" t="str">
        <f t="shared" si="2"/>
        <v>Shenzhen_1</v>
      </c>
      <c r="G18663" s="53">
        <f t="shared" si="3"/>
        <v>0.6114771512</v>
      </c>
    </row>
    <row r="18664">
      <c r="A18664" s="61">
        <v>1.516855847E9</v>
      </c>
      <c r="B18664" s="61">
        <v>1.0</v>
      </c>
      <c r="C18664" s="61">
        <v>897.0</v>
      </c>
      <c r="D18664" s="57" t="s">
        <v>380</v>
      </c>
      <c r="E18664" s="62" t="str">
        <f t="shared" si="1"/>
        <v>Out of test</v>
      </c>
      <c r="F18664" s="53" t="str">
        <f t="shared" si="2"/>
        <v>Shenzhen_1</v>
      </c>
      <c r="G18664" s="53">
        <f t="shared" si="3"/>
        <v>0.5315988823</v>
      </c>
    </row>
    <row r="18665">
      <c r="A18665" s="61">
        <v>1.512624277E9</v>
      </c>
      <c r="B18665" s="61">
        <v>1.0</v>
      </c>
      <c r="C18665" s="61">
        <v>728.0</v>
      </c>
      <c r="D18665" s="57" t="s">
        <v>380</v>
      </c>
      <c r="E18665" s="62" t="str">
        <f t="shared" si="1"/>
        <v>Out of test</v>
      </c>
      <c r="F18665" s="53" t="str">
        <f t="shared" si="2"/>
        <v>Shenzhen_1</v>
      </c>
      <c r="G18665" s="53">
        <f t="shared" si="3"/>
        <v>0.07876623498</v>
      </c>
    </row>
    <row r="18666">
      <c r="A18666" s="61">
        <v>1.513925204E9</v>
      </c>
      <c r="B18666" s="61">
        <v>1.0</v>
      </c>
      <c r="C18666" s="61">
        <v>3671.0</v>
      </c>
      <c r="D18666" s="57" t="s">
        <v>380</v>
      </c>
      <c r="E18666" s="62" t="str">
        <f t="shared" si="1"/>
        <v>Out of test</v>
      </c>
      <c r="F18666" s="53" t="str">
        <f t="shared" si="2"/>
        <v>Shenzhen_1</v>
      </c>
      <c r="G18666" s="53">
        <f t="shared" si="3"/>
        <v>0.6193161107</v>
      </c>
    </row>
    <row r="18667">
      <c r="A18667" s="61">
        <v>1.512548826E9</v>
      </c>
      <c r="B18667" s="61">
        <v>1.0</v>
      </c>
      <c r="C18667" s="61">
        <v>1140.0</v>
      </c>
      <c r="D18667" s="57" t="s">
        <v>380</v>
      </c>
      <c r="E18667" s="62" t="str">
        <f t="shared" si="1"/>
        <v>Out of test</v>
      </c>
      <c r="F18667" s="53" t="str">
        <f t="shared" si="2"/>
        <v>Shenzhen_1</v>
      </c>
      <c r="G18667" s="53">
        <f t="shared" si="3"/>
        <v>0.1998028254</v>
      </c>
    </row>
    <row r="18668">
      <c r="A18668" s="61">
        <v>1.516022006E9</v>
      </c>
      <c r="B18668" s="61">
        <v>1.0</v>
      </c>
      <c r="C18668" s="61">
        <v>1691.0</v>
      </c>
      <c r="D18668" s="57" t="s">
        <v>380</v>
      </c>
      <c r="E18668" s="62" t="str">
        <f t="shared" si="1"/>
        <v>Out of test</v>
      </c>
      <c r="F18668" s="53" t="str">
        <f t="shared" si="2"/>
        <v>Shenzhen_1</v>
      </c>
      <c r="G18668" s="53">
        <f t="shared" si="3"/>
        <v>0.6816720944</v>
      </c>
    </row>
    <row r="18669">
      <c r="A18669" s="61">
        <v>1.515973826E9</v>
      </c>
      <c r="B18669" s="61">
        <v>1.0</v>
      </c>
      <c r="C18669" s="61">
        <v>3819.0</v>
      </c>
      <c r="D18669" s="57" t="s">
        <v>380</v>
      </c>
      <c r="E18669" s="62" t="str">
        <f t="shared" si="1"/>
        <v>Out of test</v>
      </c>
      <c r="F18669" s="53" t="str">
        <f t="shared" si="2"/>
        <v>Shenzhen_1</v>
      </c>
      <c r="G18669" s="53">
        <f t="shared" si="3"/>
        <v>0.2588670757</v>
      </c>
    </row>
    <row r="18670">
      <c r="A18670" s="61">
        <v>1.518556079E9</v>
      </c>
      <c r="B18670" s="61">
        <v>1.0</v>
      </c>
      <c r="C18670" s="61">
        <v>1256.0</v>
      </c>
      <c r="D18670" s="57" t="s">
        <v>380</v>
      </c>
      <c r="E18670" s="62" t="str">
        <f t="shared" si="1"/>
        <v>Out of test</v>
      </c>
      <c r="F18670" s="53" t="str">
        <f t="shared" si="2"/>
        <v>Shenzhen_1</v>
      </c>
      <c r="G18670" s="53">
        <f t="shared" si="3"/>
        <v>0.5555969259</v>
      </c>
    </row>
    <row r="18671">
      <c r="A18671" s="61">
        <v>1.516064995E9</v>
      </c>
      <c r="B18671" s="61">
        <v>1.0</v>
      </c>
      <c r="C18671" s="61">
        <v>1139.0</v>
      </c>
      <c r="D18671" s="57" t="s">
        <v>380</v>
      </c>
      <c r="E18671" s="62" t="str">
        <f t="shared" si="1"/>
        <v>Out of test</v>
      </c>
      <c r="F18671" s="53" t="str">
        <f t="shared" si="2"/>
        <v>Shenzhen_1</v>
      </c>
      <c r="G18671" s="53">
        <f t="shared" si="3"/>
        <v>0.5281580502</v>
      </c>
    </row>
    <row r="18672">
      <c r="A18672" s="61">
        <v>1.515629377E9</v>
      </c>
      <c r="B18672" s="61">
        <v>1.0</v>
      </c>
      <c r="C18672" s="61">
        <v>688.0</v>
      </c>
      <c r="D18672" s="57" t="s">
        <v>380</v>
      </c>
      <c r="E18672" s="62" t="str">
        <f t="shared" si="1"/>
        <v>Out of test</v>
      </c>
      <c r="F18672" s="53" t="str">
        <f t="shared" si="2"/>
        <v>Shenzhen_1</v>
      </c>
      <c r="G18672" s="53">
        <f t="shared" si="3"/>
        <v>0.4130907172</v>
      </c>
    </row>
    <row r="18673">
      <c r="A18673" s="61">
        <v>1.517873249E9</v>
      </c>
      <c r="B18673" s="61">
        <v>1.0</v>
      </c>
      <c r="C18673" s="61">
        <v>4094.0</v>
      </c>
      <c r="D18673" s="57" t="s">
        <v>380</v>
      </c>
      <c r="E18673" s="62" t="str">
        <f t="shared" si="1"/>
        <v>Out of test</v>
      </c>
      <c r="F18673" s="53" t="str">
        <f t="shared" si="2"/>
        <v>Shenzhen_1</v>
      </c>
      <c r="G18673" s="53">
        <f t="shared" si="3"/>
        <v>0.6974935679</v>
      </c>
    </row>
    <row r="18674">
      <c r="A18674" s="61">
        <v>1.511536474E9</v>
      </c>
      <c r="B18674" s="61">
        <v>1.0</v>
      </c>
      <c r="C18674" s="61">
        <v>2022.0</v>
      </c>
      <c r="D18674" s="57" t="s">
        <v>380</v>
      </c>
      <c r="E18674" s="62" t="str">
        <f t="shared" si="1"/>
        <v>Out of test</v>
      </c>
      <c r="F18674" s="53" t="str">
        <f t="shared" si="2"/>
        <v>Shenzhen_1</v>
      </c>
      <c r="G18674" s="53">
        <f t="shared" si="3"/>
        <v>0.440522206</v>
      </c>
    </row>
    <row r="18675">
      <c r="A18675" s="61">
        <v>1.514433565E9</v>
      </c>
      <c r="B18675" s="61">
        <v>1.0</v>
      </c>
      <c r="C18675" s="61">
        <v>3086.0</v>
      </c>
      <c r="D18675" s="57" t="s">
        <v>380</v>
      </c>
      <c r="E18675" s="62" t="str">
        <f t="shared" si="1"/>
        <v>Out of test</v>
      </c>
      <c r="F18675" s="53" t="str">
        <f t="shared" si="2"/>
        <v>Shenzhen_1</v>
      </c>
      <c r="G18675" s="53">
        <f t="shared" si="3"/>
        <v>0.781149773</v>
      </c>
    </row>
    <row r="18676">
      <c r="A18676" s="61">
        <v>1.518068129E9</v>
      </c>
      <c r="B18676" s="61">
        <v>1.0</v>
      </c>
      <c r="C18676" s="61">
        <v>1714.0</v>
      </c>
      <c r="D18676" s="57" t="s">
        <v>380</v>
      </c>
      <c r="E18676" s="62" t="str">
        <f t="shared" si="1"/>
        <v>Out of test</v>
      </c>
      <c r="F18676" s="53" t="str">
        <f t="shared" si="2"/>
        <v>Shenzhen_1</v>
      </c>
      <c r="G18676" s="53">
        <f t="shared" si="3"/>
        <v>0.06420667079</v>
      </c>
    </row>
    <row r="18677">
      <c r="A18677" s="61">
        <v>1.517219945E9</v>
      </c>
      <c r="B18677" s="61">
        <v>1.0</v>
      </c>
      <c r="C18677" s="61">
        <v>2501.0</v>
      </c>
      <c r="D18677" s="57" t="s">
        <v>380</v>
      </c>
      <c r="E18677" s="62" t="str">
        <f t="shared" si="1"/>
        <v>Out of test</v>
      </c>
      <c r="F18677" s="53" t="str">
        <f t="shared" si="2"/>
        <v>Shenzhen_1</v>
      </c>
      <c r="G18677" s="53">
        <f t="shared" si="3"/>
        <v>0.5780136324</v>
      </c>
    </row>
    <row r="18678">
      <c r="A18678" s="61">
        <v>1.515185214E9</v>
      </c>
      <c r="B18678" s="61">
        <v>1.0</v>
      </c>
      <c r="C18678" s="61">
        <v>2293.0</v>
      </c>
      <c r="D18678" s="57" t="s">
        <v>380</v>
      </c>
      <c r="E18678" s="62" t="str">
        <f t="shared" si="1"/>
        <v>Out of test</v>
      </c>
      <c r="F18678" s="53" t="str">
        <f t="shared" si="2"/>
        <v>Shenzhen_1</v>
      </c>
      <c r="G18678" s="53">
        <f t="shared" si="3"/>
        <v>0.2234871165</v>
      </c>
    </row>
    <row r="18679">
      <c r="A18679" s="61">
        <v>1.516001199E9</v>
      </c>
      <c r="B18679" s="61">
        <v>1.0</v>
      </c>
      <c r="C18679" s="61">
        <v>206.0</v>
      </c>
      <c r="D18679" s="57" t="s">
        <v>380</v>
      </c>
      <c r="E18679" s="62" t="str">
        <f t="shared" si="1"/>
        <v>Out of test</v>
      </c>
      <c r="F18679" s="53" t="str">
        <f t="shared" si="2"/>
        <v>Shenzhen_1</v>
      </c>
      <c r="G18679" s="53">
        <f t="shared" si="3"/>
        <v>0.9464820064</v>
      </c>
    </row>
    <row r="18680">
      <c r="A18680" s="61">
        <v>1.518097759E9</v>
      </c>
      <c r="B18680" s="61">
        <v>1.0</v>
      </c>
      <c r="C18680" s="61">
        <v>920.0</v>
      </c>
      <c r="D18680" s="57" t="s">
        <v>380</v>
      </c>
      <c r="E18680" s="62" t="str">
        <f t="shared" si="1"/>
        <v>Out of test</v>
      </c>
      <c r="F18680" s="53" t="str">
        <f t="shared" si="2"/>
        <v>Shenzhen_1</v>
      </c>
      <c r="G18680" s="53">
        <f t="shared" si="3"/>
        <v>0.9125015893</v>
      </c>
    </row>
    <row r="18681">
      <c r="A18681" s="61">
        <v>1.512316045E9</v>
      </c>
      <c r="B18681" s="61">
        <v>1.0</v>
      </c>
      <c r="C18681" s="61">
        <v>262.0</v>
      </c>
      <c r="D18681" s="57" t="s">
        <v>380</v>
      </c>
      <c r="E18681" s="62" t="str">
        <f t="shared" si="1"/>
        <v>Out of test</v>
      </c>
      <c r="F18681" s="53" t="str">
        <f t="shared" si="2"/>
        <v>Shenzhen_1</v>
      </c>
      <c r="G18681" s="53">
        <f t="shared" si="3"/>
        <v>0.846966736</v>
      </c>
    </row>
    <row r="18682">
      <c r="A18682" s="61">
        <v>1.519368809E9</v>
      </c>
      <c r="B18682" s="61">
        <v>1.0</v>
      </c>
      <c r="C18682" s="61">
        <v>1284.0</v>
      </c>
      <c r="D18682" s="57" t="s">
        <v>380</v>
      </c>
      <c r="E18682" s="62" t="str">
        <f t="shared" si="1"/>
        <v>Out of test</v>
      </c>
      <c r="F18682" s="53" t="str">
        <f t="shared" si="2"/>
        <v>Shenzhen_1</v>
      </c>
      <c r="G18682" s="53">
        <f t="shared" si="3"/>
        <v>0.8603070831</v>
      </c>
    </row>
    <row r="18683">
      <c r="A18683" s="61">
        <v>1.514871678E9</v>
      </c>
      <c r="B18683" s="61">
        <v>1.0</v>
      </c>
      <c r="C18683" s="61">
        <v>2666.0</v>
      </c>
      <c r="D18683" s="57" t="s">
        <v>380</v>
      </c>
      <c r="E18683" s="62" t="str">
        <f t="shared" si="1"/>
        <v>Out of test</v>
      </c>
      <c r="F18683" s="53" t="str">
        <f t="shared" si="2"/>
        <v>Shenzhen_1</v>
      </c>
      <c r="G18683" s="53">
        <f t="shared" si="3"/>
        <v>0.3229622823</v>
      </c>
    </row>
    <row r="18684">
      <c r="A18684" s="61">
        <v>1.514277617E9</v>
      </c>
      <c r="B18684" s="61">
        <v>1.0</v>
      </c>
      <c r="C18684" s="61">
        <v>286.0</v>
      </c>
      <c r="D18684" s="57" t="s">
        <v>380</v>
      </c>
      <c r="E18684" s="62" t="str">
        <f t="shared" si="1"/>
        <v>Out of test</v>
      </c>
      <c r="F18684" s="53" t="str">
        <f t="shared" si="2"/>
        <v>Shenzhen_1</v>
      </c>
      <c r="G18684" s="53">
        <f t="shared" si="3"/>
        <v>0.4493649379</v>
      </c>
    </row>
    <row r="18685">
      <c r="A18685" s="61">
        <v>1.518910909E9</v>
      </c>
      <c r="B18685" s="61">
        <v>1.0</v>
      </c>
      <c r="C18685" s="61">
        <v>2376.0</v>
      </c>
      <c r="D18685" s="57" t="s">
        <v>380</v>
      </c>
      <c r="E18685" s="62" t="str">
        <f t="shared" si="1"/>
        <v>Out of test</v>
      </c>
      <c r="F18685" s="53" t="str">
        <f t="shared" si="2"/>
        <v>Shenzhen_1</v>
      </c>
      <c r="G18685" s="53">
        <f t="shared" si="3"/>
        <v>0.4350358482</v>
      </c>
    </row>
    <row r="18686">
      <c r="A18686" s="61">
        <v>1.516025445E9</v>
      </c>
      <c r="B18686" s="61">
        <v>1.0</v>
      </c>
      <c r="C18686" s="61">
        <v>1300.0</v>
      </c>
      <c r="D18686" s="57" t="s">
        <v>380</v>
      </c>
      <c r="E18686" s="62" t="str">
        <f t="shared" si="1"/>
        <v>Out of test</v>
      </c>
      <c r="F18686" s="53" t="str">
        <f t="shared" si="2"/>
        <v>Shenzhen_1</v>
      </c>
      <c r="G18686" s="53">
        <f t="shared" si="3"/>
        <v>0.6410224793</v>
      </c>
    </row>
    <row r="18687">
      <c r="A18687" s="61">
        <v>1.514449673E9</v>
      </c>
      <c r="B18687" s="61">
        <v>1.0</v>
      </c>
      <c r="C18687" s="61">
        <v>4511.0</v>
      </c>
      <c r="D18687" s="57" t="s">
        <v>380</v>
      </c>
      <c r="E18687" s="62" t="str">
        <f t="shared" si="1"/>
        <v>Out of test</v>
      </c>
      <c r="F18687" s="53" t="str">
        <f t="shared" si="2"/>
        <v>Shenzhen_1</v>
      </c>
      <c r="G18687" s="53">
        <f t="shared" si="3"/>
        <v>0.05756556124</v>
      </c>
    </row>
    <row r="18688">
      <c r="A18688" s="61">
        <v>1.515541617E9</v>
      </c>
      <c r="B18688" s="61">
        <v>1.0</v>
      </c>
      <c r="C18688" s="61">
        <v>1370.0</v>
      </c>
      <c r="D18688" s="57" t="s">
        <v>380</v>
      </c>
      <c r="E18688" s="62" t="str">
        <f t="shared" si="1"/>
        <v>Out of test</v>
      </c>
      <c r="F18688" s="53" t="str">
        <f t="shared" si="2"/>
        <v>Shenzhen_1</v>
      </c>
      <c r="G18688" s="53">
        <f t="shared" si="3"/>
        <v>0.09311674714</v>
      </c>
    </row>
    <row r="18689">
      <c r="A18689" s="61">
        <v>1.519291146E9</v>
      </c>
      <c r="B18689" s="61">
        <v>1.0</v>
      </c>
      <c r="C18689" s="61">
        <v>1600.0</v>
      </c>
      <c r="D18689" s="57" t="s">
        <v>380</v>
      </c>
      <c r="E18689" s="62" t="str">
        <f t="shared" si="1"/>
        <v>Out of test</v>
      </c>
      <c r="F18689" s="53" t="str">
        <f t="shared" si="2"/>
        <v>Shenzhen_1</v>
      </c>
      <c r="G18689" s="53">
        <f t="shared" si="3"/>
        <v>0.4004637248</v>
      </c>
    </row>
    <row r="18690">
      <c r="A18690" s="61">
        <v>1.512304926E9</v>
      </c>
      <c r="B18690" s="61">
        <v>1.0</v>
      </c>
      <c r="C18690" s="61">
        <v>731.0</v>
      </c>
      <c r="D18690" s="57" t="s">
        <v>380</v>
      </c>
      <c r="E18690" s="62" t="str">
        <f t="shared" si="1"/>
        <v>Out of test</v>
      </c>
      <c r="F18690" s="53" t="str">
        <f t="shared" si="2"/>
        <v>Shenzhen_1</v>
      </c>
      <c r="G18690" s="53">
        <f t="shared" si="3"/>
        <v>0.8318789443</v>
      </c>
    </row>
    <row r="18691">
      <c r="A18691" s="61">
        <v>1.519094153E9</v>
      </c>
      <c r="B18691" s="61">
        <v>1.0</v>
      </c>
      <c r="C18691" s="61">
        <v>50.0</v>
      </c>
      <c r="D18691" s="57" t="s">
        <v>380</v>
      </c>
      <c r="E18691" s="62" t="str">
        <f t="shared" si="1"/>
        <v>Out of test</v>
      </c>
      <c r="F18691" s="53" t="str">
        <f t="shared" si="2"/>
        <v>Shenzhen_1</v>
      </c>
      <c r="G18691" s="53">
        <f t="shared" si="3"/>
        <v>0.9604877688</v>
      </c>
    </row>
    <row r="18692">
      <c r="A18692" s="61">
        <v>1.515498458E9</v>
      </c>
      <c r="B18692" s="61">
        <v>1.0</v>
      </c>
      <c r="C18692" s="61">
        <v>2534.0</v>
      </c>
      <c r="D18692" s="57" t="s">
        <v>380</v>
      </c>
      <c r="E18692" s="62" t="str">
        <f t="shared" si="1"/>
        <v>Out of test</v>
      </c>
      <c r="F18692" s="53" t="str">
        <f t="shared" si="2"/>
        <v>Shenzhen_1</v>
      </c>
      <c r="G18692" s="53">
        <f t="shared" si="3"/>
        <v>0.7437482878</v>
      </c>
    </row>
    <row r="18693">
      <c r="A18693" s="61">
        <v>1.513421155E9</v>
      </c>
      <c r="B18693" s="61">
        <v>1.0</v>
      </c>
      <c r="C18693" s="61">
        <v>12.0</v>
      </c>
      <c r="D18693" s="57" t="s">
        <v>380</v>
      </c>
      <c r="E18693" s="62" t="str">
        <f t="shared" si="1"/>
        <v>Out of test</v>
      </c>
      <c r="F18693" s="53" t="str">
        <f t="shared" si="2"/>
        <v>Shenzhen_1</v>
      </c>
      <c r="G18693" s="53">
        <f t="shared" si="3"/>
        <v>0.2501931578</v>
      </c>
    </row>
    <row r="18694">
      <c r="A18694" s="61">
        <v>1.512386808E9</v>
      </c>
      <c r="B18694" s="61">
        <v>1.0</v>
      </c>
      <c r="C18694" s="61">
        <v>1112.0</v>
      </c>
      <c r="D18694" s="57" t="s">
        <v>380</v>
      </c>
      <c r="E18694" s="62" t="str">
        <f t="shared" si="1"/>
        <v>Out of test</v>
      </c>
      <c r="F18694" s="53" t="str">
        <f t="shared" si="2"/>
        <v>Shenzhen_1</v>
      </c>
      <c r="G18694" s="53">
        <f t="shared" si="3"/>
        <v>0.9514601091</v>
      </c>
    </row>
    <row r="18695">
      <c r="A18695" s="61">
        <v>1.517769686E9</v>
      </c>
      <c r="B18695" s="61">
        <v>1.0</v>
      </c>
      <c r="C18695" s="61">
        <v>578.0</v>
      </c>
      <c r="D18695" s="57" t="s">
        <v>380</v>
      </c>
      <c r="E18695" s="62" t="str">
        <f t="shared" si="1"/>
        <v>Out of test</v>
      </c>
      <c r="F18695" s="53" t="str">
        <f t="shared" si="2"/>
        <v>Shenzhen_1</v>
      </c>
      <c r="G18695" s="53">
        <f t="shared" si="3"/>
        <v>0.3363780911</v>
      </c>
    </row>
    <row r="18696">
      <c r="A18696" s="61">
        <v>1.514447188E9</v>
      </c>
      <c r="B18696" s="61">
        <v>1.0</v>
      </c>
      <c r="C18696" s="61">
        <v>2192.0</v>
      </c>
      <c r="D18696" s="57" t="s">
        <v>380</v>
      </c>
      <c r="E18696" s="62" t="str">
        <f t="shared" si="1"/>
        <v>Out of test</v>
      </c>
      <c r="F18696" s="53" t="str">
        <f t="shared" si="2"/>
        <v>Shenzhen_1</v>
      </c>
      <c r="G18696" s="53">
        <f t="shared" si="3"/>
        <v>0.4549235427</v>
      </c>
    </row>
    <row r="18697">
      <c r="A18697" s="61">
        <v>1.516159119E9</v>
      </c>
      <c r="B18697" s="61">
        <v>1.0</v>
      </c>
      <c r="C18697" s="61">
        <v>59.0</v>
      </c>
      <c r="D18697" s="57" t="s">
        <v>380</v>
      </c>
      <c r="E18697" s="62" t="str">
        <f t="shared" si="1"/>
        <v>Out of test</v>
      </c>
      <c r="F18697" s="53" t="str">
        <f t="shared" si="2"/>
        <v>Shenzhen_1</v>
      </c>
      <c r="G18697" s="53">
        <f t="shared" si="3"/>
        <v>0.7613933893</v>
      </c>
    </row>
    <row r="18698">
      <c r="A18698" s="61">
        <v>1.513607204E9</v>
      </c>
      <c r="B18698" s="61">
        <v>1.0</v>
      </c>
      <c r="C18698" s="61">
        <v>2074.0</v>
      </c>
      <c r="D18698" s="57" t="s">
        <v>380</v>
      </c>
      <c r="E18698" s="62" t="str">
        <f t="shared" si="1"/>
        <v>Out of test</v>
      </c>
      <c r="F18698" s="53" t="str">
        <f t="shared" si="2"/>
        <v>Shenzhen_1</v>
      </c>
      <c r="G18698" s="53">
        <f t="shared" si="3"/>
        <v>0.5761449159</v>
      </c>
    </row>
    <row r="18699">
      <c r="A18699" s="61">
        <v>1.519437393E9</v>
      </c>
      <c r="B18699" s="61">
        <v>1.0</v>
      </c>
      <c r="C18699" s="61">
        <v>1325.0</v>
      </c>
      <c r="D18699" s="57" t="s">
        <v>380</v>
      </c>
      <c r="E18699" s="62" t="str">
        <f t="shared" si="1"/>
        <v>Out of test</v>
      </c>
      <c r="F18699" s="53" t="str">
        <f t="shared" si="2"/>
        <v>Shenzhen_1</v>
      </c>
      <c r="G18699" s="53">
        <f t="shared" si="3"/>
        <v>0.4654481523</v>
      </c>
    </row>
    <row r="18700">
      <c r="A18700" s="61">
        <v>1.516360846E9</v>
      </c>
      <c r="B18700" s="61">
        <v>1.0</v>
      </c>
      <c r="C18700" s="61">
        <v>2651.0</v>
      </c>
      <c r="D18700" s="57" t="s">
        <v>380</v>
      </c>
      <c r="E18700" s="62" t="str">
        <f t="shared" si="1"/>
        <v>Out of test</v>
      </c>
      <c r="F18700" s="53" t="str">
        <f t="shared" si="2"/>
        <v>Shenzhen_1</v>
      </c>
      <c r="G18700" s="53">
        <f t="shared" si="3"/>
        <v>0.02710521089</v>
      </c>
    </row>
    <row r="18701">
      <c r="A18701" s="61">
        <v>1.511857699E9</v>
      </c>
      <c r="B18701" s="61">
        <v>1.0</v>
      </c>
      <c r="C18701" s="61">
        <v>1877.0</v>
      </c>
      <c r="D18701" s="57" t="s">
        <v>380</v>
      </c>
      <c r="E18701" s="62" t="str">
        <f t="shared" si="1"/>
        <v>Out of test</v>
      </c>
      <c r="F18701" s="53" t="str">
        <f t="shared" si="2"/>
        <v>Shenzhen_1</v>
      </c>
      <c r="G18701" s="53">
        <f t="shared" si="3"/>
        <v>0.5996679622</v>
      </c>
    </row>
    <row r="18702">
      <c r="A18702" s="61">
        <v>1.517558803E9</v>
      </c>
      <c r="B18702" s="61">
        <v>1.0</v>
      </c>
      <c r="C18702" s="61">
        <v>10.0</v>
      </c>
      <c r="D18702" s="57" t="s">
        <v>380</v>
      </c>
      <c r="E18702" s="62" t="str">
        <f t="shared" si="1"/>
        <v>Out of test</v>
      </c>
      <c r="F18702" s="53" t="str">
        <f t="shared" si="2"/>
        <v>Shenzhen_1</v>
      </c>
      <c r="G18702" s="53">
        <f t="shared" si="3"/>
        <v>0.3015067453</v>
      </c>
    </row>
    <row r="18703">
      <c r="A18703" s="61">
        <v>1.517453045E9</v>
      </c>
      <c r="B18703" s="61">
        <v>1.0</v>
      </c>
      <c r="C18703" s="61">
        <v>3823.0</v>
      </c>
      <c r="D18703" s="57" t="s">
        <v>380</v>
      </c>
      <c r="E18703" s="62" t="str">
        <f t="shared" si="1"/>
        <v>Out of test</v>
      </c>
      <c r="F18703" s="53" t="str">
        <f t="shared" si="2"/>
        <v>Shenzhen_1</v>
      </c>
      <c r="G18703" s="53">
        <f t="shared" si="3"/>
        <v>0.669912855</v>
      </c>
    </row>
    <row r="18704">
      <c r="A18704" s="61">
        <v>1.515568807E9</v>
      </c>
      <c r="B18704" s="61">
        <v>1.0</v>
      </c>
      <c r="C18704" s="61">
        <v>752.0</v>
      </c>
      <c r="D18704" s="57" t="s">
        <v>380</v>
      </c>
      <c r="E18704" s="62" t="str">
        <f t="shared" si="1"/>
        <v>Out of test</v>
      </c>
      <c r="F18704" s="53" t="str">
        <f t="shared" si="2"/>
        <v>Shenzhen_1</v>
      </c>
      <c r="G18704" s="53">
        <f t="shared" si="3"/>
        <v>0.5102389136</v>
      </c>
    </row>
    <row r="18705">
      <c r="A18705" s="61">
        <v>1.513239026E9</v>
      </c>
      <c r="B18705" s="61">
        <v>1.0</v>
      </c>
      <c r="C18705" s="61">
        <v>2924.0</v>
      </c>
      <c r="D18705" s="57" t="s">
        <v>380</v>
      </c>
      <c r="E18705" s="62" t="str">
        <f t="shared" si="1"/>
        <v>Out of test</v>
      </c>
      <c r="F18705" s="53" t="str">
        <f t="shared" si="2"/>
        <v>Shenzhen_1</v>
      </c>
      <c r="G18705" s="53">
        <f t="shared" si="3"/>
        <v>0.9101219205</v>
      </c>
    </row>
    <row r="18706">
      <c r="A18706" s="61">
        <v>1.518141934E9</v>
      </c>
      <c r="B18706" s="61">
        <v>1.0</v>
      </c>
      <c r="C18706" s="61">
        <v>3290.0</v>
      </c>
      <c r="D18706" s="57" t="s">
        <v>380</v>
      </c>
      <c r="E18706" s="62" t="str">
        <f t="shared" si="1"/>
        <v>Out of test</v>
      </c>
      <c r="F18706" s="53" t="str">
        <f t="shared" si="2"/>
        <v>Shenzhen_1</v>
      </c>
      <c r="G18706" s="53">
        <f t="shared" si="3"/>
        <v>0.3739674653</v>
      </c>
    </row>
    <row r="18707">
      <c r="A18707" s="61">
        <v>1.519027424E9</v>
      </c>
      <c r="B18707" s="61">
        <v>1.0</v>
      </c>
      <c r="C18707" s="61">
        <v>456.0</v>
      </c>
      <c r="D18707" s="57" t="s">
        <v>380</v>
      </c>
      <c r="E18707" s="62" t="str">
        <f t="shared" si="1"/>
        <v>Out of test</v>
      </c>
      <c r="F18707" s="53" t="str">
        <f t="shared" si="2"/>
        <v>Shenzhen_1</v>
      </c>
      <c r="G18707" s="53">
        <f t="shared" si="3"/>
        <v>0.609226556</v>
      </c>
    </row>
    <row r="18708">
      <c r="A18708" s="61">
        <v>1.514102687E9</v>
      </c>
      <c r="B18708" s="61">
        <v>1.0</v>
      </c>
      <c r="C18708" s="61">
        <v>1572.0</v>
      </c>
      <c r="D18708" s="57" t="s">
        <v>380</v>
      </c>
      <c r="E18708" s="62" t="str">
        <f t="shared" si="1"/>
        <v>Out of test</v>
      </c>
      <c r="F18708" s="53" t="str">
        <f t="shared" si="2"/>
        <v>Shenzhen_1</v>
      </c>
      <c r="G18708" s="53">
        <f t="shared" si="3"/>
        <v>0.4452499743</v>
      </c>
    </row>
    <row r="18709">
      <c r="A18709" s="61">
        <v>1.518380733E9</v>
      </c>
      <c r="B18709" s="61">
        <v>1.0</v>
      </c>
      <c r="C18709" s="61">
        <v>4160.0</v>
      </c>
      <c r="D18709" s="57" t="s">
        <v>380</v>
      </c>
      <c r="E18709" s="62" t="str">
        <f t="shared" si="1"/>
        <v>Out of test</v>
      </c>
      <c r="F18709" s="53" t="str">
        <f t="shared" si="2"/>
        <v>Shenzhen_1</v>
      </c>
      <c r="G18709" s="53">
        <f t="shared" si="3"/>
        <v>0.8435992492</v>
      </c>
    </row>
    <row r="18710">
      <c r="A18710" s="61">
        <v>1.513077394E9</v>
      </c>
      <c r="B18710" s="61">
        <v>1.0</v>
      </c>
      <c r="C18710" s="61">
        <v>881.0</v>
      </c>
      <c r="D18710" s="57" t="s">
        <v>380</v>
      </c>
      <c r="E18710" s="62" t="str">
        <f t="shared" si="1"/>
        <v>Out of test</v>
      </c>
      <c r="F18710" s="53" t="str">
        <f t="shared" si="2"/>
        <v>Shenzhen_1</v>
      </c>
      <c r="G18710" s="53">
        <f t="shared" si="3"/>
        <v>0.5509639989</v>
      </c>
    </row>
    <row r="18711">
      <c r="A18711" s="61">
        <v>1.515046189E9</v>
      </c>
      <c r="B18711" s="61">
        <v>1.0</v>
      </c>
      <c r="C18711" s="61">
        <v>1617.0</v>
      </c>
      <c r="D18711" s="57" t="s">
        <v>380</v>
      </c>
      <c r="E18711" s="62" t="str">
        <f t="shared" si="1"/>
        <v>Out of test</v>
      </c>
      <c r="F18711" s="53" t="str">
        <f t="shared" si="2"/>
        <v>Shenzhen_1</v>
      </c>
      <c r="G18711" s="53">
        <f t="shared" si="3"/>
        <v>0.561834979</v>
      </c>
    </row>
    <row r="18712">
      <c r="A18712" s="61">
        <v>1.511868107E9</v>
      </c>
      <c r="B18712" s="61">
        <v>1.0</v>
      </c>
      <c r="C18712" s="61">
        <v>101.0</v>
      </c>
      <c r="D18712" s="57" t="s">
        <v>380</v>
      </c>
      <c r="E18712" s="62" t="str">
        <f t="shared" si="1"/>
        <v>Out of test</v>
      </c>
      <c r="F18712" s="53" t="str">
        <f t="shared" si="2"/>
        <v>Shenzhen_1</v>
      </c>
      <c r="G18712" s="53">
        <f t="shared" si="3"/>
        <v>0.1706769763</v>
      </c>
    </row>
    <row r="18713">
      <c r="A18713" s="61">
        <v>1.518349645E9</v>
      </c>
      <c r="B18713" s="61">
        <v>1.0</v>
      </c>
      <c r="C18713" s="61">
        <v>175.0</v>
      </c>
      <c r="D18713" s="57" t="s">
        <v>380</v>
      </c>
      <c r="E18713" s="62" t="str">
        <f t="shared" si="1"/>
        <v>Out of test</v>
      </c>
      <c r="F18713" s="53" t="str">
        <f t="shared" si="2"/>
        <v>Shenzhen_1</v>
      </c>
      <c r="G18713" s="53">
        <f t="shared" si="3"/>
        <v>0.6727840219</v>
      </c>
    </row>
    <row r="18714">
      <c r="A18714" s="61">
        <v>1.519587203E9</v>
      </c>
      <c r="B18714" s="61">
        <v>1.0</v>
      </c>
      <c r="C18714" s="61">
        <v>5547.0</v>
      </c>
      <c r="D18714" s="57" t="s">
        <v>380</v>
      </c>
      <c r="E18714" s="62" t="str">
        <f t="shared" si="1"/>
        <v>Out of test</v>
      </c>
      <c r="F18714" s="53" t="str">
        <f t="shared" si="2"/>
        <v>Shenzhen_1</v>
      </c>
      <c r="G18714" s="53">
        <f t="shared" si="3"/>
        <v>0.9480813207</v>
      </c>
    </row>
    <row r="18715">
      <c r="A18715" s="61">
        <v>1.517192428E9</v>
      </c>
      <c r="B18715" s="61">
        <v>1.0</v>
      </c>
      <c r="C18715" s="61">
        <v>938.0</v>
      </c>
      <c r="D18715" s="57" t="s">
        <v>380</v>
      </c>
      <c r="E18715" s="62" t="str">
        <f t="shared" si="1"/>
        <v>Out of test</v>
      </c>
      <c r="F18715" s="53" t="str">
        <f t="shared" si="2"/>
        <v>Shenzhen_1</v>
      </c>
      <c r="G18715" s="53">
        <f t="shared" si="3"/>
        <v>0.9716720016</v>
      </c>
    </row>
    <row r="18716">
      <c r="A18716" s="61">
        <v>1.513127793E9</v>
      </c>
      <c r="B18716" s="61">
        <v>1.0</v>
      </c>
      <c r="C18716" s="61">
        <v>550.0</v>
      </c>
      <c r="D18716" s="57" t="s">
        <v>380</v>
      </c>
      <c r="E18716" s="62" t="str">
        <f t="shared" si="1"/>
        <v>Out of test</v>
      </c>
      <c r="F18716" s="53" t="str">
        <f t="shared" si="2"/>
        <v>Shenzhen_1</v>
      </c>
      <c r="G18716" s="53">
        <f t="shared" si="3"/>
        <v>0.6740871219</v>
      </c>
    </row>
    <row r="18717">
      <c r="A18717" s="61">
        <v>1.511482213E9</v>
      </c>
      <c r="B18717" s="61">
        <v>1.0</v>
      </c>
      <c r="C18717" s="61">
        <v>3014.0</v>
      </c>
      <c r="D18717" s="57" t="s">
        <v>380</v>
      </c>
      <c r="E18717" s="62" t="str">
        <f t="shared" si="1"/>
        <v>Out of test</v>
      </c>
      <c r="F18717" s="53" t="str">
        <f t="shared" si="2"/>
        <v>Shenzhen_1</v>
      </c>
      <c r="G18717" s="53">
        <f t="shared" si="3"/>
        <v>0.7514917796</v>
      </c>
    </row>
    <row r="18718">
      <c r="A18718" s="61">
        <v>1.517778673E9</v>
      </c>
      <c r="B18718" s="61">
        <v>1.0</v>
      </c>
      <c r="C18718" s="61">
        <v>1058.0</v>
      </c>
      <c r="D18718" s="57" t="s">
        <v>380</v>
      </c>
      <c r="E18718" s="62" t="str">
        <f t="shared" si="1"/>
        <v>Out of test</v>
      </c>
      <c r="F18718" s="53" t="str">
        <f t="shared" si="2"/>
        <v>Shenzhen_1</v>
      </c>
      <c r="G18718" s="53">
        <f t="shared" si="3"/>
        <v>0.9880499506</v>
      </c>
    </row>
    <row r="18719">
      <c r="A18719" s="61">
        <v>1.515873603E9</v>
      </c>
      <c r="B18719" s="61">
        <v>1.0</v>
      </c>
      <c r="C18719" s="61">
        <v>1578.0</v>
      </c>
      <c r="D18719" s="57" t="s">
        <v>380</v>
      </c>
      <c r="E18719" s="62" t="str">
        <f t="shared" si="1"/>
        <v>Out of test</v>
      </c>
      <c r="F18719" s="53" t="str">
        <f t="shared" si="2"/>
        <v>Shenzhen_1</v>
      </c>
      <c r="G18719" s="53">
        <f t="shared" si="3"/>
        <v>0.4643877981</v>
      </c>
    </row>
    <row r="18720">
      <c r="A18720" s="61">
        <v>1.519575316E9</v>
      </c>
      <c r="B18720" s="61">
        <v>1.0</v>
      </c>
      <c r="C18720" s="61">
        <v>215.0</v>
      </c>
      <c r="D18720" s="57" t="s">
        <v>380</v>
      </c>
      <c r="E18720" s="62" t="str">
        <f t="shared" si="1"/>
        <v>Out of test</v>
      </c>
      <c r="F18720" s="53" t="str">
        <f t="shared" si="2"/>
        <v>Shenzhen_1</v>
      </c>
      <c r="G18720" s="53">
        <f t="shared" si="3"/>
        <v>0.2774882514</v>
      </c>
    </row>
    <row r="18721">
      <c r="A18721" s="61">
        <v>1.516759189E9</v>
      </c>
      <c r="B18721" s="61">
        <v>1.0</v>
      </c>
      <c r="C18721" s="61">
        <v>2063.0</v>
      </c>
      <c r="D18721" s="57" t="s">
        <v>380</v>
      </c>
      <c r="E18721" s="62" t="str">
        <f t="shared" si="1"/>
        <v>Out of test</v>
      </c>
      <c r="F18721" s="53" t="str">
        <f t="shared" si="2"/>
        <v>Shenzhen_1</v>
      </c>
      <c r="G18721" s="53">
        <f t="shared" si="3"/>
        <v>0.07536028441</v>
      </c>
    </row>
    <row r="18722">
      <c r="A18722" s="61">
        <v>1.519492925E9</v>
      </c>
      <c r="B18722" s="61">
        <v>1.0</v>
      </c>
      <c r="C18722" s="61">
        <v>1813.0</v>
      </c>
      <c r="D18722" s="57" t="s">
        <v>380</v>
      </c>
      <c r="E18722" s="62" t="str">
        <f t="shared" si="1"/>
        <v>Out of test</v>
      </c>
      <c r="F18722" s="53" t="str">
        <f t="shared" si="2"/>
        <v>Shenzhen_1</v>
      </c>
      <c r="G18722" s="53">
        <f t="shared" si="3"/>
        <v>0.07920249118</v>
      </c>
    </row>
    <row r="18723">
      <c r="A18723" s="61">
        <v>1.516730413E9</v>
      </c>
      <c r="B18723" s="61">
        <v>1.0</v>
      </c>
      <c r="C18723" s="61">
        <v>4401.0</v>
      </c>
      <c r="D18723" s="57" t="s">
        <v>380</v>
      </c>
      <c r="E18723" s="62" t="str">
        <f t="shared" si="1"/>
        <v>Out of test</v>
      </c>
      <c r="F18723" s="53" t="str">
        <f t="shared" si="2"/>
        <v>Shenzhen_1</v>
      </c>
      <c r="G18723" s="53">
        <f t="shared" si="3"/>
        <v>0.8713026469</v>
      </c>
    </row>
    <row r="18724">
      <c r="A18724" s="61">
        <v>1.514950195E9</v>
      </c>
      <c r="B18724" s="61">
        <v>1.0</v>
      </c>
      <c r="C18724" s="61">
        <v>1618.0</v>
      </c>
      <c r="D18724" s="57" t="s">
        <v>380</v>
      </c>
      <c r="E18724" s="62" t="str">
        <f t="shared" si="1"/>
        <v>Out of test</v>
      </c>
      <c r="F18724" s="53" t="str">
        <f t="shared" si="2"/>
        <v>Shenzhen_1</v>
      </c>
      <c r="G18724" s="53">
        <f t="shared" si="3"/>
        <v>0.9117732311</v>
      </c>
    </row>
    <row r="18725">
      <c r="A18725" s="61">
        <v>1.513060774E9</v>
      </c>
      <c r="B18725" s="61">
        <v>1.0</v>
      </c>
      <c r="C18725" s="61">
        <v>2296.0</v>
      </c>
      <c r="D18725" s="57" t="s">
        <v>380</v>
      </c>
      <c r="E18725" s="62" t="str">
        <f t="shared" si="1"/>
        <v>Out of test</v>
      </c>
      <c r="F18725" s="53" t="str">
        <f t="shared" si="2"/>
        <v>Shenzhen_1</v>
      </c>
      <c r="G18725" s="53">
        <f t="shared" si="3"/>
        <v>0.6132818682</v>
      </c>
    </row>
    <row r="18726">
      <c r="A18726" s="61">
        <v>1.512861088E9</v>
      </c>
      <c r="B18726" s="61">
        <v>1.0</v>
      </c>
      <c r="C18726" s="61">
        <v>1849.0</v>
      </c>
      <c r="D18726" s="57" t="s">
        <v>380</v>
      </c>
      <c r="E18726" s="62" t="str">
        <f t="shared" si="1"/>
        <v>Out of test</v>
      </c>
      <c r="F18726" s="53" t="str">
        <f t="shared" si="2"/>
        <v>Shenzhen_1</v>
      </c>
      <c r="G18726" s="53">
        <f t="shared" si="3"/>
        <v>0.3199281824</v>
      </c>
    </row>
    <row r="18727">
      <c r="A18727" s="61">
        <v>1.519799066E9</v>
      </c>
      <c r="B18727" s="61">
        <v>1.0</v>
      </c>
      <c r="C18727" s="61">
        <v>4250.0</v>
      </c>
      <c r="D18727" s="57" t="s">
        <v>380</v>
      </c>
      <c r="E18727" s="62" t="str">
        <f t="shared" si="1"/>
        <v>Out of test</v>
      </c>
      <c r="F18727" s="53" t="str">
        <f t="shared" si="2"/>
        <v>Shenzhen_1</v>
      </c>
      <c r="G18727" s="53">
        <f t="shared" si="3"/>
        <v>0.5383386839</v>
      </c>
    </row>
    <row r="18728">
      <c r="A18728" s="61">
        <v>1.519385888E9</v>
      </c>
      <c r="B18728" s="61">
        <v>1.0</v>
      </c>
      <c r="C18728" s="61">
        <v>76.0</v>
      </c>
      <c r="D18728" s="57" t="s">
        <v>380</v>
      </c>
      <c r="E18728" s="62" t="str">
        <f t="shared" si="1"/>
        <v>Out of test</v>
      </c>
      <c r="F18728" s="53" t="str">
        <f t="shared" si="2"/>
        <v>Shenzhen_1</v>
      </c>
      <c r="G18728" s="53">
        <f t="shared" si="3"/>
        <v>0.8573018516</v>
      </c>
    </row>
    <row r="18729">
      <c r="A18729" s="61">
        <v>1.515749064E9</v>
      </c>
      <c r="B18729" s="61">
        <v>1.0</v>
      </c>
      <c r="C18729" s="61">
        <v>762.0</v>
      </c>
      <c r="D18729" s="57" t="s">
        <v>380</v>
      </c>
      <c r="E18729" s="62" t="str">
        <f t="shared" si="1"/>
        <v>Out of test</v>
      </c>
      <c r="F18729" s="53" t="str">
        <f t="shared" si="2"/>
        <v>Shenzhen_1</v>
      </c>
      <c r="G18729" s="53">
        <f t="shared" si="3"/>
        <v>0.8963018522</v>
      </c>
    </row>
    <row r="18730">
      <c r="A18730" s="61">
        <v>1.517530916E9</v>
      </c>
      <c r="B18730" s="61">
        <v>1.0</v>
      </c>
      <c r="C18730" s="61">
        <v>2371.0</v>
      </c>
      <c r="D18730" s="57" t="s">
        <v>380</v>
      </c>
      <c r="E18730" s="62" t="str">
        <f t="shared" si="1"/>
        <v>Out of test</v>
      </c>
      <c r="F18730" s="53" t="str">
        <f t="shared" si="2"/>
        <v>Shenzhen_1</v>
      </c>
      <c r="G18730" s="53">
        <f t="shared" si="3"/>
        <v>0.3508601807</v>
      </c>
    </row>
    <row r="18731">
      <c r="A18731" s="61">
        <v>1.516137673E9</v>
      </c>
      <c r="B18731" s="61">
        <v>1.0</v>
      </c>
      <c r="C18731" s="61">
        <v>387.0</v>
      </c>
      <c r="D18731" s="57" t="s">
        <v>380</v>
      </c>
      <c r="E18731" s="62" t="str">
        <f t="shared" si="1"/>
        <v>Out of test</v>
      </c>
      <c r="F18731" s="53" t="str">
        <f t="shared" si="2"/>
        <v>Shenzhen_1</v>
      </c>
      <c r="G18731" s="53">
        <f t="shared" si="3"/>
        <v>0.3426895425</v>
      </c>
    </row>
    <row r="18732">
      <c r="A18732" s="61">
        <v>1.519237904E9</v>
      </c>
      <c r="B18732" s="61">
        <v>1.0</v>
      </c>
      <c r="C18732" s="61">
        <v>1871.0</v>
      </c>
      <c r="D18732" s="57" t="s">
        <v>380</v>
      </c>
      <c r="E18732" s="62" t="str">
        <f t="shared" si="1"/>
        <v>Out of test</v>
      </c>
      <c r="F18732" s="53" t="str">
        <f t="shared" si="2"/>
        <v>Shenzhen_1</v>
      </c>
      <c r="G18732" s="53">
        <f t="shared" si="3"/>
        <v>0.606047124</v>
      </c>
    </row>
    <row r="18733">
      <c r="A18733" s="61">
        <v>1.518632307E9</v>
      </c>
      <c r="B18733" s="61">
        <v>1.0</v>
      </c>
      <c r="C18733" s="61">
        <v>4316.0</v>
      </c>
      <c r="D18733" s="57" t="s">
        <v>380</v>
      </c>
      <c r="E18733" s="62" t="str">
        <f t="shared" si="1"/>
        <v>Out of test</v>
      </c>
      <c r="F18733" s="53" t="str">
        <f t="shared" si="2"/>
        <v>Shenzhen_1</v>
      </c>
      <c r="G18733" s="53">
        <f t="shared" si="3"/>
        <v>0.5743412712</v>
      </c>
    </row>
    <row r="18734">
      <c r="A18734" s="61">
        <v>1.513796235E9</v>
      </c>
      <c r="B18734" s="61">
        <v>1.0</v>
      </c>
      <c r="C18734" s="61">
        <v>654.0</v>
      </c>
      <c r="D18734" s="57" t="s">
        <v>380</v>
      </c>
      <c r="E18734" s="62" t="str">
        <f t="shared" si="1"/>
        <v>Out of test</v>
      </c>
      <c r="F18734" s="53" t="str">
        <f t="shared" si="2"/>
        <v>Shenzhen_1</v>
      </c>
      <c r="G18734" s="53">
        <f t="shared" si="3"/>
        <v>0.4579755916</v>
      </c>
    </row>
    <row r="18735">
      <c r="A18735" s="61">
        <v>1.513661584E9</v>
      </c>
      <c r="B18735" s="61">
        <v>1.0</v>
      </c>
      <c r="C18735" s="61">
        <v>2456.0</v>
      </c>
      <c r="D18735" s="57" t="s">
        <v>380</v>
      </c>
      <c r="E18735" s="62" t="str">
        <f t="shared" si="1"/>
        <v>Out of test</v>
      </c>
      <c r="F18735" s="53" t="str">
        <f t="shared" si="2"/>
        <v>Shenzhen_1</v>
      </c>
      <c r="G18735" s="53">
        <f t="shared" si="3"/>
        <v>0.3917457724</v>
      </c>
    </row>
    <row r="18736">
      <c r="A18736" s="61">
        <v>1.517818875E9</v>
      </c>
      <c r="B18736" s="61">
        <v>1.0</v>
      </c>
      <c r="C18736" s="61">
        <v>94.0</v>
      </c>
      <c r="D18736" s="57" t="s">
        <v>380</v>
      </c>
      <c r="E18736" s="62" t="str">
        <f t="shared" si="1"/>
        <v>Out of test</v>
      </c>
      <c r="F18736" s="53" t="str">
        <f t="shared" si="2"/>
        <v>Shenzhen_1</v>
      </c>
      <c r="G18736" s="53">
        <f t="shared" si="3"/>
        <v>0.9353014609</v>
      </c>
    </row>
    <row r="18737">
      <c r="A18737" s="61">
        <v>1.513567159E9</v>
      </c>
      <c r="B18737" s="61">
        <v>1.0</v>
      </c>
      <c r="C18737" s="61">
        <v>893.0</v>
      </c>
      <c r="D18737" s="57" t="s">
        <v>380</v>
      </c>
      <c r="E18737" s="62" t="str">
        <f t="shared" si="1"/>
        <v>Out of test</v>
      </c>
      <c r="F18737" s="53" t="str">
        <f t="shared" si="2"/>
        <v>Shenzhen_1</v>
      </c>
      <c r="G18737" s="53">
        <f t="shared" si="3"/>
        <v>0.7809837565</v>
      </c>
    </row>
    <row r="18738">
      <c r="A18738" s="61">
        <v>1.514035348E9</v>
      </c>
      <c r="B18738" s="61">
        <v>1.0</v>
      </c>
      <c r="C18738" s="61">
        <v>1556.0</v>
      </c>
      <c r="D18738" s="57" t="s">
        <v>380</v>
      </c>
      <c r="E18738" s="62" t="str">
        <f t="shared" si="1"/>
        <v>Out of test</v>
      </c>
      <c r="F18738" s="53" t="str">
        <f t="shared" si="2"/>
        <v>Shenzhen_1</v>
      </c>
      <c r="G18738" s="53">
        <f t="shared" si="3"/>
        <v>0.1674832911</v>
      </c>
    </row>
    <row r="18739">
      <c r="A18739" s="61">
        <v>1.516175126E9</v>
      </c>
      <c r="B18739" s="61">
        <v>1.0</v>
      </c>
      <c r="C18739" s="61">
        <v>4641.0</v>
      </c>
      <c r="D18739" s="57" t="s">
        <v>380</v>
      </c>
      <c r="E18739" s="62" t="str">
        <f t="shared" si="1"/>
        <v>Out of test</v>
      </c>
      <c r="F18739" s="53" t="str">
        <f t="shared" si="2"/>
        <v>Shenzhen_1</v>
      </c>
      <c r="G18739" s="53">
        <f t="shared" si="3"/>
        <v>0.3368016102</v>
      </c>
    </row>
    <row r="18740">
      <c r="A18740" s="61">
        <v>1.516372776E9</v>
      </c>
      <c r="B18740" s="61">
        <v>1.0</v>
      </c>
      <c r="C18740" s="61">
        <v>1395.0</v>
      </c>
      <c r="D18740" s="57" t="s">
        <v>380</v>
      </c>
      <c r="E18740" s="62" t="str">
        <f t="shared" si="1"/>
        <v>Out of test</v>
      </c>
      <c r="F18740" s="53" t="str">
        <f t="shared" si="2"/>
        <v>Shenzhen_1</v>
      </c>
      <c r="G18740" s="53">
        <f t="shared" si="3"/>
        <v>0.3737598404</v>
      </c>
    </row>
    <row r="18741">
      <c r="A18741" s="61">
        <v>1.519030875E9</v>
      </c>
      <c r="B18741" s="61">
        <v>1.0</v>
      </c>
      <c r="C18741" s="61">
        <v>1833.0</v>
      </c>
      <c r="D18741" s="57" t="s">
        <v>380</v>
      </c>
      <c r="E18741" s="62" t="str">
        <f t="shared" si="1"/>
        <v>Out of test</v>
      </c>
      <c r="F18741" s="53" t="str">
        <f t="shared" si="2"/>
        <v>Shenzhen_1</v>
      </c>
      <c r="G18741" s="53">
        <f t="shared" si="3"/>
        <v>0.1827003348</v>
      </c>
    </row>
    <row r="18742">
      <c r="A18742" s="61">
        <v>1.517092628E9</v>
      </c>
      <c r="B18742" s="61">
        <v>1.0</v>
      </c>
      <c r="C18742" s="61">
        <v>1525.0</v>
      </c>
      <c r="D18742" s="57" t="s">
        <v>380</v>
      </c>
      <c r="E18742" s="62" t="str">
        <f t="shared" si="1"/>
        <v>Out of test</v>
      </c>
      <c r="F18742" s="53" t="str">
        <f t="shared" si="2"/>
        <v>Shenzhen_1</v>
      </c>
      <c r="G18742" s="53">
        <f t="shared" si="3"/>
        <v>0.8673203087</v>
      </c>
    </row>
    <row r="18743">
      <c r="A18743" s="61">
        <v>1.512225864E9</v>
      </c>
      <c r="B18743" s="61">
        <v>1.0</v>
      </c>
      <c r="C18743" s="61">
        <v>2558.0</v>
      </c>
      <c r="D18743" s="57" t="s">
        <v>380</v>
      </c>
      <c r="E18743" s="62" t="str">
        <f t="shared" si="1"/>
        <v>Out of test</v>
      </c>
      <c r="F18743" s="53" t="str">
        <f t="shared" si="2"/>
        <v>Shenzhen_1</v>
      </c>
      <c r="G18743" s="53">
        <f t="shared" si="3"/>
        <v>0.5983266223</v>
      </c>
    </row>
    <row r="18744">
      <c r="A18744" s="61">
        <v>1.519992769E9</v>
      </c>
      <c r="B18744" s="61">
        <v>1.0</v>
      </c>
      <c r="C18744" s="61">
        <v>2242.0</v>
      </c>
      <c r="D18744" s="57" t="s">
        <v>380</v>
      </c>
      <c r="E18744" s="62" t="str">
        <f t="shared" si="1"/>
        <v>Out of test</v>
      </c>
      <c r="F18744" s="53" t="str">
        <f t="shared" si="2"/>
        <v>Shenzhen_1</v>
      </c>
      <c r="G18744" s="53">
        <f t="shared" si="3"/>
        <v>0.987866965</v>
      </c>
    </row>
    <row r="18745">
      <c r="A18745" s="61">
        <v>1.516760253E9</v>
      </c>
      <c r="B18745" s="61">
        <v>1.0</v>
      </c>
      <c r="C18745" s="61">
        <v>2512.0</v>
      </c>
      <c r="D18745" s="57" t="s">
        <v>380</v>
      </c>
      <c r="E18745" s="62" t="str">
        <f t="shared" si="1"/>
        <v>Out of test</v>
      </c>
      <c r="F18745" s="53" t="str">
        <f t="shared" si="2"/>
        <v>Shenzhen_1</v>
      </c>
      <c r="G18745" s="53">
        <f t="shared" si="3"/>
        <v>0.5312680622</v>
      </c>
    </row>
    <row r="18746">
      <c r="A18746" s="61">
        <v>1.513330234E9</v>
      </c>
      <c r="B18746" s="61">
        <v>1.0</v>
      </c>
      <c r="C18746" s="61">
        <v>1287.0</v>
      </c>
      <c r="D18746" s="57" t="s">
        <v>380</v>
      </c>
      <c r="E18746" s="62" t="str">
        <f t="shared" si="1"/>
        <v>Out of test</v>
      </c>
      <c r="F18746" s="53" t="str">
        <f t="shared" si="2"/>
        <v>Shenzhen_1</v>
      </c>
      <c r="G18746" s="53">
        <f t="shared" si="3"/>
        <v>0.4402724945</v>
      </c>
    </row>
    <row r="18747">
      <c r="A18747" s="61">
        <v>1.518673235E9</v>
      </c>
      <c r="B18747" s="61">
        <v>1.0</v>
      </c>
      <c r="C18747" s="61">
        <v>855.0</v>
      </c>
      <c r="D18747" s="57" t="s">
        <v>380</v>
      </c>
      <c r="E18747" s="62" t="str">
        <f t="shared" si="1"/>
        <v>Out of test</v>
      </c>
      <c r="F18747" s="53" t="str">
        <f t="shared" si="2"/>
        <v>Shenzhen_1</v>
      </c>
      <c r="G18747" s="53">
        <f t="shared" si="3"/>
        <v>0.570093352</v>
      </c>
    </row>
    <row r="18748">
      <c r="A18748" s="61">
        <v>1.519014188E9</v>
      </c>
      <c r="B18748" s="61">
        <v>1.0</v>
      </c>
      <c r="C18748" s="61">
        <v>2911.0</v>
      </c>
      <c r="D18748" s="57" t="s">
        <v>380</v>
      </c>
      <c r="E18748" s="62" t="str">
        <f t="shared" si="1"/>
        <v>Out of test</v>
      </c>
      <c r="F18748" s="53" t="str">
        <f t="shared" si="2"/>
        <v>Shenzhen_1</v>
      </c>
      <c r="G18748" s="53">
        <f t="shared" si="3"/>
        <v>0.8196353699</v>
      </c>
    </row>
    <row r="18749">
      <c r="A18749" s="61">
        <v>1.517481354E9</v>
      </c>
      <c r="B18749" s="61">
        <v>1.0</v>
      </c>
      <c r="C18749" s="61">
        <v>1551.0</v>
      </c>
      <c r="D18749" s="57" t="s">
        <v>380</v>
      </c>
      <c r="E18749" s="62" t="str">
        <f t="shared" si="1"/>
        <v>Out of test</v>
      </c>
      <c r="F18749" s="53" t="str">
        <f t="shared" si="2"/>
        <v>Shenzhen_1</v>
      </c>
      <c r="G18749" s="53">
        <f t="shared" si="3"/>
        <v>0.3867714482</v>
      </c>
    </row>
    <row r="18750">
      <c r="A18750" s="61">
        <v>1.511602173E9</v>
      </c>
      <c r="B18750" s="61">
        <v>1.0</v>
      </c>
      <c r="C18750" s="61">
        <v>2741.0</v>
      </c>
      <c r="D18750" s="57" t="s">
        <v>380</v>
      </c>
      <c r="E18750" s="62" t="str">
        <f t="shared" si="1"/>
        <v>Out of test</v>
      </c>
      <c r="F18750" s="53" t="str">
        <f t="shared" si="2"/>
        <v>Shenzhen_1</v>
      </c>
      <c r="G18750" s="53">
        <f t="shared" si="3"/>
        <v>0.500180735</v>
      </c>
    </row>
    <row r="18751">
      <c r="A18751" s="61">
        <v>1.517314718E9</v>
      </c>
      <c r="B18751" s="61">
        <v>1.0</v>
      </c>
      <c r="C18751" s="61">
        <v>3663.0</v>
      </c>
      <c r="D18751" s="57" t="s">
        <v>380</v>
      </c>
      <c r="E18751" s="62" t="str">
        <f t="shared" si="1"/>
        <v>Out of test</v>
      </c>
      <c r="F18751" s="53" t="str">
        <f t="shared" si="2"/>
        <v>Shenzhen_1</v>
      </c>
      <c r="G18751" s="53">
        <f t="shared" si="3"/>
        <v>0.04621028586</v>
      </c>
    </row>
    <row r="18752">
      <c r="A18752" s="61">
        <v>1.517174078E9</v>
      </c>
      <c r="B18752" s="61">
        <v>1.0</v>
      </c>
      <c r="C18752" s="61">
        <v>3246.0</v>
      </c>
      <c r="D18752" s="57" t="s">
        <v>380</v>
      </c>
      <c r="E18752" s="62" t="str">
        <f t="shared" si="1"/>
        <v>Out of test</v>
      </c>
      <c r="F18752" s="53" t="str">
        <f t="shared" si="2"/>
        <v>Shenzhen_1</v>
      </c>
      <c r="G18752" s="53">
        <f t="shared" si="3"/>
        <v>0.3667124349</v>
      </c>
    </row>
    <row r="18753">
      <c r="A18753" s="61">
        <v>1.517231297E9</v>
      </c>
      <c r="B18753" s="61">
        <v>1.0</v>
      </c>
      <c r="C18753" s="61">
        <v>1377.0</v>
      </c>
      <c r="D18753" s="57" t="s">
        <v>380</v>
      </c>
      <c r="E18753" s="62" t="str">
        <f t="shared" si="1"/>
        <v>Out of test</v>
      </c>
      <c r="F18753" s="53" t="str">
        <f t="shared" si="2"/>
        <v>Shenzhen_1</v>
      </c>
      <c r="G18753" s="53">
        <f t="shared" si="3"/>
        <v>0.4334582259</v>
      </c>
    </row>
    <row r="18754">
      <c r="A18754" s="61">
        <v>1.517399485E9</v>
      </c>
      <c r="B18754" s="61">
        <v>1.0</v>
      </c>
      <c r="C18754" s="61">
        <v>2272.0</v>
      </c>
      <c r="D18754" s="57" t="s">
        <v>380</v>
      </c>
      <c r="E18754" s="62" t="str">
        <f t="shared" si="1"/>
        <v>Out of test</v>
      </c>
      <c r="F18754" s="53" t="str">
        <f t="shared" si="2"/>
        <v>Shenzhen_1</v>
      </c>
      <c r="G18754" s="53">
        <f t="shared" si="3"/>
        <v>0.5853891604</v>
      </c>
    </row>
    <row r="18755">
      <c r="A18755" s="61">
        <v>1.512226457E9</v>
      </c>
      <c r="B18755" s="61">
        <v>1.0</v>
      </c>
      <c r="C18755" s="61">
        <v>1281.0</v>
      </c>
      <c r="D18755" s="57" t="s">
        <v>380</v>
      </c>
      <c r="E18755" s="62" t="str">
        <f t="shared" si="1"/>
        <v>Out of test</v>
      </c>
      <c r="F18755" s="53" t="str">
        <f t="shared" si="2"/>
        <v>Shenzhen_1</v>
      </c>
      <c r="G18755" s="53">
        <f t="shared" si="3"/>
        <v>0.6981165793</v>
      </c>
    </row>
    <row r="18756">
      <c r="A18756" s="61">
        <v>1.516119765E9</v>
      </c>
      <c r="B18756" s="61">
        <v>1.0</v>
      </c>
      <c r="C18756" s="61">
        <v>8.0</v>
      </c>
      <c r="D18756" s="57" t="s">
        <v>380</v>
      </c>
      <c r="E18756" s="62" t="str">
        <f t="shared" si="1"/>
        <v>Out of test</v>
      </c>
      <c r="F18756" s="53" t="str">
        <f t="shared" si="2"/>
        <v>Shenzhen_1</v>
      </c>
      <c r="G18756" s="53">
        <f t="shared" si="3"/>
        <v>0.2112938606</v>
      </c>
    </row>
    <row r="18757">
      <c r="A18757" s="61">
        <v>1.516319736E9</v>
      </c>
      <c r="B18757" s="61">
        <v>1.0</v>
      </c>
      <c r="C18757" s="61">
        <v>61.0</v>
      </c>
      <c r="D18757" s="57" t="s">
        <v>380</v>
      </c>
      <c r="E18757" s="62" t="str">
        <f t="shared" si="1"/>
        <v>Out of test</v>
      </c>
      <c r="F18757" s="53" t="str">
        <f t="shared" si="2"/>
        <v>Shenzhen_1</v>
      </c>
      <c r="G18757" s="53">
        <f t="shared" si="3"/>
        <v>0.4718544687</v>
      </c>
    </row>
    <row r="18758">
      <c r="A18758" s="61">
        <v>1.514625674E9</v>
      </c>
      <c r="B18758" s="61">
        <v>1.0</v>
      </c>
      <c r="C18758" s="61">
        <v>2045.0</v>
      </c>
      <c r="D18758" s="57" t="s">
        <v>380</v>
      </c>
      <c r="E18758" s="62" t="str">
        <f t="shared" si="1"/>
        <v>Out of test</v>
      </c>
      <c r="F18758" s="53" t="str">
        <f t="shared" si="2"/>
        <v>Shenzhen_1</v>
      </c>
      <c r="G18758" s="53">
        <f t="shared" si="3"/>
        <v>0.5825371913</v>
      </c>
    </row>
    <row r="18759">
      <c r="A18759" s="61">
        <v>1.511374529E9</v>
      </c>
      <c r="B18759" s="61">
        <v>1.0</v>
      </c>
      <c r="C18759" s="61">
        <v>1820.0</v>
      </c>
      <c r="D18759" s="57" t="s">
        <v>380</v>
      </c>
      <c r="E18759" s="62" t="str">
        <f t="shared" si="1"/>
        <v>Out of test</v>
      </c>
      <c r="F18759" s="53" t="str">
        <f t="shared" si="2"/>
        <v>Shenzhen_1</v>
      </c>
      <c r="G18759" s="53">
        <f t="shared" si="3"/>
        <v>0.4178538748</v>
      </c>
    </row>
    <row r="18760">
      <c r="A18760" s="61">
        <v>1.515850505E9</v>
      </c>
      <c r="B18760" s="61">
        <v>1.0</v>
      </c>
      <c r="C18760" s="61">
        <v>691.0</v>
      </c>
      <c r="D18760" s="57" t="s">
        <v>380</v>
      </c>
      <c r="E18760" s="62" t="str">
        <f t="shared" si="1"/>
        <v>Out of test</v>
      </c>
      <c r="F18760" s="53" t="str">
        <f t="shared" si="2"/>
        <v>Shenzhen_1</v>
      </c>
      <c r="G18760" s="53">
        <f t="shared" si="3"/>
        <v>0.2765520911</v>
      </c>
    </row>
    <row r="18761">
      <c r="A18761" s="61">
        <v>1.515387484E9</v>
      </c>
      <c r="B18761" s="61">
        <v>1.0</v>
      </c>
      <c r="C18761" s="61">
        <v>4669.0</v>
      </c>
      <c r="D18761" s="57" t="s">
        <v>380</v>
      </c>
      <c r="E18761" s="62" t="str">
        <f t="shared" si="1"/>
        <v>Out of test</v>
      </c>
      <c r="F18761" s="53" t="str">
        <f t="shared" si="2"/>
        <v>Shenzhen_1</v>
      </c>
      <c r="G18761" s="53">
        <f t="shared" si="3"/>
        <v>0.7379257287</v>
      </c>
    </row>
    <row r="18762">
      <c r="A18762" s="61">
        <v>1.514997057E9</v>
      </c>
      <c r="B18762" s="61">
        <v>1.0</v>
      </c>
      <c r="C18762" s="61">
        <v>2904.0</v>
      </c>
      <c r="D18762" s="57" t="s">
        <v>380</v>
      </c>
      <c r="E18762" s="62" t="str">
        <f t="shared" si="1"/>
        <v>Out of test</v>
      </c>
      <c r="F18762" s="53" t="str">
        <f t="shared" si="2"/>
        <v>Shenzhen_1</v>
      </c>
      <c r="G18762" s="53">
        <f t="shared" si="3"/>
        <v>0.7289925273</v>
      </c>
    </row>
    <row r="18763">
      <c r="A18763" s="61">
        <v>1.518702026E9</v>
      </c>
      <c r="B18763" s="61">
        <v>1.0</v>
      </c>
      <c r="C18763" s="61">
        <v>2220.0</v>
      </c>
      <c r="D18763" s="57" t="s">
        <v>380</v>
      </c>
      <c r="E18763" s="62" t="str">
        <f t="shared" si="1"/>
        <v>Out of test</v>
      </c>
      <c r="F18763" s="53" t="str">
        <f t="shared" si="2"/>
        <v>Shenzhen_1</v>
      </c>
      <c r="G18763" s="53">
        <f t="shared" si="3"/>
        <v>0.7394370834</v>
      </c>
    </row>
    <row r="18764">
      <c r="A18764" s="61">
        <v>1.512139036E9</v>
      </c>
      <c r="B18764" s="61">
        <v>1.0</v>
      </c>
      <c r="C18764" s="61">
        <v>785.0</v>
      </c>
      <c r="D18764" s="57" t="s">
        <v>380</v>
      </c>
      <c r="E18764" s="62" t="str">
        <f t="shared" si="1"/>
        <v>Out of test</v>
      </c>
      <c r="F18764" s="53" t="str">
        <f t="shared" si="2"/>
        <v>Shenzhen_1</v>
      </c>
      <c r="G18764" s="53">
        <f t="shared" si="3"/>
        <v>0.2175680702</v>
      </c>
    </row>
    <row r="18765">
      <c r="A18765" s="61">
        <v>1.512695425E9</v>
      </c>
      <c r="B18765" s="61">
        <v>1.0</v>
      </c>
      <c r="C18765" s="61">
        <v>2387.0</v>
      </c>
      <c r="D18765" s="57" t="s">
        <v>380</v>
      </c>
      <c r="E18765" s="62" t="str">
        <f t="shared" si="1"/>
        <v>Out of test</v>
      </c>
      <c r="F18765" s="53" t="str">
        <f t="shared" si="2"/>
        <v>Shenzhen_1</v>
      </c>
      <c r="G18765" s="53">
        <f t="shared" si="3"/>
        <v>0.6737050214</v>
      </c>
    </row>
    <row r="18766">
      <c r="A18766" s="61">
        <v>1.515995439E9</v>
      </c>
      <c r="B18766" s="61">
        <v>1.0</v>
      </c>
      <c r="C18766" s="61">
        <v>353.0</v>
      </c>
      <c r="D18766" s="57" t="s">
        <v>380</v>
      </c>
      <c r="E18766" s="62" t="str">
        <f t="shared" si="1"/>
        <v>Out of test</v>
      </c>
      <c r="F18766" s="53" t="str">
        <f t="shared" si="2"/>
        <v>Shenzhen_1</v>
      </c>
      <c r="G18766" s="53">
        <f t="shared" si="3"/>
        <v>0.7736674393</v>
      </c>
    </row>
    <row r="18767">
      <c r="A18767" s="61">
        <v>1.513389026E9</v>
      </c>
      <c r="B18767" s="61">
        <v>1.0</v>
      </c>
      <c r="C18767" s="61">
        <v>2749.0</v>
      </c>
      <c r="D18767" s="57" t="s">
        <v>380</v>
      </c>
      <c r="E18767" s="62" t="str">
        <f t="shared" si="1"/>
        <v>Out of test</v>
      </c>
      <c r="F18767" s="53" t="str">
        <f t="shared" si="2"/>
        <v>Shenzhen_1</v>
      </c>
      <c r="G18767" s="53">
        <f t="shared" si="3"/>
        <v>0.3519049014</v>
      </c>
    </row>
    <row r="18768">
      <c r="A18768" s="61">
        <v>1.511769439E9</v>
      </c>
      <c r="B18768" s="61">
        <v>1.0</v>
      </c>
      <c r="C18768" s="61">
        <v>2411.0</v>
      </c>
      <c r="D18768" s="57" t="s">
        <v>380</v>
      </c>
      <c r="E18768" s="62" t="str">
        <f t="shared" si="1"/>
        <v>Out of test</v>
      </c>
      <c r="F18768" s="53" t="str">
        <f t="shared" si="2"/>
        <v>Shenzhen_1</v>
      </c>
      <c r="G18768" s="53">
        <f t="shared" si="3"/>
        <v>0.1383252285</v>
      </c>
    </row>
    <row r="18769">
      <c r="A18769" s="61">
        <v>1.514234078E9</v>
      </c>
      <c r="B18769" s="61">
        <v>1.0</v>
      </c>
      <c r="C18769" s="61">
        <v>1126.0</v>
      </c>
      <c r="D18769" s="57" t="s">
        <v>380</v>
      </c>
      <c r="E18769" s="62" t="str">
        <f t="shared" si="1"/>
        <v>Out of test</v>
      </c>
      <c r="F18769" s="53" t="str">
        <f t="shared" si="2"/>
        <v>Shenzhen_1</v>
      </c>
      <c r="G18769" s="53">
        <f t="shared" si="3"/>
        <v>0.6536902712</v>
      </c>
    </row>
    <row r="18770">
      <c r="A18770" s="61">
        <v>1.513382114E9</v>
      </c>
      <c r="B18770" s="61">
        <v>1.0</v>
      </c>
      <c r="C18770" s="61">
        <v>842.0</v>
      </c>
      <c r="D18770" s="57" t="s">
        <v>380</v>
      </c>
      <c r="E18770" s="62" t="str">
        <f t="shared" si="1"/>
        <v>Out of test</v>
      </c>
      <c r="F18770" s="53" t="str">
        <f t="shared" si="2"/>
        <v>Shenzhen_1</v>
      </c>
      <c r="G18770" s="53">
        <f t="shared" si="3"/>
        <v>0.2636562173</v>
      </c>
    </row>
    <row r="18771">
      <c r="A18771" s="61">
        <v>1.513060918E9</v>
      </c>
      <c r="B18771" s="61">
        <v>1.0</v>
      </c>
      <c r="C18771" s="61">
        <v>2411.0</v>
      </c>
      <c r="D18771" s="57" t="s">
        <v>380</v>
      </c>
      <c r="E18771" s="62" t="str">
        <f t="shared" si="1"/>
        <v>Out of test</v>
      </c>
      <c r="F18771" s="53" t="str">
        <f t="shared" si="2"/>
        <v>Shenzhen_1</v>
      </c>
      <c r="G18771" s="53">
        <f t="shared" si="3"/>
        <v>0.925637976</v>
      </c>
    </row>
    <row r="18772">
      <c r="A18772" s="61">
        <v>1.518006367E9</v>
      </c>
      <c r="B18772" s="61">
        <v>1.0</v>
      </c>
      <c r="C18772" s="61">
        <v>2356.0</v>
      </c>
      <c r="D18772" s="57" t="s">
        <v>380</v>
      </c>
      <c r="E18772" s="62" t="str">
        <f t="shared" si="1"/>
        <v>Out of test</v>
      </c>
      <c r="F18772" s="53" t="str">
        <f t="shared" si="2"/>
        <v>Shenzhen_1</v>
      </c>
      <c r="G18772" s="53">
        <f t="shared" si="3"/>
        <v>0.1671447089</v>
      </c>
    </row>
    <row r="18773">
      <c r="A18773" s="61">
        <v>1.519778753E9</v>
      </c>
      <c r="B18773" s="61">
        <v>1.0</v>
      </c>
      <c r="C18773" s="61">
        <v>984.0</v>
      </c>
      <c r="D18773" s="57" t="s">
        <v>380</v>
      </c>
      <c r="E18773" s="62" t="str">
        <f t="shared" si="1"/>
        <v>Out of test</v>
      </c>
      <c r="F18773" s="53" t="str">
        <f t="shared" si="2"/>
        <v>Shenzhen_1</v>
      </c>
      <c r="G18773" s="53">
        <f t="shared" si="3"/>
        <v>0.4574469909</v>
      </c>
    </row>
    <row r="18774">
      <c r="A18774" s="61">
        <v>1.519743794E9</v>
      </c>
      <c r="B18774" s="61">
        <v>1.0</v>
      </c>
      <c r="C18774" s="61">
        <v>2028.0</v>
      </c>
      <c r="D18774" s="57" t="s">
        <v>380</v>
      </c>
      <c r="E18774" s="62" t="str">
        <f t="shared" si="1"/>
        <v>Out of test</v>
      </c>
      <c r="F18774" s="53" t="str">
        <f t="shared" si="2"/>
        <v>Shenzhen_1</v>
      </c>
      <c r="G18774" s="53">
        <f t="shared" si="3"/>
        <v>0.4680768902</v>
      </c>
    </row>
    <row r="18775">
      <c r="A18775" s="61">
        <v>1.513275827E9</v>
      </c>
      <c r="B18775" s="61">
        <v>1.0</v>
      </c>
      <c r="C18775" s="61">
        <v>3014.0</v>
      </c>
      <c r="D18775" s="57" t="s">
        <v>380</v>
      </c>
      <c r="E18775" s="62" t="str">
        <f t="shared" si="1"/>
        <v>Out of test</v>
      </c>
      <c r="F18775" s="53" t="str">
        <f t="shared" si="2"/>
        <v>Shenzhen_1</v>
      </c>
      <c r="G18775" s="53">
        <f t="shared" si="3"/>
        <v>0.08779075389</v>
      </c>
    </row>
    <row r="18776">
      <c r="A18776" s="61">
        <v>1.514862787E9</v>
      </c>
      <c r="B18776" s="61">
        <v>1.0</v>
      </c>
      <c r="C18776" s="61">
        <v>260.0</v>
      </c>
      <c r="D18776" s="57" t="s">
        <v>380</v>
      </c>
      <c r="E18776" s="62" t="str">
        <f t="shared" si="1"/>
        <v>Out of test</v>
      </c>
      <c r="F18776" s="53" t="str">
        <f t="shared" si="2"/>
        <v>Shenzhen_1</v>
      </c>
      <c r="G18776" s="53">
        <f t="shared" si="3"/>
        <v>0.4200115866</v>
      </c>
    </row>
    <row r="18777">
      <c r="A18777" s="61">
        <v>1.518282546E9</v>
      </c>
      <c r="B18777" s="61">
        <v>1.0</v>
      </c>
      <c r="C18777" s="61">
        <v>2870.0</v>
      </c>
      <c r="D18777" s="57" t="s">
        <v>380</v>
      </c>
      <c r="E18777" s="62" t="str">
        <f t="shared" si="1"/>
        <v>Out of test</v>
      </c>
      <c r="F18777" s="53" t="str">
        <f t="shared" si="2"/>
        <v>Shenzhen_1</v>
      </c>
      <c r="G18777" s="53">
        <f t="shared" si="3"/>
        <v>0.471235017</v>
      </c>
    </row>
    <row r="18778">
      <c r="A18778" s="61">
        <v>1.512297764E9</v>
      </c>
      <c r="B18778" s="61">
        <v>1.0</v>
      </c>
      <c r="C18778" s="61">
        <v>1212.0</v>
      </c>
      <c r="D18778" s="57" t="s">
        <v>380</v>
      </c>
      <c r="E18778" s="62" t="str">
        <f t="shared" si="1"/>
        <v>Out of test</v>
      </c>
      <c r="F18778" s="53" t="str">
        <f t="shared" si="2"/>
        <v>Shenzhen_1</v>
      </c>
      <c r="G18778" s="53">
        <f t="shared" si="3"/>
        <v>0.1506953137</v>
      </c>
    </row>
    <row r="18779">
      <c r="A18779" s="61">
        <v>1.517389053E9</v>
      </c>
      <c r="B18779" s="61">
        <v>1.0</v>
      </c>
      <c r="C18779" s="61">
        <v>414.0</v>
      </c>
      <c r="D18779" s="57" t="s">
        <v>380</v>
      </c>
      <c r="E18779" s="62" t="str">
        <f t="shared" si="1"/>
        <v>Out of test</v>
      </c>
      <c r="F18779" s="53" t="str">
        <f t="shared" si="2"/>
        <v>Shenzhen_1</v>
      </c>
      <c r="G18779" s="53">
        <f t="shared" si="3"/>
        <v>0.4031906287</v>
      </c>
    </row>
    <row r="18780">
      <c r="A18780" s="61">
        <v>1.511935255E9</v>
      </c>
      <c r="B18780" s="61">
        <v>1.0</v>
      </c>
      <c r="C18780" s="61">
        <v>6.0</v>
      </c>
      <c r="D18780" s="57" t="s">
        <v>380</v>
      </c>
      <c r="E18780" s="62" t="str">
        <f t="shared" si="1"/>
        <v>Out of test</v>
      </c>
      <c r="F18780" s="53" t="str">
        <f t="shared" si="2"/>
        <v>Shenzhen_1</v>
      </c>
      <c r="G18780" s="53">
        <f t="shared" si="3"/>
        <v>0.5345615242</v>
      </c>
    </row>
    <row r="18781">
      <c r="A18781" s="61">
        <v>1.518968104E9</v>
      </c>
      <c r="B18781" s="61">
        <v>1.0</v>
      </c>
      <c r="C18781" s="61">
        <v>1658.0</v>
      </c>
      <c r="D18781" s="57" t="s">
        <v>380</v>
      </c>
      <c r="E18781" s="62" t="str">
        <f t="shared" si="1"/>
        <v>Out of test</v>
      </c>
      <c r="F18781" s="53" t="str">
        <f t="shared" si="2"/>
        <v>Shenzhen_1</v>
      </c>
      <c r="G18781" s="53">
        <f t="shared" si="3"/>
        <v>0.7001105469</v>
      </c>
    </row>
    <row r="18782">
      <c r="A18782" s="61">
        <v>1.511545246E9</v>
      </c>
      <c r="B18782" s="61">
        <v>1.0</v>
      </c>
      <c r="C18782" s="61">
        <v>2435.0</v>
      </c>
      <c r="D18782" s="57" t="s">
        <v>380</v>
      </c>
      <c r="E18782" s="62" t="str">
        <f t="shared" si="1"/>
        <v>Out of test</v>
      </c>
      <c r="F18782" s="53" t="str">
        <f t="shared" si="2"/>
        <v>Shenzhen_1</v>
      </c>
      <c r="G18782" s="53">
        <f t="shared" si="3"/>
        <v>0.2593555433</v>
      </c>
    </row>
    <row r="18783">
      <c r="A18783" s="61">
        <v>1.519694136E9</v>
      </c>
      <c r="B18783" s="61">
        <v>1.0</v>
      </c>
      <c r="C18783" s="61">
        <v>195.0</v>
      </c>
      <c r="D18783" s="57" t="s">
        <v>380</v>
      </c>
      <c r="E18783" s="62" t="str">
        <f t="shared" si="1"/>
        <v>Out of test</v>
      </c>
      <c r="F18783" s="53" t="str">
        <f t="shared" si="2"/>
        <v>Shenzhen_1</v>
      </c>
      <c r="G18783" s="53">
        <f t="shared" si="3"/>
        <v>0.6438163405</v>
      </c>
    </row>
    <row r="18784">
      <c r="A18784" s="61">
        <v>1.517204259E9</v>
      </c>
      <c r="B18784" s="61">
        <v>1.0</v>
      </c>
      <c r="C18784" s="61">
        <v>3261.0</v>
      </c>
      <c r="D18784" s="57" t="s">
        <v>380</v>
      </c>
      <c r="E18784" s="62" t="str">
        <f t="shared" si="1"/>
        <v>Out of test</v>
      </c>
      <c r="F18784" s="53" t="str">
        <f t="shared" si="2"/>
        <v>Shenzhen_1</v>
      </c>
      <c r="G18784" s="53">
        <f t="shared" si="3"/>
        <v>0.2670681958</v>
      </c>
    </row>
    <row r="18785">
      <c r="A18785" s="61">
        <v>1.512097276E9</v>
      </c>
      <c r="B18785" s="61">
        <v>1.0</v>
      </c>
      <c r="C18785" s="61">
        <v>880.0</v>
      </c>
      <c r="D18785" s="57" t="s">
        <v>380</v>
      </c>
      <c r="E18785" s="62" t="str">
        <f t="shared" si="1"/>
        <v>Out of test</v>
      </c>
      <c r="F18785" s="53" t="str">
        <f t="shared" si="2"/>
        <v>Shenzhen_1</v>
      </c>
      <c r="G18785" s="53">
        <f t="shared" si="3"/>
        <v>0.6768377497</v>
      </c>
    </row>
    <row r="18786">
      <c r="A18786" s="61">
        <v>1.518479029E9</v>
      </c>
      <c r="B18786" s="61">
        <v>1.0</v>
      </c>
      <c r="C18786" s="61">
        <v>2457.0</v>
      </c>
      <c r="D18786" s="57" t="s">
        <v>380</v>
      </c>
      <c r="E18786" s="62" t="str">
        <f t="shared" si="1"/>
        <v>Out of test</v>
      </c>
      <c r="F18786" s="53" t="str">
        <f t="shared" si="2"/>
        <v>Shenzhen_1</v>
      </c>
      <c r="G18786" s="53">
        <f t="shared" si="3"/>
        <v>0.6129355081</v>
      </c>
    </row>
    <row r="18787">
      <c r="A18787" s="61">
        <v>1.515001568E9</v>
      </c>
      <c r="B18787" s="61">
        <v>1.0</v>
      </c>
      <c r="C18787" s="61">
        <v>2787.0</v>
      </c>
      <c r="D18787" s="57" t="s">
        <v>380</v>
      </c>
      <c r="E18787" s="62" t="str">
        <f t="shared" si="1"/>
        <v>Out of test</v>
      </c>
      <c r="F18787" s="53" t="str">
        <f t="shared" si="2"/>
        <v>Shenzhen_1</v>
      </c>
      <c r="G18787" s="53">
        <f t="shared" si="3"/>
        <v>0.4629744262</v>
      </c>
    </row>
    <row r="18788">
      <c r="A18788" s="61">
        <v>1.516985124E9</v>
      </c>
      <c r="B18788" s="61">
        <v>1.0</v>
      </c>
      <c r="C18788" s="61">
        <v>1399.0</v>
      </c>
      <c r="D18788" s="57" t="s">
        <v>380</v>
      </c>
      <c r="E18788" s="62" t="str">
        <f t="shared" si="1"/>
        <v>Out of test</v>
      </c>
      <c r="F18788" s="53" t="str">
        <f t="shared" si="2"/>
        <v>Shenzhen_1</v>
      </c>
      <c r="G18788" s="53">
        <f t="shared" si="3"/>
        <v>0.6105917684</v>
      </c>
    </row>
    <row r="18789">
      <c r="A18789" s="61">
        <v>1.519470255E9</v>
      </c>
      <c r="B18789" s="61">
        <v>1.0</v>
      </c>
      <c r="C18789" s="61">
        <v>514.0</v>
      </c>
      <c r="D18789" s="57" t="s">
        <v>380</v>
      </c>
      <c r="E18789" s="62" t="str">
        <f t="shared" si="1"/>
        <v>Out of test</v>
      </c>
      <c r="F18789" s="53" t="str">
        <f t="shared" si="2"/>
        <v>Shenzhen_1</v>
      </c>
      <c r="G18789" s="53">
        <f t="shared" si="3"/>
        <v>0.2650769989</v>
      </c>
    </row>
    <row r="18790">
      <c r="A18790" s="61">
        <v>1.519302558E9</v>
      </c>
      <c r="B18790" s="61">
        <v>1.0</v>
      </c>
      <c r="C18790" s="61">
        <v>1518.0</v>
      </c>
      <c r="D18790" s="57" t="s">
        <v>380</v>
      </c>
      <c r="E18790" s="62" t="str">
        <f t="shared" si="1"/>
        <v>Out of test</v>
      </c>
      <c r="F18790" s="53" t="str">
        <f t="shared" si="2"/>
        <v>Shenzhen_1</v>
      </c>
      <c r="G18790" s="53">
        <f t="shared" si="3"/>
        <v>0.8354920302</v>
      </c>
    </row>
    <row r="18791">
      <c r="A18791" s="61">
        <v>1.515521465E9</v>
      </c>
      <c r="B18791" s="61">
        <v>1.0</v>
      </c>
      <c r="C18791" s="61">
        <v>2206.0</v>
      </c>
      <c r="D18791" s="57" t="s">
        <v>380</v>
      </c>
      <c r="E18791" s="62" t="str">
        <f t="shared" si="1"/>
        <v>Out of test</v>
      </c>
      <c r="F18791" s="53" t="str">
        <f t="shared" si="2"/>
        <v>Shenzhen_1</v>
      </c>
      <c r="G18791" s="53">
        <f t="shared" si="3"/>
        <v>0.8295514611</v>
      </c>
    </row>
    <row r="18792">
      <c r="A18792" s="61">
        <v>1.511789058E9</v>
      </c>
      <c r="B18792" s="61">
        <v>1.0</v>
      </c>
      <c r="C18792" s="61">
        <v>763.0</v>
      </c>
      <c r="D18792" s="57" t="s">
        <v>380</v>
      </c>
      <c r="E18792" s="62" t="str">
        <f t="shared" si="1"/>
        <v>Out of test</v>
      </c>
      <c r="F18792" s="53" t="str">
        <f t="shared" si="2"/>
        <v>Shenzhen_1</v>
      </c>
      <c r="G18792" s="53">
        <f t="shared" si="3"/>
        <v>0.5145191504</v>
      </c>
    </row>
    <row r="18793">
      <c r="A18793" s="61">
        <v>1.518636046E9</v>
      </c>
      <c r="B18793" s="61">
        <v>1.0</v>
      </c>
      <c r="C18793" s="61">
        <v>1075.0</v>
      </c>
      <c r="D18793" s="57" t="s">
        <v>380</v>
      </c>
      <c r="E18793" s="62" t="str">
        <f t="shared" si="1"/>
        <v>Out of test</v>
      </c>
      <c r="F18793" s="53" t="str">
        <f t="shared" si="2"/>
        <v>Shenzhen_1</v>
      </c>
      <c r="G18793" s="53">
        <f t="shared" si="3"/>
        <v>0.1716995544</v>
      </c>
    </row>
    <row r="18794">
      <c r="A18794" s="61">
        <v>1.517693603E9</v>
      </c>
      <c r="B18794" s="61">
        <v>1.0</v>
      </c>
      <c r="C18794" s="61">
        <v>108.0</v>
      </c>
      <c r="D18794" s="57" t="s">
        <v>380</v>
      </c>
      <c r="E18794" s="62" t="str">
        <f t="shared" si="1"/>
        <v>Out of test</v>
      </c>
      <c r="F18794" s="53" t="str">
        <f t="shared" si="2"/>
        <v>Shenzhen_1</v>
      </c>
      <c r="G18794" s="53">
        <f t="shared" si="3"/>
        <v>0.1124552333</v>
      </c>
    </row>
    <row r="18795">
      <c r="A18795" s="61">
        <v>1.518921097E9</v>
      </c>
      <c r="B18795" s="61">
        <v>1.0</v>
      </c>
      <c r="C18795" s="61">
        <v>452.0</v>
      </c>
      <c r="D18795" s="57" t="s">
        <v>380</v>
      </c>
      <c r="E18795" s="62" t="str">
        <f t="shared" si="1"/>
        <v>Out of test</v>
      </c>
      <c r="F18795" s="53" t="str">
        <f t="shared" si="2"/>
        <v>Shenzhen_1</v>
      </c>
      <c r="G18795" s="53">
        <f t="shared" si="3"/>
        <v>0.2232268348</v>
      </c>
    </row>
    <row r="18796">
      <c r="A18796" s="61">
        <v>1.517706179E9</v>
      </c>
      <c r="B18796" s="61">
        <v>1.0</v>
      </c>
      <c r="C18796" s="61">
        <v>2002.0</v>
      </c>
      <c r="D18796" s="57" t="s">
        <v>380</v>
      </c>
      <c r="E18796" s="62" t="str">
        <f t="shared" si="1"/>
        <v>Out of test</v>
      </c>
      <c r="F18796" s="53" t="str">
        <f t="shared" si="2"/>
        <v>Shenzhen_1</v>
      </c>
      <c r="G18796" s="53">
        <f t="shared" si="3"/>
        <v>0.564047069</v>
      </c>
    </row>
    <row r="18797">
      <c r="A18797" s="61">
        <v>1.519863145E9</v>
      </c>
      <c r="B18797" s="61">
        <v>1.0</v>
      </c>
      <c r="C18797" s="61">
        <v>2161.0</v>
      </c>
      <c r="D18797" s="57" t="s">
        <v>380</v>
      </c>
      <c r="E18797" s="62" t="str">
        <f t="shared" si="1"/>
        <v>Out of test</v>
      </c>
      <c r="F18797" s="53" t="str">
        <f t="shared" si="2"/>
        <v>Shenzhen_1</v>
      </c>
      <c r="G18797" s="53">
        <f t="shared" si="3"/>
        <v>0.7067114713</v>
      </c>
    </row>
    <row r="18798">
      <c r="A18798" s="61">
        <v>1.518935726E9</v>
      </c>
      <c r="B18798" s="61">
        <v>1.0</v>
      </c>
      <c r="C18798" s="61">
        <v>5564.0</v>
      </c>
      <c r="D18798" s="57" t="s">
        <v>380</v>
      </c>
      <c r="E18798" s="62" t="str">
        <f t="shared" si="1"/>
        <v>Out of test</v>
      </c>
      <c r="F18798" s="53" t="str">
        <f t="shared" si="2"/>
        <v>Shenzhen_1</v>
      </c>
      <c r="G18798" s="53">
        <f t="shared" si="3"/>
        <v>0.8251766803</v>
      </c>
    </row>
    <row r="18799">
      <c r="A18799" s="61">
        <v>1.519779347E9</v>
      </c>
      <c r="B18799" s="61">
        <v>1.0</v>
      </c>
      <c r="C18799" s="61">
        <v>1866.0</v>
      </c>
      <c r="D18799" s="57" t="s">
        <v>380</v>
      </c>
      <c r="E18799" s="62" t="str">
        <f t="shared" si="1"/>
        <v>Out of test</v>
      </c>
      <c r="F18799" s="53" t="str">
        <f t="shared" si="2"/>
        <v>Shenzhen_1</v>
      </c>
      <c r="G18799" s="53">
        <f t="shared" si="3"/>
        <v>0.6432888452</v>
      </c>
    </row>
    <row r="18800">
      <c r="A18800" s="61">
        <v>1.512131716E9</v>
      </c>
      <c r="B18800" s="61">
        <v>1.0</v>
      </c>
      <c r="C18800" s="61">
        <v>130.0</v>
      </c>
      <c r="D18800" s="57" t="s">
        <v>380</v>
      </c>
      <c r="E18800" s="62" t="str">
        <f t="shared" si="1"/>
        <v>Out of test</v>
      </c>
      <c r="F18800" s="53" t="str">
        <f t="shared" si="2"/>
        <v>Shenzhen_1</v>
      </c>
      <c r="G18800" s="53">
        <f t="shared" si="3"/>
        <v>0.9127293891</v>
      </c>
    </row>
    <row r="18801">
      <c r="A18801" s="61">
        <v>1.513414005E9</v>
      </c>
      <c r="B18801" s="61">
        <v>1.0</v>
      </c>
      <c r="C18801" s="61">
        <v>1975.0</v>
      </c>
      <c r="D18801" s="57" t="s">
        <v>380</v>
      </c>
      <c r="E18801" s="62" t="str">
        <f t="shared" si="1"/>
        <v>Out of test</v>
      </c>
      <c r="F18801" s="53" t="str">
        <f t="shared" si="2"/>
        <v>Shenzhen_1</v>
      </c>
      <c r="G18801" s="53">
        <f t="shared" si="3"/>
        <v>0.9591520021</v>
      </c>
    </row>
    <row r="18802">
      <c r="A18802" s="61">
        <v>1.518466817E9</v>
      </c>
      <c r="B18802" s="61">
        <v>1.0</v>
      </c>
      <c r="C18802" s="61">
        <v>1341.0</v>
      </c>
      <c r="D18802" s="57" t="s">
        <v>380</v>
      </c>
      <c r="E18802" s="62" t="str">
        <f t="shared" si="1"/>
        <v>Out of test</v>
      </c>
      <c r="F18802" s="53" t="str">
        <f t="shared" si="2"/>
        <v>Shenzhen_1</v>
      </c>
      <c r="G18802" s="53">
        <f t="shared" si="3"/>
        <v>0.7578322649</v>
      </c>
    </row>
    <row r="18803">
      <c r="A18803" s="61">
        <v>1.514671326E9</v>
      </c>
      <c r="B18803" s="61">
        <v>1.0</v>
      </c>
      <c r="C18803" s="61">
        <v>3454.0</v>
      </c>
      <c r="D18803" s="57" t="s">
        <v>380</v>
      </c>
      <c r="E18803" s="62" t="str">
        <f t="shared" si="1"/>
        <v>Out of test</v>
      </c>
      <c r="F18803" s="53" t="str">
        <f t="shared" si="2"/>
        <v>Shenzhen_1</v>
      </c>
      <c r="G18803" s="53">
        <f t="shared" si="3"/>
        <v>0.9417048906</v>
      </c>
    </row>
    <row r="18804">
      <c r="A18804" s="61">
        <v>1.518013919E9</v>
      </c>
      <c r="B18804" s="61">
        <v>1.0</v>
      </c>
      <c r="C18804" s="61">
        <v>2254.0</v>
      </c>
      <c r="D18804" s="57" t="s">
        <v>380</v>
      </c>
      <c r="E18804" s="62" t="str">
        <f t="shared" si="1"/>
        <v>Out of test</v>
      </c>
      <c r="F18804" s="53" t="str">
        <f t="shared" si="2"/>
        <v>Shenzhen_1</v>
      </c>
      <c r="G18804" s="53">
        <f t="shared" si="3"/>
        <v>0.3520300092</v>
      </c>
    </row>
    <row r="18805">
      <c r="A18805" s="61">
        <v>1.512317193E9</v>
      </c>
      <c r="B18805" s="61">
        <v>1.0</v>
      </c>
      <c r="C18805" s="61">
        <v>2794.0</v>
      </c>
      <c r="D18805" s="57" t="s">
        <v>380</v>
      </c>
      <c r="E18805" s="62" t="str">
        <f t="shared" si="1"/>
        <v>Out of test</v>
      </c>
      <c r="F18805" s="53" t="str">
        <f t="shared" si="2"/>
        <v>Shenzhen_1</v>
      </c>
      <c r="G18805" s="53">
        <f t="shared" si="3"/>
        <v>0.093464956</v>
      </c>
    </row>
    <row r="18806">
      <c r="A18806" s="61">
        <v>1.517789426E9</v>
      </c>
      <c r="B18806" s="61">
        <v>1.0</v>
      </c>
      <c r="C18806" s="61">
        <v>1557.0</v>
      </c>
      <c r="D18806" s="57" t="s">
        <v>380</v>
      </c>
      <c r="E18806" s="62" t="str">
        <f t="shared" si="1"/>
        <v>Out of test</v>
      </c>
      <c r="F18806" s="53" t="str">
        <f t="shared" si="2"/>
        <v>Shenzhen_1</v>
      </c>
      <c r="G18806" s="53">
        <f t="shared" si="3"/>
        <v>0.3646245124</v>
      </c>
    </row>
    <row r="18807">
      <c r="A18807" s="61">
        <v>1.515266743E9</v>
      </c>
      <c r="B18807" s="61">
        <v>1.0</v>
      </c>
      <c r="C18807" s="61">
        <v>4900.0</v>
      </c>
      <c r="D18807" s="57" t="s">
        <v>380</v>
      </c>
      <c r="E18807" s="62" t="str">
        <f t="shared" si="1"/>
        <v>Out of test</v>
      </c>
      <c r="F18807" s="53" t="str">
        <f t="shared" si="2"/>
        <v>Shenzhen_1</v>
      </c>
      <c r="G18807" s="53">
        <f t="shared" si="3"/>
        <v>0.855354229</v>
      </c>
    </row>
    <row r="18808">
      <c r="A18808" s="61">
        <v>1.514109066E9</v>
      </c>
      <c r="B18808" s="61">
        <v>1.0</v>
      </c>
      <c r="C18808" s="61">
        <v>3376.0</v>
      </c>
      <c r="D18808" s="57" t="s">
        <v>380</v>
      </c>
      <c r="E18808" s="62" t="str">
        <f t="shared" si="1"/>
        <v>Out of test</v>
      </c>
      <c r="F18808" s="53" t="str">
        <f t="shared" si="2"/>
        <v>Shenzhen_1</v>
      </c>
      <c r="G18808" s="53">
        <f t="shared" si="3"/>
        <v>0.6488938508</v>
      </c>
    </row>
    <row r="18809">
      <c r="A18809" s="61">
        <v>1.511371775E9</v>
      </c>
      <c r="B18809" s="61">
        <v>1.0</v>
      </c>
      <c r="C18809" s="61">
        <v>36.0</v>
      </c>
      <c r="D18809" s="57" t="s">
        <v>380</v>
      </c>
      <c r="E18809" s="62" t="str">
        <f t="shared" si="1"/>
        <v>Out of test</v>
      </c>
      <c r="F18809" s="53" t="str">
        <f t="shared" si="2"/>
        <v>Shenzhen_1</v>
      </c>
      <c r="G18809" s="53">
        <f t="shared" si="3"/>
        <v>0.9132242004</v>
      </c>
    </row>
    <row r="18810">
      <c r="A18810" s="61">
        <v>1.518162677E9</v>
      </c>
      <c r="B18810" s="61">
        <v>1.0</v>
      </c>
      <c r="C18810" s="61">
        <v>2272.0</v>
      </c>
      <c r="D18810" s="57" t="s">
        <v>380</v>
      </c>
      <c r="E18810" s="62" t="str">
        <f t="shared" si="1"/>
        <v>Out of test</v>
      </c>
      <c r="F18810" s="53" t="str">
        <f t="shared" si="2"/>
        <v>Shenzhen_1</v>
      </c>
      <c r="G18810" s="53">
        <f t="shared" si="3"/>
        <v>0.535425998</v>
      </c>
    </row>
    <row r="18811">
      <c r="A18811" s="61">
        <v>1.516387836E9</v>
      </c>
      <c r="B18811" s="61">
        <v>1.0</v>
      </c>
      <c r="C18811" s="61">
        <v>290.0</v>
      </c>
      <c r="D18811" s="57" t="s">
        <v>380</v>
      </c>
      <c r="E18811" s="62" t="str">
        <f t="shared" si="1"/>
        <v>Out of test</v>
      </c>
      <c r="F18811" s="53" t="str">
        <f t="shared" si="2"/>
        <v>Shenzhen_1</v>
      </c>
      <c r="G18811" s="53">
        <f t="shared" si="3"/>
        <v>0.3828392584</v>
      </c>
    </row>
    <row r="18812">
      <c r="A18812" s="61">
        <v>1.515576598E9</v>
      </c>
      <c r="B18812" s="61">
        <v>1.0</v>
      </c>
      <c r="C18812" s="61">
        <v>1345.0</v>
      </c>
      <c r="D18812" s="57" t="s">
        <v>380</v>
      </c>
      <c r="E18812" s="62" t="str">
        <f t="shared" si="1"/>
        <v>Out of test</v>
      </c>
      <c r="F18812" s="53" t="str">
        <f t="shared" si="2"/>
        <v>Shenzhen_1</v>
      </c>
      <c r="G18812" s="53">
        <f t="shared" si="3"/>
        <v>0.1856675956</v>
      </c>
    </row>
    <row r="18813">
      <c r="A18813" s="61">
        <v>1.518921269E9</v>
      </c>
      <c r="B18813" s="61">
        <v>1.0</v>
      </c>
      <c r="C18813" s="61">
        <v>3219.0</v>
      </c>
      <c r="D18813" s="57" t="s">
        <v>380</v>
      </c>
      <c r="E18813" s="62" t="str">
        <f t="shared" si="1"/>
        <v>Out of test</v>
      </c>
      <c r="F18813" s="53" t="str">
        <f t="shared" si="2"/>
        <v>Shenzhen_1</v>
      </c>
      <c r="G18813" s="53">
        <f t="shared" si="3"/>
        <v>0.187726769</v>
      </c>
    </row>
    <row r="18814">
      <c r="A18814" s="61">
        <v>1.516100704E9</v>
      </c>
      <c r="B18814" s="61">
        <v>1.0</v>
      </c>
      <c r="C18814" s="61">
        <v>1901.0</v>
      </c>
      <c r="D18814" s="57" t="s">
        <v>380</v>
      </c>
      <c r="E18814" s="62" t="str">
        <f t="shared" si="1"/>
        <v>Out of test</v>
      </c>
      <c r="F18814" s="53" t="str">
        <f t="shared" si="2"/>
        <v>Shenzhen_1</v>
      </c>
      <c r="G18814" s="53">
        <f t="shared" si="3"/>
        <v>0.404449465</v>
      </c>
    </row>
    <row r="18815">
      <c r="A18815" s="61">
        <v>1.511934868E9</v>
      </c>
      <c r="B18815" s="61">
        <v>1.0</v>
      </c>
      <c r="C18815" s="61">
        <v>338.0</v>
      </c>
      <c r="D18815" s="57" t="s">
        <v>380</v>
      </c>
      <c r="E18815" s="62" t="str">
        <f t="shared" si="1"/>
        <v>Out of test</v>
      </c>
      <c r="F18815" s="53" t="str">
        <f t="shared" si="2"/>
        <v>Shenzhen_1</v>
      </c>
      <c r="G18815" s="53">
        <f t="shared" si="3"/>
        <v>0.8280498488</v>
      </c>
    </row>
    <row r="18816">
      <c r="A18816" s="61">
        <v>1.517622944E9</v>
      </c>
      <c r="B18816" s="61">
        <v>1.0</v>
      </c>
      <c r="C18816" s="61">
        <v>2055.0</v>
      </c>
      <c r="D18816" s="57" t="s">
        <v>380</v>
      </c>
      <c r="E18816" s="62" t="str">
        <f t="shared" si="1"/>
        <v>Out of test</v>
      </c>
      <c r="F18816" s="53" t="str">
        <f t="shared" si="2"/>
        <v>Shenzhen_1</v>
      </c>
      <c r="G18816" s="53">
        <f t="shared" si="3"/>
        <v>0.4962732158</v>
      </c>
    </row>
    <row r="18817">
      <c r="A18817" s="61">
        <v>1.518470043E9</v>
      </c>
      <c r="B18817" s="61">
        <v>1.0</v>
      </c>
      <c r="C18817" s="61">
        <v>1126.0</v>
      </c>
      <c r="D18817" s="57" t="s">
        <v>380</v>
      </c>
      <c r="E18817" s="62" t="str">
        <f t="shared" si="1"/>
        <v>Out of test</v>
      </c>
      <c r="F18817" s="53" t="str">
        <f t="shared" si="2"/>
        <v>Shenzhen_1</v>
      </c>
      <c r="G18817" s="53">
        <f t="shared" si="3"/>
        <v>0.4918510404</v>
      </c>
    </row>
    <row r="18818">
      <c r="A18818" s="61">
        <v>1.514737485E9</v>
      </c>
      <c r="B18818" s="61">
        <v>1.0</v>
      </c>
      <c r="C18818" s="61">
        <v>2587.0</v>
      </c>
      <c r="D18818" s="57" t="s">
        <v>380</v>
      </c>
      <c r="E18818" s="62" t="str">
        <f t="shared" si="1"/>
        <v>Out of test</v>
      </c>
      <c r="F18818" s="53" t="str">
        <f t="shared" si="2"/>
        <v>Shenzhen_1</v>
      </c>
      <c r="G18818" s="53">
        <f t="shared" si="3"/>
        <v>0.009226503643</v>
      </c>
    </row>
    <row r="18819">
      <c r="A18819" s="61">
        <v>1.517234736E9</v>
      </c>
      <c r="B18819" s="61">
        <v>1.0</v>
      </c>
      <c r="C18819" s="61">
        <v>2695.0</v>
      </c>
      <c r="D18819" s="57" t="s">
        <v>380</v>
      </c>
      <c r="E18819" s="62" t="str">
        <f t="shared" si="1"/>
        <v>Out of test</v>
      </c>
      <c r="F18819" s="53" t="str">
        <f t="shared" si="2"/>
        <v>Shenzhen_1</v>
      </c>
      <c r="G18819" s="53">
        <f t="shared" si="3"/>
        <v>0.9156622703</v>
      </c>
    </row>
    <row r="18820">
      <c r="A18820" s="61">
        <v>1.515856888E9</v>
      </c>
      <c r="B18820" s="61">
        <v>1.0</v>
      </c>
      <c r="C18820" s="61">
        <v>1230.0</v>
      </c>
      <c r="D18820" s="57" t="s">
        <v>380</v>
      </c>
      <c r="E18820" s="62" t="str">
        <f t="shared" si="1"/>
        <v>Out of test</v>
      </c>
      <c r="F18820" s="53" t="str">
        <f t="shared" si="2"/>
        <v>Shenzhen_1</v>
      </c>
      <c r="G18820" s="53">
        <f t="shared" si="3"/>
        <v>0.5083570298</v>
      </c>
    </row>
    <row r="18821">
      <c r="A18821" s="61">
        <v>1.511294695E9</v>
      </c>
      <c r="B18821" s="61">
        <v>1.0</v>
      </c>
      <c r="C18821" s="61">
        <v>984.0</v>
      </c>
      <c r="D18821" s="57" t="s">
        <v>380</v>
      </c>
      <c r="E18821" s="62" t="str">
        <f t="shared" si="1"/>
        <v>Out of test</v>
      </c>
      <c r="F18821" s="53" t="str">
        <f t="shared" si="2"/>
        <v>Shenzhen_1</v>
      </c>
      <c r="G18821" s="53">
        <f t="shared" si="3"/>
        <v>0.4707087544</v>
      </c>
    </row>
    <row r="18822">
      <c r="A18822" s="61">
        <v>1.513040969E9</v>
      </c>
      <c r="B18822" s="61">
        <v>1.0</v>
      </c>
      <c r="C18822" s="61">
        <v>257.0</v>
      </c>
      <c r="D18822" s="57" t="s">
        <v>380</v>
      </c>
      <c r="E18822" s="62" t="str">
        <f t="shared" si="1"/>
        <v>Out of test</v>
      </c>
      <c r="F18822" s="53" t="str">
        <f t="shared" si="2"/>
        <v>Shenzhen_1</v>
      </c>
      <c r="G18822" s="53">
        <f t="shared" si="3"/>
        <v>0.02612131309</v>
      </c>
    </row>
    <row r="18823">
      <c r="A18823" s="61">
        <v>1.514336227E9</v>
      </c>
      <c r="B18823" s="61">
        <v>1.0</v>
      </c>
      <c r="C18823" s="61">
        <v>4067.0</v>
      </c>
      <c r="D18823" s="57" t="s">
        <v>380</v>
      </c>
      <c r="E18823" s="62" t="str">
        <f t="shared" si="1"/>
        <v>Out of test</v>
      </c>
      <c r="F18823" s="53" t="str">
        <f t="shared" si="2"/>
        <v>Shenzhen_1</v>
      </c>
      <c r="G18823" s="53">
        <f t="shared" si="3"/>
        <v>0.8730124189</v>
      </c>
    </row>
    <row r="18824">
      <c r="A18824" s="61">
        <v>1.517344485E9</v>
      </c>
      <c r="B18824" s="61">
        <v>1.0</v>
      </c>
      <c r="C18824" s="61">
        <v>610.0</v>
      </c>
      <c r="D18824" s="57" t="s">
        <v>380</v>
      </c>
      <c r="E18824" s="62" t="str">
        <f t="shared" si="1"/>
        <v>Out of test</v>
      </c>
      <c r="F18824" s="53" t="str">
        <f t="shared" si="2"/>
        <v>Shenzhen_1</v>
      </c>
      <c r="G18824" s="53">
        <f t="shared" si="3"/>
        <v>0.173207412</v>
      </c>
    </row>
    <row r="18825">
      <c r="A18825" s="61">
        <v>1.512823047E9</v>
      </c>
      <c r="B18825" s="61">
        <v>1.0</v>
      </c>
      <c r="C18825" s="61">
        <v>606.0</v>
      </c>
      <c r="D18825" s="57" t="s">
        <v>380</v>
      </c>
      <c r="E18825" s="62" t="str">
        <f t="shared" si="1"/>
        <v>Out of test</v>
      </c>
      <c r="F18825" s="53" t="str">
        <f t="shared" si="2"/>
        <v>Shenzhen_1</v>
      </c>
      <c r="G18825" s="53">
        <f t="shared" si="3"/>
        <v>0.5080037728</v>
      </c>
    </row>
    <row r="18826">
      <c r="A18826" s="61">
        <v>1.511670048E9</v>
      </c>
      <c r="B18826" s="61">
        <v>1.0</v>
      </c>
      <c r="C18826" s="61">
        <v>314.0</v>
      </c>
      <c r="D18826" s="57" t="s">
        <v>380</v>
      </c>
      <c r="E18826" s="62" t="str">
        <f t="shared" si="1"/>
        <v>Out of test</v>
      </c>
      <c r="F18826" s="53" t="str">
        <f t="shared" si="2"/>
        <v>Shenzhen_1</v>
      </c>
      <c r="G18826" s="53">
        <f t="shared" si="3"/>
        <v>0.3838018908</v>
      </c>
    </row>
    <row r="18827">
      <c r="A18827" s="61">
        <v>1.519641528E9</v>
      </c>
      <c r="B18827" s="61">
        <v>1.0</v>
      </c>
      <c r="C18827" s="61">
        <v>1261.0</v>
      </c>
      <c r="D18827" s="57" t="s">
        <v>380</v>
      </c>
      <c r="E18827" s="62" t="str">
        <f t="shared" si="1"/>
        <v>Out of test</v>
      </c>
      <c r="F18827" s="53" t="str">
        <f t="shared" si="2"/>
        <v>Shenzhen_1</v>
      </c>
      <c r="G18827" s="53">
        <f t="shared" si="3"/>
        <v>0.2682911927</v>
      </c>
    </row>
    <row r="18828">
      <c r="A18828" s="61">
        <v>1.518956805E9</v>
      </c>
      <c r="B18828" s="61">
        <v>1.0</v>
      </c>
      <c r="C18828" s="61">
        <v>2235.0</v>
      </c>
      <c r="D18828" s="57" t="s">
        <v>380</v>
      </c>
      <c r="E18828" s="62" t="str">
        <f t="shared" si="1"/>
        <v>Out of test</v>
      </c>
      <c r="F18828" s="53" t="str">
        <f t="shared" si="2"/>
        <v>Shenzhen_1</v>
      </c>
      <c r="G18828" s="53">
        <f t="shared" si="3"/>
        <v>0.6935548955</v>
      </c>
    </row>
    <row r="18829">
      <c r="A18829" s="61">
        <v>1.511728458E9</v>
      </c>
      <c r="B18829" s="61">
        <v>1.0</v>
      </c>
      <c r="C18829" s="61">
        <v>299.0</v>
      </c>
      <c r="D18829" s="57" t="s">
        <v>380</v>
      </c>
      <c r="E18829" s="62" t="str">
        <f t="shared" si="1"/>
        <v>Out of test</v>
      </c>
      <c r="F18829" s="53" t="str">
        <f t="shared" si="2"/>
        <v>Shenzhen_1</v>
      </c>
      <c r="G18829" s="53">
        <f t="shared" si="3"/>
        <v>0.7506425519</v>
      </c>
    </row>
    <row r="18830">
      <c r="A18830" s="61">
        <v>1.513002849E9</v>
      </c>
      <c r="B18830" s="61">
        <v>1.0</v>
      </c>
      <c r="C18830" s="61">
        <v>3197.0</v>
      </c>
      <c r="D18830" s="57" t="s">
        <v>380</v>
      </c>
      <c r="E18830" s="62" t="str">
        <f t="shared" si="1"/>
        <v>Out of test</v>
      </c>
      <c r="F18830" s="53" t="str">
        <f t="shared" si="2"/>
        <v>Shenzhen_1</v>
      </c>
      <c r="G18830" s="53">
        <f t="shared" si="3"/>
        <v>0.2875360406</v>
      </c>
    </row>
    <row r="18831">
      <c r="A18831" s="61">
        <v>1.515233349E9</v>
      </c>
      <c r="B18831" s="61">
        <v>1.0</v>
      </c>
      <c r="C18831" s="61">
        <v>3661.0</v>
      </c>
      <c r="D18831" s="57" t="s">
        <v>380</v>
      </c>
      <c r="E18831" s="62" t="str">
        <f t="shared" si="1"/>
        <v>Out of test</v>
      </c>
      <c r="F18831" s="53" t="str">
        <f t="shared" si="2"/>
        <v>Shenzhen_1</v>
      </c>
      <c r="G18831" s="53">
        <f t="shared" si="3"/>
        <v>0.6967668598</v>
      </c>
    </row>
    <row r="18832">
      <c r="A18832" s="61">
        <v>1.517646364E9</v>
      </c>
      <c r="B18832" s="61">
        <v>1.0</v>
      </c>
      <c r="C18832" s="61">
        <v>1758.0</v>
      </c>
      <c r="D18832" s="57" t="s">
        <v>380</v>
      </c>
      <c r="E18832" s="62" t="str">
        <f t="shared" si="1"/>
        <v>Out of test</v>
      </c>
      <c r="F18832" s="53" t="str">
        <f t="shared" si="2"/>
        <v>Shenzhen_1</v>
      </c>
      <c r="G18832" s="53">
        <f t="shared" si="3"/>
        <v>0.7439383127</v>
      </c>
    </row>
    <row r="18833">
      <c r="A18833" s="61">
        <v>1.511788904E9</v>
      </c>
      <c r="B18833" s="61">
        <v>1.0</v>
      </c>
      <c r="C18833" s="61">
        <v>1534.0</v>
      </c>
      <c r="D18833" s="57" t="s">
        <v>380</v>
      </c>
      <c r="E18833" s="62" t="str">
        <f t="shared" si="1"/>
        <v>Out of test</v>
      </c>
      <c r="F18833" s="53" t="str">
        <f t="shared" si="2"/>
        <v>Shenzhen_1</v>
      </c>
      <c r="G18833" s="53">
        <f t="shared" si="3"/>
        <v>0.3220241433</v>
      </c>
    </row>
    <row r="18834">
      <c r="A18834" s="61">
        <v>1.514153715E9</v>
      </c>
      <c r="B18834" s="61">
        <v>1.0</v>
      </c>
      <c r="C18834" s="61">
        <v>722.0</v>
      </c>
      <c r="D18834" s="57" t="s">
        <v>380</v>
      </c>
      <c r="E18834" s="62" t="str">
        <f t="shared" si="1"/>
        <v>Out of test</v>
      </c>
      <c r="F18834" s="53" t="str">
        <f t="shared" si="2"/>
        <v>Shenzhen_1</v>
      </c>
      <c r="G18834" s="53">
        <f t="shared" si="3"/>
        <v>0.07487484752</v>
      </c>
    </row>
    <row r="18835">
      <c r="A18835" s="61">
        <v>1.518095624E9</v>
      </c>
      <c r="B18835" s="61">
        <v>1.0</v>
      </c>
      <c r="C18835" s="61">
        <v>2312.0</v>
      </c>
      <c r="D18835" s="57" t="s">
        <v>380</v>
      </c>
      <c r="E18835" s="62" t="str">
        <f t="shared" si="1"/>
        <v>Out of test</v>
      </c>
      <c r="F18835" s="53" t="str">
        <f t="shared" si="2"/>
        <v>Shenzhen_1</v>
      </c>
      <c r="G18835" s="53">
        <f t="shared" si="3"/>
        <v>0.1147479147</v>
      </c>
    </row>
    <row r="18836">
      <c r="A18836" s="61">
        <v>1.512069528E9</v>
      </c>
      <c r="B18836" s="61">
        <v>1.0</v>
      </c>
      <c r="C18836" s="61">
        <v>1313.0</v>
      </c>
      <c r="D18836" s="57" t="s">
        <v>380</v>
      </c>
      <c r="E18836" s="62" t="str">
        <f t="shared" si="1"/>
        <v>Out of test</v>
      </c>
      <c r="F18836" s="53" t="str">
        <f t="shared" si="2"/>
        <v>Shenzhen_1</v>
      </c>
      <c r="G18836" s="53">
        <f t="shared" si="3"/>
        <v>0.9191411412</v>
      </c>
    </row>
    <row r="18837">
      <c r="A18837" s="61">
        <v>1.517566995E9</v>
      </c>
      <c r="B18837" s="61">
        <v>1.0</v>
      </c>
      <c r="C18837" s="61">
        <v>1853.0</v>
      </c>
      <c r="D18837" s="57" t="s">
        <v>380</v>
      </c>
      <c r="E18837" s="62" t="str">
        <f t="shared" si="1"/>
        <v>Out of test</v>
      </c>
      <c r="F18837" s="53" t="str">
        <f t="shared" si="2"/>
        <v>Shenzhen_1</v>
      </c>
      <c r="G18837" s="53">
        <f t="shared" si="3"/>
        <v>0.3425709792</v>
      </c>
    </row>
    <row r="18838">
      <c r="A18838" s="61">
        <v>1.512385665E9</v>
      </c>
      <c r="B18838" s="61">
        <v>1.0</v>
      </c>
      <c r="C18838" s="61">
        <v>305.0</v>
      </c>
      <c r="D18838" s="57" t="s">
        <v>380</v>
      </c>
      <c r="E18838" s="62" t="str">
        <f t="shared" si="1"/>
        <v>Out of test</v>
      </c>
      <c r="F18838" s="53" t="str">
        <f t="shared" si="2"/>
        <v>Shenzhen_1</v>
      </c>
      <c r="G18838" s="53">
        <f t="shared" si="3"/>
        <v>0.3672316309</v>
      </c>
    </row>
    <row r="18839">
      <c r="A18839" s="61">
        <v>1.514189473E9</v>
      </c>
      <c r="B18839" s="61">
        <v>1.0</v>
      </c>
      <c r="C18839" s="61">
        <v>522.0</v>
      </c>
      <c r="D18839" s="57" t="s">
        <v>380</v>
      </c>
      <c r="E18839" s="62" t="str">
        <f t="shared" si="1"/>
        <v>Out of test</v>
      </c>
      <c r="F18839" s="53" t="str">
        <f t="shared" si="2"/>
        <v>Shenzhen_1</v>
      </c>
      <c r="G18839" s="53">
        <f t="shared" si="3"/>
        <v>0.7352571933</v>
      </c>
    </row>
    <row r="18840">
      <c r="A18840" s="61">
        <v>1.519626637E9</v>
      </c>
      <c r="B18840" s="61">
        <v>1.0</v>
      </c>
      <c r="C18840" s="61">
        <v>443.0</v>
      </c>
      <c r="D18840" s="57" t="s">
        <v>380</v>
      </c>
      <c r="E18840" s="62" t="str">
        <f t="shared" si="1"/>
        <v>Out of test</v>
      </c>
      <c r="F18840" s="53" t="str">
        <f t="shared" si="2"/>
        <v>Shenzhen_1</v>
      </c>
      <c r="G18840" s="53">
        <f t="shared" si="3"/>
        <v>0.1432726941</v>
      </c>
    </row>
    <row r="18841">
      <c r="A18841" s="61">
        <v>1.514520773E9</v>
      </c>
      <c r="B18841" s="61">
        <v>1.0</v>
      </c>
      <c r="C18841" s="61">
        <v>1216.0</v>
      </c>
      <c r="D18841" s="57" t="s">
        <v>380</v>
      </c>
      <c r="E18841" s="62" t="str">
        <f t="shared" si="1"/>
        <v>Out of test</v>
      </c>
      <c r="F18841" s="53" t="str">
        <f t="shared" si="2"/>
        <v>Shenzhen_1</v>
      </c>
      <c r="G18841" s="53">
        <f t="shared" si="3"/>
        <v>0.06844343973</v>
      </c>
    </row>
    <row r="18842">
      <c r="A18842" s="61">
        <v>1.515516304E9</v>
      </c>
      <c r="B18842" s="61">
        <v>1.0</v>
      </c>
      <c r="C18842" s="61">
        <v>1497.0</v>
      </c>
      <c r="D18842" s="57" t="s">
        <v>380</v>
      </c>
      <c r="E18842" s="62" t="str">
        <f t="shared" si="1"/>
        <v>Out of test</v>
      </c>
      <c r="F18842" s="53" t="str">
        <f t="shared" si="2"/>
        <v>Shenzhen_1</v>
      </c>
      <c r="G18842" s="53">
        <f t="shared" si="3"/>
        <v>0.1820600879</v>
      </c>
    </row>
    <row r="18843">
      <c r="A18843" s="61">
        <v>1.511903354E9</v>
      </c>
      <c r="B18843" s="61">
        <v>1.0</v>
      </c>
      <c r="C18843" s="61">
        <v>230.0</v>
      </c>
      <c r="D18843" s="57" t="s">
        <v>380</v>
      </c>
      <c r="E18843" s="62" t="str">
        <f t="shared" si="1"/>
        <v>Out of test</v>
      </c>
      <c r="F18843" s="53" t="str">
        <f t="shared" si="2"/>
        <v>Shenzhen_1</v>
      </c>
      <c r="G18843" s="53">
        <f t="shared" si="3"/>
        <v>0.9198961349</v>
      </c>
    </row>
    <row r="18844">
      <c r="A18844" s="61">
        <v>1.513599998E9</v>
      </c>
      <c r="B18844" s="61">
        <v>1.0</v>
      </c>
      <c r="C18844" s="61">
        <v>1697.0</v>
      </c>
      <c r="D18844" s="57" t="s">
        <v>380</v>
      </c>
      <c r="E18844" s="62" t="str">
        <f t="shared" si="1"/>
        <v>Out of test</v>
      </c>
      <c r="F18844" s="53" t="str">
        <f t="shared" si="2"/>
        <v>Shenzhen_1</v>
      </c>
      <c r="G18844" s="53">
        <f t="shared" si="3"/>
        <v>0.9253887521</v>
      </c>
    </row>
    <row r="18845">
      <c r="A18845" s="61">
        <v>1.516142497E9</v>
      </c>
      <c r="B18845" s="61">
        <v>1.0</v>
      </c>
      <c r="C18845" s="61">
        <v>564.0</v>
      </c>
      <c r="D18845" s="57" t="s">
        <v>380</v>
      </c>
      <c r="E18845" s="62" t="str">
        <f t="shared" si="1"/>
        <v>Out of test</v>
      </c>
      <c r="F18845" s="53" t="str">
        <f t="shared" si="2"/>
        <v>Shenzhen_1</v>
      </c>
      <c r="G18845" s="53">
        <f t="shared" si="3"/>
        <v>0.0580150788</v>
      </c>
    </row>
    <row r="18846">
      <c r="A18846" s="61">
        <v>1.518406907E9</v>
      </c>
      <c r="B18846" s="61">
        <v>1.0</v>
      </c>
      <c r="C18846" s="61">
        <v>1809.0</v>
      </c>
      <c r="D18846" s="57" t="s">
        <v>380</v>
      </c>
      <c r="E18846" s="62" t="str">
        <f t="shared" si="1"/>
        <v>Out of test</v>
      </c>
      <c r="F18846" s="53" t="str">
        <f t="shared" si="2"/>
        <v>Shenzhen_1</v>
      </c>
      <c r="G18846" s="53">
        <f t="shared" si="3"/>
        <v>0.02677978307</v>
      </c>
    </row>
    <row r="18847">
      <c r="A18847" s="61">
        <v>1.519203535E9</v>
      </c>
      <c r="B18847" s="61">
        <v>1.0</v>
      </c>
      <c r="C18847" s="61">
        <v>563.0</v>
      </c>
      <c r="D18847" s="57" t="s">
        <v>380</v>
      </c>
      <c r="E18847" s="62" t="str">
        <f t="shared" si="1"/>
        <v>Out of test</v>
      </c>
      <c r="F18847" s="53" t="str">
        <f t="shared" si="2"/>
        <v>Shenzhen_1</v>
      </c>
      <c r="G18847" s="53">
        <f t="shared" si="3"/>
        <v>0.4281355966</v>
      </c>
    </row>
    <row r="18848">
      <c r="A18848" s="61">
        <v>1.512993708E9</v>
      </c>
      <c r="B18848" s="61">
        <v>1.0</v>
      </c>
      <c r="C18848" s="61">
        <v>1888.0</v>
      </c>
      <c r="D18848" s="57" t="s">
        <v>380</v>
      </c>
      <c r="E18848" s="62" t="str">
        <f t="shared" si="1"/>
        <v>Out of test</v>
      </c>
      <c r="F18848" s="53" t="str">
        <f t="shared" si="2"/>
        <v>Shenzhen_1</v>
      </c>
      <c r="G18848" s="53">
        <f t="shared" si="3"/>
        <v>0.1571167371</v>
      </c>
    </row>
    <row r="18849">
      <c r="A18849" s="61">
        <v>1.519369626E9</v>
      </c>
      <c r="B18849" s="61">
        <v>1.0</v>
      </c>
      <c r="C18849" s="61">
        <v>751.0</v>
      </c>
      <c r="D18849" s="57" t="s">
        <v>380</v>
      </c>
      <c r="E18849" s="62" t="str">
        <f t="shared" si="1"/>
        <v>Out of test</v>
      </c>
      <c r="F18849" s="53" t="str">
        <f t="shared" si="2"/>
        <v>Shenzhen_1</v>
      </c>
      <c r="G18849" s="53">
        <f t="shared" si="3"/>
        <v>0.7805676424</v>
      </c>
    </row>
    <row r="18850">
      <c r="A18850" s="61">
        <v>1.514305139E9</v>
      </c>
      <c r="B18850" s="61">
        <v>1.0</v>
      </c>
      <c r="C18850" s="61">
        <v>718.0</v>
      </c>
      <c r="D18850" s="57" t="s">
        <v>380</v>
      </c>
      <c r="E18850" s="62" t="str">
        <f t="shared" si="1"/>
        <v>Out of test</v>
      </c>
      <c r="F18850" s="53" t="str">
        <f t="shared" si="2"/>
        <v>Shenzhen_1</v>
      </c>
      <c r="G18850" s="53">
        <f t="shared" si="3"/>
        <v>0.5082934675</v>
      </c>
    </row>
    <row r="18851">
      <c r="A18851" s="61">
        <v>1.516770435E9</v>
      </c>
      <c r="B18851" s="61">
        <v>1.0</v>
      </c>
      <c r="C18851" s="61">
        <v>1871.0</v>
      </c>
      <c r="D18851" s="57" t="s">
        <v>380</v>
      </c>
      <c r="E18851" s="62" t="str">
        <f t="shared" si="1"/>
        <v>Out of test</v>
      </c>
      <c r="F18851" s="53" t="str">
        <f t="shared" si="2"/>
        <v>Shenzhen_1</v>
      </c>
      <c r="G18851" s="53">
        <f t="shared" si="3"/>
        <v>0.7182777385</v>
      </c>
    </row>
    <row r="18852">
      <c r="A18852" s="61">
        <v>1.517001966E9</v>
      </c>
      <c r="B18852" s="61">
        <v>1.0</v>
      </c>
      <c r="C18852" s="61">
        <v>2598.0</v>
      </c>
      <c r="D18852" s="57" t="s">
        <v>380</v>
      </c>
      <c r="E18852" s="62" t="str">
        <f t="shared" si="1"/>
        <v>Out of test</v>
      </c>
      <c r="F18852" s="53" t="str">
        <f t="shared" si="2"/>
        <v>Shenzhen_1</v>
      </c>
      <c r="G18852" s="53">
        <f t="shared" si="3"/>
        <v>0.6135709623</v>
      </c>
    </row>
    <row r="18853">
      <c r="A18853" s="61">
        <v>1.512948907E9</v>
      </c>
      <c r="B18853" s="61">
        <v>1.0</v>
      </c>
      <c r="C18853" s="61">
        <v>1823.0</v>
      </c>
      <c r="D18853" s="57" t="s">
        <v>380</v>
      </c>
      <c r="E18853" s="62" t="str">
        <f t="shared" si="1"/>
        <v>Out of test</v>
      </c>
      <c r="F18853" s="53" t="str">
        <f t="shared" si="2"/>
        <v>Shenzhen_1</v>
      </c>
      <c r="G18853" s="53">
        <f t="shared" si="3"/>
        <v>0.4927976633</v>
      </c>
    </row>
    <row r="18854">
      <c r="A18854" s="61">
        <v>1.515440858E9</v>
      </c>
      <c r="B18854" s="61">
        <v>1.0</v>
      </c>
      <c r="C18854" s="61">
        <v>4853.0</v>
      </c>
      <c r="D18854" s="57" t="s">
        <v>380</v>
      </c>
      <c r="E18854" s="62" t="str">
        <f t="shared" si="1"/>
        <v>Out of test</v>
      </c>
      <c r="F18854" s="53" t="str">
        <f t="shared" si="2"/>
        <v>Shenzhen_1</v>
      </c>
      <c r="G18854" s="53">
        <f t="shared" si="3"/>
        <v>0.6608852855</v>
      </c>
    </row>
    <row r="18855">
      <c r="A18855" s="61">
        <v>1.513325017E9</v>
      </c>
      <c r="B18855" s="61">
        <v>1.0</v>
      </c>
      <c r="C18855" s="61">
        <v>5463.0</v>
      </c>
      <c r="D18855" s="57" t="s">
        <v>380</v>
      </c>
      <c r="E18855" s="62" t="str">
        <f t="shared" si="1"/>
        <v>Out of test</v>
      </c>
      <c r="F18855" s="53" t="str">
        <f t="shared" si="2"/>
        <v>Shenzhen_1</v>
      </c>
      <c r="G18855" s="53">
        <f t="shared" si="3"/>
        <v>0.7335911579</v>
      </c>
    </row>
    <row r="18856">
      <c r="A18856" s="61">
        <v>1.512243226E9</v>
      </c>
      <c r="B18856" s="61">
        <v>1.0</v>
      </c>
      <c r="C18856" s="61">
        <v>450.0</v>
      </c>
      <c r="D18856" s="57" t="s">
        <v>380</v>
      </c>
      <c r="E18856" s="62" t="str">
        <f t="shared" si="1"/>
        <v>Out of test</v>
      </c>
      <c r="F18856" s="53" t="str">
        <f t="shared" si="2"/>
        <v>Shenzhen_1</v>
      </c>
      <c r="G18856" s="53">
        <f t="shared" si="3"/>
        <v>0.4409134922</v>
      </c>
    </row>
    <row r="18857">
      <c r="A18857" s="61">
        <v>1.515297718E9</v>
      </c>
      <c r="B18857" s="61">
        <v>1.0</v>
      </c>
      <c r="C18857" s="61">
        <v>1606.0</v>
      </c>
      <c r="D18857" s="57" t="s">
        <v>380</v>
      </c>
      <c r="E18857" s="62" t="str">
        <f t="shared" si="1"/>
        <v>Out of test</v>
      </c>
      <c r="F18857" s="53" t="str">
        <f t="shared" si="2"/>
        <v>Shenzhen_1</v>
      </c>
      <c r="G18857" s="53">
        <f t="shared" si="3"/>
        <v>0.5261099475</v>
      </c>
    </row>
    <row r="18858">
      <c r="A18858" s="61">
        <v>1.516692784E9</v>
      </c>
      <c r="B18858" s="61">
        <v>1.0</v>
      </c>
      <c r="C18858" s="61">
        <v>204.0</v>
      </c>
      <c r="D18858" s="57" t="s">
        <v>380</v>
      </c>
      <c r="E18858" s="62" t="str">
        <f t="shared" si="1"/>
        <v>Out of test</v>
      </c>
      <c r="F18858" s="53" t="str">
        <f t="shared" si="2"/>
        <v>Shenzhen_1</v>
      </c>
      <c r="G18858" s="53">
        <f t="shared" si="3"/>
        <v>0.02048441192</v>
      </c>
    </row>
    <row r="18859">
      <c r="A18859" s="61">
        <v>1.514765478E9</v>
      </c>
      <c r="B18859" s="61">
        <v>1.0</v>
      </c>
      <c r="C18859" s="61">
        <v>926.0</v>
      </c>
      <c r="D18859" s="57" t="s">
        <v>380</v>
      </c>
      <c r="E18859" s="62" t="str">
        <f t="shared" si="1"/>
        <v>Out of test</v>
      </c>
      <c r="F18859" s="53" t="str">
        <f t="shared" si="2"/>
        <v>Shenzhen_1</v>
      </c>
      <c r="G18859" s="53">
        <f t="shared" si="3"/>
        <v>0.752629182</v>
      </c>
    </row>
    <row r="18860">
      <c r="A18860" s="61">
        <v>1.512378013E9</v>
      </c>
      <c r="B18860" s="61">
        <v>1.0</v>
      </c>
      <c r="C18860" s="61">
        <v>884.0</v>
      </c>
      <c r="D18860" s="57" t="s">
        <v>380</v>
      </c>
      <c r="E18860" s="62" t="str">
        <f t="shared" si="1"/>
        <v>Out of test</v>
      </c>
      <c r="F18860" s="53" t="str">
        <f t="shared" si="2"/>
        <v>Shenzhen_1</v>
      </c>
      <c r="G18860" s="53">
        <f t="shared" si="3"/>
        <v>0.6922367733</v>
      </c>
    </row>
    <row r="18861">
      <c r="A18861" s="61">
        <v>1.518214989E9</v>
      </c>
      <c r="B18861" s="61">
        <v>1.0</v>
      </c>
      <c r="C18861" s="61">
        <v>1928.0</v>
      </c>
      <c r="D18861" s="57" t="s">
        <v>380</v>
      </c>
      <c r="E18861" s="62" t="str">
        <f t="shared" si="1"/>
        <v>Out of test</v>
      </c>
      <c r="F18861" s="53" t="str">
        <f t="shared" si="2"/>
        <v>Shenzhen_1</v>
      </c>
      <c r="G18861" s="53">
        <f t="shared" si="3"/>
        <v>0.3513050646</v>
      </c>
    </row>
    <row r="18862">
      <c r="A18862" s="61">
        <v>1.519230195E9</v>
      </c>
      <c r="B18862" s="61">
        <v>1.0</v>
      </c>
      <c r="C18862" s="61">
        <v>1535.0</v>
      </c>
      <c r="D18862" s="57" t="s">
        <v>380</v>
      </c>
      <c r="E18862" s="62" t="str">
        <f t="shared" si="1"/>
        <v>Out of test</v>
      </c>
      <c r="F18862" s="53" t="str">
        <f t="shared" si="2"/>
        <v>Shenzhen_1</v>
      </c>
      <c r="G18862" s="53">
        <f t="shared" si="3"/>
        <v>0.454724277</v>
      </c>
    </row>
    <row r="18863">
      <c r="A18863" s="61">
        <v>1.516429933E9</v>
      </c>
      <c r="B18863" s="61">
        <v>1.0</v>
      </c>
      <c r="C18863" s="61">
        <v>1419.0</v>
      </c>
      <c r="D18863" s="57" t="s">
        <v>380</v>
      </c>
      <c r="E18863" s="62" t="str">
        <f t="shared" si="1"/>
        <v>Out of test</v>
      </c>
      <c r="F18863" s="53" t="str">
        <f t="shared" si="2"/>
        <v>Shenzhen_1</v>
      </c>
      <c r="G18863" s="53">
        <f t="shared" si="3"/>
        <v>0.4344993332</v>
      </c>
    </row>
    <row r="18864">
      <c r="A18864" s="61">
        <v>1.515034283E9</v>
      </c>
      <c r="B18864" s="61">
        <v>1.0</v>
      </c>
      <c r="C18864" s="61">
        <v>650.0</v>
      </c>
      <c r="D18864" s="57" t="s">
        <v>380</v>
      </c>
      <c r="E18864" s="62" t="str">
        <f t="shared" si="1"/>
        <v>Out of test</v>
      </c>
      <c r="F18864" s="53" t="str">
        <f t="shared" si="2"/>
        <v>Shenzhen_1</v>
      </c>
      <c r="G18864" s="53">
        <f t="shared" si="3"/>
        <v>0.4080143162</v>
      </c>
    </row>
    <row r="18865">
      <c r="A18865" s="61">
        <v>1.515382726E9</v>
      </c>
      <c r="B18865" s="61">
        <v>1.0</v>
      </c>
      <c r="C18865" s="61">
        <v>2102.0</v>
      </c>
      <c r="D18865" s="57" t="s">
        <v>380</v>
      </c>
      <c r="E18865" s="62" t="str">
        <f t="shared" si="1"/>
        <v>Out of test</v>
      </c>
      <c r="F18865" s="53" t="str">
        <f t="shared" si="2"/>
        <v>Shenzhen_1</v>
      </c>
      <c r="G18865" s="53">
        <f t="shared" si="3"/>
        <v>0.9171518931</v>
      </c>
    </row>
    <row r="18866">
      <c r="A18866" s="61">
        <v>1.514243048E9</v>
      </c>
      <c r="B18866" s="61">
        <v>1.0</v>
      </c>
      <c r="C18866" s="61">
        <v>2759.0</v>
      </c>
      <c r="D18866" s="57" t="s">
        <v>380</v>
      </c>
      <c r="E18866" s="62" t="str">
        <f t="shared" si="1"/>
        <v>Out of test</v>
      </c>
      <c r="F18866" s="53" t="str">
        <f t="shared" si="2"/>
        <v>Shenzhen_1</v>
      </c>
      <c r="G18866" s="53">
        <f t="shared" si="3"/>
        <v>0.895922547</v>
      </c>
    </row>
    <row r="18867">
      <c r="A18867" s="61">
        <v>1.512252478E9</v>
      </c>
      <c r="B18867" s="61">
        <v>1.0</v>
      </c>
      <c r="C18867" s="61">
        <v>3507.0</v>
      </c>
      <c r="D18867" s="57" t="s">
        <v>380</v>
      </c>
      <c r="E18867" s="62" t="str">
        <f t="shared" si="1"/>
        <v>Out of test</v>
      </c>
      <c r="F18867" s="53" t="str">
        <f t="shared" si="2"/>
        <v>Shenzhen_1</v>
      </c>
      <c r="G18867" s="53">
        <f t="shared" si="3"/>
        <v>0.1478593303</v>
      </c>
    </row>
    <row r="18868">
      <c r="A18868" s="61">
        <v>1.517398188E9</v>
      </c>
      <c r="B18868" s="61">
        <v>1.0</v>
      </c>
      <c r="C18868" s="61">
        <v>1034.0</v>
      </c>
      <c r="D18868" s="57" t="s">
        <v>380</v>
      </c>
      <c r="E18868" s="62" t="str">
        <f t="shared" si="1"/>
        <v>Out of test</v>
      </c>
      <c r="F18868" s="53" t="str">
        <f t="shared" si="2"/>
        <v>Shenzhen_1</v>
      </c>
      <c r="G18868" s="53">
        <f t="shared" si="3"/>
        <v>0.8281861015</v>
      </c>
    </row>
    <row r="18869">
      <c r="A18869" s="61">
        <v>1.514361363E9</v>
      </c>
      <c r="B18869" s="61">
        <v>1.0</v>
      </c>
      <c r="C18869" s="61">
        <v>347.0</v>
      </c>
      <c r="D18869" s="57" t="s">
        <v>380</v>
      </c>
      <c r="E18869" s="62" t="str">
        <f t="shared" si="1"/>
        <v>Out of test</v>
      </c>
      <c r="F18869" s="53" t="str">
        <f t="shared" si="2"/>
        <v>Shenzhen_1</v>
      </c>
      <c r="G18869" s="53">
        <f t="shared" si="3"/>
        <v>0.7954680047</v>
      </c>
    </row>
    <row r="18870">
      <c r="A18870" s="61">
        <v>1.516032069E9</v>
      </c>
      <c r="B18870" s="61">
        <v>1.0</v>
      </c>
      <c r="C18870" s="61">
        <v>2678.0</v>
      </c>
      <c r="D18870" s="57" t="s">
        <v>380</v>
      </c>
      <c r="E18870" s="62" t="str">
        <f t="shared" si="1"/>
        <v>Out of test</v>
      </c>
      <c r="F18870" s="53" t="str">
        <f t="shared" si="2"/>
        <v>Shenzhen_1</v>
      </c>
      <c r="G18870" s="53">
        <f t="shared" si="3"/>
        <v>0.4180522712</v>
      </c>
    </row>
    <row r="18871">
      <c r="A18871" s="61">
        <v>1.517612138E9</v>
      </c>
      <c r="B18871" s="61">
        <v>1.0</v>
      </c>
      <c r="C18871" s="61">
        <v>1015.0</v>
      </c>
      <c r="D18871" s="57" t="s">
        <v>380</v>
      </c>
      <c r="E18871" s="62" t="str">
        <f t="shared" si="1"/>
        <v>Out of test</v>
      </c>
      <c r="F18871" s="53" t="str">
        <f t="shared" si="2"/>
        <v>Shenzhen_1</v>
      </c>
      <c r="G18871" s="53">
        <f t="shared" si="3"/>
        <v>0.03667342987</v>
      </c>
    </row>
    <row r="18872">
      <c r="A18872" s="61">
        <v>1.519866916E9</v>
      </c>
      <c r="B18872" s="61">
        <v>1.0</v>
      </c>
      <c r="C18872" s="61">
        <v>3756.0</v>
      </c>
      <c r="D18872" s="57" t="s">
        <v>380</v>
      </c>
      <c r="E18872" s="62" t="str">
        <f t="shared" si="1"/>
        <v>Out of test</v>
      </c>
      <c r="F18872" s="53" t="str">
        <f t="shared" si="2"/>
        <v>Shenzhen_1</v>
      </c>
      <c r="G18872" s="53">
        <f t="shared" si="3"/>
        <v>0.07001563251</v>
      </c>
    </row>
    <row r="18873">
      <c r="A18873" s="61">
        <v>1.511291246E9</v>
      </c>
      <c r="B18873" s="61">
        <v>1.0</v>
      </c>
      <c r="C18873" s="61">
        <v>1689.0</v>
      </c>
      <c r="D18873" s="57" t="s">
        <v>380</v>
      </c>
      <c r="E18873" s="62" t="str">
        <f t="shared" si="1"/>
        <v>Out of test</v>
      </c>
      <c r="F18873" s="53" t="str">
        <f t="shared" si="2"/>
        <v>Shenzhen_1</v>
      </c>
      <c r="G18873" s="53">
        <f t="shared" si="3"/>
        <v>0.6077143799</v>
      </c>
    </row>
    <row r="18874">
      <c r="A18874" s="61">
        <v>1.514992454E9</v>
      </c>
      <c r="B18874" s="61">
        <v>1.0</v>
      </c>
      <c r="C18874" s="61">
        <v>1361.0</v>
      </c>
      <c r="D18874" s="57" t="s">
        <v>380</v>
      </c>
      <c r="E18874" s="62" t="str">
        <f t="shared" si="1"/>
        <v>Out of test</v>
      </c>
      <c r="F18874" s="53" t="str">
        <f t="shared" si="2"/>
        <v>Shenzhen_1</v>
      </c>
      <c r="G18874" s="53">
        <f t="shared" si="3"/>
        <v>0.5489702278</v>
      </c>
    </row>
    <row r="18875">
      <c r="A18875" s="61">
        <v>1.516730287E9</v>
      </c>
      <c r="B18875" s="61">
        <v>1.0</v>
      </c>
      <c r="C18875" s="61">
        <v>616.0</v>
      </c>
      <c r="D18875" s="57" t="s">
        <v>380</v>
      </c>
      <c r="E18875" s="62" t="str">
        <f t="shared" si="1"/>
        <v>Out of test</v>
      </c>
      <c r="F18875" s="53" t="str">
        <f t="shared" si="2"/>
        <v>Shenzhen_1</v>
      </c>
      <c r="G18875" s="53">
        <f t="shared" si="3"/>
        <v>0.04626998823</v>
      </c>
    </row>
    <row r="18876">
      <c r="A18876" s="61">
        <v>1.516507237E9</v>
      </c>
      <c r="B18876" s="61">
        <v>1.0</v>
      </c>
      <c r="C18876" s="61">
        <v>2887.0</v>
      </c>
      <c r="D18876" s="57" t="s">
        <v>380</v>
      </c>
      <c r="E18876" s="62" t="str">
        <f t="shared" si="1"/>
        <v>Out of test</v>
      </c>
      <c r="F18876" s="53" t="str">
        <f t="shared" si="2"/>
        <v>Shenzhen_1</v>
      </c>
      <c r="G18876" s="53">
        <f t="shared" si="3"/>
        <v>0.009175998936</v>
      </c>
    </row>
    <row r="18877">
      <c r="A18877" s="61">
        <v>1.513747975E9</v>
      </c>
      <c r="B18877" s="61">
        <v>1.0</v>
      </c>
      <c r="C18877" s="61">
        <v>362.0</v>
      </c>
      <c r="D18877" s="57" t="s">
        <v>380</v>
      </c>
      <c r="E18877" s="62" t="str">
        <f t="shared" si="1"/>
        <v>Out of test</v>
      </c>
      <c r="F18877" s="53" t="str">
        <f t="shared" si="2"/>
        <v>Shenzhen_1</v>
      </c>
      <c r="G18877" s="53">
        <f t="shared" si="3"/>
        <v>0.05674303085</v>
      </c>
    </row>
    <row r="18878">
      <c r="A18878" s="61">
        <v>1.515878184E9</v>
      </c>
      <c r="B18878" s="61">
        <v>1.0</v>
      </c>
      <c r="C18878" s="61">
        <v>1694.0</v>
      </c>
      <c r="D18878" s="57" t="s">
        <v>380</v>
      </c>
      <c r="E18878" s="62" t="str">
        <f t="shared" si="1"/>
        <v>Out of test</v>
      </c>
      <c r="F18878" s="53" t="str">
        <f t="shared" si="2"/>
        <v>Shenzhen_1</v>
      </c>
      <c r="G18878" s="53">
        <f t="shared" si="3"/>
        <v>0.3156136721</v>
      </c>
    </row>
    <row r="18879">
      <c r="A18879" s="61">
        <v>1.517932337E9</v>
      </c>
      <c r="B18879" s="61">
        <v>1.0</v>
      </c>
      <c r="C18879" s="61">
        <v>2395.0</v>
      </c>
      <c r="D18879" s="57" t="s">
        <v>380</v>
      </c>
      <c r="E18879" s="62" t="str">
        <f t="shared" si="1"/>
        <v>Out of test</v>
      </c>
      <c r="F18879" s="53" t="str">
        <f t="shared" si="2"/>
        <v>Shenzhen_1</v>
      </c>
      <c r="G18879" s="53">
        <f t="shared" si="3"/>
        <v>0.3099995569</v>
      </c>
    </row>
    <row r="18880">
      <c r="A18880" s="61">
        <v>1.517602907E9</v>
      </c>
      <c r="B18880" s="61">
        <v>1.0</v>
      </c>
      <c r="C18880" s="61">
        <v>2649.0</v>
      </c>
      <c r="D18880" s="57" t="s">
        <v>380</v>
      </c>
      <c r="E18880" s="62" t="str">
        <f t="shared" si="1"/>
        <v>Out of test</v>
      </c>
      <c r="F18880" s="53" t="str">
        <f t="shared" si="2"/>
        <v>Shenzhen_1</v>
      </c>
      <c r="G18880" s="53">
        <f t="shared" si="3"/>
        <v>0.1610923581</v>
      </c>
    </row>
    <row r="18881">
      <c r="A18881" s="61">
        <v>1.514666686E9</v>
      </c>
      <c r="B18881" s="61">
        <v>1.0</v>
      </c>
      <c r="C18881" s="61">
        <v>5028.0</v>
      </c>
      <c r="D18881" s="57" t="s">
        <v>380</v>
      </c>
      <c r="E18881" s="62" t="str">
        <f t="shared" si="1"/>
        <v>Out of test</v>
      </c>
      <c r="F18881" s="53" t="str">
        <f t="shared" si="2"/>
        <v>Shenzhen_1</v>
      </c>
      <c r="G18881" s="53">
        <f t="shared" si="3"/>
        <v>0.6422196896</v>
      </c>
    </row>
    <row r="18882">
      <c r="A18882" s="61">
        <v>1.518574637E9</v>
      </c>
      <c r="B18882" s="61">
        <v>1.0</v>
      </c>
      <c r="C18882" s="61">
        <v>1900.0</v>
      </c>
      <c r="D18882" s="57" t="s">
        <v>380</v>
      </c>
      <c r="E18882" s="62" t="str">
        <f t="shared" si="1"/>
        <v>Out of test</v>
      </c>
      <c r="F18882" s="53" t="str">
        <f t="shared" si="2"/>
        <v>Shenzhen_1</v>
      </c>
      <c r="G18882" s="53">
        <f t="shared" si="3"/>
        <v>0.2825717438</v>
      </c>
    </row>
    <row r="18883">
      <c r="A18883" s="61">
        <v>1.514699904E9</v>
      </c>
      <c r="B18883" s="61">
        <v>1.0</v>
      </c>
      <c r="C18883" s="61">
        <v>1534.0</v>
      </c>
      <c r="D18883" s="57" t="s">
        <v>380</v>
      </c>
      <c r="E18883" s="62" t="str">
        <f t="shared" si="1"/>
        <v>Out of test</v>
      </c>
      <c r="F18883" s="53" t="str">
        <f t="shared" si="2"/>
        <v>Shenzhen_1</v>
      </c>
      <c r="G18883" s="53">
        <f t="shared" si="3"/>
        <v>0.879800387</v>
      </c>
    </row>
    <row r="18884">
      <c r="A18884" s="61">
        <v>1.512534213E9</v>
      </c>
      <c r="B18884" s="61">
        <v>1.0</v>
      </c>
      <c r="C18884" s="61">
        <v>1705.0</v>
      </c>
      <c r="D18884" s="57" t="s">
        <v>380</v>
      </c>
      <c r="E18884" s="62" t="str">
        <f t="shared" si="1"/>
        <v>Out of test</v>
      </c>
      <c r="F18884" s="53" t="str">
        <f t="shared" si="2"/>
        <v>Shenzhen_1</v>
      </c>
      <c r="G18884" s="53">
        <f t="shared" si="3"/>
        <v>0.07538905219</v>
      </c>
    </row>
    <row r="18885">
      <c r="A18885" s="61">
        <v>1.512799928E9</v>
      </c>
      <c r="B18885" s="61">
        <v>1.0</v>
      </c>
      <c r="C18885" s="61">
        <v>2136.0</v>
      </c>
      <c r="D18885" s="57" t="s">
        <v>380</v>
      </c>
      <c r="E18885" s="62" t="str">
        <f t="shared" si="1"/>
        <v>Out of test</v>
      </c>
      <c r="F18885" s="53" t="str">
        <f t="shared" si="2"/>
        <v>Shenzhen_1</v>
      </c>
      <c r="G18885" s="53">
        <f t="shared" si="3"/>
        <v>0.7993755756</v>
      </c>
    </row>
    <row r="18886">
      <c r="A18886" s="61">
        <v>1.514706728E9</v>
      </c>
      <c r="B18886" s="61">
        <v>1.0</v>
      </c>
      <c r="C18886" s="61">
        <v>848.0</v>
      </c>
      <c r="D18886" s="57" t="s">
        <v>380</v>
      </c>
      <c r="E18886" s="62" t="str">
        <f t="shared" si="1"/>
        <v>Out of test</v>
      </c>
      <c r="F18886" s="53" t="str">
        <f t="shared" si="2"/>
        <v>Shenzhen_1</v>
      </c>
      <c r="G18886" s="53">
        <f t="shared" si="3"/>
        <v>0.7633836805</v>
      </c>
    </row>
    <row r="18887">
      <c r="A18887" s="61">
        <v>1.516917038E9</v>
      </c>
      <c r="B18887" s="61">
        <v>1.0</v>
      </c>
      <c r="C18887" s="61">
        <v>2668.0</v>
      </c>
      <c r="D18887" s="57" t="s">
        <v>380</v>
      </c>
      <c r="E18887" s="62" t="str">
        <f t="shared" si="1"/>
        <v>Out of test</v>
      </c>
      <c r="F18887" s="53" t="str">
        <f t="shared" si="2"/>
        <v>Shenzhen_1</v>
      </c>
      <c r="G18887" s="53">
        <f t="shared" si="3"/>
        <v>0.7732358994</v>
      </c>
    </row>
    <row r="18888">
      <c r="A18888" s="61">
        <v>1.516514039E9</v>
      </c>
      <c r="B18888" s="61">
        <v>1.0</v>
      </c>
      <c r="C18888" s="61">
        <v>1305.0</v>
      </c>
      <c r="D18888" s="57" t="s">
        <v>380</v>
      </c>
      <c r="E18888" s="62" t="str">
        <f t="shared" si="1"/>
        <v>Out of test</v>
      </c>
      <c r="F18888" s="53" t="str">
        <f t="shared" si="2"/>
        <v>Shenzhen_1</v>
      </c>
      <c r="G18888" s="53">
        <f t="shared" si="3"/>
        <v>0.12835912</v>
      </c>
    </row>
    <row r="18889">
      <c r="A18889" s="61">
        <v>1.514291816E9</v>
      </c>
      <c r="B18889" s="61">
        <v>1.0</v>
      </c>
      <c r="C18889" s="61">
        <v>535.0</v>
      </c>
      <c r="D18889" s="57" t="s">
        <v>380</v>
      </c>
      <c r="E18889" s="62" t="str">
        <f t="shared" si="1"/>
        <v>Out of test</v>
      </c>
      <c r="F18889" s="53" t="str">
        <f t="shared" si="2"/>
        <v>Shenzhen_1</v>
      </c>
      <c r="G18889" s="53">
        <f t="shared" si="3"/>
        <v>0.7681260679</v>
      </c>
    </row>
    <row r="18890">
      <c r="A18890" s="61">
        <v>1.518712903E9</v>
      </c>
      <c r="B18890" s="61">
        <v>1.0</v>
      </c>
      <c r="C18890" s="61">
        <v>3093.0</v>
      </c>
      <c r="D18890" s="57" t="s">
        <v>380</v>
      </c>
      <c r="E18890" s="62" t="str">
        <f t="shared" si="1"/>
        <v>Out of test</v>
      </c>
      <c r="F18890" s="53" t="str">
        <f t="shared" si="2"/>
        <v>Shenzhen_1</v>
      </c>
      <c r="G18890" s="53">
        <f t="shared" si="3"/>
        <v>0.4591106953</v>
      </c>
    </row>
    <row r="18891">
      <c r="A18891" s="61">
        <v>1.519523503E9</v>
      </c>
      <c r="B18891" s="61">
        <v>1.0</v>
      </c>
      <c r="C18891" s="61">
        <v>1953.0</v>
      </c>
      <c r="D18891" s="57" t="s">
        <v>380</v>
      </c>
      <c r="E18891" s="62" t="str">
        <f t="shared" si="1"/>
        <v>Out of test</v>
      </c>
      <c r="F18891" s="53" t="str">
        <f t="shared" si="2"/>
        <v>Shenzhen_1</v>
      </c>
      <c r="G18891" s="53">
        <f t="shared" si="3"/>
        <v>0.705076783</v>
      </c>
    </row>
    <row r="18892">
      <c r="A18892" s="61">
        <v>1.519253906E9</v>
      </c>
      <c r="B18892" s="61">
        <v>1.0</v>
      </c>
      <c r="C18892" s="61">
        <v>2648.0</v>
      </c>
      <c r="D18892" s="57" t="s">
        <v>380</v>
      </c>
      <c r="E18892" s="62" t="str">
        <f t="shared" si="1"/>
        <v>Out of test</v>
      </c>
      <c r="F18892" s="53" t="str">
        <f t="shared" si="2"/>
        <v>Shenzhen_1</v>
      </c>
      <c r="G18892" s="53">
        <f t="shared" si="3"/>
        <v>0.6266952346</v>
      </c>
    </row>
    <row r="18893">
      <c r="A18893" s="61">
        <v>1.515837417E9</v>
      </c>
      <c r="B18893" s="61">
        <v>1.0</v>
      </c>
      <c r="C18893" s="61">
        <v>2008.0</v>
      </c>
      <c r="D18893" s="57" t="s">
        <v>380</v>
      </c>
      <c r="E18893" s="62" t="str">
        <f t="shared" si="1"/>
        <v>Out of test</v>
      </c>
      <c r="F18893" s="53" t="str">
        <f t="shared" si="2"/>
        <v>Shenzhen_1</v>
      </c>
      <c r="G18893" s="53">
        <f t="shared" si="3"/>
        <v>0.9732261215</v>
      </c>
    </row>
    <row r="18894">
      <c r="A18894" s="61">
        <v>1.511559364E9</v>
      </c>
      <c r="B18894" s="61">
        <v>1.0</v>
      </c>
      <c r="C18894" s="61">
        <v>86.0</v>
      </c>
      <c r="D18894" s="57" t="s">
        <v>380</v>
      </c>
      <c r="E18894" s="62" t="str">
        <f t="shared" si="1"/>
        <v>Out of test</v>
      </c>
      <c r="F18894" s="53" t="str">
        <f t="shared" si="2"/>
        <v>Shenzhen_1</v>
      </c>
      <c r="G18894" s="53">
        <f t="shared" si="3"/>
        <v>0.01017404195</v>
      </c>
    </row>
    <row r="18895">
      <c r="A18895" s="61">
        <v>1.512752555E9</v>
      </c>
      <c r="B18895" s="61">
        <v>1.0</v>
      </c>
      <c r="C18895" s="61">
        <v>1008.0</v>
      </c>
      <c r="D18895" s="57" t="s">
        <v>380</v>
      </c>
      <c r="E18895" s="62" t="str">
        <f t="shared" si="1"/>
        <v>Out of test</v>
      </c>
      <c r="F18895" s="53" t="str">
        <f t="shared" si="2"/>
        <v>Shenzhen_1</v>
      </c>
      <c r="G18895" s="53">
        <f t="shared" si="3"/>
        <v>0.673257926</v>
      </c>
    </row>
    <row r="18896">
      <c r="A18896" s="61">
        <v>1.517836429E9</v>
      </c>
      <c r="B18896" s="61">
        <v>1.0</v>
      </c>
      <c r="C18896" s="61">
        <v>12.0</v>
      </c>
      <c r="D18896" s="57" t="s">
        <v>380</v>
      </c>
      <c r="E18896" s="62" t="str">
        <f t="shared" si="1"/>
        <v>Out of test</v>
      </c>
      <c r="F18896" s="53" t="str">
        <f t="shared" si="2"/>
        <v>Shenzhen_1</v>
      </c>
      <c r="G18896" s="53">
        <f t="shared" si="3"/>
        <v>0.8202905206</v>
      </c>
    </row>
    <row r="18897">
      <c r="A18897" s="61">
        <v>1.518183223E9</v>
      </c>
      <c r="B18897" s="61">
        <v>1.0</v>
      </c>
      <c r="C18897" s="61">
        <v>2150.0</v>
      </c>
      <c r="D18897" s="57" t="s">
        <v>380</v>
      </c>
      <c r="E18897" s="62" t="str">
        <f t="shared" si="1"/>
        <v>Out of test</v>
      </c>
      <c r="F18897" s="53" t="str">
        <f t="shared" si="2"/>
        <v>Shenzhen_1</v>
      </c>
      <c r="G18897" s="53">
        <f t="shared" si="3"/>
        <v>0.07601568568</v>
      </c>
    </row>
    <row r="18898">
      <c r="A18898" s="61">
        <v>1.515161127E9</v>
      </c>
      <c r="B18898" s="61">
        <v>1.0</v>
      </c>
      <c r="C18898" s="61">
        <v>1522.0</v>
      </c>
      <c r="D18898" s="57" t="s">
        <v>380</v>
      </c>
      <c r="E18898" s="62" t="str">
        <f t="shared" si="1"/>
        <v>Out of test</v>
      </c>
      <c r="F18898" s="53" t="str">
        <f t="shared" si="2"/>
        <v>Shenzhen_1</v>
      </c>
      <c r="G18898" s="53">
        <f t="shared" si="3"/>
        <v>0.3351469674</v>
      </c>
    </row>
    <row r="18899">
      <c r="A18899" s="61">
        <v>1.515088923E9</v>
      </c>
      <c r="B18899" s="61">
        <v>1.0</v>
      </c>
      <c r="C18899" s="61">
        <v>3965.0</v>
      </c>
      <c r="D18899" s="57" t="s">
        <v>380</v>
      </c>
      <c r="E18899" s="62" t="str">
        <f t="shared" si="1"/>
        <v>Out of test</v>
      </c>
      <c r="F18899" s="53" t="str">
        <f t="shared" si="2"/>
        <v>Shenzhen_1</v>
      </c>
      <c r="G18899" s="53">
        <f t="shared" si="3"/>
        <v>0.7770484829</v>
      </c>
    </row>
    <row r="18900">
      <c r="A18900" s="61">
        <v>1.518055889E9</v>
      </c>
      <c r="B18900" s="61">
        <v>1.0</v>
      </c>
      <c r="C18900" s="61">
        <v>776.0</v>
      </c>
      <c r="D18900" s="57" t="s">
        <v>380</v>
      </c>
      <c r="E18900" s="62" t="str">
        <f t="shared" si="1"/>
        <v>Out of test</v>
      </c>
      <c r="F18900" s="53" t="str">
        <f t="shared" si="2"/>
        <v>Shenzhen_1</v>
      </c>
      <c r="G18900" s="53">
        <f t="shared" si="3"/>
        <v>0.762738472</v>
      </c>
    </row>
    <row r="18901">
      <c r="A18901" s="61">
        <v>1.515538668E9</v>
      </c>
      <c r="B18901" s="61">
        <v>1.0</v>
      </c>
      <c r="C18901" s="61">
        <v>4292.0</v>
      </c>
      <c r="D18901" s="57" t="s">
        <v>380</v>
      </c>
      <c r="E18901" s="62" t="str">
        <f t="shared" si="1"/>
        <v>Out of test</v>
      </c>
      <c r="F18901" s="53" t="str">
        <f t="shared" si="2"/>
        <v>Shenzhen_1</v>
      </c>
      <c r="G18901" s="53">
        <f t="shared" si="3"/>
        <v>0.1444405825</v>
      </c>
    </row>
    <row r="18902">
      <c r="A18902" s="61">
        <v>1.516064623E9</v>
      </c>
      <c r="B18902" s="61">
        <v>1.0</v>
      </c>
      <c r="C18902" s="61">
        <v>2501.0</v>
      </c>
      <c r="D18902" s="57" t="s">
        <v>380</v>
      </c>
      <c r="E18902" s="62" t="str">
        <f t="shared" si="1"/>
        <v>Out of test</v>
      </c>
      <c r="F18902" s="53" t="str">
        <f t="shared" si="2"/>
        <v>Shenzhen_1</v>
      </c>
      <c r="G18902" s="53">
        <f t="shared" si="3"/>
        <v>0.174133768</v>
      </c>
    </row>
    <row r="18903">
      <c r="A18903" s="61">
        <v>1.519688016E9</v>
      </c>
      <c r="B18903" s="61">
        <v>1.0</v>
      </c>
      <c r="C18903" s="61">
        <v>3653.0</v>
      </c>
      <c r="D18903" s="57" t="s">
        <v>380</v>
      </c>
      <c r="E18903" s="62" t="str">
        <f t="shared" si="1"/>
        <v>Out of test</v>
      </c>
      <c r="F18903" s="53" t="str">
        <f t="shared" si="2"/>
        <v>Shenzhen_1</v>
      </c>
      <c r="G18903" s="53">
        <f t="shared" si="3"/>
        <v>0.2595306639</v>
      </c>
    </row>
    <row r="18904">
      <c r="A18904" s="61">
        <v>1.515886719E9</v>
      </c>
      <c r="B18904" s="61">
        <v>1.0</v>
      </c>
      <c r="C18904" s="61">
        <v>3093.0</v>
      </c>
      <c r="D18904" s="57" t="s">
        <v>380</v>
      </c>
      <c r="E18904" s="62" t="str">
        <f t="shared" si="1"/>
        <v>Out of test</v>
      </c>
      <c r="F18904" s="53" t="str">
        <f t="shared" si="2"/>
        <v>Shenzhen_1</v>
      </c>
      <c r="G18904" s="53">
        <f t="shared" si="3"/>
        <v>0.9552317615</v>
      </c>
    </row>
    <row r="18905">
      <c r="A18905" s="61">
        <v>1.514806727E9</v>
      </c>
      <c r="B18905" s="61">
        <v>1.0</v>
      </c>
      <c r="C18905" s="61">
        <v>1887.0</v>
      </c>
      <c r="D18905" s="57" t="s">
        <v>380</v>
      </c>
      <c r="E18905" s="62" t="str">
        <f t="shared" si="1"/>
        <v>Out of test</v>
      </c>
      <c r="F18905" s="53" t="str">
        <f t="shared" si="2"/>
        <v>Shenzhen_1</v>
      </c>
      <c r="G18905" s="53">
        <f t="shared" si="3"/>
        <v>0.580417731</v>
      </c>
    </row>
    <row r="18906">
      <c r="A18906" s="61">
        <v>1.511817807E9</v>
      </c>
      <c r="B18906" s="61">
        <v>1.0</v>
      </c>
      <c r="C18906" s="61">
        <v>2996.0</v>
      </c>
      <c r="D18906" s="57" t="s">
        <v>380</v>
      </c>
      <c r="E18906" s="62" t="str">
        <f t="shared" si="1"/>
        <v>Out of test</v>
      </c>
      <c r="F18906" s="53" t="str">
        <f t="shared" si="2"/>
        <v>Shenzhen_1</v>
      </c>
      <c r="G18906" s="53">
        <f t="shared" si="3"/>
        <v>0.9545640738</v>
      </c>
    </row>
    <row r="18907">
      <c r="A18907" s="61">
        <v>1.513969785E9</v>
      </c>
      <c r="B18907" s="61">
        <v>1.0</v>
      </c>
      <c r="C18907" s="61">
        <v>2624.0</v>
      </c>
      <c r="D18907" s="57" t="s">
        <v>380</v>
      </c>
      <c r="E18907" s="62" t="str">
        <f t="shared" si="1"/>
        <v>Out of test</v>
      </c>
      <c r="F18907" s="53" t="str">
        <f t="shared" si="2"/>
        <v>Shenzhen_1</v>
      </c>
      <c r="G18907" s="53">
        <f t="shared" si="3"/>
        <v>0.7869916388</v>
      </c>
    </row>
    <row r="18908">
      <c r="A18908" s="61">
        <v>1.512541473E9</v>
      </c>
      <c r="B18908" s="61">
        <v>1.0</v>
      </c>
      <c r="C18908" s="61">
        <v>2441.0</v>
      </c>
      <c r="D18908" s="57" t="s">
        <v>380</v>
      </c>
      <c r="E18908" s="62" t="str">
        <f t="shared" si="1"/>
        <v>Out of test</v>
      </c>
      <c r="F18908" s="53" t="str">
        <f t="shared" si="2"/>
        <v>Shenzhen_1</v>
      </c>
      <c r="G18908" s="53">
        <f t="shared" si="3"/>
        <v>0.3628791003</v>
      </c>
    </row>
    <row r="18909">
      <c r="A18909" s="61">
        <v>1.511548037E9</v>
      </c>
      <c r="B18909" s="61">
        <v>1.0</v>
      </c>
      <c r="C18909" s="61">
        <v>3645.0</v>
      </c>
      <c r="D18909" s="57" t="s">
        <v>380</v>
      </c>
      <c r="E18909" s="62" t="str">
        <f t="shared" si="1"/>
        <v>Out of test</v>
      </c>
      <c r="F18909" s="53" t="str">
        <f t="shared" si="2"/>
        <v>Shenzhen_1</v>
      </c>
      <c r="G18909" s="53">
        <f t="shared" si="3"/>
        <v>0.5422460629</v>
      </c>
    </row>
    <row r="18910">
      <c r="A18910" s="61">
        <v>1.513867034E9</v>
      </c>
      <c r="B18910" s="61">
        <v>1.0</v>
      </c>
      <c r="C18910" s="61">
        <v>597.0</v>
      </c>
      <c r="D18910" s="57" t="s">
        <v>380</v>
      </c>
      <c r="E18910" s="62" t="str">
        <f t="shared" si="1"/>
        <v>Out of test</v>
      </c>
      <c r="F18910" s="53" t="str">
        <f t="shared" si="2"/>
        <v>Shenzhen_1</v>
      </c>
      <c r="G18910" s="53">
        <f t="shared" si="3"/>
        <v>0.9536761992</v>
      </c>
    </row>
    <row r="18911">
      <c r="A18911" s="61">
        <v>1.512270816E9</v>
      </c>
      <c r="B18911" s="61">
        <v>1.0</v>
      </c>
      <c r="C18911" s="61">
        <v>378.0</v>
      </c>
      <c r="D18911" s="57" t="s">
        <v>380</v>
      </c>
      <c r="E18911" s="62" t="str">
        <f t="shared" si="1"/>
        <v>Out of test</v>
      </c>
      <c r="F18911" s="53" t="str">
        <f t="shared" si="2"/>
        <v>Shenzhen_1</v>
      </c>
      <c r="G18911" s="53">
        <f t="shared" si="3"/>
        <v>0.4045892557</v>
      </c>
    </row>
    <row r="18912">
      <c r="A18912" s="61">
        <v>1.517865239E9</v>
      </c>
      <c r="B18912" s="61">
        <v>1.0</v>
      </c>
      <c r="C18912" s="61">
        <v>2000.0</v>
      </c>
      <c r="D18912" s="57" t="s">
        <v>380</v>
      </c>
      <c r="E18912" s="62" t="str">
        <f t="shared" si="1"/>
        <v>Out of test</v>
      </c>
      <c r="F18912" s="53" t="str">
        <f t="shared" si="2"/>
        <v>Shenzhen_1</v>
      </c>
      <c r="G18912" s="53">
        <f t="shared" si="3"/>
        <v>0.7020309225</v>
      </c>
    </row>
    <row r="18913">
      <c r="A18913" s="61">
        <v>1.511789737E9</v>
      </c>
      <c r="B18913" s="61">
        <v>1.0</v>
      </c>
      <c r="C18913" s="61">
        <v>3248.0</v>
      </c>
      <c r="D18913" s="57" t="s">
        <v>380</v>
      </c>
      <c r="E18913" s="62" t="str">
        <f t="shared" si="1"/>
        <v>Out of test</v>
      </c>
      <c r="F18913" s="53" t="str">
        <f t="shared" si="2"/>
        <v>Shenzhen_1</v>
      </c>
      <c r="G18913" s="53">
        <f t="shared" si="3"/>
        <v>0.604647289</v>
      </c>
    </row>
    <row r="18914">
      <c r="A18914" s="61">
        <v>1.513068544E9</v>
      </c>
      <c r="B18914" s="61">
        <v>1.0</v>
      </c>
      <c r="C18914" s="61">
        <v>2592.0</v>
      </c>
      <c r="D18914" s="57" t="s">
        <v>380</v>
      </c>
      <c r="E18914" s="62" t="str">
        <f t="shared" si="1"/>
        <v>Out of test</v>
      </c>
      <c r="F18914" s="53" t="str">
        <f t="shared" si="2"/>
        <v>Shenzhen_1</v>
      </c>
      <c r="G18914" s="53">
        <f t="shared" si="3"/>
        <v>0.7446585713</v>
      </c>
    </row>
    <row r="18915">
      <c r="A18915" s="61">
        <v>1.518961694E9</v>
      </c>
      <c r="B18915" s="61">
        <v>1.0</v>
      </c>
      <c r="C18915" s="61">
        <v>2239.0</v>
      </c>
      <c r="D18915" s="57" t="s">
        <v>380</v>
      </c>
      <c r="E18915" s="62" t="str">
        <f t="shared" si="1"/>
        <v>Out of test</v>
      </c>
      <c r="F18915" s="53" t="str">
        <f t="shared" si="2"/>
        <v>Shenzhen_1</v>
      </c>
      <c r="G18915" s="53">
        <f t="shared" si="3"/>
        <v>0.4406618962</v>
      </c>
    </row>
    <row r="18916">
      <c r="A18916" s="61">
        <v>1.513042799E9</v>
      </c>
      <c r="B18916" s="61">
        <v>1.0</v>
      </c>
      <c r="C18916" s="61">
        <v>1040.0</v>
      </c>
      <c r="D18916" s="57" t="s">
        <v>380</v>
      </c>
      <c r="E18916" s="62" t="str">
        <f t="shared" si="1"/>
        <v>Out of test</v>
      </c>
      <c r="F18916" s="53" t="str">
        <f t="shared" si="2"/>
        <v>Shenzhen_1</v>
      </c>
      <c r="G18916" s="53">
        <f t="shared" si="3"/>
        <v>0.8630236465</v>
      </c>
    </row>
    <row r="18917">
      <c r="A18917" s="61">
        <v>1.512888976E9</v>
      </c>
      <c r="B18917" s="61">
        <v>1.0</v>
      </c>
      <c r="C18917" s="61">
        <v>3220.0</v>
      </c>
      <c r="D18917" s="57" t="s">
        <v>380</v>
      </c>
      <c r="E18917" s="62" t="str">
        <f t="shared" si="1"/>
        <v>Out of test</v>
      </c>
      <c r="F18917" s="53" t="str">
        <f t="shared" si="2"/>
        <v>Shenzhen_1</v>
      </c>
      <c r="G18917" s="53">
        <f t="shared" si="3"/>
        <v>0.3101535433</v>
      </c>
    </row>
    <row r="18918">
      <c r="A18918" s="61">
        <v>1.512669929E9</v>
      </c>
      <c r="B18918" s="61">
        <v>1.0</v>
      </c>
      <c r="C18918" s="61">
        <v>1336.0</v>
      </c>
      <c r="D18918" s="57" t="s">
        <v>380</v>
      </c>
      <c r="E18918" s="62" t="str">
        <f t="shared" si="1"/>
        <v>Out of test</v>
      </c>
      <c r="F18918" s="53" t="str">
        <f t="shared" si="2"/>
        <v>Shenzhen_1</v>
      </c>
      <c r="G18918" s="53">
        <f t="shared" si="3"/>
        <v>0.08236341445</v>
      </c>
    </row>
    <row r="18919">
      <c r="A18919" s="61">
        <v>1.517422743E9</v>
      </c>
      <c r="B18919" s="61">
        <v>1.0</v>
      </c>
      <c r="C18919" s="61">
        <v>3414.0</v>
      </c>
      <c r="D18919" s="57" t="s">
        <v>380</v>
      </c>
      <c r="E18919" s="62" t="str">
        <f t="shared" si="1"/>
        <v>Out of test</v>
      </c>
      <c r="F18919" s="53" t="str">
        <f t="shared" si="2"/>
        <v>Shenzhen_1</v>
      </c>
      <c r="G18919" s="53">
        <f t="shared" si="3"/>
        <v>0.871308924</v>
      </c>
    </row>
    <row r="18920">
      <c r="A18920" s="61">
        <v>1.519853613E9</v>
      </c>
      <c r="B18920" s="61">
        <v>1.0</v>
      </c>
      <c r="C18920" s="61">
        <v>1771.0</v>
      </c>
      <c r="D18920" s="57" t="s">
        <v>380</v>
      </c>
      <c r="E18920" s="62" t="str">
        <f t="shared" si="1"/>
        <v>Out of test</v>
      </c>
      <c r="F18920" s="53" t="str">
        <f t="shared" si="2"/>
        <v>Shenzhen_1</v>
      </c>
      <c r="G18920" s="53">
        <f t="shared" si="3"/>
        <v>0.9548238852</v>
      </c>
    </row>
    <row r="18921">
      <c r="A18921" s="61">
        <v>1.514781213E9</v>
      </c>
      <c r="B18921" s="61">
        <v>1.0</v>
      </c>
      <c r="C18921" s="61">
        <v>1668.0</v>
      </c>
      <c r="D18921" s="57" t="s">
        <v>380</v>
      </c>
      <c r="E18921" s="62" t="str">
        <f t="shared" si="1"/>
        <v>Out of test</v>
      </c>
      <c r="F18921" s="53" t="str">
        <f t="shared" si="2"/>
        <v>Shenzhen_1</v>
      </c>
      <c r="G18921" s="53">
        <f t="shared" si="3"/>
        <v>0.08294191863</v>
      </c>
    </row>
    <row r="18922">
      <c r="A18922" s="61">
        <v>1.516668186E9</v>
      </c>
      <c r="B18922" s="61">
        <v>1.0</v>
      </c>
      <c r="C18922" s="61">
        <v>2897.0</v>
      </c>
      <c r="D18922" s="57" t="s">
        <v>380</v>
      </c>
      <c r="E18922" s="62" t="str">
        <f t="shared" si="1"/>
        <v>Out of test</v>
      </c>
      <c r="F18922" s="53" t="str">
        <f t="shared" si="2"/>
        <v>Shenzhen_1</v>
      </c>
      <c r="G18922" s="53">
        <f t="shared" si="3"/>
        <v>0.7097025198</v>
      </c>
    </row>
    <row r="18923">
      <c r="A18923" s="61">
        <v>1.516344565E9</v>
      </c>
      <c r="B18923" s="61">
        <v>1.0</v>
      </c>
      <c r="C18923" s="61">
        <v>1462.0</v>
      </c>
      <c r="D18923" s="57" t="s">
        <v>380</v>
      </c>
      <c r="E18923" s="62" t="str">
        <f t="shared" si="1"/>
        <v>Out of test</v>
      </c>
      <c r="F18923" s="53" t="str">
        <f t="shared" si="2"/>
        <v>Shenzhen_1</v>
      </c>
      <c r="G18923" s="53">
        <f t="shared" si="3"/>
        <v>0.3023771719</v>
      </c>
    </row>
    <row r="18924">
      <c r="A18924" s="61">
        <v>1.513250267E9</v>
      </c>
      <c r="B18924" s="61">
        <v>1.0</v>
      </c>
      <c r="C18924" s="61">
        <v>5196.0</v>
      </c>
      <c r="D18924" s="57" t="s">
        <v>380</v>
      </c>
      <c r="E18924" s="62" t="str">
        <f t="shared" si="1"/>
        <v>Out of test</v>
      </c>
      <c r="F18924" s="53" t="str">
        <f t="shared" si="2"/>
        <v>Shenzhen_1</v>
      </c>
      <c r="G18924" s="53">
        <f t="shared" si="3"/>
        <v>0.7363729698</v>
      </c>
    </row>
    <row r="18925">
      <c r="A18925" s="61">
        <v>1.514501929E9</v>
      </c>
      <c r="B18925" s="61">
        <v>1.0</v>
      </c>
      <c r="C18925" s="61">
        <v>2237.0</v>
      </c>
      <c r="D18925" s="57" t="s">
        <v>380</v>
      </c>
      <c r="E18925" s="62" t="str">
        <f t="shared" si="1"/>
        <v>Out of test</v>
      </c>
      <c r="F18925" s="53" t="str">
        <f t="shared" si="2"/>
        <v>Shenzhen_1</v>
      </c>
      <c r="G18925" s="53">
        <f t="shared" si="3"/>
        <v>0.699848381</v>
      </c>
    </row>
    <row r="18926">
      <c r="A18926" s="61">
        <v>1.516708318E9</v>
      </c>
      <c r="B18926" s="61">
        <v>1.0</v>
      </c>
      <c r="C18926" s="61">
        <v>3877.0</v>
      </c>
      <c r="D18926" s="57" t="s">
        <v>380</v>
      </c>
      <c r="E18926" s="62" t="str">
        <f t="shared" si="1"/>
        <v>Out of test</v>
      </c>
      <c r="F18926" s="53" t="str">
        <f t="shared" si="2"/>
        <v>Shenzhen_1</v>
      </c>
      <c r="G18926" s="53">
        <f t="shared" si="3"/>
        <v>0.0472796765</v>
      </c>
    </row>
    <row r="18927">
      <c r="A18927" s="61">
        <v>1.516089798E9</v>
      </c>
      <c r="B18927" s="61">
        <v>1.0</v>
      </c>
      <c r="C18927" s="61">
        <v>2980.0</v>
      </c>
      <c r="D18927" s="57" t="s">
        <v>380</v>
      </c>
      <c r="E18927" s="62" t="str">
        <f t="shared" si="1"/>
        <v>Out of test</v>
      </c>
      <c r="F18927" s="53" t="str">
        <f t="shared" si="2"/>
        <v>Shenzhen_1</v>
      </c>
      <c r="G18927" s="53">
        <f t="shared" si="3"/>
        <v>0.7777460287</v>
      </c>
    </row>
    <row r="18928">
      <c r="A18928" s="61">
        <v>1.511520487E9</v>
      </c>
      <c r="B18928" s="61">
        <v>1.0</v>
      </c>
      <c r="C18928" s="61">
        <v>1637.0</v>
      </c>
      <c r="D18928" s="57" t="s">
        <v>380</v>
      </c>
      <c r="E18928" s="62" t="str">
        <f t="shared" si="1"/>
        <v>Out of test</v>
      </c>
      <c r="F18928" s="53" t="str">
        <f t="shared" si="2"/>
        <v>Shenzhen_1</v>
      </c>
      <c r="G18928" s="53">
        <f t="shared" si="3"/>
        <v>0.1340036073</v>
      </c>
    </row>
    <row r="18929">
      <c r="A18929" s="61">
        <v>1.514419899E9</v>
      </c>
      <c r="B18929" s="61">
        <v>1.0</v>
      </c>
      <c r="C18929" s="61">
        <v>1523.0</v>
      </c>
      <c r="D18929" s="57" t="s">
        <v>380</v>
      </c>
      <c r="E18929" s="62" t="str">
        <f t="shared" si="1"/>
        <v>Out of test</v>
      </c>
      <c r="F18929" s="53" t="str">
        <f t="shared" si="2"/>
        <v>Shenzhen_1</v>
      </c>
      <c r="G18929" s="53">
        <f t="shared" si="3"/>
        <v>0.1431765913</v>
      </c>
    </row>
    <row r="18930">
      <c r="A18930" s="61">
        <v>1.516962655E9</v>
      </c>
      <c r="B18930" s="61">
        <v>1.0</v>
      </c>
      <c r="C18930" s="61">
        <v>2035.0</v>
      </c>
      <c r="D18930" s="57" t="s">
        <v>380</v>
      </c>
      <c r="E18930" s="62" t="str">
        <f t="shared" si="1"/>
        <v>Out of test</v>
      </c>
      <c r="F18930" s="53" t="str">
        <f t="shared" si="2"/>
        <v>Shenzhen_1</v>
      </c>
      <c r="G18930" s="53">
        <f t="shared" si="3"/>
        <v>0.366510473</v>
      </c>
    </row>
    <row r="18931">
      <c r="A18931" s="61">
        <v>1.512226257E9</v>
      </c>
      <c r="B18931" s="61">
        <v>1.0</v>
      </c>
      <c r="C18931" s="61">
        <v>294.0</v>
      </c>
      <c r="D18931" s="57" t="s">
        <v>380</v>
      </c>
      <c r="E18931" s="62" t="str">
        <f t="shared" si="1"/>
        <v>Out of test</v>
      </c>
      <c r="F18931" s="53" t="str">
        <f t="shared" si="2"/>
        <v>Shenzhen_1</v>
      </c>
      <c r="G18931" s="53">
        <f t="shared" si="3"/>
        <v>0.08081196373</v>
      </c>
    </row>
    <row r="18932">
      <c r="A18932" s="61">
        <v>1.516675347E9</v>
      </c>
      <c r="B18932" s="61">
        <v>1.0</v>
      </c>
      <c r="C18932" s="61">
        <v>3741.0</v>
      </c>
      <c r="D18932" s="57" t="s">
        <v>380</v>
      </c>
      <c r="E18932" s="62" t="str">
        <f t="shared" si="1"/>
        <v>Out of test</v>
      </c>
      <c r="F18932" s="53" t="str">
        <f t="shared" si="2"/>
        <v>Shenzhen_1</v>
      </c>
      <c r="G18932" s="53">
        <f t="shared" si="3"/>
        <v>0.1351201431</v>
      </c>
    </row>
    <row r="18933">
      <c r="A18933" s="61">
        <v>1.516504618E9</v>
      </c>
      <c r="B18933" s="61">
        <v>1.0</v>
      </c>
      <c r="C18933" s="61">
        <v>627.0</v>
      </c>
      <c r="D18933" s="57" t="s">
        <v>380</v>
      </c>
      <c r="E18933" s="62" t="str">
        <f t="shared" si="1"/>
        <v>Out of test</v>
      </c>
      <c r="F18933" s="53" t="str">
        <f t="shared" si="2"/>
        <v>Shenzhen_1</v>
      </c>
      <c r="G18933" s="53">
        <f t="shared" si="3"/>
        <v>0.1960501205</v>
      </c>
    </row>
    <row r="18934">
      <c r="A18934" s="61">
        <v>1.519068727E9</v>
      </c>
      <c r="B18934" s="61">
        <v>1.0</v>
      </c>
      <c r="C18934" s="61">
        <v>1193.0</v>
      </c>
      <c r="D18934" s="57" t="s">
        <v>380</v>
      </c>
      <c r="E18934" s="62" t="str">
        <f t="shared" si="1"/>
        <v>Out of test</v>
      </c>
      <c r="F18934" s="53" t="str">
        <f t="shared" si="2"/>
        <v>Shenzhen_1</v>
      </c>
      <c r="G18934" s="53">
        <f t="shared" si="3"/>
        <v>0.8404246413</v>
      </c>
    </row>
    <row r="18935">
      <c r="A18935" s="61">
        <v>1.513291537E9</v>
      </c>
      <c r="B18935" s="61">
        <v>1.0</v>
      </c>
      <c r="C18935" s="61">
        <v>1597.0</v>
      </c>
      <c r="D18935" s="57" t="s">
        <v>380</v>
      </c>
      <c r="E18935" s="62" t="str">
        <f t="shared" si="1"/>
        <v>Out of test</v>
      </c>
      <c r="F18935" s="53" t="str">
        <f t="shared" si="2"/>
        <v>Shenzhen_1</v>
      </c>
      <c r="G18935" s="53">
        <f t="shared" si="3"/>
        <v>0.06033085766</v>
      </c>
    </row>
    <row r="18936">
      <c r="A18936" s="61">
        <v>1.514674807E9</v>
      </c>
      <c r="B18936" s="61">
        <v>1.0</v>
      </c>
      <c r="C18936" s="61">
        <v>2011.0</v>
      </c>
      <c r="D18936" s="57" t="s">
        <v>380</v>
      </c>
      <c r="E18936" s="62" t="str">
        <f t="shared" si="1"/>
        <v>Out of test</v>
      </c>
      <c r="F18936" s="53" t="str">
        <f t="shared" si="2"/>
        <v>Shenzhen_1</v>
      </c>
      <c r="G18936" s="53">
        <f t="shared" si="3"/>
        <v>0.5954044166</v>
      </c>
    </row>
    <row r="18937">
      <c r="A18937" s="61">
        <v>1.513013496E9</v>
      </c>
      <c r="B18937" s="61">
        <v>1.0</v>
      </c>
      <c r="C18937" s="61">
        <v>1057.0</v>
      </c>
      <c r="D18937" s="57" t="s">
        <v>380</v>
      </c>
      <c r="E18937" s="62" t="str">
        <f t="shared" si="1"/>
        <v>Out of test</v>
      </c>
      <c r="F18937" s="53" t="str">
        <f t="shared" si="2"/>
        <v>Shenzhen_1</v>
      </c>
      <c r="G18937" s="53">
        <f t="shared" si="3"/>
        <v>0.583438654</v>
      </c>
    </row>
    <row r="18938">
      <c r="A18938" s="61">
        <v>1.518824224E9</v>
      </c>
      <c r="B18938" s="61">
        <v>1.0</v>
      </c>
      <c r="C18938" s="61">
        <v>1424.0</v>
      </c>
      <c r="D18938" s="57" t="s">
        <v>380</v>
      </c>
      <c r="E18938" s="62" t="str">
        <f t="shared" si="1"/>
        <v>Out of test</v>
      </c>
      <c r="F18938" s="53" t="str">
        <f t="shared" si="2"/>
        <v>Shenzhen_1</v>
      </c>
      <c r="G18938" s="53">
        <f t="shared" si="3"/>
        <v>0.816541965</v>
      </c>
    </row>
    <row r="18939">
      <c r="A18939" s="61">
        <v>1.513196305E9</v>
      </c>
      <c r="B18939" s="61">
        <v>1.0</v>
      </c>
      <c r="C18939" s="61">
        <v>4587.0</v>
      </c>
      <c r="D18939" s="57" t="s">
        <v>380</v>
      </c>
      <c r="E18939" s="62" t="str">
        <f t="shared" si="1"/>
        <v>Out of test</v>
      </c>
      <c r="F18939" s="53" t="str">
        <f t="shared" si="2"/>
        <v>Shenzhen_1</v>
      </c>
      <c r="G18939" s="53">
        <f t="shared" si="3"/>
        <v>0.7822842842</v>
      </c>
    </row>
    <row r="18940">
      <c r="A18940" s="61">
        <v>1.518778199E9</v>
      </c>
      <c r="B18940" s="61">
        <v>1.0</v>
      </c>
      <c r="C18940" s="61">
        <v>15.0</v>
      </c>
      <c r="D18940" s="57" t="s">
        <v>380</v>
      </c>
      <c r="E18940" s="62" t="str">
        <f t="shared" si="1"/>
        <v>Out of test</v>
      </c>
      <c r="F18940" s="53" t="str">
        <f t="shared" si="2"/>
        <v>Shenzhen_1</v>
      </c>
      <c r="G18940" s="53">
        <f t="shared" si="3"/>
        <v>0.4001293563</v>
      </c>
    </row>
    <row r="18941">
      <c r="A18941" s="61">
        <v>1.512262013E9</v>
      </c>
      <c r="B18941" s="61">
        <v>1.0</v>
      </c>
      <c r="C18941" s="61">
        <v>2296.0</v>
      </c>
      <c r="D18941" s="57" t="s">
        <v>380</v>
      </c>
      <c r="E18941" s="62" t="str">
        <f t="shared" si="1"/>
        <v>Out of test</v>
      </c>
      <c r="F18941" s="53" t="str">
        <f t="shared" si="2"/>
        <v>Shenzhen_1</v>
      </c>
      <c r="G18941" s="53">
        <f t="shared" si="3"/>
        <v>0.8106228523</v>
      </c>
    </row>
    <row r="18942">
      <c r="A18942" s="61">
        <v>1.512756335E9</v>
      </c>
      <c r="B18942" s="61">
        <v>1.0</v>
      </c>
      <c r="C18942" s="61">
        <v>2793.0</v>
      </c>
      <c r="D18942" s="57" t="s">
        <v>380</v>
      </c>
      <c r="E18942" s="62" t="str">
        <f t="shared" si="1"/>
        <v>Out of test</v>
      </c>
      <c r="F18942" s="53" t="str">
        <f t="shared" si="2"/>
        <v>Shenzhen_1</v>
      </c>
      <c r="G18942" s="53">
        <f t="shared" si="3"/>
        <v>0.7626579849</v>
      </c>
    </row>
    <row r="18943">
      <c r="A18943" s="61">
        <v>1.518706368E9</v>
      </c>
      <c r="B18943" s="61">
        <v>1.0</v>
      </c>
      <c r="C18943" s="61">
        <v>137.0</v>
      </c>
      <c r="D18943" s="57" t="s">
        <v>380</v>
      </c>
      <c r="E18943" s="62" t="str">
        <f t="shared" si="1"/>
        <v>Out of test</v>
      </c>
      <c r="F18943" s="53" t="str">
        <f t="shared" si="2"/>
        <v>Shenzhen_1</v>
      </c>
      <c r="G18943" s="53">
        <f t="shared" si="3"/>
        <v>0.9861939775</v>
      </c>
    </row>
    <row r="18944">
      <c r="A18944" s="61">
        <v>1.519938866E9</v>
      </c>
      <c r="B18944" s="61">
        <v>1.0</v>
      </c>
      <c r="C18944" s="61">
        <v>1799.0</v>
      </c>
      <c r="D18944" s="57" t="s">
        <v>380</v>
      </c>
      <c r="E18944" s="62" t="str">
        <f t="shared" si="1"/>
        <v>Out of test</v>
      </c>
      <c r="F18944" s="53" t="str">
        <f t="shared" si="2"/>
        <v>Shenzhen_1</v>
      </c>
      <c r="G18944" s="53">
        <f t="shared" si="3"/>
        <v>0.9797331733</v>
      </c>
    </row>
    <row r="18945">
      <c r="A18945" s="61">
        <v>1.517165144E9</v>
      </c>
      <c r="B18945" s="61">
        <v>1.0</v>
      </c>
      <c r="C18945" s="61">
        <v>1611.0</v>
      </c>
      <c r="D18945" s="57" t="s">
        <v>380</v>
      </c>
      <c r="E18945" s="62" t="str">
        <f t="shared" si="1"/>
        <v>Out of test</v>
      </c>
      <c r="F18945" s="53" t="str">
        <f t="shared" si="2"/>
        <v>Shenzhen_1</v>
      </c>
      <c r="G18945" s="53">
        <f t="shared" si="3"/>
        <v>0.1057437875</v>
      </c>
    </row>
    <row r="18946">
      <c r="A18946" s="61">
        <v>1.516780395E9</v>
      </c>
      <c r="B18946" s="61">
        <v>1.0</v>
      </c>
      <c r="C18946" s="61">
        <v>642.0</v>
      </c>
      <c r="D18946" s="57" t="s">
        <v>380</v>
      </c>
      <c r="E18946" s="62" t="str">
        <f t="shared" si="1"/>
        <v>Out of test</v>
      </c>
      <c r="F18946" s="53" t="str">
        <f t="shared" si="2"/>
        <v>Shenzhen_1</v>
      </c>
      <c r="G18946" s="53">
        <f t="shared" si="3"/>
        <v>0.5990709125</v>
      </c>
    </row>
    <row r="18947">
      <c r="A18947" s="61">
        <v>1.519300019E9</v>
      </c>
      <c r="B18947" s="61">
        <v>1.0</v>
      </c>
      <c r="C18947" s="61">
        <v>981.0</v>
      </c>
      <c r="D18947" s="57" t="s">
        <v>380</v>
      </c>
      <c r="E18947" s="62" t="str">
        <f t="shared" si="1"/>
        <v>Out of test</v>
      </c>
      <c r="F18947" s="53" t="str">
        <f t="shared" si="2"/>
        <v>Shenzhen_1</v>
      </c>
      <c r="G18947" s="53">
        <f t="shared" si="3"/>
        <v>0.4073164337</v>
      </c>
    </row>
    <row r="18948">
      <c r="A18948" s="61">
        <v>1.512405763E9</v>
      </c>
      <c r="B18948" s="61">
        <v>1.0</v>
      </c>
      <c r="C18948" s="61">
        <v>3343.0</v>
      </c>
      <c r="D18948" s="57" t="s">
        <v>380</v>
      </c>
      <c r="E18948" s="62" t="str">
        <f t="shared" si="1"/>
        <v>Out of test</v>
      </c>
      <c r="F18948" s="53" t="str">
        <f t="shared" si="2"/>
        <v>Shenzhen_1</v>
      </c>
      <c r="G18948" s="53">
        <f t="shared" si="3"/>
        <v>0.3956268573</v>
      </c>
    </row>
    <row r="18949">
      <c r="A18949" s="61">
        <v>1.518324096E9</v>
      </c>
      <c r="B18949" s="61">
        <v>1.0</v>
      </c>
      <c r="C18949" s="61">
        <v>1432.0</v>
      </c>
      <c r="D18949" s="57" t="s">
        <v>380</v>
      </c>
      <c r="E18949" s="62" t="str">
        <f t="shared" si="1"/>
        <v>Out of test</v>
      </c>
      <c r="F18949" s="53" t="str">
        <f t="shared" si="2"/>
        <v>Shenzhen_1</v>
      </c>
      <c r="G18949" s="53">
        <f t="shared" si="3"/>
        <v>0.03421719198</v>
      </c>
    </row>
    <row r="18950">
      <c r="A18950" s="61">
        <v>1.516875364E9</v>
      </c>
      <c r="B18950" s="61">
        <v>1.0</v>
      </c>
      <c r="C18950" s="61">
        <v>1957.0</v>
      </c>
      <c r="D18950" s="57" t="s">
        <v>380</v>
      </c>
      <c r="E18950" s="62" t="str">
        <f t="shared" si="1"/>
        <v>Out of test</v>
      </c>
      <c r="F18950" s="53" t="str">
        <f t="shared" si="2"/>
        <v>Shenzhen_1</v>
      </c>
      <c r="G18950" s="53">
        <f t="shared" si="3"/>
        <v>0.5497265253</v>
      </c>
    </row>
    <row r="18951">
      <c r="A18951" s="61">
        <v>1.518113955E9</v>
      </c>
      <c r="B18951" s="61">
        <v>1.0</v>
      </c>
      <c r="C18951" s="61">
        <v>2471.0</v>
      </c>
      <c r="D18951" s="57" t="s">
        <v>380</v>
      </c>
      <c r="E18951" s="62" t="str">
        <f t="shared" si="1"/>
        <v>Out of test</v>
      </c>
      <c r="F18951" s="53" t="str">
        <f t="shared" si="2"/>
        <v>Shenzhen_1</v>
      </c>
      <c r="G18951" s="53">
        <f t="shared" si="3"/>
        <v>0.0154069572</v>
      </c>
    </row>
    <row r="18952">
      <c r="A18952" s="61">
        <v>1.514490077E9</v>
      </c>
      <c r="B18952" s="61">
        <v>1.0</v>
      </c>
      <c r="C18952" s="61">
        <v>3541.0</v>
      </c>
      <c r="D18952" s="57" t="s">
        <v>380</v>
      </c>
      <c r="E18952" s="62" t="str">
        <f t="shared" si="1"/>
        <v>Out of test</v>
      </c>
      <c r="F18952" s="53" t="str">
        <f t="shared" si="2"/>
        <v>Shenzhen_1</v>
      </c>
      <c r="G18952" s="53">
        <f t="shared" si="3"/>
        <v>0.0842780949</v>
      </c>
    </row>
    <row r="18953">
      <c r="A18953" s="61">
        <v>1.513902953E9</v>
      </c>
      <c r="B18953" s="61">
        <v>1.0</v>
      </c>
      <c r="C18953" s="61">
        <v>499.0</v>
      </c>
      <c r="D18953" s="57" t="s">
        <v>380</v>
      </c>
      <c r="E18953" s="62" t="str">
        <f t="shared" si="1"/>
        <v>Out of test</v>
      </c>
      <c r="F18953" s="53" t="str">
        <f t="shared" si="2"/>
        <v>Shenzhen_1</v>
      </c>
      <c r="G18953" s="53">
        <f t="shared" si="3"/>
        <v>0.420174377</v>
      </c>
    </row>
    <row r="18954">
      <c r="A18954" s="61">
        <v>1.518856179E9</v>
      </c>
      <c r="B18954" s="61">
        <v>1.0</v>
      </c>
      <c r="C18954" s="61">
        <v>1202.0</v>
      </c>
      <c r="D18954" s="57" t="s">
        <v>380</v>
      </c>
      <c r="E18954" s="62" t="str">
        <f t="shared" si="1"/>
        <v>Out of test</v>
      </c>
      <c r="F18954" s="53" t="str">
        <f t="shared" si="2"/>
        <v>Shenzhen_1</v>
      </c>
      <c r="G18954" s="53">
        <f t="shared" si="3"/>
        <v>0.2199532933</v>
      </c>
    </row>
    <row r="18955">
      <c r="A18955" s="61">
        <v>1.516483816E9</v>
      </c>
      <c r="B18955" s="61">
        <v>1.0</v>
      </c>
      <c r="C18955" s="61">
        <v>3741.0</v>
      </c>
      <c r="D18955" s="57" t="s">
        <v>380</v>
      </c>
      <c r="E18955" s="62" t="str">
        <f t="shared" si="1"/>
        <v>Out of test</v>
      </c>
      <c r="F18955" s="53" t="str">
        <f t="shared" si="2"/>
        <v>Shenzhen_1</v>
      </c>
      <c r="G18955" s="53">
        <f t="shared" si="3"/>
        <v>0.1162511889</v>
      </c>
    </row>
    <row r="18956">
      <c r="A18956" s="61">
        <v>1.518316904E9</v>
      </c>
      <c r="B18956" s="61">
        <v>1.0</v>
      </c>
      <c r="C18956" s="61">
        <v>2799.0</v>
      </c>
      <c r="D18956" s="57" t="s">
        <v>380</v>
      </c>
      <c r="E18956" s="62" t="str">
        <f t="shared" si="1"/>
        <v>Out of test</v>
      </c>
      <c r="F18956" s="53" t="str">
        <f t="shared" si="2"/>
        <v>Shenzhen_1</v>
      </c>
      <c r="G18956" s="53">
        <f t="shared" si="3"/>
        <v>0.8759355316</v>
      </c>
    </row>
    <row r="18957">
      <c r="A18957" s="61">
        <v>1.516631134E9</v>
      </c>
      <c r="B18957" s="61">
        <v>1.0</v>
      </c>
      <c r="C18957" s="61">
        <v>128.0</v>
      </c>
      <c r="D18957" s="57" t="s">
        <v>380</v>
      </c>
      <c r="E18957" s="62" t="str">
        <f t="shared" si="1"/>
        <v>Out of test</v>
      </c>
      <c r="F18957" s="53" t="str">
        <f t="shared" si="2"/>
        <v>Shenzhen_1</v>
      </c>
      <c r="G18957" s="53">
        <f t="shared" si="3"/>
        <v>0.1837253162</v>
      </c>
    </row>
    <row r="18958">
      <c r="A18958" s="61">
        <v>1.518378789E9</v>
      </c>
      <c r="B18958" s="61">
        <v>1.0</v>
      </c>
      <c r="C18958" s="61">
        <v>1788.0</v>
      </c>
      <c r="D18958" s="57" t="s">
        <v>380</v>
      </c>
      <c r="E18958" s="62" t="str">
        <f t="shared" si="1"/>
        <v>Out of test</v>
      </c>
      <c r="F18958" s="53" t="str">
        <f t="shared" si="2"/>
        <v>Shenzhen_1</v>
      </c>
      <c r="G18958" s="53">
        <f t="shared" si="3"/>
        <v>0.3399050678</v>
      </c>
    </row>
    <row r="18959">
      <c r="A18959" s="61">
        <v>1.517258085E9</v>
      </c>
      <c r="B18959" s="61">
        <v>1.0</v>
      </c>
      <c r="C18959" s="61">
        <v>5212.0</v>
      </c>
      <c r="D18959" s="57" t="s">
        <v>380</v>
      </c>
      <c r="E18959" s="62" t="str">
        <f t="shared" si="1"/>
        <v>Out of test</v>
      </c>
      <c r="F18959" s="53" t="str">
        <f t="shared" si="2"/>
        <v>Shenzhen_1</v>
      </c>
      <c r="G18959" s="53">
        <f t="shared" si="3"/>
        <v>0.563918999</v>
      </c>
    </row>
    <row r="18960">
      <c r="A18960" s="61">
        <v>1.514413726E9</v>
      </c>
      <c r="B18960" s="61">
        <v>1.0</v>
      </c>
      <c r="C18960" s="61">
        <v>1335.0</v>
      </c>
      <c r="D18960" s="57" t="s">
        <v>380</v>
      </c>
      <c r="E18960" s="62" t="str">
        <f t="shared" si="1"/>
        <v>Out of test</v>
      </c>
      <c r="F18960" s="53" t="str">
        <f t="shared" si="2"/>
        <v>Shenzhen_1</v>
      </c>
      <c r="G18960" s="53">
        <f t="shared" si="3"/>
        <v>0.08892669798</v>
      </c>
    </row>
    <row r="18961">
      <c r="A18961" s="61">
        <v>1.513095587E9</v>
      </c>
      <c r="B18961" s="61">
        <v>1.0</v>
      </c>
      <c r="C18961" s="61">
        <v>1374.0</v>
      </c>
      <c r="D18961" s="57" t="s">
        <v>380</v>
      </c>
      <c r="E18961" s="62" t="str">
        <f t="shared" si="1"/>
        <v>Out of test</v>
      </c>
      <c r="F18961" s="53" t="str">
        <f t="shared" si="2"/>
        <v>Shenzhen_1</v>
      </c>
      <c r="G18961" s="53">
        <f t="shared" si="3"/>
        <v>0.5827215851</v>
      </c>
    </row>
    <row r="18962">
      <c r="A18962" s="61">
        <v>1.518429924E9</v>
      </c>
      <c r="B18962" s="61">
        <v>1.0</v>
      </c>
      <c r="C18962" s="61">
        <v>485.0</v>
      </c>
      <c r="D18962" s="57" t="s">
        <v>380</v>
      </c>
      <c r="E18962" s="62" t="str">
        <f t="shared" si="1"/>
        <v>Out of test</v>
      </c>
      <c r="F18962" s="53" t="str">
        <f t="shared" si="2"/>
        <v>Shenzhen_1</v>
      </c>
      <c r="G18962" s="53">
        <f t="shared" si="3"/>
        <v>0.5005240644</v>
      </c>
    </row>
    <row r="18963">
      <c r="A18963" s="61">
        <v>1.516382928E9</v>
      </c>
      <c r="B18963" s="61">
        <v>1.0</v>
      </c>
      <c r="C18963" s="61">
        <v>2675.0</v>
      </c>
      <c r="D18963" s="57" t="s">
        <v>380</v>
      </c>
      <c r="E18963" s="62" t="str">
        <f t="shared" si="1"/>
        <v>Out of test</v>
      </c>
      <c r="F18963" s="53" t="str">
        <f t="shared" si="2"/>
        <v>Shenzhen_1</v>
      </c>
      <c r="G18963" s="53">
        <f t="shared" si="3"/>
        <v>0.03970413796</v>
      </c>
    </row>
    <row r="18964">
      <c r="A18964" s="61">
        <v>1.512727727E9</v>
      </c>
      <c r="B18964" s="61">
        <v>1.0</v>
      </c>
      <c r="C18964" s="61">
        <v>827.0</v>
      </c>
      <c r="D18964" s="57" t="s">
        <v>380</v>
      </c>
      <c r="E18964" s="62" t="str">
        <f t="shared" si="1"/>
        <v>Out of test</v>
      </c>
      <c r="F18964" s="53" t="str">
        <f t="shared" si="2"/>
        <v>Shenzhen_1</v>
      </c>
      <c r="G18964" s="53">
        <f t="shared" si="3"/>
        <v>0.3412841306</v>
      </c>
    </row>
    <row r="18965">
      <c r="A18965" s="61">
        <v>1.513080694E9</v>
      </c>
      <c r="B18965" s="61">
        <v>1.0</v>
      </c>
      <c r="C18965" s="61">
        <v>1154.0</v>
      </c>
      <c r="D18965" s="57" t="s">
        <v>380</v>
      </c>
      <c r="E18965" s="62" t="str">
        <f t="shared" si="1"/>
        <v>Out of test</v>
      </c>
      <c r="F18965" s="53" t="str">
        <f t="shared" si="2"/>
        <v>Shenzhen_1</v>
      </c>
      <c r="G18965" s="53">
        <f t="shared" si="3"/>
        <v>0.1338302426</v>
      </c>
    </row>
    <row r="18966">
      <c r="A18966" s="61">
        <v>1.512306705E9</v>
      </c>
      <c r="B18966" s="61">
        <v>1.0</v>
      </c>
      <c r="C18966" s="61">
        <v>3851.0</v>
      </c>
      <c r="D18966" s="57" t="s">
        <v>380</v>
      </c>
      <c r="E18966" s="62" t="str">
        <f t="shared" si="1"/>
        <v>Out of test</v>
      </c>
      <c r="F18966" s="53" t="str">
        <f t="shared" si="2"/>
        <v>Shenzhen_1</v>
      </c>
      <c r="G18966" s="53">
        <f t="shared" si="3"/>
        <v>0.2527823279</v>
      </c>
    </row>
    <row r="18967">
      <c r="A18967" s="61">
        <v>1.519977835E9</v>
      </c>
      <c r="B18967" s="61">
        <v>1.0</v>
      </c>
      <c r="C18967" s="61">
        <v>2278.0</v>
      </c>
      <c r="D18967" s="57" t="s">
        <v>380</v>
      </c>
      <c r="E18967" s="62" t="str">
        <f t="shared" si="1"/>
        <v>Out of test</v>
      </c>
      <c r="F18967" s="53" t="str">
        <f t="shared" si="2"/>
        <v>Shenzhen_1</v>
      </c>
      <c r="G18967" s="53">
        <f t="shared" si="3"/>
        <v>0.4679705227</v>
      </c>
    </row>
    <row r="18968">
      <c r="A18968" s="61">
        <v>1.514199684E9</v>
      </c>
      <c r="B18968" s="61">
        <v>1.0</v>
      </c>
      <c r="C18968" s="61">
        <v>2001.0</v>
      </c>
      <c r="D18968" s="57" t="s">
        <v>380</v>
      </c>
      <c r="E18968" s="62" t="str">
        <f t="shared" si="1"/>
        <v>Out of test</v>
      </c>
      <c r="F18968" s="53" t="str">
        <f t="shared" si="2"/>
        <v>Shenzhen_1</v>
      </c>
      <c r="G18968" s="53">
        <f t="shared" si="3"/>
        <v>0.2185240615</v>
      </c>
    </row>
    <row r="18969">
      <c r="A18969" s="61">
        <v>1.511963205E9</v>
      </c>
      <c r="B18969" s="61">
        <v>1.0</v>
      </c>
      <c r="C18969" s="61">
        <v>2385.0</v>
      </c>
      <c r="D18969" s="57" t="s">
        <v>380</v>
      </c>
      <c r="E18969" s="62" t="str">
        <f t="shared" si="1"/>
        <v>Out of test</v>
      </c>
      <c r="F18969" s="53" t="str">
        <f t="shared" si="2"/>
        <v>Shenzhen_1</v>
      </c>
      <c r="G18969" s="53">
        <f t="shared" si="3"/>
        <v>0.1801120756</v>
      </c>
    </row>
    <row r="18970">
      <c r="A18970" s="61">
        <v>1.515601645E9</v>
      </c>
      <c r="B18970" s="61">
        <v>1.0</v>
      </c>
      <c r="C18970" s="61">
        <v>1988.0</v>
      </c>
      <c r="D18970" s="57" t="s">
        <v>380</v>
      </c>
      <c r="E18970" s="62" t="str">
        <f t="shared" si="1"/>
        <v>Out of test</v>
      </c>
      <c r="F18970" s="53" t="str">
        <f t="shared" si="2"/>
        <v>Shenzhen_1</v>
      </c>
      <c r="G18970" s="53">
        <f t="shared" si="3"/>
        <v>0.1411548232</v>
      </c>
    </row>
    <row r="18971">
      <c r="A18971" s="61">
        <v>1.512692049E9</v>
      </c>
      <c r="B18971" s="61">
        <v>1.0</v>
      </c>
      <c r="C18971" s="61">
        <v>598.0</v>
      </c>
      <c r="D18971" s="57" t="s">
        <v>380</v>
      </c>
      <c r="E18971" s="62" t="str">
        <f t="shared" si="1"/>
        <v>Out of test</v>
      </c>
      <c r="F18971" s="53" t="str">
        <f t="shared" si="2"/>
        <v>Shenzhen_1</v>
      </c>
      <c r="G18971" s="53">
        <f t="shared" si="3"/>
        <v>0.1596338648</v>
      </c>
    </row>
    <row r="18972">
      <c r="A18972" s="61">
        <v>1.519892648E9</v>
      </c>
      <c r="B18972" s="61">
        <v>1.0</v>
      </c>
      <c r="C18972" s="61">
        <v>1552.0</v>
      </c>
      <c r="D18972" s="57" t="s">
        <v>380</v>
      </c>
      <c r="E18972" s="62" t="str">
        <f t="shared" si="1"/>
        <v>Out of test</v>
      </c>
      <c r="F18972" s="53" t="str">
        <f t="shared" si="2"/>
        <v>Shenzhen_1</v>
      </c>
      <c r="G18972" s="53">
        <f t="shared" si="3"/>
        <v>0.08972233843</v>
      </c>
    </row>
    <row r="18973">
      <c r="A18973" s="61">
        <v>1.513769577E9</v>
      </c>
      <c r="B18973" s="61">
        <v>1.0</v>
      </c>
      <c r="C18973" s="61">
        <v>1521.0</v>
      </c>
      <c r="D18973" s="57" t="s">
        <v>380</v>
      </c>
      <c r="E18973" s="62" t="str">
        <f t="shared" si="1"/>
        <v>Out of test</v>
      </c>
      <c r="F18973" s="53" t="str">
        <f t="shared" si="2"/>
        <v>Shenzhen_1</v>
      </c>
      <c r="G18973" s="53">
        <f t="shared" si="3"/>
        <v>0.670930572</v>
      </c>
    </row>
    <row r="18974">
      <c r="A18974" s="61">
        <v>1.516263796E9</v>
      </c>
      <c r="B18974" s="61">
        <v>1.0</v>
      </c>
      <c r="C18974" s="61">
        <v>985.0</v>
      </c>
      <c r="D18974" s="57" t="s">
        <v>380</v>
      </c>
      <c r="E18974" s="62" t="str">
        <f t="shared" si="1"/>
        <v>Out of test</v>
      </c>
      <c r="F18974" s="53" t="str">
        <f t="shared" si="2"/>
        <v>Shenzhen_1</v>
      </c>
      <c r="G18974" s="53">
        <f t="shared" si="3"/>
        <v>0.5987230922</v>
      </c>
    </row>
    <row r="18975">
      <c r="A18975" s="61">
        <v>1.514391038E9</v>
      </c>
      <c r="B18975" s="61">
        <v>1.0</v>
      </c>
      <c r="C18975" s="61">
        <v>1868.0</v>
      </c>
      <c r="D18975" s="57" t="s">
        <v>380</v>
      </c>
      <c r="E18975" s="62" t="str">
        <f t="shared" si="1"/>
        <v>Out of test</v>
      </c>
      <c r="F18975" s="53" t="str">
        <f t="shared" si="2"/>
        <v>Shenzhen_1</v>
      </c>
      <c r="G18975" s="53">
        <f t="shared" si="3"/>
        <v>0.2007652137</v>
      </c>
    </row>
    <row r="18976">
      <c r="A18976" s="61">
        <v>1.519494884E9</v>
      </c>
      <c r="B18976" s="61">
        <v>1.0</v>
      </c>
      <c r="C18976" s="61">
        <v>2265.0</v>
      </c>
      <c r="D18976" s="57" t="s">
        <v>380</v>
      </c>
      <c r="E18976" s="62" t="str">
        <f t="shared" si="1"/>
        <v>Out of test</v>
      </c>
      <c r="F18976" s="53" t="str">
        <f t="shared" si="2"/>
        <v>Shenzhen_1</v>
      </c>
      <c r="G18976" s="53">
        <f t="shared" si="3"/>
        <v>0.1736027833</v>
      </c>
    </row>
    <row r="18977">
      <c r="A18977" s="61">
        <v>1.511717249E9</v>
      </c>
      <c r="B18977" s="61">
        <v>1.0</v>
      </c>
      <c r="C18977" s="61">
        <v>646.0</v>
      </c>
      <c r="D18977" s="57" t="s">
        <v>380</v>
      </c>
      <c r="E18977" s="62" t="str">
        <f t="shared" si="1"/>
        <v>Out of test</v>
      </c>
      <c r="F18977" s="53" t="str">
        <f t="shared" si="2"/>
        <v>Shenzhen_1</v>
      </c>
      <c r="G18977" s="53">
        <f t="shared" si="3"/>
        <v>0.2249010883</v>
      </c>
    </row>
    <row r="18978">
      <c r="A18978" s="61">
        <v>1.515484835E9</v>
      </c>
      <c r="B18978" s="61">
        <v>1.0</v>
      </c>
      <c r="C18978" s="61">
        <v>1420.0</v>
      </c>
      <c r="D18978" s="57" t="s">
        <v>380</v>
      </c>
      <c r="E18978" s="62" t="str">
        <f t="shared" si="1"/>
        <v>Out of test</v>
      </c>
      <c r="F18978" s="53" t="str">
        <f t="shared" si="2"/>
        <v>Shenzhen_1</v>
      </c>
      <c r="G18978" s="53">
        <f t="shared" si="3"/>
        <v>0.1440032575</v>
      </c>
    </row>
    <row r="18979">
      <c r="A18979" s="61">
        <v>1.518009895E9</v>
      </c>
      <c r="B18979" s="61">
        <v>1.0</v>
      </c>
      <c r="C18979" s="61">
        <v>3113.0</v>
      </c>
      <c r="D18979" s="57" t="s">
        <v>380</v>
      </c>
      <c r="E18979" s="62" t="str">
        <f t="shared" si="1"/>
        <v>Out of test</v>
      </c>
      <c r="F18979" s="53" t="str">
        <f t="shared" si="2"/>
        <v>Shenzhen_1</v>
      </c>
      <c r="G18979" s="53">
        <f t="shared" si="3"/>
        <v>0.9368110053</v>
      </c>
    </row>
    <row r="18980">
      <c r="A18980" s="61">
        <v>1.513972597E9</v>
      </c>
      <c r="B18980" s="61">
        <v>1.0</v>
      </c>
      <c r="C18980" s="61">
        <v>3225.0</v>
      </c>
      <c r="D18980" s="57" t="s">
        <v>380</v>
      </c>
      <c r="E18980" s="62" t="str">
        <f t="shared" si="1"/>
        <v>Out of test</v>
      </c>
      <c r="F18980" s="53" t="str">
        <f t="shared" si="2"/>
        <v>Shenzhen_1</v>
      </c>
      <c r="G18980" s="53">
        <f t="shared" si="3"/>
        <v>0.4221733054</v>
      </c>
    </row>
    <row r="18981">
      <c r="A18981" s="61">
        <v>1.516405683E9</v>
      </c>
      <c r="B18981" s="61">
        <v>1.0</v>
      </c>
      <c r="C18981" s="61">
        <v>449.0</v>
      </c>
      <c r="D18981" s="57" t="s">
        <v>380</v>
      </c>
      <c r="E18981" s="62" t="str">
        <f t="shared" si="1"/>
        <v>Out of test</v>
      </c>
      <c r="F18981" s="53" t="str">
        <f t="shared" si="2"/>
        <v>Shenzhen_1</v>
      </c>
      <c r="G18981" s="53">
        <f t="shared" si="3"/>
        <v>0.9577219776</v>
      </c>
    </row>
    <row r="18982">
      <c r="A18982" s="61">
        <v>1.512771895E9</v>
      </c>
      <c r="B18982" s="61">
        <v>1.0</v>
      </c>
      <c r="C18982" s="61">
        <v>4321.0</v>
      </c>
      <c r="D18982" s="57" t="s">
        <v>380</v>
      </c>
      <c r="E18982" s="62" t="str">
        <f t="shared" si="1"/>
        <v>Out of test</v>
      </c>
      <c r="F18982" s="53" t="str">
        <f t="shared" si="2"/>
        <v>Shenzhen_1</v>
      </c>
      <c r="G18982" s="53">
        <f t="shared" si="3"/>
        <v>0.9885378755</v>
      </c>
    </row>
    <row r="18983">
      <c r="A18983" s="61">
        <v>1.513519848E9</v>
      </c>
      <c r="B18983" s="61">
        <v>1.0</v>
      </c>
      <c r="C18983" s="61">
        <v>1888.0</v>
      </c>
      <c r="D18983" s="57" t="s">
        <v>380</v>
      </c>
      <c r="E18983" s="62" t="str">
        <f t="shared" si="1"/>
        <v>Out of test</v>
      </c>
      <c r="F18983" s="53" t="str">
        <f t="shared" si="2"/>
        <v>Shenzhen_1</v>
      </c>
      <c r="G18983" s="53">
        <f t="shared" si="3"/>
        <v>0.1421814245</v>
      </c>
    </row>
    <row r="18984">
      <c r="A18984" s="61">
        <v>1.518179586E9</v>
      </c>
      <c r="B18984" s="61">
        <v>1.0</v>
      </c>
      <c r="C18984" s="61">
        <v>1766.0</v>
      </c>
      <c r="D18984" s="57" t="s">
        <v>380</v>
      </c>
      <c r="E18984" s="62" t="str">
        <f t="shared" si="1"/>
        <v>Out of test</v>
      </c>
      <c r="F18984" s="53" t="str">
        <f t="shared" si="2"/>
        <v>Shenzhen_1</v>
      </c>
      <c r="G18984" s="53">
        <f t="shared" si="3"/>
        <v>0.9115155886</v>
      </c>
    </row>
    <row r="18985">
      <c r="A18985" s="61">
        <v>1.519865183E9</v>
      </c>
      <c r="B18985" s="61">
        <v>1.0</v>
      </c>
      <c r="C18985" s="61">
        <v>885.0</v>
      </c>
      <c r="D18985" s="57" t="s">
        <v>380</v>
      </c>
      <c r="E18985" s="62" t="str">
        <f t="shared" si="1"/>
        <v>Out of test</v>
      </c>
      <c r="F18985" s="53" t="str">
        <f t="shared" si="2"/>
        <v>Shenzhen_1</v>
      </c>
      <c r="G18985" s="53">
        <f t="shared" si="3"/>
        <v>0.8741127007</v>
      </c>
    </row>
    <row r="18986">
      <c r="A18986" s="61">
        <v>1.515480124E9</v>
      </c>
      <c r="B18986" s="61">
        <v>1.0</v>
      </c>
      <c r="C18986" s="61">
        <v>239.0</v>
      </c>
      <c r="D18986" s="57" t="s">
        <v>380</v>
      </c>
      <c r="E18986" s="62" t="str">
        <f t="shared" si="1"/>
        <v>Out of test</v>
      </c>
      <c r="F18986" s="53" t="str">
        <f t="shared" si="2"/>
        <v>Shenzhen_1</v>
      </c>
      <c r="G18986" s="53">
        <f t="shared" si="3"/>
        <v>0.9894859089</v>
      </c>
    </row>
    <row r="18987">
      <c r="A18987" s="61">
        <v>1.512818283E9</v>
      </c>
      <c r="B18987" s="61">
        <v>1.0</v>
      </c>
      <c r="C18987" s="61">
        <v>3023.0</v>
      </c>
      <c r="D18987" s="57" t="s">
        <v>380</v>
      </c>
      <c r="E18987" s="62" t="str">
        <f t="shared" si="1"/>
        <v>Out of test</v>
      </c>
      <c r="F18987" s="53" t="str">
        <f t="shared" si="2"/>
        <v>Shenzhen_1</v>
      </c>
      <c r="G18987" s="53">
        <f t="shared" si="3"/>
        <v>0.6104674968</v>
      </c>
    </row>
    <row r="18988">
      <c r="A18988" s="61">
        <v>1.516262343E9</v>
      </c>
      <c r="B18988" s="61">
        <v>1.0</v>
      </c>
      <c r="C18988" s="61">
        <v>1770.0</v>
      </c>
      <c r="D18988" s="57" t="s">
        <v>380</v>
      </c>
      <c r="E18988" s="62" t="str">
        <f t="shared" si="1"/>
        <v>Out of test</v>
      </c>
      <c r="F18988" s="53" t="str">
        <f t="shared" si="2"/>
        <v>Shenzhen_1</v>
      </c>
      <c r="G18988" s="53">
        <f t="shared" si="3"/>
        <v>0.2076542957</v>
      </c>
    </row>
    <row r="18989">
      <c r="A18989" s="61">
        <v>1.511279846E9</v>
      </c>
      <c r="B18989" s="61">
        <v>1.0</v>
      </c>
      <c r="C18989" s="61">
        <v>1090.0</v>
      </c>
      <c r="D18989" s="57" t="s">
        <v>380</v>
      </c>
      <c r="E18989" s="62" t="str">
        <f t="shared" si="1"/>
        <v>Out of test</v>
      </c>
      <c r="F18989" s="53" t="str">
        <f t="shared" si="2"/>
        <v>Shenzhen_1</v>
      </c>
      <c r="G18989" s="53">
        <f t="shared" si="3"/>
        <v>0.8467166519</v>
      </c>
    </row>
    <row r="18990">
      <c r="A18990" s="61">
        <v>1.514999046E9</v>
      </c>
      <c r="B18990" s="61">
        <v>1.0</v>
      </c>
      <c r="C18990" s="61">
        <v>2037.0</v>
      </c>
      <c r="D18990" s="57" t="s">
        <v>380</v>
      </c>
      <c r="E18990" s="62" t="str">
        <f t="shared" si="1"/>
        <v>Out of test</v>
      </c>
      <c r="F18990" s="53" t="str">
        <f t="shared" si="2"/>
        <v>Shenzhen_1</v>
      </c>
      <c r="G18990" s="53">
        <f t="shared" si="3"/>
        <v>0.8628914055</v>
      </c>
    </row>
    <row r="18991">
      <c r="A18991" s="61">
        <v>1.517897497E9</v>
      </c>
      <c r="B18991" s="61">
        <v>1.0</v>
      </c>
      <c r="C18991" s="61">
        <v>4584.0</v>
      </c>
      <c r="D18991" s="57" t="s">
        <v>380</v>
      </c>
      <c r="E18991" s="62" t="str">
        <f t="shared" si="1"/>
        <v>Out of test</v>
      </c>
      <c r="F18991" s="53" t="str">
        <f t="shared" si="2"/>
        <v>Shenzhen_1</v>
      </c>
      <c r="G18991" s="53">
        <f t="shared" si="3"/>
        <v>0.4523044778</v>
      </c>
    </row>
    <row r="18992">
      <c r="A18992" s="61">
        <v>1.519707599E9</v>
      </c>
      <c r="B18992" s="61">
        <v>1.0</v>
      </c>
      <c r="C18992" s="61">
        <v>634.0</v>
      </c>
      <c r="D18992" s="57" t="s">
        <v>380</v>
      </c>
      <c r="E18992" s="62" t="str">
        <f t="shared" si="1"/>
        <v>Out of test</v>
      </c>
      <c r="F18992" s="53" t="str">
        <f t="shared" si="2"/>
        <v>Shenzhen_1</v>
      </c>
      <c r="G18992" s="53">
        <f t="shared" si="3"/>
        <v>0.6100021038</v>
      </c>
    </row>
    <row r="18993">
      <c r="A18993" s="61">
        <v>1.512915208E9</v>
      </c>
      <c r="B18993" s="61">
        <v>1.0</v>
      </c>
      <c r="C18993" s="61">
        <v>3372.0</v>
      </c>
      <c r="D18993" s="57" t="s">
        <v>380</v>
      </c>
      <c r="E18993" s="62" t="str">
        <f t="shared" si="1"/>
        <v>Out of test</v>
      </c>
      <c r="F18993" s="53" t="str">
        <f t="shared" si="2"/>
        <v>Shenzhen_1</v>
      </c>
      <c r="G18993" s="53">
        <f t="shared" si="3"/>
        <v>0.3347088207</v>
      </c>
    </row>
    <row r="18994">
      <c r="A18994" s="61">
        <v>1.511856626E9</v>
      </c>
      <c r="B18994" s="61">
        <v>1.0</v>
      </c>
      <c r="C18994" s="61">
        <v>3561.0</v>
      </c>
      <c r="D18994" s="57" t="s">
        <v>380</v>
      </c>
      <c r="E18994" s="62" t="str">
        <f t="shared" si="1"/>
        <v>Out of test</v>
      </c>
      <c r="F18994" s="53" t="str">
        <f t="shared" si="2"/>
        <v>Shenzhen_1</v>
      </c>
      <c r="G18994" s="53">
        <f t="shared" si="3"/>
        <v>0.7110051689</v>
      </c>
    </row>
    <row r="18995">
      <c r="A18995" s="61">
        <v>1.514097443E9</v>
      </c>
      <c r="B18995" s="61">
        <v>1.0</v>
      </c>
      <c r="C18995" s="61">
        <v>2545.0</v>
      </c>
      <c r="D18995" s="57" t="s">
        <v>380</v>
      </c>
      <c r="E18995" s="62" t="str">
        <f t="shared" si="1"/>
        <v>Out of test</v>
      </c>
      <c r="F18995" s="53" t="str">
        <f t="shared" si="2"/>
        <v>Shenzhen_1</v>
      </c>
      <c r="G18995" s="53">
        <f t="shared" si="3"/>
        <v>0.34590723</v>
      </c>
    </row>
    <row r="18996">
      <c r="A18996" s="61">
        <v>1.517229227E9</v>
      </c>
      <c r="B18996" s="61">
        <v>1.0</v>
      </c>
      <c r="C18996" s="61">
        <v>5874.0</v>
      </c>
      <c r="D18996" s="57" t="s">
        <v>380</v>
      </c>
      <c r="E18996" s="62" t="str">
        <f t="shared" si="1"/>
        <v>Out of test</v>
      </c>
      <c r="F18996" s="53" t="str">
        <f t="shared" si="2"/>
        <v>Shenzhen_1</v>
      </c>
      <c r="G18996" s="53">
        <f t="shared" si="3"/>
        <v>0.2656973662</v>
      </c>
    </row>
    <row r="18997">
      <c r="A18997" s="61">
        <v>1.515112213E9</v>
      </c>
      <c r="B18997" s="61">
        <v>1.0</v>
      </c>
      <c r="C18997" s="61">
        <v>259.0</v>
      </c>
      <c r="D18997" s="57" t="s">
        <v>380</v>
      </c>
      <c r="E18997" s="62" t="str">
        <f t="shared" si="1"/>
        <v>Out of test</v>
      </c>
      <c r="F18997" s="53" t="str">
        <f t="shared" si="2"/>
        <v>Shenzhen_1</v>
      </c>
      <c r="G18997" s="53">
        <f t="shared" si="3"/>
        <v>0.03098209295</v>
      </c>
    </row>
    <row r="18998">
      <c r="A18998" s="61">
        <v>1.515499075E9</v>
      </c>
      <c r="B18998" s="61">
        <v>1.0</v>
      </c>
      <c r="C18998" s="61">
        <v>3804.0</v>
      </c>
      <c r="D18998" s="57" t="s">
        <v>380</v>
      </c>
      <c r="E18998" s="62" t="str">
        <f t="shared" si="1"/>
        <v>Out of test</v>
      </c>
      <c r="F18998" s="53" t="str">
        <f t="shared" si="2"/>
        <v>Shenzhen_1</v>
      </c>
      <c r="G18998" s="53">
        <f t="shared" si="3"/>
        <v>0.2109810951</v>
      </c>
    </row>
    <row r="18999">
      <c r="A18999" s="61">
        <v>1.518006998E9</v>
      </c>
      <c r="B18999" s="61">
        <v>1.0</v>
      </c>
      <c r="C18999" s="61">
        <v>747.0</v>
      </c>
      <c r="D18999" s="57" t="s">
        <v>380</v>
      </c>
      <c r="E18999" s="62" t="str">
        <f t="shared" si="1"/>
        <v>Out of test</v>
      </c>
      <c r="F18999" s="53" t="str">
        <f t="shared" si="2"/>
        <v>Shenzhen_1</v>
      </c>
      <c r="G18999" s="53">
        <f t="shared" si="3"/>
        <v>0.3495610668</v>
      </c>
    </row>
    <row r="19000">
      <c r="A19000" s="61">
        <v>1.513864316E9</v>
      </c>
      <c r="B19000" s="61">
        <v>1.0</v>
      </c>
      <c r="C19000" s="61">
        <v>2056.0</v>
      </c>
      <c r="D19000" s="57" t="s">
        <v>380</v>
      </c>
      <c r="E19000" s="62" t="str">
        <f t="shared" si="1"/>
        <v>Out of test</v>
      </c>
      <c r="F19000" s="53" t="str">
        <f t="shared" si="2"/>
        <v>Shenzhen_1</v>
      </c>
      <c r="G19000" s="53">
        <f t="shared" si="3"/>
        <v>0.8952210903</v>
      </c>
    </row>
    <row r="19001">
      <c r="A19001" s="61">
        <v>1.518981906E9</v>
      </c>
      <c r="B19001" s="61">
        <v>1.0</v>
      </c>
      <c r="C19001" s="61">
        <v>661.0</v>
      </c>
      <c r="D19001" s="57" t="s">
        <v>380</v>
      </c>
      <c r="E19001" s="62" t="str">
        <f t="shared" si="1"/>
        <v>Out of test</v>
      </c>
      <c r="F19001" s="53" t="str">
        <f t="shared" si="2"/>
        <v>Shenzhen_1</v>
      </c>
      <c r="G19001" s="53">
        <f t="shared" si="3"/>
        <v>0.5691679033</v>
      </c>
    </row>
    <row r="19002">
      <c r="A19002" s="61">
        <v>1.514232838E9</v>
      </c>
      <c r="B19002" s="61">
        <v>1.0</v>
      </c>
      <c r="C19002" s="61">
        <v>3185.0</v>
      </c>
      <c r="D19002" s="57" t="s">
        <v>380</v>
      </c>
      <c r="E19002" s="62" t="str">
        <f t="shared" si="1"/>
        <v>Out of test</v>
      </c>
      <c r="F19002" s="53" t="str">
        <f t="shared" si="2"/>
        <v>Shenzhen_1</v>
      </c>
      <c r="G19002" s="53">
        <f t="shared" si="3"/>
        <v>0.2624619666</v>
      </c>
    </row>
    <row r="19003">
      <c r="A19003" s="61">
        <v>1.514328367E9</v>
      </c>
      <c r="B19003" s="61">
        <v>1.0</v>
      </c>
      <c r="C19003" s="61">
        <v>2939.0</v>
      </c>
      <c r="D19003" s="57" t="s">
        <v>380</v>
      </c>
      <c r="E19003" s="62" t="str">
        <f t="shared" si="1"/>
        <v>Out of test</v>
      </c>
      <c r="F19003" s="53" t="str">
        <f t="shared" si="2"/>
        <v>Shenzhen_1</v>
      </c>
      <c r="G19003" s="53">
        <f t="shared" si="3"/>
        <v>0.6558593737</v>
      </c>
    </row>
    <row r="19004">
      <c r="A19004" s="61">
        <v>1.516311696E9</v>
      </c>
      <c r="B19004" s="61">
        <v>1.0</v>
      </c>
      <c r="C19004" s="61">
        <v>3891.0</v>
      </c>
      <c r="D19004" s="57" t="s">
        <v>380</v>
      </c>
      <c r="E19004" s="62" t="str">
        <f t="shared" si="1"/>
        <v>Out of test</v>
      </c>
      <c r="F19004" s="53" t="str">
        <f t="shared" si="2"/>
        <v>Shenzhen_1</v>
      </c>
      <c r="G19004" s="53">
        <f t="shared" si="3"/>
        <v>0.2730008524</v>
      </c>
    </row>
    <row r="19005">
      <c r="A19005" s="61">
        <v>1.515503027E9</v>
      </c>
      <c r="B19005" s="61">
        <v>1.0</v>
      </c>
      <c r="C19005" s="61">
        <v>456.0</v>
      </c>
      <c r="D19005" s="57" t="s">
        <v>380</v>
      </c>
      <c r="E19005" s="62" t="str">
        <f t="shared" si="1"/>
        <v>Out of test</v>
      </c>
      <c r="F19005" s="53" t="str">
        <f t="shared" si="2"/>
        <v>Shenzhen_1</v>
      </c>
      <c r="G19005" s="53">
        <f t="shared" si="3"/>
        <v>0.2703802691</v>
      </c>
    </row>
    <row r="19006">
      <c r="A19006" s="61">
        <v>1.512517558E9</v>
      </c>
      <c r="B19006" s="61">
        <v>1.0</v>
      </c>
      <c r="C19006" s="61">
        <v>677.0</v>
      </c>
      <c r="D19006" s="57" t="s">
        <v>380</v>
      </c>
      <c r="E19006" s="62" t="str">
        <f t="shared" si="1"/>
        <v>Out of test</v>
      </c>
      <c r="F19006" s="53" t="str">
        <f t="shared" si="2"/>
        <v>Shenzhen_1</v>
      </c>
      <c r="G19006" s="53">
        <f t="shared" si="3"/>
        <v>0.4980167847</v>
      </c>
    </row>
    <row r="19007">
      <c r="A19007" s="61">
        <v>1.514801208E9</v>
      </c>
      <c r="B19007" s="61">
        <v>1.0</v>
      </c>
      <c r="C19007" s="61">
        <v>945.0</v>
      </c>
      <c r="D19007" s="57" t="s">
        <v>380</v>
      </c>
      <c r="E19007" s="62" t="str">
        <f t="shared" si="1"/>
        <v>Out of test</v>
      </c>
      <c r="F19007" s="53" t="str">
        <f t="shared" si="2"/>
        <v>Shenzhen_1</v>
      </c>
      <c r="G19007" s="53">
        <f t="shared" si="3"/>
        <v>0.8442368903</v>
      </c>
    </row>
    <row r="19008">
      <c r="A19008" s="61">
        <v>1.517502416E9</v>
      </c>
      <c r="B19008" s="61">
        <v>1.0</v>
      </c>
      <c r="C19008" s="61">
        <v>3110.0</v>
      </c>
      <c r="D19008" s="57" t="s">
        <v>380</v>
      </c>
      <c r="E19008" s="62" t="str">
        <f t="shared" si="1"/>
        <v>Out of test</v>
      </c>
      <c r="F19008" s="53" t="str">
        <f t="shared" si="2"/>
        <v>Shenzhen_1</v>
      </c>
      <c r="G19008" s="53">
        <f t="shared" si="3"/>
        <v>0.666278987</v>
      </c>
    </row>
    <row r="19009">
      <c r="A19009" s="61">
        <v>1.517435429E9</v>
      </c>
      <c r="B19009" s="61">
        <v>1.0</v>
      </c>
      <c r="C19009" s="61">
        <v>5626.0</v>
      </c>
      <c r="D19009" s="57" t="s">
        <v>380</v>
      </c>
      <c r="E19009" s="62" t="str">
        <f t="shared" si="1"/>
        <v>Out of test</v>
      </c>
      <c r="F19009" s="53" t="str">
        <f t="shared" si="2"/>
        <v>Shenzhen_1</v>
      </c>
      <c r="G19009" s="53">
        <f t="shared" si="3"/>
        <v>0.6644549703</v>
      </c>
    </row>
    <row r="19010">
      <c r="A19010" s="61">
        <v>1.518231919E9</v>
      </c>
      <c r="B19010" s="61">
        <v>1.0</v>
      </c>
      <c r="C19010" s="61">
        <v>1448.0</v>
      </c>
      <c r="D19010" s="57" t="s">
        <v>380</v>
      </c>
      <c r="E19010" s="62" t="str">
        <f t="shared" si="1"/>
        <v>Out of test</v>
      </c>
      <c r="F19010" s="53" t="str">
        <f t="shared" si="2"/>
        <v>Shenzhen_1</v>
      </c>
      <c r="G19010" s="53">
        <f t="shared" si="3"/>
        <v>0.8230854307</v>
      </c>
    </row>
    <row r="19011">
      <c r="A19011" s="61">
        <v>1.512715477E9</v>
      </c>
      <c r="B19011" s="61">
        <v>1.0</v>
      </c>
      <c r="C19011" s="61">
        <v>3201.0</v>
      </c>
      <c r="D19011" s="57" t="s">
        <v>380</v>
      </c>
      <c r="E19011" s="62" t="str">
        <f t="shared" si="1"/>
        <v>Out of test</v>
      </c>
      <c r="F19011" s="53" t="str">
        <f t="shared" si="2"/>
        <v>Shenzhen_1</v>
      </c>
      <c r="G19011" s="53">
        <f t="shared" si="3"/>
        <v>0.7713557066</v>
      </c>
    </row>
    <row r="19012">
      <c r="A19012" s="61">
        <v>1.516907774E9</v>
      </c>
      <c r="B19012" s="61">
        <v>1.0</v>
      </c>
      <c r="C19012" s="61">
        <v>4310.0</v>
      </c>
      <c r="D19012" s="57" t="s">
        <v>380</v>
      </c>
      <c r="E19012" s="62" t="str">
        <f t="shared" si="1"/>
        <v>Out of test</v>
      </c>
      <c r="F19012" s="53" t="str">
        <f t="shared" si="2"/>
        <v>Shenzhen_1</v>
      </c>
      <c r="G19012" s="53">
        <f t="shared" si="3"/>
        <v>0.151342988</v>
      </c>
    </row>
    <row r="19013">
      <c r="A19013" s="61">
        <v>1.515208646E9</v>
      </c>
      <c r="B19013" s="61">
        <v>1.0</v>
      </c>
      <c r="C19013" s="61">
        <v>861.0</v>
      </c>
      <c r="D19013" s="57" t="s">
        <v>380</v>
      </c>
      <c r="E19013" s="62" t="str">
        <f t="shared" si="1"/>
        <v>Out of test</v>
      </c>
      <c r="F19013" s="53" t="str">
        <f t="shared" si="2"/>
        <v>Shenzhen_1</v>
      </c>
      <c r="G19013" s="53">
        <f t="shared" si="3"/>
        <v>0.1815885217</v>
      </c>
    </row>
    <row r="19014">
      <c r="A19014" s="61">
        <v>1.511360618E9</v>
      </c>
      <c r="B19014" s="61">
        <v>1.0</v>
      </c>
      <c r="C19014" s="61">
        <v>792.0</v>
      </c>
      <c r="D19014" s="57" t="s">
        <v>380</v>
      </c>
      <c r="E19014" s="62" t="str">
        <f t="shared" si="1"/>
        <v>Out of test</v>
      </c>
      <c r="F19014" s="53" t="str">
        <f t="shared" si="2"/>
        <v>Shenzhen_1</v>
      </c>
      <c r="G19014" s="53">
        <f t="shared" si="3"/>
        <v>0.07103300863</v>
      </c>
    </row>
    <row r="19015">
      <c r="A19015" s="61">
        <v>1.511486256E9</v>
      </c>
      <c r="B19015" s="61">
        <v>1.0</v>
      </c>
      <c r="C19015" s="61">
        <v>2678.0</v>
      </c>
      <c r="D19015" s="57" t="s">
        <v>380</v>
      </c>
      <c r="E19015" s="62" t="str">
        <f t="shared" si="1"/>
        <v>Out of test</v>
      </c>
      <c r="F19015" s="53" t="str">
        <f t="shared" si="2"/>
        <v>Shenzhen_1</v>
      </c>
      <c r="G19015" s="53">
        <f t="shared" si="3"/>
        <v>0.2281587697</v>
      </c>
    </row>
    <row r="19016">
      <c r="A19016" s="61">
        <v>1.519913453E9</v>
      </c>
      <c r="B19016" s="61">
        <v>1.0</v>
      </c>
      <c r="C19016" s="61">
        <v>3152.0</v>
      </c>
      <c r="D19016" s="57" t="s">
        <v>380</v>
      </c>
      <c r="E19016" s="62" t="str">
        <f t="shared" si="1"/>
        <v>Out of test</v>
      </c>
      <c r="F19016" s="53" t="str">
        <f t="shared" si="2"/>
        <v>Shenzhen_1</v>
      </c>
      <c r="G19016" s="53">
        <f t="shared" si="3"/>
        <v>0.09828648275</v>
      </c>
    </row>
    <row r="19017">
      <c r="A19017" s="61">
        <v>1.514634356E9</v>
      </c>
      <c r="B19017" s="61">
        <v>1.0</v>
      </c>
      <c r="C19017" s="61">
        <v>2022.0</v>
      </c>
      <c r="D19017" s="57" t="s">
        <v>380</v>
      </c>
      <c r="E19017" s="62" t="str">
        <f t="shared" si="1"/>
        <v>Out of test</v>
      </c>
      <c r="F19017" s="53" t="str">
        <f t="shared" si="2"/>
        <v>Shenzhen_1</v>
      </c>
      <c r="G19017" s="53">
        <f t="shared" si="3"/>
        <v>0.9776638478</v>
      </c>
    </row>
    <row r="19018">
      <c r="A19018" s="61">
        <v>1.513761159E9</v>
      </c>
      <c r="B19018" s="61">
        <v>1.0</v>
      </c>
      <c r="C19018" s="61">
        <v>420.0</v>
      </c>
      <c r="D19018" s="57" t="s">
        <v>380</v>
      </c>
      <c r="E19018" s="62" t="str">
        <f t="shared" si="1"/>
        <v>Out of test</v>
      </c>
      <c r="F19018" s="53" t="str">
        <f t="shared" si="2"/>
        <v>Shenzhen_1</v>
      </c>
      <c r="G19018" s="53">
        <f t="shared" si="3"/>
        <v>0.9341105753</v>
      </c>
    </row>
    <row r="19019">
      <c r="A19019" s="61">
        <v>1.517906179E9</v>
      </c>
      <c r="B19019" s="61">
        <v>1.0</v>
      </c>
      <c r="C19019" s="61">
        <v>3236.0</v>
      </c>
      <c r="D19019" s="57" t="s">
        <v>380</v>
      </c>
      <c r="E19019" s="62" t="str">
        <f t="shared" si="1"/>
        <v>Out of test</v>
      </c>
      <c r="F19019" s="53" t="str">
        <f t="shared" si="2"/>
        <v>Shenzhen_1</v>
      </c>
      <c r="G19019" s="53">
        <f t="shared" si="3"/>
        <v>0.8879129671</v>
      </c>
    </row>
    <row r="19020">
      <c r="A19020" s="61">
        <v>1.514080799E9</v>
      </c>
      <c r="B19020" s="61">
        <v>1.0</v>
      </c>
      <c r="C19020" s="61">
        <v>2450.0</v>
      </c>
      <c r="D19020" s="57" t="s">
        <v>380</v>
      </c>
      <c r="E19020" s="62" t="str">
        <f t="shared" si="1"/>
        <v>Out of test</v>
      </c>
      <c r="F19020" s="53" t="str">
        <f t="shared" si="2"/>
        <v>Shenzhen_1</v>
      </c>
      <c r="G19020" s="53">
        <f t="shared" si="3"/>
        <v>0.1437891129</v>
      </c>
    </row>
    <row r="19021">
      <c r="A19021" s="61">
        <v>1.514610034E9</v>
      </c>
      <c r="B19021" s="61">
        <v>1.0</v>
      </c>
      <c r="C19021" s="61">
        <v>5901.0</v>
      </c>
      <c r="D19021" s="57" t="s">
        <v>380</v>
      </c>
      <c r="E19021" s="62" t="str">
        <f t="shared" si="1"/>
        <v>Out of test</v>
      </c>
      <c r="F19021" s="53" t="str">
        <f t="shared" si="2"/>
        <v>Shenzhen_1</v>
      </c>
      <c r="G19021" s="53">
        <f t="shared" si="3"/>
        <v>0.330183566</v>
      </c>
    </row>
    <row r="19022">
      <c r="A19022" s="61">
        <v>1.515671767E9</v>
      </c>
      <c r="B19022" s="61">
        <v>1.0</v>
      </c>
      <c r="C19022" s="61">
        <v>1438.0</v>
      </c>
      <c r="D19022" s="57" t="s">
        <v>380</v>
      </c>
      <c r="E19022" s="62" t="str">
        <f t="shared" si="1"/>
        <v>Out of test</v>
      </c>
      <c r="F19022" s="53" t="str">
        <f t="shared" si="2"/>
        <v>Shenzhen_1</v>
      </c>
      <c r="G19022" s="53">
        <f t="shared" si="3"/>
        <v>0.5625649861</v>
      </c>
    </row>
    <row r="19023">
      <c r="A19023" s="61">
        <v>1.516020663E9</v>
      </c>
      <c r="B19023" s="61">
        <v>1.0</v>
      </c>
      <c r="C19023" s="61">
        <v>605.0</v>
      </c>
      <c r="D19023" s="57" t="s">
        <v>380</v>
      </c>
      <c r="E19023" s="62" t="str">
        <f t="shared" si="1"/>
        <v>Out of test</v>
      </c>
      <c r="F19023" s="53" t="str">
        <f t="shared" si="2"/>
        <v>Shenzhen_1</v>
      </c>
      <c r="G19023" s="53">
        <f t="shared" si="3"/>
        <v>0.871322723</v>
      </c>
    </row>
    <row r="19024">
      <c r="A19024" s="61">
        <v>1.519093454E9</v>
      </c>
      <c r="B19024" s="61">
        <v>1.0</v>
      </c>
      <c r="C19024" s="61">
        <v>1284.0</v>
      </c>
      <c r="D19024" s="57" t="s">
        <v>380</v>
      </c>
      <c r="E19024" s="62" t="str">
        <f t="shared" si="1"/>
        <v>Out of test</v>
      </c>
      <c r="F19024" s="53" t="str">
        <f t="shared" si="2"/>
        <v>Shenzhen_1</v>
      </c>
      <c r="G19024" s="53">
        <f t="shared" si="3"/>
        <v>0.6559742272</v>
      </c>
    </row>
    <row r="19025">
      <c r="A19025" s="61">
        <v>1.516316946E9</v>
      </c>
      <c r="B19025" s="61">
        <v>1.0</v>
      </c>
      <c r="C19025" s="61">
        <v>2227.0</v>
      </c>
      <c r="D19025" s="57" t="s">
        <v>380</v>
      </c>
      <c r="E19025" s="62" t="str">
        <f t="shared" si="1"/>
        <v>Out of test</v>
      </c>
      <c r="F19025" s="53" t="str">
        <f t="shared" si="2"/>
        <v>Shenzhen_1</v>
      </c>
      <c r="G19025" s="53">
        <f t="shared" si="3"/>
        <v>0.4216130259</v>
      </c>
    </row>
    <row r="19026">
      <c r="A19026" s="61">
        <v>1.519491503E9</v>
      </c>
      <c r="B19026" s="61">
        <v>1.0</v>
      </c>
      <c r="C19026" s="61">
        <v>330.0</v>
      </c>
      <c r="D19026" s="57" t="s">
        <v>380</v>
      </c>
      <c r="E19026" s="62" t="str">
        <f t="shared" si="1"/>
        <v>Out of test</v>
      </c>
      <c r="F19026" s="53" t="str">
        <f t="shared" si="2"/>
        <v>Shenzhen_1</v>
      </c>
      <c r="G19026" s="53">
        <f t="shared" si="3"/>
        <v>0.6118354497</v>
      </c>
    </row>
    <row r="19027">
      <c r="A19027" s="61">
        <v>1.517392254E9</v>
      </c>
      <c r="B19027" s="61">
        <v>1.0</v>
      </c>
      <c r="C19027" s="61">
        <v>617.0</v>
      </c>
      <c r="D19027" s="57" t="s">
        <v>380</v>
      </c>
      <c r="E19027" s="62" t="str">
        <f t="shared" si="1"/>
        <v>Out of test</v>
      </c>
      <c r="F19027" s="53" t="str">
        <f t="shared" si="2"/>
        <v>Shenzhen_1</v>
      </c>
      <c r="G19027" s="53">
        <f t="shared" si="3"/>
        <v>0.462801755</v>
      </c>
    </row>
    <row r="19028">
      <c r="A19028" s="61">
        <v>1.519645109E9</v>
      </c>
      <c r="B19028" s="61">
        <v>1.0</v>
      </c>
      <c r="C19028" s="61">
        <v>1132.0</v>
      </c>
      <c r="D19028" s="57" t="s">
        <v>380</v>
      </c>
      <c r="E19028" s="62" t="str">
        <f t="shared" si="1"/>
        <v>Out of test</v>
      </c>
      <c r="F19028" s="53" t="str">
        <f t="shared" si="2"/>
        <v>Shenzhen_1</v>
      </c>
      <c r="G19028" s="53">
        <f t="shared" si="3"/>
        <v>0.03622361136</v>
      </c>
    </row>
    <row r="19029">
      <c r="A19029" s="61">
        <v>1.516070319E9</v>
      </c>
      <c r="B19029" s="61">
        <v>1.0</v>
      </c>
      <c r="C19029" s="61">
        <v>107.0</v>
      </c>
      <c r="D19029" s="57" t="s">
        <v>380</v>
      </c>
      <c r="E19029" s="62" t="str">
        <f t="shared" si="1"/>
        <v>Out of test</v>
      </c>
      <c r="F19029" s="53" t="str">
        <f t="shared" si="2"/>
        <v>Shenzhen_1</v>
      </c>
      <c r="G19029" s="53">
        <f t="shared" si="3"/>
        <v>0.6130696276</v>
      </c>
    </row>
    <row r="19030">
      <c r="A19030" s="61">
        <v>1.513005595E9</v>
      </c>
      <c r="B19030" s="61">
        <v>1.0</v>
      </c>
      <c r="C19030" s="61">
        <v>784.0</v>
      </c>
      <c r="D19030" s="57" t="s">
        <v>380</v>
      </c>
      <c r="E19030" s="62" t="str">
        <f t="shared" si="1"/>
        <v>Out of test</v>
      </c>
      <c r="F19030" s="53" t="str">
        <f t="shared" si="2"/>
        <v>Shenzhen_1</v>
      </c>
      <c r="G19030" s="53">
        <f t="shared" si="3"/>
        <v>0.06171974961</v>
      </c>
    </row>
    <row r="19031">
      <c r="A19031" s="61">
        <v>1.519116254E9</v>
      </c>
      <c r="B19031" s="61">
        <v>1.0</v>
      </c>
      <c r="C19031" s="61">
        <v>699.0</v>
      </c>
      <c r="D19031" s="57" t="s">
        <v>380</v>
      </c>
      <c r="E19031" s="62" t="str">
        <f t="shared" si="1"/>
        <v>Out of test</v>
      </c>
      <c r="F19031" s="53" t="str">
        <f t="shared" si="2"/>
        <v>Shenzhen_1</v>
      </c>
      <c r="G19031" s="53">
        <f t="shared" si="3"/>
        <v>0.126249084</v>
      </c>
    </row>
    <row r="19032">
      <c r="A19032" s="61">
        <v>1.514622795E9</v>
      </c>
      <c r="B19032" s="61">
        <v>1.0</v>
      </c>
      <c r="C19032" s="61">
        <v>5112.0</v>
      </c>
      <c r="D19032" s="57" t="s">
        <v>380</v>
      </c>
      <c r="E19032" s="62" t="str">
        <f t="shared" si="1"/>
        <v>Out of test</v>
      </c>
      <c r="F19032" s="53" t="str">
        <f t="shared" si="2"/>
        <v>Shenzhen_1</v>
      </c>
      <c r="G19032" s="53">
        <f t="shared" si="3"/>
        <v>0.1998986183</v>
      </c>
    </row>
    <row r="19033">
      <c r="A19033" s="61">
        <v>1.515466693E9</v>
      </c>
      <c r="B19033" s="61">
        <v>1.0</v>
      </c>
      <c r="C19033" s="61">
        <v>2223.0</v>
      </c>
      <c r="D19033" s="57" t="s">
        <v>380</v>
      </c>
      <c r="E19033" s="62" t="str">
        <f t="shared" si="1"/>
        <v>Out of test</v>
      </c>
      <c r="F19033" s="53" t="str">
        <f t="shared" si="2"/>
        <v>Shenzhen_1</v>
      </c>
      <c r="G19033" s="53">
        <f t="shared" si="3"/>
        <v>0.503676466</v>
      </c>
    </row>
    <row r="19034">
      <c r="A19034" s="61">
        <v>1.513973806E9</v>
      </c>
      <c r="B19034" s="61">
        <v>1.0</v>
      </c>
      <c r="C19034" s="61">
        <v>778.0</v>
      </c>
      <c r="D19034" s="57" t="s">
        <v>380</v>
      </c>
      <c r="E19034" s="62" t="str">
        <f t="shared" si="1"/>
        <v>Out of test</v>
      </c>
      <c r="F19034" s="53" t="str">
        <f t="shared" si="2"/>
        <v>Shenzhen_1</v>
      </c>
      <c r="G19034" s="53">
        <f t="shared" si="3"/>
        <v>0.8315889272</v>
      </c>
    </row>
    <row r="19035">
      <c r="A19035" s="61">
        <v>1.514011833E9</v>
      </c>
      <c r="B19035" s="61">
        <v>1.0</v>
      </c>
      <c r="C19035" s="61">
        <v>1811.0</v>
      </c>
      <c r="D19035" s="57" t="s">
        <v>380</v>
      </c>
      <c r="E19035" s="62" t="str">
        <f t="shared" si="1"/>
        <v>Out of test</v>
      </c>
      <c r="F19035" s="53" t="str">
        <f t="shared" si="2"/>
        <v>Shenzhen_1</v>
      </c>
      <c r="G19035" s="53">
        <f t="shared" si="3"/>
        <v>0.9891831693</v>
      </c>
    </row>
    <row r="19036">
      <c r="A19036" s="61">
        <v>1.514509828E9</v>
      </c>
      <c r="B19036" s="61">
        <v>1.0</v>
      </c>
      <c r="C19036" s="61">
        <v>2130.0</v>
      </c>
      <c r="D19036" s="57" t="s">
        <v>380</v>
      </c>
      <c r="E19036" s="62" t="str">
        <f t="shared" si="1"/>
        <v>Out of test</v>
      </c>
      <c r="F19036" s="53" t="str">
        <f t="shared" si="2"/>
        <v>Shenzhen_1</v>
      </c>
      <c r="G19036" s="53">
        <f t="shared" si="3"/>
        <v>0.2312375773</v>
      </c>
    </row>
    <row r="19037">
      <c r="A19037" s="61">
        <v>1.514992467E9</v>
      </c>
      <c r="B19037" s="61">
        <v>1.0</v>
      </c>
      <c r="C19037" s="61">
        <v>1932.0</v>
      </c>
      <c r="D19037" s="57" t="s">
        <v>380</v>
      </c>
      <c r="E19037" s="62" t="str">
        <f t="shared" si="1"/>
        <v>Out of test</v>
      </c>
      <c r="F19037" s="53" t="str">
        <f t="shared" si="2"/>
        <v>Shenzhen_1</v>
      </c>
      <c r="G19037" s="53">
        <f t="shared" si="3"/>
        <v>0.1695321132</v>
      </c>
    </row>
    <row r="19038">
      <c r="A19038" s="61">
        <v>1.512814677E9</v>
      </c>
      <c r="B19038" s="61">
        <v>1.0</v>
      </c>
      <c r="C19038" s="61">
        <v>1091.0</v>
      </c>
      <c r="D19038" s="57" t="s">
        <v>380</v>
      </c>
      <c r="E19038" s="62" t="str">
        <f t="shared" si="1"/>
        <v>Out of test</v>
      </c>
      <c r="F19038" s="53" t="str">
        <f t="shared" si="2"/>
        <v>Shenzhen_1</v>
      </c>
      <c r="G19038" s="53">
        <f t="shared" si="3"/>
        <v>0.07217342264</v>
      </c>
    </row>
    <row r="19039">
      <c r="A19039" s="61">
        <v>1.512810905E9</v>
      </c>
      <c r="B19039" s="61">
        <v>1.0</v>
      </c>
      <c r="C19039" s="61">
        <v>2543.0</v>
      </c>
      <c r="D19039" s="57" t="s">
        <v>380</v>
      </c>
      <c r="E19039" s="62" t="str">
        <f t="shared" si="1"/>
        <v>Out of test</v>
      </c>
      <c r="F19039" s="53" t="str">
        <f t="shared" si="2"/>
        <v>Shenzhen_1</v>
      </c>
      <c r="G19039" s="53">
        <f t="shared" si="3"/>
        <v>0.3908456444</v>
      </c>
    </row>
    <row r="19040">
      <c r="A19040" s="61">
        <v>1.513331379E9</v>
      </c>
      <c r="B19040" s="61">
        <v>1.0</v>
      </c>
      <c r="C19040" s="61">
        <v>1609.0</v>
      </c>
      <c r="D19040" s="57" t="s">
        <v>380</v>
      </c>
      <c r="E19040" s="62" t="str">
        <f t="shared" si="1"/>
        <v>Out of test</v>
      </c>
      <c r="F19040" s="53" t="str">
        <f t="shared" si="2"/>
        <v>Shenzhen_1</v>
      </c>
      <c r="G19040" s="53">
        <f t="shared" si="3"/>
        <v>0.5172694246</v>
      </c>
    </row>
    <row r="19041">
      <c r="A19041" s="61">
        <v>1.518679026E9</v>
      </c>
      <c r="B19041" s="61">
        <v>1.0</v>
      </c>
      <c r="C19041" s="61">
        <v>3840.0</v>
      </c>
      <c r="D19041" s="57" t="s">
        <v>380</v>
      </c>
      <c r="E19041" s="62" t="str">
        <f t="shared" si="1"/>
        <v>Out of test</v>
      </c>
      <c r="F19041" s="53" t="str">
        <f t="shared" si="2"/>
        <v>Shenzhen_1</v>
      </c>
      <c r="G19041" s="53">
        <f t="shared" si="3"/>
        <v>0.9811304563</v>
      </c>
    </row>
    <row r="19042">
      <c r="A19042" s="61">
        <v>1.514503749E9</v>
      </c>
      <c r="B19042" s="61">
        <v>1.0</v>
      </c>
      <c r="C19042" s="61">
        <v>48.0</v>
      </c>
      <c r="D19042" s="57" t="s">
        <v>380</v>
      </c>
      <c r="E19042" s="62" t="str">
        <f t="shared" si="1"/>
        <v>Out of test</v>
      </c>
      <c r="F19042" s="53" t="str">
        <f t="shared" si="2"/>
        <v>Shenzhen_1</v>
      </c>
      <c r="G19042" s="53">
        <f t="shared" si="3"/>
        <v>0.02714038701</v>
      </c>
    </row>
    <row r="19043">
      <c r="A19043" s="61">
        <v>1.511251693E9</v>
      </c>
      <c r="B19043" s="61">
        <v>1.0</v>
      </c>
      <c r="C19043" s="61">
        <v>1546.0</v>
      </c>
      <c r="D19043" s="57" t="s">
        <v>380</v>
      </c>
      <c r="E19043" s="62" t="str">
        <f t="shared" si="1"/>
        <v>Out of test</v>
      </c>
      <c r="F19043" s="53" t="str">
        <f t="shared" si="2"/>
        <v>Shenzhen_1</v>
      </c>
      <c r="G19043" s="53">
        <f t="shared" si="3"/>
        <v>0.9228940813</v>
      </c>
    </row>
    <row r="19044">
      <c r="A19044" s="61">
        <v>1.514424055E9</v>
      </c>
      <c r="B19044" s="61">
        <v>1.0</v>
      </c>
      <c r="C19044" s="61">
        <v>1310.0</v>
      </c>
      <c r="D19044" s="57" t="s">
        <v>380</v>
      </c>
      <c r="E19044" s="62" t="str">
        <f t="shared" si="1"/>
        <v>Out of test</v>
      </c>
      <c r="F19044" s="53" t="str">
        <f t="shared" si="2"/>
        <v>Shenzhen_1</v>
      </c>
      <c r="G19044" s="53">
        <f t="shared" si="3"/>
        <v>0.6314040444</v>
      </c>
    </row>
    <row r="19045">
      <c r="A19045" s="61">
        <v>1.513245466E9</v>
      </c>
      <c r="B19045" s="61">
        <v>1.0</v>
      </c>
      <c r="C19045" s="61">
        <v>3596.0</v>
      </c>
      <c r="D19045" s="57" t="s">
        <v>380</v>
      </c>
      <c r="E19045" s="62" t="str">
        <f t="shared" si="1"/>
        <v>Out of test</v>
      </c>
      <c r="F19045" s="53" t="str">
        <f t="shared" si="2"/>
        <v>Shenzhen_1</v>
      </c>
      <c r="G19045" s="53">
        <f t="shared" si="3"/>
        <v>0.3091979501</v>
      </c>
    </row>
    <row r="19046">
      <c r="A19046" s="61">
        <v>1.516268907E9</v>
      </c>
      <c r="B19046" s="61">
        <v>1.0</v>
      </c>
      <c r="C19046" s="61">
        <v>2900.0</v>
      </c>
      <c r="D19046" s="57" t="s">
        <v>380</v>
      </c>
      <c r="E19046" s="62" t="str">
        <f t="shared" si="1"/>
        <v>Out of test</v>
      </c>
      <c r="F19046" s="53" t="str">
        <f t="shared" si="2"/>
        <v>Shenzhen_1</v>
      </c>
      <c r="G19046" s="53">
        <f t="shared" si="3"/>
        <v>0.5266260085</v>
      </c>
    </row>
    <row r="19047">
      <c r="A19047" s="61">
        <v>1.512276508E9</v>
      </c>
      <c r="B19047" s="61">
        <v>1.0</v>
      </c>
      <c r="C19047" s="61">
        <v>714.0</v>
      </c>
      <c r="D19047" s="57" t="s">
        <v>380</v>
      </c>
      <c r="E19047" s="62" t="str">
        <f t="shared" si="1"/>
        <v>Out of test</v>
      </c>
      <c r="F19047" s="53" t="str">
        <f t="shared" si="2"/>
        <v>Shenzhen_1</v>
      </c>
      <c r="G19047" s="53">
        <f t="shared" si="3"/>
        <v>0.6305607625</v>
      </c>
    </row>
    <row r="19048">
      <c r="A19048" s="61">
        <v>1.514360606E9</v>
      </c>
      <c r="B19048" s="61">
        <v>1.0</v>
      </c>
      <c r="C19048" s="61">
        <v>3155.0</v>
      </c>
      <c r="D19048" s="57" t="s">
        <v>380</v>
      </c>
      <c r="E19048" s="62" t="str">
        <f t="shared" si="1"/>
        <v>Out of test</v>
      </c>
      <c r="F19048" s="53" t="str">
        <f t="shared" si="2"/>
        <v>Shenzhen_1</v>
      </c>
      <c r="G19048" s="53">
        <f t="shared" si="3"/>
        <v>0.8594301128</v>
      </c>
    </row>
    <row r="19049">
      <c r="A19049" s="61">
        <v>1.512059823E9</v>
      </c>
      <c r="B19049" s="61">
        <v>1.0</v>
      </c>
      <c r="C19049" s="61">
        <v>2375.0</v>
      </c>
      <c r="D19049" s="57" t="s">
        <v>380</v>
      </c>
      <c r="E19049" s="62" t="str">
        <f t="shared" si="1"/>
        <v>Out of test</v>
      </c>
      <c r="F19049" s="53" t="str">
        <f t="shared" si="2"/>
        <v>Shenzhen_1</v>
      </c>
      <c r="G19049" s="53">
        <f t="shared" si="3"/>
        <v>0.2462978164</v>
      </c>
    </row>
    <row r="19050">
      <c r="A19050" s="61">
        <v>1.515502233E9</v>
      </c>
      <c r="B19050" s="61">
        <v>1.0</v>
      </c>
      <c r="C19050" s="61">
        <v>2921.0</v>
      </c>
      <c r="D19050" s="57" t="s">
        <v>380</v>
      </c>
      <c r="E19050" s="62" t="str">
        <f t="shared" si="1"/>
        <v>Out of test</v>
      </c>
      <c r="F19050" s="53" t="str">
        <f t="shared" si="2"/>
        <v>Shenzhen_1</v>
      </c>
      <c r="G19050" s="53">
        <f t="shared" si="3"/>
        <v>0.500082547</v>
      </c>
    </row>
    <row r="19051">
      <c r="A19051" s="61">
        <v>1.511786713E9</v>
      </c>
      <c r="B19051" s="61">
        <v>1.0</v>
      </c>
      <c r="C19051" s="61">
        <v>1235.0</v>
      </c>
      <c r="D19051" s="57" t="s">
        <v>380</v>
      </c>
      <c r="E19051" s="62" t="str">
        <f t="shared" si="1"/>
        <v>Out of test</v>
      </c>
      <c r="F19051" s="53" t="str">
        <f t="shared" si="2"/>
        <v>Shenzhen_1</v>
      </c>
      <c r="G19051" s="53">
        <f t="shared" si="3"/>
        <v>0.6876629652</v>
      </c>
    </row>
    <row r="19052">
      <c r="A19052" s="61">
        <v>1.516499516E9</v>
      </c>
      <c r="B19052" s="61">
        <v>1.0</v>
      </c>
      <c r="C19052" s="61">
        <v>2207.0</v>
      </c>
      <c r="D19052" s="57" t="s">
        <v>380</v>
      </c>
      <c r="E19052" s="62" t="str">
        <f t="shared" si="1"/>
        <v>Out of test</v>
      </c>
      <c r="F19052" s="53" t="str">
        <f t="shared" si="2"/>
        <v>Shenzhen_1</v>
      </c>
      <c r="G19052" s="53">
        <f t="shared" si="3"/>
        <v>0.5389712778</v>
      </c>
    </row>
    <row r="19053">
      <c r="A19053" s="61">
        <v>1.518226565E9</v>
      </c>
      <c r="B19053" s="61">
        <v>1.0</v>
      </c>
      <c r="C19053" s="61">
        <v>440.0</v>
      </c>
      <c r="D19053" s="57" t="s">
        <v>380</v>
      </c>
      <c r="E19053" s="62" t="str">
        <f t="shared" si="1"/>
        <v>Out of test</v>
      </c>
      <c r="F19053" s="53" t="str">
        <f t="shared" si="2"/>
        <v>Shenzhen_1</v>
      </c>
      <c r="G19053" s="53">
        <f t="shared" si="3"/>
        <v>0.195184074</v>
      </c>
    </row>
    <row r="19054">
      <c r="A19054" s="61">
        <v>1.519309514E9</v>
      </c>
      <c r="B19054" s="61">
        <v>1.0</v>
      </c>
      <c r="C19054" s="61">
        <v>4427.0</v>
      </c>
      <c r="D19054" s="57" t="s">
        <v>380</v>
      </c>
      <c r="E19054" s="62" t="str">
        <f t="shared" si="1"/>
        <v>Out of test</v>
      </c>
      <c r="F19054" s="53" t="str">
        <f t="shared" si="2"/>
        <v>Shenzhen_1</v>
      </c>
      <c r="G19054" s="53">
        <f t="shared" si="3"/>
        <v>0.3772451415</v>
      </c>
    </row>
    <row r="19055">
      <c r="A19055" s="61">
        <v>1.514245143E9</v>
      </c>
      <c r="B19055" s="61">
        <v>1.0</v>
      </c>
      <c r="C19055" s="61">
        <v>977.0</v>
      </c>
      <c r="D19055" s="57" t="s">
        <v>380</v>
      </c>
      <c r="E19055" s="62" t="str">
        <f t="shared" si="1"/>
        <v>Out of test</v>
      </c>
      <c r="F19055" s="53" t="str">
        <f t="shared" si="2"/>
        <v>Shenzhen_1</v>
      </c>
      <c r="G19055" s="53">
        <f t="shared" si="3"/>
        <v>0.9106069479</v>
      </c>
    </row>
    <row r="19056">
      <c r="A19056" s="61">
        <v>1.513212474E9</v>
      </c>
      <c r="B19056" s="61">
        <v>1.0</v>
      </c>
      <c r="C19056" s="61">
        <v>671.0</v>
      </c>
      <c r="D19056" s="57" t="s">
        <v>380</v>
      </c>
      <c r="E19056" s="62" t="str">
        <f t="shared" si="1"/>
        <v>Out of test</v>
      </c>
      <c r="F19056" s="53" t="str">
        <f t="shared" si="2"/>
        <v>Shenzhen_1</v>
      </c>
      <c r="G19056" s="53">
        <f t="shared" si="3"/>
        <v>0.318022244</v>
      </c>
    </row>
    <row r="19057">
      <c r="A19057" s="61">
        <v>1.518703693E9</v>
      </c>
      <c r="B19057" s="61">
        <v>1.0</v>
      </c>
      <c r="C19057" s="61">
        <v>2277.0</v>
      </c>
      <c r="D19057" s="57" t="s">
        <v>380</v>
      </c>
      <c r="E19057" s="62" t="str">
        <f t="shared" si="1"/>
        <v>Out of test</v>
      </c>
      <c r="F19057" s="53" t="str">
        <f t="shared" si="2"/>
        <v>Shenzhen_1</v>
      </c>
      <c r="G19057" s="53">
        <f t="shared" si="3"/>
        <v>0.8047707978</v>
      </c>
    </row>
    <row r="19058">
      <c r="A19058" s="61">
        <v>1.515190187E9</v>
      </c>
      <c r="B19058" s="61">
        <v>1.0</v>
      </c>
      <c r="C19058" s="61">
        <v>1867.0</v>
      </c>
      <c r="D19058" s="57" t="s">
        <v>380</v>
      </c>
      <c r="E19058" s="62" t="str">
        <f t="shared" si="1"/>
        <v>Out of test</v>
      </c>
      <c r="F19058" s="53" t="str">
        <f t="shared" si="2"/>
        <v>Shenzhen_1</v>
      </c>
      <c r="G19058" s="53">
        <f t="shared" si="3"/>
        <v>0.8837186035</v>
      </c>
    </row>
    <row r="19059">
      <c r="A19059" s="61">
        <v>1.519218777E9</v>
      </c>
      <c r="B19059" s="61">
        <v>1.0</v>
      </c>
      <c r="C19059" s="61">
        <v>4038.0</v>
      </c>
      <c r="D19059" s="57" t="s">
        <v>380</v>
      </c>
      <c r="E19059" s="62" t="str">
        <f t="shared" si="1"/>
        <v>Out of test</v>
      </c>
      <c r="F19059" s="53" t="str">
        <f t="shared" si="2"/>
        <v>Shenzhen_1</v>
      </c>
      <c r="G19059" s="53">
        <f t="shared" si="3"/>
        <v>0.934536865</v>
      </c>
    </row>
    <row r="19060">
      <c r="A19060" s="61">
        <v>1.515020853E9</v>
      </c>
      <c r="B19060" s="61">
        <v>1.0</v>
      </c>
      <c r="C19060" s="61">
        <v>1739.0</v>
      </c>
      <c r="D19060" s="57" t="s">
        <v>380</v>
      </c>
      <c r="E19060" s="62" t="str">
        <f t="shared" si="1"/>
        <v>Out of test</v>
      </c>
      <c r="F19060" s="53" t="str">
        <f t="shared" si="2"/>
        <v>Shenzhen_1</v>
      </c>
      <c r="G19060" s="53">
        <f t="shared" si="3"/>
        <v>0.02900612076</v>
      </c>
    </row>
    <row r="19061">
      <c r="A19061" s="61">
        <v>1.514912749E9</v>
      </c>
      <c r="B19061" s="61">
        <v>1.0</v>
      </c>
      <c r="C19061" s="61">
        <v>1999.0</v>
      </c>
      <c r="D19061" s="57" t="s">
        <v>380</v>
      </c>
      <c r="E19061" s="62" t="str">
        <f t="shared" si="1"/>
        <v>Out of test</v>
      </c>
      <c r="F19061" s="53" t="str">
        <f t="shared" si="2"/>
        <v>Shenzhen_1</v>
      </c>
      <c r="G19061" s="53">
        <f t="shared" si="3"/>
        <v>0.2707149404</v>
      </c>
    </row>
    <row r="19062">
      <c r="A19062" s="61">
        <v>1.514777296E9</v>
      </c>
      <c r="B19062" s="61">
        <v>1.0</v>
      </c>
      <c r="C19062" s="61">
        <v>59.0</v>
      </c>
      <c r="D19062" s="57" t="s">
        <v>380</v>
      </c>
      <c r="E19062" s="62" t="str">
        <f t="shared" si="1"/>
        <v>Out of test</v>
      </c>
      <c r="F19062" s="53" t="str">
        <f t="shared" si="2"/>
        <v>Shenzhen_1</v>
      </c>
      <c r="G19062" s="53">
        <f t="shared" si="3"/>
        <v>0.5316295738</v>
      </c>
    </row>
    <row r="19063">
      <c r="A19063" s="61">
        <v>1.519301638E9</v>
      </c>
      <c r="B19063" s="61">
        <v>1.0</v>
      </c>
      <c r="C19063" s="61">
        <v>1585.0</v>
      </c>
      <c r="D19063" s="57" t="s">
        <v>380</v>
      </c>
      <c r="E19063" s="62" t="str">
        <f t="shared" si="1"/>
        <v>Out of test</v>
      </c>
      <c r="F19063" s="53" t="str">
        <f t="shared" si="2"/>
        <v>Shenzhen_1</v>
      </c>
      <c r="G19063" s="53">
        <f t="shared" si="3"/>
        <v>0.7390366494</v>
      </c>
    </row>
    <row r="19064">
      <c r="A19064" s="61">
        <v>1.511308805E9</v>
      </c>
      <c r="B19064" s="61">
        <v>1.0</v>
      </c>
      <c r="C19064" s="61">
        <v>2678.0</v>
      </c>
      <c r="D19064" s="57" t="s">
        <v>380</v>
      </c>
      <c r="E19064" s="62" t="str">
        <f t="shared" si="1"/>
        <v>Out of test</v>
      </c>
      <c r="F19064" s="53" t="str">
        <f t="shared" si="2"/>
        <v>Shenzhen_1</v>
      </c>
      <c r="G19064" s="53">
        <f t="shared" si="3"/>
        <v>0.121865322</v>
      </c>
    </row>
    <row r="19065">
      <c r="A19065" s="61">
        <v>1.519317925E9</v>
      </c>
      <c r="B19065" s="61">
        <v>1.0</v>
      </c>
      <c r="C19065" s="61">
        <v>3201.0</v>
      </c>
      <c r="D19065" s="57" t="s">
        <v>380</v>
      </c>
      <c r="E19065" s="62" t="str">
        <f t="shared" si="1"/>
        <v>Out of test</v>
      </c>
      <c r="F19065" s="53" t="str">
        <f t="shared" si="2"/>
        <v>Shenzhen_1</v>
      </c>
      <c r="G19065" s="53">
        <f t="shared" si="3"/>
        <v>0.4599937514</v>
      </c>
    </row>
    <row r="19066">
      <c r="A19066" s="61">
        <v>1.519259168E9</v>
      </c>
      <c r="B19066" s="61">
        <v>1.0</v>
      </c>
      <c r="C19066" s="61">
        <v>1019.0</v>
      </c>
      <c r="D19066" s="57" t="s">
        <v>380</v>
      </c>
      <c r="E19066" s="62" t="str">
        <f t="shared" si="1"/>
        <v>Out of test</v>
      </c>
      <c r="F19066" s="53" t="str">
        <f t="shared" si="2"/>
        <v>Shenzhen_1</v>
      </c>
      <c r="G19066" s="53">
        <f t="shared" si="3"/>
        <v>0.05598519718</v>
      </c>
    </row>
    <row r="19067">
      <c r="A19067" s="61">
        <v>1.512908854E9</v>
      </c>
      <c r="B19067" s="61">
        <v>1.0</v>
      </c>
      <c r="C19067" s="61">
        <v>1425.0</v>
      </c>
      <c r="D19067" s="57" t="s">
        <v>380</v>
      </c>
      <c r="E19067" s="62" t="str">
        <f t="shared" si="1"/>
        <v>Out of test</v>
      </c>
      <c r="F19067" s="53" t="str">
        <f t="shared" si="2"/>
        <v>Shenzhen_1</v>
      </c>
      <c r="G19067" s="53">
        <f t="shared" si="3"/>
        <v>0.4813012038</v>
      </c>
    </row>
    <row r="19068">
      <c r="A19068" s="61">
        <v>1.517870136E9</v>
      </c>
      <c r="B19068" s="61">
        <v>1.0</v>
      </c>
      <c r="C19068" s="61">
        <v>2465.0</v>
      </c>
      <c r="D19068" s="57" t="s">
        <v>380</v>
      </c>
      <c r="E19068" s="62" t="str">
        <f t="shared" si="1"/>
        <v>Out of test</v>
      </c>
      <c r="F19068" s="53" t="str">
        <f t="shared" si="2"/>
        <v>Shenzhen_1</v>
      </c>
      <c r="G19068" s="53">
        <f t="shared" si="3"/>
        <v>0.5030180654</v>
      </c>
    </row>
    <row r="19069">
      <c r="A19069" s="61">
        <v>1.514396999E9</v>
      </c>
      <c r="B19069" s="61">
        <v>1.0</v>
      </c>
      <c r="C19069" s="61">
        <v>1621.0</v>
      </c>
      <c r="D19069" s="57" t="s">
        <v>380</v>
      </c>
      <c r="E19069" s="62" t="str">
        <f t="shared" si="1"/>
        <v>Out of test</v>
      </c>
      <c r="F19069" s="53" t="str">
        <f t="shared" si="2"/>
        <v>Shenzhen_1</v>
      </c>
      <c r="G19069" s="53">
        <f t="shared" si="3"/>
        <v>0.6674907383</v>
      </c>
    </row>
    <row r="19070">
      <c r="A19070" s="61">
        <v>1.513813986E9</v>
      </c>
      <c r="B19070" s="61">
        <v>1.0</v>
      </c>
      <c r="C19070" s="61">
        <v>543.0</v>
      </c>
      <c r="D19070" s="57" t="s">
        <v>380</v>
      </c>
      <c r="E19070" s="62" t="str">
        <f t="shared" si="1"/>
        <v>Out of test</v>
      </c>
      <c r="F19070" s="53" t="str">
        <f t="shared" si="2"/>
        <v>Shenzhen_1</v>
      </c>
      <c r="G19070" s="53">
        <f t="shared" si="3"/>
        <v>0.1538241541</v>
      </c>
    </row>
    <row r="19071">
      <c r="A19071" s="61">
        <v>1.514363675E9</v>
      </c>
      <c r="B19071" s="61">
        <v>1.0</v>
      </c>
      <c r="C19071" s="61">
        <v>3342.0</v>
      </c>
      <c r="D19071" s="57" t="s">
        <v>380</v>
      </c>
      <c r="E19071" s="62" t="str">
        <f t="shared" si="1"/>
        <v>Out of test</v>
      </c>
      <c r="F19071" s="53" t="str">
        <f t="shared" si="2"/>
        <v>Shenzhen_1</v>
      </c>
      <c r="G19071" s="53">
        <f t="shared" si="3"/>
        <v>0.2714512836</v>
      </c>
    </row>
    <row r="19072">
      <c r="A19072" s="61">
        <v>1.515662639E9</v>
      </c>
      <c r="B19072" s="61">
        <v>1.0</v>
      </c>
      <c r="C19072" s="61">
        <v>97.0</v>
      </c>
      <c r="D19072" s="57" t="s">
        <v>380</v>
      </c>
      <c r="E19072" s="62" t="str">
        <f t="shared" si="1"/>
        <v>Out of test</v>
      </c>
      <c r="F19072" s="53" t="str">
        <f t="shared" si="2"/>
        <v>Shenzhen_1</v>
      </c>
      <c r="G19072" s="53">
        <f t="shared" si="3"/>
        <v>0.1865830796</v>
      </c>
    </row>
    <row r="19073">
      <c r="A19073" s="61">
        <v>1.511334637E9</v>
      </c>
      <c r="B19073" s="61">
        <v>1.0</v>
      </c>
      <c r="C19073" s="61">
        <v>1495.0</v>
      </c>
      <c r="D19073" s="57" t="s">
        <v>380</v>
      </c>
      <c r="E19073" s="62" t="str">
        <f t="shared" si="1"/>
        <v>Out of test</v>
      </c>
      <c r="F19073" s="53" t="str">
        <f t="shared" si="2"/>
        <v>Shenzhen_1</v>
      </c>
      <c r="G19073" s="53">
        <f t="shared" si="3"/>
        <v>0.06748699083</v>
      </c>
    </row>
    <row r="19074">
      <c r="A19074" s="61">
        <v>1.516171096E9</v>
      </c>
      <c r="B19074" s="61">
        <v>1.0</v>
      </c>
      <c r="C19074" s="61">
        <v>704.0</v>
      </c>
      <c r="D19074" s="57" t="s">
        <v>380</v>
      </c>
      <c r="E19074" s="62" t="str">
        <f t="shared" si="1"/>
        <v>Out of test</v>
      </c>
      <c r="F19074" s="53" t="str">
        <f t="shared" si="2"/>
        <v>Shenzhen_1</v>
      </c>
      <c r="G19074" s="53">
        <f t="shared" si="3"/>
        <v>0.1459420564</v>
      </c>
    </row>
    <row r="19075">
      <c r="A19075" s="61">
        <v>1.518147193E9</v>
      </c>
      <c r="B19075" s="61">
        <v>1.0</v>
      </c>
      <c r="C19075" s="61">
        <v>617.0</v>
      </c>
      <c r="D19075" s="57" t="s">
        <v>380</v>
      </c>
      <c r="E19075" s="62" t="str">
        <f t="shared" si="1"/>
        <v>Out of test</v>
      </c>
      <c r="F19075" s="53" t="str">
        <f t="shared" si="2"/>
        <v>Shenzhen_1</v>
      </c>
      <c r="G19075" s="53">
        <f t="shared" si="3"/>
        <v>0.6076733801</v>
      </c>
    </row>
    <row r="19076">
      <c r="A19076" s="61">
        <v>1.511783818E9</v>
      </c>
      <c r="B19076" s="61">
        <v>1.0</v>
      </c>
      <c r="C19076" s="61">
        <v>817.0</v>
      </c>
      <c r="D19076" s="57" t="s">
        <v>380</v>
      </c>
      <c r="E19076" s="62" t="str">
        <f t="shared" si="1"/>
        <v>Out of test</v>
      </c>
      <c r="F19076" s="53" t="str">
        <f t="shared" si="2"/>
        <v>Shenzhen_1</v>
      </c>
      <c r="G19076" s="53">
        <f t="shared" si="3"/>
        <v>0.3800956161</v>
      </c>
    </row>
    <row r="19077">
      <c r="A19077" s="61">
        <v>1.517469479E9</v>
      </c>
      <c r="B19077" s="61">
        <v>1.0</v>
      </c>
      <c r="C19077" s="61">
        <v>297.0</v>
      </c>
      <c r="D19077" s="57" t="s">
        <v>380</v>
      </c>
      <c r="E19077" s="62" t="str">
        <f t="shared" si="1"/>
        <v>Out of test</v>
      </c>
      <c r="F19077" s="53" t="str">
        <f t="shared" si="2"/>
        <v>Shenzhen_1</v>
      </c>
      <c r="G19077" s="53">
        <f t="shared" si="3"/>
        <v>0.08408717541</v>
      </c>
    </row>
    <row r="19078">
      <c r="A19078" s="61">
        <v>1.512321069E9</v>
      </c>
      <c r="B19078" s="61">
        <v>1.0</v>
      </c>
      <c r="C19078" s="61">
        <v>2507.0</v>
      </c>
      <c r="D19078" s="57" t="s">
        <v>380</v>
      </c>
      <c r="E19078" s="62" t="str">
        <f t="shared" si="1"/>
        <v>Out of test</v>
      </c>
      <c r="F19078" s="53" t="str">
        <f t="shared" si="2"/>
        <v>Shenzhen_1</v>
      </c>
      <c r="G19078" s="53">
        <f t="shared" si="3"/>
        <v>0.5999172587</v>
      </c>
    </row>
    <row r="19079">
      <c r="A19079" s="61">
        <v>1.518180108E9</v>
      </c>
      <c r="B19079" s="61">
        <v>1.0</v>
      </c>
      <c r="C19079" s="61">
        <v>1613.0</v>
      </c>
      <c r="D19079" s="57" t="s">
        <v>380</v>
      </c>
      <c r="E19079" s="62" t="str">
        <f t="shared" si="1"/>
        <v>Out of test</v>
      </c>
      <c r="F19079" s="53" t="str">
        <f t="shared" si="2"/>
        <v>Shenzhen_1</v>
      </c>
      <c r="G19079" s="53">
        <f t="shared" si="3"/>
        <v>0.6781249134</v>
      </c>
    </row>
    <row r="19080">
      <c r="A19080" s="61">
        <v>1.517871803E9</v>
      </c>
      <c r="B19080" s="61">
        <v>1.0</v>
      </c>
      <c r="C19080" s="61">
        <v>3676.0</v>
      </c>
      <c r="D19080" s="57" t="s">
        <v>380</v>
      </c>
      <c r="E19080" s="62" t="str">
        <f t="shared" si="1"/>
        <v>Out of test</v>
      </c>
      <c r="F19080" s="53" t="str">
        <f t="shared" si="2"/>
        <v>Shenzhen_1</v>
      </c>
      <c r="G19080" s="53">
        <f t="shared" si="3"/>
        <v>0.4990076958</v>
      </c>
    </row>
    <row r="19081">
      <c r="A19081" s="61">
        <v>1.511367324E9</v>
      </c>
      <c r="B19081" s="61">
        <v>1.0</v>
      </c>
      <c r="C19081" s="61">
        <v>1398.0</v>
      </c>
      <c r="D19081" s="57" t="s">
        <v>380</v>
      </c>
      <c r="E19081" s="62" t="str">
        <f t="shared" si="1"/>
        <v>Out of test</v>
      </c>
      <c r="F19081" s="53" t="str">
        <f t="shared" si="2"/>
        <v>Shenzhen_1</v>
      </c>
      <c r="G19081" s="53">
        <f t="shared" si="3"/>
        <v>0.9719928978</v>
      </c>
    </row>
    <row r="19082">
      <c r="A19082" s="61">
        <v>1.515178283E9</v>
      </c>
      <c r="B19082" s="61">
        <v>1.0</v>
      </c>
      <c r="C19082" s="61">
        <v>2828.0</v>
      </c>
      <c r="D19082" s="57" t="s">
        <v>380</v>
      </c>
      <c r="E19082" s="62" t="str">
        <f t="shared" si="1"/>
        <v>Out of test</v>
      </c>
      <c r="F19082" s="53" t="str">
        <f t="shared" si="2"/>
        <v>Shenzhen_1</v>
      </c>
      <c r="G19082" s="53">
        <f t="shared" si="3"/>
        <v>0.5283600216</v>
      </c>
    </row>
    <row r="19083">
      <c r="A19083" s="61">
        <v>1.517511689E9</v>
      </c>
      <c r="B19083" s="61">
        <v>1.0</v>
      </c>
      <c r="C19083" s="61">
        <v>4825.0</v>
      </c>
      <c r="D19083" s="57" t="s">
        <v>380</v>
      </c>
      <c r="E19083" s="62" t="str">
        <f t="shared" si="1"/>
        <v>Out of test</v>
      </c>
      <c r="F19083" s="53" t="str">
        <f t="shared" si="2"/>
        <v>Shenzhen_1</v>
      </c>
      <c r="G19083" s="53">
        <f t="shared" si="3"/>
        <v>0.6320516994</v>
      </c>
    </row>
    <row r="19084">
      <c r="A19084" s="61">
        <v>1.517083984E9</v>
      </c>
      <c r="B19084" s="61">
        <v>1.0</v>
      </c>
      <c r="C19084" s="61">
        <v>670.0</v>
      </c>
      <c r="D19084" s="57" t="s">
        <v>380</v>
      </c>
      <c r="E19084" s="62" t="str">
        <f t="shared" si="1"/>
        <v>Out of test</v>
      </c>
      <c r="F19084" s="53" t="str">
        <f t="shared" si="2"/>
        <v>Shenzhen_1</v>
      </c>
      <c r="G19084" s="53">
        <f t="shared" si="3"/>
        <v>0.1325862174</v>
      </c>
    </row>
    <row r="19085">
      <c r="A19085" s="61">
        <v>1.516591243E9</v>
      </c>
      <c r="B19085" s="61">
        <v>1.0</v>
      </c>
      <c r="C19085" s="61">
        <v>4444.0</v>
      </c>
      <c r="D19085" s="57" t="s">
        <v>380</v>
      </c>
      <c r="E19085" s="62" t="str">
        <f t="shared" si="1"/>
        <v>Out of test</v>
      </c>
      <c r="F19085" s="53" t="str">
        <f t="shared" si="2"/>
        <v>Shenzhen_1</v>
      </c>
      <c r="G19085" s="53">
        <f t="shared" si="3"/>
        <v>0.8726682681</v>
      </c>
    </row>
    <row r="19086">
      <c r="A19086" s="61">
        <v>1.513544826E9</v>
      </c>
      <c r="B19086" s="61">
        <v>1.0</v>
      </c>
      <c r="C19086" s="61">
        <v>2392.0</v>
      </c>
      <c r="D19086" s="57" t="s">
        <v>380</v>
      </c>
      <c r="E19086" s="62" t="str">
        <f t="shared" si="1"/>
        <v>Out of test</v>
      </c>
      <c r="F19086" s="53" t="str">
        <f t="shared" si="2"/>
        <v>Shenzhen_1</v>
      </c>
      <c r="G19086" s="53">
        <f t="shared" si="3"/>
        <v>0.5077518866</v>
      </c>
    </row>
    <row r="19087">
      <c r="A19087" s="61">
        <v>1.519401336E9</v>
      </c>
      <c r="B19087" s="61">
        <v>1.0</v>
      </c>
      <c r="C19087" s="61">
        <v>4628.0</v>
      </c>
      <c r="D19087" s="57" t="s">
        <v>380</v>
      </c>
      <c r="E19087" s="62" t="str">
        <f t="shared" si="1"/>
        <v>Out of test</v>
      </c>
      <c r="F19087" s="53" t="str">
        <f t="shared" si="2"/>
        <v>Shenzhen_1</v>
      </c>
      <c r="G19087" s="53">
        <f t="shared" si="3"/>
        <v>0.2243235286</v>
      </c>
    </row>
    <row r="19088">
      <c r="A19088" s="61">
        <v>1.518726704E9</v>
      </c>
      <c r="B19088" s="61">
        <v>1.0</v>
      </c>
      <c r="C19088" s="61">
        <v>121.0</v>
      </c>
      <c r="D19088" s="57" t="s">
        <v>380</v>
      </c>
      <c r="E19088" s="62" t="str">
        <f t="shared" si="1"/>
        <v>Out of test</v>
      </c>
      <c r="F19088" s="53" t="str">
        <f t="shared" si="2"/>
        <v>Shenzhen_1</v>
      </c>
      <c r="G19088" s="53">
        <f t="shared" si="3"/>
        <v>0.1683930276</v>
      </c>
    </row>
    <row r="19089">
      <c r="A19089" s="61">
        <v>1.517259333E9</v>
      </c>
      <c r="B19089" s="61">
        <v>1.0</v>
      </c>
      <c r="C19089" s="61">
        <v>1474.0</v>
      </c>
      <c r="D19089" s="57" t="s">
        <v>380</v>
      </c>
      <c r="E19089" s="62" t="str">
        <f t="shared" si="1"/>
        <v>Out of test</v>
      </c>
      <c r="F19089" s="53" t="str">
        <f t="shared" si="2"/>
        <v>Shenzhen_1</v>
      </c>
      <c r="G19089" s="53">
        <f t="shared" si="3"/>
        <v>0.4908258429</v>
      </c>
    </row>
    <row r="19090">
      <c r="A19090" s="61">
        <v>1.515092418E9</v>
      </c>
      <c r="B19090" s="61">
        <v>1.0</v>
      </c>
      <c r="C19090" s="61">
        <v>2112.0</v>
      </c>
      <c r="D19090" s="57" t="s">
        <v>380</v>
      </c>
      <c r="E19090" s="62" t="str">
        <f t="shared" si="1"/>
        <v>Out of test</v>
      </c>
      <c r="F19090" s="53" t="str">
        <f t="shared" si="2"/>
        <v>Shenzhen_1</v>
      </c>
      <c r="G19090" s="53">
        <f t="shared" si="3"/>
        <v>0.9509382218</v>
      </c>
    </row>
    <row r="19091">
      <c r="A19091" s="61">
        <v>1.511572199E9</v>
      </c>
      <c r="B19091" s="61">
        <v>1.0</v>
      </c>
      <c r="C19091" s="61">
        <v>552.0</v>
      </c>
      <c r="D19091" s="57" t="s">
        <v>380</v>
      </c>
      <c r="E19091" s="62" t="str">
        <f t="shared" si="1"/>
        <v>Out of test</v>
      </c>
      <c r="F19091" s="53" t="str">
        <f t="shared" si="2"/>
        <v>Shenzhen_1</v>
      </c>
      <c r="G19091" s="53">
        <f t="shared" si="3"/>
        <v>0.9456005641</v>
      </c>
    </row>
    <row r="19092">
      <c r="A19092" s="61">
        <v>1.518554528E9</v>
      </c>
      <c r="B19092" s="61">
        <v>1.0</v>
      </c>
      <c r="C19092" s="61">
        <v>2058.0</v>
      </c>
      <c r="D19092" s="57" t="s">
        <v>380</v>
      </c>
      <c r="E19092" s="62" t="str">
        <f t="shared" si="1"/>
        <v>Out of test</v>
      </c>
      <c r="F19092" s="53" t="str">
        <f t="shared" si="2"/>
        <v>Shenzhen_1</v>
      </c>
      <c r="G19092" s="53">
        <f t="shared" si="3"/>
        <v>0.1233505787</v>
      </c>
    </row>
    <row r="19093">
      <c r="A19093" s="61">
        <v>1.517995635E9</v>
      </c>
      <c r="B19093" s="61">
        <v>1.0</v>
      </c>
      <c r="C19093" s="61">
        <v>825.0</v>
      </c>
      <c r="D19093" s="57" t="s">
        <v>380</v>
      </c>
      <c r="E19093" s="62" t="str">
        <f t="shared" si="1"/>
        <v>Out of test</v>
      </c>
      <c r="F19093" s="53" t="str">
        <f t="shared" si="2"/>
        <v>Shenzhen_1</v>
      </c>
      <c r="G19093" s="53">
        <f t="shared" si="3"/>
        <v>0.3222935921</v>
      </c>
    </row>
    <row r="19094">
      <c r="A19094" s="61">
        <v>1.513465793E9</v>
      </c>
      <c r="B19094" s="61">
        <v>1.0</v>
      </c>
      <c r="C19094" s="61">
        <v>781.0</v>
      </c>
      <c r="D19094" s="57" t="s">
        <v>380</v>
      </c>
      <c r="E19094" s="62" t="str">
        <f t="shared" si="1"/>
        <v>Out of test</v>
      </c>
      <c r="F19094" s="53" t="str">
        <f t="shared" si="2"/>
        <v>Shenzhen_1</v>
      </c>
      <c r="G19094" s="53">
        <f t="shared" si="3"/>
        <v>0.8102819822</v>
      </c>
    </row>
    <row r="19095">
      <c r="A19095" s="61">
        <v>1.518577625E9</v>
      </c>
      <c r="B19095" s="61">
        <v>1.0</v>
      </c>
      <c r="C19095" s="61">
        <v>2246.0</v>
      </c>
      <c r="D19095" s="57" t="s">
        <v>380</v>
      </c>
      <c r="E19095" s="62" t="str">
        <f t="shared" si="1"/>
        <v>Out of test</v>
      </c>
      <c r="F19095" s="53" t="str">
        <f t="shared" si="2"/>
        <v>Shenzhen_1</v>
      </c>
      <c r="G19095" s="53">
        <f t="shared" si="3"/>
        <v>0.8646016462</v>
      </c>
    </row>
    <row r="19096">
      <c r="A19096" s="61">
        <v>1.513674649E9</v>
      </c>
      <c r="B19096" s="61">
        <v>1.0</v>
      </c>
      <c r="C19096" s="61">
        <v>3268.0</v>
      </c>
      <c r="D19096" s="57" t="s">
        <v>380</v>
      </c>
      <c r="E19096" s="62" t="str">
        <f t="shared" si="1"/>
        <v>Out of test</v>
      </c>
      <c r="F19096" s="53" t="str">
        <f t="shared" si="2"/>
        <v>Shenzhen_1</v>
      </c>
      <c r="G19096" s="53">
        <f t="shared" si="3"/>
        <v>0.2264682224</v>
      </c>
    </row>
    <row r="19097">
      <c r="A19097" s="61">
        <v>1.512344377E9</v>
      </c>
      <c r="B19097" s="61">
        <v>1.0</v>
      </c>
      <c r="C19097" s="61">
        <v>1282.0</v>
      </c>
      <c r="D19097" s="57" t="s">
        <v>380</v>
      </c>
      <c r="E19097" s="62" t="str">
        <f t="shared" si="1"/>
        <v>Out of test</v>
      </c>
      <c r="F19097" s="53" t="str">
        <f t="shared" si="2"/>
        <v>Shenzhen_1</v>
      </c>
      <c r="G19097" s="53">
        <f t="shared" si="3"/>
        <v>0.05670673593</v>
      </c>
    </row>
    <row r="19098">
      <c r="A19098" s="61">
        <v>1.511418237E9</v>
      </c>
      <c r="B19098" s="61">
        <v>1.0</v>
      </c>
      <c r="C19098" s="61">
        <v>2900.0</v>
      </c>
      <c r="D19098" s="57" t="s">
        <v>380</v>
      </c>
      <c r="E19098" s="62" t="str">
        <f t="shared" si="1"/>
        <v>Out of test</v>
      </c>
      <c r="F19098" s="53" t="str">
        <f t="shared" si="2"/>
        <v>Shenzhen_1</v>
      </c>
      <c r="G19098" s="53">
        <f t="shared" si="3"/>
        <v>0.1886820691</v>
      </c>
    </row>
    <row r="19099">
      <c r="A19099" s="61">
        <v>1.514709265E9</v>
      </c>
      <c r="B19099" s="61">
        <v>1.0</v>
      </c>
      <c r="C19099" s="61">
        <v>640.0</v>
      </c>
      <c r="D19099" s="57" t="s">
        <v>380</v>
      </c>
      <c r="E19099" s="62" t="str">
        <f t="shared" si="1"/>
        <v>Out of test</v>
      </c>
      <c r="F19099" s="53" t="str">
        <f t="shared" si="2"/>
        <v>Shenzhen_1</v>
      </c>
      <c r="G19099" s="53">
        <f t="shared" si="3"/>
        <v>0.9294534924</v>
      </c>
    </row>
    <row r="19100">
      <c r="A19100" s="61">
        <v>1.512142146E9</v>
      </c>
      <c r="B19100" s="61">
        <v>1.0</v>
      </c>
      <c r="C19100" s="61">
        <v>1007.0</v>
      </c>
      <c r="D19100" s="57" t="s">
        <v>380</v>
      </c>
      <c r="E19100" s="62" t="str">
        <f t="shared" si="1"/>
        <v>Out of test</v>
      </c>
      <c r="F19100" s="53" t="str">
        <f t="shared" si="2"/>
        <v>Shenzhen_1</v>
      </c>
      <c r="G19100" s="53">
        <f t="shared" si="3"/>
        <v>0.9516233441</v>
      </c>
    </row>
    <row r="19101">
      <c r="A19101" s="61">
        <v>1.514494658E9</v>
      </c>
      <c r="B19101" s="61">
        <v>1.0</v>
      </c>
      <c r="C19101" s="61">
        <v>1484.0</v>
      </c>
      <c r="D19101" s="57" t="s">
        <v>380</v>
      </c>
      <c r="E19101" s="62" t="str">
        <f t="shared" si="1"/>
        <v>Out of test</v>
      </c>
      <c r="F19101" s="53" t="str">
        <f t="shared" si="2"/>
        <v>Shenzhen_1</v>
      </c>
      <c r="G19101" s="53">
        <f t="shared" si="3"/>
        <v>0.3771006024</v>
      </c>
    </row>
    <row r="19102">
      <c r="A19102" s="61">
        <v>1.515850463E9</v>
      </c>
      <c r="B19102" s="61">
        <v>1.0</v>
      </c>
      <c r="C19102" s="61">
        <v>2056.0</v>
      </c>
      <c r="D19102" s="57" t="s">
        <v>380</v>
      </c>
      <c r="E19102" s="62" t="str">
        <f t="shared" si="1"/>
        <v>Out of test</v>
      </c>
      <c r="F19102" s="53" t="str">
        <f t="shared" si="2"/>
        <v>Shenzhen_1</v>
      </c>
      <c r="G19102" s="53">
        <f t="shared" si="3"/>
        <v>0.6921048635</v>
      </c>
    </row>
    <row r="19103">
      <c r="A19103" s="61">
        <v>1.513017866E9</v>
      </c>
      <c r="B19103" s="61">
        <v>1.0</v>
      </c>
      <c r="C19103" s="61">
        <v>2262.0</v>
      </c>
      <c r="D19103" s="57" t="s">
        <v>380</v>
      </c>
      <c r="E19103" s="62" t="str">
        <f t="shared" si="1"/>
        <v>Out of test</v>
      </c>
      <c r="F19103" s="53" t="str">
        <f t="shared" si="2"/>
        <v>Shenzhen_1</v>
      </c>
      <c r="G19103" s="53">
        <f t="shared" si="3"/>
        <v>0.401856936</v>
      </c>
    </row>
    <row r="19104">
      <c r="A19104" s="61">
        <v>1.511649826E9</v>
      </c>
      <c r="B19104" s="61">
        <v>1.0</v>
      </c>
      <c r="C19104" s="61">
        <v>1802.0</v>
      </c>
      <c r="D19104" s="57" t="s">
        <v>380</v>
      </c>
      <c r="E19104" s="62" t="str">
        <f t="shared" si="1"/>
        <v>Out of test</v>
      </c>
      <c r="F19104" s="53" t="str">
        <f t="shared" si="2"/>
        <v>Shenzhen_1</v>
      </c>
      <c r="G19104" s="53">
        <f t="shared" si="3"/>
        <v>0.5083629215</v>
      </c>
    </row>
    <row r="19105">
      <c r="A19105" s="61">
        <v>1.512865819E9</v>
      </c>
      <c r="B19105" s="61">
        <v>1.0</v>
      </c>
      <c r="C19105" s="61">
        <v>3047.0</v>
      </c>
      <c r="D19105" s="57" t="s">
        <v>380</v>
      </c>
      <c r="E19105" s="62" t="str">
        <f t="shared" si="1"/>
        <v>Out of test</v>
      </c>
      <c r="F19105" s="53" t="str">
        <f t="shared" si="2"/>
        <v>Shenzhen_1</v>
      </c>
      <c r="G19105" s="53">
        <f t="shared" si="3"/>
        <v>0.8833638752</v>
      </c>
    </row>
    <row r="19106">
      <c r="A19106" s="61">
        <v>1.515412276E9</v>
      </c>
      <c r="B19106" s="61">
        <v>1.0</v>
      </c>
      <c r="C19106" s="61">
        <v>843.0</v>
      </c>
      <c r="D19106" s="57" t="s">
        <v>380</v>
      </c>
      <c r="E19106" s="62" t="str">
        <f t="shared" si="1"/>
        <v>Out of test</v>
      </c>
      <c r="F19106" s="53" t="str">
        <f t="shared" si="2"/>
        <v>Shenzhen_1</v>
      </c>
      <c r="G19106" s="53">
        <f t="shared" si="3"/>
        <v>0.8699731172</v>
      </c>
    </row>
    <row r="19107">
      <c r="A19107" s="61">
        <v>1.514825664E9</v>
      </c>
      <c r="B19107" s="61">
        <v>1.0</v>
      </c>
      <c r="C19107" s="61">
        <v>2794.0</v>
      </c>
      <c r="D19107" s="57" t="s">
        <v>380</v>
      </c>
      <c r="E19107" s="62" t="str">
        <f t="shared" si="1"/>
        <v>Out of test</v>
      </c>
      <c r="F19107" s="53" t="str">
        <f t="shared" si="2"/>
        <v>Shenzhen_1</v>
      </c>
      <c r="G19107" s="53">
        <f t="shared" si="3"/>
        <v>0.4308149715</v>
      </c>
    </row>
    <row r="19108">
      <c r="A19108" s="61">
        <v>1.514983933E9</v>
      </c>
      <c r="B19108" s="61">
        <v>1.0</v>
      </c>
      <c r="C19108" s="61">
        <v>1032.0</v>
      </c>
      <c r="D19108" s="57" t="s">
        <v>380</v>
      </c>
      <c r="E19108" s="62" t="str">
        <f t="shared" si="1"/>
        <v>Out of test</v>
      </c>
      <c r="F19108" s="53" t="str">
        <f t="shared" si="2"/>
        <v>Shenzhen_1</v>
      </c>
      <c r="G19108" s="53">
        <f t="shared" si="3"/>
        <v>0.2645106501</v>
      </c>
    </row>
    <row r="19109">
      <c r="A19109" s="61">
        <v>1.514155919E9</v>
      </c>
      <c r="B19109" s="61">
        <v>1.0</v>
      </c>
      <c r="C19109" s="61">
        <v>321.0</v>
      </c>
      <c r="D19109" s="57" t="s">
        <v>380</v>
      </c>
      <c r="E19109" s="62" t="str">
        <f t="shared" si="1"/>
        <v>Out of test</v>
      </c>
      <c r="F19109" s="53" t="str">
        <f t="shared" si="2"/>
        <v>Shenzhen_1</v>
      </c>
      <c r="G19109" s="53">
        <f t="shared" si="3"/>
        <v>0.277644199</v>
      </c>
    </row>
    <row r="19110">
      <c r="A19110" s="61">
        <v>1.517731373E9</v>
      </c>
      <c r="B19110" s="61">
        <v>1.0</v>
      </c>
      <c r="C19110" s="61">
        <v>3813.0</v>
      </c>
      <c r="D19110" s="57" t="s">
        <v>380</v>
      </c>
      <c r="E19110" s="62" t="str">
        <f t="shared" si="1"/>
        <v>Out of test</v>
      </c>
      <c r="F19110" s="53" t="str">
        <f t="shared" si="2"/>
        <v>Shenzhen_1</v>
      </c>
      <c r="G19110" s="53">
        <f t="shared" si="3"/>
        <v>0.7587012058</v>
      </c>
    </row>
    <row r="19111">
      <c r="A19111" s="61">
        <v>1.513204429E9</v>
      </c>
      <c r="B19111" s="61">
        <v>1.0</v>
      </c>
      <c r="C19111" s="61">
        <v>52.0</v>
      </c>
      <c r="D19111" s="57" t="s">
        <v>380</v>
      </c>
      <c r="E19111" s="62" t="str">
        <f t="shared" si="1"/>
        <v>Out of test</v>
      </c>
      <c r="F19111" s="53" t="str">
        <f t="shared" si="2"/>
        <v>Shenzhen_1</v>
      </c>
      <c r="G19111" s="53">
        <f t="shared" si="3"/>
        <v>0.5119245951</v>
      </c>
    </row>
    <row r="19112">
      <c r="A19112" s="61">
        <v>1.512806515E9</v>
      </c>
      <c r="B19112" s="61">
        <v>1.0</v>
      </c>
      <c r="C19112" s="61">
        <v>2788.0</v>
      </c>
      <c r="D19112" s="57" t="s">
        <v>380</v>
      </c>
      <c r="E19112" s="62" t="str">
        <f t="shared" si="1"/>
        <v>Out of test</v>
      </c>
      <c r="F19112" s="53" t="str">
        <f t="shared" si="2"/>
        <v>Shenzhen_1</v>
      </c>
      <c r="G19112" s="53">
        <f t="shared" si="3"/>
        <v>0.1964352648</v>
      </c>
    </row>
    <row r="19113">
      <c r="A19113" s="61">
        <v>1.519206953E9</v>
      </c>
      <c r="B19113" s="61">
        <v>1.0</v>
      </c>
      <c r="C19113" s="61">
        <v>2781.0</v>
      </c>
      <c r="D19113" s="57" t="s">
        <v>380</v>
      </c>
      <c r="E19113" s="62" t="str">
        <f t="shared" si="1"/>
        <v>Out of test</v>
      </c>
      <c r="F19113" s="53" t="str">
        <f t="shared" si="2"/>
        <v>Shenzhen_1</v>
      </c>
      <c r="G19113" s="53">
        <f t="shared" si="3"/>
        <v>0.2671810679</v>
      </c>
    </row>
    <row r="19114">
      <c r="A19114" s="61">
        <v>1.515555176E9</v>
      </c>
      <c r="B19114" s="61">
        <v>1.0</v>
      </c>
      <c r="C19114" s="61">
        <v>1409.0</v>
      </c>
      <c r="D19114" s="57" t="s">
        <v>380</v>
      </c>
      <c r="E19114" s="62" t="str">
        <f t="shared" si="1"/>
        <v>Out of test</v>
      </c>
      <c r="F19114" s="53" t="str">
        <f t="shared" si="2"/>
        <v>Shenzhen_1</v>
      </c>
      <c r="G19114" s="53">
        <f t="shared" si="3"/>
        <v>0.3688619217</v>
      </c>
    </row>
    <row r="19115">
      <c r="A19115" s="61">
        <v>1.517230746E9</v>
      </c>
      <c r="B19115" s="61">
        <v>1.0</v>
      </c>
      <c r="C19115" s="61">
        <v>1041.0</v>
      </c>
      <c r="D19115" s="57" t="s">
        <v>380</v>
      </c>
      <c r="E19115" s="62" t="str">
        <f t="shared" si="1"/>
        <v>Out of test</v>
      </c>
      <c r="F19115" s="53" t="str">
        <f t="shared" si="2"/>
        <v>Shenzhen_1</v>
      </c>
      <c r="G19115" s="53">
        <f t="shared" si="3"/>
        <v>0.7237424987</v>
      </c>
    </row>
    <row r="19116">
      <c r="A19116" s="61">
        <v>1.516609173E9</v>
      </c>
      <c r="B19116" s="61">
        <v>1.0</v>
      </c>
      <c r="C19116" s="61">
        <v>917.0</v>
      </c>
      <c r="D19116" s="57" t="s">
        <v>380</v>
      </c>
      <c r="E19116" s="62" t="str">
        <f t="shared" si="1"/>
        <v>Out of test</v>
      </c>
      <c r="F19116" s="53" t="str">
        <f t="shared" si="2"/>
        <v>Shenzhen_1</v>
      </c>
      <c r="G19116" s="53">
        <f t="shared" si="3"/>
        <v>0.2411563632</v>
      </c>
    </row>
    <row r="19117">
      <c r="A19117" s="61">
        <v>1.516310204E9</v>
      </c>
      <c r="B19117" s="61">
        <v>1.0</v>
      </c>
      <c r="C19117" s="61">
        <v>1076.0</v>
      </c>
      <c r="D19117" s="57" t="s">
        <v>380</v>
      </c>
      <c r="E19117" s="62" t="str">
        <f t="shared" si="1"/>
        <v>Out of test</v>
      </c>
      <c r="F19117" s="53" t="str">
        <f t="shared" si="2"/>
        <v>Shenzhen_1</v>
      </c>
      <c r="G19117" s="53">
        <f t="shared" si="3"/>
        <v>0.8636737385</v>
      </c>
    </row>
    <row r="19118">
      <c r="A19118" s="61">
        <v>1.519229613E9</v>
      </c>
      <c r="B19118" s="61">
        <v>1.0</v>
      </c>
      <c r="C19118" s="61">
        <v>3927.0</v>
      </c>
      <c r="D19118" s="57" t="s">
        <v>380</v>
      </c>
      <c r="E19118" s="62" t="str">
        <f t="shared" si="1"/>
        <v>Out of test</v>
      </c>
      <c r="F19118" s="53" t="str">
        <f t="shared" si="2"/>
        <v>Shenzhen_1</v>
      </c>
      <c r="G19118" s="53">
        <f t="shared" si="3"/>
        <v>0.9379138401</v>
      </c>
    </row>
    <row r="19119">
      <c r="A19119" s="61">
        <v>1.517977037E9</v>
      </c>
      <c r="B19119" s="61">
        <v>1.0</v>
      </c>
      <c r="C19119" s="61">
        <v>2864.0</v>
      </c>
      <c r="D19119" s="57" t="s">
        <v>380</v>
      </c>
      <c r="E19119" s="62" t="str">
        <f t="shared" si="1"/>
        <v>Out of test</v>
      </c>
      <c r="F19119" s="53" t="str">
        <f t="shared" si="2"/>
        <v>Shenzhen_1</v>
      </c>
      <c r="G19119" s="53">
        <f t="shared" si="3"/>
        <v>0.1844924687</v>
      </c>
    </row>
    <row r="19120">
      <c r="A19120" s="61">
        <v>1.515883478E9</v>
      </c>
      <c r="B19120" s="61">
        <v>1.0</v>
      </c>
      <c r="C19120" s="61">
        <v>2458.0</v>
      </c>
      <c r="D19120" s="57" t="s">
        <v>380</v>
      </c>
      <c r="E19120" s="62" t="str">
        <f t="shared" si="1"/>
        <v>Out of test</v>
      </c>
      <c r="F19120" s="53" t="str">
        <f t="shared" si="2"/>
        <v>Shenzhen_1</v>
      </c>
      <c r="G19120" s="53">
        <f t="shared" si="3"/>
        <v>0.8590338985</v>
      </c>
    </row>
    <row r="19121">
      <c r="A19121" s="61">
        <v>1.516552676E9</v>
      </c>
      <c r="B19121" s="61">
        <v>1.0</v>
      </c>
      <c r="C19121" s="61">
        <v>2233.0</v>
      </c>
      <c r="D19121" s="57" t="s">
        <v>380</v>
      </c>
      <c r="E19121" s="62" t="str">
        <f t="shared" si="1"/>
        <v>Out of test</v>
      </c>
      <c r="F19121" s="53" t="str">
        <f t="shared" si="2"/>
        <v>Shenzhen_1</v>
      </c>
      <c r="G19121" s="53">
        <f t="shared" si="3"/>
        <v>0.888174369</v>
      </c>
    </row>
    <row r="19122">
      <c r="A19122" s="61">
        <v>1.518513557E9</v>
      </c>
      <c r="B19122" s="61">
        <v>1.0</v>
      </c>
      <c r="C19122" s="61">
        <v>719.0</v>
      </c>
      <c r="D19122" s="57" t="s">
        <v>380</v>
      </c>
      <c r="E19122" s="62" t="str">
        <f t="shared" si="1"/>
        <v>Out of test</v>
      </c>
      <c r="F19122" s="53" t="str">
        <f t="shared" si="2"/>
        <v>Shenzhen_1</v>
      </c>
      <c r="G19122" s="53">
        <f t="shared" si="3"/>
        <v>0.9081155515</v>
      </c>
    </row>
    <row r="19123">
      <c r="A19123" s="61">
        <v>1.512371284E9</v>
      </c>
      <c r="B19123" s="61">
        <v>1.0</v>
      </c>
      <c r="C19123" s="61">
        <v>2105.0</v>
      </c>
      <c r="D19123" s="57" t="s">
        <v>380</v>
      </c>
      <c r="E19123" s="62" t="str">
        <f t="shared" si="1"/>
        <v>Out of test</v>
      </c>
      <c r="F19123" s="53" t="str">
        <f t="shared" si="2"/>
        <v>Shenzhen_1</v>
      </c>
      <c r="G19123" s="53">
        <f t="shared" si="3"/>
        <v>0.1303900623</v>
      </c>
    </row>
    <row r="19124">
      <c r="A19124" s="61">
        <v>1.518287275E9</v>
      </c>
      <c r="B19124" s="61">
        <v>1.0</v>
      </c>
      <c r="C19124" s="61">
        <v>2456.0</v>
      </c>
      <c r="D19124" s="57" t="s">
        <v>380</v>
      </c>
      <c r="E19124" s="62" t="str">
        <f t="shared" si="1"/>
        <v>Out of test</v>
      </c>
      <c r="F19124" s="53" t="str">
        <f t="shared" si="2"/>
        <v>Shenzhen_1</v>
      </c>
      <c r="G19124" s="53">
        <f t="shared" si="3"/>
        <v>0.2066078893</v>
      </c>
    </row>
    <row r="19125">
      <c r="A19125" s="61">
        <v>1.519948345E9</v>
      </c>
      <c r="B19125" s="61">
        <v>1.0</v>
      </c>
      <c r="C19125" s="61">
        <v>2084.0</v>
      </c>
      <c r="D19125" s="57" t="s">
        <v>380</v>
      </c>
      <c r="E19125" s="62" t="str">
        <f t="shared" si="1"/>
        <v>Out of test</v>
      </c>
      <c r="F19125" s="53" t="str">
        <f t="shared" si="2"/>
        <v>Shenzhen_1</v>
      </c>
      <c r="G19125" s="53">
        <f t="shared" si="3"/>
        <v>0.5266298394</v>
      </c>
    </row>
    <row r="19126">
      <c r="A19126" s="61">
        <v>1.512141634E9</v>
      </c>
      <c r="B19126" s="61">
        <v>1.0</v>
      </c>
      <c r="C19126" s="61">
        <v>2125.0</v>
      </c>
      <c r="D19126" s="57" t="s">
        <v>380</v>
      </c>
      <c r="E19126" s="62" t="str">
        <f t="shared" si="1"/>
        <v>Out of test</v>
      </c>
      <c r="F19126" s="53" t="str">
        <f t="shared" si="2"/>
        <v>Shenzhen_1</v>
      </c>
      <c r="G19126" s="53">
        <f t="shared" si="3"/>
        <v>0.8831964953</v>
      </c>
    </row>
    <row r="19127">
      <c r="A19127" s="61">
        <v>1.515641713E9</v>
      </c>
      <c r="B19127" s="61">
        <v>1.0</v>
      </c>
      <c r="C19127" s="61">
        <v>2225.0</v>
      </c>
      <c r="D19127" s="57" t="s">
        <v>380</v>
      </c>
      <c r="E19127" s="62" t="str">
        <f t="shared" si="1"/>
        <v>Out of test</v>
      </c>
      <c r="F19127" s="53" t="str">
        <f t="shared" si="2"/>
        <v>Shenzhen_1</v>
      </c>
      <c r="G19127" s="53">
        <f t="shared" si="3"/>
        <v>0.3811181276</v>
      </c>
    </row>
    <row r="19128">
      <c r="A19128" s="61">
        <v>1.515400314E9</v>
      </c>
      <c r="B19128" s="61">
        <v>1.0</v>
      </c>
      <c r="C19128" s="61">
        <v>263.0</v>
      </c>
      <c r="D19128" s="57" t="s">
        <v>380</v>
      </c>
      <c r="E19128" s="62" t="str">
        <f t="shared" si="1"/>
        <v>Out of test</v>
      </c>
      <c r="F19128" s="53" t="str">
        <f t="shared" si="2"/>
        <v>Shenzhen_1</v>
      </c>
      <c r="G19128" s="53">
        <f t="shared" si="3"/>
        <v>0.06622553206</v>
      </c>
    </row>
    <row r="19129">
      <c r="A19129" s="61">
        <v>1.511592897E9</v>
      </c>
      <c r="B19129" s="61">
        <v>1.0</v>
      </c>
      <c r="C19129" s="61">
        <v>641.0</v>
      </c>
      <c r="D19129" s="57" t="s">
        <v>380</v>
      </c>
      <c r="E19129" s="62" t="str">
        <f t="shared" si="1"/>
        <v>Out of test</v>
      </c>
      <c r="F19129" s="53" t="str">
        <f t="shared" si="2"/>
        <v>Shenzhen_1</v>
      </c>
      <c r="G19129" s="53">
        <f t="shared" si="3"/>
        <v>0.723578688</v>
      </c>
    </row>
    <row r="19130">
      <c r="A19130" s="61">
        <v>1.511847518E9</v>
      </c>
      <c r="B19130" s="61">
        <v>1.0</v>
      </c>
      <c r="C19130" s="61">
        <v>2590.0</v>
      </c>
      <c r="D19130" s="57" t="s">
        <v>380</v>
      </c>
      <c r="E19130" s="62" t="str">
        <f t="shared" si="1"/>
        <v>Out of test</v>
      </c>
      <c r="F19130" s="53" t="str">
        <f t="shared" si="2"/>
        <v>Shenzhen_1</v>
      </c>
      <c r="G19130" s="53">
        <f t="shared" si="3"/>
        <v>0.2675505684</v>
      </c>
    </row>
    <row r="19131">
      <c r="A19131" s="61">
        <v>1.512975574E9</v>
      </c>
      <c r="B19131" s="61">
        <v>1.0</v>
      </c>
      <c r="C19131" s="61">
        <v>685.0</v>
      </c>
      <c r="D19131" s="57" t="s">
        <v>380</v>
      </c>
      <c r="E19131" s="62" t="str">
        <f t="shared" si="1"/>
        <v>Out of test</v>
      </c>
      <c r="F19131" s="53" t="str">
        <f t="shared" si="2"/>
        <v>Shenzhen_1</v>
      </c>
      <c r="G19131" s="53">
        <f t="shared" si="3"/>
        <v>0.7284942742</v>
      </c>
    </row>
    <row r="19132">
      <c r="A19132" s="61">
        <v>1.516096069E9</v>
      </c>
      <c r="B19132" s="61">
        <v>1.0</v>
      </c>
      <c r="C19132" s="61">
        <v>360.0</v>
      </c>
      <c r="D19132" s="57" t="s">
        <v>380</v>
      </c>
      <c r="E19132" s="62" t="str">
        <f t="shared" si="1"/>
        <v>Out of test</v>
      </c>
      <c r="F19132" s="53" t="str">
        <f t="shared" si="2"/>
        <v>Shenzhen_1</v>
      </c>
      <c r="G19132" s="53">
        <f t="shared" si="3"/>
        <v>0.08241293794</v>
      </c>
    </row>
    <row r="19133">
      <c r="A19133" s="61">
        <v>1.514253158E9</v>
      </c>
      <c r="B19133" s="61">
        <v>1.0</v>
      </c>
      <c r="C19133" s="61">
        <v>3840.0</v>
      </c>
      <c r="D19133" s="57" t="s">
        <v>380</v>
      </c>
      <c r="E19133" s="62" t="str">
        <f t="shared" si="1"/>
        <v>Out of test</v>
      </c>
      <c r="F19133" s="53" t="str">
        <f t="shared" si="2"/>
        <v>Shenzhen_1</v>
      </c>
      <c r="G19133" s="53">
        <f t="shared" si="3"/>
        <v>0.0501412025</v>
      </c>
    </row>
    <row r="19134">
      <c r="A19134" s="61">
        <v>1.513580103E9</v>
      </c>
      <c r="B19134" s="61">
        <v>1.0</v>
      </c>
      <c r="C19134" s="61">
        <v>783.0</v>
      </c>
      <c r="D19134" s="57" t="s">
        <v>380</v>
      </c>
      <c r="E19134" s="62" t="str">
        <f t="shared" si="1"/>
        <v>Out of test</v>
      </c>
      <c r="F19134" s="53" t="str">
        <f t="shared" si="2"/>
        <v>Shenzhen_1</v>
      </c>
      <c r="G19134" s="53">
        <f t="shared" si="3"/>
        <v>0.8981638997</v>
      </c>
    </row>
    <row r="19135">
      <c r="A19135" s="61">
        <v>1.519959154E9</v>
      </c>
      <c r="B19135" s="61">
        <v>1.0</v>
      </c>
      <c r="C19135" s="61">
        <v>304.0</v>
      </c>
      <c r="D19135" s="57" t="s">
        <v>380</v>
      </c>
      <c r="E19135" s="62" t="str">
        <f t="shared" si="1"/>
        <v>Out of test</v>
      </c>
      <c r="F19135" s="53" t="str">
        <f t="shared" si="2"/>
        <v>Shenzhen_1</v>
      </c>
      <c r="G19135" s="53">
        <f t="shared" si="3"/>
        <v>0.9611294564</v>
      </c>
    </row>
    <row r="19136">
      <c r="A19136" s="61">
        <v>1.514367428E9</v>
      </c>
      <c r="B19136" s="61">
        <v>1.0</v>
      </c>
      <c r="C19136" s="61">
        <v>517.0</v>
      </c>
      <c r="D19136" s="57" t="s">
        <v>380</v>
      </c>
      <c r="E19136" s="62" t="str">
        <f t="shared" si="1"/>
        <v>Out of test</v>
      </c>
      <c r="F19136" s="53" t="str">
        <f t="shared" si="2"/>
        <v>Shenzhen_1</v>
      </c>
      <c r="G19136" s="53">
        <f t="shared" si="3"/>
        <v>0.9145188508</v>
      </c>
    </row>
    <row r="19137">
      <c r="A19137" s="61">
        <v>1.511415708E9</v>
      </c>
      <c r="B19137" s="61">
        <v>1.0</v>
      </c>
      <c r="C19137" s="61">
        <v>536.0</v>
      </c>
      <c r="D19137" s="57" t="s">
        <v>380</v>
      </c>
      <c r="E19137" s="62" t="str">
        <f t="shared" si="1"/>
        <v>Out of test</v>
      </c>
      <c r="F19137" s="53" t="str">
        <f t="shared" si="2"/>
        <v>Shenzhen_1</v>
      </c>
      <c r="G19137" s="53">
        <f t="shared" si="3"/>
        <v>0.4373255578</v>
      </c>
    </row>
    <row r="19138">
      <c r="A19138" s="61">
        <v>1.519583468E9</v>
      </c>
      <c r="B19138" s="61">
        <v>1.0</v>
      </c>
      <c r="C19138" s="61">
        <v>3840.0</v>
      </c>
      <c r="D19138" s="57" t="s">
        <v>380</v>
      </c>
      <c r="E19138" s="62" t="str">
        <f t="shared" si="1"/>
        <v>Out of test</v>
      </c>
      <c r="F19138" s="53" t="str">
        <f t="shared" si="2"/>
        <v>Shenzhen_1</v>
      </c>
      <c r="G19138" s="53">
        <f t="shared" si="3"/>
        <v>0.7421828334</v>
      </c>
    </row>
    <row r="19139">
      <c r="A19139" s="61">
        <v>1.511462384E9</v>
      </c>
      <c r="B19139" s="61">
        <v>1.0</v>
      </c>
      <c r="C19139" s="61">
        <v>1045.0</v>
      </c>
      <c r="D19139" s="57" t="s">
        <v>380</v>
      </c>
      <c r="E19139" s="62" t="str">
        <f t="shared" si="1"/>
        <v>Out of test</v>
      </c>
      <c r="F19139" s="53" t="str">
        <f t="shared" si="2"/>
        <v>Shenzhen_1</v>
      </c>
      <c r="G19139" s="53">
        <f t="shared" si="3"/>
        <v>0.8208845332</v>
      </c>
    </row>
    <row r="19140">
      <c r="A19140" s="61">
        <v>1.512546684E9</v>
      </c>
      <c r="B19140" s="61">
        <v>1.0</v>
      </c>
      <c r="C19140" s="61">
        <v>2099.0</v>
      </c>
      <c r="D19140" s="57" t="s">
        <v>380</v>
      </c>
      <c r="E19140" s="62" t="str">
        <f t="shared" si="1"/>
        <v>Out of test</v>
      </c>
      <c r="F19140" s="53" t="str">
        <f t="shared" si="2"/>
        <v>Shenzhen_1</v>
      </c>
      <c r="G19140" s="53">
        <f t="shared" si="3"/>
        <v>0.6309786468</v>
      </c>
    </row>
    <row r="19141">
      <c r="A19141" s="61">
        <v>1.513161046E9</v>
      </c>
      <c r="B19141" s="61">
        <v>1.0</v>
      </c>
      <c r="C19141" s="61">
        <v>377.0</v>
      </c>
      <c r="D19141" s="57" t="s">
        <v>380</v>
      </c>
      <c r="E19141" s="62" t="str">
        <f t="shared" si="1"/>
        <v>Out of test</v>
      </c>
      <c r="F19141" s="53" t="str">
        <f t="shared" si="2"/>
        <v>Shenzhen_1</v>
      </c>
      <c r="G19141" s="53">
        <f t="shared" si="3"/>
        <v>0.8268034306</v>
      </c>
    </row>
    <row r="19142">
      <c r="A19142" s="61">
        <v>1.517674779E9</v>
      </c>
      <c r="B19142" s="61">
        <v>1.0</v>
      </c>
      <c r="C19142" s="61">
        <v>1086.0</v>
      </c>
      <c r="D19142" s="57" t="s">
        <v>380</v>
      </c>
      <c r="E19142" s="62" t="str">
        <f t="shared" si="1"/>
        <v>Out of test</v>
      </c>
      <c r="F19142" s="53" t="str">
        <f t="shared" si="2"/>
        <v>Shenzhen_1</v>
      </c>
      <c r="G19142" s="53">
        <f t="shared" si="3"/>
        <v>0.6519743489</v>
      </c>
    </row>
    <row r="19143">
      <c r="A19143" s="61">
        <v>1.516070379E9</v>
      </c>
      <c r="B19143" s="61">
        <v>1.0</v>
      </c>
      <c r="C19143" s="61">
        <v>1008.0</v>
      </c>
      <c r="D19143" s="57" t="s">
        <v>380</v>
      </c>
      <c r="E19143" s="62" t="str">
        <f t="shared" si="1"/>
        <v>Out of test</v>
      </c>
      <c r="F19143" s="53" t="str">
        <f t="shared" si="2"/>
        <v>Shenzhen_1</v>
      </c>
      <c r="G19143" s="53">
        <f t="shared" si="3"/>
        <v>0.1761895393</v>
      </c>
    </row>
    <row r="19144">
      <c r="A19144" s="61">
        <v>1.515152954E9</v>
      </c>
      <c r="B19144" s="61">
        <v>1.0</v>
      </c>
      <c r="C19144" s="61">
        <v>1810.0</v>
      </c>
      <c r="D19144" s="57" t="s">
        <v>380</v>
      </c>
      <c r="E19144" s="62" t="str">
        <f t="shared" si="1"/>
        <v>Out of test</v>
      </c>
      <c r="F19144" s="53" t="str">
        <f t="shared" si="2"/>
        <v>Shenzhen_1</v>
      </c>
      <c r="G19144" s="53">
        <f t="shared" si="3"/>
        <v>0.04261639848</v>
      </c>
    </row>
    <row r="19145">
      <c r="A19145" s="61">
        <v>1.518676317E9</v>
      </c>
      <c r="B19145" s="61">
        <v>1.0</v>
      </c>
      <c r="C19145" s="61">
        <v>1324.0</v>
      </c>
      <c r="D19145" s="57" t="s">
        <v>380</v>
      </c>
      <c r="E19145" s="62" t="str">
        <f t="shared" si="1"/>
        <v>Out of test</v>
      </c>
      <c r="F19145" s="53" t="str">
        <f t="shared" si="2"/>
        <v>Shenzhen_1</v>
      </c>
      <c r="G19145" s="53">
        <f t="shared" si="3"/>
        <v>0.3586932333</v>
      </c>
    </row>
    <row r="19146">
      <c r="A19146" s="61">
        <v>1.516842013E9</v>
      </c>
      <c r="B19146" s="61">
        <v>1.0</v>
      </c>
      <c r="C19146" s="61">
        <v>933.0</v>
      </c>
      <c r="D19146" s="57" t="s">
        <v>380</v>
      </c>
      <c r="E19146" s="62" t="str">
        <f t="shared" si="1"/>
        <v>Out of test</v>
      </c>
      <c r="F19146" s="53" t="str">
        <f t="shared" si="2"/>
        <v>Shenzhen_1</v>
      </c>
      <c r="G19146" s="53">
        <f t="shared" si="3"/>
        <v>0.2447256959</v>
      </c>
    </row>
    <row r="19147">
      <c r="A19147" s="61">
        <v>1.511554844E9</v>
      </c>
      <c r="B19147" s="61">
        <v>1.0</v>
      </c>
      <c r="C19147" s="61">
        <v>1282.0</v>
      </c>
      <c r="D19147" s="57" t="s">
        <v>380</v>
      </c>
      <c r="E19147" s="62" t="str">
        <f t="shared" si="1"/>
        <v>Out of test</v>
      </c>
      <c r="F19147" s="53" t="str">
        <f t="shared" si="2"/>
        <v>Shenzhen_1</v>
      </c>
      <c r="G19147" s="53">
        <f t="shared" si="3"/>
        <v>0.09279813891</v>
      </c>
    </row>
    <row r="19148">
      <c r="A19148" s="61">
        <v>1.515553526E9</v>
      </c>
      <c r="B19148" s="61">
        <v>1.0</v>
      </c>
      <c r="C19148" s="61">
        <v>3183.0</v>
      </c>
      <c r="D19148" s="57" t="s">
        <v>380</v>
      </c>
      <c r="E19148" s="62" t="str">
        <f t="shared" si="1"/>
        <v>Out of test</v>
      </c>
      <c r="F19148" s="53" t="str">
        <f t="shared" si="2"/>
        <v>Shenzhen_1</v>
      </c>
      <c r="G19148" s="53">
        <f t="shared" si="3"/>
        <v>0.7007239669</v>
      </c>
    </row>
    <row r="19149">
      <c r="A19149" s="61">
        <v>1.516827413E9</v>
      </c>
      <c r="B19149" s="61">
        <v>1.0</v>
      </c>
      <c r="C19149" s="61">
        <v>496.0</v>
      </c>
      <c r="D19149" s="57" t="s">
        <v>380</v>
      </c>
      <c r="E19149" s="62" t="str">
        <f t="shared" si="1"/>
        <v>Out of test</v>
      </c>
      <c r="F19149" s="53" t="str">
        <f t="shared" si="2"/>
        <v>Shenzhen_1</v>
      </c>
      <c r="G19149" s="53">
        <f t="shared" si="3"/>
        <v>0.1895207759</v>
      </c>
    </row>
    <row r="19150">
      <c r="A19150" s="61">
        <v>1.518231049E9</v>
      </c>
      <c r="B19150" s="61">
        <v>1.0</v>
      </c>
      <c r="C19150" s="61">
        <v>381.0</v>
      </c>
      <c r="D19150" s="57" t="s">
        <v>380</v>
      </c>
      <c r="E19150" s="62" t="str">
        <f t="shared" si="1"/>
        <v>Out of test</v>
      </c>
      <c r="F19150" s="53" t="str">
        <f t="shared" si="2"/>
        <v>Shenzhen_1</v>
      </c>
      <c r="G19150" s="53">
        <f t="shared" si="3"/>
        <v>0.2050760143</v>
      </c>
    </row>
    <row r="19151">
      <c r="A19151" s="61">
        <v>1.517131014E9</v>
      </c>
      <c r="B19151" s="61">
        <v>1.0</v>
      </c>
      <c r="C19151" s="61">
        <v>36.0</v>
      </c>
      <c r="D19151" s="57" t="s">
        <v>380</v>
      </c>
      <c r="E19151" s="62" t="str">
        <f t="shared" si="1"/>
        <v>Out of test</v>
      </c>
      <c r="F19151" s="53" t="str">
        <f t="shared" si="2"/>
        <v>Shenzhen_1</v>
      </c>
      <c r="G19151" s="53">
        <f t="shared" si="3"/>
        <v>0.2843075253</v>
      </c>
    </row>
    <row r="19152">
      <c r="A19152" s="61">
        <v>1.517114313E9</v>
      </c>
      <c r="B19152" s="61">
        <v>1.0</v>
      </c>
      <c r="C19152" s="61">
        <v>1776.0</v>
      </c>
      <c r="D19152" s="57" t="s">
        <v>380</v>
      </c>
      <c r="E19152" s="62" t="str">
        <f t="shared" si="1"/>
        <v>Out of test</v>
      </c>
      <c r="F19152" s="53" t="str">
        <f t="shared" si="2"/>
        <v>Shenzhen_1</v>
      </c>
      <c r="G19152" s="53">
        <f t="shared" si="3"/>
        <v>0.9702254962</v>
      </c>
    </row>
    <row r="19153">
      <c r="A19153" s="61">
        <v>1.518292658E9</v>
      </c>
      <c r="B19153" s="61">
        <v>1.0</v>
      </c>
      <c r="C19153" s="61">
        <v>1367.0</v>
      </c>
      <c r="D19153" s="57" t="s">
        <v>380</v>
      </c>
      <c r="E19153" s="62" t="str">
        <f t="shared" si="1"/>
        <v>Out of test</v>
      </c>
      <c r="F19153" s="53" t="str">
        <f t="shared" si="2"/>
        <v>Shenzhen_1</v>
      </c>
      <c r="G19153" s="53">
        <f t="shared" si="3"/>
        <v>0.4134103323</v>
      </c>
    </row>
    <row r="19154">
      <c r="A19154" s="61">
        <v>1.514936437E9</v>
      </c>
      <c r="B19154" s="61">
        <v>1.0</v>
      </c>
      <c r="C19154" s="61">
        <v>1504.0</v>
      </c>
      <c r="D19154" s="57" t="s">
        <v>380</v>
      </c>
      <c r="E19154" s="62" t="str">
        <f t="shared" si="1"/>
        <v>Out of test</v>
      </c>
      <c r="F19154" s="53" t="str">
        <f t="shared" si="2"/>
        <v>Shenzhen_1</v>
      </c>
      <c r="G19154" s="53">
        <f t="shared" si="3"/>
        <v>0.6969673637</v>
      </c>
    </row>
    <row r="19155">
      <c r="A19155" s="61">
        <v>1.516764516E9</v>
      </c>
      <c r="B19155" s="61">
        <v>1.0</v>
      </c>
      <c r="C19155" s="61">
        <v>1014.0</v>
      </c>
      <c r="D19155" s="57" t="s">
        <v>380</v>
      </c>
      <c r="E19155" s="62" t="str">
        <f t="shared" si="1"/>
        <v>Out of test</v>
      </c>
      <c r="F19155" s="53" t="str">
        <f t="shared" si="2"/>
        <v>Shenzhen_1</v>
      </c>
      <c r="G19155" s="53">
        <f t="shared" si="3"/>
        <v>0.6327820873</v>
      </c>
    </row>
    <row r="19156">
      <c r="A19156" s="61">
        <v>1.519468414E9</v>
      </c>
      <c r="B19156" s="61">
        <v>1.0</v>
      </c>
      <c r="C19156" s="61">
        <v>972.0</v>
      </c>
      <c r="D19156" s="57" t="s">
        <v>380</v>
      </c>
      <c r="E19156" s="62" t="str">
        <f t="shared" si="1"/>
        <v>Out of test</v>
      </c>
      <c r="F19156" s="53" t="str">
        <f t="shared" si="2"/>
        <v>Shenzhen_1</v>
      </c>
      <c r="G19156" s="53">
        <f t="shared" si="3"/>
        <v>0.929056897</v>
      </c>
    </row>
    <row r="19157">
      <c r="A19157" s="61">
        <v>1.511529528E9</v>
      </c>
      <c r="B19157" s="61">
        <v>1.0</v>
      </c>
      <c r="C19157" s="61">
        <v>2480.0</v>
      </c>
      <c r="D19157" s="57" t="s">
        <v>380</v>
      </c>
      <c r="E19157" s="62" t="str">
        <f t="shared" si="1"/>
        <v>Out of test</v>
      </c>
      <c r="F19157" s="53" t="str">
        <f t="shared" si="2"/>
        <v>Shenzhen_1</v>
      </c>
      <c r="G19157" s="53">
        <f t="shared" si="3"/>
        <v>0.8456921209</v>
      </c>
    </row>
    <row r="19158">
      <c r="A19158" s="61">
        <v>1.516947375E9</v>
      </c>
      <c r="B19158" s="61">
        <v>1.0</v>
      </c>
      <c r="C19158" s="61">
        <v>568.0</v>
      </c>
      <c r="D19158" s="57" t="s">
        <v>380</v>
      </c>
      <c r="E19158" s="62" t="str">
        <f t="shared" si="1"/>
        <v>Out of test</v>
      </c>
      <c r="F19158" s="53" t="str">
        <f t="shared" si="2"/>
        <v>Shenzhen_1</v>
      </c>
      <c r="G19158" s="53">
        <f t="shared" si="3"/>
        <v>0.1148484033</v>
      </c>
    </row>
    <row r="19159">
      <c r="A19159" s="61">
        <v>1.518737686E9</v>
      </c>
      <c r="B19159" s="61">
        <v>1.0</v>
      </c>
      <c r="C19159" s="61">
        <v>884.0</v>
      </c>
      <c r="D19159" s="57" t="s">
        <v>380</v>
      </c>
      <c r="E19159" s="62" t="str">
        <f t="shared" si="1"/>
        <v>Out of test</v>
      </c>
      <c r="F19159" s="53" t="str">
        <f t="shared" si="2"/>
        <v>Shenzhen_1</v>
      </c>
      <c r="G19159" s="53">
        <f t="shared" si="3"/>
        <v>0.08407653274</v>
      </c>
    </row>
    <row r="19160">
      <c r="A19160" s="61">
        <v>1.511805633E9</v>
      </c>
      <c r="B19160" s="61">
        <v>1.0</v>
      </c>
      <c r="C19160" s="61">
        <v>979.0</v>
      </c>
      <c r="D19160" s="57" t="s">
        <v>380</v>
      </c>
      <c r="E19160" s="62" t="str">
        <f t="shared" si="1"/>
        <v>Out of test</v>
      </c>
      <c r="F19160" s="53" t="str">
        <f t="shared" si="2"/>
        <v>Shenzhen_1</v>
      </c>
      <c r="G19160" s="53">
        <f t="shared" si="3"/>
        <v>0.8419594463</v>
      </c>
    </row>
    <row r="19161">
      <c r="A19161" s="61">
        <v>1.516699063E9</v>
      </c>
      <c r="B19161" s="61">
        <v>1.0</v>
      </c>
      <c r="C19161" s="61">
        <v>672.0</v>
      </c>
      <c r="D19161" s="57" t="s">
        <v>380</v>
      </c>
      <c r="E19161" s="62" t="str">
        <f t="shared" si="1"/>
        <v>Out of test</v>
      </c>
      <c r="F19161" s="53" t="str">
        <f t="shared" si="2"/>
        <v>Shenzhen_1</v>
      </c>
      <c r="G19161" s="53">
        <f t="shared" si="3"/>
        <v>0.620494461</v>
      </c>
    </row>
    <row r="19162">
      <c r="A19162" s="61">
        <v>1.515119024E9</v>
      </c>
      <c r="B19162" s="61">
        <v>1.0</v>
      </c>
      <c r="C19162" s="61">
        <v>782.0</v>
      </c>
      <c r="D19162" s="57" t="s">
        <v>380</v>
      </c>
      <c r="E19162" s="62" t="str">
        <f t="shared" si="1"/>
        <v>Out of test</v>
      </c>
      <c r="F19162" s="53" t="str">
        <f t="shared" si="2"/>
        <v>Shenzhen_1</v>
      </c>
      <c r="G19162" s="53">
        <f t="shared" si="3"/>
        <v>0.1045590623</v>
      </c>
    </row>
    <row r="19163">
      <c r="A19163" s="61">
        <v>1.517284554E9</v>
      </c>
      <c r="B19163" s="61">
        <v>1.0</v>
      </c>
      <c r="C19163" s="61">
        <v>3226.0</v>
      </c>
      <c r="D19163" s="57" t="s">
        <v>380</v>
      </c>
      <c r="E19163" s="62" t="str">
        <f t="shared" si="1"/>
        <v>Out of test</v>
      </c>
      <c r="F19163" s="53" t="str">
        <f t="shared" si="2"/>
        <v>Shenzhen_1</v>
      </c>
      <c r="G19163" s="53">
        <f t="shared" si="3"/>
        <v>0.2429624297</v>
      </c>
    </row>
    <row r="19164">
      <c r="A19164" s="61">
        <v>1.516847763E9</v>
      </c>
      <c r="B19164" s="61">
        <v>1.0</v>
      </c>
      <c r="C19164" s="61">
        <v>3099.0</v>
      </c>
      <c r="D19164" s="57" t="s">
        <v>380</v>
      </c>
      <c r="E19164" s="62" t="str">
        <f t="shared" si="1"/>
        <v>Out of test</v>
      </c>
      <c r="F19164" s="53" t="str">
        <f t="shared" si="2"/>
        <v>Shenzhen_1</v>
      </c>
      <c r="G19164" s="53">
        <f t="shared" si="3"/>
        <v>0.6102075229</v>
      </c>
    </row>
    <row r="19165">
      <c r="A19165" s="61">
        <v>1.518561305E9</v>
      </c>
      <c r="B19165" s="61">
        <v>1.0</v>
      </c>
      <c r="C19165" s="61">
        <v>3511.0</v>
      </c>
      <c r="D19165" s="57" t="s">
        <v>380</v>
      </c>
      <c r="E19165" s="62" t="str">
        <f t="shared" si="1"/>
        <v>Out of test</v>
      </c>
      <c r="F19165" s="53" t="str">
        <f t="shared" si="2"/>
        <v>Shenzhen_1</v>
      </c>
      <c r="G19165" s="53">
        <f t="shared" si="3"/>
        <v>0.6525224574</v>
      </c>
    </row>
    <row r="19166">
      <c r="A19166" s="61">
        <v>1.516030464E9</v>
      </c>
      <c r="B19166" s="61">
        <v>1.0</v>
      </c>
      <c r="C19166" s="61">
        <v>1257.0</v>
      </c>
      <c r="D19166" s="57" t="s">
        <v>380</v>
      </c>
      <c r="E19166" s="62" t="str">
        <f t="shared" si="1"/>
        <v>Out of test</v>
      </c>
      <c r="F19166" s="53" t="str">
        <f t="shared" si="2"/>
        <v>Shenzhen_1</v>
      </c>
      <c r="G19166" s="53">
        <f t="shared" si="3"/>
        <v>0.6406698382</v>
      </c>
    </row>
    <row r="19167">
      <c r="A19167" s="61">
        <v>1.513682044E9</v>
      </c>
      <c r="B19167" s="61">
        <v>1.0</v>
      </c>
      <c r="C19167" s="61">
        <v>721.0</v>
      </c>
      <c r="D19167" s="57" t="s">
        <v>380</v>
      </c>
      <c r="E19167" s="62" t="str">
        <f t="shared" si="1"/>
        <v>Out of test</v>
      </c>
      <c r="F19167" s="53" t="str">
        <f t="shared" si="2"/>
        <v>Shenzhen_1</v>
      </c>
      <c r="G19167" s="53">
        <f t="shared" si="3"/>
        <v>0.4199197036</v>
      </c>
    </row>
    <row r="19168">
      <c r="A19168" s="61">
        <v>1.515098666E9</v>
      </c>
      <c r="B19168" s="61">
        <v>1.0</v>
      </c>
      <c r="C19168" s="61">
        <v>680.0</v>
      </c>
      <c r="D19168" s="57" t="s">
        <v>380</v>
      </c>
      <c r="E19168" s="62" t="str">
        <f t="shared" si="1"/>
        <v>Out of test</v>
      </c>
      <c r="F19168" s="53" t="str">
        <f t="shared" si="2"/>
        <v>Shenzhen_1</v>
      </c>
      <c r="G19168" s="53">
        <f t="shared" si="3"/>
        <v>0.9083604089</v>
      </c>
    </row>
    <row r="19169">
      <c r="A19169" s="61">
        <v>1.511722695E9</v>
      </c>
      <c r="B19169" s="61">
        <v>1.0</v>
      </c>
      <c r="C19169" s="61">
        <v>379.0</v>
      </c>
      <c r="D19169" s="57" t="s">
        <v>380</v>
      </c>
      <c r="E19169" s="62" t="str">
        <f t="shared" si="1"/>
        <v>Out of test</v>
      </c>
      <c r="F19169" s="53" t="str">
        <f t="shared" si="2"/>
        <v>Shenzhen_1</v>
      </c>
      <c r="G19169" s="53">
        <f t="shared" si="3"/>
        <v>0.01810689724</v>
      </c>
    </row>
    <row r="19170">
      <c r="A19170" s="61">
        <v>1.517070003E9</v>
      </c>
      <c r="B19170" s="61">
        <v>1.0</v>
      </c>
      <c r="C19170" s="61">
        <v>363.0</v>
      </c>
      <c r="D19170" s="57" t="s">
        <v>380</v>
      </c>
      <c r="E19170" s="62" t="str">
        <f t="shared" si="1"/>
        <v>Out of test</v>
      </c>
      <c r="F19170" s="53" t="str">
        <f t="shared" si="2"/>
        <v>Shenzhen_1</v>
      </c>
      <c r="G19170" s="53">
        <f t="shared" si="3"/>
        <v>0.9597448951</v>
      </c>
    </row>
    <row r="19171">
      <c r="A19171" s="61">
        <v>1.516610146E9</v>
      </c>
      <c r="B19171" s="61">
        <v>1.0</v>
      </c>
      <c r="C19171" s="61">
        <v>3034.0</v>
      </c>
      <c r="D19171" s="57" t="s">
        <v>380</v>
      </c>
      <c r="E19171" s="62" t="str">
        <f t="shared" si="1"/>
        <v>Out of test</v>
      </c>
      <c r="F19171" s="53" t="str">
        <f t="shared" si="2"/>
        <v>Shenzhen_1</v>
      </c>
      <c r="G19171" s="53">
        <f t="shared" si="3"/>
        <v>0.714462426</v>
      </c>
    </row>
    <row r="19172">
      <c r="A19172" s="61">
        <v>1.519554429E9</v>
      </c>
      <c r="B19172" s="61">
        <v>1.0</v>
      </c>
      <c r="C19172" s="61">
        <v>271.0</v>
      </c>
      <c r="D19172" s="57" t="s">
        <v>380</v>
      </c>
      <c r="E19172" s="62" t="str">
        <f t="shared" si="1"/>
        <v>Out of test</v>
      </c>
      <c r="F19172" s="53" t="str">
        <f t="shared" si="2"/>
        <v>Shenzhen_1</v>
      </c>
      <c r="G19172" s="53">
        <f t="shared" si="3"/>
        <v>0.684948546</v>
      </c>
    </row>
    <row r="19173">
      <c r="A19173" s="61">
        <v>1.513916393E9</v>
      </c>
      <c r="B19173" s="61">
        <v>1.0</v>
      </c>
      <c r="C19173" s="61">
        <v>1812.0</v>
      </c>
      <c r="D19173" s="57" t="s">
        <v>380</v>
      </c>
      <c r="E19173" s="62" t="str">
        <f t="shared" si="1"/>
        <v>Out of test</v>
      </c>
      <c r="F19173" s="53" t="str">
        <f t="shared" si="2"/>
        <v>Shenzhen_1</v>
      </c>
      <c r="G19173" s="53">
        <f t="shared" si="3"/>
        <v>0.2217410422</v>
      </c>
    </row>
    <row r="19174">
      <c r="A19174" s="61">
        <v>1.511668688E9</v>
      </c>
      <c r="B19174" s="61">
        <v>1.0</v>
      </c>
      <c r="C19174" s="61">
        <v>1817.0</v>
      </c>
      <c r="D19174" s="57" t="s">
        <v>380</v>
      </c>
      <c r="E19174" s="62" t="str">
        <f t="shared" si="1"/>
        <v>Out of test</v>
      </c>
      <c r="F19174" s="53" t="str">
        <f t="shared" si="2"/>
        <v>Shenzhen_1</v>
      </c>
      <c r="G19174" s="53">
        <f t="shared" si="3"/>
        <v>0.317942787</v>
      </c>
    </row>
    <row r="19175">
      <c r="A19175" s="61">
        <v>1.512826148E9</v>
      </c>
      <c r="B19175" s="61">
        <v>1.0</v>
      </c>
      <c r="C19175" s="61">
        <v>2538.0</v>
      </c>
      <c r="D19175" s="57" t="s">
        <v>380</v>
      </c>
      <c r="E19175" s="62" t="str">
        <f t="shared" si="1"/>
        <v>Out of test</v>
      </c>
      <c r="F19175" s="53" t="str">
        <f t="shared" si="2"/>
        <v>Shenzhen_1</v>
      </c>
      <c r="G19175" s="53">
        <f t="shared" si="3"/>
        <v>0.9591260106</v>
      </c>
    </row>
    <row r="19176">
      <c r="A19176" s="61">
        <v>1.519885288E9</v>
      </c>
      <c r="B19176" s="61">
        <v>1.0</v>
      </c>
      <c r="C19176" s="61">
        <v>3385.0</v>
      </c>
      <c r="D19176" s="57" t="s">
        <v>380</v>
      </c>
      <c r="E19176" s="62" t="str">
        <f t="shared" si="1"/>
        <v>Out of test</v>
      </c>
      <c r="F19176" s="53" t="str">
        <f t="shared" si="2"/>
        <v>Shenzhen_1</v>
      </c>
      <c r="G19176" s="53">
        <f t="shared" si="3"/>
        <v>0.3260751185</v>
      </c>
    </row>
    <row r="19177">
      <c r="A19177" s="61">
        <v>1.514785674E9</v>
      </c>
      <c r="B19177" s="61">
        <v>1.0</v>
      </c>
      <c r="C19177" s="61">
        <v>2234.0</v>
      </c>
      <c r="D19177" s="57" t="s">
        <v>380</v>
      </c>
      <c r="E19177" s="62" t="str">
        <f t="shared" si="1"/>
        <v>Out of test</v>
      </c>
      <c r="F19177" s="53" t="str">
        <f t="shared" si="2"/>
        <v>Shenzhen_1</v>
      </c>
      <c r="G19177" s="53">
        <f t="shared" si="3"/>
        <v>0.1317045705</v>
      </c>
    </row>
    <row r="19178">
      <c r="A19178" s="61">
        <v>1.519738475E9</v>
      </c>
      <c r="B19178" s="61">
        <v>1.0</v>
      </c>
      <c r="C19178" s="61">
        <v>572.0</v>
      </c>
      <c r="D19178" s="57" t="s">
        <v>380</v>
      </c>
      <c r="E19178" s="62" t="str">
        <f t="shared" si="1"/>
        <v>Out of test</v>
      </c>
      <c r="F19178" s="53" t="str">
        <f t="shared" si="2"/>
        <v>Shenzhen_1</v>
      </c>
      <c r="G19178" s="53">
        <f t="shared" si="3"/>
        <v>0.8665651526</v>
      </c>
    </row>
    <row r="19179">
      <c r="A19179" s="61">
        <v>1.518107857E9</v>
      </c>
      <c r="B19179" s="61">
        <v>1.0</v>
      </c>
      <c r="C19179" s="61">
        <v>1467.0</v>
      </c>
      <c r="D19179" s="57" t="s">
        <v>380</v>
      </c>
      <c r="E19179" s="62" t="str">
        <f t="shared" si="1"/>
        <v>Out of test</v>
      </c>
      <c r="F19179" s="53" t="str">
        <f t="shared" si="2"/>
        <v>Shenzhen_1</v>
      </c>
      <c r="G19179" s="53">
        <f t="shared" si="3"/>
        <v>0.9937511435</v>
      </c>
    </row>
    <row r="19180">
      <c r="A19180" s="61">
        <v>1.517046006E9</v>
      </c>
      <c r="B19180" s="61">
        <v>1.0</v>
      </c>
      <c r="C19180" s="61">
        <v>854.0</v>
      </c>
      <c r="D19180" s="57" t="s">
        <v>380</v>
      </c>
      <c r="E19180" s="62" t="str">
        <f t="shared" si="1"/>
        <v>Out of test</v>
      </c>
      <c r="F19180" s="53" t="str">
        <f t="shared" si="2"/>
        <v>Shenzhen_1</v>
      </c>
      <c r="G19180" s="53">
        <f t="shared" si="3"/>
        <v>0.0592338748</v>
      </c>
    </row>
    <row r="19181">
      <c r="A19181" s="61">
        <v>1.519095583E9</v>
      </c>
      <c r="B19181" s="61">
        <v>1.0</v>
      </c>
      <c r="C19181" s="61">
        <v>511.0</v>
      </c>
      <c r="D19181" s="57" t="s">
        <v>380</v>
      </c>
      <c r="E19181" s="62" t="str">
        <f t="shared" si="1"/>
        <v>Out of test</v>
      </c>
      <c r="F19181" s="53" t="str">
        <f t="shared" si="2"/>
        <v>Shenzhen_1</v>
      </c>
      <c r="G19181" s="53">
        <f t="shared" si="3"/>
        <v>0.09200771026</v>
      </c>
    </row>
    <row r="19182">
      <c r="A19182" s="61">
        <v>1.516863017E9</v>
      </c>
      <c r="B19182" s="61">
        <v>1.0</v>
      </c>
      <c r="C19182" s="61">
        <v>3033.0</v>
      </c>
      <c r="D19182" s="57" t="s">
        <v>380</v>
      </c>
      <c r="E19182" s="62" t="str">
        <f t="shared" si="1"/>
        <v>Out of test</v>
      </c>
      <c r="F19182" s="53" t="str">
        <f t="shared" si="2"/>
        <v>Shenzhen_1</v>
      </c>
      <c r="G19182" s="53">
        <f t="shared" si="3"/>
        <v>0.4206076382</v>
      </c>
    </row>
    <row r="19183">
      <c r="A19183" s="61">
        <v>1.519861226E9</v>
      </c>
      <c r="B19183" s="61">
        <v>1.0</v>
      </c>
      <c r="C19183" s="61">
        <v>689.0</v>
      </c>
      <c r="D19183" s="57" t="s">
        <v>380</v>
      </c>
      <c r="E19183" s="62" t="str">
        <f t="shared" si="1"/>
        <v>Out of test</v>
      </c>
      <c r="F19183" s="53" t="str">
        <f t="shared" si="2"/>
        <v>Shenzhen_1</v>
      </c>
      <c r="G19183" s="53">
        <f t="shared" si="3"/>
        <v>0.7914567549</v>
      </c>
    </row>
    <row r="19184">
      <c r="A19184" s="61">
        <v>1.514012015E9</v>
      </c>
      <c r="B19184" s="61">
        <v>1.0</v>
      </c>
      <c r="C19184" s="61">
        <v>717.0</v>
      </c>
      <c r="D19184" s="57" t="s">
        <v>380</v>
      </c>
      <c r="E19184" s="62" t="str">
        <f t="shared" si="1"/>
        <v>Out of test</v>
      </c>
      <c r="F19184" s="53" t="str">
        <f t="shared" si="2"/>
        <v>Shenzhen_1</v>
      </c>
      <c r="G19184" s="53">
        <f t="shared" si="3"/>
        <v>0.1092145208</v>
      </c>
    </row>
    <row r="19185">
      <c r="A19185" s="61">
        <v>1.517844227E9</v>
      </c>
      <c r="B19185" s="61">
        <v>1.0</v>
      </c>
      <c r="C19185" s="61">
        <v>2021.0</v>
      </c>
      <c r="D19185" s="57" t="s">
        <v>380</v>
      </c>
      <c r="E19185" s="62" t="str">
        <f t="shared" si="1"/>
        <v>Out of test</v>
      </c>
      <c r="F19185" s="53" t="str">
        <f t="shared" si="2"/>
        <v>Shenzhen_1</v>
      </c>
      <c r="G19185" s="53">
        <f t="shared" si="3"/>
        <v>0.3477708518</v>
      </c>
    </row>
    <row r="19186">
      <c r="A19186" s="61">
        <v>1.519137718E9</v>
      </c>
      <c r="B19186" s="61">
        <v>1.0</v>
      </c>
      <c r="C19186" s="61">
        <v>2251.0</v>
      </c>
      <c r="D19186" s="57" t="s">
        <v>380</v>
      </c>
      <c r="E19186" s="62" t="str">
        <f t="shared" si="1"/>
        <v>Out of test</v>
      </c>
      <c r="F19186" s="53" t="str">
        <f t="shared" si="2"/>
        <v>Shenzhen_1</v>
      </c>
      <c r="G19186" s="53">
        <f t="shared" si="3"/>
        <v>0.5330636914</v>
      </c>
    </row>
    <row r="19187">
      <c r="A19187" s="61">
        <v>1.516963777E9</v>
      </c>
      <c r="B19187" s="61">
        <v>1.0</v>
      </c>
      <c r="C19187" s="61">
        <v>3667.0</v>
      </c>
      <c r="D19187" s="57" t="s">
        <v>380</v>
      </c>
      <c r="E19187" s="62" t="str">
        <f t="shared" si="1"/>
        <v>Out of test</v>
      </c>
      <c r="F19187" s="53" t="str">
        <f t="shared" si="2"/>
        <v>Shenzhen_1</v>
      </c>
      <c r="G19187" s="53">
        <f t="shared" si="3"/>
        <v>0.415703276</v>
      </c>
    </row>
    <row r="19188">
      <c r="A19188" s="61">
        <v>1.518187106E9</v>
      </c>
      <c r="B19188" s="61">
        <v>1.0</v>
      </c>
      <c r="C19188" s="61">
        <v>1353.0</v>
      </c>
      <c r="D19188" s="57" t="s">
        <v>380</v>
      </c>
      <c r="E19188" s="62" t="str">
        <f t="shared" si="1"/>
        <v>Out of test</v>
      </c>
      <c r="F19188" s="53" t="str">
        <f t="shared" si="2"/>
        <v>Shenzhen_1</v>
      </c>
      <c r="G19188" s="53">
        <f t="shared" si="3"/>
        <v>0.7087873029</v>
      </c>
    </row>
    <row r="19189">
      <c r="A19189" s="61">
        <v>1.516505073E9</v>
      </c>
      <c r="B19189" s="61">
        <v>1.0</v>
      </c>
      <c r="C19189" s="61">
        <v>3989.0</v>
      </c>
      <c r="D19189" s="57" t="s">
        <v>380</v>
      </c>
      <c r="E19189" s="62" t="str">
        <f t="shared" si="1"/>
        <v>Out of test</v>
      </c>
      <c r="F19189" s="53" t="str">
        <f t="shared" si="2"/>
        <v>Shenzhen_1</v>
      </c>
      <c r="G19189" s="53">
        <f t="shared" si="3"/>
        <v>0.4572881589</v>
      </c>
    </row>
    <row r="19190">
      <c r="A19190" s="61">
        <v>1.514425706E9</v>
      </c>
      <c r="B19190" s="61">
        <v>1.0</v>
      </c>
      <c r="C19190" s="61">
        <v>3816.0</v>
      </c>
      <c r="D19190" s="57" t="s">
        <v>380</v>
      </c>
      <c r="E19190" s="62" t="str">
        <f t="shared" si="1"/>
        <v>Out of test</v>
      </c>
      <c r="F19190" s="53" t="str">
        <f t="shared" si="2"/>
        <v>Shenzhen_1</v>
      </c>
      <c r="G19190" s="53">
        <f t="shared" si="3"/>
        <v>0.08167670264</v>
      </c>
    </row>
    <row r="19191">
      <c r="A19191" s="61">
        <v>1.516547816E9</v>
      </c>
      <c r="B19191" s="61">
        <v>1.0</v>
      </c>
      <c r="C19191" s="61">
        <v>3218.0</v>
      </c>
      <c r="D19191" s="57" t="s">
        <v>380</v>
      </c>
      <c r="E19191" s="62" t="str">
        <f t="shared" si="1"/>
        <v>Out of test</v>
      </c>
      <c r="F19191" s="53" t="str">
        <f t="shared" si="2"/>
        <v>Shenzhen_1</v>
      </c>
      <c r="G19191" s="53">
        <f t="shared" si="3"/>
        <v>0.6521040699</v>
      </c>
    </row>
    <row r="19192">
      <c r="A19192" s="61">
        <v>1.512415777E9</v>
      </c>
      <c r="B19192" s="61">
        <v>1.0</v>
      </c>
      <c r="C19192" s="61">
        <v>1719.0</v>
      </c>
      <c r="D19192" s="57" t="s">
        <v>380</v>
      </c>
      <c r="E19192" s="62" t="str">
        <f t="shared" si="1"/>
        <v>Out of test</v>
      </c>
      <c r="F19192" s="53" t="str">
        <f t="shared" si="2"/>
        <v>Shenzhen_1</v>
      </c>
      <c r="G19192" s="53">
        <f t="shared" si="3"/>
        <v>0.3139289229</v>
      </c>
    </row>
    <row r="19193">
      <c r="A19193" s="61">
        <v>1.511598874E9</v>
      </c>
      <c r="B19193" s="61">
        <v>1.0</v>
      </c>
      <c r="C19193" s="61">
        <v>881.0</v>
      </c>
      <c r="D19193" s="57" t="s">
        <v>380</v>
      </c>
      <c r="E19193" s="62" t="str">
        <f t="shared" si="1"/>
        <v>Out of test</v>
      </c>
      <c r="F19193" s="53" t="str">
        <f t="shared" si="2"/>
        <v>Shenzhen_1</v>
      </c>
      <c r="G19193" s="53">
        <f t="shared" si="3"/>
        <v>0.8064059088</v>
      </c>
    </row>
    <row r="19194">
      <c r="A19194" s="61">
        <v>1.519964335E9</v>
      </c>
      <c r="B19194" s="61">
        <v>1.0</v>
      </c>
      <c r="C19194" s="61">
        <v>83.0</v>
      </c>
      <c r="D19194" s="57" t="s">
        <v>380</v>
      </c>
      <c r="E19194" s="62" t="str">
        <f t="shared" si="1"/>
        <v>Out of test</v>
      </c>
      <c r="F19194" s="53" t="str">
        <f t="shared" si="2"/>
        <v>Shenzhen_1</v>
      </c>
      <c r="G19194" s="53">
        <f t="shared" si="3"/>
        <v>0.5250311854</v>
      </c>
    </row>
    <row r="19195">
      <c r="A19195" s="61">
        <v>1.513281177E9</v>
      </c>
      <c r="B19195" s="61">
        <v>1.0</v>
      </c>
      <c r="C19195" s="61">
        <v>1787.0</v>
      </c>
      <c r="D19195" s="57" t="s">
        <v>380</v>
      </c>
      <c r="E19195" s="62" t="str">
        <f t="shared" si="1"/>
        <v>Out of test</v>
      </c>
      <c r="F19195" s="53" t="str">
        <f t="shared" si="2"/>
        <v>Shenzhen_1</v>
      </c>
      <c r="G19195" s="53">
        <f t="shared" si="3"/>
        <v>0.4291517234</v>
      </c>
    </row>
    <row r="19196">
      <c r="A19196" s="61">
        <v>1.513946974E9</v>
      </c>
      <c r="B19196" s="61">
        <v>1.0</v>
      </c>
      <c r="C19196" s="61">
        <v>364.0</v>
      </c>
      <c r="D19196" s="57" t="s">
        <v>380</v>
      </c>
      <c r="E19196" s="62" t="str">
        <f t="shared" si="1"/>
        <v>Out of test</v>
      </c>
      <c r="F19196" s="53" t="str">
        <f t="shared" si="2"/>
        <v>Shenzhen_1</v>
      </c>
      <c r="G19196" s="53">
        <f t="shared" si="3"/>
        <v>0.2766718518</v>
      </c>
    </row>
    <row r="19197">
      <c r="A19197" s="61">
        <v>1.519453647E9</v>
      </c>
      <c r="B19197" s="61">
        <v>1.0</v>
      </c>
      <c r="C19197" s="61">
        <v>712.0</v>
      </c>
      <c r="D19197" s="57" t="s">
        <v>380</v>
      </c>
      <c r="E19197" s="62" t="str">
        <f t="shared" si="1"/>
        <v>Out of test</v>
      </c>
      <c r="F19197" s="53" t="str">
        <f t="shared" si="2"/>
        <v>Shenzhen_1</v>
      </c>
      <c r="G19197" s="53">
        <f t="shared" si="3"/>
        <v>0.6894799593</v>
      </c>
    </row>
    <row r="19198">
      <c r="A19198" s="61">
        <v>1.511835316E9</v>
      </c>
      <c r="B19198" s="61">
        <v>1.0</v>
      </c>
      <c r="C19198" s="61">
        <v>408.0</v>
      </c>
      <c r="D19198" s="57" t="s">
        <v>380</v>
      </c>
      <c r="E19198" s="62" t="str">
        <f t="shared" si="1"/>
        <v>Out of test</v>
      </c>
      <c r="F19198" s="53" t="str">
        <f t="shared" si="2"/>
        <v>Shenzhen_1</v>
      </c>
      <c r="G19198" s="53">
        <f t="shared" si="3"/>
        <v>0.09131948535</v>
      </c>
    </row>
    <row r="19199">
      <c r="A19199" s="61">
        <v>1.517299468E9</v>
      </c>
      <c r="B19199" s="61">
        <v>1.0</v>
      </c>
      <c r="C19199" s="61">
        <v>279.0</v>
      </c>
      <c r="D19199" s="57" t="s">
        <v>380</v>
      </c>
      <c r="E19199" s="62" t="str">
        <f t="shared" si="1"/>
        <v>Out of test</v>
      </c>
      <c r="F19199" s="53" t="str">
        <f t="shared" si="2"/>
        <v>Shenzhen_1</v>
      </c>
      <c r="G19199" s="53">
        <f t="shared" si="3"/>
        <v>0.8187828949</v>
      </c>
    </row>
    <row r="19200">
      <c r="A19200" s="61">
        <v>1.513374059E9</v>
      </c>
      <c r="B19200" s="61">
        <v>1.0</v>
      </c>
      <c r="C19200" s="61">
        <v>965.0</v>
      </c>
      <c r="D19200" s="57" t="s">
        <v>380</v>
      </c>
      <c r="E19200" s="62" t="str">
        <f t="shared" si="1"/>
        <v>Out of test</v>
      </c>
      <c r="F19200" s="53" t="str">
        <f t="shared" si="2"/>
        <v>Shenzhen_1</v>
      </c>
      <c r="G19200" s="53">
        <f t="shared" si="3"/>
        <v>0.788229671</v>
      </c>
    </row>
    <row r="19201">
      <c r="A19201" s="61">
        <v>1.517615739E9</v>
      </c>
      <c r="B19201" s="61">
        <v>1.0</v>
      </c>
      <c r="C19201" s="61">
        <v>4473.0</v>
      </c>
      <c r="D19201" s="57" t="s">
        <v>380</v>
      </c>
      <c r="E19201" s="62" t="str">
        <f t="shared" si="1"/>
        <v>Out of test</v>
      </c>
      <c r="F19201" s="53" t="str">
        <f t="shared" si="2"/>
        <v>Shenzhen_1</v>
      </c>
      <c r="G19201" s="53">
        <f t="shared" si="3"/>
        <v>0.6760585047</v>
      </c>
    </row>
    <row r="19202">
      <c r="A19202" s="61">
        <v>1.515262547E9</v>
      </c>
      <c r="B19202" s="61">
        <v>1.0</v>
      </c>
      <c r="C19202" s="61">
        <v>2829.0</v>
      </c>
      <c r="D19202" s="57" t="s">
        <v>380</v>
      </c>
      <c r="E19202" s="62" t="str">
        <f t="shared" si="1"/>
        <v>Out of test</v>
      </c>
      <c r="F19202" s="53" t="str">
        <f t="shared" si="2"/>
        <v>Shenzhen_1</v>
      </c>
      <c r="G19202" s="53">
        <f t="shared" si="3"/>
        <v>0.4258151737</v>
      </c>
    </row>
    <row r="19203">
      <c r="A19203" s="61">
        <v>1.517808498E9</v>
      </c>
      <c r="B19203" s="61">
        <v>1.0</v>
      </c>
      <c r="C19203" s="61">
        <v>3096.0</v>
      </c>
      <c r="D19203" s="57" t="s">
        <v>380</v>
      </c>
      <c r="E19203" s="62" t="str">
        <f t="shared" si="1"/>
        <v>Out of test</v>
      </c>
      <c r="F19203" s="53" t="str">
        <f t="shared" si="2"/>
        <v>Shenzhen_1</v>
      </c>
      <c r="G19203" s="53">
        <f t="shared" si="3"/>
        <v>0.4907140268</v>
      </c>
    </row>
    <row r="19204">
      <c r="A19204" s="61">
        <v>1.512279148E9</v>
      </c>
      <c r="B19204" s="61">
        <v>1.0</v>
      </c>
      <c r="C19204" s="61">
        <v>1235.0</v>
      </c>
      <c r="D19204" s="57" t="s">
        <v>380</v>
      </c>
      <c r="E19204" s="62" t="str">
        <f t="shared" si="1"/>
        <v>Out of test</v>
      </c>
      <c r="F19204" s="53" t="str">
        <f t="shared" si="2"/>
        <v>Shenzhen_1</v>
      </c>
      <c r="G19204" s="53">
        <f t="shared" si="3"/>
        <v>0.1208715111</v>
      </c>
    </row>
    <row r="19205">
      <c r="A19205" s="61">
        <v>1.518655126E9</v>
      </c>
      <c r="B19205" s="61">
        <v>1.0</v>
      </c>
      <c r="C19205" s="61">
        <v>2887.0</v>
      </c>
      <c r="D19205" s="57" t="s">
        <v>380</v>
      </c>
      <c r="E19205" s="62" t="str">
        <f t="shared" si="1"/>
        <v>Out of test</v>
      </c>
      <c r="F19205" s="53" t="str">
        <f t="shared" si="2"/>
        <v>Shenzhen_1</v>
      </c>
      <c r="G19205" s="53">
        <f t="shared" si="3"/>
        <v>0.1435702358</v>
      </c>
    </row>
    <row r="19206">
      <c r="A19206" s="61">
        <v>1.517222734E9</v>
      </c>
      <c r="B19206" s="61">
        <v>1.0</v>
      </c>
      <c r="C19206" s="61">
        <v>320.0</v>
      </c>
      <c r="D19206" s="57" t="s">
        <v>380</v>
      </c>
      <c r="E19206" s="62" t="str">
        <f t="shared" si="1"/>
        <v>Out of test</v>
      </c>
      <c r="F19206" s="53" t="str">
        <f t="shared" si="2"/>
        <v>Shenzhen_1</v>
      </c>
      <c r="G19206" s="53">
        <f t="shared" si="3"/>
        <v>0.6420303057</v>
      </c>
    </row>
    <row r="19207">
      <c r="A19207" s="61">
        <v>1.519550177E9</v>
      </c>
      <c r="B19207" s="61">
        <v>1.0</v>
      </c>
      <c r="C19207" s="61">
        <v>3447.0</v>
      </c>
      <c r="D19207" s="57" t="s">
        <v>380</v>
      </c>
      <c r="E19207" s="62" t="str">
        <f t="shared" si="1"/>
        <v>Out of test</v>
      </c>
      <c r="F19207" s="53" t="str">
        <f t="shared" si="2"/>
        <v>Shenzhen_1</v>
      </c>
      <c r="G19207" s="53">
        <f t="shared" si="3"/>
        <v>0.9837372506</v>
      </c>
    </row>
    <row r="19208">
      <c r="A19208" s="61">
        <v>1.516533027E9</v>
      </c>
      <c r="B19208" s="61">
        <v>1.0</v>
      </c>
      <c r="C19208" s="61">
        <v>2697.0</v>
      </c>
      <c r="D19208" s="57" t="s">
        <v>380</v>
      </c>
      <c r="E19208" s="62" t="str">
        <f t="shared" si="1"/>
        <v>Out of test</v>
      </c>
      <c r="F19208" s="53" t="str">
        <f t="shared" si="2"/>
        <v>Shenzhen_1</v>
      </c>
      <c r="G19208" s="53">
        <f t="shared" si="3"/>
        <v>0.06908858193</v>
      </c>
    </row>
    <row r="19209">
      <c r="A19209" s="61">
        <v>1.513397934E9</v>
      </c>
      <c r="B19209" s="61">
        <v>1.0</v>
      </c>
      <c r="C19209" s="61">
        <v>1119.0</v>
      </c>
      <c r="D19209" s="57" t="s">
        <v>380</v>
      </c>
      <c r="E19209" s="62" t="str">
        <f t="shared" si="1"/>
        <v>Out of test</v>
      </c>
      <c r="F19209" s="53" t="str">
        <f t="shared" si="2"/>
        <v>Shenzhen_1</v>
      </c>
      <c r="G19209" s="53">
        <f t="shared" si="3"/>
        <v>0.9236798687</v>
      </c>
    </row>
    <row r="19210">
      <c r="A19210" s="61">
        <v>1.515270666E9</v>
      </c>
      <c r="B19210" s="61">
        <v>1.0</v>
      </c>
      <c r="C19210" s="61">
        <v>779.0</v>
      </c>
      <c r="D19210" s="57" t="s">
        <v>380</v>
      </c>
      <c r="E19210" s="62" t="str">
        <f t="shared" si="1"/>
        <v>Out of test</v>
      </c>
      <c r="F19210" s="53" t="str">
        <f t="shared" si="2"/>
        <v>Shenzhen_1</v>
      </c>
      <c r="G19210" s="53">
        <f t="shared" si="3"/>
        <v>0.2967282532</v>
      </c>
    </row>
    <row r="19211">
      <c r="A19211" s="61">
        <v>1.516914563E9</v>
      </c>
      <c r="B19211" s="61">
        <v>1.0</v>
      </c>
      <c r="C19211" s="61">
        <v>2297.0</v>
      </c>
      <c r="D19211" s="57" t="s">
        <v>380</v>
      </c>
      <c r="E19211" s="62" t="str">
        <f t="shared" si="1"/>
        <v>Out of test</v>
      </c>
      <c r="F19211" s="53" t="str">
        <f t="shared" si="2"/>
        <v>Shenzhen_1</v>
      </c>
      <c r="G19211" s="53">
        <f t="shared" si="3"/>
        <v>0.05267410187</v>
      </c>
    </row>
    <row r="19212">
      <c r="A19212" s="61">
        <v>1.519079315E9</v>
      </c>
      <c r="B19212" s="61">
        <v>1.0</v>
      </c>
      <c r="C19212" s="61">
        <v>1912.0</v>
      </c>
      <c r="D19212" s="57" t="s">
        <v>380</v>
      </c>
      <c r="E19212" s="62" t="str">
        <f t="shared" si="1"/>
        <v>Out of test</v>
      </c>
      <c r="F19212" s="53" t="str">
        <f t="shared" si="2"/>
        <v>Shenzhen_1</v>
      </c>
      <c r="G19212" s="53">
        <f t="shared" si="3"/>
        <v>0.0189163964</v>
      </c>
    </row>
    <row r="19213">
      <c r="A19213" s="61">
        <v>1.513458859E9</v>
      </c>
      <c r="B19213" s="61">
        <v>1.0</v>
      </c>
      <c r="C19213" s="61">
        <v>152.0</v>
      </c>
      <c r="D19213" s="57" t="s">
        <v>380</v>
      </c>
      <c r="E19213" s="62" t="str">
        <f t="shared" si="1"/>
        <v>Out of test</v>
      </c>
      <c r="F19213" s="53" t="str">
        <f t="shared" si="2"/>
        <v>Shenzhen_1</v>
      </c>
      <c r="G19213" s="53">
        <f t="shared" si="3"/>
        <v>0.9836062846</v>
      </c>
    </row>
    <row r="19214">
      <c r="A19214" s="61">
        <v>1.519809955E9</v>
      </c>
      <c r="B19214" s="61">
        <v>1.0</v>
      </c>
      <c r="C19214" s="61">
        <v>2375.0</v>
      </c>
      <c r="D19214" s="57" t="s">
        <v>380</v>
      </c>
      <c r="E19214" s="62" t="str">
        <f t="shared" si="1"/>
        <v>Out of test</v>
      </c>
      <c r="F19214" s="53" t="str">
        <f t="shared" si="2"/>
        <v>Shenzhen_1</v>
      </c>
      <c r="G19214" s="53">
        <f t="shared" si="3"/>
        <v>0.5404098813</v>
      </c>
    </row>
    <row r="19215">
      <c r="A19215" s="61">
        <v>1.512870398E9</v>
      </c>
      <c r="B19215" s="61">
        <v>1.0</v>
      </c>
      <c r="C19215" s="61">
        <v>239.0</v>
      </c>
      <c r="D19215" s="57" t="s">
        <v>380</v>
      </c>
      <c r="E19215" s="62" t="str">
        <f t="shared" si="1"/>
        <v>Out of test</v>
      </c>
      <c r="F19215" s="53" t="str">
        <f t="shared" si="2"/>
        <v>Shenzhen_1</v>
      </c>
      <c r="G19215" s="53">
        <f t="shared" si="3"/>
        <v>0.6514425877</v>
      </c>
    </row>
    <row r="19216">
      <c r="A19216" s="61">
        <v>1.513563944E9</v>
      </c>
      <c r="B19216" s="61">
        <v>1.0</v>
      </c>
      <c r="C19216" s="61">
        <v>3263.0</v>
      </c>
      <c r="D19216" s="57" t="s">
        <v>380</v>
      </c>
      <c r="E19216" s="62" t="str">
        <f t="shared" si="1"/>
        <v>Out of test</v>
      </c>
      <c r="F19216" s="53" t="str">
        <f t="shared" si="2"/>
        <v>Shenzhen_1</v>
      </c>
      <c r="G19216" s="53">
        <f t="shared" si="3"/>
        <v>0.2588465829</v>
      </c>
    </row>
    <row r="19217">
      <c r="A19217" s="61">
        <v>1.515203326E9</v>
      </c>
      <c r="B19217" s="61">
        <v>1.0</v>
      </c>
      <c r="C19217" s="61">
        <v>777.0</v>
      </c>
      <c r="D19217" s="57" t="s">
        <v>380</v>
      </c>
      <c r="E19217" s="62" t="str">
        <f t="shared" si="1"/>
        <v>Out of test</v>
      </c>
      <c r="F19217" s="53" t="str">
        <f t="shared" si="2"/>
        <v>Shenzhen_1</v>
      </c>
      <c r="G19217" s="53">
        <f t="shared" si="3"/>
        <v>0.9435813895</v>
      </c>
    </row>
    <row r="19218">
      <c r="A19218" s="61">
        <v>1.515322613E9</v>
      </c>
      <c r="B19218" s="61">
        <v>1.0</v>
      </c>
      <c r="C19218" s="61">
        <v>1308.0</v>
      </c>
      <c r="D19218" s="57" t="s">
        <v>380</v>
      </c>
      <c r="E19218" s="62" t="str">
        <f t="shared" si="1"/>
        <v>Out of test</v>
      </c>
      <c r="F19218" s="53" t="str">
        <f t="shared" si="2"/>
        <v>Shenzhen_1</v>
      </c>
      <c r="G19218" s="53">
        <f t="shared" si="3"/>
        <v>0.5825856912</v>
      </c>
    </row>
    <row r="19219">
      <c r="A19219" s="61">
        <v>1.512752579E9</v>
      </c>
      <c r="B19219" s="61">
        <v>1.0</v>
      </c>
      <c r="C19219" s="61">
        <v>1472.0</v>
      </c>
      <c r="D19219" s="57" t="s">
        <v>380</v>
      </c>
      <c r="E19219" s="62" t="str">
        <f t="shared" si="1"/>
        <v>Out of test</v>
      </c>
      <c r="F19219" s="53" t="str">
        <f t="shared" si="2"/>
        <v>Shenzhen_1</v>
      </c>
      <c r="G19219" s="53">
        <f t="shared" si="3"/>
        <v>0.8207003144</v>
      </c>
    </row>
    <row r="19220">
      <c r="A19220" s="61">
        <v>1.516476505E9</v>
      </c>
      <c r="B19220" s="61">
        <v>1.0</v>
      </c>
      <c r="C19220" s="61">
        <v>947.0</v>
      </c>
      <c r="D19220" s="57" t="s">
        <v>380</v>
      </c>
      <c r="E19220" s="62" t="str">
        <f t="shared" si="1"/>
        <v>Out of test</v>
      </c>
      <c r="F19220" s="53" t="str">
        <f t="shared" si="2"/>
        <v>Shenzhen_1</v>
      </c>
      <c r="G19220" s="53">
        <f t="shared" si="3"/>
        <v>0.9865824676</v>
      </c>
    </row>
    <row r="19221">
      <c r="A19221" s="61">
        <v>1.515775003E9</v>
      </c>
      <c r="B19221" s="61">
        <v>1.0</v>
      </c>
      <c r="C19221" s="61">
        <v>3313.0</v>
      </c>
      <c r="D19221" s="57" t="s">
        <v>380</v>
      </c>
      <c r="E19221" s="62" t="str">
        <f t="shared" si="1"/>
        <v>Out of test</v>
      </c>
      <c r="F19221" s="53" t="str">
        <f t="shared" si="2"/>
        <v>Shenzhen_1</v>
      </c>
      <c r="G19221" s="53">
        <f t="shared" si="3"/>
        <v>0.01776040842</v>
      </c>
    </row>
    <row r="19222">
      <c r="A19222" s="61">
        <v>1.518958928E9</v>
      </c>
      <c r="B19222" s="61">
        <v>1.0</v>
      </c>
      <c r="C19222" s="61">
        <v>2561.0</v>
      </c>
      <c r="D19222" s="57" t="s">
        <v>380</v>
      </c>
      <c r="E19222" s="62" t="str">
        <f t="shared" si="1"/>
        <v>Out of test</v>
      </c>
      <c r="F19222" s="53" t="str">
        <f t="shared" si="2"/>
        <v>Shenzhen_1</v>
      </c>
      <c r="G19222" s="53">
        <f t="shared" si="3"/>
        <v>0.6550918269</v>
      </c>
    </row>
    <row r="19223">
      <c r="A19223" s="61">
        <v>1.514099874E9</v>
      </c>
      <c r="B19223" s="61">
        <v>1.0</v>
      </c>
      <c r="C19223" s="61">
        <v>2201.0</v>
      </c>
      <c r="D19223" s="57" t="s">
        <v>380</v>
      </c>
      <c r="E19223" s="62" t="str">
        <f t="shared" si="1"/>
        <v>Out of test</v>
      </c>
      <c r="F19223" s="53" t="str">
        <f t="shared" si="2"/>
        <v>Shenzhen_1</v>
      </c>
      <c r="G19223" s="53">
        <f t="shared" si="3"/>
        <v>0.8627850149</v>
      </c>
    </row>
    <row r="19224">
      <c r="A19224" s="61">
        <v>1.519320926E9</v>
      </c>
      <c r="B19224" s="61">
        <v>1.0</v>
      </c>
      <c r="C19224" s="61">
        <v>817.0</v>
      </c>
      <c r="D19224" s="57" t="s">
        <v>380</v>
      </c>
      <c r="E19224" s="62" t="str">
        <f t="shared" si="1"/>
        <v>Out of test</v>
      </c>
      <c r="F19224" s="53" t="str">
        <f t="shared" si="2"/>
        <v>Shenzhen_1</v>
      </c>
      <c r="G19224" s="53">
        <f t="shared" si="3"/>
        <v>0.9629625852</v>
      </c>
    </row>
    <row r="19225">
      <c r="A19225" s="61">
        <v>1.512275064E9</v>
      </c>
      <c r="B19225" s="61">
        <v>1.0</v>
      </c>
      <c r="C19225" s="61">
        <v>2781.0</v>
      </c>
      <c r="D19225" s="57" t="s">
        <v>380</v>
      </c>
      <c r="E19225" s="62" t="str">
        <f t="shared" si="1"/>
        <v>Out of test</v>
      </c>
      <c r="F19225" s="53" t="str">
        <f t="shared" si="2"/>
        <v>Shenzhen_1</v>
      </c>
      <c r="G19225" s="53">
        <f t="shared" si="3"/>
        <v>0.6582770665</v>
      </c>
    </row>
    <row r="19226">
      <c r="A19226" s="61">
        <v>1.516873717E9</v>
      </c>
      <c r="B19226" s="61">
        <v>1.0</v>
      </c>
      <c r="C19226" s="61">
        <v>21.0</v>
      </c>
      <c r="D19226" s="57" t="s">
        <v>380</v>
      </c>
      <c r="E19226" s="62" t="str">
        <f t="shared" si="1"/>
        <v>Out of test</v>
      </c>
      <c r="F19226" s="53" t="str">
        <f t="shared" si="2"/>
        <v>Shenzhen_1</v>
      </c>
      <c r="G19226" s="53">
        <f t="shared" si="3"/>
        <v>0.856903694</v>
      </c>
    </row>
    <row r="19227">
      <c r="A19227" s="61">
        <v>1.519060068E9</v>
      </c>
      <c r="B19227" s="61">
        <v>1.0</v>
      </c>
      <c r="C19227" s="61">
        <v>3985.0</v>
      </c>
      <c r="D19227" s="57" t="s">
        <v>380</v>
      </c>
      <c r="E19227" s="62" t="str">
        <f t="shared" si="1"/>
        <v>Out of test</v>
      </c>
      <c r="F19227" s="53" t="str">
        <f t="shared" si="2"/>
        <v>Shenzhen_1</v>
      </c>
      <c r="G19227" s="53">
        <f t="shared" si="3"/>
        <v>0.7071811544</v>
      </c>
    </row>
    <row r="19228">
      <c r="A19228" s="61">
        <v>1.511989608E9</v>
      </c>
      <c r="B19228" s="61">
        <v>1.0</v>
      </c>
      <c r="C19228" s="61">
        <v>207.0</v>
      </c>
      <c r="D19228" s="57" t="s">
        <v>380</v>
      </c>
      <c r="E19228" s="62" t="str">
        <f t="shared" si="1"/>
        <v>Out of test</v>
      </c>
      <c r="F19228" s="53" t="str">
        <f t="shared" si="2"/>
        <v>Shenzhen_1</v>
      </c>
      <c r="G19228" s="53">
        <f t="shared" si="3"/>
        <v>0.9176974302</v>
      </c>
    </row>
    <row r="19229">
      <c r="A19229" s="61">
        <v>1.511505733E9</v>
      </c>
      <c r="B19229" s="61">
        <v>1.0</v>
      </c>
      <c r="C19229" s="61">
        <v>859.0</v>
      </c>
      <c r="D19229" s="57" t="s">
        <v>380</v>
      </c>
      <c r="E19229" s="62" t="str">
        <f t="shared" si="1"/>
        <v>Out of test</v>
      </c>
      <c r="F19229" s="53" t="str">
        <f t="shared" si="2"/>
        <v>Shenzhen_1</v>
      </c>
      <c r="G19229" s="53">
        <f t="shared" si="3"/>
        <v>0.7807703941</v>
      </c>
    </row>
    <row r="19230">
      <c r="A19230" s="61">
        <v>1.516973319E9</v>
      </c>
      <c r="B19230" s="61">
        <v>1.0</v>
      </c>
      <c r="C19230" s="61">
        <v>205.0</v>
      </c>
      <c r="D19230" s="57" t="s">
        <v>380</v>
      </c>
      <c r="E19230" s="62" t="str">
        <f t="shared" si="1"/>
        <v>Out of test</v>
      </c>
      <c r="F19230" s="53" t="str">
        <f t="shared" si="2"/>
        <v>Shenzhen_1</v>
      </c>
      <c r="G19230" s="53">
        <f t="shared" si="3"/>
        <v>0.6203454389</v>
      </c>
    </row>
    <row r="19231">
      <c r="A19231" s="61">
        <v>1.511974883E9</v>
      </c>
      <c r="B19231" s="61">
        <v>1.0</v>
      </c>
      <c r="C19231" s="61">
        <v>747.0</v>
      </c>
      <c r="D19231" s="57" t="s">
        <v>380</v>
      </c>
      <c r="E19231" s="62" t="str">
        <f t="shared" si="1"/>
        <v>Out of test</v>
      </c>
      <c r="F19231" s="53" t="str">
        <f t="shared" si="2"/>
        <v>Shenzhen_1</v>
      </c>
      <c r="G19231" s="53">
        <f t="shared" si="3"/>
        <v>0.2964988302</v>
      </c>
    </row>
    <row r="19232">
      <c r="A19232" s="61">
        <v>1.516771703E9</v>
      </c>
      <c r="B19232" s="61">
        <v>1.0</v>
      </c>
      <c r="C19232" s="61">
        <v>1533.0</v>
      </c>
      <c r="D19232" s="57" t="s">
        <v>380</v>
      </c>
      <c r="E19232" s="62" t="str">
        <f t="shared" si="1"/>
        <v>Out of test</v>
      </c>
      <c r="F19232" s="53" t="str">
        <f t="shared" si="2"/>
        <v>Shenzhen_1</v>
      </c>
      <c r="G19232" s="53">
        <f t="shared" si="3"/>
        <v>0.6211339929</v>
      </c>
    </row>
    <row r="19233">
      <c r="A19233" s="61">
        <v>1.517757145E9</v>
      </c>
      <c r="B19233" s="61">
        <v>1.0</v>
      </c>
      <c r="C19233" s="61">
        <v>1539.0</v>
      </c>
      <c r="D19233" s="57" t="s">
        <v>380</v>
      </c>
      <c r="E19233" s="62" t="str">
        <f t="shared" si="1"/>
        <v>Out of test</v>
      </c>
      <c r="F19233" s="53" t="str">
        <f t="shared" si="2"/>
        <v>Shenzhen_1</v>
      </c>
      <c r="G19233" s="53">
        <f t="shared" si="3"/>
        <v>0.9545920745</v>
      </c>
    </row>
    <row r="19234">
      <c r="A19234" s="61">
        <v>1.514101539E9</v>
      </c>
      <c r="B19234" s="61">
        <v>1.0</v>
      </c>
      <c r="C19234" s="61">
        <v>146.0</v>
      </c>
      <c r="D19234" s="57" t="s">
        <v>380</v>
      </c>
      <c r="E19234" s="62" t="str">
        <f t="shared" si="1"/>
        <v>Out of test</v>
      </c>
      <c r="F19234" s="53" t="str">
        <f t="shared" si="2"/>
        <v>Shenzhen_1</v>
      </c>
      <c r="G19234" s="53">
        <f t="shared" si="3"/>
        <v>0.0512895698</v>
      </c>
    </row>
    <row r="19235">
      <c r="A19235" s="61">
        <v>1.518606447E9</v>
      </c>
      <c r="B19235" s="61">
        <v>1.0</v>
      </c>
      <c r="C19235" s="61">
        <v>925.0</v>
      </c>
      <c r="D19235" s="57" t="s">
        <v>380</v>
      </c>
      <c r="E19235" s="62" t="str">
        <f t="shared" si="1"/>
        <v>Out of test</v>
      </c>
      <c r="F19235" s="53" t="str">
        <f t="shared" si="2"/>
        <v>Shenzhen_1</v>
      </c>
      <c r="G19235" s="53">
        <f t="shared" si="3"/>
        <v>0.1559600055</v>
      </c>
    </row>
    <row r="19236">
      <c r="A19236" s="61">
        <v>1.519437389E9</v>
      </c>
      <c r="B19236" s="61">
        <v>1.0</v>
      </c>
      <c r="C19236" s="61">
        <v>1834.0</v>
      </c>
      <c r="D19236" s="57" t="s">
        <v>380</v>
      </c>
      <c r="E19236" s="62" t="str">
        <f t="shared" si="1"/>
        <v>Out of test</v>
      </c>
      <c r="F19236" s="53" t="str">
        <f t="shared" si="2"/>
        <v>Shenzhen_1</v>
      </c>
      <c r="G19236" s="53">
        <f t="shared" si="3"/>
        <v>0.002083778224</v>
      </c>
    </row>
    <row r="19237">
      <c r="A19237" s="61">
        <v>1.513439073E9</v>
      </c>
      <c r="B19237" s="61">
        <v>1.0</v>
      </c>
      <c r="C19237" s="61">
        <v>944.0</v>
      </c>
      <c r="D19237" s="57" t="s">
        <v>380</v>
      </c>
      <c r="E19237" s="62" t="str">
        <f t="shared" si="1"/>
        <v>Out of test</v>
      </c>
      <c r="F19237" s="53" t="str">
        <f t="shared" si="2"/>
        <v>Shenzhen_1</v>
      </c>
      <c r="G19237" s="53">
        <f t="shared" si="3"/>
        <v>0.3520365748</v>
      </c>
    </row>
    <row r="19238">
      <c r="A19238" s="61">
        <v>1.517406974E9</v>
      </c>
      <c r="B19238" s="61">
        <v>1.0</v>
      </c>
      <c r="C19238" s="61">
        <v>3868.0</v>
      </c>
      <c r="D19238" s="57" t="s">
        <v>380</v>
      </c>
      <c r="E19238" s="62" t="str">
        <f t="shared" si="1"/>
        <v>Out of test</v>
      </c>
      <c r="F19238" s="53" t="str">
        <f t="shared" si="2"/>
        <v>Shenzhen_1</v>
      </c>
      <c r="G19238" s="53">
        <f t="shared" si="3"/>
        <v>0.06488597632</v>
      </c>
    </row>
    <row r="19239">
      <c r="A19239" s="61">
        <v>1.511863125E9</v>
      </c>
      <c r="B19239" s="61">
        <v>1.0</v>
      </c>
      <c r="C19239" s="61">
        <v>1342.0</v>
      </c>
      <c r="D19239" s="57" t="s">
        <v>380</v>
      </c>
      <c r="E19239" s="62" t="str">
        <f t="shared" si="1"/>
        <v>Out of test</v>
      </c>
      <c r="F19239" s="53" t="str">
        <f t="shared" si="2"/>
        <v>Shenzhen_1</v>
      </c>
      <c r="G19239" s="53">
        <f t="shared" si="3"/>
        <v>0.04864364473</v>
      </c>
    </row>
    <row r="19240">
      <c r="A19240" s="61">
        <v>1.515145134E9</v>
      </c>
      <c r="B19240" s="61">
        <v>1.0</v>
      </c>
      <c r="C19240" s="61">
        <v>1353.0</v>
      </c>
      <c r="D19240" s="57" t="s">
        <v>380</v>
      </c>
      <c r="E19240" s="62" t="str">
        <f t="shared" si="1"/>
        <v>Out of test</v>
      </c>
      <c r="F19240" s="53" t="str">
        <f t="shared" si="2"/>
        <v>Shenzhen_1</v>
      </c>
      <c r="G19240" s="53">
        <f t="shared" si="3"/>
        <v>0.8138200155</v>
      </c>
    </row>
    <row r="19241">
      <c r="A19241" s="61">
        <v>1.512595065E9</v>
      </c>
      <c r="B19241" s="61">
        <v>1.0</v>
      </c>
      <c r="C19241" s="61">
        <v>303.0</v>
      </c>
      <c r="D19241" s="57" t="s">
        <v>380</v>
      </c>
      <c r="E19241" s="62" t="str">
        <f t="shared" si="1"/>
        <v>Out of test</v>
      </c>
      <c r="F19241" s="53" t="str">
        <f t="shared" si="2"/>
        <v>Shenzhen_1</v>
      </c>
      <c r="G19241" s="53">
        <f t="shared" si="3"/>
        <v>0.5683187572</v>
      </c>
    </row>
    <row r="19242">
      <c r="A19242" s="61">
        <v>1.511741716E9</v>
      </c>
      <c r="B19242" s="61">
        <v>1.0</v>
      </c>
      <c r="C19242" s="61">
        <v>2938.0</v>
      </c>
      <c r="D19242" s="57" t="s">
        <v>380</v>
      </c>
      <c r="E19242" s="62" t="str">
        <f t="shared" si="1"/>
        <v>Out of test</v>
      </c>
      <c r="F19242" s="53" t="str">
        <f t="shared" si="2"/>
        <v>Shenzhen_1</v>
      </c>
      <c r="G19242" s="53">
        <f t="shared" si="3"/>
        <v>0.06355492431</v>
      </c>
    </row>
    <row r="19243">
      <c r="A19243" s="61">
        <v>1.517632134E9</v>
      </c>
      <c r="B19243" s="61">
        <v>1.0</v>
      </c>
      <c r="C19243" s="61">
        <v>4123.0</v>
      </c>
      <c r="D19243" s="57" t="s">
        <v>380</v>
      </c>
      <c r="E19243" s="62" t="str">
        <f t="shared" si="1"/>
        <v>Out of test</v>
      </c>
      <c r="F19243" s="53" t="str">
        <f t="shared" si="2"/>
        <v>Shenzhen_1</v>
      </c>
      <c r="G19243" s="53">
        <f t="shared" si="3"/>
        <v>0.7642500373</v>
      </c>
    </row>
    <row r="19244">
      <c r="A19244" s="61">
        <v>1.518562493E9</v>
      </c>
      <c r="B19244" s="61">
        <v>1.0</v>
      </c>
      <c r="C19244" s="61">
        <v>1153.0</v>
      </c>
      <c r="D19244" s="57" t="s">
        <v>380</v>
      </c>
      <c r="E19244" s="62" t="str">
        <f t="shared" si="1"/>
        <v>Out of test</v>
      </c>
      <c r="F19244" s="53" t="str">
        <f t="shared" si="2"/>
        <v>Shenzhen_1</v>
      </c>
      <c r="G19244" s="53">
        <f t="shared" si="3"/>
        <v>0.1286700265</v>
      </c>
    </row>
    <row r="19245">
      <c r="A19245" s="61">
        <v>1.519183118E9</v>
      </c>
      <c r="B19245" s="61">
        <v>1.0</v>
      </c>
      <c r="C19245" s="61">
        <v>4346.0</v>
      </c>
      <c r="D19245" s="57" t="s">
        <v>380</v>
      </c>
      <c r="E19245" s="62" t="str">
        <f t="shared" si="1"/>
        <v>Out of test</v>
      </c>
      <c r="F19245" s="53" t="str">
        <f t="shared" si="2"/>
        <v>Shenzhen_1</v>
      </c>
      <c r="G19245" s="53">
        <f t="shared" si="3"/>
        <v>0.6476569125</v>
      </c>
    </row>
    <row r="19246">
      <c r="A19246" s="61">
        <v>1.519823547E9</v>
      </c>
      <c r="B19246" s="61">
        <v>1.0</v>
      </c>
      <c r="C19246" s="61">
        <v>432.0</v>
      </c>
      <c r="D19246" s="57" t="s">
        <v>380</v>
      </c>
      <c r="E19246" s="62" t="str">
        <f t="shared" si="1"/>
        <v>Out of test</v>
      </c>
      <c r="F19246" s="53" t="str">
        <f t="shared" si="2"/>
        <v>Shenzhen_1</v>
      </c>
      <c r="G19246" s="53">
        <f t="shared" si="3"/>
        <v>0.8854238324</v>
      </c>
    </row>
    <row r="19247">
      <c r="A19247" s="61">
        <v>1.512245089E9</v>
      </c>
      <c r="B19247" s="61">
        <v>1.0</v>
      </c>
      <c r="C19247" s="61">
        <v>2584.0</v>
      </c>
      <c r="D19247" s="57" t="s">
        <v>380</v>
      </c>
      <c r="E19247" s="62" t="str">
        <f t="shared" si="1"/>
        <v>Out of test</v>
      </c>
      <c r="F19247" s="53" t="str">
        <f t="shared" si="2"/>
        <v>Shenzhen_1</v>
      </c>
      <c r="G19247" s="53">
        <f t="shared" si="3"/>
        <v>0.6409023364</v>
      </c>
    </row>
    <row r="19248">
      <c r="A19248" s="61">
        <v>1.511691815E9</v>
      </c>
      <c r="B19248" s="61">
        <v>1.0</v>
      </c>
      <c r="C19248" s="61">
        <v>4221.0</v>
      </c>
      <c r="D19248" s="57" t="s">
        <v>380</v>
      </c>
      <c r="E19248" s="62" t="str">
        <f t="shared" si="1"/>
        <v>Out of test</v>
      </c>
      <c r="F19248" s="53" t="str">
        <f t="shared" si="2"/>
        <v>Shenzhen_1</v>
      </c>
      <c r="G19248" s="53">
        <f t="shared" si="3"/>
        <v>0.3761990424</v>
      </c>
    </row>
    <row r="19249">
      <c r="A19249" s="61">
        <v>1.513229139E9</v>
      </c>
      <c r="B19249" s="61">
        <v>1.0</v>
      </c>
      <c r="C19249" s="61">
        <v>2798.0</v>
      </c>
      <c r="D19249" s="57" t="s">
        <v>380</v>
      </c>
      <c r="E19249" s="62" t="str">
        <f t="shared" si="1"/>
        <v>Out of test</v>
      </c>
      <c r="F19249" s="53" t="str">
        <f t="shared" si="2"/>
        <v>Shenzhen_1</v>
      </c>
      <c r="G19249" s="53">
        <f t="shared" si="3"/>
        <v>0.7807011873</v>
      </c>
    </row>
    <row r="19250">
      <c r="A19250" s="61">
        <v>1.514636795E9</v>
      </c>
      <c r="B19250" s="61">
        <v>1.0</v>
      </c>
      <c r="C19250" s="61">
        <v>1153.0</v>
      </c>
      <c r="D19250" s="57" t="s">
        <v>380</v>
      </c>
      <c r="E19250" s="62" t="str">
        <f t="shared" si="1"/>
        <v>Out of test</v>
      </c>
      <c r="F19250" s="53" t="str">
        <f t="shared" si="2"/>
        <v>Shenzhen_1</v>
      </c>
      <c r="G19250" s="53">
        <f t="shared" si="3"/>
        <v>0.8890834485</v>
      </c>
    </row>
    <row r="19251">
      <c r="A19251" s="61">
        <v>1.513308839E9</v>
      </c>
      <c r="B19251" s="61">
        <v>1.0</v>
      </c>
      <c r="C19251" s="61">
        <v>926.0</v>
      </c>
      <c r="D19251" s="57" t="s">
        <v>380</v>
      </c>
      <c r="E19251" s="62" t="str">
        <f t="shared" si="1"/>
        <v>Out of test</v>
      </c>
      <c r="F19251" s="53" t="str">
        <f t="shared" si="2"/>
        <v>Shenzhen_1</v>
      </c>
      <c r="G19251" s="53">
        <f t="shared" si="3"/>
        <v>0.3775104114</v>
      </c>
    </row>
    <row r="19252">
      <c r="A19252" s="61">
        <v>1.517653207E9</v>
      </c>
      <c r="B19252" s="61">
        <v>1.0</v>
      </c>
      <c r="C19252" s="61">
        <v>136.0</v>
      </c>
      <c r="D19252" s="57" t="s">
        <v>380</v>
      </c>
      <c r="E19252" s="62" t="str">
        <f t="shared" si="1"/>
        <v>Out of test</v>
      </c>
      <c r="F19252" s="53" t="str">
        <f t="shared" si="2"/>
        <v>Shenzhen_1</v>
      </c>
      <c r="G19252" s="53">
        <f t="shared" si="3"/>
        <v>0.7308021561</v>
      </c>
    </row>
    <row r="19253">
      <c r="A19253" s="61">
        <v>1.514158714E9</v>
      </c>
      <c r="B19253" s="61">
        <v>1.0</v>
      </c>
      <c r="C19253" s="61">
        <v>1088.0</v>
      </c>
      <c r="D19253" s="57" t="s">
        <v>380</v>
      </c>
      <c r="E19253" s="62" t="str">
        <f t="shared" si="1"/>
        <v>Out of test</v>
      </c>
      <c r="F19253" s="53" t="str">
        <f t="shared" si="2"/>
        <v>Shenzhen_1</v>
      </c>
      <c r="G19253" s="53">
        <f t="shared" si="3"/>
        <v>0.174681375</v>
      </c>
    </row>
    <row r="19254">
      <c r="A19254" s="61">
        <v>1.513425564E9</v>
      </c>
      <c r="B19254" s="61">
        <v>1.0</v>
      </c>
      <c r="C19254" s="61">
        <v>2265.0</v>
      </c>
      <c r="D19254" s="57" t="s">
        <v>380</v>
      </c>
      <c r="E19254" s="62" t="str">
        <f t="shared" si="1"/>
        <v>Out of test</v>
      </c>
      <c r="F19254" s="53" t="str">
        <f t="shared" si="2"/>
        <v>Shenzhen_1</v>
      </c>
      <c r="G19254" s="53">
        <f t="shared" si="3"/>
        <v>0.3344835163</v>
      </c>
    </row>
    <row r="19255">
      <c r="A19255" s="61">
        <v>1.516454705E9</v>
      </c>
      <c r="B19255" s="61">
        <v>1.0</v>
      </c>
      <c r="C19255" s="61">
        <v>1938.0</v>
      </c>
      <c r="D19255" s="57" t="s">
        <v>380</v>
      </c>
      <c r="E19255" s="62" t="str">
        <f t="shared" si="1"/>
        <v>Out of test</v>
      </c>
      <c r="F19255" s="53" t="str">
        <f t="shared" si="2"/>
        <v>Shenzhen_1</v>
      </c>
      <c r="G19255" s="53">
        <f t="shared" si="3"/>
        <v>0.05848102767</v>
      </c>
    </row>
    <row r="19256">
      <c r="A19256" s="61">
        <v>1.516785276E9</v>
      </c>
      <c r="B19256" s="61">
        <v>1.0</v>
      </c>
      <c r="C19256" s="61">
        <v>3274.0</v>
      </c>
      <c r="D19256" s="57" t="s">
        <v>380</v>
      </c>
      <c r="E19256" s="62" t="str">
        <f t="shared" si="1"/>
        <v>Out of test</v>
      </c>
      <c r="F19256" s="53" t="str">
        <f t="shared" si="2"/>
        <v>Shenzhen_1</v>
      </c>
      <c r="G19256" s="53">
        <f t="shared" si="3"/>
        <v>0.4015914646</v>
      </c>
    </row>
    <row r="19257">
      <c r="A19257" s="61">
        <v>1.511952108E9</v>
      </c>
      <c r="B19257" s="61">
        <v>1.0</v>
      </c>
      <c r="C19257" s="61">
        <v>1132.0</v>
      </c>
      <c r="D19257" s="57" t="s">
        <v>380</v>
      </c>
      <c r="E19257" s="62" t="str">
        <f t="shared" si="1"/>
        <v>Out of test</v>
      </c>
      <c r="F19257" s="53" t="str">
        <f t="shared" si="2"/>
        <v>Shenzhen_1</v>
      </c>
      <c r="G19257" s="53">
        <f t="shared" si="3"/>
        <v>0.5400295139</v>
      </c>
    </row>
    <row r="19258">
      <c r="A19258" s="61">
        <v>1.516753579E9</v>
      </c>
      <c r="B19258" s="61">
        <v>1.0</v>
      </c>
      <c r="C19258" s="61">
        <v>671.0</v>
      </c>
      <c r="D19258" s="57" t="s">
        <v>380</v>
      </c>
      <c r="E19258" s="62" t="str">
        <f t="shared" si="1"/>
        <v>Out of test</v>
      </c>
      <c r="F19258" s="53" t="str">
        <f t="shared" si="2"/>
        <v>Shenzhen_1</v>
      </c>
      <c r="G19258" s="53">
        <f t="shared" si="3"/>
        <v>0.6699842057</v>
      </c>
    </row>
    <row r="19259">
      <c r="A19259" s="61">
        <v>1.513087459E9</v>
      </c>
      <c r="B19259" s="61">
        <v>1.0</v>
      </c>
      <c r="C19259" s="61">
        <v>1522.0</v>
      </c>
      <c r="D19259" s="57" t="s">
        <v>380</v>
      </c>
      <c r="E19259" s="62" t="str">
        <f t="shared" si="1"/>
        <v>Out of test</v>
      </c>
      <c r="F19259" s="53" t="str">
        <f t="shared" si="2"/>
        <v>Shenzhen_1</v>
      </c>
      <c r="G19259" s="53">
        <f t="shared" si="3"/>
        <v>0.08306526572</v>
      </c>
    </row>
    <row r="19260">
      <c r="A19260" s="61">
        <v>1.514502388E9</v>
      </c>
      <c r="B19260" s="61">
        <v>1.0</v>
      </c>
      <c r="C19260" s="61">
        <v>626.0</v>
      </c>
      <c r="D19260" s="57" t="s">
        <v>380</v>
      </c>
      <c r="E19260" s="62" t="str">
        <f t="shared" si="1"/>
        <v>Out of test</v>
      </c>
      <c r="F19260" s="53" t="str">
        <f t="shared" si="2"/>
        <v>Shenzhen_1</v>
      </c>
      <c r="G19260" s="53">
        <f t="shared" si="3"/>
        <v>0.7807855392</v>
      </c>
    </row>
    <row r="19261">
      <c r="A19261" s="61">
        <v>1.519574694E9</v>
      </c>
      <c r="B19261" s="61">
        <v>1.0</v>
      </c>
      <c r="C19261" s="61">
        <v>1502.0</v>
      </c>
      <c r="D19261" s="57" t="s">
        <v>380</v>
      </c>
      <c r="E19261" s="62" t="str">
        <f t="shared" si="1"/>
        <v>Out of test</v>
      </c>
      <c r="F19261" s="53" t="str">
        <f t="shared" si="2"/>
        <v>Shenzhen_1</v>
      </c>
      <c r="G19261" s="53">
        <f t="shared" si="3"/>
        <v>0.4858667406</v>
      </c>
    </row>
    <row r="19262">
      <c r="A19262" s="61">
        <v>1.517902338E9</v>
      </c>
      <c r="B19262" s="61">
        <v>1.0</v>
      </c>
      <c r="C19262" s="61">
        <v>388.0</v>
      </c>
      <c r="D19262" s="57" t="s">
        <v>380</v>
      </c>
      <c r="E19262" s="62" t="str">
        <f t="shared" si="1"/>
        <v>Out of test</v>
      </c>
      <c r="F19262" s="53" t="str">
        <f t="shared" si="2"/>
        <v>Shenzhen_1</v>
      </c>
      <c r="G19262" s="53">
        <f t="shared" si="3"/>
        <v>0.9420241148</v>
      </c>
    </row>
    <row r="19263">
      <c r="A19263" s="61">
        <v>1.519013354E9</v>
      </c>
      <c r="B19263" s="61">
        <v>1.0</v>
      </c>
      <c r="C19263" s="61">
        <v>2682.0</v>
      </c>
      <c r="D19263" s="57" t="s">
        <v>380</v>
      </c>
      <c r="E19263" s="62" t="str">
        <f t="shared" si="1"/>
        <v>Out of test</v>
      </c>
      <c r="F19263" s="53" t="str">
        <f t="shared" si="2"/>
        <v>Shenzhen_1</v>
      </c>
      <c r="G19263" s="53">
        <f t="shared" si="3"/>
        <v>0.8683923145</v>
      </c>
    </row>
    <row r="19264">
      <c r="A19264" s="61">
        <v>1.512607493E9</v>
      </c>
      <c r="B19264" s="61">
        <v>1.0</v>
      </c>
      <c r="C19264" s="61">
        <v>53.0</v>
      </c>
      <c r="D19264" s="57" t="s">
        <v>380</v>
      </c>
      <c r="E19264" s="62" t="str">
        <f t="shared" si="1"/>
        <v>Out of test</v>
      </c>
      <c r="F19264" s="53" t="str">
        <f t="shared" si="2"/>
        <v>Shenzhen_1</v>
      </c>
      <c r="G19264" s="53">
        <f t="shared" si="3"/>
        <v>0.4663789117</v>
      </c>
    </row>
    <row r="19265">
      <c r="A19265" s="61">
        <v>1.511620048E9</v>
      </c>
      <c r="B19265" s="61">
        <v>1.0</v>
      </c>
      <c r="C19265" s="61">
        <v>797.0</v>
      </c>
      <c r="D19265" s="57" t="s">
        <v>380</v>
      </c>
      <c r="E19265" s="62" t="str">
        <f t="shared" si="1"/>
        <v>Out of test</v>
      </c>
      <c r="F19265" s="53" t="str">
        <f t="shared" si="2"/>
        <v>Shenzhen_1</v>
      </c>
      <c r="G19265" s="53">
        <f t="shared" si="3"/>
        <v>0.8716256892</v>
      </c>
    </row>
    <row r="19266">
      <c r="A19266" s="61">
        <v>1.515194409E9</v>
      </c>
      <c r="B19266" s="61">
        <v>1.0</v>
      </c>
      <c r="C19266" s="61">
        <v>676.0</v>
      </c>
      <c r="D19266" s="57" t="s">
        <v>380</v>
      </c>
      <c r="E19266" s="62" t="str">
        <f t="shared" si="1"/>
        <v>Out of test</v>
      </c>
      <c r="F19266" s="53" t="str">
        <f t="shared" si="2"/>
        <v>Shenzhen_1</v>
      </c>
      <c r="G19266" s="53">
        <f t="shared" si="3"/>
        <v>0.3065618056</v>
      </c>
    </row>
    <row r="19267">
      <c r="A19267" s="61">
        <v>1.514037278E9</v>
      </c>
      <c r="B19267" s="61">
        <v>1.0</v>
      </c>
      <c r="C19267" s="61">
        <v>1399.0</v>
      </c>
      <c r="D19267" s="57" t="s">
        <v>380</v>
      </c>
      <c r="E19267" s="62" t="str">
        <f t="shared" si="1"/>
        <v>Out of test</v>
      </c>
      <c r="F19267" s="53" t="str">
        <f t="shared" si="2"/>
        <v>Shenzhen_1</v>
      </c>
      <c r="G19267" s="53">
        <f t="shared" si="3"/>
        <v>0.778246665</v>
      </c>
    </row>
    <row r="19268">
      <c r="A19268" s="61">
        <v>1.511752485E9</v>
      </c>
      <c r="B19268" s="61">
        <v>1.0</v>
      </c>
      <c r="C19268" s="61">
        <v>461.0</v>
      </c>
      <c r="D19268" s="57" t="s">
        <v>380</v>
      </c>
      <c r="E19268" s="62" t="str">
        <f t="shared" si="1"/>
        <v>Out of test</v>
      </c>
      <c r="F19268" s="53" t="str">
        <f t="shared" si="2"/>
        <v>Shenzhen_1</v>
      </c>
      <c r="G19268" s="53">
        <f t="shared" si="3"/>
        <v>0.8906893591</v>
      </c>
    </row>
    <row r="19269">
      <c r="A19269" s="61">
        <v>1.519607829E9</v>
      </c>
      <c r="B19269" s="61">
        <v>1.0</v>
      </c>
      <c r="C19269" s="61">
        <v>364.0</v>
      </c>
      <c r="D19269" s="57" t="s">
        <v>380</v>
      </c>
      <c r="E19269" s="62" t="str">
        <f t="shared" si="1"/>
        <v>Out of test</v>
      </c>
      <c r="F19269" s="53" t="str">
        <f t="shared" si="2"/>
        <v>Shenzhen_1</v>
      </c>
      <c r="G19269" s="53">
        <f t="shared" si="3"/>
        <v>0.8232132445</v>
      </c>
    </row>
    <row r="19270">
      <c r="A19270" s="61">
        <v>1.515487477E9</v>
      </c>
      <c r="B19270" s="61">
        <v>1.0</v>
      </c>
      <c r="C19270" s="61">
        <v>1861.0</v>
      </c>
      <c r="D19270" s="57" t="s">
        <v>380</v>
      </c>
      <c r="E19270" s="62" t="str">
        <f t="shared" si="1"/>
        <v>Out of test</v>
      </c>
      <c r="F19270" s="53" t="str">
        <f t="shared" si="2"/>
        <v>Shenzhen_1</v>
      </c>
      <c r="G19270" s="53">
        <f t="shared" si="3"/>
        <v>0.5403921313</v>
      </c>
    </row>
    <row r="19271">
      <c r="A19271" s="61">
        <v>1.515184739E9</v>
      </c>
      <c r="B19271" s="61">
        <v>1.0</v>
      </c>
      <c r="C19271" s="61">
        <v>1161.0</v>
      </c>
      <c r="D19271" s="57" t="s">
        <v>380</v>
      </c>
      <c r="E19271" s="62" t="str">
        <f t="shared" si="1"/>
        <v>Out of test</v>
      </c>
      <c r="F19271" s="53" t="str">
        <f t="shared" si="2"/>
        <v>Shenzhen_1</v>
      </c>
      <c r="G19271" s="53">
        <f t="shared" si="3"/>
        <v>0.7189031291</v>
      </c>
    </row>
    <row r="19272">
      <c r="A19272" s="61">
        <v>1.512791629E9</v>
      </c>
      <c r="B19272" s="61">
        <v>1.0</v>
      </c>
      <c r="C19272" s="61">
        <v>2549.0</v>
      </c>
      <c r="D19272" s="57" t="s">
        <v>380</v>
      </c>
      <c r="E19272" s="62" t="str">
        <f t="shared" si="1"/>
        <v>Out of test</v>
      </c>
      <c r="F19272" s="53" t="str">
        <f t="shared" si="2"/>
        <v>Shenzhen_1</v>
      </c>
      <c r="G19272" s="53">
        <f t="shared" si="3"/>
        <v>0.6584514307</v>
      </c>
    </row>
    <row r="19273">
      <c r="A19273" s="61">
        <v>1.512209707E9</v>
      </c>
      <c r="B19273" s="61">
        <v>1.0</v>
      </c>
      <c r="C19273" s="61">
        <v>4986.0</v>
      </c>
      <c r="D19273" s="57" t="s">
        <v>380</v>
      </c>
      <c r="E19273" s="62" t="str">
        <f t="shared" si="1"/>
        <v>Out of test</v>
      </c>
      <c r="F19273" s="53" t="str">
        <f t="shared" si="2"/>
        <v>Shenzhen_1</v>
      </c>
      <c r="G19273" s="53">
        <f t="shared" si="3"/>
        <v>0.6895011304</v>
      </c>
    </row>
    <row r="19274">
      <c r="A19274" s="61">
        <v>1.512512904E9</v>
      </c>
      <c r="B19274" s="61">
        <v>1.0</v>
      </c>
      <c r="C19274" s="61">
        <v>1429.0</v>
      </c>
      <c r="D19274" s="57" t="s">
        <v>380</v>
      </c>
      <c r="E19274" s="62" t="str">
        <f t="shared" si="1"/>
        <v>Out of test</v>
      </c>
      <c r="F19274" s="53" t="str">
        <f t="shared" si="2"/>
        <v>Shenzhen_1</v>
      </c>
      <c r="G19274" s="53">
        <f t="shared" si="3"/>
        <v>0.5256349026</v>
      </c>
    </row>
    <row r="19275">
      <c r="A19275" s="61">
        <v>1.513551544E9</v>
      </c>
      <c r="B19275" s="61">
        <v>1.0</v>
      </c>
      <c r="C19275" s="61">
        <v>823.0</v>
      </c>
      <c r="D19275" s="57" t="s">
        <v>380</v>
      </c>
      <c r="E19275" s="62" t="str">
        <f t="shared" si="1"/>
        <v>Out of test</v>
      </c>
      <c r="F19275" s="53" t="str">
        <f t="shared" si="2"/>
        <v>Shenzhen_1</v>
      </c>
      <c r="G19275" s="53">
        <f t="shared" si="3"/>
        <v>0.238842584</v>
      </c>
    </row>
    <row r="19276">
      <c r="A19276" s="61">
        <v>1.516479217E9</v>
      </c>
      <c r="B19276" s="61">
        <v>1.0</v>
      </c>
      <c r="C19276" s="61">
        <v>108.0</v>
      </c>
      <c r="D19276" s="57" t="s">
        <v>380</v>
      </c>
      <c r="E19276" s="62" t="str">
        <f t="shared" si="1"/>
        <v>Out of test</v>
      </c>
      <c r="F19276" s="53" t="str">
        <f t="shared" si="2"/>
        <v>Shenzhen_1</v>
      </c>
      <c r="G19276" s="53">
        <f t="shared" si="3"/>
        <v>0.7264443805</v>
      </c>
    </row>
    <row r="19277">
      <c r="A19277" s="61">
        <v>1.514382703E9</v>
      </c>
      <c r="B19277" s="61">
        <v>1.0</v>
      </c>
      <c r="C19277" s="61">
        <v>906.0</v>
      </c>
      <c r="D19277" s="57" t="s">
        <v>380</v>
      </c>
      <c r="E19277" s="62" t="str">
        <f t="shared" si="1"/>
        <v>Out of test</v>
      </c>
      <c r="F19277" s="53" t="str">
        <f t="shared" si="2"/>
        <v>Shenzhen_1</v>
      </c>
      <c r="G19277" s="53">
        <f t="shared" si="3"/>
        <v>0.688563984</v>
      </c>
    </row>
    <row r="19278">
      <c r="A19278" s="61">
        <v>1.512485583E9</v>
      </c>
      <c r="B19278" s="61">
        <v>1.0</v>
      </c>
      <c r="C19278" s="61">
        <v>923.0</v>
      </c>
      <c r="D19278" s="57" t="s">
        <v>380</v>
      </c>
      <c r="E19278" s="62" t="str">
        <f t="shared" si="1"/>
        <v>Out of test</v>
      </c>
      <c r="F19278" s="53" t="str">
        <f t="shared" si="2"/>
        <v>Shenzhen_1</v>
      </c>
      <c r="G19278" s="53">
        <f t="shared" si="3"/>
        <v>0.9121381562</v>
      </c>
    </row>
    <row r="19279">
      <c r="A19279" s="61">
        <v>1.516053754E9</v>
      </c>
      <c r="B19279" s="61">
        <v>1.0</v>
      </c>
      <c r="C19279" s="61">
        <v>1735.0</v>
      </c>
      <c r="D19279" s="57" t="s">
        <v>380</v>
      </c>
      <c r="E19279" s="62" t="str">
        <f t="shared" si="1"/>
        <v>Out of test</v>
      </c>
      <c r="F19279" s="53" t="str">
        <f t="shared" si="2"/>
        <v>Shenzhen_1</v>
      </c>
      <c r="G19279" s="53">
        <f t="shared" si="3"/>
        <v>0.7709283373</v>
      </c>
    </row>
    <row r="19280">
      <c r="A19280" s="61">
        <v>1.512656049E9</v>
      </c>
      <c r="B19280" s="61">
        <v>1.0</v>
      </c>
      <c r="C19280" s="61">
        <v>676.0</v>
      </c>
      <c r="D19280" s="57" t="s">
        <v>380</v>
      </c>
      <c r="E19280" s="62" t="str">
        <f t="shared" si="1"/>
        <v>Out of test</v>
      </c>
      <c r="F19280" s="53" t="str">
        <f t="shared" si="2"/>
        <v>Shenzhen_1</v>
      </c>
      <c r="G19280" s="53">
        <f t="shared" si="3"/>
        <v>0.2412137462</v>
      </c>
    </row>
    <row r="19281">
      <c r="A19281" s="61">
        <v>1.518183615E9</v>
      </c>
      <c r="B19281" s="61">
        <v>1.0</v>
      </c>
      <c r="C19281" s="61">
        <v>3110.0</v>
      </c>
      <c r="D19281" s="57" t="s">
        <v>380</v>
      </c>
      <c r="E19281" s="62" t="str">
        <f t="shared" si="1"/>
        <v>Out of test</v>
      </c>
      <c r="F19281" s="53" t="str">
        <f t="shared" si="2"/>
        <v>Shenzhen_1</v>
      </c>
      <c r="G19281" s="53">
        <f t="shared" si="3"/>
        <v>0.3729684541</v>
      </c>
    </row>
    <row r="19282">
      <c r="A19282" s="61">
        <v>1.516827463E9</v>
      </c>
      <c r="B19282" s="61">
        <v>1.0</v>
      </c>
      <c r="C19282" s="61">
        <v>1102.0</v>
      </c>
      <c r="D19282" s="57" t="s">
        <v>380</v>
      </c>
      <c r="E19282" s="62" t="str">
        <f t="shared" si="1"/>
        <v>Out of test</v>
      </c>
      <c r="F19282" s="53" t="str">
        <f t="shared" si="2"/>
        <v>Shenzhen_1</v>
      </c>
      <c r="G19282" s="53">
        <f t="shared" si="3"/>
        <v>0.5502338013</v>
      </c>
    </row>
    <row r="19283">
      <c r="A19283" s="61">
        <v>1.512282686E9</v>
      </c>
      <c r="B19283" s="61">
        <v>1.0</v>
      </c>
      <c r="C19283" s="61">
        <v>1421.0</v>
      </c>
      <c r="D19283" s="57" t="s">
        <v>380</v>
      </c>
      <c r="E19283" s="62" t="str">
        <f t="shared" si="1"/>
        <v>Out of test</v>
      </c>
      <c r="F19283" s="53" t="str">
        <f t="shared" si="2"/>
        <v>Shenzhen_1</v>
      </c>
      <c r="G19283" s="53">
        <f t="shared" si="3"/>
        <v>0.8636315057</v>
      </c>
    </row>
    <row r="19284">
      <c r="A19284" s="61">
        <v>1.516396036E9</v>
      </c>
      <c r="B19284" s="61">
        <v>1.0</v>
      </c>
      <c r="C19284" s="61">
        <v>3913.0</v>
      </c>
      <c r="D19284" s="57" t="s">
        <v>380</v>
      </c>
      <c r="E19284" s="62" t="str">
        <f t="shared" si="1"/>
        <v>Out of test</v>
      </c>
      <c r="F19284" s="53" t="str">
        <f t="shared" si="2"/>
        <v>Shenzhen_1</v>
      </c>
      <c r="G19284" s="53">
        <f t="shared" si="3"/>
        <v>0.1922654076</v>
      </c>
    </row>
    <row r="19285">
      <c r="A19285" s="61">
        <v>1.519480126E9</v>
      </c>
      <c r="B19285" s="61">
        <v>1.0</v>
      </c>
      <c r="C19285" s="61">
        <v>1546.0</v>
      </c>
      <c r="D19285" s="57" t="s">
        <v>380</v>
      </c>
      <c r="E19285" s="62" t="str">
        <f t="shared" si="1"/>
        <v>Out of test</v>
      </c>
      <c r="F19285" s="53" t="str">
        <f t="shared" si="2"/>
        <v>Shenzhen_1</v>
      </c>
      <c r="G19285" s="53">
        <f t="shared" si="3"/>
        <v>0.3295488327</v>
      </c>
    </row>
    <row r="19286">
      <c r="A19286" s="61">
        <v>1.519903387E9</v>
      </c>
      <c r="B19286" s="61">
        <v>1.0</v>
      </c>
      <c r="C19286" s="61">
        <v>1235.0</v>
      </c>
      <c r="D19286" s="57" t="s">
        <v>380</v>
      </c>
      <c r="E19286" s="62" t="str">
        <f t="shared" si="1"/>
        <v>Out of test</v>
      </c>
      <c r="F19286" s="53" t="str">
        <f t="shared" si="2"/>
        <v>Shenzhen_1</v>
      </c>
      <c r="G19286" s="53">
        <f t="shared" si="3"/>
        <v>0.8302285709</v>
      </c>
    </row>
    <row r="19287">
      <c r="A19287" s="61">
        <v>1.512819148E9</v>
      </c>
      <c r="B19287" s="61">
        <v>1.0</v>
      </c>
      <c r="C19287" s="61">
        <v>371.0</v>
      </c>
      <c r="D19287" s="57" t="s">
        <v>380</v>
      </c>
      <c r="E19287" s="62" t="str">
        <f t="shared" si="1"/>
        <v>Out of test</v>
      </c>
      <c r="F19287" s="53" t="str">
        <f t="shared" si="2"/>
        <v>Shenzhen_1</v>
      </c>
      <c r="G19287" s="53">
        <f t="shared" si="3"/>
        <v>0.8621514126</v>
      </c>
    </row>
    <row r="19288">
      <c r="A19288" s="61">
        <v>1.518045005E9</v>
      </c>
      <c r="B19288" s="61">
        <v>1.0</v>
      </c>
      <c r="C19288" s="61">
        <v>1932.0</v>
      </c>
      <c r="D19288" s="57" t="s">
        <v>380</v>
      </c>
      <c r="E19288" s="62" t="str">
        <f t="shared" si="1"/>
        <v>Out of test</v>
      </c>
      <c r="F19288" s="53" t="str">
        <f t="shared" si="2"/>
        <v>Shenzhen_1</v>
      </c>
      <c r="G19288" s="53">
        <f t="shared" si="3"/>
        <v>0.03518177673</v>
      </c>
    </row>
    <row r="19289">
      <c r="A19289" s="61">
        <v>1.518062446E9</v>
      </c>
      <c r="B19289" s="61">
        <v>1.0</v>
      </c>
      <c r="C19289" s="61">
        <v>582.0</v>
      </c>
      <c r="D19289" s="57" t="s">
        <v>380</v>
      </c>
      <c r="E19289" s="62" t="str">
        <f t="shared" si="1"/>
        <v>Out of test</v>
      </c>
      <c r="F19289" s="53" t="str">
        <f t="shared" si="2"/>
        <v>Shenzhen_1</v>
      </c>
      <c r="G19289" s="53">
        <f t="shared" si="3"/>
        <v>0.7214877425</v>
      </c>
    </row>
    <row r="19290">
      <c r="A19290" s="61">
        <v>1.514007805E9</v>
      </c>
      <c r="B19290" s="61">
        <v>1.0</v>
      </c>
      <c r="C19290" s="61">
        <v>1178.0</v>
      </c>
      <c r="D19290" s="57" t="s">
        <v>380</v>
      </c>
      <c r="E19290" s="62" t="str">
        <f t="shared" si="1"/>
        <v>Out of test</v>
      </c>
      <c r="F19290" s="53" t="str">
        <f t="shared" si="2"/>
        <v>Shenzhen_1</v>
      </c>
      <c r="G19290" s="53">
        <f t="shared" si="3"/>
        <v>0.7652089717</v>
      </c>
    </row>
    <row r="19291">
      <c r="A19291" s="61">
        <v>1.514859918E9</v>
      </c>
      <c r="B19291" s="61">
        <v>1.0</v>
      </c>
      <c r="C19291" s="61">
        <v>1086.0</v>
      </c>
      <c r="D19291" s="57" t="s">
        <v>380</v>
      </c>
      <c r="E19291" s="62" t="str">
        <f t="shared" si="1"/>
        <v>Out of test</v>
      </c>
      <c r="F19291" s="53" t="str">
        <f t="shared" si="2"/>
        <v>Shenzhen_1</v>
      </c>
      <c r="G19291" s="53">
        <f t="shared" si="3"/>
        <v>0.5207844434</v>
      </c>
    </row>
    <row r="19292">
      <c r="A19292" s="61">
        <v>1.518763874E9</v>
      </c>
      <c r="B19292" s="61">
        <v>1.0</v>
      </c>
      <c r="C19292" s="61">
        <v>1533.0</v>
      </c>
      <c r="D19292" s="57" t="s">
        <v>380</v>
      </c>
      <c r="E19292" s="62" t="str">
        <f t="shared" si="1"/>
        <v>Out of test</v>
      </c>
      <c r="F19292" s="53" t="str">
        <f t="shared" si="2"/>
        <v>Shenzhen_1</v>
      </c>
      <c r="G19292" s="53">
        <f t="shared" si="3"/>
        <v>0.09242979975</v>
      </c>
    </row>
    <row r="19293">
      <c r="A19293" s="61">
        <v>1.512931649E9</v>
      </c>
      <c r="B19293" s="61">
        <v>1.0</v>
      </c>
      <c r="C19293" s="61">
        <v>4760.0</v>
      </c>
      <c r="D19293" s="57" t="s">
        <v>380</v>
      </c>
      <c r="E19293" s="62" t="str">
        <f t="shared" si="1"/>
        <v>Out of test</v>
      </c>
      <c r="F19293" s="53" t="str">
        <f t="shared" si="2"/>
        <v>Shenzhen_1</v>
      </c>
      <c r="G19293" s="53">
        <f t="shared" si="3"/>
        <v>0.3791536836</v>
      </c>
    </row>
    <row r="19294">
      <c r="A19294" s="61">
        <v>1.511985106E9</v>
      </c>
      <c r="B19294" s="61">
        <v>1.0</v>
      </c>
      <c r="C19294" s="61">
        <v>2450.0</v>
      </c>
      <c r="D19294" s="57" t="s">
        <v>380</v>
      </c>
      <c r="E19294" s="62" t="str">
        <f t="shared" si="1"/>
        <v>Out of test</v>
      </c>
      <c r="F19294" s="53" t="str">
        <f t="shared" si="2"/>
        <v>Shenzhen_1</v>
      </c>
      <c r="G19294" s="53">
        <f t="shared" si="3"/>
        <v>0.5101834493</v>
      </c>
    </row>
    <row r="19295">
      <c r="A19295" s="61">
        <v>1.515521968E9</v>
      </c>
      <c r="B19295" s="61">
        <v>1.0</v>
      </c>
      <c r="C19295" s="61">
        <v>2285.0</v>
      </c>
      <c r="D19295" s="57" t="s">
        <v>380</v>
      </c>
      <c r="E19295" s="62" t="str">
        <f t="shared" si="1"/>
        <v>Out of test</v>
      </c>
      <c r="F19295" s="53" t="str">
        <f t="shared" si="2"/>
        <v>Shenzhen_1</v>
      </c>
      <c r="G19295" s="53">
        <f t="shared" si="3"/>
        <v>0.4546534038</v>
      </c>
    </row>
    <row r="19296">
      <c r="A19296" s="61">
        <v>1.511321648E9</v>
      </c>
      <c r="B19296" s="61">
        <v>1.0</v>
      </c>
      <c r="C19296" s="61">
        <v>5017.0</v>
      </c>
      <c r="D19296" s="57" t="s">
        <v>380</v>
      </c>
      <c r="E19296" s="62" t="str">
        <f t="shared" si="1"/>
        <v>Out of test</v>
      </c>
      <c r="F19296" s="53" t="str">
        <f t="shared" si="2"/>
        <v>Shenzhen_1</v>
      </c>
      <c r="G19296" s="53">
        <f t="shared" si="3"/>
        <v>0.8492008402</v>
      </c>
    </row>
    <row r="19297">
      <c r="A19297" s="61">
        <v>1.514530418E9</v>
      </c>
      <c r="B19297" s="61">
        <v>1.0</v>
      </c>
      <c r="C19297" s="61">
        <v>1641.0</v>
      </c>
      <c r="D19297" s="57" t="s">
        <v>380</v>
      </c>
      <c r="E19297" s="62" t="str">
        <f t="shared" si="1"/>
        <v>Out of test</v>
      </c>
      <c r="F19297" s="53" t="str">
        <f t="shared" si="2"/>
        <v>Shenzhen_1</v>
      </c>
      <c r="G19297" s="53">
        <f t="shared" si="3"/>
        <v>0.1510290678</v>
      </c>
    </row>
    <row r="19298">
      <c r="A19298" s="61">
        <v>1.513702958E9</v>
      </c>
      <c r="B19298" s="61">
        <v>1.0</v>
      </c>
      <c r="C19298" s="61">
        <v>2291.0</v>
      </c>
      <c r="D19298" s="57" t="s">
        <v>380</v>
      </c>
      <c r="E19298" s="62" t="str">
        <f t="shared" si="1"/>
        <v>Out of test</v>
      </c>
      <c r="F19298" s="53" t="str">
        <f t="shared" si="2"/>
        <v>Shenzhen_1</v>
      </c>
      <c r="G19298" s="53">
        <f t="shared" si="3"/>
        <v>0.02328128066</v>
      </c>
    </row>
    <row r="19299">
      <c r="A19299" s="61">
        <v>1.519113429E9</v>
      </c>
      <c r="B19299" s="61">
        <v>1.0</v>
      </c>
      <c r="C19299" s="61">
        <v>1768.0</v>
      </c>
      <c r="D19299" s="57" t="s">
        <v>380</v>
      </c>
      <c r="E19299" s="62" t="str">
        <f t="shared" si="1"/>
        <v>Out of test</v>
      </c>
      <c r="F19299" s="53" t="str">
        <f t="shared" si="2"/>
        <v>Shenzhen_1</v>
      </c>
      <c r="G19299" s="53">
        <f t="shared" si="3"/>
        <v>0.1719161967</v>
      </c>
    </row>
    <row r="19300">
      <c r="A19300" s="61">
        <v>1.518745283E9</v>
      </c>
      <c r="B19300" s="61">
        <v>1.0</v>
      </c>
      <c r="C19300" s="61">
        <v>4333.0</v>
      </c>
      <c r="D19300" s="57" t="s">
        <v>380</v>
      </c>
      <c r="E19300" s="62" t="str">
        <f t="shared" si="1"/>
        <v>Out of test</v>
      </c>
      <c r="F19300" s="53" t="str">
        <f t="shared" si="2"/>
        <v>Shenzhen_1</v>
      </c>
      <c r="G19300" s="53">
        <f t="shared" si="3"/>
        <v>0.2274430308</v>
      </c>
    </row>
    <row r="19301">
      <c r="A19301" s="61">
        <v>1.511500343E9</v>
      </c>
      <c r="B19301" s="61">
        <v>1.0</v>
      </c>
      <c r="C19301" s="61">
        <v>1304.0</v>
      </c>
      <c r="D19301" s="57" t="s">
        <v>380</v>
      </c>
      <c r="E19301" s="62" t="str">
        <f t="shared" si="1"/>
        <v>Out of test</v>
      </c>
      <c r="F19301" s="53" t="str">
        <f t="shared" si="2"/>
        <v>Shenzhen_1</v>
      </c>
      <c r="G19301" s="53">
        <f t="shared" si="3"/>
        <v>0.1371964801</v>
      </c>
    </row>
    <row r="19302">
      <c r="A19302" s="61">
        <v>1.517992449E9</v>
      </c>
      <c r="B19302" s="61">
        <v>1.0</v>
      </c>
      <c r="C19302" s="61">
        <v>2373.0</v>
      </c>
      <c r="D19302" s="57" t="s">
        <v>380</v>
      </c>
      <c r="E19302" s="62" t="str">
        <f t="shared" si="1"/>
        <v>Out of test</v>
      </c>
      <c r="F19302" s="53" t="str">
        <f t="shared" si="2"/>
        <v>Shenzhen_1</v>
      </c>
      <c r="G19302" s="53">
        <f t="shared" si="3"/>
        <v>0.74367203</v>
      </c>
    </row>
    <row r="19303">
      <c r="A19303" s="61">
        <v>1.518620518E9</v>
      </c>
      <c r="B19303" s="61">
        <v>1.0</v>
      </c>
      <c r="C19303" s="61">
        <v>950.0</v>
      </c>
      <c r="D19303" s="57" t="s">
        <v>380</v>
      </c>
      <c r="E19303" s="62" t="str">
        <f t="shared" si="1"/>
        <v>Out of test</v>
      </c>
      <c r="F19303" s="53" t="str">
        <f t="shared" si="2"/>
        <v>Shenzhen_1</v>
      </c>
      <c r="G19303" s="53">
        <f t="shared" si="3"/>
        <v>0.6668315284</v>
      </c>
    </row>
    <row r="19304">
      <c r="A19304" s="61">
        <v>1.518795454E9</v>
      </c>
      <c r="B19304" s="61">
        <v>1.0</v>
      </c>
      <c r="C19304" s="61">
        <v>863.0</v>
      </c>
      <c r="D19304" s="57" t="s">
        <v>380</v>
      </c>
      <c r="E19304" s="62" t="str">
        <f t="shared" si="1"/>
        <v>Out of test</v>
      </c>
      <c r="F19304" s="53" t="str">
        <f t="shared" si="2"/>
        <v>Shenzhen_1</v>
      </c>
      <c r="G19304" s="53">
        <f t="shared" si="3"/>
        <v>0.5433165357</v>
      </c>
    </row>
    <row r="19305">
      <c r="A19305" s="61">
        <v>1.514293268E9</v>
      </c>
      <c r="B19305" s="61">
        <v>1.0</v>
      </c>
      <c r="C19305" s="61">
        <v>866.0</v>
      </c>
      <c r="D19305" s="57" t="s">
        <v>380</v>
      </c>
      <c r="E19305" s="62" t="str">
        <f t="shared" si="1"/>
        <v>Out of test</v>
      </c>
      <c r="F19305" s="53" t="str">
        <f t="shared" si="2"/>
        <v>Shenzhen_1</v>
      </c>
      <c r="G19305" s="53">
        <f t="shared" si="3"/>
        <v>0.2452323526</v>
      </c>
    </row>
    <row r="19306">
      <c r="A19306" s="61">
        <v>1.516077393E9</v>
      </c>
      <c r="B19306" s="61">
        <v>1.0</v>
      </c>
      <c r="C19306" s="61">
        <v>890.0</v>
      </c>
      <c r="D19306" s="57" t="s">
        <v>380</v>
      </c>
      <c r="E19306" s="62" t="str">
        <f t="shared" si="1"/>
        <v>Out of test</v>
      </c>
      <c r="F19306" s="53" t="str">
        <f t="shared" si="2"/>
        <v>Shenzhen_1</v>
      </c>
      <c r="G19306" s="53">
        <f t="shared" si="3"/>
        <v>0.4860654949</v>
      </c>
    </row>
    <row r="19307">
      <c r="A19307" s="61">
        <v>1.511368798E9</v>
      </c>
      <c r="B19307" s="61">
        <v>1.0</v>
      </c>
      <c r="C19307" s="61">
        <v>2341.0</v>
      </c>
      <c r="D19307" s="57" t="s">
        <v>380</v>
      </c>
      <c r="E19307" s="62" t="str">
        <f t="shared" si="1"/>
        <v>Out of test</v>
      </c>
      <c r="F19307" s="53" t="str">
        <f t="shared" si="2"/>
        <v>Shenzhen_1</v>
      </c>
      <c r="G19307" s="53">
        <f t="shared" si="3"/>
        <v>0.1995664661</v>
      </c>
    </row>
    <row r="19308">
      <c r="A19308" s="61">
        <v>1.519393945E9</v>
      </c>
      <c r="B19308" s="61">
        <v>1.0</v>
      </c>
      <c r="C19308" s="61">
        <v>11.0</v>
      </c>
      <c r="D19308" s="57" t="s">
        <v>380</v>
      </c>
      <c r="E19308" s="62" t="str">
        <f t="shared" si="1"/>
        <v>Out of test</v>
      </c>
      <c r="F19308" s="53" t="str">
        <f t="shared" si="2"/>
        <v>Shenzhen_1</v>
      </c>
      <c r="G19308" s="53">
        <f t="shared" si="3"/>
        <v>0.1316229242</v>
      </c>
    </row>
    <row r="19309">
      <c r="A19309" s="61">
        <v>1.515447974E9</v>
      </c>
      <c r="B19309" s="61">
        <v>1.0</v>
      </c>
      <c r="C19309" s="61">
        <v>1986.0</v>
      </c>
      <c r="D19309" s="57" t="s">
        <v>380</v>
      </c>
      <c r="E19309" s="62" t="str">
        <f t="shared" si="1"/>
        <v>Out of test</v>
      </c>
      <c r="F19309" s="53" t="str">
        <f t="shared" si="2"/>
        <v>Shenzhen_1</v>
      </c>
      <c r="G19309" s="53">
        <f t="shared" si="3"/>
        <v>0.2319912205</v>
      </c>
    </row>
    <row r="19310">
      <c r="A19310" s="61">
        <v>1.518702025E9</v>
      </c>
      <c r="B19310" s="61">
        <v>1.0</v>
      </c>
      <c r="C19310" s="61">
        <v>462.0</v>
      </c>
      <c r="D19310" s="57" t="s">
        <v>380</v>
      </c>
      <c r="E19310" s="62" t="str">
        <f t="shared" si="1"/>
        <v>Out of test</v>
      </c>
      <c r="F19310" s="53" t="str">
        <f t="shared" si="2"/>
        <v>Shenzhen_1</v>
      </c>
      <c r="G19310" s="53">
        <f t="shared" si="3"/>
        <v>0.2330970058</v>
      </c>
    </row>
    <row r="19311">
      <c r="A19311" s="61">
        <v>1.513506424E9</v>
      </c>
      <c r="B19311" s="61">
        <v>1.0</v>
      </c>
      <c r="C19311" s="61">
        <v>3137.0</v>
      </c>
      <c r="D19311" s="57" t="s">
        <v>380</v>
      </c>
      <c r="E19311" s="62" t="str">
        <f t="shared" si="1"/>
        <v>Out of test</v>
      </c>
      <c r="F19311" s="53" t="str">
        <f t="shared" si="2"/>
        <v>Shenzhen_1</v>
      </c>
      <c r="G19311" s="53">
        <f t="shared" si="3"/>
        <v>0.9403884067</v>
      </c>
    </row>
    <row r="19312">
      <c r="A19312" s="61">
        <v>1.517201703E9</v>
      </c>
      <c r="B19312" s="61">
        <v>1.0</v>
      </c>
      <c r="C19312" s="61">
        <v>2116.0</v>
      </c>
      <c r="D19312" s="57" t="s">
        <v>380</v>
      </c>
      <c r="E19312" s="62" t="str">
        <f t="shared" si="1"/>
        <v>Out of test</v>
      </c>
      <c r="F19312" s="53" t="str">
        <f t="shared" si="2"/>
        <v>Shenzhen_1</v>
      </c>
      <c r="G19312" s="53">
        <f t="shared" si="3"/>
        <v>0.5553299339</v>
      </c>
    </row>
    <row r="19313">
      <c r="A19313" s="61">
        <v>1.517756046E9</v>
      </c>
      <c r="B19313" s="61">
        <v>1.0</v>
      </c>
      <c r="C19313" s="61">
        <v>1523.0</v>
      </c>
      <c r="D19313" s="57" t="s">
        <v>380</v>
      </c>
      <c r="E19313" s="62" t="str">
        <f t="shared" si="1"/>
        <v>Out of test</v>
      </c>
      <c r="F19313" s="53" t="str">
        <f t="shared" si="2"/>
        <v>Shenzhen_1</v>
      </c>
      <c r="G19313" s="53">
        <f t="shared" si="3"/>
        <v>0.02464581075</v>
      </c>
    </row>
    <row r="19314">
      <c r="A19314" s="61">
        <v>1.517069804E9</v>
      </c>
      <c r="B19314" s="61">
        <v>1.0</v>
      </c>
      <c r="C19314" s="61">
        <v>1425.0</v>
      </c>
      <c r="D19314" s="57" t="s">
        <v>380</v>
      </c>
      <c r="E19314" s="62" t="str">
        <f t="shared" si="1"/>
        <v>Out of test</v>
      </c>
      <c r="F19314" s="53" t="str">
        <f t="shared" si="2"/>
        <v>Shenzhen_1</v>
      </c>
      <c r="G19314" s="53">
        <f t="shared" si="3"/>
        <v>0.1445981231</v>
      </c>
    </row>
    <row r="19315">
      <c r="A19315" s="61">
        <v>1.517113457E9</v>
      </c>
      <c r="B19315" s="61">
        <v>1.0</v>
      </c>
      <c r="C19315" s="61">
        <v>1791.0</v>
      </c>
      <c r="D19315" s="57" t="s">
        <v>380</v>
      </c>
      <c r="E19315" s="62" t="str">
        <f t="shared" si="1"/>
        <v>Out of test</v>
      </c>
      <c r="F19315" s="53" t="str">
        <f t="shared" si="2"/>
        <v>Shenzhen_1</v>
      </c>
      <c r="G19315" s="53">
        <f t="shared" si="3"/>
        <v>0.6138926724</v>
      </c>
    </row>
    <row r="19316">
      <c r="A19316" s="61">
        <v>1.518222787E9</v>
      </c>
      <c r="B19316" s="61">
        <v>1.0</v>
      </c>
      <c r="C19316" s="61">
        <v>862.0</v>
      </c>
      <c r="D19316" s="57" t="s">
        <v>380</v>
      </c>
      <c r="E19316" s="62" t="str">
        <f t="shared" si="1"/>
        <v>Out of test</v>
      </c>
      <c r="F19316" s="53" t="str">
        <f t="shared" si="2"/>
        <v>Shenzhen_1</v>
      </c>
      <c r="G19316" s="53">
        <f t="shared" si="3"/>
        <v>0.9091333628</v>
      </c>
    </row>
    <row r="19317">
      <c r="A19317" s="61">
        <v>1.515340964E9</v>
      </c>
      <c r="B19317" s="61">
        <v>1.0</v>
      </c>
      <c r="C19317" s="61">
        <v>793.0</v>
      </c>
      <c r="D19317" s="57" t="s">
        <v>380</v>
      </c>
      <c r="E19317" s="62" t="str">
        <f t="shared" si="1"/>
        <v>Out of test</v>
      </c>
      <c r="F19317" s="53" t="str">
        <f t="shared" si="2"/>
        <v>Shenzhen_1</v>
      </c>
      <c r="G19317" s="53">
        <f t="shared" si="3"/>
        <v>0.6504811943</v>
      </c>
    </row>
    <row r="19318">
      <c r="A19318" s="61">
        <v>1.511421288E9</v>
      </c>
      <c r="B19318" s="61">
        <v>1.0</v>
      </c>
      <c r="C19318" s="61">
        <v>1921.0</v>
      </c>
      <c r="D19318" s="57" t="s">
        <v>380</v>
      </c>
      <c r="E19318" s="62" t="str">
        <f t="shared" si="1"/>
        <v>Out of test</v>
      </c>
      <c r="F19318" s="53" t="str">
        <f t="shared" si="2"/>
        <v>Shenzhen_1</v>
      </c>
      <c r="G19318" s="53">
        <f t="shared" si="3"/>
        <v>0.8966987276</v>
      </c>
    </row>
    <row r="19319">
      <c r="A19319" s="61">
        <v>1.511899869E9</v>
      </c>
      <c r="B19319" s="61">
        <v>1.0</v>
      </c>
      <c r="C19319" s="61">
        <v>401.0</v>
      </c>
      <c r="D19319" s="57" t="s">
        <v>380</v>
      </c>
      <c r="E19319" s="62" t="str">
        <f t="shared" si="1"/>
        <v>Out of test</v>
      </c>
      <c r="F19319" s="53" t="str">
        <f t="shared" si="2"/>
        <v>Shenzhen_1</v>
      </c>
      <c r="G19319" s="53">
        <f t="shared" si="3"/>
        <v>0.1431734877</v>
      </c>
    </row>
    <row r="19320">
      <c r="A19320" s="61">
        <v>1.515286269E9</v>
      </c>
      <c r="B19320" s="61">
        <v>1.0</v>
      </c>
      <c r="C19320" s="61">
        <v>1314.0</v>
      </c>
      <c r="D19320" s="57" t="s">
        <v>380</v>
      </c>
      <c r="E19320" s="62" t="str">
        <f t="shared" si="1"/>
        <v>Out of test</v>
      </c>
      <c r="F19320" s="53" t="str">
        <f t="shared" si="2"/>
        <v>Shenzhen_1</v>
      </c>
      <c r="G19320" s="53">
        <f t="shared" si="3"/>
        <v>0.9730678804</v>
      </c>
    </row>
    <row r="19321">
      <c r="A19321" s="61">
        <v>1.513224148E9</v>
      </c>
      <c r="B19321" s="61">
        <v>1.0</v>
      </c>
      <c r="C19321" s="61">
        <v>225.0</v>
      </c>
      <c r="D19321" s="57" t="s">
        <v>380</v>
      </c>
      <c r="E19321" s="62" t="str">
        <f t="shared" si="1"/>
        <v>Out of test</v>
      </c>
      <c r="F19321" s="53" t="str">
        <f t="shared" si="2"/>
        <v>Shenzhen_1</v>
      </c>
      <c r="G19321" s="53">
        <f t="shared" si="3"/>
        <v>0.5473243628</v>
      </c>
    </row>
    <row r="19322">
      <c r="A19322" s="61">
        <v>1.512716315E9</v>
      </c>
      <c r="B19322" s="61">
        <v>1.0</v>
      </c>
      <c r="C19322" s="61">
        <v>2975.0</v>
      </c>
      <c r="D19322" s="57" t="s">
        <v>380</v>
      </c>
      <c r="E19322" s="62" t="str">
        <f t="shared" si="1"/>
        <v>Out of test</v>
      </c>
      <c r="F19322" s="53" t="str">
        <f t="shared" si="2"/>
        <v>Shenzhen_1</v>
      </c>
      <c r="G19322" s="53">
        <f t="shared" si="3"/>
        <v>0.4139008174</v>
      </c>
    </row>
    <row r="19323">
      <c r="A19323" s="61">
        <v>1.517507267E9</v>
      </c>
      <c r="B19323" s="61">
        <v>1.0</v>
      </c>
      <c r="C19323" s="61">
        <v>1996.0</v>
      </c>
      <c r="D19323" s="57" t="s">
        <v>380</v>
      </c>
      <c r="E19323" s="62" t="str">
        <f t="shared" si="1"/>
        <v>Out of test</v>
      </c>
      <c r="F19323" s="53" t="str">
        <f t="shared" si="2"/>
        <v>Shenzhen_1</v>
      </c>
      <c r="G19323" s="53">
        <f t="shared" si="3"/>
        <v>0.5643552625</v>
      </c>
    </row>
    <row r="19324">
      <c r="A19324" s="61">
        <v>1.516382567E9</v>
      </c>
      <c r="B19324" s="61">
        <v>1.0</v>
      </c>
      <c r="C19324" s="61">
        <v>1036.0</v>
      </c>
      <c r="D19324" s="57" t="s">
        <v>380</v>
      </c>
      <c r="E19324" s="62" t="str">
        <f t="shared" si="1"/>
        <v>Out of test</v>
      </c>
      <c r="F19324" s="53" t="str">
        <f t="shared" si="2"/>
        <v>Shenzhen_1</v>
      </c>
      <c r="G19324" s="53">
        <f t="shared" si="3"/>
        <v>0.8754991726</v>
      </c>
    </row>
    <row r="19325">
      <c r="A19325" s="61">
        <v>1.514601794E9</v>
      </c>
      <c r="B19325" s="61">
        <v>1.0</v>
      </c>
      <c r="C19325" s="61">
        <v>913.0</v>
      </c>
      <c r="D19325" s="57" t="s">
        <v>380</v>
      </c>
      <c r="E19325" s="62" t="str">
        <f t="shared" si="1"/>
        <v>Out of test</v>
      </c>
      <c r="F19325" s="53" t="str">
        <f t="shared" si="2"/>
        <v>Shenzhen_1</v>
      </c>
      <c r="G19325" s="53">
        <f t="shared" si="3"/>
        <v>0.375122761</v>
      </c>
    </row>
    <row r="19326">
      <c r="A19326" s="61">
        <v>1.512494958E9</v>
      </c>
      <c r="B19326" s="61">
        <v>1.0</v>
      </c>
      <c r="C19326" s="61">
        <v>1811.0</v>
      </c>
      <c r="D19326" s="57" t="s">
        <v>380</v>
      </c>
      <c r="E19326" s="62" t="str">
        <f t="shared" si="1"/>
        <v>Out of test</v>
      </c>
      <c r="F19326" s="53" t="str">
        <f t="shared" si="2"/>
        <v>Shenzhen_1</v>
      </c>
      <c r="G19326" s="53">
        <f t="shared" si="3"/>
        <v>0.1637107097</v>
      </c>
    </row>
    <row r="19327">
      <c r="A19327" s="61">
        <v>1.511471053E9</v>
      </c>
      <c r="B19327" s="61">
        <v>1.0</v>
      </c>
      <c r="C19327" s="61">
        <v>3737.0</v>
      </c>
      <c r="D19327" s="57" t="s">
        <v>380</v>
      </c>
      <c r="E19327" s="62" t="str">
        <f t="shared" si="1"/>
        <v>Out of test</v>
      </c>
      <c r="F19327" s="53" t="str">
        <f t="shared" si="2"/>
        <v>Shenzhen_1</v>
      </c>
      <c r="G19327" s="53">
        <f t="shared" si="3"/>
        <v>0.158657716</v>
      </c>
    </row>
    <row r="19328">
      <c r="A19328" s="61">
        <v>1.513538355E9</v>
      </c>
      <c r="B19328" s="61">
        <v>1.0</v>
      </c>
      <c r="C19328" s="61">
        <v>1942.0</v>
      </c>
      <c r="D19328" s="57" t="s">
        <v>380</v>
      </c>
      <c r="E19328" s="62" t="str">
        <f t="shared" si="1"/>
        <v>Out of test</v>
      </c>
      <c r="F19328" s="53" t="str">
        <f t="shared" si="2"/>
        <v>Shenzhen_1</v>
      </c>
      <c r="G19328" s="53">
        <f t="shared" si="3"/>
        <v>0.4843999754</v>
      </c>
    </row>
    <row r="19329">
      <c r="A19329" s="61">
        <v>1.518546736E9</v>
      </c>
      <c r="B19329" s="61">
        <v>1.0</v>
      </c>
      <c r="C19329" s="61">
        <v>2922.0</v>
      </c>
      <c r="D19329" s="57" t="s">
        <v>380</v>
      </c>
      <c r="E19329" s="62" t="str">
        <f t="shared" si="1"/>
        <v>Out of test</v>
      </c>
      <c r="F19329" s="53" t="str">
        <f t="shared" si="2"/>
        <v>Shenzhen_1</v>
      </c>
      <c r="G19329" s="53">
        <f t="shared" si="3"/>
        <v>0.7040689976</v>
      </c>
    </row>
    <row r="19330">
      <c r="A19330" s="61">
        <v>1.519675587E9</v>
      </c>
      <c r="B19330" s="61">
        <v>1.0</v>
      </c>
      <c r="C19330" s="61">
        <v>4886.0</v>
      </c>
      <c r="D19330" s="57" t="s">
        <v>380</v>
      </c>
      <c r="E19330" s="62" t="str">
        <f t="shared" si="1"/>
        <v>Out of test</v>
      </c>
      <c r="F19330" s="53" t="str">
        <f t="shared" si="2"/>
        <v>Shenzhen_1</v>
      </c>
      <c r="G19330" s="53">
        <f t="shared" si="3"/>
        <v>0.4461108116</v>
      </c>
    </row>
    <row r="19331">
      <c r="A19331" s="61">
        <v>1.513909155E9</v>
      </c>
      <c r="B19331" s="61">
        <v>1.0</v>
      </c>
      <c r="C19331" s="61">
        <v>703.0</v>
      </c>
      <c r="D19331" s="57" t="s">
        <v>380</v>
      </c>
      <c r="E19331" s="62" t="str">
        <f t="shared" si="1"/>
        <v>Out of test</v>
      </c>
      <c r="F19331" s="53" t="str">
        <f t="shared" si="2"/>
        <v>Shenzhen_1</v>
      </c>
      <c r="G19331" s="53">
        <f t="shared" si="3"/>
        <v>0.8321770571</v>
      </c>
    </row>
    <row r="19332">
      <c r="A19332" s="61">
        <v>1.517071789E9</v>
      </c>
      <c r="B19332" s="61">
        <v>1.0</v>
      </c>
      <c r="C19332" s="61">
        <v>2363.0</v>
      </c>
      <c r="D19332" s="57" t="s">
        <v>380</v>
      </c>
      <c r="E19332" s="62" t="str">
        <f t="shared" si="1"/>
        <v>Out of test</v>
      </c>
      <c r="F19332" s="53" t="str">
        <f t="shared" si="2"/>
        <v>Shenzhen_1</v>
      </c>
      <c r="G19332" s="53">
        <f t="shared" si="3"/>
        <v>0.961632972</v>
      </c>
    </row>
    <row r="19333">
      <c r="A19333" s="61">
        <v>1.517239754E9</v>
      </c>
      <c r="B19333" s="61">
        <v>1.0</v>
      </c>
      <c r="C19333" s="61">
        <v>578.0</v>
      </c>
      <c r="D19333" s="57" t="s">
        <v>380</v>
      </c>
      <c r="E19333" s="62" t="str">
        <f t="shared" si="1"/>
        <v>Out of test</v>
      </c>
      <c r="F19333" s="53" t="str">
        <f t="shared" si="2"/>
        <v>Shenzhen_1</v>
      </c>
      <c r="G19333" s="53">
        <f t="shared" si="3"/>
        <v>0.1158007451</v>
      </c>
    </row>
    <row r="19334">
      <c r="A19334" s="61">
        <v>1.516123998E9</v>
      </c>
      <c r="B19334" s="61">
        <v>1.0</v>
      </c>
      <c r="C19334" s="61">
        <v>4489.0</v>
      </c>
      <c r="D19334" s="57" t="s">
        <v>380</v>
      </c>
      <c r="E19334" s="62" t="str">
        <f t="shared" si="1"/>
        <v>Out of test</v>
      </c>
      <c r="F19334" s="53" t="str">
        <f t="shared" si="2"/>
        <v>Shenzhen_1</v>
      </c>
      <c r="G19334" s="53">
        <f t="shared" si="3"/>
        <v>0.5290977672</v>
      </c>
    </row>
    <row r="19335">
      <c r="A19335" s="61">
        <v>1.515480577E9</v>
      </c>
      <c r="B19335" s="61">
        <v>1.0</v>
      </c>
      <c r="C19335" s="61">
        <v>2257.0</v>
      </c>
      <c r="D19335" s="57" t="s">
        <v>380</v>
      </c>
      <c r="E19335" s="62" t="str">
        <f t="shared" si="1"/>
        <v>Out of test</v>
      </c>
      <c r="F19335" s="53" t="str">
        <f t="shared" si="2"/>
        <v>Shenzhen_1</v>
      </c>
      <c r="G19335" s="53">
        <f t="shared" si="3"/>
        <v>0.2628227917</v>
      </c>
    </row>
    <row r="19336">
      <c r="A19336" s="61">
        <v>1.519714425E9</v>
      </c>
      <c r="B19336" s="61">
        <v>1.0</v>
      </c>
      <c r="C19336" s="61">
        <v>4491.0</v>
      </c>
      <c r="D19336" s="57" t="s">
        <v>380</v>
      </c>
      <c r="E19336" s="62" t="str">
        <f t="shared" si="1"/>
        <v>Out of test</v>
      </c>
      <c r="F19336" s="53" t="str">
        <f t="shared" si="2"/>
        <v>Shenzhen_1</v>
      </c>
      <c r="G19336" s="53">
        <f t="shared" si="3"/>
        <v>0.7870334573</v>
      </c>
    </row>
    <row r="19337">
      <c r="A19337" s="61">
        <v>1.517940277E9</v>
      </c>
      <c r="B19337" s="61">
        <v>1.0</v>
      </c>
      <c r="C19337" s="61">
        <v>5750.0</v>
      </c>
      <c r="D19337" s="57" t="s">
        <v>380</v>
      </c>
      <c r="E19337" s="62" t="str">
        <f t="shared" si="1"/>
        <v>Out of test</v>
      </c>
      <c r="F19337" s="53" t="str">
        <f t="shared" si="2"/>
        <v>Shenzhen_1</v>
      </c>
      <c r="G19337" s="53">
        <f t="shared" si="3"/>
        <v>0.3215886312</v>
      </c>
    </row>
    <row r="19338">
      <c r="A19338" s="61">
        <v>1.514795643E9</v>
      </c>
      <c r="B19338" s="61">
        <v>1.0</v>
      </c>
      <c r="C19338" s="61">
        <v>439.0</v>
      </c>
      <c r="D19338" s="57" t="s">
        <v>380</v>
      </c>
      <c r="E19338" s="62" t="str">
        <f t="shared" si="1"/>
        <v>Out of test</v>
      </c>
      <c r="F19338" s="53" t="str">
        <f t="shared" si="2"/>
        <v>Shenzhen_1</v>
      </c>
      <c r="G19338" s="53">
        <f t="shared" si="3"/>
        <v>0.05670947532</v>
      </c>
    </row>
    <row r="19339">
      <c r="A19339" s="61">
        <v>1.519866815E9</v>
      </c>
      <c r="B19339" s="61">
        <v>1.0</v>
      </c>
      <c r="C19339" s="61">
        <v>2125.0</v>
      </c>
      <c r="D19339" s="57" t="s">
        <v>380</v>
      </c>
      <c r="E19339" s="62" t="str">
        <f t="shared" si="1"/>
        <v>Out of test</v>
      </c>
      <c r="F19339" s="53" t="str">
        <f t="shared" si="2"/>
        <v>Shenzhen_1</v>
      </c>
      <c r="G19339" s="53">
        <f t="shared" si="3"/>
        <v>0.2293576379</v>
      </c>
    </row>
    <row r="19340">
      <c r="A19340" s="61">
        <v>1.511513896E9</v>
      </c>
      <c r="B19340" s="61">
        <v>1.0</v>
      </c>
      <c r="C19340" s="61">
        <v>1082.0</v>
      </c>
      <c r="D19340" s="57" t="s">
        <v>380</v>
      </c>
      <c r="E19340" s="62" t="str">
        <f t="shared" si="1"/>
        <v>Out of test</v>
      </c>
      <c r="F19340" s="53" t="str">
        <f t="shared" si="2"/>
        <v>Shenzhen_1</v>
      </c>
      <c r="G19340" s="53">
        <f t="shared" si="3"/>
        <v>0.08740578232</v>
      </c>
    </row>
    <row r="19341">
      <c r="A19341" s="61">
        <v>1.518573979E9</v>
      </c>
      <c r="B19341" s="61">
        <v>1.0</v>
      </c>
      <c r="C19341" s="61">
        <v>4261.0</v>
      </c>
      <c r="D19341" s="57" t="s">
        <v>380</v>
      </c>
      <c r="E19341" s="62" t="str">
        <f t="shared" si="1"/>
        <v>Out of test</v>
      </c>
      <c r="F19341" s="53" t="str">
        <f t="shared" si="2"/>
        <v>Shenzhen_1</v>
      </c>
      <c r="G19341" s="53">
        <f t="shared" si="3"/>
        <v>0.8750569582</v>
      </c>
    </row>
    <row r="19342">
      <c r="A19342" s="61">
        <v>1.517256463E9</v>
      </c>
      <c r="B19342" s="61">
        <v>1.0</v>
      </c>
      <c r="C19342" s="61">
        <v>305.0</v>
      </c>
      <c r="D19342" s="57" t="s">
        <v>380</v>
      </c>
      <c r="E19342" s="62" t="str">
        <f t="shared" si="1"/>
        <v>Out of test</v>
      </c>
      <c r="F19342" s="53" t="str">
        <f t="shared" si="2"/>
        <v>Shenzhen_1</v>
      </c>
      <c r="G19342" s="53">
        <f t="shared" si="3"/>
        <v>0.8874077608</v>
      </c>
    </row>
    <row r="19343">
      <c r="A19343" s="61">
        <v>1.518336568E9</v>
      </c>
      <c r="B19343" s="61">
        <v>1.0</v>
      </c>
      <c r="C19343" s="61">
        <v>88.0</v>
      </c>
      <c r="D19343" s="57" t="s">
        <v>380</v>
      </c>
      <c r="E19343" s="62" t="str">
        <f t="shared" si="1"/>
        <v>Out of test</v>
      </c>
      <c r="F19343" s="53" t="str">
        <f t="shared" si="2"/>
        <v>Shenzhen_1</v>
      </c>
      <c r="G19343" s="53">
        <f t="shared" si="3"/>
        <v>0.8392460794</v>
      </c>
    </row>
    <row r="19344">
      <c r="A19344" s="61">
        <v>1.515396126E9</v>
      </c>
      <c r="B19344" s="61">
        <v>1.0</v>
      </c>
      <c r="C19344" s="61">
        <v>1185.0</v>
      </c>
      <c r="D19344" s="57" t="s">
        <v>380</v>
      </c>
      <c r="E19344" s="62" t="str">
        <f t="shared" si="1"/>
        <v>Out of test</v>
      </c>
      <c r="F19344" s="53" t="str">
        <f t="shared" si="2"/>
        <v>Shenzhen_1</v>
      </c>
      <c r="G19344" s="53">
        <f t="shared" si="3"/>
        <v>0.2901169684</v>
      </c>
    </row>
    <row r="19345">
      <c r="A19345" s="61">
        <v>1.515452358E9</v>
      </c>
      <c r="B19345" s="61">
        <v>1.0</v>
      </c>
      <c r="C19345" s="61">
        <v>1125.0</v>
      </c>
      <c r="D19345" s="57" t="s">
        <v>380</v>
      </c>
      <c r="E19345" s="62" t="str">
        <f t="shared" si="1"/>
        <v>Out of test</v>
      </c>
      <c r="F19345" s="53" t="str">
        <f t="shared" si="2"/>
        <v>Shenzhen_1</v>
      </c>
      <c r="G19345" s="53">
        <f t="shared" si="3"/>
        <v>0.9368654991</v>
      </c>
    </row>
    <row r="19346">
      <c r="A19346" s="61">
        <v>1.514817278E9</v>
      </c>
      <c r="B19346" s="61">
        <v>1.0</v>
      </c>
      <c r="C19346" s="61">
        <v>251.0</v>
      </c>
      <c r="D19346" s="57" t="s">
        <v>380</v>
      </c>
      <c r="E19346" s="62" t="str">
        <f t="shared" si="1"/>
        <v>Out of test</v>
      </c>
      <c r="F19346" s="53" t="str">
        <f t="shared" si="2"/>
        <v>Shenzhen_1</v>
      </c>
      <c r="G19346" s="53">
        <f t="shared" si="3"/>
        <v>0.4083801694</v>
      </c>
    </row>
    <row r="19347">
      <c r="A19347" s="61">
        <v>1.512276157E9</v>
      </c>
      <c r="B19347" s="61">
        <v>1.0</v>
      </c>
      <c r="C19347" s="61">
        <v>3790.0</v>
      </c>
      <c r="D19347" s="57" t="s">
        <v>380</v>
      </c>
      <c r="E19347" s="62" t="str">
        <f t="shared" si="1"/>
        <v>Out of test</v>
      </c>
      <c r="F19347" s="53" t="str">
        <f t="shared" si="2"/>
        <v>Shenzhen_1</v>
      </c>
      <c r="G19347" s="53">
        <f t="shared" si="3"/>
        <v>0.08002433791</v>
      </c>
    </row>
    <row r="19348">
      <c r="A19348" s="61">
        <v>1.513974554E9</v>
      </c>
      <c r="B19348" s="61">
        <v>1.0</v>
      </c>
      <c r="C19348" s="61">
        <v>3045.0</v>
      </c>
      <c r="D19348" s="57" t="s">
        <v>380</v>
      </c>
      <c r="E19348" s="62" t="str">
        <f t="shared" si="1"/>
        <v>Out of test</v>
      </c>
      <c r="F19348" s="53" t="str">
        <f t="shared" si="2"/>
        <v>Shenzhen_1</v>
      </c>
      <c r="G19348" s="53">
        <f t="shared" si="3"/>
        <v>0.9617920211</v>
      </c>
    </row>
    <row r="19349">
      <c r="A19349" s="61">
        <v>1.514517008E9</v>
      </c>
      <c r="B19349" s="61">
        <v>1.0</v>
      </c>
      <c r="C19349" s="61">
        <v>402.0</v>
      </c>
      <c r="D19349" s="57" t="s">
        <v>380</v>
      </c>
      <c r="E19349" s="62" t="str">
        <f t="shared" si="1"/>
        <v>Out of test</v>
      </c>
      <c r="F19349" s="53" t="str">
        <f t="shared" si="2"/>
        <v>Shenzhen_1</v>
      </c>
      <c r="G19349" s="53">
        <f t="shared" si="3"/>
        <v>0.3349129002</v>
      </c>
    </row>
    <row r="19350">
      <c r="A19350" s="61">
        <v>1.517132787E9</v>
      </c>
      <c r="B19350" s="61">
        <v>1.0</v>
      </c>
      <c r="C19350" s="61">
        <v>545.0</v>
      </c>
      <c r="D19350" s="57" t="s">
        <v>380</v>
      </c>
      <c r="E19350" s="62" t="str">
        <f t="shared" si="1"/>
        <v>Out of test</v>
      </c>
      <c r="F19350" s="53" t="str">
        <f t="shared" si="2"/>
        <v>Shenzhen_1</v>
      </c>
      <c r="G19350" s="53">
        <f t="shared" si="3"/>
        <v>0.4152683907</v>
      </c>
    </row>
    <row r="19351">
      <c r="A19351" s="61">
        <v>1.513817156E9</v>
      </c>
      <c r="B19351" s="61">
        <v>1.0</v>
      </c>
      <c r="C19351" s="61">
        <v>528.0</v>
      </c>
      <c r="D19351" s="57" t="s">
        <v>380</v>
      </c>
      <c r="E19351" s="62" t="str">
        <f t="shared" si="1"/>
        <v>Out of test</v>
      </c>
      <c r="F19351" s="53" t="str">
        <f t="shared" si="2"/>
        <v>Shenzhen_1</v>
      </c>
      <c r="G19351" s="53">
        <f t="shared" si="3"/>
        <v>0.233162927</v>
      </c>
    </row>
    <row r="19352">
      <c r="A19352" s="61">
        <v>1.514553878E9</v>
      </c>
      <c r="B19352" s="61">
        <v>1.0</v>
      </c>
      <c r="C19352" s="61">
        <v>2665.0</v>
      </c>
      <c r="D19352" s="57" t="s">
        <v>380</v>
      </c>
      <c r="E19352" s="62" t="str">
        <f t="shared" si="1"/>
        <v>Out of test</v>
      </c>
      <c r="F19352" s="53" t="str">
        <f t="shared" si="2"/>
        <v>Shenzhen_1</v>
      </c>
      <c r="G19352" s="53">
        <f t="shared" si="3"/>
        <v>0.1896849121</v>
      </c>
    </row>
    <row r="19353">
      <c r="A19353" s="61">
        <v>1.513802058E9</v>
      </c>
      <c r="B19353" s="61">
        <v>1.0</v>
      </c>
      <c r="C19353" s="61">
        <v>414.0</v>
      </c>
      <c r="D19353" s="57" t="s">
        <v>380</v>
      </c>
      <c r="E19353" s="62" t="str">
        <f t="shared" si="1"/>
        <v>Out of test</v>
      </c>
      <c r="F19353" s="53" t="str">
        <f t="shared" si="2"/>
        <v>Shenzhen_1</v>
      </c>
      <c r="G19353" s="53">
        <f t="shared" si="3"/>
        <v>0.8560055079</v>
      </c>
    </row>
    <row r="19354">
      <c r="A19354" s="61">
        <v>1.516959808E9</v>
      </c>
      <c r="B19354" s="61">
        <v>1.0</v>
      </c>
      <c r="C19354" s="61">
        <v>4368.0</v>
      </c>
      <c r="D19354" s="57" t="s">
        <v>380</v>
      </c>
      <c r="E19354" s="62" t="str">
        <f t="shared" si="1"/>
        <v>Out of test</v>
      </c>
      <c r="F19354" s="53" t="str">
        <f t="shared" si="2"/>
        <v>Shenzhen_1</v>
      </c>
      <c r="G19354" s="53">
        <f t="shared" si="3"/>
        <v>0.8470268478</v>
      </c>
    </row>
    <row r="19355">
      <c r="A19355" s="61">
        <v>1.512365544E9</v>
      </c>
      <c r="B19355" s="61">
        <v>1.0</v>
      </c>
      <c r="C19355" s="61">
        <v>1120.0</v>
      </c>
      <c r="D19355" s="57" t="s">
        <v>380</v>
      </c>
      <c r="E19355" s="62" t="str">
        <f t="shared" si="1"/>
        <v>Out of test</v>
      </c>
      <c r="F19355" s="53" t="str">
        <f t="shared" si="2"/>
        <v>Shenzhen_1</v>
      </c>
      <c r="G19355" s="53">
        <f t="shared" si="3"/>
        <v>0.2099007491</v>
      </c>
    </row>
    <row r="19356">
      <c r="A19356" s="61">
        <v>1.519259994E9</v>
      </c>
      <c r="B19356" s="61">
        <v>1.0</v>
      </c>
      <c r="C19356" s="61">
        <v>2516.0</v>
      </c>
      <c r="D19356" s="57" t="s">
        <v>380</v>
      </c>
      <c r="E19356" s="62" t="str">
        <f t="shared" si="1"/>
        <v>Out of test</v>
      </c>
      <c r="F19356" s="53" t="str">
        <f t="shared" si="2"/>
        <v>Shenzhen_1</v>
      </c>
      <c r="G19356" s="53">
        <f t="shared" si="3"/>
        <v>0.01662069421</v>
      </c>
    </row>
    <row r="19357">
      <c r="A19357" s="61">
        <v>1.513209273E9</v>
      </c>
      <c r="B19357" s="61">
        <v>1.0</v>
      </c>
      <c r="C19357" s="61">
        <v>1534.0</v>
      </c>
      <c r="D19357" s="57" t="s">
        <v>380</v>
      </c>
      <c r="E19357" s="62" t="str">
        <f t="shared" si="1"/>
        <v>Out of test</v>
      </c>
      <c r="F19357" s="53" t="str">
        <f t="shared" si="2"/>
        <v>Shenzhen_1</v>
      </c>
      <c r="G19357" s="53">
        <f t="shared" si="3"/>
        <v>0.3035679181</v>
      </c>
    </row>
    <row r="19358">
      <c r="A19358" s="61">
        <v>1.512863757E9</v>
      </c>
      <c r="B19358" s="61">
        <v>1.0</v>
      </c>
      <c r="C19358" s="61">
        <v>2250.0</v>
      </c>
      <c r="D19358" s="57" t="s">
        <v>380</v>
      </c>
      <c r="E19358" s="62" t="str">
        <f t="shared" si="1"/>
        <v>Out of test</v>
      </c>
      <c r="F19358" s="53" t="str">
        <f t="shared" si="2"/>
        <v>Shenzhen_1</v>
      </c>
      <c r="G19358" s="53">
        <f t="shared" si="3"/>
        <v>0.02206038253</v>
      </c>
    </row>
    <row r="19359">
      <c r="A19359" s="61">
        <v>1.513990425E9</v>
      </c>
      <c r="B19359" s="61">
        <v>1.0</v>
      </c>
      <c r="C19359" s="61">
        <v>358.0</v>
      </c>
      <c r="D19359" s="57" t="s">
        <v>380</v>
      </c>
      <c r="E19359" s="62" t="str">
        <f t="shared" si="1"/>
        <v>Out of test</v>
      </c>
      <c r="F19359" s="53" t="str">
        <f t="shared" si="2"/>
        <v>Shenzhen_1</v>
      </c>
      <c r="G19359" s="53">
        <f t="shared" si="3"/>
        <v>0.7952867887</v>
      </c>
    </row>
    <row r="19360">
      <c r="A19360" s="61">
        <v>1.512536648E9</v>
      </c>
      <c r="B19360" s="61">
        <v>1.0</v>
      </c>
      <c r="C19360" s="61">
        <v>1870.0</v>
      </c>
      <c r="D19360" s="57" t="s">
        <v>380</v>
      </c>
      <c r="E19360" s="62" t="str">
        <f t="shared" si="1"/>
        <v>Out of test</v>
      </c>
      <c r="F19360" s="53" t="str">
        <f t="shared" si="2"/>
        <v>Shenzhen_1</v>
      </c>
      <c r="G19360" s="53">
        <f t="shared" si="3"/>
        <v>0.2499731045</v>
      </c>
    </row>
    <row r="19361">
      <c r="A19361" s="61">
        <v>1.519740193E9</v>
      </c>
      <c r="B19361" s="61">
        <v>1.0</v>
      </c>
      <c r="C19361" s="61">
        <v>5394.0</v>
      </c>
      <c r="D19361" s="57" t="s">
        <v>380</v>
      </c>
      <c r="E19361" s="62" t="str">
        <f t="shared" si="1"/>
        <v>Out of test</v>
      </c>
      <c r="F19361" s="53" t="str">
        <f t="shared" si="2"/>
        <v>Shenzhen_1</v>
      </c>
      <c r="G19361" s="53">
        <f t="shared" si="3"/>
        <v>0.3608545458</v>
      </c>
    </row>
    <row r="19362">
      <c r="A19362" s="61">
        <v>1.512469588E9</v>
      </c>
      <c r="B19362" s="61">
        <v>1.0</v>
      </c>
      <c r="C19362" s="61">
        <v>1741.0</v>
      </c>
      <c r="D19362" s="57" t="s">
        <v>380</v>
      </c>
      <c r="E19362" s="62" t="str">
        <f t="shared" si="1"/>
        <v>Out of test</v>
      </c>
      <c r="F19362" s="53" t="str">
        <f t="shared" si="2"/>
        <v>Shenzhen_1</v>
      </c>
      <c r="G19362" s="53">
        <f t="shared" si="3"/>
        <v>0.5344844955</v>
      </c>
    </row>
    <row r="19363">
      <c r="A19363" s="61">
        <v>1.517955565E9</v>
      </c>
      <c r="B19363" s="61">
        <v>1.0</v>
      </c>
      <c r="C19363" s="61">
        <v>369.0</v>
      </c>
      <c r="D19363" s="57" t="s">
        <v>380</v>
      </c>
      <c r="E19363" s="62" t="str">
        <f t="shared" si="1"/>
        <v>Out of test</v>
      </c>
      <c r="F19363" s="53" t="str">
        <f t="shared" si="2"/>
        <v>Shenzhen_1</v>
      </c>
      <c r="G19363" s="53">
        <f t="shared" si="3"/>
        <v>0.1196742755</v>
      </c>
    </row>
    <row r="19364">
      <c r="A19364" s="61">
        <v>1.516719734E9</v>
      </c>
      <c r="B19364" s="61">
        <v>1.0</v>
      </c>
      <c r="C19364" s="61">
        <v>2135.0</v>
      </c>
      <c r="D19364" s="57" t="s">
        <v>380</v>
      </c>
      <c r="E19364" s="62" t="str">
        <f t="shared" si="1"/>
        <v>Out of test</v>
      </c>
      <c r="F19364" s="53" t="str">
        <f t="shared" si="2"/>
        <v>Shenzhen_1</v>
      </c>
      <c r="G19364" s="53">
        <f t="shared" si="3"/>
        <v>0.4309636856</v>
      </c>
    </row>
    <row r="19365">
      <c r="A19365" s="61">
        <v>1.513679376E9</v>
      </c>
      <c r="B19365" s="61">
        <v>1.0</v>
      </c>
      <c r="C19365" s="61">
        <v>2457.0</v>
      </c>
      <c r="D19365" s="57" t="s">
        <v>380</v>
      </c>
      <c r="E19365" s="62" t="str">
        <f t="shared" si="1"/>
        <v>Out of test</v>
      </c>
      <c r="F19365" s="53" t="str">
        <f t="shared" si="2"/>
        <v>Shenzhen_1</v>
      </c>
      <c r="G19365" s="53">
        <f t="shared" si="3"/>
        <v>0.7102541523</v>
      </c>
    </row>
    <row r="19366">
      <c r="A19366" s="61">
        <v>1.516064086E9</v>
      </c>
      <c r="B19366" s="61">
        <v>1.0</v>
      </c>
      <c r="C19366" s="61">
        <v>1486.0</v>
      </c>
      <c r="D19366" s="57" t="s">
        <v>380</v>
      </c>
      <c r="E19366" s="62" t="str">
        <f t="shared" si="1"/>
        <v>Out of test</v>
      </c>
      <c r="F19366" s="53" t="str">
        <f t="shared" si="2"/>
        <v>Shenzhen_1</v>
      </c>
      <c r="G19366" s="53">
        <f t="shared" si="3"/>
        <v>0.6382980954</v>
      </c>
    </row>
    <row r="19367">
      <c r="A19367" s="61">
        <v>1.512998619E9</v>
      </c>
      <c r="B19367" s="61">
        <v>1.0</v>
      </c>
      <c r="C19367" s="61">
        <v>0.0</v>
      </c>
      <c r="D19367" s="57" t="s">
        <v>380</v>
      </c>
      <c r="E19367" s="62" t="str">
        <f t="shared" si="1"/>
        <v>Out of test</v>
      </c>
      <c r="F19367" s="53" t="str">
        <f t="shared" si="2"/>
        <v>Shenzhen_1</v>
      </c>
      <c r="G19367" s="53">
        <f t="shared" si="3"/>
        <v>0.4161692928</v>
      </c>
    </row>
    <row r="19368">
      <c r="A19368" s="61">
        <v>1.511571354E9</v>
      </c>
      <c r="B19368" s="61">
        <v>1.0</v>
      </c>
      <c r="C19368" s="61">
        <v>280.0</v>
      </c>
      <c r="D19368" s="57" t="s">
        <v>380</v>
      </c>
      <c r="E19368" s="62" t="str">
        <f t="shared" si="1"/>
        <v>Out of test</v>
      </c>
      <c r="F19368" s="53" t="str">
        <f t="shared" si="2"/>
        <v>Shenzhen_1</v>
      </c>
      <c r="G19368" s="53">
        <f t="shared" si="3"/>
        <v>0.8726375868</v>
      </c>
    </row>
    <row r="19369">
      <c r="A19369" s="61">
        <v>1.511846665E9</v>
      </c>
      <c r="B19369" s="61">
        <v>1.0</v>
      </c>
      <c r="C19369" s="61">
        <v>1080.0</v>
      </c>
      <c r="D19369" s="57" t="s">
        <v>380</v>
      </c>
      <c r="E19369" s="62" t="str">
        <f t="shared" si="1"/>
        <v>Out of test</v>
      </c>
      <c r="F19369" s="53" t="str">
        <f t="shared" si="2"/>
        <v>Shenzhen_1</v>
      </c>
      <c r="G19369" s="53">
        <f t="shared" si="3"/>
        <v>0.176662333</v>
      </c>
    </row>
    <row r="19370">
      <c r="A19370" s="61">
        <v>1.517852517E9</v>
      </c>
      <c r="B19370" s="61">
        <v>1.0</v>
      </c>
      <c r="C19370" s="61">
        <v>2101.0</v>
      </c>
      <c r="D19370" s="57" t="s">
        <v>380</v>
      </c>
      <c r="E19370" s="62" t="str">
        <f t="shared" si="1"/>
        <v>Out of test</v>
      </c>
      <c r="F19370" s="53" t="str">
        <f t="shared" si="2"/>
        <v>Shenzhen_1</v>
      </c>
      <c r="G19370" s="53">
        <f t="shared" si="3"/>
        <v>0.7724527483</v>
      </c>
    </row>
    <row r="19371">
      <c r="A19371" s="61">
        <v>1.515604723E9</v>
      </c>
      <c r="B19371" s="61">
        <v>1.0</v>
      </c>
      <c r="C19371" s="61">
        <v>9.0</v>
      </c>
      <c r="D19371" s="57" t="s">
        <v>380</v>
      </c>
      <c r="E19371" s="62" t="str">
        <f t="shared" si="1"/>
        <v>Out of test</v>
      </c>
      <c r="F19371" s="53" t="str">
        <f t="shared" si="2"/>
        <v>Shenzhen_1</v>
      </c>
      <c r="G19371" s="53">
        <f t="shared" si="3"/>
        <v>0.2680437855</v>
      </c>
    </row>
    <row r="19372">
      <c r="A19372" s="61">
        <v>1.516340078E9</v>
      </c>
      <c r="B19372" s="61">
        <v>1.0</v>
      </c>
      <c r="C19372" s="61">
        <v>1915.0</v>
      </c>
      <c r="D19372" s="57" t="s">
        <v>380</v>
      </c>
      <c r="E19372" s="62" t="str">
        <f t="shared" si="1"/>
        <v>Out of test</v>
      </c>
      <c r="F19372" s="53" t="str">
        <f t="shared" si="2"/>
        <v>Shenzhen_1</v>
      </c>
      <c r="G19372" s="53">
        <f t="shared" si="3"/>
        <v>0.4531925805</v>
      </c>
    </row>
    <row r="19373">
      <c r="A19373" s="61">
        <v>1.517545123E9</v>
      </c>
      <c r="B19373" s="61">
        <v>1.0</v>
      </c>
      <c r="C19373" s="61">
        <v>2609.0</v>
      </c>
      <c r="D19373" s="57" t="s">
        <v>380</v>
      </c>
      <c r="E19373" s="62" t="str">
        <f t="shared" si="1"/>
        <v>Out of test</v>
      </c>
      <c r="F19373" s="53" t="str">
        <f t="shared" si="2"/>
        <v>Shenzhen_1</v>
      </c>
      <c r="G19373" s="53">
        <f t="shared" si="3"/>
        <v>0.8865294658</v>
      </c>
    </row>
    <row r="19374">
      <c r="A19374" s="61">
        <v>1.517372924E9</v>
      </c>
      <c r="B19374" s="61">
        <v>1.0</v>
      </c>
      <c r="C19374" s="61">
        <v>4083.0</v>
      </c>
      <c r="D19374" s="57" t="s">
        <v>380</v>
      </c>
      <c r="E19374" s="62" t="str">
        <f t="shared" si="1"/>
        <v>Out of test</v>
      </c>
      <c r="F19374" s="53" t="str">
        <f t="shared" si="2"/>
        <v>Shenzhen_1</v>
      </c>
      <c r="G19374" s="53">
        <f t="shared" si="3"/>
        <v>0.8612488875</v>
      </c>
    </row>
    <row r="19375">
      <c r="A19375" s="61">
        <v>1.517890107E9</v>
      </c>
      <c r="B19375" s="61">
        <v>1.0</v>
      </c>
      <c r="C19375" s="61">
        <v>3855.0</v>
      </c>
      <c r="D19375" s="57" t="s">
        <v>380</v>
      </c>
      <c r="E19375" s="62" t="str">
        <f t="shared" si="1"/>
        <v>Out of test</v>
      </c>
      <c r="F19375" s="53" t="str">
        <f t="shared" si="2"/>
        <v>Shenzhen_1</v>
      </c>
      <c r="G19375" s="53">
        <f t="shared" si="3"/>
        <v>0.1018809533</v>
      </c>
    </row>
    <row r="19376">
      <c r="A19376" s="61">
        <v>1.518613019E9</v>
      </c>
      <c r="B19376" s="61">
        <v>1.0</v>
      </c>
      <c r="C19376" s="61">
        <v>492.0</v>
      </c>
      <c r="D19376" s="57" t="s">
        <v>380</v>
      </c>
      <c r="E19376" s="62" t="str">
        <f t="shared" si="1"/>
        <v>Out of test</v>
      </c>
      <c r="F19376" s="53" t="str">
        <f t="shared" si="2"/>
        <v>Shenzhen_1</v>
      </c>
      <c r="G19376" s="53">
        <f t="shared" si="3"/>
        <v>0.2859072194</v>
      </c>
    </row>
    <row r="19377">
      <c r="A19377" s="61">
        <v>1.515452504E9</v>
      </c>
      <c r="B19377" s="61">
        <v>1.0</v>
      </c>
      <c r="C19377" s="61">
        <v>138.0</v>
      </c>
      <c r="D19377" s="57" t="s">
        <v>380</v>
      </c>
      <c r="E19377" s="62" t="str">
        <f t="shared" si="1"/>
        <v>Out of test</v>
      </c>
      <c r="F19377" s="53" t="str">
        <f t="shared" si="2"/>
        <v>Shenzhen_1</v>
      </c>
      <c r="G19377" s="53">
        <f t="shared" si="3"/>
        <v>0.564074745</v>
      </c>
    </row>
    <row r="19378">
      <c r="A19378" s="61">
        <v>1.516674857E9</v>
      </c>
      <c r="B19378" s="61">
        <v>1.0</v>
      </c>
      <c r="C19378" s="61">
        <v>2045.0</v>
      </c>
      <c r="D19378" s="57" t="s">
        <v>380</v>
      </c>
      <c r="E19378" s="62" t="str">
        <f t="shared" si="1"/>
        <v>Out of test</v>
      </c>
      <c r="F19378" s="53" t="str">
        <f t="shared" si="2"/>
        <v>Shenzhen_1</v>
      </c>
      <c r="G19378" s="53">
        <f t="shared" si="3"/>
        <v>0.1621838529</v>
      </c>
    </row>
    <row r="19379">
      <c r="A19379" s="61">
        <v>1.513441879E9</v>
      </c>
      <c r="B19379" s="61">
        <v>1.0</v>
      </c>
      <c r="C19379" s="61">
        <v>1923.0</v>
      </c>
      <c r="D19379" s="57" t="s">
        <v>380</v>
      </c>
      <c r="E19379" s="62" t="str">
        <f t="shared" si="1"/>
        <v>Out of test</v>
      </c>
      <c r="F19379" s="53" t="str">
        <f t="shared" si="2"/>
        <v>Shenzhen_1</v>
      </c>
      <c r="G19379" s="53">
        <f t="shared" si="3"/>
        <v>0.6402286631</v>
      </c>
    </row>
    <row r="19380">
      <c r="A19380" s="61">
        <v>1.519234644E9</v>
      </c>
      <c r="B19380" s="61">
        <v>1.0</v>
      </c>
      <c r="C19380" s="61">
        <v>3754.0</v>
      </c>
      <c r="D19380" s="57" t="s">
        <v>380</v>
      </c>
      <c r="E19380" s="62" t="str">
        <f t="shared" si="1"/>
        <v>Out of test</v>
      </c>
      <c r="F19380" s="53" t="str">
        <f t="shared" si="2"/>
        <v>Shenzhen_1</v>
      </c>
      <c r="G19380" s="53">
        <f t="shared" si="3"/>
        <v>0.4777350313</v>
      </c>
    </row>
    <row r="19381">
      <c r="A19381" s="61">
        <v>1.517416964E9</v>
      </c>
      <c r="B19381" s="61">
        <v>1.0</v>
      </c>
      <c r="C19381" s="61">
        <v>2025.0</v>
      </c>
      <c r="D19381" s="57" t="s">
        <v>380</v>
      </c>
      <c r="E19381" s="62" t="str">
        <f t="shared" si="1"/>
        <v>Out of test</v>
      </c>
      <c r="F19381" s="53" t="str">
        <f t="shared" si="2"/>
        <v>Shenzhen_1</v>
      </c>
      <c r="G19381" s="53">
        <f t="shared" si="3"/>
        <v>0.1222895431</v>
      </c>
    </row>
    <row r="19382">
      <c r="A19382" s="61">
        <v>1.511367485E9</v>
      </c>
      <c r="B19382" s="61">
        <v>1.0</v>
      </c>
      <c r="C19382" s="61">
        <v>1973.0</v>
      </c>
      <c r="D19382" s="57" t="s">
        <v>380</v>
      </c>
      <c r="E19382" s="62" t="str">
        <f t="shared" si="1"/>
        <v>Out of test</v>
      </c>
      <c r="F19382" s="53" t="str">
        <f t="shared" si="2"/>
        <v>Shenzhen_1</v>
      </c>
      <c r="G19382" s="53">
        <f t="shared" si="3"/>
        <v>0.7273225317</v>
      </c>
    </row>
    <row r="19383">
      <c r="A19383" s="61">
        <v>1.514050487E9</v>
      </c>
      <c r="B19383" s="61">
        <v>1.0</v>
      </c>
      <c r="C19383" s="61">
        <v>1343.0</v>
      </c>
      <c r="D19383" s="57" t="s">
        <v>380</v>
      </c>
      <c r="E19383" s="62" t="str">
        <f t="shared" si="1"/>
        <v>Out of test</v>
      </c>
      <c r="F19383" s="53" t="str">
        <f t="shared" si="2"/>
        <v>Shenzhen_1</v>
      </c>
      <c r="G19383" s="53">
        <f t="shared" si="3"/>
        <v>0.3917939879</v>
      </c>
    </row>
    <row r="19384">
      <c r="A19384" s="61">
        <v>1.515200047E9</v>
      </c>
      <c r="B19384" s="61">
        <v>1.0</v>
      </c>
      <c r="C19384" s="61">
        <v>1534.0</v>
      </c>
      <c r="D19384" s="57" t="s">
        <v>380</v>
      </c>
      <c r="E19384" s="62" t="str">
        <f t="shared" si="1"/>
        <v>Out of test</v>
      </c>
      <c r="F19384" s="53" t="str">
        <f t="shared" si="2"/>
        <v>Shenzhen_1</v>
      </c>
      <c r="G19384" s="53">
        <f t="shared" si="3"/>
        <v>0.9357016923</v>
      </c>
    </row>
    <row r="19385">
      <c r="A19385" s="61">
        <v>1.519396896E9</v>
      </c>
      <c r="B19385" s="61">
        <v>1.0</v>
      </c>
      <c r="C19385" s="61">
        <v>2166.0</v>
      </c>
      <c r="D19385" s="57" t="s">
        <v>380</v>
      </c>
      <c r="E19385" s="62" t="str">
        <f t="shared" si="1"/>
        <v>Out of test</v>
      </c>
      <c r="F19385" s="53" t="str">
        <f t="shared" si="2"/>
        <v>Shenzhen_1</v>
      </c>
      <c r="G19385" s="53">
        <f t="shared" si="3"/>
        <v>0.6487360935</v>
      </c>
    </row>
    <row r="19386">
      <c r="A19386" s="61">
        <v>1.513791785E9</v>
      </c>
      <c r="B19386" s="61">
        <v>1.0</v>
      </c>
      <c r="C19386" s="61">
        <v>1867.0</v>
      </c>
      <c r="D19386" s="57" t="s">
        <v>380</v>
      </c>
      <c r="E19386" s="62" t="str">
        <f t="shared" si="1"/>
        <v>Out of test</v>
      </c>
      <c r="F19386" s="53" t="str">
        <f t="shared" si="2"/>
        <v>Shenzhen_1</v>
      </c>
      <c r="G19386" s="53">
        <f t="shared" si="3"/>
        <v>0.9944563362</v>
      </c>
    </row>
    <row r="19387">
      <c r="A19387" s="61">
        <v>1.515249748E9</v>
      </c>
      <c r="B19387" s="61">
        <v>1.0</v>
      </c>
      <c r="C19387" s="61">
        <v>4442.0</v>
      </c>
      <c r="D19387" s="57" t="s">
        <v>380</v>
      </c>
      <c r="E19387" s="62" t="str">
        <f t="shared" si="1"/>
        <v>Out of test</v>
      </c>
      <c r="F19387" s="53" t="str">
        <f t="shared" si="2"/>
        <v>Shenzhen_1</v>
      </c>
      <c r="G19387" s="53">
        <f t="shared" si="3"/>
        <v>0.02772071912</v>
      </c>
    </row>
    <row r="19388">
      <c r="A19388" s="61">
        <v>1.519018618E9</v>
      </c>
      <c r="B19388" s="61">
        <v>1.0</v>
      </c>
      <c r="C19388" s="61">
        <v>2775.0</v>
      </c>
      <c r="D19388" s="57" t="s">
        <v>380</v>
      </c>
      <c r="E19388" s="62" t="str">
        <f t="shared" si="1"/>
        <v>Out of test</v>
      </c>
      <c r="F19388" s="53" t="str">
        <f t="shared" si="2"/>
        <v>Shenzhen_1</v>
      </c>
      <c r="G19388" s="53">
        <f t="shared" si="3"/>
        <v>0.5835622756</v>
      </c>
    </row>
    <row r="19389">
      <c r="A19389" s="61">
        <v>1.511998094E9</v>
      </c>
      <c r="B19389" s="61">
        <v>1.0</v>
      </c>
      <c r="C19389" s="61">
        <v>2660.0</v>
      </c>
      <c r="D19389" s="57" t="s">
        <v>380</v>
      </c>
      <c r="E19389" s="62" t="str">
        <f t="shared" si="1"/>
        <v>Out of test</v>
      </c>
      <c r="F19389" s="53" t="str">
        <f t="shared" si="2"/>
        <v>Shenzhen_1</v>
      </c>
      <c r="G19389" s="53">
        <f t="shared" si="3"/>
        <v>0.734780603</v>
      </c>
    </row>
    <row r="19390">
      <c r="A19390" s="61">
        <v>1.519895547E9</v>
      </c>
      <c r="B19390" s="61">
        <v>1.0</v>
      </c>
      <c r="C19390" s="61">
        <v>2126.0</v>
      </c>
      <c r="D19390" s="57" t="s">
        <v>380</v>
      </c>
      <c r="E19390" s="62" t="str">
        <f t="shared" si="1"/>
        <v>Out of test</v>
      </c>
      <c r="F19390" s="53" t="str">
        <f t="shared" si="2"/>
        <v>Shenzhen_1</v>
      </c>
      <c r="G19390" s="53">
        <f t="shared" si="3"/>
        <v>0.6307618877</v>
      </c>
    </row>
    <row r="19391">
      <c r="A19391" s="61">
        <v>1.511954969E9</v>
      </c>
      <c r="B19391" s="61">
        <v>1.0</v>
      </c>
      <c r="C19391" s="61">
        <v>1115.0</v>
      </c>
      <c r="D19391" s="57" t="s">
        <v>380</v>
      </c>
      <c r="E19391" s="62" t="str">
        <f t="shared" si="1"/>
        <v>Out of test</v>
      </c>
      <c r="F19391" s="53" t="str">
        <f t="shared" si="2"/>
        <v>Shenzhen_1</v>
      </c>
      <c r="G19391" s="53">
        <f t="shared" si="3"/>
        <v>0.6692483227</v>
      </c>
    </row>
    <row r="19392">
      <c r="A19392" s="61">
        <v>1.519969269E9</v>
      </c>
      <c r="B19392" s="61">
        <v>1.0</v>
      </c>
      <c r="C19392" s="61">
        <v>1969.0</v>
      </c>
      <c r="D19392" s="57" t="s">
        <v>380</v>
      </c>
      <c r="E19392" s="62" t="str">
        <f t="shared" si="1"/>
        <v>Out of test</v>
      </c>
      <c r="F19392" s="53" t="str">
        <f t="shared" si="2"/>
        <v>Shenzhen_1</v>
      </c>
      <c r="G19392" s="53">
        <f t="shared" si="3"/>
        <v>0.4107463414</v>
      </c>
    </row>
    <row r="19393">
      <c r="A19393" s="61">
        <v>1.518769046E9</v>
      </c>
      <c r="B19393" s="61">
        <v>1.0</v>
      </c>
      <c r="C19393" s="61">
        <v>1621.0</v>
      </c>
      <c r="D19393" s="57" t="s">
        <v>380</v>
      </c>
      <c r="E19393" s="62" t="str">
        <f t="shared" si="1"/>
        <v>Out of test</v>
      </c>
      <c r="F19393" s="53" t="str">
        <f t="shared" si="2"/>
        <v>Shenzhen_1</v>
      </c>
      <c r="G19393" s="53">
        <f t="shared" si="3"/>
        <v>0.8517824234</v>
      </c>
    </row>
    <row r="19394">
      <c r="A19394" s="61">
        <v>1.515216789E9</v>
      </c>
      <c r="B19394" s="61">
        <v>1.0</v>
      </c>
      <c r="C19394" s="61">
        <v>950.0</v>
      </c>
      <c r="D19394" s="57" t="s">
        <v>380</v>
      </c>
      <c r="E19394" s="62" t="str">
        <f t="shared" si="1"/>
        <v>Out of test</v>
      </c>
      <c r="F19394" s="53" t="str">
        <f t="shared" si="2"/>
        <v>Shenzhen_1</v>
      </c>
      <c r="G19394" s="53">
        <f t="shared" si="3"/>
        <v>0.5143655616</v>
      </c>
    </row>
    <row r="19395">
      <c r="A19395" s="61">
        <v>1.514510445E9</v>
      </c>
      <c r="B19395" s="61">
        <v>1.0</v>
      </c>
      <c r="C19395" s="61">
        <v>2743.0</v>
      </c>
      <c r="D19395" s="57" t="s">
        <v>380</v>
      </c>
      <c r="E19395" s="62" t="str">
        <f t="shared" si="1"/>
        <v>Out of test</v>
      </c>
      <c r="F19395" s="53" t="str">
        <f t="shared" si="2"/>
        <v>Shenzhen_1</v>
      </c>
      <c r="G19395" s="53">
        <f t="shared" si="3"/>
        <v>0.695059719</v>
      </c>
    </row>
    <row r="19396">
      <c r="A19396" s="61">
        <v>1.514559699E9</v>
      </c>
      <c r="B19396" s="61">
        <v>1.0</v>
      </c>
      <c r="C19396" s="61">
        <v>3584.0</v>
      </c>
      <c r="D19396" s="57" t="s">
        <v>380</v>
      </c>
      <c r="E19396" s="62" t="str">
        <f t="shared" si="1"/>
        <v>Out of test</v>
      </c>
      <c r="F19396" s="53" t="str">
        <f t="shared" si="2"/>
        <v>Shenzhen_1</v>
      </c>
      <c r="G19396" s="53">
        <f t="shared" si="3"/>
        <v>0.4914387619</v>
      </c>
    </row>
    <row r="19397">
      <c r="A19397" s="61">
        <v>1.518791438E9</v>
      </c>
      <c r="B19397" s="61">
        <v>1.0</v>
      </c>
      <c r="C19397" s="61">
        <v>4063.0</v>
      </c>
      <c r="D19397" s="57" t="s">
        <v>380</v>
      </c>
      <c r="E19397" s="62" t="str">
        <f t="shared" si="1"/>
        <v>Out of test</v>
      </c>
      <c r="F19397" s="53" t="str">
        <f t="shared" si="2"/>
        <v>Shenzhen_1</v>
      </c>
      <c r="G19397" s="53">
        <f t="shared" si="3"/>
        <v>0.1388937242</v>
      </c>
    </row>
    <row r="19398">
      <c r="A19398" s="61">
        <v>1.511818335E9</v>
      </c>
      <c r="B19398" s="61">
        <v>1.0</v>
      </c>
      <c r="C19398" s="61">
        <v>3238.0</v>
      </c>
      <c r="D19398" s="57" t="s">
        <v>380</v>
      </c>
      <c r="E19398" s="62" t="str">
        <f t="shared" si="1"/>
        <v>Out of test</v>
      </c>
      <c r="F19398" s="53" t="str">
        <f t="shared" si="2"/>
        <v>Shenzhen_1</v>
      </c>
      <c r="G19398" s="53">
        <f t="shared" si="3"/>
        <v>0.6581661466</v>
      </c>
    </row>
    <row r="19399">
      <c r="A19399" s="61">
        <v>1.514349133E9</v>
      </c>
      <c r="B19399" s="61">
        <v>1.0</v>
      </c>
      <c r="C19399" s="61">
        <v>4310.0</v>
      </c>
      <c r="D19399" s="57" t="s">
        <v>380</v>
      </c>
      <c r="E19399" s="62" t="str">
        <f t="shared" si="1"/>
        <v>Out of test</v>
      </c>
      <c r="F19399" s="53" t="str">
        <f t="shared" si="2"/>
        <v>Shenzhen_1</v>
      </c>
      <c r="G19399" s="53">
        <f t="shared" si="3"/>
        <v>0.6658822528</v>
      </c>
    </row>
    <row r="19400">
      <c r="A19400" s="61">
        <v>1.514663766E9</v>
      </c>
      <c r="B19400" s="61">
        <v>1.0</v>
      </c>
      <c r="C19400" s="61">
        <v>1210.0</v>
      </c>
      <c r="D19400" s="57" t="s">
        <v>380</v>
      </c>
      <c r="E19400" s="62" t="str">
        <f t="shared" si="1"/>
        <v>Out of test</v>
      </c>
      <c r="F19400" s="53" t="str">
        <f t="shared" si="2"/>
        <v>Shenzhen_1</v>
      </c>
      <c r="G19400" s="53">
        <f t="shared" si="3"/>
        <v>0.483714428</v>
      </c>
    </row>
    <row r="19401">
      <c r="A19401" s="61">
        <v>1.518463904E9</v>
      </c>
      <c r="B19401" s="61">
        <v>1.0</v>
      </c>
      <c r="C19401" s="61">
        <v>765.0</v>
      </c>
      <c r="D19401" s="57" t="s">
        <v>380</v>
      </c>
      <c r="E19401" s="62" t="str">
        <f t="shared" si="1"/>
        <v>Out of test</v>
      </c>
      <c r="F19401" s="53" t="str">
        <f t="shared" si="2"/>
        <v>Shenzhen_1</v>
      </c>
      <c r="G19401" s="53">
        <f t="shared" si="3"/>
        <v>0.534507275</v>
      </c>
    </row>
    <row r="19402">
      <c r="A19402" s="61">
        <v>1.512000207E9</v>
      </c>
      <c r="B19402" s="61">
        <v>1.0</v>
      </c>
      <c r="C19402" s="61">
        <v>3765.0</v>
      </c>
      <c r="D19402" s="57" t="s">
        <v>380</v>
      </c>
      <c r="E19402" s="62" t="str">
        <f t="shared" si="1"/>
        <v>Out of test</v>
      </c>
      <c r="F19402" s="53" t="str">
        <f t="shared" si="2"/>
        <v>Shenzhen_1</v>
      </c>
      <c r="G19402" s="53">
        <f t="shared" si="3"/>
        <v>0.9554623427</v>
      </c>
    </row>
    <row r="19403">
      <c r="A19403" s="61">
        <v>1.512033879E9</v>
      </c>
      <c r="B19403" s="61">
        <v>1.0</v>
      </c>
      <c r="C19403" s="61">
        <v>739.0</v>
      </c>
      <c r="D19403" s="57" t="s">
        <v>380</v>
      </c>
      <c r="E19403" s="62" t="str">
        <f t="shared" si="1"/>
        <v>Out of test</v>
      </c>
      <c r="F19403" s="53" t="str">
        <f t="shared" si="2"/>
        <v>Shenzhen_1</v>
      </c>
      <c r="G19403" s="53">
        <f t="shared" si="3"/>
        <v>0.3594144294</v>
      </c>
    </row>
    <row r="19404">
      <c r="A19404" s="61">
        <v>1.517510837E9</v>
      </c>
      <c r="B19404" s="61">
        <v>1.0</v>
      </c>
      <c r="C19404" s="61">
        <v>5234.0</v>
      </c>
      <c r="D19404" s="57" t="s">
        <v>380</v>
      </c>
      <c r="E19404" s="62" t="str">
        <f t="shared" si="1"/>
        <v>Out of test</v>
      </c>
      <c r="F19404" s="53" t="str">
        <f t="shared" si="2"/>
        <v>Shenzhen_1</v>
      </c>
      <c r="G19404" s="53">
        <f t="shared" si="3"/>
        <v>0.1469652755</v>
      </c>
    </row>
    <row r="19405">
      <c r="A19405" s="61">
        <v>1.516118364E9</v>
      </c>
      <c r="B19405" s="61">
        <v>1.0</v>
      </c>
      <c r="C19405" s="61">
        <v>596.0</v>
      </c>
      <c r="D19405" s="57" t="s">
        <v>380</v>
      </c>
      <c r="E19405" s="62" t="str">
        <f t="shared" si="1"/>
        <v>Out of test</v>
      </c>
      <c r="F19405" s="53" t="str">
        <f t="shared" si="2"/>
        <v>Shenzhen_1</v>
      </c>
      <c r="G19405" s="53">
        <f t="shared" si="3"/>
        <v>0.6570222501</v>
      </c>
    </row>
    <row r="19406">
      <c r="A19406" s="61">
        <v>1.515026616E9</v>
      </c>
      <c r="B19406" s="61">
        <v>1.0</v>
      </c>
      <c r="C19406" s="61">
        <v>1403.0</v>
      </c>
      <c r="D19406" s="57" t="s">
        <v>380</v>
      </c>
      <c r="E19406" s="62" t="str">
        <f t="shared" si="1"/>
        <v>Out of test</v>
      </c>
      <c r="F19406" s="53" t="str">
        <f t="shared" si="2"/>
        <v>Shenzhen_1</v>
      </c>
      <c r="G19406" s="53">
        <f t="shared" si="3"/>
        <v>0.8583777591</v>
      </c>
    </row>
    <row r="19407">
      <c r="A19407" s="61">
        <v>1.511918033E9</v>
      </c>
      <c r="B19407" s="61">
        <v>1.0</v>
      </c>
      <c r="C19407" s="61">
        <v>276.0</v>
      </c>
      <c r="D19407" s="57" t="s">
        <v>380</v>
      </c>
      <c r="E19407" s="62" t="str">
        <f t="shared" si="1"/>
        <v>Out of test</v>
      </c>
      <c r="F19407" s="53" t="str">
        <f t="shared" si="2"/>
        <v>Shenzhen_1</v>
      </c>
      <c r="G19407" s="53">
        <f t="shared" si="3"/>
        <v>0.7104089643</v>
      </c>
    </row>
    <row r="19408">
      <c r="A19408" s="61">
        <v>1.516836718E9</v>
      </c>
      <c r="B19408" s="61">
        <v>1.0</v>
      </c>
      <c r="C19408" s="61">
        <v>3831.0</v>
      </c>
      <c r="D19408" s="57" t="s">
        <v>380</v>
      </c>
      <c r="E19408" s="62" t="str">
        <f t="shared" si="1"/>
        <v>Out of test</v>
      </c>
      <c r="F19408" s="53" t="str">
        <f t="shared" si="2"/>
        <v>Shenzhen_1</v>
      </c>
      <c r="G19408" s="53">
        <f t="shared" si="3"/>
        <v>0.1004287563</v>
      </c>
    </row>
    <row r="19409">
      <c r="A19409" s="61">
        <v>1.514573248E9</v>
      </c>
      <c r="B19409" s="61">
        <v>1.0</v>
      </c>
      <c r="C19409" s="61">
        <v>3206.0</v>
      </c>
      <c r="D19409" s="57" t="s">
        <v>380</v>
      </c>
      <c r="E19409" s="62" t="str">
        <f t="shared" si="1"/>
        <v>Out of test</v>
      </c>
      <c r="F19409" s="53" t="str">
        <f t="shared" si="2"/>
        <v>Shenzhen_1</v>
      </c>
      <c r="G19409" s="53">
        <f t="shared" si="3"/>
        <v>0.2204810794</v>
      </c>
    </row>
    <row r="19410">
      <c r="A19410" s="61">
        <v>1.518937077E9</v>
      </c>
      <c r="B19410" s="61">
        <v>1.0</v>
      </c>
      <c r="C19410" s="61">
        <v>798.0</v>
      </c>
      <c r="D19410" s="57" t="s">
        <v>380</v>
      </c>
      <c r="E19410" s="62" t="str">
        <f t="shared" si="1"/>
        <v>Out of test</v>
      </c>
      <c r="F19410" s="53" t="str">
        <f t="shared" si="2"/>
        <v>Shenzhen_1</v>
      </c>
      <c r="G19410" s="53">
        <f t="shared" si="3"/>
        <v>0.4877710827</v>
      </c>
    </row>
    <row r="19411">
      <c r="A19411" s="61">
        <v>1.515406914E9</v>
      </c>
      <c r="B19411" s="61">
        <v>1.0</v>
      </c>
      <c r="C19411" s="61">
        <v>1035.0</v>
      </c>
      <c r="D19411" s="57" t="s">
        <v>380</v>
      </c>
      <c r="E19411" s="62" t="str">
        <f t="shared" si="1"/>
        <v>Out of test</v>
      </c>
      <c r="F19411" s="53" t="str">
        <f t="shared" si="2"/>
        <v>Shenzhen_1</v>
      </c>
      <c r="G19411" s="53">
        <f t="shared" si="3"/>
        <v>0.6587498263</v>
      </c>
    </row>
    <row r="19412">
      <c r="A19412" s="61">
        <v>1.517167929E9</v>
      </c>
      <c r="B19412" s="61">
        <v>1.0</v>
      </c>
      <c r="C19412" s="61">
        <v>1576.0</v>
      </c>
      <c r="D19412" s="57" t="s">
        <v>380</v>
      </c>
      <c r="E19412" s="62" t="str">
        <f t="shared" si="1"/>
        <v>Out of test</v>
      </c>
      <c r="F19412" s="53" t="str">
        <f t="shared" si="2"/>
        <v>Shenzhen_1</v>
      </c>
      <c r="G19412" s="53">
        <f t="shared" si="3"/>
        <v>0.386446635</v>
      </c>
    </row>
    <row r="19413">
      <c r="A19413" s="61">
        <v>1.512832633E9</v>
      </c>
      <c r="B19413" s="61">
        <v>1.0</v>
      </c>
      <c r="C19413" s="61">
        <v>1518.0</v>
      </c>
      <c r="D19413" s="57" t="s">
        <v>380</v>
      </c>
      <c r="E19413" s="62" t="str">
        <f t="shared" si="1"/>
        <v>Out of test</v>
      </c>
      <c r="F19413" s="53" t="str">
        <f t="shared" si="2"/>
        <v>Shenzhen_1</v>
      </c>
      <c r="G19413" s="53">
        <f t="shared" si="3"/>
        <v>0.05676335397</v>
      </c>
    </row>
    <row r="19414">
      <c r="A19414" s="61">
        <v>1.512931593E9</v>
      </c>
      <c r="B19414" s="61">
        <v>1.0</v>
      </c>
      <c r="C19414" s="61">
        <v>3146.0</v>
      </c>
      <c r="D19414" s="57" t="s">
        <v>380</v>
      </c>
      <c r="E19414" s="62" t="str">
        <f t="shared" si="1"/>
        <v>Out of test</v>
      </c>
      <c r="F19414" s="53" t="str">
        <f t="shared" si="2"/>
        <v>Shenzhen_1</v>
      </c>
      <c r="G19414" s="53">
        <f t="shared" si="3"/>
        <v>0.217264472</v>
      </c>
    </row>
    <row r="19415">
      <c r="A19415" s="61">
        <v>1.513710567E9</v>
      </c>
      <c r="B19415" s="61">
        <v>1.0</v>
      </c>
      <c r="C19415" s="61">
        <v>1842.0</v>
      </c>
      <c r="D19415" s="57" t="s">
        <v>380</v>
      </c>
      <c r="E19415" s="62" t="str">
        <f t="shared" si="1"/>
        <v>Out of test</v>
      </c>
      <c r="F19415" s="53" t="str">
        <f t="shared" si="2"/>
        <v>Shenzhen_1</v>
      </c>
      <c r="G19415" s="53">
        <f t="shared" si="3"/>
        <v>0.5226198611</v>
      </c>
    </row>
    <row r="19416">
      <c r="A19416" s="61">
        <v>1.517694454E9</v>
      </c>
      <c r="B19416" s="61">
        <v>1.0</v>
      </c>
      <c r="C19416" s="61">
        <v>1727.0</v>
      </c>
      <c r="D19416" s="57" t="s">
        <v>380</v>
      </c>
      <c r="E19416" s="62" t="str">
        <f t="shared" si="1"/>
        <v>Out of test</v>
      </c>
      <c r="F19416" s="53" t="str">
        <f t="shared" si="2"/>
        <v>Shenzhen_1</v>
      </c>
      <c r="G19416" s="53">
        <f t="shared" si="3"/>
        <v>0.3991535768</v>
      </c>
    </row>
    <row r="19417">
      <c r="A19417" s="61">
        <v>1.517198294E9</v>
      </c>
      <c r="B19417" s="61">
        <v>1.0</v>
      </c>
      <c r="C19417" s="61">
        <v>3517.0</v>
      </c>
      <c r="D19417" s="57" t="s">
        <v>380</v>
      </c>
      <c r="E19417" s="62" t="str">
        <f t="shared" si="1"/>
        <v>Out of test</v>
      </c>
      <c r="F19417" s="53" t="str">
        <f t="shared" si="2"/>
        <v>Shenzhen_1</v>
      </c>
      <c r="G19417" s="53">
        <f t="shared" si="3"/>
        <v>0.008405154379</v>
      </c>
    </row>
    <row r="19418">
      <c r="A19418" s="61">
        <v>1.516359433E9</v>
      </c>
      <c r="B19418" s="61">
        <v>1.0</v>
      </c>
      <c r="C19418" s="61">
        <v>2294.0</v>
      </c>
      <c r="D19418" s="57" t="s">
        <v>380</v>
      </c>
      <c r="E19418" s="62" t="str">
        <f t="shared" si="1"/>
        <v>Out of test</v>
      </c>
      <c r="F19418" s="53" t="str">
        <f t="shared" si="2"/>
        <v>Shenzhen_1</v>
      </c>
      <c r="G19418" s="53">
        <f t="shared" si="3"/>
        <v>0.4742184664</v>
      </c>
    </row>
    <row r="19419">
      <c r="A19419" s="61">
        <v>1.519813824E9</v>
      </c>
      <c r="B19419" s="61">
        <v>1.0</v>
      </c>
      <c r="C19419" s="61">
        <v>458.0</v>
      </c>
      <c r="D19419" s="57" t="s">
        <v>380</v>
      </c>
      <c r="E19419" s="62" t="str">
        <f t="shared" si="1"/>
        <v>Out of test</v>
      </c>
      <c r="F19419" s="53" t="str">
        <f t="shared" si="2"/>
        <v>Shenzhen_1</v>
      </c>
      <c r="G19419" s="53">
        <f t="shared" si="3"/>
        <v>0.5343620769</v>
      </c>
    </row>
    <row r="19420">
      <c r="A19420" s="61">
        <v>1.518171119E9</v>
      </c>
      <c r="B19420" s="61">
        <v>1.0</v>
      </c>
      <c r="C19420" s="61">
        <v>4043.0</v>
      </c>
      <c r="D19420" s="57" t="s">
        <v>380</v>
      </c>
      <c r="E19420" s="62" t="str">
        <f t="shared" si="1"/>
        <v>Out of test</v>
      </c>
      <c r="F19420" s="53" t="str">
        <f t="shared" si="2"/>
        <v>Shenzhen_1</v>
      </c>
      <c r="G19420" s="53">
        <f t="shared" si="3"/>
        <v>0.3926155947</v>
      </c>
    </row>
    <row r="19421">
      <c r="A19421" s="61">
        <v>1.516450973E9</v>
      </c>
      <c r="B19421" s="61">
        <v>1.0</v>
      </c>
      <c r="C19421" s="61">
        <v>795.0</v>
      </c>
      <c r="D19421" s="57" t="s">
        <v>380</v>
      </c>
      <c r="E19421" s="62" t="str">
        <f t="shared" si="1"/>
        <v>Out of test</v>
      </c>
      <c r="F19421" s="53" t="str">
        <f t="shared" si="2"/>
        <v>Shenzhen_1</v>
      </c>
      <c r="G19421" s="53">
        <f t="shared" si="3"/>
        <v>0.05474519395</v>
      </c>
    </row>
    <row r="19422">
      <c r="A19422" s="61">
        <v>1.516138446E9</v>
      </c>
      <c r="B19422" s="61">
        <v>1.0</v>
      </c>
      <c r="C19422" s="61">
        <v>1087.0</v>
      </c>
      <c r="D19422" s="57" t="s">
        <v>380</v>
      </c>
      <c r="E19422" s="62" t="str">
        <f t="shared" si="1"/>
        <v>Out of test</v>
      </c>
      <c r="F19422" s="53" t="str">
        <f t="shared" si="2"/>
        <v>Shenzhen_1</v>
      </c>
      <c r="G19422" s="53">
        <f t="shared" si="3"/>
        <v>0.3569274591</v>
      </c>
    </row>
    <row r="19423">
      <c r="A19423" s="61">
        <v>1.518529314E9</v>
      </c>
      <c r="B19423" s="61">
        <v>1.0</v>
      </c>
      <c r="C19423" s="61">
        <v>928.0</v>
      </c>
      <c r="D19423" s="57" t="s">
        <v>380</v>
      </c>
      <c r="E19423" s="62" t="str">
        <f t="shared" si="1"/>
        <v>Out of test</v>
      </c>
      <c r="F19423" s="53" t="str">
        <f t="shared" si="2"/>
        <v>Shenzhen_1</v>
      </c>
      <c r="G19423" s="53">
        <f t="shared" si="3"/>
        <v>0.6033965479</v>
      </c>
    </row>
    <row r="19424">
      <c r="A19424" s="61">
        <v>1.513943588E9</v>
      </c>
      <c r="B19424" s="61">
        <v>1.0</v>
      </c>
      <c r="C19424" s="61">
        <v>1189.0</v>
      </c>
      <c r="D19424" s="57" t="s">
        <v>380</v>
      </c>
      <c r="E19424" s="62" t="str">
        <f t="shared" si="1"/>
        <v>Out of test</v>
      </c>
      <c r="F19424" s="53" t="str">
        <f t="shared" si="2"/>
        <v>Shenzhen_1</v>
      </c>
      <c r="G19424" s="53">
        <f t="shared" si="3"/>
        <v>0.09200800087</v>
      </c>
    </row>
    <row r="19425">
      <c r="A19425" s="61">
        <v>1.517126618E9</v>
      </c>
      <c r="B19425" s="61">
        <v>1.0</v>
      </c>
      <c r="C19425" s="61">
        <v>1344.0</v>
      </c>
      <c r="D19425" s="57" t="s">
        <v>380</v>
      </c>
      <c r="E19425" s="62" t="str">
        <f t="shared" si="1"/>
        <v>Out of test</v>
      </c>
      <c r="F19425" s="53" t="str">
        <f t="shared" si="2"/>
        <v>Shenzhen_1</v>
      </c>
      <c r="G19425" s="53">
        <f t="shared" si="3"/>
        <v>0.03898224955</v>
      </c>
    </row>
    <row r="19426">
      <c r="A19426" s="61">
        <v>1.511963007E9</v>
      </c>
      <c r="B19426" s="61">
        <v>1.0</v>
      </c>
      <c r="C19426" s="61">
        <v>1509.0</v>
      </c>
      <c r="D19426" s="57" t="s">
        <v>380</v>
      </c>
      <c r="E19426" s="62" t="str">
        <f t="shared" si="1"/>
        <v>Out of test</v>
      </c>
      <c r="F19426" s="53" t="str">
        <f t="shared" si="2"/>
        <v>Shenzhen_1</v>
      </c>
      <c r="G19426" s="53">
        <f t="shared" si="3"/>
        <v>0.680004063</v>
      </c>
    </row>
    <row r="19427">
      <c r="A19427" s="61">
        <v>1.518776446E9</v>
      </c>
      <c r="B19427" s="61">
        <v>1.0</v>
      </c>
      <c r="C19427" s="61">
        <v>683.0</v>
      </c>
      <c r="D19427" s="57" t="s">
        <v>380</v>
      </c>
      <c r="E19427" s="62" t="str">
        <f t="shared" si="1"/>
        <v>Out of test</v>
      </c>
      <c r="F19427" s="53" t="str">
        <f t="shared" si="2"/>
        <v>Shenzhen_1</v>
      </c>
      <c r="G19427" s="53">
        <f t="shared" si="3"/>
        <v>0.2035624671</v>
      </c>
    </row>
    <row r="19428">
      <c r="A19428" s="61">
        <v>1.516824669E9</v>
      </c>
      <c r="B19428" s="61">
        <v>1.0</v>
      </c>
      <c r="C19428" s="61">
        <v>3099.0</v>
      </c>
      <c r="D19428" s="57" t="s">
        <v>380</v>
      </c>
      <c r="E19428" s="62" t="str">
        <f t="shared" si="1"/>
        <v>Out of test</v>
      </c>
      <c r="F19428" s="53" t="str">
        <f t="shared" si="2"/>
        <v>Shenzhen_1</v>
      </c>
      <c r="G19428" s="53">
        <f t="shared" si="3"/>
        <v>0.8972437337</v>
      </c>
    </row>
    <row r="19429">
      <c r="A19429" s="61">
        <v>1.517852779E9</v>
      </c>
      <c r="B19429" s="61">
        <v>1.0</v>
      </c>
      <c r="C19429" s="61">
        <v>2646.0</v>
      </c>
      <c r="D19429" s="57" t="s">
        <v>380</v>
      </c>
      <c r="E19429" s="62" t="str">
        <f t="shared" si="1"/>
        <v>Out of test</v>
      </c>
      <c r="F19429" s="53" t="str">
        <f t="shared" si="2"/>
        <v>Shenzhen_1</v>
      </c>
      <c r="G19429" s="53">
        <f t="shared" si="3"/>
        <v>0.2748606867</v>
      </c>
    </row>
    <row r="19430">
      <c r="A19430" s="61">
        <v>1.512546703E9</v>
      </c>
      <c r="B19430" s="61">
        <v>1.0</v>
      </c>
      <c r="C19430" s="61">
        <v>1606.0</v>
      </c>
      <c r="D19430" s="57" t="s">
        <v>380</v>
      </c>
      <c r="E19430" s="62" t="str">
        <f t="shared" si="1"/>
        <v>Out of test</v>
      </c>
      <c r="F19430" s="53" t="str">
        <f t="shared" si="2"/>
        <v>Shenzhen_1</v>
      </c>
      <c r="G19430" s="53">
        <f t="shared" si="3"/>
        <v>0.2288673226</v>
      </c>
    </row>
    <row r="19431">
      <c r="A19431" s="61">
        <v>1.516868476E9</v>
      </c>
      <c r="B19431" s="61">
        <v>1.0</v>
      </c>
      <c r="C19431" s="61">
        <v>740.0</v>
      </c>
      <c r="D19431" s="57" t="s">
        <v>380</v>
      </c>
      <c r="E19431" s="62" t="str">
        <f t="shared" si="1"/>
        <v>Out of test</v>
      </c>
      <c r="F19431" s="53" t="str">
        <f t="shared" si="2"/>
        <v>Shenzhen_1</v>
      </c>
      <c r="G19431" s="53">
        <f t="shared" si="3"/>
        <v>0.5215119578</v>
      </c>
    </row>
    <row r="19432">
      <c r="A19432" s="61">
        <v>1.511922193E9</v>
      </c>
      <c r="B19432" s="61">
        <v>1.0</v>
      </c>
      <c r="C19432" s="61">
        <v>175.0</v>
      </c>
      <c r="D19432" s="57" t="s">
        <v>380</v>
      </c>
      <c r="E19432" s="62" t="str">
        <f t="shared" si="1"/>
        <v>Out of test</v>
      </c>
      <c r="F19432" s="53" t="str">
        <f t="shared" si="2"/>
        <v>Shenzhen_1</v>
      </c>
      <c r="G19432" s="53">
        <f t="shared" si="3"/>
        <v>0.7905323161</v>
      </c>
    </row>
    <row r="19433">
      <c r="A19433" s="61">
        <v>1.512745183E9</v>
      </c>
      <c r="B19433" s="61">
        <v>1.0</v>
      </c>
      <c r="C19433" s="61">
        <v>898.0</v>
      </c>
      <c r="D19433" s="57" t="s">
        <v>380</v>
      </c>
      <c r="E19433" s="62" t="str">
        <f t="shared" si="1"/>
        <v>Out of test</v>
      </c>
      <c r="F19433" s="53" t="str">
        <f t="shared" si="2"/>
        <v>Shenzhen_1</v>
      </c>
      <c r="G19433" s="53">
        <f t="shared" si="3"/>
        <v>0.129084064</v>
      </c>
    </row>
    <row r="19434">
      <c r="A19434" s="61">
        <v>1.511691128E9</v>
      </c>
      <c r="B19434" s="61">
        <v>1.0</v>
      </c>
      <c r="C19434" s="61">
        <v>315.0</v>
      </c>
      <c r="D19434" s="57" t="s">
        <v>380</v>
      </c>
      <c r="E19434" s="62" t="str">
        <f t="shared" si="1"/>
        <v>Out of test</v>
      </c>
      <c r="F19434" s="53" t="str">
        <f t="shared" si="2"/>
        <v>Shenzhen_1</v>
      </c>
      <c r="G19434" s="53">
        <f t="shared" si="3"/>
        <v>0.3294440827</v>
      </c>
    </row>
    <row r="19435">
      <c r="A19435" s="61">
        <v>1.517815368E9</v>
      </c>
      <c r="B19435" s="61">
        <v>1.0</v>
      </c>
      <c r="C19435" s="61">
        <v>3926.0</v>
      </c>
      <c r="D19435" s="57" t="s">
        <v>380</v>
      </c>
      <c r="E19435" s="62" t="str">
        <f t="shared" si="1"/>
        <v>Out of test</v>
      </c>
      <c r="F19435" s="53" t="str">
        <f t="shared" si="2"/>
        <v>Shenzhen_1</v>
      </c>
      <c r="G19435" s="53">
        <f t="shared" si="3"/>
        <v>0.6482914782</v>
      </c>
    </row>
    <row r="19436">
      <c r="A19436" s="61">
        <v>1.515213675E9</v>
      </c>
      <c r="B19436" s="61">
        <v>1.0</v>
      </c>
      <c r="C19436" s="61">
        <v>1895.0</v>
      </c>
      <c r="D19436" s="57" t="s">
        <v>380</v>
      </c>
      <c r="E19436" s="62" t="str">
        <f t="shared" si="1"/>
        <v>Out of test</v>
      </c>
      <c r="F19436" s="53" t="str">
        <f t="shared" si="2"/>
        <v>Shenzhen_1</v>
      </c>
      <c r="G19436" s="53">
        <f t="shared" si="3"/>
        <v>0.3376709008</v>
      </c>
    </row>
    <row r="19437">
      <c r="A19437" s="61">
        <v>1.517276603E9</v>
      </c>
      <c r="B19437" s="61">
        <v>1.0</v>
      </c>
      <c r="C19437" s="61">
        <v>3499.0</v>
      </c>
      <c r="D19437" s="57" t="s">
        <v>380</v>
      </c>
      <c r="E19437" s="62" t="str">
        <f t="shared" si="1"/>
        <v>Out of test</v>
      </c>
      <c r="F19437" s="53" t="str">
        <f t="shared" si="2"/>
        <v>Shenzhen_1</v>
      </c>
      <c r="G19437" s="53">
        <f t="shared" si="3"/>
        <v>0.399189381</v>
      </c>
    </row>
    <row r="19438">
      <c r="A19438" s="61">
        <v>1.516291607E9</v>
      </c>
      <c r="B19438" s="61">
        <v>1.0</v>
      </c>
      <c r="C19438" s="61">
        <v>1042.0</v>
      </c>
      <c r="D19438" s="57" t="s">
        <v>380</v>
      </c>
      <c r="E19438" s="62" t="str">
        <f t="shared" si="1"/>
        <v>Out of test</v>
      </c>
      <c r="F19438" s="53" t="str">
        <f t="shared" si="2"/>
        <v>Shenzhen_1</v>
      </c>
      <c r="G19438" s="53">
        <f t="shared" si="3"/>
        <v>0.3206384492</v>
      </c>
    </row>
    <row r="19439">
      <c r="A19439" s="61">
        <v>1.515421375E9</v>
      </c>
      <c r="B19439" s="61">
        <v>1.0</v>
      </c>
      <c r="C19439" s="61">
        <v>3045.0</v>
      </c>
      <c r="D19439" s="57" t="s">
        <v>380</v>
      </c>
      <c r="E19439" s="62" t="str">
        <f t="shared" si="1"/>
        <v>Out of test</v>
      </c>
      <c r="F19439" s="53" t="str">
        <f t="shared" si="2"/>
        <v>Shenzhen_1</v>
      </c>
      <c r="G19439" s="53">
        <f t="shared" si="3"/>
        <v>0.6480026949</v>
      </c>
    </row>
    <row r="19440">
      <c r="A19440" s="61">
        <v>1.514423659E9</v>
      </c>
      <c r="B19440" s="61">
        <v>1.0</v>
      </c>
      <c r="C19440" s="61">
        <v>1935.0</v>
      </c>
      <c r="D19440" s="57" t="s">
        <v>380</v>
      </c>
      <c r="E19440" s="62" t="str">
        <f t="shared" si="1"/>
        <v>Out of test</v>
      </c>
      <c r="F19440" s="53" t="str">
        <f t="shared" si="2"/>
        <v>Shenzhen_1</v>
      </c>
      <c r="G19440" s="53">
        <f t="shared" si="3"/>
        <v>0.1074383435</v>
      </c>
    </row>
    <row r="19441">
      <c r="A19441" s="61">
        <v>1.515975954E9</v>
      </c>
      <c r="B19441" s="61">
        <v>1.0</v>
      </c>
      <c r="C19441" s="61">
        <v>1000.0</v>
      </c>
      <c r="D19441" s="57" t="s">
        <v>380</v>
      </c>
      <c r="E19441" s="62" t="str">
        <f t="shared" si="1"/>
        <v>Out of test</v>
      </c>
      <c r="F19441" s="53" t="str">
        <f t="shared" si="2"/>
        <v>Shenzhen_1</v>
      </c>
      <c r="G19441" s="53">
        <f t="shared" si="3"/>
        <v>0.9364975597</v>
      </c>
    </row>
    <row r="19442">
      <c r="A19442" s="61">
        <v>1.518405823E9</v>
      </c>
      <c r="B19442" s="61">
        <v>1.0</v>
      </c>
      <c r="C19442" s="61">
        <v>1129.0</v>
      </c>
      <c r="D19442" s="57" t="s">
        <v>380</v>
      </c>
      <c r="E19442" s="62" t="str">
        <f t="shared" si="1"/>
        <v>Out of test</v>
      </c>
      <c r="F19442" s="53" t="str">
        <f t="shared" si="2"/>
        <v>Shenzhen_1</v>
      </c>
      <c r="G19442" s="53">
        <f t="shared" si="3"/>
        <v>0.1548195916</v>
      </c>
    </row>
    <row r="19443">
      <c r="A19443" s="61">
        <v>1.518301436E9</v>
      </c>
      <c r="B19443" s="61">
        <v>1.0</v>
      </c>
      <c r="C19443" s="61">
        <v>2448.0</v>
      </c>
      <c r="D19443" s="57" t="s">
        <v>380</v>
      </c>
      <c r="E19443" s="62" t="str">
        <f t="shared" si="1"/>
        <v>Out of test</v>
      </c>
      <c r="F19443" s="53" t="str">
        <f t="shared" si="2"/>
        <v>Shenzhen_1</v>
      </c>
      <c r="G19443" s="53">
        <f t="shared" si="3"/>
        <v>0.7954443541</v>
      </c>
    </row>
    <row r="19444">
      <c r="A19444" s="61">
        <v>1.512600573E9</v>
      </c>
      <c r="B19444" s="61">
        <v>1.0</v>
      </c>
      <c r="C19444" s="61">
        <v>1060.0</v>
      </c>
      <c r="D19444" s="57" t="s">
        <v>380</v>
      </c>
      <c r="E19444" s="62" t="str">
        <f t="shared" si="1"/>
        <v>Out of test</v>
      </c>
      <c r="F19444" s="53" t="str">
        <f t="shared" si="2"/>
        <v>Shenzhen_1</v>
      </c>
      <c r="G19444" s="53">
        <f t="shared" si="3"/>
        <v>0.4242843455</v>
      </c>
    </row>
    <row r="19445">
      <c r="A19445" s="61">
        <v>1.517458215E9</v>
      </c>
      <c r="B19445" s="61">
        <v>1.0</v>
      </c>
      <c r="C19445" s="61">
        <v>1859.0</v>
      </c>
      <c r="D19445" s="57" t="s">
        <v>380</v>
      </c>
      <c r="E19445" s="62" t="str">
        <f t="shared" si="1"/>
        <v>Out of test</v>
      </c>
      <c r="F19445" s="53" t="str">
        <f t="shared" si="2"/>
        <v>Shenzhen_1</v>
      </c>
      <c r="G19445" s="53">
        <f t="shared" si="3"/>
        <v>0.499888423</v>
      </c>
    </row>
    <row r="19446">
      <c r="A19446" s="61">
        <v>1.519053068E9</v>
      </c>
      <c r="B19446" s="61">
        <v>1.0</v>
      </c>
      <c r="C19446" s="61">
        <v>1709.0</v>
      </c>
      <c r="D19446" s="57" t="s">
        <v>380</v>
      </c>
      <c r="E19446" s="62" t="str">
        <f t="shared" si="1"/>
        <v>Out of test</v>
      </c>
      <c r="F19446" s="53" t="str">
        <f t="shared" si="2"/>
        <v>Shenzhen_1</v>
      </c>
      <c r="G19446" s="53">
        <f t="shared" si="3"/>
        <v>0.1455236255</v>
      </c>
    </row>
    <row r="19447">
      <c r="A19447" s="61">
        <v>1.511427993E9</v>
      </c>
      <c r="B19447" s="61">
        <v>1.0</v>
      </c>
      <c r="C19447" s="61">
        <v>3020.0</v>
      </c>
      <c r="D19447" s="57" t="s">
        <v>380</v>
      </c>
      <c r="E19447" s="62" t="str">
        <f t="shared" si="1"/>
        <v>Out of test</v>
      </c>
      <c r="F19447" s="53" t="str">
        <f t="shared" si="2"/>
        <v>Shenzhen_1</v>
      </c>
      <c r="G19447" s="53">
        <f t="shared" si="3"/>
        <v>0.1388930247</v>
      </c>
    </row>
    <row r="19448">
      <c r="A19448" s="61">
        <v>1.513080258E9</v>
      </c>
      <c r="B19448" s="61">
        <v>1.0</v>
      </c>
      <c r="C19448" s="61">
        <v>2932.0</v>
      </c>
      <c r="D19448" s="57" t="s">
        <v>380</v>
      </c>
      <c r="E19448" s="62" t="str">
        <f t="shared" si="1"/>
        <v>Out of test</v>
      </c>
      <c r="F19448" s="53" t="str">
        <f t="shared" si="2"/>
        <v>Shenzhen_1</v>
      </c>
      <c r="G19448" s="53">
        <f t="shared" si="3"/>
        <v>0.6165751762</v>
      </c>
    </row>
    <row r="19449">
      <c r="A19449" s="61">
        <v>1.511986057E9</v>
      </c>
      <c r="B19449" s="61">
        <v>1.0</v>
      </c>
      <c r="C19449" s="61">
        <v>1440.0</v>
      </c>
      <c r="D19449" s="57" t="s">
        <v>380</v>
      </c>
      <c r="E19449" s="62" t="str">
        <f t="shared" si="1"/>
        <v>Out of test</v>
      </c>
      <c r="F19449" s="53" t="str">
        <f t="shared" si="2"/>
        <v>Shenzhen_1</v>
      </c>
      <c r="G19449" s="53">
        <f t="shared" si="3"/>
        <v>0.2685311713</v>
      </c>
    </row>
    <row r="19450">
      <c r="A19450" s="61">
        <v>1.516174968E9</v>
      </c>
      <c r="B19450" s="61">
        <v>1.0</v>
      </c>
      <c r="C19450" s="61">
        <v>698.0</v>
      </c>
      <c r="D19450" s="57" t="s">
        <v>380</v>
      </c>
      <c r="E19450" s="62" t="str">
        <f t="shared" si="1"/>
        <v>Out of test</v>
      </c>
      <c r="F19450" s="53" t="str">
        <f t="shared" si="2"/>
        <v>Shenzhen_1</v>
      </c>
      <c r="G19450" s="53">
        <f t="shared" si="3"/>
        <v>0.8317601841</v>
      </c>
    </row>
    <row r="19451">
      <c r="A19451" s="61">
        <v>1.513480005E9</v>
      </c>
      <c r="B19451" s="61">
        <v>1.0</v>
      </c>
      <c r="C19451" s="61">
        <v>2431.0</v>
      </c>
      <c r="D19451" s="57" t="s">
        <v>380</v>
      </c>
      <c r="E19451" s="62" t="str">
        <f t="shared" si="1"/>
        <v>Out of test</v>
      </c>
      <c r="F19451" s="53" t="str">
        <f t="shared" si="2"/>
        <v>Shenzhen_1</v>
      </c>
      <c r="G19451" s="53">
        <f t="shared" si="3"/>
        <v>0.8146891622</v>
      </c>
    </row>
    <row r="19452">
      <c r="A19452" s="61">
        <v>1.515023254E9</v>
      </c>
      <c r="B19452" s="61">
        <v>1.0</v>
      </c>
      <c r="C19452" s="61">
        <v>3080.0</v>
      </c>
      <c r="D19452" s="57" t="s">
        <v>380</v>
      </c>
      <c r="E19452" s="62" t="str">
        <f t="shared" si="1"/>
        <v>Out of test</v>
      </c>
      <c r="F19452" s="53" t="str">
        <f t="shared" si="2"/>
        <v>Shenzhen_1</v>
      </c>
      <c r="G19452" s="53">
        <f t="shared" si="3"/>
        <v>0.8259788132</v>
      </c>
    </row>
    <row r="19453">
      <c r="A19453" s="61">
        <v>1.514454928E9</v>
      </c>
      <c r="B19453" s="61">
        <v>1.0</v>
      </c>
      <c r="C19453" s="61">
        <v>842.0</v>
      </c>
      <c r="D19453" s="57" t="s">
        <v>380</v>
      </c>
      <c r="E19453" s="62" t="str">
        <f t="shared" si="1"/>
        <v>Out of test</v>
      </c>
      <c r="F19453" s="53" t="str">
        <f t="shared" si="2"/>
        <v>Shenzhen_1</v>
      </c>
      <c r="G19453" s="53">
        <f t="shared" si="3"/>
        <v>0.7903342959</v>
      </c>
    </row>
    <row r="19454">
      <c r="A19454" s="61">
        <v>1.515110057E9</v>
      </c>
      <c r="B19454" s="61">
        <v>1.0</v>
      </c>
      <c r="C19454" s="61">
        <v>1204.0</v>
      </c>
      <c r="D19454" s="57" t="s">
        <v>380</v>
      </c>
      <c r="E19454" s="62" t="str">
        <f t="shared" si="1"/>
        <v>Out of test</v>
      </c>
      <c r="F19454" s="53" t="str">
        <f t="shared" si="2"/>
        <v>Shenzhen_1</v>
      </c>
      <c r="G19454" s="53">
        <f t="shared" si="3"/>
        <v>0.0347599556</v>
      </c>
    </row>
    <row r="19455">
      <c r="A19455" s="61">
        <v>1.516945637E9</v>
      </c>
      <c r="B19455" s="61">
        <v>1.0</v>
      </c>
      <c r="C19455" s="61">
        <v>1687.0</v>
      </c>
      <c r="D19455" s="57" t="s">
        <v>380</v>
      </c>
      <c r="E19455" s="62" t="str">
        <f t="shared" si="1"/>
        <v>Out of test</v>
      </c>
      <c r="F19455" s="53" t="str">
        <f t="shared" si="2"/>
        <v>Shenzhen_1</v>
      </c>
      <c r="G19455" s="53">
        <f t="shared" si="3"/>
        <v>0.2170525477</v>
      </c>
    </row>
    <row r="19456">
      <c r="A19456" s="61">
        <v>1.519001264E9</v>
      </c>
      <c r="B19456" s="61">
        <v>1.0</v>
      </c>
      <c r="C19456" s="61">
        <v>2922.0</v>
      </c>
      <c r="D19456" s="57" t="s">
        <v>380</v>
      </c>
      <c r="E19456" s="62" t="str">
        <f t="shared" si="1"/>
        <v>Out of test</v>
      </c>
      <c r="F19456" s="53" t="str">
        <f t="shared" si="2"/>
        <v>Shenzhen_1</v>
      </c>
      <c r="G19456" s="53">
        <f t="shared" si="3"/>
        <v>0.003141431376</v>
      </c>
    </row>
    <row r="19457">
      <c r="A19457" s="61">
        <v>1.516069843E9</v>
      </c>
      <c r="B19457" s="61">
        <v>1.0</v>
      </c>
      <c r="C19457" s="61">
        <v>2336.0</v>
      </c>
      <c r="D19457" s="57" t="s">
        <v>380</v>
      </c>
      <c r="E19457" s="62" t="str">
        <f t="shared" si="1"/>
        <v>Out of test</v>
      </c>
      <c r="F19457" s="53" t="str">
        <f t="shared" si="2"/>
        <v>Shenzhen_1</v>
      </c>
      <c r="G19457" s="53">
        <f t="shared" si="3"/>
        <v>0.3977619525</v>
      </c>
    </row>
    <row r="19458">
      <c r="A19458" s="61">
        <v>1.515739545E9</v>
      </c>
      <c r="B19458" s="61">
        <v>1.0</v>
      </c>
      <c r="C19458" s="61">
        <v>1124.0</v>
      </c>
      <c r="D19458" s="57" t="s">
        <v>380</v>
      </c>
      <c r="E19458" s="62" t="str">
        <f t="shared" si="1"/>
        <v>Out of test</v>
      </c>
      <c r="F19458" s="53" t="str">
        <f t="shared" si="2"/>
        <v>Shenzhen_1</v>
      </c>
      <c r="G19458" s="53">
        <f t="shared" si="3"/>
        <v>0.4456948106</v>
      </c>
    </row>
    <row r="19459">
      <c r="A19459" s="61">
        <v>1.518966528E9</v>
      </c>
      <c r="B19459" s="61">
        <v>1.0</v>
      </c>
      <c r="C19459" s="61">
        <v>363.0</v>
      </c>
      <c r="D19459" s="57" t="s">
        <v>380</v>
      </c>
      <c r="E19459" s="62" t="str">
        <f t="shared" si="1"/>
        <v>Out of test</v>
      </c>
      <c r="F19459" s="53" t="str">
        <f t="shared" si="2"/>
        <v>Shenzhen_1</v>
      </c>
      <c r="G19459" s="53">
        <f t="shared" si="3"/>
        <v>0.20955901</v>
      </c>
    </row>
    <row r="19460">
      <c r="A19460" s="61">
        <v>1.512610514E9</v>
      </c>
      <c r="B19460" s="61">
        <v>1.0</v>
      </c>
      <c r="C19460" s="61">
        <v>2751.0</v>
      </c>
      <c r="D19460" s="57" t="s">
        <v>380</v>
      </c>
      <c r="E19460" s="62" t="str">
        <f t="shared" si="1"/>
        <v>Out of test</v>
      </c>
      <c r="F19460" s="53" t="str">
        <f t="shared" si="2"/>
        <v>Shenzhen_1</v>
      </c>
      <c r="G19460" s="53">
        <f t="shared" si="3"/>
        <v>0.9306288173</v>
      </c>
    </row>
    <row r="19461">
      <c r="A19461" s="61">
        <v>1.512680163E9</v>
      </c>
      <c r="B19461" s="61">
        <v>1.0</v>
      </c>
      <c r="C19461" s="61">
        <v>1047.0</v>
      </c>
      <c r="D19461" s="57" t="s">
        <v>380</v>
      </c>
      <c r="E19461" s="62" t="str">
        <f t="shared" si="1"/>
        <v>Out of test</v>
      </c>
      <c r="F19461" s="53" t="str">
        <f t="shared" si="2"/>
        <v>Shenzhen_1</v>
      </c>
      <c r="G19461" s="53">
        <f t="shared" si="3"/>
        <v>0.2837958417</v>
      </c>
    </row>
    <row r="19462">
      <c r="A19462" s="61">
        <v>1.516978254E9</v>
      </c>
      <c r="B19462" s="61">
        <v>1.0</v>
      </c>
      <c r="C19462" s="61">
        <v>299.0</v>
      </c>
      <c r="D19462" s="57" t="s">
        <v>380</v>
      </c>
      <c r="E19462" s="62" t="str">
        <f t="shared" si="1"/>
        <v>Out of test</v>
      </c>
      <c r="F19462" s="53" t="str">
        <f t="shared" si="2"/>
        <v>Shenzhen_1</v>
      </c>
      <c r="G19462" s="53">
        <f t="shared" si="3"/>
        <v>0.501847113</v>
      </c>
    </row>
    <row r="19463">
      <c r="A19463" s="61">
        <v>1.517259296E9</v>
      </c>
      <c r="B19463" s="61">
        <v>1.0</v>
      </c>
      <c r="C19463" s="61">
        <v>3007.0</v>
      </c>
      <c r="D19463" s="57" t="s">
        <v>380</v>
      </c>
      <c r="E19463" s="62" t="str">
        <f t="shared" si="1"/>
        <v>Out of test</v>
      </c>
      <c r="F19463" s="53" t="str">
        <f t="shared" si="2"/>
        <v>Shenzhen_1</v>
      </c>
      <c r="G19463" s="53">
        <f t="shared" si="3"/>
        <v>0.05396812984</v>
      </c>
    </row>
    <row r="19464">
      <c r="A19464" s="61">
        <v>1.515815774E9</v>
      </c>
      <c r="B19464" s="61">
        <v>1.0</v>
      </c>
      <c r="C19464" s="61">
        <v>5158.0</v>
      </c>
      <c r="D19464" s="57" t="s">
        <v>380</v>
      </c>
      <c r="E19464" s="62" t="str">
        <f t="shared" si="1"/>
        <v>Out of test</v>
      </c>
      <c r="F19464" s="53" t="str">
        <f t="shared" si="2"/>
        <v>Shenzhen_1</v>
      </c>
      <c r="G19464" s="53">
        <f t="shared" si="3"/>
        <v>0.9861753484</v>
      </c>
    </row>
    <row r="19465">
      <c r="A19465" s="61">
        <v>1.515318116E9</v>
      </c>
      <c r="B19465" s="61">
        <v>1.0</v>
      </c>
      <c r="C19465" s="61">
        <v>1126.0</v>
      </c>
      <c r="D19465" s="57" t="s">
        <v>380</v>
      </c>
      <c r="E19465" s="62" t="str">
        <f t="shared" si="1"/>
        <v>Out of test</v>
      </c>
      <c r="F19465" s="53" t="str">
        <f t="shared" si="2"/>
        <v>Shenzhen_1</v>
      </c>
      <c r="G19465" s="53">
        <f t="shared" si="3"/>
        <v>0.4982053198</v>
      </c>
    </row>
    <row r="19466">
      <c r="A19466" s="61">
        <v>1.512978238E9</v>
      </c>
      <c r="B19466" s="61">
        <v>1.0</v>
      </c>
      <c r="C19466" s="61">
        <v>3549.0</v>
      </c>
      <c r="D19466" s="57" t="s">
        <v>380</v>
      </c>
      <c r="E19466" s="62" t="str">
        <f t="shared" si="1"/>
        <v>Out of test</v>
      </c>
      <c r="F19466" s="53" t="str">
        <f t="shared" si="2"/>
        <v>Shenzhen_1</v>
      </c>
      <c r="G19466" s="53">
        <f t="shared" si="3"/>
        <v>0.8839004992</v>
      </c>
    </row>
    <row r="19467">
      <c r="A19467" s="61">
        <v>1.517066654E9</v>
      </c>
      <c r="B19467" s="61">
        <v>1.0</v>
      </c>
      <c r="C19467" s="61">
        <v>1733.0</v>
      </c>
      <c r="D19467" s="57" t="s">
        <v>380</v>
      </c>
      <c r="E19467" s="62" t="str">
        <f t="shared" si="1"/>
        <v>Out of test</v>
      </c>
      <c r="F19467" s="53" t="str">
        <f t="shared" si="2"/>
        <v>Shenzhen_1</v>
      </c>
      <c r="G19467" s="53">
        <f t="shared" si="3"/>
        <v>0.627599294</v>
      </c>
    </row>
    <row r="19468">
      <c r="A19468" s="61">
        <v>1.513454017E9</v>
      </c>
      <c r="B19468" s="61">
        <v>1.0</v>
      </c>
      <c r="C19468" s="61">
        <v>309.0</v>
      </c>
      <c r="D19468" s="57" t="s">
        <v>380</v>
      </c>
      <c r="E19468" s="62" t="str">
        <f t="shared" si="1"/>
        <v>Out of test</v>
      </c>
      <c r="F19468" s="53" t="str">
        <f t="shared" si="2"/>
        <v>Shenzhen_1</v>
      </c>
      <c r="G19468" s="53">
        <f t="shared" si="3"/>
        <v>0.8876044489</v>
      </c>
    </row>
    <row r="19469">
      <c r="A19469" s="61">
        <v>1.519016214E9</v>
      </c>
      <c r="B19469" s="61">
        <v>1.0</v>
      </c>
      <c r="C19469" s="61">
        <v>1665.0</v>
      </c>
      <c r="D19469" s="57" t="s">
        <v>380</v>
      </c>
      <c r="E19469" s="62" t="str">
        <f t="shared" si="1"/>
        <v>Out of test</v>
      </c>
      <c r="F19469" s="53" t="str">
        <f t="shared" si="2"/>
        <v>Shenzhen_1</v>
      </c>
      <c r="G19469" s="53">
        <f t="shared" si="3"/>
        <v>0.09792079022</v>
      </c>
    </row>
    <row r="19470">
      <c r="A19470" s="61">
        <v>1.513056495E9</v>
      </c>
      <c r="B19470" s="61">
        <v>1.0</v>
      </c>
      <c r="C19470" s="61">
        <v>2903.0</v>
      </c>
      <c r="D19470" s="57" t="s">
        <v>380</v>
      </c>
      <c r="E19470" s="62" t="str">
        <f t="shared" si="1"/>
        <v>Out of test</v>
      </c>
      <c r="F19470" s="53" t="str">
        <f t="shared" si="2"/>
        <v>Shenzhen_1</v>
      </c>
      <c r="G19470" s="53">
        <f t="shared" si="3"/>
        <v>0.6984695142</v>
      </c>
    </row>
    <row r="19471">
      <c r="A19471" s="61">
        <v>1.513562819E9</v>
      </c>
      <c r="B19471" s="61">
        <v>1.0</v>
      </c>
      <c r="C19471" s="61">
        <v>922.0</v>
      </c>
      <c r="D19471" s="57" t="s">
        <v>380</v>
      </c>
      <c r="E19471" s="62" t="str">
        <f t="shared" si="1"/>
        <v>Out of test</v>
      </c>
      <c r="F19471" s="53" t="str">
        <f t="shared" si="2"/>
        <v>Shenzhen_1</v>
      </c>
      <c r="G19471" s="53">
        <f t="shared" si="3"/>
        <v>0.80221176</v>
      </c>
    </row>
    <row r="19472">
      <c r="A19472" s="61">
        <v>1.518691836E9</v>
      </c>
      <c r="B19472" s="61">
        <v>1.0</v>
      </c>
      <c r="C19472" s="61">
        <v>1602.0</v>
      </c>
      <c r="D19472" s="57" t="s">
        <v>380</v>
      </c>
      <c r="E19472" s="62" t="str">
        <f t="shared" si="1"/>
        <v>Out of test</v>
      </c>
      <c r="F19472" s="53" t="str">
        <f t="shared" si="2"/>
        <v>Shenzhen_1</v>
      </c>
      <c r="G19472" s="53">
        <f t="shared" si="3"/>
        <v>0.8453541116</v>
      </c>
    </row>
    <row r="19473">
      <c r="A19473" s="61">
        <v>1.516684313E9</v>
      </c>
      <c r="B19473" s="61">
        <v>1.0</v>
      </c>
      <c r="C19473" s="61">
        <v>546.0</v>
      </c>
      <c r="D19473" s="57" t="s">
        <v>380</v>
      </c>
      <c r="E19473" s="62" t="str">
        <f t="shared" si="1"/>
        <v>Out of test</v>
      </c>
      <c r="F19473" s="53" t="str">
        <f t="shared" si="2"/>
        <v>Shenzhen_1</v>
      </c>
      <c r="G19473" s="53">
        <f t="shared" si="3"/>
        <v>0.5651882323</v>
      </c>
    </row>
    <row r="19474">
      <c r="A19474" s="61">
        <v>1.513688123E9</v>
      </c>
      <c r="B19474" s="61">
        <v>1.0</v>
      </c>
      <c r="C19474" s="61">
        <v>2686.0</v>
      </c>
      <c r="D19474" s="57" t="s">
        <v>380</v>
      </c>
      <c r="E19474" s="62" t="str">
        <f t="shared" si="1"/>
        <v>Out of test</v>
      </c>
      <c r="F19474" s="53" t="str">
        <f t="shared" si="2"/>
        <v>Shenzhen_1</v>
      </c>
      <c r="G19474" s="53">
        <f t="shared" si="3"/>
        <v>0.2976806782</v>
      </c>
    </row>
    <row r="19475">
      <c r="A19475" s="61">
        <v>1.516062753E9</v>
      </c>
      <c r="B19475" s="61">
        <v>1.0</v>
      </c>
      <c r="C19475" s="61">
        <v>2542.0</v>
      </c>
      <c r="D19475" s="57" t="s">
        <v>380</v>
      </c>
      <c r="E19475" s="62" t="str">
        <f t="shared" si="1"/>
        <v>Out of test</v>
      </c>
      <c r="F19475" s="53" t="str">
        <f t="shared" si="2"/>
        <v>Shenzhen_1</v>
      </c>
      <c r="G19475" s="53">
        <f t="shared" si="3"/>
        <v>0.5653513962</v>
      </c>
    </row>
    <row r="19476">
      <c r="A19476" s="61">
        <v>1.513893617E9</v>
      </c>
      <c r="B19476" s="61">
        <v>1.0</v>
      </c>
      <c r="C19476" s="61">
        <v>933.0</v>
      </c>
      <c r="D19476" s="57" t="s">
        <v>380</v>
      </c>
      <c r="E19476" s="62" t="str">
        <f t="shared" si="1"/>
        <v>Out of test</v>
      </c>
      <c r="F19476" s="53" t="str">
        <f t="shared" si="2"/>
        <v>Shenzhen_1</v>
      </c>
      <c r="G19476" s="53">
        <f t="shared" si="3"/>
        <v>0.3893618238</v>
      </c>
    </row>
    <row r="19477">
      <c r="A19477" s="61">
        <v>1.519982325E9</v>
      </c>
      <c r="B19477" s="61">
        <v>1.0</v>
      </c>
      <c r="C19477" s="61">
        <v>2193.0</v>
      </c>
      <c r="D19477" s="57" t="s">
        <v>380</v>
      </c>
      <c r="E19477" s="62" t="str">
        <f t="shared" si="1"/>
        <v>Out of test</v>
      </c>
      <c r="F19477" s="53" t="str">
        <f t="shared" si="2"/>
        <v>Shenzhen_1</v>
      </c>
      <c r="G19477" s="53">
        <f t="shared" si="3"/>
        <v>0.3933160889</v>
      </c>
    </row>
    <row r="19478">
      <c r="A19478" s="61">
        <v>1.517695649E9</v>
      </c>
      <c r="B19478" s="61">
        <v>1.0</v>
      </c>
      <c r="C19478" s="61">
        <v>1809.0</v>
      </c>
      <c r="D19478" s="57" t="s">
        <v>380</v>
      </c>
      <c r="E19478" s="62" t="str">
        <f t="shared" si="1"/>
        <v>Out of test</v>
      </c>
      <c r="F19478" s="53" t="str">
        <f t="shared" si="2"/>
        <v>Shenzhen_1</v>
      </c>
      <c r="G19478" s="53">
        <f t="shared" si="3"/>
        <v>0.7315634686</v>
      </c>
    </row>
    <row r="19479">
      <c r="A19479" s="61">
        <v>1.517204299E9</v>
      </c>
      <c r="B19479" s="61">
        <v>1.0</v>
      </c>
      <c r="C19479" s="61">
        <v>4333.0</v>
      </c>
      <c r="D19479" s="57" t="s">
        <v>380</v>
      </c>
      <c r="E19479" s="62" t="str">
        <f t="shared" si="1"/>
        <v>Out of test</v>
      </c>
      <c r="F19479" s="53" t="str">
        <f t="shared" si="2"/>
        <v>Shenzhen_1</v>
      </c>
      <c r="G19479" s="53">
        <f t="shared" si="3"/>
        <v>0.5793854674</v>
      </c>
    </row>
    <row r="19480">
      <c r="A19480" s="61">
        <v>1.514237475E9</v>
      </c>
      <c r="B19480" s="61">
        <v>1.0</v>
      </c>
      <c r="C19480" s="61">
        <v>3549.0</v>
      </c>
      <c r="D19480" s="57" t="s">
        <v>380</v>
      </c>
      <c r="E19480" s="62" t="str">
        <f t="shared" si="1"/>
        <v>Out of test</v>
      </c>
      <c r="F19480" s="53" t="str">
        <f t="shared" si="2"/>
        <v>Shenzhen_1</v>
      </c>
      <c r="G19480" s="53">
        <f t="shared" si="3"/>
        <v>0.6341332299</v>
      </c>
    </row>
    <row r="19481">
      <c r="A19481" s="61">
        <v>1.513811825E9</v>
      </c>
      <c r="B19481" s="61">
        <v>1.0</v>
      </c>
      <c r="C19481" s="61">
        <v>2247.0</v>
      </c>
      <c r="D19481" s="57" t="s">
        <v>380</v>
      </c>
      <c r="E19481" s="62" t="str">
        <f t="shared" si="1"/>
        <v>Out of test</v>
      </c>
      <c r="F19481" s="53" t="str">
        <f t="shared" si="2"/>
        <v>Shenzhen_1</v>
      </c>
      <c r="G19481" s="53">
        <f t="shared" si="3"/>
        <v>0.4322073107</v>
      </c>
    </row>
    <row r="19482">
      <c r="A19482" s="61">
        <v>1.516471764E9</v>
      </c>
      <c r="B19482" s="61">
        <v>1.0</v>
      </c>
      <c r="C19482" s="61">
        <v>753.0</v>
      </c>
      <c r="D19482" s="57" t="s">
        <v>380</v>
      </c>
      <c r="E19482" s="62" t="str">
        <f t="shared" si="1"/>
        <v>Out of test</v>
      </c>
      <c r="F19482" s="53" t="str">
        <f t="shared" si="2"/>
        <v>Shenzhen_1</v>
      </c>
      <c r="G19482" s="53">
        <f t="shared" si="3"/>
        <v>0.02920400666</v>
      </c>
    </row>
    <row r="19483">
      <c r="A19483" s="61">
        <v>1.513421293E9</v>
      </c>
      <c r="B19483" s="61">
        <v>1.0</v>
      </c>
      <c r="C19483" s="61">
        <v>3111.0</v>
      </c>
      <c r="D19483" s="57" t="s">
        <v>380</v>
      </c>
      <c r="E19483" s="62" t="str">
        <f t="shared" si="1"/>
        <v>Out of test</v>
      </c>
      <c r="F19483" s="53" t="str">
        <f t="shared" si="2"/>
        <v>Shenzhen_1</v>
      </c>
      <c r="G19483" s="53">
        <f t="shared" si="3"/>
        <v>0.393954041</v>
      </c>
    </row>
    <row r="19484">
      <c r="A19484" s="61">
        <v>1.513621656E9</v>
      </c>
      <c r="B19484" s="61">
        <v>1.0</v>
      </c>
      <c r="C19484" s="61">
        <v>2222.0</v>
      </c>
      <c r="D19484" s="57" t="s">
        <v>380</v>
      </c>
      <c r="E19484" s="62" t="str">
        <f t="shared" si="1"/>
        <v>Out of test</v>
      </c>
      <c r="F19484" s="53" t="str">
        <f t="shared" si="2"/>
        <v>Shenzhen_1</v>
      </c>
      <c r="G19484" s="53">
        <f t="shared" si="3"/>
        <v>0.8991394164</v>
      </c>
    </row>
    <row r="19485">
      <c r="A19485" s="61">
        <v>1.512360489E9</v>
      </c>
      <c r="B19485" s="61">
        <v>1.0</v>
      </c>
      <c r="C19485" s="61">
        <v>4149.0</v>
      </c>
      <c r="D19485" s="57" t="s">
        <v>380</v>
      </c>
      <c r="E19485" s="62" t="str">
        <f t="shared" si="1"/>
        <v>Out of test</v>
      </c>
      <c r="F19485" s="53" t="str">
        <f t="shared" si="2"/>
        <v>Shenzhen_1</v>
      </c>
      <c r="G19485" s="53">
        <f t="shared" si="3"/>
        <v>0.1845039966</v>
      </c>
    </row>
    <row r="19486">
      <c r="A19486" s="61">
        <v>1.513502836E9</v>
      </c>
      <c r="B19486" s="61">
        <v>1.0</v>
      </c>
      <c r="C19486" s="61">
        <v>943.0</v>
      </c>
      <c r="D19486" s="57" t="s">
        <v>380</v>
      </c>
      <c r="E19486" s="62" t="str">
        <f t="shared" si="1"/>
        <v>Out of test</v>
      </c>
      <c r="F19486" s="53" t="str">
        <f t="shared" si="2"/>
        <v>Shenzhen_1</v>
      </c>
      <c r="G19486" s="53">
        <f t="shared" si="3"/>
        <v>0.8610606299</v>
      </c>
    </row>
    <row r="19487">
      <c r="A19487" s="61">
        <v>1.511369315E9</v>
      </c>
      <c r="B19487" s="61">
        <v>1.0</v>
      </c>
      <c r="C19487" s="61">
        <v>995.0</v>
      </c>
      <c r="D19487" s="57" t="s">
        <v>380</v>
      </c>
      <c r="E19487" s="62" t="str">
        <f t="shared" si="1"/>
        <v>Out of test</v>
      </c>
      <c r="F19487" s="53" t="str">
        <f t="shared" si="2"/>
        <v>Shenzhen_1</v>
      </c>
      <c r="G19487" s="53">
        <f t="shared" si="3"/>
        <v>0.454324514</v>
      </c>
    </row>
    <row r="19488">
      <c r="A19488" s="61">
        <v>1.518944288E9</v>
      </c>
      <c r="B19488" s="61">
        <v>1.0</v>
      </c>
      <c r="C19488" s="61">
        <v>3733.0</v>
      </c>
      <c r="D19488" s="57" t="s">
        <v>380</v>
      </c>
      <c r="E19488" s="62" t="str">
        <f t="shared" si="1"/>
        <v>Out of test</v>
      </c>
      <c r="F19488" s="53" t="str">
        <f t="shared" si="2"/>
        <v>Shenzhen_1</v>
      </c>
      <c r="G19488" s="53">
        <f t="shared" si="3"/>
        <v>0.4112577325</v>
      </c>
    </row>
    <row r="19489">
      <c r="A19489" s="61">
        <v>1.515590097E9</v>
      </c>
      <c r="B19489" s="61">
        <v>1.0</v>
      </c>
      <c r="C19489" s="61">
        <v>2030.0</v>
      </c>
      <c r="D19489" s="57" t="s">
        <v>380</v>
      </c>
      <c r="E19489" s="62" t="str">
        <f t="shared" si="1"/>
        <v>Out of test</v>
      </c>
      <c r="F19489" s="53" t="str">
        <f t="shared" si="2"/>
        <v>Shenzhen_1</v>
      </c>
      <c r="G19489" s="53">
        <f t="shared" si="3"/>
        <v>0.7480529666</v>
      </c>
    </row>
    <row r="19490">
      <c r="A19490" s="61">
        <v>1.514210605E9</v>
      </c>
      <c r="B19490" s="61">
        <v>1.0</v>
      </c>
      <c r="C19490" s="61">
        <v>4365.0</v>
      </c>
      <c r="D19490" s="57" t="s">
        <v>380</v>
      </c>
      <c r="E19490" s="62" t="str">
        <f t="shared" si="1"/>
        <v>Out of test</v>
      </c>
      <c r="F19490" s="53" t="str">
        <f t="shared" si="2"/>
        <v>Shenzhen_1</v>
      </c>
      <c r="G19490" s="53">
        <f t="shared" si="3"/>
        <v>0.6475351016</v>
      </c>
    </row>
    <row r="19491">
      <c r="A19491" s="61">
        <v>1.512503009E9</v>
      </c>
      <c r="B19491" s="61">
        <v>1.0</v>
      </c>
      <c r="C19491" s="61">
        <v>1261.0</v>
      </c>
      <c r="D19491" s="57" t="s">
        <v>380</v>
      </c>
      <c r="E19491" s="62" t="str">
        <f t="shared" si="1"/>
        <v>Out of test</v>
      </c>
      <c r="F19491" s="53" t="str">
        <f t="shared" si="2"/>
        <v>Shenzhen_1</v>
      </c>
      <c r="G19491" s="53">
        <f t="shared" si="3"/>
        <v>0.3811437494</v>
      </c>
    </row>
    <row r="19492">
      <c r="A19492" s="61">
        <v>1.514154259E9</v>
      </c>
      <c r="B19492" s="61">
        <v>1.0</v>
      </c>
      <c r="C19492" s="61">
        <v>2885.0</v>
      </c>
      <c r="D19492" s="57" t="s">
        <v>380</v>
      </c>
      <c r="E19492" s="62" t="str">
        <f t="shared" si="1"/>
        <v>Out of test</v>
      </c>
      <c r="F19492" s="53" t="str">
        <f t="shared" si="2"/>
        <v>Shenzhen_1</v>
      </c>
      <c r="G19492" s="53">
        <f t="shared" si="3"/>
        <v>0.2817918052</v>
      </c>
    </row>
    <row r="19493">
      <c r="A19493" s="61">
        <v>1.515077795E9</v>
      </c>
      <c r="B19493" s="61">
        <v>1.0</v>
      </c>
      <c r="C19493" s="61">
        <v>1503.0</v>
      </c>
      <c r="D19493" s="57" t="s">
        <v>380</v>
      </c>
      <c r="E19493" s="62" t="str">
        <f t="shared" si="1"/>
        <v>Out of test</v>
      </c>
      <c r="F19493" s="53" t="str">
        <f t="shared" si="2"/>
        <v>Shenzhen_1</v>
      </c>
      <c r="G19493" s="53">
        <f t="shared" si="3"/>
        <v>0.5115348235</v>
      </c>
    </row>
    <row r="19494">
      <c r="A19494" s="61">
        <v>1.511318708E9</v>
      </c>
      <c r="B19494" s="61">
        <v>1.0</v>
      </c>
      <c r="C19494" s="61">
        <v>221.0</v>
      </c>
      <c r="D19494" s="57" t="s">
        <v>380</v>
      </c>
      <c r="E19494" s="62" t="str">
        <f t="shared" si="1"/>
        <v>Out of test</v>
      </c>
      <c r="F19494" s="53" t="str">
        <f t="shared" si="2"/>
        <v>Shenzhen_1</v>
      </c>
      <c r="G19494" s="53">
        <f t="shared" si="3"/>
        <v>0.8478388137</v>
      </c>
    </row>
    <row r="19495">
      <c r="A19495" s="61">
        <v>1.518967537E9</v>
      </c>
      <c r="B19495" s="61">
        <v>1.0</v>
      </c>
      <c r="C19495" s="61">
        <v>451.0</v>
      </c>
      <c r="D19495" s="57" t="s">
        <v>380</v>
      </c>
      <c r="E19495" s="62" t="str">
        <f t="shared" si="1"/>
        <v>Out of test</v>
      </c>
      <c r="F19495" s="53" t="str">
        <f t="shared" si="2"/>
        <v>Shenzhen_1</v>
      </c>
      <c r="G19495" s="53">
        <f t="shared" si="3"/>
        <v>0.7363401222</v>
      </c>
    </row>
    <row r="19496">
      <c r="A19496" s="61">
        <v>1.517088254E9</v>
      </c>
      <c r="B19496" s="61">
        <v>1.0</v>
      </c>
      <c r="C19496" s="61">
        <v>2320.0</v>
      </c>
      <c r="D19496" s="57" t="s">
        <v>380</v>
      </c>
      <c r="E19496" s="62" t="str">
        <f t="shared" si="1"/>
        <v>Out of test</v>
      </c>
      <c r="F19496" s="53" t="str">
        <f t="shared" si="2"/>
        <v>Shenzhen_1</v>
      </c>
      <c r="G19496" s="53">
        <f t="shared" si="3"/>
        <v>0.07267612509</v>
      </c>
    </row>
    <row r="19497">
      <c r="A19497" s="61">
        <v>1.513060728E9</v>
      </c>
      <c r="B19497" s="61">
        <v>1.0</v>
      </c>
      <c r="C19497" s="61">
        <v>3256.0</v>
      </c>
      <c r="D19497" s="57" t="s">
        <v>380</v>
      </c>
      <c r="E19497" s="62" t="str">
        <f t="shared" si="1"/>
        <v>Out of test</v>
      </c>
      <c r="F19497" s="53" t="str">
        <f t="shared" si="2"/>
        <v>Shenzhen_1</v>
      </c>
      <c r="G19497" s="53">
        <f t="shared" si="3"/>
        <v>0.02748112643</v>
      </c>
    </row>
    <row r="19498">
      <c r="A19498" s="61">
        <v>1.514898203E9</v>
      </c>
      <c r="B19498" s="61">
        <v>1.0</v>
      </c>
      <c r="C19498" s="61">
        <v>304.0</v>
      </c>
      <c r="D19498" s="57" t="s">
        <v>380</v>
      </c>
      <c r="E19498" s="62" t="str">
        <f t="shared" si="1"/>
        <v>Out of test</v>
      </c>
      <c r="F19498" s="53" t="str">
        <f t="shared" si="2"/>
        <v>Shenzhen_1</v>
      </c>
      <c r="G19498" s="53">
        <f t="shared" si="3"/>
        <v>0.9883885532</v>
      </c>
    </row>
    <row r="19499">
      <c r="A19499" s="61">
        <v>1.518122679E9</v>
      </c>
      <c r="B19499" s="61">
        <v>1.0</v>
      </c>
      <c r="C19499" s="61">
        <v>3603.0</v>
      </c>
      <c r="D19499" s="57" t="s">
        <v>380</v>
      </c>
      <c r="E19499" s="62" t="str">
        <f t="shared" si="1"/>
        <v>Out of test</v>
      </c>
      <c r="F19499" s="53" t="str">
        <f t="shared" si="2"/>
        <v>Shenzhen_1</v>
      </c>
      <c r="G19499" s="53">
        <f t="shared" si="3"/>
        <v>0.6354351645</v>
      </c>
    </row>
    <row r="19500">
      <c r="A19500" s="61">
        <v>1.518268789E9</v>
      </c>
      <c r="B19500" s="61">
        <v>1.0</v>
      </c>
      <c r="C19500" s="61">
        <v>3553.0</v>
      </c>
      <c r="D19500" s="57" t="s">
        <v>380</v>
      </c>
      <c r="E19500" s="62" t="str">
        <f t="shared" si="1"/>
        <v>Out of test</v>
      </c>
      <c r="F19500" s="53" t="str">
        <f t="shared" si="2"/>
        <v>Shenzhen_1</v>
      </c>
      <c r="G19500" s="53">
        <f t="shared" si="3"/>
        <v>0.04479166874</v>
      </c>
    </row>
    <row r="19501">
      <c r="A19501" s="61">
        <v>1.511701443E9</v>
      </c>
      <c r="B19501" s="61">
        <v>1.0</v>
      </c>
      <c r="C19501" s="61">
        <v>902.0</v>
      </c>
      <c r="D19501" s="57" t="s">
        <v>380</v>
      </c>
      <c r="E19501" s="62" t="str">
        <f t="shared" si="1"/>
        <v>Out of test</v>
      </c>
      <c r="F19501" s="53" t="str">
        <f t="shared" si="2"/>
        <v>Shenzhen_1</v>
      </c>
      <c r="G19501" s="53">
        <f t="shared" si="3"/>
        <v>0.7105375885</v>
      </c>
    </row>
    <row r="19502">
      <c r="A19502" s="61">
        <v>1.512122158E9</v>
      </c>
      <c r="B19502" s="61">
        <v>1.0</v>
      </c>
      <c r="C19502" s="61">
        <v>766.0</v>
      </c>
      <c r="D19502" s="57" t="s">
        <v>380</v>
      </c>
      <c r="E19502" s="62" t="str">
        <f t="shared" si="1"/>
        <v>Out of test</v>
      </c>
      <c r="F19502" s="53" t="str">
        <f t="shared" si="2"/>
        <v>Shenzhen_1</v>
      </c>
      <c r="G19502" s="53">
        <f t="shared" si="3"/>
        <v>0.9714118392</v>
      </c>
    </row>
    <row r="19503">
      <c r="A19503" s="61">
        <v>1.519128777E9</v>
      </c>
      <c r="B19503" s="61">
        <v>1.0</v>
      </c>
      <c r="C19503" s="61">
        <v>2735.0</v>
      </c>
      <c r="D19503" s="57" t="s">
        <v>380</v>
      </c>
      <c r="E19503" s="62" t="str">
        <f t="shared" si="1"/>
        <v>Out of test</v>
      </c>
      <c r="F19503" s="53" t="str">
        <f t="shared" si="2"/>
        <v>Shenzhen_1</v>
      </c>
      <c r="G19503" s="53">
        <f t="shared" si="3"/>
        <v>0.1182830337</v>
      </c>
    </row>
    <row r="19504">
      <c r="A19504" s="61">
        <v>1.517315929E9</v>
      </c>
      <c r="B19504" s="61">
        <v>1.0</v>
      </c>
      <c r="C19504" s="61">
        <v>810.0</v>
      </c>
      <c r="D19504" s="57" t="s">
        <v>380</v>
      </c>
      <c r="E19504" s="62" t="str">
        <f t="shared" si="1"/>
        <v>Out of test</v>
      </c>
      <c r="F19504" s="53" t="str">
        <f t="shared" si="2"/>
        <v>Shenzhen_1</v>
      </c>
      <c r="G19504" s="53">
        <f t="shared" si="3"/>
        <v>0.6158883953</v>
      </c>
    </row>
    <row r="19505">
      <c r="A19505" s="61">
        <v>1.513737474E9</v>
      </c>
      <c r="B19505" s="61">
        <v>1.0</v>
      </c>
      <c r="C19505" s="61">
        <v>829.0</v>
      </c>
      <c r="D19505" s="57" t="s">
        <v>380</v>
      </c>
      <c r="E19505" s="62" t="str">
        <f t="shared" si="1"/>
        <v>Out of test</v>
      </c>
      <c r="F19505" s="53" t="str">
        <f t="shared" si="2"/>
        <v>Shenzhen_1</v>
      </c>
      <c r="G19505" s="53">
        <f t="shared" si="3"/>
        <v>0.1387133463</v>
      </c>
    </row>
    <row r="19506">
      <c r="A19506" s="61">
        <v>1.515593524E9</v>
      </c>
      <c r="B19506" s="61">
        <v>1.0</v>
      </c>
      <c r="C19506" s="61">
        <v>1451.0</v>
      </c>
      <c r="D19506" s="57" t="s">
        <v>380</v>
      </c>
      <c r="E19506" s="62" t="str">
        <f t="shared" si="1"/>
        <v>Out of test</v>
      </c>
      <c r="F19506" s="53" t="str">
        <f t="shared" si="2"/>
        <v>Shenzhen_1</v>
      </c>
      <c r="G19506" s="53">
        <f t="shared" si="3"/>
        <v>0.3421371315</v>
      </c>
    </row>
    <row r="19507">
      <c r="A19507" s="61">
        <v>1.519123195E9</v>
      </c>
      <c r="B19507" s="61">
        <v>1.0</v>
      </c>
      <c r="C19507" s="61">
        <v>2356.0</v>
      </c>
      <c r="D19507" s="57" t="s">
        <v>380</v>
      </c>
      <c r="E19507" s="62" t="str">
        <f t="shared" si="1"/>
        <v>Out of test</v>
      </c>
      <c r="F19507" s="53" t="str">
        <f t="shared" si="2"/>
        <v>Shenzhen_1</v>
      </c>
      <c r="G19507" s="53">
        <f t="shared" si="3"/>
        <v>0.1482630497</v>
      </c>
    </row>
    <row r="19508">
      <c r="A19508" s="61">
        <v>1.516842283E9</v>
      </c>
      <c r="B19508" s="61">
        <v>1.0</v>
      </c>
      <c r="C19508" s="61">
        <v>2634.0</v>
      </c>
      <c r="D19508" s="57" t="s">
        <v>380</v>
      </c>
      <c r="E19508" s="62" t="str">
        <f t="shared" si="1"/>
        <v>Out of test</v>
      </c>
      <c r="F19508" s="53" t="str">
        <f t="shared" si="2"/>
        <v>Shenzhen_1</v>
      </c>
      <c r="G19508" s="53">
        <f t="shared" si="3"/>
        <v>0.6464316547</v>
      </c>
    </row>
    <row r="19509">
      <c r="A19509" s="61">
        <v>1.512228676E9</v>
      </c>
      <c r="B19509" s="61">
        <v>1.0</v>
      </c>
      <c r="C19509" s="61">
        <v>936.0</v>
      </c>
      <c r="D19509" s="57" t="s">
        <v>380</v>
      </c>
      <c r="E19509" s="62" t="str">
        <f t="shared" si="1"/>
        <v>Out of test</v>
      </c>
      <c r="F19509" s="53" t="str">
        <f t="shared" si="2"/>
        <v>Shenzhen_1</v>
      </c>
      <c r="G19509" s="53">
        <f t="shared" si="3"/>
        <v>0.7714901081</v>
      </c>
    </row>
    <row r="19510">
      <c r="A19510" s="61">
        <v>1.512067348E9</v>
      </c>
      <c r="B19510" s="61">
        <v>1.0</v>
      </c>
      <c r="C19510" s="61">
        <v>244.0</v>
      </c>
      <c r="D19510" s="57" t="s">
        <v>380</v>
      </c>
      <c r="E19510" s="62" t="str">
        <f t="shared" si="1"/>
        <v>Out of test</v>
      </c>
      <c r="F19510" s="53" t="str">
        <f t="shared" si="2"/>
        <v>Shenzhen_1</v>
      </c>
      <c r="G19510" s="53">
        <f t="shared" si="3"/>
        <v>0.4868891702</v>
      </c>
    </row>
    <row r="19511">
      <c r="A19511" s="61">
        <v>1.513557524E9</v>
      </c>
      <c r="B19511" s="61">
        <v>1.0</v>
      </c>
      <c r="C19511" s="61">
        <v>753.0</v>
      </c>
      <c r="D19511" s="57" t="s">
        <v>380</v>
      </c>
      <c r="E19511" s="62" t="str">
        <f t="shared" si="1"/>
        <v>Out of test</v>
      </c>
      <c r="F19511" s="53" t="str">
        <f t="shared" si="2"/>
        <v>Shenzhen_1</v>
      </c>
      <c r="G19511" s="53">
        <f t="shared" si="3"/>
        <v>0.4742090797</v>
      </c>
    </row>
    <row r="19512">
      <c r="A19512" s="61">
        <v>1.519505873E9</v>
      </c>
      <c r="B19512" s="61">
        <v>1.0</v>
      </c>
      <c r="C19512" s="61">
        <v>2168.0</v>
      </c>
      <c r="D19512" s="57" t="s">
        <v>380</v>
      </c>
      <c r="E19512" s="62" t="str">
        <f t="shared" si="1"/>
        <v>Out of test</v>
      </c>
      <c r="F19512" s="53" t="str">
        <f t="shared" si="2"/>
        <v>Shenzhen_1</v>
      </c>
      <c r="G19512" s="53">
        <f t="shared" si="3"/>
        <v>0.9187593776</v>
      </c>
    </row>
    <row r="19513">
      <c r="A19513" s="61">
        <v>1.513124299E9</v>
      </c>
      <c r="B19513" s="61">
        <v>1.0</v>
      </c>
      <c r="C19513" s="61">
        <v>2501.0</v>
      </c>
      <c r="D19513" s="57" t="s">
        <v>380</v>
      </c>
      <c r="E19513" s="62" t="str">
        <f t="shared" si="1"/>
        <v>Out of test</v>
      </c>
      <c r="F19513" s="53" t="str">
        <f t="shared" si="2"/>
        <v>Shenzhen_1</v>
      </c>
      <c r="G19513" s="53">
        <f t="shared" si="3"/>
        <v>0.8410468335</v>
      </c>
    </row>
    <row r="19514">
      <c r="A19514" s="61">
        <v>1.519991873E9</v>
      </c>
      <c r="B19514" s="61">
        <v>1.0</v>
      </c>
      <c r="C19514" s="61">
        <v>3217.0</v>
      </c>
      <c r="D19514" s="57" t="s">
        <v>380</v>
      </c>
      <c r="E19514" s="62" t="str">
        <f t="shared" si="1"/>
        <v>Out of test</v>
      </c>
      <c r="F19514" s="53" t="str">
        <f t="shared" si="2"/>
        <v>Shenzhen_1</v>
      </c>
      <c r="G19514" s="53">
        <f t="shared" si="3"/>
        <v>0.1846058072</v>
      </c>
    </row>
    <row r="19515">
      <c r="A19515" s="61">
        <v>1.512380334E9</v>
      </c>
      <c r="B19515" s="61">
        <v>1.0</v>
      </c>
      <c r="C19515" s="61">
        <v>3810.0</v>
      </c>
      <c r="D19515" s="57" t="s">
        <v>380</v>
      </c>
      <c r="E19515" s="62" t="str">
        <f t="shared" si="1"/>
        <v>Out of test</v>
      </c>
      <c r="F19515" s="53" t="str">
        <f t="shared" si="2"/>
        <v>Shenzhen_1</v>
      </c>
      <c r="G19515" s="53">
        <f t="shared" si="3"/>
        <v>0.3598668153</v>
      </c>
    </row>
    <row r="19516">
      <c r="A19516" s="61">
        <v>1.517658198E9</v>
      </c>
      <c r="B19516" s="61">
        <v>1.0</v>
      </c>
      <c r="C19516" s="61">
        <v>224.0</v>
      </c>
      <c r="D19516" s="57" t="s">
        <v>380</v>
      </c>
      <c r="E19516" s="62" t="str">
        <f t="shared" si="1"/>
        <v>Out of test</v>
      </c>
      <c r="F19516" s="53" t="str">
        <f t="shared" si="2"/>
        <v>Shenzhen_1</v>
      </c>
      <c r="G19516" s="53">
        <f t="shared" si="3"/>
        <v>0.5782570725</v>
      </c>
    </row>
    <row r="19517">
      <c r="A19517" s="61">
        <v>1.513130476E9</v>
      </c>
      <c r="B19517" s="61">
        <v>1.0</v>
      </c>
      <c r="C19517" s="61">
        <v>70.0</v>
      </c>
      <c r="D19517" s="57" t="s">
        <v>380</v>
      </c>
      <c r="E19517" s="62" t="str">
        <f t="shared" si="1"/>
        <v>Out of test</v>
      </c>
      <c r="F19517" s="53" t="str">
        <f t="shared" si="2"/>
        <v>Shenzhen_1</v>
      </c>
      <c r="G19517" s="53">
        <f t="shared" si="3"/>
        <v>0.02148927486</v>
      </c>
    </row>
    <row r="19518">
      <c r="A19518" s="61">
        <v>1.519017788E9</v>
      </c>
      <c r="B19518" s="61">
        <v>1.0</v>
      </c>
      <c r="C19518" s="61">
        <v>1845.0</v>
      </c>
      <c r="D19518" s="57" t="s">
        <v>380</v>
      </c>
      <c r="E19518" s="62" t="str">
        <f t="shared" si="1"/>
        <v>Out of test</v>
      </c>
      <c r="F19518" s="53" t="str">
        <f t="shared" si="2"/>
        <v>Shenzhen_1</v>
      </c>
      <c r="G19518" s="53">
        <f t="shared" si="3"/>
        <v>0.5407369469</v>
      </c>
    </row>
    <row r="19519">
      <c r="A19519" s="61">
        <v>1.511816376E9</v>
      </c>
      <c r="B19519" s="61">
        <v>1.0</v>
      </c>
      <c r="C19519" s="61">
        <v>3503.0</v>
      </c>
      <c r="D19519" s="57" t="s">
        <v>380</v>
      </c>
      <c r="E19519" s="62" t="str">
        <f t="shared" si="1"/>
        <v>Out of test</v>
      </c>
      <c r="F19519" s="53" t="str">
        <f t="shared" si="2"/>
        <v>Shenzhen_1</v>
      </c>
      <c r="G19519" s="53">
        <f t="shared" si="3"/>
        <v>0.3624281091</v>
      </c>
    </row>
    <row r="19520">
      <c r="A19520" s="61">
        <v>1.513787169E9</v>
      </c>
      <c r="B19520" s="61">
        <v>1.0</v>
      </c>
      <c r="C19520" s="61">
        <v>1058.0</v>
      </c>
      <c r="D19520" s="57" t="s">
        <v>380</v>
      </c>
      <c r="E19520" s="62" t="str">
        <f t="shared" si="1"/>
        <v>Out of test</v>
      </c>
      <c r="F19520" s="53" t="str">
        <f t="shared" si="2"/>
        <v>Shenzhen_1</v>
      </c>
      <c r="G19520" s="53">
        <f t="shared" si="3"/>
        <v>0.3648286999</v>
      </c>
    </row>
    <row r="19521">
      <c r="A19521" s="61">
        <v>1.515821987E9</v>
      </c>
      <c r="B19521" s="61">
        <v>1.0</v>
      </c>
      <c r="C19521" s="61">
        <v>4392.0</v>
      </c>
      <c r="D19521" s="57" t="s">
        <v>380</v>
      </c>
      <c r="E19521" s="62" t="str">
        <f t="shared" si="1"/>
        <v>Out of test</v>
      </c>
      <c r="F19521" s="53" t="str">
        <f t="shared" si="2"/>
        <v>Shenzhen_1</v>
      </c>
      <c r="G19521" s="53">
        <f t="shared" si="3"/>
        <v>0.2358556414</v>
      </c>
    </row>
    <row r="19522">
      <c r="A19522" s="61">
        <v>1.517750827E9</v>
      </c>
      <c r="B19522" s="61">
        <v>1.0</v>
      </c>
      <c r="C19522" s="61">
        <v>1947.0</v>
      </c>
      <c r="D19522" s="57" t="s">
        <v>380</v>
      </c>
      <c r="E19522" s="62" t="str">
        <f t="shared" si="1"/>
        <v>Out of test</v>
      </c>
      <c r="F19522" s="53" t="str">
        <f t="shared" si="2"/>
        <v>Shenzhen_1</v>
      </c>
      <c r="G19522" s="53">
        <f t="shared" si="3"/>
        <v>0.09518260174</v>
      </c>
    </row>
    <row r="19523">
      <c r="A19523" s="61">
        <v>1.514243097E9</v>
      </c>
      <c r="B19523" s="61">
        <v>1.0</v>
      </c>
      <c r="C19523" s="61">
        <v>328.0</v>
      </c>
      <c r="D19523" s="57" t="s">
        <v>380</v>
      </c>
      <c r="E19523" s="62" t="str">
        <f t="shared" si="1"/>
        <v>Out of test</v>
      </c>
      <c r="F19523" s="53" t="str">
        <f t="shared" si="2"/>
        <v>Shenzhen_1</v>
      </c>
      <c r="G19523" s="53">
        <f t="shared" si="3"/>
        <v>0.9246991598</v>
      </c>
    </row>
    <row r="19524">
      <c r="A19524" s="61">
        <v>1.516132219E9</v>
      </c>
      <c r="B19524" s="61">
        <v>1.0</v>
      </c>
      <c r="C19524" s="61">
        <v>517.0</v>
      </c>
      <c r="D19524" s="57" t="s">
        <v>380</v>
      </c>
      <c r="E19524" s="62" t="str">
        <f t="shared" si="1"/>
        <v>Out of test</v>
      </c>
      <c r="F19524" s="53" t="str">
        <f t="shared" si="2"/>
        <v>Shenzhen_1</v>
      </c>
      <c r="G19524" s="53">
        <f t="shared" si="3"/>
        <v>0.1787607991</v>
      </c>
    </row>
    <row r="19525">
      <c r="A19525" s="61">
        <v>1.517153747E9</v>
      </c>
      <c r="B19525" s="61">
        <v>1.0</v>
      </c>
      <c r="C19525" s="61">
        <v>335.0</v>
      </c>
      <c r="D19525" s="57" t="s">
        <v>380</v>
      </c>
      <c r="E19525" s="62" t="str">
        <f t="shared" si="1"/>
        <v>Out of test</v>
      </c>
      <c r="F19525" s="53" t="str">
        <f t="shared" si="2"/>
        <v>Shenzhen_1</v>
      </c>
      <c r="G19525" s="53">
        <f t="shared" si="3"/>
        <v>0.6218034193</v>
      </c>
    </row>
    <row r="19526">
      <c r="A19526" s="61">
        <v>1.511904584E9</v>
      </c>
      <c r="B19526" s="61">
        <v>1.0</v>
      </c>
      <c r="C19526" s="61">
        <v>983.0</v>
      </c>
      <c r="D19526" s="57" t="s">
        <v>380</v>
      </c>
      <c r="E19526" s="62" t="str">
        <f t="shared" si="1"/>
        <v>Out of test</v>
      </c>
      <c r="F19526" s="53" t="str">
        <f t="shared" si="2"/>
        <v>Shenzhen_1</v>
      </c>
      <c r="G19526" s="53">
        <f t="shared" si="3"/>
        <v>0.8148714725</v>
      </c>
    </row>
    <row r="19527">
      <c r="A19527" s="61">
        <v>1.511329879E9</v>
      </c>
      <c r="B19527" s="61">
        <v>1.0</v>
      </c>
      <c r="C19527" s="61">
        <v>805.0</v>
      </c>
      <c r="D19527" s="57" t="s">
        <v>380</v>
      </c>
      <c r="E19527" s="62" t="str">
        <f t="shared" si="1"/>
        <v>Out of test</v>
      </c>
      <c r="F19527" s="53" t="str">
        <f t="shared" si="2"/>
        <v>Shenzhen_1</v>
      </c>
      <c r="G19527" s="53">
        <f t="shared" si="3"/>
        <v>0.5347174315</v>
      </c>
    </row>
    <row r="19528">
      <c r="A19528" s="61">
        <v>1.518948465E9</v>
      </c>
      <c r="B19528" s="61">
        <v>1.0</v>
      </c>
      <c r="C19528" s="61">
        <v>1889.0</v>
      </c>
      <c r="D19528" s="57" t="s">
        <v>380</v>
      </c>
      <c r="E19528" s="62" t="str">
        <f t="shared" si="1"/>
        <v>Out of test</v>
      </c>
      <c r="F19528" s="53" t="str">
        <f t="shared" si="2"/>
        <v>Shenzhen_1</v>
      </c>
      <c r="G19528" s="53">
        <f t="shared" si="3"/>
        <v>0.8971485535</v>
      </c>
    </row>
    <row r="19529">
      <c r="A19529" s="61">
        <v>1.513942814E9</v>
      </c>
      <c r="B19529" s="61">
        <v>1.0</v>
      </c>
      <c r="C19529" s="61">
        <v>478.0</v>
      </c>
      <c r="D19529" s="57" t="s">
        <v>380</v>
      </c>
      <c r="E19529" s="62" t="str">
        <f t="shared" si="1"/>
        <v>Out of test</v>
      </c>
      <c r="F19529" s="53" t="str">
        <f t="shared" si="2"/>
        <v>Shenzhen_1</v>
      </c>
      <c r="G19529" s="53">
        <f t="shared" si="3"/>
        <v>0.2442642632</v>
      </c>
    </row>
    <row r="19530">
      <c r="A19530" s="61">
        <v>1.517927654E9</v>
      </c>
      <c r="B19530" s="61">
        <v>1.0</v>
      </c>
      <c r="C19530" s="61">
        <v>3340.0</v>
      </c>
      <c r="D19530" s="57" t="s">
        <v>380</v>
      </c>
      <c r="E19530" s="62" t="str">
        <f t="shared" si="1"/>
        <v>Out of test</v>
      </c>
      <c r="F19530" s="53" t="str">
        <f t="shared" si="2"/>
        <v>Shenzhen_1</v>
      </c>
      <c r="G19530" s="53">
        <f t="shared" si="3"/>
        <v>0.7567774953</v>
      </c>
    </row>
    <row r="19531">
      <c r="A19531" s="61">
        <v>1.518427108E9</v>
      </c>
      <c r="B19531" s="61">
        <v>1.0</v>
      </c>
      <c r="C19531" s="61">
        <v>1269.0</v>
      </c>
      <c r="D19531" s="57" t="s">
        <v>380</v>
      </c>
      <c r="E19531" s="62" t="str">
        <f t="shared" si="1"/>
        <v>Out of test</v>
      </c>
      <c r="F19531" s="53" t="str">
        <f t="shared" si="2"/>
        <v>Shenzhen_1</v>
      </c>
      <c r="G19531" s="53">
        <f t="shared" si="3"/>
        <v>0.6021396141</v>
      </c>
    </row>
    <row r="19532">
      <c r="A19532" s="61">
        <v>1.511719816E9</v>
      </c>
      <c r="B19532" s="61">
        <v>1.0</v>
      </c>
      <c r="C19532" s="61">
        <v>2370.0</v>
      </c>
      <c r="D19532" s="57" t="s">
        <v>380</v>
      </c>
      <c r="E19532" s="62" t="str">
        <f t="shared" si="1"/>
        <v>Out of test</v>
      </c>
      <c r="F19532" s="53" t="str">
        <f t="shared" si="2"/>
        <v>Shenzhen_1</v>
      </c>
      <c r="G19532" s="53">
        <f t="shared" si="3"/>
        <v>0.3853718218</v>
      </c>
    </row>
    <row r="19533">
      <c r="A19533" s="61">
        <v>1.514860196E9</v>
      </c>
      <c r="B19533" s="61">
        <v>1.0</v>
      </c>
      <c r="C19533" s="61">
        <v>1719.0</v>
      </c>
      <c r="D19533" s="57" t="s">
        <v>380</v>
      </c>
      <c r="E19533" s="62" t="str">
        <f t="shared" si="1"/>
        <v>Out of test</v>
      </c>
      <c r="F19533" s="53" t="str">
        <f t="shared" si="2"/>
        <v>Shenzhen_1</v>
      </c>
      <c r="G19533" s="53">
        <f t="shared" si="3"/>
        <v>0.6169874462</v>
      </c>
    </row>
    <row r="19534">
      <c r="A19534" s="61">
        <v>1.513722003E9</v>
      </c>
      <c r="B19534" s="61">
        <v>1.0</v>
      </c>
      <c r="C19534" s="61">
        <v>768.0</v>
      </c>
      <c r="D19534" s="57" t="s">
        <v>380</v>
      </c>
      <c r="E19534" s="62" t="str">
        <f t="shared" si="1"/>
        <v>Out of test</v>
      </c>
      <c r="F19534" s="53" t="str">
        <f t="shared" si="2"/>
        <v>Shenzhen_1</v>
      </c>
      <c r="G19534" s="53">
        <f t="shared" si="3"/>
        <v>0.4186165024</v>
      </c>
    </row>
    <row r="19535">
      <c r="A19535" s="61">
        <v>1.512137944E9</v>
      </c>
      <c r="B19535" s="61">
        <v>1.0</v>
      </c>
      <c r="C19535" s="61">
        <v>342.0</v>
      </c>
      <c r="D19535" s="57" t="s">
        <v>380</v>
      </c>
      <c r="E19535" s="62" t="str">
        <f t="shared" si="1"/>
        <v>Out of test</v>
      </c>
      <c r="F19535" s="53" t="str">
        <f t="shared" si="2"/>
        <v>Shenzhen_1</v>
      </c>
      <c r="G19535" s="53">
        <f t="shared" si="3"/>
        <v>0.002481042801</v>
      </c>
    </row>
    <row r="19536">
      <c r="A19536" s="61">
        <v>1.517496233E9</v>
      </c>
      <c r="B19536" s="61">
        <v>1.0</v>
      </c>
      <c r="C19536" s="61">
        <v>2440.0</v>
      </c>
      <c r="D19536" s="57" t="s">
        <v>380</v>
      </c>
      <c r="E19536" s="62" t="str">
        <f t="shared" si="1"/>
        <v>Out of test</v>
      </c>
      <c r="F19536" s="53" t="str">
        <f t="shared" si="2"/>
        <v>Shenzhen_1</v>
      </c>
      <c r="G19536" s="53">
        <f t="shared" si="3"/>
        <v>0.3326805764</v>
      </c>
    </row>
    <row r="19537">
      <c r="A19537" s="61">
        <v>1.511333528E9</v>
      </c>
      <c r="B19537" s="61">
        <v>1.0</v>
      </c>
      <c r="C19537" s="61">
        <v>613.0</v>
      </c>
      <c r="D19537" s="57" t="s">
        <v>380</v>
      </c>
      <c r="E19537" s="62" t="str">
        <f t="shared" si="1"/>
        <v>Out of test</v>
      </c>
      <c r="F19537" s="53" t="str">
        <f t="shared" si="2"/>
        <v>Shenzhen_1</v>
      </c>
      <c r="G19537" s="53">
        <f t="shared" si="3"/>
        <v>0.4747746601</v>
      </c>
    </row>
    <row r="19538">
      <c r="A19538" s="61">
        <v>1.518328618E9</v>
      </c>
      <c r="B19538" s="61">
        <v>1.0</v>
      </c>
      <c r="C19538" s="61">
        <v>1558.0</v>
      </c>
      <c r="D19538" s="57" t="s">
        <v>380</v>
      </c>
      <c r="E19538" s="62" t="str">
        <f t="shared" si="1"/>
        <v>Out of test</v>
      </c>
      <c r="F19538" s="53" t="str">
        <f t="shared" si="2"/>
        <v>Shenzhen_1</v>
      </c>
      <c r="G19538" s="53">
        <f t="shared" si="3"/>
        <v>0.1821609204</v>
      </c>
    </row>
    <row r="19539">
      <c r="A19539" s="61">
        <v>1.513291923E9</v>
      </c>
      <c r="B19539" s="61">
        <v>1.0</v>
      </c>
      <c r="C19539" s="61">
        <v>1542.0</v>
      </c>
      <c r="D19539" s="57" t="s">
        <v>380</v>
      </c>
      <c r="E19539" s="62" t="str">
        <f t="shared" si="1"/>
        <v>Out of test</v>
      </c>
      <c r="F19539" s="53" t="str">
        <f t="shared" si="2"/>
        <v>Shenzhen_1</v>
      </c>
      <c r="G19539" s="53">
        <f t="shared" si="3"/>
        <v>0.4482947303</v>
      </c>
    </row>
    <row r="19540">
      <c r="A19540" s="61">
        <v>1.513964354E9</v>
      </c>
      <c r="B19540" s="61">
        <v>1.0</v>
      </c>
      <c r="C19540" s="61">
        <v>1635.0</v>
      </c>
      <c r="D19540" s="57" t="s">
        <v>380</v>
      </c>
      <c r="E19540" s="62" t="str">
        <f t="shared" si="1"/>
        <v>Out of test</v>
      </c>
      <c r="F19540" s="53" t="str">
        <f t="shared" si="2"/>
        <v>Shenzhen_1</v>
      </c>
      <c r="G19540" s="53">
        <f t="shared" si="3"/>
        <v>0.8817682455</v>
      </c>
    </row>
    <row r="19541">
      <c r="A19541" s="61">
        <v>1.517546333E9</v>
      </c>
      <c r="B19541" s="61">
        <v>1.0</v>
      </c>
      <c r="C19541" s="61">
        <v>3084.0</v>
      </c>
      <c r="D19541" s="57" t="s">
        <v>380</v>
      </c>
      <c r="E19541" s="62" t="str">
        <f t="shared" si="1"/>
        <v>Out of test</v>
      </c>
      <c r="F19541" s="53" t="str">
        <f t="shared" si="2"/>
        <v>Shenzhen_1</v>
      </c>
      <c r="G19541" s="53">
        <f t="shared" si="3"/>
        <v>0.5243421257</v>
      </c>
    </row>
    <row r="19542">
      <c r="A19542" s="61">
        <v>1.519376938E9</v>
      </c>
      <c r="B19542" s="61">
        <v>1.0</v>
      </c>
      <c r="C19542" s="61">
        <v>1432.0</v>
      </c>
      <c r="D19542" s="57" t="s">
        <v>380</v>
      </c>
      <c r="E19542" s="62" t="str">
        <f t="shared" si="1"/>
        <v>Out of test</v>
      </c>
      <c r="F19542" s="53" t="str">
        <f t="shared" si="2"/>
        <v>Shenzhen_1</v>
      </c>
      <c r="G19542" s="53">
        <f t="shared" si="3"/>
        <v>0.7980555549</v>
      </c>
    </row>
    <row r="19543">
      <c r="A19543" s="61">
        <v>1.513957333E9</v>
      </c>
      <c r="B19543" s="61">
        <v>1.0</v>
      </c>
      <c r="C19543" s="61">
        <v>2368.0</v>
      </c>
      <c r="D19543" s="57" t="s">
        <v>380</v>
      </c>
      <c r="E19543" s="62" t="str">
        <f t="shared" si="1"/>
        <v>Out of test</v>
      </c>
      <c r="F19543" s="53" t="str">
        <f t="shared" si="2"/>
        <v>Shenzhen_1</v>
      </c>
      <c r="G19543" s="53">
        <f t="shared" si="3"/>
        <v>0.4606359445</v>
      </c>
    </row>
    <row r="19544">
      <c r="A19544" s="61">
        <v>1.518484093E9</v>
      </c>
      <c r="B19544" s="61">
        <v>1.0</v>
      </c>
      <c r="C19544" s="61">
        <v>2409.0</v>
      </c>
      <c r="D19544" s="57" t="s">
        <v>380</v>
      </c>
      <c r="E19544" s="62" t="str">
        <f t="shared" si="1"/>
        <v>Out of test</v>
      </c>
      <c r="F19544" s="53" t="str">
        <f t="shared" si="2"/>
        <v>Shenzhen_1</v>
      </c>
      <c r="G19544" s="53">
        <f t="shared" si="3"/>
        <v>0.01928302578</v>
      </c>
    </row>
    <row r="19545">
      <c r="A19545" s="61">
        <v>1.514930487E9</v>
      </c>
      <c r="B19545" s="61">
        <v>1.0</v>
      </c>
      <c r="C19545" s="61">
        <v>896.0</v>
      </c>
      <c r="D19545" s="57" t="s">
        <v>380</v>
      </c>
      <c r="E19545" s="62" t="str">
        <f t="shared" si="1"/>
        <v>Out of test</v>
      </c>
      <c r="F19545" s="53" t="str">
        <f t="shared" si="2"/>
        <v>Shenzhen_1</v>
      </c>
      <c r="G19545" s="53">
        <f t="shared" si="3"/>
        <v>0.09412835733</v>
      </c>
    </row>
    <row r="19546">
      <c r="A19546" s="61">
        <v>1.519067918E9</v>
      </c>
      <c r="B19546" s="61">
        <v>1.0</v>
      </c>
      <c r="C19546" s="61">
        <v>2474.0</v>
      </c>
      <c r="D19546" s="57" t="s">
        <v>380</v>
      </c>
      <c r="E19546" s="62" t="str">
        <f t="shared" si="1"/>
        <v>Out of test</v>
      </c>
      <c r="F19546" s="53" t="str">
        <f t="shared" si="2"/>
        <v>Shenzhen_1</v>
      </c>
      <c r="G19546" s="53">
        <f t="shared" si="3"/>
        <v>0.5612127061</v>
      </c>
    </row>
    <row r="19547">
      <c r="A19547" s="61">
        <v>1.516783044E9</v>
      </c>
      <c r="B19547" s="61">
        <v>1.0</v>
      </c>
      <c r="C19547" s="61">
        <v>1194.0</v>
      </c>
      <c r="D19547" s="57" t="s">
        <v>380</v>
      </c>
      <c r="E19547" s="62" t="str">
        <f t="shared" si="1"/>
        <v>Out of test</v>
      </c>
      <c r="F19547" s="53" t="str">
        <f t="shared" si="2"/>
        <v>Shenzhen_1</v>
      </c>
      <c r="G19547" s="53">
        <f t="shared" si="3"/>
        <v>0.7346659362</v>
      </c>
    </row>
    <row r="19548">
      <c r="A19548" s="61">
        <v>1.513943913E9</v>
      </c>
      <c r="B19548" s="61">
        <v>1.0</v>
      </c>
      <c r="C19548" s="61">
        <v>998.0</v>
      </c>
      <c r="D19548" s="57" t="s">
        <v>380</v>
      </c>
      <c r="E19548" s="62" t="str">
        <f t="shared" si="1"/>
        <v>Out of test</v>
      </c>
      <c r="F19548" s="53" t="str">
        <f t="shared" si="2"/>
        <v>Shenzhen_1</v>
      </c>
      <c r="G19548" s="53">
        <f t="shared" si="3"/>
        <v>0.3475464045</v>
      </c>
    </row>
    <row r="19549">
      <c r="A19549" s="61">
        <v>1.518274697E9</v>
      </c>
      <c r="B19549" s="61">
        <v>1.0</v>
      </c>
      <c r="C19549" s="61">
        <v>2407.0</v>
      </c>
      <c r="D19549" s="57" t="s">
        <v>380</v>
      </c>
      <c r="E19549" s="62" t="str">
        <f t="shared" si="1"/>
        <v>Out of test</v>
      </c>
      <c r="F19549" s="53" t="str">
        <f t="shared" si="2"/>
        <v>Shenzhen_1</v>
      </c>
      <c r="G19549" s="53">
        <f t="shared" si="3"/>
        <v>0.7019992195</v>
      </c>
    </row>
    <row r="19550">
      <c r="A19550" s="61">
        <v>1.516092389E9</v>
      </c>
      <c r="B19550" s="61">
        <v>1.0</v>
      </c>
      <c r="C19550" s="61">
        <v>1644.0</v>
      </c>
      <c r="D19550" s="57" t="s">
        <v>380</v>
      </c>
      <c r="E19550" s="62" t="str">
        <f t="shared" si="1"/>
        <v>Out of test</v>
      </c>
      <c r="F19550" s="53" t="str">
        <f t="shared" si="2"/>
        <v>Shenzhen_1</v>
      </c>
      <c r="G19550" s="53">
        <f t="shared" si="3"/>
        <v>0.6823104796</v>
      </c>
    </row>
    <row r="19551">
      <c r="A19551" s="61">
        <v>1.512152066E9</v>
      </c>
      <c r="B19551" s="61">
        <v>1.0</v>
      </c>
      <c r="C19551" s="61">
        <v>1511.0</v>
      </c>
      <c r="D19551" s="57" t="s">
        <v>380</v>
      </c>
      <c r="E19551" s="62" t="str">
        <f t="shared" si="1"/>
        <v>Out of test</v>
      </c>
      <c r="F19551" s="53" t="str">
        <f t="shared" si="2"/>
        <v>Shenzhen_1</v>
      </c>
      <c r="G19551" s="53">
        <f t="shared" si="3"/>
        <v>0.1200067418</v>
      </c>
    </row>
    <row r="19552">
      <c r="A19552" s="61">
        <v>1.518904883E9</v>
      </c>
      <c r="B19552" s="61">
        <v>1.0</v>
      </c>
      <c r="C19552" s="61">
        <v>1254.0</v>
      </c>
      <c r="D19552" s="57" t="s">
        <v>380</v>
      </c>
      <c r="E19552" s="62" t="str">
        <f t="shared" si="1"/>
        <v>Out of test</v>
      </c>
      <c r="F19552" s="53" t="str">
        <f t="shared" si="2"/>
        <v>Shenzhen_1</v>
      </c>
      <c r="G19552" s="53">
        <f t="shared" si="3"/>
        <v>0.1673195204</v>
      </c>
    </row>
    <row r="19553">
      <c r="A19553" s="61">
        <v>1.514629428E9</v>
      </c>
      <c r="B19553" s="61">
        <v>1.0</v>
      </c>
      <c r="C19553" s="61">
        <v>2145.0</v>
      </c>
      <c r="D19553" s="57" t="s">
        <v>380</v>
      </c>
      <c r="E19553" s="62" t="str">
        <f t="shared" si="1"/>
        <v>Out of test</v>
      </c>
      <c r="F19553" s="53" t="str">
        <f t="shared" si="2"/>
        <v>Shenzhen_1</v>
      </c>
      <c r="G19553" s="53">
        <f t="shared" si="3"/>
        <v>0.5646845349</v>
      </c>
    </row>
    <row r="19554">
      <c r="A19554" s="61">
        <v>1.515372579E9</v>
      </c>
      <c r="B19554" s="61">
        <v>1.0</v>
      </c>
      <c r="C19554" s="61">
        <v>3784.0</v>
      </c>
      <c r="D19554" s="57" t="s">
        <v>380</v>
      </c>
      <c r="E19554" s="62" t="str">
        <f t="shared" si="1"/>
        <v>Out of test</v>
      </c>
      <c r="F19554" s="53" t="str">
        <f t="shared" si="2"/>
        <v>Shenzhen_1</v>
      </c>
      <c r="G19554" s="53">
        <f t="shared" si="3"/>
        <v>0.3736130963</v>
      </c>
    </row>
    <row r="19555">
      <c r="A19555" s="61">
        <v>1.512695998E9</v>
      </c>
      <c r="B19555" s="61">
        <v>1.0</v>
      </c>
      <c r="C19555" s="61">
        <v>1344.0</v>
      </c>
      <c r="D19555" s="57" t="s">
        <v>380</v>
      </c>
      <c r="E19555" s="62" t="str">
        <f t="shared" si="1"/>
        <v>Out of test</v>
      </c>
      <c r="F19555" s="53" t="str">
        <f t="shared" si="2"/>
        <v>Shenzhen_1</v>
      </c>
      <c r="G19555" s="53">
        <f t="shared" si="3"/>
        <v>0.269466103</v>
      </c>
    </row>
    <row r="19556">
      <c r="A19556" s="61">
        <v>1.519065829E9</v>
      </c>
      <c r="B19556" s="61">
        <v>1.0</v>
      </c>
      <c r="C19556" s="61">
        <v>2679.0</v>
      </c>
      <c r="D19556" s="57" t="s">
        <v>380</v>
      </c>
      <c r="E19556" s="62" t="str">
        <f t="shared" si="1"/>
        <v>Out of test</v>
      </c>
      <c r="F19556" s="53" t="str">
        <f t="shared" si="2"/>
        <v>Shenzhen_1</v>
      </c>
      <c r="G19556" s="53">
        <f t="shared" si="3"/>
        <v>0.7672771552</v>
      </c>
    </row>
    <row r="19557">
      <c r="A19557" s="61">
        <v>1.517883707E9</v>
      </c>
      <c r="B19557" s="61">
        <v>1.0</v>
      </c>
      <c r="C19557" s="61">
        <v>287.0</v>
      </c>
      <c r="D19557" s="57" t="s">
        <v>380</v>
      </c>
      <c r="E19557" s="62" t="str">
        <f t="shared" si="1"/>
        <v>Out of test</v>
      </c>
      <c r="F19557" s="53" t="str">
        <f t="shared" si="2"/>
        <v>Shenzhen_1</v>
      </c>
      <c r="G19557" s="53">
        <f t="shared" si="3"/>
        <v>0.9839129671</v>
      </c>
    </row>
    <row r="19558">
      <c r="A19558" s="61">
        <v>1.513464713E9</v>
      </c>
      <c r="B19558" s="61">
        <v>1.0</v>
      </c>
      <c r="C19558" s="61">
        <v>1509.0</v>
      </c>
      <c r="D19558" s="57" t="s">
        <v>380</v>
      </c>
      <c r="E19558" s="62" t="str">
        <f t="shared" si="1"/>
        <v>Out of test</v>
      </c>
      <c r="F19558" s="53" t="str">
        <f t="shared" si="2"/>
        <v>Shenzhen_1</v>
      </c>
      <c r="G19558" s="53">
        <f t="shared" si="3"/>
        <v>0.3362775998</v>
      </c>
    </row>
    <row r="19559">
      <c r="A19559" s="61">
        <v>1.518978634E9</v>
      </c>
      <c r="B19559" s="61">
        <v>1.0</v>
      </c>
      <c r="C19559" s="61">
        <v>2772.0</v>
      </c>
      <c r="D19559" s="57" t="s">
        <v>380</v>
      </c>
      <c r="E19559" s="62" t="str">
        <f t="shared" si="1"/>
        <v>Out of test</v>
      </c>
      <c r="F19559" s="53" t="str">
        <f t="shared" si="2"/>
        <v>Shenzhen_1</v>
      </c>
      <c r="G19559" s="53">
        <f t="shared" si="3"/>
        <v>0.2490098115</v>
      </c>
    </row>
    <row r="19560">
      <c r="A19560" s="61">
        <v>1.519544349E9</v>
      </c>
      <c r="B19560" s="61">
        <v>1.0</v>
      </c>
      <c r="C19560" s="61">
        <v>698.0</v>
      </c>
      <c r="D19560" s="57" t="s">
        <v>380</v>
      </c>
      <c r="E19560" s="62" t="str">
        <f t="shared" si="1"/>
        <v>Out of test</v>
      </c>
      <c r="F19560" s="53" t="str">
        <f t="shared" si="2"/>
        <v>Shenzhen_1</v>
      </c>
      <c r="G19560" s="53">
        <f t="shared" si="3"/>
        <v>0.4379207003</v>
      </c>
    </row>
    <row r="19561">
      <c r="A19561" s="61">
        <v>1.513267716E9</v>
      </c>
      <c r="B19561" s="61">
        <v>1.0</v>
      </c>
      <c r="C19561" s="61">
        <v>2210.0</v>
      </c>
      <c r="D19561" s="57" t="s">
        <v>380</v>
      </c>
      <c r="E19561" s="62" t="str">
        <f t="shared" si="1"/>
        <v>Out of test</v>
      </c>
      <c r="F19561" s="53" t="str">
        <f t="shared" si="2"/>
        <v>Shenzhen_1</v>
      </c>
      <c r="G19561" s="53">
        <f t="shared" si="3"/>
        <v>0.3615954844</v>
      </c>
    </row>
    <row r="19562">
      <c r="A19562" s="61">
        <v>1.516376595E9</v>
      </c>
      <c r="B19562" s="61">
        <v>1.0</v>
      </c>
      <c r="C19562" s="61">
        <v>1216.0</v>
      </c>
      <c r="D19562" s="57" t="s">
        <v>380</v>
      </c>
      <c r="E19562" s="62" t="str">
        <f t="shared" si="1"/>
        <v>Out of test</v>
      </c>
      <c r="F19562" s="53" t="str">
        <f t="shared" si="2"/>
        <v>Shenzhen_1</v>
      </c>
      <c r="G19562" s="53">
        <f t="shared" si="3"/>
        <v>0.6615067004</v>
      </c>
    </row>
    <row r="19563">
      <c r="A19563" s="61">
        <v>1.519278124E9</v>
      </c>
      <c r="B19563" s="61">
        <v>1.0</v>
      </c>
      <c r="C19563" s="61">
        <v>456.0</v>
      </c>
      <c r="D19563" s="57" t="s">
        <v>380</v>
      </c>
      <c r="E19563" s="62" t="str">
        <f t="shared" si="1"/>
        <v>Out of test</v>
      </c>
      <c r="F19563" s="53" t="str">
        <f t="shared" si="2"/>
        <v>Shenzhen_1</v>
      </c>
      <c r="G19563" s="53">
        <f t="shared" si="3"/>
        <v>0.04736658507</v>
      </c>
    </row>
    <row r="19564">
      <c r="A19564" s="61">
        <v>1.513643979E9</v>
      </c>
      <c r="B19564" s="61">
        <v>1.0</v>
      </c>
      <c r="C19564" s="61">
        <v>2793.0</v>
      </c>
      <c r="D19564" s="57" t="s">
        <v>380</v>
      </c>
      <c r="E19564" s="62" t="str">
        <f t="shared" si="1"/>
        <v>Out of test</v>
      </c>
      <c r="F19564" s="53" t="str">
        <f t="shared" si="2"/>
        <v>Shenzhen_1</v>
      </c>
      <c r="G19564" s="53">
        <f t="shared" si="3"/>
        <v>0.005980591111</v>
      </c>
    </row>
    <row r="19565">
      <c r="A19565" s="61">
        <v>1.519662966E9</v>
      </c>
      <c r="B19565" s="61">
        <v>1.0</v>
      </c>
      <c r="C19565" s="61">
        <v>4496.0</v>
      </c>
      <c r="D19565" s="57" t="s">
        <v>380</v>
      </c>
      <c r="E19565" s="62" t="str">
        <f t="shared" si="1"/>
        <v>Out of test</v>
      </c>
      <c r="F19565" s="53" t="str">
        <f t="shared" si="2"/>
        <v>Shenzhen_1</v>
      </c>
      <c r="G19565" s="53">
        <f t="shared" si="3"/>
        <v>0.3200397244</v>
      </c>
    </row>
    <row r="19566">
      <c r="A19566" s="61">
        <v>1.516020837E9</v>
      </c>
      <c r="B19566" s="61">
        <v>1.0</v>
      </c>
      <c r="C19566" s="61">
        <v>1187.0</v>
      </c>
      <c r="D19566" s="57" t="s">
        <v>380</v>
      </c>
      <c r="E19566" s="62" t="str">
        <f t="shared" si="1"/>
        <v>Out of test</v>
      </c>
      <c r="F19566" s="53" t="str">
        <f t="shared" si="2"/>
        <v>Shenzhen_1</v>
      </c>
      <c r="G19566" s="53">
        <f t="shared" si="3"/>
        <v>0.6393524496</v>
      </c>
    </row>
    <row r="19567">
      <c r="A19567" s="61">
        <v>1.516921405E9</v>
      </c>
      <c r="B19567" s="61">
        <v>1.0</v>
      </c>
      <c r="C19567" s="61">
        <v>659.0</v>
      </c>
      <c r="D19567" s="57" t="s">
        <v>380</v>
      </c>
      <c r="E19567" s="62" t="str">
        <f t="shared" si="1"/>
        <v>Out of test</v>
      </c>
      <c r="F19567" s="53" t="str">
        <f t="shared" si="2"/>
        <v>Shenzhen_1</v>
      </c>
      <c r="G19567" s="53">
        <f t="shared" si="3"/>
        <v>0.9754081859</v>
      </c>
    </row>
    <row r="19568">
      <c r="A19568" s="61">
        <v>1.514924643E9</v>
      </c>
      <c r="B19568" s="61">
        <v>1.0</v>
      </c>
      <c r="C19568" s="61">
        <v>997.0</v>
      </c>
      <c r="D19568" s="57" t="s">
        <v>380</v>
      </c>
      <c r="E19568" s="62" t="str">
        <f t="shared" si="1"/>
        <v>Out of test</v>
      </c>
      <c r="F19568" s="53" t="str">
        <f t="shared" si="2"/>
        <v>Shenzhen_1</v>
      </c>
      <c r="G19568" s="53">
        <f t="shared" si="3"/>
        <v>0.6199298847</v>
      </c>
    </row>
    <row r="19569">
      <c r="A19569" s="61">
        <v>1.514674464E9</v>
      </c>
      <c r="B19569" s="61">
        <v>1.0</v>
      </c>
      <c r="C19569" s="61">
        <v>1133.0</v>
      </c>
      <c r="D19569" s="57" t="s">
        <v>380</v>
      </c>
      <c r="E19569" s="62" t="str">
        <f t="shared" si="1"/>
        <v>Out of test</v>
      </c>
      <c r="F19569" s="53" t="str">
        <f t="shared" si="2"/>
        <v>Shenzhen_1</v>
      </c>
      <c r="G19569" s="53">
        <f t="shared" si="3"/>
        <v>0.03306078126</v>
      </c>
    </row>
    <row r="19570">
      <c r="A19570" s="61">
        <v>1.515595886E9</v>
      </c>
      <c r="B19570" s="61">
        <v>1.0</v>
      </c>
      <c r="C19570" s="61">
        <v>1016.0</v>
      </c>
      <c r="D19570" s="57" t="s">
        <v>380</v>
      </c>
      <c r="E19570" s="62" t="str">
        <f t="shared" si="1"/>
        <v>Out of test</v>
      </c>
      <c r="F19570" s="53" t="str">
        <f t="shared" si="2"/>
        <v>Shenzhen_1</v>
      </c>
      <c r="G19570" s="53">
        <f t="shared" si="3"/>
        <v>0.6066710815</v>
      </c>
    </row>
    <row r="19571">
      <c r="A19571" s="61">
        <v>1.517941295E9</v>
      </c>
      <c r="B19571" s="61">
        <v>1.0</v>
      </c>
      <c r="C19571" s="61">
        <v>1218.0</v>
      </c>
      <c r="D19571" s="57" t="s">
        <v>380</v>
      </c>
      <c r="E19571" s="62" t="str">
        <f t="shared" si="1"/>
        <v>Out of test</v>
      </c>
      <c r="F19571" s="53" t="str">
        <f t="shared" si="2"/>
        <v>Shenzhen_1</v>
      </c>
      <c r="G19571" s="53">
        <f t="shared" si="3"/>
        <v>0.4034554444</v>
      </c>
    </row>
    <row r="19572">
      <c r="A19572" s="61">
        <v>1.518444136E9</v>
      </c>
      <c r="B19572" s="61">
        <v>1.0</v>
      </c>
      <c r="C19572" s="61">
        <v>2558.0</v>
      </c>
      <c r="D19572" s="57" t="s">
        <v>380</v>
      </c>
      <c r="E19572" s="62" t="str">
        <f t="shared" si="1"/>
        <v>Out of test</v>
      </c>
      <c r="F19572" s="53" t="str">
        <f t="shared" si="2"/>
        <v>Shenzhen_1</v>
      </c>
      <c r="G19572" s="53">
        <f t="shared" si="3"/>
        <v>0.1080505191</v>
      </c>
    </row>
    <row r="19573">
      <c r="A19573" s="61">
        <v>1.518034898E9</v>
      </c>
      <c r="B19573" s="61">
        <v>1.0</v>
      </c>
      <c r="C19573" s="61">
        <v>313.0</v>
      </c>
      <c r="D19573" s="57" t="s">
        <v>380</v>
      </c>
      <c r="E19573" s="62" t="str">
        <f t="shared" si="1"/>
        <v>Out of test</v>
      </c>
      <c r="F19573" s="53" t="str">
        <f t="shared" si="2"/>
        <v>Shenzhen_1</v>
      </c>
      <c r="G19573" s="53">
        <f t="shared" si="3"/>
        <v>0.4099869563</v>
      </c>
    </row>
    <row r="19574">
      <c r="A19574" s="61">
        <v>1.511246766E9</v>
      </c>
      <c r="B19574" s="61">
        <v>1.0</v>
      </c>
      <c r="C19574" s="61">
        <v>3019.0</v>
      </c>
      <c r="D19574" s="57" t="s">
        <v>380</v>
      </c>
      <c r="E19574" s="62" t="str">
        <f t="shared" si="1"/>
        <v>Out of test</v>
      </c>
      <c r="F19574" s="53" t="str">
        <f t="shared" si="2"/>
        <v>Shenzhen_1</v>
      </c>
      <c r="G19574" s="53">
        <f t="shared" si="3"/>
        <v>0.7596747848</v>
      </c>
    </row>
    <row r="19575">
      <c r="A19575" s="61">
        <v>1.512803334E9</v>
      </c>
      <c r="B19575" s="61">
        <v>1.0</v>
      </c>
      <c r="C19575" s="61">
        <v>3290.0</v>
      </c>
      <c r="D19575" s="57" t="s">
        <v>380</v>
      </c>
      <c r="E19575" s="62" t="str">
        <f t="shared" si="1"/>
        <v>Out of test</v>
      </c>
      <c r="F19575" s="53" t="str">
        <f t="shared" si="2"/>
        <v>Shenzhen_1</v>
      </c>
      <c r="G19575" s="53">
        <f t="shared" si="3"/>
        <v>0.1489186312</v>
      </c>
    </row>
    <row r="19576">
      <c r="A19576" s="61">
        <v>1.517377034E9</v>
      </c>
      <c r="B19576" s="61">
        <v>1.0</v>
      </c>
      <c r="C19576" s="61">
        <v>1997.0</v>
      </c>
      <c r="D19576" s="57" t="s">
        <v>380</v>
      </c>
      <c r="E19576" s="62" t="str">
        <f t="shared" si="1"/>
        <v>Out of test</v>
      </c>
      <c r="F19576" s="53" t="str">
        <f t="shared" si="2"/>
        <v>Shenzhen_1</v>
      </c>
      <c r="G19576" s="53">
        <f t="shared" si="3"/>
        <v>0.4775640972</v>
      </c>
    </row>
    <row r="19577">
      <c r="A19577" s="61">
        <v>1.513507598E9</v>
      </c>
      <c r="B19577" s="61">
        <v>1.0</v>
      </c>
      <c r="C19577" s="61">
        <v>885.0</v>
      </c>
      <c r="D19577" s="57" t="s">
        <v>380</v>
      </c>
      <c r="E19577" s="62" t="str">
        <f t="shared" si="1"/>
        <v>Out of test</v>
      </c>
      <c r="F19577" s="53" t="str">
        <f t="shared" si="2"/>
        <v>Shenzhen_1</v>
      </c>
      <c r="G19577" s="53">
        <f t="shared" si="3"/>
        <v>0.2169411681</v>
      </c>
    </row>
    <row r="19578">
      <c r="A19578" s="61">
        <v>1.516597009E9</v>
      </c>
      <c r="B19578" s="61">
        <v>1.0</v>
      </c>
      <c r="C19578" s="61">
        <v>1463.0</v>
      </c>
      <c r="D19578" s="57" t="s">
        <v>380</v>
      </c>
      <c r="E19578" s="62" t="str">
        <f t="shared" si="1"/>
        <v>Out of test</v>
      </c>
      <c r="F19578" s="53" t="str">
        <f t="shared" si="2"/>
        <v>Shenzhen_1</v>
      </c>
      <c r="G19578" s="53">
        <f t="shared" si="3"/>
        <v>0.8067207883</v>
      </c>
    </row>
    <row r="19579">
      <c r="A19579" s="61">
        <v>1.515177626E9</v>
      </c>
      <c r="B19579" s="61">
        <v>1.0</v>
      </c>
      <c r="C19579" s="61">
        <v>3939.0</v>
      </c>
      <c r="D19579" s="57" t="s">
        <v>380</v>
      </c>
      <c r="E19579" s="62" t="str">
        <f t="shared" si="1"/>
        <v>Out of test</v>
      </c>
      <c r="F19579" s="53" t="str">
        <f t="shared" si="2"/>
        <v>Shenzhen_1</v>
      </c>
      <c r="G19579" s="53">
        <f t="shared" si="3"/>
        <v>0.09718849138</v>
      </c>
    </row>
    <row r="19580">
      <c r="A19580" s="61">
        <v>1.511438254E9</v>
      </c>
      <c r="B19580" s="61">
        <v>1.0</v>
      </c>
      <c r="C19580" s="61">
        <v>3676.0</v>
      </c>
      <c r="D19580" s="57" t="s">
        <v>380</v>
      </c>
      <c r="E19580" s="62" t="str">
        <f t="shared" si="1"/>
        <v>Out of test</v>
      </c>
      <c r="F19580" s="53" t="str">
        <f t="shared" si="2"/>
        <v>Shenzhen_1</v>
      </c>
      <c r="G19580" s="53">
        <f t="shared" si="3"/>
        <v>0.02665982753</v>
      </c>
    </row>
    <row r="19581">
      <c r="A19581" s="61">
        <v>1.513606273E9</v>
      </c>
      <c r="B19581" s="61">
        <v>1.0</v>
      </c>
      <c r="C19581" s="61">
        <v>1289.0</v>
      </c>
      <c r="D19581" s="57" t="s">
        <v>380</v>
      </c>
      <c r="E19581" s="62" t="str">
        <f t="shared" si="1"/>
        <v>Out of test</v>
      </c>
      <c r="F19581" s="53" t="str">
        <f t="shared" si="2"/>
        <v>Shenzhen_1</v>
      </c>
      <c r="G19581" s="53">
        <f t="shared" si="3"/>
        <v>0.5684124301</v>
      </c>
    </row>
    <row r="19582">
      <c r="A19582" s="61">
        <v>1.518594928E9</v>
      </c>
      <c r="B19582" s="61">
        <v>1.0</v>
      </c>
      <c r="C19582" s="61">
        <v>2609.0</v>
      </c>
      <c r="D19582" s="57" t="s">
        <v>380</v>
      </c>
      <c r="E19582" s="62" t="str">
        <f t="shared" si="1"/>
        <v>Out of test</v>
      </c>
      <c r="F19582" s="53" t="str">
        <f t="shared" si="2"/>
        <v>Shenzhen_1</v>
      </c>
      <c r="G19582" s="53">
        <f t="shared" si="3"/>
        <v>0.443424615</v>
      </c>
    </row>
    <row r="19583">
      <c r="A19583" s="61">
        <v>1.517235136E9</v>
      </c>
      <c r="B19583" s="61">
        <v>1.0</v>
      </c>
      <c r="C19583" s="61">
        <v>3094.0</v>
      </c>
      <c r="D19583" s="57" t="s">
        <v>380</v>
      </c>
      <c r="E19583" s="62" t="str">
        <f t="shared" si="1"/>
        <v>Out of test</v>
      </c>
      <c r="F19583" s="53" t="str">
        <f t="shared" si="2"/>
        <v>Shenzhen_1</v>
      </c>
      <c r="G19583" s="53">
        <f t="shared" si="3"/>
        <v>0.315451923</v>
      </c>
    </row>
    <row r="19584">
      <c r="A19584" s="61">
        <v>1.512441916E9</v>
      </c>
      <c r="B19584" s="61">
        <v>1.0</v>
      </c>
      <c r="C19584" s="61">
        <v>4050.0</v>
      </c>
      <c r="D19584" s="57" t="s">
        <v>380</v>
      </c>
      <c r="E19584" s="62" t="str">
        <f t="shared" si="1"/>
        <v>Out of test</v>
      </c>
      <c r="F19584" s="53" t="str">
        <f t="shared" si="2"/>
        <v>Shenzhen_1</v>
      </c>
      <c r="G19584" s="53">
        <f t="shared" si="3"/>
        <v>0.1008216496</v>
      </c>
    </row>
    <row r="19585">
      <c r="A19585" s="61">
        <v>1.517780626E9</v>
      </c>
      <c r="B19585" s="61">
        <v>1.0</v>
      </c>
      <c r="C19585" s="61">
        <v>1392.0</v>
      </c>
      <c r="D19585" s="57" t="s">
        <v>380</v>
      </c>
      <c r="E19585" s="62" t="str">
        <f t="shared" si="1"/>
        <v>Out of test</v>
      </c>
      <c r="F19585" s="53" t="str">
        <f t="shared" si="2"/>
        <v>Shenzhen_1</v>
      </c>
      <c r="G19585" s="53">
        <f t="shared" si="3"/>
        <v>0.4770136368</v>
      </c>
    </row>
    <row r="19586">
      <c r="A19586" s="61">
        <v>1.517992966E9</v>
      </c>
      <c r="B19586" s="61">
        <v>1.0</v>
      </c>
      <c r="C19586" s="61">
        <v>300.0</v>
      </c>
      <c r="D19586" s="57" t="s">
        <v>380</v>
      </c>
      <c r="E19586" s="62" t="str">
        <f t="shared" si="1"/>
        <v>Out of test</v>
      </c>
      <c r="F19586" s="53" t="str">
        <f t="shared" si="2"/>
        <v>Shenzhen_1</v>
      </c>
      <c r="G19586" s="53">
        <f t="shared" si="3"/>
        <v>0.8948783345</v>
      </c>
    </row>
    <row r="19587">
      <c r="A19587" s="61">
        <v>1.518574757E9</v>
      </c>
      <c r="B19587" s="61">
        <v>1.0</v>
      </c>
      <c r="C19587" s="61">
        <v>1411.0</v>
      </c>
      <c r="D19587" s="57" t="s">
        <v>380</v>
      </c>
      <c r="E19587" s="62" t="str">
        <f t="shared" si="1"/>
        <v>Out of test</v>
      </c>
      <c r="F19587" s="53" t="str">
        <f t="shared" si="2"/>
        <v>Shenzhen_1</v>
      </c>
      <c r="G19587" s="53">
        <f t="shared" si="3"/>
        <v>0.002114250141</v>
      </c>
    </row>
    <row r="19588">
      <c r="A19588" s="61">
        <v>1.513045873E9</v>
      </c>
      <c r="B19588" s="61">
        <v>1.0</v>
      </c>
      <c r="C19588" s="61">
        <v>3577.0</v>
      </c>
      <c r="D19588" s="57" t="s">
        <v>380</v>
      </c>
      <c r="E19588" s="62" t="str">
        <f t="shared" si="1"/>
        <v>Out of test</v>
      </c>
      <c r="F19588" s="53" t="str">
        <f t="shared" si="2"/>
        <v>Shenzhen_1</v>
      </c>
      <c r="G19588" s="53">
        <f t="shared" si="3"/>
        <v>0.7406781052</v>
      </c>
    </row>
    <row r="19589">
      <c r="A19589" s="61">
        <v>1.517231909E9</v>
      </c>
      <c r="B19589" s="61">
        <v>1.0</v>
      </c>
      <c r="C19589" s="61">
        <v>2977.0</v>
      </c>
      <c r="D19589" s="57" t="s">
        <v>380</v>
      </c>
      <c r="E19589" s="62" t="str">
        <f t="shared" si="1"/>
        <v>Out of test</v>
      </c>
      <c r="F19589" s="53" t="str">
        <f t="shared" si="2"/>
        <v>Shenzhen_1</v>
      </c>
      <c r="G19589" s="53">
        <f t="shared" si="3"/>
        <v>0.3104554899</v>
      </c>
    </row>
    <row r="19590">
      <c r="A19590" s="61">
        <v>1.517622416E9</v>
      </c>
      <c r="B19590" s="61">
        <v>1.0</v>
      </c>
      <c r="C19590" s="61">
        <v>68.0</v>
      </c>
      <c r="D19590" s="57" t="s">
        <v>380</v>
      </c>
      <c r="E19590" s="62" t="str">
        <f t="shared" si="1"/>
        <v>Out of test</v>
      </c>
      <c r="F19590" s="53" t="str">
        <f t="shared" si="2"/>
        <v>Shenzhen_1</v>
      </c>
      <c r="G19590" s="53">
        <f t="shared" si="3"/>
        <v>0.1887010321</v>
      </c>
    </row>
    <row r="19591">
      <c r="A19591" s="61">
        <v>1.516706768E9</v>
      </c>
      <c r="B19591" s="61">
        <v>1.0</v>
      </c>
      <c r="C19591" s="61">
        <v>817.0</v>
      </c>
      <c r="D19591" s="57" t="s">
        <v>380</v>
      </c>
      <c r="E19591" s="62" t="str">
        <f t="shared" si="1"/>
        <v>Out of test</v>
      </c>
      <c r="F19591" s="53" t="str">
        <f t="shared" si="2"/>
        <v>Shenzhen_1</v>
      </c>
      <c r="G19591" s="53">
        <f t="shared" si="3"/>
        <v>0.103767718</v>
      </c>
    </row>
    <row r="19592">
      <c r="A19592" s="61">
        <v>1.511751007E9</v>
      </c>
      <c r="B19592" s="61">
        <v>1.0</v>
      </c>
      <c r="C19592" s="61">
        <v>3745.0</v>
      </c>
      <c r="D19592" s="57" t="s">
        <v>380</v>
      </c>
      <c r="E19592" s="62" t="str">
        <f t="shared" si="1"/>
        <v>Out of test</v>
      </c>
      <c r="F19592" s="53" t="str">
        <f t="shared" si="2"/>
        <v>Shenzhen_1</v>
      </c>
      <c r="G19592" s="53">
        <f t="shared" si="3"/>
        <v>0.3406675887</v>
      </c>
    </row>
    <row r="19593">
      <c r="A19593" s="61">
        <v>1.515839207E9</v>
      </c>
      <c r="B19593" s="61">
        <v>1.0</v>
      </c>
      <c r="C19593" s="61">
        <v>711.0</v>
      </c>
      <c r="D19593" s="57" t="s">
        <v>380</v>
      </c>
      <c r="E19593" s="62" t="str">
        <f t="shared" si="1"/>
        <v>Out of test</v>
      </c>
      <c r="F19593" s="53" t="str">
        <f t="shared" si="2"/>
        <v>Shenzhen_1</v>
      </c>
      <c r="G19593" s="53">
        <f t="shared" si="3"/>
        <v>0.07214892127</v>
      </c>
    </row>
    <row r="19594">
      <c r="A19594" s="61">
        <v>1.514189318E9</v>
      </c>
      <c r="B19594" s="61">
        <v>1.0</v>
      </c>
      <c r="C19594" s="61">
        <v>3519.0</v>
      </c>
      <c r="D19594" s="57" t="s">
        <v>380</v>
      </c>
      <c r="E19594" s="62" t="str">
        <f t="shared" si="1"/>
        <v>Out of test</v>
      </c>
      <c r="F19594" s="53" t="str">
        <f t="shared" si="2"/>
        <v>Shenzhen_1</v>
      </c>
      <c r="G19594" s="53">
        <f t="shared" si="3"/>
        <v>0.3978434605</v>
      </c>
    </row>
    <row r="19595">
      <c r="A19595" s="61">
        <v>1.511790779E9</v>
      </c>
      <c r="B19595" s="61">
        <v>1.0</v>
      </c>
      <c r="C19595" s="61">
        <v>855.0</v>
      </c>
      <c r="D19595" s="57" t="s">
        <v>380</v>
      </c>
      <c r="E19595" s="62" t="str">
        <f t="shared" si="1"/>
        <v>Out of test</v>
      </c>
      <c r="F19595" s="53" t="str">
        <f t="shared" si="2"/>
        <v>Shenzhen_1</v>
      </c>
      <c r="G19595" s="53">
        <f t="shared" si="3"/>
        <v>0.3271539204</v>
      </c>
    </row>
    <row r="19596">
      <c r="A19596" s="61">
        <v>1.514243994E9</v>
      </c>
      <c r="B19596" s="61">
        <v>1.0</v>
      </c>
      <c r="C19596" s="61">
        <v>1219.0</v>
      </c>
      <c r="D19596" s="57" t="s">
        <v>380</v>
      </c>
      <c r="E19596" s="62" t="str">
        <f t="shared" si="1"/>
        <v>Out of test</v>
      </c>
      <c r="F19596" s="53" t="str">
        <f t="shared" si="2"/>
        <v>Shenzhen_1</v>
      </c>
      <c r="G19596" s="53">
        <f t="shared" si="3"/>
        <v>0.9661327851</v>
      </c>
    </row>
    <row r="19597">
      <c r="A19597" s="61">
        <v>1.515058064E9</v>
      </c>
      <c r="B19597" s="61">
        <v>1.0</v>
      </c>
      <c r="C19597" s="61">
        <v>1233.0</v>
      </c>
      <c r="D19597" s="57" t="s">
        <v>380</v>
      </c>
      <c r="E19597" s="62" t="str">
        <f t="shared" si="1"/>
        <v>Out of test</v>
      </c>
      <c r="F19597" s="53" t="str">
        <f t="shared" si="2"/>
        <v>Shenzhen_1</v>
      </c>
      <c r="G19597" s="53">
        <f t="shared" si="3"/>
        <v>0.3954810119</v>
      </c>
    </row>
    <row r="19598">
      <c r="A19598" s="61">
        <v>1.519291019E9</v>
      </c>
      <c r="B19598" s="61">
        <v>1.0</v>
      </c>
      <c r="C19598" s="61">
        <v>553.0</v>
      </c>
      <c r="D19598" s="57" t="s">
        <v>380</v>
      </c>
      <c r="E19598" s="62" t="str">
        <f t="shared" si="1"/>
        <v>Out of test</v>
      </c>
      <c r="F19598" s="53" t="str">
        <f t="shared" si="2"/>
        <v>Shenzhen_1</v>
      </c>
      <c r="G19598" s="53">
        <f t="shared" si="3"/>
        <v>0.8235144554</v>
      </c>
    </row>
    <row r="19599">
      <c r="A19599" s="61">
        <v>1.514861589E9</v>
      </c>
      <c r="B19599" s="61">
        <v>1.0</v>
      </c>
      <c r="C19599" s="61">
        <v>1257.0</v>
      </c>
      <c r="D19599" s="57" t="s">
        <v>380</v>
      </c>
      <c r="E19599" s="62" t="str">
        <f t="shared" si="1"/>
        <v>Out of test</v>
      </c>
      <c r="F19599" s="53" t="str">
        <f t="shared" si="2"/>
        <v>Shenzhen_1</v>
      </c>
      <c r="G19599" s="53">
        <f t="shared" si="3"/>
        <v>0.5753251197</v>
      </c>
    </row>
    <row r="19600">
      <c r="A19600" s="61">
        <v>1.517451054E9</v>
      </c>
      <c r="B19600" s="61">
        <v>1.0</v>
      </c>
      <c r="C19600" s="61">
        <v>1001.0</v>
      </c>
      <c r="D19600" s="57" t="s">
        <v>380</v>
      </c>
      <c r="E19600" s="62" t="str">
        <f t="shared" si="1"/>
        <v>Out of test</v>
      </c>
      <c r="F19600" s="53" t="str">
        <f t="shared" si="2"/>
        <v>Shenzhen_1</v>
      </c>
      <c r="G19600" s="53">
        <f t="shared" si="3"/>
        <v>0.1610282184</v>
      </c>
    </row>
    <row r="19601">
      <c r="A19601" s="61">
        <v>1.518192904E9</v>
      </c>
      <c r="B19601" s="61">
        <v>1.0</v>
      </c>
      <c r="C19601" s="61">
        <v>3203.0</v>
      </c>
      <c r="D19601" s="57" t="s">
        <v>380</v>
      </c>
      <c r="E19601" s="62" t="str">
        <f t="shared" si="1"/>
        <v>Out of test</v>
      </c>
      <c r="F19601" s="53" t="str">
        <f t="shared" si="2"/>
        <v>Shenzhen_1</v>
      </c>
      <c r="G19601" s="53">
        <f t="shared" si="3"/>
        <v>0.02169251074</v>
      </c>
    </row>
    <row r="19602">
      <c r="A19602" s="61">
        <v>1.518160825E9</v>
      </c>
      <c r="B19602" s="61">
        <v>1.0</v>
      </c>
      <c r="C19602" s="61">
        <v>2369.0</v>
      </c>
      <c r="D19602" s="57" t="s">
        <v>380</v>
      </c>
      <c r="E19602" s="62" t="str">
        <f t="shared" si="1"/>
        <v>Out of test</v>
      </c>
      <c r="F19602" s="53" t="str">
        <f t="shared" si="2"/>
        <v>Shenzhen_1</v>
      </c>
      <c r="G19602" s="53">
        <f t="shared" si="3"/>
        <v>0.9762915798</v>
      </c>
    </row>
    <row r="19603">
      <c r="A19603" s="61">
        <v>1.519899418E9</v>
      </c>
      <c r="B19603" s="61">
        <v>1.0</v>
      </c>
      <c r="C19603" s="61">
        <v>1508.0</v>
      </c>
      <c r="D19603" s="57" t="s">
        <v>380</v>
      </c>
      <c r="E19603" s="62" t="str">
        <f t="shared" si="1"/>
        <v>Out of test</v>
      </c>
      <c r="F19603" s="53" t="str">
        <f t="shared" si="2"/>
        <v>Shenzhen_1</v>
      </c>
      <c r="G19603" s="53">
        <f t="shared" si="3"/>
        <v>0.545218034</v>
      </c>
    </row>
    <row r="19604">
      <c r="A19604" s="61">
        <v>1.516659627E9</v>
      </c>
      <c r="B19604" s="61">
        <v>1.0</v>
      </c>
      <c r="C19604" s="61">
        <v>263.0</v>
      </c>
      <c r="D19604" s="57" t="s">
        <v>380</v>
      </c>
      <c r="E19604" s="62" t="str">
        <f t="shared" si="1"/>
        <v>Out of test</v>
      </c>
      <c r="F19604" s="53" t="str">
        <f t="shared" si="2"/>
        <v>Shenzhen_1</v>
      </c>
      <c r="G19604" s="53">
        <f t="shared" si="3"/>
        <v>0.9192447764</v>
      </c>
    </row>
    <row r="19605">
      <c r="A19605" s="61">
        <v>1.516134537E9</v>
      </c>
      <c r="B19605" s="61">
        <v>1.0</v>
      </c>
      <c r="C19605" s="61">
        <v>886.0</v>
      </c>
      <c r="D19605" s="57" t="s">
        <v>380</v>
      </c>
      <c r="E19605" s="62" t="str">
        <f t="shared" si="1"/>
        <v>Out of test</v>
      </c>
      <c r="F19605" s="53" t="str">
        <f t="shared" si="2"/>
        <v>Shenzhen_1</v>
      </c>
      <c r="G19605" s="53">
        <f t="shared" si="3"/>
        <v>0.3174177644</v>
      </c>
    </row>
    <row r="19606">
      <c r="A19606" s="61">
        <v>1.515450934E9</v>
      </c>
      <c r="B19606" s="61">
        <v>1.0</v>
      </c>
      <c r="C19606" s="61">
        <v>2612.0</v>
      </c>
      <c r="D19606" s="57" t="s">
        <v>380</v>
      </c>
      <c r="E19606" s="62" t="str">
        <f t="shared" si="1"/>
        <v>Out of test</v>
      </c>
      <c r="F19606" s="53" t="str">
        <f t="shared" si="2"/>
        <v>Shenzhen_1</v>
      </c>
      <c r="G19606" s="53">
        <f t="shared" si="3"/>
        <v>0.2574242554</v>
      </c>
    </row>
    <row r="19607">
      <c r="A19607" s="61">
        <v>1.512904613E9</v>
      </c>
      <c r="B19607" s="61">
        <v>1.0</v>
      </c>
      <c r="C19607" s="61">
        <v>1331.0</v>
      </c>
      <c r="D19607" s="57" t="s">
        <v>380</v>
      </c>
      <c r="E19607" s="62" t="str">
        <f t="shared" si="1"/>
        <v>Out of test</v>
      </c>
      <c r="F19607" s="53" t="str">
        <f t="shared" si="2"/>
        <v>Shenzhen_1</v>
      </c>
      <c r="G19607" s="53">
        <f t="shared" si="3"/>
        <v>0.3381105234</v>
      </c>
    </row>
    <row r="19608">
      <c r="A19608" s="61">
        <v>1.515909845E9</v>
      </c>
      <c r="B19608" s="61">
        <v>1.0</v>
      </c>
      <c r="C19608" s="61">
        <v>2325.0</v>
      </c>
      <c r="D19608" s="57" t="s">
        <v>380</v>
      </c>
      <c r="E19608" s="62" t="str">
        <f t="shared" si="1"/>
        <v>Out of test</v>
      </c>
      <c r="F19608" s="53" t="str">
        <f t="shared" si="2"/>
        <v>Shenzhen_1</v>
      </c>
      <c r="G19608" s="53">
        <f t="shared" si="3"/>
        <v>0.989625919</v>
      </c>
    </row>
    <row r="19609">
      <c r="A19609" s="61">
        <v>1.514442495E9</v>
      </c>
      <c r="B19609" s="61">
        <v>1.0</v>
      </c>
      <c r="C19609" s="61">
        <v>2872.0</v>
      </c>
      <c r="D19609" s="57" t="s">
        <v>380</v>
      </c>
      <c r="E19609" s="62" t="str">
        <f t="shared" si="1"/>
        <v>Out of test</v>
      </c>
      <c r="F19609" s="53" t="str">
        <f t="shared" si="2"/>
        <v>Shenzhen_1</v>
      </c>
      <c r="G19609" s="53">
        <f t="shared" si="3"/>
        <v>0.08033053494</v>
      </c>
    </row>
    <row r="19610">
      <c r="A19610" s="61">
        <v>1.516917756E9</v>
      </c>
      <c r="B19610" s="61">
        <v>1.0</v>
      </c>
      <c r="C19610" s="61">
        <v>990.0</v>
      </c>
      <c r="D19610" s="57" t="s">
        <v>380</v>
      </c>
      <c r="E19610" s="62" t="str">
        <f t="shared" si="1"/>
        <v>Out of test</v>
      </c>
      <c r="F19610" s="53" t="str">
        <f t="shared" si="2"/>
        <v>Shenzhen_1</v>
      </c>
      <c r="G19610" s="53">
        <f t="shared" si="3"/>
        <v>0.4425329428</v>
      </c>
    </row>
    <row r="19611">
      <c r="A19611" s="61">
        <v>1.518055174E9</v>
      </c>
      <c r="B19611" s="61">
        <v>1.0</v>
      </c>
      <c r="C19611" s="61">
        <v>1642.0</v>
      </c>
      <c r="D19611" s="57" t="s">
        <v>380</v>
      </c>
      <c r="E19611" s="62" t="str">
        <f t="shared" si="1"/>
        <v>Out of test</v>
      </c>
      <c r="F19611" s="53" t="str">
        <f t="shared" si="2"/>
        <v>Shenzhen_1</v>
      </c>
      <c r="G19611" s="53">
        <f t="shared" si="3"/>
        <v>0.4549406003</v>
      </c>
    </row>
    <row r="19612">
      <c r="A19612" s="61">
        <v>1.515535613E9</v>
      </c>
      <c r="B19612" s="61">
        <v>1.0</v>
      </c>
      <c r="C19612" s="61">
        <v>4416.0</v>
      </c>
      <c r="D19612" s="57" t="s">
        <v>380</v>
      </c>
      <c r="E19612" s="62" t="str">
        <f t="shared" si="1"/>
        <v>Out of test</v>
      </c>
      <c r="F19612" s="53" t="str">
        <f t="shared" si="2"/>
        <v>Shenzhen_1</v>
      </c>
      <c r="G19612" s="53">
        <f t="shared" si="3"/>
        <v>0.8380702837</v>
      </c>
    </row>
    <row r="19613">
      <c r="A19613" s="61">
        <v>1.515368415E9</v>
      </c>
      <c r="B19613" s="61">
        <v>1.0</v>
      </c>
      <c r="C19613" s="61">
        <v>2113.0</v>
      </c>
      <c r="D19613" s="57" t="s">
        <v>380</v>
      </c>
      <c r="E19613" s="62" t="str">
        <f t="shared" si="1"/>
        <v>Out of test</v>
      </c>
      <c r="F19613" s="53" t="str">
        <f t="shared" si="2"/>
        <v>Shenzhen_1</v>
      </c>
      <c r="G19613" s="53">
        <f t="shared" si="3"/>
        <v>0.4799722432</v>
      </c>
    </row>
    <row r="19614">
      <c r="A19614" s="61">
        <v>1.516291574E9</v>
      </c>
      <c r="B19614" s="61">
        <v>1.0</v>
      </c>
      <c r="C19614" s="61">
        <v>1420.0</v>
      </c>
      <c r="D19614" s="57" t="s">
        <v>380</v>
      </c>
      <c r="E19614" s="62" t="str">
        <f t="shared" si="1"/>
        <v>Out of test</v>
      </c>
      <c r="F19614" s="53" t="str">
        <f t="shared" si="2"/>
        <v>Shenzhen_1</v>
      </c>
      <c r="G19614" s="53">
        <f t="shared" si="3"/>
        <v>0.4263523985</v>
      </c>
    </row>
    <row r="19615">
      <c r="A19615" s="61">
        <v>1.517915915E9</v>
      </c>
      <c r="B19615" s="61">
        <v>1.0</v>
      </c>
      <c r="C19615" s="61">
        <v>1530.0</v>
      </c>
      <c r="D19615" s="57" t="s">
        <v>380</v>
      </c>
      <c r="E19615" s="62" t="str">
        <f t="shared" si="1"/>
        <v>Out of test</v>
      </c>
      <c r="F19615" s="53" t="str">
        <f t="shared" si="2"/>
        <v>Shenzhen_1</v>
      </c>
      <c r="G19615" s="53">
        <f t="shared" si="3"/>
        <v>0.4752235491</v>
      </c>
    </row>
    <row r="19616">
      <c r="A19616" s="61">
        <v>1.515610887E9</v>
      </c>
      <c r="B19616" s="61">
        <v>1.0</v>
      </c>
      <c r="C19616" s="61">
        <v>2661.0</v>
      </c>
      <c r="D19616" s="57" t="s">
        <v>380</v>
      </c>
      <c r="E19616" s="62" t="str">
        <f t="shared" si="1"/>
        <v>Out of test</v>
      </c>
      <c r="F19616" s="53" t="str">
        <f t="shared" si="2"/>
        <v>Shenzhen_1</v>
      </c>
      <c r="G19616" s="53">
        <f t="shared" si="3"/>
        <v>0.3996856189</v>
      </c>
    </row>
    <row r="19617">
      <c r="A19617" s="61">
        <v>1.513959475E9</v>
      </c>
      <c r="B19617" s="61">
        <v>1.0</v>
      </c>
      <c r="C19617" s="61">
        <v>1286.0</v>
      </c>
      <c r="D19617" s="57" t="s">
        <v>380</v>
      </c>
      <c r="E19617" s="62" t="str">
        <f t="shared" si="1"/>
        <v>Out of test</v>
      </c>
      <c r="F19617" s="53" t="str">
        <f t="shared" si="2"/>
        <v>Shenzhen_1</v>
      </c>
      <c r="G19617" s="53">
        <f t="shared" si="3"/>
        <v>0.4857218327</v>
      </c>
    </row>
    <row r="19618">
      <c r="A19618" s="61">
        <v>1.519971465E9</v>
      </c>
      <c r="B19618" s="61">
        <v>1.0</v>
      </c>
      <c r="C19618" s="61">
        <v>5405.0</v>
      </c>
      <c r="D19618" s="57" t="s">
        <v>380</v>
      </c>
      <c r="E19618" s="62" t="str">
        <f t="shared" si="1"/>
        <v>Out of test</v>
      </c>
      <c r="F19618" s="53" t="str">
        <f t="shared" si="2"/>
        <v>Shenzhen_1</v>
      </c>
      <c r="G19618" s="53">
        <f t="shared" si="3"/>
        <v>0.1998638627</v>
      </c>
    </row>
    <row r="19619">
      <c r="A19619" s="61">
        <v>1.516869007E9</v>
      </c>
      <c r="B19619" s="61">
        <v>1.0</v>
      </c>
      <c r="C19619" s="61">
        <v>338.0</v>
      </c>
      <c r="D19619" s="57" t="s">
        <v>380</v>
      </c>
      <c r="E19619" s="62" t="str">
        <f t="shared" si="1"/>
        <v>Out of test</v>
      </c>
      <c r="F19619" s="53" t="str">
        <f t="shared" si="2"/>
        <v>Shenzhen_1</v>
      </c>
      <c r="G19619" s="53">
        <f t="shared" si="3"/>
        <v>0.05131225454</v>
      </c>
    </row>
    <row r="19620">
      <c r="A19620" s="61">
        <v>1.519795393E9</v>
      </c>
      <c r="B19620" s="61">
        <v>1.0</v>
      </c>
      <c r="C19620" s="61">
        <v>1925.0</v>
      </c>
      <c r="D19620" s="57" t="s">
        <v>380</v>
      </c>
      <c r="E19620" s="62" t="str">
        <f t="shared" si="1"/>
        <v>Out of test</v>
      </c>
      <c r="F19620" s="53" t="str">
        <f t="shared" si="2"/>
        <v>Shenzhen_1</v>
      </c>
      <c r="G19620" s="53">
        <f t="shared" si="3"/>
        <v>0.2197797536</v>
      </c>
    </row>
    <row r="19621">
      <c r="A19621" s="61">
        <v>1.514952829E9</v>
      </c>
      <c r="B19621" s="61">
        <v>1.0</v>
      </c>
      <c r="C19621" s="61">
        <v>2103.0</v>
      </c>
      <c r="D19621" s="57" t="s">
        <v>380</v>
      </c>
      <c r="E19621" s="62" t="str">
        <f t="shared" si="1"/>
        <v>Out of test</v>
      </c>
      <c r="F19621" s="53" t="str">
        <f t="shared" si="2"/>
        <v>Shenzhen_1</v>
      </c>
      <c r="G19621" s="53">
        <f t="shared" si="3"/>
        <v>0.5449992205</v>
      </c>
    </row>
    <row r="19622">
      <c r="A19622" s="61">
        <v>1.514652703E9</v>
      </c>
      <c r="B19622" s="61">
        <v>1.0</v>
      </c>
      <c r="C19622" s="61">
        <v>4368.0</v>
      </c>
      <c r="D19622" s="57" t="s">
        <v>380</v>
      </c>
      <c r="E19622" s="62" t="str">
        <f t="shared" si="1"/>
        <v>Out of test</v>
      </c>
      <c r="F19622" s="53" t="str">
        <f t="shared" si="2"/>
        <v>Shenzhen_1</v>
      </c>
      <c r="G19622" s="53">
        <f t="shared" si="3"/>
        <v>0.7001046947</v>
      </c>
    </row>
    <row r="19623">
      <c r="A19623" s="61">
        <v>1.514283013E9</v>
      </c>
      <c r="B19623" s="61">
        <v>1.0</v>
      </c>
      <c r="C19623" s="61">
        <v>414.0</v>
      </c>
      <c r="D19623" s="57" t="s">
        <v>380</v>
      </c>
      <c r="E19623" s="62" t="str">
        <f t="shared" si="1"/>
        <v>Out of test</v>
      </c>
      <c r="F19623" s="53" t="str">
        <f t="shared" si="2"/>
        <v>Shenzhen_1</v>
      </c>
      <c r="G19623" s="53">
        <f t="shared" si="3"/>
        <v>0.5890025493</v>
      </c>
    </row>
    <row r="19624">
      <c r="A19624" s="61">
        <v>1.516793318E9</v>
      </c>
      <c r="B19624" s="61">
        <v>1.0</v>
      </c>
      <c r="C19624" s="61">
        <v>2305.0</v>
      </c>
      <c r="D19624" s="57" t="s">
        <v>380</v>
      </c>
      <c r="E19624" s="62" t="str">
        <f t="shared" si="1"/>
        <v>Out of test</v>
      </c>
      <c r="F19624" s="53" t="str">
        <f t="shared" si="2"/>
        <v>Shenzhen_1</v>
      </c>
      <c r="G19624" s="53">
        <f t="shared" si="3"/>
        <v>0.7045439985</v>
      </c>
    </row>
    <row r="19625">
      <c r="A19625" s="61">
        <v>1.515858856E9</v>
      </c>
      <c r="B19625" s="61">
        <v>1.0</v>
      </c>
      <c r="C19625" s="61">
        <v>1956.0</v>
      </c>
      <c r="D19625" s="57" t="s">
        <v>380</v>
      </c>
      <c r="E19625" s="62" t="str">
        <f t="shared" si="1"/>
        <v>Out of test</v>
      </c>
      <c r="F19625" s="53" t="str">
        <f t="shared" si="2"/>
        <v>Shenzhen_1</v>
      </c>
      <c r="G19625" s="53">
        <f t="shared" si="3"/>
        <v>0.59217734</v>
      </c>
    </row>
    <row r="19626">
      <c r="A19626" s="61">
        <v>1.513401869E9</v>
      </c>
      <c r="B19626" s="61">
        <v>1.0</v>
      </c>
      <c r="C19626" s="61">
        <v>2894.0</v>
      </c>
      <c r="D19626" s="57" t="s">
        <v>380</v>
      </c>
      <c r="E19626" s="62" t="str">
        <f t="shared" si="1"/>
        <v>Out of test</v>
      </c>
      <c r="F19626" s="53" t="str">
        <f t="shared" si="2"/>
        <v>Shenzhen_1</v>
      </c>
      <c r="G19626" s="53">
        <f t="shared" si="3"/>
        <v>0.9981407671</v>
      </c>
    </row>
    <row r="19627">
      <c r="A19627" s="61">
        <v>1.518399767E9</v>
      </c>
      <c r="B19627" s="61">
        <v>1.0</v>
      </c>
      <c r="C19627" s="61">
        <v>1678.0</v>
      </c>
      <c r="D19627" s="57" t="s">
        <v>380</v>
      </c>
      <c r="E19627" s="62" t="str">
        <f t="shared" si="1"/>
        <v>Out of test</v>
      </c>
      <c r="F19627" s="53" t="str">
        <f t="shared" si="2"/>
        <v>Shenzhen_1</v>
      </c>
      <c r="G19627" s="53">
        <f t="shared" si="3"/>
        <v>0.1309935227</v>
      </c>
    </row>
    <row r="19628">
      <c r="A19628" s="61">
        <v>1.512316664E9</v>
      </c>
      <c r="B19628" s="61">
        <v>1.0</v>
      </c>
      <c r="C19628" s="61">
        <v>1335.0</v>
      </c>
      <c r="D19628" s="57" t="s">
        <v>380</v>
      </c>
      <c r="E19628" s="62" t="str">
        <f t="shared" si="1"/>
        <v>Out of test</v>
      </c>
      <c r="F19628" s="53" t="str">
        <f t="shared" si="2"/>
        <v>Shenzhen_1</v>
      </c>
      <c r="G19628" s="53">
        <f t="shared" si="3"/>
        <v>0.9806052539</v>
      </c>
    </row>
    <row r="19629">
      <c r="A19629" s="61">
        <v>1.513763777E9</v>
      </c>
      <c r="B19629" s="61">
        <v>1.0</v>
      </c>
      <c r="C19629" s="61">
        <v>2808.0</v>
      </c>
      <c r="D19629" s="57" t="s">
        <v>380</v>
      </c>
      <c r="E19629" s="62" t="str">
        <f t="shared" si="1"/>
        <v>Out of test</v>
      </c>
      <c r="F19629" s="53" t="str">
        <f t="shared" si="2"/>
        <v>Shenzhen_1</v>
      </c>
      <c r="G19629" s="53">
        <f t="shared" si="3"/>
        <v>0.6923102637</v>
      </c>
    </row>
    <row r="19630">
      <c r="A19630" s="61">
        <v>1.517874616E9</v>
      </c>
      <c r="B19630" s="61">
        <v>1.0</v>
      </c>
      <c r="C19630" s="61">
        <v>870.0</v>
      </c>
      <c r="D19630" s="57" t="s">
        <v>380</v>
      </c>
      <c r="E19630" s="62" t="str">
        <f t="shared" si="1"/>
        <v>Out of test</v>
      </c>
      <c r="F19630" s="53" t="str">
        <f t="shared" si="2"/>
        <v>Shenzhen_1</v>
      </c>
      <c r="G19630" s="53">
        <f t="shared" si="3"/>
        <v>0.2721308349</v>
      </c>
    </row>
    <row r="19631">
      <c r="A19631" s="61">
        <v>1.517452714E9</v>
      </c>
      <c r="B19631" s="61">
        <v>1.0</v>
      </c>
      <c r="C19631" s="61">
        <v>532.0</v>
      </c>
      <c r="D19631" s="57" t="s">
        <v>380</v>
      </c>
      <c r="E19631" s="62" t="str">
        <f t="shared" si="1"/>
        <v>Out of test</v>
      </c>
      <c r="F19631" s="53" t="str">
        <f t="shared" si="2"/>
        <v>Shenzhen_1</v>
      </c>
      <c r="G19631" s="53">
        <f t="shared" si="3"/>
        <v>0.5114710597</v>
      </c>
    </row>
    <row r="19632">
      <c r="A19632" s="61">
        <v>1.511608863E9</v>
      </c>
      <c r="B19632" s="61">
        <v>1.0</v>
      </c>
      <c r="C19632" s="61">
        <v>2162.0</v>
      </c>
      <c r="D19632" s="57" t="s">
        <v>380</v>
      </c>
      <c r="E19632" s="62" t="str">
        <f t="shared" si="1"/>
        <v>Out of test</v>
      </c>
      <c r="F19632" s="53" t="str">
        <f t="shared" si="2"/>
        <v>Shenzhen_1</v>
      </c>
      <c r="G19632" s="53">
        <f t="shared" si="3"/>
        <v>0.2971929077</v>
      </c>
    </row>
    <row r="19633">
      <c r="A19633" s="61">
        <v>1.519088749E9</v>
      </c>
      <c r="B19633" s="61">
        <v>1.0</v>
      </c>
      <c r="C19633" s="61">
        <v>1497.0</v>
      </c>
      <c r="D19633" s="57" t="s">
        <v>380</v>
      </c>
      <c r="E19633" s="62" t="str">
        <f t="shared" si="1"/>
        <v>Out of test</v>
      </c>
      <c r="F19633" s="53" t="str">
        <f t="shared" si="2"/>
        <v>Shenzhen_1</v>
      </c>
      <c r="G19633" s="53">
        <f t="shared" si="3"/>
        <v>0.7536680709</v>
      </c>
    </row>
    <row r="19634">
      <c r="A19634" s="61">
        <v>1.515060945E9</v>
      </c>
      <c r="B19634" s="61">
        <v>1.0</v>
      </c>
      <c r="C19634" s="61">
        <v>655.0</v>
      </c>
      <c r="D19634" s="57" t="s">
        <v>380</v>
      </c>
      <c r="E19634" s="62" t="str">
        <f t="shared" si="1"/>
        <v>Out of test</v>
      </c>
      <c r="F19634" s="53" t="str">
        <f t="shared" si="2"/>
        <v>Shenzhen_1</v>
      </c>
      <c r="G19634" s="53">
        <f t="shared" si="3"/>
        <v>0.1501089202</v>
      </c>
    </row>
    <row r="19635">
      <c r="A19635" s="61">
        <v>1.512463548E9</v>
      </c>
      <c r="B19635" s="61">
        <v>1.0</v>
      </c>
      <c r="C19635" s="61">
        <v>4239.0</v>
      </c>
      <c r="D19635" s="57" t="s">
        <v>380</v>
      </c>
      <c r="E19635" s="62" t="str">
        <f t="shared" si="1"/>
        <v>Out of test</v>
      </c>
      <c r="F19635" s="53" t="str">
        <f t="shared" si="2"/>
        <v>Shenzhen_1</v>
      </c>
      <c r="G19635" s="53">
        <f t="shared" si="3"/>
        <v>0.8080895749</v>
      </c>
    </row>
    <row r="19636">
      <c r="A19636" s="61">
        <v>1.514160169E9</v>
      </c>
      <c r="B19636" s="61">
        <v>1.0</v>
      </c>
      <c r="C19636" s="61">
        <v>205.0</v>
      </c>
      <c r="D19636" s="57" t="s">
        <v>380</v>
      </c>
      <c r="E19636" s="62" t="str">
        <f t="shared" si="1"/>
        <v>Out of test</v>
      </c>
      <c r="F19636" s="53" t="str">
        <f t="shared" si="2"/>
        <v>Shenzhen_1</v>
      </c>
      <c r="G19636" s="53">
        <f t="shared" si="3"/>
        <v>0.9954875309</v>
      </c>
    </row>
    <row r="19637">
      <c r="A19637" s="61">
        <v>1.518420904E9</v>
      </c>
      <c r="B19637" s="61">
        <v>1.0</v>
      </c>
      <c r="C19637" s="61">
        <v>2060.0</v>
      </c>
      <c r="D19637" s="57" t="s">
        <v>380</v>
      </c>
      <c r="E19637" s="62" t="str">
        <f t="shared" si="1"/>
        <v>Out of test</v>
      </c>
      <c r="F19637" s="53" t="str">
        <f t="shared" si="2"/>
        <v>Shenzhen_1</v>
      </c>
      <c r="G19637" s="53">
        <f t="shared" si="3"/>
        <v>0.7792015617</v>
      </c>
    </row>
    <row r="19638">
      <c r="A19638" s="61">
        <v>1.516834525E9</v>
      </c>
      <c r="B19638" s="61">
        <v>1.0</v>
      </c>
      <c r="C19638" s="61">
        <v>4207.0</v>
      </c>
      <c r="D19638" s="57" t="s">
        <v>380</v>
      </c>
      <c r="E19638" s="62" t="str">
        <f t="shared" si="1"/>
        <v>Out of test</v>
      </c>
      <c r="F19638" s="53" t="str">
        <f t="shared" si="2"/>
        <v>Shenzhen_1</v>
      </c>
      <c r="G19638" s="53">
        <f t="shared" si="3"/>
        <v>0.3010544644</v>
      </c>
    </row>
    <row r="19639">
      <c r="A19639" s="61">
        <v>1.512370377E9</v>
      </c>
      <c r="B19639" s="61">
        <v>1.0</v>
      </c>
      <c r="C19639" s="61">
        <v>1695.0</v>
      </c>
      <c r="D19639" s="57" t="s">
        <v>380</v>
      </c>
      <c r="E19639" s="62" t="str">
        <f t="shared" si="1"/>
        <v>Out of test</v>
      </c>
      <c r="F19639" s="53" t="str">
        <f t="shared" si="2"/>
        <v>Shenzhen_1</v>
      </c>
      <c r="G19639" s="53">
        <f t="shared" si="3"/>
        <v>0.4818861358</v>
      </c>
    </row>
    <row r="19640">
      <c r="A19640" s="61">
        <v>1.517487157E9</v>
      </c>
      <c r="B19640" s="61">
        <v>1.0</v>
      </c>
      <c r="C19640" s="61">
        <v>1473.0</v>
      </c>
      <c r="D19640" s="57" t="s">
        <v>380</v>
      </c>
      <c r="E19640" s="62" t="str">
        <f t="shared" si="1"/>
        <v>Out of test</v>
      </c>
      <c r="F19640" s="53" t="str">
        <f t="shared" si="2"/>
        <v>Shenzhen_1</v>
      </c>
      <c r="G19640" s="53">
        <f t="shared" si="3"/>
        <v>0.8167879358</v>
      </c>
    </row>
    <row r="19641">
      <c r="A19641" s="61">
        <v>1.517736013E9</v>
      </c>
      <c r="B19641" s="61">
        <v>1.0</v>
      </c>
      <c r="C19641" s="61">
        <v>3491.0</v>
      </c>
      <c r="D19641" s="57" t="s">
        <v>380</v>
      </c>
      <c r="E19641" s="62" t="str">
        <f t="shared" si="1"/>
        <v>Out of test</v>
      </c>
      <c r="F19641" s="53" t="str">
        <f t="shared" si="2"/>
        <v>Shenzhen_1</v>
      </c>
      <c r="G19641" s="53">
        <f t="shared" si="3"/>
        <v>0.06944302863</v>
      </c>
    </row>
    <row r="19642">
      <c r="A19642" s="61">
        <v>1.516732239E9</v>
      </c>
      <c r="B19642" s="61">
        <v>1.0</v>
      </c>
      <c r="C19642" s="61">
        <v>1923.0</v>
      </c>
      <c r="D19642" s="57" t="s">
        <v>380</v>
      </c>
      <c r="E19642" s="62" t="str">
        <f t="shared" si="1"/>
        <v>Out of test</v>
      </c>
      <c r="F19642" s="53" t="str">
        <f t="shared" si="2"/>
        <v>Shenzhen_1</v>
      </c>
      <c r="G19642" s="53">
        <f t="shared" si="3"/>
        <v>0.603016721</v>
      </c>
    </row>
    <row r="19643">
      <c r="A19643" s="61">
        <v>1.513700696E9</v>
      </c>
      <c r="B19643" s="61">
        <v>1.0</v>
      </c>
      <c r="C19643" s="61">
        <v>2986.0</v>
      </c>
      <c r="D19643" s="57" t="s">
        <v>380</v>
      </c>
      <c r="E19643" s="62" t="str">
        <f t="shared" si="1"/>
        <v>Out of test</v>
      </c>
      <c r="F19643" s="53" t="str">
        <f t="shared" si="2"/>
        <v>Shenzhen_1</v>
      </c>
      <c r="G19643" s="53">
        <f t="shared" si="3"/>
        <v>0.3661676194</v>
      </c>
    </row>
    <row r="19644">
      <c r="A19644" s="61">
        <v>1.518133874E9</v>
      </c>
      <c r="B19644" s="61">
        <v>1.0</v>
      </c>
      <c r="C19644" s="61">
        <v>4137.0</v>
      </c>
      <c r="D19644" s="57" t="s">
        <v>380</v>
      </c>
      <c r="E19644" s="62" t="str">
        <f t="shared" si="1"/>
        <v>Out of test</v>
      </c>
      <c r="F19644" s="53" t="str">
        <f t="shared" si="2"/>
        <v>Shenzhen_1</v>
      </c>
      <c r="G19644" s="53">
        <f t="shared" si="3"/>
        <v>0.7244541608</v>
      </c>
    </row>
    <row r="19645">
      <c r="A19645" s="61">
        <v>1.511498774E9</v>
      </c>
      <c r="B19645" s="61">
        <v>1.0</v>
      </c>
      <c r="C19645" s="61">
        <v>737.0</v>
      </c>
      <c r="D19645" s="57" t="s">
        <v>380</v>
      </c>
      <c r="E19645" s="62" t="str">
        <f t="shared" si="1"/>
        <v>Out of test</v>
      </c>
      <c r="F19645" s="53" t="str">
        <f t="shared" si="2"/>
        <v>Shenzhen_1</v>
      </c>
      <c r="G19645" s="53">
        <f t="shared" si="3"/>
        <v>0.6379820813</v>
      </c>
    </row>
    <row r="19646">
      <c r="A19646" s="61">
        <v>1.513704107E9</v>
      </c>
      <c r="B19646" s="61">
        <v>1.0</v>
      </c>
      <c r="C19646" s="61">
        <v>776.0</v>
      </c>
      <c r="D19646" s="57" t="s">
        <v>380</v>
      </c>
      <c r="E19646" s="62" t="str">
        <f t="shared" si="1"/>
        <v>Out of test</v>
      </c>
      <c r="F19646" s="53" t="str">
        <f t="shared" si="2"/>
        <v>Shenzhen_1</v>
      </c>
      <c r="G19646" s="53">
        <f t="shared" si="3"/>
        <v>0.8235043812</v>
      </c>
    </row>
    <row r="19647">
      <c r="A19647" s="61">
        <v>1.519890055E9</v>
      </c>
      <c r="B19647" s="61">
        <v>1.0</v>
      </c>
      <c r="C19647" s="61">
        <v>1406.0</v>
      </c>
      <c r="D19647" s="57" t="s">
        <v>380</v>
      </c>
      <c r="E19647" s="62" t="str">
        <f t="shared" si="1"/>
        <v>Out of test</v>
      </c>
      <c r="F19647" s="53" t="str">
        <f t="shared" si="2"/>
        <v>Shenzhen_1</v>
      </c>
      <c r="G19647" s="53">
        <f t="shared" si="3"/>
        <v>0.8421701749</v>
      </c>
    </row>
    <row r="19648">
      <c r="A19648" s="61">
        <v>1.516922308E9</v>
      </c>
      <c r="B19648" s="61">
        <v>1.0</v>
      </c>
      <c r="C19648" s="61">
        <v>4824.0</v>
      </c>
      <c r="D19648" s="57" t="s">
        <v>380</v>
      </c>
      <c r="E19648" s="62" t="str">
        <f t="shared" si="1"/>
        <v>Out of test</v>
      </c>
      <c r="F19648" s="53" t="str">
        <f t="shared" si="2"/>
        <v>Shenzhen_1</v>
      </c>
      <c r="G19648" s="53">
        <f t="shared" si="3"/>
        <v>0.4741538015</v>
      </c>
    </row>
    <row r="19649">
      <c r="A19649" s="61">
        <v>1.515967816E9</v>
      </c>
      <c r="B19649" s="61">
        <v>1.0</v>
      </c>
      <c r="C19649" s="61">
        <v>2243.0</v>
      </c>
      <c r="D19649" s="57" t="s">
        <v>380</v>
      </c>
      <c r="E19649" s="62" t="str">
        <f t="shared" si="1"/>
        <v>Out of test</v>
      </c>
      <c r="F19649" s="53" t="str">
        <f t="shared" si="2"/>
        <v>Shenzhen_1</v>
      </c>
      <c r="G19649" s="53">
        <f t="shared" si="3"/>
        <v>0.8555380754</v>
      </c>
    </row>
    <row r="19650">
      <c r="A19650" s="61">
        <v>1.511999147E9</v>
      </c>
      <c r="B19650" s="61">
        <v>1.0</v>
      </c>
      <c r="C19650" s="61">
        <v>745.0</v>
      </c>
      <c r="D19650" s="57" t="s">
        <v>380</v>
      </c>
      <c r="E19650" s="62" t="str">
        <f t="shared" si="1"/>
        <v>Out of test</v>
      </c>
      <c r="F19650" s="53" t="str">
        <f t="shared" si="2"/>
        <v>Shenzhen_1</v>
      </c>
      <c r="G19650" s="53">
        <f t="shared" si="3"/>
        <v>0.5100467422</v>
      </c>
    </row>
    <row r="19651">
      <c r="A19651" s="61">
        <v>1.511955853E9</v>
      </c>
      <c r="B19651" s="61">
        <v>1.0</v>
      </c>
      <c r="C19651" s="61">
        <v>3561.0</v>
      </c>
      <c r="D19651" s="57" t="s">
        <v>380</v>
      </c>
      <c r="E19651" s="62" t="str">
        <f t="shared" si="1"/>
        <v>Out of test</v>
      </c>
      <c r="F19651" s="53" t="str">
        <f t="shared" si="2"/>
        <v>Shenzhen_1</v>
      </c>
      <c r="G19651" s="53">
        <f t="shared" si="3"/>
        <v>0.1222982113</v>
      </c>
    </row>
    <row r="19652">
      <c r="A19652" s="61">
        <v>1.519370194E9</v>
      </c>
      <c r="B19652" s="61">
        <v>1.0</v>
      </c>
      <c r="C19652" s="61">
        <v>4011.0</v>
      </c>
      <c r="D19652" s="57" t="s">
        <v>380</v>
      </c>
      <c r="E19652" s="62" t="str">
        <f t="shared" si="1"/>
        <v>Out of test</v>
      </c>
      <c r="F19652" s="53" t="str">
        <f t="shared" si="2"/>
        <v>Shenzhen_1</v>
      </c>
      <c r="G19652" s="53">
        <f t="shared" si="3"/>
        <v>0.8827597216</v>
      </c>
    </row>
    <row r="19653">
      <c r="A19653" s="61">
        <v>1.513048158E9</v>
      </c>
      <c r="B19653" s="61">
        <v>1.0</v>
      </c>
      <c r="C19653" s="61">
        <v>3599.0</v>
      </c>
      <c r="D19653" s="57" t="s">
        <v>380</v>
      </c>
      <c r="E19653" s="62" t="str">
        <f t="shared" si="1"/>
        <v>Out of test</v>
      </c>
      <c r="F19653" s="53" t="str">
        <f t="shared" si="2"/>
        <v>Shenzhen_1</v>
      </c>
      <c r="G19653" s="53">
        <f t="shared" si="3"/>
        <v>0.9997837275</v>
      </c>
    </row>
    <row r="19654">
      <c r="A19654" s="61">
        <v>1.517469557E9</v>
      </c>
      <c r="B19654" s="61">
        <v>1.0</v>
      </c>
      <c r="C19654" s="61">
        <v>2732.0</v>
      </c>
      <c r="D19654" s="57" t="s">
        <v>380</v>
      </c>
      <c r="E19654" s="62" t="str">
        <f t="shared" si="1"/>
        <v>Out of test</v>
      </c>
      <c r="F19654" s="53" t="str">
        <f t="shared" si="2"/>
        <v>Shenzhen_1</v>
      </c>
      <c r="G19654" s="53">
        <f t="shared" si="3"/>
        <v>0.7077785028</v>
      </c>
    </row>
    <row r="19655">
      <c r="A19655" s="61">
        <v>1.518387958E9</v>
      </c>
      <c r="B19655" s="61">
        <v>1.0</v>
      </c>
      <c r="C19655" s="61">
        <v>3802.0</v>
      </c>
      <c r="D19655" s="57" t="s">
        <v>380</v>
      </c>
      <c r="E19655" s="62" t="str">
        <f t="shared" si="1"/>
        <v>Out of test</v>
      </c>
      <c r="F19655" s="53" t="str">
        <f t="shared" si="2"/>
        <v>Shenzhen_1</v>
      </c>
      <c r="G19655" s="53">
        <f t="shared" si="3"/>
        <v>0.5510069941</v>
      </c>
    </row>
    <row r="19656">
      <c r="A19656" s="61">
        <v>1.513660683E9</v>
      </c>
      <c r="B19656" s="61">
        <v>1.0</v>
      </c>
      <c r="C19656" s="61">
        <v>2765.0</v>
      </c>
      <c r="D19656" s="57" t="s">
        <v>380</v>
      </c>
      <c r="E19656" s="62" t="str">
        <f t="shared" si="1"/>
        <v>Out of test</v>
      </c>
      <c r="F19656" s="53" t="str">
        <f t="shared" si="2"/>
        <v>Shenzhen_1</v>
      </c>
      <c r="G19656" s="53">
        <f t="shared" si="3"/>
        <v>0.1183173</v>
      </c>
    </row>
    <row r="19657">
      <c r="A19657" s="61">
        <v>1.518902889E9</v>
      </c>
      <c r="B19657" s="61">
        <v>1.0</v>
      </c>
      <c r="C19657" s="61">
        <v>895.0</v>
      </c>
      <c r="D19657" s="57" t="s">
        <v>380</v>
      </c>
      <c r="E19657" s="62" t="str">
        <f t="shared" si="1"/>
        <v>Out of test</v>
      </c>
      <c r="F19657" s="53" t="str">
        <f t="shared" si="2"/>
        <v>Shenzhen_1</v>
      </c>
      <c r="G19657" s="53">
        <f t="shared" si="3"/>
        <v>0.955457447</v>
      </c>
    </row>
    <row r="19658">
      <c r="A19658" s="61">
        <v>1.517015536E9</v>
      </c>
      <c r="B19658" s="61">
        <v>1.0</v>
      </c>
      <c r="C19658" s="61">
        <v>1522.0</v>
      </c>
      <c r="D19658" s="57" t="s">
        <v>380</v>
      </c>
      <c r="E19658" s="62" t="str">
        <f t="shared" si="1"/>
        <v>Out of test</v>
      </c>
      <c r="F19658" s="53" t="str">
        <f t="shared" si="2"/>
        <v>Shenzhen_1</v>
      </c>
      <c r="G19658" s="53">
        <f t="shared" si="3"/>
        <v>0.1960951263</v>
      </c>
    </row>
    <row r="19659">
      <c r="A19659" s="61">
        <v>1.515135733E9</v>
      </c>
      <c r="B19659" s="61">
        <v>1.0</v>
      </c>
      <c r="C19659" s="61">
        <v>3659.0</v>
      </c>
      <c r="D19659" s="57" t="s">
        <v>380</v>
      </c>
      <c r="E19659" s="62" t="str">
        <f t="shared" si="1"/>
        <v>Out of test</v>
      </c>
      <c r="F19659" s="53" t="str">
        <f t="shared" si="2"/>
        <v>Shenzhen_1</v>
      </c>
      <c r="G19659" s="53">
        <f t="shared" si="3"/>
        <v>0.228901829</v>
      </c>
    </row>
    <row r="19660">
      <c r="A19660" s="61">
        <v>1.514908066E9</v>
      </c>
      <c r="B19660" s="61">
        <v>1.0</v>
      </c>
      <c r="C19660" s="61">
        <v>1407.0</v>
      </c>
      <c r="D19660" s="57" t="s">
        <v>380</v>
      </c>
      <c r="E19660" s="62" t="str">
        <f t="shared" si="1"/>
        <v>Out of test</v>
      </c>
      <c r="F19660" s="53" t="str">
        <f t="shared" si="2"/>
        <v>Shenzhen_1</v>
      </c>
      <c r="G19660" s="53">
        <f t="shared" si="3"/>
        <v>0.3618196013</v>
      </c>
    </row>
    <row r="19661">
      <c r="A19661" s="61">
        <v>1.517955776E9</v>
      </c>
      <c r="B19661" s="61">
        <v>1.0</v>
      </c>
      <c r="C19661" s="61">
        <v>133.0</v>
      </c>
      <c r="D19661" s="57" t="s">
        <v>380</v>
      </c>
      <c r="E19661" s="62" t="str">
        <f t="shared" si="1"/>
        <v>Out of test</v>
      </c>
      <c r="F19661" s="53" t="str">
        <f t="shared" si="2"/>
        <v>Shenzhen_1</v>
      </c>
      <c r="G19661" s="53">
        <f t="shared" si="3"/>
        <v>0.7829342264</v>
      </c>
    </row>
    <row r="19662">
      <c r="A19662" s="61">
        <v>1.516115263E9</v>
      </c>
      <c r="B19662" s="61">
        <v>1.0</v>
      </c>
      <c r="C19662" s="61">
        <v>949.0</v>
      </c>
      <c r="D19662" s="57" t="s">
        <v>380</v>
      </c>
      <c r="E19662" s="62" t="str">
        <f t="shared" si="1"/>
        <v>Out of test</v>
      </c>
      <c r="F19662" s="53" t="str">
        <f t="shared" si="2"/>
        <v>Shenzhen_1</v>
      </c>
      <c r="G19662" s="53">
        <f t="shared" si="3"/>
        <v>0.1678713381</v>
      </c>
    </row>
    <row r="19663">
      <c r="A19663" s="61">
        <v>1.513149487E9</v>
      </c>
      <c r="B19663" s="61">
        <v>1.0</v>
      </c>
      <c r="C19663" s="61">
        <v>3136.0</v>
      </c>
      <c r="D19663" s="57" t="s">
        <v>380</v>
      </c>
      <c r="E19663" s="62" t="str">
        <f t="shared" si="1"/>
        <v>Out of test</v>
      </c>
      <c r="F19663" s="53" t="str">
        <f t="shared" si="2"/>
        <v>Shenzhen_1</v>
      </c>
      <c r="G19663" s="53">
        <f t="shared" si="3"/>
        <v>0.06738402506</v>
      </c>
    </row>
    <row r="19664">
      <c r="A19664" s="61">
        <v>1.519334764E9</v>
      </c>
      <c r="B19664" s="61">
        <v>1.0</v>
      </c>
      <c r="C19664" s="61">
        <v>559.0</v>
      </c>
      <c r="D19664" s="57" t="s">
        <v>380</v>
      </c>
      <c r="E19664" s="62" t="str">
        <f t="shared" si="1"/>
        <v>Out of test</v>
      </c>
      <c r="F19664" s="53" t="str">
        <f t="shared" si="2"/>
        <v>Shenzhen_1</v>
      </c>
      <c r="G19664" s="53">
        <f t="shared" si="3"/>
        <v>0.8760995871</v>
      </c>
    </row>
    <row r="19665">
      <c r="A19665" s="61">
        <v>1.511525719E9</v>
      </c>
      <c r="B19665" s="61">
        <v>1.0</v>
      </c>
      <c r="C19665" s="61">
        <v>260.0</v>
      </c>
      <c r="D19665" s="57" t="s">
        <v>380</v>
      </c>
      <c r="E19665" s="62" t="str">
        <f t="shared" si="1"/>
        <v>Out of test</v>
      </c>
      <c r="F19665" s="53" t="str">
        <f t="shared" si="2"/>
        <v>Shenzhen_1</v>
      </c>
      <c r="G19665" s="53">
        <f t="shared" si="3"/>
        <v>0.2533085314</v>
      </c>
    </row>
    <row r="19666">
      <c r="A19666" s="61">
        <v>1.518871675E9</v>
      </c>
      <c r="B19666" s="61">
        <v>1.0</v>
      </c>
      <c r="C19666" s="61">
        <v>665.0</v>
      </c>
      <c r="D19666" s="57" t="s">
        <v>380</v>
      </c>
      <c r="E19666" s="62" t="str">
        <f t="shared" si="1"/>
        <v>Out of test</v>
      </c>
      <c r="F19666" s="53" t="str">
        <f t="shared" si="2"/>
        <v>Shenzhen_1</v>
      </c>
      <c r="G19666" s="53">
        <f t="shared" si="3"/>
        <v>0.6624302701</v>
      </c>
    </row>
    <row r="19667">
      <c r="A19667" s="61">
        <v>1.517558086E9</v>
      </c>
      <c r="B19667" s="61">
        <v>1.0</v>
      </c>
      <c r="C19667" s="61">
        <v>1988.0</v>
      </c>
      <c r="D19667" s="57" t="s">
        <v>380</v>
      </c>
      <c r="E19667" s="62" t="str">
        <f t="shared" si="1"/>
        <v>Out of test</v>
      </c>
      <c r="F19667" s="53" t="str">
        <f t="shared" si="2"/>
        <v>Shenzhen_1</v>
      </c>
      <c r="G19667" s="53">
        <f t="shared" si="3"/>
        <v>0.589181719</v>
      </c>
    </row>
    <row r="19668">
      <c r="A19668" s="61">
        <v>1.519128549E9</v>
      </c>
      <c r="B19668" s="61">
        <v>1.0</v>
      </c>
      <c r="C19668" s="61">
        <v>862.0</v>
      </c>
      <c r="D19668" s="57" t="s">
        <v>380</v>
      </c>
      <c r="E19668" s="62" t="str">
        <f t="shared" si="1"/>
        <v>Out of test</v>
      </c>
      <c r="F19668" s="53" t="str">
        <f t="shared" si="2"/>
        <v>Shenzhen_1</v>
      </c>
      <c r="G19668" s="53">
        <f t="shared" si="3"/>
        <v>0.8579683331</v>
      </c>
    </row>
    <row r="19669">
      <c r="A19669" s="61">
        <v>1.512579533E9</v>
      </c>
      <c r="B19669" s="61">
        <v>1.0</v>
      </c>
      <c r="C19669" s="61">
        <v>2601.0</v>
      </c>
      <c r="D19669" s="57" t="s">
        <v>380</v>
      </c>
      <c r="E19669" s="62" t="str">
        <f t="shared" si="1"/>
        <v>Out of test</v>
      </c>
      <c r="F19669" s="53" t="str">
        <f t="shared" si="2"/>
        <v>Shenzhen_1</v>
      </c>
      <c r="G19669" s="53">
        <f t="shared" si="3"/>
        <v>0.7341743797</v>
      </c>
    </row>
    <row r="19670">
      <c r="A19670" s="61">
        <v>1.519193705E9</v>
      </c>
      <c r="B19670" s="61">
        <v>1.0</v>
      </c>
      <c r="C19670" s="61">
        <v>3729.0</v>
      </c>
      <c r="D19670" s="57" t="s">
        <v>380</v>
      </c>
      <c r="E19670" s="62" t="str">
        <f t="shared" si="1"/>
        <v>Out of test</v>
      </c>
      <c r="F19670" s="53" t="str">
        <f t="shared" si="2"/>
        <v>Shenzhen_1</v>
      </c>
      <c r="G19670" s="53">
        <f t="shared" si="3"/>
        <v>0.6073966608</v>
      </c>
    </row>
    <row r="19671">
      <c r="A19671" s="61">
        <v>1.518692476E9</v>
      </c>
      <c r="B19671" s="61">
        <v>1.0</v>
      </c>
      <c r="C19671" s="61">
        <v>1209.0</v>
      </c>
      <c r="D19671" s="57" t="s">
        <v>380</v>
      </c>
      <c r="E19671" s="62" t="str">
        <f t="shared" si="1"/>
        <v>Out of test</v>
      </c>
      <c r="F19671" s="53" t="str">
        <f t="shared" si="2"/>
        <v>Shenzhen_1</v>
      </c>
      <c r="G19671" s="53">
        <f t="shared" si="3"/>
        <v>0.4043614342</v>
      </c>
    </row>
    <row r="19672">
      <c r="A19672" s="61">
        <v>1.513107886E9</v>
      </c>
      <c r="B19672" s="61">
        <v>1.0</v>
      </c>
      <c r="C19672" s="61">
        <v>1366.0</v>
      </c>
      <c r="D19672" s="57" t="s">
        <v>380</v>
      </c>
      <c r="E19672" s="62" t="str">
        <f t="shared" si="1"/>
        <v>Out of test</v>
      </c>
      <c r="F19672" s="53" t="str">
        <f t="shared" si="2"/>
        <v>Shenzhen_1</v>
      </c>
      <c r="G19672" s="53">
        <f t="shared" si="3"/>
        <v>0.4467986346</v>
      </c>
    </row>
    <row r="19673">
      <c r="A19673" s="61">
        <v>1.517193295E9</v>
      </c>
      <c r="B19673" s="61">
        <v>1.0</v>
      </c>
      <c r="C19673" s="61">
        <v>726.0</v>
      </c>
      <c r="D19673" s="57" t="s">
        <v>380</v>
      </c>
      <c r="E19673" s="62" t="str">
        <f t="shared" si="1"/>
        <v>Out of test</v>
      </c>
      <c r="F19673" s="53" t="str">
        <f t="shared" si="2"/>
        <v>Shenzhen_1</v>
      </c>
      <c r="G19673" s="53">
        <f t="shared" si="3"/>
        <v>0.002671829407</v>
      </c>
    </row>
    <row r="19674">
      <c r="A19674" s="61">
        <v>1.513009639E9</v>
      </c>
      <c r="B19674" s="61">
        <v>1.0</v>
      </c>
      <c r="C19674" s="61">
        <v>3097.0</v>
      </c>
      <c r="D19674" s="57" t="s">
        <v>380</v>
      </c>
      <c r="E19674" s="62" t="str">
        <f t="shared" si="1"/>
        <v>Out of test</v>
      </c>
      <c r="F19674" s="53" t="str">
        <f t="shared" si="2"/>
        <v>Shenzhen_1</v>
      </c>
      <c r="G19674" s="53">
        <f t="shared" si="3"/>
        <v>0.02476212431</v>
      </c>
    </row>
    <row r="19675">
      <c r="A19675" s="61">
        <v>1.517581008E9</v>
      </c>
      <c r="B19675" s="61">
        <v>1.0</v>
      </c>
      <c r="C19675" s="61">
        <v>1.0</v>
      </c>
      <c r="D19675" s="57" t="s">
        <v>380</v>
      </c>
      <c r="E19675" s="62" t="str">
        <f t="shared" si="1"/>
        <v>Out of test</v>
      </c>
      <c r="F19675" s="53" t="str">
        <f t="shared" si="2"/>
        <v>Shenzhen_1</v>
      </c>
      <c r="G19675" s="53">
        <f t="shared" si="3"/>
        <v>0.3119245153</v>
      </c>
    </row>
    <row r="19676">
      <c r="A19676" s="61">
        <v>1.516941356E9</v>
      </c>
      <c r="B19676" s="61">
        <v>1.0</v>
      </c>
      <c r="C19676" s="61">
        <v>2355.0</v>
      </c>
      <c r="D19676" s="57" t="s">
        <v>380</v>
      </c>
      <c r="E19676" s="62" t="str">
        <f t="shared" si="1"/>
        <v>Out of test</v>
      </c>
      <c r="F19676" s="53" t="str">
        <f t="shared" si="2"/>
        <v>Shenzhen_1</v>
      </c>
      <c r="G19676" s="53">
        <f t="shared" si="3"/>
        <v>0.91607408</v>
      </c>
    </row>
    <row r="19677">
      <c r="A19677" s="61">
        <v>1.519857299E9</v>
      </c>
      <c r="B19677" s="61">
        <v>1.0</v>
      </c>
      <c r="C19677" s="61">
        <v>2402.0</v>
      </c>
      <c r="D19677" s="57" t="s">
        <v>380</v>
      </c>
      <c r="E19677" s="62" t="str">
        <f t="shared" si="1"/>
        <v>Out of test</v>
      </c>
      <c r="F19677" s="53" t="str">
        <f t="shared" si="2"/>
        <v>Shenzhen_1</v>
      </c>
      <c r="G19677" s="53">
        <f t="shared" si="3"/>
        <v>0.6610007902</v>
      </c>
    </row>
    <row r="19678">
      <c r="A19678" s="61">
        <v>1.519121537E9</v>
      </c>
      <c r="B19678" s="61">
        <v>1.0</v>
      </c>
      <c r="C19678" s="61">
        <v>568.0</v>
      </c>
      <c r="D19678" s="57" t="s">
        <v>380</v>
      </c>
      <c r="E19678" s="62" t="str">
        <f t="shared" si="1"/>
        <v>Out of test</v>
      </c>
      <c r="F19678" s="53" t="str">
        <f t="shared" si="2"/>
        <v>Shenzhen_1</v>
      </c>
      <c r="G19678" s="53">
        <f t="shared" si="3"/>
        <v>0.8129363969</v>
      </c>
    </row>
    <row r="19679">
      <c r="A19679" s="61">
        <v>1.514838363E9</v>
      </c>
      <c r="B19679" s="61">
        <v>1.0</v>
      </c>
      <c r="C19679" s="61">
        <v>2092.0</v>
      </c>
      <c r="D19679" s="57" t="s">
        <v>380</v>
      </c>
      <c r="E19679" s="62" t="str">
        <f t="shared" si="1"/>
        <v>Out of test</v>
      </c>
      <c r="F19679" s="53" t="str">
        <f t="shared" si="2"/>
        <v>Shenzhen_1</v>
      </c>
      <c r="G19679" s="53">
        <f t="shared" si="3"/>
        <v>0.4038494245</v>
      </c>
    </row>
    <row r="19680">
      <c r="A19680" s="61">
        <v>1.511337277E9</v>
      </c>
      <c r="B19680" s="61">
        <v>1.0</v>
      </c>
      <c r="C19680" s="61">
        <v>117.0</v>
      </c>
      <c r="D19680" s="57" t="s">
        <v>380</v>
      </c>
      <c r="E19680" s="62" t="str">
        <f t="shared" si="1"/>
        <v>Out of test</v>
      </c>
      <c r="F19680" s="53" t="str">
        <f t="shared" si="2"/>
        <v>Shenzhen_1</v>
      </c>
      <c r="G19680" s="53">
        <f t="shared" si="3"/>
        <v>0.3839932864</v>
      </c>
    </row>
    <row r="19681">
      <c r="A19681" s="61">
        <v>1.514115746E9</v>
      </c>
      <c r="B19681" s="61">
        <v>1.0</v>
      </c>
      <c r="C19681" s="61">
        <v>204.0</v>
      </c>
      <c r="D19681" s="57" t="s">
        <v>380</v>
      </c>
      <c r="E19681" s="62" t="str">
        <f t="shared" si="1"/>
        <v>Out of test</v>
      </c>
      <c r="F19681" s="53" t="str">
        <f t="shared" si="2"/>
        <v>Shenzhen_1</v>
      </c>
      <c r="G19681" s="53">
        <f t="shared" si="3"/>
        <v>0.834486812</v>
      </c>
    </row>
    <row r="19682">
      <c r="A19682" s="61">
        <v>1.513949257E9</v>
      </c>
      <c r="B19682" s="61">
        <v>1.0</v>
      </c>
      <c r="C19682" s="61">
        <v>2439.0</v>
      </c>
      <c r="D19682" s="57" t="s">
        <v>380</v>
      </c>
      <c r="E19682" s="62" t="str">
        <f t="shared" si="1"/>
        <v>Out of test</v>
      </c>
      <c r="F19682" s="53" t="str">
        <f t="shared" si="2"/>
        <v>Shenzhen_1</v>
      </c>
      <c r="G19682" s="53">
        <f t="shared" si="3"/>
        <v>0.5292535243</v>
      </c>
    </row>
    <row r="19683">
      <c r="A19683" s="61">
        <v>1.514320127E9</v>
      </c>
      <c r="B19683" s="61">
        <v>1.0</v>
      </c>
      <c r="C19683" s="61">
        <v>542.0</v>
      </c>
      <c r="D19683" s="57" t="s">
        <v>380</v>
      </c>
      <c r="E19683" s="62" t="str">
        <f t="shared" si="1"/>
        <v>Out of test</v>
      </c>
      <c r="F19683" s="53" t="str">
        <f t="shared" si="2"/>
        <v>Shenzhen_1</v>
      </c>
      <c r="G19683" s="53">
        <f t="shared" si="3"/>
        <v>0.3814498373</v>
      </c>
    </row>
    <row r="19684">
      <c r="A19684" s="61">
        <v>1.515688626E9</v>
      </c>
      <c r="B19684" s="61">
        <v>1.0</v>
      </c>
      <c r="C19684" s="61">
        <v>4040.0</v>
      </c>
      <c r="D19684" s="57" t="s">
        <v>380</v>
      </c>
      <c r="E19684" s="62" t="str">
        <f t="shared" si="1"/>
        <v>Out of test</v>
      </c>
      <c r="F19684" s="53" t="str">
        <f t="shared" si="2"/>
        <v>Shenzhen_1</v>
      </c>
      <c r="G19684" s="53">
        <f t="shared" si="3"/>
        <v>0.3450401513</v>
      </c>
    </row>
    <row r="19685">
      <c r="A19685" s="61">
        <v>1.511346194E9</v>
      </c>
      <c r="B19685" s="61">
        <v>1.0</v>
      </c>
      <c r="C19685" s="61">
        <v>2568.0</v>
      </c>
      <c r="D19685" s="57" t="s">
        <v>380</v>
      </c>
      <c r="E19685" s="62" t="str">
        <f t="shared" si="1"/>
        <v>Out of test</v>
      </c>
      <c r="F19685" s="53" t="str">
        <f t="shared" si="2"/>
        <v>Shenzhen_1</v>
      </c>
      <c r="G19685" s="53">
        <f t="shared" si="3"/>
        <v>0.743415359</v>
      </c>
    </row>
    <row r="19686">
      <c r="A19686" s="61">
        <v>1.512556668E9</v>
      </c>
      <c r="B19686" s="61">
        <v>1.0</v>
      </c>
      <c r="C19686" s="61">
        <v>975.0</v>
      </c>
      <c r="D19686" s="57" t="s">
        <v>380</v>
      </c>
      <c r="E19686" s="62" t="str">
        <f t="shared" si="1"/>
        <v>Out of test</v>
      </c>
      <c r="F19686" s="53" t="str">
        <f t="shared" si="2"/>
        <v>Shenzhen_1</v>
      </c>
      <c r="G19686" s="53">
        <f t="shared" si="3"/>
        <v>0.7663470571</v>
      </c>
    </row>
    <row r="19687">
      <c r="A19687" s="61">
        <v>1.511794984E9</v>
      </c>
      <c r="B19687" s="61">
        <v>1.0</v>
      </c>
      <c r="C19687" s="61">
        <v>2373.0</v>
      </c>
      <c r="D19687" s="57" t="s">
        <v>380</v>
      </c>
      <c r="E19687" s="62" t="str">
        <f t="shared" si="1"/>
        <v>Out of test</v>
      </c>
      <c r="F19687" s="53" t="str">
        <f t="shared" si="2"/>
        <v>Shenzhen_1</v>
      </c>
      <c r="G19687" s="53">
        <f t="shared" si="3"/>
        <v>0.533175339</v>
      </c>
    </row>
    <row r="19688">
      <c r="A19688" s="61">
        <v>1.518235679E9</v>
      </c>
      <c r="B19688" s="61">
        <v>1.0</v>
      </c>
      <c r="C19688" s="61">
        <v>2039.0</v>
      </c>
      <c r="D19688" s="57" t="s">
        <v>380</v>
      </c>
      <c r="E19688" s="62" t="str">
        <f t="shared" si="1"/>
        <v>Out of test</v>
      </c>
      <c r="F19688" s="53" t="str">
        <f t="shared" si="2"/>
        <v>Shenzhen_1</v>
      </c>
      <c r="G19688" s="53">
        <f t="shared" si="3"/>
        <v>0.9465002472</v>
      </c>
    </row>
    <row r="19689">
      <c r="A19689" s="61">
        <v>1.513622048E9</v>
      </c>
      <c r="B19689" s="61">
        <v>1.0</v>
      </c>
      <c r="C19689" s="61">
        <v>3399.0</v>
      </c>
      <c r="D19689" s="57" t="s">
        <v>380</v>
      </c>
      <c r="E19689" s="62" t="str">
        <f t="shared" si="1"/>
        <v>Out of test</v>
      </c>
      <c r="F19689" s="53" t="str">
        <f t="shared" si="2"/>
        <v>Shenzhen_1</v>
      </c>
      <c r="G19689" s="53">
        <f t="shared" si="3"/>
        <v>0.5572351979</v>
      </c>
    </row>
    <row r="19690">
      <c r="A19690" s="61">
        <v>1.513368896E9</v>
      </c>
      <c r="B19690" s="61">
        <v>1.0</v>
      </c>
      <c r="C19690" s="61">
        <v>1171.0</v>
      </c>
      <c r="D19690" s="57" t="s">
        <v>380</v>
      </c>
      <c r="E19690" s="62" t="str">
        <f t="shared" si="1"/>
        <v>Out of test</v>
      </c>
      <c r="F19690" s="53" t="str">
        <f t="shared" si="2"/>
        <v>Shenzhen_1</v>
      </c>
      <c r="G19690" s="53">
        <f t="shared" si="3"/>
        <v>0.041004453</v>
      </c>
    </row>
    <row r="19691">
      <c r="A19691" s="61">
        <v>1.514628757E9</v>
      </c>
      <c r="B19691" s="61">
        <v>1.0</v>
      </c>
      <c r="C19691" s="61">
        <v>448.0</v>
      </c>
      <c r="D19691" s="57" t="s">
        <v>380</v>
      </c>
      <c r="E19691" s="62" t="str">
        <f t="shared" si="1"/>
        <v>Out of test</v>
      </c>
      <c r="F19691" s="53" t="str">
        <f t="shared" si="2"/>
        <v>Shenzhen_1</v>
      </c>
      <c r="G19691" s="53">
        <f t="shared" si="3"/>
        <v>0.4684899481</v>
      </c>
    </row>
    <row r="19692">
      <c r="A19692" s="61">
        <v>1.514376046E9</v>
      </c>
      <c r="B19692" s="61">
        <v>1.0</v>
      </c>
      <c r="C19692" s="61">
        <v>2023.0</v>
      </c>
      <c r="D19692" s="57" t="s">
        <v>380</v>
      </c>
      <c r="E19692" s="62" t="str">
        <f t="shared" si="1"/>
        <v>Out of test</v>
      </c>
      <c r="F19692" s="53" t="str">
        <f t="shared" si="2"/>
        <v>Shenzhen_1</v>
      </c>
      <c r="G19692" s="53">
        <f t="shared" si="3"/>
        <v>0.2122251078</v>
      </c>
    </row>
    <row r="19693">
      <c r="A19693" s="61">
        <v>1.516922673E9</v>
      </c>
      <c r="B19693" s="61">
        <v>1.0</v>
      </c>
      <c r="C19693" s="61">
        <v>797.0</v>
      </c>
      <c r="D19693" s="57" t="s">
        <v>380</v>
      </c>
      <c r="E19693" s="62" t="str">
        <f t="shared" si="1"/>
        <v>Out of test</v>
      </c>
      <c r="F19693" s="53" t="str">
        <f t="shared" si="2"/>
        <v>Shenzhen_1</v>
      </c>
      <c r="G19693" s="53">
        <f t="shared" si="3"/>
        <v>0.6633626735</v>
      </c>
    </row>
    <row r="19694">
      <c r="A19694" s="61">
        <v>1.515826823E9</v>
      </c>
      <c r="B19694" s="61">
        <v>1.0</v>
      </c>
      <c r="C19694" s="61">
        <v>1097.0</v>
      </c>
      <c r="D19694" s="57" t="s">
        <v>380</v>
      </c>
      <c r="E19694" s="62" t="str">
        <f t="shared" si="1"/>
        <v>Out of test</v>
      </c>
      <c r="F19694" s="53" t="str">
        <f t="shared" si="2"/>
        <v>Shenzhen_1</v>
      </c>
      <c r="G19694" s="53">
        <f t="shared" si="3"/>
        <v>0.5955548242</v>
      </c>
    </row>
    <row r="19695">
      <c r="A19695" s="61">
        <v>1.514233114E9</v>
      </c>
      <c r="B19695" s="61">
        <v>1.0</v>
      </c>
      <c r="C19695" s="61">
        <v>5857.0</v>
      </c>
      <c r="D19695" s="57" t="s">
        <v>380</v>
      </c>
      <c r="E19695" s="62" t="str">
        <f t="shared" si="1"/>
        <v>Out of test</v>
      </c>
      <c r="F19695" s="53" t="str">
        <f t="shared" si="2"/>
        <v>Shenzhen_1</v>
      </c>
      <c r="G19695" s="53">
        <f t="shared" si="3"/>
        <v>0.7542212961</v>
      </c>
    </row>
    <row r="19696">
      <c r="A19696" s="61">
        <v>1.513256144E9</v>
      </c>
      <c r="B19696" s="61">
        <v>1.0</v>
      </c>
      <c r="C19696" s="61">
        <v>1321.0</v>
      </c>
      <c r="D19696" s="57" t="s">
        <v>380</v>
      </c>
      <c r="E19696" s="62" t="str">
        <f t="shared" si="1"/>
        <v>Out of test</v>
      </c>
      <c r="F19696" s="53" t="str">
        <f t="shared" si="2"/>
        <v>Shenzhen_1</v>
      </c>
      <c r="G19696" s="53">
        <f t="shared" si="3"/>
        <v>0.3505150118</v>
      </c>
    </row>
    <row r="19697">
      <c r="A19697" s="61">
        <v>1.518029426E9</v>
      </c>
      <c r="B19697" s="61">
        <v>1.0</v>
      </c>
      <c r="C19697" s="61">
        <v>1339.0</v>
      </c>
      <c r="D19697" s="57" t="s">
        <v>380</v>
      </c>
      <c r="E19697" s="62" t="str">
        <f t="shared" si="1"/>
        <v>Out of test</v>
      </c>
      <c r="F19697" s="53" t="str">
        <f t="shared" si="2"/>
        <v>Shenzhen_1</v>
      </c>
      <c r="G19697" s="53">
        <f t="shared" si="3"/>
        <v>0.1127029854</v>
      </c>
    </row>
    <row r="19698">
      <c r="A19698" s="61">
        <v>1.511360486E9</v>
      </c>
      <c r="B19698" s="61">
        <v>1.0</v>
      </c>
      <c r="C19698" s="61">
        <v>986.0</v>
      </c>
      <c r="D19698" s="57" t="s">
        <v>380</v>
      </c>
      <c r="E19698" s="62" t="str">
        <f t="shared" si="1"/>
        <v>Out of test</v>
      </c>
      <c r="F19698" s="53" t="str">
        <f t="shared" si="2"/>
        <v>Shenzhen_1</v>
      </c>
      <c r="G19698" s="53">
        <f t="shared" si="3"/>
        <v>0.1495409437</v>
      </c>
    </row>
    <row r="19699">
      <c r="A19699" s="61">
        <v>1.513631997E9</v>
      </c>
      <c r="B19699" s="61">
        <v>1.0</v>
      </c>
      <c r="C19699" s="61">
        <v>590.0</v>
      </c>
      <c r="D19699" s="57" t="s">
        <v>380</v>
      </c>
      <c r="E19699" s="62" t="str">
        <f t="shared" si="1"/>
        <v>Out of test</v>
      </c>
      <c r="F19699" s="53" t="str">
        <f t="shared" si="2"/>
        <v>Shenzhen_1</v>
      </c>
      <c r="G19699" s="53">
        <f t="shared" si="3"/>
        <v>0.05778087615</v>
      </c>
    </row>
    <row r="19700">
      <c r="A19700" s="61">
        <v>1.519796149E9</v>
      </c>
      <c r="B19700" s="61">
        <v>1.0</v>
      </c>
      <c r="C19700" s="61">
        <v>2707.0</v>
      </c>
      <c r="D19700" s="57" t="s">
        <v>380</v>
      </c>
      <c r="E19700" s="62" t="str">
        <f t="shared" si="1"/>
        <v>Out of test</v>
      </c>
      <c r="F19700" s="53" t="str">
        <f t="shared" si="2"/>
        <v>Shenzhen_1</v>
      </c>
      <c r="G19700" s="53">
        <f t="shared" si="3"/>
        <v>0.8738125239</v>
      </c>
    </row>
    <row r="19701">
      <c r="A19701" s="61">
        <v>1.511818619E9</v>
      </c>
      <c r="B19701" s="61">
        <v>1.0</v>
      </c>
      <c r="C19701" s="61">
        <v>1268.0</v>
      </c>
      <c r="D19701" s="57" t="s">
        <v>380</v>
      </c>
      <c r="E19701" s="62" t="str">
        <f t="shared" si="1"/>
        <v>Out of test</v>
      </c>
      <c r="F19701" s="53" t="str">
        <f t="shared" si="2"/>
        <v>Shenzhen_1</v>
      </c>
      <c r="G19701" s="53">
        <f t="shared" si="3"/>
        <v>0.54013667</v>
      </c>
    </row>
    <row r="19702">
      <c r="A19702" s="61">
        <v>1.516271018E9</v>
      </c>
      <c r="B19702" s="61">
        <v>1.0</v>
      </c>
      <c r="C19702" s="61">
        <v>599.0</v>
      </c>
      <c r="D19702" s="57" t="s">
        <v>380</v>
      </c>
      <c r="E19702" s="62" t="str">
        <f t="shared" si="1"/>
        <v>Out of test</v>
      </c>
      <c r="F19702" s="53" t="str">
        <f t="shared" si="2"/>
        <v>Shenzhen_1</v>
      </c>
      <c r="G19702" s="53">
        <f t="shared" si="3"/>
        <v>0.4333707816</v>
      </c>
    </row>
    <row r="19703">
      <c r="A19703" s="61">
        <v>1.514220655E9</v>
      </c>
      <c r="B19703" s="61">
        <v>1.0</v>
      </c>
      <c r="C19703" s="61">
        <v>1596.0</v>
      </c>
      <c r="D19703" s="57" t="s">
        <v>380</v>
      </c>
      <c r="E19703" s="62" t="str">
        <f t="shared" si="1"/>
        <v>Out of test</v>
      </c>
      <c r="F19703" s="53" t="str">
        <f t="shared" si="2"/>
        <v>Shenzhen_1</v>
      </c>
      <c r="G19703" s="53">
        <f t="shared" si="3"/>
        <v>0.2659140704</v>
      </c>
    </row>
    <row r="19704">
      <c r="A19704" s="61">
        <v>1.519215899E9</v>
      </c>
      <c r="B19704" s="61">
        <v>1.0</v>
      </c>
      <c r="C19704" s="61">
        <v>860.0</v>
      </c>
      <c r="D19704" s="57" t="s">
        <v>380</v>
      </c>
      <c r="E19704" s="62" t="str">
        <f t="shared" si="1"/>
        <v>Out of test</v>
      </c>
      <c r="F19704" s="53" t="str">
        <f t="shared" si="2"/>
        <v>Shenzhen_1</v>
      </c>
      <c r="G19704" s="53">
        <f t="shared" si="3"/>
        <v>0.5049682505</v>
      </c>
    </row>
    <row r="19705">
      <c r="A19705" s="61">
        <v>1.519242256E9</v>
      </c>
      <c r="B19705" s="61">
        <v>1.0</v>
      </c>
      <c r="C19705" s="61">
        <v>1647.0</v>
      </c>
      <c r="D19705" s="57" t="s">
        <v>380</v>
      </c>
      <c r="E19705" s="62" t="str">
        <f t="shared" si="1"/>
        <v>Out of test</v>
      </c>
      <c r="F19705" s="53" t="str">
        <f t="shared" si="2"/>
        <v>Shenzhen_1</v>
      </c>
      <c r="G19705" s="53">
        <f t="shared" si="3"/>
        <v>0.300602053</v>
      </c>
    </row>
    <row r="19706">
      <c r="A19706" s="61">
        <v>1.514233214E9</v>
      </c>
      <c r="B19706" s="61">
        <v>1.0</v>
      </c>
      <c r="C19706" s="61">
        <v>2363.0</v>
      </c>
      <c r="D19706" s="57" t="s">
        <v>380</v>
      </c>
      <c r="E19706" s="62" t="str">
        <f t="shared" si="1"/>
        <v>Out of test</v>
      </c>
      <c r="F19706" s="53" t="str">
        <f t="shared" si="2"/>
        <v>Shenzhen_1</v>
      </c>
      <c r="G19706" s="53">
        <f t="shared" si="3"/>
        <v>0.2858393659</v>
      </c>
    </row>
    <row r="19707">
      <c r="A19707" s="61">
        <v>1.512118085E9</v>
      </c>
      <c r="B19707" s="61">
        <v>1.0</v>
      </c>
      <c r="C19707" s="61">
        <v>4308.0</v>
      </c>
      <c r="D19707" s="57" t="s">
        <v>380</v>
      </c>
      <c r="E19707" s="62" t="str">
        <f t="shared" si="1"/>
        <v>Out of test</v>
      </c>
      <c r="F19707" s="53" t="str">
        <f t="shared" si="2"/>
        <v>Shenzhen_1</v>
      </c>
      <c r="G19707" s="53">
        <f t="shared" si="3"/>
        <v>0.3181461963</v>
      </c>
    </row>
    <row r="19708">
      <c r="A19708" s="61">
        <v>1.517125378E9</v>
      </c>
      <c r="B19708" s="61">
        <v>1.0</v>
      </c>
      <c r="C19708" s="61">
        <v>497.0</v>
      </c>
      <c r="D19708" s="57" t="s">
        <v>380</v>
      </c>
      <c r="E19708" s="62" t="str">
        <f t="shared" si="1"/>
        <v>Out of test</v>
      </c>
      <c r="F19708" s="53" t="str">
        <f t="shared" si="2"/>
        <v>Shenzhen_1</v>
      </c>
      <c r="G19708" s="53">
        <f t="shared" si="3"/>
        <v>0.7481616277</v>
      </c>
    </row>
    <row r="19709">
      <c r="A19709" s="61">
        <v>1.517484999E9</v>
      </c>
      <c r="B19709" s="61">
        <v>1.0</v>
      </c>
      <c r="C19709" s="61">
        <v>2403.0</v>
      </c>
      <c r="D19709" s="57" t="s">
        <v>380</v>
      </c>
      <c r="E19709" s="62" t="str">
        <f t="shared" si="1"/>
        <v>Out of test</v>
      </c>
      <c r="F19709" s="53" t="str">
        <f t="shared" si="2"/>
        <v>Shenzhen_1</v>
      </c>
      <c r="G19709" s="53">
        <f t="shared" si="3"/>
        <v>0.9100379367</v>
      </c>
    </row>
    <row r="19710">
      <c r="A19710" s="61">
        <v>1.512663468E9</v>
      </c>
      <c r="B19710" s="61">
        <v>1.0</v>
      </c>
      <c r="C19710" s="61">
        <v>1366.0</v>
      </c>
      <c r="D19710" s="57" t="s">
        <v>380</v>
      </c>
      <c r="E19710" s="62" t="str">
        <f t="shared" si="1"/>
        <v>Out of test</v>
      </c>
      <c r="F19710" s="53" t="str">
        <f t="shared" si="2"/>
        <v>Shenzhen_1</v>
      </c>
      <c r="G19710" s="53">
        <f t="shared" si="3"/>
        <v>0.2038574174</v>
      </c>
    </row>
    <row r="19711">
      <c r="A19711" s="61">
        <v>1.516396473E9</v>
      </c>
      <c r="B19711" s="61">
        <v>1.0</v>
      </c>
      <c r="C19711" s="61">
        <v>40.0</v>
      </c>
      <c r="D19711" s="57" t="s">
        <v>380</v>
      </c>
      <c r="E19711" s="62" t="str">
        <f t="shared" si="1"/>
        <v>Out of test</v>
      </c>
      <c r="F19711" s="53" t="str">
        <f t="shared" si="2"/>
        <v>Shenzhen_1</v>
      </c>
      <c r="G19711" s="53">
        <f t="shared" si="3"/>
        <v>0.1708482414</v>
      </c>
    </row>
    <row r="19712">
      <c r="A19712" s="61">
        <v>1.513290099E9</v>
      </c>
      <c r="B19712" s="61">
        <v>1.0</v>
      </c>
      <c r="C19712" s="61">
        <v>1948.0</v>
      </c>
      <c r="D19712" s="57" t="s">
        <v>380</v>
      </c>
      <c r="E19712" s="62" t="str">
        <f t="shared" si="1"/>
        <v>Out of test</v>
      </c>
      <c r="F19712" s="53" t="str">
        <f t="shared" si="2"/>
        <v>Shenzhen_1</v>
      </c>
      <c r="G19712" s="53">
        <f t="shared" si="3"/>
        <v>0.5621286664</v>
      </c>
    </row>
    <row r="19713">
      <c r="A19713" s="61">
        <v>1.517079399E9</v>
      </c>
      <c r="B19713" s="61">
        <v>1.0</v>
      </c>
      <c r="C19713" s="61">
        <v>425.0</v>
      </c>
      <c r="D19713" s="57" t="s">
        <v>380</v>
      </c>
      <c r="E19713" s="62" t="str">
        <f t="shared" si="1"/>
        <v>Out of test</v>
      </c>
      <c r="F19713" s="53" t="str">
        <f t="shared" si="2"/>
        <v>Shenzhen_1</v>
      </c>
      <c r="G19713" s="53">
        <f t="shared" si="3"/>
        <v>0.1353331772</v>
      </c>
    </row>
    <row r="19714">
      <c r="A19714" s="61">
        <v>1.517388388E9</v>
      </c>
      <c r="B19714" s="61">
        <v>1.0</v>
      </c>
      <c r="C19714" s="61">
        <v>1023.0</v>
      </c>
      <c r="D19714" s="57" t="s">
        <v>380</v>
      </c>
      <c r="E19714" s="62" t="str">
        <f t="shared" si="1"/>
        <v>Out of test</v>
      </c>
      <c r="F19714" s="53" t="str">
        <f t="shared" si="2"/>
        <v>Shenzhen_1</v>
      </c>
      <c r="G19714" s="53">
        <f t="shared" si="3"/>
        <v>0.4954178855</v>
      </c>
    </row>
    <row r="19715">
      <c r="A19715" s="61">
        <v>1.516976504E9</v>
      </c>
      <c r="B19715" s="61">
        <v>1.0</v>
      </c>
      <c r="C19715" s="61">
        <v>667.0</v>
      </c>
      <c r="D19715" s="57" t="s">
        <v>380</v>
      </c>
      <c r="E19715" s="62" t="str">
        <f t="shared" si="1"/>
        <v>Out of test</v>
      </c>
      <c r="F19715" s="53" t="str">
        <f t="shared" si="2"/>
        <v>Shenzhen_1</v>
      </c>
      <c r="G19715" s="53">
        <f t="shared" si="3"/>
        <v>0.3908548936</v>
      </c>
    </row>
    <row r="19716">
      <c r="A19716" s="61">
        <v>1.514036974E9</v>
      </c>
      <c r="B19716" s="61">
        <v>1.0</v>
      </c>
      <c r="C19716" s="61">
        <v>2813.0</v>
      </c>
      <c r="D19716" s="57" t="s">
        <v>380</v>
      </c>
      <c r="E19716" s="62" t="str">
        <f t="shared" si="1"/>
        <v>Out of test</v>
      </c>
      <c r="F19716" s="53" t="str">
        <f t="shared" si="2"/>
        <v>Shenzhen_1</v>
      </c>
      <c r="G19716" s="53">
        <f t="shared" si="3"/>
        <v>0.7891702976</v>
      </c>
    </row>
    <row r="19717">
      <c r="A19717" s="61">
        <v>1.518961794E9</v>
      </c>
      <c r="B19717" s="61">
        <v>1.0</v>
      </c>
      <c r="C19717" s="61">
        <v>1969.0</v>
      </c>
      <c r="D19717" s="57" t="s">
        <v>380</v>
      </c>
      <c r="E19717" s="62" t="str">
        <f t="shared" si="1"/>
        <v>Out of test</v>
      </c>
      <c r="F19717" s="53" t="str">
        <f t="shared" si="2"/>
        <v>Shenzhen_1</v>
      </c>
      <c r="G19717" s="53">
        <f t="shared" si="3"/>
        <v>0.2385624952</v>
      </c>
    </row>
    <row r="19718">
      <c r="A19718" s="61">
        <v>1.515952925E9</v>
      </c>
      <c r="B19718" s="61">
        <v>1.0</v>
      </c>
      <c r="C19718" s="61">
        <v>97.0</v>
      </c>
      <c r="D19718" s="57" t="s">
        <v>380</v>
      </c>
      <c r="E19718" s="62" t="str">
        <f t="shared" si="1"/>
        <v>Out of test</v>
      </c>
      <c r="F19718" s="53" t="str">
        <f t="shared" si="2"/>
        <v>Shenzhen_1</v>
      </c>
      <c r="G19718" s="53">
        <f t="shared" si="3"/>
        <v>0.6057775822</v>
      </c>
    </row>
    <row r="19719">
      <c r="A19719" s="61">
        <v>1.519636699E9</v>
      </c>
      <c r="B19719" s="61">
        <v>1.0</v>
      </c>
      <c r="C19719" s="61">
        <v>1845.0</v>
      </c>
      <c r="D19719" s="57" t="s">
        <v>380</v>
      </c>
      <c r="E19719" s="62" t="str">
        <f t="shared" si="1"/>
        <v>Out of test</v>
      </c>
      <c r="F19719" s="53" t="str">
        <f t="shared" si="2"/>
        <v>Shenzhen_1</v>
      </c>
      <c r="G19719" s="53">
        <f t="shared" si="3"/>
        <v>0.3668237796</v>
      </c>
    </row>
    <row r="19720">
      <c r="A19720" s="61">
        <v>1.513065507E9</v>
      </c>
      <c r="B19720" s="61">
        <v>1.0</v>
      </c>
      <c r="C19720" s="61">
        <v>1880.0</v>
      </c>
      <c r="D19720" s="57" t="s">
        <v>380</v>
      </c>
      <c r="E19720" s="62" t="str">
        <f t="shared" si="1"/>
        <v>Out of test</v>
      </c>
      <c r="F19720" s="53" t="str">
        <f t="shared" si="2"/>
        <v>Shenzhen_1</v>
      </c>
      <c r="G19720" s="53">
        <f t="shared" si="3"/>
        <v>0.8654838042</v>
      </c>
    </row>
    <row r="19721">
      <c r="A19721" s="61">
        <v>1.512476438E9</v>
      </c>
      <c r="B19721" s="61">
        <v>1.0</v>
      </c>
      <c r="C19721" s="61">
        <v>3310.0</v>
      </c>
      <c r="D19721" s="57" t="s">
        <v>380</v>
      </c>
      <c r="E19721" s="62" t="str">
        <f t="shared" si="1"/>
        <v>Out of test</v>
      </c>
      <c r="F19721" s="53" t="str">
        <f t="shared" si="2"/>
        <v>Shenzhen_1</v>
      </c>
      <c r="G19721" s="53">
        <f t="shared" si="3"/>
        <v>0.9481712157</v>
      </c>
    </row>
    <row r="19722">
      <c r="A19722" s="61">
        <v>1.515314515E9</v>
      </c>
      <c r="B19722" s="61">
        <v>1.0</v>
      </c>
      <c r="C19722" s="61">
        <v>511.0</v>
      </c>
      <c r="D19722" s="57" t="s">
        <v>380</v>
      </c>
      <c r="E19722" s="62" t="str">
        <f t="shared" si="1"/>
        <v>Out of test</v>
      </c>
      <c r="F19722" s="53" t="str">
        <f t="shared" si="2"/>
        <v>Shenzhen_1</v>
      </c>
      <c r="G19722" s="53">
        <f t="shared" si="3"/>
        <v>0.7620257892</v>
      </c>
    </row>
    <row r="19723">
      <c r="A19723" s="61">
        <v>1.511545976E9</v>
      </c>
      <c r="B19723" s="61">
        <v>1.0</v>
      </c>
      <c r="C19723" s="61">
        <v>158.0</v>
      </c>
      <c r="D19723" s="57" t="s">
        <v>380</v>
      </c>
      <c r="E19723" s="62" t="str">
        <f t="shared" si="1"/>
        <v>Out of test</v>
      </c>
      <c r="F19723" s="53" t="str">
        <f t="shared" si="2"/>
        <v>Shenzhen_1</v>
      </c>
      <c r="G19723" s="53">
        <f t="shared" si="3"/>
        <v>0.02203411244</v>
      </c>
    </row>
    <row r="19724">
      <c r="A19724" s="61">
        <v>1.518620159E9</v>
      </c>
      <c r="B19724" s="61">
        <v>1.0</v>
      </c>
      <c r="C19724" s="61">
        <v>1259.0</v>
      </c>
      <c r="D19724" s="57" t="s">
        <v>380</v>
      </c>
      <c r="E19724" s="62" t="str">
        <f t="shared" si="1"/>
        <v>Out of test</v>
      </c>
      <c r="F19724" s="53" t="str">
        <f t="shared" si="2"/>
        <v>Shenzhen_1</v>
      </c>
      <c r="G19724" s="53">
        <f t="shared" si="3"/>
        <v>0.8666814502</v>
      </c>
    </row>
    <row r="19725">
      <c r="A19725" s="61">
        <v>1.517219317E9</v>
      </c>
      <c r="B19725" s="61">
        <v>1.0</v>
      </c>
      <c r="C19725" s="61">
        <v>1124.0</v>
      </c>
      <c r="D19725" s="57" t="s">
        <v>380</v>
      </c>
      <c r="E19725" s="62" t="str">
        <f t="shared" si="1"/>
        <v>Out of test</v>
      </c>
      <c r="F19725" s="53" t="str">
        <f t="shared" si="2"/>
        <v>Shenzhen_1</v>
      </c>
      <c r="G19725" s="53">
        <f t="shared" si="3"/>
        <v>0.7034037338</v>
      </c>
    </row>
    <row r="19726">
      <c r="A19726" s="61">
        <v>1.516756668E9</v>
      </c>
      <c r="B19726" s="61">
        <v>1.0</v>
      </c>
      <c r="C19726" s="61">
        <v>49.0</v>
      </c>
      <c r="D19726" s="57" t="s">
        <v>380</v>
      </c>
      <c r="E19726" s="62" t="str">
        <f t="shared" si="1"/>
        <v>Out of test</v>
      </c>
      <c r="F19726" s="53" t="str">
        <f t="shared" si="2"/>
        <v>Shenzhen_1</v>
      </c>
      <c r="G19726" s="53">
        <f t="shared" si="3"/>
        <v>0.8126572377</v>
      </c>
    </row>
    <row r="19727">
      <c r="A19727" s="61">
        <v>1.516019445E9</v>
      </c>
      <c r="B19727" s="61">
        <v>1.0</v>
      </c>
      <c r="C19727" s="61">
        <v>842.0</v>
      </c>
      <c r="D19727" s="57" t="s">
        <v>380</v>
      </c>
      <c r="E19727" s="62" t="str">
        <f t="shared" si="1"/>
        <v>Out of test</v>
      </c>
      <c r="F19727" s="53" t="str">
        <f t="shared" si="2"/>
        <v>Shenzhen_1</v>
      </c>
      <c r="G19727" s="53">
        <f t="shared" si="3"/>
        <v>0.214079547</v>
      </c>
    </row>
    <row r="19728">
      <c r="A19728" s="61">
        <v>1.512677183E9</v>
      </c>
      <c r="B19728" s="61">
        <v>1.0</v>
      </c>
      <c r="C19728" s="61">
        <v>1458.0</v>
      </c>
      <c r="D19728" s="57" t="s">
        <v>380</v>
      </c>
      <c r="E19728" s="62" t="str">
        <f t="shared" si="1"/>
        <v>Out of test</v>
      </c>
      <c r="F19728" s="53" t="str">
        <f t="shared" si="2"/>
        <v>Shenzhen_1</v>
      </c>
      <c r="G19728" s="53">
        <f t="shared" si="3"/>
        <v>0.126929818</v>
      </c>
    </row>
    <row r="19729">
      <c r="A19729" s="61">
        <v>1.514897417E9</v>
      </c>
      <c r="B19729" s="61">
        <v>1.0</v>
      </c>
      <c r="C19729" s="61">
        <v>2298.0</v>
      </c>
      <c r="D19729" s="57" t="s">
        <v>380</v>
      </c>
      <c r="E19729" s="62" t="str">
        <f t="shared" si="1"/>
        <v>Out of test</v>
      </c>
      <c r="F19729" s="53" t="str">
        <f t="shared" si="2"/>
        <v>Shenzhen_1</v>
      </c>
      <c r="G19729" s="53">
        <f t="shared" si="3"/>
        <v>0.5981539977</v>
      </c>
    </row>
    <row r="19730">
      <c r="A19730" s="61">
        <v>1.513770864E9</v>
      </c>
      <c r="B19730" s="61">
        <v>1.0</v>
      </c>
      <c r="C19730" s="61">
        <v>4182.0</v>
      </c>
      <c r="D19730" s="57" t="s">
        <v>380</v>
      </c>
      <c r="E19730" s="62" t="str">
        <f t="shared" si="1"/>
        <v>Out of test</v>
      </c>
      <c r="F19730" s="53" t="str">
        <f t="shared" si="2"/>
        <v>Shenzhen_1</v>
      </c>
      <c r="G19730" s="53">
        <f t="shared" si="3"/>
        <v>0.02646245691</v>
      </c>
    </row>
    <row r="19731">
      <c r="A19731" s="61">
        <v>1.513442135E9</v>
      </c>
      <c r="B19731" s="61">
        <v>1.0</v>
      </c>
      <c r="C19731" s="61">
        <v>1205.0</v>
      </c>
      <c r="D19731" s="57" t="s">
        <v>380</v>
      </c>
      <c r="E19731" s="62" t="str">
        <f t="shared" si="1"/>
        <v>Out of test</v>
      </c>
      <c r="F19731" s="53" t="str">
        <f t="shared" si="2"/>
        <v>Shenzhen_1</v>
      </c>
      <c r="G19731" s="53">
        <f t="shared" si="3"/>
        <v>0.7149186385</v>
      </c>
    </row>
    <row r="19732">
      <c r="A19732" s="61">
        <v>1.515977058E9</v>
      </c>
      <c r="B19732" s="61">
        <v>1.0</v>
      </c>
      <c r="C19732" s="61">
        <v>1375.0</v>
      </c>
      <c r="D19732" s="57" t="s">
        <v>380</v>
      </c>
      <c r="E19732" s="62" t="str">
        <f t="shared" si="1"/>
        <v>Out of test</v>
      </c>
      <c r="F19732" s="53" t="str">
        <f t="shared" si="2"/>
        <v>Shenzhen_1</v>
      </c>
      <c r="G19732" s="53">
        <f t="shared" si="3"/>
        <v>0.5109640511</v>
      </c>
    </row>
    <row r="19733">
      <c r="A19733" s="61">
        <v>1.515393778E9</v>
      </c>
      <c r="B19733" s="61">
        <v>1.0</v>
      </c>
      <c r="C19733" s="61">
        <v>1968.0</v>
      </c>
      <c r="D19733" s="57" t="s">
        <v>380</v>
      </c>
      <c r="E19733" s="62" t="str">
        <f t="shared" si="1"/>
        <v>Out of test</v>
      </c>
      <c r="F19733" s="53" t="str">
        <f t="shared" si="2"/>
        <v>Shenzhen_1</v>
      </c>
      <c r="G19733" s="53">
        <f t="shared" si="3"/>
        <v>0.2365485742</v>
      </c>
    </row>
    <row r="19734">
      <c r="A19734" s="61">
        <v>1.511300365E9</v>
      </c>
      <c r="B19734" s="61">
        <v>1.0</v>
      </c>
      <c r="C19734" s="61">
        <v>4213.0</v>
      </c>
      <c r="D19734" s="57" t="s">
        <v>380</v>
      </c>
      <c r="E19734" s="62" t="str">
        <f t="shared" si="1"/>
        <v>Out of test</v>
      </c>
      <c r="F19734" s="53" t="str">
        <f t="shared" si="2"/>
        <v>Shenzhen_1</v>
      </c>
      <c r="G19734" s="53">
        <f t="shared" si="3"/>
        <v>0.6589932274</v>
      </c>
    </row>
    <row r="19735">
      <c r="A19735" s="61">
        <v>1.513223317E9</v>
      </c>
      <c r="B19735" s="61">
        <v>1.0</v>
      </c>
      <c r="C19735" s="61">
        <v>365.0</v>
      </c>
      <c r="D19735" s="57" t="s">
        <v>380</v>
      </c>
      <c r="E19735" s="62" t="str">
        <f t="shared" si="1"/>
        <v>Out of test</v>
      </c>
      <c r="F19735" s="53" t="str">
        <f t="shared" si="2"/>
        <v>Shenzhen_1</v>
      </c>
      <c r="G19735" s="53">
        <f t="shared" si="3"/>
        <v>0.7790038437</v>
      </c>
    </row>
    <row r="19736">
      <c r="A19736" s="61">
        <v>1.512190424E9</v>
      </c>
      <c r="B19736" s="61">
        <v>1.0</v>
      </c>
      <c r="C19736" s="61">
        <v>1612.0</v>
      </c>
      <c r="D19736" s="57" t="s">
        <v>380</v>
      </c>
      <c r="E19736" s="62" t="str">
        <f t="shared" si="1"/>
        <v>Out of test</v>
      </c>
      <c r="F19736" s="53" t="str">
        <f t="shared" si="2"/>
        <v>Shenzhen_1</v>
      </c>
      <c r="G19736" s="53">
        <f t="shared" si="3"/>
        <v>0.9153016542</v>
      </c>
    </row>
    <row r="19737">
      <c r="A19737" s="61">
        <v>1.511677275E9</v>
      </c>
      <c r="B19737" s="61">
        <v>1.0</v>
      </c>
      <c r="C19737" s="61">
        <v>1785.0</v>
      </c>
      <c r="D19737" s="57" t="s">
        <v>380</v>
      </c>
      <c r="E19737" s="62" t="str">
        <f t="shared" si="1"/>
        <v>Out of test</v>
      </c>
      <c r="F19737" s="53" t="str">
        <f t="shared" si="2"/>
        <v>Shenzhen_1</v>
      </c>
      <c r="G19737" s="53">
        <f t="shared" si="3"/>
        <v>0.4049560654</v>
      </c>
    </row>
    <row r="19738">
      <c r="A19738" s="61">
        <v>1.517436058E9</v>
      </c>
      <c r="B19738" s="61">
        <v>1.0</v>
      </c>
      <c r="C19738" s="61">
        <v>520.0</v>
      </c>
      <c r="D19738" s="57" t="s">
        <v>380</v>
      </c>
      <c r="E19738" s="62" t="str">
        <f t="shared" si="1"/>
        <v>Out of test</v>
      </c>
      <c r="F19738" s="53" t="str">
        <f t="shared" si="2"/>
        <v>Shenzhen_1</v>
      </c>
      <c r="G19738" s="53">
        <f t="shared" si="3"/>
        <v>0.2950567698</v>
      </c>
    </row>
    <row r="19739">
      <c r="A19739" s="61">
        <v>1.514125023E9</v>
      </c>
      <c r="B19739" s="61">
        <v>1.0</v>
      </c>
      <c r="C19739" s="61">
        <v>5064.0</v>
      </c>
      <c r="D19739" s="57" t="s">
        <v>380</v>
      </c>
      <c r="E19739" s="62" t="str">
        <f t="shared" si="1"/>
        <v>Out of test</v>
      </c>
      <c r="F19739" s="53" t="str">
        <f t="shared" si="2"/>
        <v>Shenzhen_1</v>
      </c>
      <c r="G19739" s="53">
        <f t="shared" si="3"/>
        <v>0.827717774</v>
      </c>
    </row>
    <row r="19740">
      <c r="A19740" s="61">
        <v>1.517384508E9</v>
      </c>
      <c r="B19740" s="61">
        <v>1.0</v>
      </c>
      <c r="C19740" s="61">
        <v>1684.0</v>
      </c>
      <c r="D19740" s="57" t="s">
        <v>380</v>
      </c>
      <c r="E19740" s="62" t="str">
        <f t="shared" si="1"/>
        <v>Out of test</v>
      </c>
      <c r="F19740" s="53" t="str">
        <f t="shared" si="2"/>
        <v>Shenzhen_1</v>
      </c>
      <c r="G19740" s="53">
        <f t="shared" si="3"/>
        <v>0.7283002552</v>
      </c>
    </row>
    <row r="19741">
      <c r="A19741" s="61">
        <v>1.518717688E9</v>
      </c>
      <c r="B19741" s="61">
        <v>1.0</v>
      </c>
      <c r="C19741" s="61">
        <v>836.0</v>
      </c>
      <c r="D19741" s="57" t="s">
        <v>380</v>
      </c>
      <c r="E19741" s="62" t="str">
        <f t="shared" si="1"/>
        <v>Out of test</v>
      </c>
      <c r="F19741" s="53" t="str">
        <f t="shared" si="2"/>
        <v>Shenzhen_1</v>
      </c>
      <c r="G19741" s="53">
        <f t="shared" si="3"/>
        <v>0.06374909319</v>
      </c>
    </row>
    <row r="19742">
      <c r="A19742" s="61">
        <v>1.512158667E9</v>
      </c>
      <c r="B19742" s="61">
        <v>1.0</v>
      </c>
      <c r="C19742" s="61">
        <v>62.0</v>
      </c>
      <c r="D19742" s="57" t="s">
        <v>380</v>
      </c>
      <c r="E19742" s="62" t="str">
        <f t="shared" si="1"/>
        <v>Out of test</v>
      </c>
      <c r="F19742" s="53" t="str">
        <f t="shared" si="2"/>
        <v>Shenzhen_1</v>
      </c>
      <c r="G19742" s="53">
        <f t="shared" si="3"/>
        <v>0.332137262</v>
      </c>
    </row>
    <row r="19743">
      <c r="A19743" s="61">
        <v>1.516791605E9</v>
      </c>
      <c r="B19743" s="61">
        <v>1.0</v>
      </c>
      <c r="C19743" s="61">
        <v>2560.0</v>
      </c>
      <c r="D19743" s="57" t="s">
        <v>380</v>
      </c>
      <c r="E19743" s="62" t="str">
        <f t="shared" si="1"/>
        <v>Out of test</v>
      </c>
      <c r="F19743" s="53" t="str">
        <f t="shared" si="2"/>
        <v>Shenzhen_1</v>
      </c>
      <c r="G19743" s="53">
        <f t="shared" si="3"/>
        <v>0.7051032026</v>
      </c>
    </row>
    <row r="19744">
      <c r="A19744" s="61">
        <v>1.511531213E9</v>
      </c>
      <c r="B19744" s="61">
        <v>1.0</v>
      </c>
      <c r="C19744" s="61">
        <v>3251.0</v>
      </c>
      <c r="D19744" s="57" t="s">
        <v>380</v>
      </c>
      <c r="E19744" s="62" t="str">
        <f t="shared" si="1"/>
        <v>Out of test</v>
      </c>
      <c r="F19744" s="53" t="str">
        <f t="shared" si="2"/>
        <v>Shenzhen_1</v>
      </c>
      <c r="G19744" s="53">
        <f t="shared" si="3"/>
        <v>0.7882748304</v>
      </c>
    </row>
    <row r="19745">
      <c r="A19745" s="61">
        <v>1.514537205E9</v>
      </c>
      <c r="B19745" s="61">
        <v>1.0</v>
      </c>
      <c r="C19745" s="61">
        <v>100.0</v>
      </c>
      <c r="D19745" s="57" t="s">
        <v>380</v>
      </c>
      <c r="E19745" s="62" t="str">
        <f t="shared" si="1"/>
        <v>Out of test</v>
      </c>
      <c r="F19745" s="53" t="str">
        <f t="shared" si="2"/>
        <v>Shenzhen_1</v>
      </c>
      <c r="G19745" s="53">
        <f t="shared" si="3"/>
        <v>0.6670284283</v>
      </c>
    </row>
    <row r="19746">
      <c r="A19746" s="61">
        <v>1.516113244E9</v>
      </c>
      <c r="B19746" s="61">
        <v>1.0</v>
      </c>
      <c r="C19746" s="61">
        <v>1602.0</v>
      </c>
      <c r="D19746" s="57" t="s">
        <v>380</v>
      </c>
      <c r="E19746" s="62" t="str">
        <f t="shared" si="1"/>
        <v>Out of test</v>
      </c>
      <c r="F19746" s="53" t="str">
        <f t="shared" si="2"/>
        <v>Shenzhen_1</v>
      </c>
      <c r="G19746" s="53">
        <f t="shared" si="3"/>
        <v>0.4823385508</v>
      </c>
    </row>
    <row r="19747">
      <c r="A19747" s="61">
        <v>1.513877654E9</v>
      </c>
      <c r="B19747" s="61">
        <v>1.0</v>
      </c>
      <c r="C19747" s="61">
        <v>609.0</v>
      </c>
      <c r="D19747" s="57" t="s">
        <v>380</v>
      </c>
      <c r="E19747" s="62" t="str">
        <f t="shared" si="1"/>
        <v>Out of test</v>
      </c>
      <c r="F19747" s="53" t="str">
        <f t="shared" si="2"/>
        <v>Shenzhen_1</v>
      </c>
      <c r="G19747" s="53">
        <f t="shared" si="3"/>
        <v>0.2928813731</v>
      </c>
    </row>
    <row r="19748">
      <c r="A19748" s="61">
        <v>1.516461228E9</v>
      </c>
      <c r="B19748" s="61">
        <v>1.0</v>
      </c>
      <c r="C19748" s="61">
        <v>1825.0</v>
      </c>
      <c r="D19748" s="57" t="s">
        <v>380</v>
      </c>
      <c r="E19748" s="62" t="str">
        <f t="shared" si="1"/>
        <v>Out of test</v>
      </c>
      <c r="F19748" s="53" t="str">
        <f t="shared" si="2"/>
        <v>Shenzhen_1</v>
      </c>
      <c r="G19748" s="53">
        <f t="shared" si="3"/>
        <v>0.8447095552</v>
      </c>
    </row>
    <row r="19749">
      <c r="A19749" s="61">
        <v>1.519872207E9</v>
      </c>
      <c r="B19749" s="61">
        <v>1.0</v>
      </c>
      <c r="C19749" s="61">
        <v>2569.0</v>
      </c>
      <c r="D19749" s="57" t="s">
        <v>380</v>
      </c>
      <c r="E19749" s="62" t="str">
        <f t="shared" si="1"/>
        <v>Out of test</v>
      </c>
      <c r="F19749" s="53" t="str">
        <f t="shared" si="2"/>
        <v>Shenzhen_1</v>
      </c>
      <c r="G19749" s="53">
        <f t="shared" si="3"/>
        <v>0.2296508649</v>
      </c>
    </row>
    <row r="19750">
      <c r="A19750" s="61">
        <v>1.515905487E9</v>
      </c>
      <c r="B19750" s="61">
        <v>1.0</v>
      </c>
      <c r="C19750" s="61">
        <v>2446.0</v>
      </c>
      <c r="D19750" s="57" t="s">
        <v>380</v>
      </c>
      <c r="E19750" s="62" t="str">
        <f t="shared" si="1"/>
        <v>Out of test</v>
      </c>
      <c r="F19750" s="53" t="str">
        <f t="shared" si="2"/>
        <v>Shenzhen_1</v>
      </c>
      <c r="G19750" s="53">
        <f t="shared" si="3"/>
        <v>0.8393876144</v>
      </c>
    </row>
    <row r="19751">
      <c r="A19751" s="61">
        <v>1.517851008E9</v>
      </c>
      <c r="B19751" s="61">
        <v>1.0</v>
      </c>
      <c r="C19751" s="61">
        <v>2201.0</v>
      </c>
      <c r="D19751" s="57" t="s">
        <v>380</v>
      </c>
      <c r="E19751" s="62" t="str">
        <f t="shared" si="1"/>
        <v>Out of test</v>
      </c>
      <c r="F19751" s="53" t="str">
        <f t="shared" si="2"/>
        <v>Shenzhen_1</v>
      </c>
      <c r="G19751" s="53">
        <f t="shared" si="3"/>
        <v>0.01201072015</v>
      </c>
    </row>
    <row r="19752">
      <c r="A19752" s="61">
        <v>1.518760217E9</v>
      </c>
      <c r="B19752" s="61">
        <v>1.0</v>
      </c>
      <c r="C19752" s="61">
        <v>2243.0</v>
      </c>
      <c r="D19752" s="57" t="s">
        <v>380</v>
      </c>
      <c r="E19752" s="62" t="str">
        <f t="shared" si="1"/>
        <v>Out of test</v>
      </c>
      <c r="F19752" s="53" t="str">
        <f t="shared" si="2"/>
        <v>Shenzhen_1</v>
      </c>
      <c r="G19752" s="53">
        <f t="shared" si="3"/>
        <v>0.6496699306</v>
      </c>
    </row>
    <row r="19753">
      <c r="A19753" s="61">
        <v>1.512503794E9</v>
      </c>
      <c r="B19753" s="61">
        <v>1.0</v>
      </c>
      <c r="C19753" s="61">
        <v>692.0</v>
      </c>
      <c r="D19753" s="57" t="s">
        <v>380</v>
      </c>
      <c r="E19753" s="62" t="str">
        <f t="shared" si="1"/>
        <v>Out of test</v>
      </c>
      <c r="F19753" s="53" t="str">
        <f t="shared" si="2"/>
        <v>Shenzhen_1</v>
      </c>
      <c r="G19753" s="53">
        <f t="shared" si="3"/>
        <v>0.8782859282</v>
      </c>
    </row>
    <row r="19754">
      <c r="A19754" s="61">
        <v>1.512705233E9</v>
      </c>
      <c r="B19754" s="61">
        <v>1.0</v>
      </c>
      <c r="C19754" s="61">
        <v>1483.0</v>
      </c>
      <c r="D19754" s="57" t="s">
        <v>380</v>
      </c>
      <c r="E19754" s="62" t="str">
        <f t="shared" si="1"/>
        <v>Out of test</v>
      </c>
      <c r="F19754" s="53" t="str">
        <f t="shared" si="2"/>
        <v>Shenzhen_1</v>
      </c>
      <c r="G19754" s="53">
        <f t="shared" si="3"/>
        <v>0.882433146</v>
      </c>
    </row>
    <row r="19755">
      <c r="A19755" s="61">
        <v>1.513295406E9</v>
      </c>
      <c r="B19755" s="61">
        <v>1.0</v>
      </c>
      <c r="C19755" s="61">
        <v>2546.0</v>
      </c>
      <c r="D19755" s="57" t="s">
        <v>380</v>
      </c>
      <c r="E19755" s="62" t="str">
        <f t="shared" si="1"/>
        <v>Out of test</v>
      </c>
      <c r="F19755" s="53" t="str">
        <f t="shared" si="2"/>
        <v>Shenzhen_1</v>
      </c>
      <c r="G19755" s="53">
        <f t="shared" si="3"/>
        <v>0.8835459273</v>
      </c>
    </row>
    <row r="19756">
      <c r="A19756" s="61">
        <v>1.517355078E9</v>
      </c>
      <c r="B19756" s="61">
        <v>1.0</v>
      </c>
      <c r="C19756" s="61">
        <v>1751.0</v>
      </c>
      <c r="D19756" s="57" t="s">
        <v>380</v>
      </c>
      <c r="E19756" s="62" t="str">
        <f t="shared" si="1"/>
        <v>Out of test</v>
      </c>
      <c r="F19756" s="53" t="str">
        <f t="shared" si="2"/>
        <v>Shenzhen_1</v>
      </c>
      <c r="G19756" s="53">
        <f t="shared" si="3"/>
        <v>0.5848415579</v>
      </c>
    </row>
    <row r="19757">
      <c r="A19757" s="61">
        <v>1.513514606E9</v>
      </c>
      <c r="B19757" s="61">
        <v>1.0</v>
      </c>
      <c r="C19757" s="61">
        <v>809.0</v>
      </c>
      <c r="D19757" s="57" t="s">
        <v>380</v>
      </c>
      <c r="E19757" s="62" t="str">
        <f t="shared" si="1"/>
        <v>Out of test</v>
      </c>
      <c r="F19757" s="53" t="str">
        <f t="shared" si="2"/>
        <v>Shenzhen_1</v>
      </c>
      <c r="G19757" s="53">
        <f t="shared" si="3"/>
        <v>0.8468592831</v>
      </c>
    </row>
    <row r="19758">
      <c r="A19758" s="61">
        <v>1.518673465E9</v>
      </c>
      <c r="B19758" s="61">
        <v>1.0</v>
      </c>
      <c r="C19758" s="61">
        <v>18.0</v>
      </c>
      <c r="D19758" s="57" t="s">
        <v>380</v>
      </c>
      <c r="E19758" s="62" t="str">
        <f t="shared" si="1"/>
        <v>Out of test</v>
      </c>
      <c r="F19758" s="53" t="str">
        <f t="shared" si="2"/>
        <v>Shenzhen_1</v>
      </c>
      <c r="G19758" s="53">
        <f t="shared" si="3"/>
        <v>0.7698193503</v>
      </c>
    </row>
    <row r="19759">
      <c r="A19759" s="61">
        <v>1.517670155E9</v>
      </c>
      <c r="B19759" s="61">
        <v>1.0</v>
      </c>
      <c r="C19759" s="61">
        <v>1721.0</v>
      </c>
      <c r="D19759" s="57" t="s">
        <v>380</v>
      </c>
      <c r="E19759" s="62" t="str">
        <f t="shared" si="1"/>
        <v>Out of test</v>
      </c>
      <c r="F19759" s="53" t="str">
        <f t="shared" si="2"/>
        <v>Shenzhen_1</v>
      </c>
      <c r="G19759" s="53">
        <f t="shared" si="3"/>
        <v>0.3733153108</v>
      </c>
    </row>
    <row r="19760">
      <c r="A19760" s="61">
        <v>1.516705983E9</v>
      </c>
      <c r="B19760" s="61">
        <v>1.0</v>
      </c>
      <c r="C19760" s="61">
        <v>836.0</v>
      </c>
      <c r="D19760" s="57" t="s">
        <v>380</v>
      </c>
      <c r="E19760" s="62" t="str">
        <f t="shared" si="1"/>
        <v>Out of test</v>
      </c>
      <c r="F19760" s="53" t="str">
        <f t="shared" si="2"/>
        <v>Shenzhen_1</v>
      </c>
      <c r="G19760" s="53">
        <f t="shared" si="3"/>
        <v>0.1641913464</v>
      </c>
    </row>
    <row r="19761">
      <c r="A19761" s="61">
        <v>1.514404075E9</v>
      </c>
      <c r="B19761" s="61">
        <v>1.0</v>
      </c>
      <c r="C19761" s="61">
        <v>1287.0</v>
      </c>
      <c r="D19761" s="57" t="s">
        <v>380</v>
      </c>
      <c r="E19761" s="62" t="str">
        <f t="shared" si="1"/>
        <v>Out of test</v>
      </c>
      <c r="F19761" s="53" t="str">
        <f t="shared" si="2"/>
        <v>Shenzhen_1</v>
      </c>
      <c r="G19761" s="53">
        <f t="shared" si="3"/>
        <v>0.006622847952</v>
      </c>
    </row>
    <row r="19762">
      <c r="A19762" s="61">
        <v>1.516063568E9</v>
      </c>
      <c r="B19762" s="61">
        <v>1.0</v>
      </c>
      <c r="C19762" s="61">
        <v>91.0</v>
      </c>
      <c r="D19762" s="57" t="s">
        <v>380</v>
      </c>
      <c r="E19762" s="62" t="str">
        <f t="shared" si="1"/>
        <v>Out of test</v>
      </c>
      <c r="F19762" s="53" t="str">
        <f t="shared" si="2"/>
        <v>Shenzhen_1</v>
      </c>
      <c r="G19762" s="53">
        <f t="shared" si="3"/>
        <v>0.4137102288</v>
      </c>
    </row>
    <row r="19763">
      <c r="A19763" s="61">
        <v>1.512577016E9</v>
      </c>
      <c r="B19763" s="61">
        <v>1.0</v>
      </c>
      <c r="C19763" s="61">
        <v>1218.0</v>
      </c>
      <c r="D19763" s="57" t="s">
        <v>380</v>
      </c>
      <c r="E19763" s="62" t="str">
        <f t="shared" si="1"/>
        <v>Out of test</v>
      </c>
      <c r="F19763" s="53" t="str">
        <f t="shared" si="2"/>
        <v>Shenzhen_1</v>
      </c>
      <c r="G19763" s="53">
        <f t="shared" si="3"/>
        <v>0.2029420741</v>
      </c>
    </row>
    <row r="19764">
      <c r="A19764" s="61">
        <v>1.513140605E9</v>
      </c>
      <c r="B19764" s="61">
        <v>1.0</v>
      </c>
      <c r="C19764" s="61">
        <v>290.0</v>
      </c>
      <c r="D19764" s="57" t="s">
        <v>380</v>
      </c>
      <c r="E19764" s="62" t="str">
        <f t="shared" si="1"/>
        <v>Out of test</v>
      </c>
      <c r="F19764" s="53" t="str">
        <f t="shared" si="2"/>
        <v>Shenzhen_1</v>
      </c>
      <c r="G19764" s="53">
        <f t="shared" si="3"/>
        <v>0.8430683947</v>
      </c>
    </row>
    <row r="19765">
      <c r="A19765" s="61">
        <v>1.517522979E9</v>
      </c>
      <c r="B19765" s="61">
        <v>1.0</v>
      </c>
      <c r="C19765" s="61">
        <v>2594.0</v>
      </c>
      <c r="D19765" s="57" t="s">
        <v>380</v>
      </c>
      <c r="E19765" s="62" t="str">
        <f t="shared" si="1"/>
        <v>Out of test</v>
      </c>
      <c r="F19765" s="53" t="str">
        <f t="shared" si="2"/>
        <v>Shenzhen_1</v>
      </c>
      <c r="G19765" s="53">
        <f t="shared" si="3"/>
        <v>0.0572252569</v>
      </c>
    </row>
    <row r="19766">
      <c r="A19766" s="61">
        <v>1.511589697E9</v>
      </c>
      <c r="B19766" s="61">
        <v>1.0</v>
      </c>
      <c r="C19766" s="61">
        <v>2337.0</v>
      </c>
      <c r="D19766" s="57" t="s">
        <v>380</v>
      </c>
      <c r="E19766" s="62" t="str">
        <f t="shared" si="1"/>
        <v>Out of test</v>
      </c>
      <c r="F19766" s="53" t="str">
        <f t="shared" si="2"/>
        <v>Shenzhen_1</v>
      </c>
      <c r="G19766" s="53">
        <f t="shared" si="3"/>
        <v>0.1203846717</v>
      </c>
    </row>
    <row r="19767">
      <c r="A19767" s="61">
        <v>1.519184775E9</v>
      </c>
      <c r="B19767" s="61">
        <v>1.0</v>
      </c>
      <c r="C19767" s="61">
        <v>1732.0</v>
      </c>
      <c r="D19767" s="57" t="s">
        <v>380</v>
      </c>
      <c r="E19767" s="62" t="str">
        <f t="shared" si="1"/>
        <v>Out of test</v>
      </c>
      <c r="F19767" s="53" t="str">
        <f t="shared" si="2"/>
        <v>Shenzhen_1</v>
      </c>
      <c r="G19767" s="53">
        <f t="shared" si="3"/>
        <v>0.6739928689</v>
      </c>
    </row>
    <row r="19768">
      <c r="A19768" s="61">
        <v>1.517863538E9</v>
      </c>
      <c r="B19768" s="61">
        <v>1.0</v>
      </c>
      <c r="C19768" s="61">
        <v>43.0</v>
      </c>
      <c r="D19768" s="57" t="s">
        <v>380</v>
      </c>
      <c r="E19768" s="62" t="str">
        <f t="shared" si="1"/>
        <v>Out of test</v>
      </c>
      <c r="F19768" s="53" t="str">
        <f t="shared" si="2"/>
        <v>Shenzhen_1</v>
      </c>
      <c r="G19768" s="53">
        <f t="shared" si="3"/>
        <v>0.3116311548</v>
      </c>
    </row>
    <row r="19769">
      <c r="A19769" s="61">
        <v>1.511564876E9</v>
      </c>
      <c r="B19769" s="61">
        <v>1.0</v>
      </c>
      <c r="C19769" s="61">
        <v>1489.0</v>
      </c>
      <c r="D19769" s="57" t="s">
        <v>380</v>
      </c>
      <c r="E19769" s="62" t="str">
        <f t="shared" si="1"/>
        <v>Out of test</v>
      </c>
      <c r="F19769" s="53" t="str">
        <f t="shared" si="2"/>
        <v>Shenzhen_1</v>
      </c>
      <c r="G19769" s="53">
        <f t="shared" si="3"/>
        <v>0.4475387423</v>
      </c>
    </row>
    <row r="19770">
      <c r="A19770" s="61">
        <v>1.513717819E9</v>
      </c>
      <c r="B19770" s="61">
        <v>1.0</v>
      </c>
      <c r="C19770" s="61">
        <v>1336.0</v>
      </c>
      <c r="D19770" s="57" t="s">
        <v>380</v>
      </c>
      <c r="E19770" s="62" t="str">
        <f t="shared" si="1"/>
        <v>Out of test</v>
      </c>
      <c r="F19770" s="53" t="str">
        <f t="shared" si="2"/>
        <v>Shenzhen_1</v>
      </c>
      <c r="G19770" s="53">
        <f t="shared" si="3"/>
        <v>0.03121851011</v>
      </c>
    </row>
    <row r="19771">
      <c r="A19771" s="61">
        <v>1.519017568E9</v>
      </c>
      <c r="B19771" s="61">
        <v>1.0</v>
      </c>
      <c r="C19771" s="61">
        <v>10.0</v>
      </c>
      <c r="D19771" s="57" t="s">
        <v>380</v>
      </c>
      <c r="E19771" s="62" t="str">
        <f t="shared" si="1"/>
        <v>Out of test</v>
      </c>
      <c r="F19771" s="53" t="str">
        <f t="shared" si="2"/>
        <v>Shenzhen_1</v>
      </c>
      <c r="G19771" s="53">
        <f t="shared" si="3"/>
        <v>0.8225448878</v>
      </c>
    </row>
    <row r="19772">
      <c r="A19772" s="61">
        <v>1.515156659E9</v>
      </c>
      <c r="B19772" s="61">
        <v>1.0</v>
      </c>
      <c r="C19772" s="61">
        <v>538.0</v>
      </c>
      <c r="D19772" s="57" t="s">
        <v>380</v>
      </c>
      <c r="E19772" s="62" t="str">
        <f t="shared" si="1"/>
        <v>Out of test</v>
      </c>
      <c r="F19772" s="53" t="str">
        <f t="shared" si="2"/>
        <v>Shenzhen_1</v>
      </c>
      <c r="G19772" s="53">
        <f t="shared" si="3"/>
        <v>0.8538080927</v>
      </c>
    </row>
    <row r="19773">
      <c r="A19773" s="61">
        <v>1.514948696E9</v>
      </c>
      <c r="B19773" s="61">
        <v>1.0</v>
      </c>
      <c r="C19773" s="61">
        <v>604.0</v>
      </c>
      <c r="D19773" s="57" t="s">
        <v>380</v>
      </c>
      <c r="E19773" s="62" t="str">
        <f t="shared" si="1"/>
        <v>Out of test</v>
      </c>
      <c r="F19773" s="53" t="str">
        <f t="shared" si="2"/>
        <v>Shenzhen_1</v>
      </c>
      <c r="G19773" s="53">
        <f t="shared" si="3"/>
        <v>0.9436311724</v>
      </c>
    </row>
    <row r="19774">
      <c r="A19774" s="61">
        <v>1.516919298E9</v>
      </c>
      <c r="B19774" s="61">
        <v>1.0</v>
      </c>
      <c r="C19774" s="61">
        <v>946.0</v>
      </c>
      <c r="D19774" s="57" t="s">
        <v>380</v>
      </c>
      <c r="E19774" s="62" t="str">
        <f t="shared" si="1"/>
        <v>Out of test</v>
      </c>
      <c r="F19774" s="53" t="str">
        <f t="shared" si="2"/>
        <v>Shenzhen_1</v>
      </c>
      <c r="G19774" s="53">
        <f t="shared" si="3"/>
        <v>0.2058145497</v>
      </c>
    </row>
    <row r="19775">
      <c r="A19775" s="61">
        <v>1.512696998E9</v>
      </c>
      <c r="B19775" s="61">
        <v>1.0</v>
      </c>
      <c r="C19775" s="61">
        <v>3691.0</v>
      </c>
      <c r="D19775" s="57" t="s">
        <v>380</v>
      </c>
      <c r="E19775" s="62" t="str">
        <f t="shared" si="1"/>
        <v>Out of test</v>
      </c>
      <c r="F19775" s="53" t="str">
        <f t="shared" si="2"/>
        <v>Shenzhen_1</v>
      </c>
      <c r="G19775" s="53">
        <f t="shared" si="3"/>
        <v>0.8982208063</v>
      </c>
    </row>
    <row r="19776">
      <c r="A19776" s="61">
        <v>1.512265854E9</v>
      </c>
      <c r="B19776" s="61">
        <v>1.0</v>
      </c>
      <c r="C19776" s="61">
        <v>993.0</v>
      </c>
      <c r="D19776" s="57" t="s">
        <v>380</v>
      </c>
      <c r="E19776" s="62" t="str">
        <f t="shared" si="1"/>
        <v>Out of test</v>
      </c>
      <c r="F19776" s="53" t="str">
        <f t="shared" si="2"/>
        <v>Shenzhen_1</v>
      </c>
      <c r="G19776" s="53">
        <f t="shared" si="3"/>
        <v>0.4125698189</v>
      </c>
    </row>
    <row r="19777">
      <c r="A19777" s="61">
        <v>1.511902664E9</v>
      </c>
      <c r="B19777" s="61">
        <v>1.0</v>
      </c>
      <c r="C19777" s="61">
        <v>341.0</v>
      </c>
      <c r="D19777" s="57" t="s">
        <v>380</v>
      </c>
      <c r="E19777" s="62" t="str">
        <f t="shared" si="1"/>
        <v>Out of test</v>
      </c>
      <c r="F19777" s="53" t="str">
        <f t="shared" si="2"/>
        <v>Shenzhen_1</v>
      </c>
      <c r="G19777" s="53">
        <f t="shared" si="3"/>
        <v>0.5161552053</v>
      </c>
    </row>
    <row r="19778">
      <c r="A19778" s="61">
        <v>1.516019295E9</v>
      </c>
      <c r="B19778" s="61">
        <v>1.0</v>
      </c>
      <c r="C19778" s="61">
        <v>1159.0</v>
      </c>
      <c r="D19778" s="57" t="s">
        <v>380</v>
      </c>
      <c r="E19778" s="62" t="str">
        <f t="shared" si="1"/>
        <v>Out of test</v>
      </c>
      <c r="F19778" s="53" t="str">
        <f t="shared" si="2"/>
        <v>Shenzhen_1</v>
      </c>
      <c r="G19778" s="53">
        <f t="shared" si="3"/>
        <v>0.9514371301</v>
      </c>
    </row>
    <row r="19779">
      <c r="A19779" s="61">
        <v>1.514970858E9</v>
      </c>
      <c r="B19779" s="61">
        <v>1.0</v>
      </c>
      <c r="C19779" s="61">
        <v>2147.0</v>
      </c>
      <c r="D19779" s="57" t="s">
        <v>380</v>
      </c>
      <c r="E19779" s="62" t="str">
        <f t="shared" si="1"/>
        <v>Out of test</v>
      </c>
      <c r="F19779" s="53" t="str">
        <f t="shared" si="2"/>
        <v>Shenzhen_1</v>
      </c>
      <c r="G19779" s="53">
        <f t="shared" si="3"/>
        <v>0.244747945</v>
      </c>
    </row>
    <row r="19780">
      <c r="A19780" s="61">
        <v>1.518573613E9</v>
      </c>
      <c r="B19780" s="61">
        <v>1.0</v>
      </c>
      <c r="C19780" s="61">
        <v>417.0</v>
      </c>
      <c r="D19780" s="57" t="s">
        <v>380</v>
      </c>
      <c r="E19780" s="62" t="str">
        <f t="shared" si="1"/>
        <v>Out of test</v>
      </c>
      <c r="F19780" s="53" t="str">
        <f t="shared" si="2"/>
        <v>Shenzhen_1</v>
      </c>
      <c r="G19780" s="53">
        <f t="shared" si="3"/>
        <v>0.7181101017</v>
      </c>
    </row>
    <row r="19781">
      <c r="A19781" s="61">
        <v>1.511594666E9</v>
      </c>
      <c r="B19781" s="61">
        <v>1.0</v>
      </c>
      <c r="C19781" s="61">
        <v>2172.0</v>
      </c>
      <c r="D19781" s="57" t="s">
        <v>380</v>
      </c>
      <c r="E19781" s="62" t="str">
        <f t="shared" si="1"/>
        <v>Out of test</v>
      </c>
      <c r="F19781" s="53" t="str">
        <f t="shared" si="2"/>
        <v>Shenzhen_1</v>
      </c>
      <c r="G19781" s="53">
        <f t="shared" si="3"/>
        <v>0.8805588207</v>
      </c>
    </row>
    <row r="19782">
      <c r="A19782" s="61">
        <v>1.511684069E9</v>
      </c>
      <c r="B19782" s="61">
        <v>1.0</v>
      </c>
      <c r="C19782" s="61">
        <v>2303.0</v>
      </c>
      <c r="D19782" s="57" t="s">
        <v>380</v>
      </c>
      <c r="E19782" s="62" t="str">
        <f t="shared" si="1"/>
        <v>Out of test</v>
      </c>
      <c r="F19782" s="53" t="str">
        <f t="shared" si="2"/>
        <v>Shenzhen_1</v>
      </c>
      <c r="G19782" s="53">
        <f t="shared" si="3"/>
        <v>0.9218529327</v>
      </c>
    </row>
    <row r="19783">
      <c r="A19783" s="61">
        <v>1.515445099E9</v>
      </c>
      <c r="B19783" s="61">
        <v>1.0</v>
      </c>
      <c r="C19783" s="61">
        <v>2258.0</v>
      </c>
      <c r="D19783" s="57" t="s">
        <v>380</v>
      </c>
      <c r="E19783" s="62" t="str">
        <f t="shared" si="1"/>
        <v>Out of test</v>
      </c>
      <c r="F19783" s="53" t="str">
        <f t="shared" si="2"/>
        <v>Shenzhen_1</v>
      </c>
      <c r="G19783" s="53">
        <f t="shared" si="3"/>
        <v>0.648357092</v>
      </c>
    </row>
    <row r="19784">
      <c r="A19784" s="61">
        <v>1.511607896E9</v>
      </c>
      <c r="B19784" s="61">
        <v>1.0</v>
      </c>
      <c r="C19784" s="61">
        <v>823.0</v>
      </c>
      <c r="D19784" s="57" t="s">
        <v>380</v>
      </c>
      <c r="E19784" s="62" t="str">
        <f t="shared" si="1"/>
        <v>Out of test</v>
      </c>
      <c r="F19784" s="53" t="str">
        <f t="shared" si="2"/>
        <v>Shenzhen_1</v>
      </c>
      <c r="G19784" s="53">
        <f t="shared" si="3"/>
        <v>0.2076044751</v>
      </c>
    </row>
    <row r="19785">
      <c r="A19785" s="61">
        <v>1.514884243E9</v>
      </c>
      <c r="B19785" s="61">
        <v>1.0</v>
      </c>
      <c r="C19785" s="61">
        <v>441.0</v>
      </c>
      <c r="D19785" s="57" t="s">
        <v>380</v>
      </c>
      <c r="E19785" s="62" t="str">
        <f t="shared" si="1"/>
        <v>Out of test</v>
      </c>
      <c r="F19785" s="53" t="str">
        <f t="shared" si="2"/>
        <v>Shenzhen_1</v>
      </c>
      <c r="G19785" s="53">
        <f t="shared" si="3"/>
        <v>0.5909049932</v>
      </c>
    </row>
    <row r="19786">
      <c r="A19786" s="61">
        <v>1.518908268E9</v>
      </c>
      <c r="B19786" s="61">
        <v>1.0</v>
      </c>
      <c r="C19786" s="61">
        <v>3808.0</v>
      </c>
      <c r="D19786" s="57" t="s">
        <v>380</v>
      </c>
      <c r="E19786" s="62" t="str">
        <f t="shared" si="1"/>
        <v>Out of test</v>
      </c>
      <c r="F19786" s="53" t="str">
        <f t="shared" si="2"/>
        <v>Shenzhen_1</v>
      </c>
      <c r="G19786" s="53">
        <f t="shared" si="3"/>
        <v>0.5838753337</v>
      </c>
    </row>
    <row r="19787">
      <c r="A19787" s="61">
        <v>1.511368544E9</v>
      </c>
      <c r="B19787" s="61">
        <v>1.0</v>
      </c>
      <c r="C19787" s="61">
        <v>3951.0</v>
      </c>
      <c r="D19787" s="57" t="s">
        <v>380</v>
      </c>
      <c r="E19787" s="62" t="str">
        <f t="shared" si="1"/>
        <v>Out of test</v>
      </c>
      <c r="F19787" s="53" t="str">
        <f t="shared" si="2"/>
        <v>Shenzhen_1</v>
      </c>
      <c r="G19787" s="53">
        <f t="shared" si="3"/>
        <v>0.6158426517</v>
      </c>
    </row>
    <row r="19788">
      <c r="A19788" s="61">
        <v>1.515709939E9</v>
      </c>
      <c r="B19788" s="61">
        <v>1.0</v>
      </c>
      <c r="C19788" s="61">
        <v>2007.0</v>
      </c>
      <c r="D19788" s="57" t="s">
        <v>380</v>
      </c>
      <c r="E19788" s="62" t="str">
        <f t="shared" si="1"/>
        <v>Out of test</v>
      </c>
      <c r="F19788" s="53" t="str">
        <f t="shared" si="2"/>
        <v>Shenzhen_1</v>
      </c>
      <c r="G19788" s="53">
        <f t="shared" si="3"/>
        <v>0.4935344141</v>
      </c>
    </row>
    <row r="19789">
      <c r="A19789" s="61">
        <v>1.513541316E9</v>
      </c>
      <c r="B19789" s="61">
        <v>1.0</v>
      </c>
      <c r="C19789" s="61">
        <v>1581.0</v>
      </c>
      <c r="D19789" s="57" t="s">
        <v>380</v>
      </c>
      <c r="E19789" s="62" t="str">
        <f t="shared" si="1"/>
        <v>Out of test</v>
      </c>
      <c r="F19789" s="53" t="str">
        <f t="shared" si="2"/>
        <v>Shenzhen_1</v>
      </c>
      <c r="G19789" s="53">
        <f t="shared" si="3"/>
        <v>0.0617201166</v>
      </c>
    </row>
    <row r="19790">
      <c r="A19790" s="61">
        <v>1.516641455E9</v>
      </c>
      <c r="B19790" s="61">
        <v>1.0</v>
      </c>
      <c r="C19790" s="61">
        <v>5159.0</v>
      </c>
      <c r="D19790" s="57" t="s">
        <v>380</v>
      </c>
      <c r="E19790" s="62" t="str">
        <f t="shared" si="1"/>
        <v>Out of test</v>
      </c>
      <c r="F19790" s="53" t="str">
        <f t="shared" si="2"/>
        <v>Shenzhen_1</v>
      </c>
      <c r="G19790" s="53">
        <f t="shared" si="3"/>
        <v>0.8813545502</v>
      </c>
    </row>
    <row r="19791">
      <c r="A19791" s="61">
        <v>1.514894795E9</v>
      </c>
      <c r="B19791" s="61">
        <v>1.0</v>
      </c>
      <c r="C19791" s="61">
        <v>58.0</v>
      </c>
      <c r="D19791" s="57" t="s">
        <v>380</v>
      </c>
      <c r="E19791" s="62" t="str">
        <f t="shared" si="1"/>
        <v>Out of test</v>
      </c>
      <c r="F19791" s="53" t="str">
        <f t="shared" si="2"/>
        <v>Shenzhen_1</v>
      </c>
      <c r="G19791" s="53">
        <f t="shared" si="3"/>
        <v>0.8458651944</v>
      </c>
    </row>
    <row r="19792">
      <c r="A19792" s="61">
        <v>1.514136147E9</v>
      </c>
      <c r="B19792" s="61">
        <v>1.0</v>
      </c>
      <c r="C19792" s="61">
        <v>4344.0</v>
      </c>
      <c r="D19792" s="57" t="s">
        <v>380</v>
      </c>
      <c r="E19792" s="62" t="str">
        <f t="shared" si="1"/>
        <v>Out of test</v>
      </c>
      <c r="F19792" s="53" t="str">
        <f t="shared" si="2"/>
        <v>Shenzhen_1</v>
      </c>
      <c r="G19792" s="53">
        <f t="shared" si="3"/>
        <v>0.8221364995</v>
      </c>
    </row>
    <row r="19793">
      <c r="A19793" s="61">
        <v>1.513223459E9</v>
      </c>
      <c r="B19793" s="61">
        <v>1.0</v>
      </c>
      <c r="C19793" s="61">
        <v>61.0</v>
      </c>
      <c r="D19793" s="57" t="s">
        <v>380</v>
      </c>
      <c r="E19793" s="62" t="str">
        <f t="shared" si="1"/>
        <v>Out of test</v>
      </c>
      <c r="F19793" s="53" t="str">
        <f t="shared" si="2"/>
        <v>Shenzhen_1</v>
      </c>
      <c r="G19793" s="53">
        <f t="shared" si="3"/>
        <v>0.2721747778</v>
      </c>
    </row>
    <row r="19794">
      <c r="A19794" s="61">
        <v>1.517826127E9</v>
      </c>
      <c r="B19794" s="61">
        <v>1.0</v>
      </c>
      <c r="C19794" s="61">
        <v>263.0</v>
      </c>
      <c r="D19794" s="57" t="s">
        <v>380</v>
      </c>
      <c r="E19794" s="62" t="str">
        <f t="shared" si="1"/>
        <v>Out of test</v>
      </c>
      <c r="F19794" s="53" t="str">
        <f t="shared" si="2"/>
        <v>Shenzhen_1</v>
      </c>
      <c r="G19794" s="53">
        <f t="shared" si="3"/>
        <v>0.3140514201</v>
      </c>
    </row>
    <row r="19795">
      <c r="A19795" s="61">
        <v>1.518474944E9</v>
      </c>
      <c r="B19795" s="61">
        <v>1.0</v>
      </c>
      <c r="C19795" s="61">
        <v>342.0</v>
      </c>
      <c r="D19795" s="57" t="s">
        <v>380</v>
      </c>
      <c r="E19795" s="62" t="str">
        <f t="shared" si="1"/>
        <v>Out of test</v>
      </c>
      <c r="F19795" s="53" t="str">
        <f t="shared" si="2"/>
        <v>Shenzhen_1</v>
      </c>
      <c r="G19795" s="53">
        <f t="shared" si="3"/>
        <v>0.3650840095</v>
      </c>
    </row>
    <row r="19796">
      <c r="A19796" s="61">
        <v>1.515971208E9</v>
      </c>
      <c r="B19796" s="61">
        <v>1.0</v>
      </c>
      <c r="C19796" s="61">
        <v>1471.0</v>
      </c>
      <c r="D19796" s="57" t="s">
        <v>380</v>
      </c>
      <c r="E19796" s="62" t="str">
        <f t="shared" si="1"/>
        <v>Out of test</v>
      </c>
      <c r="F19796" s="53" t="str">
        <f t="shared" si="2"/>
        <v>Shenzhen_1</v>
      </c>
      <c r="G19796" s="53">
        <f t="shared" si="3"/>
        <v>0.3043552263</v>
      </c>
    </row>
    <row r="19797">
      <c r="A19797" s="61">
        <v>1.512156114E9</v>
      </c>
      <c r="B19797" s="61">
        <v>1.0</v>
      </c>
      <c r="C19797" s="61">
        <v>424.0</v>
      </c>
      <c r="D19797" s="57" t="s">
        <v>380</v>
      </c>
      <c r="E19797" s="62" t="str">
        <f t="shared" si="1"/>
        <v>Out of test</v>
      </c>
      <c r="F19797" s="53" t="str">
        <f t="shared" si="2"/>
        <v>Shenzhen_1</v>
      </c>
      <c r="G19797" s="53">
        <f t="shared" si="3"/>
        <v>0.1930321382</v>
      </c>
    </row>
    <row r="19798">
      <c r="A19798" s="61">
        <v>1.516247716E9</v>
      </c>
      <c r="B19798" s="61">
        <v>1.0</v>
      </c>
      <c r="C19798" s="61">
        <v>1816.0</v>
      </c>
      <c r="D19798" s="57" t="s">
        <v>380</v>
      </c>
      <c r="E19798" s="62" t="str">
        <f t="shared" si="1"/>
        <v>Out of test</v>
      </c>
      <c r="F19798" s="53" t="str">
        <f t="shared" si="2"/>
        <v>Shenzhen_1</v>
      </c>
      <c r="G19798" s="53">
        <f t="shared" si="3"/>
        <v>0.1927778894</v>
      </c>
    </row>
    <row r="19799">
      <c r="A19799" s="61">
        <v>1.514970298E9</v>
      </c>
      <c r="B19799" s="61">
        <v>1.0</v>
      </c>
      <c r="C19799" s="61">
        <v>1550.0</v>
      </c>
      <c r="D19799" s="57" t="s">
        <v>380</v>
      </c>
      <c r="E19799" s="62" t="str">
        <f t="shared" si="1"/>
        <v>Out of test</v>
      </c>
      <c r="F19799" s="53" t="str">
        <f t="shared" si="2"/>
        <v>Shenzhen_1</v>
      </c>
      <c r="G19799" s="53">
        <f t="shared" si="3"/>
        <v>0.4149659708</v>
      </c>
    </row>
    <row r="19800">
      <c r="A19800" s="61">
        <v>1.512553857E9</v>
      </c>
      <c r="B19800" s="61">
        <v>1.0</v>
      </c>
      <c r="C19800" s="61">
        <v>352.0</v>
      </c>
      <c r="D19800" s="57" t="s">
        <v>380</v>
      </c>
      <c r="E19800" s="62" t="str">
        <f t="shared" si="1"/>
        <v>Out of test</v>
      </c>
      <c r="F19800" s="53" t="str">
        <f t="shared" si="2"/>
        <v>Shenzhen_1</v>
      </c>
      <c r="G19800" s="53">
        <f t="shared" si="3"/>
        <v>0.6987492457</v>
      </c>
    </row>
    <row r="19801">
      <c r="A19801" s="61">
        <v>1.517186178E9</v>
      </c>
      <c r="B19801" s="61">
        <v>1.0</v>
      </c>
      <c r="C19801" s="61">
        <v>1339.0</v>
      </c>
      <c r="D19801" s="57" t="s">
        <v>380</v>
      </c>
      <c r="E19801" s="62" t="str">
        <f t="shared" si="1"/>
        <v>Out of test</v>
      </c>
      <c r="F19801" s="53" t="str">
        <f t="shared" si="2"/>
        <v>Shenzhen_1</v>
      </c>
      <c r="G19801" s="53">
        <f t="shared" si="3"/>
        <v>0.1691828509</v>
      </c>
    </row>
    <row r="19802">
      <c r="A19802" s="61">
        <v>1.513419468E9</v>
      </c>
      <c r="B19802" s="61">
        <v>1.0</v>
      </c>
      <c r="C19802" s="61">
        <v>553.0</v>
      </c>
      <c r="D19802" s="57" t="s">
        <v>380</v>
      </c>
      <c r="E19802" s="62" t="str">
        <f t="shared" si="1"/>
        <v>Out of test</v>
      </c>
      <c r="F19802" s="53" t="str">
        <f t="shared" si="2"/>
        <v>Shenzhen_1</v>
      </c>
      <c r="G19802" s="53">
        <f t="shared" si="3"/>
        <v>0.5323824733</v>
      </c>
    </row>
    <row r="19803">
      <c r="A19803" s="61">
        <v>1.512133139E9</v>
      </c>
      <c r="B19803" s="61">
        <v>1.0</v>
      </c>
      <c r="C19803" s="61">
        <v>1223.0</v>
      </c>
      <c r="D19803" s="57" t="s">
        <v>380</v>
      </c>
      <c r="E19803" s="62" t="str">
        <f t="shared" si="1"/>
        <v>Out of test</v>
      </c>
      <c r="F19803" s="53" t="str">
        <f t="shared" si="2"/>
        <v>Shenzhen_1</v>
      </c>
      <c r="G19803" s="53">
        <f t="shared" si="3"/>
        <v>0.1956240773</v>
      </c>
    </row>
    <row r="19804">
      <c r="A19804" s="61">
        <v>1.519557145E9</v>
      </c>
      <c r="B19804" s="61">
        <v>1.0</v>
      </c>
      <c r="C19804" s="61">
        <v>3061.0</v>
      </c>
      <c r="D19804" s="57" t="s">
        <v>380</v>
      </c>
      <c r="E19804" s="62" t="str">
        <f t="shared" si="1"/>
        <v>Out of test</v>
      </c>
      <c r="F19804" s="53" t="str">
        <f t="shared" si="2"/>
        <v>Shenzhen_1</v>
      </c>
      <c r="G19804" s="53">
        <f t="shared" si="3"/>
        <v>0.1791206923</v>
      </c>
    </row>
    <row r="19805">
      <c r="A19805" s="61">
        <v>1.519730647E9</v>
      </c>
      <c r="B19805" s="61">
        <v>1.0</v>
      </c>
      <c r="C19805" s="61">
        <v>1650.0</v>
      </c>
      <c r="D19805" s="57" t="s">
        <v>380</v>
      </c>
      <c r="E19805" s="62" t="str">
        <f t="shared" si="1"/>
        <v>Out of test</v>
      </c>
      <c r="F19805" s="53" t="str">
        <f t="shared" si="2"/>
        <v>Shenzhen_1</v>
      </c>
      <c r="G19805" s="53">
        <f t="shared" si="3"/>
        <v>0.5892177649</v>
      </c>
    </row>
    <row r="19806">
      <c r="A19806" s="61">
        <v>1.514130576E9</v>
      </c>
      <c r="B19806" s="61">
        <v>1.0</v>
      </c>
      <c r="C19806" s="61">
        <v>264.0</v>
      </c>
      <c r="D19806" s="57" t="s">
        <v>380</v>
      </c>
      <c r="E19806" s="62" t="str">
        <f t="shared" si="1"/>
        <v>Out of test</v>
      </c>
      <c r="F19806" s="53" t="str">
        <f t="shared" si="2"/>
        <v>Shenzhen_1</v>
      </c>
      <c r="G19806" s="53">
        <f t="shared" si="3"/>
        <v>0.9006044166</v>
      </c>
    </row>
    <row r="19807">
      <c r="A19807" s="61">
        <v>1.515611535E9</v>
      </c>
      <c r="B19807" s="61">
        <v>1.0</v>
      </c>
      <c r="C19807" s="61">
        <v>1787.0</v>
      </c>
      <c r="D19807" s="57" t="s">
        <v>380</v>
      </c>
      <c r="E19807" s="62" t="str">
        <f t="shared" si="1"/>
        <v>Out of test</v>
      </c>
      <c r="F19807" s="53" t="str">
        <f t="shared" si="2"/>
        <v>Shenzhen_1</v>
      </c>
      <c r="G19807" s="53">
        <f t="shared" si="3"/>
        <v>0.9997978376</v>
      </c>
    </row>
    <row r="19808">
      <c r="A19808" s="61">
        <v>1.515762745E9</v>
      </c>
      <c r="B19808" s="61">
        <v>1.0</v>
      </c>
      <c r="C19808" s="61">
        <v>592.0</v>
      </c>
      <c r="D19808" s="57" t="s">
        <v>380</v>
      </c>
      <c r="E19808" s="62" t="str">
        <f t="shared" si="1"/>
        <v>Out of test</v>
      </c>
      <c r="F19808" s="53" t="str">
        <f t="shared" si="2"/>
        <v>Shenzhen_1</v>
      </c>
      <c r="G19808" s="53">
        <f t="shared" si="3"/>
        <v>0.8292075635</v>
      </c>
    </row>
    <row r="19809">
      <c r="A19809" s="61">
        <v>1.513188583E9</v>
      </c>
      <c r="B19809" s="61">
        <v>1.0</v>
      </c>
      <c r="C19809" s="61">
        <v>897.0</v>
      </c>
      <c r="D19809" s="57" t="s">
        <v>380</v>
      </c>
      <c r="E19809" s="62" t="str">
        <f t="shared" si="1"/>
        <v>Out of test</v>
      </c>
      <c r="F19809" s="53" t="str">
        <f t="shared" si="2"/>
        <v>Shenzhen_1</v>
      </c>
      <c r="G19809" s="53">
        <f t="shared" si="3"/>
        <v>0.1783727794</v>
      </c>
    </row>
    <row r="19810">
      <c r="A19810" s="61">
        <v>1.514618229E9</v>
      </c>
      <c r="B19810" s="61">
        <v>1.0</v>
      </c>
      <c r="C19810" s="61">
        <v>1574.0</v>
      </c>
      <c r="D19810" s="57" t="s">
        <v>380</v>
      </c>
      <c r="E19810" s="62" t="str">
        <f t="shared" si="1"/>
        <v>Out of test</v>
      </c>
      <c r="F19810" s="53" t="str">
        <f t="shared" si="2"/>
        <v>Shenzhen_1</v>
      </c>
      <c r="G19810" s="53">
        <f t="shared" si="3"/>
        <v>0.5535157955</v>
      </c>
    </row>
    <row r="19811">
      <c r="A19811" s="61">
        <v>1.516255677E9</v>
      </c>
      <c r="B19811" s="61">
        <v>1.0</v>
      </c>
      <c r="C19811" s="61">
        <v>709.0</v>
      </c>
      <c r="D19811" s="57" t="s">
        <v>380</v>
      </c>
      <c r="E19811" s="62" t="str">
        <f t="shared" si="1"/>
        <v>Out of test</v>
      </c>
      <c r="F19811" s="53" t="str">
        <f t="shared" si="2"/>
        <v>Shenzhen_1</v>
      </c>
      <c r="G19811" s="53">
        <f t="shared" si="3"/>
        <v>0.1030941798</v>
      </c>
    </row>
    <row r="19812">
      <c r="A19812" s="61">
        <v>1.512251774E9</v>
      </c>
      <c r="B19812" s="61">
        <v>1.0</v>
      </c>
      <c r="C19812" s="61">
        <v>958.0</v>
      </c>
      <c r="D19812" s="57" t="s">
        <v>380</v>
      </c>
      <c r="E19812" s="62" t="str">
        <f t="shared" si="1"/>
        <v>Out of test</v>
      </c>
      <c r="F19812" s="53" t="str">
        <f t="shared" si="2"/>
        <v>Shenzhen_1</v>
      </c>
      <c r="G19812" s="53">
        <f t="shared" si="3"/>
        <v>0.5725998287</v>
      </c>
    </row>
    <row r="19813">
      <c r="A19813" s="61">
        <v>1.511953404E9</v>
      </c>
      <c r="B19813" s="61">
        <v>1.0</v>
      </c>
      <c r="C19813" s="61">
        <v>4922.0</v>
      </c>
      <c r="D19813" s="57" t="s">
        <v>380</v>
      </c>
      <c r="E19813" s="62" t="str">
        <f t="shared" si="1"/>
        <v>Out of test</v>
      </c>
      <c r="F19813" s="53" t="str">
        <f t="shared" si="2"/>
        <v>Shenzhen_1</v>
      </c>
      <c r="G19813" s="53">
        <f t="shared" si="3"/>
        <v>0.1623128119</v>
      </c>
    </row>
    <row r="19814">
      <c r="A19814" s="61">
        <v>1.515421053E9</v>
      </c>
      <c r="B19814" s="61">
        <v>1.0</v>
      </c>
      <c r="C19814" s="61">
        <v>2263.0</v>
      </c>
      <c r="D19814" s="57" t="s">
        <v>380</v>
      </c>
      <c r="E19814" s="62" t="str">
        <f t="shared" si="1"/>
        <v>Out of test</v>
      </c>
      <c r="F19814" s="53" t="str">
        <f t="shared" si="2"/>
        <v>Shenzhen_1</v>
      </c>
      <c r="G19814" s="53">
        <f t="shared" si="3"/>
        <v>0.3572152548</v>
      </c>
    </row>
    <row r="19815">
      <c r="A19815" s="61">
        <v>1.512017183E9</v>
      </c>
      <c r="B19815" s="61">
        <v>1.0</v>
      </c>
      <c r="C19815" s="61">
        <v>1463.0</v>
      </c>
      <c r="D19815" s="57" t="s">
        <v>380</v>
      </c>
      <c r="E19815" s="62" t="str">
        <f t="shared" si="1"/>
        <v>Out of test</v>
      </c>
      <c r="F19815" s="53" t="str">
        <f t="shared" si="2"/>
        <v>Shenzhen_1</v>
      </c>
      <c r="G19815" s="53">
        <f t="shared" si="3"/>
        <v>0.01586666089</v>
      </c>
    </row>
    <row r="19816">
      <c r="A19816" s="61">
        <v>1.511825893E9</v>
      </c>
      <c r="B19816" s="61">
        <v>1.0</v>
      </c>
      <c r="C19816" s="61">
        <v>2810.0</v>
      </c>
      <c r="D19816" s="57" t="s">
        <v>380</v>
      </c>
      <c r="E19816" s="62" t="str">
        <f t="shared" si="1"/>
        <v>Out of test</v>
      </c>
      <c r="F19816" s="53" t="str">
        <f t="shared" si="2"/>
        <v>Shenzhen_1</v>
      </c>
      <c r="G19816" s="53">
        <f t="shared" si="3"/>
        <v>0.8681098492</v>
      </c>
    </row>
    <row r="19817">
      <c r="A19817" s="61">
        <v>1.515109063E9</v>
      </c>
      <c r="B19817" s="61">
        <v>1.0</v>
      </c>
      <c r="C19817" s="61">
        <v>2058.0</v>
      </c>
      <c r="D19817" s="57" t="s">
        <v>380</v>
      </c>
      <c r="E19817" s="62" t="str">
        <f t="shared" si="1"/>
        <v>Out of test</v>
      </c>
      <c r="F19817" s="53" t="str">
        <f t="shared" si="2"/>
        <v>Shenzhen_1</v>
      </c>
      <c r="G19817" s="53">
        <f t="shared" si="3"/>
        <v>0.3666046075</v>
      </c>
    </row>
    <row r="19818">
      <c r="A19818" s="61">
        <v>1.515472727E9</v>
      </c>
      <c r="B19818" s="61">
        <v>1.0</v>
      </c>
      <c r="C19818" s="61">
        <v>2256.0</v>
      </c>
      <c r="D19818" s="57" t="s">
        <v>380</v>
      </c>
      <c r="E19818" s="62" t="str">
        <f t="shared" si="1"/>
        <v>Out of test</v>
      </c>
      <c r="F19818" s="53" t="str">
        <f t="shared" si="2"/>
        <v>Shenzhen_1</v>
      </c>
      <c r="G19818" s="53">
        <f t="shared" si="3"/>
        <v>0.3206337513</v>
      </c>
    </row>
    <row r="19819">
      <c r="A19819" s="61">
        <v>1.518270598E9</v>
      </c>
      <c r="B19819" s="61">
        <v>1.0</v>
      </c>
      <c r="C19819" s="61">
        <v>1589.0</v>
      </c>
      <c r="D19819" s="57" t="s">
        <v>380</v>
      </c>
      <c r="E19819" s="62" t="str">
        <f t="shared" si="1"/>
        <v>Out of test</v>
      </c>
      <c r="F19819" s="53" t="str">
        <f t="shared" si="2"/>
        <v>Shenzhen_1</v>
      </c>
      <c r="G19819" s="53">
        <f t="shared" si="3"/>
        <v>0.3476175887</v>
      </c>
    </row>
    <row r="19820">
      <c r="A19820" s="61">
        <v>1.512894797E9</v>
      </c>
      <c r="B19820" s="61">
        <v>1.0</v>
      </c>
      <c r="C19820" s="61">
        <v>1766.0</v>
      </c>
      <c r="D19820" s="57" t="s">
        <v>380</v>
      </c>
      <c r="E19820" s="62" t="str">
        <f t="shared" si="1"/>
        <v>Out of test</v>
      </c>
      <c r="F19820" s="53" t="str">
        <f t="shared" si="2"/>
        <v>Shenzhen_1</v>
      </c>
      <c r="G19820" s="53">
        <f t="shared" si="3"/>
        <v>0.7791478601</v>
      </c>
    </row>
    <row r="19821">
      <c r="A19821" s="61">
        <v>1.517458193E9</v>
      </c>
      <c r="B19821" s="61">
        <v>1.0</v>
      </c>
      <c r="C19821" s="61">
        <v>662.0</v>
      </c>
      <c r="D19821" s="57" t="s">
        <v>380</v>
      </c>
      <c r="E19821" s="62" t="str">
        <f t="shared" si="1"/>
        <v>Out of test</v>
      </c>
      <c r="F19821" s="53" t="str">
        <f t="shared" si="2"/>
        <v>Shenzhen_1</v>
      </c>
      <c r="G19821" s="53">
        <f t="shared" si="3"/>
        <v>0.04036139242</v>
      </c>
    </row>
    <row r="19822">
      <c r="A19822" s="61">
        <v>1.511775648E9</v>
      </c>
      <c r="B19822" s="61">
        <v>1.0</v>
      </c>
      <c r="C19822" s="61">
        <v>3976.0</v>
      </c>
      <c r="D19822" s="57" t="s">
        <v>380</v>
      </c>
      <c r="E19822" s="62" t="str">
        <f t="shared" si="1"/>
        <v>Out of test</v>
      </c>
      <c r="F19822" s="53" t="str">
        <f t="shared" si="2"/>
        <v>Shenzhen_1</v>
      </c>
      <c r="G19822" s="53">
        <f t="shared" si="3"/>
        <v>0.04575666627</v>
      </c>
    </row>
    <row r="19823">
      <c r="A19823" s="61">
        <v>1.512658143E9</v>
      </c>
      <c r="B19823" s="61">
        <v>1.0</v>
      </c>
      <c r="C19823" s="61">
        <v>1325.0</v>
      </c>
      <c r="D19823" s="57" t="s">
        <v>380</v>
      </c>
      <c r="E19823" s="62" t="str">
        <f t="shared" si="1"/>
        <v>Out of test</v>
      </c>
      <c r="F19823" s="53" t="str">
        <f t="shared" si="2"/>
        <v>Shenzhen_1</v>
      </c>
      <c r="G19823" s="53">
        <f t="shared" si="3"/>
        <v>0.5865662313</v>
      </c>
    </row>
    <row r="19824">
      <c r="A19824" s="61">
        <v>1.516502103E9</v>
      </c>
      <c r="B19824" s="61">
        <v>1.0</v>
      </c>
      <c r="C19824" s="61">
        <v>3882.0</v>
      </c>
      <c r="D19824" s="57" t="s">
        <v>380</v>
      </c>
      <c r="E19824" s="62" t="str">
        <f t="shared" si="1"/>
        <v>Out of test</v>
      </c>
      <c r="F19824" s="53" t="str">
        <f t="shared" si="2"/>
        <v>Shenzhen_1</v>
      </c>
      <c r="G19824" s="53">
        <f t="shared" si="3"/>
        <v>0.9602244985</v>
      </c>
    </row>
    <row r="19825">
      <c r="A19825" s="61">
        <v>1.512372976E9</v>
      </c>
      <c r="B19825" s="61">
        <v>1.0</v>
      </c>
      <c r="C19825" s="61">
        <v>1798.0</v>
      </c>
      <c r="D19825" s="57" t="s">
        <v>380</v>
      </c>
      <c r="E19825" s="62" t="str">
        <f t="shared" si="1"/>
        <v>Out of test</v>
      </c>
      <c r="F19825" s="53" t="str">
        <f t="shared" si="2"/>
        <v>Shenzhen_1</v>
      </c>
      <c r="G19825" s="53">
        <f t="shared" si="3"/>
        <v>0.8224244796</v>
      </c>
    </row>
    <row r="19826">
      <c r="A19826" s="61">
        <v>1.515553975E9</v>
      </c>
      <c r="B19826" s="61">
        <v>1.0</v>
      </c>
      <c r="C19826" s="61">
        <v>2171.0</v>
      </c>
      <c r="D19826" s="57" t="s">
        <v>380</v>
      </c>
      <c r="E19826" s="62" t="str">
        <f t="shared" si="1"/>
        <v>Out of test</v>
      </c>
      <c r="F19826" s="53" t="str">
        <f t="shared" si="2"/>
        <v>Shenzhen_1</v>
      </c>
      <c r="G19826" s="53">
        <f t="shared" si="3"/>
        <v>0.03926274594</v>
      </c>
    </row>
    <row r="19827">
      <c r="A19827" s="61">
        <v>1.516687927E9</v>
      </c>
      <c r="B19827" s="61">
        <v>1.0</v>
      </c>
      <c r="C19827" s="61">
        <v>3041.0</v>
      </c>
      <c r="D19827" s="57" t="s">
        <v>380</v>
      </c>
      <c r="E19827" s="62" t="str">
        <f t="shared" si="1"/>
        <v>Out of test</v>
      </c>
      <c r="F19827" s="53" t="str">
        <f t="shared" si="2"/>
        <v>Shenzhen_1</v>
      </c>
      <c r="G19827" s="53">
        <f t="shared" si="3"/>
        <v>0.555033361</v>
      </c>
    </row>
    <row r="19828">
      <c r="A19828" s="61">
        <v>1.515680156E9</v>
      </c>
      <c r="B19828" s="61">
        <v>1.0</v>
      </c>
      <c r="C19828" s="61">
        <v>685.0</v>
      </c>
      <c r="D19828" s="57" t="s">
        <v>380</v>
      </c>
      <c r="E19828" s="62" t="str">
        <f t="shared" si="1"/>
        <v>Out of test</v>
      </c>
      <c r="F19828" s="53" t="str">
        <f t="shared" si="2"/>
        <v>Shenzhen_1</v>
      </c>
      <c r="G19828" s="53">
        <f t="shared" si="3"/>
        <v>0.6945212824</v>
      </c>
    </row>
    <row r="19829">
      <c r="A19829" s="61">
        <v>1.516854164E9</v>
      </c>
      <c r="B19829" s="61">
        <v>1.0</v>
      </c>
      <c r="C19829" s="61">
        <v>3289.0</v>
      </c>
      <c r="D19829" s="57" t="s">
        <v>380</v>
      </c>
      <c r="E19829" s="62" t="str">
        <f t="shared" si="1"/>
        <v>Out of test</v>
      </c>
      <c r="F19829" s="53" t="str">
        <f t="shared" si="2"/>
        <v>Shenzhen_1</v>
      </c>
      <c r="G19829" s="53">
        <f t="shared" si="3"/>
        <v>0.8045803684</v>
      </c>
    </row>
    <row r="19830">
      <c r="A19830" s="61">
        <v>1.514577443E9</v>
      </c>
      <c r="B19830" s="61">
        <v>1.0</v>
      </c>
      <c r="C19830" s="61">
        <v>113.0</v>
      </c>
      <c r="D19830" s="57" t="s">
        <v>380</v>
      </c>
      <c r="E19830" s="62" t="str">
        <f t="shared" si="1"/>
        <v>Out of test</v>
      </c>
      <c r="F19830" s="53" t="str">
        <f t="shared" si="2"/>
        <v>Shenzhen_1</v>
      </c>
      <c r="G19830" s="53">
        <f t="shared" si="3"/>
        <v>0.6235255885</v>
      </c>
    </row>
    <row r="19831">
      <c r="A19831" s="61">
        <v>1.518869635E9</v>
      </c>
      <c r="B19831" s="61">
        <v>1.0</v>
      </c>
      <c r="C19831" s="61">
        <v>134.0</v>
      </c>
      <c r="D19831" s="57" t="s">
        <v>380</v>
      </c>
      <c r="E19831" s="62" t="str">
        <f t="shared" si="1"/>
        <v>Out of test</v>
      </c>
      <c r="F19831" s="53" t="str">
        <f t="shared" si="2"/>
        <v>Shenzhen_1</v>
      </c>
      <c r="G19831" s="53">
        <f t="shared" si="3"/>
        <v>0.1655509339</v>
      </c>
    </row>
    <row r="19832">
      <c r="A19832" s="61">
        <v>1.513814867E9</v>
      </c>
      <c r="B19832" s="61">
        <v>1.0</v>
      </c>
      <c r="C19832" s="61">
        <v>457.0</v>
      </c>
      <c r="D19832" s="57" t="s">
        <v>380</v>
      </c>
      <c r="E19832" s="62" t="str">
        <f t="shared" si="1"/>
        <v>Out of test</v>
      </c>
      <c r="F19832" s="53" t="str">
        <f t="shared" si="2"/>
        <v>Shenzhen_1</v>
      </c>
      <c r="G19832" s="53">
        <f t="shared" si="3"/>
        <v>0.363541534</v>
      </c>
    </row>
    <row r="19833">
      <c r="A19833" s="61">
        <v>1.515632189E9</v>
      </c>
      <c r="B19833" s="61">
        <v>1.0</v>
      </c>
      <c r="C19833" s="61">
        <v>3392.0</v>
      </c>
      <c r="D19833" s="57" t="s">
        <v>380</v>
      </c>
      <c r="E19833" s="62" t="str">
        <f t="shared" si="1"/>
        <v>Out of test</v>
      </c>
      <c r="F19833" s="53" t="str">
        <f t="shared" si="2"/>
        <v>Shenzhen_1</v>
      </c>
      <c r="G19833" s="53">
        <f t="shared" si="3"/>
        <v>0.08869433127</v>
      </c>
    </row>
    <row r="19834">
      <c r="A19834" s="61">
        <v>1.513328303E9</v>
      </c>
      <c r="B19834" s="61">
        <v>1.0</v>
      </c>
      <c r="C19834" s="61">
        <v>1526.0</v>
      </c>
      <c r="D19834" s="57" t="s">
        <v>380</v>
      </c>
      <c r="E19834" s="62" t="str">
        <f t="shared" si="1"/>
        <v>Out of test</v>
      </c>
      <c r="F19834" s="53" t="str">
        <f t="shared" si="2"/>
        <v>Shenzhen_1</v>
      </c>
      <c r="G19834" s="53">
        <f t="shared" si="3"/>
        <v>0.1351180196</v>
      </c>
    </row>
    <row r="19835">
      <c r="A19835" s="61">
        <v>1.517773534E9</v>
      </c>
      <c r="B19835" s="61">
        <v>1.0</v>
      </c>
      <c r="C19835" s="61">
        <v>1484.0</v>
      </c>
      <c r="D19835" s="57" t="s">
        <v>380</v>
      </c>
      <c r="E19835" s="62" t="str">
        <f t="shared" si="1"/>
        <v>Out of test</v>
      </c>
      <c r="F19835" s="53" t="str">
        <f t="shared" si="2"/>
        <v>Shenzhen_1</v>
      </c>
      <c r="G19835" s="53">
        <f t="shared" si="3"/>
        <v>0.3731129658</v>
      </c>
    </row>
    <row r="19836">
      <c r="A19836" s="61">
        <v>1.518665098E9</v>
      </c>
      <c r="B19836" s="61">
        <v>1.0</v>
      </c>
      <c r="C19836" s="61">
        <v>1724.0</v>
      </c>
      <c r="D19836" s="57" t="s">
        <v>380</v>
      </c>
      <c r="E19836" s="62" t="str">
        <f t="shared" si="1"/>
        <v>Out of test</v>
      </c>
      <c r="F19836" s="53" t="str">
        <f t="shared" si="2"/>
        <v>Shenzhen_1</v>
      </c>
      <c r="G19836" s="53">
        <f t="shared" si="3"/>
        <v>0.6331739092</v>
      </c>
    </row>
    <row r="19837">
      <c r="A19837" s="61">
        <v>1.515127206E9</v>
      </c>
      <c r="B19837" s="61">
        <v>1.0</v>
      </c>
      <c r="C19837" s="61">
        <v>59.0</v>
      </c>
      <c r="D19837" s="57" t="s">
        <v>380</v>
      </c>
      <c r="E19837" s="62" t="str">
        <f t="shared" si="1"/>
        <v>Out of test</v>
      </c>
      <c r="F19837" s="53" t="str">
        <f t="shared" si="2"/>
        <v>Shenzhen_1</v>
      </c>
      <c r="G19837" s="53">
        <f t="shared" si="3"/>
        <v>0.5832743765</v>
      </c>
    </row>
    <row r="19838">
      <c r="A19838" s="61">
        <v>1.511953618E9</v>
      </c>
      <c r="B19838" s="61">
        <v>1.0</v>
      </c>
      <c r="C19838" s="61">
        <v>1267.0</v>
      </c>
      <c r="D19838" s="57" t="s">
        <v>380</v>
      </c>
      <c r="E19838" s="62" t="str">
        <f t="shared" si="1"/>
        <v>Out of test</v>
      </c>
      <c r="F19838" s="53" t="str">
        <f t="shared" si="2"/>
        <v>Shenzhen_1</v>
      </c>
      <c r="G19838" s="53">
        <f t="shared" si="3"/>
        <v>0.2054063706</v>
      </c>
    </row>
    <row r="19839">
      <c r="A19839" s="61">
        <v>1.515529034E9</v>
      </c>
      <c r="B19839" s="61">
        <v>1.0</v>
      </c>
      <c r="C19839" s="61">
        <v>1058.0</v>
      </c>
      <c r="D19839" s="57" t="s">
        <v>380</v>
      </c>
      <c r="E19839" s="62" t="str">
        <f t="shared" si="1"/>
        <v>Out of test</v>
      </c>
      <c r="F19839" s="53" t="str">
        <f t="shared" si="2"/>
        <v>Shenzhen_1</v>
      </c>
      <c r="G19839" s="53">
        <f t="shared" si="3"/>
        <v>0.8957416937</v>
      </c>
    </row>
    <row r="19840">
      <c r="A19840" s="61">
        <v>1.511802253E9</v>
      </c>
      <c r="B19840" s="61">
        <v>1.0</v>
      </c>
      <c r="C19840" s="61">
        <v>2457.0</v>
      </c>
      <c r="D19840" s="57" t="s">
        <v>380</v>
      </c>
      <c r="E19840" s="62" t="str">
        <f t="shared" si="1"/>
        <v>Out of test</v>
      </c>
      <c r="F19840" s="53" t="str">
        <f t="shared" si="2"/>
        <v>Shenzhen_1</v>
      </c>
      <c r="G19840" s="53">
        <f t="shared" si="3"/>
        <v>0.2000707945</v>
      </c>
    </row>
    <row r="19841">
      <c r="A19841" s="61">
        <v>1.516666019E9</v>
      </c>
      <c r="B19841" s="61">
        <v>1.0</v>
      </c>
      <c r="C19841" s="61">
        <v>1946.0</v>
      </c>
      <c r="D19841" s="57" t="s">
        <v>380</v>
      </c>
      <c r="E19841" s="62" t="str">
        <f t="shared" si="1"/>
        <v>Out of test</v>
      </c>
      <c r="F19841" s="53" t="str">
        <f t="shared" si="2"/>
        <v>Shenzhen_1</v>
      </c>
      <c r="G19841" s="53">
        <f t="shared" si="3"/>
        <v>0.03986246987</v>
      </c>
    </row>
    <row r="19842">
      <c r="A19842" s="61">
        <v>1.513534724E9</v>
      </c>
      <c r="B19842" s="61">
        <v>1.0</v>
      </c>
      <c r="C19842" s="61">
        <v>1167.0</v>
      </c>
      <c r="D19842" s="57" t="s">
        <v>380</v>
      </c>
      <c r="E19842" s="62" t="str">
        <f t="shared" si="1"/>
        <v>Out of test</v>
      </c>
      <c r="F19842" s="53" t="str">
        <f t="shared" si="2"/>
        <v>Shenzhen_1</v>
      </c>
      <c r="G19842" s="53">
        <f t="shared" si="3"/>
        <v>0.1805152295</v>
      </c>
    </row>
    <row r="19843">
      <c r="A19843" s="61">
        <v>1.516460906E9</v>
      </c>
      <c r="B19843" s="61">
        <v>1.0</v>
      </c>
      <c r="C19843" s="61">
        <v>3847.0</v>
      </c>
      <c r="D19843" s="57" t="s">
        <v>380</v>
      </c>
      <c r="E19843" s="62" t="str">
        <f t="shared" si="1"/>
        <v>Out of test</v>
      </c>
      <c r="F19843" s="53" t="str">
        <f t="shared" si="2"/>
        <v>Shenzhen_1</v>
      </c>
      <c r="G19843" s="53">
        <f t="shared" si="3"/>
        <v>0.358550912</v>
      </c>
    </row>
    <row r="19844">
      <c r="A19844" s="61">
        <v>1.516835695E9</v>
      </c>
      <c r="B19844" s="61">
        <v>1.0</v>
      </c>
      <c r="C19844" s="61">
        <v>1925.0</v>
      </c>
      <c r="D19844" s="57" t="s">
        <v>380</v>
      </c>
      <c r="E19844" s="62" t="str">
        <f t="shared" si="1"/>
        <v>Out of test</v>
      </c>
      <c r="F19844" s="53" t="str">
        <f t="shared" si="2"/>
        <v>Shenzhen_1</v>
      </c>
      <c r="G19844" s="53">
        <f t="shared" si="3"/>
        <v>0.1580650814</v>
      </c>
    </row>
    <row r="19845">
      <c r="A19845" s="61">
        <v>1.519595506E9</v>
      </c>
      <c r="B19845" s="61">
        <v>1.0</v>
      </c>
      <c r="C19845" s="61">
        <v>4666.0</v>
      </c>
      <c r="D19845" s="57" t="s">
        <v>380</v>
      </c>
      <c r="E19845" s="62" t="str">
        <f t="shared" si="1"/>
        <v>Out of test</v>
      </c>
      <c r="F19845" s="53" t="str">
        <f t="shared" si="2"/>
        <v>Shenzhen_1</v>
      </c>
      <c r="G19845" s="53">
        <f t="shared" si="3"/>
        <v>0.4907824442</v>
      </c>
    </row>
    <row r="19846">
      <c r="A19846" s="61">
        <v>1.518117777E9</v>
      </c>
      <c r="B19846" s="61">
        <v>1.0</v>
      </c>
      <c r="C19846" s="61">
        <v>4866.0</v>
      </c>
      <c r="D19846" s="57" t="s">
        <v>380</v>
      </c>
      <c r="E19846" s="62" t="str">
        <f t="shared" si="1"/>
        <v>Out of test</v>
      </c>
      <c r="F19846" s="53" t="str">
        <f t="shared" si="2"/>
        <v>Shenzhen_1</v>
      </c>
      <c r="G19846" s="53">
        <f t="shared" si="3"/>
        <v>0.1568901447</v>
      </c>
    </row>
    <row r="19847">
      <c r="A19847" s="61">
        <v>1.513818299E9</v>
      </c>
      <c r="B19847" s="61">
        <v>1.0</v>
      </c>
      <c r="C19847" s="61">
        <v>2127.0</v>
      </c>
      <c r="D19847" s="57" t="s">
        <v>380</v>
      </c>
      <c r="E19847" s="62" t="str">
        <f t="shared" si="1"/>
        <v>Out of test</v>
      </c>
      <c r="F19847" s="53" t="str">
        <f t="shared" si="2"/>
        <v>Shenzhen_1</v>
      </c>
      <c r="G19847" s="53">
        <f t="shared" si="3"/>
        <v>0.005746382859</v>
      </c>
    </row>
    <row r="19848">
      <c r="A19848" s="61">
        <v>1.515657167E9</v>
      </c>
      <c r="B19848" s="61">
        <v>1.0</v>
      </c>
      <c r="C19848" s="61">
        <v>4453.0</v>
      </c>
      <c r="D19848" s="57" t="s">
        <v>380</v>
      </c>
      <c r="E19848" s="62" t="str">
        <f t="shared" si="1"/>
        <v>Out of test</v>
      </c>
      <c r="F19848" s="53" t="str">
        <f t="shared" si="2"/>
        <v>Shenzhen_1</v>
      </c>
      <c r="G19848" s="53">
        <f t="shared" si="3"/>
        <v>0.9164179432</v>
      </c>
    </row>
    <row r="19849">
      <c r="A19849" s="61">
        <v>1.514793129E9</v>
      </c>
      <c r="B19849" s="61">
        <v>1.0</v>
      </c>
      <c r="C19849" s="61">
        <v>438.0</v>
      </c>
      <c r="D19849" s="57" t="s">
        <v>380</v>
      </c>
      <c r="E19849" s="62" t="str">
        <f t="shared" si="1"/>
        <v>Out of test</v>
      </c>
      <c r="F19849" s="53" t="str">
        <f t="shared" si="2"/>
        <v>Shenzhen_1</v>
      </c>
      <c r="G19849" s="53">
        <f t="shared" si="3"/>
        <v>0.3171567907</v>
      </c>
    </row>
    <row r="19850">
      <c r="A19850" s="61">
        <v>1.515981848E9</v>
      </c>
      <c r="B19850" s="61">
        <v>1.0</v>
      </c>
      <c r="C19850" s="61">
        <v>845.0</v>
      </c>
      <c r="D19850" s="57" t="s">
        <v>380</v>
      </c>
      <c r="E19850" s="62" t="str">
        <f t="shared" si="1"/>
        <v>Out of test</v>
      </c>
      <c r="F19850" s="53" t="str">
        <f t="shared" si="2"/>
        <v>Shenzhen_1</v>
      </c>
      <c r="G19850" s="53">
        <f t="shared" si="3"/>
        <v>0.68388021</v>
      </c>
    </row>
    <row r="19851">
      <c r="A19851" s="61">
        <v>1.517188415E9</v>
      </c>
      <c r="B19851" s="61">
        <v>1.0</v>
      </c>
      <c r="C19851" s="61">
        <v>3519.0</v>
      </c>
      <c r="D19851" s="57" t="s">
        <v>380</v>
      </c>
      <c r="E19851" s="62" t="str">
        <f t="shared" si="1"/>
        <v>Out of test</v>
      </c>
      <c r="F19851" s="53" t="str">
        <f t="shared" si="2"/>
        <v>Shenzhen_1</v>
      </c>
      <c r="G19851" s="53">
        <f t="shared" si="3"/>
        <v>0.0205103887</v>
      </c>
    </row>
    <row r="19852">
      <c r="A19852" s="61">
        <v>1.512434515E9</v>
      </c>
      <c r="B19852" s="61">
        <v>1.0</v>
      </c>
      <c r="C19852" s="61">
        <v>33.0</v>
      </c>
      <c r="D19852" s="57" t="s">
        <v>380</v>
      </c>
      <c r="E19852" s="62" t="str">
        <f t="shared" si="1"/>
        <v>Out of test</v>
      </c>
      <c r="F19852" s="53" t="str">
        <f t="shared" si="2"/>
        <v>Shenzhen_1</v>
      </c>
      <c r="G19852" s="53">
        <f t="shared" si="3"/>
        <v>0.1300114486</v>
      </c>
    </row>
    <row r="19853">
      <c r="A19853" s="61">
        <v>1.517188699E9</v>
      </c>
      <c r="B19853" s="61">
        <v>1.0</v>
      </c>
      <c r="C19853" s="61">
        <v>5054.0</v>
      </c>
      <c r="D19853" s="57" t="s">
        <v>380</v>
      </c>
      <c r="E19853" s="62" t="str">
        <f t="shared" si="1"/>
        <v>Out of test</v>
      </c>
      <c r="F19853" s="53" t="str">
        <f t="shared" si="2"/>
        <v>Shenzhen_1</v>
      </c>
      <c r="G19853" s="53">
        <f t="shared" si="3"/>
        <v>0.149737856</v>
      </c>
    </row>
    <row r="19854">
      <c r="A19854" s="61">
        <v>1.512666986E9</v>
      </c>
      <c r="B19854" s="61">
        <v>1.0</v>
      </c>
      <c r="C19854" s="61">
        <v>66.0</v>
      </c>
      <c r="D19854" s="57" t="s">
        <v>380</v>
      </c>
      <c r="E19854" s="62" t="str">
        <f t="shared" si="1"/>
        <v>Out of test</v>
      </c>
      <c r="F19854" s="53" t="str">
        <f t="shared" si="2"/>
        <v>Shenzhen_1</v>
      </c>
      <c r="G19854" s="53">
        <f t="shared" si="3"/>
        <v>0.9162077946</v>
      </c>
    </row>
    <row r="19855">
      <c r="A19855" s="61">
        <v>1.519656435E9</v>
      </c>
      <c r="B19855" s="61">
        <v>1.0</v>
      </c>
      <c r="C19855" s="61">
        <v>3112.0</v>
      </c>
      <c r="D19855" s="57" t="s">
        <v>380</v>
      </c>
      <c r="E19855" s="62" t="str">
        <f t="shared" si="1"/>
        <v>Out of test</v>
      </c>
      <c r="F19855" s="53" t="str">
        <f t="shared" si="2"/>
        <v>Shenzhen_1</v>
      </c>
      <c r="G19855" s="53">
        <f t="shared" si="3"/>
        <v>0.7944762087</v>
      </c>
    </row>
    <row r="19856">
      <c r="A19856" s="61">
        <v>1.513927776E9</v>
      </c>
      <c r="B19856" s="61">
        <v>1.0</v>
      </c>
      <c r="C19856" s="61">
        <v>1112.0</v>
      </c>
      <c r="D19856" s="57" t="s">
        <v>380</v>
      </c>
      <c r="E19856" s="62" t="str">
        <f t="shared" si="1"/>
        <v>Out of test</v>
      </c>
      <c r="F19856" s="53" t="str">
        <f t="shared" si="2"/>
        <v>Shenzhen_1</v>
      </c>
      <c r="G19856" s="53">
        <f t="shared" si="3"/>
        <v>0.2861697625</v>
      </c>
    </row>
    <row r="19857">
      <c r="A19857" s="61">
        <v>1.516494309E9</v>
      </c>
      <c r="B19857" s="61">
        <v>1.0</v>
      </c>
      <c r="C19857" s="61">
        <v>65.0</v>
      </c>
      <c r="D19857" s="57" t="s">
        <v>380</v>
      </c>
      <c r="E19857" s="62" t="str">
        <f t="shared" si="1"/>
        <v>Out of test</v>
      </c>
      <c r="F19857" s="53" t="str">
        <f t="shared" si="2"/>
        <v>Shenzhen_1</v>
      </c>
      <c r="G19857" s="53">
        <f t="shared" si="3"/>
        <v>0.6849812471</v>
      </c>
    </row>
    <row r="19858">
      <c r="A19858" s="61">
        <v>1.516840745E9</v>
      </c>
      <c r="B19858" s="61">
        <v>1.0</v>
      </c>
      <c r="C19858" s="61">
        <v>5313.0</v>
      </c>
      <c r="D19858" s="57" t="s">
        <v>380</v>
      </c>
      <c r="E19858" s="62" t="str">
        <f t="shared" si="1"/>
        <v>Out of test</v>
      </c>
      <c r="F19858" s="53" t="str">
        <f t="shared" si="2"/>
        <v>Shenzhen_1</v>
      </c>
      <c r="G19858" s="53">
        <f t="shared" si="3"/>
        <v>0.8868883072</v>
      </c>
    </row>
    <row r="19859">
      <c r="A19859" s="61">
        <v>1.513241034E9</v>
      </c>
      <c r="B19859" s="61">
        <v>1.0</v>
      </c>
      <c r="C19859" s="61">
        <v>4178.0</v>
      </c>
      <c r="D19859" s="57" t="s">
        <v>380</v>
      </c>
      <c r="E19859" s="62" t="str">
        <f t="shared" si="1"/>
        <v>Out of test</v>
      </c>
      <c r="F19859" s="53" t="str">
        <f t="shared" si="2"/>
        <v>Shenzhen_1</v>
      </c>
      <c r="G19859" s="53">
        <f t="shared" si="3"/>
        <v>0.1965054245</v>
      </c>
    </row>
    <row r="19860">
      <c r="A19860" s="61">
        <v>1.513760548E9</v>
      </c>
      <c r="B19860" s="61">
        <v>1.0</v>
      </c>
      <c r="C19860" s="61">
        <v>1875.0</v>
      </c>
      <c r="D19860" s="57" t="s">
        <v>380</v>
      </c>
      <c r="E19860" s="62" t="str">
        <f t="shared" si="1"/>
        <v>Out of test</v>
      </c>
      <c r="F19860" s="53" t="str">
        <f t="shared" si="2"/>
        <v>Shenzhen_1</v>
      </c>
      <c r="G19860" s="53">
        <f t="shared" si="3"/>
        <v>0.4336132256</v>
      </c>
    </row>
    <row r="19861">
      <c r="A19861" s="61">
        <v>1.512773479E9</v>
      </c>
      <c r="B19861" s="61">
        <v>1.0</v>
      </c>
      <c r="C19861" s="61">
        <v>455.0</v>
      </c>
      <c r="D19861" s="57" t="s">
        <v>380</v>
      </c>
      <c r="E19861" s="62" t="str">
        <f t="shared" si="1"/>
        <v>Out of test</v>
      </c>
      <c r="F19861" s="53" t="str">
        <f t="shared" si="2"/>
        <v>Shenzhen_1</v>
      </c>
      <c r="G19861" s="53">
        <f t="shared" si="3"/>
        <v>0.2849219937</v>
      </c>
    </row>
    <row r="19862">
      <c r="A19862" s="61">
        <v>1.514264879E9</v>
      </c>
      <c r="B19862" s="61">
        <v>1.0</v>
      </c>
      <c r="C19862" s="61">
        <v>2824.0</v>
      </c>
      <c r="D19862" s="57" t="s">
        <v>380</v>
      </c>
      <c r="E19862" s="62" t="str">
        <f t="shared" si="1"/>
        <v>Out of test</v>
      </c>
      <c r="F19862" s="53" t="str">
        <f t="shared" si="2"/>
        <v>Shenzhen_1</v>
      </c>
      <c r="G19862" s="53">
        <f t="shared" si="3"/>
        <v>0.6151080967</v>
      </c>
    </row>
    <row r="19863">
      <c r="A19863" s="61">
        <v>1.512749427E9</v>
      </c>
      <c r="B19863" s="61">
        <v>1.0</v>
      </c>
      <c r="C19863" s="61">
        <v>3336.0</v>
      </c>
      <c r="D19863" s="57" t="s">
        <v>380</v>
      </c>
      <c r="E19863" s="62" t="str">
        <f t="shared" si="1"/>
        <v>Out of test</v>
      </c>
      <c r="F19863" s="53" t="str">
        <f t="shared" si="2"/>
        <v>Shenzhen_1</v>
      </c>
      <c r="G19863" s="53">
        <f t="shared" si="3"/>
        <v>0.00473894937</v>
      </c>
    </row>
    <row r="19864">
      <c r="A19864" s="61">
        <v>1.516048518E9</v>
      </c>
      <c r="B19864" s="61">
        <v>1.0</v>
      </c>
      <c r="C19864" s="61">
        <v>2418.0</v>
      </c>
      <c r="D19864" s="57" t="s">
        <v>380</v>
      </c>
      <c r="E19864" s="62" t="str">
        <f t="shared" si="1"/>
        <v>Out of test</v>
      </c>
      <c r="F19864" s="53" t="str">
        <f t="shared" si="2"/>
        <v>Shenzhen_1</v>
      </c>
      <c r="G19864" s="53">
        <f t="shared" si="3"/>
        <v>0.03611944924</v>
      </c>
    </row>
    <row r="19865">
      <c r="A19865" s="61">
        <v>1.518587045E9</v>
      </c>
      <c r="B19865" s="61">
        <v>1.0</v>
      </c>
      <c r="C19865" s="61">
        <v>934.0</v>
      </c>
      <c r="D19865" s="57" t="s">
        <v>380</v>
      </c>
      <c r="E19865" s="62" t="str">
        <f t="shared" si="1"/>
        <v>Out of test</v>
      </c>
      <c r="F19865" s="53" t="str">
        <f t="shared" si="2"/>
        <v>Shenzhen_1</v>
      </c>
      <c r="G19865" s="53">
        <f t="shared" si="3"/>
        <v>0.9217975965</v>
      </c>
    </row>
    <row r="19866">
      <c r="A19866" s="61">
        <v>1.519229476E9</v>
      </c>
      <c r="B19866" s="61">
        <v>1.0</v>
      </c>
      <c r="C19866" s="61">
        <v>3647.0</v>
      </c>
      <c r="D19866" s="57" t="s">
        <v>380</v>
      </c>
      <c r="E19866" s="62" t="str">
        <f t="shared" si="1"/>
        <v>Out of test</v>
      </c>
      <c r="F19866" s="53" t="str">
        <f t="shared" si="2"/>
        <v>Shenzhen_1</v>
      </c>
      <c r="G19866" s="53">
        <f t="shared" si="3"/>
        <v>0.9637638823</v>
      </c>
    </row>
    <row r="19867">
      <c r="A19867" s="61">
        <v>1.515679236E9</v>
      </c>
      <c r="B19867" s="61">
        <v>1.0</v>
      </c>
      <c r="C19867" s="61">
        <v>3417.0</v>
      </c>
      <c r="D19867" s="57" t="s">
        <v>380</v>
      </c>
      <c r="E19867" s="62" t="str">
        <f t="shared" si="1"/>
        <v>Out of test</v>
      </c>
      <c r="F19867" s="53" t="str">
        <f t="shared" si="2"/>
        <v>Shenzhen_1</v>
      </c>
      <c r="G19867" s="53">
        <f t="shared" si="3"/>
        <v>0.1864007451</v>
      </c>
    </row>
    <row r="19868">
      <c r="A19868" s="61">
        <v>1.519402394E9</v>
      </c>
      <c r="B19868" s="61">
        <v>1.0</v>
      </c>
      <c r="C19868" s="61">
        <v>717.0</v>
      </c>
      <c r="D19868" s="57" t="s">
        <v>380</v>
      </c>
      <c r="E19868" s="62" t="str">
        <f t="shared" si="1"/>
        <v>Out of test</v>
      </c>
      <c r="F19868" s="53" t="str">
        <f t="shared" si="2"/>
        <v>Shenzhen_1</v>
      </c>
      <c r="G19868" s="53">
        <f t="shared" si="3"/>
        <v>0.08678663686</v>
      </c>
    </row>
    <row r="19869">
      <c r="A19869" s="61">
        <v>1.519837284E9</v>
      </c>
      <c r="B19869" s="61">
        <v>1.0</v>
      </c>
      <c r="C19869" s="61">
        <v>4669.0</v>
      </c>
      <c r="D19869" s="57" t="s">
        <v>380</v>
      </c>
      <c r="E19869" s="62" t="str">
        <f t="shared" si="1"/>
        <v>Out of test</v>
      </c>
      <c r="F19869" s="53" t="str">
        <f t="shared" si="2"/>
        <v>Shenzhen_1</v>
      </c>
      <c r="G19869" s="53">
        <f t="shared" si="3"/>
        <v>0.6269938177</v>
      </c>
    </row>
    <row r="19870">
      <c r="A19870" s="61">
        <v>1.516743834E9</v>
      </c>
      <c r="B19870" s="61">
        <v>1.0</v>
      </c>
      <c r="C19870" s="61">
        <v>563.0</v>
      </c>
      <c r="D19870" s="57" t="s">
        <v>380</v>
      </c>
      <c r="E19870" s="62" t="str">
        <f t="shared" si="1"/>
        <v>Out of test</v>
      </c>
      <c r="F19870" s="53" t="str">
        <f t="shared" si="2"/>
        <v>Shenzhen_1</v>
      </c>
      <c r="G19870" s="53">
        <f t="shared" si="3"/>
        <v>0.5178120613</v>
      </c>
    </row>
    <row r="19871">
      <c r="A19871" s="61">
        <v>1.514859248E9</v>
      </c>
      <c r="B19871" s="61">
        <v>1.0</v>
      </c>
      <c r="C19871" s="61">
        <v>3308.0</v>
      </c>
      <c r="D19871" s="57" t="s">
        <v>380</v>
      </c>
      <c r="E19871" s="62" t="str">
        <f t="shared" si="1"/>
        <v>Out of test</v>
      </c>
      <c r="F19871" s="53" t="str">
        <f t="shared" si="2"/>
        <v>Shenzhen_1</v>
      </c>
      <c r="G19871" s="53">
        <f t="shared" si="3"/>
        <v>0.6365906083</v>
      </c>
    </row>
    <row r="19872">
      <c r="A19872" s="61">
        <v>1.519713857E9</v>
      </c>
      <c r="B19872" s="61">
        <v>1.0</v>
      </c>
      <c r="C19872" s="61">
        <v>1590.0</v>
      </c>
      <c r="D19872" s="57" t="s">
        <v>380</v>
      </c>
      <c r="E19872" s="62" t="str">
        <f t="shared" si="1"/>
        <v>Out of test</v>
      </c>
      <c r="F19872" s="53" t="str">
        <f t="shared" si="2"/>
        <v>Shenzhen_1</v>
      </c>
      <c r="G19872" s="53">
        <f t="shared" si="3"/>
        <v>0.4283637737</v>
      </c>
    </row>
    <row r="19873">
      <c r="A19873" s="61">
        <v>1.518442768E9</v>
      </c>
      <c r="B19873" s="61">
        <v>1.0</v>
      </c>
      <c r="C19873" s="61">
        <v>1319.0</v>
      </c>
      <c r="D19873" s="57" t="s">
        <v>380</v>
      </c>
      <c r="E19873" s="62" t="str">
        <f t="shared" si="1"/>
        <v>Out of test</v>
      </c>
      <c r="F19873" s="53" t="str">
        <f t="shared" si="2"/>
        <v>Shenzhen_1</v>
      </c>
      <c r="G19873" s="53">
        <f t="shared" si="3"/>
        <v>0.10877293</v>
      </c>
    </row>
    <row r="19874">
      <c r="A19874" s="61">
        <v>1.513287696E9</v>
      </c>
      <c r="B19874" s="61">
        <v>1.0</v>
      </c>
      <c r="C19874" s="61">
        <v>1907.0</v>
      </c>
      <c r="D19874" s="57" t="s">
        <v>380</v>
      </c>
      <c r="E19874" s="62" t="str">
        <f t="shared" si="1"/>
        <v>Out of test</v>
      </c>
      <c r="F19874" s="53" t="str">
        <f t="shared" si="2"/>
        <v>Shenzhen_1</v>
      </c>
      <c r="G19874" s="53">
        <f t="shared" si="3"/>
        <v>0.2672723395</v>
      </c>
    </row>
    <row r="19875">
      <c r="A19875" s="61">
        <v>1.511935143E9</v>
      </c>
      <c r="B19875" s="61">
        <v>1.0</v>
      </c>
      <c r="C19875" s="61">
        <v>128.0</v>
      </c>
      <c r="D19875" s="57" t="s">
        <v>380</v>
      </c>
      <c r="E19875" s="62" t="str">
        <f t="shared" si="1"/>
        <v>Out of test</v>
      </c>
      <c r="F19875" s="53" t="str">
        <f t="shared" si="2"/>
        <v>Shenzhen_1</v>
      </c>
      <c r="G19875" s="53">
        <f t="shared" si="3"/>
        <v>0.3203105317</v>
      </c>
    </row>
    <row r="19876">
      <c r="A19876" s="61">
        <v>1.513841595E9</v>
      </c>
      <c r="B19876" s="61">
        <v>1.0</v>
      </c>
      <c r="C19876" s="61">
        <v>560.0</v>
      </c>
      <c r="D19876" s="57" t="s">
        <v>380</v>
      </c>
      <c r="E19876" s="62" t="str">
        <f t="shared" si="1"/>
        <v>Out of test</v>
      </c>
      <c r="F19876" s="53" t="str">
        <f t="shared" si="2"/>
        <v>Shenzhen_1</v>
      </c>
      <c r="G19876" s="53">
        <f t="shared" si="3"/>
        <v>0.6909335073</v>
      </c>
    </row>
    <row r="19877">
      <c r="A19877" s="61">
        <v>1.514322729E9</v>
      </c>
      <c r="B19877" s="61">
        <v>1.0</v>
      </c>
      <c r="C19877" s="61">
        <v>4894.0</v>
      </c>
      <c r="D19877" s="57" t="s">
        <v>380</v>
      </c>
      <c r="E19877" s="62" t="str">
        <f t="shared" si="1"/>
        <v>Out of test</v>
      </c>
      <c r="F19877" s="53" t="str">
        <f t="shared" si="2"/>
        <v>Shenzhen_1</v>
      </c>
      <c r="G19877" s="53">
        <f t="shared" si="3"/>
        <v>0.6143760187</v>
      </c>
    </row>
    <row r="19878">
      <c r="A19878" s="61">
        <v>1.516223975E9</v>
      </c>
      <c r="B19878" s="61">
        <v>1.0</v>
      </c>
      <c r="C19878" s="61">
        <v>495.0</v>
      </c>
      <c r="D19878" s="57" t="s">
        <v>380</v>
      </c>
      <c r="E19878" s="62" t="str">
        <f t="shared" si="1"/>
        <v>Out of test</v>
      </c>
      <c r="F19878" s="53" t="str">
        <f t="shared" si="2"/>
        <v>Shenzhen_1</v>
      </c>
      <c r="G19878" s="53">
        <f t="shared" si="3"/>
        <v>0.5476747763</v>
      </c>
    </row>
    <row r="19879">
      <c r="A19879" s="61">
        <v>1.515873115E9</v>
      </c>
      <c r="B19879" s="61">
        <v>1.0</v>
      </c>
      <c r="C19879" s="61">
        <v>318.0</v>
      </c>
      <c r="D19879" s="57" t="s">
        <v>380</v>
      </c>
      <c r="E19879" s="62" t="str">
        <f t="shared" si="1"/>
        <v>Out of test</v>
      </c>
      <c r="F19879" s="53" t="str">
        <f t="shared" si="2"/>
        <v>Shenzhen_1</v>
      </c>
      <c r="G19879" s="53">
        <f t="shared" si="3"/>
        <v>0.5012266591</v>
      </c>
    </row>
    <row r="19880">
      <c r="A19880" s="61">
        <v>1.511803617E9</v>
      </c>
      <c r="B19880" s="61">
        <v>1.0</v>
      </c>
      <c r="C19880" s="61">
        <v>2711.0</v>
      </c>
      <c r="D19880" s="57" t="s">
        <v>380</v>
      </c>
      <c r="E19880" s="62" t="str">
        <f t="shared" si="1"/>
        <v>Out of test</v>
      </c>
      <c r="F19880" s="53" t="str">
        <f t="shared" si="2"/>
        <v>Shenzhen_1</v>
      </c>
      <c r="G19880" s="53">
        <f t="shared" si="3"/>
        <v>0.3803029713</v>
      </c>
    </row>
    <row r="19881">
      <c r="A19881" s="61">
        <v>1.515466329E9</v>
      </c>
      <c r="B19881" s="61">
        <v>1.0</v>
      </c>
      <c r="C19881" s="61">
        <v>2588.0</v>
      </c>
      <c r="D19881" s="57" t="s">
        <v>380</v>
      </c>
      <c r="E19881" s="62" t="str">
        <f t="shared" si="1"/>
        <v>Out of test</v>
      </c>
      <c r="F19881" s="53" t="str">
        <f t="shared" si="2"/>
        <v>Shenzhen_1</v>
      </c>
      <c r="G19881" s="53">
        <f t="shared" si="3"/>
        <v>0.4294746718</v>
      </c>
    </row>
    <row r="19882">
      <c r="A19882" s="61">
        <v>1.514880676E9</v>
      </c>
      <c r="B19882" s="61">
        <v>1.0</v>
      </c>
      <c r="C19882" s="61">
        <v>428.0</v>
      </c>
      <c r="D19882" s="57" t="s">
        <v>380</v>
      </c>
      <c r="E19882" s="62" t="str">
        <f t="shared" si="1"/>
        <v>Out of test</v>
      </c>
      <c r="F19882" s="53" t="str">
        <f t="shared" si="2"/>
        <v>Shenzhen_1</v>
      </c>
      <c r="G19882" s="53">
        <f t="shared" si="3"/>
        <v>0.5159347889</v>
      </c>
    </row>
    <row r="19883">
      <c r="A19883" s="61">
        <v>1.513804258E9</v>
      </c>
      <c r="B19883" s="61">
        <v>1.0</v>
      </c>
      <c r="C19883" s="61">
        <v>3938.0</v>
      </c>
      <c r="D19883" s="57" t="s">
        <v>380</v>
      </c>
      <c r="E19883" s="62" t="str">
        <f t="shared" si="1"/>
        <v>Out of test</v>
      </c>
      <c r="F19883" s="53" t="str">
        <f t="shared" si="2"/>
        <v>Shenzhen_1</v>
      </c>
      <c r="G19883" s="53">
        <f t="shared" si="3"/>
        <v>0.8861772685</v>
      </c>
    </row>
    <row r="19884">
      <c r="A19884" s="61">
        <v>1.515969166E9</v>
      </c>
      <c r="B19884" s="61">
        <v>1.0</v>
      </c>
      <c r="C19884" s="61">
        <v>1044.0</v>
      </c>
      <c r="D19884" s="57" t="s">
        <v>380</v>
      </c>
      <c r="E19884" s="62" t="str">
        <f t="shared" si="1"/>
        <v>Out of test</v>
      </c>
      <c r="F19884" s="53" t="str">
        <f t="shared" si="2"/>
        <v>Shenzhen_1</v>
      </c>
      <c r="G19884" s="53">
        <f t="shared" si="3"/>
        <v>0.4287791811</v>
      </c>
    </row>
    <row r="19885">
      <c r="A19885" s="61">
        <v>1.514536708E9</v>
      </c>
      <c r="B19885" s="61">
        <v>1.0</v>
      </c>
      <c r="C19885" s="61">
        <v>2528.0</v>
      </c>
      <c r="D19885" s="57" t="s">
        <v>380</v>
      </c>
      <c r="E19885" s="62" t="str">
        <f t="shared" si="1"/>
        <v>Out of test</v>
      </c>
      <c r="F19885" s="53" t="str">
        <f t="shared" si="2"/>
        <v>Shenzhen_1</v>
      </c>
      <c r="G19885" s="53">
        <f t="shared" si="3"/>
        <v>0.6315792167</v>
      </c>
    </row>
    <row r="19886">
      <c r="A19886" s="61">
        <v>1.513116583E9</v>
      </c>
      <c r="B19886" s="61">
        <v>1.0</v>
      </c>
      <c r="C19886" s="61">
        <v>599.0</v>
      </c>
      <c r="D19886" s="57" t="s">
        <v>380</v>
      </c>
      <c r="E19886" s="62" t="str">
        <f t="shared" si="1"/>
        <v>Out of test</v>
      </c>
      <c r="F19886" s="53" t="str">
        <f t="shared" si="2"/>
        <v>Shenzhen_1</v>
      </c>
      <c r="G19886" s="53">
        <f t="shared" si="3"/>
        <v>0.4210861448</v>
      </c>
    </row>
    <row r="19887">
      <c r="A19887" s="61">
        <v>1.514124035E9</v>
      </c>
      <c r="B19887" s="61">
        <v>1.0</v>
      </c>
      <c r="C19887" s="61">
        <v>355.0</v>
      </c>
      <c r="D19887" s="57" t="s">
        <v>380</v>
      </c>
      <c r="E19887" s="62" t="str">
        <f t="shared" si="1"/>
        <v>Out of test</v>
      </c>
      <c r="F19887" s="53" t="str">
        <f t="shared" si="2"/>
        <v>Shenzhen_1</v>
      </c>
      <c r="G19887" s="53">
        <f t="shared" si="3"/>
        <v>0.06619393821</v>
      </c>
    </row>
    <row r="19888">
      <c r="A19888" s="61">
        <v>1.516756339E9</v>
      </c>
      <c r="B19888" s="61">
        <v>1.0</v>
      </c>
      <c r="C19888" s="61">
        <v>3692.0</v>
      </c>
      <c r="D19888" s="57" t="s">
        <v>380</v>
      </c>
      <c r="E19888" s="62" t="str">
        <f t="shared" si="1"/>
        <v>Out of test</v>
      </c>
      <c r="F19888" s="53" t="str">
        <f t="shared" si="2"/>
        <v>Shenzhen_1</v>
      </c>
      <c r="G19888" s="53">
        <f t="shared" si="3"/>
        <v>0.9545746429</v>
      </c>
    </row>
    <row r="19889">
      <c r="A19889" s="61">
        <v>1.518828714E9</v>
      </c>
      <c r="B19889" s="61">
        <v>1.0</v>
      </c>
      <c r="C19889" s="61">
        <v>650.0</v>
      </c>
      <c r="D19889" s="57" t="s">
        <v>380</v>
      </c>
      <c r="E19889" s="62" t="str">
        <f t="shared" si="1"/>
        <v>Out of test</v>
      </c>
      <c r="F19889" s="53" t="str">
        <f t="shared" si="2"/>
        <v>Shenzhen_1</v>
      </c>
      <c r="G19889" s="53">
        <f t="shared" si="3"/>
        <v>0.8438943374</v>
      </c>
    </row>
    <row r="19890">
      <c r="A19890" s="61">
        <v>1.511847617E9</v>
      </c>
      <c r="B19890" s="61">
        <v>1.0</v>
      </c>
      <c r="C19890" s="61">
        <v>1300.0</v>
      </c>
      <c r="D19890" s="57" t="s">
        <v>380</v>
      </c>
      <c r="E19890" s="62" t="str">
        <f t="shared" si="1"/>
        <v>Out of test</v>
      </c>
      <c r="F19890" s="53" t="str">
        <f t="shared" si="2"/>
        <v>Shenzhen_1</v>
      </c>
      <c r="G19890" s="53">
        <f t="shared" si="3"/>
        <v>0.06699729163</v>
      </c>
    </row>
    <row r="19891">
      <c r="A19891" s="61">
        <v>1.511739184E9</v>
      </c>
      <c r="B19891" s="61">
        <v>1.0</v>
      </c>
      <c r="C19891" s="61">
        <v>1748.0</v>
      </c>
      <c r="D19891" s="57" t="s">
        <v>380</v>
      </c>
      <c r="E19891" s="62" t="str">
        <f t="shared" si="1"/>
        <v>Out of test</v>
      </c>
      <c r="F19891" s="53" t="str">
        <f t="shared" si="2"/>
        <v>Shenzhen_1</v>
      </c>
      <c r="G19891" s="53">
        <f t="shared" si="3"/>
        <v>0.5928121989</v>
      </c>
    </row>
    <row r="19892">
      <c r="A19892" s="61">
        <v>1.515432197E9</v>
      </c>
      <c r="B19892" s="61">
        <v>1.0</v>
      </c>
      <c r="C19892" s="61">
        <v>894.0</v>
      </c>
      <c r="D19892" s="57" t="s">
        <v>380</v>
      </c>
      <c r="E19892" s="62" t="str">
        <f t="shared" si="1"/>
        <v>Out of test</v>
      </c>
      <c r="F19892" s="53" t="str">
        <f t="shared" si="2"/>
        <v>Shenzhen_1</v>
      </c>
      <c r="G19892" s="53">
        <f t="shared" si="3"/>
        <v>0.06691036037</v>
      </c>
    </row>
    <row r="19893">
      <c r="A19893" s="61">
        <v>1.517658463E9</v>
      </c>
      <c r="B19893" s="61">
        <v>1.0</v>
      </c>
      <c r="C19893" s="61">
        <v>3369.0</v>
      </c>
      <c r="D19893" s="57" t="s">
        <v>380</v>
      </c>
      <c r="E19893" s="62" t="str">
        <f t="shared" si="1"/>
        <v>Out of test</v>
      </c>
      <c r="F19893" s="53" t="str">
        <f t="shared" si="2"/>
        <v>Shenzhen_1</v>
      </c>
      <c r="G19893" s="53">
        <f t="shared" si="3"/>
        <v>0.7722453337</v>
      </c>
    </row>
    <row r="19894">
      <c r="A19894" s="61">
        <v>1.519968527E9</v>
      </c>
      <c r="B19894" s="61">
        <v>1.0</v>
      </c>
      <c r="C19894" s="61">
        <v>46.0</v>
      </c>
      <c r="D19894" s="57" t="s">
        <v>380</v>
      </c>
      <c r="E19894" s="62" t="str">
        <f t="shared" si="1"/>
        <v>Out of test</v>
      </c>
      <c r="F19894" s="53" t="str">
        <f t="shared" si="2"/>
        <v>Shenzhen_1</v>
      </c>
      <c r="G19894" s="53">
        <f t="shared" si="3"/>
        <v>0.1581413792</v>
      </c>
    </row>
    <row r="19895">
      <c r="A19895" s="61">
        <v>1.512977619E9</v>
      </c>
      <c r="B19895" s="61">
        <v>1.0</v>
      </c>
      <c r="C19895" s="61">
        <v>2835.0</v>
      </c>
      <c r="D19895" s="57" t="s">
        <v>380</v>
      </c>
      <c r="E19895" s="62" t="str">
        <f t="shared" si="1"/>
        <v>Out of test</v>
      </c>
      <c r="F19895" s="53" t="str">
        <f t="shared" si="2"/>
        <v>Shenzhen_1</v>
      </c>
      <c r="G19895" s="53">
        <f t="shared" si="3"/>
        <v>0.392704723</v>
      </c>
    </row>
    <row r="19896">
      <c r="A19896" s="61">
        <v>1.518565794E9</v>
      </c>
      <c r="B19896" s="61">
        <v>1.0</v>
      </c>
      <c r="C19896" s="61">
        <v>634.0</v>
      </c>
      <c r="D19896" s="57" t="s">
        <v>380</v>
      </c>
      <c r="E19896" s="62" t="str">
        <f t="shared" si="1"/>
        <v>Out of test</v>
      </c>
      <c r="F19896" s="53" t="str">
        <f t="shared" si="2"/>
        <v>Shenzhen_1</v>
      </c>
      <c r="G19896" s="53">
        <f t="shared" si="3"/>
        <v>0.3009530757</v>
      </c>
    </row>
    <row r="19897">
      <c r="A19897" s="61">
        <v>1.515155286E9</v>
      </c>
      <c r="B19897" s="61">
        <v>1.0</v>
      </c>
      <c r="C19897" s="61">
        <v>5195.0</v>
      </c>
      <c r="D19897" s="57" t="s">
        <v>380</v>
      </c>
      <c r="E19897" s="62" t="str">
        <f t="shared" si="1"/>
        <v>Out of test</v>
      </c>
      <c r="F19897" s="53" t="str">
        <f t="shared" si="2"/>
        <v>Shenzhen_1</v>
      </c>
      <c r="G19897" s="53">
        <f t="shared" si="3"/>
        <v>0.2500808812</v>
      </c>
    </row>
    <row r="19898">
      <c r="A19898" s="61">
        <v>1.512747847E9</v>
      </c>
      <c r="B19898" s="61">
        <v>1.0</v>
      </c>
      <c r="C19898" s="61">
        <v>768.0</v>
      </c>
      <c r="D19898" s="57" t="s">
        <v>380</v>
      </c>
      <c r="E19898" s="62" t="str">
        <f t="shared" si="1"/>
        <v>Out of test</v>
      </c>
      <c r="F19898" s="53" t="str">
        <f t="shared" si="2"/>
        <v>Shenzhen_1</v>
      </c>
      <c r="G19898" s="53">
        <f t="shared" si="3"/>
        <v>0.6696858771</v>
      </c>
    </row>
    <row r="19899">
      <c r="A19899" s="61">
        <v>1.516209063E9</v>
      </c>
      <c r="B19899" s="61">
        <v>1.0</v>
      </c>
      <c r="C19899" s="61">
        <v>727.0</v>
      </c>
      <c r="D19899" s="57" t="s">
        <v>380</v>
      </c>
      <c r="E19899" s="62" t="str">
        <f t="shared" si="1"/>
        <v>Out of test</v>
      </c>
      <c r="F19899" s="53" t="str">
        <f t="shared" si="2"/>
        <v>Shenzhen_1</v>
      </c>
      <c r="G19899" s="53">
        <f t="shared" si="3"/>
        <v>0.9941783054</v>
      </c>
    </row>
    <row r="19900">
      <c r="A19900" s="61">
        <v>1.514680939E9</v>
      </c>
      <c r="B19900" s="61">
        <v>1.0</v>
      </c>
      <c r="C19900" s="61">
        <v>1667.0</v>
      </c>
      <c r="D19900" s="57" t="s">
        <v>380</v>
      </c>
      <c r="E19900" s="62" t="str">
        <f t="shared" si="1"/>
        <v>Out of test</v>
      </c>
      <c r="F19900" s="53" t="str">
        <f t="shared" si="2"/>
        <v>Shenzhen_1</v>
      </c>
      <c r="G19900" s="53">
        <f t="shared" si="3"/>
        <v>0.6700437258</v>
      </c>
    </row>
    <row r="19901">
      <c r="A19901" s="61">
        <v>1.515724098E9</v>
      </c>
      <c r="B19901" s="61">
        <v>1.0</v>
      </c>
      <c r="C19901" s="61">
        <v>1139.0</v>
      </c>
      <c r="D19901" s="57" t="s">
        <v>380</v>
      </c>
      <c r="E19901" s="62" t="str">
        <f t="shared" si="1"/>
        <v>Out of test</v>
      </c>
      <c r="F19901" s="53" t="str">
        <f t="shared" si="2"/>
        <v>Shenzhen_1</v>
      </c>
      <c r="G19901" s="53">
        <f t="shared" si="3"/>
        <v>0.3651915087</v>
      </c>
    </row>
    <row r="19902">
      <c r="A19902" s="61">
        <v>1.519939628E9</v>
      </c>
      <c r="B19902" s="61">
        <v>1.0</v>
      </c>
      <c r="C19902" s="61">
        <v>1569.0</v>
      </c>
      <c r="D19902" s="57" t="s">
        <v>380</v>
      </c>
      <c r="E19902" s="62" t="str">
        <f t="shared" si="1"/>
        <v>Out of test</v>
      </c>
      <c r="F19902" s="53" t="str">
        <f t="shared" si="2"/>
        <v>Shenzhen_1</v>
      </c>
      <c r="G19902" s="53">
        <f t="shared" si="3"/>
        <v>0.9896131423</v>
      </c>
    </row>
    <row r="19903">
      <c r="A19903" s="61">
        <v>1.518281915E9</v>
      </c>
      <c r="B19903" s="61">
        <v>1.0</v>
      </c>
      <c r="C19903" s="61">
        <v>1064.0</v>
      </c>
      <c r="D19903" s="57" t="s">
        <v>380</v>
      </c>
      <c r="E19903" s="62" t="str">
        <f t="shared" si="1"/>
        <v>Out of test</v>
      </c>
      <c r="F19903" s="53" t="str">
        <f t="shared" si="2"/>
        <v>Shenzhen_1</v>
      </c>
      <c r="G19903" s="53">
        <f t="shared" si="3"/>
        <v>0.2158340583</v>
      </c>
    </row>
    <row r="19904">
      <c r="A19904" s="61">
        <v>1.513046389E9</v>
      </c>
      <c r="B19904" s="61">
        <v>1.0</v>
      </c>
      <c r="C19904" s="61">
        <v>1735.0</v>
      </c>
      <c r="D19904" s="57" t="s">
        <v>380</v>
      </c>
      <c r="E19904" s="62" t="str">
        <f t="shared" si="1"/>
        <v>Out of test</v>
      </c>
      <c r="F19904" s="53" t="str">
        <f t="shared" si="2"/>
        <v>Shenzhen_1</v>
      </c>
      <c r="G19904" s="53">
        <f t="shared" si="3"/>
        <v>0.3822451938</v>
      </c>
    </row>
    <row r="19905">
      <c r="A19905" s="61">
        <v>1.512868485E9</v>
      </c>
      <c r="B19905" s="61">
        <v>1.0</v>
      </c>
      <c r="C19905" s="61">
        <v>48.0</v>
      </c>
      <c r="D19905" s="57" t="s">
        <v>380</v>
      </c>
      <c r="E19905" s="62" t="str">
        <f t="shared" si="1"/>
        <v>Out of test</v>
      </c>
      <c r="F19905" s="53" t="str">
        <f t="shared" si="2"/>
        <v>Shenzhen_1</v>
      </c>
      <c r="G19905" s="53">
        <f t="shared" si="3"/>
        <v>0.9966653475</v>
      </c>
    </row>
    <row r="19906">
      <c r="A19906" s="61">
        <v>1.516643313E9</v>
      </c>
      <c r="B19906" s="61">
        <v>1.0</v>
      </c>
      <c r="C19906" s="61">
        <v>3268.0</v>
      </c>
      <c r="D19906" s="57" t="s">
        <v>380</v>
      </c>
      <c r="E19906" s="62" t="str">
        <f t="shared" si="1"/>
        <v>Out of test</v>
      </c>
      <c r="F19906" s="53" t="str">
        <f t="shared" si="2"/>
        <v>Shenzhen_1</v>
      </c>
      <c r="G19906" s="53">
        <f t="shared" si="3"/>
        <v>0.3432782135</v>
      </c>
    </row>
    <row r="19907">
      <c r="A19907" s="61">
        <v>1.518048328E9</v>
      </c>
      <c r="B19907" s="61">
        <v>1.0</v>
      </c>
      <c r="C19907" s="61">
        <v>2000.0</v>
      </c>
      <c r="D19907" s="57" t="s">
        <v>380</v>
      </c>
      <c r="E19907" s="62" t="str">
        <f t="shared" si="1"/>
        <v>Out of test</v>
      </c>
      <c r="F19907" s="53" t="str">
        <f t="shared" si="2"/>
        <v>Shenzhen_1</v>
      </c>
      <c r="G19907" s="53">
        <f t="shared" si="3"/>
        <v>0.5506972362</v>
      </c>
    </row>
    <row r="19908">
      <c r="A19908" s="61">
        <v>1.512939587E9</v>
      </c>
      <c r="B19908" s="61">
        <v>1.0</v>
      </c>
      <c r="C19908" s="61">
        <v>3720.0</v>
      </c>
      <c r="D19908" s="57" t="s">
        <v>380</v>
      </c>
      <c r="E19908" s="62" t="str">
        <f t="shared" si="1"/>
        <v>Out of test</v>
      </c>
      <c r="F19908" s="53" t="str">
        <f t="shared" si="2"/>
        <v>Shenzhen_1</v>
      </c>
      <c r="G19908" s="53">
        <f t="shared" si="3"/>
        <v>0.9840568189</v>
      </c>
    </row>
    <row r="19909">
      <c r="A19909" s="61">
        <v>1.519592113E9</v>
      </c>
      <c r="B19909" s="61">
        <v>1.0</v>
      </c>
      <c r="C19909" s="61">
        <v>2838.0</v>
      </c>
      <c r="D19909" s="57" t="s">
        <v>380</v>
      </c>
      <c r="E19909" s="62" t="str">
        <f t="shared" si="1"/>
        <v>Out of test</v>
      </c>
      <c r="F19909" s="53" t="str">
        <f t="shared" si="2"/>
        <v>Shenzhen_1</v>
      </c>
      <c r="G19909" s="53">
        <f t="shared" si="3"/>
        <v>0.7517357189</v>
      </c>
    </row>
    <row r="19910">
      <c r="A19910" s="61">
        <v>1.519089078E9</v>
      </c>
      <c r="B19910" s="61">
        <v>1.0</v>
      </c>
      <c r="C19910" s="61">
        <v>2876.0</v>
      </c>
      <c r="D19910" s="57" t="s">
        <v>380</v>
      </c>
      <c r="E19910" s="62" t="str">
        <f t="shared" si="1"/>
        <v>Out of test</v>
      </c>
      <c r="F19910" s="53" t="str">
        <f t="shared" si="2"/>
        <v>Shenzhen_1</v>
      </c>
      <c r="G19910" s="53">
        <f t="shared" si="3"/>
        <v>0.9297557889</v>
      </c>
    </row>
    <row r="19911">
      <c r="A19911" s="61">
        <v>1.519146957E9</v>
      </c>
      <c r="B19911" s="61">
        <v>1.0</v>
      </c>
      <c r="C19911" s="61">
        <v>2261.0</v>
      </c>
      <c r="D19911" s="57" t="s">
        <v>380</v>
      </c>
      <c r="E19911" s="62" t="str">
        <f t="shared" si="1"/>
        <v>Out of test</v>
      </c>
      <c r="F19911" s="53" t="str">
        <f t="shared" si="2"/>
        <v>Shenzhen_1</v>
      </c>
      <c r="G19911" s="53">
        <f t="shared" si="3"/>
        <v>0.4683816693</v>
      </c>
    </row>
    <row r="19912">
      <c r="A19912" s="61">
        <v>1.511744827E9</v>
      </c>
      <c r="B19912" s="61">
        <v>1.0</v>
      </c>
      <c r="C19912" s="61">
        <v>1491.0</v>
      </c>
      <c r="D19912" s="57" t="s">
        <v>380</v>
      </c>
      <c r="E19912" s="62" t="str">
        <f t="shared" si="1"/>
        <v>Out of test</v>
      </c>
      <c r="F19912" s="53" t="str">
        <f t="shared" si="2"/>
        <v>Shenzhen_1</v>
      </c>
      <c r="G19912" s="53">
        <f t="shared" si="3"/>
        <v>0.06621417135</v>
      </c>
    </row>
    <row r="19913">
      <c r="A19913" s="61">
        <v>1.517537328E9</v>
      </c>
      <c r="B19913" s="61">
        <v>1.0</v>
      </c>
      <c r="C19913" s="61">
        <v>2949.0</v>
      </c>
      <c r="D19913" s="57" t="s">
        <v>380</v>
      </c>
      <c r="E19913" s="62" t="str">
        <f t="shared" si="1"/>
        <v>Out of test</v>
      </c>
      <c r="F19913" s="53" t="str">
        <f t="shared" si="2"/>
        <v>Shenzhen_1</v>
      </c>
      <c r="G19913" s="53">
        <f t="shared" si="3"/>
        <v>0.8595579141</v>
      </c>
    </row>
    <row r="19914">
      <c r="A19914" s="61">
        <v>1.518216138E9</v>
      </c>
      <c r="B19914" s="61">
        <v>1.0</v>
      </c>
      <c r="C19914" s="61">
        <v>287.0</v>
      </c>
      <c r="D19914" s="57" t="s">
        <v>380</v>
      </c>
      <c r="E19914" s="62" t="str">
        <f t="shared" si="1"/>
        <v>Out of test</v>
      </c>
      <c r="F19914" s="53" t="str">
        <f t="shared" si="2"/>
        <v>Shenzhen_1</v>
      </c>
      <c r="G19914" s="53">
        <f t="shared" si="3"/>
        <v>0.274523517</v>
      </c>
    </row>
    <row r="19915">
      <c r="A19915" s="61">
        <v>1.512674953E9</v>
      </c>
      <c r="B19915" s="61">
        <v>1.0</v>
      </c>
      <c r="C19915" s="61">
        <v>149.0</v>
      </c>
      <c r="D19915" s="57" t="s">
        <v>380</v>
      </c>
      <c r="E19915" s="62" t="str">
        <f t="shared" si="1"/>
        <v>Out of test</v>
      </c>
      <c r="F19915" s="53" t="str">
        <f t="shared" si="2"/>
        <v>Shenzhen_1</v>
      </c>
      <c r="G19915" s="53">
        <f t="shared" si="3"/>
        <v>0.2533614267</v>
      </c>
    </row>
    <row r="19916">
      <c r="A19916" s="61">
        <v>1.519329118E9</v>
      </c>
      <c r="B19916" s="61">
        <v>1.0</v>
      </c>
      <c r="C19916" s="61">
        <v>3256.0</v>
      </c>
      <c r="D19916" s="57" t="s">
        <v>380</v>
      </c>
      <c r="E19916" s="62" t="str">
        <f t="shared" si="1"/>
        <v>Out of test</v>
      </c>
      <c r="F19916" s="53" t="str">
        <f t="shared" si="2"/>
        <v>Shenzhen_1</v>
      </c>
      <c r="G19916" s="53">
        <f t="shared" si="3"/>
        <v>0.694812413</v>
      </c>
    </row>
    <row r="19917">
      <c r="A19917" s="61">
        <v>1.515170935E9</v>
      </c>
      <c r="B19917" s="61">
        <v>1.0</v>
      </c>
      <c r="C19917" s="61">
        <v>2347.0</v>
      </c>
      <c r="D19917" s="57" t="s">
        <v>380</v>
      </c>
      <c r="E19917" s="62" t="str">
        <f t="shared" si="1"/>
        <v>Out of test</v>
      </c>
      <c r="F19917" s="53" t="str">
        <f t="shared" si="2"/>
        <v>Shenzhen_1</v>
      </c>
      <c r="G19917" s="53">
        <f t="shared" si="3"/>
        <v>0.05258539493</v>
      </c>
    </row>
    <row r="19918">
      <c r="A19918" s="61">
        <v>1.517049205E9</v>
      </c>
      <c r="B19918" s="61">
        <v>1.0</v>
      </c>
      <c r="C19918" s="61">
        <v>4579.0</v>
      </c>
      <c r="D19918" s="57" t="s">
        <v>380</v>
      </c>
      <c r="E19918" s="62" t="str">
        <f t="shared" si="1"/>
        <v>Out of test</v>
      </c>
      <c r="F19918" s="53" t="str">
        <f t="shared" si="2"/>
        <v>Shenzhen_1</v>
      </c>
      <c r="G19918" s="53">
        <f t="shared" si="3"/>
        <v>0.5344737551</v>
      </c>
    </row>
    <row r="19919">
      <c r="A19919" s="61">
        <v>1.512000807E9</v>
      </c>
      <c r="B19919" s="61">
        <v>1.0</v>
      </c>
      <c r="C19919" s="61">
        <v>1979.0</v>
      </c>
      <c r="D19919" s="57" t="s">
        <v>380</v>
      </c>
      <c r="E19919" s="62" t="str">
        <f t="shared" si="1"/>
        <v>Out of test</v>
      </c>
      <c r="F19919" s="53" t="str">
        <f t="shared" si="2"/>
        <v>Shenzhen_1</v>
      </c>
      <c r="G19919" s="53">
        <f t="shared" si="3"/>
        <v>0.7991795903</v>
      </c>
    </row>
    <row r="19920">
      <c r="A19920" s="61">
        <v>1.516039873E9</v>
      </c>
      <c r="B19920" s="61">
        <v>1.0</v>
      </c>
      <c r="C19920" s="61">
        <v>3313.0</v>
      </c>
      <c r="D19920" s="57" t="s">
        <v>380</v>
      </c>
      <c r="E19920" s="62" t="str">
        <f t="shared" si="1"/>
        <v>Out of test</v>
      </c>
      <c r="F19920" s="53" t="str">
        <f t="shared" si="2"/>
        <v>Shenzhen_1</v>
      </c>
      <c r="G19920" s="53">
        <f t="shared" si="3"/>
        <v>0.4155622808</v>
      </c>
    </row>
    <row r="19921">
      <c r="A19921" s="61">
        <v>1.512443796E9</v>
      </c>
      <c r="B19921" s="61">
        <v>1.0</v>
      </c>
      <c r="C19921" s="61">
        <v>81.0</v>
      </c>
      <c r="D19921" s="57" t="s">
        <v>380</v>
      </c>
      <c r="E19921" s="62" t="str">
        <f t="shared" si="1"/>
        <v>Out of test</v>
      </c>
      <c r="F19921" s="53" t="str">
        <f t="shared" si="2"/>
        <v>Shenzhen_1</v>
      </c>
      <c r="G19921" s="53">
        <f t="shared" si="3"/>
        <v>0.8460983372</v>
      </c>
    </row>
    <row r="19922">
      <c r="A19922" s="61">
        <v>1.513476375E9</v>
      </c>
      <c r="B19922" s="61">
        <v>1.0</v>
      </c>
      <c r="C19922" s="61">
        <v>522.0</v>
      </c>
      <c r="D19922" s="57" t="s">
        <v>380</v>
      </c>
      <c r="E19922" s="62" t="str">
        <f t="shared" si="1"/>
        <v>Out of test</v>
      </c>
      <c r="F19922" s="53" t="str">
        <f t="shared" si="2"/>
        <v>Shenzhen_1</v>
      </c>
      <c r="G19922" s="53">
        <f t="shared" si="3"/>
        <v>0.8789420213</v>
      </c>
    </row>
    <row r="19923">
      <c r="A19923" s="61">
        <v>1.512154054E9</v>
      </c>
      <c r="B19923" s="61">
        <v>1.0</v>
      </c>
      <c r="C19923" s="61">
        <v>3565.0</v>
      </c>
      <c r="D19923" s="57" t="s">
        <v>380</v>
      </c>
      <c r="E19923" s="62" t="str">
        <f t="shared" si="1"/>
        <v>Out of test</v>
      </c>
      <c r="F19923" s="53" t="str">
        <f t="shared" si="2"/>
        <v>Shenzhen_1</v>
      </c>
      <c r="G19923" s="53">
        <f t="shared" si="3"/>
        <v>0.9864327734</v>
      </c>
    </row>
    <row r="19924">
      <c r="A19924" s="61">
        <v>1.516638103E9</v>
      </c>
      <c r="B19924" s="61">
        <v>1.0</v>
      </c>
      <c r="C19924" s="61">
        <v>573.0</v>
      </c>
      <c r="D19924" s="57" t="s">
        <v>380</v>
      </c>
      <c r="E19924" s="62" t="str">
        <f t="shared" si="1"/>
        <v>Out of test</v>
      </c>
      <c r="F19924" s="53" t="str">
        <f t="shared" si="2"/>
        <v>Shenzhen_1</v>
      </c>
      <c r="G19924" s="53">
        <f t="shared" si="3"/>
        <v>0.01980760679</v>
      </c>
    </row>
    <row r="19925">
      <c r="A19925" s="61">
        <v>1.517527547E9</v>
      </c>
      <c r="B19925" s="61">
        <v>1.0</v>
      </c>
      <c r="C19925" s="61">
        <v>493.0</v>
      </c>
      <c r="D19925" s="57" t="s">
        <v>380</v>
      </c>
      <c r="E19925" s="62" t="str">
        <f t="shared" si="1"/>
        <v>Out of test</v>
      </c>
      <c r="F19925" s="53" t="str">
        <f t="shared" si="2"/>
        <v>Shenzhen_1</v>
      </c>
      <c r="G19925" s="53">
        <f t="shared" si="3"/>
        <v>0.9125702738</v>
      </c>
    </row>
    <row r="19926">
      <c r="A19926" s="61">
        <v>1.516359545E9</v>
      </c>
      <c r="B19926" s="61">
        <v>1.0</v>
      </c>
      <c r="C19926" s="61">
        <v>1323.0</v>
      </c>
      <c r="D19926" s="57" t="s">
        <v>380</v>
      </c>
      <c r="E19926" s="62" t="str">
        <f t="shared" si="1"/>
        <v>Out of test</v>
      </c>
      <c r="F19926" s="53" t="str">
        <f t="shared" si="2"/>
        <v>Shenzhen_1</v>
      </c>
      <c r="G19926" s="53">
        <f t="shared" si="3"/>
        <v>0.6143847034</v>
      </c>
    </row>
    <row r="19927">
      <c r="A19927" s="61">
        <v>1.519222237E9</v>
      </c>
      <c r="B19927" s="61">
        <v>1.0</v>
      </c>
      <c r="C19927" s="61">
        <v>84.0</v>
      </c>
      <c r="D19927" s="57" t="s">
        <v>380</v>
      </c>
      <c r="E19927" s="62" t="str">
        <f t="shared" si="1"/>
        <v>Out of test</v>
      </c>
      <c r="F19927" s="53" t="str">
        <f t="shared" si="2"/>
        <v>Shenzhen_1</v>
      </c>
      <c r="G19927" s="53">
        <f t="shared" si="3"/>
        <v>0.8866269593</v>
      </c>
    </row>
    <row r="19928">
      <c r="A19928" s="61">
        <v>1.512345264E9</v>
      </c>
      <c r="B19928" s="61">
        <v>1.0</v>
      </c>
      <c r="C19928" s="61">
        <v>387.0</v>
      </c>
      <c r="D19928" s="57" t="s">
        <v>380</v>
      </c>
      <c r="E19928" s="62" t="str">
        <f t="shared" si="1"/>
        <v>Out of test</v>
      </c>
      <c r="F19928" s="53" t="str">
        <f t="shared" si="2"/>
        <v>Shenzhen_1</v>
      </c>
      <c r="G19928" s="53">
        <f t="shared" si="3"/>
        <v>0.2580040328</v>
      </c>
    </row>
    <row r="19929">
      <c r="A19929" s="61">
        <v>1.512476946E9</v>
      </c>
      <c r="B19929" s="61">
        <v>1.0</v>
      </c>
      <c r="C19929" s="61">
        <v>1149.0</v>
      </c>
      <c r="D19929" s="57" t="s">
        <v>380</v>
      </c>
      <c r="E19929" s="62" t="str">
        <f t="shared" si="1"/>
        <v>Out of test</v>
      </c>
      <c r="F19929" s="53" t="str">
        <f t="shared" si="2"/>
        <v>Shenzhen_1</v>
      </c>
      <c r="G19929" s="53">
        <f t="shared" si="3"/>
        <v>0.4399415193</v>
      </c>
    </row>
    <row r="19930">
      <c r="A19930" s="61">
        <v>1.514784654E9</v>
      </c>
      <c r="B19930" s="61">
        <v>1.0</v>
      </c>
      <c r="C19930" s="61">
        <v>133.0</v>
      </c>
      <c r="D19930" s="57" t="s">
        <v>380</v>
      </c>
      <c r="E19930" s="62" t="str">
        <f t="shared" si="1"/>
        <v>Out of test</v>
      </c>
      <c r="F19930" s="53" t="str">
        <f t="shared" si="2"/>
        <v>Shenzhen_1</v>
      </c>
      <c r="G19930" s="53">
        <f t="shared" si="3"/>
        <v>0.4205347943</v>
      </c>
    </row>
    <row r="19931">
      <c r="A19931" s="61">
        <v>1.514658033E9</v>
      </c>
      <c r="B19931" s="61">
        <v>1.0</v>
      </c>
      <c r="C19931" s="61">
        <v>1109.0</v>
      </c>
      <c r="D19931" s="57" t="s">
        <v>380</v>
      </c>
      <c r="E19931" s="62" t="str">
        <f t="shared" si="1"/>
        <v>Out of test</v>
      </c>
      <c r="F19931" s="53" t="str">
        <f t="shared" si="2"/>
        <v>Shenzhen_1</v>
      </c>
      <c r="G19931" s="53">
        <f t="shared" si="3"/>
        <v>0.0545087137</v>
      </c>
    </row>
    <row r="19932">
      <c r="A19932" s="61">
        <v>1.514269257E9</v>
      </c>
      <c r="B19932" s="61">
        <v>1.0</v>
      </c>
      <c r="C19932" s="61">
        <v>849.0</v>
      </c>
      <c r="D19932" s="57" t="s">
        <v>380</v>
      </c>
      <c r="E19932" s="62" t="str">
        <f t="shared" si="1"/>
        <v>Out of test</v>
      </c>
      <c r="F19932" s="53" t="str">
        <f t="shared" si="2"/>
        <v>Shenzhen_1</v>
      </c>
      <c r="G19932" s="53">
        <f t="shared" si="3"/>
        <v>0.3396787265</v>
      </c>
    </row>
    <row r="19933">
      <c r="A19933" s="61">
        <v>1.516245678E9</v>
      </c>
      <c r="B19933" s="61">
        <v>1.0</v>
      </c>
      <c r="C19933" s="61">
        <v>3124.0</v>
      </c>
      <c r="D19933" s="57" t="s">
        <v>380</v>
      </c>
      <c r="E19933" s="62" t="str">
        <f t="shared" si="1"/>
        <v>Out of test</v>
      </c>
      <c r="F19933" s="53" t="str">
        <f t="shared" si="2"/>
        <v>Shenzhen_1</v>
      </c>
      <c r="G19933" s="53">
        <f t="shared" si="3"/>
        <v>0.4615007567</v>
      </c>
    </row>
    <row r="19934">
      <c r="A19934" s="61">
        <v>1.519555279E9</v>
      </c>
      <c r="B19934" s="61">
        <v>1.0</v>
      </c>
      <c r="C19934" s="61">
        <v>415.0</v>
      </c>
      <c r="D19934" s="57" t="s">
        <v>380</v>
      </c>
      <c r="E19934" s="62" t="str">
        <f t="shared" si="1"/>
        <v>Out of test</v>
      </c>
      <c r="F19934" s="53" t="str">
        <f t="shared" si="2"/>
        <v>Shenzhen_1</v>
      </c>
      <c r="G19934" s="53">
        <f t="shared" si="3"/>
        <v>0.9223090483</v>
      </c>
    </row>
    <row r="19935">
      <c r="A19935" s="61">
        <v>1.517251475E9</v>
      </c>
      <c r="B19935" s="61">
        <v>1.0</v>
      </c>
      <c r="C19935" s="61">
        <v>162.0</v>
      </c>
      <c r="D19935" s="57" t="s">
        <v>380</v>
      </c>
      <c r="E19935" s="62" t="str">
        <f t="shared" si="1"/>
        <v>Out of test</v>
      </c>
      <c r="F19935" s="53" t="str">
        <f t="shared" si="2"/>
        <v>Shenzhen_1</v>
      </c>
      <c r="G19935" s="53">
        <f t="shared" si="3"/>
        <v>0.5982330109</v>
      </c>
    </row>
    <row r="19936">
      <c r="A19936" s="61">
        <v>1.514311669E9</v>
      </c>
      <c r="B19936" s="61">
        <v>1.0</v>
      </c>
      <c r="C19936" s="61">
        <v>2658.0</v>
      </c>
      <c r="D19936" s="57" t="s">
        <v>380</v>
      </c>
      <c r="E19936" s="62" t="str">
        <f t="shared" si="1"/>
        <v>Out of test</v>
      </c>
      <c r="F19936" s="53" t="str">
        <f t="shared" si="2"/>
        <v>Shenzhen_1</v>
      </c>
      <c r="G19936" s="53">
        <f t="shared" si="3"/>
        <v>0.3684608593</v>
      </c>
    </row>
    <row r="19937">
      <c r="A19937" s="61">
        <v>1.519800383E9</v>
      </c>
      <c r="B19937" s="61">
        <v>1.0</v>
      </c>
      <c r="C19937" s="61">
        <v>1791.0</v>
      </c>
      <c r="D19937" s="57" t="s">
        <v>380</v>
      </c>
      <c r="E19937" s="62" t="str">
        <f t="shared" si="1"/>
        <v>Out of test</v>
      </c>
      <c r="F19937" s="53" t="str">
        <f t="shared" si="2"/>
        <v>Shenzhen_1</v>
      </c>
      <c r="G19937" s="53">
        <f t="shared" si="3"/>
        <v>0.1499589912</v>
      </c>
    </row>
    <row r="19938">
      <c r="A19938" s="61">
        <v>1.515044355E9</v>
      </c>
      <c r="B19938" s="61">
        <v>1.0</v>
      </c>
      <c r="C19938" s="61">
        <v>2342.0</v>
      </c>
      <c r="D19938" s="57" t="s">
        <v>380</v>
      </c>
      <c r="E19938" s="62" t="str">
        <f t="shared" si="1"/>
        <v>Out of test</v>
      </c>
      <c r="F19938" s="53" t="str">
        <f t="shared" si="2"/>
        <v>Shenzhen_1</v>
      </c>
      <c r="G19938" s="53">
        <f t="shared" si="3"/>
        <v>0.834435693</v>
      </c>
    </row>
    <row r="19939">
      <c r="A19939" s="61">
        <v>1.516461068E9</v>
      </c>
      <c r="B19939" s="61">
        <v>1.0</v>
      </c>
      <c r="C19939" s="61">
        <v>479.0</v>
      </c>
      <c r="D19939" s="57" t="s">
        <v>380</v>
      </c>
      <c r="E19939" s="62" t="str">
        <f t="shared" si="1"/>
        <v>Out of test</v>
      </c>
      <c r="F19939" s="53" t="str">
        <f t="shared" si="2"/>
        <v>Shenzhen_1</v>
      </c>
      <c r="G19939" s="53">
        <f t="shared" si="3"/>
        <v>0.5497374479</v>
      </c>
    </row>
    <row r="19940">
      <c r="A19940" s="61">
        <v>1.516325598E9</v>
      </c>
      <c r="B19940" s="61">
        <v>1.0</v>
      </c>
      <c r="C19940" s="61">
        <v>348.0</v>
      </c>
      <c r="D19940" s="57" t="s">
        <v>380</v>
      </c>
      <c r="E19940" s="62" t="str">
        <f t="shared" si="1"/>
        <v>Out of test</v>
      </c>
      <c r="F19940" s="53" t="str">
        <f t="shared" si="2"/>
        <v>Shenzhen_1</v>
      </c>
      <c r="G19940" s="53">
        <f t="shared" si="3"/>
        <v>0.8265936942</v>
      </c>
    </row>
    <row r="19941">
      <c r="A19941" s="61">
        <v>1.514179135E9</v>
      </c>
      <c r="B19941" s="61">
        <v>1.0</v>
      </c>
      <c r="C19941" s="61">
        <v>1343.0</v>
      </c>
      <c r="D19941" s="57" t="s">
        <v>380</v>
      </c>
      <c r="E19941" s="62" t="str">
        <f t="shared" si="1"/>
        <v>Out of test</v>
      </c>
      <c r="F19941" s="53" t="str">
        <f t="shared" si="2"/>
        <v>Shenzhen_1</v>
      </c>
      <c r="G19941" s="53">
        <f t="shared" si="3"/>
        <v>0.9794329785</v>
      </c>
    </row>
    <row r="19942">
      <c r="A19942" s="61">
        <v>1.517744413E9</v>
      </c>
      <c r="B19942" s="61">
        <v>1.0</v>
      </c>
      <c r="C19942" s="61">
        <v>1191.0</v>
      </c>
      <c r="D19942" s="57" t="s">
        <v>380</v>
      </c>
      <c r="E19942" s="62" t="str">
        <f t="shared" si="1"/>
        <v>Out of test</v>
      </c>
      <c r="F19942" s="53" t="str">
        <f t="shared" si="2"/>
        <v>Shenzhen_1</v>
      </c>
      <c r="G19942" s="53">
        <f t="shared" si="3"/>
        <v>0.08471701347</v>
      </c>
    </row>
    <row r="19943">
      <c r="A19943" s="61">
        <v>1.514633789E9</v>
      </c>
      <c r="B19943" s="61">
        <v>1.0</v>
      </c>
      <c r="C19943" s="61">
        <v>1853.0</v>
      </c>
      <c r="D19943" s="57" t="s">
        <v>380</v>
      </c>
      <c r="E19943" s="62" t="str">
        <f t="shared" si="1"/>
        <v>Out of test</v>
      </c>
      <c r="F19943" s="53" t="str">
        <f t="shared" si="2"/>
        <v>Shenzhen_1</v>
      </c>
      <c r="G19943" s="53">
        <f t="shared" si="3"/>
        <v>0.2969496941</v>
      </c>
    </row>
    <row r="19944">
      <c r="A19944" s="61">
        <v>1.513112164E9</v>
      </c>
      <c r="B19944" s="61">
        <v>1.0</v>
      </c>
      <c r="C19944" s="61">
        <v>1502.0</v>
      </c>
      <c r="D19944" s="57" t="s">
        <v>380</v>
      </c>
      <c r="E19944" s="62" t="str">
        <f t="shared" si="1"/>
        <v>Out of test</v>
      </c>
      <c r="F19944" s="53" t="str">
        <f t="shared" si="2"/>
        <v>Shenzhen_1</v>
      </c>
      <c r="G19944" s="53">
        <f t="shared" si="3"/>
        <v>0.8454086574</v>
      </c>
    </row>
    <row r="19945">
      <c r="A19945" s="61">
        <v>1.513284059E9</v>
      </c>
      <c r="B19945" s="61">
        <v>1.0</v>
      </c>
      <c r="C19945" s="61">
        <v>939.0</v>
      </c>
      <c r="D19945" s="57" t="s">
        <v>380</v>
      </c>
      <c r="E19945" s="62" t="str">
        <f t="shared" si="1"/>
        <v>Out of test</v>
      </c>
      <c r="F19945" s="53" t="str">
        <f t="shared" si="2"/>
        <v>Shenzhen_1</v>
      </c>
      <c r="G19945" s="53">
        <f t="shared" si="3"/>
        <v>0.4764378758</v>
      </c>
    </row>
    <row r="19946">
      <c r="A19946" s="61">
        <v>1.515399664E9</v>
      </c>
      <c r="B19946" s="61">
        <v>1.0</v>
      </c>
      <c r="C19946" s="61">
        <v>1257.0</v>
      </c>
      <c r="D19946" s="57" t="s">
        <v>380</v>
      </c>
      <c r="E19946" s="62" t="str">
        <f t="shared" si="1"/>
        <v>Out of test</v>
      </c>
      <c r="F19946" s="53" t="str">
        <f t="shared" si="2"/>
        <v>Shenzhen_1</v>
      </c>
      <c r="G19946" s="53">
        <f t="shared" si="3"/>
        <v>0.6470363415</v>
      </c>
    </row>
    <row r="19947">
      <c r="A19947" s="61">
        <v>1.517653244E9</v>
      </c>
      <c r="B19947" s="61">
        <v>1.0</v>
      </c>
      <c r="C19947" s="61">
        <v>2161.0</v>
      </c>
      <c r="D19947" s="57" t="s">
        <v>380</v>
      </c>
      <c r="E19947" s="62" t="str">
        <f t="shared" si="1"/>
        <v>Out of test</v>
      </c>
      <c r="F19947" s="53" t="str">
        <f t="shared" si="2"/>
        <v>Shenzhen_1</v>
      </c>
      <c r="G19947" s="53">
        <f t="shared" si="3"/>
        <v>0.4849633142</v>
      </c>
    </row>
    <row r="19948">
      <c r="A19948" s="61">
        <v>1.516124915E9</v>
      </c>
      <c r="B19948" s="61">
        <v>1.0</v>
      </c>
      <c r="C19948" s="61">
        <v>2401.0</v>
      </c>
      <c r="D19948" s="57" t="s">
        <v>380</v>
      </c>
      <c r="E19948" s="62" t="str">
        <f t="shared" si="1"/>
        <v>Out of test</v>
      </c>
      <c r="F19948" s="53" t="str">
        <f t="shared" si="2"/>
        <v>Shenzhen_1</v>
      </c>
      <c r="G19948" s="53">
        <f t="shared" si="3"/>
        <v>0.2765625838</v>
      </c>
    </row>
    <row r="19949">
      <c r="A19949" s="61">
        <v>1.518652226E9</v>
      </c>
      <c r="B19949" s="61">
        <v>1.0</v>
      </c>
      <c r="C19949" s="61">
        <v>768.0</v>
      </c>
      <c r="D19949" s="57" t="s">
        <v>380</v>
      </c>
      <c r="E19949" s="62" t="str">
        <f t="shared" si="1"/>
        <v>Out of test</v>
      </c>
      <c r="F19949" s="53" t="str">
        <f t="shared" si="2"/>
        <v>Shenzhen_1</v>
      </c>
      <c r="G19949" s="53">
        <f t="shared" si="3"/>
        <v>0.004621905671</v>
      </c>
    </row>
    <row r="19950">
      <c r="A19950" s="61">
        <v>1.514037296E9</v>
      </c>
      <c r="B19950" s="61">
        <v>1.0</v>
      </c>
      <c r="C19950" s="61">
        <v>2964.0</v>
      </c>
      <c r="D19950" s="57" t="s">
        <v>380</v>
      </c>
      <c r="E19950" s="62" t="str">
        <f t="shared" si="1"/>
        <v>Out of test</v>
      </c>
      <c r="F19950" s="53" t="str">
        <f t="shared" si="2"/>
        <v>Shenzhen_1</v>
      </c>
      <c r="G19950" s="53">
        <f t="shared" si="3"/>
        <v>0.2966644053</v>
      </c>
    </row>
    <row r="19951">
      <c r="A19951" s="61">
        <v>1.516115524E9</v>
      </c>
      <c r="B19951" s="61">
        <v>1.0</v>
      </c>
      <c r="C19951" s="61">
        <v>1302.0</v>
      </c>
      <c r="D19951" s="57" t="s">
        <v>380</v>
      </c>
      <c r="E19951" s="62" t="str">
        <f t="shared" si="1"/>
        <v>Out of test</v>
      </c>
      <c r="F19951" s="53" t="str">
        <f t="shared" si="2"/>
        <v>Shenzhen_1</v>
      </c>
      <c r="G19951" s="53">
        <f t="shared" si="3"/>
        <v>0.8450750323</v>
      </c>
    </row>
    <row r="19952">
      <c r="A19952" s="61">
        <v>1.511746067E9</v>
      </c>
      <c r="B19952" s="61">
        <v>1.0</v>
      </c>
      <c r="C19952" s="61">
        <v>1067.0</v>
      </c>
      <c r="D19952" s="57" t="s">
        <v>380</v>
      </c>
      <c r="E19952" s="62" t="str">
        <f t="shared" si="1"/>
        <v>Out of test</v>
      </c>
      <c r="F19952" s="53" t="str">
        <f t="shared" si="2"/>
        <v>Shenzhen_1</v>
      </c>
      <c r="G19952" s="53">
        <f t="shared" si="3"/>
        <v>0.5134094081</v>
      </c>
    </row>
    <row r="19953">
      <c r="A19953" s="61">
        <v>1.511775666E9</v>
      </c>
      <c r="B19953" s="61">
        <v>1.0</v>
      </c>
      <c r="C19953" s="61">
        <v>178.0</v>
      </c>
      <c r="D19953" s="57" t="s">
        <v>380</v>
      </c>
      <c r="E19953" s="62" t="str">
        <f t="shared" si="1"/>
        <v>Out of test</v>
      </c>
      <c r="F19953" s="53" t="str">
        <f t="shared" si="2"/>
        <v>Shenzhen_1</v>
      </c>
      <c r="G19953" s="53">
        <f t="shared" si="3"/>
        <v>0.6578583991</v>
      </c>
    </row>
    <row r="19954">
      <c r="A19954" s="61">
        <v>1.518693209E9</v>
      </c>
      <c r="B19954" s="61">
        <v>1.0</v>
      </c>
      <c r="C19954" s="61">
        <v>2025.0</v>
      </c>
      <c r="D19954" s="57" t="s">
        <v>380</v>
      </c>
      <c r="E19954" s="62" t="str">
        <f t="shared" si="1"/>
        <v>Out of test</v>
      </c>
      <c r="F19954" s="53" t="str">
        <f t="shared" si="2"/>
        <v>Shenzhen_1</v>
      </c>
      <c r="G19954" s="53">
        <f t="shared" si="3"/>
        <v>0.1381154822</v>
      </c>
    </row>
    <row r="19955">
      <c r="A19955" s="61">
        <v>1.517358404E9</v>
      </c>
      <c r="B19955" s="61">
        <v>1.0</v>
      </c>
      <c r="C19955" s="61">
        <v>3439.0</v>
      </c>
      <c r="D19955" s="57" t="s">
        <v>380</v>
      </c>
      <c r="E19955" s="62" t="str">
        <f t="shared" si="1"/>
        <v>Out of test</v>
      </c>
      <c r="F19955" s="53" t="str">
        <f t="shared" si="2"/>
        <v>Shenzhen_1</v>
      </c>
      <c r="G19955" s="53">
        <f t="shared" si="3"/>
        <v>0.8685834796</v>
      </c>
    </row>
    <row r="19956">
      <c r="A19956" s="61">
        <v>1.511761547E9</v>
      </c>
      <c r="B19956" s="61">
        <v>1.0</v>
      </c>
      <c r="C19956" s="61">
        <v>587.0</v>
      </c>
      <c r="D19956" s="57" t="s">
        <v>380</v>
      </c>
      <c r="E19956" s="62" t="str">
        <f t="shared" si="1"/>
        <v>Out of test</v>
      </c>
      <c r="F19956" s="53" t="str">
        <f t="shared" si="2"/>
        <v>Shenzhen_1</v>
      </c>
      <c r="G19956" s="53">
        <f t="shared" si="3"/>
        <v>0.6026980449</v>
      </c>
    </row>
    <row r="19957">
      <c r="A19957" s="61">
        <v>1.512665094E9</v>
      </c>
      <c r="B19957" s="61">
        <v>1.0</v>
      </c>
      <c r="C19957" s="61">
        <v>2943.0</v>
      </c>
      <c r="D19957" s="57" t="s">
        <v>380</v>
      </c>
      <c r="E19957" s="62" t="str">
        <f t="shared" si="1"/>
        <v>Out of test</v>
      </c>
      <c r="F19957" s="53" t="str">
        <f t="shared" si="2"/>
        <v>Shenzhen_1</v>
      </c>
      <c r="G19957" s="53">
        <f t="shared" si="3"/>
        <v>0.8724435906</v>
      </c>
    </row>
    <row r="19958">
      <c r="A19958" s="61">
        <v>1.515228937E9</v>
      </c>
      <c r="B19958" s="61">
        <v>1.0</v>
      </c>
      <c r="C19958" s="61">
        <v>1286.0</v>
      </c>
      <c r="D19958" s="57" t="s">
        <v>380</v>
      </c>
      <c r="E19958" s="62" t="str">
        <f t="shared" si="1"/>
        <v>Out of test</v>
      </c>
      <c r="F19958" s="53" t="str">
        <f t="shared" si="2"/>
        <v>Shenzhen_1</v>
      </c>
      <c r="G19958" s="53">
        <f t="shared" si="3"/>
        <v>0.5497484405</v>
      </c>
    </row>
    <row r="19959">
      <c r="A19959" s="61">
        <v>1.513096985E9</v>
      </c>
      <c r="B19959" s="61">
        <v>1.0</v>
      </c>
      <c r="C19959" s="61">
        <v>1138.0</v>
      </c>
      <c r="D19959" s="57" t="s">
        <v>380</v>
      </c>
      <c r="E19959" s="62" t="str">
        <f t="shared" si="1"/>
        <v>Out of test</v>
      </c>
      <c r="F19959" s="53" t="str">
        <f t="shared" si="2"/>
        <v>Shenzhen_1</v>
      </c>
      <c r="G19959" s="53">
        <f t="shared" si="3"/>
        <v>0.1065086114</v>
      </c>
    </row>
    <row r="19960">
      <c r="A19960" s="61">
        <v>1.511595328E9</v>
      </c>
      <c r="B19960" s="61">
        <v>1.0</v>
      </c>
      <c r="C19960" s="61">
        <v>199.0</v>
      </c>
      <c r="D19960" s="57" t="s">
        <v>380</v>
      </c>
      <c r="E19960" s="62" t="str">
        <f t="shared" si="1"/>
        <v>Out of test</v>
      </c>
      <c r="F19960" s="53" t="str">
        <f t="shared" si="2"/>
        <v>Shenzhen_1</v>
      </c>
      <c r="G19960" s="53">
        <f t="shared" si="3"/>
        <v>0.4338581955</v>
      </c>
    </row>
    <row r="19961">
      <c r="A19961" s="61">
        <v>1.517746505E9</v>
      </c>
      <c r="B19961" s="61">
        <v>1.0</v>
      </c>
      <c r="C19961" s="61">
        <v>4447.0</v>
      </c>
      <c r="D19961" s="57" t="s">
        <v>380</v>
      </c>
      <c r="E19961" s="62" t="str">
        <f t="shared" si="1"/>
        <v>Out of test</v>
      </c>
      <c r="F19961" s="53" t="str">
        <f t="shared" si="2"/>
        <v>Shenzhen_1</v>
      </c>
      <c r="G19961" s="53">
        <f t="shared" si="3"/>
        <v>0.8115312699</v>
      </c>
    </row>
    <row r="19962">
      <c r="A19962" s="61">
        <v>1.513743054E9</v>
      </c>
      <c r="B19962" s="61">
        <v>1.0</v>
      </c>
      <c r="C19962" s="61">
        <v>95.0</v>
      </c>
      <c r="D19962" s="57" t="s">
        <v>380</v>
      </c>
      <c r="E19962" s="62" t="str">
        <f t="shared" si="1"/>
        <v>Out of test</v>
      </c>
      <c r="F19962" s="53" t="str">
        <f t="shared" si="2"/>
        <v>Shenzhen_1</v>
      </c>
      <c r="G19962" s="53">
        <f t="shared" si="3"/>
        <v>0.1395041451</v>
      </c>
    </row>
    <row r="19963">
      <c r="A19963" s="61">
        <v>1.518380006E9</v>
      </c>
      <c r="B19963" s="61">
        <v>1.0</v>
      </c>
      <c r="C19963" s="61">
        <v>3117.0</v>
      </c>
      <c r="D19963" s="57" t="s">
        <v>380</v>
      </c>
      <c r="E19963" s="62" t="str">
        <f t="shared" si="1"/>
        <v>Out of test</v>
      </c>
      <c r="F19963" s="53" t="str">
        <f t="shared" si="2"/>
        <v>Shenzhen_1</v>
      </c>
      <c r="G19963" s="53">
        <f t="shared" si="3"/>
        <v>0.146897381</v>
      </c>
    </row>
    <row r="19964">
      <c r="A19964" s="61">
        <v>1.517330858E9</v>
      </c>
      <c r="B19964" s="61">
        <v>1.0</v>
      </c>
      <c r="C19964" s="61">
        <v>3895.0</v>
      </c>
      <c r="D19964" s="57" t="s">
        <v>380</v>
      </c>
      <c r="E19964" s="62" t="str">
        <f t="shared" si="1"/>
        <v>Out of test</v>
      </c>
      <c r="F19964" s="53" t="str">
        <f t="shared" si="2"/>
        <v>Shenzhen_1</v>
      </c>
      <c r="G19964" s="53">
        <f t="shared" si="3"/>
        <v>0.6964566809</v>
      </c>
    </row>
    <row r="19965">
      <c r="A19965" s="61">
        <v>1.518731653E9</v>
      </c>
      <c r="B19965" s="61">
        <v>1.0</v>
      </c>
      <c r="C19965" s="61">
        <v>2543.0</v>
      </c>
      <c r="D19965" s="57" t="s">
        <v>380</v>
      </c>
      <c r="E19965" s="62" t="str">
        <f t="shared" si="1"/>
        <v>Out of test</v>
      </c>
      <c r="F19965" s="53" t="str">
        <f t="shared" si="2"/>
        <v>Shenzhen_1</v>
      </c>
      <c r="G19965" s="53">
        <f t="shared" si="3"/>
        <v>0.9235680535</v>
      </c>
    </row>
    <row r="19966">
      <c r="A19966" s="61">
        <v>1.513163008E9</v>
      </c>
      <c r="B19966" s="61">
        <v>1.0</v>
      </c>
      <c r="C19966" s="61">
        <v>3042.0</v>
      </c>
      <c r="D19966" s="57" t="s">
        <v>380</v>
      </c>
      <c r="E19966" s="62" t="str">
        <f t="shared" si="1"/>
        <v>Out of test</v>
      </c>
      <c r="F19966" s="53" t="str">
        <f t="shared" si="2"/>
        <v>Shenzhen_1</v>
      </c>
      <c r="G19966" s="53">
        <f t="shared" si="3"/>
        <v>0.412614835</v>
      </c>
    </row>
    <row r="19967">
      <c r="A19967" s="61">
        <v>1.512455823E9</v>
      </c>
      <c r="B19967" s="61">
        <v>1.0</v>
      </c>
      <c r="C19967" s="61">
        <v>4133.0</v>
      </c>
      <c r="D19967" s="57" t="s">
        <v>380</v>
      </c>
      <c r="E19967" s="62" t="str">
        <f t="shared" si="1"/>
        <v>Out of test</v>
      </c>
      <c r="F19967" s="53" t="str">
        <f t="shared" si="2"/>
        <v>Shenzhen_1</v>
      </c>
      <c r="G19967" s="53">
        <f t="shared" si="3"/>
        <v>0.9981402629</v>
      </c>
    </row>
    <row r="19968">
      <c r="A19968" s="61">
        <v>1.512386986E9</v>
      </c>
      <c r="B19968" s="61">
        <v>1.0</v>
      </c>
      <c r="C19968" s="61">
        <v>2340.0</v>
      </c>
      <c r="D19968" s="57" t="s">
        <v>380</v>
      </c>
      <c r="E19968" s="62" t="str">
        <f t="shared" si="1"/>
        <v>Out of test</v>
      </c>
      <c r="F19968" s="53" t="str">
        <f t="shared" si="2"/>
        <v>Shenzhen_1</v>
      </c>
      <c r="G19968" s="53">
        <f t="shared" si="3"/>
        <v>0.8559766235</v>
      </c>
    </row>
    <row r="19969">
      <c r="A19969" s="61">
        <v>1.514365606E9</v>
      </c>
      <c r="B19969" s="61">
        <v>1.0</v>
      </c>
      <c r="C19969" s="61">
        <v>1701.0</v>
      </c>
      <c r="D19969" s="57" t="s">
        <v>380</v>
      </c>
      <c r="E19969" s="62" t="str">
        <f t="shared" si="1"/>
        <v>Out of test</v>
      </c>
      <c r="F19969" s="53" t="str">
        <f t="shared" si="2"/>
        <v>Shenzhen_1</v>
      </c>
      <c r="G19969" s="53">
        <f t="shared" si="3"/>
        <v>0.3313762553</v>
      </c>
    </row>
    <row r="19970">
      <c r="A19970" s="61">
        <v>1.519946156E9</v>
      </c>
      <c r="B19970" s="61">
        <v>1.0</v>
      </c>
      <c r="C19970" s="61">
        <v>981.0</v>
      </c>
      <c r="D19970" s="57" t="s">
        <v>380</v>
      </c>
      <c r="E19970" s="62" t="str">
        <f t="shared" si="1"/>
        <v>Out of test</v>
      </c>
      <c r="F19970" s="53" t="str">
        <f t="shared" si="2"/>
        <v>Shenzhen_1</v>
      </c>
      <c r="G19970" s="53">
        <f t="shared" si="3"/>
        <v>0.1148174557</v>
      </c>
    </row>
    <row r="19971">
      <c r="A19971" s="61">
        <v>1.519103334E9</v>
      </c>
      <c r="B19971" s="61">
        <v>1.0</v>
      </c>
      <c r="C19971" s="61">
        <v>369.0</v>
      </c>
      <c r="D19971" s="57" t="s">
        <v>380</v>
      </c>
      <c r="E19971" s="62" t="str">
        <f t="shared" si="1"/>
        <v>Out of test</v>
      </c>
      <c r="F19971" s="53" t="str">
        <f t="shared" si="2"/>
        <v>Shenzhen_1</v>
      </c>
      <c r="G19971" s="53">
        <f t="shared" si="3"/>
        <v>0.6897301175</v>
      </c>
    </row>
    <row r="19972">
      <c r="A19972" s="61">
        <v>1.514426449E9</v>
      </c>
      <c r="B19972" s="61">
        <v>1.0</v>
      </c>
      <c r="C19972" s="61">
        <v>666.0</v>
      </c>
      <c r="D19972" s="57" t="s">
        <v>380</v>
      </c>
      <c r="E19972" s="62" t="str">
        <f t="shared" si="1"/>
        <v>Out of test</v>
      </c>
      <c r="F19972" s="53" t="str">
        <f t="shared" si="2"/>
        <v>Shenzhen_1</v>
      </c>
      <c r="G19972" s="53">
        <f t="shared" si="3"/>
        <v>0.6138925171</v>
      </c>
    </row>
    <row r="19973">
      <c r="A19973" s="61">
        <v>1.517239648E9</v>
      </c>
      <c r="B19973" s="61">
        <v>1.0</v>
      </c>
      <c r="C19973" s="61">
        <v>48.0</v>
      </c>
      <c r="D19973" s="57" t="s">
        <v>380</v>
      </c>
      <c r="E19973" s="62" t="str">
        <f t="shared" si="1"/>
        <v>Out of test</v>
      </c>
      <c r="F19973" s="53" t="str">
        <f t="shared" si="2"/>
        <v>Shenzhen_1</v>
      </c>
      <c r="G19973" s="53">
        <f t="shared" si="3"/>
        <v>0.8696637345</v>
      </c>
    </row>
    <row r="19974">
      <c r="A19974" s="61">
        <v>1.512279638E9</v>
      </c>
      <c r="B19974" s="61">
        <v>1.0</v>
      </c>
      <c r="C19974" s="61">
        <v>3462.0</v>
      </c>
      <c r="D19974" s="57" t="s">
        <v>380</v>
      </c>
      <c r="E19974" s="62" t="str">
        <f t="shared" si="1"/>
        <v>Out of test</v>
      </c>
      <c r="F19974" s="53" t="str">
        <f t="shared" si="2"/>
        <v>Shenzhen_1</v>
      </c>
      <c r="G19974" s="53">
        <f t="shared" si="3"/>
        <v>0.633547395</v>
      </c>
    </row>
    <row r="19975">
      <c r="A19975" s="61">
        <v>1.516857286E9</v>
      </c>
      <c r="B19975" s="61">
        <v>1.0</v>
      </c>
      <c r="C19975" s="61">
        <v>2014.0</v>
      </c>
      <c r="D19975" s="57" t="s">
        <v>380</v>
      </c>
      <c r="E19975" s="62" t="str">
        <f t="shared" si="1"/>
        <v>Out of test</v>
      </c>
      <c r="F19975" s="53" t="str">
        <f t="shared" si="2"/>
        <v>Shenzhen_1</v>
      </c>
      <c r="G19975" s="53">
        <f t="shared" si="3"/>
        <v>0.3911533962</v>
      </c>
    </row>
    <row r="19976">
      <c r="A19976" s="61">
        <v>1.516777658E9</v>
      </c>
      <c r="B19976" s="61">
        <v>1.0</v>
      </c>
      <c r="C19976" s="61">
        <v>1979.0</v>
      </c>
      <c r="D19976" s="57" t="s">
        <v>380</v>
      </c>
      <c r="E19976" s="62" t="str">
        <f t="shared" si="1"/>
        <v>Out of test</v>
      </c>
      <c r="F19976" s="53" t="str">
        <f t="shared" si="2"/>
        <v>Shenzhen_1</v>
      </c>
      <c r="G19976" s="53">
        <f t="shared" si="3"/>
        <v>0.1900843058</v>
      </c>
    </row>
    <row r="19977">
      <c r="A19977" s="61">
        <v>1.517000089E9</v>
      </c>
      <c r="B19977" s="61">
        <v>1.0</v>
      </c>
      <c r="C19977" s="61">
        <v>1782.0</v>
      </c>
      <c r="D19977" s="57" t="s">
        <v>380</v>
      </c>
      <c r="E19977" s="62" t="str">
        <f t="shared" si="1"/>
        <v>Out of test</v>
      </c>
      <c r="F19977" s="53" t="str">
        <f t="shared" si="2"/>
        <v>Shenzhen_1</v>
      </c>
      <c r="G19977" s="53">
        <f t="shared" si="3"/>
        <v>0.6561230123</v>
      </c>
    </row>
    <row r="19978">
      <c r="A19978" s="61">
        <v>1.511454157E9</v>
      </c>
      <c r="B19978" s="61">
        <v>1.0</v>
      </c>
      <c r="C19978" s="61">
        <v>569.0</v>
      </c>
      <c r="D19978" s="57" t="s">
        <v>380</v>
      </c>
      <c r="E19978" s="62" t="str">
        <f t="shared" si="1"/>
        <v>Out of test</v>
      </c>
      <c r="F19978" s="53" t="str">
        <f t="shared" si="2"/>
        <v>Shenzhen_1</v>
      </c>
      <c r="G19978" s="53">
        <f t="shared" si="3"/>
        <v>0.4147848311</v>
      </c>
    </row>
    <row r="19979">
      <c r="A19979" s="61">
        <v>1.515720858E9</v>
      </c>
      <c r="B19979" s="61">
        <v>1.0</v>
      </c>
      <c r="C19979" s="61">
        <v>724.0</v>
      </c>
      <c r="D19979" s="57" t="s">
        <v>380</v>
      </c>
      <c r="E19979" s="62" t="str">
        <f t="shared" si="1"/>
        <v>Out of test</v>
      </c>
      <c r="F19979" s="53" t="str">
        <f t="shared" si="2"/>
        <v>Shenzhen_1</v>
      </c>
      <c r="G19979" s="53">
        <f t="shared" si="3"/>
        <v>0.2451109829</v>
      </c>
    </row>
    <row r="19980">
      <c r="A19980" s="61">
        <v>1.519332827E9</v>
      </c>
      <c r="B19980" s="61">
        <v>1.0</v>
      </c>
      <c r="C19980" s="61">
        <v>3291.0</v>
      </c>
      <c r="D19980" s="57" t="s">
        <v>380</v>
      </c>
      <c r="E19980" s="62" t="str">
        <f t="shared" si="1"/>
        <v>Out of test</v>
      </c>
      <c r="F19980" s="53" t="str">
        <f t="shared" si="2"/>
        <v>Shenzhen_1</v>
      </c>
      <c r="G19980" s="53">
        <f t="shared" si="3"/>
        <v>0.2939540703</v>
      </c>
    </row>
    <row r="19981">
      <c r="A19981" s="61">
        <v>1.518290147E9</v>
      </c>
      <c r="B19981" s="61">
        <v>1.0</v>
      </c>
      <c r="C19981" s="61">
        <v>3550.0</v>
      </c>
      <c r="D19981" s="57" t="s">
        <v>380</v>
      </c>
      <c r="E19981" s="62" t="str">
        <f t="shared" si="1"/>
        <v>Out of test</v>
      </c>
      <c r="F19981" s="53" t="str">
        <f t="shared" si="2"/>
        <v>Shenzhen_1</v>
      </c>
      <c r="G19981" s="53">
        <f t="shared" si="3"/>
        <v>0.05491508325</v>
      </c>
    </row>
    <row r="19982">
      <c r="A19982" s="61">
        <v>1.518082097E9</v>
      </c>
      <c r="B19982" s="61">
        <v>1.0</v>
      </c>
      <c r="C19982" s="61">
        <v>3546.0</v>
      </c>
      <c r="D19982" s="57" t="s">
        <v>380</v>
      </c>
      <c r="E19982" s="62" t="str">
        <f t="shared" si="1"/>
        <v>Out of test</v>
      </c>
      <c r="F19982" s="53" t="str">
        <f t="shared" si="2"/>
        <v>Shenzhen_1</v>
      </c>
      <c r="G19982" s="53">
        <f t="shared" si="3"/>
        <v>0.08467138443</v>
      </c>
    </row>
    <row r="19983">
      <c r="A19983" s="61">
        <v>1.513025674E9</v>
      </c>
      <c r="B19983" s="61">
        <v>1.0</v>
      </c>
      <c r="C19983" s="61">
        <v>684.0</v>
      </c>
      <c r="D19983" s="57" t="s">
        <v>380</v>
      </c>
      <c r="E19983" s="62" t="str">
        <f t="shared" si="1"/>
        <v>Out of test</v>
      </c>
      <c r="F19983" s="53" t="str">
        <f t="shared" si="2"/>
        <v>Shenzhen_1</v>
      </c>
      <c r="G19983" s="53">
        <f t="shared" si="3"/>
        <v>0.4130240805</v>
      </c>
    </row>
    <row r="19984">
      <c r="A19984" s="61">
        <v>1.513596015E9</v>
      </c>
      <c r="B19984" s="61">
        <v>1.0</v>
      </c>
      <c r="C19984" s="61">
        <v>902.0</v>
      </c>
      <c r="D19984" s="57" t="s">
        <v>380</v>
      </c>
      <c r="E19984" s="62" t="str">
        <f t="shared" si="1"/>
        <v>Out of test</v>
      </c>
      <c r="F19984" s="53" t="str">
        <f t="shared" si="2"/>
        <v>Shenzhen_1</v>
      </c>
      <c r="G19984" s="53">
        <f t="shared" si="3"/>
        <v>0.8351792123</v>
      </c>
    </row>
    <row r="19985">
      <c r="A19985" s="61">
        <v>1.518567913E9</v>
      </c>
      <c r="B19985" s="61">
        <v>1.0</v>
      </c>
      <c r="C19985" s="61">
        <v>1653.0</v>
      </c>
      <c r="D19985" s="57" t="s">
        <v>380</v>
      </c>
      <c r="E19985" s="62" t="str">
        <f t="shared" si="1"/>
        <v>Out of test</v>
      </c>
      <c r="F19985" s="53" t="str">
        <f t="shared" si="2"/>
        <v>Shenzhen_1</v>
      </c>
      <c r="G19985" s="53">
        <f t="shared" si="3"/>
        <v>0.7712155549</v>
      </c>
    </row>
    <row r="19986">
      <c r="A19986" s="61">
        <v>1.515254379E9</v>
      </c>
      <c r="B19986" s="61">
        <v>1.0</v>
      </c>
      <c r="C19986" s="61">
        <v>1683.0</v>
      </c>
      <c r="D19986" s="57" t="s">
        <v>380</v>
      </c>
      <c r="E19986" s="62" t="str">
        <f t="shared" si="1"/>
        <v>Out of test</v>
      </c>
      <c r="F19986" s="53" t="str">
        <f t="shared" si="2"/>
        <v>Shenzhen_1</v>
      </c>
      <c r="G19986" s="53">
        <f t="shared" si="3"/>
        <v>0.8527093639</v>
      </c>
    </row>
    <row r="19987">
      <c r="A19987" s="61">
        <v>1.513548714E9</v>
      </c>
      <c r="B19987" s="61">
        <v>1.0</v>
      </c>
      <c r="C19987" s="61">
        <v>2490.0</v>
      </c>
      <c r="D19987" s="57" t="s">
        <v>380</v>
      </c>
      <c r="E19987" s="62" t="str">
        <f t="shared" si="1"/>
        <v>Out of test</v>
      </c>
      <c r="F19987" s="53" t="str">
        <f t="shared" si="2"/>
        <v>Shenzhen_1</v>
      </c>
      <c r="G19987" s="53">
        <f t="shared" si="3"/>
        <v>0.5387883749</v>
      </c>
    </row>
    <row r="19988">
      <c r="A19988" s="61">
        <v>1.513621558E9</v>
      </c>
      <c r="B19988" s="61">
        <v>1.0</v>
      </c>
      <c r="C19988" s="61">
        <v>630.0</v>
      </c>
      <c r="D19988" s="57" t="s">
        <v>380</v>
      </c>
      <c r="E19988" s="62" t="str">
        <f t="shared" si="1"/>
        <v>Out of test</v>
      </c>
      <c r="F19988" s="53" t="str">
        <f t="shared" si="2"/>
        <v>Shenzhen_1</v>
      </c>
      <c r="G19988" s="53">
        <f t="shared" si="3"/>
        <v>0.2658560446</v>
      </c>
    </row>
    <row r="19989">
      <c r="A19989" s="61">
        <v>1.516402326E9</v>
      </c>
      <c r="B19989" s="61">
        <v>1.0</v>
      </c>
      <c r="C19989" s="61">
        <v>2952.0</v>
      </c>
      <c r="D19989" s="57" t="s">
        <v>380</v>
      </c>
      <c r="E19989" s="62" t="str">
        <f t="shared" si="1"/>
        <v>Out of test</v>
      </c>
      <c r="F19989" s="53" t="str">
        <f t="shared" si="2"/>
        <v>Shenzhen_1</v>
      </c>
      <c r="G19989" s="53">
        <f t="shared" si="3"/>
        <v>0.6016342517</v>
      </c>
    </row>
    <row r="19990">
      <c r="A19990" s="61">
        <v>1.512375074E9</v>
      </c>
      <c r="B19990" s="61">
        <v>1.0</v>
      </c>
      <c r="C19990" s="61">
        <v>220.0</v>
      </c>
      <c r="D19990" s="57" t="s">
        <v>380</v>
      </c>
      <c r="E19990" s="62" t="str">
        <f t="shared" si="1"/>
        <v>Out of test</v>
      </c>
      <c r="F19990" s="53" t="str">
        <f t="shared" si="2"/>
        <v>Shenzhen_1</v>
      </c>
      <c r="G19990" s="53">
        <f t="shared" si="3"/>
        <v>0.8173020056</v>
      </c>
    </row>
    <row r="19991">
      <c r="A19991" s="61">
        <v>1.514645217E9</v>
      </c>
      <c r="B19991" s="61">
        <v>1.0</v>
      </c>
      <c r="C19991" s="61">
        <v>1194.0</v>
      </c>
      <c r="D19991" s="57" t="s">
        <v>380</v>
      </c>
      <c r="E19991" s="62" t="str">
        <f t="shared" si="1"/>
        <v>Out of test</v>
      </c>
      <c r="F19991" s="53" t="str">
        <f t="shared" si="2"/>
        <v>Shenzhen_1</v>
      </c>
      <c r="G19991" s="53">
        <f t="shared" si="3"/>
        <v>0.9509971635</v>
      </c>
    </row>
    <row r="19992">
      <c r="A19992" s="61">
        <v>1.518351559E9</v>
      </c>
      <c r="B19992" s="61">
        <v>1.0</v>
      </c>
      <c r="C19992" s="61">
        <v>2370.0</v>
      </c>
      <c r="D19992" s="57" t="s">
        <v>380</v>
      </c>
      <c r="E19992" s="62" t="str">
        <f t="shared" si="1"/>
        <v>Out of test</v>
      </c>
      <c r="F19992" s="53" t="str">
        <f t="shared" si="2"/>
        <v>Shenzhen_1</v>
      </c>
      <c r="G19992" s="53">
        <f t="shared" si="3"/>
        <v>0.9428585822</v>
      </c>
    </row>
    <row r="19993">
      <c r="A19993" s="61">
        <v>1.511681013E9</v>
      </c>
      <c r="B19993" s="61">
        <v>1.0</v>
      </c>
      <c r="C19993" s="61">
        <v>1179.0</v>
      </c>
      <c r="D19993" s="57" t="s">
        <v>380</v>
      </c>
      <c r="E19993" s="62" t="str">
        <f t="shared" si="1"/>
        <v>Out of test</v>
      </c>
      <c r="F19993" s="53" t="str">
        <f t="shared" si="2"/>
        <v>Shenzhen_1</v>
      </c>
      <c r="G19993" s="53">
        <f t="shared" si="3"/>
        <v>0.05770161758</v>
      </c>
    </row>
    <row r="19994">
      <c r="A19994" s="61">
        <v>1.518907246E9</v>
      </c>
      <c r="B19994" s="61">
        <v>1.0</v>
      </c>
      <c r="C19994" s="61">
        <v>275.0</v>
      </c>
      <c r="D19994" s="57" t="s">
        <v>380</v>
      </c>
      <c r="E19994" s="62" t="str">
        <f t="shared" si="1"/>
        <v>Out of test</v>
      </c>
      <c r="F19994" s="53" t="str">
        <f t="shared" si="2"/>
        <v>Shenzhen_1</v>
      </c>
      <c r="G19994" s="53">
        <f t="shared" si="3"/>
        <v>0.9945880313</v>
      </c>
    </row>
    <row r="19995">
      <c r="A19995" s="61">
        <v>1.517158276E9</v>
      </c>
      <c r="B19995" s="61">
        <v>1.0</v>
      </c>
      <c r="C19995" s="61">
        <v>812.0</v>
      </c>
      <c r="D19995" s="57" t="s">
        <v>380</v>
      </c>
      <c r="E19995" s="62" t="str">
        <f t="shared" si="1"/>
        <v>Out of test</v>
      </c>
      <c r="F19995" s="53" t="str">
        <f t="shared" si="2"/>
        <v>Shenzhen_1</v>
      </c>
      <c r="G19995" s="53">
        <f t="shared" si="3"/>
        <v>0.4443625174</v>
      </c>
    </row>
    <row r="19996">
      <c r="A19996" s="61">
        <v>1.512986386E9</v>
      </c>
      <c r="B19996" s="61">
        <v>1.0</v>
      </c>
      <c r="C19996" s="61">
        <v>12.0</v>
      </c>
      <c r="D19996" s="57" t="s">
        <v>380</v>
      </c>
      <c r="E19996" s="62" t="str">
        <f t="shared" si="1"/>
        <v>Out of test</v>
      </c>
      <c r="F19996" s="53" t="str">
        <f t="shared" si="2"/>
        <v>Shenzhen_1</v>
      </c>
      <c r="G19996" s="53">
        <f t="shared" si="3"/>
        <v>0.0525569922</v>
      </c>
    </row>
    <row r="19997">
      <c r="A19997" s="61">
        <v>1.514390619E9</v>
      </c>
      <c r="B19997" s="61">
        <v>1.0</v>
      </c>
      <c r="C19997" s="61">
        <v>2716.0</v>
      </c>
      <c r="D19997" s="57" t="s">
        <v>380</v>
      </c>
      <c r="E19997" s="62" t="str">
        <f t="shared" si="1"/>
        <v>Out of test</v>
      </c>
      <c r="F19997" s="53" t="str">
        <f t="shared" si="2"/>
        <v>Shenzhen_1</v>
      </c>
      <c r="G19997" s="53">
        <f t="shared" si="3"/>
        <v>0.6782484649</v>
      </c>
    </row>
    <row r="19998">
      <c r="A19998" s="61">
        <v>1.512202383E9</v>
      </c>
      <c r="B19998" s="61">
        <v>1.0</v>
      </c>
      <c r="C19998" s="61">
        <v>770.0</v>
      </c>
      <c r="D19998" s="57" t="s">
        <v>380</v>
      </c>
      <c r="E19998" s="62" t="str">
        <f t="shared" si="1"/>
        <v>Out of test</v>
      </c>
      <c r="F19998" s="53" t="str">
        <f t="shared" si="2"/>
        <v>Shenzhen_1</v>
      </c>
      <c r="G19998" s="53">
        <f t="shared" si="3"/>
        <v>0.2479689637</v>
      </c>
    </row>
    <row r="19999">
      <c r="A19999" s="61">
        <v>1.517235833E9</v>
      </c>
      <c r="B19999" s="61">
        <v>1.0</v>
      </c>
      <c r="C19999" s="61">
        <v>1906.0</v>
      </c>
      <c r="D19999" s="57" t="s">
        <v>380</v>
      </c>
      <c r="E19999" s="62" t="str">
        <f t="shared" si="1"/>
        <v>Out of test</v>
      </c>
      <c r="F19999" s="53" t="str">
        <f t="shared" si="2"/>
        <v>Shenzhen_1</v>
      </c>
      <c r="G19999" s="53">
        <f t="shared" si="3"/>
        <v>0.4078207553</v>
      </c>
    </row>
    <row r="20000">
      <c r="A20000" s="61">
        <v>1.519631777E9</v>
      </c>
      <c r="B20000" s="61">
        <v>1.0</v>
      </c>
      <c r="C20000" s="61">
        <v>1021.0</v>
      </c>
      <c r="D20000" s="57" t="s">
        <v>380</v>
      </c>
      <c r="E20000" s="62" t="str">
        <f t="shared" si="1"/>
        <v>Out of test</v>
      </c>
      <c r="F20000" s="53" t="str">
        <f t="shared" si="2"/>
        <v>Shenzhen_1</v>
      </c>
      <c r="G20000" s="53">
        <f t="shared" si="3"/>
        <v>0.4496111505</v>
      </c>
    </row>
    <row r="20001">
      <c r="A20001" s="61">
        <v>1.519575603E9</v>
      </c>
      <c r="B20001" s="61">
        <v>1.0</v>
      </c>
      <c r="C20001" s="61">
        <v>1928.0</v>
      </c>
      <c r="D20001" s="57" t="s">
        <v>380</v>
      </c>
      <c r="E20001" s="62" t="str">
        <f t="shared" si="1"/>
        <v>Out of test</v>
      </c>
      <c r="F20001" s="53" t="str">
        <f t="shared" si="2"/>
        <v>Shenzhen_1</v>
      </c>
      <c r="G20001" s="53">
        <f t="shared" si="3"/>
        <v>0.3513881985</v>
      </c>
    </row>
    <row r="20002">
      <c r="A20002" s="61">
        <v>1.511858199E9</v>
      </c>
      <c r="B20002" s="61">
        <v>1.0</v>
      </c>
      <c r="C20002" s="61">
        <v>1208.0</v>
      </c>
      <c r="D20002" s="57" t="s">
        <v>380</v>
      </c>
      <c r="E20002" s="62" t="str">
        <f t="shared" si="1"/>
        <v>Out of test</v>
      </c>
      <c r="F20002" s="53" t="str">
        <f t="shared" si="2"/>
        <v>Shenzhen_1</v>
      </c>
      <c r="G20002" s="53">
        <f t="shared" si="3"/>
        <v>0.8084236399</v>
      </c>
    </row>
    <row r="20003">
      <c r="A20003" s="61">
        <v>1.519753073E9</v>
      </c>
      <c r="B20003" s="61">
        <v>1.0</v>
      </c>
      <c r="C20003" s="61">
        <v>1471.0</v>
      </c>
      <c r="D20003" s="57" t="s">
        <v>380</v>
      </c>
      <c r="E20003" s="62" t="str">
        <f t="shared" si="1"/>
        <v>Out of test</v>
      </c>
      <c r="F20003" s="53" t="str">
        <f t="shared" si="2"/>
        <v>Shenzhen_1</v>
      </c>
      <c r="G20003" s="53">
        <f t="shared" si="3"/>
        <v>0.3998169419</v>
      </c>
    </row>
    <row r="20004">
      <c r="A20004" s="61">
        <v>1.515259575E9</v>
      </c>
      <c r="B20004" s="61">
        <v>1.0</v>
      </c>
      <c r="C20004" s="61">
        <v>2860.0</v>
      </c>
      <c r="D20004" s="57" t="s">
        <v>380</v>
      </c>
      <c r="E20004" s="62" t="str">
        <f t="shared" si="1"/>
        <v>Out of test</v>
      </c>
      <c r="F20004" s="53" t="str">
        <f t="shared" si="2"/>
        <v>Shenzhen_1</v>
      </c>
      <c r="G20004" s="53">
        <f t="shared" si="3"/>
        <v>0.2273742105</v>
      </c>
    </row>
    <row r="20005">
      <c r="A20005" s="61">
        <v>1.512489413E9</v>
      </c>
      <c r="B20005" s="61">
        <v>1.0</v>
      </c>
      <c r="C20005" s="61">
        <v>1521.0</v>
      </c>
      <c r="D20005" s="57" t="s">
        <v>380</v>
      </c>
      <c r="E20005" s="62" t="str">
        <f t="shared" si="1"/>
        <v>Out of test</v>
      </c>
      <c r="F20005" s="53" t="str">
        <f t="shared" si="2"/>
        <v>Shenzhen_1</v>
      </c>
      <c r="G20005" s="53">
        <f t="shared" si="3"/>
        <v>0.3779438184</v>
      </c>
    </row>
    <row r="20006">
      <c r="A20006" s="61">
        <v>1.518173227E9</v>
      </c>
      <c r="B20006" s="61">
        <v>1.0</v>
      </c>
      <c r="C20006" s="61">
        <v>634.0</v>
      </c>
      <c r="D20006" s="57" t="s">
        <v>380</v>
      </c>
      <c r="E20006" s="62" t="str">
        <f t="shared" si="1"/>
        <v>Out of test</v>
      </c>
      <c r="F20006" s="53" t="str">
        <f t="shared" si="2"/>
        <v>Shenzhen_1</v>
      </c>
      <c r="G20006" s="53">
        <f t="shared" si="3"/>
        <v>0.7446486817</v>
      </c>
    </row>
    <row r="20007">
      <c r="A20007" s="61">
        <v>1.513847075E9</v>
      </c>
      <c r="B20007" s="61">
        <v>1.0</v>
      </c>
      <c r="C20007" s="61">
        <v>1426.0</v>
      </c>
      <c r="D20007" s="57" t="s">
        <v>380</v>
      </c>
      <c r="E20007" s="62" t="str">
        <f t="shared" si="1"/>
        <v>Out of test</v>
      </c>
      <c r="F20007" s="53" t="str">
        <f t="shared" si="2"/>
        <v>Shenzhen_1</v>
      </c>
      <c r="G20007" s="53">
        <f t="shared" si="3"/>
        <v>0.01052019426</v>
      </c>
    </row>
    <row r="20008">
      <c r="A20008" s="61">
        <v>1.519526948E9</v>
      </c>
      <c r="B20008" s="61">
        <v>1.0</v>
      </c>
      <c r="C20008" s="61">
        <v>4114.0</v>
      </c>
      <c r="D20008" s="57" t="s">
        <v>380</v>
      </c>
      <c r="E20008" s="62" t="str">
        <f t="shared" si="1"/>
        <v>Out of test</v>
      </c>
      <c r="F20008" s="53" t="str">
        <f t="shared" si="2"/>
        <v>Shenzhen_1</v>
      </c>
      <c r="G20008" s="53">
        <f t="shared" si="3"/>
        <v>0.9595124514</v>
      </c>
    </row>
    <row r="20009">
      <c r="A20009" s="61">
        <v>1.519249377E9</v>
      </c>
      <c r="B20009" s="61">
        <v>1.0</v>
      </c>
      <c r="C20009" s="61">
        <v>1813.0</v>
      </c>
      <c r="D20009" s="57" t="s">
        <v>380</v>
      </c>
      <c r="E20009" s="62" t="str">
        <f t="shared" si="1"/>
        <v>Out of test</v>
      </c>
      <c r="F20009" s="53" t="str">
        <f t="shared" si="2"/>
        <v>Shenzhen_1</v>
      </c>
      <c r="G20009" s="53">
        <f t="shared" si="3"/>
        <v>0.325544223</v>
      </c>
    </row>
    <row r="20010">
      <c r="A20010" s="61">
        <v>1.517404186E9</v>
      </c>
      <c r="B20010" s="61">
        <v>1.0</v>
      </c>
      <c r="C20010" s="61">
        <v>1377.0</v>
      </c>
      <c r="D20010" s="57" t="s">
        <v>380</v>
      </c>
      <c r="E20010" s="62" t="str">
        <f t="shared" si="1"/>
        <v>Out of test</v>
      </c>
      <c r="F20010" s="53" t="str">
        <f t="shared" si="2"/>
        <v>Shenzhen_1</v>
      </c>
      <c r="G20010" s="53">
        <f t="shared" si="3"/>
        <v>0.5672600629</v>
      </c>
    </row>
    <row r="20011">
      <c r="A20011" s="61">
        <v>1.519012935E9</v>
      </c>
      <c r="B20011" s="61">
        <v>1.0</v>
      </c>
      <c r="C20011" s="61">
        <v>131.0</v>
      </c>
      <c r="D20011" s="57" t="s">
        <v>380</v>
      </c>
      <c r="E20011" s="62" t="str">
        <f t="shared" si="1"/>
        <v>Out of test</v>
      </c>
      <c r="F20011" s="53" t="str">
        <f t="shared" si="2"/>
        <v>Shenzhen_1</v>
      </c>
      <c r="G20011" s="53">
        <f t="shared" si="3"/>
        <v>0.9962302744</v>
      </c>
    </row>
    <row r="20012">
      <c r="A20012" s="61">
        <v>1.519167177E9</v>
      </c>
      <c r="B20012" s="61">
        <v>1.0</v>
      </c>
      <c r="C20012" s="61">
        <v>1168.0</v>
      </c>
      <c r="D20012" s="57" t="s">
        <v>380</v>
      </c>
      <c r="E20012" s="62" t="str">
        <f t="shared" si="1"/>
        <v>Out of test</v>
      </c>
      <c r="F20012" s="53" t="str">
        <f t="shared" si="2"/>
        <v>Shenzhen_1</v>
      </c>
      <c r="G20012" s="53">
        <f t="shared" si="3"/>
        <v>0.3307670131</v>
      </c>
    </row>
    <row r="20013">
      <c r="A20013" s="61">
        <v>1.518056753E9</v>
      </c>
      <c r="B20013" s="61">
        <v>1.0</v>
      </c>
      <c r="C20013" s="61">
        <v>377.0</v>
      </c>
      <c r="D20013" s="57" t="s">
        <v>380</v>
      </c>
      <c r="E20013" s="62" t="str">
        <f t="shared" si="1"/>
        <v>Out of test</v>
      </c>
      <c r="F20013" s="53" t="str">
        <f t="shared" si="2"/>
        <v>Shenzhen_1</v>
      </c>
      <c r="G20013" s="53">
        <f t="shared" si="3"/>
        <v>0.9462475027</v>
      </c>
    </row>
    <row r="20014">
      <c r="A20014" s="61">
        <v>1.518811013E9</v>
      </c>
      <c r="B20014" s="61">
        <v>1.0</v>
      </c>
      <c r="C20014" s="61">
        <v>1663.0</v>
      </c>
      <c r="D20014" s="57" t="s">
        <v>380</v>
      </c>
      <c r="E20014" s="62" t="str">
        <f t="shared" si="1"/>
        <v>Out of test</v>
      </c>
      <c r="F20014" s="53" t="str">
        <f t="shared" si="2"/>
        <v>Shenzhen_1</v>
      </c>
      <c r="G20014" s="53">
        <f t="shared" si="3"/>
        <v>0.1327352918</v>
      </c>
    </row>
    <row r="20015">
      <c r="A20015" s="61">
        <v>1.511927507E9</v>
      </c>
      <c r="B20015" s="61">
        <v>1.0</v>
      </c>
      <c r="C20015" s="61">
        <v>1325.0</v>
      </c>
      <c r="D20015" s="57" t="s">
        <v>380</v>
      </c>
      <c r="E20015" s="62" t="str">
        <f t="shared" si="1"/>
        <v>Out of test</v>
      </c>
      <c r="F20015" s="53" t="str">
        <f t="shared" si="2"/>
        <v>Shenzhen_1</v>
      </c>
      <c r="G20015" s="53">
        <f t="shared" si="3"/>
        <v>0.2229928609</v>
      </c>
    </row>
    <row r="20016">
      <c r="A20016" s="61">
        <v>1.519819546E9</v>
      </c>
      <c r="B20016" s="61">
        <v>1.0</v>
      </c>
      <c r="C20016" s="61">
        <v>3253.0</v>
      </c>
      <c r="D20016" s="57" t="s">
        <v>380</v>
      </c>
      <c r="E20016" s="62" t="str">
        <f t="shared" si="1"/>
        <v>Out of test</v>
      </c>
      <c r="F20016" s="53" t="str">
        <f t="shared" si="2"/>
        <v>Shenzhen_1</v>
      </c>
      <c r="G20016" s="53">
        <f t="shared" si="3"/>
        <v>0.309354026</v>
      </c>
    </row>
    <row r="20017">
      <c r="A20017" s="61">
        <v>1.517743756E9</v>
      </c>
      <c r="B20017" s="61">
        <v>1.0</v>
      </c>
      <c r="C20017" s="61">
        <v>3580.0</v>
      </c>
      <c r="D20017" s="57" t="s">
        <v>380</v>
      </c>
      <c r="E20017" s="62" t="str">
        <f t="shared" si="1"/>
        <v>Out of test</v>
      </c>
      <c r="F20017" s="53" t="str">
        <f t="shared" si="2"/>
        <v>Shenzhen_1</v>
      </c>
      <c r="G20017" s="53">
        <f t="shared" si="3"/>
        <v>0.5604321233</v>
      </c>
    </row>
    <row r="20018">
      <c r="A20018" s="61">
        <v>1.519706065E9</v>
      </c>
      <c r="B20018" s="61">
        <v>1.0</v>
      </c>
      <c r="C20018" s="61">
        <v>1507.0</v>
      </c>
      <c r="D20018" s="57" t="s">
        <v>380</v>
      </c>
      <c r="E20018" s="62" t="str">
        <f t="shared" si="1"/>
        <v>Out of test</v>
      </c>
      <c r="F20018" s="53" t="str">
        <f t="shared" si="2"/>
        <v>Shenzhen_1</v>
      </c>
      <c r="G20018" s="53">
        <f t="shared" si="3"/>
        <v>0.1504717463</v>
      </c>
    </row>
    <row r="20019">
      <c r="A20019" s="61">
        <v>1.513329549E9</v>
      </c>
      <c r="B20019" s="61">
        <v>1.0</v>
      </c>
      <c r="C20019" s="61">
        <v>3366.0</v>
      </c>
      <c r="D20019" s="57" t="s">
        <v>380</v>
      </c>
      <c r="E20019" s="62" t="str">
        <f t="shared" si="1"/>
        <v>Out of test</v>
      </c>
      <c r="F20019" s="53" t="str">
        <f t="shared" si="2"/>
        <v>Shenzhen_1</v>
      </c>
      <c r="G20019" s="53">
        <f t="shared" si="3"/>
        <v>0.9144494176</v>
      </c>
    </row>
    <row r="20020">
      <c r="A20020" s="61">
        <v>1.519747207E9</v>
      </c>
      <c r="B20020" s="61">
        <v>1.0</v>
      </c>
      <c r="C20020" s="61">
        <v>2991.0</v>
      </c>
      <c r="D20020" s="57" t="s">
        <v>380</v>
      </c>
      <c r="E20020" s="62" t="str">
        <f t="shared" si="1"/>
        <v>Out of test</v>
      </c>
      <c r="F20020" s="53" t="str">
        <f t="shared" si="2"/>
        <v>Shenzhen_1</v>
      </c>
      <c r="G20020" s="53">
        <f t="shared" si="3"/>
        <v>0.1043198324</v>
      </c>
    </row>
    <row r="20021">
      <c r="A20021" s="61">
        <v>1.517395909E9</v>
      </c>
      <c r="B20021" s="61">
        <v>1.0</v>
      </c>
      <c r="C20021" s="61">
        <v>131.0</v>
      </c>
      <c r="D20021" s="57" t="s">
        <v>380</v>
      </c>
      <c r="E20021" s="62" t="str">
        <f t="shared" si="1"/>
        <v>Out of test</v>
      </c>
      <c r="F20021" s="53" t="str">
        <f t="shared" si="2"/>
        <v>Shenzhen_1</v>
      </c>
      <c r="G20021" s="53">
        <f t="shared" si="3"/>
        <v>0.3458287787</v>
      </c>
    </row>
    <row r="20022">
      <c r="A20022" s="61">
        <v>1.518148928E9</v>
      </c>
      <c r="B20022" s="61">
        <v>1.0</v>
      </c>
      <c r="C20022" s="61">
        <v>1743.0</v>
      </c>
      <c r="D20022" s="57" t="s">
        <v>380</v>
      </c>
      <c r="E20022" s="62" t="str">
        <f t="shared" si="1"/>
        <v>Out of test</v>
      </c>
      <c r="F20022" s="53" t="str">
        <f t="shared" si="2"/>
        <v>Shenzhen_1</v>
      </c>
      <c r="G20022" s="53">
        <f t="shared" si="3"/>
        <v>0.8902815481</v>
      </c>
    </row>
    <row r="20023">
      <c r="A20023" s="61">
        <v>1.518856085E9</v>
      </c>
      <c r="B20023" s="61">
        <v>1.0</v>
      </c>
      <c r="C20023" s="61">
        <v>2746.0</v>
      </c>
      <c r="D20023" s="57" t="s">
        <v>380</v>
      </c>
      <c r="E20023" s="62" t="str">
        <f t="shared" si="1"/>
        <v>Out of test</v>
      </c>
      <c r="F20023" s="53" t="str">
        <f t="shared" si="2"/>
        <v>Shenzhen_1</v>
      </c>
      <c r="G20023" s="53">
        <f t="shared" si="3"/>
        <v>0.06320499271</v>
      </c>
    </row>
    <row r="20024">
      <c r="A20024" s="61">
        <v>1.515056425E9</v>
      </c>
      <c r="B20024" s="61">
        <v>1.0</v>
      </c>
      <c r="C20024" s="61">
        <v>2418.0</v>
      </c>
      <c r="D20024" s="57" t="s">
        <v>380</v>
      </c>
      <c r="E20024" s="62" t="str">
        <f t="shared" si="1"/>
        <v>Out of test</v>
      </c>
      <c r="F20024" s="53" t="str">
        <f t="shared" si="2"/>
        <v>Shenzhen_1</v>
      </c>
      <c r="G20024" s="53">
        <f t="shared" si="3"/>
        <v>0.8982380973</v>
      </c>
    </row>
    <row r="20025">
      <c r="A20025" s="61">
        <v>1.516815079E9</v>
      </c>
      <c r="B20025" s="61">
        <v>1.0</v>
      </c>
      <c r="C20025" s="61">
        <v>549.0</v>
      </c>
      <c r="D20025" s="57" t="s">
        <v>380</v>
      </c>
      <c r="E20025" s="62" t="str">
        <f t="shared" si="1"/>
        <v>Out of test</v>
      </c>
      <c r="F20025" s="53" t="str">
        <f t="shared" si="2"/>
        <v>Shenzhen_1</v>
      </c>
      <c r="G20025" s="53">
        <f t="shared" si="3"/>
        <v>0.9129491506</v>
      </c>
    </row>
    <row r="20026">
      <c r="A20026" s="61">
        <v>1.519794317E9</v>
      </c>
      <c r="B20026" s="61">
        <v>1.0</v>
      </c>
      <c r="C20026" s="61">
        <v>2115.0</v>
      </c>
      <c r="D20026" s="57" t="s">
        <v>380</v>
      </c>
      <c r="E20026" s="62" t="str">
        <f t="shared" si="1"/>
        <v>Out of test</v>
      </c>
      <c r="F20026" s="53" t="str">
        <f t="shared" si="2"/>
        <v>Shenzhen_1</v>
      </c>
      <c r="G20026" s="53">
        <f t="shared" si="3"/>
        <v>0.1378389291</v>
      </c>
    </row>
    <row r="20027">
      <c r="A20027" s="61">
        <v>1.514170568E9</v>
      </c>
      <c r="B20027" s="61">
        <v>1.0</v>
      </c>
      <c r="C20027" s="61">
        <v>975.0</v>
      </c>
      <c r="D20027" s="57" t="s">
        <v>380</v>
      </c>
      <c r="E20027" s="62" t="str">
        <f t="shared" si="1"/>
        <v>Out of test</v>
      </c>
      <c r="F20027" s="53" t="str">
        <f t="shared" si="2"/>
        <v>Shenzhen_1</v>
      </c>
      <c r="G20027" s="53">
        <f t="shared" si="3"/>
        <v>0.6355052931</v>
      </c>
    </row>
    <row r="20028">
      <c r="A20028" s="61">
        <v>1.515050357E9</v>
      </c>
      <c r="B20028" s="61">
        <v>1.0</v>
      </c>
      <c r="C20028" s="61">
        <v>1046.0</v>
      </c>
      <c r="D20028" s="57" t="s">
        <v>380</v>
      </c>
      <c r="E20028" s="62" t="str">
        <f t="shared" si="1"/>
        <v>Out of test</v>
      </c>
      <c r="F20028" s="53" t="str">
        <f t="shared" si="2"/>
        <v>Shenzhen_1</v>
      </c>
      <c r="G20028" s="53">
        <f t="shared" si="3"/>
        <v>0.7489562388</v>
      </c>
    </row>
    <row r="20029">
      <c r="A20029" s="61">
        <v>1.519628277E9</v>
      </c>
      <c r="B20029" s="61">
        <v>1.0</v>
      </c>
      <c r="C20029" s="61">
        <v>1852.0</v>
      </c>
      <c r="D20029" s="57" t="s">
        <v>380</v>
      </c>
      <c r="E20029" s="62" t="str">
        <f t="shared" si="1"/>
        <v>Out of test</v>
      </c>
      <c r="F20029" s="53" t="str">
        <f t="shared" si="2"/>
        <v>Shenzhen_1</v>
      </c>
      <c r="G20029" s="53">
        <f t="shared" si="3"/>
        <v>0.3968008458</v>
      </c>
    </row>
    <row r="20030">
      <c r="A20030" s="61">
        <v>1.514356218E9</v>
      </c>
      <c r="B20030" s="61">
        <v>1.0</v>
      </c>
      <c r="C20030" s="61">
        <v>2862.0</v>
      </c>
      <c r="D20030" s="57" t="s">
        <v>380</v>
      </c>
      <c r="E20030" s="62" t="str">
        <f t="shared" si="1"/>
        <v>Out of test</v>
      </c>
      <c r="F20030" s="53" t="str">
        <f t="shared" si="2"/>
        <v>Shenzhen_1</v>
      </c>
      <c r="G20030" s="53">
        <f t="shared" si="3"/>
        <v>0.05204114912</v>
      </c>
    </row>
    <row r="20031">
      <c r="A20031" s="61">
        <v>1.514809737E9</v>
      </c>
      <c r="B20031" s="61">
        <v>1.0</v>
      </c>
      <c r="C20031" s="61">
        <v>1126.0</v>
      </c>
      <c r="D20031" s="57" t="s">
        <v>380</v>
      </c>
      <c r="E20031" s="62" t="str">
        <f t="shared" si="1"/>
        <v>Out of test</v>
      </c>
      <c r="F20031" s="53" t="str">
        <f t="shared" si="2"/>
        <v>Shenzhen_1</v>
      </c>
      <c r="G20031" s="53">
        <f t="shared" si="3"/>
        <v>0.3757718901</v>
      </c>
    </row>
    <row r="20032">
      <c r="A20032" s="61">
        <v>1.511829884E9</v>
      </c>
      <c r="B20032" s="61">
        <v>1.0</v>
      </c>
      <c r="C20032" s="61">
        <v>3448.0</v>
      </c>
      <c r="D20032" s="57" t="s">
        <v>380</v>
      </c>
      <c r="E20032" s="62" t="str">
        <f t="shared" si="1"/>
        <v>Out of test</v>
      </c>
      <c r="F20032" s="53" t="str">
        <f t="shared" si="2"/>
        <v>Shenzhen_1</v>
      </c>
      <c r="G20032" s="53">
        <f t="shared" si="3"/>
        <v>0.1136687117</v>
      </c>
    </row>
    <row r="20033">
      <c r="A20033" s="61">
        <v>1.517570617E9</v>
      </c>
      <c r="B20033" s="61">
        <v>1.0</v>
      </c>
      <c r="C20033" s="61">
        <v>1799.0</v>
      </c>
      <c r="D20033" s="57" t="s">
        <v>380</v>
      </c>
      <c r="E20033" s="62" t="str">
        <f t="shared" si="1"/>
        <v>Out of test</v>
      </c>
      <c r="F20033" s="53" t="str">
        <f t="shared" si="2"/>
        <v>Shenzhen_1</v>
      </c>
      <c r="G20033" s="53">
        <f t="shared" si="3"/>
        <v>0.04965965525</v>
      </c>
    </row>
    <row r="20034">
      <c r="A20034" s="61">
        <v>1.512573289E9</v>
      </c>
      <c r="B20034" s="61">
        <v>1.0</v>
      </c>
      <c r="C20034" s="61">
        <v>2731.0</v>
      </c>
      <c r="D20034" s="57" t="s">
        <v>380</v>
      </c>
      <c r="E20034" s="62" t="str">
        <f t="shared" si="1"/>
        <v>Out of test</v>
      </c>
      <c r="F20034" s="53" t="str">
        <f t="shared" si="2"/>
        <v>Shenzhen_1</v>
      </c>
      <c r="G20034" s="53">
        <f t="shared" si="3"/>
        <v>0.3409397115</v>
      </c>
    </row>
    <row r="20035">
      <c r="A20035" s="61">
        <v>1.516960646E9</v>
      </c>
      <c r="B20035" s="61">
        <v>1.0</v>
      </c>
      <c r="C20035" s="61">
        <v>1676.0</v>
      </c>
      <c r="D20035" s="57" t="s">
        <v>380</v>
      </c>
      <c r="E20035" s="62" t="str">
        <f t="shared" si="1"/>
        <v>Out of test</v>
      </c>
      <c r="F20035" s="53" t="str">
        <f t="shared" si="2"/>
        <v>Shenzhen_1</v>
      </c>
      <c r="G20035" s="53">
        <f t="shared" si="3"/>
        <v>0.6005527337</v>
      </c>
    </row>
    <row r="20036">
      <c r="A20036" s="61">
        <v>1.513842205E9</v>
      </c>
      <c r="B20036" s="61">
        <v>1.0</v>
      </c>
      <c r="C20036" s="61">
        <v>2638.0</v>
      </c>
      <c r="D20036" s="57" t="s">
        <v>380</v>
      </c>
      <c r="E20036" s="62" t="str">
        <f t="shared" si="1"/>
        <v>Out of test</v>
      </c>
      <c r="F20036" s="53" t="str">
        <f t="shared" si="2"/>
        <v>Shenzhen_1</v>
      </c>
      <c r="G20036" s="53">
        <f t="shared" si="3"/>
        <v>0.1644150591</v>
      </c>
    </row>
    <row r="20037">
      <c r="A20037" s="61">
        <v>1.519036764E9</v>
      </c>
      <c r="B20037" s="61">
        <v>1.0</v>
      </c>
      <c r="C20037" s="61">
        <v>2886.0</v>
      </c>
      <c r="D20037" s="57" t="s">
        <v>380</v>
      </c>
      <c r="E20037" s="62" t="str">
        <f t="shared" si="1"/>
        <v>Out of test</v>
      </c>
      <c r="F20037" s="53" t="str">
        <f t="shared" si="2"/>
        <v>Shenzhen_1</v>
      </c>
      <c r="G20037" s="53">
        <f t="shared" si="3"/>
        <v>0.9808042312</v>
      </c>
    </row>
    <row r="20038">
      <c r="A20038" s="61">
        <v>1.518704158E9</v>
      </c>
      <c r="B20038" s="61">
        <v>1.0</v>
      </c>
      <c r="C20038" s="61">
        <v>573.0</v>
      </c>
      <c r="D20038" s="57" t="s">
        <v>380</v>
      </c>
      <c r="E20038" s="62" t="str">
        <f t="shared" si="1"/>
        <v>Out of test</v>
      </c>
      <c r="F20038" s="53" t="str">
        <f t="shared" si="2"/>
        <v>Shenzhen_1</v>
      </c>
      <c r="G20038" s="53">
        <f t="shared" si="3"/>
        <v>0.09184339949</v>
      </c>
    </row>
    <row r="20039">
      <c r="A20039" s="61">
        <v>1.518262508E9</v>
      </c>
      <c r="B20039" s="61">
        <v>1.0</v>
      </c>
      <c r="C20039" s="61">
        <v>2279.0</v>
      </c>
      <c r="D20039" s="57" t="s">
        <v>380</v>
      </c>
      <c r="E20039" s="62" t="str">
        <f t="shared" si="1"/>
        <v>Out of test</v>
      </c>
      <c r="F20039" s="53" t="str">
        <f t="shared" si="2"/>
        <v>Shenzhen_1</v>
      </c>
      <c r="G20039" s="53">
        <f t="shared" si="3"/>
        <v>0.3607025225</v>
      </c>
    </row>
    <row r="20040">
      <c r="A20040" s="61">
        <v>1.516348577E9</v>
      </c>
      <c r="B20040" s="61">
        <v>1.0</v>
      </c>
      <c r="C20040" s="61">
        <v>925.0</v>
      </c>
      <c r="D20040" s="57" t="s">
        <v>380</v>
      </c>
      <c r="E20040" s="62" t="str">
        <f t="shared" si="1"/>
        <v>Out of test</v>
      </c>
      <c r="F20040" s="53" t="str">
        <f t="shared" si="2"/>
        <v>Shenzhen_1</v>
      </c>
      <c r="G20040" s="53">
        <f t="shared" si="3"/>
        <v>0.4361708108</v>
      </c>
    </row>
    <row r="20041">
      <c r="A20041" s="61">
        <v>1.516336003E9</v>
      </c>
      <c r="B20041" s="61">
        <v>1.0</v>
      </c>
      <c r="C20041" s="61">
        <v>2583.0</v>
      </c>
      <c r="D20041" s="57" t="s">
        <v>380</v>
      </c>
      <c r="E20041" s="62" t="str">
        <f t="shared" si="1"/>
        <v>Out of test</v>
      </c>
      <c r="F20041" s="53" t="str">
        <f t="shared" si="2"/>
        <v>Shenzhen_1</v>
      </c>
      <c r="G20041" s="53">
        <f t="shared" si="3"/>
        <v>0.2565000224</v>
      </c>
    </row>
    <row r="20042">
      <c r="A20042" s="61">
        <v>1.515910824E9</v>
      </c>
      <c r="B20042" s="61">
        <v>1.0</v>
      </c>
      <c r="C20042" s="61">
        <v>470.0</v>
      </c>
      <c r="D20042" s="57" t="s">
        <v>380</v>
      </c>
      <c r="E20042" s="62" t="str">
        <f t="shared" si="1"/>
        <v>Out of test</v>
      </c>
      <c r="F20042" s="53" t="str">
        <f t="shared" si="2"/>
        <v>Shenzhen_1</v>
      </c>
      <c r="G20042" s="53">
        <f t="shared" si="3"/>
        <v>0.666390378</v>
      </c>
    </row>
    <row r="20043">
      <c r="A20043" s="61">
        <v>1.512638983E9</v>
      </c>
      <c r="B20043" s="61">
        <v>1.0</v>
      </c>
      <c r="C20043" s="61">
        <v>1424.0</v>
      </c>
      <c r="D20043" s="57" t="s">
        <v>380</v>
      </c>
      <c r="E20043" s="62" t="str">
        <f t="shared" si="1"/>
        <v>Out of test</v>
      </c>
      <c r="F20043" s="53" t="str">
        <f t="shared" si="2"/>
        <v>Shenzhen_1</v>
      </c>
      <c r="G20043" s="53">
        <f t="shared" si="3"/>
        <v>0.746115355</v>
      </c>
    </row>
    <row r="20044">
      <c r="A20044" s="61">
        <v>1.519231643E9</v>
      </c>
      <c r="B20044" s="61">
        <v>1.0</v>
      </c>
      <c r="C20044" s="61">
        <v>415.0</v>
      </c>
      <c r="D20044" s="57" t="s">
        <v>380</v>
      </c>
      <c r="E20044" s="62" t="str">
        <f t="shared" si="1"/>
        <v>Out of test</v>
      </c>
      <c r="F20044" s="53" t="str">
        <f t="shared" si="2"/>
        <v>Shenzhen_1</v>
      </c>
      <c r="G20044" s="53">
        <f t="shared" si="3"/>
        <v>0.3770200732</v>
      </c>
    </row>
    <row r="20045">
      <c r="A20045" s="61">
        <v>1.511883534E9</v>
      </c>
      <c r="B20045" s="61">
        <v>1.0</v>
      </c>
      <c r="C20045" s="61">
        <v>1832.0</v>
      </c>
      <c r="D20045" s="57" t="s">
        <v>380</v>
      </c>
      <c r="E20045" s="62" t="str">
        <f t="shared" si="1"/>
        <v>Out of test</v>
      </c>
      <c r="F20045" s="53" t="str">
        <f t="shared" si="2"/>
        <v>Shenzhen_1</v>
      </c>
      <c r="G20045" s="53">
        <f t="shared" si="3"/>
        <v>0.04715318153</v>
      </c>
    </row>
    <row r="20046">
      <c r="A20046" s="61">
        <v>1.511671393E9</v>
      </c>
      <c r="B20046" s="61">
        <v>1.0</v>
      </c>
      <c r="C20046" s="61">
        <v>1421.0</v>
      </c>
      <c r="D20046" s="57" t="s">
        <v>380</v>
      </c>
      <c r="E20046" s="62" t="str">
        <f t="shared" si="1"/>
        <v>Out of test</v>
      </c>
      <c r="F20046" s="53" t="str">
        <f t="shared" si="2"/>
        <v>Shenzhen_1</v>
      </c>
      <c r="G20046" s="53">
        <f t="shared" si="3"/>
        <v>0.3028318716</v>
      </c>
    </row>
    <row r="20047">
      <c r="A20047" s="61">
        <v>1.512486937E9</v>
      </c>
      <c r="B20047" s="61">
        <v>1.0</v>
      </c>
      <c r="C20047" s="61">
        <v>323.0</v>
      </c>
      <c r="D20047" s="57" t="s">
        <v>380</v>
      </c>
      <c r="E20047" s="62" t="str">
        <f t="shared" si="1"/>
        <v>Out of test</v>
      </c>
      <c r="F20047" s="53" t="str">
        <f t="shared" si="2"/>
        <v>Shenzhen_1</v>
      </c>
      <c r="G20047" s="53">
        <f t="shared" si="3"/>
        <v>0.9090901282</v>
      </c>
    </row>
    <row r="20048">
      <c r="A20048" s="61">
        <v>1.515662247E9</v>
      </c>
      <c r="B20048" s="61">
        <v>1.0</v>
      </c>
      <c r="C20048" s="61">
        <v>542.0</v>
      </c>
      <c r="D20048" s="57" t="s">
        <v>380</v>
      </c>
      <c r="E20048" s="62" t="str">
        <f t="shared" si="1"/>
        <v>Out of test</v>
      </c>
      <c r="F20048" s="53" t="str">
        <f t="shared" si="2"/>
        <v>Shenzhen_1</v>
      </c>
      <c r="G20048" s="53">
        <f t="shared" si="3"/>
        <v>0.05446827348</v>
      </c>
    </row>
    <row r="20049">
      <c r="A20049" s="61">
        <v>1.512435667E9</v>
      </c>
      <c r="B20049" s="61">
        <v>1.0</v>
      </c>
      <c r="C20049" s="61">
        <v>3287.0</v>
      </c>
      <c r="D20049" s="57" t="s">
        <v>380</v>
      </c>
      <c r="E20049" s="62" t="str">
        <f t="shared" si="1"/>
        <v>Out of test</v>
      </c>
      <c r="F20049" s="53" t="str">
        <f t="shared" si="2"/>
        <v>Shenzhen_1</v>
      </c>
      <c r="G20049" s="53">
        <f t="shared" si="3"/>
        <v>0.8884369416</v>
      </c>
    </row>
    <row r="20050">
      <c r="A20050" s="61">
        <v>1.514069454E9</v>
      </c>
      <c r="B20050" s="61">
        <v>1.0</v>
      </c>
      <c r="C20050" s="61">
        <v>719.0</v>
      </c>
      <c r="D20050" s="57" t="s">
        <v>380</v>
      </c>
      <c r="E20050" s="62" t="str">
        <f t="shared" si="1"/>
        <v>Out of test</v>
      </c>
      <c r="F20050" s="53" t="str">
        <f t="shared" si="2"/>
        <v>Shenzhen_1</v>
      </c>
      <c r="G20050" s="53">
        <f t="shared" si="3"/>
        <v>0.4554649528</v>
      </c>
    </row>
    <row r="20051">
      <c r="A20051" s="61">
        <v>1.516746248E9</v>
      </c>
      <c r="B20051" s="61">
        <v>1.0</v>
      </c>
      <c r="C20051" s="61">
        <v>7.0</v>
      </c>
      <c r="D20051" s="57" t="s">
        <v>380</v>
      </c>
      <c r="E20051" s="62" t="str">
        <f t="shared" si="1"/>
        <v>Out of test</v>
      </c>
      <c r="F20051" s="53" t="str">
        <f t="shared" si="2"/>
        <v>Shenzhen_1</v>
      </c>
      <c r="G20051" s="53">
        <f t="shared" si="3"/>
        <v>0.5904168683</v>
      </c>
    </row>
    <row r="20052">
      <c r="A20052" s="61">
        <v>1.516481833E9</v>
      </c>
      <c r="B20052" s="61">
        <v>1.0</v>
      </c>
      <c r="C20052" s="61">
        <v>3330.0</v>
      </c>
      <c r="D20052" s="57" t="s">
        <v>380</v>
      </c>
      <c r="E20052" s="62" t="str">
        <f t="shared" si="1"/>
        <v>Out of test</v>
      </c>
      <c r="F20052" s="53" t="str">
        <f t="shared" si="2"/>
        <v>Shenzhen_1</v>
      </c>
      <c r="G20052" s="53">
        <f t="shared" si="3"/>
        <v>0.6127744202</v>
      </c>
    </row>
    <row r="20053">
      <c r="A20053" s="61">
        <v>1.516081257E9</v>
      </c>
      <c r="B20053" s="61">
        <v>1.0</v>
      </c>
      <c r="C20053" s="61">
        <v>290.0</v>
      </c>
      <c r="D20053" s="57" t="s">
        <v>380</v>
      </c>
      <c r="E20053" s="62" t="str">
        <f t="shared" si="1"/>
        <v>Out of test</v>
      </c>
      <c r="F20053" s="53" t="str">
        <f t="shared" si="2"/>
        <v>Shenzhen_1</v>
      </c>
      <c r="G20053" s="53">
        <f t="shared" si="3"/>
        <v>0.4093264348</v>
      </c>
    </row>
    <row r="20054">
      <c r="A20054" s="61">
        <v>1.515408126E9</v>
      </c>
      <c r="B20054" s="61">
        <v>1.0</v>
      </c>
      <c r="C20054" s="61">
        <v>2324.0</v>
      </c>
      <c r="D20054" s="57" t="s">
        <v>380</v>
      </c>
      <c r="E20054" s="62" t="str">
        <f t="shared" si="1"/>
        <v>Out of test</v>
      </c>
      <c r="F20054" s="53" t="str">
        <f t="shared" si="2"/>
        <v>Shenzhen_1</v>
      </c>
      <c r="G20054" s="53">
        <f t="shared" si="3"/>
        <v>0.4450978091</v>
      </c>
    </row>
    <row r="20055">
      <c r="A20055" s="61">
        <v>1.517518058E9</v>
      </c>
      <c r="B20055" s="61">
        <v>1.0</v>
      </c>
      <c r="C20055" s="61">
        <v>3301.0</v>
      </c>
      <c r="D20055" s="57" t="s">
        <v>380</v>
      </c>
      <c r="E20055" s="62" t="str">
        <f t="shared" si="1"/>
        <v>Out of test</v>
      </c>
      <c r="F20055" s="53" t="str">
        <f t="shared" si="2"/>
        <v>Shenzhen_1</v>
      </c>
      <c r="G20055" s="53">
        <f t="shared" si="3"/>
        <v>0.5465296893</v>
      </c>
    </row>
    <row r="20056">
      <c r="A20056" s="61">
        <v>1.517227768E9</v>
      </c>
      <c r="B20056" s="61">
        <v>1.0</v>
      </c>
      <c r="C20056" s="61">
        <v>1244.0</v>
      </c>
      <c r="D20056" s="57" t="s">
        <v>380</v>
      </c>
      <c r="E20056" s="62" t="str">
        <f t="shared" si="1"/>
        <v>Out of test</v>
      </c>
      <c r="F20056" s="53" t="str">
        <f t="shared" si="2"/>
        <v>Shenzhen_1</v>
      </c>
      <c r="G20056" s="53">
        <f t="shared" si="3"/>
        <v>0.07325242687</v>
      </c>
    </row>
    <row r="20057">
      <c r="A20057" s="61">
        <v>1.516948908E9</v>
      </c>
      <c r="B20057" s="61">
        <v>1.0</v>
      </c>
      <c r="C20057" s="61">
        <v>1364.0</v>
      </c>
      <c r="D20057" s="57" t="s">
        <v>380</v>
      </c>
      <c r="E20057" s="62" t="str">
        <f t="shared" si="1"/>
        <v>Out of test</v>
      </c>
      <c r="F20057" s="53" t="str">
        <f t="shared" si="2"/>
        <v>Shenzhen_1</v>
      </c>
      <c r="G20057" s="53">
        <f t="shared" si="3"/>
        <v>0.07236074925</v>
      </c>
    </row>
    <row r="20058">
      <c r="A20058" s="61">
        <v>1.517227628E9</v>
      </c>
      <c r="B20058" s="61">
        <v>1.0</v>
      </c>
      <c r="C20058" s="61">
        <v>4679.0</v>
      </c>
      <c r="D20058" s="57" t="s">
        <v>380</v>
      </c>
      <c r="E20058" s="62" t="str">
        <f t="shared" si="1"/>
        <v>Out of test</v>
      </c>
      <c r="F20058" s="53" t="str">
        <f t="shared" si="2"/>
        <v>Shenzhen_1</v>
      </c>
      <c r="G20058" s="53">
        <f t="shared" si="3"/>
        <v>0.6946255067</v>
      </c>
    </row>
    <row r="20059">
      <c r="A20059" s="61">
        <v>1.519076628E9</v>
      </c>
      <c r="B20059" s="61">
        <v>1.0</v>
      </c>
      <c r="C20059" s="61">
        <v>2645.0</v>
      </c>
      <c r="D20059" s="57" t="s">
        <v>380</v>
      </c>
      <c r="E20059" s="62" t="str">
        <f t="shared" si="1"/>
        <v>Out of test</v>
      </c>
      <c r="F20059" s="53" t="str">
        <f t="shared" si="2"/>
        <v>Shenzhen_1</v>
      </c>
      <c r="G20059" s="53">
        <f t="shared" si="3"/>
        <v>0.2965803001</v>
      </c>
    </row>
    <row r="20060">
      <c r="A20060" s="61">
        <v>1.511711519E9</v>
      </c>
      <c r="B20060" s="61">
        <v>1.0</v>
      </c>
      <c r="C20060" s="61">
        <v>2511.0</v>
      </c>
      <c r="D20060" s="57" t="s">
        <v>380</v>
      </c>
      <c r="E20060" s="62" t="str">
        <f t="shared" si="1"/>
        <v>Out of test</v>
      </c>
      <c r="F20060" s="53" t="str">
        <f t="shared" si="2"/>
        <v>Shenzhen_1</v>
      </c>
      <c r="G20060" s="53">
        <f t="shared" si="3"/>
        <v>0.7228109176</v>
      </c>
    </row>
    <row r="20061">
      <c r="A20061" s="61">
        <v>1.517429347E9</v>
      </c>
      <c r="B20061" s="61">
        <v>1.0</v>
      </c>
      <c r="C20061" s="61">
        <v>115.0</v>
      </c>
      <c r="D20061" s="57" t="s">
        <v>380</v>
      </c>
      <c r="E20061" s="62" t="str">
        <f t="shared" si="1"/>
        <v>Out of test</v>
      </c>
      <c r="F20061" s="53" t="str">
        <f t="shared" si="2"/>
        <v>Shenzhen_1</v>
      </c>
      <c r="G20061" s="53">
        <f t="shared" si="3"/>
        <v>0.5700832522</v>
      </c>
    </row>
    <row r="20062">
      <c r="A20062" s="61">
        <v>1.513105655E9</v>
      </c>
      <c r="B20062" s="61">
        <v>1.0</v>
      </c>
      <c r="C20062" s="61">
        <v>651.0</v>
      </c>
      <c r="D20062" s="57" t="s">
        <v>380</v>
      </c>
      <c r="E20062" s="62" t="str">
        <f t="shared" si="1"/>
        <v>Out of test</v>
      </c>
      <c r="F20062" s="53" t="str">
        <f t="shared" si="2"/>
        <v>Shenzhen_1</v>
      </c>
      <c r="G20062" s="53">
        <f t="shared" si="3"/>
        <v>0.6802401059</v>
      </c>
    </row>
    <row r="20063">
      <c r="A20063" s="61">
        <v>1.513300154E9</v>
      </c>
      <c r="B20063" s="61">
        <v>1.0</v>
      </c>
      <c r="C20063" s="61">
        <v>874.0</v>
      </c>
      <c r="D20063" s="57" t="s">
        <v>380</v>
      </c>
      <c r="E20063" s="62" t="str">
        <f t="shared" si="1"/>
        <v>Out of test</v>
      </c>
      <c r="F20063" s="53" t="str">
        <f t="shared" si="2"/>
        <v>Shenzhen_1</v>
      </c>
      <c r="G20063" s="53">
        <f t="shared" si="3"/>
        <v>0.03504380702</v>
      </c>
    </row>
    <row r="20064">
      <c r="A20064" s="61">
        <v>1.519371229E9</v>
      </c>
      <c r="B20064" s="61">
        <v>1.0</v>
      </c>
      <c r="C20064" s="61">
        <v>4320.0</v>
      </c>
      <c r="D20064" s="57" t="s">
        <v>380</v>
      </c>
      <c r="E20064" s="62" t="str">
        <f t="shared" si="1"/>
        <v>Out of test</v>
      </c>
      <c r="F20064" s="53" t="str">
        <f t="shared" si="2"/>
        <v>Shenzhen_1</v>
      </c>
      <c r="G20064" s="53">
        <f t="shared" si="3"/>
        <v>0.6455720439</v>
      </c>
    </row>
    <row r="20065">
      <c r="A20065" s="61">
        <v>1.513986755E9</v>
      </c>
      <c r="B20065" s="61">
        <v>1.0</v>
      </c>
      <c r="C20065" s="61">
        <v>581.0</v>
      </c>
      <c r="D20065" s="57" t="s">
        <v>380</v>
      </c>
      <c r="E20065" s="62" t="str">
        <f t="shared" si="1"/>
        <v>Out of test</v>
      </c>
      <c r="F20065" s="53" t="str">
        <f t="shared" si="2"/>
        <v>Shenzhen_1</v>
      </c>
      <c r="G20065" s="53">
        <f t="shared" si="3"/>
        <v>0.5264947675</v>
      </c>
    </row>
    <row r="20066">
      <c r="A20066" s="61">
        <v>1.516458174E9</v>
      </c>
      <c r="B20066" s="61">
        <v>1.0</v>
      </c>
      <c r="C20066" s="61">
        <v>983.0</v>
      </c>
      <c r="D20066" s="57" t="s">
        <v>380</v>
      </c>
      <c r="E20066" s="62" t="str">
        <f t="shared" si="1"/>
        <v>Out of test</v>
      </c>
      <c r="F20066" s="53" t="str">
        <f t="shared" si="2"/>
        <v>Shenzhen_1</v>
      </c>
      <c r="G20066" s="53">
        <f t="shared" si="3"/>
        <v>0.7414943047</v>
      </c>
    </row>
    <row r="20067">
      <c r="A20067" s="61">
        <v>1.516788064E9</v>
      </c>
      <c r="B20067" s="61">
        <v>1.0</v>
      </c>
      <c r="C20067" s="61">
        <v>2870.0</v>
      </c>
      <c r="D20067" s="57" t="s">
        <v>380</v>
      </c>
      <c r="E20067" s="62" t="str">
        <f t="shared" si="1"/>
        <v>Out of test</v>
      </c>
      <c r="F20067" s="53" t="str">
        <f t="shared" si="2"/>
        <v>Shenzhen_1</v>
      </c>
      <c r="G20067" s="53">
        <f t="shared" si="3"/>
        <v>0.3884757807</v>
      </c>
    </row>
    <row r="20068">
      <c r="A20068" s="61">
        <v>1.518466163E9</v>
      </c>
      <c r="B20068" s="61">
        <v>1.0</v>
      </c>
      <c r="C20068" s="61">
        <v>196.0</v>
      </c>
      <c r="D20068" s="57" t="s">
        <v>380</v>
      </c>
      <c r="E20068" s="62" t="str">
        <f t="shared" si="1"/>
        <v>Out of test</v>
      </c>
      <c r="F20068" s="53" t="str">
        <f t="shared" si="2"/>
        <v>Shenzhen_1</v>
      </c>
      <c r="G20068" s="53">
        <f t="shared" si="3"/>
        <v>0.9182294757</v>
      </c>
    </row>
    <row r="20069">
      <c r="A20069" s="61">
        <v>1.515819693E9</v>
      </c>
      <c r="B20069" s="61">
        <v>1.0</v>
      </c>
      <c r="C20069" s="61">
        <v>417.0</v>
      </c>
      <c r="D20069" s="57" t="s">
        <v>380</v>
      </c>
      <c r="E20069" s="62" t="str">
        <f t="shared" si="1"/>
        <v>Out of test</v>
      </c>
      <c r="F20069" s="53" t="str">
        <f t="shared" si="2"/>
        <v>Shenzhen_1</v>
      </c>
      <c r="G20069" s="53">
        <f t="shared" si="3"/>
        <v>0.06348640806</v>
      </c>
    </row>
    <row r="20070">
      <c r="A20070" s="61">
        <v>1.515281809E9</v>
      </c>
      <c r="B20070" s="61">
        <v>1.0</v>
      </c>
      <c r="C20070" s="61">
        <v>43.0</v>
      </c>
      <c r="D20070" s="57" t="s">
        <v>380</v>
      </c>
      <c r="E20070" s="62" t="str">
        <f t="shared" si="1"/>
        <v>Out of test</v>
      </c>
      <c r="F20070" s="53" t="str">
        <f t="shared" si="2"/>
        <v>Shenzhen_1</v>
      </c>
      <c r="G20070" s="53">
        <f t="shared" si="3"/>
        <v>0.06238251881</v>
      </c>
    </row>
    <row r="20071">
      <c r="A20071" s="61">
        <v>1.514843126E9</v>
      </c>
      <c r="B20071" s="61">
        <v>1.0</v>
      </c>
      <c r="C20071" s="61">
        <v>2064.0</v>
      </c>
      <c r="D20071" s="57" t="s">
        <v>380</v>
      </c>
      <c r="E20071" s="62" t="str">
        <f t="shared" si="1"/>
        <v>Out of test</v>
      </c>
      <c r="F20071" s="53" t="str">
        <f t="shared" si="2"/>
        <v>Shenzhen_1</v>
      </c>
      <c r="G20071" s="53">
        <f t="shared" si="3"/>
        <v>0.9342981521</v>
      </c>
    </row>
    <row r="20072">
      <c r="A20072" s="61">
        <v>1.518483275E9</v>
      </c>
      <c r="B20072" s="61">
        <v>1.0</v>
      </c>
      <c r="C20072" s="61">
        <v>1999.0</v>
      </c>
      <c r="D20072" s="57" t="s">
        <v>380</v>
      </c>
      <c r="E20072" s="62" t="str">
        <f t="shared" si="1"/>
        <v>Out of test</v>
      </c>
      <c r="F20072" s="53" t="str">
        <f t="shared" si="2"/>
        <v>Shenzhen_1</v>
      </c>
      <c r="G20072" s="53">
        <f t="shared" si="3"/>
        <v>0.6118762009</v>
      </c>
    </row>
    <row r="20073">
      <c r="A20073" s="61">
        <v>1.513810247E9</v>
      </c>
      <c r="B20073" s="61">
        <v>1.0</v>
      </c>
      <c r="C20073" s="61">
        <v>538.0</v>
      </c>
      <c r="D20073" s="57" t="s">
        <v>380</v>
      </c>
      <c r="E20073" s="62" t="str">
        <f t="shared" si="1"/>
        <v>Out of test</v>
      </c>
      <c r="F20073" s="53" t="str">
        <f t="shared" si="2"/>
        <v>Shenzhen_1</v>
      </c>
      <c r="G20073" s="53">
        <f t="shared" si="3"/>
        <v>0.6096020289</v>
      </c>
    </row>
    <row r="20074">
      <c r="A20074" s="61">
        <v>1.515519595E9</v>
      </c>
      <c r="B20074" s="61">
        <v>1.0</v>
      </c>
      <c r="C20074" s="61">
        <v>14.0</v>
      </c>
      <c r="D20074" s="57" t="s">
        <v>380</v>
      </c>
      <c r="E20074" s="62" t="str">
        <f t="shared" si="1"/>
        <v>Out of test</v>
      </c>
      <c r="F20074" s="53" t="str">
        <f t="shared" si="2"/>
        <v>Shenzhen_1</v>
      </c>
      <c r="G20074" s="53">
        <f t="shared" si="3"/>
        <v>0.4607992454</v>
      </c>
    </row>
    <row r="20075">
      <c r="A20075" s="61">
        <v>1.517346946E9</v>
      </c>
      <c r="B20075" s="61">
        <v>1.0</v>
      </c>
      <c r="C20075" s="61">
        <v>1034.0</v>
      </c>
      <c r="D20075" s="57" t="s">
        <v>380</v>
      </c>
      <c r="E20075" s="62" t="str">
        <f t="shared" si="1"/>
        <v>Out of test</v>
      </c>
      <c r="F20075" s="53" t="str">
        <f t="shared" si="2"/>
        <v>Shenzhen_1</v>
      </c>
      <c r="G20075" s="53">
        <f t="shared" si="3"/>
        <v>0.04499876226</v>
      </c>
    </row>
    <row r="20076">
      <c r="A20076" s="61">
        <v>1.512714065E9</v>
      </c>
      <c r="B20076" s="61">
        <v>1.0</v>
      </c>
      <c r="C20076" s="61">
        <v>737.0</v>
      </c>
      <c r="D20076" s="57" t="s">
        <v>380</v>
      </c>
      <c r="E20076" s="62" t="str">
        <f t="shared" si="1"/>
        <v>Out of test</v>
      </c>
      <c r="F20076" s="53" t="str">
        <f t="shared" si="2"/>
        <v>Shenzhen_1</v>
      </c>
      <c r="G20076" s="53">
        <f t="shared" si="3"/>
        <v>0.02135331106</v>
      </c>
    </row>
    <row r="20077">
      <c r="A20077" s="61">
        <v>1.513805894E9</v>
      </c>
      <c r="B20077" s="61">
        <v>1.0</v>
      </c>
      <c r="C20077" s="61">
        <v>2732.0</v>
      </c>
      <c r="D20077" s="57" t="s">
        <v>380</v>
      </c>
      <c r="E20077" s="62" t="str">
        <f t="shared" si="1"/>
        <v>Out of test</v>
      </c>
      <c r="F20077" s="53" t="str">
        <f t="shared" si="2"/>
        <v>Shenzhen_1</v>
      </c>
      <c r="G20077" s="53">
        <f t="shared" si="3"/>
        <v>0.05211300891</v>
      </c>
    </row>
    <row r="20078">
      <c r="A20078" s="61">
        <v>1.511339146E9</v>
      </c>
      <c r="B20078" s="61">
        <v>1.0</v>
      </c>
      <c r="C20078" s="61">
        <v>2094.0</v>
      </c>
      <c r="D20078" s="57" t="s">
        <v>380</v>
      </c>
      <c r="E20078" s="62" t="str">
        <f t="shared" si="1"/>
        <v>Out of test</v>
      </c>
      <c r="F20078" s="53" t="str">
        <f t="shared" si="2"/>
        <v>Shenzhen_1</v>
      </c>
      <c r="G20078" s="53">
        <f t="shared" si="3"/>
        <v>0.1051798066</v>
      </c>
    </row>
    <row r="20079">
      <c r="A20079" s="61">
        <v>1.516870514E9</v>
      </c>
      <c r="B20079" s="61">
        <v>1.0</v>
      </c>
      <c r="C20079" s="61">
        <v>854.0</v>
      </c>
      <c r="D20079" s="57" t="s">
        <v>380</v>
      </c>
      <c r="E20079" s="62" t="str">
        <f t="shared" si="1"/>
        <v>Out of test</v>
      </c>
      <c r="F20079" s="53" t="str">
        <f t="shared" si="2"/>
        <v>Shenzhen_1</v>
      </c>
      <c r="G20079" s="53">
        <f t="shared" si="3"/>
        <v>0.6728875297</v>
      </c>
    </row>
    <row r="20080">
      <c r="A20080" s="61">
        <v>1.512784816E9</v>
      </c>
      <c r="B20080" s="61">
        <v>1.0</v>
      </c>
      <c r="C20080" s="61">
        <v>1495.0</v>
      </c>
      <c r="D20080" s="57" t="s">
        <v>380</v>
      </c>
      <c r="E20080" s="62" t="str">
        <f t="shared" si="1"/>
        <v>Out of test</v>
      </c>
      <c r="F20080" s="53" t="str">
        <f t="shared" si="2"/>
        <v>Shenzhen_1</v>
      </c>
      <c r="G20080" s="53">
        <f t="shared" si="3"/>
        <v>0.4777411681</v>
      </c>
    </row>
    <row r="20081">
      <c r="A20081" s="61">
        <v>1.517762597E9</v>
      </c>
      <c r="B20081" s="61">
        <v>1.0</v>
      </c>
      <c r="C20081" s="61">
        <v>1826.0</v>
      </c>
      <c r="D20081" s="57" t="s">
        <v>380</v>
      </c>
      <c r="E20081" s="62" t="str">
        <f t="shared" si="1"/>
        <v>Out of test</v>
      </c>
      <c r="F20081" s="53" t="str">
        <f t="shared" si="2"/>
        <v>Shenzhen_1</v>
      </c>
      <c r="G20081" s="53">
        <f t="shared" si="3"/>
        <v>0.9632706466</v>
      </c>
    </row>
    <row r="20082">
      <c r="A20082" s="61">
        <v>1.514618163E9</v>
      </c>
      <c r="B20082" s="61">
        <v>1.0</v>
      </c>
      <c r="C20082" s="61">
        <v>3205.0</v>
      </c>
      <c r="D20082" s="57" t="s">
        <v>380</v>
      </c>
      <c r="E20082" s="62" t="str">
        <f t="shared" si="1"/>
        <v>Out of test</v>
      </c>
      <c r="F20082" s="53" t="str">
        <f t="shared" si="2"/>
        <v>Shenzhen_1</v>
      </c>
      <c r="G20082" s="53">
        <f t="shared" si="3"/>
        <v>0.9148233781</v>
      </c>
    </row>
    <row r="20083">
      <c r="A20083" s="61">
        <v>1.515499718E9</v>
      </c>
      <c r="B20083" s="61">
        <v>1.0</v>
      </c>
      <c r="C20083" s="61">
        <v>2692.0</v>
      </c>
      <c r="D20083" s="57" t="s">
        <v>380</v>
      </c>
      <c r="E20083" s="62" t="str">
        <f t="shared" si="1"/>
        <v>Out of test</v>
      </c>
      <c r="F20083" s="53" t="str">
        <f t="shared" si="2"/>
        <v>Shenzhen_1</v>
      </c>
      <c r="G20083" s="53">
        <f t="shared" si="3"/>
        <v>0.1485595914</v>
      </c>
    </row>
    <row r="20084">
      <c r="A20084" s="61">
        <v>1.516096176E9</v>
      </c>
      <c r="B20084" s="61">
        <v>1.0</v>
      </c>
      <c r="C20084" s="61">
        <v>2419.0</v>
      </c>
      <c r="D20084" s="57" t="s">
        <v>380</v>
      </c>
      <c r="E20084" s="62" t="str">
        <f t="shared" si="1"/>
        <v>Out of test</v>
      </c>
      <c r="F20084" s="53" t="str">
        <f t="shared" si="2"/>
        <v>Shenzhen_1</v>
      </c>
      <c r="G20084" s="53">
        <f t="shared" si="3"/>
        <v>0.6904343886</v>
      </c>
    </row>
    <row r="20085">
      <c r="A20085" s="61">
        <v>1.512886075E9</v>
      </c>
      <c r="B20085" s="61">
        <v>1.0</v>
      </c>
      <c r="C20085" s="61">
        <v>1717.0</v>
      </c>
      <c r="D20085" s="57" t="s">
        <v>380</v>
      </c>
      <c r="E20085" s="62" t="str">
        <f t="shared" si="1"/>
        <v>Out of test</v>
      </c>
      <c r="F20085" s="53" t="str">
        <f t="shared" si="2"/>
        <v>Shenzhen_1</v>
      </c>
      <c r="G20085" s="53">
        <f t="shared" si="3"/>
        <v>0.1677346847</v>
      </c>
    </row>
    <row r="20086">
      <c r="A20086" s="61">
        <v>1.514389644E9</v>
      </c>
      <c r="B20086" s="61">
        <v>1.0</v>
      </c>
      <c r="C20086" s="61">
        <v>2473.0</v>
      </c>
      <c r="D20086" s="57" t="s">
        <v>380</v>
      </c>
      <c r="E20086" s="62" t="str">
        <f t="shared" si="1"/>
        <v>Out of test</v>
      </c>
      <c r="F20086" s="53" t="str">
        <f t="shared" si="2"/>
        <v>Shenzhen_1</v>
      </c>
      <c r="G20086" s="53">
        <f t="shared" si="3"/>
        <v>0.1943439688</v>
      </c>
    </row>
    <row r="20087">
      <c r="A20087" s="61">
        <v>1.518583349E9</v>
      </c>
      <c r="B20087" s="61">
        <v>1.0</v>
      </c>
      <c r="C20087" s="61">
        <v>2244.0</v>
      </c>
      <c r="D20087" s="57" t="s">
        <v>380</v>
      </c>
      <c r="E20087" s="62" t="str">
        <f t="shared" si="1"/>
        <v>Out of test</v>
      </c>
      <c r="F20087" s="53" t="str">
        <f t="shared" si="2"/>
        <v>Shenzhen_1</v>
      </c>
      <c r="G20087" s="53">
        <f t="shared" si="3"/>
        <v>0.930474291</v>
      </c>
    </row>
    <row r="20088">
      <c r="A20088" s="61">
        <v>1.511702239E9</v>
      </c>
      <c r="B20088" s="61">
        <v>1.0</v>
      </c>
      <c r="C20088" s="61">
        <v>2532.0</v>
      </c>
      <c r="D20088" s="57" t="s">
        <v>380</v>
      </c>
      <c r="E20088" s="62" t="str">
        <f t="shared" si="1"/>
        <v>Out of test</v>
      </c>
      <c r="F20088" s="53" t="str">
        <f t="shared" si="2"/>
        <v>Shenzhen_1</v>
      </c>
      <c r="G20088" s="53">
        <f t="shared" si="3"/>
        <v>0.8123127586</v>
      </c>
    </row>
    <row r="20089">
      <c r="A20089" s="61">
        <v>1.518156063E9</v>
      </c>
      <c r="B20089" s="61">
        <v>1.0</v>
      </c>
      <c r="C20089" s="61">
        <v>1581.0</v>
      </c>
      <c r="D20089" s="57" t="s">
        <v>380</v>
      </c>
      <c r="E20089" s="62" t="str">
        <f t="shared" si="1"/>
        <v>Out of test</v>
      </c>
      <c r="F20089" s="53" t="str">
        <f t="shared" si="2"/>
        <v>Shenzhen_1</v>
      </c>
      <c r="G20089" s="53">
        <f t="shared" si="3"/>
        <v>0.3605590013</v>
      </c>
    </row>
    <row r="20090">
      <c r="A20090" s="61">
        <v>1.512454357E9</v>
      </c>
      <c r="B20090" s="61">
        <v>1.0</v>
      </c>
      <c r="C20090" s="61">
        <v>610.0</v>
      </c>
      <c r="D20090" s="57" t="s">
        <v>380</v>
      </c>
      <c r="E20090" s="62" t="str">
        <f t="shared" si="1"/>
        <v>Out of test</v>
      </c>
      <c r="F20090" s="53" t="str">
        <f t="shared" si="2"/>
        <v>Shenzhen_1</v>
      </c>
      <c r="G20090" s="53">
        <f t="shared" si="3"/>
        <v>0.002890430384</v>
      </c>
    </row>
    <row r="20091">
      <c r="A20091" s="61">
        <v>1.511791423E9</v>
      </c>
      <c r="B20091" s="61">
        <v>1.0</v>
      </c>
      <c r="C20091" s="61">
        <v>2411.0</v>
      </c>
      <c r="D20091" s="57" t="s">
        <v>380</v>
      </c>
      <c r="E20091" s="62" t="str">
        <f t="shared" si="1"/>
        <v>Out of test</v>
      </c>
      <c r="F20091" s="53" t="str">
        <f t="shared" si="2"/>
        <v>Shenzhen_1</v>
      </c>
      <c r="G20091" s="53">
        <f t="shared" si="3"/>
        <v>0.5135657654</v>
      </c>
    </row>
    <row r="20092">
      <c r="A20092" s="61">
        <v>1.512807994E9</v>
      </c>
      <c r="B20092" s="61">
        <v>1.0</v>
      </c>
      <c r="C20092" s="61">
        <v>2480.0</v>
      </c>
      <c r="D20092" s="57" t="s">
        <v>380</v>
      </c>
      <c r="E20092" s="62" t="str">
        <f t="shared" si="1"/>
        <v>Out of test</v>
      </c>
      <c r="F20092" s="53" t="str">
        <f t="shared" si="2"/>
        <v>Shenzhen_1</v>
      </c>
      <c r="G20092" s="53">
        <f t="shared" si="3"/>
        <v>0.3248402949</v>
      </c>
    </row>
    <row r="20093">
      <c r="A20093" s="61">
        <v>1.516203516E9</v>
      </c>
      <c r="B20093" s="61">
        <v>1.0</v>
      </c>
      <c r="C20093" s="61">
        <v>1747.0</v>
      </c>
      <c r="D20093" s="57" t="s">
        <v>380</v>
      </c>
      <c r="E20093" s="62" t="str">
        <f t="shared" si="1"/>
        <v>Out of test</v>
      </c>
      <c r="F20093" s="53" t="str">
        <f t="shared" si="2"/>
        <v>Shenzhen_1</v>
      </c>
      <c r="G20093" s="53">
        <f t="shared" si="3"/>
        <v>0.8337481639</v>
      </c>
    </row>
    <row r="20094">
      <c r="A20094" s="61">
        <v>1.515286864E9</v>
      </c>
      <c r="B20094" s="61">
        <v>1.0</v>
      </c>
      <c r="C20094" s="61">
        <v>636.0</v>
      </c>
      <c r="D20094" s="57" t="s">
        <v>380</v>
      </c>
      <c r="E20094" s="62" t="str">
        <f t="shared" si="1"/>
        <v>Out of test</v>
      </c>
      <c r="F20094" s="53" t="str">
        <f t="shared" si="2"/>
        <v>Shenzhen_1</v>
      </c>
      <c r="G20094" s="53">
        <f t="shared" si="3"/>
        <v>0.8652214641</v>
      </c>
    </row>
    <row r="20095">
      <c r="A20095" s="61">
        <v>1.519038575E9</v>
      </c>
      <c r="B20095" s="61">
        <v>1.0</v>
      </c>
      <c r="C20095" s="61">
        <v>1422.0</v>
      </c>
      <c r="D20095" s="57" t="s">
        <v>380</v>
      </c>
      <c r="E20095" s="62" t="str">
        <f t="shared" si="1"/>
        <v>Out of test</v>
      </c>
      <c r="F20095" s="53" t="str">
        <f t="shared" si="2"/>
        <v>Shenzhen_1</v>
      </c>
      <c r="G20095" s="53">
        <f t="shared" si="3"/>
        <v>0.3815597834</v>
      </c>
    </row>
    <row r="20096">
      <c r="A20096" s="61">
        <v>1.518808995E9</v>
      </c>
      <c r="B20096" s="61">
        <v>1.0</v>
      </c>
      <c r="C20096" s="61">
        <v>2029.0</v>
      </c>
      <c r="D20096" s="57" t="s">
        <v>380</v>
      </c>
      <c r="E20096" s="62" t="str">
        <f t="shared" si="1"/>
        <v>Out of test</v>
      </c>
      <c r="F20096" s="53" t="str">
        <f t="shared" si="2"/>
        <v>Shenzhen_1</v>
      </c>
      <c r="G20096" s="53">
        <f t="shared" si="3"/>
        <v>0.3994951234</v>
      </c>
    </row>
    <row r="20097">
      <c r="A20097" s="61">
        <v>1.511903208E9</v>
      </c>
      <c r="B20097" s="61">
        <v>1.0</v>
      </c>
      <c r="C20097" s="61">
        <v>419.0</v>
      </c>
      <c r="D20097" s="57" t="s">
        <v>380</v>
      </c>
      <c r="E20097" s="62" t="str">
        <f t="shared" si="1"/>
        <v>Out of test</v>
      </c>
      <c r="F20097" s="53" t="str">
        <f t="shared" si="2"/>
        <v>Shenzhen_1</v>
      </c>
      <c r="G20097" s="53">
        <f t="shared" si="3"/>
        <v>0.6242820882</v>
      </c>
    </row>
    <row r="20098">
      <c r="A20098" s="61">
        <v>1.519941064E9</v>
      </c>
      <c r="B20098" s="61">
        <v>1.0</v>
      </c>
      <c r="C20098" s="61">
        <v>2072.0</v>
      </c>
      <c r="D20098" s="57" t="s">
        <v>380</v>
      </c>
      <c r="E20098" s="62" t="str">
        <f t="shared" si="1"/>
        <v>Out of test</v>
      </c>
      <c r="F20098" s="53" t="str">
        <f t="shared" si="2"/>
        <v>Shenzhen_1</v>
      </c>
      <c r="G20098" s="53">
        <f t="shared" si="3"/>
        <v>0.6944170214</v>
      </c>
    </row>
    <row r="20099">
      <c r="A20099" s="61">
        <v>1.516749064E9</v>
      </c>
      <c r="B20099" s="61">
        <v>1.0</v>
      </c>
      <c r="C20099" s="61">
        <v>4432.0</v>
      </c>
      <c r="D20099" s="57" t="s">
        <v>380</v>
      </c>
      <c r="E20099" s="62" t="str">
        <f t="shared" si="1"/>
        <v>Out of test</v>
      </c>
      <c r="F20099" s="53" t="str">
        <f t="shared" si="2"/>
        <v>Shenzhen_1</v>
      </c>
      <c r="G20099" s="53">
        <f t="shared" si="3"/>
        <v>0.9706780738</v>
      </c>
    </row>
    <row r="20100">
      <c r="A20100" s="61">
        <v>1.512639885E9</v>
      </c>
      <c r="B20100" s="61">
        <v>1.0</v>
      </c>
      <c r="C20100" s="61">
        <v>994.0</v>
      </c>
      <c r="D20100" s="57" t="s">
        <v>380</v>
      </c>
      <c r="E20100" s="62" t="str">
        <f t="shared" si="1"/>
        <v>Out of test</v>
      </c>
      <c r="F20100" s="53" t="str">
        <f t="shared" si="2"/>
        <v>Shenzhen_1</v>
      </c>
      <c r="G20100" s="53">
        <f t="shared" si="3"/>
        <v>0.6077529348</v>
      </c>
    </row>
    <row r="20101">
      <c r="A20101" s="61">
        <v>1.517102134E9</v>
      </c>
      <c r="B20101" s="61">
        <v>1.0</v>
      </c>
      <c r="C20101" s="61">
        <v>4052.0</v>
      </c>
      <c r="D20101" s="57" t="s">
        <v>380</v>
      </c>
      <c r="E20101" s="62" t="str">
        <f t="shared" si="1"/>
        <v>Out of test</v>
      </c>
      <c r="F20101" s="53" t="str">
        <f t="shared" si="2"/>
        <v>Shenzhen_1</v>
      </c>
      <c r="G20101" s="53">
        <f t="shared" si="3"/>
        <v>0.5576376049</v>
      </c>
    </row>
    <row r="20102">
      <c r="A20102" s="61">
        <v>1.513265719E9</v>
      </c>
      <c r="B20102" s="61">
        <v>1.0</v>
      </c>
      <c r="C20102" s="61">
        <v>2958.0</v>
      </c>
      <c r="D20102" s="57" t="s">
        <v>380</v>
      </c>
      <c r="E20102" s="62" t="str">
        <f t="shared" si="1"/>
        <v>Out of test</v>
      </c>
      <c r="F20102" s="53" t="str">
        <f t="shared" si="2"/>
        <v>Shenzhen_1</v>
      </c>
      <c r="G20102" s="53">
        <f t="shared" si="3"/>
        <v>0.2149532878</v>
      </c>
    </row>
    <row r="20103">
      <c r="A20103" s="61">
        <v>1.516799615E9</v>
      </c>
      <c r="B20103" s="61">
        <v>1.0</v>
      </c>
      <c r="C20103" s="61">
        <v>3059.0</v>
      </c>
      <c r="D20103" s="57" t="s">
        <v>380</v>
      </c>
      <c r="E20103" s="62" t="str">
        <f t="shared" si="1"/>
        <v>Out of test</v>
      </c>
      <c r="F20103" s="53" t="str">
        <f t="shared" si="2"/>
        <v>Shenzhen_1</v>
      </c>
      <c r="G20103" s="53">
        <f t="shared" si="3"/>
        <v>0.101670503</v>
      </c>
    </row>
    <row r="20104">
      <c r="A20104" s="61">
        <v>1.518249224E9</v>
      </c>
      <c r="B20104" s="61">
        <v>1.0</v>
      </c>
      <c r="C20104" s="61">
        <v>471.0</v>
      </c>
      <c r="D20104" s="57" t="s">
        <v>380</v>
      </c>
      <c r="E20104" s="62" t="str">
        <f t="shared" si="1"/>
        <v>Out of test</v>
      </c>
      <c r="F20104" s="53" t="str">
        <f t="shared" si="2"/>
        <v>Shenzhen_1</v>
      </c>
      <c r="G20104" s="53">
        <f t="shared" si="3"/>
        <v>0.7239174099</v>
      </c>
    </row>
    <row r="20105">
      <c r="A20105" s="61">
        <v>1.515795296E9</v>
      </c>
      <c r="B20105" s="61">
        <v>1.0</v>
      </c>
      <c r="C20105" s="61">
        <v>2032.0</v>
      </c>
      <c r="D20105" s="57" t="s">
        <v>380</v>
      </c>
      <c r="E20105" s="62" t="str">
        <f t="shared" si="1"/>
        <v>Out of test</v>
      </c>
      <c r="F20105" s="53" t="str">
        <f t="shared" si="2"/>
        <v>Shenzhen_1</v>
      </c>
      <c r="G20105" s="53">
        <f t="shared" si="3"/>
        <v>0.7282201584</v>
      </c>
    </row>
    <row r="20106">
      <c r="A20106" s="61">
        <v>1.519389503E9</v>
      </c>
      <c r="B20106" s="61">
        <v>1.0</v>
      </c>
      <c r="C20106" s="61">
        <v>3814.0</v>
      </c>
      <c r="D20106" s="57" t="s">
        <v>380</v>
      </c>
      <c r="E20106" s="62" t="str">
        <f t="shared" si="1"/>
        <v>Out of test</v>
      </c>
      <c r="F20106" s="53" t="str">
        <f t="shared" si="2"/>
        <v>Shenzhen_1</v>
      </c>
      <c r="G20106" s="53">
        <f t="shared" si="3"/>
        <v>0.7500629811</v>
      </c>
    </row>
    <row r="20107">
      <c r="A20107" s="61">
        <v>1.511875125E9</v>
      </c>
      <c r="B20107" s="61">
        <v>1.0</v>
      </c>
      <c r="C20107" s="61">
        <v>104.0</v>
      </c>
      <c r="D20107" s="57" t="s">
        <v>380</v>
      </c>
      <c r="E20107" s="62" t="str">
        <f t="shared" si="1"/>
        <v>Out of test</v>
      </c>
      <c r="F20107" s="53" t="str">
        <f t="shared" si="2"/>
        <v>Shenzhen_1</v>
      </c>
      <c r="G20107" s="53">
        <f t="shared" si="3"/>
        <v>0.2326219629</v>
      </c>
    </row>
    <row r="20108">
      <c r="A20108" s="61">
        <v>1.516692735E9</v>
      </c>
      <c r="B20108" s="61">
        <v>1.0</v>
      </c>
      <c r="C20108" s="61">
        <v>4715.0</v>
      </c>
      <c r="D20108" s="57" t="s">
        <v>380</v>
      </c>
      <c r="E20108" s="62" t="str">
        <f t="shared" si="1"/>
        <v>Out of test</v>
      </c>
      <c r="F20108" s="53" t="str">
        <f t="shared" si="2"/>
        <v>Shenzhen_1</v>
      </c>
      <c r="G20108" s="53">
        <f t="shared" si="3"/>
        <v>0.8934109647</v>
      </c>
    </row>
    <row r="20109">
      <c r="A20109" s="61">
        <v>1.515404546E9</v>
      </c>
      <c r="B20109" s="61">
        <v>1.0</v>
      </c>
      <c r="C20109" s="61">
        <v>708.0</v>
      </c>
      <c r="D20109" s="57" t="s">
        <v>380</v>
      </c>
      <c r="E20109" s="62" t="str">
        <f t="shared" si="1"/>
        <v>Out of test</v>
      </c>
      <c r="F20109" s="53" t="str">
        <f t="shared" si="2"/>
        <v>Shenzhen_1</v>
      </c>
      <c r="G20109" s="53">
        <f t="shared" si="3"/>
        <v>0.9317499399</v>
      </c>
    </row>
    <row r="20110">
      <c r="A20110" s="61">
        <v>1.515336477E9</v>
      </c>
      <c r="B20110" s="61">
        <v>1.0</v>
      </c>
      <c r="C20110" s="61">
        <v>2179.0</v>
      </c>
      <c r="D20110" s="57" t="s">
        <v>380</v>
      </c>
      <c r="E20110" s="62" t="str">
        <f t="shared" si="1"/>
        <v>Out of test</v>
      </c>
      <c r="F20110" s="53" t="str">
        <f t="shared" si="2"/>
        <v>Shenzhen_1</v>
      </c>
      <c r="G20110" s="53">
        <f t="shared" si="3"/>
        <v>0.9687485751</v>
      </c>
    </row>
    <row r="20111">
      <c r="A20111" s="61">
        <v>1.515237077E9</v>
      </c>
      <c r="B20111" s="61">
        <v>1.0</v>
      </c>
      <c r="C20111" s="61">
        <v>512.0</v>
      </c>
      <c r="D20111" s="57" t="s">
        <v>380</v>
      </c>
      <c r="E20111" s="62" t="str">
        <f t="shared" si="1"/>
        <v>Out of test</v>
      </c>
      <c r="F20111" s="53" t="str">
        <f t="shared" si="2"/>
        <v>Shenzhen_1</v>
      </c>
      <c r="G20111" s="53">
        <f t="shared" si="3"/>
        <v>0.1867399466</v>
      </c>
    </row>
    <row r="20112">
      <c r="A20112" s="61">
        <v>1.511619787E9</v>
      </c>
      <c r="B20112" s="61">
        <v>1.0</v>
      </c>
      <c r="C20112" s="61">
        <v>3367.0</v>
      </c>
      <c r="D20112" s="57" t="s">
        <v>380</v>
      </c>
      <c r="E20112" s="62" t="str">
        <f t="shared" si="1"/>
        <v>Out of test</v>
      </c>
      <c r="F20112" s="53" t="str">
        <f t="shared" si="2"/>
        <v>Shenzhen_1</v>
      </c>
      <c r="G20112" s="53">
        <f t="shared" si="3"/>
        <v>0.623709636</v>
      </c>
    </row>
    <row r="20113">
      <c r="A20113" s="61">
        <v>1.511600194E9</v>
      </c>
      <c r="B20113" s="61">
        <v>1.0</v>
      </c>
      <c r="C20113" s="61">
        <v>57.0</v>
      </c>
      <c r="D20113" s="57" t="s">
        <v>380</v>
      </c>
      <c r="E20113" s="62" t="str">
        <f t="shared" si="1"/>
        <v>Out of test</v>
      </c>
      <c r="F20113" s="53" t="str">
        <f t="shared" si="2"/>
        <v>Shenzhen_1</v>
      </c>
      <c r="G20113" s="53">
        <f t="shared" si="3"/>
        <v>0.4445310777</v>
      </c>
    </row>
    <row r="20114">
      <c r="A20114" s="61">
        <v>1.518685897E9</v>
      </c>
      <c r="B20114" s="61">
        <v>1.0</v>
      </c>
      <c r="C20114" s="61">
        <v>616.0</v>
      </c>
      <c r="D20114" s="57" t="s">
        <v>380</v>
      </c>
      <c r="E20114" s="62" t="str">
        <f t="shared" si="1"/>
        <v>Out of test</v>
      </c>
      <c r="F20114" s="53" t="str">
        <f t="shared" si="2"/>
        <v>Shenzhen_1</v>
      </c>
      <c r="G20114" s="53">
        <f t="shared" si="3"/>
        <v>0.07551124525</v>
      </c>
    </row>
    <row r="20115">
      <c r="A20115" s="61">
        <v>1.515681595E9</v>
      </c>
      <c r="B20115" s="61">
        <v>1.0</v>
      </c>
      <c r="C20115" s="61">
        <v>1233.0</v>
      </c>
      <c r="D20115" s="57" t="s">
        <v>380</v>
      </c>
      <c r="E20115" s="62" t="str">
        <f t="shared" si="1"/>
        <v>Out of test</v>
      </c>
      <c r="F20115" s="53" t="str">
        <f t="shared" si="2"/>
        <v>Shenzhen_1</v>
      </c>
      <c r="G20115" s="53">
        <f t="shared" si="3"/>
        <v>0.7173353002</v>
      </c>
    </row>
    <row r="20116">
      <c r="A20116" s="61">
        <v>1.519422236E9</v>
      </c>
      <c r="B20116" s="61">
        <v>1.0</v>
      </c>
      <c r="C20116" s="61">
        <v>3701.0</v>
      </c>
      <c r="D20116" s="57" t="s">
        <v>380</v>
      </c>
      <c r="E20116" s="62" t="str">
        <f t="shared" si="1"/>
        <v>Out of test</v>
      </c>
      <c r="F20116" s="53" t="str">
        <f t="shared" si="2"/>
        <v>Shenzhen_1</v>
      </c>
      <c r="G20116" s="53">
        <f t="shared" si="3"/>
        <v>0.8959267031</v>
      </c>
    </row>
    <row r="20117">
      <c r="A20117" s="61">
        <v>1.512594183E9</v>
      </c>
      <c r="B20117" s="61">
        <v>1.0</v>
      </c>
      <c r="C20117" s="61">
        <v>1429.0</v>
      </c>
      <c r="D20117" s="57" t="s">
        <v>380</v>
      </c>
      <c r="E20117" s="62" t="str">
        <f t="shared" si="1"/>
        <v>Out of test</v>
      </c>
      <c r="F20117" s="53" t="str">
        <f t="shared" si="2"/>
        <v>Shenzhen_1</v>
      </c>
      <c r="G20117" s="53">
        <f t="shared" si="3"/>
        <v>0.3306644495</v>
      </c>
    </row>
    <row r="20118">
      <c r="A20118" s="61">
        <v>1.514913386E9</v>
      </c>
      <c r="B20118" s="61">
        <v>1.0</v>
      </c>
      <c r="C20118" s="61">
        <v>950.0</v>
      </c>
      <c r="D20118" s="57" t="s">
        <v>380</v>
      </c>
      <c r="E20118" s="62" t="str">
        <f t="shared" si="1"/>
        <v>Out of test</v>
      </c>
      <c r="F20118" s="53" t="str">
        <f t="shared" si="2"/>
        <v>Shenzhen_1</v>
      </c>
      <c r="G20118" s="53">
        <f t="shared" si="3"/>
        <v>0.9698033625</v>
      </c>
    </row>
    <row r="20119">
      <c r="A20119" s="61">
        <v>1.513522756E9</v>
      </c>
      <c r="B20119" s="61">
        <v>1.0</v>
      </c>
      <c r="C20119" s="61">
        <v>1003.0</v>
      </c>
      <c r="D20119" s="57" t="s">
        <v>380</v>
      </c>
      <c r="E20119" s="62" t="str">
        <f t="shared" si="1"/>
        <v>Out of test</v>
      </c>
      <c r="F20119" s="53" t="str">
        <f t="shared" si="2"/>
        <v>Shenzhen_1</v>
      </c>
      <c r="G20119" s="53">
        <f t="shared" si="3"/>
        <v>0.3864676558</v>
      </c>
    </row>
    <row r="20120">
      <c r="A20120" s="61">
        <v>1.514283554E9</v>
      </c>
      <c r="B20120" s="61">
        <v>1.0</v>
      </c>
      <c r="C20120" s="61">
        <v>170.0</v>
      </c>
      <c r="D20120" s="57" t="s">
        <v>380</v>
      </c>
      <c r="E20120" s="62" t="str">
        <f t="shared" si="1"/>
        <v>Out of test</v>
      </c>
      <c r="F20120" s="53" t="str">
        <f t="shared" si="2"/>
        <v>Shenzhen_1</v>
      </c>
      <c r="G20120" s="53">
        <f t="shared" si="3"/>
        <v>0.1921186851</v>
      </c>
    </row>
    <row r="20121">
      <c r="A20121" s="61">
        <v>1.514251188E9</v>
      </c>
      <c r="B20121" s="61">
        <v>1.0</v>
      </c>
      <c r="C20121" s="61">
        <v>1383.0</v>
      </c>
      <c r="D20121" s="57" t="s">
        <v>380</v>
      </c>
      <c r="E20121" s="62" t="str">
        <f t="shared" si="1"/>
        <v>Out of test</v>
      </c>
      <c r="F20121" s="53" t="str">
        <f t="shared" si="2"/>
        <v>Shenzhen_1</v>
      </c>
      <c r="G20121" s="53">
        <f t="shared" si="3"/>
        <v>0.1506474872</v>
      </c>
    </row>
    <row r="20122">
      <c r="A20122" s="61">
        <v>1.516724739E9</v>
      </c>
      <c r="B20122" s="61">
        <v>1.0</v>
      </c>
      <c r="C20122" s="61">
        <v>3227.0</v>
      </c>
      <c r="D20122" s="57" t="s">
        <v>380</v>
      </c>
      <c r="E20122" s="62" t="str">
        <f t="shared" si="1"/>
        <v>Out of test</v>
      </c>
      <c r="F20122" s="53" t="str">
        <f t="shared" si="2"/>
        <v>Shenzhen_1</v>
      </c>
      <c r="G20122" s="53">
        <f t="shared" si="3"/>
        <v>0.102408219</v>
      </c>
    </row>
    <row r="20123">
      <c r="A20123" s="61">
        <v>1.514901696E9</v>
      </c>
      <c r="B20123" s="61">
        <v>1.0</v>
      </c>
      <c r="C20123" s="61">
        <v>532.0</v>
      </c>
      <c r="D20123" s="57" t="s">
        <v>380</v>
      </c>
      <c r="E20123" s="62" t="str">
        <f t="shared" si="1"/>
        <v>Out of test</v>
      </c>
      <c r="F20123" s="53" t="str">
        <f t="shared" si="2"/>
        <v>Shenzhen_1</v>
      </c>
      <c r="G20123" s="53">
        <f t="shared" si="3"/>
        <v>0.7542338716</v>
      </c>
    </row>
    <row r="20124">
      <c r="A20124" s="61">
        <v>1.516964217E9</v>
      </c>
      <c r="B20124" s="61">
        <v>1.0</v>
      </c>
      <c r="C20124" s="61">
        <v>3196.0</v>
      </c>
      <c r="D20124" s="57" t="s">
        <v>380</v>
      </c>
      <c r="E20124" s="62" t="str">
        <f t="shared" si="1"/>
        <v>Out of test</v>
      </c>
      <c r="F20124" s="53" t="str">
        <f t="shared" si="2"/>
        <v>Shenzhen_1</v>
      </c>
      <c r="G20124" s="53">
        <f t="shared" si="3"/>
        <v>0.3867092613</v>
      </c>
    </row>
    <row r="20125">
      <c r="A20125" s="61">
        <v>1.515517507E9</v>
      </c>
      <c r="B20125" s="61">
        <v>1.0</v>
      </c>
      <c r="C20125" s="61">
        <v>1376.0</v>
      </c>
      <c r="D20125" s="57" t="s">
        <v>380</v>
      </c>
      <c r="E20125" s="62" t="str">
        <f t="shared" si="1"/>
        <v>Out of test</v>
      </c>
      <c r="F20125" s="53" t="str">
        <f t="shared" si="2"/>
        <v>Shenzhen_1</v>
      </c>
      <c r="G20125" s="53">
        <f t="shared" si="3"/>
        <v>0.5434378892</v>
      </c>
    </row>
    <row r="20126">
      <c r="A20126" s="61">
        <v>1.519914414E9</v>
      </c>
      <c r="B20126" s="61">
        <v>1.0</v>
      </c>
      <c r="C20126" s="61">
        <v>1412.0</v>
      </c>
      <c r="D20126" s="57" t="s">
        <v>380</v>
      </c>
      <c r="E20126" s="62" t="str">
        <f t="shared" si="1"/>
        <v>Out of test</v>
      </c>
      <c r="F20126" s="53" t="str">
        <f t="shared" si="2"/>
        <v>Shenzhen_1</v>
      </c>
      <c r="G20126" s="53">
        <f t="shared" si="3"/>
        <v>0.1123954783</v>
      </c>
    </row>
    <row r="20127">
      <c r="A20127" s="61">
        <v>1.511660673E9</v>
      </c>
      <c r="B20127" s="61">
        <v>1.0</v>
      </c>
      <c r="C20127" s="61">
        <v>2426.0</v>
      </c>
      <c r="D20127" s="57" t="s">
        <v>380</v>
      </c>
      <c r="E20127" s="62" t="str">
        <f t="shared" si="1"/>
        <v>Out of test</v>
      </c>
      <c r="F20127" s="53" t="str">
        <f t="shared" si="2"/>
        <v>Shenzhen_1</v>
      </c>
      <c r="G20127" s="53">
        <f t="shared" si="3"/>
        <v>0.8024363835</v>
      </c>
    </row>
    <row r="20128">
      <c r="A20128" s="61">
        <v>1.512639675E9</v>
      </c>
      <c r="B20128" s="61">
        <v>1.0</v>
      </c>
      <c r="C20128" s="61">
        <v>2471.0</v>
      </c>
      <c r="D20128" s="57" t="s">
        <v>380</v>
      </c>
      <c r="E20128" s="62" t="str">
        <f t="shared" si="1"/>
        <v>Out of test</v>
      </c>
      <c r="F20128" s="53" t="str">
        <f t="shared" si="2"/>
        <v>Shenzhen_1</v>
      </c>
      <c r="G20128" s="53">
        <f t="shared" si="3"/>
        <v>0.259995958</v>
      </c>
    </row>
    <row r="20129">
      <c r="A20129" s="61">
        <v>1.518111537E9</v>
      </c>
      <c r="B20129" s="61">
        <v>1.0</v>
      </c>
      <c r="C20129" s="61">
        <v>1348.0</v>
      </c>
      <c r="D20129" s="57" t="s">
        <v>380</v>
      </c>
      <c r="E20129" s="62" t="str">
        <f t="shared" si="1"/>
        <v>Out of test</v>
      </c>
      <c r="F20129" s="53" t="str">
        <f t="shared" si="2"/>
        <v>Shenzhen_1</v>
      </c>
      <c r="G20129" s="53">
        <f t="shared" si="3"/>
        <v>0.6589400169</v>
      </c>
    </row>
    <row r="20130">
      <c r="A20130" s="61">
        <v>1.519489023E9</v>
      </c>
      <c r="B20130" s="61">
        <v>1.0</v>
      </c>
      <c r="C20130" s="61">
        <v>921.0</v>
      </c>
      <c r="D20130" s="57" t="s">
        <v>380</v>
      </c>
      <c r="E20130" s="62" t="str">
        <f t="shared" si="1"/>
        <v>Out of test</v>
      </c>
      <c r="F20130" s="53" t="str">
        <f t="shared" si="2"/>
        <v>Shenzhen_1</v>
      </c>
      <c r="G20130" s="53">
        <f t="shared" si="3"/>
        <v>0.8409961904</v>
      </c>
    </row>
    <row r="20131">
      <c r="A20131" s="61">
        <v>1.515785073E9</v>
      </c>
      <c r="B20131" s="61">
        <v>1.0</v>
      </c>
      <c r="C20131" s="61">
        <v>1219.0</v>
      </c>
      <c r="D20131" s="57" t="s">
        <v>380</v>
      </c>
      <c r="E20131" s="62" t="str">
        <f t="shared" si="1"/>
        <v>Out of test</v>
      </c>
      <c r="F20131" s="53" t="str">
        <f t="shared" si="2"/>
        <v>Shenzhen_1</v>
      </c>
      <c r="G20131" s="53">
        <f t="shared" si="3"/>
        <v>0.8493756744</v>
      </c>
    </row>
    <row r="20132">
      <c r="A20132" s="61">
        <v>1.513418147E9</v>
      </c>
      <c r="B20132" s="61">
        <v>1.0</v>
      </c>
      <c r="C20132" s="61">
        <v>3443.0</v>
      </c>
      <c r="D20132" s="57" t="s">
        <v>380</v>
      </c>
      <c r="E20132" s="62" t="str">
        <f t="shared" si="1"/>
        <v>Out of test</v>
      </c>
      <c r="F20132" s="53" t="str">
        <f t="shared" si="2"/>
        <v>Shenzhen_1</v>
      </c>
      <c r="G20132" s="53">
        <f t="shared" si="3"/>
        <v>0.8575246131</v>
      </c>
    </row>
    <row r="20133">
      <c r="A20133" s="61">
        <v>1.515935146E9</v>
      </c>
      <c r="B20133" s="61">
        <v>1.0</v>
      </c>
      <c r="C20133" s="61">
        <v>3861.0</v>
      </c>
      <c r="D20133" s="57" t="s">
        <v>380</v>
      </c>
      <c r="E20133" s="62" t="str">
        <f t="shared" si="1"/>
        <v>Out of test</v>
      </c>
      <c r="F20133" s="53" t="str">
        <f t="shared" si="2"/>
        <v>Shenzhen_1</v>
      </c>
      <c r="G20133" s="53">
        <f t="shared" si="3"/>
        <v>0.8290062001</v>
      </c>
    </row>
    <row r="20134">
      <c r="A20134" s="61">
        <v>1.518951225E9</v>
      </c>
      <c r="B20134" s="61">
        <v>1.0</v>
      </c>
      <c r="C20134" s="61">
        <v>1517.0</v>
      </c>
      <c r="D20134" s="57" t="s">
        <v>380</v>
      </c>
      <c r="E20134" s="62" t="str">
        <f t="shared" si="1"/>
        <v>Out of test</v>
      </c>
      <c r="F20134" s="53" t="str">
        <f t="shared" si="2"/>
        <v>Shenzhen_1</v>
      </c>
      <c r="G20134" s="53">
        <f t="shared" si="3"/>
        <v>0.9876871296</v>
      </c>
    </row>
    <row r="20135">
      <c r="A20135" s="61">
        <v>1.519452757E9</v>
      </c>
      <c r="B20135" s="61">
        <v>1.0</v>
      </c>
      <c r="C20135" s="61">
        <v>1065.0</v>
      </c>
      <c r="D20135" s="57" t="s">
        <v>380</v>
      </c>
      <c r="E20135" s="62" t="str">
        <f t="shared" si="1"/>
        <v>Out of test</v>
      </c>
      <c r="F20135" s="53" t="str">
        <f t="shared" si="2"/>
        <v>Shenzhen_1</v>
      </c>
      <c r="G20135" s="53">
        <f t="shared" si="3"/>
        <v>0.9517689579</v>
      </c>
    </row>
    <row r="20136">
      <c r="A20136" s="61">
        <v>1.519685609E9</v>
      </c>
      <c r="B20136" s="61">
        <v>1.0</v>
      </c>
      <c r="C20136" s="61">
        <v>198.0</v>
      </c>
      <c r="D20136" s="57" t="s">
        <v>380</v>
      </c>
      <c r="E20136" s="62" t="str">
        <f t="shared" si="1"/>
        <v>Out of test</v>
      </c>
      <c r="F20136" s="53" t="str">
        <f t="shared" si="2"/>
        <v>Shenzhen_1</v>
      </c>
      <c r="G20136" s="53">
        <f t="shared" si="3"/>
        <v>0.04118802756</v>
      </c>
    </row>
    <row r="20137">
      <c r="A20137" s="61">
        <v>1.518366469E9</v>
      </c>
      <c r="B20137" s="61">
        <v>1.0</v>
      </c>
      <c r="C20137" s="61">
        <v>1675.0</v>
      </c>
      <c r="D20137" s="57" t="s">
        <v>380</v>
      </c>
      <c r="E20137" s="62" t="str">
        <f t="shared" si="1"/>
        <v>Out of test</v>
      </c>
      <c r="F20137" s="53" t="str">
        <f t="shared" si="2"/>
        <v>Shenzhen_1</v>
      </c>
      <c r="G20137" s="53">
        <f t="shared" si="3"/>
        <v>0.1824279559</v>
      </c>
    </row>
    <row r="20138">
      <c r="A20138" s="61">
        <v>1.514145564E9</v>
      </c>
      <c r="B20138" s="61">
        <v>1.0</v>
      </c>
      <c r="C20138" s="61">
        <v>540.0</v>
      </c>
      <c r="D20138" s="57" t="s">
        <v>380</v>
      </c>
      <c r="E20138" s="62" t="str">
        <f t="shared" si="1"/>
        <v>Out of test</v>
      </c>
      <c r="F20138" s="53" t="str">
        <f t="shared" si="2"/>
        <v>Shenzhen_1</v>
      </c>
      <c r="G20138" s="53">
        <f t="shared" si="3"/>
        <v>0.4989686785</v>
      </c>
    </row>
    <row r="20139">
      <c r="A20139" s="61">
        <v>1.519437299E9</v>
      </c>
      <c r="B20139" s="61">
        <v>1.0</v>
      </c>
      <c r="C20139" s="61">
        <v>331.0</v>
      </c>
      <c r="D20139" s="57" t="s">
        <v>380</v>
      </c>
      <c r="E20139" s="62" t="str">
        <f t="shared" si="1"/>
        <v>Out of test</v>
      </c>
      <c r="F20139" s="53" t="str">
        <f t="shared" si="2"/>
        <v>Shenzhen_1</v>
      </c>
      <c r="G20139" s="53">
        <f t="shared" si="3"/>
        <v>0.9353054961</v>
      </c>
    </row>
    <row r="20140">
      <c r="A20140" s="61">
        <v>1.519424213E9</v>
      </c>
      <c r="B20140" s="61">
        <v>1.0</v>
      </c>
      <c r="C20140" s="61">
        <v>836.0</v>
      </c>
      <c r="D20140" s="57" t="s">
        <v>380</v>
      </c>
      <c r="E20140" s="62" t="str">
        <f t="shared" si="1"/>
        <v>Out of test</v>
      </c>
      <c r="F20140" s="53" t="str">
        <f t="shared" si="2"/>
        <v>Shenzhen_1</v>
      </c>
      <c r="G20140" s="53">
        <f t="shared" si="3"/>
        <v>0.3562242325</v>
      </c>
    </row>
    <row r="20141">
      <c r="A20141" s="61">
        <v>1.519602569E9</v>
      </c>
      <c r="B20141" s="61">
        <v>1.0</v>
      </c>
      <c r="C20141" s="61">
        <v>1547.0</v>
      </c>
      <c r="D20141" s="57" t="s">
        <v>380</v>
      </c>
      <c r="E20141" s="62" t="str">
        <f t="shared" si="1"/>
        <v>Out of test</v>
      </c>
      <c r="F20141" s="53" t="str">
        <f t="shared" si="2"/>
        <v>Shenzhen_1</v>
      </c>
      <c r="G20141" s="53">
        <f t="shared" si="3"/>
        <v>0.1330243426</v>
      </c>
    </row>
    <row r="20142">
      <c r="A20142" s="61">
        <v>1.517413218E9</v>
      </c>
      <c r="B20142" s="61">
        <v>1.0</v>
      </c>
      <c r="C20142" s="61">
        <v>492.0</v>
      </c>
      <c r="D20142" s="57" t="s">
        <v>380</v>
      </c>
      <c r="E20142" s="62" t="str">
        <f t="shared" si="1"/>
        <v>Out of test</v>
      </c>
      <c r="F20142" s="53" t="str">
        <f t="shared" si="2"/>
        <v>Shenzhen_1</v>
      </c>
      <c r="G20142" s="53">
        <f t="shared" si="3"/>
        <v>0.7617662075</v>
      </c>
    </row>
    <row r="20143">
      <c r="A20143" s="61">
        <v>1.511787175E9</v>
      </c>
      <c r="B20143" s="61">
        <v>1.0</v>
      </c>
      <c r="C20143" s="61">
        <v>3243.0</v>
      </c>
      <c r="D20143" s="57" t="s">
        <v>380</v>
      </c>
      <c r="E20143" s="62" t="str">
        <f t="shared" si="1"/>
        <v>Out of test</v>
      </c>
      <c r="F20143" s="53" t="str">
        <f t="shared" si="2"/>
        <v>Shenzhen_1</v>
      </c>
      <c r="G20143" s="53">
        <f t="shared" si="3"/>
        <v>0.7471058249</v>
      </c>
    </row>
    <row r="20144">
      <c r="A20144" s="61">
        <v>1.513874585E9</v>
      </c>
      <c r="B20144" s="61">
        <v>1.0</v>
      </c>
      <c r="C20144" s="61">
        <v>1080.0</v>
      </c>
      <c r="D20144" s="57" t="s">
        <v>380</v>
      </c>
      <c r="E20144" s="62" t="str">
        <f t="shared" si="1"/>
        <v>Out of test</v>
      </c>
      <c r="F20144" s="53" t="str">
        <f t="shared" si="2"/>
        <v>Shenzhen_1</v>
      </c>
      <c r="G20144" s="53">
        <f t="shared" si="3"/>
        <v>0.7728610657</v>
      </c>
    </row>
    <row r="20145">
      <c r="A20145" s="61">
        <v>1.513848714E9</v>
      </c>
      <c r="B20145" s="61">
        <v>1.0</v>
      </c>
      <c r="C20145" s="61">
        <v>3265.0</v>
      </c>
      <c r="D20145" s="57" t="s">
        <v>380</v>
      </c>
      <c r="E20145" s="62" t="str">
        <f t="shared" si="1"/>
        <v>Out of test</v>
      </c>
      <c r="F20145" s="53" t="str">
        <f t="shared" si="2"/>
        <v>Shenzhen_1</v>
      </c>
      <c r="G20145" s="53">
        <f t="shared" si="3"/>
        <v>0.7998185501</v>
      </c>
    </row>
    <row r="20146">
      <c r="A20146" s="61">
        <v>1.513779176E9</v>
      </c>
      <c r="B20146" s="61">
        <v>1.0</v>
      </c>
      <c r="C20146" s="61">
        <v>478.0</v>
      </c>
      <c r="D20146" s="57" t="s">
        <v>380</v>
      </c>
      <c r="E20146" s="62" t="str">
        <f t="shared" si="1"/>
        <v>Out of test</v>
      </c>
      <c r="F20146" s="53" t="str">
        <f t="shared" si="2"/>
        <v>Shenzhen_1</v>
      </c>
      <c r="G20146" s="53">
        <f t="shared" si="3"/>
        <v>0.8110804702</v>
      </c>
    </row>
    <row r="20147">
      <c r="A20147" s="61">
        <v>1.514572029E9</v>
      </c>
      <c r="B20147" s="61">
        <v>1.0</v>
      </c>
      <c r="C20147" s="61">
        <v>1208.0</v>
      </c>
      <c r="D20147" s="57" t="s">
        <v>380</v>
      </c>
      <c r="E20147" s="62" t="str">
        <f t="shared" si="1"/>
        <v>Out of test</v>
      </c>
      <c r="F20147" s="53" t="str">
        <f t="shared" si="2"/>
        <v>Shenzhen_1</v>
      </c>
      <c r="G20147" s="53">
        <f t="shared" si="3"/>
        <v>0.7813609701</v>
      </c>
    </row>
    <row r="20148">
      <c r="A20148" s="61">
        <v>1.518040144E9</v>
      </c>
      <c r="B20148" s="61">
        <v>1.0</v>
      </c>
      <c r="C20148" s="61">
        <v>162.0</v>
      </c>
      <c r="D20148" s="57" t="s">
        <v>380</v>
      </c>
      <c r="E20148" s="62" t="str">
        <f t="shared" si="1"/>
        <v>Out of test</v>
      </c>
      <c r="F20148" s="53" t="str">
        <f t="shared" si="2"/>
        <v>Shenzhen_1</v>
      </c>
      <c r="G20148" s="53">
        <f t="shared" si="3"/>
        <v>0.9521735199</v>
      </c>
    </row>
    <row r="20149">
      <c r="A20149" s="61">
        <v>1.516102128E9</v>
      </c>
      <c r="B20149" s="61">
        <v>1.0</v>
      </c>
      <c r="C20149" s="61">
        <v>2356.0</v>
      </c>
      <c r="D20149" s="57" t="s">
        <v>380</v>
      </c>
      <c r="E20149" s="62" t="str">
        <f t="shared" si="1"/>
        <v>Out of test</v>
      </c>
      <c r="F20149" s="53" t="str">
        <f t="shared" si="2"/>
        <v>Shenzhen_1</v>
      </c>
      <c r="G20149" s="53">
        <f t="shared" si="3"/>
        <v>0.4544253354</v>
      </c>
    </row>
    <row r="20150">
      <c r="A20150" s="61">
        <v>1.514832715E9</v>
      </c>
      <c r="B20150" s="61">
        <v>1.0</v>
      </c>
      <c r="C20150" s="61">
        <v>2646.0</v>
      </c>
      <c r="D20150" s="57" t="s">
        <v>380</v>
      </c>
      <c r="E20150" s="62" t="str">
        <f t="shared" si="1"/>
        <v>Out of test</v>
      </c>
      <c r="F20150" s="53" t="str">
        <f t="shared" si="2"/>
        <v>Shenzhen_1</v>
      </c>
      <c r="G20150" s="53">
        <f t="shared" si="3"/>
        <v>0.05545739424</v>
      </c>
    </row>
    <row r="20151">
      <c r="A20151" s="61">
        <v>1.517411367E9</v>
      </c>
      <c r="B20151" s="61">
        <v>1.0</v>
      </c>
      <c r="C20151" s="61">
        <v>928.0</v>
      </c>
      <c r="D20151" s="57" t="s">
        <v>380</v>
      </c>
      <c r="E20151" s="62" t="str">
        <f t="shared" si="1"/>
        <v>Out of test</v>
      </c>
      <c r="F20151" s="53" t="str">
        <f t="shared" si="2"/>
        <v>Shenzhen_1</v>
      </c>
      <c r="G20151" s="53">
        <f t="shared" si="3"/>
        <v>0.193684823</v>
      </c>
    </row>
    <row r="20152">
      <c r="A20152" s="61">
        <v>1.519018116E9</v>
      </c>
      <c r="B20152" s="61">
        <v>1.0</v>
      </c>
      <c r="C20152" s="61">
        <v>1099.0</v>
      </c>
      <c r="D20152" s="57" t="s">
        <v>380</v>
      </c>
      <c r="E20152" s="62" t="str">
        <f t="shared" si="1"/>
        <v>Out of test</v>
      </c>
      <c r="F20152" s="53" t="str">
        <f t="shared" si="2"/>
        <v>Shenzhen_1</v>
      </c>
      <c r="G20152" s="53">
        <f t="shared" si="3"/>
        <v>0.4327909163</v>
      </c>
    </row>
    <row r="20153">
      <c r="A20153" s="61">
        <v>1.519862529E9</v>
      </c>
      <c r="B20153" s="61">
        <v>1.0</v>
      </c>
      <c r="C20153" s="61">
        <v>2891.0</v>
      </c>
      <c r="D20153" s="57" t="s">
        <v>380</v>
      </c>
      <c r="E20153" s="62" t="str">
        <f t="shared" si="1"/>
        <v>Out of test</v>
      </c>
      <c r="F20153" s="53" t="str">
        <f t="shared" si="2"/>
        <v>Shenzhen_1</v>
      </c>
      <c r="G20153" s="53">
        <f t="shared" si="3"/>
        <v>0.03315606909</v>
      </c>
    </row>
    <row r="20154">
      <c r="A20154" s="61">
        <v>1.514503746E9</v>
      </c>
      <c r="B20154" s="61">
        <v>1.0</v>
      </c>
      <c r="C20154" s="61">
        <v>2769.0</v>
      </c>
      <c r="D20154" s="57" t="s">
        <v>380</v>
      </c>
      <c r="E20154" s="62" t="str">
        <f t="shared" si="1"/>
        <v>Out of test</v>
      </c>
      <c r="F20154" s="53" t="str">
        <f t="shared" si="2"/>
        <v>Shenzhen_1</v>
      </c>
      <c r="G20154" s="53">
        <f t="shared" si="3"/>
        <v>0.4740429687</v>
      </c>
    </row>
    <row r="20155">
      <c r="A20155" s="61">
        <v>1.512415919E9</v>
      </c>
      <c r="B20155" s="61">
        <v>1.0</v>
      </c>
      <c r="C20155" s="61">
        <v>1960.0</v>
      </c>
      <c r="D20155" s="57" t="s">
        <v>380</v>
      </c>
      <c r="E20155" s="62" t="str">
        <f t="shared" si="1"/>
        <v>Out of test</v>
      </c>
      <c r="F20155" s="53" t="str">
        <f t="shared" si="2"/>
        <v>Shenzhen_1</v>
      </c>
      <c r="G20155" s="53">
        <f t="shared" si="3"/>
        <v>0.9902211261</v>
      </c>
    </row>
    <row r="20156">
      <c r="A20156" s="61">
        <v>1.513017713E9</v>
      </c>
      <c r="B20156" s="61">
        <v>1.0</v>
      </c>
      <c r="C20156" s="61">
        <v>1887.0</v>
      </c>
      <c r="D20156" s="57" t="s">
        <v>380</v>
      </c>
      <c r="E20156" s="62" t="str">
        <f t="shared" si="1"/>
        <v>Out of test</v>
      </c>
      <c r="F20156" s="53" t="str">
        <f t="shared" si="2"/>
        <v>Shenzhen_1</v>
      </c>
      <c r="G20156" s="53">
        <f t="shared" si="3"/>
        <v>0.5384111162</v>
      </c>
    </row>
    <row r="20157">
      <c r="A20157" s="61">
        <v>1.518174179E9</v>
      </c>
      <c r="B20157" s="61">
        <v>1.0</v>
      </c>
      <c r="C20157" s="61">
        <v>2049.0</v>
      </c>
      <c r="D20157" s="57" t="s">
        <v>380</v>
      </c>
      <c r="E20157" s="62" t="str">
        <f t="shared" si="1"/>
        <v>Out of test</v>
      </c>
      <c r="F20157" s="53" t="str">
        <f t="shared" si="2"/>
        <v>Shenzhen_1</v>
      </c>
      <c r="G20157" s="53">
        <f t="shared" si="3"/>
        <v>0.5999797495</v>
      </c>
    </row>
    <row r="20158">
      <c r="A20158" s="61">
        <v>1.519730646E9</v>
      </c>
      <c r="B20158" s="61">
        <v>1.0</v>
      </c>
      <c r="C20158" s="61">
        <v>1378.0</v>
      </c>
      <c r="D20158" s="57" t="s">
        <v>380</v>
      </c>
      <c r="E20158" s="62" t="str">
        <f t="shared" si="1"/>
        <v>Out of test</v>
      </c>
      <c r="F20158" s="53" t="str">
        <f t="shared" si="2"/>
        <v>Shenzhen_1</v>
      </c>
      <c r="G20158" s="53">
        <f t="shared" si="3"/>
        <v>0.8454348758</v>
      </c>
    </row>
    <row r="20159">
      <c r="A20159" s="61">
        <v>1.511727473E9</v>
      </c>
      <c r="B20159" s="61">
        <v>1.0</v>
      </c>
      <c r="C20159" s="61">
        <v>2996.0</v>
      </c>
      <c r="D20159" s="57" t="s">
        <v>380</v>
      </c>
      <c r="E20159" s="62" t="str">
        <f t="shared" si="1"/>
        <v>Out of test</v>
      </c>
      <c r="F20159" s="53" t="str">
        <f t="shared" si="2"/>
        <v>Shenzhen_1</v>
      </c>
      <c r="G20159" s="53">
        <f t="shared" si="3"/>
        <v>0.8543039999</v>
      </c>
    </row>
    <row r="20160">
      <c r="A20160" s="61">
        <v>1.514230968E9</v>
      </c>
      <c r="B20160" s="61">
        <v>1.0</v>
      </c>
      <c r="C20160" s="61">
        <v>740.0</v>
      </c>
      <c r="D20160" s="57" t="s">
        <v>380</v>
      </c>
      <c r="E20160" s="62" t="str">
        <f t="shared" si="1"/>
        <v>Out of test</v>
      </c>
      <c r="F20160" s="53" t="str">
        <f t="shared" si="2"/>
        <v>Shenzhen_1</v>
      </c>
      <c r="G20160" s="53">
        <f t="shared" si="3"/>
        <v>0.8656494865</v>
      </c>
    </row>
    <row r="20161">
      <c r="A20161" s="61">
        <v>1.516087578E9</v>
      </c>
      <c r="B20161" s="61">
        <v>1.0</v>
      </c>
      <c r="C20161" s="61">
        <v>158.0</v>
      </c>
      <c r="D20161" s="57" t="s">
        <v>380</v>
      </c>
      <c r="E20161" s="62" t="str">
        <f t="shared" si="1"/>
        <v>Out of test</v>
      </c>
      <c r="F20161" s="53" t="str">
        <f t="shared" si="2"/>
        <v>Shenzhen_1</v>
      </c>
      <c r="G20161" s="53">
        <f t="shared" si="3"/>
        <v>0.4013620738</v>
      </c>
    </row>
    <row r="20162">
      <c r="A20162" s="61">
        <v>1.515168299E9</v>
      </c>
      <c r="B20162" s="61">
        <v>1.0</v>
      </c>
      <c r="C20162" s="61">
        <v>997.0</v>
      </c>
      <c r="D20162" s="57" t="s">
        <v>380</v>
      </c>
      <c r="E20162" s="62" t="str">
        <f t="shared" si="1"/>
        <v>Out of test</v>
      </c>
      <c r="F20162" s="53" t="str">
        <f t="shared" si="2"/>
        <v>Shenzhen_1</v>
      </c>
      <c r="G20162" s="53">
        <f t="shared" si="3"/>
        <v>0.3312367487</v>
      </c>
    </row>
    <row r="20163">
      <c r="A20163" s="61">
        <v>1.513455266E9</v>
      </c>
      <c r="B20163" s="61">
        <v>1.0</v>
      </c>
      <c r="C20163" s="61">
        <v>1998.0</v>
      </c>
      <c r="D20163" s="57" t="s">
        <v>380</v>
      </c>
      <c r="E20163" s="62" t="str">
        <f t="shared" si="1"/>
        <v>Out of test</v>
      </c>
      <c r="F20163" s="53" t="str">
        <f t="shared" si="2"/>
        <v>Shenzhen_1</v>
      </c>
      <c r="G20163" s="53">
        <f t="shared" si="3"/>
        <v>0.2564789941</v>
      </c>
    </row>
    <row r="20164">
      <c r="A20164" s="61">
        <v>1.514120809E9</v>
      </c>
      <c r="B20164" s="61">
        <v>1.0</v>
      </c>
      <c r="C20164" s="61">
        <v>122.0</v>
      </c>
      <c r="D20164" s="57" t="s">
        <v>380</v>
      </c>
      <c r="E20164" s="62" t="str">
        <f t="shared" si="1"/>
        <v>Out of test</v>
      </c>
      <c r="F20164" s="53" t="str">
        <f t="shared" si="2"/>
        <v>Shenzhen_1</v>
      </c>
      <c r="G20164" s="53">
        <f t="shared" si="3"/>
        <v>0.9275703153</v>
      </c>
    </row>
    <row r="20165">
      <c r="A20165" s="61">
        <v>1.518678346E9</v>
      </c>
      <c r="B20165" s="61">
        <v>1.0</v>
      </c>
      <c r="C20165" s="61">
        <v>3811.0</v>
      </c>
      <c r="D20165" s="57" t="s">
        <v>380</v>
      </c>
      <c r="E20165" s="62" t="str">
        <f t="shared" si="1"/>
        <v>Out of test</v>
      </c>
      <c r="F20165" s="53" t="str">
        <f t="shared" si="2"/>
        <v>Shenzhen_1</v>
      </c>
      <c r="G20165" s="53">
        <f t="shared" si="3"/>
        <v>0.8151369552</v>
      </c>
    </row>
    <row r="20166">
      <c r="A20166" s="61">
        <v>1.517605914E9</v>
      </c>
      <c r="B20166" s="61">
        <v>1.0</v>
      </c>
      <c r="C20166" s="61">
        <v>1792.0</v>
      </c>
      <c r="D20166" s="57" t="s">
        <v>380</v>
      </c>
      <c r="E20166" s="62" t="str">
        <f t="shared" si="1"/>
        <v>Out of test</v>
      </c>
      <c r="F20166" s="53" t="str">
        <f t="shared" si="2"/>
        <v>Shenzhen_1</v>
      </c>
      <c r="G20166" s="53">
        <f t="shared" si="3"/>
        <v>0.6561674087</v>
      </c>
    </row>
    <row r="20167">
      <c r="A20167" s="61">
        <v>1.518232549E9</v>
      </c>
      <c r="B20167" s="61">
        <v>1.0</v>
      </c>
      <c r="C20167" s="61">
        <v>2689.0</v>
      </c>
      <c r="D20167" s="57" t="s">
        <v>380</v>
      </c>
      <c r="E20167" s="62" t="str">
        <f t="shared" si="1"/>
        <v>Out of test</v>
      </c>
      <c r="F20167" s="53" t="str">
        <f t="shared" si="2"/>
        <v>Shenzhen_1</v>
      </c>
      <c r="G20167" s="53">
        <f t="shared" si="3"/>
        <v>0.3829492257</v>
      </c>
    </row>
    <row r="20168">
      <c r="A20168" s="61">
        <v>1.511387498E9</v>
      </c>
      <c r="B20168" s="61">
        <v>1.0</v>
      </c>
      <c r="C20168" s="61">
        <v>71.0</v>
      </c>
      <c r="D20168" s="57" t="s">
        <v>380</v>
      </c>
      <c r="E20168" s="62" t="str">
        <f t="shared" si="1"/>
        <v>Out of test</v>
      </c>
      <c r="F20168" s="53" t="str">
        <f t="shared" si="2"/>
        <v>Shenzhen_1</v>
      </c>
      <c r="G20168" s="53">
        <f t="shared" si="3"/>
        <v>0.9003191304</v>
      </c>
    </row>
    <row r="20169">
      <c r="A20169" s="61">
        <v>1.516803217E9</v>
      </c>
      <c r="B20169" s="61">
        <v>1.0</v>
      </c>
      <c r="C20169" s="61">
        <v>1895.0</v>
      </c>
      <c r="D20169" s="57" t="s">
        <v>380</v>
      </c>
      <c r="E20169" s="62" t="str">
        <f t="shared" si="1"/>
        <v>Out of test</v>
      </c>
      <c r="F20169" s="53" t="str">
        <f t="shared" si="2"/>
        <v>Shenzhen_1</v>
      </c>
      <c r="G20169" s="53">
        <f t="shared" si="3"/>
        <v>0.06294793099</v>
      </c>
    </row>
    <row r="20170">
      <c r="A20170" s="61">
        <v>1.519385718E9</v>
      </c>
      <c r="B20170" s="61">
        <v>1.0</v>
      </c>
      <c r="C20170" s="61">
        <v>379.0</v>
      </c>
      <c r="D20170" s="57" t="s">
        <v>380</v>
      </c>
      <c r="E20170" s="62" t="str">
        <f t="shared" si="1"/>
        <v>Out of test</v>
      </c>
      <c r="F20170" s="53" t="str">
        <f t="shared" si="2"/>
        <v>Shenzhen_1</v>
      </c>
      <c r="G20170" s="53">
        <f t="shared" si="3"/>
        <v>0.2017719798</v>
      </c>
    </row>
    <row r="20171">
      <c r="A20171" s="61">
        <v>1.519399684E9</v>
      </c>
      <c r="B20171" s="61">
        <v>1.0</v>
      </c>
      <c r="C20171" s="61">
        <v>1671.0</v>
      </c>
      <c r="D20171" s="57" t="s">
        <v>380</v>
      </c>
      <c r="E20171" s="62" t="str">
        <f t="shared" si="1"/>
        <v>Out of test</v>
      </c>
      <c r="F20171" s="53" t="str">
        <f t="shared" si="2"/>
        <v>Shenzhen_1</v>
      </c>
      <c r="G20171" s="53">
        <f t="shared" si="3"/>
        <v>0.813019375</v>
      </c>
    </row>
    <row r="20172">
      <c r="A20172" s="61">
        <v>1.511579374E9</v>
      </c>
      <c r="B20172" s="61">
        <v>1.0</v>
      </c>
      <c r="C20172" s="61">
        <v>357.0</v>
      </c>
      <c r="D20172" s="57" t="s">
        <v>380</v>
      </c>
      <c r="E20172" s="62" t="str">
        <f t="shared" si="1"/>
        <v>Out of test</v>
      </c>
      <c r="F20172" s="53" t="str">
        <f t="shared" si="2"/>
        <v>Shenzhen_1</v>
      </c>
      <c r="G20172" s="53">
        <f t="shared" si="3"/>
        <v>0.448594163</v>
      </c>
    </row>
    <row r="20173">
      <c r="A20173" s="61">
        <v>1.518319707E9</v>
      </c>
      <c r="B20173" s="61">
        <v>1.0</v>
      </c>
      <c r="C20173" s="61">
        <v>461.0</v>
      </c>
      <c r="D20173" s="57" t="s">
        <v>380</v>
      </c>
      <c r="E20173" s="62" t="str">
        <f t="shared" si="1"/>
        <v>Out of test</v>
      </c>
      <c r="F20173" s="53" t="str">
        <f t="shared" si="2"/>
        <v>Shenzhen_1</v>
      </c>
      <c r="G20173" s="53">
        <f t="shared" si="3"/>
        <v>0.02942942344</v>
      </c>
    </row>
    <row r="20174">
      <c r="A20174" s="61">
        <v>1.517753569E9</v>
      </c>
      <c r="B20174" s="61">
        <v>1.0</v>
      </c>
      <c r="C20174" s="61">
        <v>2495.0</v>
      </c>
      <c r="D20174" s="57" t="s">
        <v>380</v>
      </c>
      <c r="E20174" s="62" t="str">
        <f t="shared" si="1"/>
        <v>Out of test</v>
      </c>
      <c r="F20174" s="53" t="str">
        <f t="shared" si="2"/>
        <v>Shenzhen_1</v>
      </c>
      <c r="G20174" s="53">
        <f t="shared" si="3"/>
        <v>0.5622271057</v>
      </c>
    </row>
    <row r="20175">
      <c r="A20175" s="61">
        <v>1.519487926E9</v>
      </c>
      <c r="B20175" s="61">
        <v>1.0</v>
      </c>
      <c r="C20175" s="61">
        <v>372.0</v>
      </c>
      <c r="D20175" s="57" t="s">
        <v>380</v>
      </c>
      <c r="E20175" s="62" t="str">
        <f t="shared" si="1"/>
        <v>Out of test</v>
      </c>
      <c r="F20175" s="53" t="str">
        <f t="shared" si="2"/>
        <v>Shenzhen_1</v>
      </c>
      <c r="G20175" s="53">
        <f t="shared" si="3"/>
        <v>0.6778674798</v>
      </c>
    </row>
    <row r="20176">
      <c r="A20176" s="61">
        <v>1.515272444E9</v>
      </c>
      <c r="B20176" s="61">
        <v>1.0</v>
      </c>
      <c r="C20176" s="61">
        <v>4831.0</v>
      </c>
      <c r="D20176" s="57" t="s">
        <v>380</v>
      </c>
      <c r="E20176" s="62" t="str">
        <f t="shared" si="1"/>
        <v>Out of test</v>
      </c>
      <c r="F20176" s="53" t="str">
        <f t="shared" si="2"/>
        <v>Shenzhen_1</v>
      </c>
      <c r="G20176" s="53">
        <f t="shared" si="3"/>
        <v>0.2902660908</v>
      </c>
    </row>
    <row r="20177">
      <c r="A20177" s="61">
        <v>1.519327303E9</v>
      </c>
      <c r="B20177" s="61">
        <v>1.0</v>
      </c>
      <c r="C20177" s="61">
        <v>449.0</v>
      </c>
      <c r="D20177" s="57" t="s">
        <v>380</v>
      </c>
      <c r="E20177" s="62" t="str">
        <f t="shared" si="1"/>
        <v>Out of test</v>
      </c>
      <c r="F20177" s="53" t="str">
        <f t="shared" si="2"/>
        <v>Shenzhen_1</v>
      </c>
      <c r="G20177" s="53">
        <f t="shared" si="3"/>
        <v>0.9111811315</v>
      </c>
    </row>
    <row r="20178">
      <c r="A20178" s="61">
        <v>1.514880274E9</v>
      </c>
      <c r="B20178" s="61">
        <v>1.0</v>
      </c>
      <c r="C20178" s="61">
        <v>211.0</v>
      </c>
      <c r="D20178" s="57" t="s">
        <v>380</v>
      </c>
      <c r="E20178" s="62" t="str">
        <f t="shared" si="1"/>
        <v>Out of test</v>
      </c>
      <c r="F20178" s="53" t="str">
        <f t="shared" si="2"/>
        <v>Shenzhen_1</v>
      </c>
      <c r="G20178" s="53">
        <f t="shared" si="3"/>
        <v>0.4984284861</v>
      </c>
    </row>
    <row r="20179">
      <c r="A20179" s="61">
        <v>1.511607495E9</v>
      </c>
      <c r="B20179" s="61">
        <v>1.0</v>
      </c>
      <c r="C20179" s="61">
        <v>4490.0</v>
      </c>
      <c r="D20179" s="57" t="s">
        <v>380</v>
      </c>
      <c r="E20179" s="62" t="str">
        <f t="shared" si="1"/>
        <v>Out of test</v>
      </c>
      <c r="F20179" s="53" t="str">
        <f t="shared" si="2"/>
        <v>Shenzhen_1</v>
      </c>
      <c r="G20179" s="53">
        <f t="shared" si="3"/>
        <v>0.2409830614</v>
      </c>
    </row>
    <row r="20180">
      <c r="A20180" s="61">
        <v>1.515101106E9</v>
      </c>
      <c r="B20180" s="61">
        <v>1.0</v>
      </c>
      <c r="C20180" s="61">
        <v>1607.0</v>
      </c>
      <c r="D20180" s="57" t="s">
        <v>380</v>
      </c>
      <c r="E20180" s="62" t="str">
        <f t="shared" si="1"/>
        <v>Out of test</v>
      </c>
      <c r="F20180" s="53" t="str">
        <f t="shared" si="2"/>
        <v>Shenzhen_1</v>
      </c>
      <c r="G20180" s="53">
        <f t="shared" si="3"/>
        <v>0.5012750253</v>
      </c>
    </row>
    <row r="20181">
      <c r="A20181" s="61">
        <v>1.515109829E9</v>
      </c>
      <c r="B20181" s="61">
        <v>1.0</v>
      </c>
      <c r="C20181" s="61">
        <v>670.0</v>
      </c>
      <c r="D20181" s="57" t="s">
        <v>380</v>
      </c>
      <c r="E20181" s="62" t="str">
        <f t="shared" si="1"/>
        <v>Out of test</v>
      </c>
      <c r="F20181" s="53" t="str">
        <f t="shared" si="2"/>
        <v>Shenzhen_1</v>
      </c>
      <c r="G20181" s="53">
        <f t="shared" si="3"/>
        <v>0.7047211198</v>
      </c>
    </row>
    <row r="20182">
      <c r="A20182" s="61">
        <v>1.518889404E9</v>
      </c>
      <c r="B20182" s="61">
        <v>1.0</v>
      </c>
      <c r="C20182" s="61">
        <v>1921.0</v>
      </c>
      <c r="D20182" s="57" t="s">
        <v>380</v>
      </c>
      <c r="E20182" s="62" t="str">
        <f t="shared" si="1"/>
        <v>Out of test</v>
      </c>
      <c r="F20182" s="53" t="str">
        <f t="shared" si="2"/>
        <v>Shenzhen_1</v>
      </c>
      <c r="G20182" s="53">
        <f t="shared" si="3"/>
        <v>0.7704933057</v>
      </c>
    </row>
    <row r="20183">
      <c r="A20183" s="61">
        <v>1.513613863E9</v>
      </c>
      <c r="B20183" s="61">
        <v>1.0</v>
      </c>
      <c r="C20183" s="61">
        <v>2473.0</v>
      </c>
      <c r="D20183" s="57" t="s">
        <v>380</v>
      </c>
      <c r="E20183" s="62" t="str">
        <f t="shared" si="1"/>
        <v>Out of test</v>
      </c>
      <c r="F20183" s="53" t="str">
        <f t="shared" si="2"/>
        <v>Shenzhen_1</v>
      </c>
      <c r="G20183" s="53">
        <f t="shared" si="3"/>
        <v>0.4548671997</v>
      </c>
    </row>
    <row r="20184">
      <c r="A20184" s="61">
        <v>1.515960887E9</v>
      </c>
      <c r="B20184" s="61">
        <v>1.0</v>
      </c>
      <c r="C20184" s="61">
        <v>2040.0</v>
      </c>
      <c r="D20184" s="57" t="s">
        <v>380</v>
      </c>
      <c r="E20184" s="62" t="str">
        <f t="shared" si="1"/>
        <v>Out of test</v>
      </c>
      <c r="F20184" s="53" t="str">
        <f t="shared" si="2"/>
        <v>Shenzhen_1</v>
      </c>
      <c r="G20184" s="53">
        <f t="shared" si="3"/>
        <v>0.5590042051</v>
      </c>
    </row>
    <row r="20185">
      <c r="A20185" s="61">
        <v>1.517966776E9</v>
      </c>
      <c r="B20185" s="61">
        <v>1.0</v>
      </c>
      <c r="C20185" s="61">
        <v>11.0</v>
      </c>
      <c r="D20185" s="57" t="s">
        <v>380</v>
      </c>
      <c r="E20185" s="62" t="str">
        <f t="shared" si="1"/>
        <v>Out of test</v>
      </c>
      <c r="F20185" s="53" t="str">
        <f t="shared" si="2"/>
        <v>Shenzhen_1</v>
      </c>
      <c r="G20185" s="53">
        <f t="shared" si="3"/>
        <v>0.7349862576</v>
      </c>
    </row>
    <row r="20186">
      <c r="A20186" s="61">
        <v>1.511865166E9</v>
      </c>
      <c r="B20186" s="61">
        <v>1.0</v>
      </c>
      <c r="C20186" s="61">
        <v>2096.0</v>
      </c>
      <c r="D20186" s="57" t="s">
        <v>380</v>
      </c>
      <c r="E20186" s="62" t="str">
        <f t="shared" si="1"/>
        <v>Out of test</v>
      </c>
      <c r="F20186" s="53" t="str">
        <f t="shared" si="2"/>
        <v>Shenzhen_1</v>
      </c>
      <c r="G20186" s="53">
        <f t="shared" si="3"/>
        <v>0.02900625924</v>
      </c>
    </row>
    <row r="20187">
      <c r="A20187" s="61">
        <v>1.514664193E9</v>
      </c>
      <c r="B20187" s="61">
        <v>1.0</v>
      </c>
      <c r="C20187" s="61">
        <v>1008.0</v>
      </c>
      <c r="D20187" s="57" t="s">
        <v>380</v>
      </c>
      <c r="E20187" s="62" t="str">
        <f t="shared" si="1"/>
        <v>Out of test</v>
      </c>
      <c r="F20187" s="53" t="str">
        <f t="shared" si="2"/>
        <v>Shenzhen_1</v>
      </c>
      <c r="G20187" s="53">
        <f t="shared" si="3"/>
        <v>0.06909860015</v>
      </c>
    </row>
    <row r="20188">
      <c r="A20188" s="61">
        <v>1.513494159E9</v>
      </c>
      <c r="B20188" s="61">
        <v>1.0</v>
      </c>
      <c r="C20188" s="61">
        <v>154.0</v>
      </c>
      <c r="D20188" s="57" t="s">
        <v>380</v>
      </c>
      <c r="E20188" s="62" t="str">
        <f t="shared" si="1"/>
        <v>Out of test</v>
      </c>
      <c r="F20188" s="53" t="str">
        <f t="shared" si="2"/>
        <v>Shenzhen_1</v>
      </c>
      <c r="G20188" s="53">
        <f t="shared" si="3"/>
        <v>0.7756503103</v>
      </c>
    </row>
    <row r="20189">
      <c r="A20189" s="61">
        <v>1.516557654E9</v>
      </c>
      <c r="B20189" s="61">
        <v>1.0</v>
      </c>
      <c r="C20189" s="61">
        <v>497.0</v>
      </c>
      <c r="D20189" s="57" t="s">
        <v>380</v>
      </c>
      <c r="E20189" s="62" t="str">
        <f t="shared" si="1"/>
        <v>Out of test</v>
      </c>
      <c r="F20189" s="53" t="str">
        <f t="shared" si="2"/>
        <v>Shenzhen_1</v>
      </c>
      <c r="G20189" s="53">
        <f t="shared" si="3"/>
        <v>0.5245815221</v>
      </c>
    </row>
    <row r="20190">
      <c r="A20190" s="61">
        <v>1.515785796E9</v>
      </c>
      <c r="B20190" s="61">
        <v>1.0</v>
      </c>
      <c r="C20190" s="61">
        <v>614.0</v>
      </c>
      <c r="D20190" s="57" t="s">
        <v>380</v>
      </c>
      <c r="E20190" s="62" t="str">
        <f t="shared" si="1"/>
        <v>Out of test</v>
      </c>
      <c r="F20190" s="53" t="str">
        <f t="shared" si="2"/>
        <v>Shenzhen_1</v>
      </c>
      <c r="G20190" s="53">
        <f t="shared" si="3"/>
        <v>0.8017827525</v>
      </c>
    </row>
    <row r="20191">
      <c r="A20191" s="61">
        <v>1.515003638E9</v>
      </c>
      <c r="B20191" s="61">
        <v>1.0</v>
      </c>
      <c r="C20191" s="61">
        <v>60.0</v>
      </c>
      <c r="D20191" s="57" t="s">
        <v>380</v>
      </c>
      <c r="E20191" s="62" t="str">
        <f t="shared" si="1"/>
        <v>Out of test</v>
      </c>
      <c r="F20191" s="53" t="str">
        <f t="shared" si="2"/>
        <v>Shenzhen_1</v>
      </c>
      <c r="G20191" s="53">
        <f t="shared" si="3"/>
        <v>0.2916269213</v>
      </c>
    </row>
    <row r="20192">
      <c r="A20192" s="61">
        <v>1.511936985E9</v>
      </c>
      <c r="B20192" s="61">
        <v>1.0</v>
      </c>
      <c r="C20192" s="61">
        <v>3516.0</v>
      </c>
      <c r="D20192" s="57" t="s">
        <v>380</v>
      </c>
      <c r="E20192" s="62" t="str">
        <f t="shared" si="1"/>
        <v>Out of test</v>
      </c>
      <c r="F20192" s="53" t="str">
        <f t="shared" si="2"/>
        <v>Shenzhen_1</v>
      </c>
      <c r="G20192" s="53">
        <f t="shared" si="3"/>
        <v>0.08268028956</v>
      </c>
    </row>
    <row r="20193">
      <c r="A20193" s="61">
        <v>1.515622126E9</v>
      </c>
      <c r="B20193" s="61">
        <v>1.0</v>
      </c>
      <c r="C20193" s="61">
        <v>466.0</v>
      </c>
      <c r="D20193" s="57" t="s">
        <v>380</v>
      </c>
      <c r="E20193" s="62" t="str">
        <f t="shared" si="1"/>
        <v>Out of test</v>
      </c>
      <c r="F20193" s="53" t="str">
        <f t="shared" si="2"/>
        <v>Shenzhen_1</v>
      </c>
      <c r="G20193" s="53">
        <f t="shared" si="3"/>
        <v>0.3088622538</v>
      </c>
    </row>
    <row r="20194">
      <c r="A20194" s="61">
        <v>1.517819019E9</v>
      </c>
      <c r="B20194" s="61">
        <v>1.0</v>
      </c>
      <c r="C20194" s="61">
        <v>4013.0</v>
      </c>
      <c r="D20194" s="57" t="s">
        <v>380</v>
      </c>
      <c r="E20194" s="62" t="str">
        <f t="shared" si="1"/>
        <v>Out of test</v>
      </c>
      <c r="F20194" s="53" t="str">
        <f t="shared" si="2"/>
        <v>Shenzhen_1</v>
      </c>
      <c r="G20194" s="53">
        <f t="shared" si="3"/>
        <v>0.6256180526</v>
      </c>
    </row>
    <row r="20195">
      <c r="A20195" s="61">
        <v>1.517603084E9</v>
      </c>
      <c r="B20195" s="61">
        <v>1.0</v>
      </c>
      <c r="C20195" s="61">
        <v>4408.0</v>
      </c>
      <c r="D20195" s="57" t="s">
        <v>380</v>
      </c>
      <c r="E20195" s="62" t="str">
        <f t="shared" si="1"/>
        <v>Out of test</v>
      </c>
      <c r="F20195" s="53" t="str">
        <f t="shared" si="2"/>
        <v>Shenzhen_1</v>
      </c>
      <c r="G20195" s="53">
        <f t="shared" si="3"/>
        <v>0.8381631246</v>
      </c>
    </row>
    <row r="20196">
      <c r="A20196" s="61">
        <v>1.514203248E9</v>
      </c>
      <c r="B20196" s="61">
        <v>1.0</v>
      </c>
      <c r="C20196" s="61">
        <v>2552.0</v>
      </c>
      <c r="D20196" s="57" t="s">
        <v>380</v>
      </c>
      <c r="E20196" s="62" t="str">
        <f t="shared" si="1"/>
        <v>Out of test</v>
      </c>
      <c r="F20196" s="53" t="str">
        <f t="shared" si="2"/>
        <v>Shenzhen_1</v>
      </c>
      <c r="G20196" s="53">
        <f t="shared" si="3"/>
        <v>0.09328530087</v>
      </c>
    </row>
    <row r="20197">
      <c r="A20197" s="61">
        <v>1.517432956E9</v>
      </c>
      <c r="B20197" s="61">
        <v>1.0</v>
      </c>
      <c r="C20197" s="61">
        <v>2669.0</v>
      </c>
      <c r="D20197" s="57" t="s">
        <v>380</v>
      </c>
      <c r="E20197" s="62" t="str">
        <f t="shared" si="1"/>
        <v>Out of test</v>
      </c>
      <c r="F20197" s="53" t="str">
        <f t="shared" si="2"/>
        <v>Shenzhen_1</v>
      </c>
      <c r="G20197" s="53">
        <f t="shared" si="3"/>
        <v>0.4130664127</v>
      </c>
    </row>
    <row r="20198">
      <c r="A20198" s="61">
        <v>1.515347514E9</v>
      </c>
      <c r="B20198" s="61">
        <v>1.0</v>
      </c>
      <c r="C20198" s="61">
        <v>3032.0</v>
      </c>
      <c r="D20198" s="57" t="s">
        <v>380</v>
      </c>
      <c r="E20198" s="62" t="str">
        <f t="shared" si="1"/>
        <v>Out of test</v>
      </c>
      <c r="F20198" s="53" t="str">
        <f t="shared" si="2"/>
        <v>Shenzhen_1</v>
      </c>
      <c r="G20198" s="53">
        <f t="shared" si="3"/>
        <v>0.5414372019</v>
      </c>
    </row>
    <row r="20199">
      <c r="A20199" s="61">
        <v>1.519909617E9</v>
      </c>
      <c r="B20199" s="61">
        <v>1.0</v>
      </c>
      <c r="C20199" s="61">
        <v>4017.0</v>
      </c>
      <c r="D20199" s="57" t="s">
        <v>380</v>
      </c>
      <c r="E20199" s="62" t="str">
        <f t="shared" si="1"/>
        <v>Out of test</v>
      </c>
      <c r="F20199" s="53" t="str">
        <f t="shared" si="2"/>
        <v>Shenzhen_1</v>
      </c>
      <c r="G20199" s="53">
        <f t="shared" si="3"/>
        <v>0.4437935746</v>
      </c>
    </row>
    <row r="20200">
      <c r="A20200" s="61">
        <v>1.516952507E9</v>
      </c>
      <c r="B20200" s="61">
        <v>1.0</v>
      </c>
      <c r="C20200" s="61">
        <v>3065.0</v>
      </c>
      <c r="D20200" s="57" t="s">
        <v>380</v>
      </c>
      <c r="E20200" s="62" t="str">
        <f t="shared" si="1"/>
        <v>Out of test</v>
      </c>
      <c r="F20200" s="53" t="str">
        <f t="shared" si="2"/>
        <v>Shenzhen_1</v>
      </c>
      <c r="G20200" s="53">
        <f t="shared" si="3"/>
        <v>0.9918122828</v>
      </c>
    </row>
    <row r="20201">
      <c r="A20201" s="61">
        <v>1.519021805E9</v>
      </c>
      <c r="B20201" s="61">
        <v>1.0</v>
      </c>
      <c r="C20201" s="61">
        <v>371.0</v>
      </c>
      <c r="D20201" s="57" t="s">
        <v>380</v>
      </c>
      <c r="E20201" s="62" t="str">
        <f t="shared" si="1"/>
        <v>Out of test</v>
      </c>
      <c r="F20201" s="53" t="str">
        <f t="shared" si="2"/>
        <v>Shenzhen_1</v>
      </c>
      <c r="G20201" s="53">
        <f t="shared" si="3"/>
        <v>0.5250968972</v>
      </c>
    </row>
    <row r="20202">
      <c r="A20202" s="61">
        <v>1.512279413E9</v>
      </c>
      <c r="B20202" s="61">
        <v>1.0</v>
      </c>
      <c r="C20202" s="61">
        <v>2677.0</v>
      </c>
      <c r="D20202" s="57" t="s">
        <v>380</v>
      </c>
      <c r="E20202" s="62" t="str">
        <f t="shared" si="1"/>
        <v>Out of test</v>
      </c>
      <c r="F20202" s="53" t="str">
        <f t="shared" si="2"/>
        <v>Shenzhen_1</v>
      </c>
      <c r="G20202" s="53">
        <f t="shared" si="3"/>
        <v>0.4964548207</v>
      </c>
    </row>
    <row r="20203">
      <c r="A20203" s="61">
        <v>1.512734014E9</v>
      </c>
      <c r="B20203" s="61">
        <v>1.0</v>
      </c>
      <c r="C20203" s="61">
        <v>9.0</v>
      </c>
      <c r="D20203" s="57" t="s">
        <v>380</v>
      </c>
      <c r="E20203" s="62" t="str">
        <f t="shared" si="1"/>
        <v>Out of test</v>
      </c>
      <c r="F20203" s="53" t="str">
        <f t="shared" si="2"/>
        <v>Shenzhen_1</v>
      </c>
      <c r="G20203" s="53">
        <f t="shared" si="3"/>
        <v>0.5564533564</v>
      </c>
    </row>
    <row r="20204">
      <c r="A20204" s="61">
        <v>1.518686468E9</v>
      </c>
      <c r="B20204" s="61">
        <v>1.0</v>
      </c>
      <c r="C20204" s="61">
        <v>1959.0</v>
      </c>
      <c r="D20204" s="57" t="s">
        <v>380</v>
      </c>
      <c r="E20204" s="62" t="str">
        <f t="shared" si="1"/>
        <v>Out of test</v>
      </c>
      <c r="F20204" s="53" t="str">
        <f t="shared" si="2"/>
        <v>Shenzhen_1</v>
      </c>
      <c r="G20204" s="53">
        <f t="shared" si="3"/>
        <v>0.07747438557</v>
      </c>
    </row>
    <row r="20205">
      <c r="A20205" s="61">
        <v>1.518730275E9</v>
      </c>
      <c r="B20205" s="61">
        <v>1.0</v>
      </c>
      <c r="C20205" s="61">
        <v>2414.0</v>
      </c>
      <c r="D20205" s="57" t="s">
        <v>380</v>
      </c>
      <c r="E20205" s="62" t="str">
        <f t="shared" si="1"/>
        <v>Out of test</v>
      </c>
      <c r="F20205" s="53" t="str">
        <f t="shared" si="2"/>
        <v>Shenzhen_1</v>
      </c>
      <c r="G20205" s="53">
        <f t="shared" si="3"/>
        <v>0.6211863582</v>
      </c>
    </row>
    <row r="20206">
      <c r="A20206" s="61">
        <v>1.519306327E9</v>
      </c>
      <c r="B20206" s="61">
        <v>1.0</v>
      </c>
      <c r="C20206" s="61">
        <v>5911.0</v>
      </c>
      <c r="D20206" s="57" t="s">
        <v>380</v>
      </c>
      <c r="E20206" s="62" t="str">
        <f t="shared" si="1"/>
        <v>Out of test</v>
      </c>
      <c r="F20206" s="53" t="str">
        <f t="shared" si="2"/>
        <v>Shenzhen_1</v>
      </c>
      <c r="G20206" s="53">
        <f t="shared" si="3"/>
        <v>0.6783999116</v>
      </c>
    </row>
    <row r="20207">
      <c r="A20207" s="61">
        <v>1.516149619E9</v>
      </c>
      <c r="B20207" s="61">
        <v>1.0</v>
      </c>
      <c r="C20207" s="61">
        <v>1475.0</v>
      </c>
      <c r="D20207" s="57" t="s">
        <v>380</v>
      </c>
      <c r="E20207" s="62" t="str">
        <f t="shared" si="1"/>
        <v>Out of test</v>
      </c>
      <c r="F20207" s="53" t="str">
        <f t="shared" si="2"/>
        <v>Shenzhen_1</v>
      </c>
      <c r="G20207" s="53">
        <f t="shared" si="3"/>
        <v>0.983651359</v>
      </c>
    </row>
    <row r="20208">
      <c r="A20208" s="61">
        <v>1.517476544E9</v>
      </c>
      <c r="B20208" s="61">
        <v>1.0</v>
      </c>
      <c r="C20208" s="61">
        <v>818.0</v>
      </c>
      <c r="D20208" s="57" t="s">
        <v>380</v>
      </c>
      <c r="E20208" s="62" t="str">
        <f t="shared" si="1"/>
        <v>Out of test</v>
      </c>
      <c r="F20208" s="53" t="str">
        <f t="shared" si="2"/>
        <v>Shenzhen_1</v>
      </c>
      <c r="G20208" s="53">
        <f t="shared" si="3"/>
        <v>0.7242114655</v>
      </c>
    </row>
    <row r="20209">
      <c r="A20209" s="61">
        <v>1.517493833E9</v>
      </c>
      <c r="B20209" s="61">
        <v>1.0</v>
      </c>
      <c r="C20209" s="61">
        <v>230.0</v>
      </c>
      <c r="D20209" s="57" t="s">
        <v>380</v>
      </c>
      <c r="E20209" s="62" t="str">
        <f t="shared" si="1"/>
        <v>Out of test</v>
      </c>
      <c r="F20209" s="53" t="str">
        <f t="shared" si="2"/>
        <v>Shenzhen_1</v>
      </c>
      <c r="G20209" s="53">
        <f t="shared" si="3"/>
        <v>0.9315599971</v>
      </c>
    </row>
    <row r="20210">
      <c r="A20210" s="61">
        <v>1.519288484E9</v>
      </c>
      <c r="B20210" s="61">
        <v>1.0</v>
      </c>
      <c r="C20210" s="61">
        <v>4450.0</v>
      </c>
      <c r="D20210" s="57" t="s">
        <v>380</v>
      </c>
      <c r="E20210" s="62" t="str">
        <f t="shared" si="1"/>
        <v>Out of test</v>
      </c>
      <c r="F20210" s="53" t="str">
        <f t="shared" si="2"/>
        <v>Shenzhen_1</v>
      </c>
      <c r="G20210" s="53">
        <f t="shared" si="3"/>
        <v>0.4445559961</v>
      </c>
    </row>
    <row r="20211">
      <c r="A20211" s="61">
        <v>1.514154375E9</v>
      </c>
      <c r="B20211" s="61">
        <v>1.0</v>
      </c>
      <c r="C20211" s="61">
        <v>2588.0</v>
      </c>
      <c r="D20211" s="57" t="s">
        <v>380</v>
      </c>
      <c r="E20211" s="62" t="str">
        <f t="shared" si="1"/>
        <v>Out of test</v>
      </c>
      <c r="F20211" s="53" t="str">
        <f t="shared" si="2"/>
        <v>Shenzhen_1</v>
      </c>
      <c r="G20211" s="53">
        <f t="shared" si="3"/>
        <v>0.7218478653</v>
      </c>
    </row>
    <row r="20212">
      <c r="A20212" s="61">
        <v>1.514557733E9</v>
      </c>
      <c r="B20212" s="61">
        <v>1.0</v>
      </c>
      <c r="C20212" s="61">
        <v>3753.0</v>
      </c>
      <c r="D20212" s="57" t="s">
        <v>380</v>
      </c>
      <c r="E20212" s="62" t="str">
        <f t="shared" si="1"/>
        <v>Out of test</v>
      </c>
      <c r="F20212" s="53" t="str">
        <f t="shared" si="2"/>
        <v>Shenzhen_1</v>
      </c>
      <c r="G20212" s="53">
        <f t="shared" si="3"/>
        <v>0.1093921883</v>
      </c>
    </row>
    <row r="20213">
      <c r="A20213" s="61">
        <v>1.517455515E9</v>
      </c>
      <c r="B20213" s="61">
        <v>1.0</v>
      </c>
      <c r="C20213" s="61">
        <v>365.0</v>
      </c>
      <c r="D20213" s="57" t="s">
        <v>380</v>
      </c>
      <c r="E20213" s="62" t="str">
        <f t="shared" si="1"/>
        <v>Out of test</v>
      </c>
      <c r="F20213" s="53" t="str">
        <f t="shared" si="2"/>
        <v>Shenzhen_1</v>
      </c>
      <c r="G20213" s="53">
        <f t="shared" si="3"/>
        <v>0.869344868</v>
      </c>
    </row>
    <row r="20214">
      <c r="A20214" s="61">
        <v>1.512997276E9</v>
      </c>
      <c r="B20214" s="61">
        <v>1.0</v>
      </c>
      <c r="C20214" s="61">
        <v>1569.0</v>
      </c>
      <c r="D20214" s="57" t="s">
        <v>380</v>
      </c>
      <c r="E20214" s="62" t="str">
        <f t="shared" si="1"/>
        <v>Out of test</v>
      </c>
      <c r="F20214" s="53" t="str">
        <f t="shared" si="2"/>
        <v>Shenzhen_1</v>
      </c>
      <c r="G20214" s="53">
        <f t="shared" si="3"/>
        <v>0.3023119929</v>
      </c>
    </row>
    <row r="20215">
      <c r="A20215" s="61">
        <v>1.514566475E9</v>
      </c>
      <c r="B20215" s="61">
        <v>1.0</v>
      </c>
      <c r="C20215" s="61">
        <v>4060.0</v>
      </c>
      <c r="D20215" s="57" t="s">
        <v>380</v>
      </c>
      <c r="E20215" s="62" t="str">
        <f t="shared" si="1"/>
        <v>Out of test</v>
      </c>
      <c r="F20215" s="53" t="str">
        <f t="shared" si="2"/>
        <v>Shenzhen_1</v>
      </c>
      <c r="G20215" s="53">
        <f t="shared" si="3"/>
        <v>0.06214297403</v>
      </c>
    </row>
    <row r="20216">
      <c r="A20216" s="61">
        <v>1.517991004E9</v>
      </c>
      <c r="B20216" s="61">
        <v>1.0</v>
      </c>
      <c r="C20216" s="61">
        <v>1115.0</v>
      </c>
      <c r="D20216" s="57" t="s">
        <v>380</v>
      </c>
      <c r="E20216" s="62" t="str">
        <f t="shared" si="1"/>
        <v>Out of test</v>
      </c>
      <c r="F20216" s="53" t="str">
        <f t="shared" si="2"/>
        <v>Shenzhen_1</v>
      </c>
      <c r="G20216" s="53">
        <f t="shared" si="3"/>
        <v>0.311120082</v>
      </c>
    </row>
    <row r="20217">
      <c r="A20217" s="61">
        <v>1.517567999E9</v>
      </c>
      <c r="B20217" s="61">
        <v>1.0</v>
      </c>
      <c r="C20217" s="61">
        <v>3401.0</v>
      </c>
      <c r="D20217" s="57" t="s">
        <v>380</v>
      </c>
      <c r="E20217" s="62" t="str">
        <f t="shared" si="1"/>
        <v>Out of test</v>
      </c>
      <c r="F20217" s="53" t="str">
        <f t="shared" si="2"/>
        <v>Shenzhen_1</v>
      </c>
      <c r="G20217" s="53">
        <f t="shared" si="3"/>
        <v>0.288356449</v>
      </c>
    </row>
    <row r="20218">
      <c r="A20218" s="61">
        <v>1.513133905E9</v>
      </c>
      <c r="B20218" s="61">
        <v>1.0</v>
      </c>
      <c r="C20218" s="61">
        <v>1195.0</v>
      </c>
      <c r="D20218" s="57" t="s">
        <v>380</v>
      </c>
      <c r="E20218" s="62" t="str">
        <f t="shared" si="1"/>
        <v>Out of test</v>
      </c>
      <c r="F20218" s="53" t="str">
        <f t="shared" si="2"/>
        <v>Shenzhen_1</v>
      </c>
      <c r="G20218" s="53">
        <f t="shared" si="3"/>
        <v>0.3481149158</v>
      </c>
    </row>
    <row r="20219">
      <c r="A20219" s="61">
        <v>1.511642709E9</v>
      </c>
      <c r="B20219" s="61">
        <v>1.0</v>
      </c>
      <c r="C20219" s="61">
        <v>1574.0</v>
      </c>
      <c r="D20219" s="57" t="s">
        <v>380</v>
      </c>
      <c r="E20219" s="62" t="str">
        <f t="shared" si="1"/>
        <v>Out of test</v>
      </c>
      <c r="F20219" s="53" t="str">
        <f t="shared" si="2"/>
        <v>Shenzhen_1</v>
      </c>
      <c r="G20219" s="53">
        <f t="shared" si="3"/>
        <v>0.3364423051</v>
      </c>
    </row>
    <row r="20220">
      <c r="A20220" s="61">
        <v>1.516133548E9</v>
      </c>
      <c r="B20220" s="61">
        <v>1.0</v>
      </c>
      <c r="C20220" s="61">
        <v>1056.0</v>
      </c>
      <c r="D20220" s="57" t="s">
        <v>380</v>
      </c>
      <c r="E20220" s="62" t="str">
        <f t="shared" si="1"/>
        <v>Out of test</v>
      </c>
      <c r="F20220" s="53" t="str">
        <f t="shared" si="2"/>
        <v>Shenzhen_1</v>
      </c>
      <c r="G20220" s="53">
        <f t="shared" si="3"/>
        <v>0.2772253867</v>
      </c>
    </row>
    <row r="20221">
      <c r="A20221" s="61">
        <v>1.512838913E9</v>
      </c>
      <c r="B20221" s="61">
        <v>1.0</v>
      </c>
      <c r="C20221" s="61">
        <v>213.0</v>
      </c>
      <c r="D20221" s="57" t="s">
        <v>380</v>
      </c>
      <c r="E20221" s="62" t="str">
        <f t="shared" si="1"/>
        <v>Out of test</v>
      </c>
      <c r="F20221" s="53" t="str">
        <f t="shared" si="2"/>
        <v>Shenzhen_1</v>
      </c>
      <c r="G20221" s="53">
        <f t="shared" si="3"/>
        <v>0.7840267215</v>
      </c>
    </row>
    <row r="20222">
      <c r="A20222" s="61">
        <v>1.519139215E9</v>
      </c>
      <c r="B20222" s="61">
        <v>1.0</v>
      </c>
      <c r="C20222" s="61">
        <v>3162.0</v>
      </c>
      <c r="D20222" s="57" t="s">
        <v>380</v>
      </c>
      <c r="E20222" s="62" t="str">
        <f t="shared" si="1"/>
        <v>Out of test</v>
      </c>
      <c r="F20222" s="53" t="str">
        <f t="shared" si="2"/>
        <v>Shenzhen_1</v>
      </c>
      <c r="G20222" s="53">
        <f t="shared" si="3"/>
        <v>0.6781602194</v>
      </c>
    </row>
    <row r="20223">
      <c r="A20223" s="61">
        <v>1.514814698E9</v>
      </c>
      <c r="B20223" s="61">
        <v>1.0</v>
      </c>
      <c r="C20223" s="61">
        <v>1474.0</v>
      </c>
      <c r="D20223" s="57" t="s">
        <v>380</v>
      </c>
      <c r="E20223" s="62" t="str">
        <f t="shared" si="1"/>
        <v>Out of test</v>
      </c>
      <c r="F20223" s="53" t="str">
        <f t="shared" si="2"/>
        <v>Shenzhen_1</v>
      </c>
      <c r="G20223" s="53">
        <f t="shared" si="3"/>
        <v>0.3450238662</v>
      </c>
    </row>
    <row r="20224">
      <c r="A20224" s="61">
        <v>1.515050503E9</v>
      </c>
      <c r="B20224" s="61">
        <v>1.0</v>
      </c>
      <c r="C20224" s="61">
        <v>1427.0</v>
      </c>
      <c r="D20224" s="57" t="s">
        <v>380</v>
      </c>
      <c r="E20224" s="62" t="str">
        <f t="shared" si="1"/>
        <v>Out of test</v>
      </c>
      <c r="F20224" s="53" t="str">
        <f t="shared" si="2"/>
        <v>Shenzhen_1</v>
      </c>
      <c r="G20224" s="53">
        <f t="shared" si="3"/>
        <v>0.7285954964</v>
      </c>
    </row>
    <row r="20225">
      <c r="A20225" s="61">
        <v>1.511570825E9</v>
      </c>
      <c r="B20225" s="61">
        <v>1.0</v>
      </c>
      <c r="C20225" s="61">
        <v>177.0</v>
      </c>
      <c r="D20225" s="57" t="s">
        <v>380</v>
      </c>
      <c r="E20225" s="62" t="str">
        <f t="shared" si="1"/>
        <v>Out of test</v>
      </c>
      <c r="F20225" s="53" t="str">
        <f t="shared" si="2"/>
        <v>Shenzhen_1</v>
      </c>
      <c r="G20225" s="53">
        <f t="shared" si="3"/>
        <v>0.00662026342</v>
      </c>
    </row>
    <row r="20226">
      <c r="A20226" s="61">
        <v>1.513054734E9</v>
      </c>
      <c r="B20226" s="61">
        <v>1.0</v>
      </c>
      <c r="C20226" s="61">
        <v>1342.0</v>
      </c>
      <c r="D20226" s="57" t="s">
        <v>380</v>
      </c>
      <c r="E20226" s="62" t="str">
        <f t="shared" si="1"/>
        <v>Out of test</v>
      </c>
      <c r="F20226" s="53" t="str">
        <f t="shared" si="2"/>
        <v>Shenzhen_1</v>
      </c>
      <c r="G20226" s="53">
        <f t="shared" si="3"/>
        <v>0.5468516177</v>
      </c>
    </row>
    <row r="20227">
      <c r="A20227" s="61">
        <v>1.519003726E9</v>
      </c>
      <c r="B20227" s="61">
        <v>1.0</v>
      </c>
      <c r="C20227" s="61">
        <v>2009.0</v>
      </c>
      <c r="D20227" s="57" t="s">
        <v>380</v>
      </c>
      <c r="E20227" s="62" t="str">
        <f t="shared" si="1"/>
        <v>Out of test</v>
      </c>
      <c r="F20227" s="53" t="str">
        <f t="shared" si="2"/>
        <v>Shenzhen_1</v>
      </c>
      <c r="G20227" s="53">
        <f t="shared" si="3"/>
        <v>0.5894381852</v>
      </c>
    </row>
    <row r="20228">
      <c r="A20228" s="61">
        <v>1.517186026E9</v>
      </c>
      <c r="B20228" s="61">
        <v>1.0</v>
      </c>
      <c r="C20228" s="61">
        <v>2639.0</v>
      </c>
      <c r="D20228" s="57" t="s">
        <v>380</v>
      </c>
      <c r="E20228" s="62" t="str">
        <f t="shared" si="1"/>
        <v>Out of test</v>
      </c>
      <c r="F20228" s="53" t="str">
        <f t="shared" si="2"/>
        <v>Shenzhen_1</v>
      </c>
      <c r="G20228" s="53">
        <f t="shared" si="3"/>
        <v>0.2753170089</v>
      </c>
    </row>
    <row r="20229">
      <c r="A20229" s="61">
        <v>1.512078173E9</v>
      </c>
      <c r="B20229" s="61">
        <v>1.0</v>
      </c>
      <c r="C20229" s="61">
        <v>5032.0</v>
      </c>
      <c r="D20229" s="57" t="s">
        <v>380</v>
      </c>
      <c r="E20229" s="62" t="str">
        <f t="shared" si="1"/>
        <v>Out of test</v>
      </c>
      <c r="F20229" s="53" t="str">
        <f t="shared" si="2"/>
        <v>Shenzhen_1</v>
      </c>
      <c r="G20229" s="53">
        <f t="shared" si="3"/>
        <v>0.1170180604</v>
      </c>
    </row>
    <row r="20230">
      <c r="A20230" s="61">
        <v>1.514209046E9</v>
      </c>
      <c r="B20230" s="61">
        <v>1.0</v>
      </c>
      <c r="C20230" s="61">
        <v>2507.0</v>
      </c>
      <c r="D20230" s="57" t="s">
        <v>380</v>
      </c>
      <c r="E20230" s="62" t="str">
        <f t="shared" si="1"/>
        <v>Out of test</v>
      </c>
      <c r="F20230" s="53" t="str">
        <f t="shared" si="2"/>
        <v>Shenzhen_1</v>
      </c>
      <c r="G20230" s="53">
        <f t="shared" si="3"/>
        <v>0.4680071609</v>
      </c>
    </row>
    <row r="20231">
      <c r="A20231" s="61">
        <v>1.514075134E9</v>
      </c>
      <c r="B20231" s="61">
        <v>1.0</v>
      </c>
      <c r="C20231" s="61">
        <v>431.0</v>
      </c>
      <c r="D20231" s="57" t="s">
        <v>380</v>
      </c>
      <c r="E20231" s="62" t="str">
        <f t="shared" si="1"/>
        <v>Out of test</v>
      </c>
      <c r="F20231" s="53" t="str">
        <f t="shared" si="2"/>
        <v>Shenzhen_1</v>
      </c>
      <c r="G20231" s="53">
        <f t="shared" si="3"/>
        <v>0.9239311573</v>
      </c>
    </row>
    <row r="20232">
      <c r="A20232" s="61">
        <v>1.517591866E9</v>
      </c>
      <c r="B20232" s="61">
        <v>1.0</v>
      </c>
      <c r="C20232" s="61">
        <v>1303.0</v>
      </c>
      <c r="D20232" s="57" t="s">
        <v>380</v>
      </c>
      <c r="E20232" s="62" t="str">
        <f t="shared" si="1"/>
        <v>Out of test</v>
      </c>
      <c r="F20232" s="53" t="str">
        <f t="shared" si="2"/>
        <v>Shenzhen_1</v>
      </c>
      <c r="G20232" s="53">
        <f t="shared" si="3"/>
        <v>0.8961722001</v>
      </c>
    </row>
    <row r="20233">
      <c r="A20233" s="61">
        <v>1.511428024E9</v>
      </c>
      <c r="B20233" s="61">
        <v>1.0</v>
      </c>
      <c r="C20233" s="61">
        <v>2337.0</v>
      </c>
      <c r="D20233" s="57" t="s">
        <v>380</v>
      </c>
      <c r="E20233" s="62" t="str">
        <f t="shared" si="1"/>
        <v>Out of test</v>
      </c>
      <c r="F20233" s="53" t="str">
        <f t="shared" si="2"/>
        <v>Shenzhen_1</v>
      </c>
      <c r="G20233" s="53">
        <f t="shared" si="3"/>
        <v>0.5827311957</v>
      </c>
    </row>
    <row r="20234">
      <c r="A20234" s="61">
        <v>1.516802127E9</v>
      </c>
      <c r="B20234" s="61">
        <v>1.0</v>
      </c>
      <c r="C20234" s="61">
        <v>466.0</v>
      </c>
      <c r="D20234" s="57" t="s">
        <v>380</v>
      </c>
      <c r="E20234" s="62" t="str">
        <f t="shared" si="1"/>
        <v>Out of test</v>
      </c>
      <c r="F20234" s="53" t="str">
        <f t="shared" si="2"/>
        <v>Shenzhen_1</v>
      </c>
      <c r="G20234" s="53">
        <f t="shared" si="3"/>
        <v>0.02898334227</v>
      </c>
    </row>
    <row r="20235">
      <c r="A20235" s="61">
        <v>1.517752233E9</v>
      </c>
      <c r="B20235" s="61">
        <v>1.0</v>
      </c>
      <c r="C20235" s="61">
        <v>19.0</v>
      </c>
      <c r="D20235" s="57" t="s">
        <v>380</v>
      </c>
      <c r="E20235" s="62" t="str">
        <f t="shared" si="1"/>
        <v>Out of test</v>
      </c>
      <c r="F20235" s="53" t="str">
        <f t="shared" si="2"/>
        <v>Shenzhen_1</v>
      </c>
      <c r="G20235" s="53">
        <f t="shared" si="3"/>
        <v>0.1340872455</v>
      </c>
    </row>
    <row r="20236">
      <c r="A20236" s="61">
        <v>1.512400957E9</v>
      </c>
      <c r="B20236" s="61">
        <v>1.0</v>
      </c>
      <c r="C20236" s="61">
        <v>2598.0</v>
      </c>
      <c r="D20236" s="57" t="s">
        <v>380</v>
      </c>
      <c r="E20236" s="62" t="str">
        <f t="shared" si="1"/>
        <v>Out of test</v>
      </c>
      <c r="F20236" s="53" t="str">
        <f t="shared" si="2"/>
        <v>Shenzhen_1</v>
      </c>
      <c r="G20236" s="53">
        <f t="shared" si="3"/>
        <v>0.4603540223</v>
      </c>
    </row>
    <row r="20237">
      <c r="A20237" s="61">
        <v>1.513924497E9</v>
      </c>
      <c r="B20237" s="61">
        <v>1.0</v>
      </c>
      <c r="C20237" s="61">
        <v>2330.0</v>
      </c>
      <c r="D20237" s="57" t="s">
        <v>380</v>
      </c>
      <c r="E20237" s="62" t="str">
        <f t="shared" si="1"/>
        <v>Out of test</v>
      </c>
      <c r="F20237" s="53" t="str">
        <f t="shared" si="2"/>
        <v>Shenzhen_1</v>
      </c>
      <c r="G20237" s="53">
        <f t="shared" si="3"/>
        <v>0.485439725</v>
      </c>
    </row>
    <row r="20238">
      <c r="A20238" s="61">
        <v>1.515438416E9</v>
      </c>
      <c r="B20238" s="61">
        <v>1.0</v>
      </c>
      <c r="C20238" s="61">
        <v>3111.0</v>
      </c>
      <c r="D20238" s="57" t="s">
        <v>380</v>
      </c>
      <c r="E20238" s="62" t="str">
        <f t="shared" si="1"/>
        <v>Out of test</v>
      </c>
      <c r="F20238" s="53" t="str">
        <f t="shared" si="2"/>
        <v>Shenzhen_1</v>
      </c>
      <c r="G20238" s="53">
        <f t="shared" si="3"/>
        <v>0.9193352595</v>
      </c>
    </row>
    <row r="20239">
      <c r="A20239" s="61">
        <v>1.516104367E9</v>
      </c>
      <c r="B20239" s="61">
        <v>1.0</v>
      </c>
      <c r="C20239" s="61">
        <v>1151.0</v>
      </c>
      <c r="D20239" s="57" t="s">
        <v>380</v>
      </c>
      <c r="E20239" s="62" t="str">
        <f t="shared" si="1"/>
        <v>Out of test</v>
      </c>
      <c r="F20239" s="53" t="str">
        <f t="shared" si="2"/>
        <v>Shenzhen_1</v>
      </c>
      <c r="G20239" s="53">
        <f t="shared" si="3"/>
        <v>0.2531484295</v>
      </c>
    </row>
    <row r="20240">
      <c r="A20240" s="61">
        <v>1.516122116E9</v>
      </c>
      <c r="B20240" s="61">
        <v>1.0</v>
      </c>
      <c r="C20240" s="61">
        <v>1065.0</v>
      </c>
      <c r="D20240" s="57" t="s">
        <v>380</v>
      </c>
      <c r="E20240" s="62" t="str">
        <f t="shared" si="1"/>
        <v>Out of test</v>
      </c>
      <c r="F20240" s="53" t="str">
        <f t="shared" si="2"/>
        <v>Shenzhen_1</v>
      </c>
      <c r="G20240" s="53">
        <f t="shared" si="3"/>
        <v>0.1548328402</v>
      </c>
    </row>
    <row r="20241">
      <c r="A20241" s="61">
        <v>1.519071998E9</v>
      </c>
      <c r="B20241" s="61">
        <v>1.0</v>
      </c>
      <c r="C20241" s="61">
        <v>414.0</v>
      </c>
      <c r="D20241" s="57" t="s">
        <v>380</v>
      </c>
      <c r="E20241" s="62" t="str">
        <f t="shared" si="1"/>
        <v>Out of test</v>
      </c>
      <c r="F20241" s="53" t="str">
        <f t="shared" si="2"/>
        <v>Shenzhen_1</v>
      </c>
      <c r="G20241" s="53">
        <f t="shared" si="3"/>
        <v>0.3912347737</v>
      </c>
    </row>
    <row r="20242">
      <c r="A20242" s="61">
        <v>1.518414554E9</v>
      </c>
      <c r="B20242" s="61">
        <v>1.0</v>
      </c>
      <c r="C20242" s="61">
        <v>2551.0</v>
      </c>
      <c r="D20242" s="57" t="s">
        <v>380</v>
      </c>
      <c r="E20242" s="62" t="str">
        <f t="shared" si="1"/>
        <v>Out of test</v>
      </c>
      <c r="F20242" s="53" t="str">
        <f t="shared" si="2"/>
        <v>Shenzhen_1</v>
      </c>
      <c r="G20242" s="53">
        <f t="shared" si="3"/>
        <v>0.5633248051</v>
      </c>
    </row>
    <row r="20243">
      <c r="A20243" s="61">
        <v>1.518780405E9</v>
      </c>
      <c r="B20243" s="61">
        <v>1.0</v>
      </c>
      <c r="C20243" s="61">
        <v>2489.0</v>
      </c>
      <c r="D20243" s="57" t="s">
        <v>380</v>
      </c>
      <c r="E20243" s="62" t="str">
        <f t="shared" si="1"/>
        <v>Out of test</v>
      </c>
      <c r="F20243" s="53" t="str">
        <f t="shared" si="2"/>
        <v>Shenzhen_1</v>
      </c>
      <c r="G20243" s="53">
        <f t="shared" si="3"/>
        <v>0.1344718685</v>
      </c>
    </row>
    <row r="20244">
      <c r="A20244" s="61">
        <v>1.516785099E9</v>
      </c>
      <c r="B20244" s="61">
        <v>1.0</v>
      </c>
      <c r="C20244" s="61">
        <v>118.0</v>
      </c>
      <c r="D20244" s="57" t="s">
        <v>380</v>
      </c>
      <c r="E20244" s="62" t="str">
        <f t="shared" si="1"/>
        <v>Out of test</v>
      </c>
      <c r="F20244" s="53" t="str">
        <f t="shared" si="2"/>
        <v>Shenzhen_1</v>
      </c>
      <c r="G20244" s="53">
        <f t="shared" si="3"/>
        <v>0.5216296378</v>
      </c>
    </row>
    <row r="20245">
      <c r="A20245" s="61">
        <v>1.512417099E9</v>
      </c>
      <c r="B20245" s="61">
        <v>1.0</v>
      </c>
      <c r="C20245" s="61">
        <v>3381.0</v>
      </c>
      <c r="D20245" s="57" t="s">
        <v>380</v>
      </c>
      <c r="E20245" s="62" t="str">
        <f t="shared" si="1"/>
        <v>Out of test</v>
      </c>
      <c r="F20245" s="53" t="str">
        <f t="shared" si="2"/>
        <v>Shenzhen_1</v>
      </c>
      <c r="G20245" s="53">
        <f t="shared" si="3"/>
        <v>0.6208744418</v>
      </c>
    </row>
    <row r="20246">
      <c r="A20246" s="61">
        <v>1.517771493E9</v>
      </c>
      <c r="B20246" s="61">
        <v>1.0</v>
      </c>
      <c r="C20246" s="61">
        <v>2134.0</v>
      </c>
      <c r="D20246" s="57" t="s">
        <v>380</v>
      </c>
      <c r="E20246" s="62" t="str">
        <f t="shared" si="1"/>
        <v>Out of test</v>
      </c>
      <c r="F20246" s="53" t="str">
        <f t="shared" si="2"/>
        <v>Shenzhen_1</v>
      </c>
      <c r="G20246" s="53">
        <f t="shared" si="3"/>
        <v>0.7895358268</v>
      </c>
    </row>
    <row r="20247">
      <c r="A20247" s="61">
        <v>1.516755884E9</v>
      </c>
      <c r="B20247" s="61">
        <v>1.0</v>
      </c>
      <c r="C20247" s="61">
        <v>1140.0</v>
      </c>
      <c r="D20247" s="57" t="s">
        <v>380</v>
      </c>
      <c r="E20247" s="62" t="str">
        <f t="shared" si="1"/>
        <v>Out of test</v>
      </c>
      <c r="F20247" s="53" t="str">
        <f t="shared" si="2"/>
        <v>Shenzhen_1</v>
      </c>
      <c r="G20247" s="53">
        <f t="shared" si="3"/>
        <v>0.912847413</v>
      </c>
    </row>
    <row r="20248">
      <c r="A20248" s="61">
        <v>1.516370874E9</v>
      </c>
      <c r="B20248" s="61">
        <v>1.0</v>
      </c>
      <c r="C20248" s="61">
        <v>2497.0</v>
      </c>
      <c r="D20248" s="57" t="s">
        <v>380</v>
      </c>
      <c r="E20248" s="62" t="str">
        <f t="shared" si="1"/>
        <v>Out of test</v>
      </c>
      <c r="F20248" s="53" t="str">
        <f t="shared" si="2"/>
        <v>Shenzhen_1</v>
      </c>
      <c r="G20248" s="53">
        <f t="shared" si="3"/>
        <v>0.3063196544</v>
      </c>
    </row>
    <row r="20249">
      <c r="A20249" s="61">
        <v>1.518010507E9</v>
      </c>
      <c r="B20249" s="61">
        <v>1.0</v>
      </c>
      <c r="C20249" s="61">
        <v>883.0</v>
      </c>
      <c r="D20249" s="57" t="s">
        <v>380</v>
      </c>
      <c r="E20249" s="62" t="str">
        <f t="shared" si="1"/>
        <v>Out of test</v>
      </c>
      <c r="F20249" s="53" t="str">
        <f t="shared" si="2"/>
        <v>Shenzhen_1</v>
      </c>
      <c r="G20249" s="53">
        <f t="shared" si="3"/>
        <v>0.4497472844</v>
      </c>
    </row>
    <row r="20250">
      <c r="A20250" s="61">
        <v>1.519316173E9</v>
      </c>
      <c r="B20250" s="61">
        <v>1.0</v>
      </c>
      <c r="C20250" s="61">
        <v>3313.0</v>
      </c>
      <c r="D20250" s="57" t="s">
        <v>380</v>
      </c>
      <c r="E20250" s="62" t="str">
        <f t="shared" si="1"/>
        <v>Out of test</v>
      </c>
      <c r="F20250" s="53" t="str">
        <f t="shared" si="2"/>
        <v>Shenzhen_1</v>
      </c>
      <c r="G20250" s="53">
        <f t="shared" si="3"/>
        <v>0.1710488189</v>
      </c>
    </row>
    <row r="20251">
      <c r="A20251" s="61">
        <v>1.519143535E9</v>
      </c>
      <c r="B20251" s="61">
        <v>1.0</v>
      </c>
      <c r="C20251" s="61">
        <v>4651.0</v>
      </c>
      <c r="D20251" s="57" t="s">
        <v>380</v>
      </c>
      <c r="E20251" s="62" t="str">
        <f t="shared" si="1"/>
        <v>Out of test</v>
      </c>
      <c r="F20251" s="53" t="str">
        <f t="shared" si="2"/>
        <v>Shenzhen_1</v>
      </c>
      <c r="G20251" s="53">
        <f t="shared" si="3"/>
        <v>0.5079034688</v>
      </c>
    </row>
    <row r="20252">
      <c r="A20252" s="61">
        <v>1.512729403E9</v>
      </c>
      <c r="B20252" s="61">
        <v>1.0</v>
      </c>
      <c r="C20252" s="61">
        <v>393.0</v>
      </c>
      <c r="D20252" s="57" t="s">
        <v>380</v>
      </c>
      <c r="E20252" s="62" t="str">
        <f t="shared" si="1"/>
        <v>Out of test</v>
      </c>
      <c r="F20252" s="53" t="str">
        <f t="shared" si="2"/>
        <v>Shenzhen_1</v>
      </c>
      <c r="G20252" s="53">
        <f t="shared" si="3"/>
        <v>0.4724116568</v>
      </c>
    </row>
    <row r="20253">
      <c r="A20253" s="61">
        <v>1.516085124E9</v>
      </c>
      <c r="B20253" s="61">
        <v>1.0</v>
      </c>
      <c r="C20253" s="61">
        <v>5857.0</v>
      </c>
      <c r="D20253" s="57" t="s">
        <v>380</v>
      </c>
      <c r="E20253" s="62" t="str">
        <f t="shared" si="1"/>
        <v>Out of test</v>
      </c>
      <c r="F20253" s="53" t="str">
        <f t="shared" si="2"/>
        <v>Shenzhen_1</v>
      </c>
      <c r="G20253" s="53">
        <f t="shared" si="3"/>
        <v>0.3658697961</v>
      </c>
    </row>
    <row r="20254">
      <c r="A20254" s="61">
        <v>1.516570258E9</v>
      </c>
      <c r="B20254" s="61">
        <v>1.0</v>
      </c>
      <c r="C20254" s="61">
        <v>2267.0</v>
      </c>
      <c r="D20254" s="57" t="s">
        <v>380</v>
      </c>
      <c r="E20254" s="62" t="str">
        <f t="shared" si="1"/>
        <v>Out of test</v>
      </c>
      <c r="F20254" s="53" t="str">
        <f t="shared" si="2"/>
        <v>Shenzhen_1</v>
      </c>
      <c r="G20254" s="53">
        <f t="shared" si="3"/>
        <v>0.02607435097</v>
      </c>
    </row>
    <row r="20255">
      <c r="A20255" s="61">
        <v>1.518446504E9</v>
      </c>
      <c r="B20255" s="61">
        <v>1.0</v>
      </c>
      <c r="C20255" s="61">
        <v>1204.0</v>
      </c>
      <c r="D20255" s="57" t="s">
        <v>380</v>
      </c>
      <c r="E20255" s="62" t="str">
        <f t="shared" si="1"/>
        <v>Out of test</v>
      </c>
      <c r="F20255" s="53" t="str">
        <f t="shared" si="2"/>
        <v>Shenzhen_1</v>
      </c>
      <c r="G20255" s="53">
        <f t="shared" si="3"/>
        <v>0.2495881027</v>
      </c>
    </row>
    <row r="20256">
      <c r="A20256" s="61">
        <v>1.513922608E9</v>
      </c>
      <c r="B20256" s="61">
        <v>1.0</v>
      </c>
      <c r="C20256" s="61">
        <v>2301.0</v>
      </c>
      <c r="D20256" s="57" t="s">
        <v>380</v>
      </c>
      <c r="E20256" s="62" t="str">
        <f t="shared" si="1"/>
        <v>Out of test</v>
      </c>
      <c r="F20256" s="53" t="str">
        <f t="shared" si="2"/>
        <v>Shenzhen_1</v>
      </c>
      <c r="G20256" s="53">
        <f t="shared" si="3"/>
        <v>0.545817518</v>
      </c>
    </row>
    <row r="20257">
      <c r="A20257" s="61">
        <v>1.515880368E9</v>
      </c>
      <c r="B20257" s="61">
        <v>1.0</v>
      </c>
      <c r="C20257" s="61">
        <v>1433.0</v>
      </c>
      <c r="D20257" s="57" t="s">
        <v>380</v>
      </c>
      <c r="E20257" s="62" t="str">
        <f t="shared" si="1"/>
        <v>Out of test</v>
      </c>
      <c r="F20257" s="53" t="str">
        <f t="shared" si="2"/>
        <v>Shenzhen_1</v>
      </c>
      <c r="G20257" s="53">
        <f t="shared" si="3"/>
        <v>0.01912691178</v>
      </c>
    </row>
    <row r="20258">
      <c r="A20258" s="61">
        <v>1.518632814E9</v>
      </c>
      <c r="B20258" s="61">
        <v>1.0</v>
      </c>
      <c r="C20258" s="61">
        <v>5573.0</v>
      </c>
      <c r="D20258" s="57" t="s">
        <v>380</v>
      </c>
      <c r="E20258" s="62" t="str">
        <f t="shared" si="1"/>
        <v>Out of test</v>
      </c>
      <c r="F20258" s="53" t="str">
        <f t="shared" si="2"/>
        <v>Shenzhen_1</v>
      </c>
      <c r="G20258" s="53">
        <f t="shared" si="3"/>
        <v>0.5816390264</v>
      </c>
    </row>
    <row r="20259">
      <c r="A20259" s="61">
        <v>1.517861684E9</v>
      </c>
      <c r="B20259" s="61">
        <v>1.0</v>
      </c>
      <c r="C20259" s="61">
        <v>1512.0</v>
      </c>
      <c r="D20259" s="57" t="s">
        <v>380</v>
      </c>
      <c r="E20259" s="62" t="str">
        <f t="shared" si="1"/>
        <v>Out of test</v>
      </c>
      <c r="F20259" s="53" t="str">
        <f t="shared" si="2"/>
        <v>Shenzhen_1</v>
      </c>
      <c r="G20259" s="53">
        <f t="shared" si="3"/>
        <v>0.03871956985</v>
      </c>
    </row>
    <row r="20260">
      <c r="A20260" s="61">
        <v>1.515027399E9</v>
      </c>
      <c r="B20260" s="61">
        <v>1.0</v>
      </c>
      <c r="C20260" s="61">
        <v>5062.0</v>
      </c>
      <c r="D20260" s="57" t="s">
        <v>380</v>
      </c>
      <c r="E20260" s="62" t="str">
        <f t="shared" si="1"/>
        <v>Out of test</v>
      </c>
      <c r="F20260" s="53" t="str">
        <f t="shared" si="2"/>
        <v>Shenzhen_1</v>
      </c>
      <c r="G20260" s="53">
        <f t="shared" si="3"/>
        <v>0.9194479367</v>
      </c>
    </row>
    <row r="20261">
      <c r="A20261" s="61">
        <v>1.517140123E9</v>
      </c>
      <c r="B20261" s="61">
        <v>1.0</v>
      </c>
      <c r="C20261" s="61">
        <v>77.0</v>
      </c>
      <c r="D20261" s="57" t="s">
        <v>380</v>
      </c>
      <c r="E20261" s="62" t="str">
        <f t="shared" si="1"/>
        <v>Out of test</v>
      </c>
      <c r="F20261" s="53" t="str">
        <f t="shared" si="2"/>
        <v>Shenzhen_1</v>
      </c>
      <c r="G20261" s="53">
        <f t="shared" si="3"/>
        <v>0.9060978704</v>
      </c>
    </row>
    <row r="20262">
      <c r="A20262" s="61">
        <v>1.514543049E9</v>
      </c>
      <c r="B20262" s="61">
        <v>1.0</v>
      </c>
      <c r="C20262" s="61">
        <v>3563.0</v>
      </c>
      <c r="D20262" s="57" t="s">
        <v>380</v>
      </c>
      <c r="E20262" s="62" t="str">
        <f t="shared" si="1"/>
        <v>Out of test</v>
      </c>
      <c r="F20262" s="53" t="str">
        <f t="shared" si="2"/>
        <v>Shenzhen_1</v>
      </c>
      <c r="G20262" s="53">
        <f t="shared" si="3"/>
        <v>0.4718632763</v>
      </c>
    </row>
    <row r="20263">
      <c r="A20263" s="61">
        <v>1.517743744E9</v>
      </c>
      <c r="B20263" s="61">
        <v>1.0</v>
      </c>
      <c r="C20263" s="61">
        <v>3065.0</v>
      </c>
      <c r="D20263" s="57" t="s">
        <v>380</v>
      </c>
      <c r="E20263" s="62" t="str">
        <f t="shared" si="1"/>
        <v>Out of test</v>
      </c>
      <c r="F20263" s="53" t="str">
        <f t="shared" si="2"/>
        <v>Shenzhen_1</v>
      </c>
      <c r="G20263" s="53">
        <f t="shared" si="3"/>
        <v>0.194858386</v>
      </c>
    </row>
    <row r="20264">
      <c r="A20264" s="61">
        <v>1.513335556E9</v>
      </c>
      <c r="B20264" s="61">
        <v>1.0</v>
      </c>
      <c r="C20264" s="61">
        <v>1330.0</v>
      </c>
      <c r="D20264" s="57" t="s">
        <v>380</v>
      </c>
      <c r="E20264" s="62" t="str">
        <f t="shared" si="1"/>
        <v>Out of test</v>
      </c>
      <c r="F20264" s="53" t="str">
        <f t="shared" si="2"/>
        <v>Shenzhen_1</v>
      </c>
      <c r="G20264" s="53">
        <f t="shared" si="3"/>
        <v>0.8700396527</v>
      </c>
    </row>
    <row r="20265">
      <c r="A20265" s="61">
        <v>1.519156095E9</v>
      </c>
      <c r="B20265" s="61">
        <v>1.0</v>
      </c>
      <c r="C20265" s="61">
        <v>1421.0</v>
      </c>
      <c r="D20265" s="57" t="s">
        <v>380</v>
      </c>
      <c r="E20265" s="62" t="str">
        <f t="shared" si="1"/>
        <v>Out of test</v>
      </c>
      <c r="F20265" s="53" t="str">
        <f t="shared" si="2"/>
        <v>Shenzhen_1</v>
      </c>
      <c r="G20265" s="53">
        <f t="shared" si="3"/>
        <v>0.1521921012</v>
      </c>
    </row>
    <row r="20266">
      <c r="A20266" s="61">
        <v>1.517674797E9</v>
      </c>
      <c r="B20266" s="61">
        <v>1.0</v>
      </c>
      <c r="C20266" s="61">
        <v>5006.0</v>
      </c>
      <c r="D20266" s="57" t="s">
        <v>380</v>
      </c>
      <c r="E20266" s="62" t="str">
        <f t="shared" si="1"/>
        <v>Out of test</v>
      </c>
      <c r="F20266" s="53" t="str">
        <f t="shared" si="2"/>
        <v>Shenzhen_1</v>
      </c>
      <c r="G20266" s="53">
        <f t="shared" si="3"/>
        <v>0.5675656587</v>
      </c>
    </row>
    <row r="20267">
      <c r="A20267" s="61">
        <v>1.512093393E9</v>
      </c>
      <c r="B20267" s="61">
        <v>1.0</v>
      </c>
      <c r="C20267" s="61">
        <v>1156.0</v>
      </c>
      <c r="D20267" s="57" t="s">
        <v>380</v>
      </c>
      <c r="E20267" s="62" t="str">
        <f t="shared" si="1"/>
        <v>Out of test</v>
      </c>
      <c r="F20267" s="53" t="str">
        <f t="shared" si="2"/>
        <v>Shenzhen_1</v>
      </c>
      <c r="G20267" s="53">
        <f t="shared" si="3"/>
        <v>0.2892612778</v>
      </c>
    </row>
    <row r="20268">
      <c r="A20268" s="61">
        <v>1.518190226E9</v>
      </c>
      <c r="B20268" s="61">
        <v>1.0</v>
      </c>
      <c r="C20268" s="61">
        <v>226.0</v>
      </c>
      <c r="D20268" s="57" t="s">
        <v>380</v>
      </c>
      <c r="E20268" s="62" t="str">
        <f t="shared" si="1"/>
        <v>Out of test</v>
      </c>
      <c r="F20268" s="53" t="str">
        <f t="shared" si="2"/>
        <v>Shenzhen_1</v>
      </c>
      <c r="G20268" s="53">
        <f t="shared" si="3"/>
        <v>0.8176403368</v>
      </c>
    </row>
    <row r="20269">
      <c r="A20269" s="61">
        <v>1.513664589E9</v>
      </c>
      <c r="B20269" s="61">
        <v>1.0</v>
      </c>
      <c r="C20269" s="61">
        <v>3496.0</v>
      </c>
      <c r="D20269" s="57" t="s">
        <v>380</v>
      </c>
      <c r="E20269" s="62" t="str">
        <f t="shared" si="1"/>
        <v>Out of test</v>
      </c>
      <c r="F20269" s="53" t="str">
        <f t="shared" si="2"/>
        <v>Shenzhen_1</v>
      </c>
      <c r="G20269" s="53">
        <f t="shared" si="3"/>
        <v>0.9764528061</v>
      </c>
    </row>
    <row r="20270">
      <c r="A20270" s="61">
        <v>1.512522357E9</v>
      </c>
      <c r="B20270" s="61">
        <v>1.0</v>
      </c>
      <c r="C20270" s="61">
        <v>1232.0</v>
      </c>
      <c r="D20270" s="57" t="s">
        <v>380</v>
      </c>
      <c r="E20270" s="62" t="str">
        <f t="shared" si="1"/>
        <v>Out of test</v>
      </c>
      <c r="F20270" s="53" t="str">
        <f t="shared" si="2"/>
        <v>Shenzhen_1</v>
      </c>
      <c r="G20270" s="53">
        <f t="shared" si="3"/>
        <v>0.1153735922</v>
      </c>
    </row>
    <row r="20271">
      <c r="A20271" s="61">
        <v>1.516412054E9</v>
      </c>
      <c r="B20271" s="61">
        <v>1.0</v>
      </c>
      <c r="C20271" s="61">
        <v>2108.0</v>
      </c>
      <c r="D20271" s="57" t="s">
        <v>380</v>
      </c>
      <c r="E20271" s="62" t="str">
        <f t="shared" si="1"/>
        <v>Out of test</v>
      </c>
      <c r="F20271" s="53" t="str">
        <f t="shared" si="2"/>
        <v>Shenzhen_1</v>
      </c>
      <c r="G20271" s="53">
        <f t="shared" si="3"/>
        <v>0.8124344184</v>
      </c>
    </row>
    <row r="20272">
      <c r="A20272" s="61">
        <v>1.511796127E9</v>
      </c>
      <c r="B20272" s="61">
        <v>1.0</v>
      </c>
      <c r="C20272" s="61">
        <v>3397.0</v>
      </c>
      <c r="D20272" s="57" t="s">
        <v>380</v>
      </c>
      <c r="E20272" s="62" t="str">
        <f t="shared" si="1"/>
        <v>Out of test</v>
      </c>
      <c r="F20272" s="53" t="str">
        <f t="shared" si="2"/>
        <v>Shenzhen_1</v>
      </c>
      <c r="G20272" s="53">
        <f t="shared" si="3"/>
        <v>0.7927476148</v>
      </c>
    </row>
    <row r="20273">
      <c r="A20273" s="61">
        <v>1.516479715E9</v>
      </c>
      <c r="B20273" s="61">
        <v>1.0</v>
      </c>
      <c r="C20273" s="61">
        <v>2757.0</v>
      </c>
      <c r="D20273" s="57" t="s">
        <v>380</v>
      </c>
      <c r="E20273" s="62" t="str">
        <f t="shared" si="1"/>
        <v>Out of test</v>
      </c>
      <c r="F20273" s="53" t="str">
        <f t="shared" si="2"/>
        <v>Shenzhen_1</v>
      </c>
      <c r="G20273" s="53">
        <f t="shared" si="3"/>
        <v>0.5542687377</v>
      </c>
    </row>
    <row r="20274">
      <c r="A20274" s="61">
        <v>1.512841585E9</v>
      </c>
      <c r="B20274" s="61">
        <v>1.0</v>
      </c>
      <c r="C20274" s="61">
        <v>881.0</v>
      </c>
      <c r="D20274" s="57" t="s">
        <v>380</v>
      </c>
      <c r="E20274" s="62" t="str">
        <f t="shared" si="1"/>
        <v>Out of test</v>
      </c>
      <c r="F20274" s="53" t="str">
        <f t="shared" si="2"/>
        <v>Shenzhen_1</v>
      </c>
      <c r="G20274" s="53">
        <f t="shared" si="3"/>
        <v>0.3022156843</v>
      </c>
    </row>
    <row r="20275">
      <c r="A20275" s="61">
        <v>1.519239248E9</v>
      </c>
      <c r="B20275" s="61">
        <v>1.0</v>
      </c>
      <c r="C20275" s="61">
        <v>2091.0</v>
      </c>
      <c r="D20275" s="57" t="s">
        <v>380</v>
      </c>
      <c r="E20275" s="62" t="str">
        <f t="shared" si="1"/>
        <v>Out of test</v>
      </c>
      <c r="F20275" s="53" t="str">
        <f t="shared" si="2"/>
        <v>Shenzhen_1</v>
      </c>
      <c r="G20275" s="53">
        <f t="shared" si="3"/>
        <v>0.4838119725</v>
      </c>
    </row>
    <row r="20276">
      <c r="A20276" s="61">
        <v>1.511629544E9</v>
      </c>
      <c r="B20276" s="61">
        <v>1.0</v>
      </c>
      <c r="C20276" s="61">
        <v>1460.0</v>
      </c>
      <c r="D20276" s="57" t="s">
        <v>380</v>
      </c>
      <c r="E20276" s="62" t="str">
        <f t="shared" si="1"/>
        <v>Out of test</v>
      </c>
      <c r="F20276" s="53" t="str">
        <f t="shared" si="2"/>
        <v>Shenzhen_1</v>
      </c>
      <c r="G20276" s="53">
        <f t="shared" si="3"/>
        <v>0.1669184672</v>
      </c>
    </row>
    <row r="20277">
      <c r="A20277" s="61">
        <v>1.515542624E9</v>
      </c>
      <c r="B20277" s="61">
        <v>1.0</v>
      </c>
      <c r="C20277" s="61">
        <v>1198.0</v>
      </c>
      <c r="D20277" s="57" t="s">
        <v>380</v>
      </c>
      <c r="E20277" s="62" t="str">
        <f t="shared" si="1"/>
        <v>Out of test</v>
      </c>
      <c r="F20277" s="53" t="str">
        <f t="shared" si="2"/>
        <v>Shenzhen_1</v>
      </c>
      <c r="G20277" s="53">
        <f t="shared" si="3"/>
        <v>0.02936763862</v>
      </c>
    </row>
    <row r="20278">
      <c r="A20278" s="61">
        <v>1.514331304E9</v>
      </c>
      <c r="B20278" s="61">
        <v>1.0</v>
      </c>
      <c r="C20278" s="61">
        <v>2448.0</v>
      </c>
      <c r="D20278" s="57" t="s">
        <v>380</v>
      </c>
      <c r="E20278" s="62" t="str">
        <f t="shared" si="1"/>
        <v>Out of test</v>
      </c>
      <c r="F20278" s="53" t="str">
        <f t="shared" si="2"/>
        <v>Shenzhen_1</v>
      </c>
      <c r="G20278" s="53">
        <f t="shared" si="3"/>
        <v>0.6550164333</v>
      </c>
    </row>
    <row r="20279">
      <c r="A20279" s="61">
        <v>1.516496426E9</v>
      </c>
      <c r="B20279" s="61">
        <v>1.0</v>
      </c>
      <c r="C20279" s="61">
        <v>2926.0</v>
      </c>
      <c r="D20279" s="57" t="s">
        <v>380</v>
      </c>
      <c r="E20279" s="62" t="str">
        <f t="shared" si="1"/>
        <v>Out of test</v>
      </c>
      <c r="F20279" s="53" t="str">
        <f t="shared" si="2"/>
        <v>Shenzhen_1</v>
      </c>
      <c r="G20279" s="53">
        <f t="shared" si="3"/>
        <v>0.375343105</v>
      </c>
    </row>
    <row r="20280">
      <c r="A20280" s="61">
        <v>1.513350854E9</v>
      </c>
      <c r="B20280" s="61">
        <v>1.0</v>
      </c>
      <c r="C20280" s="61">
        <v>441.0</v>
      </c>
      <c r="D20280" s="57" t="s">
        <v>380</v>
      </c>
      <c r="E20280" s="62" t="str">
        <f t="shared" si="1"/>
        <v>Out of test</v>
      </c>
      <c r="F20280" s="53" t="str">
        <f t="shared" si="2"/>
        <v>Shenzhen_1</v>
      </c>
      <c r="G20280" s="53">
        <f t="shared" si="3"/>
        <v>0.4497365274</v>
      </c>
    </row>
    <row r="20281">
      <c r="A20281" s="61">
        <v>1.511373398E9</v>
      </c>
      <c r="B20281" s="61">
        <v>1.0</v>
      </c>
      <c r="C20281" s="61">
        <v>2994.0</v>
      </c>
      <c r="D20281" s="57" t="s">
        <v>380</v>
      </c>
      <c r="E20281" s="62" t="str">
        <f t="shared" si="1"/>
        <v>Out of test</v>
      </c>
      <c r="F20281" s="53" t="str">
        <f t="shared" si="2"/>
        <v>Shenzhen_1</v>
      </c>
      <c r="G20281" s="53">
        <f t="shared" si="3"/>
        <v>0.3688469688</v>
      </c>
    </row>
    <row r="20282">
      <c r="A20282" s="61">
        <v>1.512426368E9</v>
      </c>
      <c r="B20282" s="61">
        <v>1.0</v>
      </c>
      <c r="C20282" s="61">
        <v>299.0</v>
      </c>
      <c r="D20282" s="57" t="s">
        <v>380</v>
      </c>
      <c r="E20282" s="62" t="str">
        <f t="shared" si="1"/>
        <v>Out of test</v>
      </c>
      <c r="F20282" s="53" t="str">
        <f t="shared" si="2"/>
        <v>Shenzhen_1</v>
      </c>
      <c r="G20282" s="53">
        <f t="shared" si="3"/>
        <v>0.135608718</v>
      </c>
    </row>
    <row r="20283">
      <c r="A20283" s="61">
        <v>1.517869065E9</v>
      </c>
      <c r="B20283" s="61">
        <v>1.0</v>
      </c>
      <c r="C20283" s="61">
        <v>1043.0</v>
      </c>
      <c r="D20283" s="57" t="s">
        <v>380</v>
      </c>
      <c r="E20283" s="62" t="str">
        <f t="shared" si="1"/>
        <v>Out of test</v>
      </c>
      <c r="F20283" s="53" t="str">
        <f t="shared" si="2"/>
        <v>Shenzhen_1</v>
      </c>
      <c r="G20283" s="53">
        <f t="shared" si="3"/>
        <v>0.7912788451</v>
      </c>
    </row>
    <row r="20284">
      <c r="A20284" s="61">
        <v>1.518799239E9</v>
      </c>
      <c r="B20284" s="61">
        <v>1.0</v>
      </c>
      <c r="C20284" s="61">
        <v>993.0</v>
      </c>
      <c r="D20284" s="57" t="s">
        <v>380</v>
      </c>
      <c r="E20284" s="62" t="str">
        <f t="shared" si="1"/>
        <v>Out of test</v>
      </c>
      <c r="F20284" s="53" t="str">
        <f t="shared" si="2"/>
        <v>Shenzhen_1</v>
      </c>
      <c r="G20284" s="53">
        <f t="shared" si="3"/>
        <v>0.3583441631</v>
      </c>
    </row>
    <row r="20285">
      <c r="A20285" s="61">
        <v>1.512712176E9</v>
      </c>
      <c r="B20285" s="61">
        <v>1.0</v>
      </c>
      <c r="C20285" s="61">
        <v>2600.0</v>
      </c>
      <c r="D20285" s="57" t="s">
        <v>380</v>
      </c>
      <c r="E20285" s="62" t="str">
        <f t="shared" si="1"/>
        <v>Out of test</v>
      </c>
      <c r="F20285" s="53" t="str">
        <f t="shared" si="2"/>
        <v>Shenzhen_1</v>
      </c>
      <c r="G20285" s="53">
        <f t="shared" si="3"/>
        <v>0.6036316257</v>
      </c>
    </row>
    <row r="20286">
      <c r="A20286" s="61">
        <v>1.512544915E9</v>
      </c>
      <c r="B20286" s="61">
        <v>1.0</v>
      </c>
      <c r="C20286" s="61">
        <v>1500.0</v>
      </c>
      <c r="D20286" s="57" t="s">
        <v>380</v>
      </c>
      <c r="E20286" s="62" t="str">
        <f t="shared" si="1"/>
        <v>Out of test</v>
      </c>
      <c r="F20286" s="53" t="str">
        <f t="shared" si="2"/>
        <v>Shenzhen_1</v>
      </c>
      <c r="G20286" s="53">
        <f t="shared" si="3"/>
        <v>0.3973259731</v>
      </c>
    </row>
    <row r="20287">
      <c r="A20287" s="61">
        <v>1.517805423E9</v>
      </c>
      <c r="B20287" s="61">
        <v>1.0</v>
      </c>
      <c r="C20287" s="61">
        <v>370.0</v>
      </c>
      <c r="D20287" s="57" t="s">
        <v>380</v>
      </c>
      <c r="E20287" s="62" t="str">
        <f t="shared" si="1"/>
        <v>Out of test</v>
      </c>
      <c r="F20287" s="53" t="str">
        <f t="shared" si="2"/>
        <v>Shenzhen_1</v>
      </c>
      <c r="G20287" s="53">
        <f t="shared" si="3"/>
        <v>0.02320793038</v>
      </c>
    </row>
    <row r="20288">
      <c r="A20288" s="61">
        <v>1.512924494E9</v>
      </c>
      <c r="B20288" s="61">
        <v>1.0</v>
      </c>
      <c r="C20288" s="61">
        <v>1091.0</v>
      </c>
      <c r="D20288" s="57" t="s">
        <v>380</v>
      </c>
      <c r="E20288" s="62" t="str">
        <f t="shared" si="1"/>
        <v>Out of test</v>
      </c>
      <c r="F20288" s="53" t="str">
        <f t="shared" si="2"/>
        <v>Shenzhen_1</v>
      </c>
      <c r="G20288" s="53">
        <f t="shared" si="3"/>
        <v>0.4253168867</v>
      </c>
    </row>
    <row r="20289">
      <c r="A20289" s="61">
        <v>1.514340374E9</v>
      </c>
      <c r="B20289" s="61">
        <v>1.0</v>
      </c>
      <c r="C20289" s="61">
        <v>576.0</v>
      </c>
      <c r="D20289" s="57" t="s">
        <v>380</v>
      </c>
      <c r="E20289" s="62" t="str">
        <f t="shared" si="1"/>
        <v>Out of test</v>
      </c>
      <c r="F20289" s="53" t="str">
        <f t="shared" si="2"/>
        <v>Shenzhen_1</v>
      </c>
      <c r="G20289" s="53">
        <f t="shared" si="3"/>
        <v>0.7516293255</v>
      </c>
    </row>
    <row r="20290">
      <c r="A20290" s="61">
        <v>1.513559896E9</v>
      </c>
      <c r="B20290" s="61">
        <v>1.0</v>
      </c>
      <c r="C20290" s="61">
        <v>2894.0</v>
      </c>
      <c r="D20290" s="57" t="s">
        <v>380</v>
      </c>
      <c r="E20290" s="62" t="str">
        <f t="shared" si="1"/>
        <v>Out of test</v>
      </c>
      <c r="F20290" s="53" t="str">
        <f t="shared" si="2"/>
        <v>Shenzhen_1</v>
      </c>
      <c r="G20290" s="53">
        <f t="shared" si="3"/>
        <v>0.4324296761</v>
      </c>
    </row>
    <row r="20291">
      <c r="A20291" s="61">
        <v>1.514803117E9</v>
      </c>
      <c r="B20291" s="61">
        <v>1.0</v>
      </c>
      <c r="C20291" s="61">
        <v>3712.0</v>
      </c>
      <c r="D20291" s="57" t="s">
        <v>380</v>
      </c>
      <c r="E20291" s="62" t="str">
        <f t="shared" si="1"/>
        <v>Out of test</v>
      </c>
      <c r="F20291" s="53" t="str">
        <f t="shared" si="2"/>
        <v>Shenzhen_1</v>
      </c>
      <c r="G20291" s="53">
        <f t="shared" si="3"/>
        <v>0.682398273</v>
      </c>
    </row>
    <row r="20292">
      <c r="A20292" s="61">
        <v>1.515554286E9</v>
      </c>
      <c r="B20292" s="61">
        <v>1.0</v>
      </c>
      <c r="C20292" s="61">
        <v>1803.0</v>
      </c>
      <c r="D20292" s="57" t="s">
        <v>380</v>
      </c>
      <c r="E20292" s="62" t="str">
        <f t="shared" si="1"/>
        <v>Out of test</v>
      </c>
      <c r="F20292" s="53" t="str">
        <f t="shared" si="2"/>
        <v>Shenzhen_1</v>
      </c>
      <c r="G20292" s="53">
        <f t="shared" si="3"/>
        <v>0.1264784468</v>
      </c>
    </row>
    <row r="20293">
      <c r="A20293" s="61">
        <v>1.519660375E9</v>
      </c>
      <c r="B20293" s="61">
        <v>1.0</v>
      </c>
      <c r="C20293" s="61">
        <v>5308.0</v>
      </c>
      <c r="D20293" s="57" t="s">
        <v>380</v>
      </c>
      <c r="E20293" s="62" t="str">
        <f t="shared" si="1"/>
        <v>Out of test</v>
      </c>
      <c r="F20293" s="53" t="str">
        <f t="shared" si="2"/>
        <v>Shenzhen_1</v>
      </c>
      <c r="G20293" s="53">
        <f t="shared" si="3"/>
        <v>0.3819893815</v>
      </c>
    </row>
    <row r="20294">
      <c r="A20294" s="61">
        <v>1.516899435E9</v>
      </c>
      <c r="B20294" s="61">
        <v>1.0</v>
      </c>
      <c r="C20294" s="61">
        <v>745.0</v>
      </c>
      <c r="D20294" s="57" t="s">
        <v>380</v>
      </c>
      <c r="E20294" s="62" t="str">
        <f t="shared" si="1"/>
        <v>Out of test</v>
      </c>
      <c r="F20294" s="53" t="str">
        <f t="shared" si="2"/>
        <v>Shenzhen_1</v>
      </c>
      <c r="G20294" s="53">
        <f t="shared" si="3"/>
        <v>0.7584747923</v>
      </c>
    </row>
    <row r="20295">
      <c r="A20295" s="61">
        <v>1.517946115E9</v>
      </c>
      <c r="B20295" s="61">
        <v>1.0</v>
      </c>
      <c r="C20295" s="61">
        <v>292.0</v>
      </c>
      <c r="D20295" s="57" t="s">
        <v>380</v>
      </c>
      <c r="E20295" s="62" t="str">
        <f t="shared" si="1"/>
        <v>Out of test</v>
      </c>
      <c r="F20295" s="53" t="str">
        <f t="shared" si="2"/>
        <v>Shenzhen_1</v>
      </c>
      <c r="G20295" s="53">
        <f t="shared" si="3"/>
        <v>0.3007591908</v>
      </c>
    </row>
    <row r="20296">
      <c r="A20296" s="61">
        <v>1.512961016E9</v>
      </c>
      <c r="B20296" s="61">
        <v>1.0</v>
      </c>
      <c r="C20296" s="61">
        <v>2481.0</v>
      </c>
      <c r="D20296" s="57" t="s">
        <v>380</v>
      </c>
      <c r="E20296" s="62" t="str">
        <f t="shared" si="1"/>
        <v>Out of test</v>
      </c>
      <c r="F20296" s="53" t="str">
        <f t="shared" si="2"/>
        <v>Shenzhen_1</v>
      </c>
      <c r="G20296" s="53">
        <f t="shared" si="3"/>
        <v>0.8823241816</v>
      </c>
    </row>
    <row r="20297">
      <c r="A20297" s="61">
        <v>1.513577879E9</v>
      </c>
      <c r="B20297" s="61">
        <v>1.0</v>
      </c>
      <c r="C20297" s="61">
        <v>369.0</v>
      </c>
      <c r="D20297" s="57" t="s">
        <v>380</v>
      </c>
      <c r="E20297" s="62" t="str">
        <f t="shared" si="1"/>
        <v>Out of test</v>
      </c>
      <c r="F20297" s="53" t="str">
        <f t="shared" si="2"/>
        <v>Shenzhen_1</v>
      </c>
      <c r="G20297" s="53">
        <f t="shared" si="3"/>
        <v>0.3462510832</v>
      </c>
    </row>
    <row r="20298">
      <c r="A20298" s="61">
        <v>1.511425426E9</v>
      </c>
      <c r="B20298" s="61">
        <v>1.0</v>
      </c>
      <c r="C20298" s="61">
        <v>512.0</v>
      </c>
      <c r="D20298" s="57" t="s">
        <v>380</v>
      </c>
      <c r="E20298" s="62" t="str">
        <f t="shared" si="1"/>
        <v>Out of test</v>
      </c>
      <c r="F20298" s="53" t="str">
        <f t="shared" si="2"/>
        <v>Shenzhen_1</v>
      </c>
      <c r="G20298" s="53">
        <f t="shared" si="3"/>
        <v>0.3669096279</v>
      </c>
    </row>
    <row r="20299">
      <c r="A20299" s="61">
        <v>1.514417689E9</v>
      </c>
      <c r="B20299" s="61">
        <v>1.0</v>
      </c>
      <c r="C20299" s="61">
        <v>228.0</v>
      </c>
      <c r="D20299" s="57" t="s">
        <v>380</v>
      </c>
      <c r="E20299" s="62" t="str">
        <f t="shared" si="1"/>
        <v>Out of test</v>
      </c>
      <c r="F20299" s="53" t="str">
        <f t="shared" si="2"/>
        <v>Shenzhen_1</v>
      </c>
      <c r="G20299" s="53">
        <f t="shared" si="3"/>
        <v>0.2872463262</v>
      </c>
    </row>
    <row r="20300">
      <c r="A20300" s="61">
        <v>1.516591773E9</v>
      </c>
      <c r="B20300" s="61">
        <v>1.0</v>
      </c>
      <c r="C20300" s="61">
        <v>1524.0</v>
      </c>
      <c r="D20300" s="57" t="s">
        <v>380</v>
      </c>
      <c r="E20300" s="62" t="str">
        <f t="shared" si="1"/>
        <v>Out of test</v>
      </c>
      <c r="F20300" s="53" t="str">
        <f t="shared" si="2"/>
        <v>Shenzhen_1</v>
      </c>
      <c r="G20300" s="53">
        <f t="shared" si="3"/>
        <v>0.3150417583</v>
      </c>
    </row>
    <row r="20301">
      <c r="A20301" s="61">
        <v>1.519616946E9</v>
      </c>
      <c r="B20301" s="61">
        <v>1.0</v>
      </c>
      <c r="C20301" s="61">
        <v>3347.0</v>
      </c>
      <c r="D20301" s="57" t="s">
        <v>380</v>
      </c>
      <c r="E20301" s="62" t="str">
        <f t="shared" si="1"/>
        <v>Out of test</v>
      </c>
      <c r="F20301" s="53" t="str">
        <f t="shared" si="2"/>
        <v>Shenzhen_1</v>
      </c>
      <c r="G20301" s="53">
        <f t="shared" si="3"/>
        <v>0.6758028351</v>
      </c>
    </row>
    <row r="20302">
      <c r="A20302" s="61">
        <v>1.512138218E9</v>
      </c>
      <c r="B20302" s="61">
        <v>1.0</v>
      </c>
      <c r="C20302" s="61">
        <v>3099.0</v>
      </c>
      <c r="D20302" s="57" t="s">
        <v>380</v>
      </c>
      <c r="E20302" s="62" t="str">
        <f t="shared" si="1"/>
        <v>Out of test</v>
      </c>
      <c r="F20302" s="53" t="str">
        <f t="shared" si="2"/>
        <v>Shenzhen_1</v>
      </c>
      <c r="G20302" s="53">
        <f t="shared" si="3"/>
        <v>0.888652996</v>
      </c>
    </row>
    <row r="20303">
      <c r="A20303" s="61">
        <v>1.513653677E9</v>
      </c>
      <c r="B20303" s="61">
        <v>1.0</v>
      </c>
      <c r="C20303" s="61">
        <v>1073.0</v>
      </c>
      <c r="D20303" s="57" t="s">
        <v>380</v>
      </c>
      <c r="E20303" s="62" t="str">
        <f t="shared" si="1"/>
        <v>Out of test</v>
      </c>
      <c r="F20303" s="53" t="str">
        <f t="shared" si="2"/>
        <v>Shenzhen_1</v>
      </c>
      <c r="G20303" s="53">
        <f t="shared" si="3"/>
        <v>0.1282901773</v>
      </c>
    </row>
    <row r="20304">
      <c r="A20304" s="61">
        <v>1.511918063E9</v>
      </c>
      <c r="B20304" s="61">
        <v>1.0</v>
      </c>
      <c r="C20304" s="61">
        <v>2147.0</v>
      </c>
      <c r="D20304" s="57" t="s">
        <v>380</v>
      </c>
      <c r="E20304" s="62" t="str">
        <f t="shared" si="1"/>
        <v>Out of test</v>
      </c>
      <c r="F20304" s="53" t="str">
        <f t="shared" si="2"/>
        <v>Shenzhen_1</v>
      </c>
      <c r="G20304" s="53">
        <f t="shared" si="3"/>
        <v>0.8276876917</v>
      </c>
    </row>
    <row r="20305">
      <c r="A20305" s="61">
        <v>1.513378577E9</v>
      </c>
      <c r="B20305" s="61">
        <v>1.0</v>
      </c>
      <c r="C20305" s="61">
        <v>3150.0</v>
      </c>
      <c r="D20305" s="57" t="s">
        <v>380</v>
      </c>
      <c r="E20305" s="62" t="str">
        <f t="shared" si="1"/>
        <v>Out of test</v>
      </c>
      <c r="F20305" s="53" t="str">
        <f t="shared" si="2"/>
        <v>Shenzhen_1</v>
      </c>
      <c r="G20305" s="53">
        <f t="shared" si="3"/>
        <v>0.02495427121</v>
      </c>
    </row>
    <row r="20306">
      <c r="A20306" s="61">
        <v>1.513493237E9</v>
      </c>
      <c r="B20306" s="61">
        <v>1.0</v>
      </c>
      <c r="C20306" s="61">
        <v>2324.0</v>
      </c>
      <c r="D20306" s="57" t="s">
        <v>380</v>
      </c>
      <c r="E20306" s="62" t="str">
        <f t="shared" si="1"/>
        <v>Out of test</v>
      </c>
      <c r="F20306" s="53" t="str">
        <f t="shared" si="2"/>
        <v>Shenzhen_1</v>
      </c>
      <c r="G20306" s="53">
        <f t="shared" si="3"/>
        <v>0.8190861357</v>
      </c>
    </row>
    <row r="20307">
      <c r="A20307" s="61">
        <v>1.517512043E9</v>
      </c>
      <c r="B20307" s="61">
        <v>1.0</v>
      </c>
      <c r="C20307" s="61">
        <v>6217.0</v>
      </c>
      <c r="D20307" s="57" t="s">
        <v>380</v>
      </c>
      <c r="E20307" s="62" t="str">
        <f t="shared" si="1"/>
        <v>Out of test</v>
      </c>
      <c r="F20307" s="53" t="str">
        <f t="shared" si="2"/>
        <v>Shenzhen_1</v>
      </c>
      <c r="G20307" s="53">
        <f t="shared" si="3"/>
        <v>0.9288358655</v>
      </c>
    </row>
    <row r="20308">
      <c r="A20308" s="61">
        <v>1.516153107E9</v>
      </c>
      <c r="B20308" s="61">
        <v>1.0</v>
      </c>
      <c r="C20308" s="61">
        <v>1233.0</v>
      </c>
      <c r="D20308" s="57" t="s">
        <v>380</v>
      </c>
      <c r="E20308" s="62" t="str">
        <f t="shared" si="1"/>
        <v>Out of test</v>
      </c>
      <c r="F20308" s="53" t="str">
        <f t="shared" si="2"/>
        <v>Shenzhen_1</v>
      </c>
      <c r="G20308" s="53">
        <f t="shared" si="3"/>
        <v>0.912898985</v>
      </c>
    </row>
    <row r="20309">
      <c r="A20309" s="61">
        <v>1.518248247E9</v>
      </c>
      <c r="B20309" s="61">
        <v>1.0</v>
      </c>
      <c r="C20309" s="61">
        <v>788.0</v>
      </c>
      <c r="D20309" s="57" t="s">
        <v>380</v>
      </c>
      <c r="E20309" s="62" t="str">
        <f t="shared" si="1"/>
        <v>Out of test</v>
      </c>
      <c r="F20309" s="53" t="str">
        <f t="shared" si="2"/>
        <v>Shenzhen_1</v>
      </c>
      <c r="G20309" s="53">
        <f t="shared" si="3"/>
        <v>0.325057588</v>
      </c>
    </row>
    <row r="20310">
      <c r="A20310" s="61">
        <v>1.511902568E9</v>
      </c>
      <c r="B20310" s="61">
        <v>1.0</v>
      </c>
      <c r="C20310" s="61">
        <v>2197.0</v>
      </c>
      <c r="D20310" s="57" t="s">
        <v>380</v>
      </c>
      <c r="E20310" s="62" t="str">
        <f t="shared" si="1"/>
        <v>Out of test</v>
      </c>
      <c r="F20310" s="53" t="str">
        <f t="shared" si="2"/>
        <v>Shenzhen_1</v>
      </c>
      <c r="G20310" s="53">
        <f t="shared" si="3"/>
        <v>0.188842521</v>
      </c>
    </row>
    <row r="20311">
      <c r="A20311" s="61">
        <v>1.512277043E9</v>
      </c>
      <c r="B20311" s="61">
        <v>1.0</v>
      </c>
      <c r="C20311" s="61">
        <v>1760.0</v>
      </c>
      <c r="D20311" s="57" t="s">
        <v>380</v>
      </c>
      <c r="E20311" s="62" t="str">
        <f t="shared" si="1"/>
        <v>Out of test</v>
      </c>
      <c r="F20311" s="53" t="str">
        <f t="shared" si="2"/>
        <v>Shenzhen_1</v>
      </c>
      <c r="G20311" s="53">
        <f t="shared" si="3"/>
        <v>0.004840369129</v>
      </c>
    </row>
    <row r="20312">
      <c r="A20312" s="61">
        <v>1.511606766E9</v>
      </c>
      <c r="B20312" s="61">
        <v>1.0</v>
      </c>
      <c r="C20312" s="61">
        <v>1306.0</v>
      </c>
      <c r="D20312" s="57" t="s">
        <v>380</v>
      </c>
      <c r="E20312" s="62" t="str">
        <f t="shared" si="1"/>
        <v>Out of test</v>
      </c>
      <c r="F20312" s="53" t="str">
        <f t="shared" si="2"/>
        <v>Shenzhen_1</v>
      </c>
      <c r="G20312" s="53">
        <f t="shared" si="3"/>
        <v>0.5955894612</v>
      </c>
    </row>
    <row r="20313">
      <c r="A20313" s="61">
        <v>1.517574084E9</v>
      </c>
      <c r="B20313" s="61">
        <v>1.0</v>
      </c>
      <c r="C20313" s="61">
        <v>1858.0</v>
      </c>
      <c r="D20313" s="57" t="s">
        <v>380</v>
      </c>
      <c r="E20313" s="62" t="str">
        <f t="shared" si="1"/>
        <v>Out of test</v>
      </c>
      <c r="F20313" s="53" t="str">
        <f t="shared" si="2"/>
        <v>Shenzhen_1</v>
      </c>
      <c r="G20313" s="53">
        <f t="shared" si="3"/>
        <v>0.5074965934</v>
      </c>
    </row>
    <row r="20314">
      <c r="A20314" s="61">
        <v>1.515768384E9</v>
      </c>
      <c r="B20314" s="61">
        <v>1.0</v>
      </c>
      <c r="C20314" s="61">
        <v>352.0</v>
      </c>
      <c r="D20314" s="57" t="s">
        <v>380</v>
      </c>
      <c r="E20314" s="62" t="str">
        <f t="shared" si="1"/>
        <v>Out of test</v>
      </c>
      <c r="F20314" s="53" t="str">
        <f t="shared" si="2"/>
        <v>Shenzhen_1</v>
      </c>
      <c r="G20314" s="53">
        <f t="shared" si="3"/>
        <v>0.7669741087</v>
      </c>
    </row>
    <row r="20315">
      <c r="A20315" s="61">
        <v>1.519063457E9</v>
      </c>
      <c r="B20315" s="61">
        <v>1.0</v>
      </c>
      <c r="C20315" s="61">
        <v>3044.0</v>
      </c>
      <c r="D20315" s="57" t="s">
        <v>380</v>
      </c>
      <c r="E20315" s="62" t="str">
        <f t="shared" si="1"/>
        <v>Out of test</v>
      </c>
      <c r="F20315" s="53" t="str">
        <f t="shared" si="2"/>
        <v>Shenzhen_1</v>
      </c>
      <c r="G20315" s="53">
        <f t="shared" si="3"/>
        <v>0.2585810869</v>
      </c>
    </row>
    <row r="20316">
      <c r="A20316" s="61">
        <v>1.514006566E9</v>
      </c>
      <c r="B20316" s="61">
        <v>1.0</v>
      </c>
      <c r="C20316" s="61">
        <v>2967.0</v>
      </c>
      <c r="D20316" s="57" t="s">
        <v>380</v>
      </c>
      <c r="E20316" s="62" t="str">
        <f t="shared" si="1"/>
        <v>Out of test</v>
      </c>
      <c r="F20316" s="53" t="str">
        <f t="shared" si="2"/>
        <v>Shenzhen_1</v>
      </c>
      <c r="G20316" s="53">
        <f t="shared" si="3"/>
        <v>0.06740031827</v>
      </c>
    </row>
    <row r="20317">
      <c r="A20317" s="61">
        <v>1.511276789E9</v>
      </c>
      <c r="B20317" s="61">
        <v>1.0</v>
      </c>
      <c r="C20317" s="61">
        <v>3338.0</v>
      </c>
      <c r="D20317" s="57" t="s">
        <v>380</v>
      </c>
      <c r="E20317" s="62" t="str">
        <f t="shared" si="1"/>
        <v>Out of test</v>
      </c>
      <c r="F20317" s="53" t="str">
        <f t="shared" si="2"/>
        <v>Shenzhen_1</v>
      </c>
      <c r="G20317" s="53">
        <f t="shared" si="3"/>
        <v>0.2519946958</v>
      </c>
    </row>
    <row r="20318">
      <c r="A20318" s="61">
        <v>1.512161353E9</v>
      </c>
      <c r="B20318" s="61">
        <v>1.0</v>
      </c>
      <c r="C20318" s="61">
        <v>3499.0</v>
      </c>
      <c r="D20318" s="57" t="s">
        <v>380</v>
      </c>
      <c r="E20318" s="62" t="str">
        <f t="shared" si="1"/>
        <v>Out of test</v>
      </c>
      <c r="F20318" s="53" t="str">
        <f t="shared" si="2"/>
        <v>Shenzhen_1</v>
      </c>
      <c r="G20318" s="53">
        <f t="shared" si="3"/>
        <v>0.7395174103</v>
      </c>
    </row>
    <row r="20319">
      <c r="A20319" s="61">
        <v>1.517816675E9</v>
      </c>
      <c r="B20319" s="61">
        <v>1.0</v>
      </c>
      <c r="C20319" s="61">
        <v>1861.0</v>
      </c>
      <c r="D20319" s="57" t="s">
        <v>380</v>
      </c>
      <c r="E20319" s="62" t="str">
        <f t="shared" si="1"/>
        <v>Out of test</v>
      </c>
      <c r="F20319" s="53" t="str">
        <f t="shared" si="2"/>
        <v>Shenzhen_1</v>
      </c>
      <c r="G20319" s="53">
        <f t="shared" si="3"/>
        <v>0.4948868372</v>
      </c>
    </row>
    <row r="20320">
      <c r="A20320" s="61">
        <v>1.518213439E9</v>
      </c>
      <c r="B20320" s="61">
        <v>1.0</v>
      </c>
      <c r="C20320" s="61">
        <v>5281.0</v>
      </c>
      <c r="D20320" s="57" t="s">
        <v>380</v>
      </c>
      <c r="E20320" s="62" t="str">
        <f t="shared" si="1"/>
        <v>Out of test</v>
      </c>
      <c r="F20320" s="53" t="str">
        <f t="shared" si="2"/>
        <v>Shenzhen_1</v>
      </c>
      <c r="G20320" s="53">
        <f t="shared" si="3"/>
        <v>0.8802450865</v>
      </c>
    </row>
    <row r="20321">
      <c r="A20321" s="61">
        <v>1.511984803E9</v>
      </c>
      <c r="B20321" s="61">
        <v>1.0</v>
      </c>
      <c r="C20321" s="61">
        <v>2072.0</v>
      </c>
      <c r="D20321" s="57" t="s">
        <v>380</v>
      </c>
      <c r="E20321" s="62" t="str">
        <f t="shared" si="1"/>
        <v>Out of test</v>
      </c>
      <c r="F20321" s="53" t="str">
        <f t="shared" si="2"/>
        <v>Shenzhen_1</v>
      </c>
      <c r="G20321" s="53">
        <f t="shared" si="3"/>
        <v>0.7215764212</v>
      </c>
    </row>
    <row r="20322">
      <c r="A20322" s="61">
        <v>1.518799035E9</v>
      </c>
      <c r="B20322" s="61">
        <v>1.0</v>
      </c>
      <c r="C20322" s="61">
        <v>3380.0</v>
      </c>
      <c r="D20322" s="57" t="s">
        <v>380</v>
      </c>
      <c r="E20322" s="62" t="str">
        <f t="shared" si="1"/>
        <v>Out of test</v>
      </c>
      <c r="F20322" s="53" t="str">
        <f t="shared" si="2"/>
        <v>Shenzhen_1</v>
      </c>
      <c r="G20322" s="53">
        <f t="shared" si="3"/>
        <v>0.8191786044</v>
      </c>
    </row>
    <row r="20323">
      <c r="A20323" s="61">
        <v>1.517321808E9</v>
      </c>
      <c r="B20323" s="61">
        <v>1.0</v>
      </c>
      <c r="C20323" s="61">
        <v>1904.0</v>
      </c>
      <c r="D20323" s="57" t="s">
        <v>380</v>
      </c>
      <c r="E20323" s="62" t="str">
        <f t="shared" si="1"/>
        <v>Out of test</v>
      </c>
      <c r="F20323" s="53" t="str">
        <f t="shared" si="2"/>
        <v>Shenzhen_1</v>
      </c>
      <c r="G20323" s="53">
        <f t="shared" si="3"/>
        <v>0.6694112482</v>
      </c>
    </row>
    <row r="20324">
      <c r="A20324" s="61">
        <v>1.513687813E9</v>
      </c>
      <c r="B20324" s="61">
        <v>1.0</v>
      </c>
      <c r="C20324" s="61">
        <v>200.0</v>
      </c>
      <c r="D20324" s="57" t="s">
        <v>380</v>
      </c>
      <c r="E20324" s="62" t="str">
        <f t="shared" si="1"/>
        <v>Out of test</v>
      </c>
      <c r="F20324" s="53" t="str">
        <f t="shared" si="2"/>
        <v>Shenzhen_1</v>
      </c>
      <c r="G20324" s="53">
        <f t="shared" si="3"/>
        <v>0.03210953366</v>
      </c>
    </row>
    <row r="20325">
      <c r="A20325" s="61">
        <v>1.517768767E9</v>
      </c>
      <c r="B20325" s="61">
        <v>1.0</v>
      </c>
      <c r="C20325" s="61">
        <v>307.0</v>
      </c>
      <c r="D20325" s="57" t="s">
        <v>380</v>
      </c>
      <c r="E20325" s="62" t="str">
        <f t="shared" si="1"/>
        <v>Out of test</v>
      </c>
      <c r="F20325" s="53" t="str">
        <f t="shared" si="2"/>
        <v>Shenzhen_1</v>
      </c>
      <c r="G20325" s="53">
        <f t="shared" si="3"/>
        <v>0.1566491418</v>
      </c>
    </row>
    <row r="20326">
      <c r="A20326" s="61">
        <v>1.518095597E9</v>
      </c>
      <c r="B20326" s="61">
        <v>1.0</v>
      </c>
      <c r="C20326" s="61">
        <v>2878.0</v>
      </c>
      <c r="D20326" s="57" t="s">
        <v>380</v>
      </c>
      <c r="E20326" s="62" t="str">
        <f t="shared" si="1"/>
        <v>Out of test</v>
      </c>
      <c r="F20326" s="53" t="str">
        <f t="shared" si="2"/>
        <v>Shenzhen_1</v>
      </c>
      <c r="G20326" s="53">
        <f t="shared" si="3"/>
        <v>0.9108018734</v>
      </c>
    </row>
    <row r="20327">
      <c r="A20327" s="61">
        <v>1.514408796E9</v>
      </c>
      <c r="B20327" s="61">
        <v>1.0</v>
      </c>
      <c r="C20327" s="61">
        <v>3622.0</v>
      </c>
      <c r="D20327" s="57" t="s">
        <v>380</v>
      </c>
      <c r="E20327" s="62" t="str">
        <f t="shared" si="1"/>
        <v>Out of test</v>
      </c>
      <c r="F20327" s="53" t="str">
        <f t="shared" si="2"/>
        <v>Shenzhen_1</v>
      </c>
      <c r="G20327" s="53">
        <f t="shared" si="3"/>
        <v>0.2993253125</v>
      </c>
    </row>
    <row r="20328">
      <c r="A20328" s="61">
        <v>1.515695877E9</v>
      </c>
      <c r="B20328" s="61">
        <v>1.0</v>
      </c>
      <c r="C20328" s="61">
        <v>117.0</v>
      </c>
      <c r="D20328" s="57" t="s">
        <v>380</v>
      </c>
      <c r="E20328" s="62" t="str">
        <f t="shared" si="1"/>
        <v>Out of test</v>
      </c>
      <c r="F20328" s="53" t="str">
        <f t="shared" si="2"/>
        <v>Shenzhen_1</v>
      </c>
      <c r="G20328" s="53">
        <f t="shared" si="3"/>
        <v>0.9003370394</v>
      </c>
    </row>
    <row r="20329">
      <c r="A20329" s="61">
        <v>1.511544807E9</v>
      </c>
      <c r="B20329" s="61">
        <v>1.0</v>
      </c>
      <c r="C20329" s="61">
        <v>1252.0</v>
      </c>
      <c r="D20329" s="57" t="s">
        <v>380</v>
      </c>
      <c r="E20329" s="62" t="str">
        <f t="shared" si="1"/>
        <v>Out of test</v>
      </c>
      <c r="F20329" s="53" t="str">
        <f t="shared" si="2"/>
        <v>Shenzhen_1</v>
      </c>
      <c r="G20329" s="53">
        <f t="shared" si="3"/>
        <v>0.01805511521</v>
      </c>
    </row>
    <row r="20330">
      <c r="A20330" s="61">
        <v>1.515232336E9</v>
      </c>
      <c r="B20330" s="61">
        <v>1.0</v>
      </c>
      <c r="C20330" s="61">
        <v>466.0</v>
      </c>
      <c r="D20330" s="57" t="s">
        <v>380</v>
      </c>
      <c r="E20330" s="62" t="str">
        <f t="shared" si="1"/>
        <v>Out of test</v>
      </c>
      <c r="F20330" s="53" t="str">
        <f t="shared" si="2"/>
        <v>Shenzhen_1</v>
      </c>
      <c r="G20330" s="53">
        <f t="shared" si="3"/>
        <v>0.7824807601</v>
      </c>
    </row>
    <row r="20331">
      <c r="A20331" s="61">
        <v>1.514072993E9</v>
      </c>
      <c r="B20331" s="61">
        <v>1.0</v>
      </c>
      <c r="C20331" s="61">
        <v>1340.0</v>
      </c>
      <c r="D20331" s="57" t="s">
        <v>380</v>
      </c>
      <c r="E20331" s="62" t="str">
        <f t="shared" si="1"/>
        <v>Out of test</v>
      </c>
      <c r="F20331" s="53" t="str">
        <f t="shared" si="2"/>
        <v>Shenzhen_1</v>
      </c>
      <c r="G20331" s="53">
        <f t="shared" si="3"/>
        <v>0.9123143355</v>
      </c>
    </row>
    <row r="20332">
      <c r="A20332" s="61">
        <v>1.516817908E9</v>
      </c>
      <c r="B20332" s="61">
        <v>1.0</v>
      </c>
      <c r="C20332" s="61">
        <v>739.0</v>
      </c>
      <c r="D20332" s="57" t="s">
        <v>380</v>
      </c>
      <c r="E20332" s="62" t="str">
        <f t="shared" si="1"/>
        <v>Out of test</v>
      </c>
      <c r="F20332" s="53" t="str">
        <f t="shared" si="2"/>
        <v>Shenzhen_1</v>
      </c>
      <c r="G20332" s="53">
        <f t="shared" si="3"/>
        <v>0.2559505072</v>
      </c>
    </row>
    <row r="20333">
      <c r="A20333" s="61">
        <v>1.513150297E9</v>
      </c>
      <c r="B20333" s="61">
        <v>1.0</v>
      </c>
      <c r="C20333" s="61">
        <v>1170.0</v>
      </c>
      <c r="D20333" s="57" t="s">
        <v>380</v>
      </c>
      <c r="E20333" s="62" t="str">
        <f t="shared" si="1"/>
        <v>Out of test</v>
      </c>
      <c r="F20333" s="53" t="str">
        <f t="shared" si="2"/>
        <v>Shenzhen_1</v>
      </c>
      <c r="G20333" s="53">
        <f t="shared" si="3"/>
        <v>0.09257638087</v>
      </c>
    </row>
    <row r="20334">
      <c r="A20334" s="61">
        <v>1.513514164E9</v>
      </c>
      <c r="B20334" s="61">
        <v>1.0</v>
      </c>
      <c r="C20334" s="61">
        <v>1426.0</v>
      </c>
      <c r="D20334" s="57" t="s">
        <v>380</v>
      </c>
      <c r="E20334" s="62" t="str">
        <f t="shared" si="1"/>
        <v>Out of test</v>
      </c>
      <c r="F20334" s="53" t="str">
        <f t="shared" si="2"/>
        <v>Shenzhen_1</v>
      </c>
      <c r="G20334" s="53">
        <f t="shared" si="3"/>
        <v>0.6736170681</v>
      </c>
    </row>
    <row r="20335">
      <c r="A20335" s="61">
        <v>1.517169257E9</v>
      </c>
      <c r="B20335" s="61">
        <v>1.0</v>
      </c>
      <c r="C20335" s="61">
        <v>3156.0</v>
      </c>
      <c r="D20335" s="57" t="s">
        <v>380</v>
      </c>
      <c r="E20335" s="62" t="str">
        <f t="shared" si="1"/>
        <v>Out of test</v>
      </c>
      <c r="F20335" s="53" t="str">
        <f t="shared" si="2"/>
        <v>Shenzhen_1</v>
      </c>
      <c r="G20335" s="53">
        <f t="shared" si="3"/>
        <v>0.46152202</v>
      </c>
    </row>
    <row r="20336">
      <c r="A20336" s="61">
        <v>1.513584149E9</v>
      </c>
      <c r="B20336" s="61">
        <v>1.0</v>
      </c>
      <c r="C20336" s="61">
        <v>4337.0</v>
      </c>
      <c r="D20336" s="57" t="s">
        <v>380</v>
      </c>
      <c r="E20336" s="62" t="str">
        <f t="shared" si="1"/>
        <v>Out of test</v>
      </c>
      <c r="F20336" s="53" t="str">
        <f t="shared" si="2"/>
        <v>Shenzhen_1</v>
      </c>
      <c r="G20336" s="53">
        <f t="shared" si="3"/>
        <v>0.527132307</v>
      </c>
    </row>
    <row r="20337">
      <c r="A20337" s="61">
        <v>1.515233886E9</v>
      </c>
      <c r="B20337" s="61">
        <v>1.0</v>
      </c>
      <c r="C20337" s="61">
        <v>1142.0</v>
      </c>
      <c r="D20337" s="57" t="s">
        <v>380</v>
      </c>
      <c r="E20337" s="62" t="str">
        <f t="shared" si="1"/>
        <v>Out of test</v>
      </c>
      <c r="F20337" s="53" t="str">
        <f t="shared" si="2"/>
        <v>Shenzhen_1</v>
      </c>
      <c r="G20337" s="53">
        <f t="shared" si="3"/>
        <v>0.6042580381</v>
      </c>
    </row>
    <row r="20338">
      <c r="A20338" s="61">
        <v>1.512041775E9</v>
      </c>
      <c r="B20338" s="61">
        <v>1.0</v>
      </c>
      <c r="C20338" s="61">
        <v>26.0</v>
      </c>
      <c r="D20338" s="57" t="s">
        <v>380</v>
      </c>
      <c r="E20338" s="62" t="str">
        <f t="shared" si="1"/>
        <v>Out of test</v>
      </c>
      <c r="F20338" s="53" t="str">
        <f t="shared" si="2"/>
        <v>Shenzhen_1</v>
      </c>
      <c r="G20338" s="53">
        <f t="shared" si="3"/>
        <v>0.4089281899</v>
      </c>
    </row>
    <row r="20339">
      <c r="A20339" s="61">
        <v>1.515123268E9</v>
      </c>
      <c r="B20339" s="61">
        <v>1.0</v>
      </c>
      <c r="C20339" s="61">
        <v>2550.0</v>
      </c>
      <c r="D20339" s="57" t="s">
        <v>380</v>
      </c>
      <c r="E20339" s="62" t="str">
        <f t="shared" si="1"/>
        <v>Out of test</v>
      </c>
      <c r="F20339" s="53" t="str">
        <f t="shared" si="2"/>
        <v>Shenzhen_1</v>
      </c>
      <c r="G20339" s="53">
        <f t="shared" si="3"/>
        <v>0.09209230864</v>
      </c>
    </row>
    <row r="20340">
      <c r="A20340" s="61">
        <v>1.518678464E9</v>
      </c>
      <c r="B20340" s="61">
        <v>1.0</v>
      </c>
      <c r="C20340" s="61">
        <v>188.0</v>
      </c>
      <c r="D20340" s="57" t="s">
        <v>380</v>
      </c>
      <c r="E20340" s="62" t="str">
        <f t="shared" si="1"/>
        <v>Out of test</v>
      </c>
      <c r="F20340" s="53" t="str">
        <f t="shared" si="2"/>
        <v>Shenzhen_1</v>
      </c>
      <c r="G20340" s="53">
        <f t="shared" si="3"/>
        <v>0.07080360156</v>
      </c>
    </row>
    <row r="20341">
      <c r="A20341" s="61">
        <v>1.512070289E9</v>
      </c>
      <c r="B20341" s="61">
        <v>1.0</v>
      </c>
      <c r="C20341" s="61">
        <v>3396.0</v>
      </c>
      <c r="D20341" s="57" t="s">
        <v>380</v>
      </c>
      <c r="E20341" s="62" t="str">
        <f t="shared" si="1"/>
        <v>Out of test</v>
      </c>
      <c r="F20341" s="53" t="str">
        <f t="shared" si="2"/>
        <v>Shenzhen_1</v>
      </c>
      <c r="G20341" s="53">
        <f t="shared" si="3"/>
        <v>0.9110481221</v>
      </c>
    </row>
    <row r="20342">
      <c r="A20342" s="61">
        <v>1.518931318E9</v>
      </c>
      <c r="B20342" s="61">
        <v>1.0</v>
      </c>
      <c r="C20342" s="61">
        <v>421.0</v>
      </c>
      <c r="D20342" s="57" t="s">
        <v>380</v>
      </c>
      <c r="E20342" s="62" t="str">
        <f t="shared" si="1"/>
        <v>Out of test</v>
      </c>
      <c r="F20342" s="53" t="str">
        <f t="shared" si="2"/>
        <v>Shenzhen_1</v>
      </c>
      <c r="G20342" s="53">
        <f t="shared" si="3"/>
        <v>0.381347758</v>
      </c>
    </row>
    <row r="20343">
      <c r="A20343" s="61">
        <v>1.512217446E9</v>
      </c>
      <c r="B20343" s="61">
        <v>1.0</v>
      </c>
      <c r="C20343" s="61">
        <v>2254.0</v>
      </c>
      <c r="D20343" s="57" t="s">
        <v>380</v>
      </c>
      <c r="E20343" s="62" t="str">
        <f t="shared" si="1"/>
        <v>Out of test</v>
      </c>
      <c r="F20343" s="53" t="str">
        <f t="shared" si="2"/>
        <v>Shenzhen_1</v>
      </c>
      <c r="G20343" s="53">
        <f t="shared" si="3"/>
        <v>0.5092175197</v>
      </c>
    </row>
    <row r="20344">
      <c r="A20344" s="61">
        <v>1.515196436E9</v>
      </c>
      <c r="B20344" s="61">
        <v>1.0</v>
      </c>
      <c r="C20344" s="61">
        <v>95.0</v>
      </c>
      <c r="D20344" s="57" t="s">
        <v>380</v>
      </c>
      <c r="E20344" s="62" t="str">
        <f t="shared" si="1"/>
        <v>Out of test</v>
      </c>
      <c r="F20344" s="53" t="str">
        <f t="shared" si="2"/>
        <v>Shenzhen_1</v>
      </c>
      <c r="G20344" s="53">
        <f t="shared" si="3"/>
        <v>0.4583153148</v>
      </c>
    </row>
    <row r="20345">
      <c r="A20345" s="61">
        <v>1.518424567E9</v>
      </c>
      <c r="B20345" s="61">
        <v>1.0</v>
      </c>
      <c r="C20345" s="61">
        <v>2865.0</v>
      </c>
      <c r="D20345" s="57" t="s">
        <v>380</v>
      </c>
      <c r="E20345" s="62" t="str">
        <f t="shared" si="1"/>
        <v>Out of test</v>
      </c>
      <c r="F20345" s="53" t="str">
        <f t="shared" si="2"/>
        <v>Shenzhen_1</v>
      </c>
      <c r="G20345" s="53">
        <f t="shared" si="3"/>
        <v>0.8086353425</v>
      </c>
    </row>
    <row r="20346">
      <c r="A20346" s="61">
        <v>1.514808296E9</v>
      </c>
      <c r="B20346" s="61">
        <v>1.0</v>
      </c>
      <c r="C20346" s="61">
        <v>2158.0</v>
      </c>
      <c r="D20346" s="57" t="s">
        <v>380</v>
      </c>
      <c r="E20346" s="62" t="str">
        <f t="shared" si="1"/>
        <v>Out of test</v>
      </c>
      <c r="F20346" s="53" t="str">
        <f t="shared" si="2"/>
        <v>Shenzhen_1</v>
      </c>
      <c r="G20346" s="53">
        <f t="shared" si="3"/>
        <v>0.7169609343</v>
      </c>
    </row>
    <row r="20347">
      <c r="A20347" s="61">
        <v>1.513430143E9</v>
      </c>
      <c r="B20347" s="61">
        <v>1.0</v>
      </c>
      <c r="C20347" s="61">
        <v>3055.0</v>
      </c>
      <c r="D20347" s="57" t="s">
        <v>380</v>
      </c>
      <c r="E20347" s="62" t="str">
        <f t="shared" si="1"/>
        <v>Out of test</v>
      </c>
      <c r="F20347" s="53" t="str">
        <f t="shared" si="2"/>
        <v>Shenzhen_1</v>
      </c>
      <c r="G20347" s="53">
        <f t="shared" si="3"/>
        <v>0.4681089437</v>
      </c>
    </row>
    <row r="20348">
      <c r="A20348" s="61">
        <v>1.512460318E9</v>
      </c>
      <c r="B20348" s="61">
        <v>1.0</v>
      </c>
      <c r="C20348" s="61">
        <v>1909.0</v>
      </c>
      <c r="D20348" s="57" t="s">
        <v>380</v>
      </c>
      <c r="E20348" s="62" t="str">
        <f t="shared" si="1"/>
        <v>Out of test</v>
      </c>
      <c r="F20348" s="53" t="str">
        <f t="shared" si="2"/>
        <v>Shenzhen_1</v>
      </c>
      <c r="G20348" s="53">
        <f t="shared" si="3"/>
        <v>0.6845828902</v>
      </c>
    </row>
    <row r="20349">
      <c r="A20349" s="61">
        <v>1.516459254E9</v>
      </c>
      <c r="B20349" s="61">
        <v>1.0</v>
      </c>
      <c r="C20349" s="61">
        <v>4245.0</v>
      </c>
      <c r="D20349" s="57" t="s">
        <v>380</v>
      </c>
      <c r="E20349" s="62" t="str">
        <f t="shared" si="1"/>
        <v>Out of test</v>
      </c>
      <c r="F20349" s="53" t="str">
        <f t="shared" si="2"/>
        <v>Shenzhen_1</v>
      </c>
      <c r="G20349" s="53">
        <f t="shared" si="3"/>
        <v>0.8119984683</v>
      </c>
    </row>
    <row r="20350">
      <c r="A20350" s="61">
        <v>1.513604779E9</v>
      </c>
      <c r="B20350" s="61">
        <v>1.0</v>
      </c>
      <c r="C20350" s="61">
        <v>3585.0</v>
      </c>
      <c r="D20350" s="57" t="s">
        <v>380</v>
      </c>
      <c r="E20350" s="62" t="str">
        <f t="shared" si="1"/>
        <v>Out of test</v>
      </c>
      <c r="F20350" s="53" t="str">
        <f t="shared" si="2"/>
        <v>Shenzhen_1</v>
      </c>
      <c r="G20350" s="53">
        <f t="shared" si="3"/>
        <v>0.04156037032</v>
      </c>
    </row>
    <row r="20351">
      <c r="A20351" s="61">
        <v>1.516387968E9</v>
      </c>
      <c r="B20351" s="61">
        <v>1.0</v>
      </c>
      <c r="C20351" s="61">
        <v>4345.0</v>
      </c>
      <c r="D20351" s="57" t="s">
        <v>380</v>
      </c>
      <c r="E20351" s="62" t="str">
        <f t="shared" si="1"/>
        <v>Out of test</v>
      </c>
      <c r="F20351" s="53" t="str">
        <f t="shared" si="2"/>
        <v>Shenzhen_1</v>
      </c>
      <c r="G20351" s="53">
        <f t="shared" si="3"/>
        <v>0.5830639739</v>
      </c>
    </row>
    <row r="20352">
      <c r="A20352" s="61">
        <v>1.518512097E9</v>
      </c>
      <c r="B20352" s="61">
        <v>1.0</v>
      </c>
      <c r="C20352" s="61">
        <v>4432.0</v>
      </c>
      <c r="D20352" s="57" t="s">
        <v>380</v>
      </c>
      <c r="E20352" s="62" t="str">
        <f t="shared" si="1"/>
        <v>Out of test</v>
      </c>
      <c r="F20352" s="53" t="str">
        <f t="shared" si="2"/>
        <v>Shenzhen_1</v>
      </c>
      <c r="G20352" s="53">
        <f t="shared" si="3"/>
        <v>0.7695673553</v>
      </c>
    </row>
    <row r="20353">
      <c r="A20353" s="61">
        <v>1.515973736E9</v>
      </c>
      <c r="B20353" s="61">
        <v>1.0</v>
      </c>
      <c r="C20353" s="61">
        <v>2672.0</v>
      </c>
      <c r="D20353" s="57" t="s">
        <v>380</v>
      </c>
      <c r="E20353" s="62" t="str">
        <f t="shared" si="1"/>
        <v>Out of test</v>
      </c>
      <c r="F20353" s="53" t="str">
        <f t="shared" si="2"/>
        <v>Shenzhen_1</v>
      </c>
      <c r="G20353" s="53">
        <f t="shared" si="3"/>
        <v>0.04006399419</v>
      </c>
    </row>
    <row r="20354">
      <c r="A20354" s="61">
        <v>1.519203074E9</v>
      </c>
      <c r="B20354" s="61">
        <v>1.0</v>
      </c>
      <c r="C20354" s="61">
        <v>5313.0</v>
      </c>
      <c r="D20354" s="57" t="s">
        <v>380</v>
      </c>
      <c r="E20354" s="62" t="str">
        <f t="shared" si="1"/>
        <v>Out of test</v>
      </c>
      <c r="F20354" s="53" t="str">
        <f t="shared" si="2"/>
        <v>Shenzhen_1</v>
      </c>
      <c r="G20354" s="53">
        <f t="shared" si="3"/>
        <v>0.5311043038</v>
      </c>
    </row>
    <row r="20355">
      <c r="A20355" s="61">
        <v>1.519844565E9</v>
      </c>
      <c r="B20355" s="61">
        <v>1.0</v>
      </c>
      <c r="C20355" s="61">
        <v>1343.0</v>
      </c>
      <c r="D20355" s="57" t="s">
        <v>380</v>
      </c>
      <c r="E20355" s="62" t="str">
        <f t="shared" si="1"/>
        <v>Out of test</v>
      </c>
      <c r="F20355" s="53" t="str">
        <f t="shared" si="2"/>
        <v>Shenzhen_1</v>
      </c>
      <c r="G20355" s="53">
        <f t="shared" si="3"/>
        <v>0.7358116667</v>
      </c>
    </row>
    <row r="20356">
      <c r="A20356" s="61">
        <v>1.512213678E9</v>
      </c>
      <c r="B20356" s="61">
        <v>1.0</v>
      </c>
      <c r="C20356" s="61">
        <v>464.0</v>
      </c>
      <c r="D20356" s="57" t="s">
        <v>380</v>
      </c>
      <c r="E20356" s="62" t="str">
        <f t="shared" si="1"/>
        <v>Out of test</v>
      </c>
      <c r="F20356" s="53" t="str">
        <f t="shared" si="2"/>
        <v>Shenzhen_1</v>
      </c>
      <c r="G20356" s="53">
        <f t="shared" si="3"/>
        <v>0.4368256981</v>
      </c>
    </row>
    <row r="20357">
      <c r="A20357" s="61">
        <v>1.518330779E9</v>
      </c>
      <c r="B20357" s="61">
        <v>1.0</v>
      </c>
      <c r="C20357" s="61">
        <v>1961.0</v>
      </c>
      <c r="D20357" s="57" t="s">
        <v>380</v>
      </c>
      <c r="E20357" s="62" t="str">
        <f t="shared" si="1"/>
        <v>Out of test</v>
      </c>
      <c r="F20357" s="53" t="str">
        <f t="shared" si="2"/>
        <v>Shenzhen_1</v>
      </c>
      <c r="G20357" s="53">
        <f t="shared" si="3"/>
        <v>0.4900019918</v>
      </c>
    </row>
    <row r="20358">
      <c r="A20358" s="61">
        <v>1.518429573E9</v>
      </c>
      <c r="B20358" s="61">
        <v>1.0</v>
      </c>
      <c r="C20358" s="61">
        <v>3341.0</v>
      </c>
      <c r="D20358" s="57" t="s">
        <v>380</v>
      </c>
      <c r="E20358" s="62" t="str">
        <f t="shared" si="1"/>
        <v>Out of test</v>
      </c>
      <c r="F20358" s="53" t="str">
        <f t="shared" si="2"/>
        <v>Shenzhen_1</v>
      </c>
      <c r="G20358" s="53">
        <f t="shared" si="3"/>
        <v>0.3473035868</v>
      </c>
    </row>
    <row r="20359">
      <c r="A20359" s="61">
        <v>1.518076034E9</v>
      </c>
      <c r="B20359" s="61">
        <v>1.0</v>
      </c>
      <c r="C20359" s="61">
        <v>735.0</v>
      </c>
      <c r="D20359" s="57" t="s">
        <v>380</v>
      </c>
      <c r="E20359" s="62" t="str">
        <f t="shared" si="1"/>
        <v>Out of test</v>
      </c>
      <c r="F20359" s="53" t="str">
        <f t="shared" si="2"/>
        <v>Shenzhen_1</v>
      </c>
      <c r="G20359" s="53">
        <f t="shared" si="3"/>
        <v>0.8525767024</v>
      </c>
    </row>
    <row r="20360">
      <c r="A20360" s="61">
        <v>1.517376504E9</v>
      </c>
      <c r="B20360" s="61">
        <v>1.0</v>
      </c>
      <c r="C20360" s="61">
        <v>3411.0</v>
      </c>
      <c r="D20360" s="57" t="s">
        <v>380</v>
      </c>
      <c r="E20360" s="62" t="str">
        <f t="shared" si="1"/>
        <v>Out of test</v>
      </c>
      <c r="F20360" s="53" t="str">
        <f t="shared" si="2"/>
        <v>Shenzhen_1</v>
      </c>
      <c r="G20360" s="53">
        <f t="shared" si="3"/>
        <v>0.4259238685</v>
      </c>
    </row>
    <row r="20361">
      <c r="A20361" s="61">
        <v>1.516713058E9</v>
      </c>
      <c r="B20361" s="61">
        <v>1.0</v>
      </c>
      <c r="C20361" s="61">
        <v>1466.0</v>
      </c>
      <c r="D20361" s="57" t="s">
        <v>380</v>
      </c>
      <c r="E20361" s="62" t="str">
        <f t="shared" si="1"/>
        <v>Out of test</v>
      </c>
      <c r="F20361" s="53" t="str">
        <f t="shared" si="2"/>
        <v>Shenzhen_1</v>
      </c>
      <c r="G20361" s="53">
        <f t="shared" si="3"/>
        <v>0.5550720179</v>
      </c>
    </row>
    <row r="20362">
      <c r="A20362" s="61">
        <v>1.513040695E9</v>
      </c>
      <c r="B20362" s="61">
        <v>1.0</v>
      </c>
      <c r="C20362" s="61">
        <v>1045.0</v>
      </c>
      <c r="D20362" s="57" t="s">
        <v>380</v>
      </c>
      <c r="E20362" s="62" t="str">
        <f t="shared" si="1"/>
        <v>Out of test</v>
      </c>
      <c r="F20362" s="53" t="str">
        <f t="shared" si="2"/>
        <v>Shenzhen_1</v>
      </c>
      <c r="G20362" s="53">
        <f t="shared" si="3"/>
        <v>0.1347599363</v>
      </c>
    </row>
    <row r="20363">
      <c r="A20363" s="61">
        <v>1.512622655E9</v>
      </c>
      <c r="B20363" s="61">
        <v>1.0</v>
      </c>
      <c r="C20363" s="61">
        <v>2282.0</v>
      </c>
      <c r="D20363" s="57" t="s">
        <v>380</v>
      </c>
      <c r="E20363" s="62" t="str">
        <f t="shared" si="1"/>
        <v>Out of test</v>
      </c>
      <c r="F20363" s="53" t="str">
        <f t="shared" si="2"/>
        <v>Shenzhen_1</v>
      </c>
      <c r="G20363" s="53">
        <f t="shared" si="3"/>
        <v>0.7148085223</v>
      </c>
    </row>
    <row r="20364">
      <c r="A20364" s="61">
        <v>1.511542566E9</v>
      </c>
      <c r="B20364" s="61">
        <v>1.0</v>
      </c>
      <c r="C20364" s="61">
        <v>2608.0</v>
      </c>
      <c r="D20364" s="57" t="s">
        <v>380</v>
      </c>
      <c r="E20364" s="62" t="str">
        <f t="shared" si="1"/>
        <v>Out of test</v>
      </c>
      <c r="F20364" s="53" t="str">
        <f t="shared" si="2"/>
        <v>Shenzhen_1</v>
      </c>
      <c r="G20364" s="53">
        <f t="shared" si="3"/>
        <v>0.5238255232</v>
      </c>
    </row>
    <row r="20365">
      <c r="A20365" s="61">
        <v>1.519281609E9</v>
      </c>
      <c r="B20365" s="61">
        <v>1.0</v>
      </c>
      <c r="C20365" s="61">
        <v>4099.0</v>
      </c>
      <c r="D20365" s="57" t="s">
        <v>380</v>
      </c>
      <c r="E20365" s="62" t="str">
        <f t="shared" si="1"/>
        <v>Out of test</v>
      </c>
      <c r="F20365" s="53" t="str">
        <f t="shared" si="2"/>
        <v>Shenzhen_1</v>
      </c>
      <c r="G20365" s="53">
        <f t="shared" si="3"/>
        <v>0.6135646315</v>
      </c>
    </row>
    <row r="20366">
      <c r="A20366" s="61">
        <v>1.513695545E9</v>
      </c>
      <c r="B20366" s="61">
        <v>1.0</v>
      </c>
      <c r="C20366" s="61">
        <v>50.0</v>
      </c>
      <c r="D20366" s="57" t="s">
        <v>380</v>
      </c>
      <c r="E20366" s="62" t="str">
        <f t="shared" si="1"/>
        <v>Out of test</v>
      </c>
      <c r="F20366" s="53" t="str">
        <f t="shared" si="2"/>
        <v>Shenzhen_1</v>
      </c>
      <c r="G20366" s="53">
        <f t="shared" si="3"/>
        <v>0.9875225954</v>
      </c>
    </row>
    <row r="20367">
      <c r="A20367" s="61">
        <v>1.519621039E9</v>
      </c>
      <c r="B20367" s="61">
        <v>1.0</v>
      </c>
      <c r="C20367" s="61">
        <v>1384.0</v>
      </c>
      <c r="D20367" s="57" t="s">
        <v>380</v>
      </c>
      <c r="E20367" s="62" t="str">
        <f t="shared" si="1"/>
        <v>Out of test</v>
      </c>
      <c r="F20367" s="53" t="str">
        <f t="shared" si="2"/>
        <v>Shenzhen_1</v>
      </c>
      <c r="G20367" s="53">
        <f t="shared" si="3"/>
        <v>0.7702819155</v>
      </c>
    </row>
    <row r="20368">
      <c r="A20368" s="61">
        <v>1.512469284E9</v>
      </c>
      <c r="B20368" s="61">
        <v>1.0</v>
      </c>
      <c r="C20368" s="61">
        <v>1651.0</v>
      </c>
      <c r="D20368" s="57" t="s">
        <v>380</v>
      </c>
      <c r="E20368" s="62" t="str">
        <f t="shared" si="1"/>
        <v>Out of test</v>
      </c>
      <c r="F20368" s="53" t="str">
        <f t="shared" si="2"/>
        <v>Shenzhen_1</v>
      </c>
      <c r="G20368" s="53">
        <f t="shared" si="3"/>
        <v>0.5849409099</v>
      </c>
    </row>
    <row r="20369">
      <c r="A20369" s="61">
        <v>1.516180588E9</v>
      </c>
      <c r="B20369" s="61">
        <v>1.0</v>
      </c>
      <c r="C20369" s="61">
        <v>1681.0</v>
      </c>
      <c r="D20369" s="57" t="s">
        <v>380</v>
      </c>
      <c r="E20369" s="62" t="str">
        <f t="shared" si="1"/>
        <v>Out of test</v>
      </c>
      <c r="F20369" s="53" t="str">
        <f t="shared" si="2"/>
        <v>Shenzhen_1</v>
      </c>
      <c r="G20369" s="53">
        <f t="shared" si="3"/>
        <v>0.3962663872</v>
      </c>
    </row>
    <row r="20370">
      <c r="A20370" s="61">
        <v>1.516744935E9</v>
      </c>
      <c r="B20370" s="61">
        <v>1.0</v>
      </c>
      <c r="C20370" s="61">
        <v>522.0</v>
      </c>
      <c r="D20370" s="57" t="s">
        <v>380</v>
      </c>
      <c r="E20370" s="62" t="str">
        <f t="shared" si="1"/>
        <v>Out of test</v>
      </c>
      <c r="F20370" s="53" t="str">
        <f t="shared" si="2"/>
        <v>Shenzhen_1</v>
      </c>
      <c r="G20370" s="53">
        <f t="shared" si="3"/>
        <v>0.1806262673</v>
      </c>
    </row>
    <row r="20371">
      <c r="A20371" s="61">
        <v>1.518084513E9</v>
      </c>
      <c r="B20371" s="61">
        <v>1.0</v>
      </c>
      <c r="C20371" s="61">
        <v>2109.0</v>
      </c>
      <c r="D20371" s="57" t="s">
        <v>380</v>
      </c>
      <c r="E20371" s="62" t="str">
        <f t="shared" si="1"/>
        <v>Out of test</v>
      </c>
      <c r="F20371" s="53" t="str">
        <f t="shared" si="2"/>
        <v>Shenzhen_1</v>
      </c>
      <c r="G20371" s="53">
        <f t="shared" si="3"/>
        <v>0.6192814859</v>
      </c>
    </row>
    <row r="20372">
      <c r="A20372" s="61">
        <v>1.511778885E9</v>
      </c>
      <c r="B20372" s="61">
        <v>1.0</v>
      </c>
      <c r="C20372" s="61">
        <v>2574.0</v>
      </c>
      <c r="D20372" s="57" t="s">
        <v>380</v>
      </c>
      <c r="E20372" s="62" t="str">
        <f t="shared" si="1"/>
        <v>Out of test</v>
      </c>
      <c r="F20372" s="53" t="str">
        <f t="shared" si="2"/>
        <v>Shenzhen_1</v>
      </c>
      <c r="G20372" s="53">
        <f t="shared" si="3"/>
        <v>0.6503396163</v>
      </c>
    </row>
    <row r="20373">
      <c r="A20373" s="61">
        <v>1.512483886E9</v>
      </c>
      <c r="B20373" s="61">
        <v>1.0</v>
      </c>
      <c r="C20373" s="61">
        <v>1558.0</v>
      </c>
      <c r="D20373" s="57" t="s">
        <v>380</v>
      </c>
      <c r="E20373" s="62" t="str">
        <f t="shared" si="1"/>
        <v>Out of test</v>
      </c>
      <c r="F20373" s="53" t="str">
        <f t="shared" si="2"/>
        <v>Shenzhen_1</v>
      </c>
      <c r="G20373" s="53">
        <f t="shared" si="3"/>
        <v>0.6260089411</v>
      </c>
    </row>
    <row r="20374">
      <c r="A20374" s="61">
        <v>1.519405265E9</v>
      </c>
      <c r="B20374" s="61">
        <v>1.0</v>
      </c>
      <c r="C20374" s="61">
        <v>913.0</v>
      </c>
      <c r="D20374" s="57" t="s">
        <v>380</v>
      </c>
      <c r="E20374" s="62" t="str">
        <f t="shared" si="1"/>
        <v>Out of test</v>
      </c>
      <c r="F20374" s="53" t="str">
        <f t="shared" si="2"/>
        <v>Shenzhen_1</v>
      </c>
      <c r="G20374" s="53">
        <f t="shared" si="3"/>
        <v>0.006118473106</v>
      </c>
    </row>
    <row r="20375">
      <c r="A20375" s="61">
        <v>1.512731926E9</v>
      </c>
      <c r="B20375" s="61">
        <v>1.0</v>
      </c>
      <c r="C20375" s="61">
        <v>3395.0</v>
      </c>
      <c r="D20375" s="57" t="s">
        <v>380</v>
      </c>
      <c r="E20375" s="62" t="str">
        <f t="shared" si="1"/>
        <v>Out of test</v>
      </c>
      <c r="F20375" s="53" t="str">
        <f t="shared" si="2"/>
        <v>Shenzhen_1</v>
      </c>
      <c r="G20375" s="53">
        <f t="shared" si="3"/>
        <v>0.9648411794</v>
      </c>
    </row>
    <row r="20376">
      <c r="A20376" s="61">
        <v>1.515395654E9</v>
      </c>
      <c r="B20376" s="61">
        <v>1.0</v>
      </c>
      <c r="C20376" s="61">
        <v>938.0</v>
      </c>
      <c r="D20376" s="57" t="s">
        <v>380</v>
      </c>
      <c r="E20376" s="62" t="str">
        <f t="shared" si="1"/>
        <v>Out of test</v>
      </c>
      <c r="F20376" s="53" t="str">
        <f t="shared" si="2"/>
        <v>Shenzhen_1</v>
      </c>
      <c r="G20376" s="53">
        <f t="shared" si="3"/>
        <v>0.7737017998</v>
      </c>
    </row>
    <row r="20377">
      <c r="A20377" s="61">
        <v>1.513071388E9</v>
      </c>
      <c r="B20377" s="61">
        <v>1.0</v>
      </c>
      <c r="C20377" s="61">
        <v>2744.0</v>
      </c>
      <c r="D20377" s="57" t="s">
        <v>380</v>
      </c>
      <c r="E20377" s="62" t="str">
        <f t="shared" si="1"/>
        <v>Out of test</v>
      </c>
      <c r="F20377" s="53" t="str">
        <f t="shared" si="2"/>
        <v>Shenzhen_1</v>
      </c>
      <c r="G20377" s="53">
        <f t="shared" si="3"/>
        <v>0.1152459722</v>
      </c>
    </row>
    <row r="20378">
      <c r="A20378" s="61">
        <v>1.514367468E9</v>
      </c>
      <c r="B20378" s="61">
        <v>1.0</v>
      </c>
      <c r="C20378" s="61">
        <v>2992.0</v>
      </c>
      <c r="D20378" s="57" t="s">
        <v>380</v>
      </c>
      <c r="E20378" s="62" t="str">
        <f t="shared" si="1"/>
        <v>Out of test</v>
      </c>
      <c r="F20378" s="53" t="str">
        <f t="shared" si="2"/>
        <v>Shenzhen_1</v>
      </c>
      <c r="G20378" s="53">
        <f t="shared" si="3"/>
        <v>0.2532794855</v>
      </c>
    </row>
    <row r="20379">
      <c r="A20379" s="61">
        <v>1.513263634E9</v>
      </c>
      <c r="B20379" s="61">
        <v>1.0</v>
      </c>
      <c r="C20379" s="61">
        <v>804.0</v>
      </c>
      <c r="D20379" s="57" t="s">
        <v>380</v>
      </c>
      <c r="E20379" s="62" t="str">
        <f t="shared" si="1"/>
        <v>Out of test</v>
      </c>
      <c r="F20379" s="53" t="str">
        <f t="shared" si="2"/>
        <v>Shenzhen_1</v>
      </c>
      <c r="G20379" s="53">
        <f t="shared" si="3"/>
        <v>0.3365177019</v>
      </c>
    </row>
    <row r="20380">
      <c r="A20380" s="61">
        <v>1.514093527E9</v>
      </c>
      <c r="B20380" s="61">
        <v>1.0</v>
      </c>
      <c r="C20380" s="61">
        <v>1692.0</v>
      </c>
      <c r="D20380" s="57" t="s">
        <v>380</v>
      </c>
      <c r="E20380" s="62" t="str">
        <f t="shared" si="1"/>
        <v>Out of test</v>
      </c>
      <c r="F20380" s="53" t="str">
        <f t="shared" si="2"/>
        <v>Shenzhen_1</v>
      </c>
      <c r="G20380" s="53">
        <f t="shared" si="3"/>
        <v>0.3149026931</v>
      </c>
    </row>
    <row r="20381">
      <c r="A20381" s="61">
        <v>1.512941525E9</v>
      </c>
      <c r="B20381" s="61">
        <v>1.0</v>
      </c>
      <c r="C20381" s="61">
        <v>786.0</v>
      </c>
      <c r="D20381" s="57" t="s">
        <v>380</v>
      </c>
      <c r="E20381" s="62" t="str">
        <f t="shared" si="1"/>
        <v>Out of test</v>
      </c>
      <c r="F20381" s="53" t="str">
        <f t="shared" si="2"/>
        <v>Shenzhen_1</v>
      </c>
      <c r="G20381" s="53">
        <f t="shared" si="3"/>
        <v>0.106234683</v>
      </c>
    </row>
    <row r="20382">
      <c r="A20382" s="61">
        <v>1.518336225E9</v>
      </c>
      <c r="B20382" s="61">
        <v>1.0</v>
      </c>
      <c r="C20382" s="61">
        <v>2201.0</v>
      </c>
      <c r="D20382" s="57" t="s">
        <v>380</v>
      </c>
      <c r="E20382" s="62" t="str">
        <f t="shared" si="1"/>
        <v>Out of test</v>
      </c>
      <c r="F20382" s="53" t="str">
        <f t="shared" si="2"/>
        <v>Shenzhen_1</v>
      </c>
      <c r="G20382" s="53">
        <f t="shared" si="3"/>
        <v>0.2291837439</v>
      </c>
    </row>
    <row r="20383">
      <c r="A20383" s="61">
        <v>1.518145306E9</v>
      </c>
      <c r="B20383" s="61">
        <v>1.0</v>
      </c>
      <c r="C20383" s="61">
        <v>2180.0</v>
      </c>
      <c r="D20383" s="57" t="s">
        <v>380</v>
      </c>
      <c r="E20383" s="62" t="str">
        <f t="shared" si="1"/>
        <v>Out of test</v>
      </c>
      <c r="F20383" s="53" t="str">
        <f t="shared" si="2"/>
        <v>Shenzhen_1</v>
      </c>
      <c r="G20383" s="53">
        <f t="shared" si="3"/>
        <v>0.8239342736</v>
      </c>
    </row>
    <row r="20384">
      <c r="A20384" s="61">
        <v>1.512360435E9</v>
      </c>
      <c r="B20384" s="61">
        <v>1.0</v>
      </c>
      <c r="C20384" s="61">
        <v>834.0</v>
      </c>
      <c r="D20384" s="57" t="s">
        <v>380</v>
      </c>
      <c r="E20384" s="62" t="str">
        <f t="shared" si="1"/>
        <v>Out of test</v>
      </c>
      <c r="F20384" s="53" t="str">
        <f t="shared" si="2"/>
        <v>Shenzhen_1</v>
      </c>
      <c r="G20384" s="53">
        <f t="shared" si="3"/>
        <v>0.2716954774</v>
      </c>
    </row>
    <row r="20385">
      <c r="A20385" s="61">
        <v>1.518725119E9</v>
      </c>
      <c r="B20385" s="61">
        <v>1.0</v>
      </c>
      <c r="C20385" s="61">
        <v>3298.0</v>
      </c>
      <c r="D20385" s="57" t="s">
        <v>380</v>
      </c>
      <c r="E20385" s="62" t="str">
        <f t="shared" si="1"/>
        <v>Out of test</v>
      </c>
      <c r="F20385" s="53" t="str">
        <f t="shared" si="2"/>
        <v>Shenzhen_1</v>
      </c>
      <c r="G20385" s="53">
        <f t="shared" si="3"/>
        <v>0.1432802727</v>
      </c>
    </row>
    <row r="20386">
      <c r="A20386" s="61">
        <v>1.518288598E9</v>
      </c>
      <c r="B20386" s="61">
        <v>1.0</v>
      </c>
      <c r="C20386" s="61">
        <v>493.0</v>
      </c>
      <c r="D20386" s="57" t="s">
        <v>380</v>
      </c>
      <c r="E20386" s="62" t="str">
        <f t="shared" si="1"/>
        <v>Out of test</v>
      </c>
      <c r="F20386" s="53" t="str">
        <f t="shared" si="2"/>
        <v>Shenzhen_1</v>
      </c>
      <c r="G20386" s="53">
        <f t="shared" si="3"/>
        <v>0.7284465553</v>
      </c>
    </row>
    <row r="20387">
      <c r="A20387" s="61">
        <v>1.518424617E9</v>
      </c>
      <c r="B20387" s="61">
        <v>1.0</v>
      </c>
      <c r="C20387" s="61">
        <v>1299.0</v>
      </c>
      <c r="D20387" s="57" t="s">
        <v>380</v>
      </c>
      <c r="E20387" s="62" t="str">
        <f t="shared" si="1"/>
        <v>Out of test</v>
      </c>
      <c r="F20387" s="53" t="str">
        <f t="shared" si="2"/>
        <v>Shenzhen_1</v>
      </c>
      <c r="G20387" s="53">
        <f t="shared" si="3"/>
        <v>0.3893392985</v>
      </c>
    </row>
    <row r="20388">
      <c r="A20388" s="61">
        <v>1.517434278E9</v>
      </c>
      <c r="B20388" s="61">
        <v>1.0</v>
      </c>
      <c r="C20388" s="61">
        <v>855.0</v>
      </c>
      <c r="D20388" s="57" t="s">
        <v>380</v>
      </c>
      <c r="E20388" s="62" t="str">
        <f t="shared" si="1"/>
        <v>Out of test</v>
      </c>
      <c r="F20388" s="53" t="str">
        <f t="shared" si="2"/>
        <v>Shenzhen_1</v>
      </c>
      <c r="G20388" s="53">
        <f t="shared" si="3"/>
        <v>0.6857777507</v>
      </c>
    </row>
    <row r="20389">
      <c r="A20389" s="61">
        <v>1.514911136E9</v>
      </c>
      <c r="B20389" s="61">
        <v>1.0</v>
      </c>
      <c r="C20389" s="61">
        <v>1383.0</v>
      </c>
      <c r="D20389" s="57" t="s">
        <v>380</v>
      </c>
      <c r="E20389" s="62" t="str">
        <f t="shared" si="1"/>
        <v>Out of test</v>
      </c>
      <c r="F20389" s="53" t="str">
        <f t="shared" si="2"/>
        <v>Shenzhen_1</v>
      </c>
      <c r="G20389" s="53">
        <f t="shared" si="3"/>
        <v>0.1776363953</v>
      </c>
    </row>
    <row r="20390">
      <c r="A20390" s="61">
        <v>1.511390543E9</v>
      </c>
      <c r="B20390" s="61">
        <v>1.0</v>
      </c>
      <c r="C20390" s="61">
        <v>1743.0</v>
      </c>
      <c r="D20390" s="57" t="s">
        <v>380</v>
      </c>
      <c r="E20390" s="62" t="str">
        <f t="shared" si="1"/>
        <v>Out of test</v>
      </c>
      <c r="F20390" s="53" t="str">
        <f t="shared" si="2"/>
        <v>Shenzhen_1</v>
      </c>
      <c r="G20390" s="53">
        <f t="shared" si="3"/>
        <v>0.02994553128</v>
      </c>
    </row>
    <row r="20391">
      <c r="A20391" s="61">
        <v>1.512012228E9</v>
      </c>
      <c r="B20391" s="61">
        <v>1.0</v>
      </c>
      <c r="C20391" s="61">
        <v>4037.0</v>
      </c>
      <c r="D20391" s="57" t="s">
        <v>380</v>
      </c>
      <c r="E20391" s="62" t="str">
        <f t="shared" si="1"/>
        <v>Out of test</v>
      </c>
      <c r="F20391" s="53" t="str">
        <f t="shared" si="2"/>
        <v>Shenzhen_1</v>
      </c>
      <c r="G20391" s="53">
        <f t="shared" si="3"/>
        <v>0.06768173337</v>
      </c>
    </row>
    <row r="20392">
      <c r="A20392" s="61">
        <v>1.513729929E9</v>
      </c>
      <c r="B20392" s="61">
        <v>1.0</v>
      </c>
      <c r="C20392" s="61">
        <v>1449.0</v>
      </c>
      <c r="D20392" s="57" t="s">
        <v>380</v>
      </c>
      <c r="E20392" s="62" t="str">
        <f t="shared" si="1"/>
        <v>Out of test</v>
      </c>
      <c r="F20392" s="53" t="str">
        <f t="shared" si="2"/>
        <v>Shenzhen_1</v>
      </c>
      <c r="G20392" s="53">
        <f t="shared" si="3"/>
        <v>0.2815976206</v>
      </c>
    </row>
    <row r="20393">
      <c r="A20393" s="61">
        <v>1.513370888E9</v>
      </c>
      <c r="B20393" s="61">
        <v>1.0</v>
      </c>
      <c r="C20393" s="61">
        <v>1780.0</v>
      </c>
      <c r="D20393" s="57" t="s">
        <v>380</v>
      </c>
      <c r="E20393" s="62" t="str">
        <f t="shared" si="1"/>
        <v>Out of test</v>
      </c>
      <c r="F20393" s="53" t="str">
        <f t="shared" si="2"/>
        <v>Shenzhen_1</v>
      </c>
      <c r="G20393" s="53">
        <f t="shared" si="3"/>
        <v>0.9230357308</v>
      </c>
    </row>
    <row r="20394">
      <c r="A20394" s="61">
        <v>1.511549804E9</v>
      </c>
      <c r="B20394" s="61">
        <v>1.0</v>
      </c>
      <c r="C20394" s="61">
        <v>2622.0</v>
      </c>
      <c r="D20394" s="57" t="s">
        <v>380</v>
      </c>
      <c r="E20394" s="62" t="str">
        <f t="shared" si="1"/>
        <v>Out of test</v>
      </c>
      <c r="F20394" s="53" t="str">
        <f t="shared" si="2"/>
        <v>Shenzhen_1</v>
      </c>
      <c r="G20394" s="53">
        <f t="shared" si="3"/>
        <v>0.8235012955</v>
      </c>
    </row>
    <row r="20395">
      <c r="A20395" s="61">
        <v>1.519544693E9</v>
      </c>
      <c r="B20395" s="61">
        <v>1.0</v>
      </c>
      <c r="C20395" s="61">
        <v>1090.0</v>
      </c>
      <c r="D20395" s="57" t="s">
        <v>380</v>
      </c>
      <c r="E20395" s="62" t="str">
        <f t="shared" si="1"/>
        <v>Out of test</v>
      </c>
      <c r="F20395" s="53" t="str">
        <f t="shared" si="2"/>
        <v>Shenzhen_1</v>
      </c>
      <c r="G20395" s="53">
        <f t="shared" si="3"/>
        <v>0.508213742</v>
      </c>
    </row>
    <row r="20396">
      <c r="A20396" s="61">
        <v>1.518188738E9</v>
      </c>
      <c r="B20396" s="61">
        <v>1.0</v>
      </c>
      <c r="C20396" s="61">
        <v>1769.0</v>
      </c>
      <c r="D20396" s="57" t="s">
        <v>380</v>
      </c>
      <c r="E20396" s="62" t="str">
        <f t="shared" si="1"/>
        <v>Out of test</v>
      </c>
      <c r="F20396" s="53" t="str">
        <f t="shared" si="2"/>
        <v>Shenzhen_1</v>
      </c>
      <c r="G20396" s="53">
        <f t="shared" si="3"/>
        <v>0.2745752023</v>
      </c>
    </row>
    <row r="20397">
      <c r="A20397" s="61">
        <v>1.519873694E9</v>
      </c>
      <c r="B20397" s="61">
        <v>1.0</v>
      </c>
      <c r="C20397" s="61">
        <v>1942.0</v>
      </c>
      <c r="D20397" s="57" t="s">
        <v>380</v>
      </c>
      <c r="E20397" s="62" t="str">
        <f t="shared" si="1"/>
        <v>Out of test</v>
      </c>
      <c r="F20397" s="53" t="str">
        <f t="shared" si="2"/>
        <v>Shenzhen_1</v>
      </c>
      <c r="G20397" s="53">
        <f t="shared" si="3"/>
        <v>0.7034587263</v>
      </c>
    </row>
    <row r="20398">
      <c r="A20398" s="61">
        <v>1.512111645E9</v>
      </c>
      <c r="B20398" s="61">
        <v>1.0</v>
      </c>
      <c r="C20398" s="61">
        <v>861.0</v>
      </c>
      <c r="D20398" s="57" t="s">
        <v>380</v>
      </c>
      <c r="E20398" s="62" t="str">
        <f t="shared" si="1"/>
        <v>Out of test</v>
      </c>
      <c r="F20398" s="53" t="str">
        <f t="shared" si="2"/>
        <v>Shenzhen_1</v>
      </c>
      <c r="G20398" s="53">
        <f t="shared" si="3"/>
        <v>0.9509474598</v>
      </c>
    </row>
    <row r="20399">
      <c r="A20399" s="61">
        <v>1.514457033E9</v>
      </c>
      <c r="B20399" s="61">
        <v>1.0</v>
      </c>
      <c r="C20399" s="61">
        <v>1525.0</v>
      </c>
      <c r="D20399" s="57" t="s">
        <v>380</v>
      </c>
      <c r="E20399" s="62" t="str">
        <f t="shared" si="1"/>
        <v>Out of test</v>
      </c>
      <c r="F20399" s="53" t="str">
        <f t="shared" si="2"/>
        <v>Shenzhen_1</v>
      </c>
      <c r="G20399" s="53">
        <f t="shared" si="3"/>
        <v>0.8633879673</v>
      </c>
    </row>
    <row r="20400">
      <c r="A20400" s="61">
        <v>1.512863814E9</v>
      </c>
      <c r="B20400" s="61">
        <v>1.0</v>
      </c>
      <c r="C20400" s="61">
        <v>2082.0</v>
      </c>
      <c r="D20400" s="57" t="s">
        <v>380</v>
      </c>
      <c r="E20400" s="62" t="str">
        <f t="shared" si="1"/>
        <v>Out of test</v>
      </c>
      <c r="F20400" s="53" t="str">
        <f t="shared" si="2"/>
        <v>Shenzhen_1</v>
      </c>
      <c r="G20400" s="53">
        <f t="shared" si="3"/>
        <v>0.7199858523</v>
      </c>
    </row>
    <row r="20401">
      <c r="A20401" s="61">
        <v>1.519111675E9</v>
      </c>
      <c r="B20401" s="61">
        <v>1.0</v>
      </c>
      <c r="C20401" s="61">
        <v>821.0</v>
      </c>
      <c r="D20401" s="57" t="s">
        <v>380</v>
      </c>
      <c r="E20401" s="62" t="str">
        <f t="shared" si="1"/>
        <v>Out of test</v>
      </c>
      <c r="F20401" s="53" t="str">
        <f t="shared" si="2"/>
        <v>Shenzhen_1</v>
      </c>
      <c r="G20401" s="53">
        <f t="shared" si="3"/>
        <v>0.1646306852</v>
      </c>
    </row>
    <row r="20402">
      <c r="A20402" s="61">
        <v>1.513034898E9</v>
      </c>
      <c r="B20402" s="61">
        <v>1.0</v>
      </c>
      <c r="C20402" s="61">
        <v>2003.0</v>
      </c>
      <c r="D20402" s="57" t="s">
        <v>380</v>
      </c>
      <c r="E20402" s="62" t="str">
        <f t="shared" si="1"/>
        <v>Out of test</v>
      </c>
      <c r="F20402" s="53" t="str">
        <f t="shared" si="2"/>
        <v>Shenzhen_1</v>
      </c>
      <c r="G20402" s="53">
        <f t="shared" si="3"/>
        <v>0.9837149387</v>
      </c>
    </row>
    <row r="20403">
      <c r="A20403" s="61">
        <v>1.517304625E9</v>
      </c>
      <c r="B20403" s="61">
        <v>1.0</v>
      </c>
      <c r="C20403" s="61">
        <v>3102.0</v>
      </c>
      <c r="D20403" s="57" t="s">
        <v>380</v>
      </c>
      <c r="E20403" s="62" t="str">
        <f t="shared" si="1"/>
        <v>Out of test</v>
      </c>
      <c r="F20403" s="53" t="str">
        <f t="shared" si="2"/>
        <v>Shenzhen_1</v>
      </c>
      <c r="G20403" s="53">
        <f t="shared" si="3"/>
        <v>0.9888252977</v>
      </c>
    </row>
    <row r="20404">
      <c r="A20404" s="61">
        <v>1.511789414E9</v>
      </c>
      <c r="B20404" s="61">
        <v>1.0</v>
      </c>
      <c r="C20404" s="61">
        <v>176.0</v>
      </c>
      <c r="D20404" s="57" t="s">
        <v>380</v>
      </c>
      <c r="E20404" s="62" t="str">
        <f t="shared" si="1"/>
        <v>Out of test</v>
      </c>
      <c r="F20404" s="53" t="str">
        <f t="shared" si="2"/>
        <v>Shenzhen_1</v>
      </c>
      <c r="G20404" s="53">
        <f t="shared" si="3"/>
        <v>0.8645719785</v>
      </c>
    </row>
    <row r="20405">
      <c r="A20405" s="61">
        <v>1.513692959E9</v>
      </c>
      <c r="B20405" s="61">
        <v>1.0</v>
      </c>
      <c r="C20405" s="61">
        <v>413.0</v>
      </c>
      <c r="D20405" s="57" t="s">
        <v>380</v>
      </c>
      <c r="E20405" s="62" t="str">
        <f t="shared" si="1"/>
        <v>Out of test</v>
      </c>
      <c r="F20405" s="53" t="str">
        <f t="shared" si="2"/>
        <v>Shenzhen_1</v>
      </c>
      <c r="G20405" s="53">
        <f t="shared" si="3"/>
        <v>0.2568710207</v>
      </c>
    </row>
    <row r="20406">
      <c r="A20406" s="61">
        <v>1.517864463E9</v>
      </c>
      <c r="B20406" s="61">
        <v>1.0</v>
      </c>
      <c r="C20406" s="61">
        <v>2449.0</v>
      </c>
      <c r="D20406" s="57" t="s">
        <v>380</v>
      </c>
      <c r="E20406" s="62" t="str">
        <f t="shared" si="1"/>
        <v>Out of test</v>
      </c>
      <c r="F20406" s="53" t="str">
        <f t="shared" si="2"/>
        <v>Shenzhen_1</v>
      </c>
      <c r="G20406" s="53">
        <f t="shared" si="3"/>
        <v>0.9530015401</v>
      </c>
    </row>
    <row r="20407">
      <c r="A20407" s="61">
        <v>1.513130873E9</v>
      </c>
      <c r="B20407" s="61">
        <v>1.0</v>
      </c>
      <c r="C20407" s="61">
        <v>2139.0</v>
      </c>
      <c r="D20407" s="57" t="s">
        <v>380</v>
      </c>
      <c r="E20407" s="62" t="str">
        <f t="shared" si="1"/>
        <v>Out of test</v>
      </c>
      <c r="F20407" s="53" t="str">
        <f t="shared" si="2"/>
        <v>Shenzhen_1</v>
      </c>
      <c r="G20407" s="53">
        <f t="shared" si="3"/>
        <v>0.2823865804</v>
      </c>
    </row>
    <row r="20408">
      <c r="A20408" s="61">
        <v>1.519908883E9</v>
      </c>
      <c r="B20408" s="61">
        <v>1.0</v>
      </c>
      <c r="C20408" s="61">
        <v>1350.0</v>
      </c>
      <c r="D20408" s="57" t="s">
        <v>380</v>
      </c>
      <c r="E20408" s="62" t="str">
        <f t="shared" si="1"/>
        <v>Out of test</v>
      </c>
      <c r="F20408" s="53" t="str">
        <f t="shared" si="2"/>
        <v>Shenzhen_1</v>
      </c>
      <c r="G20408" s="53">
        <f t="shared" si="3"/>
        <v>0.7100202678</v>
      </c>
    </row>
    <row r="20409">
      <c r="A20409" s="61">
        <v>1.515932474E9</v>
      </c>
      <c r="B20409" s="61">
        <v>1.0</v>
      </c>
      <c r="C20409" s="61">
        <v>3077.0</v>
      </c>
      <c r="D20409" s="57" t="s">
        <v>380</v>
      </c>
      <c r="E20409" s="62" t="str">
        <f t="shared" si="1"/>
        <v>Out of test</v>
      </c>
      <c r="F20409" s="53" t="str">
        <f t="shared" si="2"/>
        <v>Shenzhen_1</v>
      </c>
      <c r="G20409" s="53">
        <f t="shared" si="3"/>
        <v>0.8393000102</v>
      </c>
    </row>
    <row r="20410">
      <c r="A20410" s="61">
        <v>1.514551035E9</v>
      </c>
      <c r="B20410" s="61">
        <v>1.0</v>
      </c>
      <c r="C20410" s="61">
        <v>253.0</v>
      </c>
      <c r="D20410" s="57" t="s">
        <v>380</v>
      </c>
      <c r="E20410" s="62" t="str">
        <f t="shared" si="1"/>
        <v>Out of test</v>
      </c>
      <c r="F20410" s="53" t="str">
        <f t="shared" si="2"/>
        <v>Shenzhen_1</v>
      </c>
      <c r="G20410" s="53">
        <f t="shared" si="3"/>
        <v>0.9987921693</v>
      </c>
    </row>
    <row r="20411">
      <c r="A20411" s="61">
        <v>1.511258568E9</v>
      </c>
      <c r="B20411" s="61">
        <v>1.0</v>
      </c>
      <c r="C20411" s="61">
        <v>4270.0</v>
      </c>
      <c r="D20411" s="57" t="s">
        <v>380</v>
      </c>
      <c r="E20411" s="62" t="str">
        <f t="shared" si="1"/>
        <v>Out of test</v>
      </c>
      <c r="F20411" s="53" t="str">
        <f t="shared" si="2"/>
        <v>Shenzhen_1</v>
      </c>
      <c r="G20411" s="53">
        <f t="shared" si="3"/>
        <v>0.2608893751</v>
      </c>
    </row>
    <row r="20412">
      <c r="A20412" s="61">
        <v>1.517698139E9</v>
      </c>
      <c r="B20412" s="61">
        <v>1.0</v>
      </c>
      <c r="C20412" s="61">
        <v>590.0</v>
      </c>
      <c r="D20412" s="57" t="s">
        <v>380</v>
      </c>
      <c r="E20412" s="62" t="str">
        <f t="shared" si="1"/>
        <v>Out of test</v>
      </c>
      <c r="F20412" s="53" t="str">
        <f t="shared" si="2"/>
        <v>Shenzhen_1</v>
      </c>
      <c r="G20412" s="53">
        <f t="shared" si="3"/>
        <v>0.4007614609</v>
      </c>
    </row>
    <row r="20413">
      <c r="A20413" s="61">
        <v>1.516517498E9</v>
      </c>
      <c r="B20413" s="61">
        <v>1.0</v>
      </c>
      <c r="C20413" s="61">
        <v>2812.0</v>
      </c>
      <c r="D20413" s="57" t="s">
        <v>380</v>
      </c>
      <c r="E20413" s="62" t="str">
        <f t="shared" si="1"/>
        <v>Out of test</v>
      </c>
      <c r="F20413" s="53" t="str">
        <f t="shared" si="2"/>
        <v>Shenzhen_1</v>
      </c>
      <c r="G20413" s="53">
        <f t="shared" si="3"/>
        <v>0.1040426607</v>
      </c>
    </row>
    <row r="20414">
      <c r="A20414" s="61">
        <v>1.518159994E9</v>
      </c>
      <c r="B20414" s="61">
        <v>1.0</v>
      </c>
      <c r="C20414" s="61">
        <v>1312.0</v>
      </c>
      <c r="D20414" s="57" t="s">
        <v>380</v>
      </c>
      <c r="E20414" s="62" t="str">
        <f t="shared" si="1"/>
        <v>Out of test</v>
      </c>
      <c r="F20414" s="53" t="str">
        <f t="shared" si="2"/>
        <v>Shenzhen_1</v>
      </c>
      <c r="G20414" s="53">
        <f t="shared" si="3"/>
        <v>0.3104413478</v>
      </c>
    </row>
    <row r="20415">
      <c r="A20415" s="61">
        <v>1.518154579E9</v>
      </c>
      <c r="B20415" s="61">
        <v>1.0</v>
      </c>
      <c r="C20415" s="61">
        <v>716.0</v>
      </c>
      <c r="D20415" s="57" t="s">
        <v>380</v>
      </c>
      <c r="E20415" s="62" t="str">
        <f t="shared" si="1"/>
        <v>Out of test</v>
      </c>
      <c r="F20415" s="53" t="str">
        <f t="shared" si="2"/>
        <v>Shenzhen_1</v>
      </c>
      <c r="G20415" s="53">
        <f t="shared" si="3"/>
        <v>0.1497690082</v>
      </c>
    </row>
    <row r="20416">
      <c r="A20416" s="61">
        <v>1.514805324E9</v>
      </c>
      <c r="B20416" s="61">
        <v>1.0</v>
      </c>
      <c r="C20416" s="61">
        <v>359.0</v>
      </c>
      <c r="D20416" s="57" t="s">
        <v>380</v>
      </c>
      <c r="E20416" s="62" t="str">
        <f t="shared" si="1"/>
        <v>Out of test</v>
      </c>
      <c r="F20416" s="53" t="str">
        <f t="shared" si="2"/>
        <v>Shenzhen_1</v>
      </c>
      <c r="G20416" s="53">
        <f t="shared" si="3"/>
        <v>0.108120639</v>
      </c>
    </row>
    <row r="20417">
      <c r="A20417" s="61">
        <v>1.512919315E9</v>
      </c>
      <c r="B20417" s="61">
        <v>1.0</v>
      </c>
      <c r="C20417" s="61">
        <v>1916.0</v>
      </c>
      <c r="D20417" s="57" t="s">
        <v>380</v>
      </c>
      <c r="E20417" s="62" t="str">
        <f t="shared" si="1"/>
        <v>Out of test</v>
      </c>
      <c r="F20417" s="53" t="str">
        <f t="shared" si="2"/>
        <v>Shenzhen_1</v>
      </c>
      <c r="G20417" s="53">
        <f t="shared" si="3"/>
        <v>0.773951029</v>
      </c>
    </row>
    <row r="20418">
      <c r="A20418" s="61">
        <v>1.519669567E9</v>
      </c>
      <c r="B20418" s="61">
        <v>1.0</v>
      </c>
      <c r="C20418" s="61">
        <v>2522.0</v>
      </c>
      <c r="D20418" s="57" t="s">
        <v>380</v>
      </c>
      <c r="E20418" s="62" t="str">
        <f t="shared" si="1"/>
        <v>Out of test</v>
      </c>
      <c r="F20418" s="53" t="str">
        <f t="shared" si="2"/>
        <v>Shenzhen_1</v>
      </c>
      <c r="G20418" s="53">
        <f t="shared" si="3"/>
        <v>0.4942242053</v>
      </c>
    </row>
    <row r="20419">
      <c r="A20419" s="61">
        <v>1.518334144E9</v>
      </c>
      <c r="B20419" s="61">
        <v>1.0</v>
      </c>
      <c r="C20419" s="61">
        <v>934.0</v>
      </c>
      <c r="D20419" s="57" t="s">
        <v>380</v>
      </c>
      <c r="E20419" s="62" t="str">
        <f t="shared" si="1"/>
        <v>Out of test</v>
      </c>
      <c r="F20419" s="53" t="str">
        <f t="shared" si="2"/>
        <v>Shenzhen_1</v>
      </c>
      <c r="G20419" s="53">
        <f t="shared" si="3"/>
        <v>0.343990719</v>
      </c>
    </row>
    <row r="20420">
      <c r="A20420" s="61">
        <v>1.511692136E9</v>
      </c>
      <c r="B20420" s="61">
        <v>1.0</v>
      </c>
      <c r="C20420" s="61">
        <v>178.0</v>
      </c>
      <c r="D20420" s="57" t="s">
        <v>380</v>
      </c>
      <c r="E20420" s="62" t="str">
        <f t="shared" si="1"/>
        <v>Out of test</v>
      </c>
      <c r="F20420" s="53" t="str">
        <f t="shared" si="2"/>
        <v>Shenzhen_1</v>
      </c>
      <c r="G20420" s="53">
        <f t="shared" si="3"/>
        <v>0.7986655451</v>
      </c>
    </row>
    <row r="20421">
      <c r="A20421" s="61">
        <v>1.514279975E9</v>
      </c>
      <c r="B20421" s="61">
        <v>1.0</v>
      </c>
      <c r="C20421" s="61">
        <v>907.0</v>
      </c>
      <c r="D20421" s="57" t="s">
        <v>380</v>
      </c>
      <c r="E20421" s="62" t="str">
        <f t="shared" si="1"/>
        <v>Out of test</v>
      </c>
      <c r="F20421" s="53" t="str">
        <f t="shared" si="2"/>
        <v>Shenzhen_1</v>
      </c>
      <c r="G20421" s="53">
        <f t="shared" si="3"/>
        <v>0.6884997152</v>
      </c>
    </row>
    <row r="20422">
      <c r="A20422" s="61">
        <v>1.519732763E9</v>
      </c>
      <c r="B20422" s="61">
        <v>1.0</v>
      </c>
      <c r="C20422" s="61">
        <v>1168.0</v>
      </c>
      <c r="D20422" s="57" t="s">
        <v>380</v>
      </c>
      <c r="E20422" s="62" t="str">
        <f t="shared" si="1"/>
        <v>Out of test</v>
      </c>
      <c r="F20422" s="53" t="str">
        <f t="shared" si="2"/>
        <v>Shenzhen_1</v>
      </c>
      <c r="G20422" s="53">
        <f t="shared" si="3"/>
        <v>0.4222077827</v>
      </c>
    </row>
    <row r="20423">
      <c r="A20423" s="61">
        <v>1.512792369E9</v>
      </c>
      <c r="B20423" s="61">
        <v>1.0</v>
      </c>
      <c r="C20423" s="61">
        <v>2791.0</v>
      </c>
      <c r="D20423" s="57" t="s">
        <v>380</v>
      </c>
      <c r="E20423" s="62" t="str">
        <f t="shared" si="1"/>
        <v>Out of test</v>
      </c>
      <c r="F20423" s="53" t="str">
        <f t="shared" si="2"/>
        <v>Shenzhen_1</v>
      </c>
      <c r="G20423" s="53">
        <f t="shared" si="3"/>
        <v>0.5877775923</v>
      </c>
    </row>
    <row r="20424">
      <c r="A20424" s="61">
        <v>1.512765429E9</v>
      </c>
      <c r="B20424" s="61">
        <v>1.0</v>
      </c>
      <c r="C20424" s="61">
        <v>2131.0</v>
      </c>
      <c r="D20424" s="57" t="s">
        <v>380</v>
      </c>
      <c r="E20424" s="62" t="str">
        <f t="shared" si="1"/>
        <v>Out of test</v>
      </c>
      <c r="F20424" s="53" t="str">
        <f t="shared" si="2"/>
        <v>Shenzhen_1</v>
      </c>
      <c r="G20424" s="53">
        <f t="shared" si="3"/>
        <v>0.6466713307</v>
      </c>
    </row>
    <row r="20425">
      <c r="A20425" s="61">
        <v>1.517017625E9</v>
      </c>
      <c r="B20425" s="61">
        <v>1.0</v>
      </c>
      <c r="C20425" s="61">
        <v>1176.0</v>
      </c>
      <c r="D20425" s="57" t="s">
        <v>380</v>
      </c>
      <c r="E20425" s="62" t="str">
        <f t="shared" si="1"/>
        <v>Out of test</v>
      </c>
      <c r="F20425" s="53" t="str">
        <f t="shared" si="2"/>
        <v>Shenzhen_1</v>
      </c>
      <c r="G20425" s="53">
        <f t="shared" si="3"/>
        <v>0.9598917076</v>
      </c>
    </row>
    <row r="20426">
      <c r="A20426" s="61">
        <v>1.512511157E9</v>
      </c>
      <c r="B20426" s="61">
        <v>1.0</v>
      </c>
      <c r="C20426" s="61">
        <v>1356.0</v>
      </c>
      <c r="D20426" s="57" t="s">
        <v>380</v>
      </c>
      <c r="E20426" s="62" t="str">
        <f t="shared" si="1"/>
        <v>Out of test</v>
      </c>
      <c r="F20426" s="53" t="str">
        <f t="shared" si="2"/>
        <v>Shenzhen_1</v>
      </c>
      <c r="G20426" s="53">
        <f t="shared" si="3"/>
        <v>0.6919899893</v>
      </c>
    </row>
    <row r="20427">
      <c r="A20427" s="61">
        <v>1.513362125E9</v>
      </c>
      <c r="B20427" s="61">
        <v>1.0</v>
      </c>
      <c r="C20427" s="61">
        <v>1212.0</v>
      </c>
      <c r="D20427" s="57" t="s">
        <v>380</v>
      </c>
      <c r="E20427" s="62" t="str">
        <f t="shared" si="1"/>
        <v>Out of test</v>
      </c>
      <c r="F20427" s="53" t="str">
        <f t="shared" si="2"/>
        <v>Shenzhen_1</v>
      </c>
      <c r="G20427" s="53">
        <f t="shared" si="3"/>
        <v>0.1162268154</v>
      </c>
    </row>
    <row r="20428">
      <c r="A20428" s="61">
        <v>1.515275558E9</v>
      </c>
      <c r="B20428" s="61">
        <v>1.0</v>
      </c>
      <c r="C20428" s="61">
        <v>2731.0</v>
      </c>
      <c r="D20428" s="57" t="s">
        <v>380</v>
      </c>
      <c r="E20428" s="62" t="str">
        <f t="shared" si="1"/>
        <v>Out of test</v>
      </c>
      <c r="F20428" s="53" t="str">
        <f t="shared" si="2"/>
        <v>Shenzhen_1</v>
      </c>
      <c r="G20428" s="53">
        <f t="shared" si="3"/>
        <v>0.8789402873</v>
      </c>
    </row>
    <row r="20429">
      <c r="A20429" s="61">
        <v>1.513011636E9</v>
      </c>
      <c r="B20429" s="61">
        <v>1.0</v>
      </c>
      <c r="C20429" s="61">
        <v>29.0</v>
      </c>
      <c r="D20429" s="57" t="s">
        <v>380</v>
      </c>
      <c r="E20429" s="62" t="str">
        <f t="shared" si="1"/>
        <v>Out of test</v>
      </c>
      <c r="F20429" s="53" t="str">
        <f t="shared" si="2"/>
        <v>Shenzhen_1</v>
      </c>
      <c r="G20429" s="53">
        <f t="shared" si="3"/>
        <v>0.3550449876</v>
      </c>
    </row>
    <row r="20430">
      <c r="A20430" s="61">
        <v>1.516984957E9</v>
      </c>
      <c r="B20430" s="61">
        <v>1.0</v>
      </c>
      <c r="C20430" s="61">
        <v>797.0</v>
      </c>
      <c r="D20430" s="57" t="s">
        <v>380</v>
      </c>
      <c r="E20430" s="62" t="str">
        <f t="shared" si="1"/>
        <v>Out of test</v>
      </c>
      <c r="F20430" s="53" t="str">
        <f t="shared" si="2"/>
        <v>Shenzhen_1</v>
      </c>
      <c r="G20430" s="53">
        <f t="shared" si="3"/>
        <v>0.05829842784</v>
      </c>
    </row>
    <row r="20431">
      <c r="A20431" s="61">
        <v>1.519758159E9</v>
      </c>
      <c r="B20431" s="61">
        <v>1.0</v>
      </c>
      <c r="C20431" s="61">
        <v>140.0</v>
      </c>
      <c r="D20431" s="57" t="s">
        <v>380</v>
      </c>
      <c r="E20431" s="62" t="str">
        <f t="shared" si="1"/>
        <v>Out of test</v>
      </c>
      <c r="F20431" s="53" t="str">
        <f t="shared" si="2"/>
        <v>Shenzhen_1</v>
      </c>
      <c r="G20431" s="53">
        <f t="shared" si="3"/>
        <v>0.8036445394</v>
      </c>
    </row>
    <row r="20432">
      <c r="A20432" s="61">
        <v>1.515931836E9</v>
      </c>
      <c r="B20432" s="61">
        <v>1.0</v>
      </c>
      <c r="C20432" s="61">
        <v>1862.0</v>
      </c>
      <c r="D20432" s="57" t="s">
        <v>380</v>
      </c>
      <c r="E20432" s="62" t="str">
        <f t="shared" si="1"/>
        <v>Out of test</v>
      </c>
      <c r="F20432" s="53" t="str">
        <f t="shared" si="2"/>
        <v>Shenzhen_1</v>
      </c>
      <c r="G20432" s="53">
        <f t="shared" si="3"/>
        <v>0.5247853059</v>
      </c>
    </row>
    <row r="20433">
      <c r="A20433" s="61">
        <v>1.518325264E9</v>
      </c>
      <c r="B20433" s="61">
        <v>1.0</v>
      </c>
      <c r="C20433" s="61">
        <v>818.0</v>
      </c>
      <c r="D20433" s="57" t="s">
        <v>380</v>
      </c>
      <c r="E20433" s="62" t="str">
        <f t="shared" si="1"/>
        <v>Out of test</v>
      </c>
      <c r="F20433" s="53" t="str">
        <f t="shared" si="2"/>
        <v>Shenzhen_1</v>
      </c>
      <c r="G20433" s="53">
        <f t="shared" si="3"/>
        <v>0.939012519</v>
      </c>
    </row>
    <row r="20434">
      <c r="A20434" s="61">
        <v>1.513769366E9</v>
      </c>
      <c r="B20434" s="61">
        <v>1.0</v>
      </c>
      <c r="C20434" s="61">
        <v>2835.0</v>
      </c>
      <c r="D20434" s="57" t="s">
        <v>380</v>
      </c>
      <c r="E20434" s="62" t="str">
        <f t="shared" si="1"/>
        <v>Out of test</v>
      </c>
      <c r="F20434" s="53" t="str">
        <f t="shared" si="2"/>
        <v>Shenzhen_1</v>
      </c>
      <c r="G20434" s="53">
        <f t="shared" si="3"/>
        <v>0.5851367938</v>
      </c>
    </row>
    <row r="20435">
      <c r="A20435" s="61">
        <v>1.512179696E9</v>
      </c>
      <c r="B20435" s="61">
        <v>1.0</v>
      </c>
      <c r="C20435" s="61">
        <v>2224.0</v>
      </c>
      <c r="D20435" s="57" t="s">
        <v>380</v>
      </c>
      <c r="E20435" s="62" t="str">
        <f t="shared" si="1"/>
        <v>Out of test</v>
      </c>
      <c r="F20435" s="53" t="str">
        <f t="shared" si="2"/>
        <v>Shenzhen_1</v>
      </c>
      <c r="G20435" s="53">
        <f t="shared" si="3"/>
        <v>0.5714376138</v>
      </c>
    </row>
    <row r="20436">
      <c r="A20436" s="61">
        <v>1.514096285E9</v>
      </c>
      <c r="B20436" s="61">
        <v>1.0</v>
      </c>
      <c r="C20436" s="61">
        <v>731.0</v>
      </c>
      <c r="D20436" s="57" t="s">
        <v>380</v>
      </c>
      <c r="E20436" s="62" t="str">
        <f t="shared" si="1"/>
        <v>Out of test</v>
      </c>
      <c r="F20436" s="53" t="str">
        <f t="shared" si="2"/>
        <v>Shenzhen_1</v>
      </c>
      <c r="G20436" s="53">
        <f t="shared" si="3"/>
        <v>0.8848062158</v>
      </c>
    </row>
    <row r="20437">
      <c r="A20437" s="61">
        <v>1.516077883E9</v>
      </c>
      <c r="B20437" s="61">
        <v>1.0</v>
      </c>
      <c r="C20437" s="61">
        <v>3111.0</v>
      </c>
      <c r="D20437" s="57" t="s">
        <v>380</v>
      </c>
      <c r="E20437" s="62" t="str">
        <f t="shared" si="1"/>
        <v>Out of test</v>
      </c>
      <c r="F20437" s="53" t="str">
        <f t="shared" si="2"/>
        <v>Shenzhen_1</v>
      </c>
      <c r="G20437" s="53">
        <f t="shared" si="3"/>
        <v>0.301521979</v>
      </c>
    </row>
    <row r="20438">
      <c r="A20438" s="61">
        <v>1.515073028E9</v>
      </c>
      <c r="B20438" s="61">
        <v>1.0</v>
      </c>
      <c r="C20438" s="61">
        <v>1649.0</v>
      </c>
      <c r="D20438" s="57" t="s">
        <v>380</v>
      </c>
      <c r="E20438" s="62" t="str">
        <f t="shared" si="1"/>
        <v>Out of test</v>
      </c>
      <c r="F20438" s="53" t="str">
        <f t="shared" si="2"/>
        <v>Shenzhen_1</v>
      </c>
      <c r="G20438" s="53">
        <f t="shared" si="3"/>
        <v>0.8111121758</v>
      </c>
    </row>
    <row r="20439">
      <c r="A20439" s="61">
        <v>1.511289726E9</v>
      </c>
      <c r="B20439" s="61">
        <v>1.0</v>
      </c>
      <c r="C20439" s="61">
        <v>2843.0</v>
      </c>
      <c r="D20439" s="57" t="s">
        <v>380</v>
      </c>
      <c r="E20439" s="62" t="str">
        <f t="shared" si="1"/>
        <v>Out of test</v>
      </c>
      <c r="F20439" s="53" t="str">
        <f t="shared" si="2"/>
        <v>Shenzhen_1</v>
      </c>
      <c r="G20439" s="53">
        <f t="shared" si="3"/>
        <v>0.9226579003</v>
      </c>
    </row>
    <row r="20440">
      <c r="A20440" s="61">
        <v>1.513528474E9</v>
      </c>
      <c r="B20440" s="61">
        <v>1.0</v>
      </c>
      <c r="C20440" s="61">
        <v>2314.0</v>
      </c>
      <c r="D20440" s="57" t="s">
        <v>380</v>
      </c>
      <c r="E20440" s="62" t="str">
        <f t="shared" si="1"/>
        <v>Out of test</v>
      </c>
      <c r="F20440" s="53" t="str">
        <f t="shared" si="2"/>
        <v>Shenzhen_1</v>
      </c>
      <c r="G20440" s="53">
        <f t="shared" si="3"/>
        <v>0.5291586057</v>
      </c>
    </row>
    <row r="20441">
      <c r="A20441" s="61">
        <v>1.515893414E9</v>
      </c>
      <c r="B20441" s="61">
        <v>1.0</v>
      </c>
      <c r="C20441" s="61">
        <v>1896.0</v>
      </c>
      <c r="D20441" s="57" t="s">
        <v>380</v>
      </c>
      <c r="E20441" s="62" t="str">
        <f t="shared" si="1"/>
        <v>Out of test</v>
      </c>
      <c r="F20441" s="53" t="str">
        <f t="shared" si="2"/>
        <v>Shenzhen_1</v>
      </c>
      <c r="G20441" s="53">
        <f t="shared" si="3"/>
        <v>0.8807030781</v>
      </c>
    </row>
    <row r="20442">
      <c r="A20442" s="61">
        <v>1.518850596E9</v>
      </c>
      <c r="B20442" s="61">
        <v>1.0</v>
      </c>
      <c r="C20442" s="61">
        <v>894.0</v>
      </c>
      <c r="D20442" s="57" t="s">
        <v>380</v>
      </c>
      <c r="E20442" s="62" t="str">
        <f t="shared" si="1"/>
        <v>Out of test</v>
      </c>
      <c r="F20442" s="53" t="str">
        <f t="shared" si="2"/>
        <v>Shenzhen_1</v>
      </c>
      <c r="G20442" s="53">
        <f t="shared" si="3"/>
        <v>0.9207713411</v>
      </c>
    </row>
    <row r="20443">
      <c r="A20443" s="61">
        <v>1.512067209E9</v>
      </c>
      <c r="B20443" s="61">
        <v>1.0</v>
      </c>
      <c r="C20443" s="61">
        <v>2390.0</v>
      </c>
      <c r="D20443" s="57" t="s">
        <v>380</v>
      </c>
      <c r="E20443" s="62" t="str">
        <f t="shared" si="1"/>
        <v>Out of test</v>
      </c>
      <c r="F20443" s="53" t="str">
        <f t="shared" si="2"/>
        <v>Shenzhen_1</v>
      </c>
      <c r="G20443" s="53">
        <f t="shared" si="3"/>
        <v>0.4908031364</v>
      </c>
    </row>
    <row r="20444">
      <c r="A20444" s="61">
        <v>1.514673013E9</v>
      </c>
      <c r="B20444" s="61">
        <v>1.0</v>
      </c>
      <c r="C20444" s="61">
        <v>1149.0</v>
      </c>
      <c r="D20444" s="57" t="s">
        <v>380</v>
      </c>
      <c r="E20444" s="62" t="str">
        <f t="shared" si="1"/>
        <v>Out of test</v>
      </c>
      <c r="F20444" s="53" t="str">
        <f t="shared" si="2"/>
        <v>Shenzhen_1</v>
      </c>
      <c r="G20444" s="53">
        <f t="shared" si="3"/>
        <v>0.2893346204</v>
      </c>
    </row>
    <row r="20445">
      <c r="A20445" s="61">
        <v>1.518746618E9</v>
      </c>
      <c r="B20445" s="61">
        <v>1.0</v>
      </c>
      <c r="C20445" s="61">
        <v>1283.0</v>
      </c>
      <c r="D20445" s="57" t="s">
        <v>380</v>
      </c>
      <c r="E20445" s="62" t="str">
        <f t="shared" si="1"/>
        <v>Out of test</v>
      </c>
      <c r="F20445" s="53" t="str">
        <f t="shared" si="2"/>
        <v>Shenzhen_1</v>
      </c>
      <c r="G20445" s="53">
        <f t="shared" si="3"/>
        <v>0.9967046271</v>
      </c>
    </row>
    <row r="20446">
      <c r="A20446" s="61">
        <v>1.514433839E9</v>
      </c>
      <c r="B20446" s="61">
        <v>1.0</v>
      </c>
      <c r="C20446" s="61">
        <v>1780.0</v>
      </c>
      <c r="D20446" s="57" t="s">
        <v>380</v>
      </c>
      <c r="E20446" s="62" t="str">
        <f t="shared" si="1"/>
        <v>Out of test</v>
      </c>
      <c r="F20446" s="53" t="str">
        <f t="shared" si="2"/>
        <v>Shenzhen_1</v>
      </c>
      <c r="G20446" s="53">
        <f t="shared" si="3"/>
        <v>0.7712198656</v>
      </c>
    </row>
    <row r="20447">
      <c r="A20447" s="61">
        <v>1.515408883E9</v>
      </c>
      <c r="B20447" s="61">
        <v>1.0</v>
      </c>
      <c r="C20447" s="61">
        <v>1631.0</v>
      </c>
      <c r="D20447" s="57" t="s">
        <v>380</v>
      </c>
      <c r="E20447" s="62" t="str">
        <f t="shared" si="1"/>
        <v>Out of test</v>
      </c>
      <c r="F20447" s="53" t="str">
        <f t="shared" si="2"/>
        <v>Shenzhen_1</v>
      </c>
      <c r="G20447" s="53">
        <f t="shared" si="3"/>
        <v>0.9172358411</v>
      </c>
    </row>
    <row r="20448">
      <c r="A20448" s="61">
        <v>1.513993239E9</v>
      </c>
      <c r="B20448" s="61">
        <v>1.0</v>
      </c>
      <c r="C20448" s="61">
        <v>1080.0</v>
      </c>
      <c r="D20448" s="57" t="s">
        <v>380</v>
      </c>
      <c r="E20448" s="62" t="str">
        <f t="shared" si="1"/>
        <v>Out of test</v>
      </c>
      <c r="F20448" s="53" t="str">
        <f t="shared" si="2"/>
        <v>Shenzhen_1</v>
      </c>
      <c r="G20448" s="53">
        <f t="shared" si="3"/>
        <v>0.01704621238</v>
      </c>
    </row>
    <row r="20449">
      <c r="A20449" s="61">
        <v>1.519986979E9</v>
      </c>
      <c r="B20449" s="61">
        <v>1.0</v>
      </c>
      <c r="C20449" s="61">
        <v>2001.0</v>
      </c>
      <c r="D20449" s="57" t="s">
        <v>380</v>
      </c>
      <c r="E20449" s="62" t="str">
        <f t="shared" si="1"/>
        <v>Out of test</v>
      </c>
      <c r="F20449" s="53" t="str">
        <f t="shared" si="2"/>
        <v>Shenzhen_1</v>
      </c>
      <c r="G20449" s="53">
        <f t="shared" si="3"/>
        <v>0.2127850217</v>
      </c>
    </row>
    <row r="20450">
      <c r="A20450" s="61">
        <v>1.514311788E9</v>
      </c>
      <c r="B20450" s="61">
        <v>1.0</v>
      </c>
      <c r="C20450" s="61">
        <v>1440.0</v>
      </c>
      <c r="D20450" s="57" t="s">
        <v>380</v>
      </c>
      <c r="E20450" s="62" t="str">
        <f t="shared" si="1"/>
        <v>Out of test</v>
      </c>
      <c r="F20450" s="53" t="str">
        <f t="shared" si="2"/>
        <v>Shenzhen_1</v>
      </c>
      <c r="G20450" s="53">
        <f t="shared" si="3"/>
        <v>0.6359929916</v>
      </c>
    </row>
    <row r="20451">
      <c r="A20451" s="61">
        <v>1.515122245E9</v>
      </c>
      <c r="B20451" s="61">
        <v>1.0</v>
      </c>
      <c r="C20451" s="61">
        <v>746.0</v>
      </c>
      <c r="D20451" s="57" t="s">
        <v>380</v>
      </c>
      <c r="E20451" s="62" t="str">
        <f t="shared" si="1"/>
        <v>Out of test</v>
      </c>
      <c r="F20451" s="53" t="str">
        <f t="shared" si="2"/>
        <v>Shenzhen_1</v>
      </c>
      <c r="G20451" s="53">
        <f t="shared" si="3"/>
        <v>0.2045897122</v>
      </c>
    </row>
    <row r="20452">
      <c r="A20452" s="61">
        <v>1.518826146E9</v>
      </c>
      <c r="B20452" s="61">
        <v>1.0</v>
      </c>
      <c r="C20452" s="61">
        <v>954.0</v>
      </c>
      <c r="D20452" s="57" t="s">
        <v>380</v>
      </c>
      <c r="E20452" s="62" t="str">
        <f t="shared" si="1"/>
        <v>Out of test</v>
      </c>
      <c r="F20452" s="53" t="str">
        <f t="shared" si="2"/>
        <v>Shenzhen_1</v>
      </c>
      <c r="G20452" s="53">
        <f t="shared" si="3"/>
        <v>0.8496208931</v>
      </c>
    </row>
    <row r="20453">
      <c r="A20453" s="61">
        <v>1.512815509E9</v>
      </c>
      <c r="B20453" s="61">
        <v>1.0</v>
      </c>
      <c r="C20453" s="61">
        <v>1839.0</v>
      </c>
      <c r="D20453" s="57" t="s">
        <v>380</v>
      </c>
      <c r="E20453" s="62" t="str">
        <f t="shared" si="1"/>
        <v>Out of test</v>
      </c>
      <c r="F20453" s="53" t="str">
        <f t="shared" si="2"/>
        <v>Shenzhen_1</v>
      </c>
      <c r="G20453" s="53">
        <f t="shared" si="3"/>
        <v>0.5525935519</v>
      </c>
    </row>
    <row r="20454">
      <c r="A20454" s="61">
        <v>1.514179705E9</v>
      </c>
      <c r="B20454" s="61">
        <v>1.0</v>
      </c>
      <c r="C20454" s="61">
        <v>3897.0</v>
      </c>
      <c r="D20454" s="57" t="s">
        <v>380</v>
      </c>
      <c r="E20454" s="62" t="str">
        <f t="shared" si="1"/>
        <v>Out of test</v>
      </c>
      <c r="F20454" s="53" t="str">
        <f t="shared" si="2"/>
        <v>Shenzhen_1</v>
      </c>
      <c r="G20454" s="53">
        <f t="shared" si="3"/>
        <v>0.6970926495</v>
      </c>
    </row>
    <row r="20455">
      <c r="A20455" s="61">
        <v>1.518196068E9</v>
      </c>
      <c r="B20455" s="61">
        <v>1.0</v>
      </c>
      <c r="C20455" s="61">
        <v>1560.0</v>
      </c>
      <c r="D20455" s="57" t="s">
        <v>380</v>
      </c>
      <c r="E20455" s="62" t="str">
        <f t="shared" si="1"/>
        <v>Out of test</v>
      </c>
      <c r="F20455" s="53" t="str">
        <f t="shared" si="2"/>
        <v>Shenzhen_1</v>
      </c>
      <c r="G20455" s="53">
        <f t="shared" si="3"/>
        <v>0.9327905431</v>
      </c>
    </row>
    <row r="20456">
      <c r="A20456" s="61">
        <v>1.513510897E9</v>
      </c>
      <c r="B20456" s="61">
        <v>1.0</v>
      </c>
      <c r="C20456" s="61">
        <v>1583.0</v>
      </c>
      <c r="D20456" s="57" t="s">
        <v>380</v>
      </c>
      <c r="E20456" s="62" t="str">
        <f t="shared" si="1"/>
        <v>Out of test</v>
      </c>
      <c r="F20456" s="53" t="str">
        <f t="shared" si="2"/>
        <v>Shenzhen_1</v>
      </c>
      <c r="G20456" s="53">
        <f t="shared" si="3"/>
        <v>0.3433908806</v>
      </c>
    </row>
    <row r="20457">
      <c r="A20457" s="61">
        <v>1.512481807E9</v>
      </c>
      <c r="B20457" s="61">
        <v>1.0</v>
      </c>
      <c r="C20457" s="61">
        <v>1391.0</v>
      </c>
      <c r="D20457" s="57" t="s">
        <v>380</v>
      </c>
      <c r="E20457" s="62" t="str">
        <f t="shared" si="1"/>
        <v>Out of test</v>
      </c>
      <c r="F20457" s="53" t="str">
        <f t="shared" si="2"/>
        <v>Shenzhen_1</v>
      </c>
      <c r="G20457" s="53">
        <f t="shared" si="3"/>
        <v>0.9197421363</v>
      </c>
    </row>
    <row r="20458">
      <c r="A20458" s="61">
        <v>1.515308304E9</v>
      </c>
      <c r="B20458" s="61">
        <v>1.0</v>
      </c>
      <c r="C20458" s="61">
        <v>182.0</v>
      </c>
      <c r="D20458" s="57" t="s">
        <v>380</v>
      </c>
      <c r="E20458" s="62" t="str">
        <f t="shared" si="1"/>
        <v>Out of test</v>
      </c>
      <c r="F20458" s="53" t="str">
        <f t="shared" si="2"/>
        <v>Shenzhen_1</v>
      </c>
      <c r="G20458" s="53">
        <f t="shared" si="3"/>
        <v>0.6413000323</v>
      </c>
    </row>
    <row r="20459">
      <c r="A20459" s="61">
        <v>1.519538228E9</v>
      </c>
      <c r="B20459" s="61">
        <v>1.0</v>
      </c>
      <c r="C20459" s="61">
        <v>3365.0</v>
      </c>
      <c r="D20459" s="57" t="s">
        <v>380</v>
      </c>
      <c r="E20459" s="62" t="str">
        <f t="shared" si="1"/>
        <v>Out of test</v>
      </c>
      <c r="F20459" s="53" t="str">
        <f t="shared" si="2"/>
        <v>Shenzhen_1</v>
      </c>
      <c r="G20459" s="53">
        <f t="shared" si="3"/>
        <v>0.369826784</v>
      </c>
    </row>
    <row r="20460">
      <c r="A20460" s="61">
        <v>1.518776889E9</v>
      </c>
      <c r="B20460" s="61">
        <v>1.0</v>
      </c>
      <c r="C20460" s="61">
        <v>2025.0</v>
      </c>
      <c r="D20460" s="57" t="s">
        <v>380</v>
      </c>
      <c r="E20460" s="62" t="str">
        <f t="shared" si="1"/>
        <v>Out of test</v>
      </c>
      <c r="F20460" s="53" t="str">
        <f t="shared" si="2"/>
        <v>Shenzhen_1</v>
      </c>
      <c r="G20460" s="53">
        <f t="shared" si="3"/>
        <v>0.1148766277</v>
      </c>
    </row>
    <row r="20461">
      <c r="A20461" s="61">
        <v>1.517521355E9</v>
      </c>
      <c r="B20461" s="61">
        <v>1.0</v>
      </c>
      <c r="C20461" s="61">
        <v>2113.0</v>
      </c>
      <c r="D20461" s="57" t="s">
        <v>380</v>
      </c>
      <c r="E20461" s="62" t="str">
        <f t="shared" si="1"/>
        <v>Out of test</v>
      </c>
      <c r="F20461" s="53" t="str">
        <f t="shared" si="2"/>
        <v>Shenzhen_1</v>
      </c>
      <c r="G20461" s="53">
        <f t="shared" si="3"/>
        <v>0.7894003496</v>
      </c>
    </row>
    <row r="20462">
      <c r="A20462" s="61">
        <v>1.518102614E9</v>
      </c>
      <c r="B20462" s="61">
        <v>1.0</v>
      </c>
      <c r="C20462" s="61">
        <v>3125.0</v>
      </c>
      <c r="D20462" s="57" t="s">
        <v>380</v>
      </c>
      <c r="E20462" s="62" t="str">
        <f t="shared" si="1"/>
        <v>Out of test</v>
      </c>
      <c r="F20462" s="53" t="str">
        <f t="shared" si="2"/>
        <v>Shenzhen_1</v>
      </c>
      <c r="G20462" s="53">
        <f t="shared" si="3"/>
        <v>0.1983189894</v>
      </c>
    </row>
    <row r="20463">
      <c r="A20463" s="61">
        <v>1.516344005E9</v>
      </c>
      <c r="B20463" s="61">
        <v>1.0</v>
      </c>
      <c r="C20463" s="61">
        <v>1771.0</v>
      </c>
      <c r="D20463" s="57" t="s">
        <v>380</v>
      </c>
      <c r="E20463" s="62" t="str">
        <f t="shared" si="1"/>
        <v>Out of test</v>
      </c>
      <c r="F20463" s="53" t="str">
        <f t="shared" si="2"/>
        <v>Shenzhen_1</v>
      </c>
      <c r="G20463" s="53">
        <f t="shared" si="3"/>
        <v>0.5611627579</v>
      </c>
    </row>
    <row r="20464">
      <c r="A20464" s="61">
        <v>1.514203828E9</v>
      </c>
      <c r="B20464" s="61">
        <v>1.0</v>
      </c>
      <c r="C20464" s="61">
        <v>2224.0</v>
      </c>
      <c r="D20464" s="57" t="s">
        <v>380</v>
      </c>
      <c r="E20464" s="62" t="str">
        <f t="shared" si="1"/>
        <v>Out of test</v>
      </c>
      <c r="F20464" s="53" t="str">
        <f t="shared" si="2"/>
        <v>Shenzhen_1</v>
      </c>
      <c r="G20464" s="53">
        <f t="shared" si="3"/>
        <v>0.5641360483</v>
      </c>
    </row>
    <row r="20465">
      <c r="A20465" s="61">
        <v>1.517231288E9</v>
      </c>
      <c r="B20465" s="61">
        <v>1.0</v>
      </c>
      <c r="C20465" s="61">
        <v>1749.0</v>
      </c>
      <c r="D20465" s="57" t="s">
        <v>380</v>
      </c>
      <c r="E20465" s="62" t="str">
        <f t="shared" si="1"/>
        <v>Out of test</v>
      </c>
      <c r="F20465" s="53" t="str">
        <f t="shared" si="2"/>
        <v>Shenzhen_1</v>
      </c>
      <c r="G20465" s="53">
        <f t="shared" si="3"/>
        <v>0.871529095</v>
      </c>
    </row>
    <row r="20466">
      <c r="A20466" s="61">
        <v>1.517888409E9</v>
      </c>
      <c r="B20466" s="61">
        <v>1.0</v>
      </c>
      <c r="C20466" s="61">
        <v>174.0</v>
      </c>
      <c r="D20466" s="57" t="s">
        <v>380</v>
      </c>
      <c r="E20466" s="62" t="str">
        <f t="shared" si="1"/>
        <v>Out of test</v>
      </c>
      <c r="F20466" s="53" t="str">
        <f t="shared" si="2"/>
        <v>Shenzhen_1</v>
      </c>
      <c r="G20466" s="53">
        <f t="shared" si="3"/>
        <v>0.09600019458</v>
      </c>
    </row>
    <row r="20467">
      <c r="A20467" s="61">
        <v>1.518164989E9</v>
      </c>
      <c r="B20467" s="61">
        <v>1.0</v>
      </c>
      <c r="C20467" s="61">
        <v>2485.0</v>
      </c>
      <c r="D20467" s="57" t="s">
        <v>380</v>
      </c>
      <c r="E20467" s="62" t="str">
        <f t="shared" si="1"/>
        <v>Out of test</v>
      </c>
      <c r="F20467" s="53" t="str">
        <f t="shared" si="2"/>
        <v>Shenzhen_1</v>
      </c>
      <c r="G20467" s="53">
        <f t="shared" si="3"/>
        <v>0.9396946934</v>
      </c>
    </row>
    <row r="20468">
      <c r="A20468" s="61">
        <v>1.515355286E9</v>
      </c>
      <c r="B20468" s="61">
        <v>1.0</v>
      </c>
      <c r="C20468" s="61">
        <v>1414.0</v>
      </c>
      <c r="D20468" s="57" t="s">
        <v>380</v>
      </c>
      <c r="E20468" s="62" t="str">
        <f t="shared" si="1"/>
        <v>Out of test</v>
      </c>
      <c r="F20468" s="53" t="str">
        <f t="shared" si="2"/>
        <v>Shenzhen_1</v>
      </c>
      <c r="G20468" s="53">
        <f t="shared" si="3"/>
        <v>0.8454711577</v>
      </c>
    </row>
    <row r="20469">
      <c r="A20469" s="61">
        <v>1.513781016E9</v>
      </c>
      <c r="B20469" s="61">
        <v>1.0</v>
      </c>
      <c r="C20469" s="61">
        <v>975.0</v>
      </c>
      <c r="D20469" s="57" t="s">
        <v>380</v>
      </c>
      <c r="E20469" s="62" t="str">
        <f t="shared" si="1"/>
        <v>Out of test</v>
      </c>
      <c r="F20469" s="53" t="str">
        <f t="shared" si="2"/>
        <v>Shenzhen_1</v>
      </c>
      <c r="G20469" s="53">
        <f t="shared" si="3"/>
        <v>0.9815012231</v>
      </c>
    </row>
    <row r="20470">
      <c r="A20470" s="61">
        <v>1.513537558E9</v>
      </c>
      <c r="B20470" s="61">
        <v>1.0</v>
      </c>
      <c r="C20470" s="61">
        <v>822.0</v>
      </c>
      <c r="D20470" s="57" t="s">
        <v>380</v>
      </c>
      <c r="E20470" s="62" t="str">
        <f t="shared" si="1"/>
        <v>Out of test</v>
      </c>
      <c r="F20470" s="53" t="str">
        <f t="shared" si="2"/>
        <v>Shenzhen_1</v>
      </c>
      <c r="G20470" s="53">
        <f t="shared" si="3"/>
        <v>0.7018417423</v>
      </c>
    </row>
    <row r="20471">
      <c r="A20471" s="61">
        <v>1.515809549E9</v>
      </c>
      <c r="B20471" s="61">
        <v>1.0</v>
      </c>
      <c r="C20471" s="61">
        <v>2941.0</v>
      </c>
      <c r="D20471" s="57" t="s">
        <v>380</v>
      </c>
      <c r="E20471" s="62" t="str">
        <f t="shared" si="1"/>
        <v>Out of test</v>
      </c>
      <c r="F20471" s="53" t="str">
        <f t="shared" si="2"/>
        <v>Shenzhen_1</v>
      </c>
      <c r="G20471" s="53">
        <f t="shared" si="3"/>
        <v>0.8624085707</v>
      </c>
    </row>
    <row r="20472">
      <c r="A20472" s="61">
        <v>1.518125427E9</v>
      </c>
      <c r="B20472" s="61">
        <v>1.0</v>
      </c>
      <c r="C20472" s="61">
        <v>3492.0</v>
      </c>
      <c r="D20472" s="57" t="s">
        <v>380</v>
      </c>
      <c r="E20472" s="62" t="str">
        <f t="shared" si="1"/>
        <v>Out of test</v>
      </c>
      <c r="F20472" s="53" t="str">
        <f t="shared" si="2"/>
        <v>Shenzhen_1</v>
      </c>
      <c r="G20472" s="53">
        <f t="shared" si="3"/>
        <v>0.4977539564</v>
      </c>
    </row>
    <row r="20473">
      <c r="A20473" s="61">
        <v>1.517065147E9</v>
      </c>
      <c r="B20473" s="61">
        <v>1.0</v>
      </c>
      <c r="C20473" s="61">
        <v>1042.0</v>
      </c>
      <c r="D20473" s="57" t="s">
        <v>380</v>
      </c>
      <c r="E20473" s="62" t="str">
        <f t="shared" si="1"/>
        <v>Out of test</v>
      </c>
      <c r="F20473" s="53" t="str">
        <f t="shared" si="2"/>
        <v>Shenzhen_1</v>
      </c>
      <c r="G20473" s="53">
        <f t="shared" si="3"/>
        <v>0.7962402471</v>
      </c>
    </row>
    <row r="20474">
      <c r="A20474" s="61">
        <v>1.515404785E9</v>
      </c>
      <c r="B20474" s="61">
        <v>1.0</v>
      </c>
      <c r="C20474" s="61">
        <v>1320.0</v>
      </c>
      <c r="D20474" s="57" t="s">
        <v>380</v>
      </c>
      <c r="E20474" s="62" t="str">
        <f t="shared" si="1"/>
        <v>Out of test</v>
      </c>
      <c r="F20474" s="53" t="str">
        <f t="shared" si="2"/>
        <v>Shenzhen_1</v>
      </c>
      <c r="G20474" s="53">
        <f t="shared" si="3"/>
        <v>0.5701571113</v>
      </c>
    </row>
    <row r="20475">
      <c r="A20475" s="61">
        <v>1.512062065E9</v>
      </c>
      <c r="B20475" s="61">
        <v>1.0</v>
      </c>
      <c r="C20475" s="61">
        <v>2834.0</v>
      </c>
      <c r="D20475" s="57" t="s">
        <v>380</v>
      </c>
      <c r="E20475" s="62" t="str">
        <f t="shared" si="1"/>
        <v>Out of test</v>
      </c>
      <c r="F20475" s="53" t="str">
        <f t="shared" si="2"/>
        <v>Shenzhen_1</v>
      </c>
      <c r="G20475" s="53">
        <f t="shared" si="3"/>
        <v>0.7504055168</v>
      </c>
    </row>
    <row r="20476">
      <c r="A20476" s="61">
        <v>1.512512018E9</v>
      </c>
      <c r="B20476" s="61">
        <v>1.0</v>
      </c>
      <c r="C20476" s="61">
        <v>613.0</v>
      </c>
      <c r="D20476" s="57" t="s">
        <v>380</v>
      </c>
      <c r="E20476" s="62" t="str">
        <f t="shared" si="1"/>
        <v>Out of test</v>
      </c>
      <c r="F20476" s="53" t="str">
        <f t="shared" si="2"/>
        <v>Shenzhen_1</v>
      </c>
      <c r="G20476" s="53">
        <f t="shared" si="3"/>
        <v>0.04995411238</v>
      </c>
    </row>
    <row r="20477">
      <c r="A20477" s="61">
        <v>1.518561879E9</v>
      </c>
      <c r="B20477" s="61">
        <v>1.0</v>
      </c>
      <c r="C20477" s="61">
        <v>2301.0</v>
      </c>
      <c r="D20477" s="57" t="s">
        <v>380</v>
      </c>
      <c r="E20477" s="62" t="str">
        <f t="shared" si="1"/>
        <v>Out of test</v>
      </c>
      <c r="F20477" s="53" t="str">
        <f t="shared" si="2"/>
        <v>Shenzhen_1</v>
      </c>
      <c r="G20477" s="53">
        <f t="shared" si="3"/>
        <v>0.5226410385</v>
      </c>
    </row>
    <row r="20478">
      <c r="A20478" s="61">
        <v>1.519601637E9</v>
      </c>
      <c r="B20478" s="61">
        <v>1.0</v>
      </c>
      <c r="C20478" s="61">
        <v>2456.0</v>
      </c>
      <c r="D20478" s="57" t="s">
        <v>380</v>
      </c>
      <c r="E20478" s="62" t="str">
        <f t="shared" si="1"/>
        <v>Out of test</v>
      </c>
      <c r="F20478" s="53" t="str">
        <f t="shared" si="2"/>
        <v>Shenzhen_1</v>
      </c>
      <c r="G20478" s="53">
        <f t="shared" si="3"/>
        <v>0.220746539</v>
      </c>
    </row>
    <row r="20479">
      <c r="A20479" s="61">
        <v>1.517730077E9</v>
      </c>
      <c r="B20479" s="61">
        <v>1.0</v>
      </c>
      <c r="C20479" s="61">
        <v>2100.0</v>
      </c>
      <c r="D20479" s="57" t="s">
        <v>380</v>
      </c>
      <c r="E20479" s="62" t="str">
        <f t="shared" si="1"/>
        <v>Out of test</v>
      </c>
      <c r="F20479" s="53" t="str">
        <f t="shared" si="2"/>
        <v>Shenzhen_1</v>
      </c>
      <c r="G20479" s="53">
        <f t="shared" si="3"/>
        <v>0.1857193311</v>
      </c>
    </row>
    <row r="20480">
      <c r="A20480" s="61">
        <v>1.512201208E9</v>
      </c>
      <c r="B20480" s="61">
        <v>1.0</v>
      </c>
      <c r="C20480" s="61">
        <v>899.0</v>
      </c>
      <c r="D20480" s="57" t="s">
        <v>380</v>
      </c>
      <c r="E20480" s="62" t="str">
        <f t="shared" si="1"/>
        <v>Out of test</v>
      </c>
      <c r="F20480" s="53" t="str">
        <f t="shared" si="2"/>
        <v>Shenzhen_1</v>
      </c>
      <c r="G20480" s="53">
        <f t="shared" si="3"/>
        <v>0.4770205295</v>
      </c>
    </row>
    <row r="20481">
      <c r="A20481" s="61">
        <v>1.516016608E9</v>
      </c>
      <c r="B20481" s="61">
        <v>1.0</v>
      </c>
      <c r="C20481" s="61">
        <v>4294.0</v>
      </c>
      <c r="D20481" s="57" t="s">
        <v>380</v>
      </c>
      <c r="E20481" s="62" t="str">
        <f t="shared" si="1"/>
        <v>Out of test</v>
      </c>
      <c r="F20481" s="53" t="str">
        <f t="shared" si="2"/>
        <v>Shenzhen_1</v>
      </c>
      <c r="G20481" s="53">
        <f t="shared" si="3"/>
        <v>0.7599192487</v>
      </c>
    </row>
    <row r="20482">
      <c r="A20482" s="61">
        <v>1.515187007E9</v>
      </c>
      <c r="B20482" s="61">
        <v>1.0</v>
      </c>
      <c r="C20482" s="61">
        <v>2361.0</v>
      </c>
      <c r="D20482" s="57" t="s">
        <v>380</v>
      </c>
      <c r="E20482" s="62" t="str">
        <f t="shared" si="1"/>
        <v>Out of test</v>
      </c>
      <c r="F20482" s="53" t="str">
        <f t="shared" si="2"/>
        <v>Shenzhen_1</v>
      </c>
      <c r="G20482" s="53">
        <f t="shared" si="3"/>
        <v>0.7376034177</v>
      </c>
    </row>
    <row r="20483">
      <c r="A20483" s="61">
        <v>1.516215835E9</v>
      </c>
      <c r="B20483" s="61">
        <v>1.0</v>
      </c>
      <c r="C20483" s="61">
        <v>1216.0</v>
      </c>
      <c r="D20483" s="57" t="s">
        <v>380</v>
      </c>
      <c r="E20483" s="62" t="str">
        <f t="shared" si="1"/>
        <v>Out of test</v>
      </c>
      <c r="F20483" s="53" t="str">
        <f t="shared" si="2"/>
        <v>Shenzhen_1</v>
      </c>
      <c r="G20483" s="53">
        <f t="shared" si="3"/>
        <v>0.4013575742</v>
      </c>
    </row>
    <row r="20484">
      <c r="A20484" s="61">
        <v>1.512394244E9</v>
      </c>
      <c r="B20484" s="61">
        <v>1.0</v>
      </c>
      <c r="C20484" s="61">
        <v>1743.0</v>
      </c>
      <c r="D20484" s="57" t="s">
        <v>380</v>
      </c>
      <c r="E20484" s="62" t="str">
        <f t="shared" si="1"/>
        <v>Out of test</v>
      </c>
      <c r="F20484" s="53" t="str">
        <f t="shared" si="2"/>
        <v>Shenzhen_1</v>
      </c>
      <c r="G20484" s="53">
        <f t="shared" si="3"/>
        <v>0.5970903199</v>
      </c>
    </row>
    <row r="20485">
      <c r="A20485" s="61">
        <v>1.513896188E9</v>
      </c>
      <c r="B20485" s="61">
        <v>1.0</v>
      </c>
      <c r="C20485" s="61">
        <v>3922.0</v>
      </c>
      <c r="D20485" s="57" t="s">
        <v>380</v>
      </c>
      <c r="E20485" s="62" t="str">
        <f t="shared" si="1"/>
        <v>Out of test</v>
      </c>
      <c r="F20485" s="53" t="str">
        <f t="shared" si="2"/>
        <v>Shenzhen_1</v>
      </c>
      <c r="G20485" s="53">
        <f t="shared" si="3"/>
        <v>0.9986690263</v>
      </c>
    </row>
    <row r="20486">
      <c r="A20486" s="61">
        <v>1.515350964E9</v>
      </c>
      <c r="B20486" s="61">
        <v>1.0</v>
      </c>
      <c r="C20486" s="61">
        <v>1676.0</v>
      </c>
      <c r="D20486" s="57" t="s">
        <v>380</v>
      </c>
      <c r="E20486" s="62" t="str">
        <f t="shared" si="1"/>
        <v>Out of test</v>
      </c>
      <c r="F20486" s="53" t="str">
        <f t="shared" si="2"/>
        <v>Shenzhen_1</v>
      </c>
      <c r="G20486" s="53">
        <f t="shared" si="3"/>
        <v>0.1951325361</v>
      </c>
    </row>
    <row r="20487">
      <c r="A20487" s="61">
        <v>1.518144457E9</v>
      </c>
      <c r="B20487" s="61">
        <v>1.0</v>
      </c>
      <c r="C20487" s="61">
        <v>599.0</v>
      </c>
      <c r="D20487" s="57" t="s">
        <v>380</v>
      </c>
      <c r="E20487" s="62" t="str">
        <f t="shared" si="1"/>
        <v>Out of test</v>
      </c>
      <c r="F20487" s="53" t="str">
        <f t="shared" si="2"/>
        <v>Shenzhen_1</v>
      </c>
      <c r="G20487" s="53">
        <f t="shared" si="3"/>
        <v>0.09025623731</v>
      </c>
    </row>
    <row r="20488">
      <c r="A20488" s="61">
        <v>1.518666777E9</v>
      </c>
      <c r="B20488" s="61">
        <v>1.0</v>
      </c>
      <c r="C20488" s="61">
        <v>1108.0</v>
      </c>
      <c r="D20488" s="57" t="s">
        <v>380</v>
      </c>
      <c r="E20488" s="62" t="str">
        <f t="shared" si="1"/>
        <v>Out of test</v>
      </c>
      <c r="F20488" s="53" t="str">
        <f t="shared" si="2"/>
        <v>Shenzhen_1</v>
      </c>
      <c r="G20488" s="53">
        <f t="shared" si="3"/>
        <v>0.3730679146</v>
      </c>
    </row>
    <row r="20489">
      <c r="A20489" s="61">
        <v>1.511820546E9</v>
      </c>
      <c r="B20489" s="61">
        <v>1.0</v>
      </c>
      <c r="C20489" s="61">
        <v>1099.0</v>
      </c>
      <c r="D20489" s="57" t="s">
        <v>380</v>
      </c>
      <c r="E20489" s="62" t="str">
        <f t="shared" si="1"/>
        <v>Out of test</v>
      </c>
      <c r="F20489" s="53" t="str">
        <f t="shared" si="2"/>
        <v>Shenzhen_1</v>
      </c>
      <c r="G20489" s="53">
        <f t="shared" si="3"/>
        <v>0.2667912371</v>
      </c>
    </row>
    <row r="20490">
      <c r="A20490" s="61">
        <v>1.514145355E9</v>
      </c>
      <c r="B20490" s="61">
        <v>1.0</v>
      </c>
      <c r="C20490" s="61">
        <v>1691.0</v>
      </c>
      <c r="D20490" s="57" t="s">
        <v>380</v>
      </c>
      <c r="E20490" s="62" t="str">
        <f t="shared" si="1"/>
        <v>Out of test</v>
      </c>
      <c r="F20490" s="53" t="str">
        <f t="shared" si="2"/>
        <v>Shenzhen_1</v>
      </c>
      <c r="G20490" s="53">
        <f t="shared" si="3"/>
        <v>0.4945520645</v>
      </c>
    </row>
    <row r="20491">
      <c r="A20491" s="61">
        <v>1.513326695E9</v>
      </c>
      <c r="B20491" s="61">
        <v>1.0</v>
      </c>
      <c r="C20491" s="61">
        <v>825.0</v>
      </c>
      <c r="D20491" s="57" t="s">
        <v>380</v>
      </c>
      <c r="E20491" s="62" t="str">
        <f t="shared" si="1"/>
        <v>Out of test</v>
      </c>
      <c r="F20491" s="53" t="str">
        <f t="shared" si="2"/>
        <v>Shenzhen_1</v>
      </c>
      <c r="G20491" s="53">
        <f t="shared" si="3"/>
        <v>0.354345319</v>
      </c>
    </row>
    <row r="20492">
      <c r="A20492" s="61">
        <v>1.518489088E9</v>
      </c>
      <c r="B20492" s="61">
        <v>1.0</v>
      </c>
      <c r="C20492" s="61">
        <v>2781.0</v>
      </c>
      <c r="D20492" s="57" t="s">
        <v>380</v>
      </c>
      <c r="E20492" s="62" t="str">
        <f t="shared" si="1"/>
        <v>Out of test</v>
      </c>
      <c r="F20492" s="53" t="str">
        <f t="shared" si="2"/>
        <v>Shenzhen_1</v>
      </c>
      <c r="G20492" s="53">
        <f t="shared" si="3"/>
        <v>0.6099379881</v>
      </c>
    </row>
    <row r="20493">
      <c r="A20493" s="61">
        <v>1.517577206E9</v>
      </c>
      <c r="B20493" s="61">
        <v>1.0</v>
      </c>
      <c r="C20493" s="61">
        <v>1835.0</v>
      </c>
      <c r="D20493" s="57" t="s">
        <v>380</v>
      </c>
      <c r="E20493" s="62" t="str">
        <f t="shared" si="1"/>
        <v>Out of test</v>
      </c>
      <c r="F20493" s="53" t="str">
        <f t="shared" si="2"/>
        <v>Shenzhen_1</v>
      </c>
      <c r="G20493" s="53">
        <f t="shared" si="3"/>
        <v>0.4060876125</v>
      </c>
    </row>
    <row r="20494">
      <c r="A20494" s="61">
        <v>1.515608889E9</v>
      </c>
      <c r="B20494" s="61">
        <v>1.0</v>
      </c>
      <c r="C20494" s="61">
        <v>379.0</v>
      </c>
      <c r="D20494" s="57" t="s">
        <v>380</v>
      </c>
      <c r="E20494" s="62" t="str">
        <f t="shared" si="1"/>
        <v>Out of test</v>
      </c>
      <c r="F20494" s="53" t="str">
        <f t="shared" si="2"/>
        <v>Shenzhen_1</v>
      </c>
      <c r="G20494" s="53">
        <f t="shared" si="3"/>
        <v>0.9245971252</v>
      </c>
    </row>
    <row r="20495">
      <c r="A20495" s="61">
        <v>1.512981667E9</v>
      </c>
      <c r="B20495" s="61">
        <v>1.0</v>
      </c>
      <c r="C20495" s="61">
        <v>336.0</v>
      </c>
      <c r="D20495" s="57" t="s">
        <v>380</v>
      </c>
      <c r="E20495" s="62" t="str">
        <f t="shared" si="1"/>
        <v>Out of test</v>
      </c>
      <c r="F20495" s="53" t="str">
        <f t="shared" si="2"/>
        <v>Shenzhen_1</v>
      </c>
      <c r="G20495" s="53">
        <f t="shared" si="3"/>
        <v>0.9166806741</v>
      </c>
    </row>
    <row r="20496">
      <c r="A20496" s="61">
        <v>1.517297295E9</v>
      </c>
      <c r="B20496" s="61">
        <v>1.0</v>
      </c>
      <c r="C20496" s="61">
        <v>650.0</v>
      </c>
      <c r="D20496" s="57" t="s">
        <v>380</v>
      </c>
      <c r="E20496" s="62" t="str">
        <f t="shared" si="1"/>
        <v>Out of test</v>
      </c>
      <c r="F20496" s="53" t="str">
        <f t="shared" si="2"/>
        <v>Shenzhen_1</v>
      </c>
      <c r="G20496" s="53">
        <f t="shared" si="3"/>
        <v>0.7237462383</v>
      </c>
    </row>
    <row r="20497">
      <c r="A20497" s="61">
        <v>1.515075606E9</v>
      </c>
      <c r="B20497" s="61">
        <v>1.0</v>
      </c>
      <c r="C20497" s="61">
        <v>1387.0</v>
      </c>
      <c r="D20497" s="57" t="s">
        <v>380</v>
      </c>
      <c r="E20497" s="62" t="str">
        <f t="shared" si="1"/>
        <v>Out of test</v>
      </c>
      <c r="F20497" s="53" t="str">
        <f t="shared" si="2"/>
        <v>Shenzhen_1</v>
      </c>
      <c r="G20497" s="53">
        <f t="shared" si="3"/>
        <v>0.3431985238</v>
      </c>
    </row>
    <row r="20498">
      <c r="A20498" s="61">
        <v>1.512764277E9</v>
      </c>
      <c r="B20498" s="61">
        <v>1.0</v>
      </c>
      <c r="C20498" s="61">
        <v>3915.0</v>
      </c>
      <c r="D20498" s="57" t="s">
        <v>380</v>
      </c>
      <c r="E20498" s="62" t="str">
        <f t="shared" si="1"/>
        <v>Out of test</v>
      </c>
      <c r="F20498" s="53" t="str">
        <f t="shared" si="2"/>
        <v>Shenzhen_1</v>
      </c>
      <c r="G20498" s="53">
        <f t="shared" si="3"/>
        <v>0.6483371512</v>
      </c>
    </row>
    <row r="20499">
      <c r="A20499" s="61">
        <v>1.517721276E9</v>
      </c>
      <c r="B20499" s="61">
        <v>1.0</v>
      </c>
      <c r="C20499" s="61">
        <v>2783.0</v>
      </c>
      <c r="D20499" s="57" t="s">
        <v>380</v>
      </c>
      <c r="E20499" s="62" t="str">
        <f t="shared" si="1"/>
        <v>Out of test</v>
      </c>
      <c r="F20499" s="53" t="str">
        <f t="shared" si="2"/>
        <v>Shenzhen_1</v>
      </c>
      <c r="G20499" s="53">
        <f t="shared" si="3"/>
        <v>0.4276054311</v>
      </c>
    </row>
    <row r="20500">
      <c r="A20500" s="61">
        <v>1.519347223E9</v>
      </c>
      <c r="B20500" s="61">
        <v>1.0</v>
      </c>
      <c r="C20500" s="61">
        <v>229.0</v>
      </c>
      <c r="D20500" s="57" t="s">
        <v>380</v>
      </c>
      <c r="E20500" s="62" t="str">
        <f t="shared" si="1"/>
        <v>Out of test</v>
      </c>
      <c r="F20500" s="53" t="str">
        <f t="shared" si="2"/>
        <v>Shenzhen_1</v>
      </c>
      <c r="G20500" s="53">
        <f t="shared" si="3"/>
        <v>0.09900167774</v>
      </c>
    </row>
    <row r="20501">
      <c r="A20501" s="61">
        <v>1.512865993E9</v>
      </c>
      <c r="B20501" s="61">
        <v>1.0</v>
      </c>
      <c r="C20501" s="61">
        <v>727.0</v>
      </c>
      <c r="D20501" s="57" t="s">
        <v>380</v>
      </c>
      <c r="E20501" s="62" t="str">
        <f t="shared" si="1"/>
        <v>Out of test</v>
      </c>
      <c r="F20501" s="53" t="str">
        <f t="shared" si="2"/>
        <v>Shenzhen_1</v>
      </c>
      <c r="G20501" s="53">
        <f t="shared" si="3"/>
        <v>0.5046954429</v>
      </c>
    </row>
    <row r="20502">
      <c r="A20502" s="61">
        <v>1.511427104E9</v>
      </c>
      <c r="B20502" s="61">
        <v>1.0</v>
      </c>
      <c r="C20502" s="61">
        <v>3189.0</v>
      </c>
      <c r="D20502" s="57" t="s">
        <v>380</v>
      </c>
      <c r="E20502" s="62" t="str">
        <f t="shared" si="1"/>
        <v>Out of test</v>
      </c>
      <c r="F20502" s="53" t="str">
        <f t="shared" si="2"/>
        <v>Shenzhen_1</v>
      </c>
      <c r="G20502" s="53">
        <f t="shared" si="3"/>
        <v>0.3618656122</v>
      </c>
    </row>
    <row r="20503">
      <c r="A20503" s="61">
        <v>1.519450676E9</v>
      </c>
      <c r="B20503" s="61">
        <v>1.0</v>
      </c>
      <c r="C20503" s="61">
        <v>1685.0</v>
      </c>
      <c r="D20503" s="57" t="s">
        <v>380</v>
      </c>
      <c r="E20503" s="62" t="str">
        <f t="shared" si="1"/>
        <v>Out of test</v>
      </c>
      <c r="F20503" s="53" t="str">
        <f t="shared" si="2"/>
        <v>Shenzhen_1</v>
      </c>
      <c r="G20503" s="53">
        <f t="shared" si="3"/>
        <v>0.8101615902</v>
      </c>
    </row>
    <row r="20504">
      <c r="A20504" s="61">
        <v>1.514199969E9</v>
      </c>
      <c r="B20504" s="61">
        <v>1.0</v>
      </c>
      <c r="C20504" s="61">
        <v>3392.0</v>
      </c>
      <c r="D20504" s="57" t="s">
        <v>380</v>
      </c>
      <c r="E20504" s="62" t="str">
        <f t="shared" si="1"/>
        <v>Out of test</v>
      </c>
      <c r="F20504" s="53" t="str">
        <f t="shared" si="2"/>
        <v>Shenzhen_1</v>
      </c>
      <c r="G20504" s="53">
        <f t="shared" si="3"/>
        <v>0.0483256063</v>
      </c>
    </row>
    <row r="20505">
      <c r="A20505" s="61">
        <v>1.511911613E9</v>
      </c>
      <c r="B20505" s="61">
        <v>1.0</v>
      </c>
      <c r="C20505" s="61">
        <v>126.0</v>
      </c>
      <c r="D20505" s="57" t="s">
        <v>380</v>
      </c>
      <c r="E20505" s="62" t="str">
        <f t="shared" si="1"/>
        <v>Out of test</v>
      </c>
      <c r="F20505" s="53" t="str">
        <f t="shared" si="2"/>
        <v>Shenzhen_1</v>
      </c>
      <c r="G20505" s="53">
        <f t="shared" si="3"/>
        <v>0.2185213235</v>
      </c>
    </row>
    <row r="20506">
      <c r="A20506" s="61">
        <v>1.514611249E9</v>
      </c>
      <c r="B20506" s="61">
        <v>1.0</v>
      </c>
      <c r="C20506" s="61">
        <v>1044.0</v>
      </c>
      <c r="D20506" s="57" t="s">
        <v>380</v>
      </c>
      <c r="E20506" s="62" t="str">
        <f t="shared" si="1"/>
        <v>Out of test</v>
      </c>
      <c r="F20506" s="53" t="str">
        <f t="shared" si="2"/>
        <v>Shenzhen_1</v>
      </c>
      <c r="G20506" s="53">
        <f t="shared" si="3"/>
        <v>0.5708151847</v>
      </c>
    </row>
    <row r="20507">
      <c r="A20507" s="61">
        <v>1.512103929E9</v>
      </c>
      <c r="B20507" s="61">
        <v>1.0</v>
      </c>
      <c r="C20507" s="61">
        <v>954.0</v>
      </c>
      <c r="D20507" s="57" t="s">
        <v>380</v>
      </c>
      <c r="E20507" s="62" t="str">
        <f t="shared" si="1"/>
        <v>Out of test</v>
      </c>
      <c r="F20507" s="53" t="str">
        <f t="shared" si="2"/>
        <v>Shenzhen_1</v>
      </c>
      <c r="G20507" s="53">
        <f t="shared" si="3"/>
        <v>0.1104808297</v>
      </c>
    </row>
    <row r="20508">
      <c r="A20508" s="61">
        <v>1.517566559E9</v>
      </c>
      <c r="B20508" s="61">
        <v>1.0</v>
      </c>
      <c r="C20508" s="61">
        <v>260.0</v>
      </c>
      <c r="D20508" s="57" t="s">
        <v>380</v>
      </c>
      <c r="E20508" s="62" t="str">
        <f t="shared" si="1"/>
        <v>Out of test</v>
      </c>
      <c r="F20508" s="53" t="str">
        <f t="shared" si="2"/>
        <v>Shenzhen_1</v>
      </c>
      <c r="G20508" s="53">
        <f t="shared" si="3"/>
        <v>0.5414912467</v>
      </c>
    </row>
    <row r="20509">
      <c r="A20509" s="61">
        <v>1.517351059E9</v>
      </c>
      <c r="B20509" s="61">
        <v>1.0</v>
      </c>
      <c r="C20509" s="61">
        <v>1318.0</v>
      </c>
      <c r="D20509" s="57" t="s">
        <v>380</v>
      </c>
      <c r="E20509" s="62" t="str">
        <f t="shared" si="1"/>
        <v>Out of test</v>
      </c>
      <c r="F20509" s="53" t="str">
        <f t="shared" si="2"/>
        <v>Shenzhen_1</v>
      </c>
      <c r="G20509" s="53">
        <f t="shared" si="3"/>
        <v>0.5426058534</v>
      </c>
    </row>
    <row r="20510">
      <c r="A20510" s="61">
        <v>1.511843034E9</v>
      </c>
      <c r="B20510" s="61">
        <v>1.0</v>
      </c>
      <c r="C20510" s="61">
        <v>353.0</v>
      </c>
      <c r="D20510" s="57" t="s">
        <v>380</v>
      </c>
      <c r="E20510" s="62" t="str">
        <f t="shared" si="1"/>
        <v>Out of test</v>
      </c>
      <c r="F20510" s="53" t="str">
        <f t="shared" si="2"/>
        <v>Shenzhen_1</v>
      </c>
      <c r="G20510" s="53">
        <f t="shared" si="3"/>
        <v>0.2870970267</v>
      </c>
    </row>
    <row r="20511">
      <c r="A20511" s="61">
        <v>1.514274493E9</v>
      </c>
      <c r="B20511" s="61">
        <v>1.0</v>
      </c>
      <c r="C20511" s="61">
        <v>2504.0</v>
      </c>
      <c r="D20511" s="57" t="s">
        <v>380</v>
      </c>
      <c r="E20511" s="62" t="str">
        <f t="shared" si="1"/>
        <v>Out of test</v>
      </c>
      <c r="F20511" s="53" t="str">
        <f t="shared" si="2"/>
        <v>Shenzhen_1</v>
      </c>
      <c r="G20511" s="53">
        <f t="shared" si="3"/>
        <v>0.2456411568</v>
      </c>
    </row>
    <row r="20512">
      <c r="A20512" s="61">
        <v>1.518560233E9</v>
      </c>
      <c r="B20512" s="61">
        <v>1.0</v>
      </c>
      <c r="C20512" s="61">
        <v>1635.0</v>
      </c>
      <c r="D20512" s="57" t="s">
        <v>380</v>
      </c>
      <c r="E20512" s="62" t="str">
        <f t="shared" si="1"/>
        <v>Out of test</v>
      </c>
      <c r="F20512" s="53" t="str">
        <f t="shared" si="2"/>
        <v>Shenzhen_1</v>
      </c>
      <c r="G20512" s="53">
        <f t="shared" si="3"/>
        <v>0.6805697933</v>
      </c>
    </row>
    <row r="20513">
      <c r="A20513" s="61">
        <v>1.512502405E9</v>
      </c>
      <c r="B20513" s="61">
        <v>1.0</v>
      </c>
      <c r="C20513" s="61">
        <v>1172.0</v>
      </c>
      <c r="D20513" s="57" t="s">
        <v>380</v>
      </c>
      <c r="E20513" s="62" t="str">
        <f t="shared" si="1"/>
        <v>Out of test</v>
      </c>
      <c r="F20513" s="53" t="str">
        <f t="shared" si="2"/>
        <v>Shenzhen_1</v>
      </c>
      <c r="G20513" s="53">
        <f t="shared" si="3"/>
        <v>0.4663642775</v>
      </c>
    </row>
    <row r="20514">
      <c r="A20514" s="61">
        <v>1.519589503E9</v>
      </c>
      <c r="B20514" s="61">
        <v>1.0</v>
      </c>
      <c r="C20514" s="61">
        <v>1425.0</v>
      </c>
      <c r="D20514" s="57" t="s">
        <v>380</v>
      </c>
      <c r="E20514" s="62" t="str">
        <f t="shared" si="1"/>
        <v>Out of test</v>
      </c>
      <c r="F20514" s="53" t="str">
        <f t="shared" si="2"/>
        <v>Shenzhen_1</v>
      </c>
      <c r="G20514" s="53">
        <f t="shared" si="3"/>
        <v>0.4609584071</v>
      </c>
    </row>
    <row r="20515">
      <c r="A20515" s="61">
        <v>1.513494486E9</v>
      </c>
      <c r="B20515" s="61">
        <v>1.0</v>
      </c>
      <c r="C20515" s="61">
        <v>1691.0</v>
      </c>
      <c r="D20515" s="57" t="s">
        <v>380</v>
      </c>
      <c r="E20515" s="62" t="str">
        <f t="shared" si="1"/>
        <v>Out of test</v>
      </c>
      <c r="F20515" s="53" t="str">
        <f t="shared" si="2"/>
        <v>Shenzhen_1</v>
      </c>
      <c r="G20515" s="53">
        <f t="shared" si="3"/>
        <v>0.37448336</v>
      </c>
    </row>
    <row r="20516">
      <c r="A20516" s="61">
        <v>1.514253279E9</v>
      </c>
      <c r="B20516" s="61">
        <v>1.0</v>
      </c>
      <c r="C20516" s="61">
        <v>1103.0</v>
      </c>
      <c r="D20516" s="57" t="s">
        <v>380</v>
      </c>
      <c r="E20516" s="62" t="str">
        <f t="shared" si="1"/>
        <v>Out of test</v>
      </c>
      <c r="F20516" s="53" t="str">
        <f t="shared" si="2"/>
        <v>Shenzhen_1</v>
      </c>
      <c r="G20516" s="53">
        <f t="shared" si="3"/>
        <v>0.3637179128</v>
      </c>
    </row>
    <row r="20517">
      <c r="A20517" s="61">
        <v>1.516827436E9</v>
      </c>
      <c r="B20517" s="61">
        <v>1.0</v>
      </c>
      <c r="C20517" s="61">
        <v>3979.0</v>
      </c>
      <c r="D20517" s="57" t="s">
        <v>380</v>
      </c>
      <c r="E20517" s="62" t="str">
        <f t="shared" si="1"/>
        <v>Out of test</v>
      </c>
      <c r="F20517" s="53" t="str">
        <f t="shared" si="2"/>
        <v>Shenzhen_1</v>
      </c>
      <c r="G20517" s="53">
        <f t="shared" si="3"/>
        <v>0.8419221408</v>
      </c>
    </row>
    <row r="20518">
      <c r="A20518" s="61">
        <v>1.515712249E9</v>
      </c>
      <c r="B20518" s="61">
        <v>1.0</v>
      </c>
      <c r="C20518" s="61">
        <v>700.0</v>
      </c>
      <c r="D20518" s="57" t="s">
        <v>380</v>
      </c>
      <c r="E20518" s="62" t="str">
        <f t="shared" si="1"/>
        <v>Out of test</v>
      </c>
      <c r="F20518" s="53" t="str">
        <f t="shared" si="2"/>
        <v>Shenzhen_1</v>
      </c>
      <c r="G20518" s="53">
        <f t="shared" si="3"/>
        <v>0.1323976611</v>
      </c>
    </row>
    <row r="20519">
      <c r="A20519" s="61">
        <v>1.517716576E9</v>
      </c>
      <c r="B20519" s="61">
        <v>1.0</v>
      </c>
      <c r="C20519" s="61">
        <v>952.0</v>
      </c>
      <c r="D20519" s="57" t="s">
        <v>380</v>
      </c>
      <c r="E20519" s="62" t="str">
        <f t="shared" si="1"/>
        <v>Out of test</v>
      </c>
      <c r="F20519" s="53" t="str">
        <f t="shared" si="2"/>
        <v>Shenzhen_1</v>
      </c>
      <c r="G20519" s="53">
        <f t="shared" si="3"/>
        <v>0.3561400886</v>
      </c>
    </row>
    <row r="20520">
      <c r="A20520" s="61">
        <v>1.519151997E9</v>
      </c>
      <c r="B20520" s="61">
        <v>1.0</v>
      </c>
      <c r="C20520" s="61">
        <v>3434.0</v>
      </c>
      <c r="D20520" s="57" t="s">
        <v>380</v>
      </c>
      <c r="E20520" s="62" t="str">
        <f t="shared" si="1"/>
        <v>Out of test</v>
      </c>
      <c r="F20520" s="53" t="str">
        <f t="shared" si="2"/>
        <v>Shenzhen_1</v>
      </c>
      <c r="G20520" s="53">
        <f t="shared" si="3"/>
        <v>0.7022125358</v>
      </c>
    </row>
    <row r="20521">
      <c r="A20521" s="61">
        <v>1.518678736E9</v>
      </c>
      <c r="B20521" s="61">
        <v>1.0</v>
      </c>
      <c r="C20521" s="61">
        <v>988.0</v>
      </c>
      <c r="D20521" s="57" t="s">
        <v>380</v>
      </c>
      <c r="E20521" s="62" t="str">
        <f t="shared" si="1"/>
        <v>Out of test</v>
      </c>
      <c r="F20521" s="53" t="str">
        <f t="shared" si="2"/>
        <v>Shenzhen_1</v>
      </c>
      <c r="G20521" s="53">
        <f t="shared" si="3"/>
        <v>0.7192906983</v>
      </c>
    </row>
    <row r="20522">
      <c r="A20522" s="61">
        <v>1.513164408E9</v>
      </c>
      <c r="B20522" s="61">
        <v>1.0</v>
      </c>
      <c r="C20522" s="61">
        <v>1631.0</v>
      </c>
      <c r="D20522" s="57" t="s">
        <v>380</v>
      </c>
      <c r="E20522" s="62" t="str">
        <f t="shared" si="1"/>
        <v>Out of test</v>
      </c>
      <c r="F20522" s="53" t="str">
        <f t="shared" si="2"/>
        <v>Shenzhen_1</v>
      </c>
      <c r="G20522" s="53">
        <f t="shared" si="3"/>
        <v>0.1111712679</v>
      </c>
    </row>
    <row r="20523">
      <c r="A20523" s="61">
        <v>1.515161177E9</v>
      </c>
      <c r="B20523" s="61">
        <v>1.0</v>
      </c>
      <c r="C20523" s="61">
        <v>113.0</v>
      </c>
      <c r="D20523" s="57" t="s">
        <v>380</v>
      </c>
      <c r="E20523" s="62" t="str">
        <f t="shared" si="1"/>
        <v>Out of test</v>
      </c>
      <c r="F20523" s="53" t="str">
        <f t="shared" si="2"/>
        <v>Shenzhen_1</v>
      </c>
      <c r="G20523" s="53">
        <f t="shared" si="3"/>
        <v>0.906536894</v>
      </c>
    </row>
    <row r="20524">
      <c r="A20524" s="61">
        <v>1.516053369E9</v>
      </c>
      <c r="B20524" s="61">
        <v>1.0</v>
      </c>
      <c r="C20524" s="61">
        <v>833.0</v>
      </c>
      <c r="D20524" s="57" t="s">
        <v>380</v>
      </c>
      <c r="E20524" s="62" t="str">
        <f t="shared" si="1"/>
        <v>Out of test</v>
      </c>
      <c r="F20524" s="53" t="str">
        <f t="shared" si="2"/>
        <v>Shenzhen_1</v>
      </c>
      <c r="G20524" s="53">
        <f t="shared" si="3"/>
        <v>0.5336589195</v>
      </c>
    </row>
    <row r="20525">
      <c r="A20525" s="61">
        <v>1.513781465E9</v>
      </c>
      <c r="B20525" s="61">
        <v>1.0</v>
      </c>
      <c r="C20525" s="61">
        <v>3177.0</v>
      </c>
      <c r="D20525" s="57" t="s">
        <v>380</v>
      </c>
      <c r="E20525" s="62" t="str">
        <f t="shared" si="1"/>
        <v>Out of test</v>
      </c>
      <c r="F20525" s="53" t="str">
        <f t="shared" si="2"/>
        <v>Shenzhen_1</v>
      </c>
      <c r="G20525" s="53">
        <f t="shared" si="3"/>
        <v>0.9833507448</v>
      </c>
    </row>
    <row r="20526">
      <c r="A20526" s="61">
        <v>1.516718079E9</v>
      </c>
      <c r="B20526" s="61">
        <v>1.0</v>
      </c>
      <c r="C20526" s="61">
        <v>1558.0</v>
      </c>
      <c r="D20526" s="57" t="s">
        <v>380</v>
      </c>
      <c r="E20526" s="62" t="str">
        <f t="shared" si="1"/>
        <v>Out of test</v>
      </c>
      <c r="F20526" s="53" t="str">
        <f t="shared" si="2"/>
        <v>Shenzhen_1</v>
      </c>
      <c r="G20526" s="53">
        <f t="shared" si="3"/>
        <v>0.9760731524</v>
      </c>
    </row>
    <row r="20527">
      <c r="A20527" s="61">
        <v>1.511355968E9</v>
      </c>
      <c r="B20527" s="61">
        <v>1.0</v>
      </c>
      <c r="C20527" s="61">
        <v>2342.0</v>
      </c>
      <c r="D20527" s="57" t="s">
        <v>380</v>
      </c>
      <c r="E20527" s="62" t="str">
        <f t="shared" si="1"/>
        <v>Out of test</v>
      </c>
      <c r="F20527" s="53" t="str">
        <f t="shared" si="2"/>
        <v>Shenzhen_1</v>
      </c>
      <c r="G20527" s="53">
        <f t="shared" si="3"/>
        <v>0.6148836695</v>
      </c>
    </row>
    <row r="20528">
      <c r="A20528" s="61">
        <v>1.518874729E9</v>
      </c>
      <c r="B20528" s="61">
        <v>1.0</v>
      </c>
      <c r="C20528" s="61">
        <v>1496.0</v>
      </c>
      <c r="D20528" s="57" t="s">
        <v>380</v>
      </c>
      <c r="E20528" s="62" t="str">
        <f t="shared" si="1"/>
        <v>Out of test</v>
      </c>
      <c r="F20528" s="53" t="str">
        <f t="shared" si="2"/>
        <v>Shenzhen_1</v>
      </c>
      <c r="G20528" s="53">
        <f t="shared" si="3"/>
        <v>0.8088682547</v>
      </c>
    </row>
    <row r="20529">
      <c r="A20529" s="61">
        <v>1.515932616E9</v>
      </c>
      <c r="B20529" s="61">
        <v>1.0</v>
      </c>
      <c r="C20529" s="61">
        <v>1616.0</v>
      </c>
      <c r="D20529" s="57" t="s">
        <v>380</v>
      </c>
      <c r="E20529" s="62" t="str">
        <f t="shared" si="1"/>
        <v>Out of test</v>
      </c>
      <c r="F20529" s="53" t="str">
        <f t="shared" si="2"/>
        <v>Shenzhen_1</v>
      </c>
      <c r="G20529" s="53">
        <f t="shared" si="3"/>
        <v>0.3203851674</v>
      </c>
    </row>
    <row r="20530">
      <c r="A20530" s="61">
        <v>1.518823255E9</v>
      </c>
      <c r="B20530" s="61">
        <v>1.0</v>
      </c>
      <c r="C20530" s="61">
        <v>1173.0</v>
      </c>
      <c r="D20530" s="57" t="s">
        <v>380</v>
      </c>
      <c r="E20530" s="62" t="str">
        <f t="shared" si="1"/>
        <v>Out of test</v>
      </c>
      <c r="F20530" s="53" t="str">
        <f t="shared" si="2"/>
        <v>Shenzhen_1</v>
      </c>
      <c r="G20530" s="53">
        <f t="shared" si="3"/>
        <v>0.3218610676</v>
      </c>
    </row>
    <row r="20531">
      <c r="A20531" s="61">
        <v>1.517001183E9</v>
      </c>
      <c r="B20531" s="61">
        <v>1.0</v>
      </c>
      <c r="C20531" s="61">
        <v>537.0</v>
      </c>
      <c r="D20531" s="57" t="s">
        <v>380</v>
      </c>
      <c r="E20531" s="62" t="str">
        <f t="shared" si="1"/>
        <v>Out of test</v>
      </c>
      <c r="F20531" s="53" t="str">
        <f t="shared" si="2"/>
        <v>Shenzhen_1</v>
      </c>
      <c r="G20531" s="53">
        <f t="shared" si="3"/>
        <v>0.940181665</v>
      </c>
    </row>
    <row r="20532">
      <c r="A20532" s="61">
        <v>1.514342707E9</v>
      </c>
      <c r="B20532" s="61">
        <v>1.0</v>
      </c>
      <c r="C20532" s="61">
        <v>599.0</v>
      </c>
      <c r="D20532" s="57" t="s">
        <v>380</v>
      </c>
      <c r="E20532" s="62" t="str">
        <f t="shared" si="1"/>
        <v>Out of test</v>
      </c>
      <c r="F20532" s="53" t="str">
        <f t="shared" si="2"/>
        <v>Shenzhen_1</v>
      </c>
      <c r="G20532" s="53">
        <f t="shared" si="3"/>
        <v>0.7207217376</v>
      </c>
    </row>
    <row r="20533">
      <c r="A20533" s="61">
        <v>1.513658058E9</v>
      </c>
      <c r="B20533" s="61">
        <v>1.0</v>
      </c>
      <c r="C20533" s="61">
        <v>2536.0</v>
      </c>
      <c r="D20533" s="57" t="s">
        <v>380</v>
      </c>
      <c r="E20533" s="62" t="str">
        <f t="shared" si="1"/>
        <v>Out of test</v>
      </c>
      <c r="F20533" s="53" t="str">
        <f t="shared" si="2"/>
        <v>Shenzhen_1</v>
      </c>
      <c r="G20533" s="53">
        <f t="shared" si="3"/>
        <v>0.5780337647</v>
      </c>
    </row>
    <row r="20534">
      <c r="A20534" s="61">
        <v>1.514326228E9</v>
      </c>
      <c r="B20534" s="61">
        <v>1.0</v>
      </c>
      <c r="C20534" s="61">
        <v>591.0</v>
      </c>
      <c r="D20534" s="57" t="s">
        <v>380</v>
      </c>
      <c r="E20534" s="62" t="str">
        <f t="shared" si="1"/>
        <v>Out of test</v>
      </c>
      <c r="F20534" s="53" t="str">
        <f t="shared" si="2"/>
        <v>Shenzhen_1</v>
      </c>
      <c r="G20534" s="53">
        <f t="shared" si="3"/>
        <v>0.476150874</v>
      </c>
    </row>
    <row r="20535">
      <c r="A20535" s="61">
        <v>1.517480824E9</v>
      </c>
      <c r="B20535" s="61">
        <v>1.0</v>
      </c>
      <c r="C20535" s="61">
        <v>1605.0</v>
      </c>
      <c r="D20535" s="57" t="s">
        <v>380</v>
      </c>
      <c r="E20535" s="62" t="str">
        <f t="shared" si="1"/>
        <v>Out of test</v>
      </c>
      <c r="F20535" s="53" t="str">
        <f t="shared" si="2"/>
        <v>Shenzhen_1</v>
      </c>
      <c r="G20535" s="53">
        <f t="shared" si="3"/>
        <v>0.6720297816</v>
      </c>
    </row>
    <row r="20536">
      <c r="A20536" s="61">
        <v>1.511548148E9</v>
      </c>
      <c r="B20536" s="61">
        <v>1.0</v>
      </c>
      <c r="C20536" s="61">
        <v>413.0</v>
      </c>
      <c r="D20536" s="57" t="s">
        <v>380</v>
      </c>
      <c r="E20536" s="62" t="str">
        <f t="shared" si="1"/>
        <v>Out of test</v>
      </c>
      <c r="F20536" s="53" t="str">
        <f t="shared" si="2"/>
        <v>Shenzhen_1</v>
      </c>
      <c r="G20536" s="53">
        <f t="shared" si="3"/>
        <v>0.1904077579</v>
      </c>
    </row>
    <row r="20537">
      <c r="A20537" s="61">
        <v>1.515697208E9</v>
      </c>
      <c r="B20537" s="61">
        <v>1.0</v>
      </c>
      <c r="C20537" s="61">
        <v>5249.0</v>
      </c>
      <c r="D20537" s="57" t="s">
        <v>380</v>
      </c>
      <c r="E20537" s="62" t="str">
        <f t="shared" si="1"/>
        <v>Out of test</v>
      </c>
      <c r="F20537" s="53" t="str">
        <f t="shared" si="2"/>
        <v>Shenzhen_1</v>
      </c>
      <c r="G20537" s="53">
        <f t="shared" si="3"/>
        <v>0.5249261374</v>
      </c>
    </row>
    <row r="20538">
      <c r="A20538" s="61">
        <v>1.512817648E9</v>
      </c>
      <c r="B20538" s="61">
        <v>1.0</v>
      </c>
      <c r="C20538" s="61">
        <v>1491.0</v>
      </c>
      <c r="D20538" s="57" t="s">
        <v>380</v>
      </c>
      <c r="E20538" s="62" t="str">
        <f t="shared" si="1"/>
        <v>Out of test</v>
      </c>
      <c r="F20538" s="53" t="str">
        <f t="shared" si="2"/>
        <v>Shenzhen_1</v>
      </c>
      <c r="G20538" s="53">
        <f t="shared" si="3"/>
        <v>0.358794585</v>
      </c>
    </row>
    <row r="20539">
      <c r="A20539" s="61">
        <v>1.518018584E9</v>
      </c>
      <c r="B20539" s="61">
        <v>1.0</v>
      </c>
      <c r="C20539" s="61">
        <v>1793.0</v>
      </c>
      <c r="D20539" s="57" t="s">
        <v>380</v>
      </c>
      <c r="E20539" s="62" t="str">
        <f t="shared" si="1"/>
        <v>Out of test</v>
      </c>
      <c r="F20539" s="53" t="str">
        <f t="shared" si="2"/>
        <v>Shenzhen_1</v>
      </c>
      <c r="G20539" s="53">
        <f t="shared" si="3"/>
        <v>0.1105213765</v>
      </c>
    </row>
    <row r="20540">
      <c r="A20540" s="61">
        <v>1.511539176E9</v>
      </c>
      <c r="B20540" s="61">
        <v>1.0</v>
      </c>
      <c r="C20540" s="61">
        <v>1056.0</v>
      </c>
      <c r="D20540" s="57" t="s">
        <v>380</v>
      </c>
      <c r="E20540" s="62" t="str">
        <f t="shared" si="1"/>
        <v>Out of test</v>
      </c>
      <c r="F20540" s="53" t="str">
        <f t="shared" si="2"/>
        <v>Shenzhen_1</v>
      </c>
      <c r="G20540" s="53">
        <f t="shared" si="3"/>
        <v>0.7297394713</v>
      </c>
    </row>
    <row r="20541">
      <c r="A20541" s="61">
        <v>1.514998875E9</v>
      </c>
      <c r="B20541" s="61">
        <v>1.0</v>
      </c>
      <c r="C20541" s="61">
        <v>1075.0</v>
      </c>
      <c r="D20541" s="57" t="s">
        <v>380</v>
      </c>
      <c r="E20541" s="62" t="str">
        <f t="shared" si="1"/>
        <v>Out of test</v>
      </c>
      <c r="F20541" s="53" t="str">
        <f t="shared" si="2"/>
        <v>Shenzhen_1</v>
      </c>
      <c r="G20541" s="53">
        <f t="shared" si="3"/>
        <v>0.8648818807</v>
      </c>
    </row>
    <row r="20542">
      <c r="A20542" s="61">
        <v>1.512666459E9</v>
      </c>
      <c r="B20542" s="61">
        <v>1.0</v>
      </c>
      <c r="C20542" s="61">
        <v>393.0</v>
      </c>
      <c r="D20542" s="57" t="s">
        <v>380</v>
      </c>
      <c r="E20542" s="62" t="str">
        <f t="shared" si="1"/>
        <v>Out of test</v>
      </c>
      <c r="F20542" s="53" t="str">
        <f t="shared" si="2"/>
        <v>Shenzhen_1</v>
      </c>
      <c r="G20542" s="53">
        <f t="shared" si="3"/>
        <v>0.7627032816</v>
      </c>
    </row>
    <row r="20543">
      <c r="A20543" s="61">
        <v>1.516439409E9</v>
      </c>
      <c r="B20543" s="61">
        <v>1.0</v>
      </c>
      <c r="C20543" s="61">
        <v>371.0</v>
      </c>
      <c r="D20543" s="57" t="s">
        <v>380</v>
      </c>
      <c r="E20543" s="62" t="str">
        <f t="shared" si="1"/>
        <v>Out of test</v>
      </c>
      <c r="F20543" s="53" t="str">
        <f t="shared" si="2"/>
        <v>Shenzhen_1</v>
      </c>
      <c r="G20543" s="53">
        <f t="shared" si="3"/>
        <v>0.3967804192</v>
      </c>
    </row>
    <row r="20544">
      <c r="A20544" s="61">
        <v>1.516954605E9</v>
      </c>
      <c r="B20544" s="61">
        <v>1.0</v>
      </c>
      <c r="C20544" s="61">
        <v>610.0</v>
      </c>
      <c r="D20544" s="57" t="s">
        <v>380</v>
      </c>
      <c r="E20544" s="62" t="str">
        <f t="shared" si="1"/>
        <v>Out of test</v>
      </c>
      <c r="F20544" s="53" t="str">
        <f t="shared" si="2"/>
        <v>Shenzhen_1</v>
      </c>
      <c r="G20544" s="53">
        <f t="shared" si="3"/>
        <v>0.757830769</v>
      </c>
    </row>
    <row r="20545">
      <c r="A20545" s="61">
        <v>1.518764196E9</v>
      </c>
      <c r="B20545" s="61">
        <v>1.0</v>
      </c>
      <c r="C20545" s="61">
        <v>325.0</v>
      </c>
      <c r="D20545" s="57" t="s">
        <v>380</v>
      </c>
      <c r="E20545" s="62" t="str">
        <f t="shared" si="1"/>
        <v>Out of test</v>
      </c>
      <c r="F20545" s="53" t="str">
        <f t="shared" si="2"/>
        <v>Shenzhen_1</v>
      </c>
      <c r="G20545" s="53">
        <f t="shared" si="3"/>
        <v>0.1154495355</v>
      </c>
    </row>
    <row r="20546">
      <c r="A20546" s="61">
        <v>1.513267718E9</v>
      </c>
      <c r="B20546" s="61">
        <v>1.0</v>
      </c>
      <c r="C20546" s="61">
        <v>3848.0</v>
      </c>
      <c r="D20546" s="57" t="s">
        <v>380</v>
      </c>
      <c r="E20546" s="62" t="str">
        <f t="shared" si="1"/>
        <v>Out of test</v>
      </c>
      <c r="F20546" s="53" t="str">
        <f t="shared" si="2"/>
        <v>Shenzhen_1</v>
      </c>
      <c r="G20546" s="53">
        <f t="shared" si="3"/>
        <v>0.09777131896</v>
      </c>
    </row>
    <row r="20547">
      <c r="A20547" s="61">
        <v>1.519831747E9</v>
      </c>
      <c r="B20547" s="61">
        <v>1.0</v>
      </c>
      <c r="C20547" s="61">
        <v>334.0</v>
      </c>
      <c r="D20547" s="57" t="s">
        <v>380</v>
      </c>
      <c r="E20547" s="62" t="str">
        <f t="shared" si="1"/>
        <v>Out of test</v>
      </c>
      <c r="F20547" s="53" t="str">
        <f t="shared" si="2"/>
        <v>Shenzhen_1</v>
      </c>
      <c r="G20547" s="53">
        <f t="shared" si="3"/>
        <v>0.008694269046</v>
      </c>
    </row>
    <row r="20548">
      <c r="A20548" s="61">
        <v>1.514449725E9</v>
      </c>
      <c r="B20548" s="61">
        <v>1.0</v>
      </c>
      <c r="C20548" s="61">
        <v>1865.0</v>
      </c>
      <c r="D20548" s="57" t="s">
        <v>380</v>
      </c>
      <c r="E20548" s="62" t="str">
        <f t="shared" si="1"/>
        <v>Out of test</v>
      </c>
      <c r="F20548" s="53" t="str">
        <f t="shared" si="2"/>
        <v>Shenzhen_1</v>
      </c>
      <c r="G20548" s="53">
        <f t="shared" si="3"/>
        <v>0.1662280685</v>
      </c>
    </row>
    <row r="20549">
      <c r="A20549" s="61">
        <v>1.514983415E9</v>
      </c>
      <c r="B20549" s="61">
        <v>1.0</v>
      </c>
      <c r="C20549" s="61">
        <v>1814.0</v>
      </c>
      <c r="D20549" s="57" t="s">
        <v>380</v>
      </c>
      <c r="E20549" s="62" t="str">
        <f t="shared" si="1"/>
        <v>Out of test</v>
      </c>
      <c r="F20549" s="53" t="str">
        <f t="shared" si="2"/>
        <v>Shenzhen_1</v>
      </c>
      <c r="G20549" s="53">
        <f t="shared" si="3"/>
        <v>0.6216890544</v>
      </c>
    </row>
    <row r="20550">
      <c r="A20550" s="61">
        <v>1.513480089E9</v>
      </c>
      <c r="B20550" s="61">
        <v>1.0</v>
      </c>
      <c r="C20550" s="61">
        <v>5178.0</v>
      </c>
      <c r="D20550" s="57" t="s">
        <v>380</v>
      </c>
      <c r="E20550" s="62" t="str">
        <f t="shared" si="1"/>
        <v>Out of test</v>
      </c>
      <c r="F20550" s="53" t="str">
        <f t="shared" si="2"/>
        <v>Shenzhen_1</v>
      </c>
      <c r="G20550" s="53">
        <f t="shared" si="3"/>
        <v>0.5585039733</v>
      </c>
    </row>
    <row r="20551">
      <c r="A20551" s="61">
        <v>1.514762814E9</v>
      </c>
      <c r="B20551" s="61">
        <v>1.0</v>
      </c>
      <c r="C20551" s="61">
        <v>3723.0</v>
      </c>
      <c r="D20551" s="57" t="s">
        <v>380</v>
      </c>
      <c r="E20551" s="62" t="str">
        <f t="shared" si="1"/>
        <v>Out of test</v>
      </c>
      <c r="F20551" s="53" t="str">
        <f t="shared" si="2"/>
        <v>Shenzhen_1</v>
      </c>
      <c r="G20551" s="53">
        <f t="shared" si="3"/>
        <v>0.425657487</v>
      </c>
    </row>
    <row r="20552">
      <c r="A20552" s="61">
        <v>1.519475145E9</v>
      </c>
      <c r="B20552" s="61">
        <v>1.0</v>
      </c>
      <c r="C20552" s="61">
        <v>3511.0</v>
      </c>
      <c r="D20552" s="57" t="s">
        <v>380</v>
      </c>
      <c r="E20552" s="62" t="str">
        <f t="shared" si="1"/>
        <v>Out of test</v>
      </c>
      <c r="F20552" s="53" t="str">
        <f t="shared" si="2"/>
        <v>Shenzhen_1</v>
      </c>
      <c r="G20552" s="53">
        <f t="shared" si="3"/>
        <v>0.298666229</v>
      </c>
    </row>
    <row r="20553">
      <c r="A20553" s="61">
        <v>1.511260917E9</v>
      </c>
      <c r="B20553" s="61">
        <v>1.0</v>
      </c>
      <c r="C20553" s="61">
        <v>3269.0</v>
      </c>
      <c r="D20553" s="57" t="s">
        <v>380</v>
      </c>
      <c r="E20553" s="62" t="str">
        <f t="shared" si="1"/>
        <v>Out of test</v>
      </c>
      <c r="F20553" s="53" t="str">
        <f t="shared" si="2"/>
        <v>Shenzhen_1</v>
      </c>
      <c r="G20553" s="53">
        <f t="shared" si="3"/>
        <v>0.5434848931</v>
      </c>
    </row>
    <row r="20554">
      <c r="A20554" s="61">
        <v>1.515057974E9</v>
      </c>
      <c r="B20554" s="61">
        <v>1.0</v>
      </c>
      <c r="C20554" s="61">
        <v>1046.0</v>
      </c>
      <c r="D20554" s="57" t="s">
        <v>380</v>
      </c>
      <c r="E20554" s="62" t="str">
        <f t="shared" si="1"/>
        <v>Out of test</v>
      </c>
      <c r="F20554" s="53" t="str">
        <f t="shared" si="2"/>
        <v>Shenzhen_1</v>
      </c>
      <c r="G20554" s="53">
        <f t="shared" si="3"/>
        <v>0.7511450479</v>
      </c>
    </row>
    <row r="20555">
      <c r="A20555" s="61">
        <v>1.514479376E9</v>
      </c>
      <c r="B20555" s="61">
        <v>1.0</v>
      </c>
      <c r="C20555" s="61">
        <v>2049.0</v>
      </c>
      <c r="D20555" s="57" t="s">
        <v>380</v>
      </c>
      <c r="E20555" s="62" t="str">
        <f t="shared" si="1"/>
        <v>Out of test</v>
      </c>
      <c r="F20555" s="53" t="str">
        <f t="shared" si="2"/>
        <v>Shenzhen_1</v>
      </c>
      <c r="G20555" s="53">
        <f t="shared" si="3"/>
        <v>0.3616492312</v>
      </c>
    </row>
    <row r="20556">
      <c r="A20556" s="61">
        <v>1.515027015E9</v>
      </c>
      <c r="B20556" s="61">
        <v>1.0</v>
      </c>
      <c r="C20556" s="61">
        <v>3033.0</v>
      </c>
      <c r="D20556" s="57" t="s">
        <v>380</v>
      </c>
      <c r="E20556" s="62" t="str">
        <f t="shared" si="1"/>
        <v>Out of test</v>
      </c>
      <c r="F20556" s="53" t="str">
        <f t="shared" si="2"/>
        <v>Shenzhen_1</v>
      </c>
      <c r="G20556" s="53">
        <f t="shared" si="3"/>
        <v>0.5399374415</v>
      </c>
    </row>
    <row r="20557">
      <c r="A20557" s="61">
        <v>1.511593173E9</v>
      </c>
      <c r="B20557" s="61">
        <v>1.0</v>
      </c>
      <c r="C20557" s="61">
        <v>356.0</v>
      </c>
      <c r="D20557" s="57" t="s">
        <v>380</v>
      </c>
      <c r="E20557" s="62" t="str">
        <f t="shared" si="1"/>
        <v>Out of test</v>
      </c>
      <c r="F20557" s="53" t="str">
        <f t="shared" si="2"/>
        <v>Shenzhen_1</v>
      </c>
      <c r="G20557" s="53">
        <f t="shared" si="3"/>
        <v>0.1283102045</v>
      </c>
    </row>
    <row r="20558">
      <c r="A20558" s="61">
        <v>1.513828093E9</v>
      </c>
      <c r="B20558" s="61">
        <v>1.0</v>
      </c>
      <c r="C20558" s="61">
        <v>1400.0</v>
      </c>
      <c r="D20558" s="57" t="s">
        <v>380</v>
      </c>
      <c r="E20558" s="62" t="str">
        <f t="shared" si="1"/>
        <v>Out of test</v>
      </c>
      <c r="F20558" s="53" t="str">
        <f t="shared" si="2"/>
        <v>Shenzhen_1</v>
      </c>
      <c r="G20558" s="53">
        <f t="shared" si="3"/>
        <v>0.04754752956</v>
      </c>
    </row>
    <row r="20559">
      <c r="A20559" s="61">
        <v>1.511972435E9</v>
      </c>
      <c r="B20559" s="61">
        <v>1.0</v>
      </c>
      <c r="C20559" s="61">
        <v>2554.0</v>
      </c>
      <c r="D20559" s="57" t="s">
        <v>380</v>
      </c>
      <c r="E20559" s="62" t="str">
        <f t="shared" si="1"/>
        <v>Out of test</v>
      </c>
      <c r="F20559" s="53" t="str">
        <f t="shared" si="2"/>
        <v>Shenzhen_1</v>
      </c>
      <c r="G20559" s="53">
        <f t="shared" si="3"/>
        <v>0.7677247007</v>
      </c>
    </row>
    <row r="20560">
      <c r="A20560" s="61">
        <v>1.517979366E9</v>
      </c>
      <c r="B20560" s="61">
        <v>1.0</v>
      </c>
      <c r="C20560" s="61">
        <v>313.0</v>
      </c>
      <c r="D20560" s="57" t="s">
        <v>380</v>
      </c>
      <c r="E20560" s="62" t="str">
        <f t="shared" si="1"/>
        <v>Out of test</v>
      </c>
      <c r="F20560" s="53" t="str">
        <f t="shared" si="2"/>
        <v>Shenzhen_1</v>
      </c>
      <c r="G20560" s="53">
        <f t="shared" si="3"/>
        <v>0.3929315236</v>
      </c>
    </row>
    <row r="20561">
      <c r="A20561" s="61">
        <v>1.514081559E9</v>
      </c>
      <c r="B20561" s="61">
        <v>1.0</v>
      </c>
      <c r="C20561" s="61">
        <v>640.0</v>
      </c>
      <c r="D20561" s="57" t="s">
        <v>380</v>
      </c>
      <c r="E20561" s="62" t="str">
        <f t="shared" si="1"/>
        <v>Out of test</v>
      </c>
      <c r="F20561" s="53" t="str">
        <f t="shared" si="2"/>
        <v>Shenzhen_1</v>
      </c>
      <c r="G20561" s="53">
        <f t="shared" si="3"/>
        <v>0.9612448865</v>
      </c>
    </row>
    <row r="20562">
      <c r="A20562" s="61">
        <v>1.517112074E9</v>
      </c>
      <c r="B20562" s="61">
        <v>1.0</v>
      </c>
      <c r="C20562" s="61">
        <v>1691.0</v>
      </c>
      <c r="D20562" s="57" t="s">
        <v>380</v>
      </c>
      <c r="E20562" s="62" t="str">
        <f t="shared" si="1"/>
        <v>Out of test</v>
      </c>
      <c r="F20562" s="53" t="str">
        <f t="shared" si="2"/>
        <v>Shenzhen_1</v>
      </c>
      <c r="G20562" s="53">
        <f t="shared" si="3"/>
        <v>0.3207246105</v>
      </c>
    </row>
    <row r="20563">
      <c r="A20563" s="61">
        <v>1.513151107E9</v>
      </c>
      <c r="B20563" s="61">
        <v>1.0</v>
      </c>
      <c r="C20563" s="61">
        <v>1160.0</v>
      </c>
      <c r="D20563" s="57" t="s">
        <v>380</v>
      </c>
      <c r="E20563" s="62" t="str">
        <f t="shared" si="1"/>
        <v>Out of test</v>
      </c>
      <c r="F20563" s="53" t="str">
        <f t="shared" si="2"/>
        <v>Shenzhen_1</v>
      </c>
      <c r="G20563" s="53">
        <f t="shared" si="3"/>
        <v>0.0130085042</v>
      </c>
    </row>
    <row r="20564">
      <c r="A20564" s="61">
        <v>1.518464425E9</v>
      </c>
      <c r="B20564" s="61">
        <v>1.0</v>
      </c>
      <c r="C20564" s="61">
        <v>1692.0</v>
      </c>
      <c r="D20564" s="57" t="s">
        <v>380</v>
      </c>
      <c r="E20564" s="62" t="str">
        <f t="shared" si="1"/>
        <v>Out of test</v>
      </c>
      <c r="F20564" s="53" t="str">
        <f t="shared" si="2"/>
        <v>Shenzhen_1</v>
      </c>
      <c r="G20564" s="53">
        <f t="shared" si="3"/>
        <v>0.2637269875</v>
      </c>
    </row>
    <row r="20565">
      <c r="A20565" s="61">
        <v>1.512121196E9</v>
      </c>
      <c r="B20565" s="61">
        <v>1.0</v>
      </c>
      <c r="C20565" s="61">
        <v>1169.0</v>
      </c>
      <c r="D20565" s="57" t="s">
        <v>380</v>
      </c>
      <c r="E20565" s="62" t="str">
        <f t="shared" si="1"/>
        <v>Out of test</v>
      </c>
      <c r="F20565" s="53" t="str">
        <f t="shared" si="2"/>
        <v>Shenzhen_1</v>
      </c>
      <c r="G20565" s="53">
        <f t="shared" si="3"/>
        <v>0.1701831928</v>
      </c>
    </row>
    <row r="20566">
      <c r="A20566" s="61">
        <v>1.514516905E9</v>
      </c>
      <c r="B20566" s="61">
        <v>1.0</v>
      </c>
      <c r="C20566" s="61">
        <v>2700.0</v>
      </c>
      <c r="D20566" s="57" t="s">
        <v>380</v>
      </c>
      <c r="E20566" s="62" t="str">
        <f t="shared" si="1"/>
        <v>Out of test</v>
      </c>
      <c r="F20566" s="53" t="str">
        <f t="shared" si="2"/>
        <v>Shenzhen_1</v>
      </c>
      <c r="G20566" s="53">
        <f t="shared" si="3"/>
        <v>0.2609642342</v>
      </c>
    </row>
    <row r="20567">
      <c r="A20567" s="61">
        <v>1.517640345E9</v>
      </c>
      <c r="B20567" s="61">
        <v>1.0</v>
      </c>
      <c r="C20567" s="61">
        <v>201.0</v>
      </c>
      <c r="D20567" s="57" t="s">
        <v>380</v>
      </c>
      <c r="E20567" s="62" t="str">
        <f t="shared" si="1"/>
        <v>Out of test</v>
      </c>
      <c r="F20567" s="53" t="str">
        <f t="shared" si="2"/>
        <v>Shenzhen_1</v>
      </c>
      <c r="G20567" s="53">
        <f t="shared" si="3"/>
        <v>0.2675362609</v>
      </c>
    </row>
    <row r="20568">
      <c r="A20568" s="61">
        <v>1.513176433E9</v>
      </c>
      <c r="B20568" s="61">
        <v>1.0</v>
      </c>
      <c r="C20568" s="61">
        <v>1109.0</v>
      </c>
      <c r="D20568" s="57" t="s">
        <v>380</v>
      </c>
      <c r="E20568" s="62" t="str">
        <f t="shared" si="1"/>
        <v>Out of test</v>
      </c>
      <c r="F20568" s="53" t="str">
        <f t="shared" si="2"/>
        <v>Shenzhen_1</v>
      </c>
      <c r="G20568" s="53">
        <f t="shared" si="3"/>
        <v>0.1716823209</v>
      </c>
    </row>
    <row r="20569">
      <c r="A20569" s="61">
        <v>1.519620519E9</v>
      </c>
      <c r="B20569" s="61">
        <v>1.0</v>
      </c>
      <c r="C20569" s="61">
        <v>577.0</v>
      </c>
      <c r="D20569" s="57" t="s">
        <v>380</v>
      </c>
      <c r="E20569" s="62" t="str">
        <f t="shared" si="1"/>
        <v>Out of test</v>
      </c>
      <c r="F20569" s="53" t="str">
        <f t="shared" si="2"/>
        <v>Shenzhen_1</v>
      </c>
      <c r="G20569" s="53">
        <f t="shared" si="3"/>
        <v>0.7565498949</v>
      </c>
    </row>
    <row r="20570">
      <c r="A20570" s="61">
        <v>1.514054336E9</v>
      </c>
      <c r="B20570" s="61">
        <v>1.0</v>
      </c>
      <c r="C20570" s="61">
        <v>2940.0</v>
      </c>
      <c r="D20570" s="57" t="s">
        <v>380</v>
      </c>
      <c r="E20570" s="62" t="str">
        <f t="shared" si="1"/>
        <v>Out of test</v>
      </c>
      <c r="F20570" s="53" t="str">
        <f t="shared" si="2"/>
        <v>Shenzhen_1</v>
      </c>
      <c r="G20570" s="53">
        <f t="shared" si="3"/>
        <v>0.1715855763</v>
      </c>
    </row>
    <row r="20571">
      <c r="A20571" s="61">
        <v>1.519625744E9</v>
      </c>
      <c r="B20571" s="61">
        <v>1.0</v>
      </c>
      <c r="C20571" s="61">
        <v>1667.0</v>
      </c>
      <c r="D20571" s="57" t="s">
        <v>380</v>
      </c>
      <c r="E20571" s="62" t="str">
        <f t="shared" si="1"/>
        <v>Out of test</v>
      </c>
      <c r="F20571" s="53" t="str">
        <f t="shared" si="2"/>
        <v>Shenzhen_1</v>
      </c>
      <c r="G20571" s="53">
        <f t="shared" si="3"/>
        <v>0.1307978492</v>
      </c>
    </row>
    <row r="20572">
      <c r="A20572" s="61">
        <v>1.519780504E9</v>
      </c>
      <c r="B20572" s="61">
        <v>1.0</v>
      </c>
      <c r="C20572" s="61">
        <v>1006.0</v>
      </c>
      <c r="D20572" s="57" t="s">
        <v>380</v>
      </c>
      <c r="E20572" s="62" t="str">
        <f t="shared" si="1"/>
        <v>Out of test</v>
      </c>
      <c r="F20572" s="53" t="str">
        <f t="shared" si="2"/>
        <v>Shenzhen_1</v>
      </c>
      <c r="G20572" s="53">
        <f t="shared" si="3"/>
        <v>0.254797205</v>
      </c>
    </row>
    <row r="20573">
      <c r="A20573" s="61">
        <v>1.513392163E9</v>
      </c>
      <c r="B20573" s="61">
        <v>1.0</v>
      </c>
      <c r="C20573" s="61">
        <v>593.0</v>
      </c>
      <c r="D20573" s="57" t="s">
        <v>380</v>
      </c>
      <c r="E20573" s="62" t="str">
        <f t="shared" si="1"/>
        <v>Out of test</v>
      </c>
      <c r="F20573" s="53" t="str">
        <f t="shared" si="2"/>
        <v>Shenzhen_1</v>
      </c>
      <c r="G20573" s="53">
        <f t="shared" si="3"/>
        <v>0.3204760732</v>
      </c>
    </row>
    <row r="20574">
      <c r="A20574" s="61">
        <v>1.512496863E9</v>
      </c>
      <c r="B20574" s="61">
        <v>1.0</v>
      </c>
      <c r="C20574" s="61">
        <v>7401.0</v>
      </c>
      <c r="D20574" s="57" t="s">
        <v>380</v>
      </c>
      <c r="E20574" s="62" t="str">
        <f t="shared" si="1"/>
        <v>Out of test</v>
      </c>
      <c r="F20574" s="53" t="str">
        <f t="shared" si="2"/>
        <v>Shenzhen_1</v>
      </c>
      <c r="G20574" s="53">
        <f t="shared" si="3"/>
        <v>0.9998611942</v>
      </c>
    </row>
    <row r="20575">
      <c r="A20575" s="61">
        <v>1.511578988E9</v>
      </c>
      <c r="B20575" s="61">
        <v>1.0</v>
      </c>
      <c r="C20575" s="61">
        <v>2109.0</v>
      </c>
      <c r="D20575" s="57" t="s">
        <v>380</v>
      </c>
      <c r="E20575" s="62" t="str">
        <f t="shared" si="1"/>
        <v>Out of test</v>
      </c>
      <c r="F20575" s="53" t="str">
        <f t="shared" si="2"/>
        <v>Shenzhen_1</v>
      </c>
      <c r="G20575" s="53">
        <f t="shared" si="3"/>
        <v>0.9765940522</v>
      </c>
    </row>
    <row r="20576">
      <c r="A20576" s="61">
        <v>1.515808269E9</v>
      </c>
      <c r="B20576" s="61">
        <v>1.0</v>
      </c>
      <c r="C20576" s="61">
        <v>1130.0</v>
      </c>
      <c r="D20576" s="57" t="s">
        <v>380</v>
      </c>
      <c r="E20576" s="62" t="str">
        <f t="shared" si="1"/>
        <v>Out of test</v>
      </c>
      <c r="F20576" s="53" t="str">
        <f t="shared" si="2"/>
        <v>Shenzhen_1</v>
      </c>
      <c r="G20576" s="53">
        <f t="shared" si="3"/>
        <v>0.2501837476</v>
      </c>
    </row>
    <row r="20577">
      <c r="A20577" s="61">
        <v>1.515553089E9</v>
      </c>
      <c r="B20577" s="61">
        <v>1.0</v>
      </c>
      <c r="C20577" s="61">
        <v>2323.0</v>
      </c>
      <c r="D20577" s="57" t="s">
        <v>380</v>
      </c>
      <c r="E20577" s="62" t="str">
        <f t="shared" si="1"/>
        <v>Out of test</v>
      </c>
      <c r="F20577" s="53" t="str">
        <f t="shared" si="2"/>
        <v>Shenzhen_1</v>
      </c>
      <c r="G20577" s="53">
        <f t="shared" si="3"/>
        <v>0.4542686776</v>
      </c>
    </row>
    <row r="20578">
      <c r="A20578" s="61">
        <v>1.514368383E9</v>
      </c>
      <c r="B20578" s="61">
        <v>1.0</v>
      </c>
      <c r="C20578" s="61">
        <v>3693.0</v>
      </c>
      <c r="D20578" s="57" t="s">
        <v>380</v>
      </c>
      <c r="E20578" s="62" t="str">
        <f t="shared" si="1"/>
        <v>Out of test</v>
      </c>
      <c r="F20578" s="53" t="str">
        <f t="shared" si="2"/>
        <v>Shenzhen_1</v>
      </c>
      <c r="G20578" s="53">
        <f t="shared" si="3"/>
        <v>0.3713235954</v>
      </c>
    </row>
    <row r="20579">
      <c r="A20579" s="61">
        <v>1.517613523E9</v>
      </c>
      <c r="B20579" s="61">
        <v>1.0</v>
      </c>
      <c r="C20579" s="61">
        <v>2338.0</v>
      </c>
      <c r="D20579" s="57" t="s">
        <v>380</v>
      </c>
      <c r="E20579" s="62" t="str">
        <f t="shared" si="1"/>
        <v>Out of test</v>
      </c>
      <c r="F20579" s="53" t="str">
        <f t="shared" si="2"/>
        <v>Shenzhen_1</v>
      </c>
      <c r="G20579" s="53">
        <f t="shared" si="3"/>
        <v>0.3178259291</v>
      </c>
    </row>
    <row r="20580">
      <c r="A20580" s="61">
        <v>1.514744088E9</v>
      </c>
      <c r="B20580" s="61">
        <v>1.0</v>
      </c>
      <c r="C20580" s="61">
        <v>1482.0</v>
      </c>
      <c r="D20580" s="57" t="s">
        <v>380</v>
      </c>
      <c r="E20580" s="62" t="str">
        <f t="shared" si="1"/>
        <v>Out of test</v>
      </c>
      <c r="F20580" s="53" t="str">
        <f t="shared" si="2"/>
        <v>Shenzhen_1</v>
      </c>
      <c r="G20580" s="53">
        <f t="shared" si="3"/>
        <v>0.09530839397</v>
      </c>
    </row>
    <row r="20581">
      <c r="A20581" s="61">
        <v>1.516790295E9</v>
      </c>
      <c r="B20581" s="61">
        <v>1.0</v>
      </c>
      <c r="C20581" s="61">
        <v>149.0</v>
      </c>
      <c r="D20581" s="57" t="s">
        <v>380</v>
      </c>
      <c r="E20581" s="62" t="str">
        <f t="shared" si="1"/>
        <v>Out of test</v>
      </c>
      <c r="F20581" s="53" t="str">
        <f t="shared" si="2"/>
        <v>Shenzhen_1</v>
      </c>
      <c r="G20581" s="53">
        <f t="shared" si="3"/>
        <v>0.9891414072</v>
      </c>
    </row>
    <row r="20582">
      <c r="A20582" s="61">
        <v>1.519309905E9</v>
      </c>
      <c r="B20582" s="61">
        <v>1.0</v>
      </c>
      <c r="C20582" s="61">
        <v>199.0</v>
      </c>
      <c r="D20582" s="57" t="s">
        <v>380</v>
      </c>
      <c r="E20582" s="62" t="str">
        <f t="shared" si="1"/>
        <v>Out of test</v>
      </c>
      <c r="F20582" s="53" t="str">
        <f t="shared" si="2"/>
        <v>Shenzhen_1</v>
      </c>
      <c r="G20582" s="53">
        <f t="shared" si="3"/>
        <v>0.5646209065</v>
      </c>
    </row>
    <row r="20583">
      <c r="A20583" s="61">
        <v>1.514052043E9</v>
      </c>
      <c r="B20583" s="61">
        <v>1.0</v>
      </c>
      <c r="C20583" s="61">
        <v>839.0</v>
      </c>
      <c r="D20583" s="57" t="s">
        <v>380</v>
      </c>
      <c r="E20583" s="62" t="str">
        <f t="shared" si="1"/>
        <v>Out of test</v>
      </c>
      <c r="F20583" s="53" t="str">
        <f t="shared" si="2"/>
        <v>Shenzhen_1</v>
      </c>
      <c r="G20583" s="53">
        <f t="shared" si="3"/>
        <v>0.7340942253</v>
      </c>
    </row>
    <row r="20584">
      <c r="A20584" s="61">
        <v>1.518516537E9</v>
      </c>
      <c r="B20584" s="61">
        <v>1.0</v>
      </c>
      <c r="C20584" s="61">
        <v>294.0</v>
      </c>
      <c r="D20584" s="57" t="s">
        <v>380</v>
      </c>
      <c r="E20584" s="62" t="str">
        <f t="shared" si="1"/>
        <v>Out of test</v>
      </c>
      <c r="F20584" s="53" t="str">
        <f t="shared" si="2"/>
        <v>Shenzhen_1</v>
      </c>
      <c r="G20584" s="53">
        <f t="shared" si="3"/>
        <v>0.4177345798</v>
      </c>
    </row>
    <row r="20585">
      <c r="A20585" s="61">
        <v>1.515821504E9</v>
      </c>
      <c r="B20585" s="61">
        <v>1.0</v>
      </c>
      <c r="C20585" s="61">
        <v>1916.0</v>
      </c>
      <c r="D20585" s="57" t="s">
        <v>380</v>
      </c>
      <c r="E20585" s="62" t="str">
        <f t="shared" si="1"/>
        <v>Out of test</v>
      </c>
      <c r="F20585" s="53" t="str">
        <f t="shared" si="2"/>
        <v>Shenzhen_1</v>
      </c>
      <c r="G20585" s="53">
        <f t="shared" si="3"/>
        <v>0.0975562034</v>
      </c>
    </row>
    <row r="20586">
      <c r="A20586" s="61">
        <v>1.516845667E9</v>
      </c>
      <c r="B20586" s="61">
        <v>1.0</v>
      </c>
      <c r="C20586" s="61">
        <v>304.0</v>
      </c>
      <c r="D20586" s="57" t="s">
        <v>380</v>
      </c>
      <c r="E20586" s="62" t="str">
        <f t="shared" si="1"/>
        <v>Out of test</v>
      </c>
      <c r="F20586" s="53" t="str">
        <f t="shared" si="2"/>
        <v>Shenzhen_1</v>
      </c>
      <c r="G20586" s="53">
        <f t="shared" si="3"/>
        <v>0.6892809268</v>
      </c>
    </row>
    <row r="20587">
      <c r="A20587" s="61">
        <v>1.517639683E9</v>
      </c>
      <c r="B20587" s="61">
        <v>1.0</v>
      </c>
      <c r="C20587" s="61">
        <v>686.0</v>
      </c>
      <c r="D20587" s="57" t="s">
        <v>380</v>
      </c>
      <c r="E20587" s="62" t="str">
        <f t="shared" si="1"/>
        <v>Out of test</v>
      </c>
      <c r="F20587" s="53" t="str">
        <f t="shared" si="2"/>
        <v>Shenzhen_1</v>
      </c>
      <c r="G20587" s="53">
        <f t="shared" si="3"/>
        <v>0.550493572</v>
      </c>
    </row>
    <row r="20588">
      <c r="A20588" s="61">
        <v>1.517701775E9</v>
      </c>
      <c r="B20588" s="61">
        <v>1.0</v>
      </c>
      <c r="C20588" s="61">
        <v>1157.0</v>
      </c>
      <c r="D20588" s="57" t="s">
        <v>380</v>
      </c>
      <c r="E20588" s="62" t="str">
        <f t="shared" si="1"/>
        <v>Out of test</v>
      </c>
      <c r="F20588" s="53" t="str">
        <f t="shared" si="2"/>
        <v>Shenzhen_1</v>
      </c>
      <c r="G20588" s="53">
        <f t="shared" si="3"/>
        <v>0.9594180401</v>
      </c>
    </row>
    <row r="20589">
      <c r="A20589" s="61">
        <v>1.512732798E9</v>
      </c>
      <c r="B20589" s="61">
        <v>1.0</v>
      </c>
      <c r="C20589" s="61">
        <v>131.0</v>
      </c>
      <c r="D20589" s="57" t="s">
        <v>380</v>
      </c>
      <c r="E20589" s="62" t="str">
        <f t="shared" si="1"/>
        <v>Out of test</v>
      </c>
      <c r="F20589" s="53" t="str">
        <f t="shared" si="2"/>
        <v>Shenzhen_1</v>
      </c>
      <c r="G20589" s="53">
        <f t="shared" si="3"/>
        <v>0.9771583081</v>
      </c>
    </row>
    <row r="20590">
      <c r="A20590" s="61">
        <v>1.513764117E9</v>
      </c>
      <c r="B20590" s="61">
        <v>1.0</v>
      </c>
      <c r="C20590" s="61">
        <v>1066.0</v>
      </c>
      <c r="D20590" s="57" t="s">
        <v>380</v>
      </c>
      <c r="E20590" s="62" t="str">
        <f t="shared" si="1"/>
        <v>Out of test</v>
      </c>
      <c r="F20590" s="53" t="str">
        <f t="shared" si="2"/>
        <v>Shenzhen_1</v>
      </c>
      <c r="G20590" s="53">
        <f t="shared" si="3"/>
        <v>0.8101886505</v>
      </c>
    </row>
    <row r="20591">
      <c r="A20591" s="61">
        <v>1.514801256E9</v>
      </c>
      <c r="B20591" s="61">
        <v>1.0</v>
      </c>
      <c r="C20591" s="61">
        <v>2060.0</v>
      </c>
      <c r="D20591" s="57" t="s">
        <v>380</v>
      </c>
      <c r="E20591" s="62" t="str">
        <f t="shared" si="1"/>
        <v>Out of test</v>
      </c>
      <c r="F20591" s="53" t="str">
        <f t="shared" si="2"/>
        <v>Shenzhen_1</v>
      </c>
      <c r="G20591" s="53">
        <f t="shared" si="3"/>
        <v>0.5077446822</v>
      </c>
    </row>
    <row r="20592">
      <c r="A20592" s="61">
        <v>1.512232157E9</v>
      </c>
      <c r="B20592" s="61">
        <v>1.0</v>
      </c>
      <c r="C20592" s="61">
        <v>1700.0</v>
      </c>
      <c r="D20592" s="57" t="s">
        <v>380</v>
      </c>
      <c r="E20592" s="62" t="str">
        <f t="shared" si="1"/>
        <v>Out of test</v>
      </c>
      <c r="F20592" s="53" t="str">
        <f t="shared" si="2"/>
        <v>Shenzhen_1</v>
      </c>
      <c r="G20592" s="53">
        <f t="shared" si="3"/>
        <v>0.9161753198</v>
      </c>
    </row>
    <row r="20593">
      <c r="A20593" s="61">
        <v>1.511326913E9</v>
      </c>
      <c r="B20593" s="61">
        <v>1.0</v>
      </c>
      <c r="C20593" s="61">
        <v>329.0</v>
      </c>
      <c r="D20593" s="57" t="s">
        <v>380</v>
      </c>
      <c r="E20593" s="62" t="str">
        <f t="shared" si="1"/>
        <v>Out of test</v>
      </c>
      <c r="F20593" s="53" t="str">
        <f t="shared" si="2"/>
        <v>Shenzhen_1</v>
      </c>
      <c r="G20593" s="53">
        <f t="shared" si="3"/>
        <v>0.4721703953</v>
      </c>
    </row>
    <row r="20594">
      <c r="A20594" s="61">
        <v>1.514630256E9</v>
      </c>
      <c r="B20594" s="61">
        <v>1.0</v>
      </c>
      <c r="C20594" s="61">
        <v>963.0</v>
      </c>
      <c r="D20594" s="57" t="s">
        <v>380</v>
      </c>
      <c r="E20594" s="62" t="str">
        <f t="shared" si="1"/>
        <v>Out of test</v>
      </c>
      <c r="F20594" s="53" t="str">
        <f t="shared" si="2"/>
        <v>Shenzhen_1</v>
      </c>
      <c r="G20594" s="53">
        <f t="shared" si="3"/>
        <v>0.400277492</v>
      </c>
    </row>
    <row r="20595">
      <c r="A20595" s="61">
        <v>1.515181605E9</v>
      </c>
      <c r="B20595" s="61">
        <v>1.0</v>
      </c>
      <c r="C20595" s="61">
        <v>4010.0</v>
      </c>
      <c r="D20595" s="57" t="s">
        <v>380</v>
      </c>
      <c r="E20595" s="62" t="str">
        <f t="shared" si="1"/>
        <v>Out of test</v>
      </c>
      <c r="F20595" s="53" t="str">
        <f t="shared" si="2"/>
        <v>Shenzhen_1</v>
      </c>
      <c r="G20595" s="53">
        <f t="shared" si="3"/>
        <v>0.12181466</v>
      </c>
    </row>
    <row r="20596">
      <c r="A20596" s="61">
        <v>1.515559925E9</v>
      </c>
      <c r="B20596" s="61">
        <v>1.0</v>
      </c>
      <c r="C20596" s="61">
        <v>238.0</v>
      </c>
      <c r="D20596" s="57" t="s">
        <v>380</v>
      </c>
      <c r="E20596" s="62" t="str">
        <f t="shared" si="1"/>
        <v>Out of test</v>
      </c>
      <c r="F20596" s="53" t="str">
        <f t="shared" si="2"/>
        <v>Shenzhen_1</v>
      </c>
      <c r="G20596" s="53">
        <f t="shared" si="3"/>
        <v>0.7637676241</v>
      </c>
    </row>
    <row r="20597">
      <c r="A20597" s="61">
        <v>1.519506319E9</v>
      </c>
      <c r="B20597" s="61">
        <v>1.0</v>
      </c>
      <c r="C20597" s="61">
        <v>4793.0</v>
      </c>
      <c r="D20597" s="57" t="s">
        <v>380</v>
      </c>
      <c r="E20597" s="62" t="str">
        <f t="shared" si="1"/>
        <v>Out of test</v>
      </c>
      <c r="F20597" s="53" t="str">
        <f t="shared" si="2"/>
        <v>Shenzhen_1</v>
      </c>
      <c r="G20597" s="53">
        <f t="shared" si="3"/>
        <v>0.5242438458</v>
      </c>
    </row>
    <row r="20598">
      <c r="A20598" s="61">
        <v>1.513459779E9</v>
      </c>
      <c r="B20598" s="61">
        <v>1.0</v>
      </c>
      <c r="C20598" s="61">
        <v>2116.0</v>
      </c>
      <c r="D20598" s="57" t="s">
        <v>380</v>
      </c>
      <c r="E20598" s="62" t="str">
        <f t="shared" si="1"/>
        <v>Out of test</v>
      </c>
      <c r="F20598" s="53" t="str">
        <f t="shared" si="2"/>
        <v>Shenzhen_1</v>
      </c>
      <c r="G20598" s="53">
        <f t="shared" si="3"/>
        <v>0.2968798053</v>
      </c>
    </row>
    <row r="20599">
      <c r="A20599" s="61">
        <v>1.513375493E9</v>
      </c>
      <c r="B20599" s="61">
        <v>1.0</v>
      </c>
      <c r="C20599" s="61">
        <v>2291.0</v>
      </c>
      <c r="D20599" s="57" t="s">
        <v>380</v>
      </c>
      <c r="E20599" s="62" t="str">
        <f t="shared" si="1"/>
        <v>Out of test</v>
      </c>
      <c r="F20599" s="53" t="str">
        <f t="shared" si="2"/>
        <v>Shenzhen_1</v>
      </c>
      <c r="G20599" s="53">
        <f t="shared" si="3"/>
        <v>0.2954345381</v>
      </c>
    </row>
    <row r="20600">
      <c r="A20600" s="61">
        <v>1.512355759E9</v>
      </c>
      <c r="B20600" s="61">
        <v>1.0</v>
      </c>
      <c r="C20600" s="61">
        <v>2594.0</v>
      </c>
      <c r="D20600" s="57" t="s">
        <v>380</v>
      </c>
      <c r="E20600" s="62" t="str">
        <f t="shared" si="1"/>
        <v>Out of test</v>
      </c>
      <c r="F20600" s="53" t="str">
        <f t="shared" si="2"/>
        <v>Shenzhen_1</v>
      </c>
      <c r="G20600" s="53">
        <f t="shared" si="3"/>
        <v>0.3891117818</v>
      </c>
    </row>
    <row r="20601">
      <c r="A20601" s="61">
        <v>1.516235414E9</v>
      </c>
      <c r="B20601" s="61">
        <v>1.0</v>
      </c>
      <c r="C20601" s="61">
        <v>247.0</v>
      </c>
      <c r="D20601" s="57" t="s">
        <v>380</v>
      </c>
      <c r="E20601" s="62" t="str">
        <f t="shared" si="1"/>
        <v>Out of test</v>
      </c>
      <c r="F20601" s="53" t="str">
        <f t="shared" si="2"/>
        <v>Shenzhen_1</v>
      </c>
      <c r="G20601" s="53">
        <f t="shared" si="3"/>
        <v>0.7871485341</v>
      </c>
    </row>
    <row r="20602">
      <c r="A20602" s="61">
        <v>1.511719784E9</v>
      </c>
      <c r="B20602" s="61">
        <v>1.0</v>
      </c>
      <c r="C20602" s="61">
        <v>2070.0</v>
      </c>
      <c r="D20602" s="57" t="s">
        <v>380</v>
      </c>
      <c r="E20602" s="62" t="str">
        <f t="shared" si="1"/>
        <v>Out of test</v>
      </c>
      <c r="F20602" s="53" t="str">
        <f t="shared" si="2"/>
        <v>Shenzhen_1</v>
      </c>
      <c r="G20602" s="53">
        <f t="shared" si="3"/>
        <v>0.2873774397</v>
      </c>
    </row>
    <row r="20603">
      <c r="A20603" s="61">
        <v>1.516585169E9</v>
      </c>
      <c r="B20603" s="61">
        <v>1.0</v>
      </c>
      <c r="C20603" s="61">
        <v>1225.0</v>
      </c>
      <c r="D20603" s="57" t="s">
        <v>380</v>
      </c>
      <c r="E20603" s="62" t="str">
        <f t="shared" si="1"/>
        <v>Out of test</v>
      </c>
      <c r="F20603" s="53" t="str">
        <f t="shared" si="2"/>
        <v>Shenzhen_1</v>
      </c>
      <c r="G20603" s="53">
        <f t="shared" si="3"/>
        <v>0.01442958809</v>
      </c>
    </row>
    <row r="20604">
      <c r="A20604" s="61">
        <v>1.519932789E9</v>
      </c>
      <c r="B20604" s="61">
        <v>1.0</v>
      </c>
      <c r="C20604" s="61">
        <v>1910.0</v>
      </c>
      <c r="D20604" s="57" t="s">
        <v>380</v>
      </c>
      <c r="E20604" s="62" t="str">
        <f t="shared" si="1"/>
        <v>Out of test</v>
      </c>
      <c r="F20604" s="53" t="str">
        <f t="shared" si="2"/>
        <v>Shenzhen_1</v>
      </c>
      <c r="G20604" s="53">
        <f t="shared" si="3"/>
        <v>0.248450599</v>
      </c>
    </row>
    <row r="20605">
      <c r="A20605" s="61">
        <v>1.519018886E9</v>
      </c>
      <c r="B20605" s="61">
        <v>1.0</v>
      </c>
      <c r="C20605" s="61">
        <v>1620.0</v>
      </c>
      <c r="D20605" s="57" t="s">
        <v>380</v>
      </c>
      <c r="E20605" s="62" t="str">
        <f t="shared" si="1"/>
        <v>Out of test</v>
      </c>
      <c r="F20605" s="53" t="str">
        <f t="shared" si="2"/>
        <v>Shenzhen_1</v>
      </c>
      <c r="G20605" s="53">
        <f t="shared" si="3"/>
        <v>0.08831485404</v>
      </c>
    </row>
    <row r="20606">
      <c r="A20606" s="61">
        <v>1.515086476E9</v>
      </c>
      <c r="B20606" s="61">
        <v>1.0</v>
      </c>
      <c r="C20606" s="61">
        <v>1492.0</v>
      </c>
      <c r="D20606" s="57" t="s">
        <v>380</v>
      </c>
      <c r="E20606" s="62" t="str">
        <f t="shared" si="1"/>
        <v>Out of test</v>
      </c>
      <c r="F20606" s="53" t="str">
        <f t="shared" si="2"/>
        <v>Shenzhen_1</v>
      </c>
      <c r="G20606" s="53">
        <f t="shared" si="3"/>
        <v>0.556238596</v>
      </c>
    </row>
    <row r="20607">
      <c r="A20607" s="61">
        <v>1.517595267E9</v>
      </c>
      <c r="B20607" s="61">
        <v>1.0</v>
      </c>
      <c r="C20607" s="61">
        <v>1156.0</v>
      </c>
      <c r="D20607" s="57" t="s">
        <v>380</v>
      </c>
      <c r="E20607" s="62" t="str">
        <f t="shared" si="1"/>
        <v>Out of test</v>
      </c>
      <c r="F20607" s="53" t="str">
        <f t="shared" si="2"/>
        <v>Shenzhen_1</v>
      </c>
      <c r="G20607" s="53">
        <f t="shared" si="3"/>
        <v>0.6385370287</v>
      </c>
    </row>
    <row r="20608">
      <c r="A20608" s="61">
        <v>1.514421088E9</v>
      </c>
      <c r="B20608" s="61">
        <v>1.0</v>
      </c>
      <c r="C20608" s="61">
        <v>1912.0</v>
      </c>
      <c r="D20608" s="57" t="s">
        <v>380</v>
      </c>
      <c r="E20608" s="62" t="str">
        <f t="shared" si="1"/>
        <v>Out of test</v>
      </c>
      <c r="F20608" s="53" t="str">
        <f t="shared" si="2"/>
        <v>Shenzhen_1</v>
      </c>
      <c r="G20608" s="53">
        <f t="shared" si="3"/>
        <v>0.8338852149</v>
      </c>
    </row>
    <row r="20609">
      <c r="A20609" s="61">
        <v>1.516174984E9</v>
      </c>
      <c r="B20609" s="61">
        <v>1.0</v>
      </c>
      <c r="C20609" s="61">
        <v>1473.0</v>
      </c>
      <c r="D20609" s="57" t="s">
        <v>380</v>
      </c>
      <c r="E20609" s="62" t="str">
        <f t="shared" si="1"/>
        <v>Out of test</v>
      </c>
      <c r="F20609" s="53" t="str">
        <f t="shared" si="2"/>
        <v>Shenzhen_1</v>
      </c>
      <c r="G20609" s="53">
        <f t="shared" si="3"/>
        <v>0.6751248095</v>
      </c>
    </row>
    <row r="20610">
      <c r="A20610" s="61">
        <v>1.518798146E9</v>
      </c>
      <c r="B20610" s="61">
        <v>1.0</v>
      </c>
      <c r="C20610" s="61">
        <v>1217.0</v>
      </c>
      <c r="D20610" s="57" t="s">
        <v>380</v>
      </c>
      <c r="E20610" s="62" t="str">
        <f t="shared" si="1"/>
        <v>Out of test</v>
      </c>
      <c r="F20610" s="53" t="str">
        <f t="shared" si="2"/>
        <v>Shenzhen_1</v>
      </c>
      <c r="G20610" s="53">
        <f t="shared" si="3"/>
        <v>0.4882226354</v>
      </c>
    </row>
    <row r="20611">
      <c r="A20611" s="61">
        <v>1.511361427E9</v>
      </c>
      <c r="B20611" s="61">
        <v>1.0</v>
      </c>
      <c r="C20611" s="61">
        <v>611.0</v>
      </c>
      <c r="D20611" s="57" t="s">
        <v>380</v>
      </c>
      <c r="E20611" s="62" t="str">
        <f t="shared" si="1"/>
        <v>Out of test</v>
      </c>
      <c r="F20611" s="53" t="str">
        <f t="shared" si="2"/>
        <v>Shenzhen_1</v>
      </c>
      <c r="G20611" s="53">
        <f t="shared" si="3"/>
        <v>0.3793927148</v>
      </c>
    </row>
    <row r="20612">
      <c r="A20612" s="61">
        <v>1.512387097E9</v>
      </c>
      <c r="B20612" s="61">
        <v>1.0</v>
      </c>
      <c r="C20612" s="61">
        <v>1361.0</v>
      </c>
      <c r="D20612" s="57" t="s">
        <v>380</v>
      </c>
      <c r="E20612" s="62" t="str">
        <f t="shared" si="1"/>
        <v>Out of test</v>
      </c>
      <c r="F20612" s="53" t="str">
        <f t="shared" si="2"/>
        <v>Shenzhen_1</v>
      </c>
      <c r="G20612" s="53">
        <f t="shared" si="3"/>
        <v>0.9454924469</v>
      </c>
    </row>
    <row r="20613">
      <c r="A20613" s="61">
        <v>1.519526528E9</v>
      </c>
      <c r="B20613" s="61">
        <v>1.0</v>
      </c>
      <c r="C20613" s="61">
        <v>2397.0</v>
      </c>
      <c r="D20613" s="57" t="s">
        <v>380</v>
      </c>
      <c r="E20613" s="62" t="str">
        <f t="shared" si="1"/>
        <v>Out of test</v>
      </c>
      <c r="F20613" s="53" t="str">
        <f t="shared" si="2"/>
        <v>Shenzhen_1</v>
      </c>
      <c r="G20613" s="53">
        <f t="shared" si="3"/>
        <v>0.3449816323</v>
      </c>
    </row>
    <row r="20614">
      <c r="A20614" s="61">
        <v>1.517255555E9</v>
      </c>
      <c r="B20614" s="61">
        <v>1.0</v>
      </c>
      <c r="C20614" s="61">
        <v>3175.0</v>
      </c>
      <c r="D20614" s="57" t="s">
        <v>380</v>
      </c>
      <c r="E20614" s="62" t="str">
        <f t="shared" si="1"/>
        <v>Out of test</v>
      </c>
      <c r="F20614" s="53" t="str">
        <f t="shared" si="2"/>
        <v>Shenzhen_1</v>
      </c>
      <c r="G20614" s="53">
        <f t="shared" si="3"/>
        <v>0.7414791989</v>
      </c>
    </row>
    <row r="20615">
      <c r="A20615" s="61">
        <v>1.514680304E9</v>
      </c>
      <c r="B20615" s="61">
        <v>1.0</v>
      </c>
      <c r="C20615" s="61">
        <v>2276.0</v>
      </c>
      <c r="D20615" s="57" t="s">
        <v>380</v>
      </c>
      <c r="E20615" s="62" t="str">
        <f t="shared" si="1"/>
        <v>Out of test</v>
      </c>
      <c r="F20615" s="53" t="str">
        <f t="shared" si="2"/>
        <v>Shenzhen_1</v>
      </c>
      <c r="G20615" s="53">
        <f t="shared" si="3"/>
        <v>0.04762669086</v>
      </c>
    </row>
    <row r="20616">
      <c r="A20616" s="61">
        <v>1.511460398E9</v>
      </c>
      <c r="B20616" s="61">
        <v>1.0</v>
      </c>
      <c r="C20616" s="61">
        <v>959.0</v>
      </c>
      <c r="D20616" s="57" t="s">
        <v>380</v>
      </c>
      <c r="E20616" s="62" t="str">
        <f t="shared" si="1"/>
        <v>Out of test</v>
      </c>
      <c r="F20616" s="53" t="str">
        <f t="shared" si="2"/>
        <v>Shenzhen_1</v>
      </c>
      <c r="G20616" s="53">
        <f t="shared" si="3"/>
        <v>0.138320175</v>
      </c>
    </row>
    <row r="20617">
      <c r="A20617" s="61">
        <v>1.516427446E9</v>
      </c>
      <c r="B20617" s="61">
        <v>1.0</v>
      </c>
      <c r="C20617" s="61">
        <v>709.0</v>
      </c>
      <c r="D20617" s="57" t="s">
        <v>380</v>
      </c>
      <c r="E20617" s="62" t="str">
        <f t="shared" si="1"/>
        <v>Out of test</v>
      </c>
      <c r="F20617" s="53" t="str">
        <f t="shared" si="2"/>
        <v>Shenzhen_1</v>
      </c>
      <c r="G20617" s="53">
        <f t="shared" si="3"/>
        <v>0.625570333</v>
      </c>
    </row>
    <row r="20618">
      <c r="A20618" s="61">
        <v>1.514018755E9</v>
      </c>
      <c r="B20618" s="61">
        <v>1.0</v>
      </c>
      <c r="C20618" s="61">
        <v>855.0</v>
      </c>
      <c r="D20618" s="57" t="s">
        <v>380</v>
      </c>
      <c r="E20618" s="62" t="str">
        <f t="shared" si="1"/>
        <v>Out of test</v>
      </c>
      <c r="F20618" s="53" t="str">
        <f t="shared" si="2"/>
        <v>Shenzhen_1</v>
      </c>
      <c r="G20618" s="53">
        <f t="shared" si="3"/>
        <v>0.07946435223</v>
      </c>
    </row>
    <row r="20619">
      <c r="A20619" s="61">
        <v>1.512319159E9</v>
      </c>
      <c r="B20619" s="61">
        <v>1.0</v>
      </c>
      <c r="C20619" s="61">
        <v>522.0</v>
      </c>
      <c r="D20619" s="57" t="s">
        <v>380</v>
      </c>
      <c r="E20619" s="62" t="str">
        <f t="shared" si="1"/>
        <v>Out of test</v>
      </c>
      <c r="F20619" s="53" t="str">
        <f t="shared" si="2"/>
        <v>Shenzhen_1</v>
      </c>
      <c r="G20619" s="53">
        <f t="shared" si="3"/>
        <v>0.04651495053</v>
      </c>
    </row>
    <row r="20620">
      <c r="A20620" s="61">
        <v>1.516609324E9</v>
      </c>
      <c r="B20620" s="61">
        <v>1.0</v>
      </c>
      <c r="C20620" s="61">
        <v>3826.0</v>
      </c>
      <c r="D20620" s="57" t="s">
        <v>380</v>
      </c>
      <c r="E20620" s="62" t="str">
        <f t="shared" si="1"/>
        <v>Out of test</v>
      </c>
      <c r="F20620" s="53" t="str">
        <f t="shared" si="2"/>
        <v>Shenzhen_1</v>
      </c>
      <c r="G20620" s="53">
        <f t="shared" si="3"/>
        <v>0.2418743274</v>
      </c>
    </row>
    <row r="20621">
      <c r="A20621" s="61">
        <v>1.511546159E9</v>
      </c>
      <c r="B20621" s="61">
        <v>1.0</v>
      </c>
      <c r="C20621" s="61">
        <v>3789.0</v>
      </c>
      <c r="D20621" s="57" t="s">
        <v>380</v>
      </c>
      <c r="E20621" s="62" t="str">
        <f t="shared" si="1"/>
        <v>Out of test</v>
      </c>
      <c r="F20621" s="53" t="str">
        <f t="shared" si="2"/>
        <v>Shenzhen_1</v>
      </c>
      <c r="G20621" s="53">
        <f t="shared" si="3"/>
        <v>0.1453544105</v>
      </c>
    </row>
    <row r="20622">
      <c r="A20622" s="61">
        <v>1.515825236E9</v>
      </c>
      <c r="B20622" s="61">
        <v>1.0</v>
      </c>
      <c r="C20622" s="61">
        <v>560.0</v>
      </c>
      <c r="D20622" s="57" t="s">
        <v>380</v>
      </c>
      <c r="E20622" s="62" t="str">
        <f t="shared" si="1"/>
        <v>Out of test</v>
      </c>
      <c r="F20622" s="53" t="str">
        <f t="shared" si="2"/>
        <v>Shenzhen_1</v>
      </c>
      <c r="G20622" s="53">
        <f t="shared" si="3"/>
        <v>0.1820406712</v>
      </c>
    </row>
    <row r="20623">
      <c r="A20623" s="61">
        <v>1.515676768E9</v>
      </c>
      <c r="B20623" s="61">
        <v>1.0</v>
      </c>
      <c r="C20623" s="61">
        <v>183.0</v>
      </c>
      <c r="D20623" s="57" t="s">
        <v>380</v>
      </c>
      <c r="E20623" s="62" t="str">
        <f t="shared" si="1"/>
        <v>Out of test</v>
      </c>
      <c r="F20623" s="53" t="str">
        <f t="shared" si="2"/>
        <v>Shenzhen_1</v>
      </c>
      <c r="G20623" s="53">
        <f t="shared" si="3"/>
        <v>0.8913927236</v>
      </c>
    </row>
    <row r="20624">
      <c r="A20624" s="61">
        <v>1.519941413E9</v>
      </c>
      <c r="B20624" s="61">
        <v>1.0</v>
      </c>
      <c r="C20624" s="61">
        <v>974.0</v>
      </c>
      <c r="D20624" s="57" t="s">
        <v>380</v>
      </c>
      <c r="E20624" s="62" t="str">
        <f t="shared" si="1"/>
        <v>Out of test</v>
      </c>
      <c r="F20624" s="53" t="str">
        <f t="shared" si="2"/>
        <v>Shenzhen_1</v>
      </c>
      <c r="G20624" s="53">
        <f t="shared" si="3"/>
        <v>0.03428155662</v>
      </c>
    </row>
    <row r="20625">
      <c r="A20625" s="61">
        <v>1.516375618E9</v>
      </c>
      <c r="B20625" s="61">
        <v>1.0</v>
      </c>
      <c r="C20625" s="61">
        <v>1741.0</v>
      </c>
      <c r="D20625" s="57" t="s">
        <v>380</v>
      </c>
      <c r="E20625" s="62" t="str">
        <f t="shared" si="1"/>
        <v>Out of test</v>
      </c>
      <c r="F20625" s="53" t="str">
        <f t="shared" si="2"/>
        <v>Shenzhen_1</v>
      </c>
      <c r="G20625" s="53">
        <f t="shared" si="3"/>
        <v>0.2142365753</v>
      </c>
    </row>
    <row r="20626">
      <c r="A20626" s="61">
        <v>1.516225489E9</v>
      </c>
      <c r="B20626" s="61">
        <v>1.0</v>
      </c>
      <c r="C20626" s="61">
        <v>93.0</v>
      </c>
      <c r="D20626" s="57" t="s">
        <v>380</v>
      </c>
      <c r="E20626" s="62" t="str">
        <f t="shared" si="1"/>
        <v>Out of test</v>
      </c>
      <c r="F20626" s="53" t="str">
        <f t="shared" si="2"/>
        <v>Shenzhen_1</v>
      </c>
      <c r="G20626" s="53">
        <f t="shared" si="3"/>
        <v>0.5438242712</v>
      </c>
    </row>
    <row r="20627">
      <c r="A20627" s="61">
        <v>1.514858905E9</v>
      </c>
      <c r="B20627" s="61">
        <v>1.0</v>
      </c>
      <c r="C20627" s="61">
        <v>1369.0</v>
      </c>
      <c r="D20627" s="57" t="s">
        <v>380</v>
      </c>
      <c r="E20627" s="62" t="str">
        <f t="shared" si="1"/>
        <v>Out of test</v>
      </c>
      <c r="F20627" s="53" t="str">
        <f t="shared" si="2"/>
        <v>Shenzhen_1</v>
      </c>
      <c r="G20627" s="53">
        <f t="shared" si="3"/>
        <v>0.2420427506</v>
      </c>
    </row>
    <row r="20628">
      <c r="A20628" s="61">
        <v>1.519519598E9</v>
      </c>
      <c r="B20628" s="61">
        <v>1.0</v>
      </c>
      <c r="C20628" s="61">
        <v>1402.0</v>
      </c>
      <c r="D20628" s="57" t="s">
        <v>380</v>
      </c>
      <c r="E20628" s="62" t="str">
        <f t="shared" si="1"/>
        <v>Out of test</v>
      </c>
      <c r="F20628" s="53" t="str">
        <f t="shared" si="2"/>
        <v>Shenzhen_1</v>
      </c>
      <c r="G20628" s="53">
        <f t="shared" si="3"/>
        <v>0.9941312816</v>
      </c>
    </row>
    <row r="20629">
      <c r="A20629" s="61">
        <v>1.514814747E9</v>
      </c>
      <c r="B20629" s="61">
        <v>1.0</v>
      </c>
      <c r="C20629" s="61">
        <v>363.0</v>
      </c>
      <c r="D20629" s="57" t="s">
        <v>380</v>
      </c>
      <c r="E20629" s="62" t="str">
        <f t="shared" si="1"/>
        <v>Out of test</v>
      </c>
      <c r="F20629" s="53" t="str">
        <f t="shared" si="2"/>
        <v>Shenzhen_1</v>
      </c>
      <c r="G20629" s="53">
        <f t="shared" si="3"/>
        <v>0.4204442857</v>
      </c>
    </row>
    <row r="20630">
      <c r="A20630" s="61">
        <v>1.516983077E9</v>
      </c>
      <c r="B20630" s="61">
        <v>1.0</v>
      </c>
      <c r="C20630" s="61">
        <v>921.0</v>
      </c>
      <c r="D20630" s="57" t="s">
        <v>380</v>
      </c>
      <c r="E20630" s="62" t="str">
        <f t="shared" si="1"/>
        <v>Out of test</v>
      </c>
      <c r="F20630" s="53" t="str">
        <f t="shared" si="2"/>
        <v>Shenzhen_1</v>
      </c>
      <c r="G20630" s="53">
        <f t="shared" si="3"/>
        <v>0.6117869254</v>
      </c>
    </row>
    <row r="20631">
      <c r="A20631" s="61">
        <v>1.513044615E9</v>
      </c>
      <c r="B20631" s="61">
        <v>1.0</v>
      </c>
      <c r="C20631" s="61">
        <v>4421.0</v>
      </c>
      <c r="D20631" s="57" t="s">
        <v>380</v>
      </c>
      <c r="E20631" s="62" t="str">
        <f t="shared" si="1"/>
        <v>Out of test</v>
      </c>
      <c r="F20631" s="53" t="str">
        <f t="shared" si="2"/>
        <v>Shenzhen_1</v>
      </c>
      <c r="G20631" s="53">
        <f t="shared" si="3"/>
        <v>0.5495289938</v>
      </c>
    </row>
    <row r="20632">
      <c r="A20632" s="61">
        <v>1.519182255E9</v>
      </c>
      <c r="B20632" s="61">
        <v>1.0</v>
      </c>
      <c r="C20632" s="61">
        <v>1814.0</v>
      </c>
      <c r="D20632" s="57" t="s">
        <v>380</v>
      </c>
      <c r="E20632" s="62" t="str">
        <f t="shared" si="1"/>
        <v>Out of test</v>
      </c>
      <c r="F20632" s="53" t="str">
        <f t="shared" si="2"/>
        <v>Shenzhen_1</v>
      </c>
      <c r="G20632" s="53">
        <f t="shared" si="3"/>
        <v>0.5500719871</v>
      </c>
    </row>
    <row r="20633">
      <c r="A20633" s="61">
        <v>1.519715918E9</v>
      </c>
      <c r="B20633" s="61">
        <v>1.0</v>
      </c>
      <c r="C20633" s="61">
        <v>689.0</v>
      </c>
      <c r="D20633" s="57" t="s">
        <v>380</v>
      </c>
      <c r="E20633" s="62" t="str">
        <f t="shared" si="1"/>
        <v>Out of test</v>
      </c>
      <c r="F20633" s="53" t="str">
        <f t="shared" si="2"/>
        <v>Shenzhen_1</v>
      </c>
      <c r="G20633" s="53">
        <f t="shared" si="3"/>
        <v>0.7420838762</v>
      </c>
    </row>
    <row r="20634">
      <c r="A20634" s="61">
        <v>1.514874255E9</v>
      </c>
      <c r="B20634" s="61">
        <v>1.0</v>
      </c>
      <c r="C20634" s="61">
        <v>109.0</v>
      </c>
      <c r="D20634" s="57" t="s">
        <v>380</v>
      </c>
      <c r="E20634" s="62" t="str">
        <f t="shared" si="1"/>
        <v>Out of test</v>
      </c>
      <c r="F20634" s="53" t="str">
        <f t="shared" si="2"/>
        <v>Shenzhen_1</v>
      </c>
      <c r="G20634" s="53">
        <f t="shared" si="3"/>
        <v>0.5143162087</v>
      </c>
    </row>
    <row r="20635">
      <c r="A20635" s="61">
        <v>1.518409837E9</v>
      </c>
      <c r="B20635" s="61">
        <v>1.0</v>
      </c>
      <c r="C20635" s="61">
        <v>685.0</v>
      </c>
      <c r="D20635" s="57" t="s">
        <v>380</v>
      </c>
      <c r="E20635" s="62" t="str">
        <f t="shared" si="1"/>
        <v>Out of test</v>
      </c>
      <c r="F20635" s="53" t="str">
        <f t="shared" si="2"/>
        <v>Shenzhen_1</v>
      </c>
      <c r="G20635" s="53">
        <f t="shared" si="3"/>
        <v>0.9394549023</v>
      </c>
    </row>
    <row r="20636">
      <c r="A20636" s="61">
        <v>1.515396844E9</v>
      </c>
      <c r="B20636" s="61">
        <v>1.0</v>
      </c>
      <c r="C20636" s="61">
        <v>2142.0</v>
      </c>
      <c r="D20636" s="57" t="s">
        <v>380</v>
      </c>
      <c r="E20636" s="62" t="str">
        <f t="shared" si="1"/>
        <v>Out of test</v>
      </c>
      <c r="F20636" s="53" t="str">
        <f t="shared" si="2"/>
        <v>Shenzhen_1</v>
      </c>
      <c r="G20636" s="53">
        <f t="shared" si="3"/>
        <v>0.4015564365</v>
      </c>
    </row>
    <row r="20637">
      <c r="A20637" s="61">
        <v>1.512072623E9</v>
      </c>
      <c r="B20637" s="61">
        <v>1.0</v>
      </c>
      <c r="C20637" s="61">
        <v>1512.0</v>
      </c>
      <c r="D20637" s="57" t="s">
        <v>380</v>
      </c>
      <c r="E20637" s="62" t="str">
        <f t="shared" si="1"/>
        <v>Out of test</v>
      </c>
      <c r="F20637" s="53" t="str">
        <f t="shared" si="2"/>
        <v>Shenzhen_1</v>
      </c>
      <c r="G20637" s="53">
        <f t="shared" si="3"/>
        <v>0.2704394323</v>
      </c>
    </row>
    <row r="20638">
      <c r="A20638" s="61">
        <v>1.519155957E9</v>
      </c>
      <c r="B20638" s="61">
        <v>1.0</v>
      </c>
      <c r="C20638" s="61">
        <v>694.0</v>
      </c>
      <c r="D20638" s="57" t="s">
        <v>380</v>
      </c>
      <c r="E20638" s="62" t="str">
        <f t="shared" si="1"/>
        <v>Out of test</v>
      </c>
      <c r="F20638" s="53" t="str">
        <f t="shared" si="2"/>
        <v>Shenzhen_1</v>
      </c>
      <c r="G20638" s="53">
        <f t="shared" si="3"/>
        <v>0.09038298467</v>
      </c>
    </row>
    <row r="20639">
      <c r="A20639" s="61">
        <v>1.513936554E9</v>
      </c>
      <c r="B20639" s="61">
        <v>1.0</v>
      </c>
      <c r="C20639" s="61">
        <v>41.0</v>
      </c>
      <c r="D20639" s="57" t="s">
        <v>380</v>
      </c>
      <c r="E20639" s="62" t="str">
        <f t="shared" si="1"/>
        <v>Out of test</v>
      </c>
      <c r="F20639" s="53" t="str">
        <f t="shared" si="2"/>
        <v>Shenzhen_1</v>
      </c>
      <c r="G20639" s="53">
        <f t="shared" si="3"/>
        <v>0.8803826891</v>
      </c>
    </row>
    <row r="20640">
      <c r="A20640" s="61">
        <v>1.513883309E9</v>
      </c>
      <c r="B20640" s="61">
        <v>1.0</v>
      </c>
      <c r="C20640" s="61">
        <v>2706.0</v>
      </c>
      <c r="D20640" s="57" t="s">
        <v>380</v>
      </c>
      <c r="E20640" s="62" t="str">
        <f t="shared" si="1"/>
        <v>Out of test</v>
      </c>
      <c r="F20640" s="53" t="str">
        <f t="shared" si="2"/>
        <v>Shenzhen_1</v>
      </c>
      <c r="G20640" s="53">
        <f t="shared" si="3"/>
        <v>0.2937006881</v>
      </c>
    </row>
    <row r="20641">
      <c r="A20641" s="61">
        <v>1.514770733E9</v>
      </c>
      <c r="B20641" s="61">
        <v>1.0</v>
      </c>
      <c r="C20641" s="61">
        <v>782.0</v>
      </c>
      <c r="D20641" s="57" t="s">
        <v>380</v>
      </c>
      <c r="E20641" s="62" t="str">
        <f t="shared" si="1"/>
        <v>Out of test</v>
      </c>
      <c r="F20641" s="53" t="str">
        <f t="shared" si="2"/>
        <v>Shenzhen_1</v>
      </c>
      <c r="G20641" s="53">
        <f t="shared" si="3"/>
        <v>0.1469759071</v>
      </c>
    </row>
    <row r="20642">
      <c r="A20642" s="61">
        <v>1.515339266E9</v>
      </c>
      <c r="B20642" s="61">
        <v>1.0</v>
      </c>
      <c r="C20642" s="61">
        <v>1326.0</v>
      </c>
      <c r="D20642" s="57" t="s">
        <v>380</v>
      </c>
      <c r="E20642" s="62" t="str">
        <f t="shared" si="1"/>
        <v>Out of test</v>
      </c>
      <c r="F20642" s="53" t="str">
        <f t="shared" si="2"/>
        <v>Shenzhen_1</v>
      </c>
      <c r="G20642" s="53">
        <f t="shared" si="3"/>
        <v>0.4401596432</v>
      </c>
    </row>
    <row r="20643">
      <c r="A20643" s="61">
        <v>1.515752445E9</v>
      </c>
      <c r="B20643" s="61">
        <v>1.0</v>
      </c>
      <c r="C20643" s="61">
        <v>3625.0</v>
      </c>
      <c r="D20643" s="57" t="s">
        <v>380</v>
      </c>
      <c r="E20643" s="62" t="str">
        <f t="shared" si="1"/>
        <v>Out of test</v>
      </c>
      <c r="F20643" s="53" t="str">
        <f t="shared" si="2"/>
        <v>Shenzhen_1</v>
      </c>
      <c r="G20643" s="53">
        <f t="shared" si="3"/>
        <v>0.519158024</v>
      </c>
    </row>
    <row r="20644">
      <c r="A20644" s="61">
        <v>1.516666734E9</v>
      </c>
      <c r="B20644" s="61">
        <v>1.0</v>
      </c>
      <c r="C20644" s="61">
        <v>472.0</v>
      </c>
      <c r="D20644" s="57" t="s">
        <v>380</v>
      </c>
      <c r="E20644" s="62" t="str">
        <f t="shared" si="1"/>
        <v>Out of test</v>
      </c>
      <c r="F20644" s="53" t="str">
        <f t="shared" si="2"/>
        <v>Shenzhen_1</v>
      </c>
      <c r="G20644" s="53">
        <f t="shared" si="3"/>
        <v>0.09504259841</v>
      </c>
    </row>
    <row r="20645">
      <c r="A20645" s="61">
        <v>1.518887995E9</v>
      </c>
      <c r="B20645" s="61">
        <v>1.0</v>
      </c>
      <c r="C20645" s="61">
        <v>1300.0</v>
      </c>
      <c r="D20645" s="57" t="s">
        <v>380</v>
      </c>
      <c r="E20645" s="62" t="str">
        <f t="shared" si="1"/>
        <v>Out of test</v>
      </c>
      <c r="F20645" s="53" t="str">
        <f t="shared" si="2"/>
        <v>Shenzhen_1</v>
      </c>
      <c r="G20645" s="53">
        <f t="shared" si="3"/>
        <v>0.7271382577</v>
      </c>
    </row>
    <row r="20646">
      <c r="A20646" s="61">
        <v>1.514018624E9</v>
      </c>
      <c r="B20646" s="61">
        <v>1.0</v>
      </c>
      <c r="C20646" s="61">
        <v>980.0</v>
      </c>
      <c r="D20646" s="57" t="s">
        <v>380</v>
      </c>
      <c r="E20646" s="62" t="str">
        <f t="shared" si="1"/>
        <v>Out of test</v>
      </c>
      <c r="F20646" s="53" t="str">
        <f t="shared" si="2"/>
        <v>Shenzhen_1</v>
      </c>
      <c r="G20646" s="53">
        <f t="shared" si="3"/>
        <v>0.8873787154</v>
      </c>
    </row>
    <row r="20647">
      <c r="A20647" s="61">
        <v>1.516546965E9</v>
      </c>
      <c r="B20647" s="61">
        <v>1.0</v>
      </c>
      <c r="C20647" s="61">
        <v>4785.0</v>
      </c>
      <c r="D20647" s="57" t="s">
        <v>380</v>
      </c>
      <c r="E20647" s="62" t="str">
        <f t="shared" si="1"/>
        <v>Out of test</v>
      </c>
      <c r="F20647" s="53" t="str">
        <f t="shared" si="2"/>
        <v>Shenzhen_1</v>
      </c>
      <c r="G20647" s="53">
        <f t="shared" si="3"/>
        <v>0.3041422994</v>
      </c>
    </row>
    <row r="20648">
      <c r="A20648" s="61">
        <v>1.516998606E9</v>
      </c>
      <c r="B20648" s="61">
        <v>1.0</v>
      </c>
      <c r="C20648" s="61">
        <v>1935.0</v>
      </c>
      <c r="D20648" s="57" t="s">
        <v>380</v>
      </c>
      <c r="E20648" s="62" t="str">
        <f t="shared" si="1"/>
        <v>Out of test</v>
      </c>
      <c r="F20648" s="53" t="str">
        <f t="shared" si="2"/>
        <v>Shenzhen_1</v>
      </c>
      <c r="G20648" s="53">
        <f t="shared" si="3"/>
        <v>0.149055299</v>
      </c>
    </row>
    <row r="20649">
      <c r="A20649" s="61">
        <v>1.517774068E9</v>
      </c>
      <c r="B20649" s="61">
        <v>1.0</v>
      </c>
      <c r="C20649" s="61">
        <v>2471.0</v>
      </c>
      <c r="D20649" s="57" t="s">
        <v>380</v>
      </c>
      <c r="E20649" s="62" t="str">
        <f t="shared" si="1"/>
        <v>Out of test</v>
      </c>
      <c r="F20649" s="53" t="str">
        <f t="shared" si="2"/>
        <v>Shenzhen_1</v>
      </c>
      <c r="G20649" s="53">
        <f t="shared" si="3"/>
        <v>0.3014216543</v>
      </c>
    </row>
    <row r="20650">
      <c r="A20650" s="61">
        <v>1.518456419E9</v>
      </c>
      <c r="B20650" s="61">
        <v>1.0</v>
      </c>
      <c r="C20650" s="61">
        <v>3282.0</v>
      </c>
      <c r="D20650" s="57" t="s">
        <v>380</v>
      </c>
      <c r="E20650" s="62" t="str">
        <f t="shared" si="1"/>
        <v>Out of test</v>
      </c>
      <c r="F20650" s="53" t="str">
        <f t="shared" si="2"/>
        <v>Shenzhen_1</v>
      </c>
      <c r="G20650" s="53">
        <f t="shared" si="3"/>
        <v>0.068916494</v>
      </c>
    </row>
    <row r="20651">
      <c r="A20651" s="61">
        <v>1.513745997E9</v>
      </c>
      <c r="B20651" s="61">
        <v>1.0</v>
      </c>
      <c r="C20651" s="61">
        <v>1404.0</v>
      </c>
      <c r="D20651" s="57" t="s">
        <v>380</v>
      </c>
      <c r="E20651" s="62" t="str">
        <f t="shared" si="1"/>
        <v>Out of test</v>
      </c>
      <c r="F20651" s="53" t="str">
        <f t="shared" si="2"/>
        <v>Shenzhen_1</v>
      </c>
      <c r="G20651" s="53">
        <f t="shared" si="3"/>
        <v>0.6628625021</v>
      </c>
    </row>
    <row r="20652">
      <c r="A20652" s="61">
        <v>1.514586056E9</v>
      </c>
      <c r="B20652" s="61">
        <v>1.0</v>
      </c>
      <c r="C20652" s="61">
        <v>1743.0</v>
      </c>
      <c r="D20652" s="57" t="s">
        <v>380</v>
      </c>
      <c r="E20652" s="62" t="str">
        <f t="shared" si="1"/>
        <v>Out of test</v>
      </c>
      <c r="F20652" s="53" t="str">
        <f t="shared" si="2"/>
        <v>Shenzhen_1</v>
      </c>
      <c r="G20652" s="53">
        <f t="shared" si="3"/>
        <v>0.6485919279</v>
      </c>
    </row>
    <row r="20653">
      <c r="A20653" s="61">
        <v>1.516820165E9</v>
      </c>
      <c r="B20653" s="61">
        <v>1.0</v>
      </c>
      <c r="C20653" s="61">
        <v>2353.0</v>
      </c>
      <c r="D20653" s="57" t="s">
        <v>380</v>
      </c>
      <c r="E20653" s="62" t="str">
        <f t="shared" si="1"/>
        <v>Out of test</v>
      </c>
      <c r="F20653" s="53" t="str">
        <f t="shared" si="2"/>
        <v>Shenzhen_1</v>
      </c>
      <c r="G20653" s="53">
        <f t="shared" si="3"/>
        <v>0.9278203562</v>
      </c>
    </row>
    <row r="20654">
      <c r="A20654" s="61">
        <v>1.514266859E9</v>
      </c>
      <c r="B20654" s="61">
        <v>1.0</v>
      </c>
      <c r="C20654" s="61">
        <v>1597.0</v>
      </c>
      <c r="D20654" s="57" t="s">
        <v>380</v>
      </c>
      <c r="E20654" s="62" t="str">
        <f t="shared" si="1"/>
        <v>Out of test</v>
      </c>
      <c r="F20654" s="53" t="str">
        <f t="shared" si="2"/>
        <v>Shenzhen_1</v>
      </c>
      <c r="G20654" s="53">
        <f t="shared" si="3"/>
        <v>0.8485313258</v>
      </c>
    </row>
    <row r="20655">
      <c r="A20655" s="61">
        <v>1.515384338E9</v>
      </c>
      <c r="B20655" s="61">
        <v>1.0</v>
      </c>
      <c r="C20655" s="61">
        <v>1237.0</v>
      </c>
      <c r="D20655" s="57" t="s">
        <v>380</v>
      </c>
      <c r="E20655" s="62" t="str">
        <f t="shared" si="1"/>
        <v>Out of test</v>
      </c>
      <c r="F20655" s="53" t="str">
        <f t="shared" si="2"/>
        <v>Shenzhen_1</v>
      </c>
      <c r="G20655" s="53">
        <f t="shared" si="3"/>
        <v>0.05234652008</v>
      </c>
    </row>
    <row r="20656">
      <c r="A20656" s="61">
        <v>1.518516115E9</v>
      </c>
      <c r="B20656" s="61">
        <v>1.0</v>
      </c>
      <c r="C20656" s="61">
        <v>348.0</v>
      </c>
      <c r="D20656" s="57" t="s">
        <v>380</v>
      </c>
      <c r="E20656" s="62" t="str">
        <f t="shared" si="1"/>
        <v>Out of test</v>
      </c>
      <c r="F20656" s="53" t="str">
        <f t="shared" si="2"/>
        <v>Shenzhen_1</v>
      </c>
      <c r="G20656" s="53">
        <f t="shared" si="3"/>
        <v>0.2170076251</v>
      </c>
    </row>
    <row r="20657">
      <c r="A20657" s="61">
        <v>1.518343469E9</v>
      </c>
      <c r="B20657" s="61">
        <v>1.0</v>
      </c>
      <c r="C20657" s="61">
        <v>3683.0</v>
      </c>
      <c r="D20657" s="57" t="s">
        <v>380</v>
      </c>
      <c r="E20657" s="62" t="str">
        <f t="shared" si="1"/>
        <v>Out of test</v>
      </c>
      <c r="F20657" s="53" t="str">
        <f t="shared" si="2"/>
        <v>Shenzhen_1</v>
      </c>
      <c r="G20657" s="53">
        <f t="shared" si="3"/>
        <v>0.05964577877</v>
      </c>
    </row>
    <row r="20658">
      <c r="A20658" s="61">
        <v>1.514341439E9</v>
      </c>
      <c r="B20658" s="61">
        <v>1.0</v>
      </c>
      <c r="C20658" s="61">
        <v>191.0</v>
      </c>
      <c r="D20658" s="57" t="s">
        <v>380</v>
      </c>
      <c r="E20658" s="62" t="str">
        <f t="shared" si="1"/>
        <v>Out of test</v>
      </c>
      <c r="F20658" s="53" t="str">
        <f t="shared" si="2"/>
        <v>Shenzhen_1</v>
      </c>
      <c r="G20658" s="53">
        <f t="shared" si="3"/>
        <v>0.8893822193</v>
      </c>
    </row>
    <row r="20659">
      <c r="A20659" s="61">
        <v>1.512955274E9</v>
      </c>
      <c r="B20659" s="61">
        <v>1.0</v>
      </c>
      <c r="C20659" s="61">
        <v>1327.0</v>
      </c>
      <c r="D20659" s="57" t="s">
        <v>380</v>
      </c>
      <c r="E20659" s="62" t="str">
        <f t="shared" si="1"/>
        <v>Out of test</v>
      </c>
      <c r="F20659" s="53" t="str">
        <f t="shared" si="2"/>
        <v>Shenzhen_1</v>
      </c>
      <c r="G20659" s="53">
        <f t="shared" si="3"/>
        <v>0.6584195801</v>
      </c>
    </row>
    <row r="20660">
      <c r="A20660" s="61">
        <v>1.517992003E9</v>
      </c>
      <c r="B20660" s="61">
        <v>1.0</v>
      </c>
      <c r="C20660" s="61">
        <v>3442.0</v>
      </c>
      <c r="D20660" s="57" t="s">
        <v>380</v>
      </c>
      <c r="E20660" s="62" t="str">
        <f t="shared" si="1"/>
        <v>Out of test</v>
      </c>
      <c r="F20660" s="53" t="str">
        <f t="shared" si="2"/>
        <v>Shenzhen_1</v>
      </c>
      <c r="G20660" s="53">
        <f t="shared" si="3"/>
        <v>0.9705257331</v>
      </c>
    </row>
    <row r="20661">
      <c r="A20661" s="61">
        <v>1.518365999E9</v>
      </c>
      <c r="B20661" s="61">
        <v>1.0</v>
      </c>
      <c r="C20661" s="61">
        <v>409.0</v>
      </c>
      <c r="D20661" s="57" t="s">
        <v>380</v>
      </c>
      <c r="E20661" s="62" t="str">
        <f t="shared" si="1"/>
        <v>Out of test</v>
      </c>
      <c r="F20661" s="53" t="str">
        <f t="shared" si="2"/>
        <v>Shenzhen_1</v>
      </c>
      <c r="G20661" s="53">
        <f t="shared" si="3"/>
        <v>0.6888368513</v>
      </c>
    </row>
    <row r="20662">
      <c r="A20662" s="61">
        <v>1.514650695E9</v>
      </c>
      <c r="B20662" s="61">
        <v>1.0</v>
      </c>
      <c r="C20662" s="61">
        <v>1781.0</v>
      </c>
      <c r="D20662" s="57" t="s">
        <v>380</v>
      </c>
      <c r="E20662" s="62" t="str">
        <f t="shared" si="1"/>
        <v>Out of test</v>
      </c>
      <c r="F20662" s="53" t="str">
        <f t="shared" si="2"/>
        <v>Shenzhen_1</v>
      </c>
      <c r="G20662" s="53">
        <f t="shared" si="3"/>
        <v>0.0138979239</v>
      </c>
    </row>
    <row r="20663">
      <c r="A20663" s="61">
        <v>1.518267838E9</v>
      </c>
      <c r="B20663" s="61">
        <v>1.0</v>
      </c>
      <c r="C20663" s="61">
        <v>1095.0</v>
      </c>
      <c r="D20663" s="57" t="s">
        <v>380</v>
      </c>
      <c r="E20663" s="62" t="str">
        <f t="shared" si="1"/>
        <v>Out of test</v>
      </c>
      <c r="F20663" s="53" t="str">
        <f t="shared" si="2"/>
        <v>Shenzhen_1</v>
      </c>
      <c r="G20663" s="53">
        <f t="shared" si="3"/>
        <v>0.3844951065</v>
      </c>
    </row>
    <row r="20664">
      <c r="A20664" s="61">
        <v>1.514107816E9</v>
      </c>
      <c r="B20664" s="61">
        <v>1.0</v>
      </c>
      <c r="C20664" s="61">
        <v>713.0</v>
      </c>
      <c r="D20664" s="57" t="s">
        <v>380</v>
      </c>
      <c r="E20664" s="62" t="str">
        <f t="shared" si="1"/>
        <v>Out of test</v>
      </c>
      <c r="F20664" s="53" t="str">
        <f t="shared" si="2"/>
        <v>Shenzhen_1</v>
      </c>
      <c r="G20664" s="53">
        <f t="shared" si="3"/>
        <v>0.08348494584</v>
      </c>
    </row>
    <row r="20665">
      <c r="A20665" s="61">
        <v>1.517388674E9</v>
      </c>
      <c r="B20665" s="61">
        <v>1.0</v>
      </c>
      <c r="C20665" s="61">
        <v>1225.0</v>
      </c>
      <c r="D20665" s="57" t="s">
        <v>380</v>
      </c>
      <c r="E20665" s="62" t="str">
        <f t="shared" si="1"/>
        <v>Out of test</v>
      </c>
      <c r="F20665" s="53" t="str">
        <f t="shared" si="2"/>
        <v>Shenzhen_1</v>
      </c>
      <c r="G20665" s="53">
        <f t="shared" si="3"/>
        <v>0.6672691079</v>
      </c>
    </row>
    <row r="20666">
      <c r="A20666" s="61">
        <v>1.519417619E9</v>
      </c>
      <c r="B20666" s="61">
        <v>1.0</v>
      </c>
      <c r="C20666" s="61">
        <v>1178.0</v>
      </c>
      <c r="D20666" s="57" t="s">
        <v>380</v>
      </c>
      <c r="E20666" s="62" t="str">
        <f t="shared" si="1"/>
        <v>Out of test</v>
      </c>
      <c r="F20666" s="53" t="str">
        <f t="shared" si="2"/>
        <v>Shenzhen_1</v>
      </c>
      <c r="G20666" s="53">
        <f t="shared" si="3"/>
        <v>0.9297626023</v>
      </c>
    </row>
    <row r="20667">
      <c r="A20667" s="61">
        <v>1.519589488E9</v>
      </c>
      <c r="B20667" s="61">
        <v>1.0</v>
      </c>
      <c r="C20667" s="61">
        <v>1516.0</v>
      </c>
      <c r="D20667" s="57" t="s">
        <v>380</v>
      </c>
      <c r="E20667" s="62" t="str">
        <f t="shared" si="1"/>
        <v>Out of test</v>
      </c>
      <c r="F20667" s="53" t="str">
        <f t="shared" si="2"/>
        <v>Shenzhen_1</v>
      </c>
      <c r="G20667" s="53">
        <f t="shared" si="3"/>
        <v>0.5409013794</v>
      </c>
    </row>
    <row r="20668">
      <c r="A20668" s="61">
        <v>1.514165636E9</v>
      </c>
      <c r="B20668" s="61">
        <v>1.0</v>
      </c>
      <c r="C20668" s="61">
        <v>3151.0</v>
      </c>
      <c r="D20668" s="57" t="s">
        <v>380</v>
      </c>
      <c r="E20668" s="62" t="str">
        <f t="shared" si="1"/>
        <v>Out of test</v>
      </c>
      <c r="F20668" s="53" t="str">
        <f t="shared" si="2"/>
        <v>Shenzhen_1</v>
      </c>
      <c r="G20668" s="53">
        <f t="shared" si="3"/>
        <v>0.2814249023</v>
      </c>
    </row>
    <row r="20669">
      <c r="A20669" s="61">
        <v>1.515777544E9</v>
      </c>
      <c r="B20669" s="61">
        <v>1.0</v>
      </c>
      <c r="C20669" s="61">
        <v>111.0</v>
      </c>
      <c r="D20669" s="57" t="s">
        <v>380</v>
      </c>
      <c r="E20669" s="62" t="str">
        <f t="shared" si="1"/>
        <v>Out of test</v>
      </c>
      <c r="F20669" s="53" t="str">
        <f t="shared" si="2"/>
        <v>Shenzhen_1</v>
      </c>
      <c r="G20669" s="53">
        <f t="shared" si="3"/>
        <v>0.717201107</v>
      </c>
    </row>
    <row r="20670">
      <c r="A20670" s="61">
        <v>1.519954313E9</v>
      </c>
      <c r="B20670" s="61">
        <v>1.0</v>
      </c>
      <c r="C20670" s="61">
        <v>1783.0</v>
      </c>
      <c r="D20670" s="57" t="s">
        <v>380</v>
      </c>
      <c r="E20670" s="62" t="str">
        <f t="shared" si="1"/>
        <v>Out of test</v>
      </c>
      <c r="F20670" s="53" t="str">
        <f t="shared" si="2"/>
        <v>Shenzhen_1</v>
      </c>
      <c r="G20670" s="53">
        <f t="shared" si="3"/>
        <v>0.5072292972</v>
      </c>
    </row>
    <row r="20671">
      <c r="A20671" s="61">
        <v>1.512971016E9</v>
      </c>
      <c r="B20671" s="61">
        <v>1.0</v>
      </c>
      <c r="C20671" s="61">
        <v>1672.0</v>
      </c>
      <c r="D20671" s="57" t="s">
        <v>380</v>
      </c>
      <c r="E20671" s="62" t="str">
        <f t="shared" si="1"/>
        <v>Out of test</v>
      </c>
      <c r="F20671" s="53" t="str">
        <f t="shared" si="2"/>
        <v>Shenzhen_1</v>
      </c>
      <c r="G20671" s="53">
        <f t="shared" si="3"/>
        <v>0.8225431182</v>
      </c>
    </row>
    <row r="20672">
      <c r="A20672" s="61">
        <v>1.513685734E9</v>
      </c>
      <c r="B20672" s="61">
        <v>1.0</v>
      </c>
      <c r="C20672" s="61">
        <v>1412.0</v>
      </c>
      <c r="D20672" s="57" t="s">
        <v>380</v>
      </c>
      <c r="E20672" s="62" t="str">
        <f t="shared" si="1"/>
        <v>Out of test</v>
      </c>
      <c r="F20672" s="53" t="str">
        <f t="shared" si="2"/>
        <v>Shenzhen_1</v>
      </c>
      <c r="G20672" s="53">
        <f t="shared" si="3"/>
        <v>0.7465376312</v>
      </c>
    </row>
    <row r="20673">
      <c r="A20673" s="61">
        <v>1.512624643E9</v>
      </c>
      <c r="B20673" s="61">
        <v>1.0</v>
      </c>
      <c r="C20673" s="61">
        <v>2058.0</v>
      </c>
      <c r="D20673" s="57" t="s">
        <v>380</v>
      </c>
      <c r="E20673" s="62" t="str">
        <f t="shared" si="1"/>
        <v>Out of test</v>
      </c>
      <c r="F20673" s="53" t="str">
        <f t="shared" si="2"/>
        <v>Shenzhen_1</v>
      </c>
      <c r="G20673" s="53">
        <f t="shared" si="3"/>
        <v>0.3968800476</v>
      </c>
    </row>
    <row r="20674">
      <c r="A20674" s="61">
        <v>1.517330727E9</v>
      </c>
      <c r="B20674" s="61">
        <v>1.0</v>
      </c>
      <c r="C20674" s="61">
        <v>1422.0</v>
      </c>
      <c r="D20674" s="57" t="s">
        <v>380</v>
      </c>
      <c r="E20674" s="62" t="str">
        <f t="shared" si="1"/>
        <v>Out of test</v>
      </c>
      <c r="F20674" s="53" t="str">
        <f t="shared" si="2"/>
        <v>Shenzhen_1</v>
      </c>
      <c r="G20674" s="53">
        <f t="shared" si="3"/>
        <v>0.5556673755</v>
      </c>
    </row>
    <row r="20675">
      <c r="A20675" s="61">
        <v>1.513581694E9</v>
      </c>
      <c r="B20675" s="61">
        <v>1.0</v>
      </c>
      <c r="C20675" s="61">
        <v>2043.0</v>
      </c>
      <c r="D20675" s="57" t="s">
        <v>380</v>
      </c>
      <c r="E20675" s="62" t="str">
        <f t="shared" si="1"/>
        <v>Out of test</v>
      </c>
      <c r="F20675" s="53" t="str">
        <f t="shared" si="2"/>
        <v>Shenzhen_1</v>
      </c>
      <c r="G20675" s="53">
        <f t="shared" si="3"/>
        <v>0.7457046786</v>
      </c>
    </row>
    <row r="20676">
      <c r="A20676" s="61">
        <v>1.514298007E9</v>
      </c>
      <c r="B20676" s="61">
        <v>1.0</v>
      </c>
      <c r="C20676" s="61">
        <v>3211.0</v>
      </c>
      <c r="D20676" s="57" t="s">
        <v>380</v>
      </c>
      <c r="E20676" s="62" t="str">
        <f t="shared" si="1"/>
        <v>Out of test</v>
      </c>
      <c r="F20676" s="53" t="str">
        <f t="shared" si="2"/>
        <v>Shenzhen_1</v>
      </c>
      <c r="G20676" s="53">
        <f t="shared" si="3"/>
        <v>0.6358327815</v>
      </c>
    </row>
    <row r="20677">
      <c r="A20677" s="61">
        <v>1.515136457E9</v>
      </c>
      <c r="B20677" s="61">
        <v>1.0</v>
      </c>
      <c r="C20677" s="61">
        <v>868.0</v>
      </c>
      <c r="D20677" s="57" t="s">
        <v>380</v>
      </c>
      <c r="E20677" s="62" t="str">
        <f t="shared" si="1"/>
        <v>Out of test</v>
      </c>
      <c r="F20677" s="53" t="str">
        <f t="shared" si="2"/>
        <v>Shenzhen_1</v>
      </c>
      <c r="G20677" s="53">
        <f t="shared" si="3"/>
        <v>0.9484612561</v>
      </c>
    </row>
    <row r="20678">
      <c r="A20678" s="61">
        <v>1.512051153E9</v>
      </c>
      <c r="B20678" s="61">
        <v>1.0</v>
      </c>
      <c r="C20678" s="61">
        <v>3531.0</v>
      </c>
      <c r="D20678" s="57" t="s">
        <v>380</v>
      </c>
      <c r="E20678" s="62" t="str">
        <f t="shared" si="1"/>
        <v>Out of test</v>
      </c>
      <c r="F20678" s="53" t="str">
        <f t="shared" si="2"/>
        <v>Shenzhen_1</v>
      </c>
      <c r="G20678" s="53">
        <f t="shared" si="3"/>
        <v>0.966196259</v>
      </c>
    </row>
    <row r="20679">
      <c r="A20679" s="61">
        <v>1.515440306E9</v>
      </c>
      <c r="B20679" s="61">
        <v>1.0</v>
      </c>
      <c r="C20679" s="61">
        <v>3511.0</v>
      </c>
      <c r="D20679" s="57" t="s">
        <v>380</v>
      </c>
      <c r="E20679" s="62" t="str">
        <f t="shared" si="1"/>
        <v>Out of test</v>
      </c>
      <c r="F20679" s="53" t="str">
        <f t="shared" si="2"/>
        <v>Shenzhen_1</v>
      </c>
      <c r="G20679" s="53">
        <f t="shared" si="3"/>
        <v>0.7040597094</v>
      </c>
    </row>
    <row r="20680">
      <c r="A20680" s="61">
        <v>1.515392224E9</v>
      </c>
      <c r="B20680" s="61">
        <v>1.0</v>
      </c>
      <c r="C20680" s="61">
        <v>3419.0</v>
      </c>
      <c r="D20680" s="57" t="s">
        <v>380</v>
      </c>
      <c r="E20680" s="62" t="str">
        <f t="shared" si="1"/>
        <v>Out of test</v>
      </c>
      <c r="F20680" s="53" t="str">
        <f t="shared" si="2"/>
        <v>Shenzhen_1</v>
      </c>
      <c r="G20680" s="53">
        <f t="shared" si="3"/>
        <v>0.7844348722</v>
      </c>
    </row>
    <row r="20681">
      <c r="A20681" s="61">
        <v>1.519345328E9</v>
      </c>
      <c r="B20681" s="61">
        <v>1.0</v>
      </c>
      <c r="C20681" s="61">
        <v>1138.0</v>
      </c>
      <c r="D20681" s="57" t="s">
        <v>380</v>
      </c>
      <c r="E20681" s="62" t="str">
        <f t="shared" si="1"/>
        <v>Out of test</v>
      </c>
      <c r="F20681" s="53" t="str">
        <f t="shared" si="2"/>
        <v>Shenzhen_1</v>
      </c>
      <c r="G20681" s="53">
        <f t="shared" si="3"/>
        <v>0.5227784841</v>
      </c>
    </row>
    <row r="20682">
      <c r="A20682" s="61">
        <v>1.511390873E9</v>
      </c>
      <c r="B20682" s="61">
        <v>1.0</v>
      </c>
      <c r="C20682" s="61">
        <v>227.0</v>
      </c>
      <c r="D20682" s="57" t="s">
        <v>380</v>
      </c>
      <c r="E20682" s="62" t="str">
        <f t="shared" si="1"/>
        <v>Out of test</v>
      </c>
      <c r="F20682" s="53" t="str">
        <f t="shared" si="2"/>
        <v>Shenzhen_1</v>
      </c>
      <c r="G20682" s="53">
        <f t="shared" si="3"/>
        <v>0.1624520445</v>
      </c>
    </row>
    <row r="20683">
      <c r="A20683" s="61">
        <v>1.514352336E9</v>
      </c>
      <c r="B20683" s="61">
        <v>1.0</v>
      </c>
      <c r="C20683" s="61">
        <v>805.0</v>
      </c>
      <c r="D20683" s="57" t="s">
        <v>380</v>
      </c>
      <c r="E20683" s="62" t="str">
        <f t="shared" si="1"/>
        <v>Out of test</v>
      </c>
      <c r="F20683" s="53" t="str">
        <f t="shared" si="2"/>
        <v>Shenzhen_1</v>
      </c>
      <c r="G20683" s="53">
        <f t="shared" si="3"/>
        <v>0.1994598637</v>
      </c>
    </row>
    <row r="20684">
      <c r="A20684" s="61">
        <v>1.519825364E9</v>
      </c>
      <c r="B20684" s="61">
        <v>1.0</v>
      </c>
      <c r="C20684" s="61">
        <v>1196.0</v>
      </c>
      <c r="D20684" s="57" t="s">
        <v>380</v>
      </c>
      <c r="E20684" s="62" t="str">
        <f t="shared" si="1"/>
        <v>Out of test</v>
      </c>
      <c r="F20684" s="53" t="str">
        <f t="shared" si="2"/>
        <v>Shenzhen_1</v>
      </c>
      <c r="G20684" s="53">
        <f t="shared" si="3"/>
        <v>0.1947512497</v>
      </c>
    </row>
    <row r="20685">
      <c r="A20685" s="61">
        <v>1.517547754E9</v>
      </c>
      <c r="B20685" s="61">
        <v>1.0</v>
      </c>
      <c r="C20685" s="61">
        <v>2538.0</v>
      </c>
      <c r="D20685" s="57" t="s">
        <v>380</v>
      </c>
      <c r="E20685" s="62" t="str">
        <f t="shared" si="1"/>
        <v>Out of test</v>
      </c>
      <c r="F20685" s="53" t="str">
        <f t="shared" si="2"/>
        <v>Shenzhen_1</v>
      </c>
      <c r="G20685" s="53">
        <f t="shared" si="3"/>
        <v>0.7491357407</v>
      </c>
    </row>
    <row r="20686">
      <c r="A20686" s="61">
        <v>1.517782957E9</v>
      </c>
      <c r="B20686" s="61">
        <v>1.0</v>
      </c>
      <c r="C20686" s="61">
        <v>2845.0</v>
      </c>
      <c r="D20686" s="57" t="s">
        <v>380</v>
      </c>
      <c r="E20686" s="62" t="str">
        <f t="shared" si="1"/>
        <v>Out of test</v>
      </c>
      <c r="F20686" s="53" t="str">
        <f t="shared" si="2"/>
        <v>Shenzhen_1</v>
      </c>
      <c r="G20686" s="53">
        <f t="shared" si="3"/>
        <v>0.0329797765</v>
      </c>
    </row>
    <row r="20687">
      <c r="A20687" s="61">
        <v>1.516682494E9</v>
      </c>
      <c r="B20687" s="61">
        <v>1.0</v>
      </c>
      <c r="C20687" s="61">
        <v>90.0</v>
      </c>
      <c r="D20687" s="57" t="s">
        <v>380</v>
      </c>
      <c r="E20687" s="62" t="str">
        <f t="shared" si="1"/>
        <v>Out of test</v>
      </c>
      <c r="F20687" s="53" t="str">
        <f t="shared" si="2"/>
        <v>Shenzhen_1</v>
      </c>
      <c r="G20687" s="53">
        <f t="shared" si="3"/>
        <v>0.6048325969</v>
      </c>
    </row>
    <row r="20688">
      <c r="A20688" s="61">
        <v>1.519784535E9</v>
      </c>
      <c r="B20688" s="61">
        <v>1.0</v>
      </c>
      <c r="C20688" s="61">
        <v>1246.0</v>
      </c>
      <c r="D20688" s="57" t="s">
        <v>380</v>
      </c>
      <c r="E20688" s="62" t="str">
        <f t="shared" si="1"/>
        <v>Out of test</v>
      </c>
      <c r="F20688" s="53" t="str">
        <f t="shared" si="2"/>
        <v>Shenzhen_1</v>
      </c>
      <c r="G20688" s="53">
        <f t="shared" si="3"/>
        <v>0.5968192209</v>
      </c>
    </row>
    <row r="20689">
      <c r="A20689" s="61">
        <v>1.513881286E9</v>
      </c>
      <c r="B20689" s="61">
        <v>1.0</v>
      </c>
      <c r="C20689" s="61">
        <v>59.0</v>
      </c>
      <c r="D20689" s="57" t="s">
        <v>380</v>
      </c>
      <c r="E20689" s="62" t="str">
        <f t="shared" si="1"/>
        <v>Out of test</v>
      </c>
      <c r="F20689" s="53" t="str">
        <f t="shared" si="2"/>
        <v>Shenzhen_1</v>
      </c>
      <c r="G20689" s="53">
        <f t="shared" si="3"/>
        <v>0.9981731496</v>
      </c>
    </row>
    <row r="20690">
      <c r="A20690" s="61">
        <v>1.513676957E9</v>
      </c>
      <c r="B20690" s="61">
        <v>1.0</v>
      </c>
      <c r="C20690" s="61">
        <v>1001.0</v>
      </c>
      <c r="D20690" s="57" t="s">
        <v>380</v>
      </c>
      <c r="E20690" s="62" t="str">
        <f t="shared" si="1"/>
        <v>Out of test</v>
      </c>
      <c r="F20690" s="53" t="str">
        <f t="shared" si="2"/>
        <v>Shenzhen_1</v>
      </c>
      <c r="G20690" s="53">
        <f t="shared" si="3"/>
        <v>0.9064390836</v>
      </c>
    </row>
    <row r="20691">
      <c r="A20691" s="61">
        <v>1.514168287E9</v>
      </c>
      <c r="B20691" s="61">
        <v>1.0</v>
      </c>
      <c r="C20691" s="61">
        <v>968.0</v>
      </c>
      <c r="D20691" s="57" t="s">
        <v>380</v>
      </c>
      <c r="E20691" s="62" t="str">
        <f t="shared" si="1"/>
        <v>Out of test</v>
      </c>
      <c r="F20691" s="53" t="str">
        <f t="shared" si="2"/>
        <v>Shenzhen_1</v>
      </c>
      <c r="G20691" s="53">
        <f t="shared" si="3"/>
        <v>0.02452648047</v>
      </c>
    </row>
    <row r="20692">
      <c r="A20692" s="61">
        <v>1.518920628E9</v>
      </c>
      <c r="B20692" s="61">
        <v>1.0</v>
      </c>
      <c r="C20692" s="61">
        <v>3623.0</v>
      </c>
      <c r="D20692" s="57" t="s">
        <v>380</v>
      </c>
      <c r="E20692" s="62" t="str">
        <f t="shared" si="1"/>
        <v>Out of test</v>
      </c>
      <c r="F20692" s="53" t="str">
        <f t="shared" si="2"/>
        <v>Shenzhen_1</v>
      </c>
      <c r="G20692" s="53">
        <f t="shared" si="3"/>
        <v>0.7059618188</v>
      </c>
    </row>
    <row r="20693">
      <c r="A20693" s="61">
        <v>1.511614119E9</v>
      </c>
      <c r="B20693" s="61">
        <v>1.0</v>
      </c>
      <c r="C20693" s="61">
        <v>16.0</v>
      </c>
      <c r="D20693" s="57" t="s">
        <v>380</v>
      </c>
      <c r="E20693" s="62" t="str">
        <f t="shared" si="1"/>
        <v>Out of test</v>
      </c>
      <c r="F20693" s="53" t="str">
        <f t="shared" si="2"/>
        <v>Shenzhen_1</v>
      </c>
      <c r="G20693" s="53">
        <f t="shared" si="3"/>
        <v>0.9719929502</v>
      </c>
    </row>
    <row r="20694">
      <c r="A20694" s="61">
        <v>1.514966216E9</v>
      </c>
      <c r="B20694" s="61">
        <v>1.0</v>
      </c>
      <c r="C20694" s="61">
        <v>926.0</v>
      </c>
      <c r="D20694" s="57" t="s">
        <v>380</v>
      </c>
      <c r="E20694" s="62" t="str">
        <f t="shared" si="1"/>
        <v>Out of test</v>
      </c>
      <c r="F20694" s="53" t="str">
        <f t="shared" si="2"/>
        <v>Shenzhen_1</v>
      </c>
      <c r="G20694" s="53">
        <f t="shared" si="3"/>
        <v>0.6747560088</v>
      </c>
    </row>
    <row r="20695">
      <c r="A20695" s="61">
        <v>1.519692669E9</v>
      </c>
      <c r="B20695" s="61">
        <v>1.0</v>
      </c>
      <c r="C20695" s="61">
        <v>3048.0</v>
      </c>
      <c r="D20695" s="57" t="s">
        <v>380</v>
      </c>
      <c r="E20695" s="62" t="str">
        <f t="shared" si="1"/>
        <v>Out of test</v>
      </c>
      <c r="F20695" s="53" t="str">
        <f t="shared" si="2"/>
        <v>Shenzhen_1</v>
      </c>
      <c r="G20695" s="53">
        <f t="shared" si="3"/>
        <v>0.4316997876</v>
      </c>
    </row>
    <row r="20696">
      <c r="A20696" s="61">
        <v>1.515421216E9</v>
      </c>
      <c r="B20696" s="61">
        <v>1.0</v>
      </c>
      <c r="C20696" s="61">
        <v>804.0</v>
      </c>
      <c r="D20696" s="57" t="s">
        <v>380</v>
      </c>
      <c r="E20696" s="62" t="str">
        <f t="shared" si="1"/>
        <v>Out of test</v>
      </c>
      <c r="F20696" s="53" t="str">
        <f t="shared" si="2"/>
        <v>Shenzhen_1</v>
      </c>
      <c r="G20696" s="53">
        <f t="shared" si="3"/>
        <v>0.8009516504</v>
      </c>
    </row>
    <row r="20697">
      <c r="A20697" s="61">
        <v>1.517534715E9</v>
      </c>
      <c r="B20697" s="61">
        <v>1.0</v>
      </c>
      <c r="C20697" s="61">
        <v>709.0</v>
      </c>
      <c r="D20697" s="57" t="s">
        <v>380</v>
      </c>
      <c r="E20697" s="62" t="str">
        <f t="shared" si="1"/>
        <v>Out of test</v>
      </c>
      <c r="F20697" s="53" t="str">
        <f t="shared" si="2"/>
        <v>Shenzhen_1</v>
      </c>
      <c r="G20697" s="53">
        <f t="shared" si="3"/>
        <v>0.4481140295</v>
      </c>
    </row>
    <row r="20698">
      <c r="A20698" s="61">
        <v>1.515738265E9</v>
      </c>
      <c r="B20698" s="61">
        <v>1.0</v>
      </c>
      <c r="C20698" s="61">
        <v>1689.0</v>
      </c>
      <c r="D20698" s="57" t="s">
        <v>380</v>
      </c>
      <c r="E20698" s="62" t="str">
        <f t="shared" si="1"/>
        <v>Out of test</v>
      </c>
      <c r="F20698" s="53" t="str">
        <f t="shared" si="2"/>
        <v>Shenzhen_1</v>
      </c>
      <c r="G20698" s="53">
        <f t="shared" si="3"/>
        <v>0.8695497822</v>
      </c>
    </row>
    <row r="20699">
      <c r="A20699" s="61">
        <v>1.513312986E9</v>
      </c>
      <c r="B20699" s="61">
        <v>1.0</v>
      </c>
      <c r="C20699" s="61">
        <v>1616.0</v>
      </c>
      <c r="D20699" s="57" t="s">
        <v>380</v>
      </c>
      <c r="E20699" s="62" t="str">
        <f t="shared" si="1"/>
        <v>Out of test</v>
      </c>
      <c r="F20699" s="53" t="str">
        <f t="shared" si="2"/>
        <v>Shenzhen_1</v>
      </c>
      <c r="G20699" s="53">
        <f t="shared" si="3"/>
        <v>0.2828562436</v>
      </c>
    </row>
    <row r="20700">
      <c r="A20700" s="61">
        <v>1.516543607E9</v>
      </c>
      <c r="B20700" s="61">
        <v>1.0</v>
      </c>
      <c r="C20700" s="61">
        <v>1391.0</v>
      </c>
      <c r="D20700" s="57" t="s">
        <v>380</v>
      </c>
      <c r="E20700" s="62" t="str">
        <f t="shared" si="1"/>
        <v>Out of test</v>
      </c>
      <c r="F20700" s="53" t="str">
        <f t="shared" si="2"/>
        <v>Shenzhen_1</v>
      </c>
      <c r="G20700" s="53">
        <f t="shared" si="3"/>
        <v>0.89920237</v>
      </c>
    </row>
    <row r="20701">
      <c r="A20701" s="61">
        <v>1.514329579E9</v>
      </c>
      <c r="B20701" s="61">
        <v>1.0</v>
      </c>
      <c r="C20701" s="61">
        <v>4037.0</v>
      </c>
      <c r="D20701" s="57" t="s">
        <v>380</v>
      </c>
      <c r="E20701" s="62" t="str">
        <f t="shared" si="1"/>
        <v>Out of test</v>
      </c>
      <c r="F20701" s="53" t="str">
        <f t="shared" si="2"/>
        <v>Shenzhen_1</v>
      </c>
      <c r="G20701" s="53">
        <f t="shared" si="3"/>
        <v>0.1024565306</v>
      </c>
    </row>
    <row r="20702">
      <c r="A20702" s="61">
        <v>1.511991464E9</v>
      </c>
      <c r="B20702" s="61">
        <v>1.0</v>
      </c>
      <c r="C20702" s="61">
        <v>682.0</v>
      </c>
      <c r="D20702" s="57" t="s">
        <v>380</v>
      </c>
      <c r="E20702" s="62" t="str">
        <f t="shared" si="1"/>
        <v>Out of test</v>
      </c>
      <c r="F20702" s="53" t="str">
        <f t="shared" si="2"/>
        <v>Shenzhen_1</v>
      </c>
      <c r="G20702" s="53">
        <f t="shared" si="3"/>
        <v>0.3536077759</v>
      </c>
    </row>
    <row r="20703">
      <c r="A20703" s="61">
        <v>1.512130343E9</v>
      </c>
      <c r="B20703" s="61">
        <v>1.0</v>
      </c>
      <c r="C20703" s="61">
        <v>2517.0</v>
      </c>
      <c r="D20703" s="57" t="s">
        <v>380</v>
      </c>
      <c r="E20703" s="62" t="str">
        <f t="shared" si="1"/>
        <v>Out of test</v>
      </c>
      <c r="F20703" s="53" t="str">
        <f t="shared" si="2"/>
        <v>Shenzhen_1</v>
      </c>
      <c r="G20703" s="53">
        <f t="shared" si="3"/>
        <v>0.2363894074</v>
      </c>
    </row>
    <row r="20704">
      <c r="A20704" s="61">
        <v>1.518812267E9</v>
      </c>
      <c r="B20704" s="61">
        <v>1.0</v>
      </c>
      <c r="C20704" s="61">
        <v>1423.0</v>
      </c>
      <c r="D20704" s="57" t="s">
        <v>380</v>
      </c>
      <c r="E20704" s="62" t="str">
        <f t="shared" si="1"/>
        <v>Out of test</v>
      </c>
      <c r="F20704" s="53" t="str">
        <f t="shared" si="2"/>
        <v>Shenzhen_1</v>
      </c>
      <c r="G20704" s="53">
        <f t="shared" si="3"/>
        <v>0.1150781795</v>
      </c>
    </row>
    <row r="20705">
      <c r="A20705" s="61">
        <v>1.516254723E9</v>
      </c>
      <c r="B20705" s="61">
        <v>1.0</v>
      </c>
      <c r="C20705" s="61">
        <v>3602.0</v>
      </c>
      <c r="D20705" s="57" t="s">
        <v>380</v>
      </c>
      <c r="E20705" s="62" t="str">
        <f t="shared" si="1"/>
        <v>Out of test</v>
      </c>
      <c r="F20705" s="53" t="str">
        <f t="shared" si="2"/>
        <v>Shenzhen_1</v>
      </c>
      <c r="G20705" s="53">
        <f t="shared" si="3"/>
        <v>0.3414407621</v>
      </c>
    </row>
    <row r="20706">
      <c r="A20706" s="61">
        <v>1.512796738E9</v>
      </c>
      <c r="B20706" s="61">
        <v>1.0</v>
      </c>
      <c r="C20706" s="61">
        <v>1091.0</v>
      </c>
      <c r="D20706" s="57" t="s">
        <v>380</v>
      </c>
      <c r="E20706" s="62" t="str">
        <f t="shared" si="1"/>
        <v>Out of test</v>
      </c>
      <c r="F20706" s="53" t="str">
        <f t="shared" si="2"/>
        <v>Shenzhen_1</v>
      </c>
      <c r="G20706" s="53">
        <f t="shared" si="3"/>
        <v>0.3018780123</v>
      </c>
    </row>
    <row r="20707">
      <c r="A20707" s="61">
        <v>1.513788516E9</v>
      </c>
      <c r="B20707" s="61">
        <v>1.0</v>
      </c>
      <c r="C20707" s="61">
        <v>2126.0</v>
      </c>
      <c r="D20707" s="57" t="s">
        <v>380</v>
      </c>
      <c r="E20707" s="62" t="str">
        <f t="shared" si="1"/>
        <v>Out of test</v>
      </c>
      <c r="F20707" s="53" t="str">
        <f t="shared" si="2"/>
        <v>Shenzhen_1</v>
      </c>
      <c r="G20707" s="53">
        <f t="shared" si="3"/>
        <v>0.435005089</v>
      </c>
    </row>
    <row r="20708">
      <c r="A20708" s="61">
        <v>1.512341848E9</v>
      </c>
      <c r="B20708" s="61">
        <v>1.0</v>
      </c>
      <c r="C20708" s="61">
        <v>4059.0</v>
      </c>
      <c r="D20708" s="57" t="s">
        <v>380</v>
      </c>
      <c r="E20708" s="62" t="str">
        <f t="shared" si="1"/>
        <v>Out of test</v>
      </c>
      <c r="F20708" s="53" t="str">
        <f t="shared" si="2"/>
        <v>Shenzhen_1</v>
      </c>
      <c r="G20708" s="53">
        <f t="shared" si="3"/>
        <v>0.7532313913</v>
      </c>
    </row>
    <row r="20709">
      <c r="A20709" s="61">
        <v>1.517628704E9</v>
      </c>
      <c r="B20709" s="61">
        <v>1.0</v>
      </c>
      <c r="C20709" s="61">
        <v>3194.0</v>
      </c>
      <c r="D20709" s="57" t="s">
        <v>380</v>
      </c>
      <c r="E20709" s="62" t="str">
        <f t="shared" si="1"/>
        <v>Out of test</v>
      </c>
      <c r="F20709" s="53" t="str">
        <f t="shared" si="2"/>
        <v>Shenzhen_1</v>
      </c>
      <c r="G20709" s="53">
        <f t="shared" si="3"/>
        <v>0.9844172939</v>
      </c>
    </row>
    <row r="20710">
      <c r="A20710" s="61">
        <v>1.512636725E9</v>
      </c>
      <c r="B20710" s="61">
        <v>1.0</v>
      </c>
      <c r="C20710" s="61">
        <v>1285.0</v>
      </c>
      <c r="D20710" s="57" t="s">
        <v>380</v>
      </c>
      <c r="E20710" s="62" t="str">
        <f t="shared" si="1"/>
        <v>Out of test</v>
      </c>
      <c r="F20710" s="53" t="str">
        <f t="shared" si="2"/>
        <v>Shenzhen_1</v>
      </c>
      <c r="G20710" s="53">
        <f t="shared" si="3"/>
        <v>0.3153933856</v>
      </c>
    </row>
    <row r="20711">
      <c r="A20711" s="61">
        <v>1.514894069E9</v>
      </c>
      <c r="B20711" s="61">
        <v>1.0</v>
      </c>
      <c r="C20711" s="61">
        <v>1962.0</v>
      </c>
      <c r="D20711" s="57" t="s">
        <v>380</v>
      </c>
      <c r="E20711" s="62" t="str">
        <f t="shared" si="1"/>
        <v>Out of test</v>
      </c>
      <c r="F20711" s="53" t="str">
        <f t="shared" si="2"/>
        <v>Shenzhen_1</v>
      </c>
      <c r="G20711" s="53">
        <f t="shared" si="3"/>
        <v>0.05114917399</v>
      </c>
    </row>
    <row r="20712">
      <c r="A20712" s="61">
        <v>1.516041566E9</v>
      </c>
      <c r="B20712" s="61">
        <v>1.0</v>
      </c>
      <c r="C20712" s="61">
        <v>109.0</v>
      </c>
      <c r="D20712" s="57" t="s">
        <v>380</v>
      </c>
      <c r="E20712" s="62" t="str">
        <f t="shared" si="1"/>
        <v>Out of test</v>
      </c>
      <c r="F20712" s="53" t="str">
        <f t="shared" si="2"/>
        <v>Shenzhen_1</v>
      </c>
      <c r="G20712" s="53">
        <f t="shared" si="3"/>
        <v>0.3109491987</v>
      </c>
    </row>
    <row r="20713">
      <c r="A20713" s="61">
        <v>1.515488573E9</v>
      </c>
      <c r="B20713" s="61">
        <v>1.0</v>
      </c>
      <c r="C20713" s="61">
        <v>1239.0</v>
      </c>
      <c r="D20713" s="57" t="s">
        <v>380</v>
      </c>
      <c r="E20713" s="62" t="str">
        <f t="shared" si="1"/>
        <v>Out of test</v>
      </c>
      <c r="F20713" s="53" t="str">
        <f t="shared" si="2"/>
        <v>Shenzhen_1</v>
      </c>
      <c r="G20713" s="53">
        <f t="shared" si="3"/>
        <v>0.4550284079</v>
      </c>
    </row>
    <row r="20714">
      <c r="A20714" s="61">
        <v>1.515208546E9</v>
      </c>
      <c r="B20714" s="61">
        <v>1.0</v>
      </c>
      <c r="C20714" s="61">
        <v>1707.0</v>
      </c>
      <c r="D20714" s="57" t="s">
        <v>380</v>
      </c>
      <c r="E20714" s="62" t="str">
        <f t="shared" si="1"/>
        <v>Out of test</v>
      </c>
      <c r="F20714" s="53" t="str">
        <f t="shared" si="2"/>
        <v>Shenzhen_1</v>
      </c>
      <c r="G20714" s="53">
        <f t="shared" si="3"/>
        <v>0.8367370383</v>
      </c>
    </row>
    <row r="20715">
      <c r="A20715" s="61">
        <v>1.513749205E9</v>
      </c>
      <c r="B20715" s="61">
        <v>1.0</v>
      </c>
      <c r="C20715" s="61">
        <v>1554.0</v>
      </c>
      <c r="D20715" s="57" t="s">
        <v>380</v>
      </c>
      <c r="E20715" s="62" t="str">
        <f t="shared" si="1"/>
        <v>Out of test</v>
      </c>
      <c r="F20715" s="53" t="str">
        <f t="shared" si="2"/>
        <v>Shenzhen_1</v>
      </c>
      <c r="G20715" s="53">
        <f t="shared" si="3"/>
        <v>0.4400753999</v>
      </c>
    </row>
    <row r="20716">
      <c r="A20716" s="61">
        <v>1.514082357E9</v>
      </c>
      <c r="B20716" s="61">
        <v>1.0</v>
      </c>
      <c r="C20716" s="61">
        <v>1328.0</v>
      </c>
      <c r="D20716" s="57" t="s">
        <v>380</v>
      </c>
      <c r="E20716" s="62" t="str">
        <f t="shared" si="1"/>
        <v>Out of test</v>
      </c>
      <c r="F20716" s="53" t="str">
        <f t="shared" si="2"/>
        <v>Shenzhen_1</v>
      </c>
      <c r="G20716" s="53">
        <f t="shared" si="3"/>
        <v>0.8418103488</v>
      </c>
    </row>
    <row r="20717">
      <c r="A20717" s="61">
        <v>1.519556848E9</v>
      </c>
      <c r="B20717" s="61">
        <v>1.0</v>
      </c>
      <c r="C20717" s="61">
        <v>1352.0</v>
      </c>
      <c r="D20717" s="57" t="s">
        <v>380</v>
      </c>
      <c r="E20717" s="62" t="str">
        <f t="shared" si="1"/>
        <v>Out of test</v>
      </c>
      <c r="F20717" s="53" t="str">
        <f t="shared" si="2"/>
        <v>Shenzhen_1</v>
      </c>
      <c r="G20717" s="53">
        <f t="shared" si="3"/>
        <v>0.8637331609</v>
      </c>
    </row>
    <row r="20718">
      <c r="A20718" s="61">
        <v>1.515011213E9</v>
      </c>
      <c r="B20718" s="61">
        <v>1.0</v>
      </c>
      <c r="C20718" s="61">
        <v>1101.0</v>
      </c>
      <c r="D20718" s="57" t="s">
        <v>380</v>
      </c>
      <c r="E20718" s="62" t="str">
        <f t="shared" si="1"/>
        <v>Out of test</v>
      </c>
      <c r="F20718" s="53" t="str">
        <f t="shared" si="2"/>
        <v>Shenzhen_1</v>
      </c>
      <c r="G20718" s="53">
        <f t="shared" si="3"/>
        <v>0.5171043322</v>
      </c>
    </row>
    <row r="20719">
      <c r="A20719" s="61">
        <v>1.516084923E9</v>
      </c>
      <c r="B20719" s="61">
        <v>1.0</v>
      </c>
      <c r="C20719" s="61">
        <v>133.0</v>
      </c>
      <c r="D20719" s="57" t="s">
        <v>380</v>
      </c>
      <c r="E20719" s="62" t="str">
        <f t="shared" si="1"/>
        <v>Out of test</v>
      </c>
      <c r="F20719" s="53" t="str">
        <f t="shared" si="2"/>
        <v>Shenzhen_1</v>
      </c>
      <c r="G20719" s="53">
        <f t="shared" si="3"/>
        <v>0.2969466626</v>
      </c>
    </row>
    <row r="20720">
      <c r="A20720" s="61">
        <v>1.512197884E9</v>
      </c>
      <c r="B20720" s="61">
        <v>1.0</v>
      </c>
      <c r="C20720" s="61">
        <v>76.0</v>
      </c>
      <c r="D20720" s="57" t="s">
        <v>380</v>
      </c>
      <c r="E20720" s="62" t="str">
        <f t="shared" si="1"/>
        <v>Out of test</v>
      </c>
      <c r="F20720" s="53" t="str">
        <f t="shared" si="2"/>
        <v>Shenzhen_1</v>
      </c>
      <c r="G20720" s="53">
        <f t="shared" si="3"/>
        <v>0.06752308619</v>
      </c>
    </row>
    <row r="20721">
      <c r="A20721" s="61">
        <v>1.519627765E9</v>
      </c>
      <c r="B20721" s="61">
        <v>1.0</v>
      </c>
      <c r="C20721" s="61">
        <v>1510.0</v>
      </c>
      <c r="D20721" s="57" t="s">
        <v>380</v>
      </c>
      <c r="E20721" s="62" t="str">
        <f t="shared" si="1"/>
        <v>Out of test</v>
      </c>
      <c r="F20721" s="53" t="str">
        <f t="shared" si="2"/>
        <v>Shenzhen_1</v>
      </c>
      <c r="G20721" s="53">
        <f t="shared" si="3"/>
        <v>0.9936119043</v>
      </c>
    </row>
    <row r="20722">
      <c r="A20722" s="61">
        <v>1.512554106E9</v>
      </c>
      <c r="B20722" s="61">
        <v>1.0</v>
      </c>
      <c r="C20722" s="61">
        <v>283.0</v>
      </c>
      <c r="D20722" s="57" t="s">
        <v>380</v>
      </c>
      <c r="E20722" s="62" t="str">
        <f t="shared" si="1"/>
        <v>Out of test</v>
      </c>
      <c r="F20722" s="53" t="str">
        <f t="shared" si="2"/>
        <v>Shenzhen_1</v>
      </c>
      <c r="G20722" s="53">
        <f t="shared" si="3"/>
        <v>0.8227108856</v>
      </c>
    </row>
    <row r="20723">
      <c r="A20723" s="61">
        <v>1.512826303E9</v>
      </c>
      <c r="B20723" s="61">
        <v>1.0</v>
      </c>
      <c r="C20723" s="61">
        <v>3787.0</v>
      </c>
      <c r="D20723" s="57" t="s">
        <v>380</v>
      </c>
      <c r="E20723" s="62" t="str">
        <f t="shared" si="1"/>
        <v>Out of test</v>
      </c>
      <c r="F20723" s="53" t="str">
        <f t="shared" si="2"/>
        <v>Shenzhen_1</v>
      </c>
      <c r="G20723" s="53">
        <f t="shared" si="3"/>
        <v>0.6723696431</v>
      </c>
    </row>
    <row r="20724">
      <c r="A20724" s="61">
        <v>1.518398777E9</v>
      </c>
      <c r="B20724" s="61">
        <v>1.0</v>
      </c>
      <c r="C20724" s="61">
        <v>972.0</v>
      </c>
      <c r="D20724" s="57" t="s">
        <v>380</v>
      </c>
      <c r="E20724" s="62" t="str">
        <f t="shared" si="1"/>
        <v>Out of test</v>
      </c>
      <c r="F20724" s="53" t="str">
        <f t="shared" si="2"/>
        <v>Shenzhen_1</v>
      </c>
      <c r="G20724" s="53">
        <f t="shared" si="3"/>
        <v>0.2156361698</v>
      </c>
    </row>
    <row r="20725">
      <c r="A20725" s="61">
        <v>1.516297713E9</v>
      </c>
      <c r="B20725" s="61">
        <v>1.0</v>
      </c>
      <c r="C20725" s="61">
        <v>1866.0</v>
      </c>
      <c r="D20725" s="57" t="s">
        <v>380</v>
      </c>
      <c r="E20725" s="62" t="str">
        <f t="shared" si="1"/>
        <v>Out of test</v>
      </c>
      <c r="F20725" s="53" t="str">
        <f t="shared" si="2"/>
        <v>Shenzhen_1</v>
      </c>
      <c r="G20725" s="53">
        <f t="shared" si="3"/>
        <v>0.7376983696</v>
      </c>
    </row>
    <row r="20726">
      <c r="A20726" s="61">
        <v>1.517819665E9</v>
      </c>
      <c r="B20726" s="61">
        <v>1.0</v>
      </c>
      <c r="C20726" s="61">
        <v>1391.0</v>
      </c>
      <c r="D20726" s="57" t="s">
        <v>380</v>
      </c>
      <c r="E20726" s="62" t="str">
        <f t="shared" si="1"/>
        <v>Out of test</v>
      </c>
      <c r="F20726" s="53" t="str">
        <f t="shared" si="2"/>
        <v>Shenzhen_1</v>
      </c>
      <c r="G20726" s="53">
        <f t="shared" si="3"/>
        <v>0.9622430539</v>
      </c>
    </row>
    <row r="20727">
      <c r="A20727" s="61">
        <v>1.517183708E9</v>
      </c>
      <c r="B20727" s="61">
        <v>1.0</v>
      </c>
      <c r="C20727" s="61">
        <v>573.0</v>
      </c>
      <c r="D20727" s="57" t="s">
        <v>380</v>
      </c>
      <c r="E20727" s="62" t="str">
        <f t="shared" si="1"/>
        <v>Out of test</v>
      </c>
      <c r="F20727" s="53" t="str">
        <f t="shared" si="2"/>
        <v>Shenzhen_1</v>
      </c>
      <c r="G20727" s="53">
        <f t="shared" si="3"/>
        <v>0.5650217357</v>
      </c>
    </row>
    <row r="20728">
      <c r="A20728" s="61">
        <v>1.518036294E9</v>
      </c>
      <c r="B20728" s="61">
        <v>1.0</v>
      </c>
      <c r="C20728" s="61">
        <v>191.0</v>
      </c>
      <c r="D20728" s="57" t="s">
        <v>380</v>
      </c>
      <c r="E20728" s="62" t="str">
        <f t="shared" si="1"/>
        <v>Out of test</v>
      </c>
      <c r="F20728" s="53" t="str">
        <f t="shared" si="2"/>
        <v>Shenzhen_1</v>
      </c>
      <c r="G20728" s="53">
        <f t="shared" si="3"/>
        <v>0.8078849011</v>
      </c>
    </row>
    <row r="20729">
      <c r="A20729" s="61">
        <v>1.517748668E9</v>
      </c>
      <c r="B20729" s="61">
        <v>1.0</v>
      </c>
      <c r="C20729" s="61">
        <v>1169.0</v>
      </c>
      <c r="D20729" s="57" t="s">
        <v>380</v>
      </c>
      <c r="E20729" s="62" t="str">
        <f t="shared" si="1"/>
        <v>Out of test</v>
      </c>
      <c r="F20729" s="53" t="str">
        <f t="shared" si="2"/>
        <v>Shenzhen_1</v>
      </c>
      <c r="G20729" s="53">
        <f t="shared" si="3"/>
        <v>0.9784703511</v>
      </c>
    </row>
    <row r="20730">
      <c r="A20730" s="61">
        <v>1.518537739E9</v>
      </c>
      <c r="B20730" s="61">
        <v>1.0</v>
      </c>
      <c r="C20730" s="61">
        <v>3179.0</v>
      </c>
      <c r="D20730" s="57" t="s">
        <v>380</v>
      </c>
      <c r="E20730" s="62" t="str">
        <f t="shared" si="1"/>
        <v>Out of test</v>
      </c>
      <c r="F20730" s="53" t="str">
        <f t="shared" si="2"/>
        <v>Shenzhen_1</v>
      </c>
      <c r="G20730" s="53">
        <f t="shared" si="3"/>
        <v>0.1672411449</v>
      </c>
    </row>
    <row r="20731">
      <c r="A20731" s="61">
        <v>1.519759388E9</v>
      </c>
      <c r="B20731" s="61">
        <v>1.0</v>
      </c>
      <c r="C20731" s="61">
        <v>1059.0</v>
      </c>
      <c r="D20731" s="57" t="s">
        <v>380</v>
      </c>
      <c r="E20731" s="62" t="str">
        <f t="shared" si="1"/>
        <v>Out of test</v>
      </c>
      <c r="F20731" s="53" t="str">
        <f t="shared" si="2"/>
        <v>Shenzhen_1</v>
      </c>
      <c r="G20731" s="53">
        <f t="shared" si="3"/>
        <v>0.08053659811</v>
      </c>
    </row>
    <row r="20732">
      <c r="A20732" s="61">
        <v>1.515633666E9</v>
      </c>
      <c r="B20732" s="61">
        <v>1.0</v>
      </c>
      <c r="C20732" s="61">
        <v>123.0</v>
      </c>
      <c r="D20732" s="57" t="s">
        <v>380</v>
      </c>
      <c r="E20732" s="62" t="str">
        <f t="shared" si="1"/>
        <v>Out of test</v>
      </c>
      <c r="F20732" s="53" t="str">
        <f t="shared" si="2"/>
        <v>Shenzhen_1</v>
      </c>
      <c r="G20732" s="53">
        <f t="shared" si="3"/>
        <v>0.5272542388</v>
      </c>
    </row>
    <row r="20733">
      <c r="A20733" s="61">
        <v>1.518898693E9</v>
      </c>
      <c r="B20733" s="61">
        <v>1.0</v>
      </c>
      <c r="C20733" s="61">
        <v>603.0</v>
      </c>
      <c r="D20733" s="57" t="s">
        <v>380</v>
      </c>
      <c r="E20733" s="62" t="str">
        <f t="shared" si="1"/>
        <v>Out of test</v>
      </c>
      <c r="F20733" s="53" t="str">
        <f t="shared" si="2"/>
        <v>Shenzhen_1</v>
      </c>
      <c r="G20733" s="53">
        <f t="shared" si="3"/>
        <v>0.2487631546</v>
      </c>
    </row>
    <row r="20734">
      <c r="A20734" s="61">
        <v>1.512466443E9</v>
      </c>
      <c r="B20734" s="61">
        <v>1.0</v>
      </c>
      <c r="C20734" s="61">
        <v>43.0</v>
      </c>
      <c r="D20734" s="57" t="s">
        <v>380</v>
      </c>
      <c r="E20734" s="62" t="str">
        <f t="shared" si="1"/>
        <v>Out of test</v>
      </c>
      <c r="F20734" s="53" t="str">
        <f t="shared" si="2"/>
        <v>Shenzhen_1</v>
      </c>
      <c r="G20734" s="53">
        <f t="shared" si="3"/>
        <v>0.4637517942</v>
      </c>
    </row>
    <row r="20735">
      <c r="A20735" s="61">
        <v>1.515132393E9</v>
      </c>
      <c r="B20735" s="61">
        <v>1.0</v>
      </c>
      <c r="C20735" s="61">
        <v>1481.0</v>
      </c>
      <c r="D20735" s="57" t="s">
        <v>380</v>
      </c>
      <c r="E20735" s="62" t="str">
        <f t="shared" si="1"/>
        <v>Out of test</v>
      </c>
      <c r="F20735" s="53" t="str">
        <f t="shared" si="2"/>
        <v>Shenzhen_1</v>
      </c>
      <c r="G20735" s="53">
        <f t="shared" si="3"/>
        <v>0.8225719194</v>
      </c>
    </row>
    <row r="20736">
      <c r="A20736" s="61">
        <v>1.519872208E9</v>
      </c>
      <c r="B20736" s="61">
        <v>1.0</v>
      </c>
      <c r="C20736" s="61">
        <v>4165.0</v>
      </c>
      <c r="D20736" s="57" t="s">
        <v>380</v>
      </c>
      <c r="E20736" s="62" t="str">
        <f t="shared" si="1"/>
        <v>Out of test</v>
      </c>
      <c r="F20736" s="53" t="str">
        <f t="shared" si="2"/>
        <v>Shenzhen_1</v>
      </c>
      <c r="G20736" s="53">
        <f t="shared" si="3"/>
        <v>0.8514118983</v>
      </c>
    </row>
    <row r="20737">
      <c r="A20737" s="61">
        <v>1.511726606E9</v>
      </c>
      <c r="B20737" s="61">
        <v>1.0</v>
      </c>
      <c r="C20737" s="61">
        <v>493.0</v>
      </c>
      <c r="D20737" s="57" t="s">
        <v>380</v>
      </c>
      <c r="E20737" s="62" t="str">
        <f t="shared" si="1"/>
        <v>Out of test</v>
      </c>
      <c r="F20737" s="53" t="str">
        <f t="shared" si="2"/>
        <v>Shenzhen_1</v>
      </c>
      <c r="G20737" s="53">
        <f t="shared" si="3"/>
        <v>0.7682522882</v>
      </c>
    </row>
    <row r="20738">
      <c r="A20738" s="61">
        <v>1.519216037E9</v>
      </c>
      <c r="B20738" s="61">
        <v>1.0</v>
      </c>
      <c r="C20738" s="61">
        <v>938.0</v>
      </c>
      <c r="D20738" s="57" t="s">
        <v>380</v>
      </c>
      <c r="E20738" s="62" t="str">
        <f t="shared" si="1"/>
        <v>Out of test</v>
      </c>
      <c r="F20738" s="53" t="str">
        <f t="shared" si="2"/>
        <v>Shenzhen_1</v>
      </c>
      <c r="G20738" s="53">
        <f t="shared" si="3"/>
        <v>0.3362809416</v>
      </c>
    </row>
    <row r="20739">
      <c r="A20739" s="61">
        <v>1.514582317E9</v>
      </c>
      <c r="B20739" s="61">
        <v>1.0</v>
      </c>
      <c r="C20739" s="61">
        <v>2086.0</v>
      </c>
      <c r="D20739" s="57" t="s">
        <v>380</v>
      </c>
      <c r="E20739" s="62" t="str">
        <f t="shared" si="1"/>
        <v>Out of test</v>
      </c>
      <c r="F20739" s="53" t="str">
        <f t="shared" si="2"/>
        <v>Shenzhen_1</v>
      </c>
      <c r="G20739" s="53">
        <f t="shared" si="3"/>
        <v>0.2649917511</v>
      </c>
    </row>
    <row r="20740">
      <c r="A20740" s="61">
        <v>1.511720465E9</v>
      </c>
      <c r="B20740" s="61">
        <v>1.0</v>
      </c>
      <c r="C20740" s="61">
        <v>920.0</v>
      </c>
      <c r="D20740" s="57" t="s">
        <v>380</v>
      </c>
      <c r="E20740" s="62" t="str">
        <f t="shared" si="1"/>
        <v>Out of test</v>
      </c>
      <c r="F20740" s="53" t="str">
        <f t="shared" si="2"/>
        <v>Shenzhen_1</v>
      </c>
      <c r="G20740" s="53">
        <f t="shared" si="3"/>
        <v>0.3559839952</v>
      </c>
    </row>
    <row r="20741">
      <c r="A20741" s="61">
        <v>1.515957004E9</v>
      </c>
      <c r="B20741" s="61">
        <v>1.0</v>
      </c>
      <c r="C20741" s="61">
        <v>156.0</v>
      </c>
      <c r="D20741" s="57" t="s">
        <v>380</v>
      </c>
      <c r="E20741" s="62" t="str">
        <f t="shared" si="1"/>
        <v>Out of test</v>
      </c>
      <c r="F20741" s="53" t="str">
        <f t="shared" si="2"/>
        <v>Shenzhen_1</v>
      </c>
      <c r="G20741" s="53">
        <f t="shared" si="3"/>
        <v>0.610785104</v>
      </c>
    </row>
    <row r="20742">
      <c r="A20742" s="61">
        <v>1.516699897E9</v>
      </c>
      <c r="B20742" s="61">
        <v>1.0</v>
      </c>
      <c r="C20742" s="61">
        <v>292.0</v>
      </c>
      <c r="D20742" s="57" t="s">
        <v>380</v>
      </c>
      <c r="E20742" s="62" t="str">
        <f t="shared" si="1"/>
        <v>Out of test</v>
      </c>
      <c r="F20742" s="53" t="str">
        <f t="shared" si="2"/>
        <v>Shenzhen_1</v>
      </c>
      <c r="G20742" s="53">
        <f t="shared" si="3"/>
        <v>0.1040241638</v>
      </c>
    </row>
    <row r="20743">
      <c r="A20743" s="61">
        <v>1.514797223E9</v>
      </c>
      <c r="B20743" s="61">
        <v>1.0</v>
      </c>
      <c r="C20743" s="61">
        <v>952.0</v>
      </c>
      <c r="D20743" s="57" t="s">
        <v>380</v>
      </c>
      <c r="E20743" s="62" t="str">
        <f t="shared" si="1"/>
        <v>Out of test</v>
      </c>
      <c r="F20743" s="53" t="str">
        <f t="shared" si="2"/>
        <v>Shenzhen_1</v>
      </c>
      <c r="G20743" s="53">
        <f t="shared" si="3"/>
        <v>0.3433528368</v>
      </c>
    </row>
    <row r="20744">
      <c r="A20744" s="61">
        <v>1.513007244E9</v>
      </c>
      <c r="B20744" s="61">
        <v>1.0</v>
      </c>
      <c r="C20744" s="61">
        <v>3726.0</v>
      </c>
      <c r="D20744" s="57" t="s">
        <v>380</v>
      </c>
      <c r="E20744" s="62" t="str">
        <f t="shared" si="1"/>
        <v>Out of test</v>
      </c>
      <c r="F20744" s="53" t="str">
        <f t="shared" si="2"/>
        <v>Shenzhen_1</v>
      </c>
      <c r="G20744" s="53">
        <f t="shared" si="3"/>
        <v>0.4632167784</v>
      </c>
    </row>
    <row r="20745">
      <c r="A20745" s="61">
        <v>1.518122564E9</v>
      </c>
      <c r="B20745" s="61">
        <v>1.0</v>
      </c>
      <c r="C20745" s="61">
        <v>283.0</v>
      </c>
      <c r="D20745" s="57" t="s">
        <v>380</v>
      </c>
      <c r="E20745" s="62" t="str">
        <f t="shared" si="1"/>
        <v>Out of test</v>
      </c>
      <c r="F20745" s="53" t="str">
        <f t="shared" si="2"/>
        <v>Shenzhen_1</v>
      </c>
      <c r="G20745" s="53">
        <f t="shared" si="3"/>
        <v>0.8252235931</v>
      </c>
    </row>
    <row r="20746">
      <c r="A20746" s="61">
        <v>1.519606573E9</v>
      </c>
      <c r="B20746" s="61">
        <v>1.0</v>
      </c>
      <c r="C20746" s="61">
        <v>3121.0</v>
      </c>
      <c r="D20746" s="57" t="s">
        <v>380</v>
      </c>
      <c r="E20746" s="62" t="str">
        <f t="shared" si="1"/>
        <v>Out of test</v>
      </c>
      <c r="F20746" s="53" t="str">
        <f t="shared" si="2"/>
        <v>Shenzhen_1</v>
      </c>
      <c r="G20746" s="53">
        <f t="shared" si="3"/>
        <v>0.4045467343</v>
      </c>
    </row>
    <row r="20747">
      <c r="A20747" s="61">
        <v>1.511963157E9</v>
      </c>
      <c r="B20747" s="61">
        <v>1.0</v>
      </c>
      <c r="C20747" s="61">
        <v>1248.0</v>
      </c>
      <c r="D20747" s="57" t="s">
        <v>380</v>
      </c>
      <c r="E20747" s="62" t="str">
        <f t="shared" si="1"/>
        <v>Out of test</v>
      </c>
      <c r="F20747" s="53" t="str">
        <f t="shared" si="2"/>
        <v>Shenzhen_1</v>
      </c>
      <c r="G20747" s="53">
        <f t="shared" si="3"/>
        <v>0.3993925663</v>
      </c>
    </row>
    <row r="20748">
      <c r="A20748" s="61">
        <v>1.512893575E9</v>
      </c>
      <c r="B20748" s="61">
        <v>1.0</v>
      </c>
      <c r="C20748" s="61">
        <v>137.0</v>
      </c>
      <c r="D20748" s="57" t="s">
        <v>380</v>
      </c>
      <c r="E20748" s="62" t="str">
        <f t="shared" si="1"/>
        <v>Out of test</v>
      </c>
      <c r="F20748" s="53" t="str">
        <f t="shared" si="2"/>
        <v>Shenzhen_1</v>
      </c>
      <c r="G20748" s="53">
        <f t="shared" si="3"/>
        <v>0.9398876923</v>
      </c>
    </row>
    <row r="20749">
      <c r="A20749" s="61">
        <v>1.517127929E9</v>
      </c>
      <c r="B20749" s="61">
        <v>1.0</v>
      </c>
      <c r="C20749" s="61">
        <v>3166.0</v>
      </c>
      <c r="D20749" s="57" t="s">
        <v>380</v>
      </c>
      <c r="E20749" s="62" t="str">
        <f t="shared" si="1"/>
        <v>Out of test</v>
      </c>
      <c r="F20749" s="53" t="str">
        <f t="shared" si="2"/>
        <v>Shenzhen_1</v>
      </c>
      <c r="G20749" s="53">
        <f t="shared" si="3"/>
        <v>0.3060936474</v>
      </c>
    </row>
    <row r="20750">
      <c r="A20750" s="61">
        <v>1.516759869E9</v>
      </c>
      <c r="B20750" s="61">
        <v>1.0</v>
      </c>
      <c r="C20750" s="61">
        <v>1440.0</v>
      </c>
      <c r="D20750" s="57" t="s">
        <v>380</v>
      </c>
      <c r="E20750" s="62" t="str">
        <f t="shared" si="1"/>
        <v>Out of test</v>
      </c>
      <c r="F20750" s="53" t="str">
        <f t="shared" si="2"/>
        <v>Shenzhen_1</v>
      </c>
      <c r="G20750" s="53">
        <f t="shared" si="3"/>
        <v>0.9115303356</v>
      </c>
    </row>
    <row r="20751">
      <c r="A20751" s="61">
        <v>1.514160787E9</v>
      </c>
      <c r="B20751" s="61">
        <v>1.0</v>
      </c>
      <c r="C20751" s="61">
        <v>874.0</v>
      </c>
      <c r="D20751" s="57" t="s">
        <v>380</v>
      </c>
      <c r="E20751" s="62" t="str">
        <f t="shared" si="1"/>
        <v>Out of test</v>
      </c>
      <c r="F20751" s="53" t="str">
        <f t="shared" si="2"/>
        <v>Shenzhen_1</v>
      </c>
      <c r="G20751" s="53">
        <f t="shared" si="3"/>
        <v>0.9139739209</v>
      </c>
    </row>
    <row r="20752">
      <c r="A20752" s="61">
        <v>1.512708534E9</v>
      </c>
      <c r="B20752" s="61">
        <v>1.0</v>
      </c>
      <c r="C20752" s="61">
        <v>3524.0</v>
      </c>
      <c r="D20752" s="57" t="s">
        <v>380</v>
      </c>
      <c r="E20752" s="62" t="str">
        <f t="shared" si="1"/>
        <v>Out of test</v>
      </c>
      <c r="F20752" s="53" t="str">
        <f t="shared" si="2"/>
        <v>Shenzhen_1</v>
      </c>
      <c r="G20752" s="53">
        <f t="shared" si="3"/>
        <v>0.6328999043</v>
      </c>
    </row>
    <row r="20753">
      <c r="A20753" s="61">
        <v>1.517604249E9</v>
      </c>
      <c r="B20753" s="61">
        <v>1.0</v>
      </c>
      <c r="C20753" s="61">
        <v>1960.0</v>
      </c>
      <c r="D20753" s="57" t="s">
        <v>380</v>
      </c>
      <c r="E20753" s="62" t="str">
        <f t="shared" si="1"/>
        <v>Out of test</v>
      </c>
      <c r="F20753" s="53" t="str">
        <f t="shared" si="2"/>
        <v>Shenzhen_1</v>
      </c>
      <c r="G20753" s="53">
        <f t="shared" si="3"/>
        <v>0.09021872009</v>
      </c>
    </row>
    <row r="20754">
      <c r="A20754" s="61">
        <v>1.517982665E9</v>
      </c>
      <c r="B20754" s="61">
        <v>1.0</v>
      </c>
      <c r="C20754" s="61">
        <v>735.0</v>
      </c>
      <c r="D20754" s="57" t="s">
        <v>380</v>
      </c>
      <c r="E20754" s="62" t="str">
        <f t="shared" si="1"/>
        <v>Out of test</v>
      </c>
      <c r="F20754" s="53" t="str">
        <f t="shared" si="2"/>
        <v>Shenzhen_1</v>
      </c>
      <c r="G20754" s="53">
        <f t="shared" si="3"/>
        <v>0.3008997972</v>
      </c>
    </row>
    <row r="20755">
      <c r="A20755" s="61">
        <v>1.519208183E9</v>
      </c>
      <c r="B20755" s="61">
        <v>1.0</v>
      </c>
      <c r="C20755" s="61">
        <v>1141.0</v>
      </c>
      <c r="D20755" s="57" t="s">
        <v>380</v>
      </c>
      <c r="E20755" s="62" t="str">
        <f t="shared" si="1"/>
        <v>Out of test</v>
      </c>
      <c r="F20755" s="53" t="str">
        <f t="shared" si="2"/>
        <v>Shenzhen_1</v>
      </c>
      <c r="G20755" s="53">
        <f t="shared" si="3"/>
        <v>0.1719503486</v>
      </c>
    </row>
    <row r="20756">
      <c r="A20756" s="61">
        <v>1.511390226E9</v>
      </c>
      <c r="B20756" s="61">
        <v>1.0</v>
      </c>
      <c r="C20756" s="61">
        <v>2853.0</v>
      </c>
      <c r="D20756" s="57" t="s">
        <v>380</v>
      </c>
      <c r="E20756" s="62" t="str">
        <f t="shared" si="1"/>
        <v>Out of test</v>
      </c>
      <c r="F20756" s="53" t="str">
        <f t="shared" si="2"/>
        <v>Shenzhen_1</v>
      </c>
      <c r="G20756" s="53">
        <f t="shared" si="3"/>
        <v>0.7718140545</v>
      </c>
    </row>
    <row r="20757">
      <c r="A20757" s="61">
        <v>1.515515636E9</v>
      </c>
      <c r="B20757" s="61">
        <v>1.0</v>
      </c>
      <c r="C20757" s="61">
        <v>2246.0</v>
      </c>
      <c r="D20757" s="57" t="s">
        <v>380</v>
      </c>
      <c r="E20757" s="62" t="str">
        <f t="shared" si="1"/>
        <v>Out of test</v>
      </c>
      <c r="F20757" s="53" t="str">
        <f t="shared" si="2"/>
        <v>Shenzhen_1</v>
      </c>
      <c r="G20757" s="53">
        <f t="shared" si="3"/>
        <v>0.5416486058</v>
      </c>
    </row>
    <row r="20758">
      <c r="A20758" s="61">
        <v>1.516399578E9</v>
      </c>
      <c r="B20758" s="61">
        <v>1.0</v>
      </c>
      <c r="C20758" s="61">
        <v>2497.0</v>
      </c>
      <c r="D20758" s="57" t="s">
        <v>380</v>
      </c>
      <c r="E20758" s="62" t="str">
        <f t="shared" si="1"/>
        <v>Out of test</v>
      </c>
      <c r="F20758" s="53" t="str">
        <f t="shared" si="2"/>
        <v>Shenzhen_1</v>
      </c>
      <c r="G20758" s="53">
        <f t="shared" si="3"/>
        <v>0.5235873449</v>
      </c>
    </row>
    <row r="20759">
      <c r="A20759" s="61">
        <v>1.512629645E9</v>
      </c>
      <c r="B20759" s="61">
        <v>1.0</v>
      </c>
      <c r="C20759" s="61">
        <v>835.0</v>
      </c>
      <c r="D20759" s="57" t="s">
        <v>380</v>
      </c>
      <c r="E20759" s="62" t="str">
        <f t="shared" si="1"/>
        <v>Out of test</v>
      </c>
      <c r="F20759" s="53" t="str">
        <f t="shared" si="2"/>
        <v>Shenzhen_1</v>
      </c>
      <c r="G20759" s="53">
        <f t="shared" si="3"/>
        <v>0.1166716595</v>
      </c>
    </row>
    <row r="20760">
      <c r="A20760" s="61">
        <v>1.519514597E9</v>
      </c>
      <c r="B20760" s="61">
        <v>1.0</v>
      </c>
      <c r="C20760" s="61">
        <v>1273.0</v>
      </c>
      <c r="D20760" s="57" t="s">
        <v>380</v>
      </c>
      <c r="E20760" s="62" t="str">
        <f t="shared" si="1"/>
        <v>Out of test</v>
      </c>
      <c r="F20760" s="53" t="str">
        <f t="shared" si="2"/>
        <v>Shenzhen_1</v>
      </c>
      <c r="G20760" s="53">
        <f t="shared" si="3"/>
        <v>0.664642105</v>
      </c>
    </row>
    <row r="20761">
      <c r="A20761" s="61">
        <v>1.516919577E9</v>
      </c>
      <c r="B20761" s="61">
        <v>1.0</v>
      </c>
      <c r="C20761" s="61">
        <v>864.0</v>
      </c>
      <c r="D20761" s="57" t="s">
        <v>380</v>
      </c>
      <c r="E20761" s="62" t="str">
        <f t="shared" si="1"/>
        <v>Out of test</v>
      </c>
      <c r="F20761" s="53" t="str">
        <f t="shared" si="2"/>
        <v>Shenzhen_1</v>
      </c>
      <c r="G20761" s="53">
        <f t="shared" si="3"/>
        <v>0.5795770077</v>
      </c>
    </row>
    <row r="20762">
      <c r="A20762" s="61">
        <v>1.513215519E9</v>
      </c>
      <c r="B20762" s="61">
        <v>1.0</v>
      </c>
      <c r="C20762" s="61">
        <v>1022.0</v>
      </c>
      <c r="D20762" s="57" t="s">
        <v>380</v>
      </c>
      <c r="E20762" s="62" t="str">
        <f t="shared" si="1"/>
        <v>Out of test</v>
      </c>
      <c r="F20762" s="53" t="str">
        <f t="shared" si="2"/>
        <v>Shenzhen_1</v>
      </c>
      <c r="G20762" s="53">
        <f t="shared" si="3"/>
        <v>0.6433881607</v>
      </c>
    </row>
    <row r="20763">
      <c r="A20763" s="61">
        <v>1.513131057E9</v>
      </c>
      <c r="B20763" s="61">
        <v>1.0</v>
      </c>
      <c r="C20763" s="61">
        <v>982.0</v>
      </c>
      <c r="D20763" s="57" t="s">
        <v>380</v>
      </c>
      <c r="E20763" s="62" t="str">
        <f t="shared" si="1"/>
        <v>Out of test</v>
      </c>
      <c r="F20763" s="53" t="str">
        <f t="shared" si="2"/>
        <v>Shenzhen_1</v>
      </c>
      <c r="G20763" s="53">
        <f t="shared" si="3"/>
        <v>0.1723598057</v>
      </c>
    </row>
    <row r="20764">
      <c r="A20764" s="61">
        <v>1.514009699E9</v>
      </c>
      <c r="B20764" s="61">
        <v>1.0</v>
      </c>
      <c r="C20764" s="61">
        <v>75.0</v>
      </c>
      <c r="D20764" s="57" t="s">
        <v>380</v>
      </c>
      <c r="E20764" s="62" t="str">
        <f t="shared" si="1"/>
        <v>Out of test</v>
      </c>
      <c r="F20764" s="53" t="str">
        <f t="shared" si="2"/>
        <v>Shenzhen_1</v>
      </c>
      <c r="G20764" s="53">
        <f t="shared" si="3"/>
        <v>0.7665477582</v>
      </c>
    </row>
    <row r="20765">
      <c r="A20765" s="61">
        <v>1.512476895E9</v>
      </c>
      <c r="B20765" s="61">
        <v>1.0</v>
      </c>
      <c r="C20765" s="61">
        <v>3445.0</v>
      </c>
      <c r="D20765" s="57" t="s">
        <v>380</v>
      </c>
      <c r="E20765" s="62" t="str">
        <f t="shared" si="1"/>
        <v>Out of test</v>
      </c>
      <c r="F20765" s="53" t="str">
        <f t="shared" si="2"/>
        <v>Shenzhen_1</v>
      </c>
      <c r="G20765" s="53">
        <f t="shared" si="3"/>
        <v>0.7025743662</v>
      </c>
    </row>
    <row r="20766">
      <c r="A20766" s="61">
        <v>1.511940249E9</v>
      </c>
      <c r="B20766" s="61">
        <v>1.0</v>
      </c>
      <c r="C20766" s="61">
        <v>1051.0</v>
      </c>
      <c r="D20766" s="57" t="s">
        <v>380</v>
      </c>
      <c r="E20766" s="62" t="str">
        <f t="shared" si="1"/>
        <v>Out of test</v>
      </c>
      <c r="F20766" s="53" t="str">
        <f t="shared" si="2"/>
        <v>Shenzhen_1</v>
      </c>
      <c r="G20766" s="53">
        <f t="shared" si="3"/>
        <v>0.8548056257</v>
      </c>
    </row>
    <row r="20767">
      <c r="A20767" s="61">
        <v>1.517632309E9</v>
      </c>
      <c r="B20767" s="61">
        <v>1.0</v>
      </c>
      <c r="C20767" s="61">
        <v>1806.0</v>
      </c>
      <c r="D20767" s="57" t="s">
        <v>380</v>
      </c>
      <c r="E20767" s="62" t="str">
        <f t="shared" si="1"/>
        <v>Out of test</v>
      </c>
      <c r="F20767" s="53" t="str">
        <f t="shared" si="2"/>
        <v>Shenzhen_1</v>
      </c>
      <c r="G20767" s="53">
        <f t="shared" si="3"/>
        <v>0.7393407815</v>
      </c>
    </row>
    <row r="20768">
      <c r="A20768" s="61">
        <v>1.519688795E9</v>
      </c>
      <c r="B20768" s="61">
        <v>1.0</v>
      </c>
      <c r="C20768" s="61">
        <v>464.0</v>
      </c>
      <c r="D20768" s="57" t="s">
        <v>380</v>
      </c>
      <c r="E20768" s="62" t="str">
        <f t="shared" si="1"/>
        <v>Out of test</v>
      </c>
      <c r="F20768" s="53" t="str">
        <f t="shared" si="2"/>
        <v>Shenzhen_1</v>
      </c>
      <c r="G20768" s="53">
        <f t="shared" si="3"/>
        <v>0.9106687836</v>
      </c>
    </row>
    <row r="20769">
      <c r="A20769" s="61">
        <v>1.515971828E9</v>
      </c>
      <c r="B20769" s="61">
        <v>1.0</v>
      </c>
      <c r="C20769" s="61">
        <v>327.0</v>
      </c>
      <c r="D20769" s="57" t="s">
        <v>380</v>
      </c>
      <c r="E20769" s="62" t="str">
        <f t="shared" si="1"/>
        <v>Out of test</v>
      </c>
      <c r="F20769" s="53" t="str">
        <f t="shared" si="2"/>
        <v>Shenzhen_1</v>
      </c>
      <c r="G20769" s="53">
        <f t="shared" si="3"/>
        <v>0.06734500532</v>
      </c>
    </row>
    <row r="20770">
      <c r="A20770" s="61">
        <v>1.517626027E9</v>
      </c>
      <c r="B20770" s="61">
        <v>1.0</v>
      </c>
      <c r="C20770" s="61">
        <v>2001.0</v>
      </c>
      <c r="D20770" s="57" t="s">
        <v>380</v>
      </c>
      <c r="E20770" s="62" t="str">
        <f t="shared" si="1"/>
        <v>Out of test</v>
      </c>
      <c r="F20770" s="53" t="str">
        <f t="shared" si="2"/>
        <v>Shenzhen_1</v>
      </c>
      <c r="G20770" s="53">
        <f t="shared" si="3"/>
        <v>0.8084805032</v>
      </c>
    </row>
    <row r="20771">
      <c r="A20771" s="61">
        <v>1.516419684E9</v>
      </c>
      <c r="B20771" s="61">
        <v>1.0</v>
      </c>
      <c r="C20771" s="61">
        <v>2520.0</v>
      </c>
      <c r="D20771" s="57" t="s">
        <v>380</v>
      </c>
      <c r="E20771" s="62" t="str">
        <f t="shared" si="1"/>
        <v>Out of test</v>
      </c>
      <c r="F20771" s="53" t="str">
        <f t="shared" si="2"/>
        <v>Shenzhen_1</v>
      </c>
      <c r="G20771" s="53">
        <f t="shared" si="3"/>
        <v>0.4001274344</v>
      </c>
    </row>
    <row r="20772">
      <c r="A20772" s="61">
        <v>1.518312095E9</v>
      </c>
      <c r="B20772" s="61">
        <v>1.0</v>
      </c>
      <c r="C20772" s="61">
        <v>2304.0</v>
      </c>
      <c r="D20772" s="57" t="s">
        <v>380</v>
      </c>
      <c r="E20772" s="62" t="str">
        <f t="shared" si="1"/>
        <v>Out of test</v>
      </c>
      <c r="F20772" s="53" t="str">
        <f t="shared" si="2"/>
        <v>Shenzhen_1</v>
      </c>
      <c r="G20772" s="53">
        <f t="shared" si="3"/>
        <v>0.9560962863</v>
      </c>
    </row>
    <row r="20773">
      <c r="A20773" s="61">
        <v>1.513956416E9</v>
      </c>
      <c r="B20773" s="61">
        <v>1.0</v>
      </c>
      <c r="C20773" s="61">
        <v>289.0</v>
      </c>
      <c r="D20773" s="57" t="s">
        <v>380</v>
      </c>
      <c r="E20773" s="62" t="str">
        <f t="shared" si="1"/>
        <v>Out of test</v>
      </c>
      <c r="F20773" s="53" t="str">
        <f t="shared" si="2"/>
        <v>Shenzhen_1</v>
      </c>
      <c r="G20773" s="53">
        <f t="shared" si="3"/>
        <v>0.2913507568</v>
      </c>
    </row>
    <row r="20774">
      <c r="A20774" s="61">
        <v>1.515564169E9</v>
      </c>
      <c r="B20774" s="61">
        <v>1.0</v>
      </c>
      <c r="C20774" s="61">
        <v>4087.0</v>
      </c>
      <c r="D20774" s="57" t="s">
        <v>380</v>
      </c>
      <c r="E20774" s="62" t="str">
        <f t="shared" si="1"/>
        <v>Out of test</v>
      </c>
      <c r="F20774" s="53" t="str">
        <f t="shared" si="2"/>
        <v>Shenzhen_1</v>
      </c>
      <c r="G20774" s="53">
        <f t="shared" si="3"/>
        <v>0.04074310101</v>
      </c>
    </row>
    <row r="20775">
      <c r="A20775" s="61">
        <v>1.516760089E9</v>
      </c>
      <c r="B20775" s="61">
        <v>1.0</v>
      </c>
      <c r="C20775" s="61">
        <v>2029.0</v>
      </c>
      <c r="D20775" s="57" t="s">
        <v>380</v>
      </c>
      <c r="E20775" s="62" t="str">
        <f t="shared" si="1"/>
        <v>Out of test</v>
      </c>
      <c r="F20775" s="53" t="str">
        <f t="shared" si="2"/>
        <v>Shenzhen_1</v>
      </c>
      <c r="G20775" s="53">
        <f t="shared" si="3"/>
        <v>0.6136051068</v>
      </c>
    </row>
    <row r="20776">
      <c r="A20776" s="61">
        <v>1.513090646E9</v>
      </c>
      <c r="B20776" s="61">
        <v>1.0</v>
      </c>
      <c r="C20776" s="61">
        <v>2902.0</v>
      </c>
      <c r="D20776" s="57" t="s">
        <v>380</v>
      </c>
      <c r="E20776" s="62" t="str">
        <f t="shared" si="1"/>
        <v>Out of test</v>
      </c>
      <c r="F20776" s="53" t="str">
        <f t="shared" si="2"/>
        <v>Shenzhen_1</v>
      </c>
      <c r="G20776" s="53">
        <f t="shared" si="3"/>
        <v>0.2301171222</v>
      </c>
    </row>
    <row r="20777">
      <c r="A20777" s="61">
        <v>1.518960107E9</v>
      </c>
      <c r="B20777" s="61">
        <v>1.0</v>
      </c>
      <c r="C20777" s="61">
        <v>1322.0</v>
      </c>
      <c r="D20777" s="57" t="s">
        <v>380</v>
      </c>
      <c r="E20777" s="62" t="str">
        <f t="shared" si="1"/>
        <v>Out of test</v>
      </c>
      <c r="F20777" s="53" t="str">
        <f t="shared" si="2"/>
        <v>Shenzhen_1</v>
      </c>
      <c r="G20777" s="53">
        <f t="shared" si="3"/>
        <v>0.9660260904</v>
      </c>
    </row>
    <row r="20778">
      <c r="A20778" s="61">
        <v>1.512815484E9</v>
      </c>
      <c r="B20778" s="61">
        <v>1.0</v>
      </c>
      <c r="C20778" s="61">
        <v>1371.0</v>
      </c>
      <c r="D20778" s="57" t="s">
        <v>380</v>
      </c>
      <c r="E20778" s="62" t="str">
        <f t="shared" si="1"/>
        <v>Out of test</v>
      </c>
      <c r="F20778" s="53" t="str">
        <f t="shared" si="2"/>
        <v>Shenzhen_1</v>
      </c>
      <c r="G20778" s="53">
        <f t="shared" si="3"/>
        <v>0.1290232494</v>
      </c>
    </row>
    <row r="20779">
      <c r="A20779" s="61">
        <v>1.512945523E9</v>
      </c>
      <c r="B20779" s="61">
        <v>1.0</v>
      </c>
      <c r="C20779" s="61">
        <v>907.0</v>
      </c>
      <c r="D20779" s="57" t="s">
        <v>380</v>
      </c>
      <c r="E20779" s="62" t="str">
        <f t="shared" si="1"/>
        <v>Out of test</v>
      </c>
      <c r="F20779" s="53" t="str">
        <f t="shared" si="2"/>
        <v>Shenzhen_1</v>
      </c>
      <c r="G20779" s="53">
        <f t="shared" si="3"/>
        <v>0.8200801729</v>
      </c>
    </row>
    <row r="20780">
      <c r="A20780" s="61">
        <v>1.518455067E9</v>
      </c>
      <c r="B20780" s="61">
        <v>1.0</v>
      </c>
      <c r="C20780" s="61">
        <v>823.0</v>
      </c>
      <c r="D20780" s="57" t="s">
        <v>380</v>
      </c>
      <c r="E20780" s="62" t="str">
        <f t="shared" si="1"/>
        <v>Out of test</v>
      </c>
      <c r="F20780" s="53" t="str">
        <f t="shared" si="2"/>
        <v>Shenzhen_1</v>
      </c>
      <c r="G20780" s="53">
        <f t="shared" si="3"/>
        <v>0.9201450156</v>
      </c>
    </row>
    <row r="20781">
      <c r="A20781" s="61">
        <v>1.511651654E9</v>
      </c>
      <c r="B20781" s="61">
        <v>1.0</v>
      </c>
      <c r="C20781" s="61">
        <v>1728.0</v>
      </c>
      <c r="D20781" s="57" t="s">
        <v>380</v>
      </c>
      <c r="E20781" s="62" t="str">
        <f t="shared" si="1"/>
        <v>Out of test</v>
      </c>
      <c r="F20781" s="53" t="str">
        <f t="shared" si="2"/>
        <v>Shenzhen_1</v>
      </c>
      <c r="G20781" s="53">
        <f t="shared" si="3"/>
        <v>0.09094186337</v>
      </c>
    </row>
    <row r="20782">
      <c r="A20782" s="61">
        <v>1.515298783E9</v>
      </c>
      <c r="B20782" s="61">
        <v>1.0</v>
      </c>
      <c r="C20782" s="61">
        <v>615.0</v>
      </c>
      <c r="D20782" s="57" t="s">
        <v>380</v>
      </c>
      <c r="E20782" s="62" t="str">
        <f t="shared" si="1"/>
        <v>Out of test</v>
      </c>
      <c r="F20782" s="53" t="str">
        <f t="shared" si="2"/>
        <v>Shenzhen_1</v>
      </c>
      <c r="G20782" s="53">
        <f t="shared" si="3"/>
        <v>0.1762979346</v>
      </c>
    </row>
    <row r="20783">
      <c r="A20783" s="61">
        <v>1.515237984E9</v>
      </c>
      <c r="B20783" s="61">
        <v>1.0</v>
      </c>
      <c r="C20783" s="61">
        <v>507.0</v>
      </c>
      <c r="D20783" s="57" t="s">
        <v>380</v>
      </c>
      <c r="E20783" s="62" t="str">
        <f t="shared" si="1"/>
        <v>Out of test</v>
      </c>
      <c r="F20783" s="53" t="str">
        <f t="shared" si="2"/>
        <v>Shenzhen_1</v>
      </c>
      <c r="G20783" s="53">
        <f t="shared" si="3"/>
        <v>0.4317093415</v>
      </c>
    </row>
    <row r="20784">
      <c r="A20784" s="61">
        <v>1.517300074E9</v>
      </c>
      <c r="B20784" s="61">
        <v>1.0</v>
      </c>
      <c r="C20784" s="61">
        <v>2438.0</v>
      </c>
      <c r="D20784" s="57" t="s">
        <v>380</v>
      </c>
      <c r="E20784" s="62" t="str">
        <f t="shared" si="1"/>
        <v>Out of test</v>
      </c>
      <c r="F20784" s="53" t="str">
        <f t="shared" si="2"/>
        <v>Shenzhen_1</v>
      </c>
      <c r="G20784" s="53">
        <f t="shared" si="3"/>
        <v>0.005337093444</v>
      </c>
    </row>
    <row r="20785">
      <c r="A20785" s="61">
        <v>1.512882994E9</v>
      </c>
      <c r="B20785" s="61">
        <v>1.0</v>
      </c>
      <c r="C20785" s="61">
        <v>1911.0</v>
      </c>
      <c r="D20785" s="57" t="s">
        <v>380</v>
      </c>
      <c r="E20785" s="62" t="str">
        <f t="shared" si="1"/>
        <v>Out of test</v>
      </c>
      <c r="F20785" s="53" t="str">
        <f t="shared" si="2"/>
        <v>Shenzhen_1</v>
      </c>
      <c r="G20785" s="53">
        <f t="shared" si="3"/>
        <v>0.7691589189</v>
      </c>
    </row>
    <row r="20786">
      <c r="A20786" s="61">
        <v>1.516452627E9</v>
      </c>
      <c r="B20786" s="61">
        <v>1.0</v>
      </c>
      <c r="C20786" s="61">
        <v>842.0</v>
      </c>
      <c r="D20786" s="57" t="s">
        <v>380</v>
      </c>
      <c r="E20786" s="62" t="str">
        <f t="shared" si="1"/>
        <v>Out of test</v>
      </c>
      <c r="F20786" s="53" t="str">
        <f t="shared" si="2"/>
        <v>Shenzhen_1</v>
      </c>
      <c r="G20786" s="53">
        <f t="shared" si="3"/>
        <v>0.3654518859</v>
      </c>
    </row>
    <row r="20787">
      <c r="A20787" s="61">
        <v>1.514954013E9</v>
      </c>
      <c r="B20787" s="61">
        <v>1.0</v>
      </c>
      <c r="C20787" s="61">
        <v>2137.0</v>
      </c>
      <c r="D20787" s="57" t="s">
        <v>380</v>
      </c>
      <c r="E20787" s="62" t="str">
        <f t="shared" si="1"/>
        <v>Out of test</v>
      </c>
      <c r="F20787" s="53" t="str">
        <f t="shared" si="2"/>
        <v>Shenzhen_1</v>
      </c>
      <c r="G20787" s="53">
        <f t="shared" si="3"/>
        <v>0.1408353952</v>
      </c>
    </row>
    <row r="20788">
      <c r="A20788" s="61">
        <v>1.514412796E9</v>
      </c>
      <c r="B20788" s="61">
        <v>1.0</v>
      </c>
      <c r="C20788" s="61">
        <v>564.0</v>
      </c>
      <c r="D20788" s="57" t="s">
        <v>380</v>
      </c>
      <c r="E20788" s="62" t="str">
        <f t="shared" si="1"/>
        <v>Out of test</v>
      </c>
      <c r="F20788" s="53" t="str">
        <f t="shared" si="2"/>
        <v>Shenzhen_1</v>
      </c>
      <c r="G20788" s="53">
        <f t="shared" si="3"/>
        <v>0.4087121843</v>
      </c>
    </row>
    <row r="20789">
      <c r="A20789" s="61">
        <v>1.514479014E9</v>
      </c>
      <c r="B20789" s="61">
        <v>1.0</v>
      </c>
      <c r="C20789" s="61">
        <v>1524.0</v>
      </c>
      <c r="D20789" s="57" t="s">
        <v>380</v>
      </c>
      <c r="E20789" s="62" t="str">
        <f t="shared" si="1"/>
        <v>Out of test</v>
      </c>
      <c r="F20789" s="53" t="str">
        <f t="shared" si="2"/>
        <v>Shenzhen_1</v>
      </c>
      <c r="G20789" s="53">
        <f t="shared" si="3"/>
        <v>0.5401441373</v>
      </c>
    </row>
    <row r="20790">
      <c r="A20790" s="61">
        <v>1.518548186E9</v>
      </c>
      <c r="B20790" s="61">
        <v>1.0</v>
      </c>
      <c r="C20790" s="61">
        <v>51.0</v>
      </c>
      <c r="D20790" s="57" t="s">
        <v>380</v>
      </c>
      <c r="E20790" s="62" t="str">
        <f t="shared" si="1"/>
        <v>Out of test</v>
      </c>
      <c r="F20790" s="53" t="str">
        <f t="shared" si="2"/>
        <v>Shenzhen_1</v>
      </c>
      <c r="G20790" s="53">
        <f t="shared" si="3"/>
        <v>0.6183714783</v>
      </c>
    </row>
    <row r="20791">
      <c r="A20791" s="61">
        <v>1.511561223E9</v>
      </c>
      <c r="B20791" s="61">
        <v>1.0</v>
      </c>
      <c r="C20791" s="61">
        <v>2547.0</v>
      </c>
      <c r="D20791" s="57" t="s">
        <v>380</v>
      </c>
      <c r="E20791" s="62" t="str">
        <f t="shared" si="1"/>
        <v>Out of test</v>
      </c>
      <c r="F20791" s="53" t="str">
        <f t="shared" si="2"/>
        <v>Shenzhen_1</v>
      </c>
      <c r="G20791" s="53">
        <f t="shared" si="3"/>
        <v>0.3430126841</v>
      </c>
    </row>
    <row r="20792">
      <c r="A20792" s="61">
        <v>1.515814316E9</v>
      </c>
      <c r="B20792" s="61">
        <v>1.0</v>
      </c>
      <c r="C20792" s="61">
        <v>4845.0</v>
      </c>
      <c r="D20792" s="57" t="s">
        <v>380</v>
      </c>
      <c r="E20792" s="62" t="str">
        <f t="shared" si="1"/>
        <v>Out of test</v>
      </c>
      <c r="F20792" s="53" t="str">
        <f t="shared" si="2"/>
        <v>Shenzhen_1</v>
      </c>
      <c r="G20792" s="53">
        <f t="shared" si="3"/>
        <v>0.7976580778</v>
      </c>
    </row>
    <row r="20793">
      <c r="A20793" s="61">
        <v>1.514952184E9</v>
      </c>
      <c r="B20793" s="61">
        <v>1.0</v>
      </c>
      <c r="C20793" s="61">
        <v>407.0</v>
      </c>
      <c r="D20793" s="57" t="s">
        <v>380</v>
      </c>
      <c r="E20793" s="62" t="str">
        <f t="shared" si="1"/>
        <v>Out of test</v>
      </c>
      <c r="F20793" s="53" t="str">
        <f t="shared" si="2"/>
        <v>Shenzhen_1</v>
      </c>
      <c r="G20793" s="53">
        <f t="shared" si="3"/>
        <v>0.6690055225</v>
      </c>
    </row>
    <row r="20794">
      <c r="A20794" s="61">
        <v>1.514914936E9</v>
      </c>
      <c r="B20794" s="61">
        <v>1.0</v>
      </c>
      <c r="C20794" s="61">
        <v>1602.0</v>
      </c>
      <c r="D20794" s="57" t="s">
        <v>380</v>
      </c>
      <c r="E20794" s="62" t="str">
        <f t="shared" si="1"/>
        <v>Out of test</v>
      </c>
      <c r="F20794" s="53" t="str">
        <f t="shared" si="2"/>
        <v>Shenzhen_1</v>
      </c>
      <c r="G20794" s="53">
        <f t="shared" si="3"/>
        <v>0.8447881583</v>
      </c>
    </row>
    <row r="20795">
      <c r="A20795" s="61">
        <v>1.513370964E9</v>
      </c>
      <c r="B20795" s="61">
        <v>1.0</v>
      </c>
      <c r="C20795" s="61">
        <v>3184.0</v>
      </c>
      <c r="D20795" s="57" t="s">
        <v>380</v>
      </c>
      <c r="E20795" s="62" t="str">
        <f t="shared" si="1"/>
        <v>Out of test</v>
      </c>
      <c r="F20795" s="53" t="str">
        <f t="shared" si="2"/>
        <v>Shenzhen_1</v>
      </c>
      <c r="G20795" s="53">
        <f t="shared" si="3"/>
        <v>0.2420137089</v>
      </c>
    </row>
    <row r="20796">
      <c r="A20796" s="61">
        <v>1.514830357E9</v>
      </c>
      <c r="B20796" s="61">
        <v>1.0</v>
      </c>
      <c r="C20796" s="61">
        <v>80.0</v>
      </c>
      <c r="D20796" s="57" t="s">
        <v>380</v>
      </c>
      <c r="E20796" s="62" t="str">
        <f t="shared" si="1"/>
        <v>Out of test</v>
      </c>
      <c r="F20796" s="53" t="str">
        <f t="shared" si="2"/>
        <v>Shenzhen_1</v>
      </c>
      <c r="G20796" s="53">
        <f t="shared" si="3"/>
        <v>0.8640348273</v>
      </c>
    </row>
    <row r="20797">
      <c r="A20797" s="61">
        <v>1.512306376E9</v>
      </c>
      <c r="B20797" s="61">
        <v>1.0</v>
      </c>
      <c r="C20797" s="61">
        <v>1510.0</v>
      </c>
      <c r="D20797" s="57" t="s">
        <v>380</v>
      </c>
      <c r="E20797" s="62" t="str">
        <f t="shared" si="1"/>
        <v>Out of test</v>
      </c>
      <c r="F20797" s="53" t="str">
        <f t="shared" si="2"/>
        <v>Shenzhen_1</v>
      </c>
      <c r="G20797" s="53">
        <f t="shared" si="3"/>
        <v>0.5594349716</v>
      </c>
    </row>
    <row r="20798">
      <c r="A20798" s="61">
        <v>1.513872967E9</v>
      </c>
      <c r="B20798" s="61">
        <v>1.0</v>
      </c>
      <c r="C20798" s="61">
        <v>3127.0</v>
      </c>
      <c r="D20798" s="57" t="s">
        <v>380</v>
      </c>
      <c r="E20798" s="62" t="str">
        <f t="shared" si="1"/>
        <v>Out of test</v>
      </c>
      <c r="F20798" s="53" t="str">
        <f t="shared" si="2"/>
        <v>Shenzhen_1</v>
      </c>
      <c r="G20798" s="53">
        <f t="shared" si="3"/>
        <v>0.872332292</v>
      </c>
    </row>
    <row r="20799">
      <c r="A20799" s="61">
        <v>1.519545536E9</v>
      </c>
      <c r="B20799" s="61">
        <v>1.0</v>
      </c>
      <c r="C20799" s="61">
        <v>1114.0</v>
      </c>
      <c r="D20799" s="57" t="s">
        <v>380</v>
      </c>
      <c r="E20799" s="62" t="str">
        <f t="shared" si="1"/>
        <v>Out of test</v>
      </c>
      <c r="F20799" s="53" t="str">
        <f t="shared" si="2"/>
        <v>Shenzhen_1</v>
      </c>
      <c r="G20799" s="53">
        <f t="shared" si="3"/>
        <v>0.3808659044</v>
      </c>
    </row>
    <row r="20800">
      <c r="A20800" s="61">
        <v>1.518509198E9</v>
      </c>
      <c r="B20800" s="61">
        <v>1.0</v>
      </c>
      <c r="C20800" s="61">
        <v>411.0</v>
      </c>
      <c r="D20800" s="57" t="s">
        <v>380</v>
      </c>
      <c r="E20800" s="62" t="str">
        <f t="shared" si="1"/>
        <v>Out of test</v>
      </c>
      <c r="F20800" s="53" t="str">
        <f t="shared" si="2"/>
        <v>Shenzhen_1</v>
      </c>
      <c r="G20800" s="53">
        <f t="shared" si="3"/>
        <v>0.9746518639</v>
      </c>
    </row>
    <row r="20801">
      <c r="A20801" s="61">
        <v>1.514651677E9</v>
      </c>
      <c r="B20801" s="61">
        <v>1.0</v>
      </c>
      <c r="C20801" s="61">
        <v>1076.0</v>
      </c>
      <c r="D20801" s="57" t="s">
        <v>380</v>
      </c>
      <c r="E20801" s="62" t="str">
        <f t="shared" si="1"/>
        <v>Out of test</v>
      </c>
      <c r="F20801" s="53" t="str">
        <f t="shared" si="2"/>
        <v>Shenzhen_1</v>
      </c>
      <c r="G20801" s="53">
        <f t="shared" si="3"/>
        <v>0.2126305901</v>
      </c>
    </row>
    <row r="20802">
      <c r="A20802" s="61">
        <v>1.513863424E9</v>
      </c>
      <c r="B20802" s="61">
        <v>1.0</v>
      </c>
      <c r="C20802" s="61">
        <v>1063.0</v>
      </c>
      <c r="D20802" s="57" t="s">
        <v>380</v>
      </c>
      <c r="E20802" s="62" t="str">
        <f t="shared" si="1"/>
        <v>Out of test</v>
      </c>
      <c r="F20802" s="53" t="str">
        <f t="shared" si="2"/>
        <v>Shenzhen_1</v>
      </c>
      <c r="G20802" s="53">
        <f t="shared" si="3"/>
        <v>0.9119539894</v>
      </c>
    </row>
    <row r="20803">
      <c r="A20803" s="61">
        <v>1.513175635E9</v>
      </c>
      <c r="B20803" s="61">
        <v>1.0</v>
      </c>
      <c r="C20803" s="61">
        <v>4174.0</v>
      </c>
      <c r="D20803" s="57" t="s">
        <v>380</v>
      </c>
      <c r="E20803" s="62" t="str">
        <f t="shared" si="1"/>
        <v>Out of test</v>
      </c>
      <c r="F20803" s="53" t="str">
        <f t="shared" si="2"/>
        <v>Shenzhen_1</v>
      </c>
      <c r="G20803" s="53">
        <f t="shared" si="3"/>
        <v>0.9259754767</v>
      </c>
    </row>
    <row r="20804">
      <c r="A20804" s="61">
        <v>1.515819956E9</v>
      </c>
      <c r="B20804" s="61">
        <v>1.0</v>
      </c>
      <c r="C20804" s="61">
        <v>2272.0</v>
      </c>
      <c r="D20804" s="57" t="s">
        <v>380</v>
      </c>
      <c r="E20804" s="62" t="str">
        <f t="shared" si="1"/>
        <v>Out of test</v>
      </c>
      <c r="F20804" s="53" t="str">
        <f t="shared" si="2"/>
        <v>Shenzhen_1</v>
      </c>
      <c r="G20804" s="53">
        <f t="shared" si="3"/>
        <v>0.7987167263</v>
      </c>
    </row>
    <row r="20805">
      <c r="A20805" s="61">
        <v>1.514834936E9</v>
      </c>
      <c r="B20805" s="61">
        <v>1.0</v>
      </c>
      <c r="C20805" s="61">
        <v>307.0</v>
      </c>
      <c r="D20805" s="57" t="s">
        <v>380</v>
      </c>
      <c r="E20805" s="62" t="str">
        <f t="shared" si="1"/>
        <v>Out of test</v>
      </c>
      <c r="F20805" s="53" t="str">
        <f t="shared" si="2"/>
        <v>Shenzhen_1</v>
      </c>
      <c r="G20805" s="53">
        <f t="shared" si="3"/>
        <v>0.3156030257</v>
      </c>
    </row>
    <row r="20806">
      <c r="A20806" s="61">
        <v>1.515534918E9</v>
      </c>
      <c r="B20806" s="61">
        <v>1.0</v>
      </c>
      <c r="C20806" s="61">
        <v>3549.0</v>
      </c>
      <c r="D20806" s="57" t="s">
        <v>380</v>
      </c>
      <c r="E20806" s="62" t="str">
        <f t="shared" si="1"/>
        <v>Out of test</v>
      </c>
      <c r="F20806" s="53" t="str">
        <f t="shared" si="2"/>
        <v>Shenzhen_1</v>
      </c>
      <c r="G20806" s="53">
        <f t="shared" si="3"/>
        <v>0.331812866</v>
      </c>
    </row>
    <row r="20807">
      <c r="A20807" s="61">
        <v>1.517803836E9</v>
      </c>
      <c r="B20807" s="61">
        <v>1.0</v>
      </c>
      <c r="C20807" s="61">
        <v>334.0</v>
      </c>
      <c r="D20807" s="57" t="s">
        <v>380</v>
      </c>
      <c r="E20807" s="62" t="str">
        <f t="shared" si="1"/>
        <v>Out of test</v>
      </c>
      <c r="F20807" s="53" t="str">
        <f t="shared" si="2"/>
        <v>Shenzhen_1</v>
      </c>
      <c r="G20807" s="53">
        <f t="shared" si="3"/>
        <v>0.02065288686</v>
      </c>
    </row>
    <row r="20808">
      <c r="A20808" s="61">
        <v>1.516016023E9</v>
      </c>
      <c r="B20808" s="61">
        <v>1.0</v>
      </c>
      <c r="C20808" s="61">
        <v>2808.0</v>
      </c>
      <c r="D20808" s="57" t="s">
        <v>380</v>
      </c>
      <c r="E20808" s="62" t="str">
        <f t="shared" si="1"/>
        <v>Out of test</v>
      </c>
      <c r="F20808" s="53" t="str">
        <f t="shared" si="2"/>
        <v>Shenzhen_1</v>
      </c>
      <c r="G20808" s="53">
        <f t="shared" si="3"/>
        <v>0.8909235708</v>
      </c>
    </row>
    <row r="20809">
      <c r="A20809" s="61">
        <v>1.518382314E9</v>
      </c>
      <c r="B20809" s="61">
        <v>1.0</v>
      </c>
      <c r="C20809" s="61">
        <v>84.0</v>
      </c>
      <c r="D20809" s="57" t="s">
        <v>380</v>
      </c>
      <c r="E20809" s="62" t="str">
        <f t="shared" si="1"/>
        <v>Out of test</v>
      </c>
      <c r="F20809" s="53" t="str">
        <f t="shared" si="2"/>
        <v>Shenzhen_1</v>
      </c>
      <c r="G20809" s="53">
        <f t="shared" si="3"/>
        <v>0.1096531701</v>
      </c>
    </row>
    <row r="20810">
      <c r="A20810" s="61">
        <v>1.519254088E9</v>
      </c>
      <c r="B20810" s="61">
        <v>1.0</v>
      </c>
      <c r="C20810" s="61">
        <v>30.0</v>
      </c>
      <c r="D20810" s="57" t="s">
        <v>380</v>
      </c>
      <c r="E20810" s="62" t="str">
        <f t="shared" si="1"/>
        <v>Out of test</v>
      </c>
      <c r="F20810" s="53" t="str">
        <f t="shared" si="2"/>
        <v>Shenzhen_1</v>
      </c>
      <c r="G20810" s="53">
        <f t="shared" si="3"/>
        <v>0.5879335968</v>
      </c>
    </row>
    <row r="20811">
      <c r="A20811" s="61">
        <v>1.511826276E9</v>
      </c>
      <c r="B20811" s="61">
        <v>1.0</v>
      </c>
      <c r="C20811" s="61">
        <v>3028.0</v>
      </c>
      <c r="D20811" s="57" t="s">
        <v>380</v>
      </c>
      <c r="E20811" s="62" t="str">
        <f t="shared" si="1"/>
        <v>Out of test</v>
      </c>
      <c r="F20811" s="53" t="str">
        <f t="shared" si="2"/>
        <v>Shenzhen_1</v>
      </c>
      <c r="G20811" s="53">
        <f t="shared" si="3"/>
        <v>0.9198627251</v>
      </c>
    </row>
    <row r="20812">
      <c r="A20812" s="61">
        <v>1.518005407E9</v>
      </c>
      <c r="B20812" s="61">
        <v>1.0</v>
      </c>
      <c r="C20812" s="61">
        <v>54.0</v>
      </c>
      <c r="D20812" s="57" t="s">
        <v>380</v>
      </c>
      <c r="E20812" s="62" t="str">
        <f t="shared" si="1"/>
        <v>Out of test</v>
      </c>
      <c r="F20812" s="53" t="str">
        <f t="shared" si="2"/>
        <v>Shenzhen_1</v>
      </c>
      <c r="G20812" s="53">
        <f t="shared" si="3"/>
        <v>0.2371700636</v>
      </c>
    </row>
    <row r="20813">
      <c r="A20813" s="61">
        <v>1.516515573E9</v>
      </c>
      <c r="B20813" s="61">
        <v>1.0</v>
      </c>
      <c r="C20813" s="61">
        <v>2075.0</v>
      </c>
      <c r="D20813" s="57" t="s">
        <v>380</v>
      </c>
      <c r="E20813" s="62" t="str">
        <f t="shared" si="1"/>
        <v>Out of test</v>
      </c>
      <c r="F20813" s="53" t="str">
        <f t="shared" si="2"/>
        <v>Shenzhen_1</v>
      </c>
      <c r="G20813" s="53">
        <f t="shared" si="3"/>
        <v>0.6634415142</v>
      </c>
    </row>
    <row r="20814">
      <c r="A20814" s="61">
        <v>1.517353179E9</v>
      </c>
      <c r="B20814" s="61">
        <v>1.0</v>
      </c>
      <c r="C20814" s="61">
        <v>517.0</v>
      </c>
      <c r="D20814" s="57" t="s">
        <v>380</v>
      </c>
      <c r="E20814" s="62" t="str">
        <f t="shared" si="1"/>
        <v>Out of test</v>
      </c>
      <c r="F20814" s="53" t="str">
        <f t="shared" si="2"/>
        <v>Shenzhen_1</v>
      </c>
      <c r="G20814" s="53">
        <f t="shared" si="3"/>
        <v>0.3913699762</v>
      </c>
    </row>
    <row r="20815">
      <c r="A20815" s="61">
        <v>1.517842093E9</v>
      </c>
      <c r="B20815" s="61">
        <v>1.0</v>
      </c>
      <c r="C20815" s="61">
        <v>5400.0</v>
      </c>
      <c r="D20815" s="57" t="s">
        <v>380</v>
      </c>
      <c r="E20815" s="62" t="str">
        <f t="shared" si="1"/>
        <v>Out of test</v>
      </c>
      <c r="F20815" s="53" t="str">
        <f t="shared" si="2"/>
        <v>Shenzhen_1</v>
      </c>
      <c r="G20815" s="53">
        <f t="shared" si="3"/>
        <v>0.4197780094</v>
      </c>
    </row>
    <row r="20816">
      <c r="A20816" s="61">
        <v>1.513321769E9</v>
      </c>
      <c r="B20816" s="61">
        <v>1.0</v>
      </c>
      <c r="C20816" s="61">
        <v>3095.0</v>
      </c>
      <c r="D20816" s="57" t="s">
        <v>380</v>
      </c>
      <c r="E20816" s="62" t="str">
        <f t="shared" si="1"/>
        <v>Out of test</v>
      </c>
      <c r="F20816" s="53" t="str">
        <f t="shared" si="2"/>
        <v>Shenzhen_1</v>
      </c>
      <c r="G20816" s="53">
        <f t="shared" si="3"/>
        <v>0.4544615744</v>
      </c>
    </row>
    <row r="20817">
      <c r="A20817" s="61">
        <v>1.513457599E9</v>
      </c>
      <c r="B20817" s="61">
        <v>1.0</v>
      </c>
      <c r="C20817" s="61">
        <v>4819.0</v>
      </c>
      <c r="D20817" s="57" t="s">
        <v>380</v>
      </c>
      <c r="E20817" s="62" t="str">
        <f t="shared" si="1"/>
        <v>Out of test</v>
      </c>
      <c r="F20817" s="53" t="str">
        <f t="shared" si="2"/>
        <v>Shenzhen_1</v>
      </c>
      <c r="G20817" s="53">
        <f t="shared" si="3"/>
        <v>0.5549519226</v>
      </c>
    </row>
    <row r="20818">
      <c r="A20818" s="61">
        <v>1.518940996E9</v>
      </c>
      <c r="B20818" s="61">
        <v>1.0</v>
      </c>
      <c r="C20818" s="61">
        <v>2593.0</v>
      </c>
      <c r="D20818" s="57" t="s">
        <v>380</v>
      </c>
      <c r="E20818" s="62" t="str">
        <f t="shared" si="1"/>
        <v>Out of test</v>
      </c>
      <c r="F20818" s="53" t="str">
        <f t="shared" si="2"/>
        <v>Shenzhen_1</v>
      </c>
      <c r="G20818" s="53">
        <f t="shared" si="3"/>
        <v>0.5793149987</v>
      </c>
    </row>
    <row r="20819">
      <c r="A20819" s="61">
        <v>1.515998129E9</v>
      </c>
      <c r="B20819" s="61">
        <v>1.0</v>
      </c>
      <c r="C20819" s="61">
        <v>2918.0</v>
      </c>
      <c r="D20819" s="57" t="s">
        <v>380</v>
      </c>
      <c r="E20819" s="62" t="str">
        <f t="shared" si="1"/>
        <v>Out of test</v>
      </c>
      <c r="F20819" s="53" t="str">
        <f t="shared" si="2"/>
        <v>Shenzhen_1</v>
      </c>
      <c r="G20819" s="53">
        <f t="shared" si="3"/>
        <v>0.3037273512</v>
      </c>
    </row>
    <row r="20820">
      <c r="A20820" s="61">
        <v>1.515049917E9</v>
      </c>
      <c r="B20820" s="61">
        <v>1.0</v>
      </c>
      <c r="C20820" s="61">
        <v>2378.0</v>
      </c>
      <c r="D20820" s="57" t="s">
        <v>380</v>
      </c>
      <c r="E20820" s="62" t="str">
        <f t="shared" si="1"/>
        <v>Out of test</v>
      </c>
      <c r="F20820" s="53" t="str">
        <f t="shared" si="2"/>
        <v>Shenzhen_1</v>
      </c>
      <c r="G20820" s="53">
        <f t="shared" si="3"/>
        <v>0.6773815523</v>
      </c>
    </row>
    <row r="20821">
      <c r="A20821" s="61">
        <v>1.515995707E9</v>
      </c>
      <c r="B20821" s="61">
        <v>1.0</v>
      </c>
      <c r="C20821" s="61">
        <v>241.0</v>
      </c>
      <c r="D20821" s="57" t="s">
        <v>380</v>
      </c>
      <c r="E20821" s="62" t="str">
        <f t="shared" si="1"/>
        <v>Out of test</v>
      </c>
      <c r="F20821" s="53" t="str">
        <f t="shared" si="2"/>
        <v>Shenzhen_1</v>
      </c>
      <c r="G20821" s="53">
        <f t="shared" si="3"/>
        <v>0.2527858071</v>
      </c>
    </row>
    <row r="20822">
      <c r="A20822" s="61">
        <v>1.514086117E9</v>
      </c>
      <c r="B20822" s="61">
        <v>1.0</v>
      </c>
      <c r="C20822" s="61">
        <v>3707.0</v>
      </c>
      <c r="D20822" s="57" t="s">
        <v>380</v>
      </c>
      <c r="E20822" s="62" t="str">
        <f t="shared" si="1"/>
        <v>Out of test</v>
      </c>
      <c r="F20822" s="53" t="str">
        <f t="shared" si="2"/>
        <v>Shenzhen_1</v>
      </c>
      <c r="G20822" s="53">
        <f t="shared" si="3"/>
        <v>0.701540145</v>
      </c>
    </row>
    <row r="20823">
      <c r="A20823" s="61">
        <v>1.518478586E9</v>
      </c>
      <c r="B20823" s="61">
        <v>1.0</v>
      </c>
      <c r="C20823" s="61">
        <v>2560.0</v>
      </c>
      <c r="D20823" s="57" t="s">
        <v>380</v>
      </c>
      <c r="E20823" s="62" t="str">
        <f t="shared" si="1"/>
        <v>Out of test</v>
      </c>
      <c r="F20823" s="53" t="str">
        <f t="shared" si="2"/>
        <v>Shenzhen_1</v>
      </c>
      <c r="G20823" s="53">
        <f t="shared" si="3"/>
        <v>0.1403805969</v>
      </c>
    </row>
    <row r="20824">
      <c r="A20824" s="61">
        <v>1.514233447E9</v>
      </c>
      <c r="B20824" s="61">
        <v>1.0</v>
      </c>
      <c r="C20824" s="61">
        <v>2870.0</v>
      </c>
      <c r="D20824" s="57" t="s">
        <v>380</v>
      </c>
      <c r="E20824" s="62" t="str">
        <f t="shared" si="1"/>
        <v>Out of test</v>
      </c>
      <c r="F20824" s="53" t="str">
        <f t="shared" si="2"/>
        <v>Shenzhen_1</v>
      </c>
      <c r="G20824" s="53">
        <f t="shared" si="3"/>
        <v>0.1605779096</v>
      </c>
    </row>
    <row r="20825">
      <c r="A20825" s="61">
        <v>1.517607796E9</v>
      </c>
      <c r="B20825" s="61">
        <v>1.0</v>
      </c>
      <c r="C20825" s="61">
        <v>1476.0</v>
      </c>
      <c r="D20825" s="57" t="s">
        <v>380</v>
      </c>
      <c r="E20825" s="62" t="str">
        <f t="shared" si="1"/>
        <v>Out of test</v>
      </c>
      <c r="F20825" s="53" t="str">
        <f t="shared" si="2"/>
        <v>Shenzhen_1</v>
      </c>
      <c r="G20825" s="53">
        <f t="shared" si="3"/>
        <v>0.6796052399</v>
      </c>
    </row>
    <row r="20826">
      <c r="A20826" s="61">
        <v>1.518685158E9</v>
      </c>
      <c r="B20826" s="61">
        <v>1.0</v>
      </c>
      <c r="C20826" s="61">
        <v>1935.0</v>
      </c>
      <c r="D20826" s="57" t="s">
        <v>380</v>
      </c>
      <c r="E20826" s="62" t="str">
        <f t="shared" si="1"/>
        <v>Out of test</v>
      </c>
      <c r="F20826" s="53" t="str">
        <f t="shared" si="2"/>
        <v>Shenzhen_1</v>
      </c>
      <c r="G20826" s="53">
        <f t="shared" si="3"/>
        <v>0.0337422161</v>
      </c>
    </row>
    <row r="20827">
      <c r="A20827" s="61">
        <v>1.514927335E9</v>
      </c>
      <c r="B20827" s="61">
        <v>1.0</v>
      </c>
      <c r="C20827" s="61">
        <v>3788.0</v>
      </c>
      <c r="D20827" s="57" t="s">
        <v>380</v>
      </c>
      <c r="E20827" s="62" t="str">
        <f t="shared" si="1"/>
        <v>Out of test</v>
      </c>
      <c r="F20827" s="53" t="str">
        <f t="shared" si="2"/>
        <v>Shenzhen_1</v>
      </c>
      <c r="G20827" s="53">
        <f t="shared" si="3"/>
        <v>0.7905270622</v>
      </c>
    </row>
    <row r="20828">
      <c r="A20828" s="61">
        <v>1.516067903E9</v>
      </c>
      <c r="B20828" s="61">
        <v>1.0</v>
      </c>
      <c r="C20828" s="61">
        <v>1375.0</v>
      </c>
      <c r="D20828" s="57" t="s">
        <v>380</v>
      </c>
      <c r="E20828" s="62" t="str">
        <f t="shared" si="1"/>
        <v>Out of test</v>
      </c>
      <c r="F20828" s="53" t="str">
        <f t="shared" si="2"/>
        <v>Shenzhen_1</v>
      </c>
      <c r="G20828" s="53">
        <f t="shared" si="3"/>
        <v>0.2800347826</v>
      </c>
    </row>
    <row r="20829">
      <c r="A20829" s="61">
        <v>1.517275198E9</v>
      </c>
      <c r="B20829" s="61">
        <v>1.0</v>
      </c>
      <c r="C20829" s="61">
        <v>1803.0</v>
      </c>
      <c r="D20829" s="57" t="s">
        <v>380</v>
      </c>
      <c r="E20829" s="62" t="str">
        <f t="shared" si="1"/>
        <v>Out of test</v>
      </c>
      <c r="F20829" s="53" t="str">
        <f t="shared" si="2"/>
        <v>Shenzhen_1</v>
      </c>
      <c r="G20829" s="53">
        <f t="shared" si="3"/>
        <v>0.5391763695</v>
      </c>
    </row>
    <row r="20830">
      <c r="A20830" s="61">
        <v>1.515654616E9</v>
      </c>
      <c r="B20830" s="61">
        <v>1.0</v>
      </c>
      <c r="C20830" s="61">
        <v>2376.0</v>
      </c>
      <c r="D20830" s="57" t="s">
        <v>380</v>
      </c>
      <c r="E20830" s="62" t="str">
        <f t="shared" si="1"/>
        <v>Out of test</v>
      </c>
      <c r="F20830" s="53" t="str">
        <f t="shared" si="2"/>
        <v>Shenzhen_1</v>
      </c>
      <c r="G20830" s="53">
        <f t="shared" si="3"/>
        <v>0.5858213246</v>
      </c>
    </row>
    <row r="20831">
      <c r="A20831" s="61">
        <v>1.515056433E9</v>
      </c>
      <c r="B20831" s="61">
        <v>1.0</v>
      </c>
      <c r="C20831" s="61">
        <v>206.0</v>
      </c>
      <c r="D20831" s="57" t="s">
        <v>380</v>
      </c>
      <c r="E20831" s="62" t="str">
        <f t="shared" si="1"/>
        <v>Out of test</v>
      </c>
      <c r="F20831" s="53" t="str">
        <f t="shared" si="2"/>
        <v>Shenzhen_1</v>
      </c>
      <c r="G20831" s="53">
        <f t="shared" si="3"/>
        <v>0.4055576319</v>
      </c>
    </row>
    <row r="20832">
      <c r="A20832" s="61">
        <v>1.516836757E9</v>
      </c>
      <c r="B20832" s="61">
        <v>1.0</v>
      </c>
      <c r="C20832" s="61">
        <v>1948.0</v>
      </c>
      <c r="D20832" s="57" t="s">
        <v>380</v>
      </c>
      <c r="E20832" s="62" t="str">
        <f t="shared" si="1"/>
        <v>Out of test</v>
      </c>
      <c r="F20832" s="53" t="str">
        <f t="shared" si="2"/>
        <v>Shenzhen_1</v>
      </c>
      <c r="G20832" s="53">
        <f t="shared" si="3"/>
        <v>0.9254701638</v>
      </c>
    </row>
    <row r="20833">
      <c r="A20833" s="61">
        <v>1.511817318E9</v>
      </c>
      <c r="B20833" s="61">
        <v>1.0</v>
      </c>
      <c r="C20833" s="61">
        <v>289.0</v>
      </c>
      <c r="D20833" s="57" t="s">
        <v>380</v>
      </c>
      <c r="E20833" s="62" t="str">
        <f t="shared" si="1"/>
        <v>Out of test</v>
      </c>
      <c r="F20833" s="53" t="str">
        <f t="shared" si="2"/>
        <v>Shenzhen_1</v>
      </c>
      <c r="G20833" s="53">
        <f t="shared" si="3"/>
        <v>0.993347489</v>
      </c>
    </row>
    <row r="20834">
      <c r="A20834" s="61">
        <v>1.516529349E9</v>
      </c>
      <c r="B20834" s="61">
        <v>1.0</v>
      </c>
      <c r="C20834" s="61">
        <v>280.0</v>
      </c>
      <c r="D20834" s="57" t="s">
        <v>380</v>
      </c>
      <c r="E20834" s="62" t="str">
        <f t="shared" si="1"/>
        <v>Out of test</v>
      </c>
      <c r="F20834" s="53" t="str">
        <f t="shared" si="2"/>
        <v>Shenzhen_1</v>
      </c>
      <c r="G20834" s="53">
        <f t="shared" si="3"/>
        <v>0.6858092477</v>
      </c>
    </row>
    <row r="20835">
      <c r="A20835" s="61">
        <v>1.512807669E9</v>
      </c>
      <c r="B20835" s="61">
        <v>1.0</v>
      </c>
      <c r="C20835" s="61">
        <v>1056.0</v>
      </c>
      <c r="D20835" s="57" t="s">
        <v>380</v>
      </c>
      <c r="E20835" s="62" t="str">
        <f t="shared" si="1"/>
        <v>Out of test</v>
      </c>
      <c r="F20835" s="53" t="str">
        <f t="shared" si="2"/>
        <v>Shenzhen_1</v>
      </c>
      <c r="G20835" s="53">
        <f t="shared" si="3"/>
        <v>0.5337702038</v>
      </c>
    </row>
    <row r="20836">
      <c r="A20836" s="61">
        <v>1.518082654E9</v>
      </c>
      <c r="B20836" s="61">
        <v>1.0</v>
      </c>
      <c r="C20836" s="61">
        <v>2391.0</v>
      </c>
      <c r="D20836" s="57" t="s">
        <v>380</v>
      </c>
      <c r="E20836" s="62" t="str">
        <f t="shared" si="1"/>
        <v>Out of test</v>
      </c>
      <c r="F20836" s="53" t="str">
        <f t="shared" si="2"/>
        <v>Shenzhen_1</v>
      </c>
      <c r="G20836" s="53">
        <f t="shared" si="3"/>
        <v>0.242019491</v>
      </c>
    </row>
    <row r="20837">
      <c r="A20837" s="61">
        <v>1.513736817E9</v>
      </c>
      <c r="B20837" s="61">
        <v>1.0</v>
      </c>
      <c r="C20837" s="61">
        <v>620.0</v>
      </c>
      <c r="D20837" s="57" t="s">
        <v>380</v>
      </c>
      <c r="E20837" s="62" t="str">
        <f t="shared" si="1"/>
        <v>Out of test</v>
      </c>
      <c r="F20837" s="53" t="str">
        <f t="shared" si="2"/>
        <v>Shenzhen_1</v>
      </c>
      <c r="G20837" s="53">
        <f t="shared" si="3"/>
        <v>0.1864286059</v>
      </c>
    </row>
    <row r="20838">
      <c r="A20838" s="61">
        <v>1.511865369E9</v>
      </c>
      <c r="B20838" s="61">
        <v>1.0</v>
      </c>
      <c r="C20838" s="61">
        <v>2930.0</v>
      </c>
      <c r="D20838" s="57" t="s">
        <v>380</v>
      </c>
      <c r="E20838" s="62" t="str">
        <f t="shared" si="1"/>
        <v>Out of test</v>
      </c>
      <c r="F20838" s="53" t="str">
        <f t="shared" si="2"/>
        <v>Shenzhen_1</v>
      </c>
      <c r="G20838" s="53">
        <f t="shared" si="3"/>
        <v>0.8891120887</v>
      </c>
    </row>
    <row r="20839">
      <c r="A20839" s="61">
        <v>1.514338384E9</v>
      </c>
      <c r="B20839" s="61">
        <v>1.0</v>
      </c>
      <c r="C20839" s="61">
        <v>2401.0</v>
      </c>
      <c r="D20839" s="57" t="s">
        <v>380</v>
      </c>
      <c r="E20839" s="62" t="str">
        <f t="shared" si="1"/>
        <v>Out of test</v>
      </c>
      <c r="F20839" s="53" t="str">
        <f t="shared" si="2"/>
        <v>Shenzhen_1</v>
      </c>
      <c r="G20839" s="53">
        <f t="shared" si="3"/>
        <v>0.1898759408</v>
      </c>
    </row>
    <row r="20840">
      <c r="A20840" s="61">
        <v>1.518019525E9</v>
      </c>
      <c r="B20840" s="61">
        <v>1.0</v>
      </c>
      <c r="C20840" s="61">
        <v>97.0</v>
      </c>
      <c r="D20840" s="57" t="s">
        <v>380</v>
      </c>
      <c r="E20840" s="62" t="str">
        <f t="shared" si="1"/>
        <v>Out of test</v>
      </c>
      <c r="F20840" s="53" t="str">
        <f t="shared" si="2"/>
        <v>Shenzhen_1</v>
      </c>
      <c r="G20840" s="53">
        <f t="shared" si="3"/>
        <v>0.3014361028</v>
      </c>
    </row>
    <row r="20841">
      <c r="A20841" s="61">
        <v>1.515153189E9</v>
      </c>
      <c r="B20841" s="61">
        <v>1.0</v>
      </c>
      <c r="C20841" s="61">
        <v>1087.0</v>
      </c>
      <c r="D20841" s="57" t="s">
        <v>380</v>
      </c>
      <c r="E20841" s="62" t="str">
        <f t="shared" si="1"/>
        <v>Out of test</v>
      </c>
      <c r="F20841" s="53" t="str">
        <f t="shared" si="2"/>
        <v>Shenzhen_1</v>
      </c>
      <c r="G20841" s="53">
        <f t="shared" si="3"/>
        <v>0.9318226308</v>
      </c>
    </row>
    <row r="20842">
      <c r="A20842" s="61">
        <v>1.518812398E9</v>
      </c>
      <c r="B20842" s="61">
        <v>1.0</v>
      </c>
      <c r="C20842" s="61">
        <v>2419.0</v>
      </c>
      <c r="D20842" s="57" t="s">
        <v>380</v>
      </c>
      <c r="E20842" s="62" t="str">
        <f t="shared" si="1"/>
        <v>Out of test</v>
      </c>
      <c r="F20842" s="53" t="str">
        <f t="shared" si="2"/>
        <v>Shenzhen_1</v>
      </c>
      <c r="G20842" s="53">
        <f t="shared" si="3"/>
        <v>0.2879273271</v>
      </c>
    </row>
    <row r="20843">
      <c r="A20843" s="61">
        <v>1.518385243E9</v>
      </c>
      <c r="B20843" s="61">
        <v>1.0</v>
      </c>
      <c r="C20843" s="61">
        <v>177.0</v>
      </c>
      <c r="D20843" s="57" t="s">
        <v>380</v>
      </c>
      <c r="E20843" s="62" t="str">
        <f t="shared" si="1"/>
        <v>Out of test</v>
      </c>
      <c r="F20843" s="53" t="str">
        <f t="shared" si="2"/>
        <v>Shenzhen_1</v>
      </c>
      <c r="G20843" s="53">
        <f t="shared" si="3"/>
        <v>0.3885907539</v>
      </c>
    </row>
    <row r="20844">
      <c r="A20844" s="61">
        <v>1.516271059E9</v>
      </c>
      <c r="B20844" s="61">
        <v>1.0</v>
      </c>
      <c r="C20844" s="61">
        <v>688.0</v>
      </c>
      <c r="D20844" s="57" t="s">
        <v>380</v>
      </c>
      <c r="E20844" s="62" t="str">
        <f t="shared" si="1"/>
        <v>Out of test</v>
      </c>
      <c r="F20844" s="53" t="str">
        <f t="shared" si="2"/>
        <v>Shenzhen_1</v>
      </c>
      <c r="G20844" s="53">
        <f t="shared" si="3"/>
        <v>0.5613594697</v>
      </c>
    </row>
    <row r="20845">
      <c r="A20845" s="61">
        <v>1.514698887E9</v>
      </c>
      <c r="B20845" s="61">
        <v>1.0</v>
      </c>
      <c r="C20845" s="61">
        <v>2002.0</v>
      </c>
      <c r="D20845" s="57" t="s">
        <v>380</v>
      </c>
      <c r="E20845" s="62" t="str">
        <f t="shared" si="1"/>
        <v>Out of test</v>
      </c>
      <c r="F20845" s="53" t="str">
        <f t="shared" si="2"/>
        <v>Shenzhen_1</v>
      </c>
      <c r="G20845" s="53">
        <f t="shared" si="3"/>
        <v>0.5993905832</v>
      </c>
    </row>
    <row r="20846">
      <c r="A20846" s="61">
        <v>1.511735467E9</v>
      </c>
      <c r="B20846" s="61">
        <v>1.0</v>
      </c>
      <c r="C20846" s="61">
        <v>1289.0</v>
      </c>
      <c r="D20846" s="57" t="s">
        <v>380</v>
      </c>
      <c r="E20846" s="62" t="str">
        <f t="shared" si="1"/>
        <v>Out of test</v>
      </c>
      <c r="F20846" s="53" t="str">
        <f t="shared" si="2"/>
        <v>Shenzhen_1</v>
      </c>
      <c r="G20846" s="53">
        <f t="shared" si="3"/>
        <v>0.7771396811</v>
      </c>
    </row>
    <row r="20847">
      <c r="A20847" s="61">
        <v>1.512928263E9</v>
      </c>
      <c r="B20847" s="61">
        <v>1.0</v>
      </c>
      <c r="C20847" s="61">
        <v>2152.0</v>
      </c>
      <c r="D20847" s="57" t="s">
        <v>380</v>
      </c>
      <c r="E20847" s="62" t="str">
        <f t="shared" si="1"/>
        <v>Out of test</v>
      </c>
      <c r="F20847" s="53" t="str">
        <f t="shared" si="2"/>
        <v>Shenzhen_1</v>
      </c>
      <c r="G20847" s="53">
        <f t="shared" si="3"/>
        <v>0.694955463</v>
      </c>
    </row>
    <row r="20848">
      <c r="A20848" s="61">
        <v>1.512594847E9</v>
      </c>
      <c r="B20848" s="61">
        <v>1.0</v>
      </c>
      <c r="C20848" s="61">
        <v>738.0</v>
      </c>
      <c r="D20848" s="57" t="s">
        <v>380</v>
      </c>
      <c r="E20848" s="62" t="str">
        <f t="shared" si="1"/>
        <v>Out of test</v>
      </c>
      <c r="F20848" s="53" t="str">
        <f t="shared" si="2"/>
        <v>Shenzhen_1</v>
      </c>
      <c r="G20848" s="53">
        <f t="shared" si="3"/>
        <v>0.9057726018</v>
      </c>
    </row>
    <row r="20849">
      <c r="A20849" s="61">
        <v>1.512412647E9</v>
      </c>
      <c r="B20849" s="61">
        <v>1.0</v>
      </c>
      <c r="C20849" s="61">
        <v>3543.0</v>
      </c>
      <c r="D20849" s="57" t="s">
        <v>380</v>
      </c>
      <c r="E20849" s="62" t="str">
        <f t="shared" si="1"/>
        <v>Out of test</v>
      </c>
      <c r="F20849" s="53" t="str">
        <f t="shared" si="2"/>
        <v>Shenzhen_1</v>
      </c>
      <c r="G20849" s="53">
        <f t="shared" si="3"/>
        <v>0.8719164745</v>
      </c>
    </row>
    <row r="20850">
      <c r="A20850" s="61">
        <v>1.515132795E9</v>
      </c>
      <c r="B20850" s="61">
        <v>1.0</v>
      </c>
      <c r="C20850" s="61">
        <v>1148.0</v>
      </c>
      <c r="D20850" s="57" t="s">
        <v>380</v>
      </c>
      <c r="E20850" s="62" t="str">
        <f t="shared" si="1"/>
        <v>Out of test</v>
      </c>
      <c r="F20850" s="53" t="str">
        <f t="shared" si="2"/>
        <v>Shenzhen_1</v>
      </c>
      <c r="G20850" s="53">
        <f t="shared" si="3"/>
        <v>0.4706965004</v>
      </c>
    </row>
    <row r="20851">
      <c r="A20851" s="61">
        <v>1.516158857E9</v>
      </c>
      <c r="B20851" s="61">
        <v>1.0</v>
      </c>
      <c r="C20851" s="61">
        <v>3089.0</v>
      </c>
      <c r="D20851" s="57" t="s">
        <v>380</v>
      </c>
      <c r="E20851" s="62" t="str">
        <f t="shared" si="1"/>
        <v>Out of test</v>
      </c>
      <c r="F20851" s="53" t="str">
        <f t="shared" si="2"/>
        <v>Shenzhen_1</v>
      </c>
      <c r="G20851" s="53">
        <f t="shared" si="3"/>
        <v>0.8020348265</v>
      </c>
    </row>
    <row r="20852">
      <c r="A20852" s="61">
        <v>1.518316478E9</v>
      </c>
      <c r="B20852" s="61">
        <v>1.0</v>
      </c>
      <c r="C20852" s="61">
        <v>2336.0</v>
      </c>
      <c r="D20852" s="57" t="s">
        <v>380</v>
      </c>
      <c r="E20852" s="62" t="str">
        <f t="shared" si="1"/>
        <v>Out of test</v>
      </c>
      <c r="F20852" s="53" t="str">
        <f t="shared" si="2"/>
        <v>Shenzhen_1</v>
      </c>
      <c r="G20852" s="53">
        <f t="shared" si="3"/>
        <v>0.6505902019</v>
      </c>
    </row>
    <row r="20853">
      <c r="A20853" s="61">
        <v>1.518264037E9</v>
      </c>
      <c r="B20853" s="61">
        <v>1.0</v>
      </c>
      <c r="C20853" s="61">
        <v>1992.0</v>
      </c>
      <c r="D20853" s="57" t="s">
        <v>380</v>
      </c>
      <c r="E20853" s="62" t="str">
        <f t="shared" si="1"/>
        <v>Out of test</v>
      </c>
      <c r="F20853" s="53" t="str">
        <f t="shared" si="2"/>
        <v>Shenzhen_1</v>
      </c>
      <c r="G20853" s="53">
        <f t="shared" si="3"/>
        <v>0.5751700731</v>
      </c>
    </row>
    <row r="20854">
      <c r="A20854" s="61">
        <v>1.514473927E9</v>
      </c>
      <c r="B20854" s="61">
        <v>1.0</v>
      </c>
      <c r="C20854" s="61">
        <v>1929.0</v>
      </c>
      <c r="D20854" s="57" t="s">
        <v>380</v>
      </c>
      <c r="E20854" s="62" t="str">
        <f t="shared" si="1"/>
        <v>Out of test</v>
      </c>
      <c r="F20854" s="53" t="str">
        <f t="shared" si="2"/>
        <v>Shenzhen_1</v>
      </c>
      <c r="G20854" s="53">
        <f t="shared" si="3"/>
        <v>0.2564079321</v>
      </c>
    </row>
    <row r="20855">
      <c r="A20855" s="61">
        <v>1.515444169E9</v>
      </c>
      <c r="B20855" s="61">
        <v>1.0</v>
      </c>
      <c r="C20855" s="61">
        <v>858.0</v>
      </c>
      <c r="D20855" s="57" t="s">
        <v>380</v>
      </c>
      <c r="E20855" s="62" t="str">
        <f t="shared" si="1"/>
        <v>Out of test</v>
      </c>
      <c r="F20855" s="53" t="str">
        <f t="shared" si="2"/>
        <v>Shenzhen_1</v>
      </c>
      <c r="G20855" s="53">
        <f t="shared" si="3"/>
        <v>0.01090421599</v>
      </c>
    </row>
    <row r="20856">
      <c r="A20856" s="61">
        <v>1.514574116E9</v>
      </c>
      <c r="B20856" s="61">
        <v>1.0</v>
      </c>
      <c r="C20856" s="61">
        <v>990.0</v>
      </c>
      <c r="D20856" s="57" t="s">
        <v>380</v>
      </c>
      <c r="E20856" s="62" t="str">
        <f t="shared" si="1"/>
        <v>Out of test</v>
      </c>
      <c r="F20856" s="53" t="str">
        <f t="shared" si="2"/>
        <v>Shenzhen_1</v>
      </c>
      <c r="G20856" s="53">
        <f t="shared" si="3"/>
        <v>0.145389715</v>
      </c>
    </row>
    <row r="20857">
      <c r="A20857" s="61">
        <v>1.515011975E9</v>
      </c>
      <c r="B20857" s="61">
        <v>1.0</v>
      </c>
      <c r="C20857" s="61">
        <v>2864.0</v>
      </c>
      <c r="D20857" s="57" t="s">
        <v>380</v>
      </c>
      <c r="E20857" s="62" t="str">
        <f t="shared" si="1"/>
        <v>Out of test</v>
      </c>
      <c r="F20857" s="53" t="str">
        <f t="shared" si="2"/>
        <v>Shenzhen_1</v>
      </c>
      <c r="G20857" s="53">
        <f t="shared" si="3"/>
        <v>0.2284486963</v>
      </c>
    </row>
    <row r="20858">
      <c r="A20858" s="61">
        <v>1.517743736E9</v>
      </c>
      <c r="B20858" s="61">
        <v>1.0</v>
      </c>
      <c r="C20858" s="61">
        <v>3923.0</v>
      </c>
      <c r="D20858" s="57" t="s">
        <v>380</v>
      </c>
      <c r="E20858" s="62" t="str">
        <f t="shared" si="1"/>
        <v>Out of test</v>
      </c>
      <c r="F20858" s="53" t="str">
        <f t="shared" si="2"/>
        <v>Shenzhen_1</v>
      </c>
      <c r="G20858" s="53">
        <f t="shared" si="3"/>
        <v>0.4273128496</v>
      </c>
    </row>
    <row r="20859">
      <c r="A20859" s="61">
        <v>1.519456698E9</v>
      </c>
      <c r="B20859" s="61">
        <v>1.0</v>
      </c>
      <c r="C20859" s="61">
        <v>2091.0</v>
      </c>
      <c r="D20859" s="57" t="s">
        <v>380</v>
      </c>
      <c r="E20859" s="62" t="str">
        <f t="shared" si="1"/>
        <v>Out of test</v>
      </c>
      <c r="F20859" s="53" t="str">
        <f t="shared" si="2"/>
        <v>Shenzhen_1</v>
      </c>
      <c r="G20859" s="53">
        <f t="shared" si="3"/>
        <v>0.7583397751</v>
      </c>
    </row>
    <row r="20860">
      <c r="A20860" s="61">
        <v>1.515223844E9</v>
      </c>
      <c r="B20860" s="61">
        <v>1.0</v>
      </c>
      <c r="C20860" s="61">
        <v>2187.0</v>
      </c>
      <c r="D20860" s="57" t="s">
        <v>380</v>
      </c>
      <c r="E20860" s="62" t="str">
        <f t="shared" si="1"/>
        <v>Out of test</v>
      </c>
      <c r="F20860" s="53" t="str">
        <f t="shared" si="2"/>
        <v>Shenzhen_1</v>
      </c>
      <c r="G20860" s="53">
        <f t="shared" si="3"/>
        <v>0.5056172638</v>
      </c>
    </row>
    <row r="20861">
      <c r="A20861" s="61">
        <v>1.515263525E9</v>
      </c>
      <c r="B20861" s="61">
        <v>1.0</v>
      </c>
      <c r="C20861" s="61">
        <v>2419.0</v>
      </c>
      <c r="D20861" s="57" t="s">
        <v>380</v>
      </c>
      <c r="E20861" s="62" t="str">
        <f t="shared" si="1"/>
        <v>Out of test</v>
      </c>
      <c r="F20861" s="53" t="str">
        <f t="shared" si="2"/>
        <v>Shenzhen_1</v>
      </c>
      <c r="G20861" s="53">
        <f t="shared" si="3"/>
        <v>0.3111119675</v>
      </c>
    </row>
    <row r="20862">
      <c r="A20862" s="61">
        <v>1.519922665E9</v>
      </c>
      <c r="B20862" s="61">
        <v>1.0</v>
      </c>
      <c r="C20862" s="61">
        <v>3452.0</v>
      </c>
      <c r="D20862" s="57" t="s">
        <v>380</v>
      </c>
      <c r="E20862" s="62" t="str">
        <f t="shared" si="1"/>
        <v>Out of test</v>
      </c>
      <c r="F20862" s="53" t="str">
        <f t="shared" si="2"/>
        <v>Shenzhen_1</v>
      </c>
      <c r="G20862" s="53">
        <f t="shared" si="3"/>
        <v>0.43419665</v>
      </c>
    </row>
    <row r="20863">
      <c r="A20863" s="61">
        <v>1.511415144E9</v>
      </c>
      <c r="B20863" s="61">
        <v>1.0</v>
      </c>
      <c r="C20863" s="61">
        <v>401.0</v>
      </c>
      <c r="D20863" s="57" t="s">
        <v>380</v>
      </c>
      <c r="E20863" s="62" t="str">
        <f t="shared" si="1"/>
        <v>Out of test</v>
      </c>
      <c r="F20863" s="53" t="str">
        <f t="shared" si="2"/>
        <v>Shenzhen_1</v>
      </c>
      <c r="G20863" s="53">
        <f t="shared" si="3"/>
        <v>0.01438673743</v>
      </c>
    </row>
    <row r="20864">
      <c r="A20864" s="61">
        <v>1.512388054E9</v>
      </c>
      <c r="B20864" s="61">
        <v>1.0</v>
      </c>
      <c r="C20864" s="61">
        <v>3794.0</v>
      </c>
      <c r="D20864" s="57" t="s">
        <v>380</v>
      </c>
      <c r="E20864" s="62" t="str">
        <f t="shared" si="1"/>
        <v>Out of test</v>
      </c>
      <c r="F20864" s="53" t="str">
        <f t="shared" si="2"/>
        <v>Shenzhen_1</v>
      </c>
      <c r="G20864" s="53">
        <f t="shared" si="3"/>
        <v>0.569171418</v>
      </c>
    </row>
    <row r="20865">
      <c r="A20865" s="61">
        <v>1.517620033E9</v>
      </c>
      <c r="B20865" s="61">
        <v>1.0</v>
      </c>
      <c r="C20865" s="61">
        <v>323.0</v>
      </c>
      <c r="D20865" s="57" t="s">
        <v>380</v>
      </c>
      <c r="E20865" s="62" t="str">
        <f t="shared" si="1"/>
        <v>Out of test</v>
      </c>
      <c r="F20865" s="53" t="str">
        <f t="shared" si="2"/>
        <v>Shenzhen_1</v>
      </c>
      <c r="G20865" s="53">
        <f t="shared" si="3"/>
        <v>0.4955060815</v>
      </c>
    </row>
    <row r="20866">
      <c r="A20866" s="61">
        <v>1.517660587E9</v>
      </c>
      <c r="B20866" s="61">
        <v>1.0</v>
      </c>
      <c r="C20866" s="61">
        <v>219.0</v>
      </c>
      <c r="D20866" s="57" t="s">
        <v>380</v>
      </c>
      <c r="E20866" s="62" t="str">
        <f t="shared" si="1"/>
        <v>Out of test</v>
      </c>
      <c r="F20866" s="53" t="str">
        <f t="shared" si="2"/>
        <v>Shenzhen_1</v>
      </c>
      <c r="G20866" s="53">
        <f t="shared" si="3"/>
        <v>0.06654258449</v>
      </c>
    </row>
    <row r="20867">
      <c r="A20867" s="61">
        <v>1.513972438E9</v>
      </c>
      <c r="B20867" s="61">
        <v>1.0</v>
      </c>
      <c r="C20867" s="61">
        <v>481.0</v>
      </c>
      <c r="D20867" s="57" t="s">
        <v>380</v>
      </c>
      <c r="E20867" s="62" t="str">
        <f t="shared" si="1"/>
        <v>Out of test</v>
      </c>
      <c r="F20867" s="53" t="str">
        <f t="shared" si="2"/>
        <v>Shenzhen_1</v>
      </c>
      <c r="G20867" s="53">
        <f t="shared" si="3"/>
        <v>0.4549871569</v>
      </c>
    </row>
    <row r="20868">
      <c r="A20868" s="61">
        <v>1.519126469E9</v>
      </c>
      <c r="B20868" s="61">
        <v>1.0</v>
      </c>
      <c r="C20868" s="61">
        <v>1095.0</v>
      </c>
      <c r="D20868" s="57" t="s">
        <v>380</v>
      </c>
      <c r="E20868" s="62" t="str">
        <f t="shared" si="1"/>
        <v>Out of test</v>
      </c>
      <c r="F20868" s="53" t="str">
        <f t="shared" si="2"/>
        <v>Shenzhen_1</v>
      </c>
      <c r="G20868" s="53">
        <f t="shared" si="3"/>
        <v>0.3870872105</v>
      </c>
    </row>
    <row r="20869">
      <c r="A20869" s="61">
        <v>1.517566925E9</v>
      </c>
      <c r="B20869" s="61">
        <v>1.0</v>
      </c>
      <c r="C20869" s="61">
        <v>947.0</v>
      </c>
      <c r="D20869" s="57" t="s">
        <v>380</v>
      </c>
      <c r="E20869" s="62" t="str">
        <f t="shared" si="1"/>
        <v>Out of test</v>
      </c>
      <c r="F20869" s="53" t="str">
        <f t="shared" si="2"/>
        <v>Shenzhen_1</v>
      </c>
      <c r="G20869" s="53">
        <f t="shared" si="3"/>
        <v>0.2578075318</v>
      </c>
    </row>
    <row r="20870">
      <c r="A20870" s="61">
        <v>1.512344503E9</v>
      </c>
      <c r="B20870" s="61">
        <v>1.0</v>
      </c>
      <c r="C20870" s="61">
        <v>3183.0</v>
      </c>
      <c r="D20870" s="57" t="s">
        <v>380</v>
      </c>
      <c r="E20870" s="62" t="str">
        <f t="shared" si="1"/>
        <v>Out of test</v>
      </c>
      <c r="F20870" s="53" t="str">
        <f t="shared" si="2"/>
        <v>Shenzhen_1</v>
      </c>
      <c r="G20870" s="53">
        <f t="shared" si="3"/>
        <v>0.7881432685</v>
      </c>
    </row>
    <row r="20871">
      <c r="A20871" s="61">
        <v>1.513711896E9</v>
      </c>
      <c r="B20871" s="61">
        <v>1.0</v>
      </c>
      <c r="C20871" s="61">
        <v>1377.0</v>
      </c>
      <c r="D20871" s="57" t="s">
        <v>380</v>
      </c>
      <c r="E20871" s="62" t="str">
        <f t="shared" si="1"/>
        <v>Out of test</v>
      </c>
      <c r="F20871" s="53" t="str">
        <f t="shared" si="2"/>
        <v>Shenzhen_1</v>
      </c>
      <c r="G20871" s="53">
        <f t="shared" si="3"/>
        <v>0.8041071747</v>
      </c>
    </row>
    <row r="20872">
      <c r="A20872" s="61">
        <v>1.516647374E9</v>
      </c>
      <c r="B20872" s="61">
        <v>1.0</v>
      </c>
      <c r="C20872" s="61">
        <v>3808.0</v>
      </c>
      <c r="D20872" s="57" t="s">
        <v>380</v>
      </c>
      <c r="E20872" s="62" t="str">
        <f t="shared" si="1"/>
        <v>Out of test</v>
      </c>
      <c r="F20872" s="53" t="str">
        <f t="shared" si="2"/>
        <v>Shenzhen_1</v>
      </c>
      <c r="G20872" s="53">
        <f t="shared" si="3"/>
        <v>0.430114191</v>
      </c>
    </row>
    <row r="20873">
      <c r="A20873" s="61">
        <v>1.519479364E9</v>
      </c>
      <c r="B20873" s="61">
        <v>1.0</v>
      </c>
      <c r="C20873" s="61">
        <v>562.0</v>
      </c>
      <c r="D20873" s="57" t="s">
        <v>380</v>
      </c>
      <c r="E20873" s="62" t="str">
        <f t="shared" si="1"/>
        <v>Out of test</v>
      </c>
      <c r="F20873" s="53" t="str">
        <f t="shared" si="2"/>
        <v>Shenzhen_1</v>
      </c>
      <c r="G20873" s="53">
        <f t="shared" si="3"/>
        <v>0.3456980829</v>
      </c>
    </row>
    <row r="20874">
      <c r="A20874" s="61">
        <v>1.511448763E9</v>
      </c>
      <c r="B20874" s="61">
        <v>1.0</v>
      </c>
      <c r="C20874" s="61">
        <v>4359.0</v>
      </c>
      <c r="D20874" s="57" t="s">
        <v>380</v>
      </c>
      <c r="E20874" s="62" t="str">
        <f t="shared" si="1"/>
        <v>Out of test</v>
      </c>
      <c r="F20874" s="53" t="str">
        <f t="shared" si="2"/>
        <v>Shenzhen_1</v>
      </c>
      <c r="G20874" s="53">
        <f t="shared" si="3"/>
        <v>0.5287944253</v>
      </c>
    </row>
    <row r="20875">
      <c r="A20875" s="61">
        <v>1.511803477E9</v>
      </c>
      <c r="B20875" s="61">
        <v>1.0</v>
      </c>
      <c r="C20875" s="61">
        <v>2122.0</v>
      </c>
      <c r="D20875" s="57" t="s">
        <v>380</v>
      </c>
      <c r="E20875" s="62" t="str">
        <f t="shared" si="1"/>
        <v>Out of test</v>
      </c>
      <c r="F20875" s="53" t="str">
        <f t="shared" si="2"/>
        <v>Shenzhen_1</v>
      </c>
      <c r="G20875" s="53">
        <f t="shared" si="3"/>
        <v>0.6353111199</v>
      </c>
    </row>
    <row r="20876">
      <c r="A20876" s="61">
        <v>1.515641587E9</v>
      </c>
      <c r="B20876" s="61">
        <v>1.0</v>
      </c>
      <c r="C20876" s="61">
        <v>396.0</v>
      </c>
      <c r="D20876" s="57" t="s">
        <v>380</v>
      </c>
      <c r="E20876" s="62" t="str">
        <f t="shared" si="1"/>
        <v>Out of test</v>
      </c>
      <c r="F20876" s="53" t="str">
        <f t="shared" si="2"/>
        <v>Shenzhen_1</v>
      </c>
      <c r="G20876" s="53">
        <f t="shared" si="3"/>
        <v>0.2213015937</v>
      </c>
    </row>
    <row r="20877">
      <c r="A20877" s="61">
        <v>1.517082138E9</v>
      </c>
      <c r="B20877" s="61">
        <v>1.0</v>
      </c>
      <c r="C20877" s="61">
        <v>1043.0</v>
      </c>
      <c r="D20877" s="57" t="s">
        <v>380</v>
      </c>
      <c r="E20877" s="62" t="str">
        <f t="shared" si="1"/>
        <v>Out of test</v>
      </c>
      <c r="F20877" s="53" t="str">
        <f t="shared" si="2"/>
        <v>Shenzhen_1</v>
      </c>
      <c r="G20877" s="53">
        <f t="shared" si="3"/>
        <v>0.555416675</v>
      </c>
    </row>
    <row r="20878">
      <c r="A20878" s="61">
        <v>1.517543865E9</v>
      </c>
      <c r="B20878" s="61">
        <v>1.0</v>
      </c>
      <c r="C20878" s="61">
        <v>631.0</v>
      </c>
      <c r="D20878" s="57" t="s">
        <v>380</v>
      </c>
      <c r="E20878" s="62" t="str">
        <f t="shared" si="1"/>
        <v>Out of test</v>
      </c>
      <c r="F20878" s="53" t="str">
        <f t="shared" si="2"/>
        <v>Shenzhen_1</v>
      </c>
      <c r="G20878" s="53">
        <f t="shared" si="3"/>
        <v>0.9649385755</v>
      </c>
    </row>
    <row r="20879">
      <c r="A20879" s="61">
        <v>1.518999115E9</v>
      </c>
      <c r="B20879" s="61">
        <v>1.0</v>
      </c>
      <c r="C20879" s="61">
        <v>1975.0</v>
      </c>
      <c r="D20879" s="57" t="s">
        <v>380</v>
      </c>
      <c r="E20879" s="62" t="str">
        <f t="shared" si="1"/>
        <v>Out of test</v>
      </c>
      <c r="F20879" s="53" t="str">
        <f t="shared" si="2"/>
        <v>Shenzhen_1</v>
      </c>
      <c r="G20879" s="53">
        <f t="shared" si="3"/>
        <v>0.2244879311</v>
      </c>
    </row>
    <row r="20880">
      <c r="A20880" s="61">
        <v>1.514398985E9</v>
      </c>
      <c r="B20880" s="61">
        <v>1.0</v>
      </c>
      <c r="C20880" s="61">
        <v>2887.0</v>
      </c>
      <c r="D20880" s="57" t="s">
        <v>380</v>
      </c>
      <c r="E20880" s="62" t="str">
        <f t="shared" si="1"/>
        <v>Out of test</v>
      </c>
      <c r="F20880" s="53" t="str">
        <f t="shared" si="2"/>
        <v>Shenzhen_1</v>
      </c>
      <c r="G20880" s="53">
        <f t="shared" si="3"/>
        <v>0.289274644</v>
      </c>
    </row>
    <row r="20881">
      <c r="A20881" s="61">
        <v>1.514487126E9</v>
      </c>
      <c r="B20881" s="61">
        <v>1.0</v>
      </c>
      <c r="C20881" s="61">
        <v>3935.0</v>
      </c>
      <c r="D20881" s="57" t="s">
        <v>380</v>
      </c>
      <c r="E20881" s="62" t="str">
        <f t="shared" si="1"/>
        <v>Out of test</v>
      </c>
      <c r="F20881" s="53" t="str">
        <f t="shared" si="2"/>
        <v>Shenzhen_1</v>
      </c>
      <c r="G20881" s="53">
        <f t="shared" si="3"/>
        <v>0.1506159825</v>
      </c>
    </row>
    <row r="20882">
      <c r="A20882" s="61">
        <v>1.514385544E9</v>
      </c>
      <c r="B20882" s="61">
        <v>1.0</v>
      </c>
      <c r="C20882" s="61">
        <v>3615.0</v>
      </c>
      <c r="D20882" s="57" t="s">
        <v>380</v>
      </c>
      <c r="E20882" s="62" t="str">
        <f t="shared" si="1"/>
        <v>Out of test</v>
      </c>
      <c r="F20882" s="53" t="str">
        <f t="shared" si="2"/>
        <v>Shenzhen_1</v>
      </c>
      <c r="G20882" s="53">
        <f t="shared" si="3"/>
        <v>0.2098211494</v>
      </c>
    </row>
    <row r="20883">
      <c r="A20883" s="61">
        <v>1.518691206E9</v>
      </c>
      <c r="B20883" s="61">
        <v>1.0</v>
      </c>
      <c r="C20883" s="61">
        <v>1679.0</v>
      </c>
      <c r="D20883" s="57" t="s">
        <v>380</v>
      </c>
      <c r="E20883" s="62" t="str">
        <f t="shared" si="1"/>
        <v>Out of test</v>
      </c>
      <c r="F20883" s="53" t="str">
        <f t="shared" si="2"/>
        <v>Shenzhen_1</v>
      </c>
      <c r="G20883" s="53">
        <f t="shared" si="3"/>
        <v>0.7534428971</v>
      </c>
    </row>
    <row r="20884">
      <c r="A20884" s="61">
        <v>1.513648117E9</v>
      </c>
      <c r="B20884" s="61">
        <v>1.0</v>
      </c>
      <c r="C20884" s="61">
        <v>1032.0</v>
      </c>
      <c r="D20884" s="57" t="s">
        <v>380</v>
      </c>
      <c r="E20884" s="62" t="str">
        <f t="shared" si="1"/>
        <v>Out of test</v>
      </c>
      <c r="F20884" s="53" t="str">
        <f t="shared" si="2"/>
        <v>Shenzhen_1</v>
      </c>
      <c r="G20884" s="53">
        <f t="shared" si="3"/>
        <v>0.1777060585</v>
      </c>
    </row>
    <row r="20885">
      <c r="A20885" s="61">
        <v>1.515164467E9</v>
      </c>
      <c r="B20885" s="61">
        <v>1.0</v>
      </c>
      <c r="C20885" s="61">
        <v>1235.0</v>
      </c>
      <c r="D20885" s="57" t="s">
        <v>380</v>
      </c>
      <c r="E20885" s="62" t="str">
        <f t="shared" si="1"/>
        <v>Out of test</v>
      </c>
      <c r="F20885" s="53" t="str">
        <f t="shared" si="2"/>
        <v>Shenzhen_1</v>
      </c>
      <c r="G20885" s="53">
        <f t="shared" si="3"/>
        <v>0.04158433779</v>
      </c>
    </row>
    <row r="20886">
      <c r="A20886" s="61">
        <v>1.515005636E9</v>
      </c>
      <c r="B20886" s="61">
        <v>1.0</v>
      </c>
      <c r="C20886" s="61">
        <v>1937.0</v>
      </c>
      <c r="D20886" s="57" t="s">
        <v>380</v>
      </c>
      <c r="E20886" s="62" t="str">
        <f t="shared" si="1"/>
        <v>Out of test</v>
      </c>
      <c r="F20886" s="53" t="str">
        <f t="shared" si="2"/>
        <v>Shenzhen_1</v>
      </c>
      <c r="G20886" s="53">
        <f t="shared" si="3"/>
        <v>0.8776671735</v>
      </c>
    </row>
    <row r="20887">
      <c r="A20887" s="61">
        <v>1.512520458E9</v>
      </c>
      <c r="B20887" s="61">
        <v>1.0</v>
      </c>
      <c r="C20887" s="61">
        <v>1506.0</v>
      </c>
      <c r="D20887" s="57" t="s">
        <v>380</v>
      </c>
      <c r="E20887" s="62" t="str">
        <f t="shared" si="1"/>
        <v>Out of test</v>
      </c>
      <c r="F20887" s="53" t="str">
        <f t="shared" si="2"/>
        <v>Shenzhen_1</v>
      </c>
      <c r="G20887" s="53">
        <f t="shared" si="3"/>
        <v>0.278325614</v>
      </c>
    </row>
    <row r="20888">
      <c r="A20888" s="61">
        <v>1.512331326E9</v>
      </c>
      <c r="B20888" s="61">
        <v>1.0</v>
      </c>
      <c r="C20888" s="61">
        <v>251.0</v>
      </c>
      <c r="D20888" s="57" t="s">
        <v>380</v>
      </c>
      <c r="E20888" s="62" t="str">
        <f t="shared" si="1"/>
        <v>Out of test</v>
      </c>
      <c r="F20888" s="53" t="str">
        <f t="shared" si="2"/>
        <v>Shenzhen_1</v>
      </c>
      <c r="G20888" s="53">
        <f t="shared" si="3"/>
        <v>0.7435574319</v>
      </c>
    </row>
    <row r="20889">
      <c r="A20889" s="61">
        <v>1.519821475E9</v>
      </c>
      <c r="B20889" s="61">
        <v>1.0</v>
      </c>
      <c r="C20889" s="61">
        <v>2872.0</v>
      </c>
      <c r="D20889" s="57" t="s">
        <v>380</v>
      </c>
      <c r="E20889" s="62" t="str">
        <f t="shared" si="1"/>
        <v>Out of test</v>
      </c>
      <c r="F20889" s="53" t="str">
        <f t="shared" si="2"/>
        <v>Shenzhen_1</v>
      </c>
      <c r="G20889" s="53">
        <f t="shared" si="3"/>
        <v>0.535776935</v>
      </c>
    </row>
    <row r="20890">
      <c r="A20890" s="61">
        <v>1.518683605E9</v>
      </c>
      <c r="B20890" s="61">
        <v>1.0</v>
      </c>
      <c r="C20890" s="61">
        <v>152.0</v>
      </c>
      <c r="D20890" s="57" t="s">
        <v>380</v>
      </c>
      <c r="E20890" s="62" t="str">
        <f t="shared" si="1"/>
        <v>Out of test</v>
      </c>
      <c r="F20890" s="53" t="str">
        <f t="shared" si="2"/>
        <v>Shenzhen_1</v>
      </c>
      <c r="G20890" s="53">
        <f t="shared" si="3"/>
        <v>0.6865819255</v>
      </c>
    </row>
    <row r="20891">
      <c r="A20891" s="61">
        <v>1.513639033E9</v>
      </c>
      <c r="B20891" s="61">
        <v>1.0</v>
      </c>
      <c r="C20891" s="61">
        <v>1639.0</v>
      </c>
      <c r="D20891" s="57" t="s">
        <v>380</v>
      </c>
      <c r="E20891" s="62" t="str">
        <f t="shared" si="1"/>
        <v>Out of test</v>
      </c>
      <c r="F20891" s="53" t="str">
        <f t="shared" si="2"/>
        <v>Shenzhen_1</v>
      </c>
      <c r="G20891" s="53">
        <f t="shared" si="3"/>
        <v>0.3973731877</v>
      </c>
    </row>
    <row r="20892">
      <c r="A20892" s="61">
        <v>1.513262159E9</v>
      </c>
      <c r="B20892" s="61">
        <v>1.0</v>
      </c>
      <c r="C20892" s="61">
        <v>121.0</v>
      </c>
      <c r="D20892" s="57" t="s">
        <v>380</v>
      </c>
      <c r="E20892" s="62" t="str">
        <f t="shared" si="1"/>
        <v>Out of test</v>
      </c>
      <c r="F20892" s="53" t="str">
        <f t="shared" si="2"/>
        <v>Shenzhen_1</v>
      </c>
      <c r="G20892" s="53">
        <f t="shared" si="3"/>
        <v>0.1299849945</v>
      </c>
    </row>
    <row r="20893">
      <c r="A20893" s="61">
        <v>1.511490563E9</v>
      </c>
      <c r="B20893" s="61">
        <v>1.0</v>
      </c>
      <c r="C20893" s="61">
        <v>2141.0</v>
      </c>
      <c r="D20893" s="57" t="s">
        <v>380</v>
      </c>
      <c r="E20893" s="62" t="str">
        <f t="shared" si="1"/>
        <v>Out of test</v>
      </c>
      <c r="F20893" s="53" t="str">
        <f t="shared" si="2"/>
        <v>Shenzhen_1</v>
      </c>
      <c r="G20893" s="53">
        <f t="shared" si="3"/>
        <v>0.06923239289</v>
      </c>
    </row>
    <row r="20894">
      <c r="A20894" s="61">
        <v>1.514907369E9</v>
      </c>
      <c r="B20894" s="61">
        <v>1.0</v>
      </c>
      <c r="C20894" s="61">
        <v>5153.0</v>
      </c>
      <c r="D20894" s="57" t="s">
        <v>380</v>
      </c>
      <c r="E20894" s="62" t="str">
        <f t="shared" si="1"/>
        <v>Out of test</v>
      </c>
      <c r="F20894" s="53" t="str">
        <f t="shared" si="2"/>
        <v>Shenzhen_1</v>
      </c>
      <c r="G20894" s="53">
        <f t="shared" si="3"/>
        <v>0.1213243439</v>
      </c>
    </row>
    <row r="20895">
      <c r="A20895" s="61">
        <v>1.516383764E9</v>
      </c>
      <c r="B20895" s="61">
        <v>1.0</v>
      </c>
      <c r="C20895" s="61">
        <v>3192.0</v>
      </c>
      <c r="D20895" s="57" t="s">
        <v>380</v>
      </c>
      <c r="E20895" s="62" t="str">
        <f t="shared" si="1"/>
        <v>Out of test</v>
      </c>
      <c r="F20895" s="53" t="str">
        <f t="shared" si="2"/>
        <v>Shenzhen_1</v>
      </c>
      <c r="G20895" s="53">
        <f t="shared" si="3"/>
        <v>0.4792050216</v>
      </c>
    </row>
    <row r="20896">
      <c r="A20896" s="61">
        <v>1.515713893E9</v>
      </c>
      <c r="B20896" s="61">
        <v>1.0</v>
      </c>
      <c r="C20896" s="61">
        <v>1010.0</v>
      </c>
      <c r="D20896" s="57" t="s">
        <v>380</v>
      </c>
      <c r="E20896" s="62" t="str">
        <f t="shared" si="1"/>
        <v>Out of test</v>
      </c>
      <c r="F20896" s="53" t="str">
        <f t="shared" si="2"/>
        <v>Shenzhen_1</v>
      </c>
      <c r="G20896" s="53">
        <f t="shared" si="3"/>
        <v>0.609374952</v>
      </c>
    </row>
    <row r="20897">
      <c r="A20897" s="61">
        <v>1.511371907E9</v>
      </c>
      <c r="B20897" s="61">
        <v>1.0</v>
      </c>
      <c r="C20897" s="61">
        <v>1076.0</v>
      </c>
      <c r="D20897" s="57" t="s">
        <v>380</v>
      </c>
      <c r="E20897" s="62" t="str">
        <f t="shared" si="1"/>
        <v>Out of test</v>
      </c>
      <c r="F20897" s="53" t="str">
        <f t="shared" si="2"/>
        <v>Shenzhen_1</v>
      </c>
      <c r="G20897" s="53">
        <f t="shared" si="3"/>
        <v>0.8333341297</v>
      </c>
    </row>
    <row r="20898">
      <c r="A20898" s="61">
        <v>1.513213968E9</v>
      </c>
      <c r="B20898" s="61">
        <v>1.0</v>
      </c>
      <c r="C20898" s="61">
        <v>1789.0</v>
      </c>
      <c r="D20898" s="57" t="s">
        <v>380</v>
      </c>
      <c r="E20898" s="62" t="str">
        <f t="shared" si="1"/>
        <v>Out of test</v>
      </c>
      <c r="F20898" s="53" t="str">
        <f t="shared" si="2"/>
        <v>Shenzhen_1</v>
      </c>
      <c r="G20898" s="53">
        <f t="shared" si="3"/>
        <v>0.1897966429</v>
      </c>
    </row>
    <row r="20899">
      <c r="A20899" s="61">
        <v>1.511434918E9</v>
      </c>
      <c r="B20899" s="61">
        <v>1.0</v>
      </c>
      <c r="C20899" s="61">
        <v>924.0</v>
      </c>
      <c r="D20899" s="57" t="s">
        <v>380</v>
      </c>
      <c r="E20899" s="62" t="str">
        <f t="shared" si="1"/>
        <v>Out of test</v>
      </c>
      <c r="F20899" s="53" t="str">
        <f t="shared" si="2"/>
        <v>Shenzhen_1</v>
      </c>
      <c r="G20899" s="53">
        <f t="shared" si="3"/>
        <v>0.64591346</v>
      </c>
    </row>
    <row r="20900">
      <c r="A20900" s="61">
        <v>1.517564936E9</v>
      </c>
      <c r="B20900" s="61">
        <v>1.0</v>
      </c>
      <c r="C20900" s="61">
        <v>1480.0</v>
      </c>
      <c r="D20900" s="57" t="s">
        <v>380</v>
      </c>
      <c r="E20900" s="62" t="str">
        <f t="shared" si="1"/>
        <v>Out of test</v>
      </c>
      <c r="F20900" s="53" t="str">
        <f t="shared" si="2"/>
        <v>Shenzhen_1</v>
      </c>
      <c r="G20900" s="53">
        <f t="shared" si="3"/>
        <v>0.9577938028</v>
      </c>
    </row>
    <row r="20901">
      <c r="A20901" s="61">
        <v>1.515503427E9</v>
      </c>
      <c r="B20901" s="61">
        <v>1.0</v>
      </c>
      <c r="C20901" s="61">
        <v>148.0</v>
      </c>
      <c r="D20901" s="57" t="s">
        <v>380</v>
      </c>
      <c r="E20901" s="62" t="str">
        <f t="shared" si="1"/>
        <v>Out of test</v>
      </c>
      <c r="F20901" s="53" t="str">
        <f t="shared" si="2"/>
        <v>Shenzhen_1</v>
      </c>
      <c r="G20901" s="53">
        <f t="shared" si="3"/>
        <v>0.6225084336</v>
      </c>
    </row>
    <row r="20902">
      <c r="A20902" s="61">
        <v>1.519336357E9</v>
      </c>
      <c r="B20902" s="61">
        <v>1.0</v>
      </c>
      <c r="C20902" s="61">
        <v>4015.0</v>
      </c>
      <c r="D20902" s="57" t="s">
        <v>380</v>
      </c>
      <c r="E20902" s="62" t="str">
        <f t="shared" si="1"/>
        <v>Out of test</v>
      </c>
      <c r="F20902" s="53" t="str">
        <f t="shared" si="2"/>
        <v>Shenzhen_1</v>
      </c>
      <c r="G20902" s="53">
        <f t="shared" si="3"/>
        <v>0.9760404927</v>
      </c>
    </row>
    <row r="20903">
      <c r="A20903" s="61">
        <v>1.516464814E9</v>
      </c>
      <c r="B20903" s="61">
        <v>1.0</v>
      </c>
      <c r="C20903" s="61">
        <v>2065.0</v>
      </c>
      <c r="D20903" s="57" t="s">
        <v>380</v>
      </c>
      <c r="E20903" s="62" t="str">
        <f t="shared" si="1"/>
        <v>Out of test</v>
      </c>
      <c r="F20903" s="53" t="str">
        <f t="shared" si="2"/>
        <v>Shenzhen_1</v>
      </c>
      <c r="G20903" s="53">
        <f t="shared" si="3"/>
        <v>0.4444529813</v>
      </c>
    </row>
    <row r="20904">
      <c r="A20904" s="61">
        <v>1.514848393E9</v>
      </c>
      <c r="B20904" s="61">
        <v>1.0</v>
      </c>
      <c r="C20904" s="61">
        <v>2267.0</v>
      </c>
      <c r="D20904" s="57" t="s">
        <v>380</v>
      </c>
      <c r="E20904" s="62" t="str">
        <f t="shared" si="1"/>
        <v>Out of test</v>
      </c>
      <c r="F20904" s="53" t="str">
        <f t="shared" si="2"/>
        <v>Shenzhen_1</v>
      </c>
      <c r="G20904" s="53">
        <f t="shared" si="3"/>
        <v>0.144209528</v>
      </c>
    </row>
    <row r="20905">
      <c r="A20905" s="61">
        <v>1.514282176E9</v>
      </c>
      <c r="B20905" s="61">
        <v>1.0</v>
      </c>
      <c r="C20905" s="61">
        <v>1552.0</v>
      </c>
      <c r="D20905" s="57" t="s">
        <v>380</v>
      </c>
      <c r="E20905" s="62" t="str">
        <f t="shared" si="1"/>
        <v>Out of test</v>
      </c>
      <c r="F20905" s="53" t="str">
        <f t="shared" si="2"/>
        <v>Shenzhen_1</v>
      </c>
      <c r="G20905" s="53">
        <f t="shared" si="3"/>
        <v>0.5458342952</v>
      </c>
    </row>
    <row r="20906">
      <c r="A20906" s="61">
        <v>1.517993316E9</v>
      </c>
      <c r="B20906" s="61">
        <v>1.0</v>
      </c>
      <c r="C20906" s="61">
        <v>3041.0</v>
      </c>
      <c r="D20906" s="57" t="s">
        <v>380</v>
      </c>
      <c r="E20906" s="62" t="str">
        <f t="shared" si="1"/>
        <v>Out of test</v>
      </c>
      <c r="F20906" s="53" t="str">
        <f t="shared" si="2"/>
        <v>Shenzhen_1</v>
      </c>
      <c r="G20906" s="53">
        <f t="shared" si="3"/>
        <v>0.517723108</v>
      </c>
    </row>
    <row r="20907">
      <c r="A20907" s="61">
        <v>1.513851048E9</v>
      </c>
      <c r="B20907" s="61">
        <v>1.0</v>
      </c>
      <c r="C20907" s="61">
        <v>2400.0</v>
      </c>
      <c r="D20907" s="57" t="s">
        <v>380</v>
      </c>
      <c r="E20907" s="62" t="str">
        <f t="shared" si="1"/>
        <v>Out of test</v>
      </c>
      <c r="F20907" s="53" t="str">
        <f t="shared" si="2"/>
        <v>Shenzhen_1</v>
      </c>
      <c r="G20907" s="53">
        <f t="shared" si="3"/>
        <v>0.285337291</v>
      </c>
    </row>
    <row r="20908">
      <c r="A20908" s="61">
        <v>1.515103867E9</v>
      </c>
      <c r="B20908" s="61">
        <v>1.0</v>
      </c>
      <c r="C20908" s="61">
        <v>4067.0</v>
      </c>
      <c r="D20908" s="57" t="s">
        <v>380</v>
      </c>
      <c r="E20908" s="62" t="str">
        <f t="shared" si="1"/>
        <v>Out of test</v>
      </c>
      <c r="F20908" s="53" t="str">
        <f t="shared" si="2"/>
        <v>Shenzhen_1</v>
      </c>
      <c r="G20908" s="53">
        <f t="shared" si="3"/>
        <v>0.896159245</v>
      </c>
    </row>
    <row r="20909">
      <c r="A20909" s="61">
        <v>1.519885666E9</v>
      </c>
      <c r="B20909" s="61">
        <v>1.0</v>
      </c>
      <c r="C20909" s="61">
        <v>2831.0</v>
      </c>
      <c r="D20909" s="57" t="s">
        <v>380</v>
      </c>
      <c r="E20909" s="62" t="str">
        <f t="shared" si="1"/>
        <v>Out of test</v>
      </c>
      <c r="F20909" s="53" t="str">
        <f t="shared" si="2"/>
        <v>Shenzhen_1</v>
      </c>
      <c r="G20909" s="53">
        <f t="shared" si="3"/>
        <v>0.4691723477</v>
      </c>
    </row>
    <row r="20910">
      <c r="A20910" s="61">
        <v>1.517041636E9</v>
      </c>
      <c r="B20910" s="61">
        <v>1.0</v>
      </c>
      <c r="C20910" s="61">
        <v>835.0</v>
      </c>
      <c r="D20910" s="57" t="s">
        <v>380</v>
      </c>
      <c r="E20910" s="62" t="str">
        <f t="shared" si="1"/>
        <v>Out of test</v>
      </c>
      <c r="F20910" s="53" t="str">
        <f t="shared" si="2"/>
        <v>Shenzhen_1</v>
      </c>
      <c r="G20910" s="53">
        <f t="shared" si="3"/>
        <v>0.5175442617</v>
      </c>
    </row>
    <row r="20911">
      <c r="A20911" s="61">
        <v>1.513634607E9</v>
      </c>
      <c r="B20911" s="61">
        <v>1.0</v>
      </c>
      <c r="C20911" s="61">
        <v>1903.0</v>
      </c>
      <c r="D20911" s="57" t="s">
        <v>380</v>
      </c>
      <c r="E20911" s="62" t="str">
        <f t="shared" si="1"/>
        <v>Out of test</v>
      </c>
      <c r="F20911" s="53" t="str">
        <f t="shared" si="2"/>
        <v>Shenzhen_1</v>
      </c>
      <c r="G20911" s="53">
        <f t="shared" si="3"/>
        <v>0.2794127386</v>
      </c>
    </row>
    <row r="20912">
      <c r="A20912" s="61">
        <v>1.518984358E9</v>
      </c>
      <c r="B20912" s="61">
        <v>1.0</v>
      </c>
      <c r="C20912" s="61">
        <v>1956.0</v>
      </c>
      <c r="D20912" s="57" t="s">
        <v>380</v>
      </c>
      <c r="E20912" s="62" t="str">
        <f t="shared" si="1"/>
        <v>Out of test</v>
      </c>
      <c r="F20912" s="53" t="str">
        <f t="shared" si="2"/>
        <v>Shenzhen_1</v>
      </c>
      <c r="G20912" s="53">
        <f t="shared" si="3"/>
        <v>0.138110057</v>
      </c>
    </row>
    <row r="20913">
      <c r="A20913" s="61">
        <v>1.518246039E9</v>
      </c>
      <c r="B20913" s="61">
        <v>1.0</v>
      </c>
      <c r="C20913" s="61">
        <v>3531.0</v>
      </c>
      <c r="D20913" s="57" t="s">
        <v>380</v>
      </c>
      <c r="E20913" s="62" t="str">
        <f t="shared" si="1"/>
        <v>Out of test</v>
      </c>
      <c r="F20913" s="53" t="str">
        <f t="shared" si="2"/>
        <v>Shenzhen_1</v>
      </c>
      <c r="G20913" s="53">
        <f t="shared" si="3"/>
        <v>0.1843038073</v>
      </c>
    </row>
    <row r="20914">
      <c r="A20914" s="61">
        <v>1.512709693E9</v>
      </c>
      <c r="B20914" s="61">
        <v>1.0</v>
      </c>
      <c r="C20914" s="61">
        <v>1342.0</v>
      </c>
      <c r="D20914" s="57" t="s">
        <v>380</v>
      </c>
      <c r="E20914" s="62" t="str">
        <f t="shared" si="1"/>
        <v>Out of test</v>
      </c>
      <c r="F20914" s="53" t="str">
        <f t="shared" si="2"/>
        <v>Shenzhen_1</v>
      </c>
      <c r="G20914" s="53">
        <f t="shared" si="3"/>
        <v>0.5356888287</v>
      </c>
    </row>
    <row r="20915">
      <c r="A20915" s="61">
        <v>1.513314394E9</v>
      </c>
      <c r="B20915" s="61">
        <v>1.0</v>
      </c>
      <c r="C20915" s="61">
        <v>991.0</v>
      </c>
      <c r="D20915" s="57" t="s">
        <v>380</v>
      </c>
      <c r="E20915" s="62" t="str">
        <f t="shared" si="1"/>
        <v>Out of test</v>
      </c>
      <c r="F20915" s="53" t="str">
        <f t="shared" si="2"/>
        <v>Shenzhen_1</v>
      </c>
      <c r="G20915" s="53">
        <f t="shared" si="3"/>
        <v>0.06148324907</v>
      </c>
    </row>
    <row r="20916">
      <c r="A20916" s="61">
        <v>1.514078495E9</v>
      </c>
      <c r="B20916" s="61">
        <v>1.0</v>
      </c>
      <c r="C20916" s="61">
        <v>1454.0</v>
      </c>
      <c r="D20916" s="57" t="s">
        <v>380</v>
      </c>
      <c r="E20916" s="62" t="str">
        <f t="shared" si="1"/>
        <v>Out of test</v>
      </c>
      <c r="F20916" s="53" t="str">
        <f t="shared" si="2"/>
        <v>Shenzhen_1</v>
      </c>
      <c r="G20916" s="53">
        <f t="shared" si="3"/>
        <v>0.3895797344</v>
      </c>
    </row>
    <row r="20917">
      <c r="A20917" s="61">
        <v>1.519375875E9</v>
      </c>
      <c r="B20917" s="61">
        <v>1.0</v>
      </c>
      <c r="C20917" s="61">
        <v>53.0</v>
      </c>
      <c r="D20917" s="57" t="s">
        <v>380</v>
      </c>
      <c r="E20917" s="62" t="str">
        <f t="shared" si="1"/>
        <v>Out of test</v>
      </c>
      <c r="F20917" s="53" t="str">
        <f t="shared" si="2"/>
        <v>Shenzhen_1</v>
      </c>
      <c r="G20917" s="53">
        <f t="shared" si="3"/>
        <v>0.3377022667</v>
      </c>
    </row>
    <row r="20918">
      <c r="A20918" s="61">
        <v>1.516749036E9</v>
      </c>
      <c r="B20918" s="61">
        <v>1.0</v>
      </c>
      <c r="C20918" s="61">
        <v>470.0</v>
      </c>
      <c r="D20918" s="57" t="s">
        <v>380</v>
      </c>
      <c r="E20918" s="62" t="str">
        <f t="shared" si="1"/>
        <v>Out of test</v>
      </c>
      <c r="F20918" s="53" t="str">
        <f t="shared" si="2"/>
        <v>Shenzhen_1</v>
      </c>
      <c r="G20918" s="53">
        <f t="shared" si="3"/>
        <v>0.6043956402</v>
      </c>
    </row>
    <row r="20919">
      <c r="A20919" s="61">
        <v>1.517848385E9</v>
      </c>
      <c r="B20919" s="61">
        <v>1.0</v>
      </c>
      <c r="C20919" s="61">
        <v>2250.0</v>
      </c>
      <c r="D20919" s="57" t="s">
        <v>380</v>
      </c>
      <c r="E20919" s="62" t="str">
        <f t="shared" si="1"/>
        <v>Out of test</v>
      </c>
      <c r="F20919" s="53" t="str">
        <f t="shared" si="2"/>
        <v>Shenzhen_1</v>
      </c>
      <c r="G20919" s="53">
        <f t="shared" si="3"/>
        <v>0.5538205239</v>
      </c>
    </row>
    <row r="20920">
      <c r="A20920" s="61">
        <v>1.511660595E9</v>
      </c>
      <c r="B20920" s="61">
        <v>1.0</v>
      </c>
      <c r="C20920" s="61">
        <v>1611.0</v>
      </c>
      <c r="D20920" s="57" t="s">
        <v>380</v>
      </c>
      <c r="E20920" s="62" t="str">
        <f t="shared" si="1"/>
        <v>Out of test</v>
      </c>
      <c r="F20920" s="53" t="str">
        <f t="shared" si="2"/>
        <v>Shenzhen_1</v>
      </c>
      <c r="G20920" s="53">
        <f t="shared" si="3"/>
        <v>0.9571537425</v>
      </c>
    </row>
    <row r="20921">
      <c r="A20921" s="61">
        <v>1.516206867E9</v>
      </c>
      <c r="B20921" s="61">
        <v>1.0</v>
      </c>
      <c r="C20921" s="61">
        <v>2712.0</v>
      </c>
      <c r="D20921" s="57" t="s">
        <v>380</v>
      </c>
      <c r="E20921" s="62" t="str">
        <f t="shared" si="1"/>
        <v>Out of test</v>
      </c>
      <c r="F20921" s="53" t="str">
        <f t="shared" si="2"/>
        <v>Shenzhen_1</v>
      </c>
      <c r="G20921" s="53">
        <f t="shared" si="3"/>
        <v>0.09394476579</v>
      </c>
    </row>
    <row r="20922">
      <c r="A20922" s="61">
        <v>1.513322599E9</v>
      </c>
      <c r="B20922" s="61">
        <v>1.0</v>
      </c>
      <c r="C20922" s="61">
        <v>441.0</v>
      </c>
      <c r="D20922" s="57" t="s">
        <v>380</v>
      </c>
      <c r="E20922" s="62" t="str">
        <f t="shared" si="1"/>
        <v>Out of test</v>
      </c>
      <c r="F20922" s="53" t="str">
        <f t="shared" si="2"/>
        <v>Shenzhen_1</v>
      </c>
      <c r="G20922" s="53">
        <f t="shared" si="3"/>
        <v>0.6559084753</v>
      </c>
    </row>
    <row r="20923">
      <c r="A20923" s="61">
        <v>1.518003397E9</v>
      </c>
      <c r="B20923" s="61">
        <v>1.0</v>
      </c>
      <c r="C20923" s="61">
        <v>282.0</v>
      </c>
      <c r="D20923" s="57" t="s">
        <v>380</v>
      </c>
      <c r="E20923" s="62" t="str">
        <f t="shared" si="1"/>
        <v>Out of test</v>
      </c>
      <c r="F20923" s="53" t="str">
        <f t="shared" si="2"/>
        <v>Shenzhen_1</v>
      </c>
      <c r="G20923" s="53">
        <f t="shared" si="3"/>
        <v>0.3931004852</v>
      </c>
    </row>
    <row r="20924">
      <c r="A20924" s="61">
        <v>1.518862093E9</v>
      </c>
      <c r="B20924" s="61">
        <v>1.0</v>
      </c>
      <c r="C20924" s="61">
        <v>2043.0</v>
      </c>
      <c r="D20924" s="57" t="s">
        <v>380</v>
      </c>
      <c r="E20924" s="62" t="str">
        <f t="shared" si="1"/>
        <v>Out of test</v>
      </c>
      <c r="F20924" s="53" t="str">
        <f t="shared" si="2"/>
        <v>Shenzhen_1</v>
      </c>
      <c r="G20924" s="53">
        <f t="shared" si="3"/>
        <v>0.1578565959</v>
      </c>
    </row>
    <row r="20925">
      <c r="A20925" s="61">
        <v>1.518290777E9</v>
      </c>
      <c r="B20925" s="61">
        <v>1.0</v>
      </c>
      <c r="C20925" s="61">
        <v>4395.0</v>
      </c>
      <c r="D20925" s="57" t="s">
        <v>380</v>
      </c>
      <c r="E20925" s="62" t="str">
        <f t="shared" si="1"/>
        <v>Out of test</v>
      </c>
      <c r="F20925" s="53" t="str">
        <f t="shared" si="2"/>
        <v>Shenzhen_1</v>
      </c>
      <c r="G20925" s="53">
        <f t="shared" si="3"/>
        <v>0.357400931</v>
      </c>
    </row>
    <row r="20926">
      <c r="A20926" s="61">
        <v>1.515797518E9</v>
      </c>
      <c r="B20926" s="61">
        <v>1.0</v>
      </c>
      <c r="C20926" s="61">
        <v>3180.0</v>
      </c>
      <c r="D20926" s="57" t="s">
        <v>380</v>
      </c>
      <c r="E20926" s="62" t="str">
        <f t="shared" si="1"/>
        <v>Out of test</v>
      </c>
      <c r="F20926" s="53" t="str">
        <f t="shared" si="2"/>
        <v>Shenzhen_1</v>
      </c>
      <c r="G20926" s="53">
        <f t="shared" si="3"/>
        <v>0.7615204495</v>
      </c>
    </row>
    <row r="20927">
      <c r="A20927" s="61">
        <v>1.512162757E9</v>
      </c>
      <c r="B20927" s="61">
        <v>1.0</v>
      </c>
      <c r="C20927" s="61">
        <v>436.0</v>
      </c>
      <c r="D20927" s="57" t="s">
        <v>380</v>
      </c>
      <c r="E20927" s="62" t="str">
        <f t="shared" si="1"/>
        <v>Out of test</v>
      </c>
      <c r="F20927" s="53" t="str">
        <f t="shared" si="2"/>
        <v>Shenzhen_1</v>
      </c>
      <c r="G20927" s="53">
        <f t="shared" si="3"/>
        <v>0.9210653612</v>
      </c>
    </row>
    <row r="20928">
      <c r="A20928" s="61">
        <v>1.512013185E9</v>
      </c>
      <c r="B20928" s="61">
        <v>1.0</v>
      </c>
      <c r="C20928" s="61">
        <v>2721.0</v>
      </c>
      <c r="D20928" s="57" t="s">
        <v>380</v>
      </c>
      <c r="E20928" s="62" t="str">
        <f t="shared" si="1"/>
        <v>Out of test</v>
      </c>
      <c r="F20928" s="53" t="str">
        <f t="shared" si="2"/>
        <v>Shenzhen_1</v>
      </c>
      <c r="G20928" s="53">
        <f t="shared" si="3"/>
        <v>0.8709044341</v>
      </c>
    </row>
    <row r="20929">
      <c r="A20929" s="61">
        <v>1.519439324E9</v>
      </c>
      <c r="B20929" s="61">
        <v>1.0</v>
      </c>
      <c r="C20929" s="61">
        <v>1863.0</v>
      </c>
      <c r="D20929" s="57" t="s">
        <v>380</v>
      </c>
      <c r="E20929" s="62" t="str">
        <f t="shared" si="1"/>
        <v>Out of test</v>
      </c>
      <c r="F20929" s="53" t="str">
        <f t="shared" si="2"/>
        <v>Shenzhen_1</v>
      </c>
      <c r="G20929" s="53">
        <f t="shared" si="3"/>
        <v>0.1307219645</v>
      </c>
    </row>
    <row r="20930">
      <c r="A20930" s="61">
        <v>1.513754213E9</v>
      </c>
      <c r="B20930" s="61">
        <v>1.0</v>
      </c>
      <c r="C20930" s="61">
        <v>614.0</v>
      </c>
      <c r="D20930" s="57" t="s">
        <v>380</v>
      </c>
      <c r="E20930" s="62" t="str">
        <f t="shared" si="1"/>
        <v>Out of test</v>
      </c>
      <c r="F20930" s="53" t="str">
        <f t="shared" si="2"/>
        <v>Shenzhen_1</v>
      </c>
      <c r="G20930" s="53">
        <f t="shared" si="3"/>
        <v>0.9421181061</v>
      </c>
    </row>
    <row r="20931">
      <c r="A20931" s="61">
        <v>1.516475298E9</v>
      </c>
      <c r="B20931" s="61">
        <v>1.0</v>
      </c>
      <c r="C20931" s="61">
        <v>265.0</v>
      </c>
      <c r="D20931" s="57" t="s">
        <v>380</v>
      </c>
      <c r="E20931" s="62" t="str">
        <f t="shared" si="1"/>
        <v>Out of test</v>
      </c>
      <c r="F20931" s="53" t="str">
        <f t="shared" si="2"/>
        <v>Shenzhen_1</v>
      </c>
      <c r="G20931" s="53">
        <f t="shared" si="3"/>
        <v>0.2222180555</v>
      </c>
    </row>
    <row r="20932">
      <c r="A20932" s="61">
        <v>1.519694065E9</v>
      </c>
      <c r="B20932" s="61">
        <v>1.0</v>
      </c>
      <c r="C20932" s="61">
        <v>1658.0</v>
      </c>
      <c r="D20932" s="57" t="s">
        <v>380</v>
      </c>
      <c r="E20932" s="62" t="str">
        <f t="shared" si="1"/>
        <v>Out of test</v>
      </c>
      <c r="F20932" s="53" t="str">
        <f t="shared" si="2"/>
        <v>Shenzhen_1</v>
      </c>
      <c r="G20932" s="53">
        <f t="shared" si="3"/>
        <v>0.4306873109</v>
      </c>
    </row>
    <row r="20933">
      <c r="A20933" s="61">
        <v>1.514677583E9</v>
      </c>
      <c r="B20933" s="61">
        <v>1.0</v>
      </c>
      <c r="C20933" s="61">
        <v>770.0</v>
      </c>
      <c r="D20933" s="57" t="s">
        <v>380</v>
      </c>
      <c r="E20933" s="62" t="str">
        <f t="shared" si="1"/>
        <v>Out of test</v>
      </c>
      <c r="F20933" s="53" t="str">
        <f t="shared" si="2"/>
        <v>Shenzhen_1</v>
      </c>
      <c r="G20933" s="53">
        <f t="shared" si="3"/>
        <v>0.2497838573</v>
      </c>
    </row>
    <row r="20934">
      <c r="A20934" s="61">
        <v>1.519968178E9</v>
      </c>
      <c r="B20934" s="61">
        <v>1.0</v>
      </c>
      <c r="C20934" s="61">
        <v>835.0</v>
      </c>
      <c r="D20934" s="57" t="s">
        <v>380</v>
      </c>
      <c r="E20934" s="62" t="str">
        <f t="shared" si="1"/>
        <v>Out of test</v>
      </c>
      <c r="F20934" s="53" t="str">
        <f t="shared" si="2"/>
        <v>Shenzhen_1</v>
      </c>
      <c r="G20934" s="53">
        <f t="shared" si="3"/>
        <v>0.2295772772</v>
      </c>
    </row>
    <row r="20935">
      <c r="A20935" s="61">
        <v>1.518220943E9</v>
      </c>
      <c r="B20935" s="61">
        <v>1.0</v>
      </c>
      <c r="C20935" s="61">
        <v>2710.0</v>
      </c>
      <c r="D20935" s="57" t="s">
        <v>380</v>
      </c>
      <c r="E20935" s="62" t="str">
        <f t="shared" si="1"/>
        <v>Out of test</v>
      </c>
      <c r="F20935" s="53" t="str">
        <f t="shared" si="2"/>
        <v>Shenzhen_1</v>
      </c>
      <c r="G20935" s="53">
        <f t="shared" si="3"/>
        <v>0.681113484</v>
      </c>
    </row>
    <row r="20936">
      <c r="A20936" s="61">
        <v>1.511502145E9</v>
      </c>
      <c r="B20936" s="61">
        <v>1.0</v>
      </c>
      <c r="C20936" s="61">
        <v>1967.0</v>
      </c>
      <c r="D20936" s="57" t="s">
        <v>380</v>
      </c>
      <c r="E20936" s="62" t="str">
        <f t="shared" si="1"/>
        <v>Out of test</v>
      </c>
      <c r="F20936" s="53" t="str">
        <f t="shared" si="2"/>
        <v>Shenzhen_1</v>
      </c>
      <c r="G20936" s="53">
        <f t="shared" si="3"/>
        <v>0.2458988904</v>
      </c>
    </row>
    <row r="20937">
      <c r="A20937" s="61">
        <v>1.515707498E9</v>
      </c>
      <c r="B20937" s="61">
        <v>1.0</v>
      </c>
      <c r="C20937" s="61">
        <v>1393.0</v>
      </c>
      <c r="D20937" s="57" t="s">
        <v>380</v>
      </c>
      <c r="E20937" s="62" t="str">
        <f t="shared" si="1"/>
        <v>Out of test</v>
      </c>
      <c r="F20937" s="53" t="str">
        <f t="shared" si="2"/>
        <v>Shenzhen_1</v>
      </c>
      <c r="G20937" s="53">
        <f t="shared" si="3"/>
        <v>0.3021224709</v>
      </c>
    </row>
    <row r="20938">
      <c r="A20938" s="61">
        <v>1.513033925E9</v>
      </c>
      <c r="B20938" s="61">
        <v>1.0</v>
      </c>
      <c r="C20938" s="61">
        <v>2184.0</v>
      </c>
      <c r="D20938" s="57" t="s">
        <v>380</v>
      </c>
      <c r="E20938" s="62" t="str">
        <f t="shared" si="1"/>
        <v>Out of test</v>
      </c>
      <c r="F20938" s="53" t="str">
        <f t="shared" si="2"/>
        <v>Shenzhen_1</v>
      </c>
      <c r="G20938" s="53">
        <f t="shared" si="3"/>
        <v>0.7335575943</v>
      </c>
    </row>
    <row r="20939">
      <c r="A20939" s="61">
        <v>1.518344965E9</v>
      </c>
      <c r="B20939" s="61">
        <v>1.0</v>
      </c>
      <c r="C20939" s="61">
        <v>684.0</v>
      </c>
      <c r="D20939" s="57" t="s">
        <v>380</v>
      </c>
      <c r="E20939" s="62" t="str">
        <f t="shared" si="1"/>
        <v>Out of test</v>
      </c>
      <c r="F20939" s="53" t="str">
        <f t="shared" si="2"/>
        <v>Shenzhen_1</v>
      </c>
      <c r="G20939" s="53">
        <f t="shared" si="3"/>
        <v>0.9273196695</v>
      </c>
    </row>
    <row r="20940">
      <c r="A20940" s="61">
        <v>1.513974543E9</v>
      </c>
      <c r="B20940" s="61">
        <v>1.0</v>
      </c>
      <c r="C20940" s="61">
        <v>3543.0</v>
      </c>
      <c r="D20940" s="57" t="s">
        <v>380</v>
      </c>
      <c r="E20940" s="62" t="str">
        <f t="shared" si="1"/>
        <v>Out of test</v>
      </c>
      <c r="F20940" s="53" t="str">
        <f t="shared" si="2"/>
        <v>Shenzhen_1</v>
      </c>
      <c r="G20940" s="53">
        <f t="shared" si="3"/>
        <v>0.5580524978</v>
      </c>
    </row>
    <row r="20941">
      <c r="A20941" s="61">
        <v>1.512354917E9</v>
      </c>
      <c r="B20941" s="61">
        <v>1.0</v>
      </c>
      <c r="C20941" s="61">
        <v>26.0</v>
      </c>
      <c r="D20941" s="57" t="s">
        <v>380</v>
      </c>
      <c r="E20941" s="62" t="str">
        <f t="shared" si="1"/>
        <v>Out of test</v>
      </c>
      <c r="F20941" s="53" t="str">
        <f t="shared" si="2"/>
        <v>Shenzhen_1</v>
      </c>
      <c r="G20941" s="53">
        <f t="shared" si="3"/>
        <v>0.009530373929</v>
      </c>
    </row>
    <row r="20942">
      <c r="A20942" s="61">
        <v>1.517759986E9</v>
      </c>
      <c r="B20942" s="61">
        <v>1.0</v>
      </c>
      <c r="C20942" s="61">
        <v>4784.0</v>
      </c>
      <c r="D20942" s="57" t="s">
        <v>380</v>
      </c>
      <c r="E20942" s="62" t="str">
        <f t="shared" si="1"/>
        <v>Out of test</v>
      </c>
      <c r="F20942" s="53" t="str">
        <f t="shared" si="2"/>
        <v>Shenzhen_1</v>
      </c>
      <c r="G20942" s="53">
        <f t="shared" si="3"/>
        <v>0.6996882237</v>
      </c>
    </row>
    <row r="20943">
      <c r="A20943" s="61">
        <v>1.518110734E9</v>
      </c>
      <c r="B20943" s="61">
        <v>1.0</v>
      </c>
      <c r="C20943" s="61">
        <v>2103.0</v>
      </c>
      <c r="D20943" s="57" t="s">
        <v>380</v>
      </c>
      <c r="E20943" s="62" t="str">
        <f t="shared" si="1"/>
        <v>Out of test</v>
      </c>
      <c r="F20943" s="53" t="str">
        <f t="shared" si="2"/>
        <v>Shenzhen_1</v>
      </c>
      <c r="G20943" s="53">
        <f t="shared" si="3"/>
        <v>0.837878506</v>
      </c>
    </row>
    <row r="20944">
      <c r="A20944" s="61">
        <v>1.511273849E9</v>
      </c>
      <c r="B20944" s="61">
        <v>1.0</v>
      </c>
      <c r="C20944" s="61">
        <v>1116.0</v>
      </c>
      <c r="D20944" s="57" t="s">
        <v>380</v>
      </c>
      <c r="E20944" s="62" t="str">
        <f t="shared" si="1"/>
        <v>Out of test</v>
      </c>
      <c r="F20944" s="53" t="str">
        <f t="shared" si="2"/>
        <v>Shenzhen_1</v>
      </c>
      <c r="G20944" s="53">
        <f t="shared" si="3"/>
        <v>0.4371920915</v>
      </c>
    </row>
    <row r="20945">
      <c r="A20945" s="61">
        <v>1.511576699E9</v>
      </c>
      <c r="B20945" s="61">
        <v>1.0</v>
      </c>
      <c r="C20945" s="61">
        <v>75.0</v>
      </c>
      <c r="D20945" s="57" t="s">
        <v>380</v>
      </c>
      <c r="E20945" s="62" t="str">
        <f t="shared" si="1"/>
        <v>Out of test</v>
      </c>
      <c r="F20945" s="53" t="str">
        <f t="shared" si="2"/>
        <v>Shenzhen_1</v>
      </c>
      <c r="G20945" s="53">
        <f t="shared" si="3"/>
        <v>0.7353686287</v>
      </c>
    </row>
    <row r="20946">
      <c r="A20946" s="61">
        <v>1.511851513E9</v>
      </c>
      <c r="B20946" s="61">
        <v>1.0</v>
      </c>
      <c r="C20946" s="61">
        <v>1940.0</v>
      </c>
      <c r="D20946" s="57" t="s">
        <v>380</v>
      </c>
      <c r="E20946" s="62" t="str">
        <f t="shared" si="1"/>
        <v>Out of test</v>
      </c>
      <c r="F20946" s="53" t="str">
        <f t="shared" si="2"/>
        <v>Shenzhen_1</v>
      </c>
      <c r="G20946" s="53">
        <f t="shared" si="3"/>
        <v>0.9328324741</v>
      </c>
    </row>
    <row r="20947">
      <c r="A20947" s="61">
        <v>1.518884463E9</v>
      </c>
      <c r="B20947" s="61">
        <v>1.0</v>
      </c>
      <c r="C20947" s="61">
        <v>4836.0</v>
      </c>
      <c r="D20947" s="57" t="s">
        <v>380</v>
      </c>
      <c r="E20947" s="62" t="str">
        <f t="shared" si="1"/>
        <v>Out of test</v>
      </c>
      <c r="F20947" s="53" t="str">
        <f t="shared" si="2"/>
        <v>Shenzhen_1</v>
      </c>
      <c r="G20947" s="53">
        <f t="shared" si="3"/>
        <v>0.4751047152</v>
      </c>
    </row>
    <row r="20948">
      <c r="A20948" s="61">
        <v>1.514844994E9</v>
      </c>
      <c r="B20948" s="61">
        <v>1.0</v>
      </c>
      <c r="C20948" s="61">
        <v>2800.0</v>
      </c>
      <c r="D20948" s="57" t="s">
        <v>380</v>
      </c>
      <c r="E20948" s="62" t="str">
        <f t="shared" si="1"/>
        <v>Out of test</v>
      </c>
      <c r="F20948" s="53" t="str">
        <f t="shared" si="2"/>
        <v>Shenzhen_1</v>
      </c>
      <c r="G20948" s="53">
        <f t="shared" si="3"/>
        <v>0.4534273986</v>
      </c>
    </row>
    <row r="20949">
      <c r="A20949" s="61">
        <v>1.515151089E9</v>
      </c>
      <c r="B20949" s="61">
        <v>1.0</v>
      </c>
      <c r="C20949" s="61">
        <v>1798.0</v>
      </c>
      <c r="D20949" s="57" t="s">
        <v>380</v>
      </c>
      <c r="E20949" s="62" t="str">
        <f t="shared" si="1"/>
        <v>Out of test</v>
      </c>
      <c r="F20949" s="53" t="str">
        <f t="shared" si="2"/>
        <v>Shenzhen_1</v>
      </c>
      <c r="G20949" s="53">
        <f t="shared" si="3"/>
        <v>0.06327911017</v>
      </c>
    </row>
    <row r="20950">
      <c r="A20950" s="61">
        <v>1.515127935E9</v>
      </c>
      <c r="B20950" s="61">
        <v>1.0</v>
      </c>
      <c r="C20950" s="61">
        <v>421.0</v>
      </c>
      <c r="D20950" s="57" t="s">
        <v>380</v>
      </c>
      <c r="E20950" s="62" t="str">
        <f t="shared" si="1"/>
        <v>Out of test</v>
      </c>
      <c r="F20950" s="53" t="str">
        <f t="shared" si="2"/>
        <v>Shenzhen_1</v>
      </c>
      <c r="G20950" s="53">
        <f t="shared" si="3"/>
        <v>0.5030645469</v>
      </c>
    </row>
    <row r="20951">
      <c r="A20951" s="61">
        <v>1.517263367E9</v>
      </c>
      <c r="B20951" s="61">
        <v>1.0</v>
      </c>
      <c r="C20951" s="61">
        <v>1609.0</v>
      </c>
      <c r="D20951" s="57" t="s">
        <v>380</v>
      </c>
      <c r="E20951" s="62" t="str">
        <f t="shared" si="1"/>
        <v>Out of test</v>
      </c>
      <c r="F20951" s="53" t="str">
        <f t="shared" si="2"/>
        <v>Shenzhen_1</v>
      </c>
      <c r="G20951" s="53">
        <f t="shared" si="3"/>
        <v>0.4518186443</v>
      </c>
    </row>
    <row r="20952">
      <c r="A20952" s="61">
        <v>1.512310915E9</v>
      </c>
      <c r="B20952" s="61">
        <v>1.0</v>
      </c>
      <c r="C20952" s="61">
        <v>787.0</v>
      </c>
      <c r="D20952" s="57" t="s">
        <v>380</v>
      </c>
      <c r="E20952" s="62" t="str">
        <f t="shared" si="1"/>
        <v>Out of test</v>
      </c>
      <c r="F20952" s="53" t="str">
        <f t="shared" si="2"/>
        <v>Shenzhen_1</v>
      </c>
      <c r="G20952" s="53">
        <f t="shared" si="3"/>
        <v>0.4599927753</v>
      </c>
    </row>
    <row r="20953">
      <c r="A20953" s="61">
        <v>1.514760149E9</v>
      </c>
      <c r="B20953" s="61">
        <v>1.0</v>
      </c>
      <c r="C20953" s="61">
        <v>3262.0</v>
      </c>
      <c r="D20953" s="57" t="s">
        <v>380</v>
      </c>
      <c r="E20953" s="62" t="str">
        <f t="shared" si="1"/>
        <v>Out of test</v>
      </c>
      <c r="F20953" s="53" t="str">
        <f t="shared" si="2"/>
        <v>Shenzhen_1</v>
      </c>
      <c r="G20953" s="53">
        <f t="shared" si="3"/>
        <v>0.5863661312</v>
      </c>
    </row>
    <row r="20954">
      <c r="A20954" s="61">
        <v>1.515332094E9</v>
      </c>
      <c r="B20954" s="61">
        <v>1.0</v>
      </c>
      <c r="C20954" s="61">
        <v>699.0</v>
      </c>
      <c r="D20954" s="57" t="s">
        <v>380</v>
      </c>
      <c r="E20954" s="62" t="str">
        <f t="shared" si="1"/>
        <v>Out of test</v>
      </c>
      <c r="F20954" s="53" t="str">
        <f t="shared" si="2"/>
        <v>Shenzhen_1</v>
      </c>
      <c r="G20954" s="53">
        <f t="shared" si="3"/>
        <v>0.3521864089</v>
      </c>
    </row>
    <row r="20955">
      <c r="A20955" s="61">
        <v>1.516057926E9</v>
      </c>
      <c r="B20955" s="61">
        <v>1.0</v>
      </c>
      <c r="C20955" s="61">
        <v>1904.0</v>
      </c>
      <c r="D20955" s="57" t="s">
        <v>380</v>
      </c>
      <c r="E20955" s="62" t="str">
        <f t="shared" si="1"/>
        <v>Out of test</v>
      </c>
      <c r="F20955" s="53" t="str">
        <f t="shared" si="2"/>
        <v>Shenzhen_1</v>
      </c>
      <c r="G20955" s="53">
        <f t="shared" si="3"/>
        <v>0.2366169062</v>
      </c>
    </row>
    <row r="20956">
      <c r="A20956" s="61">
        <v>1.516616827E9</v>
      </c>
      <c r="B20956" s="61">
        <v>1.0</v>
      </c>
      <c r="C20956" s="61">
        <v>1307.0</v>
      </c>
      <c r="D20956" s="57" t="s">
        <v>380</v>
      </c>
      <c r="E20956" s="62" t="str">
        <f t="shared" si="1"/>
        <v>Out of test</v>
      </c>
      <c r="F20956" s="53" t="str">
        <f t="shared" si="2"/>
        <v>Shenzhen_1</v>
      </c>
      <c r="G20956" s="53">
        <f t="shared" si="3"/>
        <v>0.5768493599</v>
      </c>
    </row>
    <row r="20957">
      <c r="A20957" s="61">
        <v>1.518377068E9</v>
      </c>
      <c r="B20957" s="61">
        <v>1.0</v>
      </c>
      <c r="C20957" s="61">
        <v>687.0</v>
      </c>
      <c r="D20957" s="57" t="s">
        <v>380</v>
      </c>
      <c r="E20957" s="62" t="str">
        <f t="shared" si="1"/>
        <v>Out of test</v>
      </c>
      <c r="F20957" s="53" t="str">
        <f t="shared" si="2"/>
        <v>Shenzhen_1</v>
      </c>
      <c r="G20957" s="53">
        <f t="shared" si="3"/>
        <v>0.1445487292</v>
      </c>
    </row>
    <row r="20958">
      <c r="A20958" s="61">
        <v>1.519198759E9</v>
      </c>
      <c r="B20958" s="61">
        <v>1.0</v>
      </c>
      <c r="C20958" s="61">
        <v>3115.0</v>
      </c>
      <c r="D20958" s="57" t="s">
        <v>380</v>
      </c>
      <c r="E20958" s="62" t="str">
        <f t="shared" si="1"/>
        <v>Out of test</v>
      </c>
      <c r="F20958" s="53" t="str">
        <f t="shared" si="2"/>
        <v>Shenzhen_1</v>
      </c>
      <c r="G20958" s="53">
        <f t="shared" si="3"/>
        <v>0.2750588437</v>
      </c>
    </row>
    <row r="20959">
      <c r="A20959" s="61">
        <v>1.514183854E9</v>
      </c>
      <c r="B20959" s="61">
        <v>1.0</v>
      </c>
      <c r="C20959" s="61">
        <v>2136.0</v>
      </c>
      <c r="D20959" s="57" t="s">
        <v>380</v>
      </c>
      <c r="E20959" s="62" t="str">
        <f t="shared" si="1"/>
        <v>Out of test</v>
      </c>
      <c r="F20959" s="53" t="str">
        <f t="shared" si="2"/>
        <v>Shenzhen_1</v>
      </c>
      <c r="G20959" s="53">
        <f t="shared" si="3"/>
        <v>0.3385422537</v>
      </c>
    </row>
    <row r="20960">
      <c r="A20960" s="61">
        <v>1.513697673E9</v>
      </c>
      <c r="B20960" s="61">
        <v>1.0</v>
      </c>
      <c r="C20960" s="61">
        <v>1335.0</v>
      </c>
      <c r="D20960" s="57" t="s">
        <v>380</v>
      </c>
      <c r="E20960" s="62" t="str">
        <f t="shared" si="1"/>
        <v>Out of test</v>
      </c>
      <c r="F20960" s="53" t="str">
        <f t="shared" si="2"/>
        <v>Shenzhen_1</v>
      </c>
      <c r="G20960" s="53">
        <f t="shared" si="3"/>
        <v>0.7734207932</v>
      </c>
    </row>
    <row r="20961">
      <c r="A20961" s="61">
        <v>1.519634124E9</v>
      </c>
      <c r="B20961" s="61">
        <v>1.0</v>
      </c>
      <c r="C20961" s="61">
        <v>1795.0</v>
      </c>
      <c r="D20961" s="57" t="s">
        <v>380</v>
      </c>
      <c r="E20961" s="62" t="str">
        <f t="shared" si="1"/>
        <v>Out of test</v>
      </c>
      <c r="F20961" s="53" t="str">
        <f t="shared" si="2"/>
        <v>Shenzhen_1</v>
      </c>
      <c r="G20961" s="53">
        <f t="shared" si="3"/>
        <v>0.7526678826</v>
      </c>
    </row>
    <row r="20962">
      <c r="A20962" s="61">
        <v>1.514512093E9</v>
      </c>
      <c r="B20962" s="61">
        <v>1.0</v>
      </c>
      <c r="C20962" s="61">
        <v>995.0</v>
      </c>
      <c r="D20962" s="57" t="s">
        <v>380</v>
      </c>
      <c r="E20962" s="62" t="str">
        <f t="shared" si="1"/>
        <v>Out of test</v>
      </c>
      <c r="F20962" s="53" t="str">
        <f t="shared" si="2"/>
        <v>Shenzhen_1</v>
      </c>
      <c r="G20962" s="53">
        <f t="shared" si="3"/>
        <v>0.7627155374</v>
      </c>
    </row>
    <row r="20963">
      <c r="A20963" s="61">
        <v>1.513548724E9</v>
      </c>
      <c r="B20963" s="61">
        <v>1.0</v>
      </c>
      <c r="C20963" s="61">
        <v>2449.0</v>
      </c>
      <c r="D20963" s="57" t="s">
        <v>380</v>
      </c>
      <c r="E20963" s="62" t="str">
        <f t="shared" si="1"/>
        <v>Out of test</v>
      </c>
      <c r="F20963" s="53" t="str">
        <f t="shared" si="2"/>
        <v>Shenzhen_1</v>
      </c>
      <c r="G20963" s="53">
        <f t="shared" si="3"/>
        <v>0.1435220927</v>
      </c>
    </row>
    <row r="20964">
      <c r="A20964" s="61">
        <v>1.516488134E9</v>
      </c>
      <c r="B20964" s="61">
        <v>1.0</v>
      </c>
      <c r="C20964" s="61">
        <v>2745.0</v>
      </c>
      <c r="D20964" s="57" t="s">
        <v>380</v>
      </c>
      <c r="E20964" s="62" t="str">
        <f t="shared" si="1"/>
        <v>Out of test</v>
      </c>
      <c r="F20964" s="53" t="str">
        <f t="shared" si="2"/>
        <v>Shenzhen_1</v>
      </c>
      <c r="G20964" s="53">
        <f t="shared" si="3"/>
        <v>0.4148726841</v>
      </c>
    </row>
    <row r="20965">
      <c r="A20965" s="61">
        <v>1.519194606E9</v>
      </c>
      <c r="B20965" s="61">
        <v>1.0</v>
      </c>
      <c r="C20965" s="61">
        <v>152.0</v>
      </c>
      <c r="D20965" s="57" t="s">
        <v>380</v>
      </c>
      <c r="E20965" s="62" t="str">
        <f t="shared" si="1"/>
        <v>Out of test</v>
      </c>
      <c r="F20965" s="53" t="str">
        <f t="shared" si="2"/>
        <v>Shenzhen_1</v>
      </c>
      <c r="G20965" s="53">
        <f t="shared" si="3"/>
        <v>0.3730655442</v>
      </c>
    </row>
    <row r="20966">
      <c r="A20966" s="61">
        <v>1.516746297E9</v>
      </c>
      <c r="B20966" s="61">
        <v>1.0</v>
      </c>
      <c r="C20966" s="61">
        <v>2859.0</v>
      </c>
      <c r="D20966" s="57" t="s">
        <v>380</v>
      </c>
      <c r="E20966" s="62" t="str">
        <f t="shared" si="1"/>
        <v>Out of test</v>
      </c>
      <c r="F20966" s="53" t="str">
        <f t="shared" si="2"/>
        <v>Shenzhen_1</v>
      </c>
      <c r="G20966" s="53">
        <f t="shared" si="3"/>
        <v>0.363174397</v>
      </c>
    </row>
    <row r="20967">
      <c r="A20967" s="61">
        <v>1.511402366E9</v>
      </c>
      <c r="B20967" s="61">
        <v>1.0</v>
      </c>
      <c r="C20967" s="61">
        <v>2753.0</v>
      </c>
      <c r="D20967" s="57" t="s">
        <v>380</v>
      </c>
      <c r="E20967" s="62" t="str">
        <f t="shared" si="1"/>
        <v>Out of test</v>
      </c>
      <c r="F20967" s="53" t="str">
        <f t="shared" si="2"/>
        <v>Shenzhen_1</v>
      </c>
      <c r="G20967" s="53">
        <f t="shared" si="3"/>
        <v>0.4142029782</v>
      </c>
    </row>
    <row r="20968">
      <c r="A20968" s="61">
        <v>1.518924435E9</v>
      </c>
      <c r="B20968" s="61">
        <v>1.0</v>
      </c>
      <c r="C20968" s="61">
        <v>2065.0</v>
      </c>
      <c r="D20968" s="57" t="s">
        <v>380</v>
      </c>
      <c r="E20968" s="62" t="str">
        <f t="shared" si="1"/>
        <v>Out of test</v>
      </c>
      <c r="F20968" s="53" t="str">
        <f t="shared" si="2"/>
        <v>Shenzhen_1</v>
      </c>
      <c r="G20968" s="53">
        <f t="shared" si="3"/>
        <v>0.7584169909</v>
      </c>
    </row>
    <row r="20969">
      <c r="A20969" s="61">
        <v>1.514822926E9</v>
      </c>
      <c r="B20969" s="61">
        <v>1.0</v>
      </c>
      <c r="C20969" s="61">
        <v>734.0</v>
      </c>
      <c r="D20969" s="57" t="s">
        <v>380</v>
      </c>
      <c r="E20969" s="62" t="str">
        <f t="shared" si="1"/>
        <v>Out of test</v>
      </c>
      <c r="F20969" s="53" t="str">
        <f t="shared" si="2"/>
        <v>Shenzhen_1</v>
      </c>
      <c r="G20969" s="53">
        <f t="shared" si="3"/>
        <v>0.5037355867</v>
      </c>
    </row>
    <row r="20970">
      <c r="A20970" s="61">
        <v>1.519485629E9</v>
      </c>
      <c r="B20970" s="61">
        <v>1.0</v>
      </c>
      <c r="C20970" s="61">
        <v>2350.0</v>
      </c>
      <c r="D20970" s="57" t="s">
        <v>380</v>
      </c>
      <c r="E20970" s="62" t="str">
        <f t="shared" si="1"/>
        <v>Out of test</v>
      </c>
      <c r="F20970" s="53" t="str">
        <f t="shared" si="2"/>
        <v>Shenzhen_1</v>
      </c>
      <c r="G20970" s="53">
        <f t="shared" si="3"/>
        <v>0.5410559845</v>
      </c>
    </row>
    <row r="20971">
      <c r="A20971" s="61">
        <v>1.513068479E9</v>
      </c>
      <c r="B20971" s="61">
        <v>1.0</v>
      </c>
      <c r="C20971" s="61">
        <v>488.0</v>
      </c>
      <c r="D20971" s="57" t="s">
        <v>380</v>
      </c>
      <c r="E20971" s="62" t="str">
        <f t="shared" si="1"/>
        <v>Out of test</v>
      </c>
      <c r="F20971" s="53" t="str">
        <f t="shared" si="2"/>
        <v>Shenzhen_1</v>
      </c>
      <c r="G20971" s="53">
        <f t="shared" si="3"/>
        <v>0.1103159509</v>
      </c>
    </row>
    <row r="20972">
      <c r="A20972" s="61">
        <v>1.519845015E9</v>
      </c>
      <c r="B20972" s="61">
        <v>1.0</v>
      </c>
      <c r="C20972" s="61">
        <v>3247.0</v>
      </c>
      <c r="D20972" s="57" t="s">
        <v>380</v>
      </c>
      <c r="E20972" s="62" t="str">
        <f t="shared" si="1"/>
        <v>Out of test</v>
      </c>
      <c r="F20972" s="53" t="str">
        <f t="shared" si="2"/>
        <v>Shenzhen_1</v>
      </c>
      <c r="G20972" s="53">
        <f t="shared" si="3"/>
        <v>0.6644416452</v>
      </c>
    </row>
    <row r="20973">
      <c r="A20973" s="61">
        <v>1.516878493E9</v>
      </c>
      <c r="B20973" s="61">
        <v>1.0</v>
      </c>
      <c r="C20973" s="61">
        <v>2338.0</v>
      </c>
      <c r="D20973" s="57" t="s">
        <v>380</v>
      </c>
      <c r="E20973" s="62" t="str">
        <f t="shared" si="1"/>
        <v>Out of test</v>
      </c>
      <c r="F20973" s="53" t="str">
        <f t="shared" si="2"/>
        <v>Shenzhen_1</v>
      </c>
      <c r="G20973" s="53">
        <f t="shared" si="3"/>
        <v>0.276779111</v>
      </c>
    </row>
    <row r="20974">
      <c r="A20974" s="61">
        <v>1.517545057E9</v>
      </c>
      <c r="B20974" s="61">
        <v>1.0</v>
      </c>
      <c r="C20974" s="61">
        <v>1673.0</v>
      </c>
      <c r="D20974" s="57" t="s">
        <v>380</v>
      </c>
      <c r="E20974" s="62" t="str">
        <f t="shared" si="1"/>
        <v>Out of test</v>
      </c>
      <c r="F20974" s="53" t="str">
        <f t="shared" si="2"/>
        <v>Shenzhen_1</v>
      </c>
      <c r="G20974" s="53">
        <f t="shared" si="3"/>
        <v>0.4985636054</v>
      </c>
    </row>
    <row r="20975">
      <c r="A20975" s="61">
        <v>1.516712284E9</v>
      </c>
      <c r="B20975" s="61">
        <v>1.0</v>
      </c>
      <c r="C20975" s="61">
        <v>1080.0</v>
      </c>
      <c r="D20975" s="57" t="s">
        <v>380</v>
      </c>
      <c r="E20975" s="62" t="str">
        <f t="shared" si="1"/>
        <v>Out of test</v>
      </c>
      <c r="F20975" s="53" t="str">
        <f t="shared" si="2"/>
        <v>Shenzhen_1</v>
      </c>
      <c r="G20975" s="53">
        <f t="shared" si="3"/>
        <v>0.2384655776</v>
      </c>
    </row>
    <row r="20976">
      <c r="A20976" s="61">
        <v>1.519779814E9</v>
      </c>
      <c r="B20976" s="61">
        <v>1.0</v>
      </c>
      <c r="C20976" s="61">
        <v>1650.0</v>
      </c>
      <c r="D20976" s="57" t="s">
        <v>380</v>
      </c>
      <c r="E20976" s="62" t="str">
        <f t="shared" si="1"/>
        <v>Out of test</v>
      </c>
      <c r="F20976" s="53" t="str">
        <f t="shared" si="2"/>
        <v>Shenzhen_1</v>
      </c>
      <c r="G20976" s="53">
        <f t="shared" si="3"/>
        <v>0.7218374702</v>
      </c>
    </row>
    <row r="20977">
      <c r="A20977" s="61">
        <v>1.513362578E9</v>
      </c>
      <c r="B20977" s="61">
        <v>1.0</v>
      </c>
      <c r="C20977" s="61">
        <v>1354.0</v>
      </c>
      <c r="D20977" s="57" t="s">
        <v>380</v>
      </c>
      <c r="E20977" s="62" t="str">
        <f t="shared" si="1"/>
        <v>Out of test</v>
      </c>
      <c r="F20977" s="53" t="str">
        <f t="shared" si="2"/>
        <v>Shenzhen_1</v>
      </c>
      <c r="G20977" s="53">
        <f t="shared" si="3"/>
        <v>0.3917797113</v>
      </c>
    </row>
    <row r="20978">
      <c r="A20978" s="61">
        <v>1.518776159E9</v>
      </c>
      <c r="B20978" s="61">
        <v>1.0</v>
      </c>
      <c r="C20978" s="61">
        <v>2514.0</v>
      </c>
      <c r="D20978" s="57" t="s">
        <v>380</v>
      </c>
      <c r="E20978" s="62" t="str">
        <f t="shared" si="1"/>
        <v>Out of test</v>
      </c>
      <c r="F20978" s="53" t="str">
        <f t="shared" si="2"/>
        <v>Shenzhen_1</v>
      </c>
      <c r="G20978" s="53">
        <f t="shared" si="3"/>
        <v>0.05807579748</v>
      </c>
    </row>
    <row r="20979">
      <c r="A20979" s="61">
        <v>1.514946358E9</v>
      </c>
      <c r="B20979" s="61">
        <v>1.0</v>
      </c>
      <c r="C20979" s="61">
        <v>1238.0</v>
      </c>
      <c r="D20979" s="57" t="s">
        <v>380</v>
      </c>
      <c r="E20979" s="62" t="str">
        <f t="shared" si="1"/>
        <v>Out of test</v>
      </c>
      <c r="F20979" s="53" t="str">
        <f t="shared" si="2"/>
        <v>Shenzhen_1</v>
      </c>
      <c r="G20979" s="53">
        <f t="shared" si="3"/>
        <v>0.8982433376</v>
      </c>
    </row>
    <row r="20980">
      <c r="A20980" s="61">
        <v>1.513137845E9</v>
      </c>
      <c r="B20980" s="61">
        <v>1.0</v>
      </c>
      <c r="C20980" s="61">
        <v>826.0</v>
      </c>
      <c r="D20980" s="57" t="s">
        <v>380</v>
      </c>
      <c r="E20980" s="62" t="str">
        <f t="shared" si="1"/>
        <v>Out of test</v>
      </c>
      <c r="F20980" s="53" t="str">
        <f t="shared" si="2"/>
        <v>Shenzhen_1</v>
      </c>
      <c r="G20980" s="53">
        <f t="shared" si="3"/>
        <v>0.5777134846</v>
      </c>
    </row>
    <row r="20981">
      <c r="A20981" s="61">
        <v>1.517747184E9</v>
      </c>
      <c r="B20981" s="61">
        <v>1.0</v>
      </c>
      <c r="C20981" s="61">
        <v>2340.0</v>
      </c>
      <c r="D20981" s="57" t="s">
        <v>380</v>
      </c>
      <c r="E20981" s="62" t="str">
        <f t="shared" si="1"/>
        <v>Out of test</v>
      </c>
      <c r="F20981" s="53" t="str">
        <f t="shared" si="2"/>
        <v>Shenzhen_1</v>
      </c>
      <c r="G20981" s="53">
        <f t="shared" si="3"/>
        <v>0.7448470138</v>
      </c>
    </row>
    <row r="20982">
      <c r="A20982" s="61">
        <v>1.515499414E9</v>
      </c>
      <c r="B20982" s="61">
        <v>1.0</v>
      </c>
      <c r="C20982" s="61">
        <v>2006.0</v>
      </c>
      <c r="D20982" s="57" t="s">
        <v>380</v>
      </c>
      <c r="E20982" s="62" t="str">
        <f t="shared" si="1"/>
        <v>Out of test</v>
      </c>
      <c r="F20982" s="53" t="str">
        <f t="shared" si="2"/>
        <v>Shenzhen_1</v>
      </c>
      <c r="G20982" s="53">
        <f t="shared" si="3"/>
        <v>0.5005462206</v>
      </c>
    </row>
    <row r="20983">
      <c r="A20983" s="61">
        <v>1.518703227E9</v>
      </c>
      <c r="B20983" s="61">
        <v>1.0</v>
      </c>
      <c r="C20983" s="61">
        <v>749.0</v>
      </c>
      <c r="D20983" s="57" t="s">
        <v>380</v>
      </c>
      <c r="E20983" s="62" t="str">
        <f t="shared" si="1"/>
        <v>Out of test</v>
      </c>
      <c r="F20983" s="53" t="str">
        <f t="shared" si="2"/>
        <v>Shenzhen_1</v>
      </c>
      <c r="G20983" s="53">
        <f t="shared" si="3"/>
        <v>0.5558238595</v>
      </c>
    </row>
    <row r="20984">
      <c r="A20984" s="61">
        <v>1.515846367E9</v>
      </c>
      <c r="B20984" s="61">
        <v>1.0</v>
      </c>
      <c r="C20984" s="61">
        <v>494.0</v>
      </c>
      <c r="D20984" s="57" t="s">
        <v>380</v>
      </c>
      <c r="E20984" s="62" t="str">
        <f t="shared" si="1"/>
        <v>Out of test</v>
      </c>
      <c r="F20984" s="53" t="str">
        <f t="shared" si="2"/>
        <v>Shenzhen_1</v>
      </c>
      <c r="G20984" s="53">
        <f t="shared" si="3"/>
        <v>0.5087629446</v>
      </c>
    </row>
    <row r="20985">
      <c r="A20985" s="61">
        <v>1.517351659E9</v>
      </c>
      <c r="B20985" s="61">
        <v>1.0</v>
      </c>
      <c r="C20985" s="61">
        <v>2434.0</v>
      </c>
      <c r="D20985" s="57" t="s">
        <v>380</v>
      </c>
      <c r="E20985" s="62" t="str">
        <f t="shared" si="1"/>
        <v>Out of test</v>
      </c>
      <c r="F20985" s="53" t="str">
        <f t="shared" si="2"/>
        <v>Shenzhen_1</v>
      </c>
      <c r="G20985" s="53">
        <f t="shared" si="3"/>
        <v>0.05645938868</v>
      </c>
    </row>
    <row r="20986">
      <c r="A20986" s="61">
        <v>1.519566317E9</v>
      </c>
      <c r="B20986" s="61">
        <v>1.0</v>
      </c>
      <c r="C20986" s="61">
        <v>2238.0</v>
      </c>
      <c r="D20986" s="57" t="s">
        <v>380</v>
      </c>
      <c r="E20986" s="62" t="str">
        <f t="shared" si="1"/>
        <v>Out of test</v>
      </c>
      <c r="F20986" s="53" t="str">
        <f t="shared" si="2"/>
        <v>Shenzhen_1</v>
      </c>
      <c r="G20986" s="53">
        <f t="shared" si="3"/>
        <v>0.2041024242</v>
      </c>
    </row>
    <row r="20987">
      <c r="A20987" s="61">
        <v>1.514968665E9</v>
      </c>
      <c r="B20987" s="61">
        <v>1.0</v>
      </c>
      <c r="C20987" s="61">
        <v>1453.0</v>
      </c>
      <c r="D20987" s="57" t="s">
        <v>380</v>
      </c>
      <c r="E20987" s="62" t="str">
        <f t="shared" si="1"/>
        <v>Out of test</v>
      </c>
      <c r="F20987" s="53" t="str">
        <f t="shared" si="2"/>
        <v>Shenzhen_1</v>
      </c>
      <c r="G20987" s="53">
        <f t="shared" si="3"/>
        <v>0.8467101348</v>
      </c>
    </row>
    <row r="20988">
      <c r="A20988" s="61">
        <v>1.516849165E9</v>
      </c>
      <c r="B20988" s="61">
        <v>1.0</v>
      </c>
      <c r="C20988" s="61">
        <v>169.0</v>
      </c>
      <c r="D20988" s="57" t="s">
        <v>380</v>
      </c>
      <c r="E20988" s="62" t="str">
        <f t="shared" si="1"/>
        <v>Out of test</v>
      </c>
      <c r="F20988" s="53" t="str">
        <f t="shared" si="2"/>
        <v>Shenzhen_1</v>
      </c>
      <c r="G20988" s="53">
        <f t="shared" si="3"/>
        <v>0.1748621896</v>
      </c>
    </row>
    <row r="20989">
      <c r="A20989" s="61">
        <v>1.513143776E9</v>
      </c>
      <c r="B20989" s="61">
        <v>1.0</v>
      </c>
      <c r="C20989" s="61">
        <v>2385.0</v>
      </c>
      <c r="D20989" s="57" t="s">
        <v>380</v>
      </c>
      <c r="E20989" s="62" t="str">
        <f t="shared" si="1"/>
        <v>Out of test</v>
      </c>
      <c r="F20989" s="53" t="str">
        <f t="shared" si="2"/>
        <v>Shenzhen_1</v>
      </c>
      <c r="G20989" s="53">
        <f t="shared" si="3"/>
        <v>0.149870153</v>
      </c>
    </row>
    <row r="20990">
      <c r="A20990" s="61">
        <v>1.512508095E9</v>
      </c>
      <c r="B20990" s="61">
        <v>1.0</v>
      </c>
      <c r="C20990" s="61">
        <v>728.0</v>
      </c>
      <c r="D20990" s="57" t="s">
        <v>380</v>
      </c>
      <c r="E20990" s="62" t="str">
        <f t="shared" si="1"/>
        <v>Out of test</v>
      </c>
      <c r="F20990" s="53" t="str">
        <f t="shared" si="2"/>
        <v>Shenzhen_1</v>
      </c>
      <c r="G20990" s="53">
        <f t="shared" si="3"/>
        <v>0.03367898742</v>
      </c>
    </row>
    <row r="20991">
      <c r="A20991" s="61">
        <v>1.516619159E9</v>
      </c>
      <c r="B20991" s="61">
        <v>1.0</v>
      </c>
      <c r="C20991" s="61">
        <v>1224.0</v>
      </c>
      <c r="D20991" s="57" t="s">
        <v>380</v>
      </c>
      <c r="E20991" s="62" t="str">
        <f t="shared" si="1"/>
        <v>Out of test</v>
      </c>
      <c r="F20991" s="53" t="str">
        <f t="shared" si="2"/>
        <v>Shenzhen_1</v>
      </c>
      <c r="G20991" s="53">
        <f t="shared" si="3"/>
        <v>0.8860519638</v>
      </c>
    </row>
    <row r="20992">
      <c r="A20992" s="61">
        <v>1.513405799E9</v>
      </c>
      <c r="B20992" s="61">
        <v>1.0</v>
      </c>
      <c r="C20992" s="61">
        <v>1953.0</v>
      </c>
      <c r="D20992" s="57" t="s">
        <v>380</v>
      </c>
      <c r="E20992" s="62" t="str">
        <f t="shared" si="1"/>
        <v>Out of test</v>
      </c>
      <c r="F20992" s="53" t="str">
        <f t="shared" si="2"/>
        <v>Shenzhen_1</v>
      </c>
      <c r="G20992" s="53">
        <f t="shared" si="3"/>
        <v>0.05505485871</v>
      </c>
    </row>
    <row r="20993">
      <c r="A20993" s="61">
        <v>1.516736909E9</v>
      </c>
      <c r="B20993" s="61">
        <v>1.0</v>
      </c>
      <c r="C20993" s="61">
        <v>1548.0</v>
      </c>
      <c r="D20993" s="57" t="s">
        <v>380</v>
      </c>
      <c r="E20993" s="62" t="str">
        <f t="shared" si="1"/>
        <v>Out of test</v>
      </c>
      <c r="F20993" s="53" t="str">
        <f t="shared" si="2"/>
        <v>Shenzhen_1</v>
      </c>
      <c r="G20993" s="53">
        <f t="shared" si="3"/>
        <v>0.7867234445</v>
      </c>
    </row>
    <row r="20994">
      <c r="A20994" s="61">
        <v>1.514632537E9</v>
      </c>
      <c r="B20994" s="61">
        <v>1.0</v>
      </c>
      <c r="C20994" s="61">
        <v>1658.0</v>
      </c>
      <c r="D20994" s="57" t="s">
        <v>380</v>
      </c>
      <c r="E20994" s="62" t="str">
        <f t="shared" si="1"/>
        <v>Out of test</v>
      </c>
      <c r="F20994" s="53" t="str">
        <f t="shared" si="2"/>
        <v>Shenzhen_1</v>
      </c>
      <c r="G20994" s="53">
        <f t="shared" si="3"/>
        <v>0.6952172251</v>
      </c>
    </row>
    <row r="20995">
      <c r="A20995" s="61">
        <v>1.516606566E9</v>
      </c>
      <c r="B20995" s="61">
        <v>1.0</v>
      </c>
      <c r="C20995" s="61">
        <v>12.0</v>
      </c>
      <c r="D20995" s="57" t="s">
        <v>380</v>
      </c>
      <c r="E20995" s="62" t="str">
        <f t="shared" si="1"/>
        <v>Out of test</v>
      </c>
      <c r="F20995" s="53" t="str">
        <f t="shared" si="2"/>
        <v>Shenzhen_1</v>
      </c>
      <c r="G20995" s="53">
        <f t="shared" si="3"/>
        <v>0.1479692165</v>
      </c>
    </row>
    <row r="20996">
      <c r="A20996" s="61">
        <v>1.511954954E9</v>
      </c>
      <c r="B20996" s="61">
        <v>1.0</v>
      </c>
      <c r="C20996" s="61">
        <v>1495.0</v>
      </c>
      <c r="D20996" s="57" t="s">
        <v>380</v>
      </c>
      <c r="E20996" s="62" t="str">
        <f t="shared" si="1"/>
        <v>Out of test</v>
      </c>
      <c r="F20996" s="53" t="str">
        <f t="shared" si="2"/>
        <v>Shenzhen_1</v>
      </c>
      <c r="G20996" s="53">
        <f t="shared" si="3"/>
        <v>0.2818946079</v>
      </c>
    </row>
    <row r="20997">
      <c r="A20997" s="61">
        <v>1.512949625E9</v>
      </c>
      <c r="B20997" s="61">
        <v>1.0</v>
      </c>
      <c r="C20997" s="61">
        <v>178.0</v>
      </c>
      <c r="D20997" s="57" t="s">
        <v>380</v>
      </c>
      <c r="E20997" s="62" t="str">
        <f t="shared" si="1"/>
        <v>Out of test</v>
      </c>
      <c r="F20997" s="53" t="str">
        <f t="shared" si="2"/>
        <v>Shenzhen_1</v>
      </c>
      <c r="G20997" s="53">
        <f t="shared" si="3"/>
        <v>0.1276598322</v>
      </c>
    </row>
    <row r="20998">
      <c r="A20998" s="61">
        <v>1.516509353E9</v>
      </c>
      <c r="B20998" s="61">
        <v>1.0</v>
      </c>
      <c r="C20998" s="61">
        <v>921.0</v>
      </c>
      <c r="D20998" s="57" t="s">
        <v>380</v>
      </c>
      <c r="E20998" s="62" t="str">
        <f t="shared" si="1"/>
        <v>Out of test</v>
      </c>
      <c r="F20998" s="53" t="str">
        <f t="shared" si="2"/>
        <v>Shenzhen_1</v>
      </c>
      <c r="G20998" s="53">
        <f t="shared" si="3"/>
        <v>0.6869077193</v>
      </c>
    </row>
    <row r="20999">
      <c r="A20999" s="61">
        <v>1.517709367E9</v>
      </c>
      <c r="B20999" s="61">
        <v>1.0</v>
      </c>
      <c r="C20999" s="61">
        <v>384.0</v>
      </c>
      <c r="D20999" s="57" t="s">
        <v>380</v>
      </c>
      <c r="E20999" s="62" t="str">
        <f t="shared" si="1"/>
        <v>Out of test</v>
      </c>
      <c r="F20999" s="53" t="str">
        <f t="shared" si="2"/>
        <v>Shenzhen_1</v>
      </c>
      <c r="G20999" s="53">
        <f t="shared" si="3"/>
        <v>0.4645701083</v>
      </c>
    </row>
    <row r="21000">
      <c r="A21000" s="61">
        <v>1.514130447E9</v>
      </c>
      <c r="B21000" s="61">
        <v>1.0</v>
      </c>
      <c r="C21000" s="61">
        <v>2280.0</v>
      </c>
      <c r="D21000" s="57" t="s">
        <v>380</v>
      </c>
      <c r="E21000" s="62" t="str">
        <f t="shared" si="1"/>
        <v>Out of test</v>
      </c>
      <c r="F21000" s="53" t="str">
        <f t="shared" si="2"/>
        <v>Shenzhen_1</v>
      </c>
      <c r="G21000" s="53">
        <f t="shared" si="3"/>
        <v>0.462189171</v>
      </c>
    </row>
    <row r="21001">
      <c r="A21001" s="61">
        <v>1.512978165E9</v>
      </c>
      <c r="B21001" s="61">
        <v>1.0</v>
      </c>
      <c r="C21001" s="61">
        <v>4205.0</v>
      </c>
      <c r="D21001" s="57" t="s">
        <v>380</v>
      </c>
      <c r="E21001" s="62" t="str">
        <f t="shared" si="1"/>
        <v>Out of test</v>
      </c>
      <c r="F21001" s="53" t="str">
        <f t="shared" si="2"/>
        <v>Shenzhen_1</v>
      </c>
      <c r="G21001" s="53">
        <f t="shared" si="3"/>
        <v>0.9530737354</v>
      </c>
    </row>
    <row r="21002">
      <c r="A21002" s="61">
        <v>1.515117683E9</v>
      </c>
      <c r="B21002" s="61">
        <v>1.0</v>
      </c>
      <c r="C21002" s="61">
        <v>596.0</v>
      </c>
      <c r="D21002" s="57" t="s">
        <v>380</v>
      </c>
      <c r="E21002" s="62" t="str">
        <f t="shared" si="1"/>
        <v>Out of test</v>
      </c>
      <c r="F21002" s="53" t="str">
        <f t="shared" si="2"/>
        <v>Shenzhen_1</v>
      </c>
      <c r="G21002" s="53">
        <f t="shared" si="3"/>
        <v>0.05514802329</v>
      </c>
    </row>
    <row r="21003">
      <c r="A21003" s="61">
        <v>1.513797245E9</v>
      </c>
      <c r="B21003" s="61">
        <v>1.0</v>
      </c>
      <c r="C21003" s="61">
        <v>2102.0</v>
      </c>
      <c r="D21003" s="57" t="s">
        <v>380</v>
      </c>
      <c r="E21003" s="62" t="str">
        <f t="shared" si="1"/>
        <v>Out of test</v>
      </c>
      <c r="F21003" s="53" t="str">
        <f t="shared" si="2"/>
        <v>Shenzhen_1</v>
      </c>
      <c r="G21003" s="53">
        <f t="shared" si="3"/>
        <v>0.5908613842</v>
      </c>
    </row>
    <row r="21004">
      <c r="A21004" s="61">
        <v>1.511404056E9</v>
      </c>
      <c r="B21004" s="61">
        <v>1.0</v>
      </c>
      <c r="C21004" s="61">
        <v>757.0</v>
      </c>
      <c r="D21004" s="57" t="s">
        <v>380</v>
      </c>
      <c r="E21004" s="62" t="str">
        <f t="shared" si="1"/>
        <v>Out of test</v>
      </c>
      <c r="F21004" s="53" t="str">
        <f t="shared" si="2"/>
        <v>Shenzhen_1</v>
      </c>
      <c r="G21004" s="53">
        <f t="shared" si="3"/>
        <v>0.6005098282</v>
      </c>
    </row>
    <row r="21005">
      <c r="A21005" s="61">
        <v>1.514130764E9</v>
      </c>
      <c r="B21005" s="61">
        <v>1.0</v>
      </c>
      <c r="C21005" s="61">
        <v>203.0</v>
      </c>
      <c r="D21005" s="57" t="s">
        <v>380</v>
      </c>
      <c r="E21005" s="62" t="str">
        <f t="shared" si="1"/>
        <v>Out of test</v>
      </c>
      <c r="F21005" s="53" t="str">
        <f t="shared" si="2"/>
        <v>Shenzhen_1</v>
      </c>
      <c r="G21005" s="53">
        <f t="shared" si="3"/>
        <v>0.7528177541</v>
      </c>
    </row>
    <row r="21006">
      <c r="A21006" s="61">
        <v>1.515729193E9</v>
      </c>
      <c r="B21006" s="61">
        <v>1.0</v>
      </c>
      <c r="C21006" s="61">
        <v>2107.0</v>
      </c>
      <c r="D21006" s="57" t="s">
        <v>380</v>
      </c>
      <c r="E21006" s="62" t="str">
        <f t="shared" si="1"/>
        <v>Out of test</v>
      </c>
      <c r="F21006" s="53" t="str">
        <f t="shared" si="2"/>
        <v>Shenzhen_1</v>
      </c>
      <c r="G21006" s="53">
        <f t="shared" si="3"/>
        <v>0.8943331573</v>
      </c>
    </row>
    <row r="21007">
      <c r="A21007" s="61">
        <v>1.512784585E9</v>
      </c>
      <c r="B21007" s="61">
        <v>1.0</v>
      </c>
      <c r="C21007" s="61">
        <v>1210.0</v>
      </c>
      <c r="D21007" s="57" t="s">
        <v>380</v>
      </c>
      <c r="E21007" s="62" t="str">
        <f t="shared" si="1"/>
        <v>Out of test</v>
      </c>
      <c r="F21007" s="53" t="str">
        <f t="shared" si="2"/>
        <v>Shenzhen_1</v>
      </c>
      <c r="G21007" s="53">
        <f t="shared" si="3"/>
        <v>0.08350625796</v>
      </c>
    </row>
    <row r="21008">
      <c r="A21008" s="61">
        <v>1.513357904E9</v>
      </c>
      <c r="B21008" s="61">
        <v>1.0</v>
      </c>
      <c r="C21008" s="61">
        <v>265.0</v>
      </c>
      <c r="D21008" s="57" t="s">
        <v>380</v>
      </c>
      <c r="E21008" s="62" t="str">
        <f t="shared" si="1"/>
        <v>Out of test</v>
      </c>
      <c r="F21008" s="53" t="str">
        <f t="shared" si="2"/>
        <v>Shenzhen_1</v>
      </c>
      <c r="G21008" s="53">
        <f t="shared" si="3"/>
        <v>0.4263994016</v>
      </c>
    </row>
    <row r="21009">
      <c r="A21009" s="61">
        <v>1.518580319E9</v>
      </c>
      <c r="B21009" s="61">
        <v>1.0</v>
      </c>
      <c r="C21009" s="61">
        <v>4822.0</v>
      </c>
      <c r="D21009" s="57" t="s">
        <v>380</v>
      </c>
      <c r="E21009" s="62" t="str">
        <f t="shared" si="1"/>
        <v>Out of test</v>
      </c>
      <c r="F21009" s="53" t="str">
        <f t="shared" si="2"/>
        <v>Shenzhen_1</v>
      </c>
      <c r="G21009" s="53">
        <f t="shared" si="3"/>
        <v>0.6735321882</v>
      </c>
    </row>
    <row r="21010">
      <c r="A21010" s="61">
        <v>1.511930766E9</v>
      </c>
      <c r="B21010" s="61">
        <v>1.0</v>
      </c>
      <c r="C21010" s="61">
        <v>3268.0</v>
      </c>
      <c r="D21010" s="57" t="s">
        <v>380</v>
      </c>
      <c r="E21010" s="62" t="str">
        <f t="shared" si="1"/>
        <v>Out of test</v>
      </c>
      <c r="F21010" s="53" t="str">
        <f t="shared" si="2"/>
        <v>Shenzhen_1</v>
      </c>
      <c r="G21010" s="53">
        <f t="shared" si="3"/>
        <v>0.4172911032</v>
      </c>
    </row>
    <row r="21011">
      <c r="A21011" s="61">
        <v>1.518722643E9</v>
      </c>
      <c r="B21011" s="61">
        <v>1.0</v>
      </c>
      <c r="C21011" s="61">
        <v>1975.0</v>
      </c>
      <c r="D21011" s="57" t="s">
        <v>380</v>
      </c>
      <c r="E21011" s="62" t="str">
        <f t="shared" si="1"/>
        <v>Out of test</v>
      </c>
      <c r="F21011" s="53" t="str">
        <f t="shared" si="2"/>
        <v>Shenzhen_1</v>
      </c>
      <c r="G21011" s="53">
        <f t="shared" si="3"/>
        <v>0.9493929108</v>
      </c>
    </row>
    <row r="21012">
      <c r="A21012" s="61">
        <v>1.519291279E9</v>
      </c>
      <c r="B21012" s="61">
        <v>1.0</v>
      </c>
      <c r="C21012" s="61">
        <v>2059.0</v>
      </c>
      <c r="D21012" s="57" t="s">
        <v>380</v>
      </c>
      <c r="E21012" s="62" t="str">
        <f t="shared" si="1"/>
        <v>Out of test</v>
      </c>
      <c r="F21012" s="53" t="str">
        <f t="shared" si="2"/>
        <v>Shenzhen_1</v>
      </c>
      <c r="G21012" s="53">
        <f t="shared" si="3"/>
        <v>0.267033597</v>
      </c>
    </row>
    <row r="21013">
      <c r="A21013" s="61">
        <v>1.519941217E9</v>
      </c>
      <c r="B21013" s="61">
        <v>1.0</v>
      </c>
      <c r="C21013" s="61">
        <v>175.0</v>
      </c>
      <c r="D21013" s="57" t="s">
        <v>380</v>
      </c>
      <c r="E21013" s="62" t="str">
        <f t="shared" si="1"/>
        <v>Out of test</v>
      </c>
      <c r="F21013" s="53" t="str">
        <f t="shared" si="2"/>
        <v>Shenzhen_1</v>
      </c>
      <c r="G21013" s="53">
        <f t="shared" si="3"/>
        <v>0.09841025901</v>
      </c>
    </row>
    <row r="21014">
      <c r="A21014" s="61">
        <v>1.515960984E9</v>
      </c>
      <c r="B21014" s="61">
        <v>1.0</v>
      </c>
      <c r="C21014" s="61">
        <v>2013.0</v>
      </c>
      <c r="D21014" s="57" t="s">
        <v>380</v>
      </c>
      <c r="E21014" s="62" t="str">
        <f t="shared" si="1"/>
        <v>Out of test</v>
      </c>
      <c r="F21014" s="53" t="str">
        <f t="shared" si="2"/>
        <v>Shenzhen_1</v>
      </c>
      <c r="G21014" s="53">
        <f t="shared" si="3"/>
        <v>0.4671219652</v>
      </c>
    </row>
    <row r="21015">
      <c r="A21015" s="61">
        <v>1.511740793E9</v>
      </c>
      <c r="B21015" s="61">
        <v>1.0</v>
      </c>
      <c r="C21015" s="61">
        <v>2221.0</v>
      </c>
      <c r="D21015" s="57" t="s">
        <v>380</v>
      </c>
      <c r="E21015" s="62" t="str">
        <f t="shared" si="1"/>
        <v>Out of test</v>
      </c>
      <c r="F21015" s="53" t="str">
        <f t="shared" si="2"/>
        <v>Shenzhen_1</v>
      </c>
      <c r="G21015" s="53">
        <f t="shared" si="3"/>
        <v>0.6342346563</v>
      </c>
    </row>
    <row r="21016">
      <c r="A21016" s="61">
        <v>1.512402714E9</v>
      </c>
      <c r="B21016" s="61">
        <v>1.0</v>
      </c>
      <c r="C21016" s="61">
        <v>1481.0</v>
      </c>
      <c r="D21016" s="57" t="s">
        <v>380</v>
      </c>
      <c r="E21016" s="62" t="str">
        <f t="shared" si="1"/>
        <v>Out of test</v>
      </c>
      <c r="F21016" s="53" t="str">
        <f t="shared" si="2"/>
        <v>Shenzhen_1</v>
      </c>
      <c r="G21016" s="53">
        <f t="shared" si="3"/>
        <v>0.1041598085</v>
      </c>
    </row>
    <row r="21017">
      <c r="A21017" s="61">
        <v>1.513772756E9</v>
      </c>
      <c r="B21017" s="61">
        <v>1.0</v>
      </c>
      <c r="C21017" s="61">
        <v>753.0</v>
      </c>
      <c r="D21017" s="57" t="s">
        <v>380</v>
      </c>
      <c r="E21017" s="62" t="str">
        <f t="shared" si="1"/>
        <v>Out of test</v>
      </c>
      <c r="F21017" s="53" t="str">
        <f t="shared" si="2"/>
        <v>Shenzhen_1</v>
      </c>
      <c r="G21017" s="53">
        <f t="shared" si="3"/>
        <v>0.3265926401</v>
      </c>
    </row>
    <row r="21018">
      <c r="A21018" s="61">
        <v>1.518173976E9</v>
      </c>
      <c r="B21018" s="61">
        <v>1.0</v>
      </c>
      <c r="C21018" s="61">
        <v>609.0</v>
      </c>
      <c r="D21018" s="57" t="s">
        <v>380</v>
      </c>
      <c r="E21018" s="62" t="str">
        <f t="shared" si="1"/>
        <v>Out of test</v>
      </c>
      <c r="F21018" s="53" t="str">
        <f t="shared" si="2"/>
        <v>Shenzhen_1</v>
      </c>
      <c r="G21018" s="53">
        <f t="shared" si="3"/>
        <v>0.5413937734</v>
      </c>
    </row>
    <row r="21019">
      <c r="A21019" s="61">
        <v>1.516861814E9</v>
      </c>
      <c r="B21019" s="61">
        <v>1.0</v>
      </c>
      <c r="C21019" s="61">
        <v>1244.0</v>
      </c>
      <c r="D21019" s="57" t="s">
        <v>380</v>
      </c>
      <c r="E21019" s="62" t="str">
        <f t="shared" si="1"/>
        <v>Out of test</v>
      </c>
      <c r="F21019" s="53" t="str">
        <f t="shared" si="2"/>
        <v>Shenzhen_1</v>
      </c>
      <c r="G21019" s="53">
        <f t="shared" si="3"/>
        <v>0.4419305915</v>
      </c>
    </row>
    <row r="21020">
      <c r="A21020" s="61">
        <v>1.514806103E9</v>
      </c>
      <c r="B21020" s="61">
        <v>1.0</v>
      </c>
      <c r="C21020" s="61">
        <v>2867.0</v>
      </c>
      <c r="D21020" s="57" t="s">
        <v>380</v>
      </c>
      <c r="E21020" s="62" t="str">
        <f t="shared" si="1"/>
        <v>Out of test</v>
      </c>
      <c r="F21020" s="53" t="str">
        <f t="shared" si="2"/>
        <v>Shenzhen_1</v>
      </c>
      <c r="G21020" s="53">
        <f t="shared" si="3"/>
        <v>0.6074582454</v>
      </c>
    </row>
    <row r="21021">
      <c r="A21021" s="61">
        <v>1.517753154E9</v>
      </c>
      <c r="B21021" s="61">
        <v>1.0</v>
      </c>
      <c r="C21021" s="61">
        <v>1554.0</v>
      </c>
      <c r="D21021" s="57" t="s">
        <v>380</v>
      </c>
      <c r="E21021" s="62" t="str">
        <f t="shared" si="1"/>
        <v>Out of test</v>
      </c>
      <c r="F21021" s="53" t="str">
        <f t="shared" si="2"/>
        <v>Shenzhen_1</v>
      </c>
      <c r="G21021" s="53">
        <f t="shared" si="3"/>
        <v>0.4180180867</v>
      </c>
    </row>
    <row r="21022">
      <c r="A21022" s="61">
        <v>1.512515955E9</v>
      </c>
      <c r="B21022" s="61">
        <v>1.0</v>
      </c>
      <c r="C21022" s="61">
        <v>1317.0</v>
      </c>
      <c r="D21022" s="57" t="s">
        <v>380</v>
      </c>
      <c r="E21022" s="62" t="str">
        <f t="shared" si="1"/>
        <v>Out of test</v>
      </c>
      <c r="F21022" s="53" t="str">
        <f t="shared" si="2"/>
        <v>Shenzhen_1</v>
      </c>
      <c r="G21022" s="53">
        <f t="shared" si="3"/>
        <v>0.7560937554</v>
      </c>
    </row>
    <row r="21023">
      <c r="A21023" s="61">
        <v>1.519987204E9</v>
      </c>
      <c r="B21023" s="61">
        <v>1.0</v>
      </c>
      <c r="C21023" s="61">
        <v>2489.0</v>
      </c>
      <c r="D21023" s="57" t="s">
        <v>380</v>
      </c>
      <c r="E21023" s="62" t="str">
        <f t="shared" si="1"/>
        <v>Out of test</v>
      </c>
      <c r="F21023" s="53" t="str">
        <f t="shared" si="2"/>
        <v>Shenzhen_1</v>
      </c>
      <c r="G21023" s="53">
        <f t="shared" si="3"/>
        <v>0.4021728819</v>
      </c>
    </row>
    <row r="21024">
      <c r="A21024" s="61">
        <v>1.511599117E9</v>
      </c>
      <c r="B21024" s="61">
        <v>1.0</v>
      </c>
      <c r="C21024" s="61">
        <v>170.0</v>
      </c>
      <c r="D21024" s="57" t="s">
        <v>380</v>
      </c>
      <c r="E21024" s="62" t="str">
        <f t="shared" si="1"/>
        <v>Out of test</v>
      </c>
      <c r="F21024" s="53" t="str">
        <f t="shared" si="2"/>
        <v>Shenzhen_1</v>
      </c>
      <c r="G21024" s="53">
        <f t="shared" si="3"/>
        <v>0.746040361</v>
      </c>
    </row>
    <row r="21025">
      <c r="A21025" s="61">
        <v>1.519662506E9</v>
      </c>
      <c r="B21025" s="61">
        <v>1.0</v>
      </c>
      <c r="C21025" s="61">
        <v>2320.0</v>
      </c>
      <c r="D21025" s="57" t="s">
        <v>380</v>
      </c>
      <c r="E21025" s="62" t="str">
        <f t="shared" si="1"/>
        <v>Out of test</v>
      </c>
      <c r="F21025" s="53" t="str">
        <f t="shared" si="2"/>
        <v>Shenzhen_1</v>
      </c>
      <c r="G21025" s="53">
        <f t="shared" si="3"/>
        <v>0.7744387454</v>
      </c>
    </row>
    <row r="21026">
      <c r="A21026" s="61">
        <v>1.516894836E9</v>
      </c>
      <c r="B21026" s="61">
        <v>1.0</v>
      </c>
      <c r="C21026" s="61">
        <v>1567.0</v>
      </c>
      <c r="D21026" s="57" t="s">
        <v>380</v>
      </c>
      <c r="E21026" s="62" t="str">
        <f t="shared" si="1"/>
        <v>Out of test</v>
      </c>
      <c r="F21026" s="53" t="str">
        <f t="shared" si="2"/>
        <v>Shenzhen_1</v>
      </c>
      <c r="G21026" s="53">
        <f t="shared" si="3"/>
        <v>0.6894289859</v>
      </c>
    </row>
    <row r="21027">
      <c r="A21027" s="61">
        <v>1.514644343E9</v>
      </c>
      <c r="B21027" s="61">
        <v>1.0</v>
      </c>
      <c r="C21027" s="61">
        <v>1337.0</v>
      </c>
      <c r="D21027" s="57" t="s">
        <v>380</v>
      </c>
      <c r="E21027" s="62" t="str">
        <f t="shared" si="1"/>
        <v>Out of test</v>
      </c>
      <c r="F21027" s="53" t="str">
        <f t="shared" si="2"/>
        <v>Shenzhen_1</v>
      </c>
      <c r="G21027" s="53">
        <f t="shared" si="3"/>
        <v>0.9367958741</v>
      </c>
    </row>
    <row r="21028">
      <c r="A21028" s="61">
        <v>1.515924279E9</v>
      </c>
      <c r="B21028" s="61">
        <v>1.0</v>
      </c>
      <c r="C21028" s="61">
        <v>3479.0</v>
      </c>
      <c r="D21028" s="57" t="s">
        <v>380</v>
      </c>
      <c r="E21028" s="62" t="str">
        <f t="shared" si="1"/>
        <v>Out of test</v>
      </c>
      <c r="F21028" s="53" t="str">
        <f t="shared" si="2"/>
        <v>Shenzhen_1</v>
      </c>
      <c r="G21028" s="53">
        <f t="shared" si="3"/>
        <v>0.04562026262</v>
      </c>
    </row>
    <row r="21029">
      <c r="A21029" s="61">
        <v>1.513599555E9</v>
      </c>
      <c r="B21029" s="61">
        <v>1.0</v>
      </c>
      <c r="C21029" s="61">
        <v>2707.0</v>
      </c>
      <c r="D21029" s="57" t="s">
        <v>380</v>
      </c>
      <c r="E21029" s="62" t="str">
        <f t="shared" si="1"/>
        <v>Out of test</v>
      </c>
      <c r="F21029" s="53" t="str">
        <f t="shared" si="2"/>
        <v>Shenzhen_1</v>
      </c>
      <c r="G21029" s="53">
        <f t="shared" si="3"/>
        <v>0.4384428984</v>
      </c>
    </row>
    <row r="21030">
      <c r="A21030" s="61">
        <v>1.513688244E9</v>
      </c>
      <c r="B21030" s="61">
        <v>1.0</v>
      </c>
      <c r="C21030" s="61">
        <v>2987.0</v>
      </c>
      <c r="D21030" s="57" t="s">
        <v>380</v>
      </c>
      <c r="E21030" s="62" t="str">
        <f t="shared" si="1"/>
        <v>Out of test</v>
      </c>
      <c r="F21030" s="53" t="str">
        <f t="shared" si="2"/>
        <v>Shenzhen_1</v>
      </c>
      <c r="G21030" s="53">
        <f t="shared" si="3"/>
        <v>0.7145158927</v>
      </c>
    </row>
    <row r="21031">
      <c r="A21031" s="61">
        <v>1.515488835E9</v>
      </c>
      <c r="B21031" s="61">
        <v>1.0</v>
      </c>
      <c r="C21031" s="61">
        <v>2047.0</v>
      </c>
      <c r="D21031" s="57" t="s">
        <v>380</v>
      </c>
      <c r="E21031" s="62" t="str">
        <f t="shared" si="1"/>
        <v>Out of test</v>
      </c>
      <c r="F21031" s="53" t="str">
        <f t="shared" si="2"/>
        <v>Shenzhen_1</v>
      </c>
      <c r="G21031" s="53">
        <f t="shared" si="3"/>
        <v>0.4146182419</v>
      </c>
    </row>
    <row r="21032">
      <c r="A21032" s="61">
        <v>1.519317344E9</v>
      </c>
      <c r="B21032" s="61">
        <v>1.0</v>
      </c>
      <c r="C21032" s="61">
        <v>1503.0</v>
      </c>
      <c r="D21032" s="57" t="s">
        <v>380</v>
      </c>
      <c r="E21032" s="62" t="str">
        <f t="shared" si="1"/>
        <v>Out of test</v>
      </c>
      <c r="F21032" s="53" t="str">
        <f t="shared" si="2"/>
        <v>Shenzhen_1</v>
      </c>
      <c r="G21032" s="53">
        <f t="shared" si="3"/>
        <v>0.68096438</v>
      </c>
    </row>
    <row r="21033">
      <c r="A21033" s="61">
        <v>1.519746549E9</v>
      </c>
      <c r="B21033" s="61">
        <v>1.0</v>
      </c>
      <c r="C21033" s="61">
        <v>3284.0</v>
      </c>
      <c r="D21033" s="57" t="s">
        <v>380</v>
      </c>
      <c r="E21033" s="62" t="str">
        <f t="shared" si="1"/>
        <v>Out of test</v>
      </c>
      <c r="F21033" s="53" t="str">
        <f t="shared" si="2"/>
        <v>Shenzhen_1</v>
      </c>
      <c r="G21033" s="53">
        <f t="shared" si="3"/>
        <v>0.4097093687</v>
      </c>
    </row>
    <row r="21034">
      <c r="A21034" s="61">
        <v>1.514566877E9</v>
      </c>
      <c r="B21034" s="61">
        <v>1.0</v>
      </c>
      <c r="C21034" s="61">
        <v>1712.0</v>
      </c>
      <c r="D21034" s="57" t="s">
        <v>380</v>
      </c>
      <c r="E21034" s="62" t="str">
        <f t="shared" si="1"/>
        <v>Out of test</v>
      </c>
      <c r="F21034" s="53" t="str">
        <f t="shared" si="2"/>
        <v>Shenzhen_1</v>
      </c>
      <c r="G21034" s="53">
        <f t="shared" si="3"/>
        <v>0.2551929568</v>
      </c>
    </row>
    <row r="21035">
      <c r="A21035" s="61">
        <v>1.513066864E9</v>
      </c>
      <c r="B21035" s="61">
        <v>1.0</v>
      </c>
      <c r="C21035" s="61">
        <v>2501.0</v>
      </c>
      <c r="D21035" s="57" t="s">
        <v>380</v>
      </c>
      <c r="E21035" s="62" t="str">
        <f t="shared" si="1"/>
        <v>Out of test</v>
      </c>
      <c r="F21035" s="53" t="str">
        <f t="shared" si="2"/>
        <v>Shenzhen_1</v>
      </c>
      <c r="G21035" s="53">
        <f t="shared" si="3"/>
        <v>0.830039094</v>
      </c>
    </row>
    <row r="21036">
      <c r="A21036" s="61">
        <v>1.513247805E9</v>
      </c>
      <c r="B21036" s="61">
        <v>1.0</v>
      </c>
      <c r="C21036" s="61">
        <v>204.0</v>
      </c>
      <c r="D21036" s="57" t="s">
        <v>380</v>
      </c>
      <c r="E21036" s="62" t="str">
        <f t="shared" si="1"/>
        <v>Out of test</v>
      </c>
      <c r="F21036" s="53" t="str">
        <f t="shared" si="2"/>
        <v>Shenzhen_1</v>
      </c>
      <c r="G21036" s="53">
        <f t="shared" si="3"/>
        <v>0.3715459825</v>
      </c>
    </row>
    <row r="21037">
      <c r="A21037" s="61">
        <v>1.515175936E9</v>
      </c>
      <c r="B21037" s="61">
        <v>1.0</v>
      </c>
      <c r="C21037" s="61">
        <v>4119.0</v>
      </c>
      <c r="D21037" s="57" t="s">
        <v>380</v>
      </c>
      <c r="E21037" s="62" t="str">
        <f t="shared" si="1"/>
        <v>Out of test</v>
      </c>
      <c r="F21037" s="53" t="str">
        <f t="shared" si="2"/>
        <v>Shenzhen_1</v>
      </c>
      <c r="G21037" s="53">
        <f t="shared" si="3"/>
        <v>0.5013517286</v>
      </c>
    </row>
    <row r="21038">
      <c r="A21038" s="61">
        <v>1.518407558E9</v>
      </c>
      <c r="B21038" s="61">
        <v>1.0</v>
      </c>
      <c r="C21038" s="61">
        <v>4080.0</v>
      </c>
      <c r="D21038" s="57" t="s">
        <v>380</v>
      </c>
      <c r="E21038" s="62" t="str">
        <f t="shared" si="1"/>
        <v>Out of test</v>
      </c>
      <c r="F21038" s="53" t="str">
        <f t="shared" si="2"/>
        <v>Shenzhen_1</v>
      </c>
      <c r="G21038" s="53">
        <f t="shared" si="3"/>
        <v>0.3806368588</v>
      </c>
    </row>
    <row r="21039">
      <c r="A21039" s="61">
        <v>1.514183155E9</v>
      </c>
      <c r="B21039" s="61">
        <v>1.0</v>
      </c>
      <c r="C21039" s="61">
        <v>1358.0</v>
      </c>
      <c r="D21039" s="57" t="s">
        <v>380</v>
      </c>
      <c r="E21039" s="62" t="str">
        <f t="shared" si="1"/>
        <v>Out of test</v>
      </c>
      <c r="F21039" s="53" t="str">
        <f t="shared" si="2"/>
        <v>Shenzhen_1</v>
      </c>
      <c r="G21039" s="53">
        <f t="shared" si="3"/>
        <v>0.3924051434</v>
      </c>
    </row>
    <row r="21040">
      <c r="A21040" s="61">
        <v>1.516395158E9</v>
      </c>
      <c r="B21040" s="61">
        <v>1.0</v>
      </c>
      <c r="C21040" s="61">
        <v>2202.0</v>
      </c>
      <c r="D21040" s="57" t="s">
        <v>380</v>
      </c>
      <c r="E21040" s="62" t="str">
        <f t="shared" si="1"/>
        <v>Out of test</v>
      </c>
      <c r="F21040" s="53" t="str">
        <f t="shared" si="2"/>
        <v>Shenzhen_1</v>
      </c>
      <c r="G21040" s="53">
        <f t="shared" si="3"/>
        <v>0.4829002994</v>
      </c>
    </row>
    <row r="21041">
      <c r="A21041" s="61">
        <v>1.515350003E9</v>
      </c>
      <c r="B21041" s="61">
        <v>1.0</v>
      </c>
      <c r="C21041" s="61">
        <v>1744.0</v>
      </c>
      <c r="D21041" s="57" t="s">
        <v>380</v>
      </c>
      <c r="E21041" s="62" t="str">
        <f t="shared" si="1"/>
        <v>Out of test</v>
      </c>
      <c r="F21041" s="53" t="str">
        <f t="shared" si="2"/>
        <v>Shenzhen_1</v>
      </c>
      <c r="G21041" s="53">
        <f t="shared" si="3"/>
        <v>0.3890924985</v>
      </c>
    </row>
    <row r="21042">
      <c r="A21042" s="61">
        <v>1.519840047E9</v>
      </c>
      <c r="B21042" s="61">
        <v>1.0</v>
      </c>
      <c r="C21042" s="61">
        <v>3249.0</v>
      </c>
      <c r="D21042" s="57" t="s">
        <v>380</v>
      </c>
      <c r="E21042" s="62" t="str">
        <f t="shared" si="1"/>
        <v>Out of test</v>
      </c>
      <c r="F21042" s="53" t="str">
        <f t="shared" si="2"/>
        <v>Shenzhen_1</v>
      </c>
      <c r="G21042" s="53">
        <f t="shared" si="3"/>
        <v>0.2921571532</v>
      </c>
    </row>
    <row r="21043">
      <c r="A21043" s="61">
        <v>1.517006099E9</v>
      </c>
      <c r="B21043" s="61">
        <v>1.0</v>
      </c>
      <c r="C21043" s="61">
        <v>1875.0</v>
      </c>
      <c r="D21043" s="57" t="s">
        <v>380</v>
      </c>
      <c r="E21043" s="62" t="str">
        <f t="shared" si="1"/>
        <v>Out of test</v>
      </c>
      <c r="F21043" s="53" t="str">
        <f t="shared" si="2"/>
        <v>Shenzhen_1</v>
      </c>
      <c r="G21043" s="53">
        <f t="shared" si="3"/>
        <v>0.771175112</v>
      </c>
    </row>
    <row r="21044">
      <c r="A21044" s="61">
        <v>1.515302917E9</v>
      </c>
      <c r="B21044" s="61">
        <v>1.0</v>
      </c>
      <c r="C21044" s="61">
        <v>2213.0</v>
      </c>
      <c r="D21044" s="57" t="s">
        <v>380</v>
      </c>
      <c r="E21044" s="62" t="str">
        <f t="shared" si="1"/>
        <v>Out of test</v>
      </c>
      <c r="F21044" s="53" t="str">
        <f t="shared" si="2"/>
        <v>Shenzhen_1</v>
      </c>
      <c r="G21044" s="53">
        <f t="shared" si="3"/>
        <v>0.8269972722</v>
      </c>
    </row>
    <row r="21045">
      <c r="A21045" s="61">
        <v>1.517092373E9</v>
      </c>
      <c r="B21045" s="61">
        <v>1.0</v>
      </c>
      <c r="C21045" s="61">
        <v>1615.0</v>
      </c>
      <c r="D21045" s="57" t="s">
        <v>380</v>
      </c>
      <c r="E21045" s="62" t="str">
        <f t="shared" si="1"/>
        <v>Out of test</v>
      </c>
      <c r="F21045" s="53" t="str">
        <f t="shared" si="2"/>
        <v>Shenzhen_1</v>
      </c>
      <c r="G21045" s="53">
        <f t="shared" si="3"/>
        <v>0.5421407149</v>
      </c>
    </row>
    <row r="21046">
      <c r="A21046" s="61">
        <v>1.515956524E9</v>
      </c>
      <c r="B21046" s="61">
        <v>1.0</v>
      </c>
      <c r="C21046" s="61">
        <v>503.0</v>
      </c>
      <c r="D21046" s="57" t="s">
        <v>380</v>
      </c>
      <c r="E21046" s="62" t="str">
        <f t="shared" si="1"/>
        <v>Out of test</v>
      </c>
      <c r="F21046" s="53" t="str">
        <f t="shared" si="2"/>
        <v>Shenzhen_1</v>
      </c>
      <c r="G21046" s="53">
        <f t="shared" si="3"/>
        <v>0.549489812</v>
      </c>
    </row>
    <row r="21047">
      <c r="A21047" s="61">
        <v>1.519841816E9</v>
      </c>
      <c r="B21047" s="61">
        <v>1.0</v>
      </c>
      <c r="C21047" s="61">
        <v>4385.0</v>
      </c>
      <c r="D21047" s="57" t="s">
        <v>380</v>
      </c>
      <c r="E21047" s="62" t="str">
        <f t="shared" si="1"/>
        <v>Out of test</v>
      </c>
      <c r="F21047" s="53" t="str">
        <f t="shared" si="2"/>
        <v>Shenzhen_1</v>
      </c>
      <c r="G21047" s="53">
        <f t="shared" si="3"/>
        <v>0.1061644111</v>
      </c>
    </row>
    <row r="21048">
      <c r="A21048" s="61">
        <v>1.511614923E9</v>
      </c>
      <c r="B21048" s="61">
        <v>1.0</v>
      </c>
      <c r="C21048" s="61">
        <v>1323.0</v>
      </c>
      <c r="D21048" s="57" t="s">
        <v>380</v>
      </c>
      <c r="E21048" s="62" t="str">
        <f t="shared" si="1"/>
        <v>Out of test</v>
      </c>
      <c r="F21048" s="53" t="str">
        <f t="shared" si="2"/>
        <v>Shenzhen_1</v>
      </c>
      <c r="G21048" s="53">
        <f t="shared" si="3"/>
        <v>0.4020188267</v>
      </c>
    </row>
    <row r="21049">
      <c r="A21049" s="61">
        <v>1.512148983E9</v>
      </c>
      <c r="B21049" s="61">
        <v>1.0</v>
      </c>
      <c r="C21049" s="61">
        <v>2880.0</v>
      </c>
      <c r="D21049" s="57" t="s">
        <v>380</v>
      </c>
      <c r="E21049" s="62" t="str">
        <f t="shared" si="1"/>
        <v>Out of test</v>
      </c>
      <c r="F21049" s="53" t="str">
        <f t="shared" si="2"/>
        <v>Shenzhen_1</v>
      </c>
      <c r="G21049" s="53">
        <f t="shared" si="3"/>
        <v>0.6670290504</v>
      </c>
    </row>
    <row r="21050">
      <c r="A21050" s="61">
        <v>1.517231375E9</v>
      </c>
      <c r="B21050" s="61">
        <v>1.0</v>
      </c>
      <c r="C21050" s="61">
        <v>2313.0</v>
      </c>
      <c r="D21050" s="57" t="s">
        <v>380</v>
      </c>
      <c r="E21050" s="62" t="str">
        <f t="shared" si="1"/>
        <v>Out of test</v>
      </c>
      <c r="F21050" s="53" t="str">
        <f t="shared" si="2"/>
        <v>Shenzhen_1</v>
      </c>
      <c r="G21050" s="53">
        <f t="shared" si="3"/>
        <v>0.3341061056</v>
      </c>
    </row>
    <row r="21051">
      <c r="A21051" s="61">
        <v>1.515896378E9</v>
      </c>
      <c r="B21051" s="61">
        <v>1.0</v>
      </c>
      <c r="C21051" s="61">
        <v>649.0</v>
      </c>
      <c r="D21051" s="57" t="s">
        <v>380</v>
      </c>
      <c r="E21051" s="62" t="str">
        <f t="shared" si="1"/>
        <v>Out of test</v>
      </c>
      <c r="F21051" s="53" t="str">
        <f t="shared" si="2"/>
        <v>Shenzhen_1</v>
      </c>
      <c r="G21051" s="53">
        <f t="shared" si="3"/>
        <v>0.6626616681</v>
      </c>
    </row>
    <row r="21052">
      <c r="A21052" s="61">
        <v>1.514016017E9</v>
      </c>
      <c r="B21052" s="61">
        <v>1.0</v>
      </c>
      <c r="C21052" s="61">
        <v>2208.0</v>
      </c>
      <c r="D21052" s="57" t="s">
        <v>380</v>
      </c>
      <c r="E21052" s="62" t="str">
        <f t="shared" si="1"/>
        <v>Out of test</v>
      </c>
      <c r="F21052" s="53" t="str">
        <f t="shared" si="2"/>
        <v>Shenzhen_1</v>
      </c>
      <c r="G21052" s="53">
        <f t="shared" si="3"/>
        <v>0.7152478784</v>
      </c>
    </row>
    <row r="21053">
      <c r="A21053" s="61">
        <v>1.516662098E9</v>
      </c>
      <c r="B21053" s="61">
        <v>1.0</v>
      </c>
      <c r="C21053" s="61">
        <v>1206.0</v>
      </c>
      <c r="D21053" s="57" t="s">
        <v>380</v>
      </c>
      <c r="E21053" s="62" t="str">
        <f t="shared" si="1"/>
        <v>Out of test</v>
      </c>
      <c r="F21053" s="53" t="str">
        <f t="shared" si="2"/>
        <v>Shenzhen_1</v>
      </c>
      <c r="G21053" s="53">
        <f t="shared" si="3"/>
        <v>0.1442992673</v>
      </c>
    </row>
    <row r="21054">
      <c r="A21054" s="61">
        <v>1.519004817E9</v>
      </c>
      <c r="B21054" s="61">
        <v>1.0</v>
      </c>
      <c r="C21054" s="61">
        <v>2147.0</v>
      </c>
      <c r="D21054" s="57" t="s">
        <v>380</v>
      </c>
      <c r="E21054" s="62" t="str">
        <f t="shared" si="1"/>
        <v>Out of test</v>
      </c>
      <c r="F21054" s="53" t="str">
        <f t="shared" si="2"/>
        <v>Shenzhen_1</v>
      </c>
      <c r="G21054" s="53">
        <f t="shared" si="3"/>
        <v>0.6534972684</v>
      </c>
    </row>
    <row r="21055">
      <c r="A21055" s="61">
        <v>1.514467226E9</v>
      </c>
      <c r="B21055" s="61">
        <v>1.0</v>
      </c>
      <c r="C21055" s="61">
        <v>3138.0</v>
      </c>
      <c r="D21055" s="57" t="s">
        <v>380</v>
      </c>
      <c r="E21055" s="62" t="str">
        <f t="shared" si="1"/>
        <v>Out of test</v>
      </c>
      <c r="F21055" s="53" t="str">
        <f t="shared" si="2"/>
        <v>Shenzhen_1</v>
      </c>
      <c r="G21055" s="53">
        <f t="shared" si="3"/>
        <v>0.1879659009</v>
      </c>
    </row>
    <row r="21056">
      <c r="A21056" s="61">
        <v>1.512874387E9</v>
      </c>
      <c r="B21056" s="61">
        <v>1.0</v>
      </c>
      <c r="C21056" s="61">
        <v>2638.0</v>
      </c>
      <c r="D21056" s="57" t="s">
        <v>380</v>
      </c>
      <c r="E21056" s="62" t="str">
        <f t="shared" si="1"/>
        <v>Out of test</v>
      </c>
      <c r="F21056" s="53" t="str">
        <f t="shared" si="2"/>
        <v>Shenzhen_1</v>
      </c>
      <c r="G21056" s="53">
        <f t="shared" si="3"/>
        <v>0.3923466227</v>
      </c>
    </row>
    <row r="21057">
      <c r="A21057" s="61">
        <v>1.519955358E9</v>
      </c>
      <c r="B21057" s="61">
        <v>1.0</v>
      </c>
      <c r="C21057" s="61">
        <v>856.0</v>
      </c>
      <c r="D21057" s="57" t="s">
        <v>380</v>
      </c>
      <c r="E21057" s="62" t="str">
        <f t="shared" si="1"/>
        <v>Out of test</v>
      </c>
      <c r="F21057" s="53" t="str">
        <f t="shared" si="2"/>
        <v>Shenzhen_1</v>
      </c>
      <c r="G21057" s="53">
        <f t="shared" si="3"/>
        <v>0.6928077943</v>
      </c>
    </row>
    <row r="21058">
      <c r="A21058" s="61">
        <v>1.513340194E9</v>
      </c>
      <c r="B21058" s="61">
        <v>1.0</v>
      </c>
      <c r="C21058" s="61">
        <v>239.0</v>
      </c>
      <c r="D21058" s="57" t="s">
        <v>380</v>
      </c>
      <c r="E21058" s="62" t="str">
        <f t="shared" si="1"/>
        <v>Out of test</v>
      </c>
      <c r="F21058" s="53" t="str">
        <f t="shared" si="2"/>
        <v>Shenzhen_1</v>
      </c>
      <c r="G21058" s="53">
        <f t="shared" si="3"/>
        <v>0.1530919867</v>
      </c>
    </row>
    <row r="21059">
      <c r="A21059" s="61">
        <v>1.511602723E9</v>
      </c>
      <c r="B21059" s="61">
        <v>1.0</v>
      </c>
      <c r="C21059" s="61">
        <v>1314.0</v>
      </c>
      <c r="D21059" s="57" t="s">
        <v>380</v>
      </c>
      <c r="E21059" s="62" t="str">
        <f t="shared" si="1"/>
        <v>Out of test</v>
      </c>
      <c r="F21059" s="53" t="str">
        <f t="shared" si="2"/>
        <v>Shenzhen_1</v>
      </c>
      <c r="G21059" s="53">
        <f t="shared" si="3"/>
        <v>0.6089015953</v>
      </c>
    </row>
    <row r="21060">
      <c r="A21060" s="61">
        <v>1.515997724E9</v>
      </c>
      <c r="B21060" s="61">
        <v>1.0</v>
      </c>
      <c r="C21060" s="61">
        <v>1165.0</v>
      </c>
      <c r="D21060" s="57" t="s">
        <v>380</v>
      </c>
      <c r="E21060" s="62" t="str">
        <f t="shared" si="1"/>
        <v>Out of test</v>
      </c>
      <c r="F21060" s="53" t="str">
        <f t="shared" si="2"/>
        <v>Shenzhen_1</v>
      </c>
      <c r="G21060" s="53">
        <f t="shared" si="3"/>
        <v>0.4921222207</v>
      </c>
    </row>
    <row r="21061">
      <c r="A21061" s="61">
        <v>1.519071945E9</v>
      </c>
      <c r="B21061" s="61">
        <v>1.0</v>
      </c>
      <c r="C21061" s="61">
        <v>2398.0</v>
      </c>
      <c r="D21061" s="57" t="s">
        <v>380</v>
      </c>
      <c r="E21061" s="62" t="str">
        <f t="shared" si="1"/>
        <v>Out of test</v>
      </c>
      <c r="F21061" s="53" t="str">
        <f t="shared" si="2"/>
        <v>Shenzhen_1</v>
      </c>
      <c r="G21061" s="53">
        <f t="shared" si="3"/>
        <v>0.1575560489</v>
      </c>
    </row>
    <row r="21062">
      <c r="A21062" s="61">
        <v>1.516511237E9</v>
      </c>
      <c r="B21062" s="61">
        <v>1.0</v>
      </c>
      <c r="C21062" s="61">
        <v>3490.0</v>
      </c>
      <c r="D21062" s="57" t="s">
        <v>380</v>
      </c>
      <c r="E21062" s="62" t="str">
        <f t="shared" si="1"/>
        <v>Out of test</v>
      </c>
      <c r="F21062" s="53" t="str">
        <f t="shared" si="2"/>
        <v>Shenzhen_1</v>
      </c>
      <c r="G21062" s="53">
        <f t="shared" si="3"/>
        <v>0.1214083515</v>
      </c>
    </row>
    <row r="21063">
      <c r="A21063" s="61">
        <v>1.514489538E9</v>
      </c>
      <c r="B21063" s="61">
        <v>1.0</v>
      </c>
      <c r="C21063" s="61">
        <v>638.0</v>
      </c>
      <c r="D21063" s="57" t="s">
        <v>380</v>
      </c>
      <c r="E21063" s="62" t="str">
        <f t="shared" si="1"/>
        <v>Out of test</v>
      </c>
      <c r="F21063" s="53" t="str">
        <f t="shared" si="2"/>
        <v>Shenzhen_1</v>
      </c>
      <c r="G21063" s="53">
        <f t="shared" si="3"/>
        <v>0.6991258031</v>
      </c>
    </row>
    <row r="21064">
      <c r="A21064" s="61">
        <v>1.515911526E9</v>
      </c>
      <c r="B21064" s="61">
        <v>1.0</v>
      </c>
      <c r="C21064" s="61">
        <v>2796.0</v>
      </c>
      <c r="D21064" s="57" t="s">
        <v>380</v>
      </c>
      <c r="E21064" s="62" t="str">
        <f t="shared" si="1"/>
        <v>Out of test</v>
      </c>
      <c r="F21064" s="53" t="str">
        <f t="shared" si="2"/>
        <v>Shenzhen_1</v>
      </c>
      <c r="G21064" s="53">
        <f t="shared" si="3"/>
        <v>0.3179478156</v>
      </c>
    </row>
    <row r="21065">
      <c r="A21065" s="61">
        <v>1.512342964E9</v>
      </c>
      <c r="B21065" s="61">
        <v>1.0</v>
      </c>
      <c r="C21065" s="61">
        <v>924.0</v>
      </c>
      <c r="D21065" s="57" t="s">
        <v>380</v>
      </c>
      <c r="E21065" s="62" t="str">
        <f t="shared" si="1"/>
        <v>Out of test</v>
      </c>
      <c r="F21065" s="53" t="str">
        <f t="shared" si="2"/>
        <v>Shenzhen_1</v>
      </c>
      <c r="G21065" s="53">
        <f t="shared" si="3"/>
        <v>0.8843326471</v>
      </c>
    </row>
    <row r="21066">
      <c r="A21066" s="61">
        <v>1.518837443E9</v>
      </c>
      <c r="B21066" s="61">
        <v>1.0</v>
      </c>
      <c r="C21066" s="61">
        <v>246.0</v>
      </c>
      <c r="D21066" s="57" t="s">
        <v>380</v>
      </c>
      <c r="E21066" s="62" t="str">
        <f t="shared" si="1"/>
        <v>Out of test</v>
      </c>
      <c r="F21066" s="53" t="str">
        <f t="shared" si="2"/>
        <v>Shenzhen_1</v>
      </c>
      <c r="G21066" s="53">
        <f t="shared" si="3"/>
        <v>0.3492372733</v>
      </c>
    </row>
    <row r="21067">
      <c r="A21067" s="61">
        <v>1.516856028E9</v>
      </c>
      <c r="B21067" s="61">
        <v>1.0</v>
      </c>
      <c r="C21067" s="61">
        <v>1759.0</v>
      </c>
      <c r="D21067" s="57" t="s">
        <v>380</v>
      </c>
      <c r="E21067" s="62" t="str">
        <f t="shared" si="1"/>
        <v>Out of test</v>
      </c>
      <c r="F21067" s="53" t="str">
        <f t="shared" si="2"/>
        <v>Shenzhen_1</v>
      </c>
      <c r="G21067" s="53">
        <f t="shared" si="3"/>
        <v>0.7405503923</v>
      </c>
    </row>
    <row r="21068">
      <c r="A21068" s="61">
        <v>1.513686657E9</v>
      </c>
      <c r="B21068" s="61">
        <v>1.0</v>
      </c>
      <c r="C21068" s="61">
        <v>3479.0</v>
      </c>
      <c r="D21068" s="57" t="s">
        <v>380</v>
      </c>
      <c r="E21068" s="62" t="str">
        <f t="shared" si="1"/>
        <v>Out of test</v>
      </c>
      <c r="F21068" s="53" t="str">
        <f t="shared" si="2"/>
        <v>Shenzhen_1</v>
      </c>
      <c r="G21068" s="53">
        <f t="shared" si="3"/>
        <v>0.5453275491</v>
      </c>
    </row>
    <row r="21069">
      <c r="A21069" s="61">
        <v>1.514489648E9</v>
      </c>
      <c r="B21069" s="61">
        <v>1.0</v>
      </c>
      <c r="C21069" s="61">
        <v>1269.0</v>
      </c>
      <c r="D21069" s="57" t="s">
        <v>380</v>
      </c>
      <c r="E21069" s="62" t="str">
        <f t="shared" si="1"/>
        <v>Out of test</v>
      </c>
      <c r="F21069" s="53" t="str">
        <f t="shared" si="2"/>
        <v>Shenzhen_1</v>
      </c>
      <c r="G21069" s="53">
        <f t="shared" si="3"/>
        <v>0.6180879067</v>
      </c>
    </row>
    <row r="21070">
      <c r="A21070" s="61">
        <v>1.518328199E9</v>
      </c>
      <c r="B21070" s="61">
        <v>1.0</v>
      </c>
      <c r="C21070" s="61">
        <v>3682.0</v>
      </c>
      <c r="D21070" s="57" t="s">
        <v>380</v>
      </c>
      <c r="E21070" s="62" t="str">
        <f t="shared" si="1"/>
        <v>Out of test</v>
      </c>
      <c r="F21070" s="53" t="str">
        <f t="shared" si="2"/>
        <v>Shenzhen_1</v>
      </c>
      <c r="G21070" s="53">
        <f t="shared" si="3"/>
        <v>0.7350999014</v>
      </c>
    </row>
    <row r="21071">
      <c r="A21071" s="61">
        <v>1.517076134E9</v>
      </c>
      <c r="B21071" s="61">
        <v>1.0</v>
      </c>
      <c r="C21071" s="61">
        <v>1385.0</v>
      </c>
      <c r="D21071" s="57" t="s">
        <v>380</v>
      </c>
      <c r="E21071" s="62" t="str">
        <f t="shared" si="1"/>
        <v>Out of test</v>
      </c>
      <c r="F21071" s="53" t="str">
        <f t="shared" si="2"/>
        <v>Shenzhen_1</v>
      </c>
      <c r="G21071" s="53">
        <f t="shared" si="3"/>
        <v>0.004959470474</v>
      </c>
    </row>
    <row r="21072">
      <c r="A21072" s="61">
        <v>1.512296959E9</v>
      </c>
      <c r="B21072" s="61">
        <v>1.0</v>
      </c>
      <c r="C21072" s="61">
        <v>3704.0</v>
      </c>
      <c r="D21072" s="57" t="s">
        <v>380</v>
      </c>
      <c r="E21072" s="62" t="str">
        <f t="shared" si="1"/>
        <v>Out of test</v>
      </c>
      <c r="F21072" s="53" t="str">
        <f t="shared" si="2"/>
        <v>Shenzhen_1</v>
      </c>
      <c r="G21072" s="53">
        <f t="shared" si="3"/>
        <v>0.1696645803</v>
      </c>
    </row>
    <row r="21073">
      <c r="A21073" s="61">
        <v>1.511424329E9</v>
      </c>
      <c r="B21073" s="61">
        <v>1.0</v>
      </c>
      <c r="C21073" s="61">
        <v>1223.0</v>
      </c>
      <c r="D21073" s="57" t="s">
        <v>380</v>
      </c>
      <c r="E21073" s="62" t="str">
        <f t="shared" si="1"/>
        <v>Out of test</v>
      </c>
      <c r="F21073" s="53" t="str">
        <f t="shared" si="2"/>
        <v>Shenzhen_1</v>
      </c>
      <c r="G21073" s="53">
        <f t="shared" si="3"/>
        <v>0.2418435148</v>
      </c>
    </row>
    <row r="21074">
      <c r="A21074" s="61">
        <v>1.513084825E9</v>
      </c>
      <c r="B21074" s="61">
        <v>1.0</v>
      </c>
      <c r="C21074" s="61">
        <v>2649.0</v>
      </c>
      <c r="D21074" s="57" t="s">
        <v>380</v>
      </c>
      <c r="E21074" s="62" t="str">
        <f t="shared" si="1"/>
        <v>Out of test</v>
      </c>
      <c r="F21074" s="53" t="str">
        <f t="shared" si="2"/>
        <v>Shenzhen_1</v>
      </c>
      <c r="G21074" s="53">
        <f t="shared" si="3"/>
        <v>0.9169169312</v>
      </c>
    </row>
    <row r="21075">
      <c r="A21075" s="61">
        <v>1.519870845E9</v>
      </c>
      <c r="B21075" s="61">
        <v>1.0</v>
      </c>
      <c r="C21075" s="61">
        <v>5206.0</v>
      </c>
      <c r="D21075" s="57" t="s">
        <v>380</v>
      </c>
      <c r="E21075" s="62" t="str">
        <f t="shared" si="1"/>
        <v>Out of test</v>
      </c>
      <c r="F21075" s="53" t="str">
        <f t="shared" si="2"/>
        <v>Shenzhen_1</v>
      </c>
      <c r="G21075" s="53">
        <f t="shared" si="3"/>
        <v>0.08990994721</v>
      </c>
    </row>
    <row r="21076">
      <c r="A21076" s="61">
        <v>1.517976466E9</v>
      </c>
      <c r="B21076" s="61">
        <v>1.0</v>
      </c>
      <c r="C21076" s="61">
        <v>2396.0</v>
      </c>
      <c r="D21076" s="57" t="s">
        <v>380</v>
      </c>
      <c r="E21076" s="62" t="str">
        <f t="shared" si="1"/>
        <v>Out of test</v>
      </c>
      <c r="F21076" s="53" t="str">
        <f t="shared" si="2"/>
        <v>Shenzhen_1</v>
      </c>
      <c r="G21076" s="53">
        <f t="shared" si="3"/>
        <v>0.1191108026</v>
      </c>
    </row>
    <row r="21077">
      <c r="A21077" s="61">
        <v>1.514400665E9</v>
      </c>
      <c r="B21077" s="61">
        <v>1.0</v>
      </c>
      <c r="C21077" s="61">
        <v>814.0</v>
      </c>
      <c r="D21077" s="57" t="s">
        <v>380</v>
      </c>
      <c r="E21077" s="62" t="str">
        <f t="shared" si="1"/>
        <v>Out of test</v>
      </c>
      <c r="F21077" s="53" t="str">
        <f t="shared" si="2"/>
        <v>Shenzhen_1</v>
      </c>
      <c r="G21077" s="53">
        <f t="shared" si="3"/>
        <v>0.9590730264</v>
      </c>
    </row>
    <row r="21078">
      <c r="A21078" s="61">
        <v>1.517971557E9</v>
      </c>
      <c r="B21078" s="61">
        <v>1.0</v>
      </c>
      <c r="C21078" s="61">
        <v>805.0</v>
      </c>
      <c r="D21078" s="57" t="s">
        <v>380</v>
      </c>
      <c r="E21078" s="62" t="str">
        <f t="shared" si="1"/>
        <v>Out of test</v>
      </c>
      <c r="F21078" s="53" t="str">
        <f t="shared" si="2"/>
        <v>Shenzhen_1</v>
      </c>
      <c r="G21078" s="53">
        <f t="shared" si="3"/>
        <v>0.7537724815</v>
      </c>
    </row>
    <row r="21079">
      <c r="A21079" s="61">
        <v>1.519504516E9</v>
      </c>
      <c r="B21079" s="61">
        <v>1.0</v>
      </c>
      <c r="C21079" s="61">
        <v>2284.0</v>
      </c>
      <c r="D21079" s="57" t="s">
        <v>380</v>
      </c>
      <c r="E21079" s="62" t="str">
        <f t="shared" si="1"/>
        <v>Out of test</v>
      </c>
      <c r="F21079" s="53" t="str">
        <f t="shared" si="2"/>
        <v>Shenzhen_1</v>
      </c>
      <c r="G21079" s="53">
        <f t="shared" si="3"/>
        <v>0.7572616356</v>
      </c>
    </row>
    <row r="21080">
      <c r="A21080" s="61">
        <v>1.515680464E9</v>
      </c>
      <c r="B21080" s="61">
        <v>1.0</v>
      </c>
      <c r="C21080" s="61">
        <v>890.0</v>
      </c>
      <c r="D21080" s="57" t="s">
        <v>380</v>
      </c>
      <c r="E21080" s="62" t="str">
        <f t="shared" si="1"/>
        <v>Out of test</v>
      </c>
      <c r="F21080" s="53" t="str">
        <f t="shared" si="2"/>
        <v>Shenzhen_1</v>
      </c>
      <c r="G21080" s="53">
        <f t="shared" si="3"/>
        <v>0.3744481813</v>
      </c>
    </row>
    <row r="21081">
      <c r="A21081" s="61">
        <v>1.514733626E9</v>
      </c>
      <c r="B21081" s="61">
        <v>1.0</v>
      </c>
      <c r="C21081" s="61">
        <v>354.0</v>
      </c>
      <c r="D21081" s="57" t="s">
        <v>380</v>
      </c>
      <c r="E21081" s="62" t="str">
        <f t="shared" si="1"/>
        <v>Out of test</v>
      </c>
      <c r="F21081" s="53" t="str">
        <f t="shared" si="2"/>
        <v>Shenzhen_1</v>
      </c>
      <c r="G21081" s="53">
        <f t="shared" si="3"/>
        <v>0.7148721107</v>
      </c>
    </row>
    <row r="21082">
      <c r="A21082" s="61">
        <v>1.519634049E9</v>
      </c>
      <c r="B21082" s="61">
        <v>1.0</v>
      </c>
      <c r="C21082" s="61">
        <v>3812.0</v>
      </c>
      <c r="D21082" s="57" t="s">
        <v>380</v>
      </c>
      <c r="E21082" s="62" t="str">
        <f t="shared" si="1"/>
        <v>Out of test</v>
      </c>
      <c r="F21082" s="53" t="str">
        <f t="shared" si="2"/>
        <v>Shenzhen_1</v>
      </c>
      <c r="G21082" s="53">
        <f t="shared" si="3"/>
        <v>0.1818512699</v>
      </c>
    </row>
    <row r="21083">
      <c r="A21083" s="61">
        <v>1.511437909E9</v>
      </c>
      <c r="B21083" s="61">
        <v>1.0</v>
      </c>
      <c r="C21083" s="61">
        <v>3168.0</v>
      </c>
      <c r="D21083" s="57" t="s">
        <v>380</v>
      </c>
      <c r="E21083" s="62" t="str">
        <f t="shared" si="1"/>
        <v>Out of test</v>
      </c>
      <c r="F21083" s="53" t="str">
        <f t="shared" si="2"/>
        <v>Shenzhen_1</v>
      </c>
      <c r="G21083" s="53">
        <f t="shared" si="3"/>
        <v>0.9431901604</v>
      </c>
    </row>
    <row r="21084">
      <c r="A21084" s="61">
        <v>1.512270599E9</v>
      </c>
      <c r="B21084" s="61">
        <v>1.0</v>
      </c>
      <c r="C21084" s="61">
        <v>2100.0</v>
      </c>
      <c r="D21084" s="57" t="s">
        <v>380</v>
      </c>
      <c r="E21084" s="62" t="str">
        <f t="shared" si="1"/>
        <v>Out of test</v>
      </c>
      <c r="F21084" s="53" t="str">
        <f t="shared" si="2"/>
        <v>Shenzhen_1</v>
      </c>
      <c r="G21084" s="53">
        <f t="shared" si="3"/>
        <v>0.09127137351</v>
      </c>
    </row>
    <row r="21085">
      <c r="A21085" s="61">
        <v>1.515392027E9</v>
      </c>
      <c r="B21085" s="61">
        <v>1.0</v>
      </c>
      <c r="C21085" s="61">
        <v>1230.0</v>
      </c>
      <c r="D21085" s="57" t="s">
        <v>380</v>
      </c>
      <c r="E21085" s="62" t="str">
        <f t="shared" si="1"/>
        <v>Out of test</v>
      </c>
      <c r="F21085" s="53" t="str">
        <f t="shared" si="2"/>
        <v>Shenzhen_1</v>
      </c>
      <c r="G21085" s="53">
        <f t="shared" si="3"/>
        <v>0.7498695778</v>
      </c>
    </row>
    <row r="21086">
      <c r="A21086" s="61">
        <v>1.513538669E9</v>
      </c>
      <c r="B21086" s="61">
        <v>1.0</v>
      </c>
      <c r="C21086" s="61">
        <v>559.0</v>
      </c>
      <c r="D21086" s="57" t="s">
        <v>380</v>
      </c>
      <c r="E21086" s="62" t="str">
        <f t="shared" si="1"/>
        <v>Out of test</v>
      </c>
      <c r="F21086" s="53" t="str">
        <f t="shared" si="2"/>
        <v>Shenzhen_1</v>
      </c>
      <c r="G21086" s="53">
        <f t="shared" si="3"/>
        <v>0.8250726704</v>
      </c>
    </row>
    <row r="21087">
      <c r="A21087" s="61">
        <v>1.516990956E9</v>
      </c>
      <c r="B21087" s="61">
        <v>1.0</v>
      </c>
      <c r="C21087" s="61">
        <v>2206.0</v>
      </c>
      <c r="D21087" s="57" t="s">
        <v>380</v>
      </c>
      <c r="E21087" s="62" t="str">
        <f t="shared" si="1"/>
        <v>Out of test</v>
      </c>
      <c r="F21087" s="53" t="str">
        <f t="shared" si="2"/>
        <v>Shenzhen_1</v>
      </c>
      <c r="G21087" s="53">
        <f t="shared" si="3"/>
        <v>0.03529467834</v>
      </c>
    </row>
    <row r="21088">
      <c r="A21088" s="61">
        <v>1.516075786E9</v>
      </c>
      <c r="B21088" s="61">
        <v>1.0</v>
      </c>
      <c r="C21088" s="61">
        <v>2531.0</v>
      </c>
      <c r="D21088" s="57" t="s">
        <v>380</v>
      </c>
      <c r="E21088" s="62" t="str">
        <f t="shared" si="1"/>
        <v>Out of test</v>
      </c>
      <c r="F21088" s="53" t="str">
        <f t="shared" si="2"/>
        <v>Shenzhen_1</v>
      </c>
      <c r="G21088" s="53">
        <f t="shared" si="3"/>
        <v>0.5293113881</v>
      </c>
    </row>
    <row r="21089">
      <c r="A21089" s="61">
        <v>1.519197373E9</v>
      </c>
      <c r="B21089" s="61">
        <v>1.0</v>
      </c>
      <c r="C21089" s="61">
        <v>3248.0</v>
      </c>
      <c r="D21089" s="57" t="s">
        <v>380</v>
      </c>
      <c r="E21089" s="62" t="str">
        <f t="shared" si="1"/>
        <v>Out of test</v>
      </c>
      <c r="F21089" s="53" t="str">
        <f t="shared" si="2"/>
        <v>Shenzhen_1</v>
      </c>
      <c r="G21089" s="53">
        <f t="shared" si="3"/>
        <v>0.1857137779</v>
      </c>
    </row>
    <row r="21090">
      <c r="A21090" s="61">
        <v>1.512150565E9</v>
      </c>
      <c r="B21090" s="61">
        <v>1.0</v>
      </c>
      <c r="C21090" s="61">
        <v>3132.0</v>
      </c>
      <c r="D21090" s="57" t="s">
        <v>380</v>
      </c>
      <c r="E21090" s="62" t="str">
        <f t="shared" si="1"/>
        <v>Out of test</v>
      </c>
      <c r="F21090" s="53" t="str">
        <f t="shared" si="2"/>
        <v>Shenzhen_1</v>
      </c>
      <c r="G21090" s="53">
        <f t="shared" si="3"/>
        <v>0.7536404812</v>
      </c>
    </row>
    <row r="21091">
      <c r="A21091" s="61">
        <v>1.517820863E9</v>
      </c>
      <c r="B21091" s="61">
        <v>1.0</v>
      </c>
      <c r="C21091" s="61">
        <v>1689.0</v>
      </c>
      <c r="D21091" s="57" t="s">
        <v>380</v>
      </c>
      <c r="E21091" s="62" t="str">
        <f t="shared" si="1"/>
        <v>Out of test</v>
      </c>
      <c r="F21091" s="53" t="str">
        <f t="shared" si="2"/>
        <v>Shenzhen_1</v>
      </c>
      <c r="G21091" s="53">
        <f t="shared" si="3"/>
        <v>0.3454193969</v>
      </c>
    </row>
    <row r="21092">
      <c r="A21092" s="61">
        <v>1.514308067E9</v>
      </c>
      <c r="B21092" s="61">
        <v>1.0</v>
      </c>
      <c r="C21092" s="61">
        <v>2461.0</v>
      </c>
      <c r="D21092" s="57" t="s">
        <v>380</v>
      </c>
      <c r="E21092" s="62" t="str">
        <f t="shared" si="1"/>
        <v>Out of test</v>
      </c>
      <c r="F21092" s="53" t="str">
        <f t="shared" si="2"/>
        <v>Shenzhen_1</v>
      </c>
      <c r="G21092" s="53">
        <f t="shared" si="3"/>
        <v>0.5595612425</v>
      </c>
    </row>
    <row r="21093">
      <c r="A21093" s="61">
        <v>1.517623189E9</v>
      </c>
      <c r="B21093" s="61">
        <v>1.0</v>
      </c>
      <c r="C21093" s="61">
        <v>761.0</v>
      </c>
      <c r="D21093" s="57" t="s">
        <v>380</v>
      </c>
      <c r="E21093" s="62" t="str">
        <f t="shared" si="1"/>
        <v>Out of test</v>
      </c>
      <c r="F21093" s="53" t="str">
        <f t="shared" si="2"/>
        <v>Shenzhen_1</v>
      </c>
      <c r="G21093" s="53">
        <f t="shared" si="3"/>
        <v>0.4521011323</v>
      </c>
    </row>
    <row r="21094">
      <c r="A21094" s="61">
        <v>1.518781548E9</v>
      </c>
      <c r="B21094" s="61">
        <v>1.0</v>
      </c>
      <c r="C21094" s="61">
        <v>3111.0</v>
      </c>
      <c r="D21094" s="57" t="s">
        <v>380</v>
      </c>
      <c r="E21094" s="62" t="str">
        <f t="shared" si="1"/>
        <v>Out of test</v>
      </c>
      <c r="F21094" s="53" t="str">
        <f t="shared" si="2"/>
        <v>Shenzhen_1</v>
      </c>
      <c r="G21094" s="53">
        <f t="shared" si="3"/>
        <v>0.9526729673</v>
      </c>
    </row>
    <row r="21095">
      <c r="A21095" s="61">
        <v>1.515179206E9</v>
      </c>
      <c r="B21095" s="61">
        <v>1.0</v>
      </c>
      <c r="C21095" s="61">
        <v>4324.0</v>
      </c>
      <c r="D21095" s="57" t="s">
        <v>380</v>
      </c>
      <c r="E21095" s="62" t="str">
        <f t="shared" si="1"/>
        <v>Out of test</v>
      </c>
      <c r="F21095" s="53" t="str">
        <f t="shared" si="2"/>
        <v>Shenzhen_1</v>
      </c>
      <c r="G21095" s="53">
        <f t="shared" si="3"/>
        <v>0.9460665204</v>
      </c>
    </row>
    <row r="21096">
      <c r="A21096" s="61">
        <v>1.518279128E9</v>
      </c>
      <c r="B21096" s="61">
        <v>1.0</v>
      </c>
      <c r="C21096" s="61">
        <v>2150.0</v>
      </c>
      <c r="D21096" s="57" t="s">
        <v>380</v>
      </c>
      <c r="E21096" s="62" t="str">
        <f t="shared" si="1"/>
        <v>Out of test</v>
      </c>
      <c r="F21096" s="53" t="str">
        <f t="shared" si="2"/>
        <v>Shenzhen_1</v>
      </c>
      <c r="G21096" s="53">
        <f t="shared" si="3"/>
        <v>0.1419338503</v>
      </c>
    </row>
    <row r="21097">
      <c r="A21097" s="61">
        <v>1.513762648E9</v>
      </c>
      <c r="B21097" s="61">
        <v>1.0</v>
      </c>
      <c r="C21097" s="61">
        <v>2668.0</v>
      </c>
      <c r="D21097" s="57" t="s">
        <v>380</v>
      </c>
      <c r="E21097" s="62" t="str">
        <f t="shared" si="1"/>
        <v>Out of test</v>
      </c>
      <c r="F21097" s="53" t="str">
        <f t="shared" si="2"/>
        <v>Shenzhen_1</v>
      </c>
      <c r="G21097" s="53">
        <f t="shared" si="3"/>
        <v>0.1826967647</v>
      </c>
    </row>
    <row r="21098">
      <c r="A21098" s="61">
        <v>1.515459378E9</v>
      </c>
      <c r="B21098" s="61">
        <v>1.0</v>
      </c>
      <c r="C21098" s="61">
        <v>1500.0</v>
      </c>
      <c r="D21098" s="57" t="s">
        <v>380</v>
      </c>
      <c r="E21098" s="62" t="str">
        <f t="shared" si="1"/>
        <v>Out of test</v>
      </c>
      <c r="F21098" s="53" t="str">
        <f t="shared" si="2"/>
        <v>Shenzhen_1</v>
      </c>
      <c r="G21098" s="53">
        <f t="shared" si="3"/>
        <v>0.3882725819</v>
      </c>
    </row>
    <row r="21099">
      <c r="A21099" s="61">
        <v>1.515140336E9</v>
      </c>
      <c r="B21099" s="61">
        <v>1.0</v>
      </c>
      <c r="C21099" s="61">
        <v>4485.0</v>
      </c>
      <c r="D21099" s="57" t="s">
        <v>380</v>
      </c>
      <c r="E21099" s="62" t="str">
        <f t="shared" si="1"/>
        <v>Out of test</v>
      </c>
      <c r="F21099" s="53" t="str">
        <f t="shared" si="2"/>
        <v>Shenzhen_1</v>
      </c>
      <c r="G21099" s="53">
        <f t="shared" si="3"/>
        <v>0.6837851379</v>
      </c>
    </row>
    <row r="21100">
      <c r="A21100" s="61">
        <v>1.513723943E9</v>
      </c>
      <c r="B21100" s="61">
        <v>1.0</v>
      </c>
      <c r="C21100" s="61">
        <v>2309.0</v>
      </c>
      <c r="D21100" s="57" t="s">
        <v>380</v>
      </c>
      <c r="E21100" s="62" t="str">
        <f t="shared" si="1"/>
        <v>Out of test</v>
      </c>
      <c r="F21100" s="53" t="str">
        <f t="shared" si="2"/>
        <v>Shenzhen_1</v>
      </c>
      <c r="G21100" s="53">
        <f t="shared" si="3"/>
        <v>0.4445033992</v>
      </c>
    </row>
    <row r="21101">
      <c r="A21101" s="61">
        <v>1.516903465E9</v>
      </c>
      <c r="B21101" s="61">
        <v>1.0</v>
      </c>
      <c r="C21101" s="61">
        <v>2474.0</v>
      </c>
      <c r="D21101" s="57" t="s">
        <v>380</v>
      </c>
      <c r="E21101" s="62" t="str">
        <f t="shared" si="1"/>
        <v>Out of test</v>
      </c>
      <c r="F21101" s="53" t="str">
        <f t="shared" si="2"/>
        <v>Shenzhen_1</v>
      </c>
      <c r="G21101" s="53">
        <f t="shared" si="3"/>
        <v>0.9309300213</v>
      </c>
    </row>
    <row r="21102">
      <c r="A21102" s="61">
        <v>1.517180937E9</v>
      </c>
      <c r="B21102" s="61">
        <v>1.0</v>
      </c>
      <c r="C21102" s="61">
        <v>4753.0</v>
      </c>
      <c r="D21102" s="57" t="s">
        <v>380</v>
      </c>
      <c r="E21102" s="62" t="str">
        <f t="shared" si="1"/>
        <v>Out of test</v>
      </c>
      <c r="F21102" s="53" t="str">
        <f t="shared" si="2"/>
        <v>Shenzhen_1</v>
      </c>
      <c r="G21102" s="53">
        <f t="shared" si="3"/>
        <v>0.03984037873</v>
      </c>
    </row>
    <row r="21103">
      <c r="A21103" s="61">
        <v>1.511806835E9</v>
      </c>
      <c r="B21103" s="61">
        <v>1.0</v>
      </c>
      <c r="C21103" s="61">
        <v>4362.0</v>
      </c>
      <c r="D21103" s="57" t="s">
        <v>380</v>
      </c>
      <c r="E21103" s="62" t="str">
        <f t="shared" si="1"/>
        <v>Out of test</v>
      </c>
      <c r="F21103" s="53" t="str">
        <f t="shared" si="2"/>
        <v>Shenzhen_1</v>
      </c>
      <c r="G21103" s="53">
        <f t="shared" si="3"/>
        <v>0.2346793502</v>
      </c>
    </row>
    <row r="21104">
      <c r="A21104" s="61">
        <v>1.513317476E9</v>
      </c>
      <c r="B21104" s="61">
        <v>1.0</v>
      </c>
      <c r="C21104" s="61">
        <v>861.0</v>
      </c>
      <c r="D21104" s="57" t="s">
        <v>380</v>
      </c>
      <c r="E21104" s="62" t="str">
        <f t="shared" si="1"/>
        <v>Out of test</v>
      </c>
      <c r="F21104" s="53" t="str">
        <f t="shared" si="2"/>
        <v>Shenzhen_1</v>
      </c>
      <c r="G21104" s="53">
        <f t="shared" si="3"/>
        <v>0.2099515694</v>
      </c>
    </row>
    <row r="21105">
      <c r="A21105" s="61">
        <v>1.512910884E9</v>
      </c>
      <c r="B21105" s="61">
        <v>1.0</v>
      </c>
      <c r="C21105" s="61">
        <v>1447.0</v>
      </c>
      <c r="D21105" s="57" t="s">
        <v>380</v>
      </c>
      <c r="E21105" s="62" t="str">
        <f t="shared" si="1"/>
        <v>Out of test</v>
      </c>
      <c r="F21105" s="53" t="str">
        <f t="shared" si="2"/>
        <v>Shenzhen_1</v>
      </c>
      <c r="G21105" s="53">
        <f t="shared" si="3"/>
        <v>0.6865300473</v>
      </c>
    </row>
    <row r="21106">
      <c r="A21106" s="61">
        <v>1.516347115E9</v>
      </c>
      <c r="B21106" s="61">
        <v>1.0</v>
      </c>
      <c r="C21106" s="61">
        <v>2380.0</v>
      </c>
      <c r="D21106" s="57" t="s">
        <v>380</v>
      </c>
      <c r="E21106" s="62" t="str">
        <f t="shared" si="1"/>
        <v>Out of test</v>
      </c>
      <c r="F21106" s="53" t="str">
        <f t="shared" si="2"/>
        <v>Shenzhen_1</v>
      </c>
      <c r="G21106" s="53">
        <f t="shared" si="3"/>
        <v>0.9051355001</v>
      </c>
    </row>
    <row r="21107">
      <c r="A21107" s="61">
        <v>1.514581949E9</v>
      </c>
      <c r="B21107" s="61">
        <v>1.0</v>
      </c>
      <c r="C21107" s="61">
        <v>1338.0</v>
      </c>
      <c r="D21107" s="57" t="s">
        <v>380</v>
      </c>
      <c r="E21107" s="62" t="str">
        <f t="shared" si="1"/>
        <v>Out of test</v>
      </c>
      <c r="F21107" s="53" t="str">
        <f t="shared" si="2"/>
        <v>Shenzhen_1</v>
      </c>
      <c r="G21107" s="53">
        <f t="shared" si="3"/>
        <v>0.5251859932</v>
      </c>
    </row>
    <row r="21108">
      <c r="A21108" s="61">
        <v>1.512032837E9</v>
      </c>
      <c r="B21108" s="61">
        <v>1.0</v>
      </c>
      <c r="C21108" s="61">
        <v>430.0</v>
      </c>
      <c r="D21108" s="57" t="s">
        <v>380</v>
      </c>
      <c r="E21108" s="62" t="str">
        <f t="shared" si="1"/>
        <v>Out of test</v>
      </c>
      <c r="F21108" s="53" t="str">
        <f t="shared" si="2"/>
        <v>Shenzhen_1</v>
      </c>
      <c r="G21108" s="53">
        <f t="shared" si="3"/>
        <v>0.5656600645</v>
      </c>
    </row>
    <row r="21109">
      <c r="A21109" s="61">
        <v>1.519378239E9</v>
      </c>
      <c r="B21109" s="61">
        <v>1.0</v>
      </c>
      <c r="C21109" s="61">
        <v>450.0</v>
      </c>
      <c r="D21109" s="57" t="s">
        <v>380</v>
      </c>
      <c r="E21109" s="62" t="str">
        <f t="shared" si="1"/>
        <v>Out of test</v>
      </c>
      <c r="F21109" s="53" t="str">
        <f t="shared" si="2"/>
        <v>Shenzhen_1</v>
      </c>
      <c r="G21109" s="53">
        <f t="shared" si="3"/>
        <v>0.7098000291</v>
      </c>
    </row>
    <row r="21110">
      <c r="A21110" s="61">
        <v>1.517452869E9</v>
      </c>
      <c r="B21110" s="61">
        <v>1.0</v>
      </c>
      <c r="C21110" s="61">
        <v>2590.0</v>
      </c>
      <c r="D21110" s="57" t="s">
        <v>380</v>
      </c>
      <c r="E21110" s="62" t="str">
        <f t="shared" si="1"/>
        <v>Out of test</v>
      </c>
      <c r="F21110" s="53" t="str">
        <f t="shared" si="2"/>
        <v>Shenzhen_1</v>
      </c>
      <c r="G21110" s="53">
        <f t="shared" si="3"/>
        <v>0.7785249921</v>
      </c>
    </row>
    <row r="21111">
      <c r="A21111" s="61">
        <v>1.515593139E9</v>
      </c>
      <c r="B21111" s="61">
        <v>1.0</v>
      </c>
      <c r="C21111" s="61">
        <v>133.0</v>
      </c>
      <c r="D21111" s="57" t="s">
        <v>380</v>
      </c>
      <c r="E21111" s="62" t="str">
        <f t="shared" si="1"/>
        <v>Out of test</v>
      </c>
      <c r="F21111" s="53" t="str">
        <f t="shared" si="2"/>
        <v>Shenzhen_1</v>
      </c>
      <c r="G21111" s="53">
        <f t="shared" si="3"/>
        <v>0.7055303899</v>
      </c>
    </row>
    <row r="21112">
      <c r="A21112" s="61">
        <v>1.517359306E9</v>
      </c>
      <c r="B21112" s="61">
        <v>1.0</v>
      </c>
      <c r="C21112" s="61">
        <v>2914.0</v>
      </c>
      <c r="D21112" s="57" t="s">
        <v>380</v>
      </c>
      <c r="E21112" s="62" t="str">
        <f t="shared" si="1"/>
        <v>Out of test</v>
      </c>
      <c r="F21112" s="53" t="str">
        <f t="shared" si="2"/>
        <v>Shenzhen_1</v>
      </c>
      <c r="G21112" s="53">
        <f t="shared" si="3"/>
        <v>0.7209616458</v>
      </c>
    </row>
    <row r="21113">
      <c r="A21113" s="61">
        <v>1.513133188E9</v>
      </c>
      <c r="B21113" s="61">
        <v>1.0</v>
      </c>
      <c r="C21113" s="61">
        <v>1507.0</v>
      </c>
      <c r="D21113" s="57" t="s">
        <v>380</v>
      </c>
      <c r="E21113" s="62" t="str">
        <f t="shared" si="1"/>
        <v>Out of test</v>
      </c>
      <c r="F21113" s="53" t="str">
        <f t="shared" si="2"/>
        <v>Shenzhen_1</v>
      </c>
      <c r="G21113" s="53">
        <f t="shared" si="3"/>
        <v>0.6430110237</v>
      </c>
    </row>
    <row r="21114">
      <c r="A21114" s="61">
        <v>1.513445336E9</v>
      </c>
      <c r="B21114" s="61">
        <v>1.0</v>
      </c>
      <c r="C21114" s="61">
        <v>1774.0</v>
      </c>
      <c r="D21114" s="57" t="s">
        <v>380</v>
      </c>
      <c r="E21114" s="62" t="str">
        <f t="shared" si="1"/>
        <v>Out of test</v>
      </c>
      <c r="F21114" s="53" t="str">
        <f t="shared" si="2"/>
        <v>Shenzhen_1</v>
      </c>
      <c r="G21114" s="53">
        <f t="shared" si="3"/>
        <v>0.5530650766</v>
      </c>
    </row>
    <row r="21115">
      <c r="A21115" s="61">
        <v>1.512404748E9</v>
      </c>
      <c r="B21115" s="61">
        <v>1.0</v>
      </c>
      <c r="C21115" s="61">
        <v>1322.0</v>
      </c>
      <c r="D21115" s="57" t="s">
        <v>380</v>
      </c>
      <c r="E21115" s="62" t="str">
        <f t="shared" si="1"/>
        <v>Out of test</v>
      </c>
      <c r="F21115" s="53" t="str">
        <f t="shared" si="2"/>
        <v>Shenzhen_1</v>
      </c>
      <c r="G21115" s="53">
        <f t="shared" si="3"/>
        <v>0.1337765702</v>
      </c>
    </row>
    <row r="21116">
      <c r="A21116" s="61">
        <v>1.518568026E9</v>
      </c>
      <c r="B21116" s="61">
        <v>1.0</v>
      </c>
      <c r="C21116" s="61">
        <v>1671.0</v>
      </c>
      <c r="D21116" s="57" t="s">
        <v>380</v>
      </c>
      <c r="E21116" s="62" t="str">
        <f t="shared" si="1"/>
        <v>Out of test</v>
      </c>
      <c r="F21116" s="53" t="str">
        <f t="shared" si="2"/>
        <v>Shenzhen_1</v>
      </c>
      <c r="G21116" s="53">
        <f t="shared" si="3"/>
        <v>0.8983818152</v>
      </c>
    </row>
    <row r="21117">
      <c r="A21117" s="61">
        <v>1.513114965E9</v>
      </c>
      <c r="B21117" s="61">
        <v>1.0</v>
      </c>
      <c r="C21117" s="61">
        <v>332.0</v>
      </c>
      <c r="D21117" s="57" t="s">
        <v>380</v>
      </c>
      <c r="E21117" s="62" t="str">
        <f t="shared" si="1"/>
        <v>Out of test</v>
      </c>
      <c r="F21117" s="53" t="str">
        <f t="shared" si="2"/>
        <v>Shenzhen_1</v>
      </c>
      <c r="G21117" s="53">
        <f t="shared" si="3"/>
        <v>0.2069293737</v>
      </c>
    </row>
    <row r="21118">
      <c r="A21118" s="61">
        <v>1.514219657E9</v>
      </c>
      <c r="B21118" s="61">
        <v>1.0</v>
      </c>
      <c r="C21118" s="61">
        <v>2891.0</v>
      </c>
      <c r="D21118" s="57" t="s">
        <v>380</v>
      </c>
      <c r="E21118" s="62" t="str">
        <f t="shared" si="1"/>
        <v>Out of test</v>
      </c>
      <c r="F21118" s="53" t="str">
        <f t="shared" si="2"/>
        <v>Shenzhen_1</v>
      </c>
      <c r="G21118" s="53">
        <f t="shared" si="3"/>
        <v>0.9034999835</v>
      </c>
    </row>
    <row r="21119">
      <c r="A21119" s="61">
        <v>1.519424985E9</v>
      </c>
      <c r="B21119" s="61">
        <v>1.0</v>
      </c>
      <c r="C21119" s="61">
        <v>2251.0</v>
      </c>
      <c r="D21119" s="57" t="s">
        <v>380</v>
      </c>
      <c r="E21119" s="62" t="str">
        <f t="shared" si="1"/>
        <v>Out of test</v>
      </c>
      <c r="F21119" s="53" t="str">
        <f t="shared" si="2"/>
        <v>Shenzhen_1</v>
      </c>
      <c r="G21119" s="53">
        <f t="shared" si="3"/>
        <v>0.5051458863</v>
      </c>
    </row>
    <row r="21120">
      <c r="A21120" s="61">
        <v>1.516233914E9</v>
      </c>
      <c r="B21120" s="61">
        <v>1.0</v>
      </c>
      <c r="C21120" s="61">
        <v>688.0</v>
      </c>
      <c r="D21120" s="57" t="s">
        <v>380</v>
      </c>
      <c r="E21120" s="62" t="str">
        <f t="shared" si="1"/>
        <v>Out of test</v>
      </c>
      <c r="F21120" s="53" t="str">
        <f t="shared" si="2"/>
        <v>Shenzhen_1</v>
      </c>
      <c r="G21120" s="53">
        <f t="shared" si="3"/>
        <v>0.4052736862</v>
      </c>
    </row>
    <row r="21121">
      <c r="A21121" s="61">
        <v>1.518028206E9</v>
      </c>
      <c r="B21121" s="61">
        <v>1.0</v>
      </c>
      <c r="C21121" s="61">
        <v>1115.0</v>
      </c>
      <c r="D21121" s="57" t="s">
        <v>380</v>
      </c>
      <c r="E21121" s="62" t="str">
        <f t="shared" si="1"/>
        <v>Out of test</v>
      </c>
      <c r="F21121" s="53" t="str">
        <f t="shared" si="2"/>
        <v>Shenzhen_1</v>
      </c>
      <c r="G21121" s="53">
        <f t="shared" si="3"/>
        <v>0.04537437279</v>
      </c>
    </row>
    <row r="21122">
      <c r="A21122" s="61">
        <v>1.519446724E9</v>
      </c>
      <c r="B21122" s="61">
        <v>1.0</v>
      </c>
      <c r="C21122" s="61">
        <v>82.0</v>
      </c>
      <c r="D21122" s="57" t="s">
        <v>380</v>
      </c>
      <c r="E21122" s="62" t="str">
        <f t="shared" si="1"/>
        <v>Out of test</v>
      </c>
      <c r="F21122" s="53" t="str">
        <f t="shared" si="2"/>
        <v>Shenzhen_1</v>
      </c>
      <c r="G21122" s="53">
        <f t="shared" si="3"/>
        <v>0.4699597436</v>
      </c>
    </row>
    <row r="21123">
      <c r="A21123" s="61">
        <v>1.513649768E9</v>
      </c>
      <c r="B21123" s="61">
        <v>1.0</v>
      </c>
      <c r="C21123" s="61">
        <v>2741.0</v>
      </c>
      <c r="D21123" s="57" t="s">
        <v>380</v>
      </c>
      <c r="E21123" s="62" t="str">
        <f t="shared" si="1"/>
        <v>Out of test</v>
      </c>
      <c r="F21123" s="53" t="str">
        <f t="shared" si="2"/>
        <v>Shenzhen_1</v>
      </c>
      <c r="G21123" s="53">
        <f t="shared" si="3"/>
        <v>0.3442859955</v>
      </c>
    </row>
    <row r="21124">
      <c r="A21124" s="61">
        <v>1.513942654E9</v>
      </c>
      <c r="B21124" s="61">
        <v>1.0</v>
      </c>
      <c r="C21124" s="61">
        <v>2094.0</v>
      </c>
      <c r="D21124" s="57" t="s">
        <v>380</v>
      </c>
      <c r="E21124" s="62" t="str">
        <f t="shared" si="1"/>
        <v>Out of test</v>
      </c>
      <c r="F21124" s="53" t="str">
        <f t="shared" si="2"/>
        <v>Shenzhen_1</v>
      </c>
      <c r="G21124" s="53">
        <f t="shared" si="3"/>
        <v>0.9680690316</v>
      </c>
    </row>
    <row r="21125">
      <c r="A21125" s="61">
        <v>1.512149155E9</v>
      </c>
      <c r="B21125" s="61">
        <v>1.0</v>
      </c>
      <c r="C21125" s="61">
        <v>460.0</v>
      </c>
      <c r="D21125" s="57" t="s">
        <v>380</v>
      </c>
      <c r="E21125" s="62" t="str">
        <f t="shared" si="1"/>
        <v>Out of test</v>
      </c>
      <c r="F21125" s="53" t="str">
        <f t="shared" si="2"/>
        <v>Shenzhen_1</v>
      </c>
      <c r="G21125" s="53">
        <f t="shared" si="3"/>
        <v>0.441835718</v>
      </c>
    </row>
    <row r="21126">
      <c r="A21126" s="61">
        <v>1.511646755E9</v>
      </c>
      <c r="B21126" s="61">
        <v>1.0</v>
      </c>
      <c r="C21126" s="61">
        <v>2561.0</v>
      </c>
      <c r="D21126" s="57" t="s">
        <v>380</v>
      </c>
      <c r="E21126" s="62" t="str">
        <f t="shared" si="1"/>
        <v>Out of test</v>
      </c>
      <c r="F21126" s="53" t="str">
        <f t="shared" si="2"/>
        <v>Shenzhen_1</v>
      </c>
      <c r="G21126" s="53">
        <f t="shared" si="3"/>
        <v>0.08108395702</v>
      </c>
    </row>
    <row r="21127">
      <c r="A21127" s="61">
        <v>1.514062273E9</v>
      </c>
      <c r="B21127" s="61">
        <v>1.0</v>
      </c>
      <c r="C21127" s="61">
        <v>3668.0</v>
      </c>
      <c r="D21127" s="57" t="s">
        <v>380</v>
      </c>
      <c r="E21127" s="62" t="str">
        <f t="shared" si="1"/>
        <v>Out of test</v>
      </c>
      <c r="F21127" s="53" t="str">
        <f t="shared" si="2"/>
        <v>Shenzhen_1</v>
      </c>
      <c r="G21127" s="53">
        <f t="shared" si="3"/>
        <v>0.5674297971</v>
      </c>
    </row>
    <row r="21128">
      <c r="A21128" s="61">
        <v>1.513500556E9</v>
      </c>
      <c r="B21128" s="61">
        <v>1.0</v>
      </c>
      <c r="C21128" s="61">
        <v>653.0</v>
      </c>
      <c r="D21128" s="57" t="s">
        <v>380</v>
      </c>
      <c r="E21128" s="62" t="str">
        <f t="shared" si="1"/>
        <v>Out of test</v>
      </c>
      <c r="F21128" s="53" t="str">
        <f t="shared" si="2"/>
        <v>Shenzhen_1</v>
      </c>
      <c r="G21128" s="53">
        <f t="shared" si="3"/>
        <v>0.3234388138</v>
      </c>
    </row>
    <row r="21129">
      <c r="A21129" s="61">
        <v>1.515112837E9</v>
      </c>
      <c r="B21129" s="61">
        <v>1.0</v>
      </c>
      <c r="C21129" s="61">
        <v>1453.0</v>
      </c>
      <c r="D21129" s="57" t="s">
        <v>380</v>
      </c>
      <c r="E21129" s="62" t="str">
        <f t="shared" si="1"/>
        <v>Out of test</v>
      </c>
      <c r="F21129" s="53" t="str">
        <f t="shared" si="2"/>
        <v>Shenzhen_1</v>
      </c>
      <c r="G21129" s="53">
        <f t="shared" si="3"/>
        <v>0.6995632468</v>
      </c>
    </row>
    <row r="21130">
      <c r="A21130" s="61">
        <v>1.518461627E9</v>
      </c>
      <c r="B21130" s="61">
        <v>1.0</v>
      </c>
      <c r="C21130" s="61">
        <v>1803.0</v>
      </c>
      <c r="D21130" s="57" t="s">
        <v>380</v>
      </c>
      <c r="E21130" s="62" t="str">
        <f t="shared" si="1"/>
        <v>Out of test</v>
      </c>
      <c r="F21130" s="53" t="str">
        <f t="shared" si="2"/>
        <v>Shenzhen_1</v>
      </c>
      <c r="G21130" s="53">
        <f t="shared" si="3"/>
        <v>0.1304933914</v>
      </c>
    </row>
    <row r="21131">
      <c r="A21131" s="61">
        <v>1.514431084E9</v>
      </c>
      <c r="B21131" s="61">
        <v>1.0</v>
      </c>
      <c r="C21131" s="61">
        <v>3044.0</v>
      </c>
      <c r="D21131" s="57" t="s">
        <v>380</v>
      </c>
      <c r="E21131" s="62" t="str">
        <f t="shared" si="1"/>
        <v>Out of test</v>
      </c>
      <c r="F21131" s="53" t="str">
        <f t="shared" si="2"/>
        <v>Shenzhen_1</v>
      </c>
      <c r="G21131" s="53">
        <f t="shared" si="3"/>
        <v>0.7168919365</v>
      </c>
    </row>
    <row r="21132">
      <c r="A21132" s="61">
        <v>1.511911445E9</v>
      </c>
      <c r="B21132" s="61">
        <v>1.0</v>
      </c>
      <c r="C21132" s="61">
        <v>3942.0</v>
      </c>
      <c r="D21132" s="57" t="s">
        <v>380</v>
      </c>
      <c r="E21132" s="62" t="str">
        <f t="shared" si="1"/>
        <v>Out of test</v>
      </c>
      <c r="F21132" s="53" t="str">
        <f t="shared" si="2"/>
        <v>Shenzhen_1</v>
      </c>
      <c r="G21132" s="53">
        <f t="shared" si="3"/>
        <v>0.5889765223</v>
      </c>
    </row>
    <row r="21133">
      <c r="A21133" s="61">
        <v>1.511767907E9</v>
      </c>
      <c r="B21133" s="61">
        <v>1.0</v>
      </c>
      <c r="C21133" s="61">
        <v>2503.0</v>
      </c>
      <c r="D21133" s="57" t="s">
        <v>380</v>
      </c>
      <c r="E21133" s="62" t="str">
        <f t="shared" si="1"/>
        <v>Out of test</v>
      </c>
      <c r="F21133" s="53" t="str">
        <f t="shared" si="2"/>
        <v>Shenzhen_1</v>
      </c>
      <c r="G21133" s="53">
        <f t="shared" si="3"/>
        <v>0.9501738754</v>
      </c>
    </row>
    <row r="21134">
      <c r="A21134" s="61">
        <v>1.513799774E9</v>
      </c>
      <c r="B21134" s="61">
        <v>1.0</v>
      </c>
      <c r="C21134" s="61">
        <v>598.0</v>
      </c>
      <c r="D21134" s="57" t="s">
        <v>380</v>
      </c>
      <c r="E21134" s="62" t="str">
        <f t="shared" si="1"/>
        <v>Out of test</v>
      </c>
      <c r="F21134" s="53" t="str">
        <f t="shared" si="2"/>
        <v>Shenzhen_1</v>
      </c>
      <c r="G21134" s="53">
        <f t="shared" si="3"/>
        <v>0.951977143</v>
      </c>
    </row>
    <row r="21135">
      <c r="A21135" s="61">
        <v>1.512584849E9</v>
      </c>
      <c r="B21135" s="61">
        <v>1.0</v>
      </c>
      <c r="C21135" s="61">
        <v>4492.0</v>
      </c>
      <c r="D21135" s="57" t="s">
        <v>380</v>
      </c>
      <c r="E21135" s="62" t="str">
        <f t="shared" si="1"/>
        <v>Out of test</v>
      </c>
      <c r="F21135" s="53" t="str">
        <f t="shared" si="2"/>
        <v>Shenzhen_1</v>
      </c>
      <c r="G21135" s="53">
        <f t="shared" si="3"/>
        <v>0.7721081541</v>
      </c>
    </row>
    <row r="21136">
      <c r="A21136" s="61">
        <v>1.518179085E9</v>
      </c>
      <c r="B21136" s="61">
        <v>1.0</v>
      </c>
      <c r="C21136" s="61">
        <v>668.0</v>
      </c>
      <c r="D21136" s="57" t="s">
        <v>380</v>
      </c>
      <c r="E21136" s="62" t="str">
        <f t="shared" si="1"/>
        <v>Out of test</v>
      </c>
      <c r="F21136" s="53" t="str">
        <f t="shared" si="2"/>
        <v>Shenzhen_1</v>
      </c>
      <c r="G21136" s="53">
        <f t="shared" si="3"/>
        <v>0.120588171</v>
      </c>
    </row>
    <row r="21137">
      <c r="A21137" s="61">
        <v>1.517917075E9</v>
      </c>
      <c r="B21137" s="61">
        <v>1.0</v>
      </c>
      <c r="C21137" s="61">
        <v>3373.0</v>
      </c>
      <c r="D21137" s="57" t="s">
        <v>380</v>
      </c>
      <c r="E21137" s="62" t="str">
        <f t="shared" si="1"/>
        <v>Out of test</v>
      </c>
      <c r="F21137" s="53" t="str">
        <f t="shared" si="2"/>
        <v>Shenzhen_1</v>
      </c>
      <c r="G21137" s="53">
        <f t="shared" si="3"/>
        <v>0.03570400893</v>
      </c>
    </row>
    <row r="21138">
      <c r="A21138" s="61">
        <v>1.513933027E9</v>
      </c>
      <c r="B21138" s="61">
        <v>1.0</v>
      </c>
      <c r="C21138" s="61">
        <v>1482.0</v>
      </c>
      <c r="D21138" s="57" t="s">
        <v>380</v>
      </c>
      <c r="E21138" s="62" t="str">
        <f t="shared" si="1"/>
        <v>Out of test</v>
      </c>
      <c r="F21138" s="53" t="str">
        <f t="shared" si="2"/>
        <v>Shenzhen_1</v>
      </c>
      <c r="G21138" s="53">
        <f t="shared" si="3"/>
        <v>0.9264577442</v>
      </c>
    </row>
    <row r="21139">
      <c r="A21139" s="61">
        <v>1.519324886E9</v>
      </c>
      <c r="B21139" s="61">
        <v>1.0</v>
      </c>
      <c r="C21139" s="61">
        <v>1671.0</v>
      </c>
      <c r="D21139" s="57" t="s">
        <v>380</v>
      </c>
      <c r="E21139" s="62" t="str">
        <f t="shared" si="1"/>
        <v>Out of test</v>
      </c>
      <c r="F21139" s="53" t="str">
        <f t="shared" si="2"/>
        <v>Shenzhen_1</v>
      </c>
      <c r="G21139" s="53">
        <f t="shared" si="3"/>
        <v>0.1494307023</v>
      </c>
    </row>
    <row r="21140">
      <c r="A21140" s="61">
        <v>1.519362616E9</v>
      </c>
      <c r="B21140" s="61">
        <v>1.0</v>
      </c>
      <c r="C21140" s="61">
        <v>1282.0</v>
      </c>
      <c r="D21140" s="57" t="s">
        <v>380</v>
      </c>
      <c r="E21140" s="62" t="str">
        <f t="shared" si="1"/>
        <v>Out of test</v>
      </c>
      <c r="F21140" s="53" t="str">
        <f t="shared" si="2"/>
        <v>Shenzhen_1</v>
      </c>
      <c r="G21140" s="53">
        <f t="shared" si="3"/>
        <v>0.4045933047</v>
      </c>
    </row>
    <row r="21141">
      <c r="A21141" s="61">
        <v>1.515268743E9</v>
      </c>
      <c r="B21141" s="61">
        <v>1.0</v>
      </c>
      <c r="C21141" s="61">
        <v>4209.0</v>
      </c>
      <c r="D21141" s="57" t="s">
        <v>380</v>
      </c>
      <c r="E21141" s="62" t="str">
        <f t="shared" si="1"/>
        <v>Out of test</v>
      </c>
      <c r="F21141" s="53" t="str">
        <f t="shared" si="2"/>
        <v>Shenzhen_1</v>
      </c>
      <c r="G21141" s="53">
        <f t="shared" si="3"/>
        <v>0.8951679299</v>
      </c>
    </row>
    <row r="21142">
      <c r="A21142" s="61">
        <v>1.514969889E9</v>
      </c>
      <c r="B21142" s="61">
        <v>1.0</v>
      </c>
      <c r="C21142" s="61">
        <v>2627.0</v>
      </c>
      <c r="D21142" s="57" t="s">
        <v>380</v>
      </c>
      <c r="E21142" s="62" t="str">
        <f t="shared" si="1"/>
        <v>Out of test</v>
      </c>
      <c r="F21142" s="53" t="str">
        <f t="shared" si="2"/>
        <v>Shenzhen_1</v>
      </c>
      <c r="G21142" s="53">
        <f t="shared" si="3"/>
        <v>0.09774265907</v>
      </c>
    </row>
    <row r="21143">
      <c r="A21143" s="61">
        <v>1.516825595E9</v>
      </c>
      <c r="B21143" s="61">
        <v>1.0</v>
      </c>
      <c r="C21143" s="61">
        <v>538.0</v>
      </c>
      <c r="D21143" s="57" t="s">
        <v>380</v>
      </c>
      <c r="E21143" s="62" t="str">
        <f t="shared" si="1"/>
        <v>Out of test</v>
      </c>
      <c r="F21143" s="53" t="str">
        <f t="shared" si="2"/>
        <v>Shenzhen_1</v>
      </c>
      <c r="G21143" s="53">
        <f t="shared" si="3"/>
        <v>0.6171504918</v>
      </c>
    </row>
    <row r="21144">
      <c r="A21144" s="61">
        <v>1.512737555E9</v>
      </c>
      <c r="B21144" s="61">
        <v>1.0</v>
      </c>
      <c r="C21144" s="61">
        <v>3001.0</v>
      </c>
      <c r="D21144" s="57" t="s">
        <v>380</v>
      </c>
      <c r="E21144" s="62" t="str">
        <f t="shared" si="1"/>
        <v>Out of test</v>
      </c>
      <c r="F21144" s="53" t="str">
        <f t="shared" si="2"/>
        <v>Shenzhen_1</v>
      </c>
      <c r="G21144" s="53">
        <f t="shared" si="3"/>
        <v>0.02961133974</v>
      </c>
    </row>
    <row r="21145">
      <c r="A21145" s="61">
        <v>1.512902318E9</v>
      </c>
      <c r="B21145" s="61">
        <v>1.0</v>
      </c>
      <c r="C21145" s="61">
        <v>3840.0</v>
      </c>
      <c r="D21145" s="57" t="s">
        <v>380</v>
      </c>
      <c r="E21145" s="62" t="str">
        <f t="shared" si="1"/>
        <v>Out of test</v>
      </c>
      <c r="F21145" s="53" t="str">
        <f t="shared" si="2"/>
        <v>Shenzhen_1</v>
      </c>
      <c r="G21145" s="53">
        <f t="shared" si="3"/>
        <v>0.5790659592</v>
      </c>
    </row>
    <row r="21146">
      <c r="A21146" s="61">
        <v>1.516674039E9</v>
      </c>
      <c r="B21146" s="61">
        <v>1.0</v>
      </c>
      <c r="C21146" s="61">
        <v>2294.0</v>
      </c>
      <c r="D21146" s="57" t="s">
        <v>380</v>
      </c>
      <c r="E21146" s="62" t="str">
        <f t="shared" si="1"/>
        <v>Out of test</v>
      </c>
      <c r="F21146" s="53" t="str">
        <f t="shared" si="2"/>
        <v>Shenzhen_1</v>
      </c>
      <c r="G21146" s="53">
        <f t="shared" si="3"/>
        <v>0.2742652117</v>
      </c>
    </row>
    <row r="21147">
      <c r="A21147" s="61">
        <v>1.515541175E9</v>
      </c>
      <c r="B21147" s="61">
        <v>1.0</v>
      </c>
      <c r="C21147" s="61">
        <v>1022.0</v>
      </c>
      <c r="D21147" s="57" t="s">
        <v>380</v>
      </c>
      <c r="E21147" s="62" t="str">
        <f t="shared" si="1"/>
        <v>Out of test</v>
      </c>
      <c r="F21147" s="53" t="str">
        <f t="shared" si="2"/>
        <v>Shenzhen_1</v>
      </c>
      <c r="G21147" s="53">
        <f t="shared" si="3"/>
        <v>0.3727252623</v>
      </c>
    </row>
    <row r="21148">
      <c r="A21148" s="61">
        <v>1.515355237E9</v>
      </c>
      <c r="B21148" s="61">
        <v>1.0</v>
      </c>
      <c r="C21148" s="61">
        <v>598.0</v>
      </c>
      <c r="D21148" s="57" t="s">
        <v>380</v>
      </c>
      <c r="E21148" s="62" t="str">
        <f t="shared" si="1"/>
        <v>Out of test</v>
      </c>
      <c r="F21148" s="53" t="str">
        <f t="shared" si="2"/>
        <v>Shenzhen_1</v>
      </c>
      <c r="G21148" s="53">
        <f t="shared" si="3"/>
        <v>0.936627898</v>
      </c>
    </row>
    <row r="21149">
      <c r="A21149" s="61">
        <v>1.512774216E9</v>
      </c>
      <c r="B21149" s="61">
        <v>1.0</v>
      </c>
      <c r="C21149" s="61">
        <v>2014.0</v>
      </c>
      <c r="D21149" s="57" t="s">
        <v>380</v>
      </c>
      <c r="E21149" s="62" t="str">
        <f t="shared" si="1"/>
        <v>Out of test</v>
      </c>
      <c r="F21149" s="53" t="str">
        <f t="shared" si="2"/>
        <v>Shenzhen_1</v>
      </c>
      <c r="G21149" s="53">
        <f t="shared" si="3"/>
        <v>0.6139187834</v>
      </c>
    </row>
    <row r="21150">
      <c r="A21150" s="61">
        <v>1.516755447E9</v>
      </c>
      <c r="B21150" s="61">
        <v>1.0</v>
      </c>
      <c r="C21150" s="61">
        <v>398.0</v>
      </c>
      <c r="D21150" s="57" t="s">
        <v>380</v>
      </c>
      <c r="E21150" s="62" t="str">
        <f t="shared" si="1"/>
        <v>Out of test</v>
      </c>
      <c r="F21150" s="53" t="str">
        <f t="shared" si="2"/>
        <v>Shenzhen_1</v>
      </c>
      <c r="G21150" s="53">
        <f t="shared" si="3"/>
        <v>0.9504638926</v>
      </c>
    </row>
    <row r="21151">
      <c r="A21151" s="61">
        <v>1.519402649E9</v>
      </c>
      <c r="B21151" s="61">
        <v>1.0</v>
      </c>
      <c r="C21151" s="61">
        <v>1200.0</v>
      </c>
      <c r="D21151" s="57" t="s">
        <v>380</v>
      </c>
      <c r="E21151" s="62" t="str">
        <f t="shared" si="1"/>
        <v>Out of test</v>
      </c>
      <c r="F21151" s="53" t="str">
        <f t="shared" si="2"/>
        <v>Shenzhen_1</v>
      </c>
      <c r="G21151" s="53">
        <f t="shared" si="3"/>
        <v>0.455949645</v>
      </c>
    </row>
    <row r="21152">
      <c r="A21152" s="61">
        <v>1.516834609E9</v>
      </c>
      <c r="B21152" s="61">
        <v>1.0</v>
      </c>
      <c r="C21152" s="61">
        <v>4100.0</v>
      </c>
      <c r="D21152" s="57" t="s">
        <v>380</v>
      </c>
      <c r="E21152" s="62" t="str">
        <f t="shared" si="1"/>
        <v>Out of test</v>
      </c>
      <c r="F21152" s="53" t="str">
        <f t="shared" si="2"/>
        <v>Shenzhen_1</v>
      </c>
      <c r="G21152" s="53">
        <f t="shared" si="3"/>
        <v>0.9552065625</v>
      </c>
    </row>
    <row r="21153">
      <c r="A21153" s="61">
        <v>1.519662414E9</v>
      </c>
      <c r="B21153" s="61">
        <v>1.0</v>
      </c>
      <c r="C21153" s="61">
        <v>2711.0</v>
      </c>
      <c r="D21153" s="57" t="s">
        <v>380</v>
      </c>
      <c r="E21153" s="62" t="str">
        <f t="shared" si="1"/>
        <v>Out of test</v>
      </c>
      <c r="F21153" s="53" t="str">
        <f t="shared" si="2"/>
        <v>Shenzhen_1</v>
      </c>
      <c r="G21153" s="53">
        <f t="shared" si="3"/>
        <v>0.9437870909</v>
      </c>
    </row>
    <row r="21154">
      <c r="A21154" s="61">
        <v>1.515965114E9</v>
      </c>
      <c r="B21154" s="61">
        <v>1.0</v>
      </c>
      <c r="C21154" s="61">
        <v>4572.0</v>
      </c>
      <c r="D21154" s="57" t="s">
        <v>380</v>
      </c>
      <c r="E21154" s="62" t="str">
        <f t="shared" si="1"/>
        <v>Out of test</v>
      </c>
      <c r="F21154" s="53" t="str">
        <f t="shared" si="2"/>
        <v>Shenzhen_1</v>
      </c>
      <c r="G21154" s="53">
        <f t="shared" si="3"/>
        <v>0.8941437826</v>
      </c>
    </row>
    <row r="21155">
      <c r="A21155" s="61">
        <v>1.519345513E9</v>
      </c>
      <c r="B21155" s="61">
        <v>1.0</v>
      </c>
      <c r="C21155" s="61">
        <v>5164.0</v>
      </c>
      <c r="D21155" s="57" t="s">
        <v>380</v>
      </c>
      <c r="E21155" s="62" t="str">
        <f t="shared" si="1"/>
        <v>Out of test</v>
      </c>
      <c r="F21155" s="53" t="str">
        <f t="shared" si="2"/>
        <v>Shenzhen_1</v>
      </c>
      <c r="G21155" s="53">
        <f t="shared" si="3"/>
        <v>0.004812189653</v>
      </c>
    </row>
    <row r="21156">
      <c r="A21156" s="61">
        <v>1.512729923E9</v>
      </c>
      <c r="B21156" s="61">
        <v>1.0</v>
      </c>
      <c r="C21156" s="61">
        <v>2192.0</v>
      </c>
      <c r="D21156" s="57" t="s">
        <v>380</v>
      </c>
      <c r="E21156" s="62" t="str">
        <f t="shared" si="1"/>
        <v>Out of test</v>
      </c>
      <c r="F21156" s="53" t="str">
        <f t="shared" si="2"/>
        <v>Shenzhen_1</v>
      </c>
      <c r="G21156" s="53">
        <f t="shared" si="3"/>
        <v>0.09963106855</v>
      </c>
    </row>
    <row r="21157">
      <c r="A21157" s="61">
        <v>1.512219805E9</v>
      </c>
      <c r="B21157" s="61">
        <v>1.0</v>
      </c>
      <c r="C21157" s="61">
        <v>1672.0</v>
      </c>
      <c r="D21157" s="57" t="s">
        <v>380</v>
      </c>
      <c r="E21157" s="62" t="str">
        <f t="shared" si="1"/>
        <v>Out of test</v>
      </c>
      <c r="F21157" s="53" t="str">
        <f t="shared" si="2"/>
        <v>Shenzhen_1</v>
      </c>
      <c r="G21157" s="53">
        <f t="shared" si="3"/>
        <v>0.08686856169</v>
      </c>
    </row>
    <row r="21158">
      <c r="A21158" s="61">
        <v>1.512025946E9</v>
      </c>
      <c r="B21158" s="61">
        <v>1.0</v>
      </c>
      <c r="C21158" s="61">
        <v>1371.0</v>
      </c>
      <c r="D21158" s="57" t="s">
        <v>380</v>
      </c>
      <c r="E21158" s="62" t="str">
        <f t="shared" si="1"/>
        <v>Out of test</v>
      </c>
      <c r="F21158" s="53" t="str">
        <f t="shared" si="2"/>
        <v>Shenzhen_1</v>
      </c>
      <c r="G21158" s="53">
        <f t="shared" si="3"/>
        <v>0.9151096162</v>
      </c>
    </row>
    <row r="21159">
      <c r="A21159" s="61">
        <v>1.515969608E9</v>
      </c>
      <c r="B21159" s="61">
        <v>1.0</v>
      </c>
      <c r="C21159" s="61">
        <v>1088.0</v>
      </c>
      <c r="D21159" s="57" t="s">
        <v>380</v>
      </c>
      <c r="E21159" s="62" t="str">
        <f t="shared" si="1"/>
        <v>Out of test</v>
      </c>
      <c r="F21159" s="53" t="str">
        <f t="shared" si="2"/>
        <v>Shenzhen_1</v>
      </c>
      <c r="G21159" s="53">
        <f t="shared" si="3"/>
        <v>0.6000410413</v>
      </c>
    </row>
    <row r="21160">
      <c r="A21160" s="61">
        <v>1.511957495E9</v>
      </c>
      <c r="B21160" s="61">
        <v>1.0</v>
      </c>
      <c r="C21160" s="61">
        <v>2744.0</v>
      </c>
      <c r="D21160" s="57" t="s">
        <v>380</v>
      </c>
      <c r="E21160" s="62" t="str">
        <f t="shared" si="1"/>
        <v>Out of test</v>
      </c>
      <c r="F21160" s="53" t="str">
        <f t="shared" si="2"/>
        <v>Shenzhen_1</v>
      </c>
      <c r="G21160" s="53">
        <f t="shared" si="3"/>
        <v>0.2208338231</v>
      </c>
    </row>
    <row r="21161">
      <c r="A21161" s="61">
        <v>1.517248486E9</v>
      </c>
      <c r="B21161" s="61">
        <v>1.0</v>
      </c>
      <c r="C21161" s="61">
        <v>2201.0</v>
      </c>
      <c r="D21161" s="57" t="s">
        <v>380</v>
      </c>
      <c r="E21161" s="62" t="str">
        <f t="shared" si="1"/>
        <v>Out of test</v>
      </c>
      <c r="F21161" s="53" t="str">
        <f t="shared" si="2"/>
        <v>Shenzhen_1</v>
      </c>
      <c r="G21161" s="53">
        <f t="shared" si="3"/>
        <v>0.4626472374</v>
      </c>
    </row>
    <row r="21162">
      <c r="A21162" s="61">
        <v>1.519073568E9</v>
      </c>
      <c r="B21162" s="61">
        <v>1.0</v>
      </c>
      <c r="C21162" s="61">
        <v>6087.0</v>
      </c>
      <c r="D21162" s="57" t="s">
        <v>380</v>
      </c>
      <c r="E21162" s="62" t="str">
        <f t="shared" si="1"/>
        <v>Out of test</v>
      </c>
      <c r="F21162" s="53" t="str">
        <f t="shared" si="2"/>
        <v>Shenzhen_1</v>
      </c>
      <c r="G21162" s="53">
        <f t="shared" si="3"/>
        <v>0.155554981</v>
      </c>
    </row>
    <row r="21163">
      <c r="A21163" s="61">
        <v>1.514699407E9</v>
      </c>
      <c r="B21163" s="61">
        <v>1.0</v>
      </c>
      <c r="C21163" s="61">
        <v>919.0</v>
      </c>
      <c r="D21163" s="57" t="s">
        <v>380</v>
      </c>
      <c r="E21163" s="62" t="str">
        <f t="shared" si="1"/>
        <v>Out of test</v>
      </c>
      <c r="F21163" s="53" t="str">
        <f t="shared" si="2"/>
        <v>Shenzhen_1</v>
      </c>
      <c r="G21163" s="53">
        <f t="shared" si="3"/>
        <v>0.08984861259</v>
      </c>
    </row>
    <row r="21164">
      <c r="A21164" s="61">
        <v>1.519454904E9</v>
      </c>
      <c r="B21164" s="61">
        <v>1.0</v>
      </c>
      <c r="C21164" s="61">
        <v>2114.0</v>
      </c>
      <c r="D21164" s="57" t="s">
        <v>380</v>
      </c>
      <c r="E21164" s="62" t="str">
        <f t="shared" si="1"/>
        <v>Out of test</v>
      </c>
      <c r="F21164" s="53" t="str">
        <f t="shared" si="2"/>
        <v>Shenzhen_1</v>
      </c>
      <c r="G21164" s="53">
        <f t="shared" si="3"/>
        <v>0.3882869579</v>
      </c>
    </row>
    <row r="21165">
      <c r="A21165" s="61">
        <v>1.511768659E9</v>
      </c>
      <c r="B21165" s="61">
        <v>1.0</v>
      </c>
      <c r="C21165" s="61">
        <v>4420.0</v>
      </c>
      <c r="D21165" s="57" t="s">
        <v>380</v>
      </c>
      <c r="E21165" s="62" t="str">
        <f t="shared" si="1"/>
        <v>Out of test</v>
      </c>
      <c r="F21165" s="53" t="str">
        <f t="shared" si="2"/>
        <v>Shenzhen_1</v>
      </c>
      <c r="G21165" s="53">
        <f t="shared" si="3"/>
        <v>0.06870271922</v>
      </c>
    </row>
    <row r="21166">
      <c r="A21166" s="61">
        <v>1.518736146E9</v>
      </c>
      <c r="B21166" s="61">
        <v>1.0</v>
      </c>
      <c r="C21166" s="61">
        <v>118.0</v>
      </c>
      <c r="D21166" s="57" t="s">
        <v>380</v>
      </c>
      <c r="E21166" s="62" t="str">
        <f t="shared" si="1"/>
        <v>Out of test</v>
      </c>
      <c r="F21166" s="53" t="str">
        <f t="shared" si="2"/>
        <v>Shenzhen_1</v>
      </c>
      <c r="G21166" s="53">
        <f t="shared" si="3"/>
        <v>0.2241376658</v>
      </c>
    </row>
    <row r="21167">
      <c r="A21167" s="61">
        <v>1.516360316E9</v>
      </c>
      <c r="B21167" s="61">
        <v>1.0</v>
      </c>
      <c r="C21167" s="61">
        <v>1013.0</v>
      </c>
      <c r="D21167" s="57" t="s">
        <v>380</v>
      </c>
      <c r="E21167" s="62" t="str">
        <f t="shared" si="1"/>
        <v>Out of test</v>
      </c>
      <c r="F21167" s="53" t="str">
        <f t="shared" si="2"/>
        <v>Shenzhen_1</v>
      </c>
      <c r="G21167" s="53">
        <f t="shared" si="3"/>
        <v>0.8381428151</v>
      </c>
    </row>
    <row r="21168">
      <c r="A21168" s="61">
        <v>1.517982607E9</v>
      </c>
      <c r="B21168" s="61">
        <v>1.0</v>
      </c>
      <c r="C21168" s="61">
        <v>1680.0</v>
      </c>
      <c r="D21168" s="57" t="s">
        <v>380</v>
      </c>
      <c r="E21168" s="62" t="str">
        <f t="shared" si="1"/>
        <v>Out of test</v>
      </c>
      <c r="F21168" s="53" t="str">
        <f t="shared" si="2"/>
        <v>Shenzhen_1</v>
      </c>
      <c r="G21168" s="53">
        <f t="shared" si="3"/>
        <v>0.8106018269</v>
      </c>
    </row>
    <row r="21169">
      <c r="A21169" s="61">
        <v>1.513737356E9</v>
      </c>
      <c r="B21169" s="61">
        <v>1.0</v>
      </c>
      <c r="C21169" s="61">
        <v>3214.0</v>
      </c>
      <c r="D21169" s="57" t="s">
        <v>380</v>
      </c>
      <c r="E21169" s="62" t="str">
        <f t="shared" si="1"/>
        <v>Out of test</v>
      </c>
      <c r="F21169" s="53" t="str">
        <f t="shared" si="2"/>
        <v>Shenzhen_1</v>
      </c>
      <c r="G21169" s="53">
        <f t="shared" si="3"/>
        <v>0.8161698072</v>
      </c>
    </row>
    <row r="21170">
      <c r="A21170" s="61">
        <v>1.519122049E9</v>
      </c>
      <c r="B21170" s="61">
        <v>1.0</v>
      </c>
      <c r="C21170" s="61">
        <v>1468.0</v>
      </c>
      <c r="D21170" s="57" t="s">
        <v>380</v>
      </c>
      <c r="E21170" s="62" t="str">
        <f t="shared" si="1"/>
        <v>Out of test</v>
      </c>
      <c r="F21170" s="53" t="str">
        <f t="shared" si="2"/>
        <v>Shenzhen_1</v>
      </c>
      <c r="G21170" s="53">
        <f t="shared" si="3"/>
        <v>0.6333662487</v>
      </c>
    </row>
    <row r="21171">
      <c r="A21171" s="61">
        <v>1.513401893E9</v>
      </c>
      <c r="B21171" s="61">
        <v>1.0</v>
      </c>
      <c r="C21171" s="61">
        <v>2732.0</v>
      </c>
      <c r="D21171" s="57" t="s">
        <v>380</v>
      </c>
      <c r="E21171" s="62" t="str">
        <f t="shared" si="1"/>
        <v>Out of test</v>
      </c>
      <c r="F21171" s="53" t="str">
        <f t="shared" si="2"/>
        <v>Shenzhen_1</v>
      </c>
      <c r="G21171" s="53">
        <f t="shared" si="3"/>
        <v>0.2974807408</v>
      </c>
    </row>
    <row r="21172">
      <c r="A21172" s="61">
        <v>1.512136404E9</v>
      </c>
      <c r="B21172" s="61">
        <v>1.0</v>
      </c>
      <c r="C21172" s="61">
        <v>1308.0</v>
      </c>
      <c r="D21172" s="57" t="s">
        <v>380</v>
      </c>
      <c r="E21172" s="62" t="str">
        <f t="shared" si="1"/>
        <v>Out of test</v>
      </c>
      <c r="F21172" s="53" t="str">
        <f t="shared" si="2"/>
        <v>Shenzhen_1</v>
      </c>
      <c r="G21172" s="53">
        <f t="shared" si="3"/>
        <v>0.1944039912</v>
      </c>
    </row>
    <row r="21173">
      <c r="A21173" s="61">
        <v>1.516906565E9</v>
      </c>
      <c r="B21173" s="61">
        <v>1.0</v>
      </c>
      <c r="C21173" s="61">
        <v>2357.0</v>
      </c>
      <c r="D21173" s="57" t="s">
        <v>380</v>
      </c>
      <c r="E21173" s="62" t="str">
        <f t="shared" si="1"/>
        <v>Out of test</v>
      </c>
      <c r="F21173" s="53" t="str">
        <f t="shared" si="2"/>
        <v>Shenzhen_1</v>
      </c>
      <c r="G21173" s="53">
        <f t="shared" si="3"/>
        <v>0.8689717293</v>
      </c>
    </row>
    <row r="21174">
      <c r="A21174" s="61">
        <v>1.519957838E9</v>
      </c>
      <c r="B21174" s="61">
        <v>1.0</v>
      </c>
      <c r="C21174" s="61">
        <v>1664.0</v>
      </c>
      <c r="D21174" s="57" t="s">
        <v>380</v>
      </c>
      <c r="E21174" s="62" t="str">
        <f t="shared" si="1"/>
        <v>Out of test</v>
      </c>
      <c r="F21174" s="53" t="str">
        <f t="shared" si="2"/>
        <v>Shenzhen_1</v>
      </c>
      <c r="G21174" s="53">
        <f t="shared" si="3"/>
        <v>0.2938687556</v>
      </c>
    </row>
    <row r="21175">
      <c r="A21175" s="61">
        <v>1.518518495E9</v>
      </c>
      <c r="B21175" s="61">
        <v>1.0</v>
      </c>
      <c r="C21175" s="61">
        <v>4665.0</v>
      </c>
      <c r="D21175" s="57" t="s">
        <v>380</v>
      </c>
      <c r="E21175" s="62" t="str">
        <f t="shared" si="1"/>
        <v>Out of test</v>
      </c>
      <c r="F21175" s="53" t="str">
        <f t="shared" si="2"/>
        <v>Shenzhen_1</v>
      </c>
      <c r="G21175" s="53">
        <f t="shared" si="3"/>
        <v>0.1722979668</v>
      </c>
    </row>
    <row r="21176">
      <c r="A21176" s="61">
        <v>1.513255793E9</v>
      </c>
      <c r="B21176" s="61">
        <v>1.0</v>
      </c>
      <c r="C21176" s="61">
        <v>428.0</v>
      </c>
      <c r="D21176" s="57" t="s">
        <v>380</v>
      </c>
      <c r="E21176" s="62" t="str">
        <f t="shared" si="1"/>
        <v>Out of test</v>
      </c>
      <c r="F21176" s="53" t="str">
        <f t="shared" si="2"/>
        <v>Shenzhen_1</v>
      </c>
      <c r="G21176" s="53">
        <f t="shared" si="3"/>
        <v>0.1881205002</v>
      </c>
    </row>
    <row r="21177">
      <c r="A21177" s="61">
        <v>1.515716655E9</v>
      </c>
      <c r="B21177" s="61">
        <v>1.0</v>
      </c>
      <c r="C21177" s="61">
        <v>922.0</v>
      </c>
      <c r="D21177" s="57" t="s">
        <v>380</v>
      </c>
      <c r="E21177" s="62" t="str">
        <f t="shared" si="1"/>
        <v>Out of test</v>
      </c>
      <c r="F21177" s="53" t="str">
        <f t="shared" si="2"/>
        <v>Shenzhen_1</v>
      </c>
      <c r="G21177" s="53">
        <f t="shared" si="3"/>
        <v>0.2743333877</v>
      </c>
    </row>
    <row r="21178">
      <c r="A21178" s="61">
        <v>1.512082685E9</v>
      </c>
      <c r="B21178" s="61">
        <v>1.0</v>
      </c>
      <c r="C21178" s="61">
        <v>2869.0</v>
      </c>
      <c r="D21178" s="57" t="s">
        <v>380</v>
      </c>
      <c r="E21178" s="62" t="str">
        <f t="shared" si="1"/>
        <v>Out of test</v>
      </c>
      <c r="F21178" s="53" t="str">
        <f t="shared" si="2"/>
        <v>Shenzhen_1</v>
      </c>
      <c r="G21178" s="53">
        <f t="shared" si="3"/>
        <v>0.269308931</v>
      </c>
    </row>
    <row r="21179">
      <c r="A21179" s="61">
        <v>1.515609755E9</v>
      </c>
      <c r="B21179" s="61">
        <v>1.0</v>
      </c>
      <c r="C21179" s="61">
        <v>2303.0</v>
      </c>
      <c r="D21179" s="57" t="s">
        <v>380</v>
      </c>
      <c r="E21179" s="62" t="str">
        <f t="shared" si="1"/>
        <v>Out of test</v>
      </c>
      <c r="F21179" s="53" t="str">
        <f t="shared" si="2"/>
        <v>Shenzhen_1</v>
      </c>
      <c r="G21179" s="53">
        <f t="shared" si="3"/>
        <v>0.2084549829</v>
      </c>
    </row>
    <row r="21180">
      <c r="A21180" s="61">
        <v>1.518918889E9</v>
      </c>
      <c r="B21180" s="61">
        <v>1.0</v>
      </c>
      <c r="C21180" s="61">
        <v>600.0</v>
      </c>
      <c r="D21180" s="57" t="s">
        <v>380</v>
      </c>
      <c r="E21180" s="62" t="str">
        <f t="shared" si="1"/>
        <v>Out of test</v>
      </c>
      <c r="F21180" s="53" t="str">
        <f t="shared" si="2"/>
        <v>Shenzhen_1</v>
      </c>
      <c r="G21180" s="53">
        <f t="shared" si="3"/>
        <v>0.9606366511</v>
      </c>
    </row>
    <row r="21181">
      <c r="A21181" s="61">
        <v>1.515334407E9</v>
      </c>
      <c r="B21181" s="61">
        <v>1.0</v>
      </c>
      <c r="C21181" s="61">
        <v>4235.0</v>
      </c>
      <c r="D21181" s="57" t="s">
        <v>380</v>
      </c>
      <c r="E21181" s="62" t="str">
        <f t="shared" si="1"/>
        <v>Out of test</v>
      </c>
      <c r="F21181" s="53" t="str">
        <f t="shared" si="2"/>
        <v>Shenzhen_1</v>
      </c>
      <c r="G21181" s="53">
        <f t="shared" si="3"/>
        <v>0.02071302762</v>
      </c>
    </row>
    <row r="21182">
      <c r="A21182" s="61">
        <v>1.517801404E9</v>
      </c>
      <c r="B21182" s="61">
        <v>1.0</v>
      </c>
      <c r="C21182" s="61">
        <v>1389.0</v>
      </c>
      <c r="D21182" s="57" t="s">
        <v>380</v>
      </c>
      <c r="E21182" s="62" t="str">
        <f t="shared" si="1"/>
        <v>Out of test</v>
      </c>
      <c r="F21182" s="53" t="str">
        <f t="shared" si="2"/>
        <v>Shenzhen_1</v>
      </c>
      <c r="G21182" s="53">
        <f t="shared" si="3"/>
        <v>0.6021615478</v>
      </c>
    </row>
    <row r="21183">
      <c r="A21183" s="61">
        <v>1.513498078E9</v>
      </c>
      <c r="B21183" s="61">
        <v>1.0</v>
      </c>
      <c r="C21183" s="61">
        <v>340.0</v>
      </c>
      <c r="D21183" s="57" t="s">
        <v>380</v>
      </c>
      <c r="E21183" s="62" t="str">
        <f t="shared" si="1"/>
        <v>Out of test</v>
      </c>
      <c r="F21183" s="53" t="str">
        <f t="shared" si="2"/>
        <v>Shenzhen_1</v>
      </c>
      <c r="G21183" s="53">
        <f t="shared" si="3"/>
        <v>0.8218997651</v>
      </c>
    </row>
    <row r="21184">
      <c r="A21184" s="61">
        <v>1.516642609E9</v>
      </c>
      <c r="B21184" s="61">
        <v>1.0</v>
      </c>
      <c r="C21184" s="61">
        <v>3079.0</v>
      </c>
      <c r="D21184" s="57" t="s">
        <v>380</v>
      </c>
      <c r="E21184" s="62" t="str">
        <f t="shared" si="1"/>
        <v>Out of test</v>
      </c>
      <c r="F21184" s="53" t="str">
        <f t="shared" si="2"/>
        <v>Shenzhen_1</v>
      </c>
      <c r="G21184" s="53">
        <f t="shared" si="3"/>
        <v>0.02435000944</v>
      </c>
    </row>
    <row r="21185">
      <c r="A21185" s="61">
        <v>1.516711257E9</v>
      </c>
      <c r="B21185" s="61">
        <v>1.0</v>
      </c>
      <c r="C21185" s="61">
        <v>793.0</v>
      </c>
      <c r="D21185" s="57" t="s">
        <v>380</v>
      </c>
      <c r="E21185" s="62" t="str">
        <f t="shared" si="1"/>
        <v>Out of test</v>
      </c>
      <c r="F21185" s="53" t="str">
        <f t="shared" si="2"/>
        <v>Shenzhen_1</v>
      </c>
      <c r="G21185" s="53">
        <f t="shared" si="3"/>
        <v>0.4141745548</v>
      </c>
    </row>
    <row r="21186">
      <c r="A21186" s="61">
        <v>1.518070425E9</v>
      </c>
      <c r="B21186" s="61">
        <v>1.0</v>
      </c>
      <c r="C21186" s="61">
        <v>3348.0</v>
      </c>
      <c r="D21186" s="57" t="s">
        <v>380</v>
      </c>
      <c r="E21186" s="62" t="str">
        <f t="shared" si="1"/>
        <v>Out of test</v>
      </c>
      <c r="F21186" s="53" t="str">
        <f t="shared" si="2"/>
        <v>Shenzhen_1</v>
      </c>
      <c r="G21186" s="53">
        <f t="shared" si="3"/>
        <v>0.7832531936</v>
      </c>
    </row>
    <row r="21187">
      <c r="A21187" s="61">
        <v>1.518662839E9</v>
      </c>
      <c r="B21187" s="61">
        <v>1.0</v>
      </c>
      <c r="C21187" s="61">
        <v>409.0</v>
      </c>
      <c r="D21187" s="57" t="s">
        <v>380</v>
      </c>
      <c r="E21187" s="62" t="str">
        <f t="shared" si="1"/>
        <v>Out of test</v>
      </c>
      <c r="F21187" s="53" t="str">
        <f t="shared" si="2"/>
        <v>Shenzhen_1</v>
      </c>
      <c r="G21187" s="53">
        <f t="shared" si="3"/>
        <v>0.3622531103</v>
      </c>
    </row>
    <row r="21188">
      <c r="A21188" s="61">
        <v>1.513704174E9</v>
      </c>
      <c r="B21188" s="61">
        <v>1.0</v>
      </c>
      <c r="C21188" s="61">
        <v>2120.0</v>
      </c>
      <c r="D21188" s="57" t="s">
        <v>380</v>
      </c>
      <c r="E21188" s="62" t="str">
        <f t="shared" si="1"/>
        <v>Out of test</v>
      </c>
      <c r="F21188" s="53" t="str">
        <f t="shared" si="2"/>
        <v>Shenzhen_1</v>
      </c>
      <c r="G21188" s="53">
        <f t="shared" si="3"/>
        <v>0.1279694477</v>
      </c>
    </row>
    <row r="21189">
      <c r="A21189" s="61">
        <v>1.518231277E9</v>
      </c>
      <c r="B21189" s="61">
        <v>1.0</v>
      </c>
      <c r="C21189" s="61">
        <v>569.0</v>
      </c>
      <c r="D21189" s="57" t="s">
        <v>380</v>
      </c>
      <c r="E21189" s="62" t="str">
        <f t="shared" si="1"/>
        <v>Out of test</v>
      </c>
      <c r="F21189" s="53" t="str">
        <f t="shared" si="2"/>
        <v>Shenzhen_1</v>
      </c>
      <c r="G21189" s="53">
        <f t="shared" si="3"/>
        <v>0.3253547615</v>
      </c>
    </row>
    <row r="21190">
      <c r="A21190" s="61">
        <v>1.513099098E9</v>
      </c>
      <c r="B21190" s="61">
        <v>1.0</v>
      </c>
      <c r="C21190" s="61">
        <v>3.0</v>
      </c>
      <c r="D21190" s="57" t="s">
        <v>380</v>
      </c>
      <c r="E21190" s="62" t="str">
        <f t="shared" si="1"/>
        <v>Out of test</v>
      </c>
      <c r="F21190" s="53" t="str">
        <f t="shared" si="2"/>
        <v>Shenzhen_1</v>
      </c>
      <c r="G21190" s="53">
        <f t="shared" si="3"/>
        <v>0.3569202195</v>
      </c>
    </row>
    <row r="21191">
      <c r="A21191" s="61">
        <v>1.518985553E9</v>
      </c>
      <c r="B21191" s="61">
        <v>1.0</v>
      </c>
      <c r="C21191" s="61">
        <v>4229.0</v>
      </c>
      <c r="D21191" s="57" t="s">
        <v>380</v>
      </c>
      <c r="E21191" s="62" t="str">
        <f t="shared" si="1"/>
        <v>Out of test</v>
      </c>
      <c r="F21191" s="53" t="str">
        <f t="shared" si="2"/>
        <v>Shenzhen_1</v>
      </c>
      <c r="G21191" s="53">
        <f t="shared" si="3"/>
        <v>0.7963818792</v>
      </c>
    </row>
    <row r="21192">
      <c r="A21192" s="61">
        <v>1.516525176E9</v>
      </c>
      <c r="B21192" s="61">
        <v>1.0</v>
      </c>
      <c r="C21192" s="61">
        <v>1722.0</v>
      </c>
      <c r="D21192" s="57" t="s">
        <v>380</v>
      </c>
      <c r="E21192" s="62" t="str">
        <f t="shared" si="1"/>
        <v>Out of test</v>
      </c>
      <c r="F21192" s="53" t="str">
        <f t="shared" si="2"/>
        <v>Shenzhen_1</v>
      </c>
      <c r="G21192" s="53">
        <f t="shared" si="3"/>
        <v>0.4164775266</v>
      </c>
    </row>
    <row r="21193">
      <c r="A21193" s="61">
        <v>1.513476283E9</v>
      </c>
      <c r="B21193" s="61">
        <v>1.0</v>
      </c>
      <c r="C21193" s="61">
        <v>996.0</v>
      </c>
      <c r="D21193" s="57" t="s">
        <v>380</v>
      </c>
      <c r="E21193" s="62" t="str">
        <f t="shared" si="1"/>
        <v>Out of test</v>
      </c>
      <c r="F21193" s="53" t="str">
        <f t="shared" si="2"/>
        <v>Shenzhen_1</v>
      </c>
      <c r="G21193" s="53">
        <f t="shared" si="3"/>
        <v>0.426562864</v>
      </c>
    </row>
    <row r="21194">
      <c r="A21194" s="61">
        <v>1.518095326E9</v>
      </c>
      <c r="B21194" s="61">
        <v>1.0</v>
      </c>
      <c r="C21194" s="61">
        <v>1312.0</v>
      </c>
      <c r="D21194" s="57" t="s">
        <v>380</v>
      </c>
      <c r="E21194" s="62" t="str">
        <f t="shared" si="1"/>
        <v>Out of test</v>
      </c>
      <c r="F21194" s="53" t="str">
        <f t="shared" si="2"/>
        <v>Shenzhen_1</v>
      </c>
      <c r="G21194" s="53">
        <f t="shared" si="3"/>
        <v>0.2288311271</v>
      </c>
    </row>
    <row r="21195">
      <c r="A21195" s="61">
        <v>1.519192518E9</v>
      </c>
      <c r="B21195" s="61">
        <v>1.0</v>
      </c>
      <c r="C21195" s="61">
        <v>2059.0</v>
      </c>
      <c r="D21195" s="57" t="s">
        <v>380</v>
      </c>
      <c r="E21195" s="62" t="str">
        <f t="shared" si="1"/>
        <v>Out of test</v>
      </c>
      <c r="F21195" s="53" t="str">
        <f t="shared" si="2"/>
        <v>Shenzhen_1</v>
      </c>
      <c r="G21195" s="53">
        <f t="shared" si="3"/>
        <v>0.9925323861</v>
      </c>
    </row>
    <row r="21196">
      <c r="A21196" s="61">
        <v>1.514107369E9</v>
      </c>
      <c r="B21196" s="61">
        <v>1.0</v>
      </c>
      <c r="C21196" s="61">
        <v>518.0</v>
      </c>
      <c r="D21196" s="57" t="s">
        <v>380</v>
      </c>
      <c r="E21196" s="62" t="str">
        <f t="shared" si="1"/>
        <v>Out of test</v>
      </c>
      <c r="F21196" s="53" t="str">
        <f t="shared" si="2"/>
        <v>Shenzhen_1</v>
      </c>
      <c r="G21196" s="53">
        <f t="shared" si="3"/>
        <v>0.08399450726</v>
      </c>
    </row>
    <row r="21197">
      <c r="A21197" s="61">
        <v>1.515056277E9</v>
      </c>
      <c r="B21197" s="61">
        <v>1.0</v>
      </c>
      <c r="C21197" s="61">
        <v>3122.0</v>
      </c>
      <c r="D21197" s="57" t="s">
        <v>380</v>
      </c>
      <c r="E21197" s="62" t="str">
        <f t="shared" si="1"/>
        <v>Out of test</v>
      </c>
      <c r="F21197" s="53" t="str">
        <f t="shared" si="2"/>
        <v>Shenzhen_1</v>
      </c>
      <c r="G21197" s="53">
        <f t="shared" si="3"/>
        <v>0.01218257084</v>
      </c>
    </row>
    <row r="21198">
      <c r="A21198" s="61">
        <v>1.516455114E9</v>
      </c>
      <c r="B21198" s="61">
        <v>1.0</v>
      </c>
      <c r="C21198" s="61">
        <v>2364.0</v>
      </c>
      <c r="D21198" s="57" t="s">
        <v>380</v>
      </c>
      <c r="E21198" s="62" t="str">
        <f t="shared" si="1"/>
        <v>Out of test</v>
      </c>
      <c r="F21198" s="53" t="str">
        <f t="shared" si="2"/>
        <v>Shenzhen_1</v>
      </c>
      <c r="G21198" s="53">
        <f t="shared" si="3"/>
        <v>0.4749657689</v>
      </c>
    </row>
    <row r="21199">
      <c r="A21199" s="61">
        <v>1.511565238E9</v>
      </c>
      <c r="B21199" s="61">
        <v>1.0</v>
      </c>
      <c r="C21199" s="61">
        <v>973.0</v>
      </c>
      <c r="D21199" s="57" t="s">
        <v>380</v>
      </c>
      <c r="E21199" s="62" t="str">
        <f t="shared" si="1"/>
        <v>Out of test</v>
      </c>
      <c r="F21199" s="53" t="str">
        <f t="shared" si="2"/>
        <v>Shenzhen_1</v>
      </c>
      <c r="G21199" s="53">
        <f t="shared" si="3"/>
        <v>0.5873541024</v>
      </c>
    </row>
    <row r="21200">
      <c r="A21200" s="61">
        <v>1.519927595E9</v>
      </c>
      <c r="B21200" s="61">
        <v>1.0</v>
      </c>
      <c r="C21200" s="61">
        <v>1881.0</v>
      </c>
      <c r="D21200" s="57" t="s">
        <v>380</v>
      </c>
      <c r="E21200" s="62" t="str">
        <f t="shared" si="1"/>
        <v>Out of test</v>
      </c>
      <c r="F21200" s="53" t="str">
        <f t="shared" si="2"/>
        <v>Shenzhen_1</v>
      </c>
      <c r="G21200" s="53">
        <f t="shared" si="3"/>
        <v>0.4298532093</v>
      </c>
    </row>
    <row r="21201">
      <c r="A21201" s="61">
        <v>1.518372807E9</v>
      </c>
      <c r="B21201" s="61">
        <v>1.0</v>
      </c>
      <c r="C21201" s="61">
        <v>1680.0</v>
      </c>
      <c r="D21201" s="57" t="s">
        <v>380</v>
      </c>
      <c r="E21201" s="62" t="str">
        <f t="shared" si="1"/>
        <v>Out of test</v>
      </c>
      <c r="F21201" s="53" t="str">
        <f t="shared" si="2"/>
        <v>Shenzhen_1</v>
      </c>
      <c r="G21201" s="53">
        <f t="shared" si="3"/>
        <v>0.3754296066</v>
      </c>
    </row>
    <row r="21202">
      <c r="A21202" s="61">
        <v>1.517001653E9</v>
      </c>
      <c r="B21202" s="61">
        <v>1.0</v>
      </c>
      <c r="C21202" s="61">
        <v>3652.0</v>
      </c>
      <c r="D21202" s="57" t="s">
        <v>380</v>
      </c>
      <c r="E21202" s="62" t="str">
        <f t="shared" si="1"/>
        <v>Out of test</v>
      </c>
      <c r="F21202" s="53" t="str">
        <f t="shared" si="2"/>
        <v>Shenzhen_1</v>
      </c>
      <c r="G21202" s="53">
        <f t="shared" si="3"/>
        <v>0.8379391087</v>
      </c>
    </row>
    <row r="21203">
      <c r="A21203" s="61">
        <v>1.518152178E9</v>
      </c>
      <c r="B21203" s="61">
        <v>1.0</v>
      </c>
      <c r="C21203" s="61">
        <v>1871.0</v>
      </c>
      <c r="D21203" s="57" t="s">
        <v>380</v>
      </c>
      <c r="E21203" s="62" t="str">
        <f t="shared" si="1"/>
        <v>Out of test</v>
      </c>
      <c r="F21203" s="53" t="str">
        <f t="shared" si="2"/>
        <v>Shenzhen_1</v>
      </c>
      <c r="G21203" s="53">
        <f t="shared" si="3"/>
        <v>0.6261523162</v>
      </c>
    </row>
    <row r="21204">
      <c r="A21204" s="61">
        <v>1.519860435E9</v>
      </c>
      <c r="B21204" s="61">
        <v>1.0</v>
      </c>
      <c r="C21204" s="61">
        <v>257.0</v>
      </c>
      <c r="D21204" s="57" t="s">
        <v>380</v>
      </c>
      <c r="E21204" s="62" t="str">
        <f t="shared" si="1"/>
        <v>Out of test</v>
      </c>
      <c r="F21204" s="53" t="str">
        <f t="shared" si="2"/>
        <v>Shenzhen_1</v>
      </c>
      <c r="G21204" s="53">
        <f t="shared" si="3"/>
        <v>0.5690135775</v>
      </c>
    </row>
    <row r="21205">
      <c r="A21205" s="61">
        <v>1.515161525E9</v>
      </c>
      <c r="B21205" s="61">
        <v>1.0</v>
      </c>
      <c r="C21205" s="61">
        <v>1566.0</v>
      </c>
      <c r="D21205" s="57" t="s">
        <v>380</v>
      </c>
      <c r="E21205" s="62" t="str">
        <f t="shared" si="1"/>
        <v>Out of test</v>
      </c>
      <c r="F21205" s="53" t="str">
        <f t="shared" si="2"/>
        <v>Shenzhen_1</v>
      </c>
      <c r="G21205" s="53">
        <f t="shared" si="3"/>
        <v>0.0006505432905</v>
      </c>
    </row>
    <row r="21206">
      <c r="A21206" s="61">
        <v>1.519237548E9</v>
      </c>
      <c r="B21206" s="61">
        <v>1.0</v>
      </c>
      <c r="C21206" s="61">
        <v>1297.0</v>
      </c>
      <c r="D21206" s="57" t="s">
        <v>380</v>
      </c>
      <c r="E21206" s="62" t="str">
        <f t="shared" si="1"/>
        <v>Out of test</v>
      </c>
      <c r="F21206" s="53" t="str">
        <f t="shared" si="2"/>
        <v>Shenzhen_1</v>
      </c>
      <c r="G21206" s="53">
        <f t="shared" si="3"/>
        <v>0.6408024745</v>
      </c>
    </row>
    <row r="21207">
      <c r="A21207" s="61">
        <v>1.515279048E9</v>
      </c>
      <c r="B21207" s="61">
        <v>1.0</v>
      </c>
      <c r="C21207" s="61">
        <v>1607.0</v>
      </c>
      <c r="D21207" s="57" t="s">
        <v>380</v>
      </c>
      <c r="E21207" s="62" t="str">
        <f t="shared" si="1"/>
        <v>Out of test</v>
      </c>
      <c r="F21207" s="53" t="str">
        <f t="shared" si="2"/>
        <v>Shenzhen_1</v>
      </c>
      <c r="G21207" s="53">
        <f t="shared" si="3"/>
        <v>0.780965175</v>
      </c>
    </row>
    <row r="21208">
      <c r="A21208" s="61">
        <v>1.517982208E9</v>
      </c>
      <c r="B21208" s="61">
        <v>1.0</v>
      </c>
      <c r="C21208" s="61">
        <v>800.0</v>
      </c>
      <c r="D21208" s="57" t="s">
        <v>380</v>
      </c>
      <c r="E21208" s="62" t="str">
        <f t="shared" si="1"/>
        <v>Out of test</v>
      </c>
      <c r="F21208" s="53" t="str">
        <f t="shared" si="2"/>
        <v>Shenzhen_1</v>
      </c>
      <c r="G21208" s="53">
        <f t="shared" si="3"/>
        <v>0.04501643742</v>
      </c>
    </row>
    <row r="21209">
      <c r="A21209" s="61">
        <v>1.513679015E9</v>
      </c>
      <c r="B21209" s="61">
        <v>1.0</v>
      </c>
      <c r="C21209" s="61">
        <v>1967.0</v>
      </c>
      <c r="D21209" s="57" t="s">
        <v>380</v>
      </c>
      <c r="E21209" s="62" t="str">
        <f t="shared" si="1"/>
        <v>Out of test</v>
      </c>
      <c r="F21209" s="53" t="str">
        <f t="shared" si="2"/>
        <v>Shenzhen_1</v>
      </c>
      <c r="G21209" s="53">
        <f t="shared" si="3"/>
        <v>0.02273141768</v>
      </c>
    </row>
    <row r="21210">
      <c r="A21210" s="61">
        <v>1.514236878E9</v>
      </c>
      <c r="B21210" s="61">
        <v>1.0</v>
      </c>
      <c r="C21210" s="61">
        <v>718.0</v>
      </c>
      <c r="D21210" s="57" t="s">
        <v>380</v>
      </c>
      <c r="E21210" s="62" t="str">
        <f t="shared" si="1"/>
        <v>Out of test</v>
      </c>
      <c r="F21210" s="53" t="str">
        <f t="shared" si="2"/>
        <v>Shenzhen_1</v>
      </c>
      <c r="G21210" s="53">
        <f t="shared" si="3"/>
        <v>0.5486509824</v>
      </c>
    </row>
    <row r="21211">
      <c r="A21211" s="61">
        <v>1.517867018E9</v>
      </c>
      <c r="B21211" s="61">
        <v>1.0</v>
      </c>
      <c r="C21211" s="61">
        <v>782.0</v>
      </c>
      <c r="D21211" s="57" t="s">
        <v>380</v>
      </c>
      <c r="E21211" s="62" t="str">
        <f t="shared" si="1"/>
        <v>Out of test</v>
      </c>
      <c r="F21211" s="53" t="str">
        <f t="shared" si="2"/>
        <v>Shenzhen_1</v>
      </c>
      <c r="G21211" s="53">
        <f t="shared" si="3"/>
        <v>0.9715690532</v>
      </c>
    </row>
    <row r="21212">
      <c r="A21212" s="61">
        <v>1.517059685E9</v>
      </c>
      <c r="B21212" s="61">
        <v>1.0</v>
      </c>
      <c r="C21212" s="61">
        <v>1241.0</v>
      </c>
      <c r="D21212" s="57" t="s">
        <v>380</v>
      </c>
      <c r="E21212" s="62" t="str">
        <f t="shared" si="1"/>
        <v>Out of test</v>
      </c>
      <c r="F21212" s="53" t="str">
        <f t="shared" si="2"/>
        <v>Shenzhen_1</v>
      </c>
      <c r="G21212" s="53">
        <f t="shared" si="3"/>
        <v>0.2469963597</v>
      </c>
    </row>
    <row r="21213">
      <c r="A21213" s="61">
        <v>1.518796468E9</v>
      </c>
      <c r="B21213" s="61">
        <v>1.0</v>
      </c>
      <c r="C21213" s="61">
        <v>1486.0</v>
      </c>
      <c r="D21213" s="57" t="s">
        <v>380</v>
      </c>
      <c r="E21213" s="62" t="str">
        <f t="shared" si="1"/>
        <v>Out of test</v>
      </c>
      <c r="F21213" s="53" t="str">
        <f t="shared" si="2"/>
        <v>Shenzhen_1</v>
      </c>
      <c r="G21213" s="53">
        <f t="shared" si="3"/>
        <v>0.5038176972</v>
      </c>
    </row>
    <row r="21214">
      <c r="A21214" s="61">
        <v>1.515064613E9</v>
      </c>
      <c r="B21214" s="61">
        <v>1.0</v>
      </c>
      <c r="C21214" s="61">
        <v>4155.0</v>
      </c>
      <c r="D21214" s="57" t="s">
        <v>380</v>
      </c>
      <c r="E21214" s="62" t="str">
        <f t="shared" si="1"/>
        <v>Out of test</v>
      </c>
      <c r="F21214" s="53" t="str">
        <f t="shared" si="2"/>
        <v>Shenzhen_1</v>
      </c>
      <c r="G21214" s="53">
        <f t="shared" si="3"/>
        <v>0.4648104314</v>
      </c>
    </row>
    <row r="21215">
      <c r="A21215" s="61">
        <v>1.518206099E9</v>
      </c>
      <c r="B21215" s="61">
        <v>1.0</v>
      </c>
      <c r="C21215" s="61">
        <v>2073.0</v>
      </c>
      <c r="D21215" s="57" t="s">
        <v>380</v>
      </c>
      <c r="E21215" s="62" t="str">
        <f t="shared" si="1"/>
        <v>Out of test</v>
      </c>
      <c r="F21215" s="53" t="str">
        <f t="shared" si="2"/>
        <v>Shenzhen_1</v>
      </c>
      <c r="G21215" s="53">
        <f t="shared" si="3"/>
        <v>0.6412740548</v>
      </c>
    </row>
    <row r="21216">
      <c r="A21216" s="61">
        <v>1.514538129E9</v>
      </c>
      <c r="B21216" s="61">
        <v>1.0</v>
      </c>
      <c r="C21216" s="61">
        <v>150.0</v>
      </c>
      <c r="D21216" s="57" t="s">
        <v>380</v>
      </c>
      <c r="E21216" s="62" t="str">
        <f t="shared" si="1"/>
        <v>Out of test</v>
      </c>
      <c r="F21216" s="53" t="str">
        <f t="shared" si="2"/>
        <v>Shenzhen_1</v>
      </c>
      <c r="G21216" s="53">
        <f t="shared" si="3"/>
        <v>0.8418436465</v>
      </c>
    </row>
    <row r="21217">
      <c r="A21217" s="61">
        <v>1.512393234E9</v>
      </c>
      <c r="B21217" s="61">
        <v>1.0</v>
      </c>
      <c r="C21217" s="61">
        <v>1019.0</v>
      </c>
      <c r="D21217" s="57" t="s">
        <v>380</v>
      </c>
      <c r="E21217" s="62" t="str">
        <f t="shared" si="1"/>
        <v>Out of test</v>
      </c>
      <c r="F21217" s="53" t="str">
        <f t="shared" si="2"/>
        <v>Shenzhen_1</v>
      </c>
      <c r="G21217" s="53">
        <f t="shared" si="3"/>
        <v>0.08242983565</v>
      </c>
    </row>
    <row r="21218">
      <c r="A21218" s="61">
        <v>1.511815189E9</v>
      </c>
      <c r="B21218" s="61">
        <v>1.0</v>
      </c>
      <c r="C21218" s="61">
        <v>1242.0</v>
      </c>
      <c r="D21218" s="57" t="s">
        <v>380</v>
      </c>
      <c r="E21218" s="62" t="str">
        <f t="shared" si="1"/>
        <v>Out of test</v>
      </c>
      <c r="F21218" s="53" t="str">
        <f t="shared" si="2"/>
        <v>Shenzhen_1</v>
      </c>
      <c r="G21218" s="53">
        <f t="shared" si="3"/>
        <v>0.8610729988</v>
      </c>
    </row>
    <row r="21219">
      <c r="A21219" s="61">
        <v>1.519576736E9</v>
      </c>
      <c r="B21219" s="61">
        <v>1.0</v>
      </c>
      <c r="C21219" s="61">
        <v>74.0</v>
      </c>
      <c r="D21219" s="57" t="s">
        <v>380</v>
      </c>
      <c r="E21219" s="62" t="str">
        <f t="shared" si="1"/>
        <v>Out of test</v>
      </c>
      <c r="F21219" s="53" t="str">
        <f t="shared" si="2"/>
        <v>Shenzhen_1</v>
      </c>
      <c r="G21219" s="53">
        <f t="shared" si="3"/>
        <v>0.7723785797</v>
      </c>
    </row>
    <row r="21220">
      <c r="A21220" s="61">
        <v>1.511353109E9</v>
      </c>
      <c r="B21220" s="61">
        <v>1.0</v>
      </c>
      <c r="C21220" s="61">
        <v>1244.0</v>
      </c>
      <c r="D21220" s="57" t="s">
        <v>380</v>
      </c>
      <c r="E21220" s="62" t="str">
        <f t="shared" si="1"/>
        <v>Out of test</v>
      </c>
      <c r="F21220" s="53" t="str">
        <f t="shared" si="2"/>
        <v>Shenzhen_1</v>
      </c>
      <c r="G21220" s="53">
        <f t="shared" si="3"/>
        <v>0.3984257334</v>
      </c>
    </row>
    <row r="21221">
      <c r="A21221" s="61">
        <v>1.514131148E9</v>
      </c>
      <c r="B21221" s="61">
        <v>1.0</v>
      </c>
      <c r="C21221" s="61">
        <v>1648.0</v>
      </c>
      <c r="D21221" s="57" t="s">
        <v>380</v>
      </c>
      <c r="E21221" s="62" t="str">
        <f t="shared" si="1"/>
        <v>Out of test</v>
      </c>
      <c r="F21221" s="53" t="str">
        <f t="shared" si="2"/>
        <v>Shenzhen_1</v>
      </c>
      <c r="G21221" s="53">
        <f t="shared" si="3"/>
        <v>0.4611911862</v>
      </c>
    </row>
    <row r="21222">
      <c r="A21222" s="61">
        <v>1.515863714E9</v>
      </c>
      <c r="B21222" s="61">
        <v>1.0</v>
      </c>
      <c r="C21222" s="61">
        <v>1879.0</v>
      </c>
      <c r="D21222" s="57" t="s">
        <v>380</v>
      </c>
      <c r="E21222" s="62" t="str">
        <f t="shared" si="1"/>
        <v>Out of test</v>
      </c>
      <c r="F21222" s="53" t="str">
        <f t="shared" si="2"/>
        <v>Shenzhen_1</v>
      </c>
      <c r="G21222" s="53">
        <f t="shared" si="3"/>
        <v>0.01039576165</v>
      </c>
    </row>
    <row r="21223">
      <c r="A21223" s="61">
        <v>1.514437626E9</v>
      </c>
      <c r="B21223" s="61">
        <v>1.0</v>
      </c>
      <c r="C21223" s="61">
        <v>264.0</v>
      </c>
      <c r="D21223" s="57" t="s">
        <v>380</v>
      </c>
      <c r="E21223" s="62" t="str">
        <f t="shared" si="1"/>
        <v>Out of test</v>
      </c>
      <c r="F21223" s="53" t="str">
        <f t="shared" si="2"/>
        <v>Shenzhen_1</v>
      </c>
      <c r="G21223" s="53">
        <f t="shared" si="3"/>
        <v>0.9654105678</v>
      </c>
    </row>
    <row r="21224">
      <c r="A21224" s="61">
        <v>1.519136284E9</v>
      </c>
      <c r="B21224" s="61">
        <v>1.0</v>
      </c>
      <c r="C21224" s="61">
        <v>2003.0</v>
      </c>
      <c r="D21224" s="57" t="s">
        <v>380</v>
      </c>
      <c r="E21224" s="62" t="str">
        <f t="shared" si="1"/>
        <v>Out of test</v>
      </c>
      <c r="F21224" s="53" t="str">
        <f t="shared" si="2"/>
        <v>Shenzhen_1</v>
      </c>
      <c r="G21224" s="53">
        <f t="shared" si="3"/>
        <v>0.002848986939</v>
      </c>
    </row>
    <row r="21225">
      <c r="A21225" s="61">
        <v>1.511843214E9</v>
      </c>
      <c r="B21225" s="61">
        <v>1.0</v>
      </c>
      <c r="C21225" s="61">
        <v>2583.0</v>
      </c>
      <c r="D21225" s="57" t="s">
        <v>380</v>
      </c>
      <c r="E21225" s="62" t="str">
        <f t="shared" si="1"/>
        <v>Out of test</v>
      </c>
      <c r="F21225" s="53" t="str">
        <f t="shared" si="2"/>
        <v>Shenzhen_1</v>
      </c>
      <c r="G21225" s="53">
        <f t="shared" si="3"/>
        <v>0.01676850278</v>
      </c>
    </row>
    <row r="21226">
      <c r="A21226" s="61">
        <v>1.511952865E9</v>
      </c>
      <c r="B21226" s="61">
        <v>1.0</v>
      </c>
      <c r="C21226" s="61">
        <v>1383.0</v>
      </c>
      <c r="D21226" s="57" t="s">
        <v>380</v>
      </c>
      <c r="E21226" s="62" t="str">
        <f t="shared" si="1"/>
        <v>Out of test</v>
      </c>
      <c r="F21226" s="53" t="str">
        <f t="shared" si="2"/>
        <v>Shenzhen_1</v>
      </c>
      <c r="G21226" s="53">
        <f t="shared" si="3"/>
        <v>0.9156719369</v>
      </c>
    </row>
    <row r="21227">
      <c r="A21227" s="61">
        <v>1.513073728E9</v>
      </c>
      <c r="B21227" s="61">
        <v>1.0</v>
      </c>
      <c r="C21227" s="61">
        <v>1453.0</v>
      </c>
      <c r="D21227" s="57" t="s">
        <v>380</v>
      </c>
      <c r="E21227" s="62" t="str">
        <f t="shared" si="1"/>
        <v>Out of test</v>
      </c>
      <c r="F21227" s="53" t="str">
        <f t="shared" si="2"/>
        <v>Shenzhen_1</v>
      </c>
      <c r="G21227" s="53">
        <f t="shared" si="3"/>
        <v>0.5517902179</v>
      </c>
    </row>
    <row r="21228">
      <c r="A21228" s="61">
        <v>1.511614013E9</v>
      </c>
      <c r="B21228" s="61">
        <v>1.0</v>
      </c>
      <c r="C21228" s="61">
        <v>1579.0</v>
      </c>
      <c r="D21228" s="57" t="s">
        <v>380</v>
      </c>
      <c r="E21228" s="62" t="str">
        <f t="shared" si="1"/>
        <v>Out of test</v>
      </c>
      <c r="F21228" s="53" t="str">
        <f t="shared" si="2"/>
        <v>Shenzhen_1</v>
      </c>
      <c r="G21228" s="53">
        <f t="shared" si="3"/>
        <v>0.942061597</v>
      </c>
    </row>
    <row r="21229">
      <c r="A21229" s="61">
        <v>1.511249256E9</v>
      </c>
      <c r="B21229" s="61">
        <v>1.0</v>
      </c>
      <c r="C21229" s="61">
        <v>2245.0</v>
      </c>
      <c r="D21229" s="57" t="s">
        <v>380</v>
      </c>
      <c r="E21229" s="62" t="str">
        <f t="shared" si="1"/>
        <v>Out of test</v>
      </c>
      <c r="F21229" s="53" t="str">
        <f t="shared" si="2"/>
        <v>Shenzhen_1</v>
      </c>
      <c r="G21229" s="53">
        <f t="shared" si="3"/>
        <v>0.5392574816</v>
      </c>
    </row>
    <row r="21230">
      <c r="A21230" s="61">
        <v>1.517174609E9</v>
      </c>
      <c r="B21230" s="61">
        <v>1.0</v>
      </c>
      <c r="C21230" s="61">
        <v>4393.0</v>
      </c>
      <c r="D21230" s="57" t="s">
        <v>380</v>
      </c>
      <c r="E21230" s="62" t="str">
        <f t="shared" si="1"/>
        <v>Out of test</v>
      </c>
      <c r="F21230" s="53" t="str">
        <f t="shared" si="2"/>
        <v>Shenzhen_1</v>
      </c>
      <c r="G21230" s="53">
        <f t="shared" si="3"/>
        <v>0.2096295065</v>
      </c>
    </row>
    <row r="21231">
      <c r="A21231" s="61">
        <v>1.513619748E9</v>
      </c>
      <c r="B21231" s="61">
        <v>1.0</v>
      </c>
      <c r="C21231" s="61">
        <v>1926.0</v>
      </c>
      <c r="D21231" s="57" t="s">
        <v>380</v>
      </c>
      <c r="E21231" s="62" t="str">
        <f t="shared" si="1"/>
        <v>Out of test</v>
      </c>
      <c r="F21231" s="53" t="str">
        <f t="shared" si="2"/>
        <v>Shenzhen_1</v>
      </c>
      <c r="G21231" s="53">
        <f t="shared" si="3"/>
        <v>0.7613069294</v>
      </c>
    </row>
    <row r="21232">
      <c r="A21232" s="61">
        <v>1.518042426E9</v>
      </c>
      <c r="B21232" s="61">
        <v>1.0</v>
      </c>
      <c r="C21232" s="61">
        <v>2719.0</v>
      </c>
      <c r="D21232" s="57" t="s">
        <v>380</v>
      </c>
      <c r="E21232" s="62" t="str">
        <f t="shared" si="1"/>
        <v>Out of test</v>
      </c>
      <c r="F21232" s="53" t="str">
        <f t="shared" si="2"/>
        <v>Shenzhen_1</v>
      </c>
      <c r="G21232" s="53">
        <f t="shared" si="3"/>
        <v>0.4676691118</v>
      </c>
    </row>
    <row r="21233">
      <c r="A21233" s="61">
        <v>1.515470073E9</v>
      </c>
      <c r="B21233" s="61">
        <v>1.0</v>
      </c>
      <c r="C21233" s="61">
        <v>3465.0</v>
      </c>
      <c r="D21233" s="57" t="s">
        <v>380</v>
      </c>
      <c r="E21233" s="62" t="str">
        <f t="shared" si="1"/>
        <v>Out of test</v>
      </c>
      <c r="F21233" s="53" t="str">
        <f t="shared" si="2"/>
        <v>Shenzhen_1</v>
      </c>
      <c r="G21233" s="53">
        <f t="shared" si="3"/>
        <v>0.7381287279</v>
      </c>
    </row>
    <row r="21234">
      <c r="A21234" s="61">
        <v>1.514972128E9</v>
      </c>
      <c r="B21234" s="61">
        <v>1.0</v>
      </c>
      <c r="C21234" s="61">
        <v>4311.0</v>
      </c>
      <c r="D21234" s="57" t="s">
        <v>380</v>
      </c>
      <c r="E21234" s="62" t="str">
        <f t="shared" si="1"/>
        <v>Out of test</v>
      </c>
      <c r="F21234" s="53" t="str">
        <f t="shared" si="2"/>
        <v>Shenzhen_1</v>
      </c>
      <c r="G21234" s="53">
        <f t="shared" si="3"/>
        <v>0.9386076827</v>
      </c>
    </row>
    <row r="21235">
      <c r="A21235" s="61">
        <v>1.512243084E9</v>
      </c>
      <c r="B21235" s="61">
        <v>1.0</v>
      </c>
      <c r="C21235" s="61">
        <v>1647.0</v>
      </c>
      <c r="D21235" s="57" t="s">
        <v>380</v>
      </c>
      <c r="E21235" s="62" t="str">
        <f t="shared" si="1"/>
        <v>Out of test</v>
      </c>
      <c r="F21235" s="53" t="str">
        <f t="shared" si="2"/>
        <v>Shenzhen_1</v>
      </c>
      <c r="G21235" s="53">
        <f t="shared" si="3"/>
        <v>0.4238114789</v>
      </c>
    </row>
    <row r="21236">
      <c r="A21236" s="61">
        <v>1.515984844E9</v>
      </c>
      <c r="B21236" s="61">
        <v>1.0</v>
      </c>
      <c r="C21236" s="61">
        <v>4251.0</v>
      </c>
      <c r="D21236" s="57" t="s">
        <v>380</v>
      </c>
      <c r="E21236" s="62" t="str">
        <f t="shared" si="1"/>
        <v>Out of test</v>
      </c>
      <c r="F21236" s="53" t="str">
        <f t="shared" si="2"/>
        <v>Shenzhen_1</v>
      </c>
      <c r="G21236" s="53">
        <f t="shared" si="3"/>
        <v>0.2426543305</v>
      </c>
    </row>
    <row r="21237">
      <c r="A21237" s="61">
        <v>1.516685066E9</v>
      </c>
      <c r="B21237" s="61">
        <v>1.0</v>
      </c>
      <c r="C21237" s="61">
        <v>959.0</v>
      </c>
      <c r="D21237" s="57" t="s">
        <v>380</v>
      </c>
      <c r="E21237" s="62" t="str">
        <f t="shared" si="1"/>
        <v>Out of test</v>
      </c>
      <c r="F21237" s="53" t="str">
        <f t="shared" si="2"/>
        <v>Shenzhen_1</v>
      </c>
      <c r="G21237" s="53">
        <f t="shared" si="3"/>
        <v>0.6879828251</v>
      </c>
    </row>
    <row r="21238">
      <c r="A21238" s="61">
        <v>1.513790379E9</v>
      </c>
      <c r="B21238" s="61">
        <v>1.0</v>
      </c>
      <c r="C21238" s="61">
        <v>2852.0</v>
      </c>
      <c r="D21238" s="57" t="s">
        <v>380</v>
      </c>
      <c r="E21238" s="62" t="str">
        <f t="shared" si="1"/>
        <v>Out of test</v>
      </c>
      <c r="F21238" s="53" t="str">
        <f t="shared" si="2"/>
        <v>Shenzhen_1</v>
      </c>
      <c r="G21238" s="53">
        <f t="shared" si="3"/>
        <v>0.9369066116</v>
      </c>
    </row>
    <row r="21239">
      <c r="A21239" s="61">
        <v>1.518056635E9</v>
      </c>
      <c r="B21239" s="61">
        <v>1.0</v>
      </c>
      <c r="C21239" s="61">
        <v>1467.0</v>
      </c>
      <c r="D21239" s="57" t="s">
        <v>380</v>
      </c>
      <c r="E21239" s="62" t="str">
        <f t="shared" si="1"/>
        <v>Out of test</v>
      </c>
      <c r="F21239" s="53" t="str">
        <f t="shared" si="2"/>
        <v>Shenzhen_1</v>
      </c>
      <c r="G21239" s="53">
        <f t="shared" si="3"/>
        <v>0.5487812992</v>
      </c>
    </row>
    <row r="21240">
      <c r="A21240" s="61">
        <v>1.517605035E9</v>
      </c>
      <c r="B21240" s="61">
        <v>1.0</v>
      </c>
      <c r="C21240" s="61">
        <v>6366.0</v>
      </c>
      <c r="D21240" s="57" t="s">
        <v>380</v>
      </c>
      <c r="E21240" s="62" t="str">
        <f t="shared" si="1"/>
        <v>Out of test</v>
      </c>
      <c r="F21240" s="53" t="str">
        <f t="shared" si="2"/>
        <v>Shenzhen_1</v>
      </c>
      <c r="G21240" s="53">
        <f t="shared" si="3"/>
        <v>0.3207631806</v>
      </c>
    </row>
    <row r="21241">
      <c r="A21241" s="61">
        <v>1.518426124E9</v>
      </c>
      <c r="B21241" s="61">
        <v>1.0</v>
      </c>
      <c r="C21241" s="61">
        <v>1090.0</v>
      </c>
      <c r="D21241" s="57" t="s">
        <v>380</v>
      </c>
      <c r="E21241" s="62" t="str">
        <f t="shared" si="1"/>
        <v>Out of test</v>
      </c>
      <c r="F21241" s="53" t="str">
        <f t="shared" si="2"/>
        <v>Shenzhen_1</v>
      </c>
      <c r="G21241" s="53">
        <f t="shared" si="3"/>
        <v>0.8297450323</v>
      </c>
    </row>
    <row r="21242">
      <c r="A21242" s="61">
        <v>1.511552773E9</v>
      </c>
      <c r="B21242" s="61">
        <v>1.0</v>
      </c>
      <c r="C21242" s="61">
        <v>2536.0</v>
      </c>
      <c r="D21242" s="57" t="s">
        <v>380</v>
      </c>
      <c r="E21242" s="62" t="str">
        <f t="shared" si="1"/>
        <v>Out of test</v>
      </c>
      <c r="F21242" s="53" t="str">
        <f t="shared" si="2"/>
        <v>Shenzhen_1</v>
      </c>
      <c r="G21242" s="53">
        <f t="shared" si="3"/>
        <v>0.4486013518</v>
      </c>
    </row>
    <row r="21243">
      <c r="A21243" s="61">
        <v>1.517007136E9</v>
      </c>
      <c r="B21243" s="61">
        <v>1.0</v>
      </c>
      <c r="C21243" s="61">
        <v>1429.0</v>
      </c>
      <c r="D21243" s="57" t="s">
        <v>380</v>
      </c>
      <c r="E21243" s="62" t="str">
        <f t="shared" si="1"/>
        <v>Out of test</v>
      </c>
      <c r="F21243" s="53" t="str">
        <f t="shared" si="2"/>
        <v>Shenzhen_1</v>
      </c>
      <c r="G21243" s="53">
        <f t="shared" si="3"/>
        <v>0.3969257019</v>
      </c>
    </row>
    <row r="21244">
      <c r="A21244" s="61">
        <v>1.517860753E9</v>
      </c>
      <c r="B21244" s="61">
        <v>1.0</v>
      </c>
      <c r="C21244" s="61">
        <v>1990.0</v>
      </c>
      <c r="D21244" s="57" t="s">
        <v>380</v>
      </c>
      <c r="E21244" s="62" t="str">
        <f t="shared" si="1"/>
        <v>Out of test</v>
      </c>
      <c r="F21244" s="53" t="str">
        <f t="shared" si="2"/>
        <v>Shenzhen_1</v>
      </c>
      <c r="G21244" s="53">
        <f t="shared" si="3"/>
        <v>0.4116393275</v>
      </c>
    </row>
    <row r="21245">
      <c r="A21245" s="61">
        <v>1.512178775E9</v>
      </c>
      <c r="B21245" s="61">
        <v>1.0</v>
      </c>
      <c r="C21245" s="61">
        <v>2649.0</v>
      </c>
      <c r="D21245" s="57" t="s">
        <v>380</v>
      </c>
      <c r="E21245" s="62" t="str">
        <f t="shared" si="1"/>
        <v>Out of test</v>
      </c>
      <c r="F21245" s="53" t="str">
        <f t="shared" si="2"/>
        <v>Shenzhen_1</v>
      </c>
      <c r="G21245" s="53">
        <f t="shared" si="3"/>
        <v>0.4915641398</v>
      </c>
    </row>
    <row r="21246">
      <c r="A21246" s="61">
        <v>1.518062727E9</v>
      </c>
      <c r="B21246" s="61">
        <v>1.0</v>
      </c>
      <c r="C21246" s="61">
        <v>511.0</v>
      </c>
      <c r="D21246" s="57" t="s">
        <v>380</v>
      </c>
      <c r="E21246" s="62" t="str">
        <f t="shared" si="1"/>
        <v>Out of test</v>
      </c>
      <c r="F21246" s="53" t="str">
        <f t="shared" si="2"/>
        <v>Shenzhen_1</v>
      </c>
      <c r="G21246" s="53">
        <f t="shared" si="3"/>
        <v>0.7601561082</v>
      </c>
    </row>
    <row r="21247">
      <c r="A21247" s="61">
        <v>1.519393713E9</v>
      </c>
      <c r="B21247" s="61">
        <v>1.0</v>
      </c>
      <c r="C21247" s="61">
        <v>2533.0</v>
      </c>
      <c r="D21247" s="57" t="s">
        <v>380</v>
      </c>
      <c r="E21247" s="62" t="str">
        <f t="shared" si="1"/>
        <v>Out of test</v>
      </c>
      <c r="F21247" s="53" t="str">
        <f t="shared" si="2"/>
        <v>Shenzhen_1</v>
      </c>
      <c r="G21247" s="53">
        <f t="shared" si="3"/>
        <v>0.3347546741</v>
      </c>
    </row>
    <row r="21248">
      <c r="A21248" s="61">
        <v>1.518523868E9</v>
      </c>
      <c r="B21248" s="61">
        <v>1.0</v>
      </c>
      <c r="C21248" s="61">
        <v>710.0</v>
      </c>
      <c r="D21248" s="57" t="s">
        <v>380</v>
      </c>
      <c r="E21248" s="62" t="str">
        <f t="shared" si="1"/>
        <v>Out of test</v>
      </c>
      <c r="F21248" s="53" t="str">
        <f t="shared" si="2"/>
        <v>Shenzhen_1</v>
      </c>
      <c r="G21248" s="53">
        <f t="shared" si="3"/>
        <v>0.7443595979</v>
      </c>
    </row>
    <row r="21249">
      <c r="A21249" s="61">
        <v>1.511506169E9</v>
      </c>
      <c r="B21249" s="61">
        <v>1.0</v>
      </c>
      <c r="C21249" s="61">
        <v>30.0</v>
      </c>
      <c r="D21249" s="57" t="s">
        <v>380</v>
      </c>
      <c r="E21249" s="62" t="str">
        <f t="shared" si="1"/>
        <v>Out of test</v>
      </c>
      <c r="F21249" s="53" t="str">
        <f t="shared" si="2"/>
        <v>Shenzhen_1</v>
      </c>
      <c r="G21249" s="53">
        <f t="shared" si="3"/>
        <v>0.1485617653</v>
      </c>
    </row>
    <row r="21250">
      <c r="A21250" s="61">
        <v>1.518333326E9</v>
      </c>
      <c r="B21250" s="61">
        <v>1.0</v>
      </c>
      <c r="C21250" s="61">
        <v>1877.0</v>
      </c>
      <c r="D21250" s="57" t="s">
        <v>380</v>
      </c>
      <c r="E21250" s="62" t="str">
        <f t="shared" si="1"/>
        <v>Out of test</v>
      </c>
      <c r="F21250" s="53" t="str">
        <f t="shared" si="2"/>
        <v>Shenzhen_1</v>
      </c>
      <c r="G21250" s="53">
        <f t="shared" si="3"/>
        <v>0.869870373</v>
      </c>
    </row>
    <row r="21251">
      <c r="A21251" s="61">
        <v>1.511854599E9</v>
      </c>
      <c r="B21251" s="61">
        <v>1.0</v>
      </c>
      <c r="C21251" s="61">
        <v>380.0</v>
      </c>
      <c r="D21251" s="57" t="s">
        <v>380</v>
      </c>
      <c r="E21251" s="62" t="str">
        <f t="shared" si="1"/>
        <v>Out of test</v>
      </c>
      <c r="F21251" s="53" t="str">
        <f t="shared" si="2"/>
        <v>Shenzhen_1</v>
      </c>
      <c r="G21251" s="53">
        <f t="shared" si="3"/>
        <v>0.8460434299</v>
      </c>
    </row>
    <row r="21252">
      <c r="A21252" s="61">
        <v>1.514725114E9</v>
      </c>
      <c r="B21252" s="61">
        <v>1.0</v>
      </c>
      <c r="C21252" s="61">
        <v>552.0</v>
      </c>
      <c r="D21252" s="57" t="s">
        <v>380</v>
      </c>
      <c r="E21252" s="62" t="str">
        <f t="shared" si="1"/>
        <v>Out of test</v>
      </c>
      <c r="F21252" s="53" t="str">
        <f t="shared" si="2"/>
        <v>Shenzhen_1</v>
      </c>
      <c r="G21252" s="53">
        <f t="shared" si="3"/>
        <v>0.0578436551</v>
      </c>
    </row>
    <row r="21253">
      <c r="A21253" s="61">
        <v>1.519666314E9</v>
      </c>
      <c r="B21253" s="61">
        <v>1.0</v>
      </c>
      <c r="C21253" s="61">
        <v>556.0</v>
      </c>
      <c r="D21253" s="57" t="s">
        <v>380</v>
      </c>
      <c r="E21253" s="62" t="str">
        <f t="shared" si="1"/>
        <v>Out of test</v>
      </c>
      <c r="F21253" s="53" t="str">
        <f t="shared" si="2"/>
        <v>Shenzhen_1</v>
      </c>
      <c r="G21253" s="53">
        <f t="shared" si="3"/>
        <v>0.8017117279</v>
      </c>
    </row>
    <row r="21254">
      <c r="A21254" s="61">
        <v>1.518152066E9</v>
      </c>
      <c r="B21254" s="61">
        <v>1.0</v>
      </c>
      <c r="C21254" s="61">
        <v>304.0</v>
      </c>
      <c r="D21254" s="57" t="s">
        <v>380</v>
      </c>
      <c r="E21254" s="62" t="str">
        <f t="shared" si="1"/>
        <v>Out of test</v>
      </c>
      <c r="F21254" s="53" t="str">
        <f t="shared" si="2"/>
        <v>Shenzhen_1</v>
      </c>
      <c r="G21254" s="53">
        <f t="shared" si="3"/>
        <v>0.6391338056</v>
      </c>
    </row>
    <row r="21255">
      <c r="A21255" s="61">
        <v>1.515444887E9</v>
      </c>
      <c r="B21255" s="61">
        <v>1.0</v>
      </c>
      <c r="C21255" s="61">
        <v>391.0</v>
      </c>
      <c r="D21255" s="57" t="s">
        <v>380</v>
      </c>
      <c r="E21255" s="62" t="str">
        <f t="shared" si="1"/>
        <v>Out of test</v>
      </c>
      <c r="F21255" s="53" t="str">
        <f t="shared" si="2"/>
        <v>Shenzhen_1</v>
      </c>
      <c r="G21255" s="53">
        <f t="shared" si="3"/>
        <v>0.5633822603</v>
      </c>
    </row>
    <row r="21256">
      <c r="A21256" s="61">
        <v>1.511389437E9</v>
      </c>
      <c r="B21256" s="61">
        <v>1.0</v>
      </c>
      <c r="C21256" s="61">
        <v>1006.0</v>
      </c>
      <c r="D21256" s="57" t="s">
        <v>380</v>
      </c>
      <c r="E21256" s="62" t="str">
        <f t="shared" si="1"/>
        <v>Out of test</v>
      </c>
      <c r="F21256" s="53" t="str">
        <f t="shared" si="2"/>
        <v>Shenzhen_1</v>
      </c>
      <c r="G21256" s="53">
        <f t="shared" si="3"/>
        <v>0.1186804925</v>
      </c>
    </row>
    <row r="21257">
      <c r="A21257" s="61">
        <v>1.514929303E9</v>
      </c>
      <c r="B21257" s="61">
        <v>1.0</v>
      </c>
      <c r="C21257" s="61">
        <v>1516.0</v>
      </c>
      <c r="D21257" s="57" t="s">
        <v>380</v>
      </c>
      <c r="E21257" s="62" t="str">
        <f t="shared" si="1"/>
        <v>Out of test</v>
      </c>
      <c r="F21257" s="53" t="str">
        <f t="shared" si="2"/>
        <v>Shenzhen_1</v>
      </c>
      <c r="G21257" s="53">
        <f t="shared" si="3"/>
        <v>0.923512151</v>
      </c>
    </row>
    <row r="21258">
      <c r="A21258" s="61">
        <v>1.519528474E9</v>
      </c>
      <c r="B21258" s="61">
        <v>1.0</v>
      </c>
      <c r="C21258" s="61">
        <v>563.0</v>
      </c>
      <c r="D21258" s="57" t="s">
        <v>380</v>
      </c>
      <c r="E21258" s="62" t="str">
        <f t="shared" si="1"/>
        <v>Out of test</v>
      </c>
      <c r="F21258" s="53" t="str">
        <f t="shared" si="2"/>
        <v>Shenzhen_1</v>
      </c>
      <c r="G21258" s="53">
        <f t="shared" si="3"/>
        <v>0.4456617167</v>
      </c>
    </row>
    <row r="21259">
      <c r="A21259" s="61">
        <v>1.512842726E9</v>
      </c>
      <c r="B21259" s="61">
        <v>1.0</v>
      </c>
      <c r="C21259" s="61">
        <v>699.0</v>
      </c>
      <c r="D21259" s="57" t="s">
        <v>380</v>
      </c>
      <c r="E21259" s="62" t="str">
        <f t="shared" si="1"/>
        <v>Out of test</v>
      </c>
      <c r="F21259" s="53" t="str">
        <f t="shared" si="2"/>
        <v>Shenzhen_1</v>
      </c>
      <c r="G21259" s="53">
        <f t="shared" si="3"/>
        <v>0.07850917345</v>
      </c>
    </row>
    <row r="21260">
      <c r="A21260" s="61">
        <v>1.512367346E9</v>
      </c>
      <c r="B21260" s="61">
        <v>1.0</v>
      </c>
      <c r="C21260" s="61">
        <v>2089.0</v>
      </c>
      <c r="D21260" s="57" t="s">
        <v>380</v>
      </c>
      <c r="E21260" s="62" t="str">
        <f t="shared" si="1"/>
        <v>Out of test</v>
      </c>
      <c r="F21260" s="53" t="str">
        <f t="shared" si="2"/>
        <v>Shenzhen_1</v>
      </c>
      <c r="G21260" s="53">
        <f t="shared" si="3"/>
        <v>0.6952361026</v>
      </c>
    </row>
    <row r="21261">
      <c r="A21261" s="61">
        <v>1.512797875E9</v>
      </c>
      <c r="B21261" s="61">
        <v>1.0</v>
      </c>
      <c r="C21261" s="61">
        <v>952.0</v>
      </c>
      <c r="D21261" s="57" t="s">
        <v>380</v>
      </c>
      <c r="E21261" s="62" t="str">
        <f t="shared" si="1"/>
        <v>Out of test</v>
      </c>
      <c r="F21261" s="53" t="str">
        <f t="shared" si="2"/>
        <v>Shenzhen_1</v>
      </c>
      <c r="G21261" s="53">
        <f t="shared" si="3"/>
        <v>0.3917448792</v>
      </c>
    </row>
    <row r="21262">
      <c r="A21262" s="61">
        <v>1.516804996E9</v>
      </c>
      <c r="B21262" s="61">
        <v>1.0</v>
      </c>
      <c r="C21262" s="61">
        <v>3571.0</v>
      </c>
      <c r="D21262" s="57" t="s">
        <v>380</v>
      </c>
      <c r="E21262" s="62" t="str">
        <f t="shared" si="1"/>
        <v>Out of test</v>
      </c>
      <c r="F21262" s="53" t="str">
        <f t="shared" si="2"/>
        <v>Shenzhen_1</v>
      </c>
      <c r="G21262" s="53">
        <f t="shared" si="3"/>
        <v>0.09032890376</v>
      </c>
    </row>
    <row r="21263">
      <c r="A21263" s="61">
        <v>1.516073714E9</v>
      </c>
      <c r="B21263" s="61">
        <v>1.0</v>
      </c>
      <c r="C21263" s="61">
        <v>1026.0</v>
      </c>
      <c r="D21263" s="57" t="s">
        <v>380</v>
      </c>
      <c r="E21263" s="62" t="str">
        <f t="shared" si="1"/>
        <v>Out of test</v>
      </c>
      <c r="F21263" s="53" t="str">
        <f t="shared" si="2"/>
        <v>Shenzhen_1</v>
      </c>
      <c r="G21263" s="53">
        <f t="shared" si="3"/>
        <v>0.5918807551</v>
      </c>
    </row>
    <row r="21264">
      <c r="A21264" s="61">
        <v>1.515658397E9</v>
      </c>
      <c r="B21264" s="61">
        <v>1.0</v>
      </c>
      <c r="C21264" s="61">
        <v>1529.0</v>
      </c>
      <c r="D21264" s="57" t="s">
        <v>380</v>
      </c>
      <c r="E21264" s="62" t="str">
        <f t="shared" si="1"/>
        <v>Out of test</v>
      </c>
      <c r="F21264" s="53" t="str">
        <f t="shared" si="2"/>
        <v>Shenzhen_1</v>
      </c>
      <c r="G21264" s="53">
        <f t="shared" si="3"/>
        <v>0.1014752393</v>
      </c>
    </row>
    <row r="21265">
      <c r="A21265" s="61">
        <v>1.515138595E9</v>
      </c>
      <c r="B21265" s="61">
        <v>1.0</v>
      </c>
      <c r="C21265" s="61">
        <v>1396.0</v>
      </c>
      <c r="D21265" s="57" t="s">
        <v>380</v>
      </c>
      <c r="E21265" s="62" t="str">
        <f t="shared" si="1"/>
        <v>Out of test</v>
      </c>
      <c r="F21265" s="53" t="str">
        <f t="shared" si="2"/>
        <v>Shenzhen_1</v>
      </c>
      <c r="G21265" s="53">
        <f t="shared" si="3"/>
        <v>0.7125008433</v>
      </c>
    </row>
    <row r="21266">
      <c r="A21266" s="61">
        <v>1.512926666E9</v>
      </c>
      <c r="B21266" s="61">
        <v>1.0</v>
      </c>
      <c r="C21266" s="61">
        <v>453.0</v>
      </c>
      <c r="D21266" s="57" t="s">
        <v>380</v>
      </c>
      <c r="E21266" s="62" t="str">
        <f t="shared" si="1"/>
        <v>Out of test</v>
      </c>
      <c r="F21266" s="53" t="str">
        <f t="shared" si="2"/>
        <v>Shenzhen_1</v>
      </c>
      <c r="G21266" s="53">
        <f t="shared" si="3"/>
        <v>0.5969144685</v>
      </c>
    </row>
    <row r="21267">
      <c r="A21267" s="61">
        <v>1.513889267E9</v>
      </c>
      <c r="B21267" s="61">
        <v>1.0</v>
      </c>
      <c r="C21267" s="61">
        <v>551.0</v>
      </c>
      <c r="D21267" s="57" t="s">
        <v>380</v>
      </c>
      <c r="E21267" s="62" t="str">
        <f t="shared" si="1"/>
        <v>Out of test</v>
      </c>
      <c r="F21267" s="53" t="str">
        <f t="shared" si="2"/>
        <v>Shenzhen_1</v>
      </c>
      <c r="G21267" s="53">
        <f t="shared" si="3"/>
        <v>0.1699443968</v>
      </c>
    </row>
    <row r="21268">
      <c r="A21268" s="61">
        <v>1.519680966E9</v>
      </c>
      <c r="B21268" s="61">
        <v>1.0</v>
      </c>
      <c r="C21268" s="61">
        <v>1210.0</v>
      </c>
      <c r="D21268" s="57" t="s">
        <v>380</v>
      </c>
      <c r="E21268" s="62" t="str">
        <f t="shared" si="1"/>
        <v>Out of test</v>
      </c>
      <c r="F21268" s="53" t="str">
        <f t="shared" si="2"/>
        <v>Shenzhen_1</v>
      </c>
      <c r="G21268" s="53">
        <f t="shared" si="3"/>
        <v>0.264752177</v>
      </c>
    </row>
    <row r="21269">
      <c r="A21269" s="61">
        <v>1.518151588E9</v>
      </c>
      <c r="B21269" s="61">
        <v>1.0</v>
      </c>
      <c r="C21269" s="61">
        <v>2164.0</v>
      </c>
      <c r="D21269" s="57" t="s">
        <v>380</v>
      </c>
      <c r="E21269" s="62" t="str">
        <f t="shared" si="1"/>
        <v>Out of test</v>
      </c>
      <c r="F21269" s="53" t="str">
        <f t="shared" si="2"/>
        <v>Shenzhen_1</v>
      </c>
      <c r="G21269" s="53">
        <f t="shared" si="3"/>
        <v>0.619781724</v>
      </c>
    </row>
    <row r="21270">
      <c r="A21270" s="61">
        <v>1.513411969E9</v>
      </c>
      <c r="B21270" s="61">
        <v>1.0</v>
      </c>
      <c r="C21270" s="61">
        <v>1292.0</v>
      </c>
      <c r="D21270" s="57" t="s">
        <v>380</v>
      </c>
      <c r="E21270" s="62" t="str">
        <f t="shared" si="1"/>
        <v>Out of test</v>
      </c>
      <c r="F21270" s="53" t="str">
        <f t="shared" si="2"/>
        <v>Shenzhen_1</v>
      </c>
      <c r="G21270" s="53">
        <f t="shared" si="3"/>
        <v>0.5880154306</v>
      </c>
    </row>
    <row r="21271">
      <c r="A21271" s="61">
        <v>1.511366744E9</v>
      </c>
      <c r="B21271" s="61">
        <v>1.0</v>
      </c>
      <c r="C21271" s="61">
        <v>851.0</v>
      </c>
      <c r="D21271" s="57" t="s">
        <v>380</v>
      </c>
      <c r="E21271" s="62" t="str">
        <f t="shared" si="1"/>
        <v>Out of test</v>
      </c>
      <c r="F21271" s="53" t="str">
        <f t="shared" si="2"/>
        <v>Shenzhen_1</v>
      </c>
      <c r="G21271" s="53">
        <f t="shared" si="3"/>
        <v>0.492832583</v>
      </c>
    </row>
    <row r="21272">
      <c r="A21272" s="61">
        <v>1.517780778E9</v>
      </c>
      <c r="B21272" s="61">
        <v>1.0</v>
      </c>
      <c r="C21272" s="61">
        <v>825.0</v>
      </c>
      <c r="D21272" s="57" t="s">
        <v>380</v>
      </c>
      <c r="E21272" s="62" t="str">
        <f t="shared" si="1"/>
        <v>Out of test</v>
      </c>
      <c r="F21272" s="53" t="str">
        <f t="shared" si="2"/>
        <v>Shenzhen_1</v>
      </c>
      <c r="G21272" s="53">
        <f t="shared" si="3"/>
        <v>0.76889444</v>
      </c>
    </row>
    <row r="21273">
      <c r="A21273" s="61">
        <v>1.519665253E9</v>
      </c>
      <c r="B21273" s="61">
        <v>1.0</v>
      </c>
      <c r="C21273" s="61">
        <v>2660.0</v>
      </c>
      <c r="D21273" s="57" t="s">
        <v>380</v>
      </c>
      <c r="E21273" s="62" t="str">
        <f t="shared" si="1"/>
        <v>Out of test</v>
      </c>
      <c r="F21273" s="53" t="str">
        <f t="shared" si="2"/>
        <v>Shenzhen_1</v>
      </c>
      <c r="G21273" s="53">
        <f t="shared" si="3"/>
        <v>0.8313715087</v>
      </c>
    </row>
    <row r="21274">
      <c r="A21274" s="61">
        <v>1.517698385E9</v>
      </c>
      <c r="B21274" s="61">
        <v>1.0</v>
      </c>
      <c r="C21274" s="61">
        <v>1.0</v>
      </c>
      <c r="D21274" s="57" t="s">
        <v>380</v>
      </c>
      <c r="E21274" s="62" t="str">
        <f t="shared" si="1"/>
        <v>Out of test</v>
      </c>
      <c r="F21274" s="53" t="str">
        <f t="shared" si="2"/>
        <v>Shenzhen_1</v>
      </c>
      <c r="G21274" s="53">
        <f t="shared" si="3"/>
        <v>0.1205830737</v>
      </c>
    </row>
    <row r="21275">
      <c r="A21275" s="61">
        <v>1.519991563E9</v>
      </c>
      <c r="B21275" s="61">
        <v>1.0</v>
      </c>
      <c r="C21275" s="61">
        <v>274.0</v>
      </c>
      <c r="D21275" s="57" t="s">
        <v>380</v>
      </c>
      <c r="E21275" s="62" t="str">
        <f t="shared" si="1"/>
        <v>Out of test</v>
      </c>
      <c r="F21275" s="53" t="str">
        <f t="shared" si="2"/>
        <v>Shenzhen_1</v>
      </c>
      <c r="G21275" s="53">
        <f t="shared" si="3"/>
        <v>0.4957083707</v>
      </c>
    </row>
    <row r="21276">
      <c r="A21276" s="61">
        <v>1.516873163E9</v>
      </c>
      <c r="B21276" s="61">
        <v>1.0</v>
      </c>
      <c r="C21276" s="61">
        <v>2857.0</v>
      </c>
      <c r="D21276" s="57" t="s">
        <v>380</v>
      </c>
      <c r="E21276" s="62" t="str">
        <f t="shared" si="1"/>
        <v>Out of test</v>
      </c>
      <c r="F21276" s="53" t="str">
        <f t="shared" si="2"/>
        <v>Shenzhen_1</v>
      </c>
      <c r="G21276" s="53">
        <f t="shared" si="3"/>
        <v>0.4772246864</v>
      </c>
    </row>
    <row r="21277">
      <c r="A21277" s="61">
        <v>1.515537643E9</v>
      </c>
      <c r="B21277" s="61">
        <v>1.0</v>
      </c>
      <c r="C21277" s="61">
        <v>1302.0</v>
      </c>
      <c r="D21277" s="57" t="s">
        <v>380</v>
      </c>
      <c r="E21277" s="62" t="str">
        <f t="shared" si="1"/>
        <v>Out of test</v>
      </c>
      <c r="F21277" s="53" t="str">
        <f t="shared" si="2"/>
        <v>Shenzhen_1</v>
      </c>
      <c r="G21277" s="53">
        <f t="shared" si="3"/>
        <v>0.3393047299</v>
      </c>
    </row>
    <row r="21278">
      <c r="A21278" s="61">
        <v>1.515753707E9</v>
      </c>
      <c r="B21278" s="61">
        <v>1.0</v>
      </c>
      <c r="C21278" s="61">
        <v>3567.0</v>
      </c>
      <c r="D21278" s="57" t="s">
        <v>380</v>
      </c>
      <c r="E21278" s="62" t="str">
        <f t="shared" si="1"/>
        <v>Out of test</v>
      </c>
      <c r="F21278" s="53" t="str">
        <f t="shared" si="2"/>
        <v>Shenzhen_1</v>
      </c>
      <c r="G21278" s="53">
        <f t="shared" si="3"/>
        <v>0.2209800249</v>
      </c>
    </row>
    <row r="21279">
      <c r="A21279" s="61">
        <v>1.519249043E9</v>
      </c>
      <c r="B21279" s="61">
        <v>1.0</v>
      </c>
      <c r="C21279" s="61">
        <v>1420.0</v>
      </c>
      <c r="D21279" s="57" t="s">
        <v>380</v>
      </c>
      <c r="E21279" s="62" t="str">
        <f t="shared" si="1"/>
        <v>Out of test</v>
      </c>
      <c r="F21279" s="53" t="str">
        <f t="shared" si="2"/>
        <v>Shenzhen_1</v>
      </c>
      <c r="G21279" s="53">
        <f t="shared" si="3"/>
        <v>0.2337483893</v>
      </c>
    </row>
    <row r="21280">
      <c r="A21280" s="61">
        <v>1.511784815E9</v>
      </c>
      <c r="B21280" s="61">
        <v>1.0</v>
      </c>
      <c r="C21280" s="61">
        <v>338.0</v>
      </c>
      <c r="D21280" s="57" t="s">
        <v>380</v>
      </c>
      <c r="E21280" s="62" t="str">
        <f t="shared" si="1"/>
        <v>Out of test</v>
      </c>
      <c r="F21280" s="53" t="str">
        <f t="shared" si="2"/>
        <v>Shenzhen_1</v>
      </c>
      <c r="G21280" s="53">
        <f t="shared" si="3"/>
        <v>0.1497353739</v>
      </c>
    </row>
    <row r="21281">
      <c r="A21281" s="61">
        <v>1.518599775E9</v>
      </c>
      <c r="B21281" s="61">
        <v>1.0</v>
      </c>
      <c r="C21281" s="61">
        <v>241.0</v>
      </c>
      <c r="D21281" s="57" t="s">
        <v>380</v>
      </c>
      <c r="E21281" s="62" t="str">
        <f t="shared" si="1"/>
        <v>Out of test</v>
      </c>
      <c r="F21281" s="53" t="str">
        <f t="shared" si="2"/>
        <v>Shenzhen_1</v>
      </c>
      <c r="G21281" s="53">
        <f t="shared" si="3"/>
        <v>0.1181402228</v>
      </c>
    </row>
    <row r="21282">
      <c r="A21282" s="61">
        <v>1.519804769E9</v>
      </c>
      <c r="B21282" s="61">
        <v>1.0</v>
      </c>
      <c r="C21282" s="61">
        <v>1742.0</v>
      </c>
      <c r="D21282" s="57" t="s">
        <v>380</v>
      </c>
      <c r="E21282" s="62" t="str">
        <f t="shared" si="1"/>
        <v>Out of test</v>
      </c>
      <c r="F21282" s="53" t="str">
        <f t="shared" si="2"/>
        <v>Shenzhen_1</v>
      </c>
      <c r="G21282" s="53">
        <f t="shared" si="3"/>
        <v>0.8721525808</v>
      </c>
    </row>
    <row r="21283">
      <c r="A21283" s="61">
        <v>1.511898678E9</v>
      </c>
      <c r="B21283" s="61">
        <v>1.0</v>
      </c>
      <c r="C21283" s="61">
        <v>941.0</v>
      </c>
      <c r="D21283" s="57" t="s">
        <v>380</v>
      </c>
      <c r="E21283" s="62" t="str">
        <f t="shared" si="1"/>
        <v>Out of test</v>
      </c>
      <c r="F21283" s="53" t="str">
        <f t="shared" si="2"/>
        <v>Shenzhen_1</v>
      </c>
      <c r="G21283" s="53">
        <f t="shared" si="3"/>
        <v>0.6337577941</v>
      </c>
    </row>
    <row r="21284">
      <c r="A21284" s="61">
        <v>1.513591907E9</v>
      </c>
      <c r="B21284" s="61">
        <v>1.0</v>
      </c>
      <c r="C21284" s="61">
        <v>2772.0</v>
      </c>
      <c r="D21284" s="57" t="s">
        <v>380</v>
      </c>
      <c r="E21284" s="62" t="str">
        <f t="shared" si="1"/>
        <v>Out of test</v>
      </c>
      <c r="F21284" s="53" t="str">
        <f t="shared" si="2"/>
        <v>Shenzhen_1</v>
      </c>
      <c r="G21284" s="53">
        <f t="shared" si="3"/>
        <v>0.9344519563</v>
      </c>
    </row>
    <row r="21285">
      <c r="A21285" s="61">
        <v>1.517390383E9</v>
      </c>
      <c r="B21285" s="61">
        <v>1.0</v>
      </c>
      <c r="C21285" s="61">
        <v>3199.0</v>
      </c>
      <c r="D21285" s="57" t="s">
        <v>380</v>
      </c>
      <c r="E21285" s="62" t="str">
        <f t="shared" si="1"/>
        <v>Out of test</v>
      </c>
      <c r="F21285" s="53" t="str">
        <f t="shared" si="2"/>
        <v>Shenzhen_1</v>
      </c>
      <c r="G21285" s="53">
        <f t="shared" si="3"/>
        <v>0.5453826785</v>
      </c>
    </row>
    <row r="21286">
      <c r="A21286" s="61">
        <v>1.519350775E9</v>
      </c>
      <c r="B21286" s="61">
        <v>1.0</v>
      </c>
      <c r="C21286" s="61">
        <v>2911.0</v>
      </c>
      <c r="D21286" s="57" t="s">
        <v>380</v>
      </c>
      <c r="E21286" s="62" t="str">
        <f t="shared" si="1"/>
        <v>Out of test</v>
      </c>
      <c r="F21286" s="53" t="str">
        <f t="shared" si="2"/>
        <v>Shenzhen_1</v>
      </c>
      <c r="G21286" s="53">
        <f t="shared" si="3"/>
        <v>0.8744572905</v>
      </c>
    </row>
    <row r="21287">
      <c r="A21287" s="61">
        <v>1.511870273E9</v>
      </c>
      <c r="B21287" s="61">
        <v>1.0</v>
      </c>
      <c r="C21287" s="61">
        <v>2821.0</v>
      </c>
      <c r="D21287" s="57" t="s">
        <v>380</v>
      </c>
      <c r="E21287" s="62" t="str">
        <f t="shared" si="1"/>
        <v>Out of test</v>
      </c>
      <c r="F21287" s="53" t="str">
        <f t="shared" si="2"/>
        <v>Shenzhen_1</v>
      </c>
      <c r="G21287" s="53">
        <f t="shared" si="3"/>
        <v>0.5346693212</v>
      </c>
    </row>
    <row r="21288">
      <c r="A21288" s="61">
        <v>1.512965139E9</v>
      </c>
      <c r="B21288" s="61">
        <v>1.0</v>
      </c>
      <c r="C21288" s="61">
        <v>318.0</v>
      </c>
      <c r="D21288" s="57" t="s">
        <v>380</v>
      </c>
      <c r="E21288" s="62" t="str">
        <f t="shared" si="1"/>
        <v>Out of test</v>
      </c>
      <c r="F21288" s="53" t="str">
        <f t="shared" si="2"/>
        <v>Shenzhen_1</v>
      </c>
      <c r="G21288" s="53">
        <f t="shared" si="3"/>
        <v>0.7350903278</v>
      </c>
    </row>
    <row r="21289">
      <c r="A21289" s="61">
        <v>1.514892304E9</v>
      </c>
      <c r="B21289" s="61">
        <v>1.0</v>
      </c>
      <c r="C21289" s="61">
        <v>1668.0</v>
      </c>
      <c r="D21289" s="57" t="s">
        <v>380</v>
      </c>
      <c r="E21289" s="62" t="str">
        <f t="shared" si="1"/>
        <v>Out of test</v>
      </c>
      <c r="F21289" s="53" t="str">
        <f t="shared" si="2"/>
        <v>Shenzhen_1</v>
      </c>
      <c r="G21289" s="53">
        <f t="shared" si="3"/>
        <v>0.1457766394</v>
      </c>
    </row>
    <row r="21290">
      <c r="A21290" s="61">
        <v>1.511266334E9</v>
      </c>
      <c r="B21290" s="61">
        <v>1.0</v>
      </c>
      <c r="C21290" s="61">
        <v>380.0</v>
      </c>
      <c r="D21290" s="57" t="s">
        <v>380</v>
      </c>
      <c r="E21290" s="62" t="str">
        <f t="shared" si="1"/>
        <v>Out of test</v>
      </c>
      <c r="F21290" s="53" t="str">
        <f t="shared" si="2"/>
        <v>Shenzhen_1</v>
      </c>
      <c r="G21290" s="53">
        <f t="shared" si="3"/>
        <v>0.8268767235</v>
      </c>
    </row>
    <row r="21291">
      <c r="A21291" s="61">
        <v>1.517384106E9</v>
      </c>
      <c r="B21291" s="61">
        <v>1.0</v>
      </c>
      <c r="C21291" s="61">
        <v>465.0</v>
      </c>
      <c r="D21291" s="57" t="s">
        <v>380</v>
      </c>
      <c r="E21291" s="62" t="str">
        <f t="shared" si="1"/>
        <v>Out of test</v>
      </c>
      <c r="F21291" s="53" t="str">
        <f t="shared" si="2"/>
        <v>Shenzhen_1</v>
      </c>
      <c r="G21291" s="53">
        <f t="shared" si="3"/>
        <v>0.5646867004</v>
      </c>
    </row>
    <row r="21292">
      <c r="A21292" s="61">
        <v>1.513493748E9</v>
      </c>
      <c r="B21292" s="61">
        <v>1.0</v>
      </c>
      <c r="C21292" s="61">
        <v>29.0</v>
      </c>
      <c r="D21292" s="57" t="s">
        <v>380</v>
      </c>
      <c r="E21292" s="62" t="str">
        <f t="shared" si="1"/>
        <v>Out of test</v>
      </c>
      <c r="F21292" s="53" t="str">
        <f t="shared" si="2"/>
        <v>Shenzhen_1</v>
      </c>
      <c r="G21292" s="53">
        <f t="shared" si="3"/>
        <v>0.2354341458</v>
      </c>
    </row>
    <row r="21293">
      <c r="A21293" s="61">
        <v>1.516233658E9</v>
      </c>
      <c r="B21293" s="61">
        <v>1.0</v>
      </c>
      <c r="C21293" s="61">
        <v>279.0</v>
      </c>
      <c r="D21293" s="57" t="s">
        <v>380</v>
      </c>
      <c r="E21293" s="62" t="str">
        <f t="shared" si="1"/>
        <v>Out of test</v>
      </c>
      <c r="F21293" s="53" t="str">
        <f t="shared" si="2"/>
        <v>Shenzhen_1</v>
      </c>
      <c r="G21293" s="53">
        <f t="shared" si="3"/>
        <v>0.4948308705</v>
      </c>
    </row>
    <row r="21294">
      <c r="A21294" s="61">
        <v>1.516353759E9</v>
      </c>
      <c r="B21294" s="61">
        <v>1.0</v>
      </c>
      <c r="C21294" s="61">
        <v>25.0</v>
      </c>
      <c r="D21294" s="57" t="s">
        <v>380</v>
      </c>
      <c r="E21294" s="62" t="str">
        <f t="shared" si="1"/>
        <v>Out of test</v>
      </c>
      <c r="F21294" s="53" t="str">
        <f t="shared" si="2"/>
        <v>Shenzhen_1</v>
      </c>
      <c r="G21294" s="53">
        <f t="shared" si="3"/>
        <v>0.4568038617</v>
      </c>
    </row>
    <row r="21295">
      <c r="A21295" s="61">
        <v>1.511315873E9</v>
      </c>
      <c r="B21295" s="61">
        <v>1.0</v>
      </c>
      <c r="C21295" s="61">
        <v>53.0</v>
      </c>
      <c r="D21295" s="57" t="s">
        <v>380</v>
      </c>
      <c r="E21295" s="62" t="str">
        <f t="shared" si="1"/>
        <v>Out of test</v>
      </c>
      <c r="F21295" s="53" t="str">
        <f t="shared" si="2"/>
        <v>Shenzhen_1</v>
      </c>
      <c r="G21295" s="53">
        <f t="shared" si="3"/>
        <v>0.9545898104</v>
      </c>
    </row>
    <row r="21296">
      <c r="A21296" s="61">
        <v>1.517559226E9</v>
      </c>
      <c r="B21296" s="61">
        <v>1.0</v>
      </c>
      <c r="C21296" s="61">
        <v>3003.0</v>
      </c>
      <c r="D21296" s="57" t="s">
        <v>380</v>
      </c>
      <c r="E21296" s="62" t="str">
        <f t="shared" si="1"/>
        <v>Out of test</v>
      </c>
      <c r="F21296" s="53" t="str">
        <f t="shared" si="2"/>
        <v>Shenzhen_1</v>
      </c>
      <c r="G21296" s="53">
        <f t="shared" si="3"/>
        <v>0.7954290171</v>
      </c>
    </row>
    <row r="21297">
      <c r="A21297" s="61">
        <v>1.518752446E9</v>
      </c>
      <c r="B21297" s="61">
        <v>1.0</v>
      </c>
      <c r="C21297" s="61">
        <v>1996.0</v>
      </c>
      <c r="D21297" s="57" t="s">
        <v>380</v>
      </c>
      <c r="E21297" s="62" t="str">
        <f t="shared" si="1"/>
        <v>Out of test</v>
      </c>
      <c r="F21297" s="53" t="str">
        <f t="shared" si="2"/>
        <v>Shenzhen_1</v>
      </c>
      <c r="G21297" s="53">
        <f t="shared" si="3"/>
        <v>0.2468133981</v>
      </c>
    </row>
    <row r="21298">
      <c r="A21298" s="61">
        <v>1.518676658E9</v>
      </c>
      <c r="B21298" s="61">
        <v>1.0</v>
      </c>
      <c r="C21298" s="61">
        <v>2730.0</v>
      </c>
      <c r="D21298" s="57" t="s">
        <v>380</v>
      </c>
      <c r="E21298" s="62" t="str">
        <f t="shared" si="1"/>
        <v>Out of test</v>
      </c>
      <c r="F21298" s="53" t="str">
        <f t="shared" si="2"/>
        <v>Shenzhen_1</v>
      </c>
      <c r="G21298" s="53">
        <f t="shared" si="3"/>
        <v>0.6642708634</v>
      </c>
    </row>
    <row r="21299">
      <c r="A21299" s="61">
        <v>1.511926293E9</v>
      </c>
      <c r="B21299" s="61">
        <v>1.0</v>
      </c>
      <c r="C21299" s="61">
        <v>505.0</v>
      </c>
      <c r="D21299" s="57" t="s">
        <v>380</v>
      </c>
      <c r="E21299" s="62" t="str">
        <f t="shared" si="1"/>
        <v>Out of test</v>
      </c>
      <c r="F21299" s="53" t="str">
        <f t="shared" si="2"/>
        <v>Shenzhen_1</v>
      </c>
      <c r="G21299" s="53">
        <f t="shared" si="3"/>
        <v>0.3447277236</v>
      </c>
    </row>
    <row r="21300">
      <c r="A21300" s="61">
        <v>1.513270709E9</v>
      </c>
      <c r="B21300" s="61">
        <v>1.0</v>
      </c>
      <c r="C21300" s="61">
        <v>257.0</v>
      </c>
      <c r="D21300" s="57" t="s">
        <v>380</v>
      </c>
      <c r="E21300" s="62" t="str">
        <f t="shared" si="1"/>
        <v>Out of test</v>
      </c>
      <c r="F21300" s="53" t="str">
        <f t="shared" si="2"/>
        <v>Shenzhen_1</v>
      </c>
      <c r="G21300" s="53">
        <f t="shared" si="3"/>
        <v>0.5248094645</v>
      </c>
    </row>
    <row r="21301">
      <c r="A21301" s="61">
        <v>1.513881308E9</v>
      </c>
      <c r="B21301" s="61">
        <v>1.0</v>
      </c>
      <c r="C21301" s="61">
        <v>1686.0</v>
      </c>
      <c r="D21301" s="57" t="s">
        <v>380</v>
      </c>
      <c r="E21301" s="62" t="str">
        <f t="shared" si="1"/>
        <v>Out of test</v>
      </c>
      <c r="F21301" s="53" t="str">
        <f t="shared" si="2"/>
        <v>Shenzhen_1</v>
      </c>
      <c r="G21301" s="53">
        <f t="shared" si="3"/>
        <v>0.2885904336</v>
      </c>
    </row>
    <row r="21302">
      <c r="A21302" s="61">
        <v>1.512516957E9</v>
      </c>
      <c r="B21302" s="61">
        <v>1.0</v>
      </c>
      <c r="C21302" s="61">
        <v>998.0</v>
      </c>
      <c r="D21302" s="57" t="s">
        <v>380</v>
      </c>
      <c r="E21302" s="62" t="str">
        <f t="shared" si="1"/>
        <v>Out of test</v>
      </c>
      <c r="F21302" s="53" t="str">
        <f t="shared" si="2"/>
        <v>Shenzhen_1</v>
      </c>
      <c r="G21302" s="53">
        <f t="shared" si="3"/>
        <v>0.9404425024</v>
      </c>
    </row>
    <row r="21303">
      <c r="A21303" s="61">
        <v>1.518231956E9</v>
      </c>
      <c r="B21303" s="61">
        <v>1.0</v>
      </c>
      <c r="C21303" s="61">
        <v>5005.0</v>
      </c>
      <c r="D21303" s="57" t="s">
        <v>380</v>
      </c>
      <c r="E21303" s="62" t="str">
        <f t="shared" si="1"/>
        <v>Out of test</v>
      </c>
      <c r="F21303" s="53" t="str">
        <f t="shared" si="2"/>
        <v>Shenzhen_1</v>
      </c>
      <c r="G21303" s="53">
        <f t="shared" si="3"/>
        <v>0.007482587603</v>
      </c>
    </row>
    <row r="21304">
      <c r="A21304" s="61">
        <v>1.518956658E9</v>
      </c>
      <c r="B21304" s="61">
        <v>1.0</v>
      </c>
      <c r="C21304" s="61">
        <v>619.0</v>
      </c>
      <c r="D21304" s="57" t="s">
        <v>380</v>
      </c>
      <c r="E21304" s="62" t="str">
        <f t="shared" si="1"/>
        <v>Out of test</v>
      </c>
      <c r="F21304" s="53" t="str">
        <f t="shared" si="2"/>
        <v>Shenzhen_1</v>
      </c>
      <c r="G21304" s="53">
        <f t="shared" si="3"/>
        <v>0.5871462903</v>
      </c>
    </row>
    <row r="21305">
      <c r="A21305" s="61">
        <v>1.519534275E9</v>
      </c>
      <c r="B21305" s="61">
        <v>1.0</v>
      </c>
      <c r="C21305" s="61">
        <v>1228.0</v>
      </c>
      <c r="D21305" s="57" t="s">
        <v>380</v>
      </c>
      <c r="E21305" s="62" t="str">
        <f t="shared" si="1"/>
        <v>Out of test</v>
      </c>
      <c r="F21305" s="53" t="str">
        <f t="shared" si="2"/>
        <v>Shenzhen_1</v>
      </c>
      <c r="G21305" s="53">
        <f t="shared" si="3"/>
        <v>0.9630656323</v>
      </c>
    </row>
    <row r="21306">
      <c r="A21306" s="61">
        <v>1.511425848E9</v>
      </c>
      <c r="B21306" s="61">
        <v>1.0</v>
      </c>
      <c r="C21306" s="61">
        <v>4740.0</v>
      </c>
      <c r="D21306" s="57" t="s">
        <v>380</v>
      </c>
      <c r="E21306" s="62" t="str">
        <f t="shared" si="1"/>
        <v>Out of test</v>
      </c>
      <c r="F21306" s="53" t="str">
        <f t="shared" si="2"/>
        <v>Shenzhen_1</v>
      </c>
      <c r="G21306" s="53">
        <f t="shared" si="3"/>
        <v>0.2703901189</v>
      </c>
    </row>
    <row r="21307">
      <c r="A21307" s="61">
        <v>1.519176519E9</v>
      </c>
      <c r="B21307" s="61">
        <v>1.0</v>
      </c>
      <c r="C21307" s="61">
        <v>287.0</v>
      </c>
      <c r="D21307" s="57" t="s">
        <v>380</v>
      </c>
      <c r="E21307" s="62" t="str">
        <f t="shared" si="1"/>
        <v>Out of test</v>
      </c>
      <c r="F21307" s="53" t="str">
        <f t="shared" si="2"/>
        <v>Shenzhen_1</v>
      </c>
      <c r="G21307" s="53">
        <f t="shared" si="3"/>
        <v>0.677496054</v>
      </c>
    </row>
    <row r="21308">
      <c r="A21308" s="61">
        <v>1.513605788E9</v>
      </c>
      <c r="B21308" s="61">
        <v>1.0</v>
      </c>
      <c r="C21308" s="61">
        <v>1947.0</v>
      </c>
      <c r="D21308" s="57" t="s">
        <v>380</v>
      </c>
      <c r="E21308" s="62" t="str">
        <f t="shared" si="1"/>
        <v>Out of test</v>
      </c>
      <c r="F21308" s="53" t="str">
        <f t="shared" si="2"/>
        <v>Shenzhen_1</v>
      </c>
      <c r="G21308" s="53">
        <f t="shared" si="3"/>
        <v>0.1905212256</v>
      </c>
    </row>
    <row r="21309">
      <c r="A21309" s="61">
        <v>1.517759179E9</v>
      </c>
      <c r="B21309" s="61">
        <v>1.0</v>
      </c>
      <c r="C21309" s="61">
        <v>2659.0</v>
      </c>
      <c r="D21309" s="57" t="s">
        <v>380</v>
      </c>
      <c r="E21309" s="62" t="str">
        <f t="shared" si="1"/>
        <v>Out of test</v>
      </c>
      <c r="F21309" s="53" t="str">
        <f t="shared" si="2"/>
        <v>Shenzhen_1</v>
      </c>
      <c r="G21309" s="53">
        <f t="shared" si="3"/>
        <v>0.1546081293</v>
      </c>
    </row>
    <row r="21310">
      <c r="A21310" s="61">
        <v>1.512187399E9</v>
      </c>
      <c r="B21310" s="61">
        <v>1.0</v>
      </c>
      <c r="C21310" s="61">
        <v>559.0</v>
      </c>
      <c r="D21310" s="57" t="s">
        <v>380</v>
      </c>
      <c r="E21310" s="62" t="str">
        <f t="shared" si="1"/>
        <v>Out of test</v>
      </c>
      <c r="F21310" s="53" t="str">
        <f t="shared" si="2"/>
        <v>Shenzhen_1</v>
      </c>
      <c r="G21310" s="53">
        <f t="shared" si="3"/>
        <v>0.2366074471</v>
      </c>
    </row>
    <row r="21311">
      <c r="A21311" s="61">
        <v>1.515603136E9</v>
      </c>
      <c r="B21311" s="61">
        <v>1.0</v>
      </c>
      <c r="C21311" s="61">
        <v>19.0</v>
      </c>
      <c r="D21311" s="57" t="s">
        <v>380</v>
      </c>
      <c r="E21311" s="62" t="str">
        <f t="shared" si="1"/>
        <v>Out of test</v>
      </c>
      <c r="F21311" s="53" t="str">
        <f t="shared" si="2"/>
        <v>Shenzhen_1</v>
      </c>
      <c r="G21311" s="53">
        <f t="shared" si="3"/>
        <v>0.3587069646</v>
      </c>
    </row>
    <row r="21312">
      <c r="A21312" s="61">
        <v>1.517767537E9</v>
      </c>
      <c r="B21312" s="61">
        <v>1.0</v>
      </c>
      <c r="C21312" s="61">
        <v>1028.0</v>
      </c>
      <c r="D21312" s="57" t="s">
        <v>380</v>
      </c>
      <c r="E21312" s="62" t="str">
        <f t="shared" si="1"/>
        <v>Out of test</v>
      </c>
      <c r="F21312" s="53" t="str">
        <f t="shared" si="2"/>
        <v>Shenzhen_1</v>
      </c>
      <c r="G21312" s="53">
        <f t="shared" si="3"/>
        <v>0.7806065028</v>
      </c>
    </row>
    <row r="21313">
      <c r="A21313" s="61">
        <v>1.511632474E9</v>
      </c>
      <c r="B21313" s="61">
        <v>1.0</v>
      </c>
      <c r="C21313" s="61">
        <v>246.0</v>
      </c>
      <c r="D21313" s="57" t="s">
        <v>380</v>
      </c>
      <c r="E21313" s="62" t="str">
        <f t="shared" si="1"/>
        <v>Out of test</v>
      </c>
      <c r="F21313" s="53" t="str">
        <f t="shared" si="2"/>
        <v>Shenzhen_1</v>
      </c>
      <c r="G21313" s="53">
        <f t="shared" si="3"/>
        <v>0.7837414834</v>
      </c>
    </row>
    <row r="21314">
      <c r="A21314" s="61">
        <v>1.511564643E9</v>
      </c>
      <c r="B21314" s="61">
        <v>1.0</v>
      </c>
      <c r="C21314" s="61">
        <v>2387.0</v>
      </c>
      <c r="D21314" s="57" t="s">
        <v>380</v>
      </c>
      <c r="E21314" s="62" t="str">
        <f t="shared" si="1"/>
        <v>Out of test</v>
      </c>
      <c r="F21314" s="53" t="str">
        <f t="shared" si="2"/>
        <v>Shenzhen_1</v>
      </c>
      <c r="G21314" s="53">
        <f t="shared" si="3"/>
        <v>0.8024246346</v>
      </c>
    </row>
    <row r="21315">
      <c r="A21315" s="61">
        <v>1.519550403E9</v>
      </c>
      <c r="B21315" s="61">
        <v>1.0</v>
      </c>
      <c r="C21315" s="61">
        <v>1401.0</v>
      </c>
      <c r="D21315" s="57" t="s">
        <v>380</v>
      </c>
      <c r="E21315" s="62" t="str">
        <f t="shared" si="1"/>
        <v>Out of test</v>
      </c>
      <c r="F21315" s="53" t="str">
        <f t="shared" si="2"/>
        <v>Shenzhen_1</v>
      </c>
      <c r="G21315" s="53">
        <f t="shared" si="3"/>
        <v>0.06025738765</v>
      </c>
    </row>
    <row r="21316">
      <c r="A21316" s="61">
        <v>1.516617934E9</v>
      </c>
      <c r="B21316" s="61">
        <v>1.0</v>
      </c>
      <c r="C21316" s="61">
        <v>2871.0</v>
      </c>
      <c r="D21316" s="57" t="s">
        <v>380</v>
      </c>
      <c r="E21316" s="62" t="str">
        <f t="shared" si="1"/>
        <v>Out of test</v>
      </c>
      <c r="F21316" s="53" t="str">
        <f t="shared" si="2"/>
        <v>Shenzhen_1</v>
      </c>
      <c r="G21316" s="53">
        <f t="shared" si="3"/>
        <v>0.6677473357</v>
      </c>
    </row>
    <row r="21317">
      <c r="A21317" s="61">
        <v>1.511418827E9</v>
      </c>
      <c r="B21317" s="61">
        <v>1.0</v>
      </c>
      <c r="C21317" s="61">
        <v>5278.0</v>
      </c>
      <c r="D21317" s="57" t="s">
        <v>380</v>
      </c>
      <c r="E21317" s="62" t="str">
        <f t="shared" si="1"/>
        <v>Out of test</v>
      </c>
      <c r="F21317" s="53" t="str">
        <f t="shared" si="2"/>
        <v>Shenzhen_1</v>
      </c>
      <c r="G21317" s="53">
        <f t="shared" si="3"/>
        <v>0.9194979152</v>
      </c>
    </row>
    <row r="21318">
      <c r="A21318" s="61">
        <v>1.515073554E9</v>
      </c>
      <c r="B21318" s="61">
        <v>1.0</v>
      </c>
      <c r="C21318" s="61">
        <v>876.0</v>
      </c>
      <c r="D21318" s="57" t="s">
        <v>380</v>
      </c>
      <c r="E21318" s="62" t="str">
        <f t="shared" si="1"/>
        <v>Out of test</v>
      </c>
      <c r="F21318" s="53" t="str">
        <f t="shared" si="2"/>
        <v>Shenzhen_1</v>
      </c>
      <c r="G21318" s="53">
        <f t="shared" si="3"/>
        <v>0.1734223429</v>
      </c>
    </row>
    <row r="21319">
      <c r="A21319" s="61">
        <v>1.512962125E9</v>
      </c>
      <c r="B21319" s="61">
        <v>1.0</v>
      </c>
      <c r="C21319" s="61">
        <v>3128.0</v>
      </c>
      <c r="D21319" s="57" t="s">
        <v>380</v>
      </c>
      <c r="E21319" s="62" t="str">
        <f t="shared" si="1"/>
        <v>Out of test</v>
      </c>
      <c r="F21319" s="53" t="str">
        <f t="shared" si="2"/>
        <v>Shenzhen_1</v>
      </c>
      <c r="G21319" s="53">
        <f t="shared" si="3"/>
        <v>0.4025816598</v>
      </c>
    </row>
    <row r="21320">
      <c r="A21320" s="61">
        <v>1.519848875E9</v>
      </c>
      <c r="B21320" s="61">
        <v>1.0</v>
      </c>
      <c r="C21320" s="61">
        <v>3654.0</v>
      </c>
      <c r="D21320" s="57" t="s">
        <v>380</v>
      </c>
      <c r="E21320" s="62" t="str">
        <f t="shared" si="1"/>
        <v>Out of test</v>
      </c>
      <c r="F21320" s="53" t="str">
        <f t="shared" si="2"/>
        <v>Shenzhen_1</v>
      </c>
      <c r="G21320" s="53">
        <f t="shared" si="3"/>
        <v>0.6917155927</v>
      </c>
    </row>
    <row r="21321">
      <c r="A21321" s="61">
        <v>1.513376666E9</v>
      </c>
      <c r="B21321" s="61">
        <v>1.0</v>
      </c>
      <c r="C21321" s="61">
        <v>1036.0</v>
      </c>
      <c r="D21321" s="57" t="s">
        <v>380</v>
      </c>
      <c r="E21321" s="62" t="str">
        <f t="shared" si="1"/>
        <v>Out of test</v>
      </c>
      <c r="F21321" s="53" t="str">
        <f t="shared" si="2"/>
        <v>Shenzhen_1</v>
      </c>
      <c r="G21321" s="53">
        <f t="shared" si="3"/>
        <v>0.2852250425</v>
      </c>
    </row>
    <row r="21322">
      <c r="A21322" s="61">
        <v>1.514388184E9</v>
      </c>
      <c r="B21322" s="61">
        <v>1.0</v>
      </c>
      <c r="C21322" s="61">
        <v>2063.0</v>
      </c>
      <c r="D21322" s="57" t="s">
        <v>380</v>
      </c>
      <c r="E21322" s="62" t="str">
        <f t="shared" si="1"/>
        <v>Out of test</v>
      </c>
      <c r="F21322" s="53" t="str">
        <f t="shared" si="2"/>
        <v>Shenzhen_1</v>
      </c>
      <c r="G21322" s="53">
        <f t="shared" si="3"/>
        <v>0.2101430256</v>
      </c>
    </row>
    <row r="21323">
      <c r="A21323" s="61">
        <v>1.513536394E9</v>
      </c>
      <c r="B21323" s="61">
        <v>1.0</v>
      </c>
      <c r="C21323" s="61">
        <v>972.0</v>
      </c>
      <c r="D21323" s="57" t="s">
        <v>380</v>
      </c>
      <c r="E21323" s="62" t="str">
        <f t="shared" si="1"/>
        <v>Out of test</v>
      </c>
      <c r="F21323" s="53" t="str">
        <f t="shared" si="2"/>
        <v>Shenzhen_1</v>
      </c>
      <c r="G21323" s="53">
        <f t="shared" si="3"/>
        <v>0.4305008956</v>
      </c>
    </row>
    <row r="21324">
      <c r="A21324" s="61">
        <v>1.518612345E9</v>
      </c>
      <c r="B21324" s="61">
        <v>1.0</v>
      </c>
      <c r="C21324" s="61">
        <v>683.0</v>
      </c>
      <c r="D21324" s="57" t="s">
        <v>380</v>
      </c>
      <c r="E21324" s="62" t="str">
        <f t="shared" si="1"/>
        <v>Out of test</v>
      </c>
      <c r="F21324" s="53" t="str">
        <f t="shared" si="2"/>
        <v>Shenzhen_1</v>
      </c>
      <c r="G21324" s="53">
        <f t="shared" si="3"/>
        <v>0.55612291</v>
      </c>
    </row>
    <row r="21325">
      <c r="A21325" s="61">
        <v>1.515508243E9</v>
      </c>
      <c r="B21325" s="61">
        <v>1.0</v>
      </c>
      <c r="C21325" s="61">
        <v>1351.0</v>
      </c>
      <c r="D21325" s="57" t="s">
        <v>380</v>
      </c>
      <c r="E21325" s="62" t="str">
        <f t="shared" si="1"/>
        <v>Out of test</v>
      </c>
      <c r="F21325" s="53" t="str">
        <f t="shared" si="2"/>
        <v>Shenzhen_1</v>
      </c>
      <c r="G21325" s="53">
        <f t="shared" si="3"/>
        <v>0.4072655771</v>
      </c>
    </row>
    <row r="21326">
      <c r="A21326" s="61">
        <v>1.518333473E9</v>
      </c>
      <c r="B21326" s="61">
        <v>1.0</v>
      </c>
      <c r="C21326" s="61">
        <v>1284.0</v>
      </c>
      <c r="D21326" s="57" t="s">
        <v>380</v>
      </c>
      <c r="E21326" s="62" t="str">
        <f t="shared" si="1"/>
        <v>Out of test</v>
      </c>
      <c r="F21326" s="53" t="str">
        <f t="shared" si="2"/>
        <v>Shenzhen_1</v>
      </c>
      <c r="G21326" s="53">
        <f t="shared" si="3"/>
        <v>0.09684185803</v>
      </c>
    </row>
    <row r="21327">
      <c r="A21327" s="61">
        <v>1.514700658E9</v>
      </c>
      <c r="B21327" s="61">
        <v>1.0</v>
      </c>
      <c r="C21327" s="61">
        <v>852.0</v>
      </c>
      <c r="D21327" s="57" t="s">
        <v>380</v>
      </c>
      <c r="E21327" s="62" t="str">
        <f t="shared" si="1"/>
        <v>Out of test</v>
      </c>
      <c r="F21327" s="53" t="str">
        <f t="shared" si="2"/>
        <v>Shenzhen_1</v>
      </c>
      <c r="G21327" s="53">
        <f t="shared" si="3"/>
        <v>0.7719034028</v>
      </c>
    </row>
    <row r="21328">
      <c r="A21328" s="61">
        <v>1.519648076E9</v>
      </c>
      <c r="B21328" s="61">
        <v>1.0</v>
      </c>
      <c r="C21328" s="61">
        <v>1862.0</v>
      </c>
      <c r="D21328" s="57" t="s">
        <v>380</v>
      </c>
      <c r="E21328" s="62" t="str">
        <f t="shared" si="1"/>
        <v>Out of test</v>
      </c>
      <c r="F21328" s="53" t="str">
        <f t="shared" si="2"/>
        <v>Shenzhen_1</v>
      </c>
      <c r="G21328" s="53">
        <f t="shared" si="3"/>
        <v>0.1490523731</v>
      </c>
    </row>
    <row r="21329">
      <c r="A21329" s="61">
        <v>1.516475684E9</v>
      </c>
      <c r="B21329" s="61">
        <v>1.0</v>
      </c>
      <c r="C21329" s="61">
        <v>771.0</v>
      </c>
      <c r="D21329" s="57" t="s">
        <v>380</v>
      </c>
      <c r="E21329" s="62" t="str">
        <f t="shared" si="1"/>
        <v>Out of test</v>
      </c>
      <c r="F21329" s="53" t="str">
        <f t="shared" si="2"/>
        <v>Shenzhen_1</v>
      </c>
      <c r="G21329" s="53">
        <f t="shared" si="3"/>
        <v>0.03581278358</v>
      </c>
    </row>
    <row r="21330">
      <c r="A21330" s="61">
        <v>1.513498138E9</v>
      </c>
      <c r="B21330" s="61">
        <v>1.0</v>
      </c>
      <c r="C21330" s="61">
        <v>1889.0</v>
      </c>
      <c r="D21330" s="57" t="s">
        <v>380</v>
      </c>
      <c r="E21330" s="62" t="str">
        <f t="shared" si="1"/>
        <v>Out of test</v>
      </c>
      <c r="F21330" s="53" t="str">
        <f t="shared" si="2"/>
        <v>Shenzhen_1</v>
      </c>
      <c r="G21330" s="53">
        <f t="shared" si="3"/>
        <v>0.3587150485</v>
      </c>
    </row>
    <row r="21331">
      <c r="A21331" s="61">
        <v>1.511765953E9</v>
      </c>
      <c r="B21331" s="61">
        <v>1.0</v>
      </c>
      <c r="C21331" s="61">
        <v>895.0</v>
      </c>
      <c r="D21331" s="57" t="s">
        <v>380</v>
      </c>
      <c r="E21331" s="62" t="str">
        <f t="shared" si="1"/>
        <v>Out of test</v>
      </c>
      <c r="F21331" s="53" t="str">
        <f t="shared" si="2"/>
        <v>Shenzhen_1</v>
      </c>
      <c r="G21331" s="53">
        <f t="shared" si="3"/>
        <v>0.4885988521</v>
      </c>
    </row>
    <row r="21332">
      <c r="A21332" s="61">
        <v>1.516868023E9</v>
      </c>
      <c r="B21332" s="61">
        <v>1.0</v>
      </c>
      <c r="C21332" s="61">
        <v>2769.0</v>
      </c>
      <c r="D21332" s="57" t="s">
        <v>380</v>
      </c>
      <c r="E21332" s="62" t="str">
        <f t="shared" si="1"/>
        <v>Out of test</v>
      </c>
      <c r="F21332" s="53" t="str">
        <f t="shared" si="2"/>
        <v>Shenzhen_1</v>
      </c>
      <c r="G21332" s="53">
        <f t="shared" si="3"/>
        <v>0.5072878153</v>
      </c>
    </row>
    <row r="21333">
      <c r="A21333" s="61">
        <v>1.519083698E9</v>
      </c>
      <c r="B21333" s="61">
        <v>1.0</v>
      </c>
      <c r="C21333" s="61">
        <v>184.0</v>
      </c>
      <c r="D21333" s="57" t="s">
        <v>380</v>
      </c>
      <c r="E21333" s="62" t="str">
        <f t="shared" si="1"/>
        <v>Out of test</v>
      </c>
      <c r="F21333" s="53" t="str">
        <f t="shared" si="2"/>
        <v>Shenzhen_1</v>
      </c>
      <c r="G21333" s="53">
        <f t="shared" si="3"/>
        <v>0.7533774389</v>
      </c>
    </row>
    <row r="21334">
      <c r="A21334" s="61">
        <v>1.519803688E9</v>
      </c>
      <c r="B21334" s="61">
        <v>1.0</v>
      </c>
      <c r="C21334" s="61">
        <v>2346.0</v>
      </c>
      <c r="D21334" s="57" t="s">
        <v>380</v>
      </c>
      <c r="E21334" s="62" t="str">
        <f t="shared" si="1"/>
        <v>Out of test</v>
      </c>
      <c r="F21334" s="53" t="str">
        <f t="shared" si="2"/>
        <v>Shenzhen_1</v>
      </c>
      <c r="G21334" s="53">
        <f t="shared" si="3"/>
        <v>0.8639884294</v>
      </c>
    </row>
    <row r="21335">
      <c r="A21335" s="61">
        <v>1.518077609E9</v>
      </c>
      <c r="B21335" s="61">
        <v>1.0</v>
      </c>
      <c r="C21335" s="61">
        <v>3362.0</v>
      </c>
      <c r="D21335" s="57" t="s">
        <v>380</v>
      </c>
      <c r="E21335" s="62" t="str">
        <f t="shared" si="1"/>
        <v>Out of test</v>
      </c>
      <c r="F21335" s="53" t="str">
        <f t="shared" si="2"/>
        <v>Shenzhen_1</v>
      </c>
      <c r="G21335" s="53">
        <f t="shared" si="3"/>
        <v>0.5801926022</v>
      </c>
    </row>
    <row r="21336">
      <c r="A21336" s="61">
        <v>1.514025957E9</v>
      </c>
      <c r="B21336" s="61">
        <v>1.0</v>
      </c>
      <c r="C21336" s="61">
        <v>3634.0</v>
      </c>
      <c r="D21336" s="57" t="s">
        <v>380</v>
      </c>
      <c r="E21336" s="62" t="str">
        <f t="shared" si="1"/>
        <v>Out of test</v>
      </c>
      <c r="F21336" s="53" t="str">
        <f t="shared" si="2"/>
        <v>Shenzhen_1</v>
      </c>
      <c r="G21336" s="53">
        <f t="shared" si="3"/>
        <v>0.07859008092</v>
      </c>
    </row>
    <row r="21337">
      <c r="A21337" s="61">
        <v>1.511621417E9</v>
      </c>
      <c r="B21337" s="61">
        <v>1.0</v>
      </c>
      <c r="C21337" s="61">
        <v>2886.0</v>
      </c>
      <c r="D21337" s="57" t="s">
        <v>380</v>
      </c>
      <c r="E21337" s="62" t="str">
        <f t="shared" si="1"/>
        <v>Out of test</v>
      </c>
      <c r="F21337" s="53" t="str">
        <f t="shared" si="2"/>
        <v>Shenzhen_1</v>
      </c>
      <c r="G21337" s="53">
        <f t="shared" si="3"/>
        <v>0.8786850641</v>
      </c>
    </row>
    <row r="21338">
      <c r="A21338" s="61">
        <v>1.513946373E9</v>
      </c>
      <c r="B21338" s="61">
        <v>1.0</v>
      </c>
      <c r="C21338" s="61">
        <v>2671.0</v>
      </c>
      <c r="D21338" s="57" t="s">
        <v>380</v>
      </c>
      <c r="E21338" s="62" t="str">
        <f t="shared" si="1"/>
        <v>Out of test</v>
      </c>
      <c r="F21338" s="53" t="str">
        <f t="shared" si="2"/>
        <v>Shenzhen_1</v>
      </c>
      <c r="G21338" s="53">
        <f t="shared" si="3"/>
        <v>0.1474450633</v>
      </c>
    </row>
    <row r="21339">
      <c r="A21339" s="61">
        <v>1.519229334E9</v>
      </c>
      <c r="B21339" s="61">
        <v>1.0</v>
      </c>
      <c r="C21339" s="61">
        <v>1103.0</v>
      </c>
      <c r="D21339" s="57" t="s">
        <v>380</v>
      </c>
      <c r="E21339" s="62" t="str">
        <f t="shared" si="1"/>
        <v>Out of test</v>
      </c>
      <c r="F21339" s="53" t="str">
        <f t="shared" si="2"/>
        <v>Shenzhen_1</v>
      </c>
      <c r="G21339" s="53">
        <f t="shared" si="3"/>
        <v>0.1223336119</v>
      </c>
    </row>
    <row r="21340">
      <c r="A21340" s="61">
        <v>1.518454336E9</v>
      </c>
      <c r="B21340" s="61">
        <v>1.0</v>
      </c>
      <c r="C21340" s="61">
        <v>2683.0</v>
      </c>
      <c r="D21340" s="57" t="s">
        <v>380</v>
      </c>
      <c r="E21340" s="62" t="str">
        <f t="shared" si="1"/>
        <v>Out of test</v>
      </c>
      <c r="F21340" s="53" t="str">
        <f t="shared" si="2"/>
        <v>Shenzhen_1</v>
      </c>
      <c r="G21340" s="53">
        <f t="shared" si="3"/>
        <v>0.589790224</v>
      </c>
    </row>
    <row r="21341">
      <c r="A21341" s="61">
        <v>1.516664105E9</v>
      </c>
      <c r="B21341" s="61">
        <v>1.0</v>
      </c>
      <c r="C21341" s="61">
        <v>2808.0</v>
      </c>
      <c r="D21341" s="57" t="s">
        <v>380</v>
      </c>
      <c r="E21341" s="62" t="str">
        <f t="shared" si="1"/>
        <v>Out of test</v>
      </c>
      <c r="F21341" s="53" t="str">
        <f t="shared" si="2"/>
        <v>Shenzhen_1</v>
      </c>
      <c r="G21341" s="53">
        <f t="shared" si="3"/>
        <v>0.8724546835</v>
      </c>
    </row>
    <row r="21342">
      <c r="A21342" s="61">
        <v>1.519141496E9</v>
      </c>
      <c r="B21342" s="61">
        <v>1.0</v>
      </c>
      <c r="C21342" s="61">
        <v>4759.0</v>
      </c>
      <c r="D21342" s="57" t="s">
        <v>380</v>
      </c>
      <c r="E21342" s="62" t="str">
        <f t="shared" si="1"/>
        <v>Out of test</v>
      </c>
      <c r="F21342" s="53" t="str">
        <f t="shared" si="2"/>
        <v>Shenzhen_1</v>
      </c>
      <c r="G21342" s="53">
        <f t="shared" si="3"/>
        <v>0.2484150875</v>
      </c>
    </row>
    <row r="21343">
      <c r="A21343" s="61">
        <v>1.515966726E9</v>
      </c>
      <c r="B21343" s="61">
        <v>1.0</v>
      </c>
      <c r="C21343" s="61">
        <v>180.0</v>
      </c>
      <c r="D21343" s="57" t="s">
        <v>380</v>
      </c>
      <c r="E21343" s="62" t="str">
        <f t="shared" si="1"/>
        <v>Out of test</v>
      </c>
      <c r="F21343" s="53" t="str">
        <f t="shared" si="2"/>
        <v>Shenzhen_1</v>
      </c>
      <c r="G21343" s="53">
        <f t="shared" si="3"/>
        <v>0.4474473796</v>
      </c>
    </row>
    <row r="21344">
      <c r="A21344" s="61">
        <v>1.518675604E9</v>
      </c>
      <c r="B21344" s="61">
        <v>1.0</v>
      </c>
      <c r="C21344" s="61">
        <v>2006.0</v>
      </c>
      <c r="D21344" s="57" t="s">
        <v>380</v>
      </c>
      <c r="E21344" s="62" t="str">
        <f t="shared" si="1"/>
        <v>Out of test</v>
      </c>
      <c r="F21344" s="53" t="str">
        <f t="shared" si="2"/>
        <v>Shenzhen_1</v>
      </c>
      <c r="G21344" s="53">
        <f t="shared" si="3"/>
        <v>0.138039524</v>
      </c>
    </row>
    <row r="21345">
      <c r="A21345" s="61">
        <v>1.512297066E9</v>
      </c>
      <c r="B21345" s="61">
        <v>1.0</v>
      </c>
      <c r="C21345" s="61">
        <v>106.0</v>
      </c>
      <c r="D21345" s="57" t="s">
        <v>380</v>
      </c>
      <c r="E21345" s="62" t="str">
        <f t="shared" si="1"/>
        <v>Out of test</v>
      </c>
      <c r="F21345" s="53" t="str">
        <f t="shared" si="2"/>
        <v>Shenzhen_1</v>
      </c>
      <c r="G21345" s="53">
        <f t="shared" si="3"/>
        <v>0.4563934971</v>
      </c>
    </row>
    <row r="21346">
      <c r="A21346" s="61">
        <v>1.511788433E9</v>
      </c>
      <c r="B21346" s="61">
        <v>1.0</v>
      </c>
      <c r="C21346" s="61">
        <v>3779.0</v>
      </c>
      <c r="D21346" s="57" t="s">
        <v>380</v>
      </c>
      <c r="E21346" s="62" t="str">
        <f t="shared" si="1"/>
        <v>Out of test</v>
      </c>
      <c r="F21346" s="53" t="str">
        <f t="shared" si="2"/>
        <v>Shenzhen_1</v>
      </c>
      <c r="G21346" s="53">
        <f t="shared" si="3"/>
        <v>0.2689472848</v>
      </c>
    </row>
    <row r="21347">
      <c r="A21347" s="61">
        <v>1.519149825E9</v>
      </c>
      <c r="B21347" s="61">
        <v>1.0</v>
      </c>
      <c r="C21347" s="61">
        <v>3781.0</v>
      </c>
      <c r="D21347" s="57" t="s">
        <v>380</v>
      </c>
      <c r="E21347" s="62" t="str">
        <f t="shared" si="1"/>
        <v>Out of test</v>
      </c>
      <c r="F21347" s="53" t="str">
        <f t="shared" si="2"/>
        <v>Shenzhen_1</v>
      </c>
      <c r="G21347" s="53">
        <f t="shared" si="3"/>
        <v>0.6090738818</v>
      </c>
    </row>
    <row r="21348">
      <c r="A21348" s="61">
        <v>1.513497684E9</v>
      </c>
      <c r="B21348" s="61">
        <v>1.0</v>
      </c>
      <c r="C21348" s="61">
        <v>1268.0</v>
      </c>
      <c r="D21348" s="57" t="s">
        <v>380</v>
      </c>
      <c r="E21348" s="62" t="str">
        <f t="shared" si="1"/>
        <v>Out of test</v>
      </c>
      <c r="F21348" s="53" t="str">
        <f t="shared" si="2"/>
        <v>Shenzhen_1</v>
      </c>
      <c r="G21348" s="53">
        <f t="shared" si="3"/>
        <v>0.08837706464</v>
      </c>
    </row>
    <row r="21349">
      <c r="A21349" s="61">
        <v>1.517178215E9</v>
      </c>
      <c r="B21349" s="61">
        <v>1.0</v>
      </c>
      <c r="C21349" s="61">
        <v>634.0</v>
      </c>
      <c r="D21349" s="57" t="s">
        <v>380</v>
      </c>
      <c r="E21349" s="62" t="str">
        <f t="shared" si="1"/>
        <v>Out of test</v>
      </c>
      <c r="F21349" s="53" t="str">
        <f t="shared" si="2"/>
        <v>Shenzhen_1</v>
      </c>
      <c r="G21349" s="53">
        <f t="shared" si="3"/>
        <v>0.5678743589</v>
      </c>
    </row>
    <row r="21350">
      <c r="A21350" s="61">
        <v>1.518377796E9</v>
      </c>
      <c r="B21350" s="61">
        <v>1.0</v>
      </c>
      <c r="C21350" s="61">
        <v>2382.0</v>
      </c>
      <c r="D21350" s="57" t="s">
        <v>380</v>
      </c>
      <c r="E21350" s="62" t="str">
        <f t="shared" si="1"/>
        <v>Out of test</v>
      </c>
      <c r="F21350" s="53" t="str">
        <f t="shared" si="2"/>
        <v>Shenzhen_1</v>
      </c>
      <c r="G21350" s="53">
        <f t="shared" si="3"/>
        <v>0.02682606203</v>
      </c>
    </row>
    <row r="21351">
      <c r="A21351" s="61">
        <v>1.511889339E9</v>
      </c>
      <c r="B21351" s="61">
        <v>1.0</v>
      </c>
      <c r="C21351" s="61">
        <v>2271.0</v>
      </c>
      <c r="D21351" s="57" t="s">
        <v>380</v>
      </c>
      <c r="E21351" s="62" t="str">
        <f t="shared" si="1"/>
        <v>Out of test</v>
      </c>
      <c r="F21351" s="53" t="str">
        <f t="shared" si="2"/>
        <v>Shenzhen_1</v>
      </c>
      <c r="G21351" s="53">
        <f t="shared" si="3"/>
        <v>0.6101870072</v>
      </c>
    </row>
    <row r="21352">
      <c r="A21352" s="61">
        <v>1.511857967E9</v>
      </c>
      <c r="B21352" s="61">
        <v>1.0</v>
      </c>
      <c r="C21352" s="61">
        <v>80.0</v>
      </c>
      <c r="D21352" s="57" t="s">
        <v>380</v>
      </c>
      <c r="E21352" s="62" t="str">
        <f t="shared" si="1"/>
        <v>Out of test</v>
      </c>
      <c r="F21352" s="53" t="str">
        <f t="shared" si="2"/>
        <v>Shenzhen_1</v>
      </c>
      <c r="G21352" s="53">
        <f t="shared" si="3"/>
        <v>0.98284504</v>
      </c>
    </row>
    <row r="21353">
      <c r="A21353" s="61">
        <v>1.511993348E9</v>
      </c>
      <c r="B21353" s="61">
        <v>1.0</v>
      </c>
      <c r="C21353" s="61">
        <v>3597.0</v>
      </c>
      <c r="D21353" s="57" t="s">
        <v>380</v>
      </c>
      <c r="E21353" s="62" t="str">
        <f t="shared" si="1"/>
        <v>Out of test</v>
      </c>
      <c r="F21353" s="53" t="str">
        <f t="shared" si="2"/>
        <v>Shenzhen_1</v>
      </c>
      <c r="G21353" s="53">
        <f t="shared" si="3"/>
        <v>0.09014595783</v>
      </c>
    </row>
    <row r="21354">
      <c r="A21354" s="61">
        <v>1.512826133E9</v>
      </c>
      <c r="B21354" s="61">
        <v>1.0</v>
      </c>
      <c r="C21354" s="61">
        <v>1178.0</v>
      </c>
      <c r="D21354" s="57" t="s">
        <v>380</v>
      </c>
      <c r="E21354" s="62" t="str">
        <f t="shared" si="1"/>
        <v>Out of test</v>
      </c>
      <c r="F21354" s="53" t="str">
        <f t="shared" si="2"/>
        <v>Shenzhen_1</v>
      </c>
      <c r="G21354" s="53">
        <f t="shared" si="3"/>
        <v>0.5032942472</v>
      </c>
    </row>
    <row r="21355">
      <c r="A21355" s="61">
        <v>1.517323008E9</v>
      </c>
      <c r="B21355" s="61">
        <v>1.0</v>
      </c>
      <c r="C21355" s="61">
        <v>1306.0</v>
      </c>
      <c r="D21355" s="57" t="s">
        <v>380</v>
      </c>
      <c r="E21355" s="62" t="str">
        <f t="shared" si="1"/>
        <v>Out of test</v>
      </c>
      <c r="F21355" s="53" t="str">
        <f t="shared" si="2"/>
        <v>Shenzhen_1</v>
      </c>
      <c r="G21355" s="53">
        <f t="shared" si="3"/>
        <v>0.5213809544</v>
      </c>
    </row>
    <row r="21356">
      <c r="A21356" s="61">
        <v>1.512962095E9</v>
      </c>
      <c r="B21356" s="61">
        <v>1.0</v>
      </c>
      <c r="C21356" s="61">
        <v>2089.0</v>
      </c>
      <c r="D21356" s="57" t="s">
        <v>380</v>
      </c>
      <c r="E21356" s="62" t="str">
        <f t="shared" si="1"/>
        <v>Out of test</v>
      </c>
      <c r="F21356" s="53" t="str">
        <f t="shared" si="2"/>
        <v>Shenzhen_1</v>
      </c>
      <c r="G21356" s="53">
        <f t="shared" si="3"/>
        <v>0.9447033705</v>
      </c>
    </row>
    <row r="21357">
      <c r="A21357" s="61">
        <v>1.518488344E9</v>
      </c>
      <c r="B21357" s="61">
        <v>1.0</v>
      </c>
      <c r="C21357" s="61">
        <v>427.0</v>
      </c>
      <c r="D21357" s="57" t="s">
        <v>380</v>
      </c>
      <c r="E21357" s="62" t="str">
        <f t="shared" si="1"/>
        <v>Out of test</v>
      </c>
      <c r="F21357" s="53" t="str">
        <f t="shared" si="2"/>
        <v>Shenzhen_1</v>
      </c>
      <c r="G21357" s="53">
        <f t="shared" si="3"/>
        <v>0.02155841539</v>
      </c>
    </row>
    <row r="21358">
      <c r="A21358" s="61">
        <v>1.515545988E9</v>
      </c>
      <c r="B21358" s="61">
        <v>1.0</v>
      </c>
      <c r="C21358" s="61">
        <v>5231.0</v>
      </c>
      <c r="D21358" s="57" t="s">
        <v>380</v>
      </c>
      <c r="E21358" s="62" t="str">
        <f t="shared" si="1"/>
        <v>Out of test</v>
      </c>
      <c r="F21358" s="53" t="str">
        <f t="shared" si="2"/>
        <v>Shenzhen_1</v>
      </c>
      <c r="G21358" s="53">
        <f t="shared" si="3"/>
        <v>0.2667859045</v>
      </c>
    </row>
    <row r="21359">
      <c r="A21359" s="61">
        <v>1.512355618E9</v>
      </c>
      <c r="B21359" s="61">
        <v>1.0</v>
      </c>
      <c r="C21359" s="61">
        <v>3433.0</v>
      </c>
      <c r="D21359" s="57" t="s">
        <v>380</v>
      </c>
      <c r="E21359" s="62" t="str">
        <f t="shared" si="1"/>
        <v>Out of test</v>
      </c>
      <c r="F21359" s="53" t="str">
        <f t="shared" si="2"/>
        <v>Shenzhen_1</v>
      </c>
      <c r="G21359" s="53">
        <f t="shared" si="3"/>
        <v>0.6665662836</v>
      </c>
    </row>
    <row r="21360">
      <c r="A21360" s="61">
        <v>1.516183935E9</v>
      </c>
      <c r="B21360" s="61">
        <v>1.0</v>
      </c>
      <c r="C21360" s="61">
        <v>1567.0</v>
      </c>
      <c r="D21360" s="57" t="s">
        <v>380</v>
      </c>
      <c r="E21360" s="62" t="str">
        <f t="shared" si="1"/>
        <v>Out of test</v>
      </c>
      <c r="F21360" s="53" t="str">
        <f t="shared" si="2"/>
        <v>Shenzhen_1</v>
      </c>
      <c r="G21360" s="53">
        <f t="shared" si="3"/>
        <v>0.9958646294</v>
      </c>
    </row>
    <row r="21361">
      <c r="A21361" s="61">
        <v>1.517578876E9</v>
      </c>
      <c r="B21361" s="61">
        <v>1.0</v>
      </c>
      <c r="C21361" s="61">
        <v>1370.0</v>
      </c>
      <c r="D21361" s="57" t="s">
        <v>380</v>
      </c>
      <c r="E21361" s="62" t="str">
        <f t="shared" si="1"/>
        <v>Out of test</v>
      </c>
      <c r="F21361" s="53" t="str">
        <f t="shared" si="2"/>
        <v>Shenzhen_1</v>
      </c>
      <c r="G21361" s="53">
        <f t="shared" si="3"/>
        <v>0.3771698407</v>
      </c>
    </row>
    <row r="21362">
      <c r="A21362" s="61">
        <v>1.513888403E9</v>
      </c>
      <c r="B21362" s="61">
        <v>1.0</v>
      </c>
      <c r="C21362" s="61">
        <v>1059.0</v>
      </c>
      <c r="D21362" s="57" t="s">
        <v>380</v>
      </c>
      <c r="E21362" s="62" t="str">
        <f t="shared" si="1"/>
        <v>Out of test</v>
      </c>
      <c r="F21362" s="53" t="str">
        <f t="shared" si="2"/>
        <v>Shenzhen_1</v>
      </c>
      <c r="G21362" s="53">
        <f t="shared" si="3"/>
        <v>0.6916697263</v>
      </c>
    </row>
    <row r="21363">
      <c r="A21363" s="61">
        <v>1.519390959E9</v>
      </c>
      <c r="B21363" s="61">
        <v>1.0</v>
      </c>
      <c r="C21363" s="61">
        <v>1881.0</v>
      </c>
      <c r="D21363" s="57" t="s">
        <v>380</v>
      </c>
      <c r="E21363" s="62" t="str">
        <f t="shared" si="1"/>
        <v>Out of test</v>
      </c>
      <c r="F21363" s="53" t="str">
        <f t="shared" si="2"/>
        <v>Shenzhen_1</v>
      </c>
      <c r="G21363" s="53">
        <f t="shared" si="3"/>
        <v>0.5118262894</v>
      </c>
    </row>
    <row r="21364">
      <c r="A21364" s="61">
        <v>1.515305374E9</v>
      </c>
      <c r="B21364" s="61">
        <v>1.0</v>
      </c>
      <c r="C21364" s="61">
        <v>887.0</v>
      </c>
      <c r="D21364" s="57" t="s">
        <v>380</v>
      </c>
      <c r="E21364" s="62" t="str">
        <f t="shared" si="1"/>
        <v>Out of test</v>
      </c>
      <c r="F21364" s="53" t="str">
        <f t="shared" si="2"/>
        <v>Shenzhen_1</v>
      </c>
      <c r="G21364" s="53">
        <f t="shared" si="3"/>
        <v>0.2964909393</v>
      </c>
    </row>
    <row r="21365">
      <c r="A21365" s="61">
        <v>1.516262754E9</v>
      </c>
      <c r="B21365" s="61">
        <v>1.0</v>
      </c>
      <c r="C21365" s="61">
        <v>74.0</v>
      </c>
      <c r="D21365" s="57" t="s">
        <v>380</v>
      </c>
      <c r="E21365" s="62" t="str">
        <f t="shared" si="1"/>
        <v>Out of test</v>
      </c>
      <c r="F21365" s="53" t="str">
        <f t="shared" si="2"/>
        <v>Shenzhen_1</v>
      </c>
      <c r="G21365" s="53">
        <f t="shared" si="3"/>
        <v>0.6522318872</v>
      </c>
    </row>
    <row r="21366">
      <c r="A21366" s="61">
        <v>1.514821605E9</v>
      </c>
      <c r="B21366" s="61">
        <v>1.0</v>
      </c>
      <c r="C21366" s="61">
        <v>828.0</v>
      </c>
      <c r="D21366" s="57" t="s">
        <v>380</v>
      </c>
      <c r="E21366" s="62" t="str">
        <f t="shared" si="1"/>
        <v>Out of test</v>
      </c>
      <c r="F21366" s="53" t="str">
        <f t="shared" si="2"/>
        <v>Shenzhen_1</v>
      </c>
      <c r="G21366" s="53">
        <f t="shared" si="3"/>
        <v>0.5849487959</v>
      </c>
    </row>
    <row r="21367">
      <c r="A21367" s="61">
        <v>1.515973875E9</v>
      </c>
      <c r="B21367" s="61">
        <v>1.0</v>
      </c>
      <c r="C21367" s="61">
        <v>1128.0</v>
      </c>
      <c r="D21367" s="57" t="s">
        <v>380</v>
      </c>
      <c r="E21367" s="62" t="str">
        <f t="shared" si="1"/>
        <v>Out of test</v>
      </c>
      <c r="F21367" s="53" t="str">
        <f t="shared" si="2"/>
        <v>Shenzhen_1</v>
      </c>
      <c r="G21367" s="53">
        <f t="shared" si="3"/>
        <v>0.7573419376</v>
      </c>
    </row>
    <row r="21368">
      <c r="A21368" s="61">
        <v>1.517693978E9</v>
      </c>
      <c r="B21368" s="61">
        <v>1.0</v>
      </c>
      <c r="C21368" s="61">
        <v>248.0</v>
      </c>
      <c r="D21368" s="57" t="s">
        <v>380</v>
      </c>
      <c r="E21368" s="62" t="str">
        <f t="shared" si="1"/>
        <v>Out of test</v>
      </c>
      <c r="F21368" s="53" t="str">
        <f t="shared" si="2"/>
        <v>Shenzhen_1</v>
      </c>
      <c r="G21368" s="53">
        <f t="shared" si="3"/>
        <v>0.5627651859</v>
      </c>
    </row>
    <row r="21369">
      <c r="A21369" s="61">
        <v>1.512707923E9</v>
      </c>
      <c r="B21369" s="61">
        <v>1.0</v>
      </c>
      <c r="C21369" s="61">
        <v>1054.0</v>
      </c>
      <c r="D21369" s="57" t="s">
        <v>380</v>
      </c>
      <c r="E21369" s="62" t="str">
        <f t="shared" si="1"/>
        <v>Out of test</v>
      </c>
      <c r="F21369" s="53" t="str">
        <f t="shared" si="2"/>
        <v>Shenzhen_1</v>
      </c>
      <c r="G21369" s="53">
        <f t="shared" si="3"/>
        <v>0.1194356517</v>
      </c>
    </row>
    <row r="21370">
      <c r="A21370" s="61">
        <v>1.515009854E9</v>
      </c>
      <c r="B21370" s="61">
        <v>1.0</v>
      </c>
      <c r="C21370" s="61">
        <v>858.0</v>
      </c>
      <c r="D21370" s="57" t="s">
        <v>380</v>
      </c>
      <c r="E21370" s="62" t="str">
        <f t="shared" si="1"/>
        <v>Out of test</v>
      </c>
      <c r="F21370" s="53" t="str">
        <f t="shared" si="2"/>
        <v>Shenzhen_1</v>
      </c>
      <c r="G21370" s="53">
        <f t="shared" si="3"/>
        <v>0.7840570577</v>
      </c>
    </row>
    <row r="21371">
      <c r="A21371" s="61">
        <v>1.516161088E9</v>
      </c>
      <c r="B21371" s="61">
        <v>1.0</v>
      </c>
      <c r="C21371" s="61">
        <v>1360.0</v>
      </c>
      <c r="D21371" s="57" t="s">
        <v>380</v>
      </c>
      <c r="E21371" s="62" t="str">
        <f t="shared" si="1"/>
        <v>Out of test</v>
      </c>
      <c r="F21371" s="53" t="str">
        <f t="shared" si="2"/>
        <v>Shenzhen_1</v>
      </c>
      <c r="G21371" s="53">
        <f t="shared" si="3"/>
        <v>0.4028020279</v>
      </c>
    </row>
    <row r="21372">
      <c r="A21372" s="61">
        <v>1.515514878E9</v>
      </c>
      <c r="B21372" s="61">
        <v>1.0</v>
      </c>
      <c r="C21372" s="61">
        <v>335.0</v>
      </c>
      <c r="D21372" s="57" t="s">
        <v>380</v>
      </c>
      <c r="E21372" s="62" t="str">
        <f t="shared" si="1"/>
        <v>Out of test</v>
      </c>
      <c r="F21372" s="53" t="str">
        <f t="shared" si="2"/>
        <v>Shenzhen_1</v>
      </c>
      <c r="G21372" s="53">
        <f t="shared" si="3"/>
        <v>0.8221681521</v>
      </c>
    </row>
    <row r="21373">
      <c r="A21373" s="61">
        <v>1.519584599E9</v>
      </c>
      <c r="B21373" s="61">
        <v>1.0</v>
      </c>
      <c r="C21373" s="61">
        <v>2409.0</v>
      </c>
      <c r="D21373" s="57" t="s">
        <v>380</v>
      </c>
      <c r="E21373" s="62" t="str">
        <f t="shared" si="1"/>
        <v>Out of test</v>
      </c>
      <c r="F21373" s="53" t="str">
        <f t="shared" si="2"/>
        <v>Shenzhen_1</v>
      </c>
      <c r="G21373" s="53">
        <f t="shared" si="3"/>
        <v>0.5804317343</v>
      </c>
    </row>
    <row r="21374">
      <c r="A21374" s="61">
        <v>1.517715558E9</v>
      </c>
      <c r="B21374" s="61">
        <v>1.0</v>
      </c>
      <c r="C21374" s="61">
        <v>1731.0</v>
      </c>
      <c r="D21374" s="57" t="s">
        <v>380</v>
      </c>
      <c r="E21374" s="62" t="str">
        <f t="shared" si="1"/>
        <v>Out of test</v>
      </c>
      <c r="F21374" s="53" t="str">
        <f t="shared" si="2"/>
        <v>Shenzhen_1</v>
      </c>
      <c r="G21374" s="53">
        <f t="shared" si="3"/>
        <v>0.3953391097</v>
      </c>
    </row>
    <row r="21375">
      <c r="A21375" s="61">
        <v>1.519409365E9</v>
      </c>
      <c r="B21375" s="61">
        <v>1.0</v>
      </c>
      <c r="C21375" s="61">
        <v>1243.0</v>
      </c>
      <c r="D21375" s="57" t="s">
        <v>380</v>
      </c>
      <c r="E21375" s="62" t="str">
        <f t="shared" si="1"/>
        <v>Out of test</v>
      </c>
      <c r="F21375" s="53" t="str">
        <f t="shared" si="2"/>
        <v>Shenzhen_1</v>
      </c>
      <c r="G21375" s="53">
        <f t="shared" si="3"/>
        <v>0.2334722283</v>
      </c>
    </row>
    <row r="21376">
      <c r="A21376" s="61">
        <v>1.519431613E9</v>
      </c>
      <c r="B21376" s="61">
        <v>1.0</v>
      </c>
      <c r="C21376" s="61">
        <v>4006.0</v>
      </c>
      <c r="D21376" s="57" t="s">
        <v>380</v>
      </c>
      <c r="E21376" s="62" t="str">
        <f t="shared" si="1"/>
        <v>Out of test</v>
      </c>
      <c r="F21376" s="53" t="str">
        <f t="shared" si="2"/>
        <v>Shenzhen_1</v>
      </c>
      <c r="G21376" s="53">
        <f t="shared" si="3"/>
        <v>0.225164717</v>
      </c>
    </row>
    <row r="21377">
      <c r="A21377" s="61">
        <v>1.514616498E9</v>
      </c>
      <c r="B21377" s="61">
        <v>1.0</v>
      </c>
      <c r="C21377" s="61">
        <v>1253.0</v>
      </c>
      <c r="D21377" s="57" t="s">
        <v>380</v>
      </c>
      <c r="E21377" s="62" t="str">
        <f t="shared" si="1"/>
        <v>Out of test</v>
      </c>
      <c r="F21377" s="53" t="str">
        <f t="shared" si="2"/>
        <v>Shenzhen_1</v>
      </c>
      <c r="G21377" s="53">
        <f t="shared" si="3"/>
        <v>0.4470212463</v>
      </c>
    </row>
    <row r="21378">
      <c r="A21378" s="61">
        <v>1.515179564E9</v>
      </c>
      <c r="B21378" s="61">
        <v>1.0</v>
      </c>
      <c r="C21378" s="61">
        <v>2975.0</v>
      </c>
      <c r="D21378" s="57" t="s">
        <v>380</v>
      </c>
      <c r="E21378" s="62" t="str">
        <f t="shared" si="1"/>
        <v>Out of test</v>
      </c>
      <c r="F21378" s="53" t="str">
        <f t="shared" si="2"/>
        <v>Shenzhen_1</v>
      </c>
      <c r="G21378" s="53">
        <f t="shared" si="3"/>
        <v>0.6054946552</v>
      </c>
    </row>
    <row r="21379">
      <c r="A21379" s="61">
        <v>1.517760879E9</v>
      </c>
      <c r="B21379" s="61">
        <v>1.0</v>
      </c>
      <c r="C21379" s="61">
        <v>5927.0</v>
      </c>
      <c r="D21379" s="57" t="s">
        <v>380</v>
      </c>
      <c r="E21379" s="62" t="str">
        <f t="shared" si="1"/>
        <v>Out of test</v>
      </c>
      <c r="F21379" s="53" t="str">
        <f t="shared" si="2"/>
        <v>Shenzhen_1</v>
      </c>
      <c r="G21379" s="53">
        <f t="shared" si="3"/>
        <v>0.2571052071</v>
      </c>
    </row>
    <row r="21380">
      <c r="A21380" s="61">
        <v>1.512301715E9</v>
      </c>
      <c r="B21380" s="61">
        <v>1.0</v>
      </c>
      <c r="C21380" s="61">
        <v>2577.0</v>
      </c>
      <c r="D21380" s="57" t="s">
        <v>380</v>
      </c>
      <c r="E21380" s="62" t="str">
        <f t="shared" si="1"/>
        <v>Out of test</v>
      </c>
      <c r="F21380" s="53" t="str">
        <f t="shared" si="2"/>
        <v>Shenzhen_1</v>
      </c>
      <c r="G21380" s="53">
        <f t="shared" si="3"/>
        <v>0.8480219512</v>
      </c>
    </row>
    <row r="21381">
      <c r="A21381" s="61">
        <v>1.514157776E9</v>
      </c>
      <c r="B21381" s="61">
        <v>1.0</v>
      </c>
      <c r="C21381" s="61">
        <v>2089.0</v>
      </c>
      <c r="D21381" s="57" t="s">
        <v>380</v>
      </c>
      <c r="E21381" s="62" t="str">
        <f t="shared" si="1"/>
        <v>Out of test</v>
      </c>
      <c r="F21381" s="53" t="str">
        <f t="shared" si="2"/>
        <v>Shenzhen_1</v>
      </c>
      <c r="G21381" s="53">
        <f t="shared" si="3"/>
        <v>0.1885472117</v>
      </c>
    </row>
    <row r="21382">
      <c r="A21382" s="61">
        <v>1.517786519E9</v>
      </c>
      <c r="B21382" s="61">
        <v>1.0</v>
      </c>
      <c r="C21382" s="61">
        <v>479.0</v>
      </c>
      <c r="D21382" s="57" t="s">
        <v>380</v>
      </c>
      <c r="E21382" s="62" t="str">
        <f t="shared" si="1"/>
        <v>Out of test</v>
      </c>
      <c r="F21382" s="53" t="str">
        <f t="shared" si="2"/>
        <v>Shenzhen_1</v>
      </c>
      <c r="G21382" s="53">
        <f t="shared" si="3"/>
        <v>0.4172143833</v>
      </c>
    </row>
    <row r="21383">
      <c r="A21383" s="61">
        <v>1.516115678E9</v>
      </c>
      <c r="B21383" s="61">
        <v>1.0</v>
      </c>
      <c r="C21383" s="61">
        <v>2928.0</v>
      </c>
      <c r="D21383" s="57" t="s">
        <v>380</v>
      </c>
      <c r="E21383" s="62" t="str">
        <f t="shared" si="1"/>
        <v>Out of test</v>
      </c>
      <c r="F21383" s="53" t="str">
        <f t="shared" si="2"/>
        <v>Shenzhen_1</v>
      </c>
      <c r="G21383" s="53">
        <f t="shared" si="3"/>
        <v>0.1111312725</v>
      </c>
    </row>
    <row r="21384">
      <c r="A21384" s="61">
        <v>1.519748948E9</v>
      </c>
      <c r="B21384" s="61">
        <v>1.0</v>
      </c>
      <c r="C21384" s="61">
        <v>1021.0</v>
      </c>
      <c r="D21384" s="57" t="s">
        <v>380</v>
      </c>
      <c r="E21384" s="62" t="str">
        <f t="shared" si="1"/>
        <v>Out of test</v>
      </c>
      <c r="F21384" s="53" t="str">
        <f t="shared" si="2"/>
        <v>Shenzhen_1</v>
      </c>
      <c r="G21384" s="53">
        <f t="shared" si="3"/>
        <v>0.2935519169</v>
      </c>
    </row>
    <row r="21385">
      <c r="A21385" s="61">
        <v>1.517749176E9</v>
      </c>
      <c r="B21385" s="61">
        <v>1.0</v>
      </c>
      <c r="C21385" s="61">
        <v>2083.0</v>
      </c>
      <c r="D21385" s="57" t="s">
        <v>380</v>
      </c>
      <c r="E21385" s="62" t="str">
        <f t="shared" si="1"/>
        <v>Out of test</v>
      </c>
      <c r="F21385" s="53" t="str">
        <f t="shared" si="2"/>
        <v>Shenzhen_1</v>
      </c>
      <c r="G21385" s="53">
        <f t="shared" si="3"/>
        <v>0.2493987746</v>
      </c>
    </row>
    <row r="21386">
      <c r="A21386" s="61">
        <v>1.511430476E9</v>
      </c>
      <c r="B21386" s="61">
        <v>1.0</v>
      </c>
      <c r="C21386" s="61">
        <v>364.0</v>
      </c>
      <c r="D21386" s="57" t="s">
        <v>380</v>
      </c>
      <c r="E21386" s="62" t="str">
        <f t="shared" si="1"/>
        <v>Out of test</v>
      </c>
      <c r="F21386" s="53" t="str">
        <f t="shared" si="2"/>
        <v>Shenzhen_1</v>
      </c>
      <c r="G21386" s="53">
        <f t="shared" si="3"/>
        <v>0.2354294811</v>
      </c>
    </row>
    <row r="21387">
      <c r="A21387" s="61">
        <v>1.516024173E9</v>
      </c>
      <c r="B21387" s="61">
        <v>1.0</v>
      </c>
      <c r="C21387" s="61">
        <v>2981.0</v>
      </c>
      <c r="D21387" s="57" t="s">
        <v>380</v>
      </c>
      <c r="E21387" s="62" t="str">
        <f t="shared" si="1"/>
        <v>Out of test</v>
      </c>
      <c r="F21387" s="53" t="str">
        <f t="shared" si="2"/>
        <v>Shenzhen_1</v>
      </c>
      <c r="G21387" s="53">
        <f t="shared" si="3"/>
        <v>0.3550772809</v>
      </c>
    </row>
    <row r="21388">
      <c r="A21388" s="61">
        <v>1.512240094E9</v>
      </c>
      <c r="B21388" s="61">
        <v>1.0</v>
      </c>
      <c r="C21388" s="61">
        <v>2139.0</v>
      </c>
      <c r="D21388" s="57" t="s">
        <v>380</v>
      </c>
      <c r="E21388" s="62" t="str">
        <f t="shared" si="1"/>
        <v>Out of test</v>
      </c>
      <c r="F21388" s="53" t="str">
        <f t="shared" si="2"/>
        <v>Shenzhen_1</v>
      </c>
      <c r="G21388" s="53">
        <f t="shared" si="3"/>
        <v>0.4248933113</v>
      </c>
    </row>
    <row r="21389">
      <c r="A21389" s="61">
        <v>1.515406337E9</v>
      </c>
      <c r="B21389" s="61">
        <v>1.0</v>
      </c>
      <c r="C21389" s="61">
        <v>3081.0</v>
      </c>
      <c r="D21389" s="57" t="s">
        <v>380</v>
      </c>
      <c r="E21389" s="62" t="str">
        <f t="shared" si="1"/>
        <v>Out of test</v>
      </c>
      <c r="F21389" s="53" t="str">
        <f t="shared" si="2"/>
        <v>Shenzhen_1</v>
      </c>
      <c r="G21389" s="53">
        <f t="shared" si="3"/>
        <v>0.5141733953</v>
      </c>
    </row>
    <row r="21390">
      <c r="A21390" s="61">
        <v>1.513906416E9</v>
      </c>
      <c r="B21390" s="61">
        <v>1.0</v>
      </c>
      <c r="C21390" s="61">
        <v>2510.0</v>
      </c>
      <c r="D21390" s="57" t="s">
        <v>380</v>
      </c>
      <c r="E21390" s="62" t="str">
        <f t="shared" si="1"/>
        <v>Out of test</v>
      </c>
      <c r="F21390" s="53" t="str">
        <f t="shared" si="2"/>
        <v>Shenzhen_1</v>
      </c>
      <c r="G21390" s="53">
        <f t="shared" si="3"/>
        <v>0.9620421658</v>
      </c>
    </row>
    <row r="21391">
      <c r="A21391" s="61">
        <v>1.514847693E9</v>
      </c>
      <c r="B21391" s="61">
        <v>1.0</v>
      </c>
      <c r="C21391" s="61">
        <v>4479.0</v>
      </c>
      <c r="D21391" s="57" t="s">
        <v>380</v>
      </c>
      <c r="E21391" s="62" t="str">
        <f t="shared" si="1"/>
        <v>Out of test</v>
      </c>
      <c r="F21391" s="53" t="str">
        <f t="shared" si="2"/>
        <v>Shenzhen_1</v>
      </c>
      <c r="G21391" s="53">
        <f t="shared" si="3"/>
        <v>0.8649189755</v>
      </c>
    </row>
    <row r="21392">
      <c r="A21392" s="61">
        <v>1.514645685E9</v>
      </c>
      <c r="B21392" s="61">
        <v>1.0</v>
      </c>
      <c r="C21392" s="61">
        <v>471.0</v>
      </c>
      <c r="D21392" s="57" t="s">
        <v>380</v>
      </c>
      <c r="E21392" s="62" t="str">
        <f t="shared" si="1"/>
        <v>Out of test</v>
      </c>
      <c r="F21392" s="53" t="str">
        <f t="shared" si="2"/>
        <v>Shenzhen_1</v>
      </c>
      <c r="G21392" s="53">
        <f t="shared" si="3"/>
        <v>0.7520152021</v>
      </c>
    </row>
    <row r="21393">
      <c r="A21393" s="61">
        <v>1.518114133E9</v>
      </c>
      <c r="B21393" s="61">
        <v>1.0</v>
      </c>
      <c r="C21393" s="61">
        <v>515.0</v>
      </c>
      <c r="D21393" s="57" t="s">
        <v>380</v>
      </c>
      <c r="E21393" s="62" t="str">
        <f t="shared" si="1"/>
        <v>Out of test</v>
      </c>
      <c r="F21393" s="53" t="str">
        <f t="shared" si="2"/>
        <v>Shenzhen_1</v>
      </c>
      <c r="G21393" s="53">
        <f t="shared" si="3"/>
        <v>0.2779250253</v>
      </c>
    </row>
    <row r="21394">
      <c r="A21394" s="61">
        <v>1.516345233E9</v>
      </c>
      <c r="B21394" s="61">
        <v>1.0</v>
      </c>
      <c r="C21394" s="61">
        <v>3322.0</v>
      </c>
      <c r="D21394" s="57" t="s">
        <v>380</v>
      </c>
      <c r="E21394" s="62" t="str">
        <f t="shared" si="1"/>
        <v>Out of test</v>
      </c>
      <c r="F21394" s="53" t="str">
        <f t="shared" si="2"/>
        <v>Shenzhen_1</v>
      </c>
      <c r="G21394" s="53">
        <f t="shared" si="3"/>
        <v>0.1446999673</v>
      </c>
    </row>
    <row r="21395">
      <c r="A21395" s="61">
        <v>1.514498147E9</v>
      </c>
      <c r="B21395" s="61">
        <v>1.0</v>
      </c>
      <c r="C21395" s="61">
        <v>423.0</v>
      </c>
      <c r="D21395" s="57" t="s">
        <v>380</v>
      </c>
      <c r="E21395" s="62" t="str">
        <f t="shared" si="1"/>
        <v>Out of test</v>
      </c>
      <c r="F21395" s="53" t="str">
        <f t="shared" si="2"/>
        <v>Shenzhen_1</v>
      </c>
      <c r="G21395" s="53">
        <f t="shared" si="3"/>
        <v>0.2540799471</v>
      </c>
    </row>
    <row r="21396">
      <c r="A21396" s="61">
        <v>1.513425343E9</v>
      </c>
      <c r="B21396" s="61">
        <v>1.0</v>
      </c>
      <c r="C21396" s="61">
        <v>1964.0</v>
      </c>
      <c r="D21396" s="57" t="s">
        <v>380</v>
      </c>
      <c r="E21396" s="62" t="str">
        <f t="shared" si="1"/>
        <v>Out of test</v>
      </c>
      <c r="F21396" s="53" t="str">
        <f t="shared" si="2"/>
        <v>Shenzhen_1</v>
      </c>
      <c r="G21396" s="53">
        <f t="shared" si="3"/>
        <v>0.8314474211</v>
      </c>
    </row>
    <row r="21397">
      <c r="A21397" s="61">
        <v>1.511644207E9</v>
      </c>
      <c r="B21397" s="61">
        <v>1.0</v>
      </c>
      <c r="C21397" s="61">
        <v>1744.0</v>
      </c>
      <c r="D21397" s="57" t="s">
        <v>380</v>
      </c>
      <c r="E21397" s="62" t="str">
        <f t="shared" si="1"/>
        <v>Out of test</v>
      </c>
      <c r="F21397" s="53" t="str">
        <f t="shared" si="2"/>
        <v>Shenzhen_1</v>
      </c>
      <c r="G21397" s="53">
        <f t="shared" si="3"/>
        <v>0.4650588725</v>
      </c>
    </row>
    <row r="21398">
      <c r="A21398" s="61">
        <v>1.511829823E9</v>
      </c>
      <c r="B21398" s="61">
        <v>1.0</v>
      </c>
      <c r="C21398" s="61">
        <v>1462.0</v>
      </c>
      <c r="D21398" s="57" t="s">
        <v>380</v>
      </c>
      <c r="E21398" s="62" t="str">
        <f t="shared" si="1"/>
        <v>Out of test</v>
      </c>
      <c r="F21398" s="53" t="str">
        <f t="shared" si="2"/>
        <v>Shenzhen_1</v>
      </c>
      <c r="G21398" s="53">
        <f t="shared" si="3"/>
        <v>0.7691218553</v>
      </c>
    </row>
    <row r="21399">
      <c r="A21399" s="61">
        <v>1.512685637E9</v>
      </c>
      <c r="B21399" s="61">
        <v>1.0</v>
      </c>
      <c r="C21399" s="61">
        <v>2201.0</v>
      </c>
      <c r="D21399" s="57" t="s">
        <v>380</v>
      </c>
      <c r="E21399" s="62" t="str">
        <f t="shared" si="1"/>
        <v>Out of test</v>
      </c>
      <c r="F21399" s="53" t="str">
        <f t="shared" si="2"/>
        <v>Shenzhen_1</v>
      </c>
      <c r="G21399" s="53">
        <f t="shared" si="3"/>
        <v>0.3600481648</v>
      </c>
    </row>
    <row r="21400">
      <c r="A21400" s="61">
        <v>1.515490907E9</v>
      </c>
      <c r="B21400" s="61">
        <v>1.0</v>
      </c>
      <c r="C21400" s="61">
        <v>1080.0</v>
      </c>
      <c r="D21400" s="57" t="s">
        <v>380</v>
      </c>
      <c r="E21400" s="62" t="str">
        <f t="shared" si="1"/>
        <v>Out of test</v>
      </c>
      <c r="F21400" s="53" t="str">
        <f t="shared" si="2"/>
        <v>Shenzhen_1</v>
      </c>
      <c r="G21400" s="53">
        <f t="shared" si="3"/>
        <v>0.5368118623</v>
      </c>
    </row>
    <row r="21401">
      <c r="A21401" s="61">
        <v>1.514478587E9</v>
      </c>
      <c r="B21401" s="61">
        <v>1.0</v>
      </c>
      <c r="C21401" s="61">
        <v>2687.0</v>
      </c>
      <c r="D21401" s="57" t="s">
        <v>380</v>
      </c>
      <c r="E21401" s="62" t="str">
        <f t="shared" si="1"/>
        <v>Out of test</v>
      </c>
      <c r="F21401" s="53" t="str">
        <f t="shared" si="2"/>
        <v>Shenzhen_1</v>
      </c>
      <c r="G21401" s="53">
        <f t="shared" si="3"/>
        <v>0.5328167146</v>
      </c>
    </row>
    <row r="21402">
      <c r="A21402" s="61">
        <v>1.519475044E9</v>
      </c>
      <c r="B21402" s="61">
        <v>1.0</v>
      </c>
      <c r="C21402" s="61">
        <v>2168.0</v>
      </c>
      <c r="D21402" s="57" t="s">
        <v>380</v>
      </c>
      <c r="E21402" s="62" t="str">
        <f t="shared" si="1"/>
        <v>Out of test</v>
      </c>
      <c r="F21402" s="53" t="str">
        <f t="shared" si="2"/>
        <v>Shenzhen_1</v>
      </c>
      <c r="G21402" s="53">
        <f t="shared" si="3"/>
        <v>0.4846795635</v>
      </c>
    </row>
    <row r="21403">
      <c r="A21403" s="61">
        <v>1.518091718E9</v>
      </c>
      <c r="B21403" s="61">
        <v>1.0</v>
      </c>
      <c r="C21403" s="61">
        <v>2478.0</v>
      </c>
      <c r="D21403" s="57" t="s">
        <v>380</v>
      </c>
      <c r="E21403" s="62" t="str">
        <f t="shared" si="1"/>
        <v>Out of test</v>
      </c>
      <c r="F21403" s="53" t="str">
        <f t="shared" si="2"/>
        <v>Shenzhen_1</v>
      </c>
      <c r="G21403" s="53">
        <f t="shared" si="3"/>
        <v>0.3560888042</v>
      </c>
    </row>
    <row r="21404">
      <c r="A21404" s="61">
        <v>1.514291374E9</v>
      </c>
      <c r="B21404" s="61">
        <v>1.0</v>
      </c>
      <c r="C21404" s="61">
        <v>5001.0</v>
      </c>
      <c r="D21404" s="57" t="s">
        <v>380</v>
      </c>
      <c r="E21404" s="62" t="str">
        <f t="shared" si="1"/>
        <v>Out of test</v>
      </c>
      <c r="F21404" s="53" t="str">
        <f t="shared" si="2"/>
        <v>Shenzhen_1</v>
      </c>
      <c r="G21404" s="53">
        <f t="shared" si="3"/>
        <v>0.2110496467</v>
      </c>
    </row>
    <row r="21405">
      <c r="A21405" s="61">
        <v>1.517378678E9</v>
      </c>
      <c r="B21405" s="61">
        <v>1.0</v>
      </c>
      <c r="C21405" s="61">
        <v>314.0</v>
      </c>
      <c r="D21405" s="57" t="s">
        <v>380</v>
      </c>
      <c r="E21405" s="62" t="str">
        <f t="shared" si="1"/>
        <v>Out of test</v>
      </c>
      <c r="F21405" s="53" t="str">
        <f t="shared" si="2"/>
        <v>Shenzhen_1</v>
      </c>
      <c r="G21405" s="53">
        <f t="shared" si="3"/>
        <v>0.0939288601</v>
      </c>
    </row>
    <row r="21406">
      <c r="A21406" s="61">
        <v>1.515271457E9</v>
      </c>
      <c r="B21406" s="61">
        <v>1.0</v>
      </c>
      <c r="C21406" s="61">
        <v>800.0</v>
      </c>
      <c r="D21406" s="57" t="s">
        <v>380</v>
      </c>
      <c r="E21406" s="62" t="str">
        <f t="shared" si="1"/>
        <v>Out of test</v>
      </c>
      <c r="F21406" s="53" t="str">
        <f t="shared" si="2"/>
        <v>Shenzhen_1</v>
      </c>
      <c r="G21406" s="53">
        <f t="shared" si="3"/>
        <v>0.4093827783</v>
      </c>
    </row>
    <row r="21407">
      <c r="A21407" s="61">
        <v>1.514678716E9</v>
      </c>
      <c r="B21407" s="61">
        <v>1.0</v>
      </c>
      <c r="C21407" s="61">
        <v>3866.0</v>
      </c>
      <c r="D21407" s="57" t="s">
        <v>380</v>
      </c>
      <c r="E21407" s="62" t="str">
        <f t="shared" si="1"/>
        <v>Out of test</v>
      </c>
      <c r="F21407" s="53" t="str">
        <f t="shared" si="2"/>
        <v>Shenzhen_1</v>
      </c>
      <c r="G21407" s="53">
        <f t="shared" si="3"/>
        <v>0.9742900035</v>
      </c>
    </row>
    <row r="21408">
      <c r="A21408" s="61">
        <v>1.514986985E9</v>
      </c>
      <c r="B21408" s="61">
        <v>1.0</v>
      </c>
      <c r="C21408" s="61">
        <v>3580.0</v>
      </c>
      <c r="D21408" s="57" t="s">
        <v>380</v>
      </c>
      <c r="E21408" s="62" t="str">
        <f t="shared" si="1"/>
        <v>Out of test</v>
      </c>
      <c r="F21408" s="53" t="str">
        <f t="shared" si="2"/>
        <v>Shenzhen_1</v>
      </c>
      <c r="G21408" s="53">
        <f t="shared" si="3"/>
        <v>0.5208089079</v>
      </c>
    </row>
    <row r="21409">
      <c r="A21409" s="61">
        <v>1.518191137E9</v>
      </c>
      <c r="B21409" s="61">
        <v>1.0</v>
      </c>
      <c r="C21409" s="61">
        <v>3012.0</v>
      </c>
      <c r="D21409" s="57" t="s">
        <v>380</v>
      </c>
      <c r="E21409" s="62" t="str">
        <f t="shared" si="1"/>
        <v>Out of test</v>
      </c>
      <c r="F21409" s="53" t="str">
        <f t="shared" si="2"/>
        <v>Shenzhen_1</v>
      </c>
      <c r="G21409" s="53">
        <f t="shared" si="3"/>
        <v>0.7978920009</v>
      </c>
    </row>
    <row r="21410">
      <c r="A21410" s="61">
        <v>1.519862018E9</v>
      </c>
      <c r="B21410" s="61">
        <v>1.0</v>
      </c>
      <c r="C21410" s="61">
        <v>2571.0</v>
      </c>
      <c r="D21410" s="57" t="s">
        <v>380</v>
      </c>
      <c r="E21410" s="62" t="str">
        <f t="shared" si="1"/>
        <v>Out of test</v>
      </c>
      <c r="F21410" s="53" t="str">
        <f t="shared" si="2"/>
        <v>Shenzhen_1</v>
      </c>
      <c r="G21410" s="53">
        <f t="shared" si="3"/>
        <v>0.1731122254</v>
      </c>
    </row>
    <row r="21411">
      <c r="A21411" s="61">
        <v>1.512095324E9</v>
      </c>
      <c r="B21411" s="61">
        <v>1.0</v>
      </c>
      <c r="C21411" s="61">
        <v>3272.0</v>
      </c>
      <c r="D21411" s="57" t="s">
        <v>380</v>
      </c>
      <c r="E21411" s="62" t="str">
        <f t="shared" si="1"/>
        <v>Out of test</v>
      </c>
      <c r="F21411" s="53" t="str">
        <f t="shared" si="2"/>
        <v>Shenzhen_1</v>
      </c>
      <c r="G21411" s="53">
        <f t="shared" si="3"/>
        <v>0.6591858149</v>
      </c>
    </row>
    <row r="21412">
      <c r="A21412" s="61">
        <v>1.515837313E9</v>
      </c>
      <c r="B21412" s="61">
        <v>1.0</v>
      </c>
      <c r="C21412" s="61">
        <v>2375.0</v>
      </c>
      <c r="D21412" s="57" t="s">
        <v>380</v>
      </c>
      <c r="E21412" s="62" t="str">
        <f t="shared" si="1"/>
        <v>Out of test</v>
      </c>
      <c r="F21412" s="53" t="str">
        <f t="shared" si="2"/>
        <v>Shenzhen_1</v>
      </c>
      <c r="G21412" s="53">
        <f t="shared" si="3"/>
        <v>0.2992790242</v>
      </c>
    </row>
    <row r="21413">
      <c r="A21413" s="61">
        <v>1.519324644E9</v>
      </c>
      <c r="B21413" s="61">
        <v>1.0</v>
      </c>
      <c r="C21413" s="61">
        <v>463.0</v>
      </c>
      <c r="D21413" s="57" t="s">
        <v>380</v>
      </c>
      <c r="E21413" s="62" t="str">
        <f t="shared" si="1"/>
        <v>Out of test</v>
      </c>
      <c r="F21413" s="53" t="str">
        <f t="shared" si="2"/>
        <v>Shenzhen_1</v>
      </c>
      <c r="G21413" s="53">
        <f t="shared" si="3"/>
        <v>0.4214652887</v>
      </c>
    </row>
    <row r="21414">
      <c r="A21414" s="61">
        <v>1.516302947E9</v>
      </c>
      <c r="B21414" s="61">
        <v>1.0</v>
      </c>
      <c r="C21414" s="61">
        <v>651.0</v>
      </c>
      <c r="D21414" s="57" t="s">
        <v>380</v>
      </c>
      <c r="E21414" s="62" t="str">
        <f t="shared" si="1"/>
        <v>Out of test</v>
      </c>
      <c r="F21414" s="53" t="str">
        <f t="shared" si="2"/>
        <v>Shenzhen_1</v>
      </c>
      <c r="G21414" s="53">
        <f t="shared" si="3"/>
        <v>0.526889871</v>
      </c>
    </row>
    <row r="21415">
      <c r="A21415" s="61">
        <v>1.518824124E9</v>
      </c>
      <c r="B21415" s="61">
        <v>1.0</v>
      </c>
      <c r="C21415" s="61">
        <v>4035.0</v>
      </c>
      <c r="D21415" s="57" t="s">
        <v>380</v>
      </c>
      <c r="E21415" s="62" t="str">
        <f t="shared" si="1"/>
        <v>Out of test</v>
      </c>
      <c r="F21415" s="53" t="str">
        <f t="shared" si="2"/>
        <v>Shenzhen_1</v>
      </c>
      <c r="G21415" s="53">
        <f t="shared" si="3"/>
        <v>0.2104588274</v>
      </c>
    </row>
    <row r="21416">
      <c r="A21416" s="61">
        <v>1.514575295E9</v>
      </c>
      <c r="B21416" s="61">
        <v>1.0</v>
      </c>
      <c r="C21416" s="61">
        <v>558.0</v>
      </c>
      <c r="D21416" s="57" t="s">
        <v>380</v>
      </c>
      <c r="E21416" s="62" t="str">
        <f t="shared" si="1"/>
        <v>Out of test</v>
      </c>
      <c r="F21416" s="53" t="str">
        <f t="shared" si="2"/>
        <v>Shenzhen_1</v>
      </c>
      <c r="G21416" s="53">
        <f t="shared" si="3"/>
        <v>0.7858266759</v>
      </c>
    </row>
    <row r="21417">
      <c r="A21417" s="61">
        <v>1.512663184E9</v>
      </c>
      <c r="B21417" s="61">
        <v>1.0</v>
      </c>
      <c r="C21417" s="61">
        <v>895.0</v>
      </c>
      <c r="D21417" s="57" t="s">
        <v>380</v>
      </c>
      <c r="E21417" s="62" t="str">
        <f t="shared" si="1"/>
        <v>Out of test</v>
      </c>
      <c r="F21417" s="53" t="str">
        <f t="shared" si="2"/>
        <v>Shenzhen_1</v>
      </c>
      <c r="G21417" s="53">
        <f t="shared" si="3"/>
        <v>0.4363590946</v>
      </c>
    </row>
    <row r="21418">
      <c r="A21418" s="61">
        <v>1.515086684E9</v>
      </c>
      <c r="B21418" s="61">
        <v>1.0</v>
      </c>
      <c r="C21418" s="61">
        <v>3302.0</v>
      </c>
      <c r="D21418" s="57" t="s">
        <v>380</v>
      </c>
      <c r="E21418" s="62" t="str">
        <f t="shared" si="1"/>
        <v>Out of test</v>
      </c>
      <c r="F21418" s="53" t="str">
        <f t="shared" si="2"/>
        <v>Shenzhen_1</v>
      </c>
      <c r="G21418" s="53">
        <f t="shared" si="3"/>
        <v>0.6711709957</v>
      </c>
    </row>
    <row r="21419">
      <c r="A21419" s="61">
        <v>1.513113284E9</v>
      </c>
      <c r="B21419" s="61">
        <v>1.0</v>
      </c>
      <c r="C21419" s="61">
        <v>4176.0</v>
      </c>
      <c r="D21419" s="57" t="s">
        <v>380</v>
      </c>
      <c r="E21419" s="62" t="str">
        <f t="shared" si="1"/>
        <v>Out of test</v>
      </c>
      <c r="F21419" s="53" t="str">
        <f t="shared" si="2"/>
        <v>Shenzhen_1</v>
      </c>
      <c r="G21419" s="53">
        <f t="shared" si="3"/>
        <v>0.6187319894</v>
      </c>
    </row>
    <row r="21420">
      <c r="A21420" s="61">
        <v>1.516507268E9</v>
      </c>
      <c r="B21420" s="61">
        <v>1.0</v>
      </c>
      <c r="C21420" s="61">
        <v>2843.0</v>
      </c>
      <c r="D21420" s="57" t="s">
        <v>380</v>
      </c>
      <c r="E21420" s="62" t="str">
        <f t="shared" si="1"/>
        <v>Out of test</v>
      </c>
      <c r="F21420" s="53" t="str">
        <f t="shared" si="2"/>
        <v>Shenzhen_1</v>
      </c>
      <c r="G21420" s="53">
        <f t="shared" si="3"/>
        <v>0.4491098991</v>
      </c>
    </row>
    <row r="21421">
      <c r="A21421" s="61">
        <v>1.516955883E9</v>
      </c>
      <c r="B21421" s="61">
        <v>1.0</v>
      </c>
      <c r="C21421" s="61">
        <v>3715.0</v>
      </c>
      <c r="D21421" s="57" t="s">
        <v>380</v>
      </c>
      <c r="E21421" s="62" t="str">
        <f t="shared" si="1"/>
        <v>Out of test</v>
      </c>
      <c r="F21421" s="53" t="str">
        <f t="shared" si="2"/>
        <v>Shenzhen_1</v>
      </c>
      <c r="G21421" s="53">
        <f t="shared" si="3"/>
        <v>0.5457245122</v>
      </c>
    </row>
    <row r="21422">
      <c r="A21422" s="61">
        <v>1.513198679E9</v>
      </c>
      <c r="B21422" s="61">
        <v>1.0</v>
      </c>
      <c r="C21422" s="61">
        <v>1350.0</v>
      </c>
      <c r="D21422" s="57" t="s">
        <v>380</v>
      </c>
      <c r="E21422" s="62" t="str">
        <f t="shared" si="1"/>
        <v>Out of test</v>
      </c>
      <c r="F21422" s="53" t="str">
        <f t="shared" si="2"/>
        <v>Shenzhen_1</v>
      </c>
      <c r="G21422" s="53">
        <f t="shared" si="3"/>
        <v>0.4375879836</v>
      </c>
    </row>
    <row r="21423">
      <c r="A21423" s="61">
        <v>1.515753176E9</v>
      </c>
      <c r="B21423" s="61">
        <v>1.0</v>
      </c>
      <c r="C21423" s="61">
        <v>1075.0</v>
      </c>
      <c r="D21423" s="57" t="s">
        <v>380</v>
      </c>
      <c r="E21423" s="62" t="str">
        <f t="shared" si="1"/>
        <v>Out of test</v>
      </c>
      <c r="F21423" s="53" t="str">
        <f t="shared" si="2"/>
        <v>Shenzhen_1</v>
      </c>
      <c r="G21423" s="53">
        <f t="shared" si="3"/>
        <v>0.3502179684</v>
      </c>
    </row>
    <row r="21424">
      <c r="A21424" s="61">
        <v>1.518468879E9</v>
      </c>
      <c r="B21424" s="61">
        <v>1.0</v>
      </c>
      <c r="C21424" s="61">
        <v>2932.0</v>
      </c>
      <c r="D21424" s="57" t="s">
        <v>380</v>
      </c>
      <c r="E21424" s="62" t="str">
        <f t="shared" si="1"/>
        <v>Out of test</v>
      </c>
      <c r="F21424" s="53" t="str">
        <f t="shared" si="2"/>
        <v>Shenzhen_1</v>
      </c>
      <c r="G21424" s="53">
        <f t="shared" si="3"/>
        <v>0.01491654477</v>
      </c>
    </row>
    <row r="21425">
      <c r="A21425" s="61">
        <v>1.513076387E9</v>
      </c>
      <c r="B21425" s="61">
        <v>1.0</v>
      </c>
      <c r="C21425" s="61">
        <v>585.0</v>
      </c>
      <c r="D21425" s="57" t="s">
        <v>380</v>
      </c>
      <c r="E21425" s="62" t="str">
        <f t="shared" si="1"/>
        <v>Out of test</v>
      </c>
      <c r="F21425" s="53" t="str">
        <f t="shared" si="2"/>
        <v>Shenzhen_1</v>
      </c>
      <c r="G21425" s="53">
        <f t="shared" si="3"/>
        <v>0.8109337259</v>
      </c>
    </row>
    <row r="21426">
      <c r="A21426" s="61">
        <v>1.512100009E9</v>
      </c>
      <c r="B21426" s="61">
        <v>1.0</v>
      </c>
      <c r="C21426" s="61">
        <v>3222.0</v>
      </c>
      <c r="D21426" s="57" t="s">
        <v>380</v>
      </c>
      <c r="E21426" s="62" t="str">
        <f t="shared" si="1"/>
        <v>Out of test</v>
      </c>
      <c r="F21426" s="53" t="str">
        <f t="shared" si="2"/>
        <v>Shenzhen_1</v>
      </c>
      <c r="G21426" s="53">
        <f t="shared" si="3"/>
        <v>0.596271015</v>
      </c>
    </row>
    <row r="21427">
      <c r="A21427" s="61">
        <v>1.519860785E9</v>
      </c>
      <c r="B21427" s="61">
        <v>1.0</v>
      </c>
      <c r="C21427" s="61">
        <v>1172.0</v>
      </c>
      <c r="D21427" s="57" t="s">
        <v>380</v>
      </c>
      <c r="E21427" s="62" t="str">
        <f t="shared" si="1"/>
        <v>Out of test</v>
      </c>
      <c r="F21427" s="53" t="str">
        <f t="shared" si="2"/>
        <v>Shenzhen_1</v>
      </c>
      <c r="G21427" s="53">
        <f t="shared" si="3"/>
        <v>0.2940014354</v>
      </c>
    </row>
    <row r="21428">
      <c r="A21428" s="61">
        <v>1.517162536E9</v>
      </c>
      <c r="B21428" s="61">
        <v>1.0</v>
      </c>
      <c r="C21428" s="61">
        <v>1420.0</v>
      </c>
      <c r="D21428" s="57" t="s">
        <v>380</v>
      </c>
      <c r="E21428" s="62" t="str">
        <f t="shared" si="1"/>
        <v>Out of test</v>
      </c>
      <c r="F21428" s="53" t="str">
        <f t="shared" si="2"/>
        <v>Shenzhen_1</v>
      </c>
      <c r="G21428" s="53">
        <f t="shared" si="3"/>
        <v>0.4107934955</v>
      </c>
    </row>
    <row r="21429">
      <c r="A21429" s="61">
        <v>1.512859735E9</v>
      </c>
      <c r="B21429" s="61">
        <v>1.0</v>
      </c>
      <c r="C21429" s="61">
        <v>1750.0</v>
      </c>
      <c r="D21429" s="57" t="s">
        <v>380</v>
      </c>
      <c r="E21429" s="62" t="str">
        <f t="shared" si="1"/>
        <v>Out of test</v>
      </c>
      <c r="F21429" s="53" t="str">
        <f t="shared" si="2"/>
        <v>Shenzhen_1</v>
      </c>
      <c r="G21429" s="53">
        <f t="shared" si="3"/>
        <v>0.02627470868</v>
      </c>
    </row>
    <row r="21430">
      <c r="A21430" s="61">
        <v>1.518718913E9</v>
      </c>
      <c r="B21430" s="61">
        <v>1.0</v>
      </c>
      <c r="C21430" s="61">
        <v>1504.0</v>
      </c>
      <c r="D21430" s="57" t="s">
        <v>380</v>
      </c>
      <c r="E21430" s="62" t="str">
        <f t="shared" si="1"/>
        <v>Out of test</v>
      </c>
      <c r="F21430" s="53" t="str">
        <f t="shared" si="2"/>
        <v>Shenzhen_1</v>
      </c>
      <c r="G21430" s="53">
        <f t="shared" si="3"/>
        <v>0.8548163836</v>
      </c>
    </row>
    <row r="21431">
      <c r="A21431" s="61">
        <v>1.519370427E9</v>
      </c>
      <c r="B21431" s="61">
        <v>1.0</v>
      </c>
      <c r="C21431" s="61">
        <v>1595.0</v>
      </c>
      <c r="D21431" s="57" t="s">
        <v>380</v>
      </c>
      <c r="E21431" s="62" t="str">
        <f t="shared" si="1"/>
        <v>Out of test</v>
      </c>
      <c r="F21431" s="53" t="str">
        <f t="shared" si="2"/>
        <v>Shenzhen_1</v>
      </c>
      <c r="G21431" s="53">
        <f t="shared" si="3"/>
        <v>0.949987521</v>
      </c>
    </row>
    <row r="21432">
      <c r="A21432" s="61">
        <v>1.519623317E9</v>
      </c>
      <c r="B21432" s="61">
        <v>1.0</v>
      </c>
      <c r="C21432" s="61">
        <v>2359.0</v>
      </c>
      <c r="D21432" s="57" t="s">
        <v>380</v>
      </c>
      <c r="E21432" s="62" t="str">
        <f t="shared" si="1"/>
        <v>Out of test</v>
      </c>
      <c r="F21432" s="53" t="str">
        <f t="shared" si="2"/>
        <v>Shenzhen_1</v>
      </c>
      <c r="G21432" s="53">
        <f t="shared" si="3"/>
        <v>0.08660402239</v>
      </c>
    </row>
    <row r="21433">
      <c r="A21433" s="61">
        <v>1.514595646E9</v>
      </c>
      <c r="B21433" s="61">
        <v>1.0</v>
      </c>
      <c r="C21433" s="61">
        <v>2192.0</v>
      </c>
      <c r="D21433" s="57" t="s">
        <v>380</v>
      </c>
      <c r="E21433" s="62" t="str">
        <f t="shared" si="1"/>
        <v>Out of test</v>
      </c>
      <c r="F21433" s="53" t="str">
        <f t="shared" si="2"/>
        <v>Shenzhen_1</v>
      </c>
      <c r="G21433" s="53">
        <f t="shared" si="3"/>
        <v>0.9415664075</v>
      </c>
    </row>
    <row r="21434">
      <c r="A21434" s="61">
        <v>1.515791345E9</v>
      </c>
      <c r="B21434" s="61">
        <v>1.0</v>
      </c>
      <c r="C21434" s="61">
        <v>553.0</v>
      </c>
      <c r="D21434" s="57" t="s">
        <v>380</v>
      </c>
      <c r="E21434" s="62" t="str">
        <f t="shared" si="1"/>
        <v>Out of test</v>
      </c>
      <c r="F21434" s="53" t="str">
        <f t="shared" si="2"/>
        <v>Shenzhen_1</v>
      </c>
      <c r="G21434" s="53">
        <f t="shared" si="3"/>
        <v>0.5651681364</v>
      </c>
    </row>
    <row r="21435">
      <c r="A21435" s="61">
        <v>1.511848127E9</v>
      </c>
      <c r="B21435" s="61">
        <v>1.0</v>
      </c>
      <c r="C21435" s="61">
        <v>697.0</v>
      </c>
      <c r="D21435" s="57" t="s">
        <v>380</v>
      </c>
      <c r="E21435" s="62" t="str">
        <f t="shared" si="1"/>
        <v>Out of test</v>
      </c>
      <c r="F21435" s="53" t="str">
        <f t="shared" si="2"/>
        <v>Shenzhen_1</v>
      </c>
      <c r="G21435" s="53">
        <f t="shared" si="3"/>
        <v>0.2060582265</v>
      </c>
    </row>
    <row r="21436">
      <c r="A21436" s="61">
        <v>1.513388527E9</v>
      </c>
      <c r="B21436" s="61">
        <v>1.0</v>
      </c>
      <c r="C21436" s="61">
        <v>3668.0</v>
      </c>
      <c r="D21436" s="57" t="s">
        <v>380</v>
      </c>
      <c r="E21436" s="62" t="str">
        <f t="shared" si="1"/>
        <v>Out of test</v>
      </c>
      <c r="F21436" s="53" t="str">
        <f t="shared" si="2"/>
        <v>Shenzhen_1</v>
      </c>
      <c r="G21436" s="53">
        <f t="shared" si="3"/>
        <v>0.5734702349</v>
      </c>
    </row>
    <row r="21437">
      <c r="A21437" s="61">
        <v>1.519385293E9</v>
      </c>
      <c r="B21437" s="61">
        <v>1.0</v>
      </c>
      <c r="C21437" s="61">
        <v>3579.0</v>
      </c>
      <c r="D21437" s="57" t="s">
        <v>380</v>
      </c>
      <c r="E21437" s="62" t="str">
        <f t="shared" si="1"/>
        <v>Out of test</v>
      </c>
      <c r="F21437" s="53" t="str">
        <f t="shared" si="2"/>
        <v>Shenzhen_1</v>
      </c>
      <c r="G21437" s="53">
        <f t="shared" si="3"/>
        <v>0.781333225</v>
      </c>
    </row>
    <row r="21438">
      <c r="A21438" s="61">
        <v>1.513650348E9</v>
      </c>
      <c r="B21438" s="61">
        <v>1.0</v>
      </c>
      <c r="C21438" s="61">
        <v>3468.0</v>
      </c>
      <c r="D21438" s="57" t="s">
        <v>380</v>
      </c>
      <c r="E21438" s="62" t="str">
        <f t="shared" si="1"/>
        <v>Out of test</v>
      </c>
      <c r="F21438" s="53" t="str">
        <f t="shared" si="2"/>
        <v>Shenzhen_1</v>
      </c>
      <c r="G21438" s="53">
        <f t="shared" si="3"/>
        <v>0.7611243667</v>
      </c>
    </row>
    <row r="21439">
      <c r="A21439" s="61">
        <v>1.511870195E9</v>
      </c>
      <c r="B21439" s="61">
        <v>1.0</v>
      </c>
      <c r="C21439" s="61">
        <v>3194.0</v>
      </c>
      <c r="D21439" s="57" t="s">
        <v>380</v>
      </c>
      <c r="E21439" s="62" t="str">
        <f t="shared" si="1"/>
        <v>Out of test</v>
      </c>
      <c r="F21439" s="53" t="str">
        <f t="shared" si="2"/>
        <v>Shenzhen_1</v>
      </c>
      <c r="G21439" s="53">
        <f t="shared" si="3"/>
        <v>0.2297353394</v>
      </c>
    </row>
    <row r="21440">
      <c r="A21440" s="61">
        <v>1.515161325E9</v>
      </c>
      <c r="B21440" s="61">
        <v>1.0</v>
      </c>
      <c r="C21440" s="61">
        <v>1714.0</v>
      </c>
      <c r="D21440" s="57" t="s">
        <v>380</v>
      </c>
      <c r="E21440" s="62" t="str">
        <f t="shared" si="1"/>
        <v>Out of test</v>
      </c>
      <c r="F21440" s="53" t="str">
        <f t="shared" si="2"/>
        <v>Shenzhen_1</v>
      </c>
      <c r="G21440" s="53">
        <f t="shared" si="3"/>
        <v>0.2031283101</v>
      </c>
    </row>
    <row r="21441">
      <c r="A21441" s="61">
        <v>1.516075926E9</v>
      </c>
      <c r="B21441" s="61">
        <v>1.0</v>
      </c>
      <c r="C21441" s="61">
        <v>3288.0</v>
      </c>
      <c r="D21441" s="57" t="s">
        <v>380</v>
      </c>
      <c r="E21441" s="62" t="str">
        <f t="shared" si="1"/>
        <v>Out of test</v>
      </c>
      <c r="F21441" s="53" t="str">
        <f t="shared" si="2"/>
        <v>Shenzhen_1</v>
      </c>
      <c r="G21441" s="53">
        <f t="shared" si="3"/>
        <v>0.264060654</v>
      </c>
    </row>
    <row r="21442">
      <c r="A21442" s="61">
        <v>1.518044444E9</v>
      </c>
      <c r="B21442" s="61">
        <v>1.0</v>
      </c>
      <c r="C21442" s="61">
        <v>15.0</v>
      </c>
      <c r="D21442" s="57" t="s">
        <v>380</v>
      </c>
      <c r="E21442" s="62" t="str">
        <f t="shared" si="1"/>
        <v>Out of test</v>
      </c>
      <c r="F21442" s="53" t="str">
        <f t="shared" si="2"/>
        <v>Shenzhen_1</v>
      </c>
      <c r="G21442" s="53">
        <f t="shared" si="3"/>
        <v>0.9118744739</v>
      </c>
    </row>
    <row r="21443">
      <c r="A21443" s="61">
        <v>1.511312297E9</v>
      </c>
      <c r="B21443" s="61">
        <v>1.0</v>
      </c>
      <c r="C21443" s="61">
        <v>1497.0</v>
      </c>
      <c r="D21443" s="57" t="s">
        <v>380</v>
      </c>
      <c r="E21443" s="62" t="str">
        <f t="shared" si="1"/>
        <v>Out of test</v>
      </c>
      <c r="F21443" s="53" t="str">
        <f t="shared" si="2"/>
        <v>Shenzhen_1</v>
      </c>
      <c r="G21443" s="53">
        <f t="shared" si="3"/>
        <v>0.5826570482</v>
      </c>
    </row>
    <row r="21444">
      <c r="A21444" s="61">
        <v>1.517854265E9</v>
      </c>
      <c r="B21444" s="61">
        <v>1.0</v>
      </c>
      <c r="C21444" s="61">
        <v>1478.0</v>
      </c>
      <c r="D21444" s="57" t="s">
        <v>380</v>
      </c>
      <c r="E21444" s="62" t="str">
        <f t="shared" si="1"/>
        <v>Out of test</v>
      </c>
      <c r="F21444" s="53" t="str">
        <f t="shared" si="2"/>
        <v>Shenzhen_1</v>
      </c>
      <c r="G21444" s="53">
        <f t="shared" si="3"/>
        <v>0.6255444901</v>
      </c>
    </row>
    <row r="21445">
      <c r="A21445" s="61">
        <v>1.514205078E9</v>
      </c>
      <c r="B21445" s="61">
        <v>1.0</v>
      </c>
      <c r="C21445" s="61">
        <v>1392.0</v>
      </c>
      <c r="D21445" s="57" t="s">
        <v>380</v>
      </c>
      <c r="E21445" s="62" t="str">
        <f t="shared" si="1"/>
        <v>Out of test</v>
      </c>
      <c r="F21445" s="53" t="str">
        <f t="shared" si="2"/>
        <v>Shenzhen_1</v>
      </c>
      <c r="G21445" s="53">
        <f t="shared" si="3"/>
        <v>0.9861862635</v>
      </c>
    </row>
    <row r="21446">
      <c r="A21446" s="61">
        <v>1.511598347E9</v>
      </c>
      <c r="B21446" s="61">
        <v>1.0</v>
      </c>
      <c r="C21446" s="61">
        <v>1871.0</v>
      </c>
      <c r="D21446" s="57" t="s">
        <v>380</v>
      </c>
      <c r="E21446" s="62" t="str">
        <f t="shared" si="1"/>
        <v>Out of test</v>
      </c>
      <c r="F21446" s="53" t="str">
        <f t="shared" si="2"/>
        <v>Shenzhen_1</v>
      </c>
      <c r="G21446" s="53">
        <f t="shared" si="3"/>
        <v>0.6959194701</v>
      </c>
    </row>
    <row r="21447">
      <c r="A21447" s="61">
        <v>1.517858859E9</v>
      </c>
      <c r="B21447" s="61">
        <v>1.0</v>
      </c>
      <c r="C21447" s="61">
        <v>17.0</v>
      </c>
      <c r="D21447" s="57" t="s">
        <v>380</v>
      </c>
      <c r="E21447" s="62" t="str">
        <f t="shared" si="1"/>
        <v>Out of test</v>
      </c>
      <c r="F21447" s="53" t="str">
        <f t="shared" si="2"/>
        <v>Shenzhen_1</v>
      </c>
      <c r="G21447" s="53">
        <f t="shared" si="3"/>
        <v>0.6554328101</v>
      </c>
    </row>
    <row r="21448">
      <c r="A21448" s="61">
        <v>1.512568245E9</v>
      </c>
      <c r="B21448" s="61">
        <v>1.0</v>
      </c>
      <c r="C21448" s="61">
        <v>1614.0</v>
      </c>
      <c r="D21448" s="57" t="s">
        <v>380</v>
      </c>
      <c r="E21448" s="62" t="str">
        <f t="shared" si="1"/>
        <v>Out of test</v>
      </c>
      <c r="F21448" s="53" t="str">
        <f t="shared" si="2"/>
        <v>Shenzhen_1</v>
      </c>
      <c r="G21448" s="53">
        <f t="shared" si="3"/>
        <v>0.1347098683</v>
      </c>
    </row>
    <row r="21449">
      <c r="A21449" s="61">
        <v>1.518130849E9</v>
      </c>
      <c r="B21449" s="61">
        <v>1.0</v>
      </c>
      <c r="C21449" s="61">
        <v>1101.0</v>
      </c>
      <c r="D21449" s="57" t="s">
        <v>380</v>
      </c>
      <c r="E21449" s="62" t="str">
        <f t="shared" si="1"/>
        <v>Out of test</v>
      </c>
      <c r="F21449" s="53" t="str">
        <f t="shared" si="2"/>
        <v>Shenzhen_1</v>
      </c>
      <c r="G21449" s="53">
        <f t="shared" si="3"/>
        <v>0.6028639189</v>
      </c>
    </row>
    <row r="21450">
      <c r="A21450" s="61">
        <v>1.512804987E9</v>
      </c>
      <c r="B21450" s="61">
        <v>1.0</v>
      </c>
      <c r="C21450" s="61">
        <v>2601.0</v>
      </c>
      <c r="D21450" s="57" t="s">
        <v>380</v>
      </c>
      <c r="E21450" s="62" t="str">
        <f t="shared" si="1"/>
        <v>Out of test</v>
      </c>
      <c r="F21450" s="53" t="str">
        <f t="shared" si="2"/>
        <v>Shenzhen_1</v>
      </c>
      <c r="G21450" s="53">
        <f t="shared" si="3"/>
        <v>0.1749221107</v>
      </c>
    </row>
    <row r="21451">
      <c r="A21451" s="61">
        <v>1.516412697E9</v>
      </c>
      <c r="B21451" s="61">
        <v>1.0</v>
      </c>
      <c r="C21451" s="61">
        <v>445.0</v>
      </c>
      <c r="D21451" s="57" t="s">
        <v>380</v>
      </c>
      <c r="E21451" s="62" t="str">
        <f t="shared" si="1"/>
        <v>Out of test</v>
      </c>
      <c r="F21451" s="53" t="str">
        <f t="shared" si="2"/>
        <v>Shenzhen_1</v>
      </c>
      <c r="G21451" s="53">
        <f t="shared" si="3"/>
        <v>0.9159490965</v>
      </c>
    </row>
    <row r="21452">
      <c r="A21452" s="61">
        <v>1.514351546E9</v>
      </c>
      <c r="B21452" s="61">
        <v>1.0</v>
      </c>
      <c r="C21452" s="61">
        <v>2245.0</v>
      </c>
      <c r="D21452" s="57" t="s">
        <v>380</v>
      </c>
      <c r="E21452" s="62" t="str">
        <f t="shared" si="1"/>
        <v>Out of test</v>
      </c>
      <c r="F21452" s="53" t="str">
        <f t="shared" si="2"/>
        <v>Shenzhen_1</v>
      </c>
      <c r="G21452" s="53">
        <f t="shared" si="3"/>
        <v>0.8408526775</v>
      </c>
    </row>
    <row r="21453">
      <c r="A21453" s="61">
        <v>1.513762617E9</v>
      </c>
      <c r="B21453" s="61">
        <v>1.0</v>
      </c>
      <c r="C21453" s="61">
        <v>409.0</v>
      </c>
      <c r="D21453" s="57" t="s">
        <v>380</v>
      </c>
      <c r="E21453" s="62" t="str">
        <f t="shared" si="1"/>
        <v>Out of test</v>
      </c>
      <c r="F21453" s="53" t="str">
        <f t="shared" si="2"/>
        <v>Shenzhen_1</v>
      </c>
      <c r="G21453" s="53">
        <f t="shared" si="3"/>
        <v>0.7111709931</v>
      </c>
    </row>
    <row r="21454">
      <c r="A21454" s="61">
        <v>1.517493405E9</v>
      </c>
      <c r="B21454" s="61">
        <v>1.0</v>
      </c>
      <c r="C21454" s="61">
        <v>205.0</v>
      </c>
      <c r="D21454" s="57" t="s">
        <v>380</v>
      </c>
      <c r="E21454" s="62" t="str">
        <f t="shared" si="1"/>
        <v>Out of test</v>
      </c>
      <c r="F21454" s="53" t="str">
        <f t="shared" si="2"/>
        <v>Shenzhen_1</v>
      </c>
      <c r="G21454" s="53">
        <f t="shared" si="3"/>
        <v>0.978479533</v>
      </c>
    </row>
    <row r="21455">
      <c r="A21455" s="61">
        <v>1.511883458E9</v>
      </c>
      <c r="B21455" s="61">
        <v>1.0</v>
      </c>
      <c r="C21455" s="61">
        <v>1873.0</v>
      </c>
      <c r="D21455" s="57" t="s">
        <v>380</v>
      </c>
      <c r="E21455" s="62" t="str">
        <f t="shared" si="1"/>
        <v>Out of test</v>
      </c>
      <c r="F21455" s="53" t="str">
        <f t="shared" si="2"/>
        <v>Shenzhen_1</v>
      </c>
      <c r="G21455" s="53">
        <f t="shared" si="3"/>
        <v>0.2659562032</v>
      </c>
    </row>
    <row r="21456">
      <c r="A21456" s="61">
        <v>1.514824794E9</v>
      </c>
      <c r="B21456" s="61">
        <v>1.0</v>
      </c>
      <c r="C21456" s="61">
        <v>88.0</v>
      </c>
      <c r="D21456" s="57" t="s">
        <v>380</v>
      </c>
      <c r="E21456" s="62" t="str">
        <f t="shared" si="1"/>
        <v>Out of test</v>
      </c>
      <c r="F21456" s="53" t="str">
        <f t="shared" si="2"/>
        <v>Shenzhen_1</v>
      </c>
      <c r="G21456" s="53">
        <f t="shared" si="3"/>
        <v>0.4118768567</v>
      </c>
    </row>
    <row r="21457">
      <c r="A21457" s="61">
        <v>1.514145474E9</v>
      </c>
      <c r="B21457" s="61">
        <v>1.0</v>
      </c>
      <c r="C21457" s="61">
        <v>2668.0</v>
      </c>
      <c r="D21457" s="57" t="s">
        <v>380</v>
      </c>
      <c r="E21457" s="62" t="str">
        <f t="shared" si="1"/>
        <v>Out of test</v>
      </c>
      <c r="F21457" s="53" t="str">
        <f t="shared" si="2"/>
        <v>Shenzhen_1</v>
      </c>
      <c r="G21457" s="53">
        <f t="shared" si="3"/>
        <v>0.721311704</v>
      </c>
    </row>
    <row r="21458">
      <c r="A21458" s="61">
        <v>1.513122479E9</v>
      </c>
      <c r="B21458" s="61">
        <v>1.0</v>
      </c>
      <c r="C21458" s="61">
        <v>4383.0</v>
      </c>
      <c r="D21458" s="57" t="s">
        <v>380</v>
      </c>
      <c r="E21458" s="62" t="str">
        <f t="shared" si="1"/>
        <v>Out of test</v>
      </c>
      <c r="F21458" s="53" t="str">
        <f t="shared" si="2"/>
        <v>Shenzhen_1</v>
      </c>
      <c r="G21458" s="53">
        <f t="shared" si="3"/>
        <v>0.4985061251</v>
      </c>
    </row>
    <row r="21459">
      <c r="A21459" s="61">
        <v>1.514244498E9</v>
      </c>
      <c r="B21459" s="61">
        <v>1.0</v>
      </c>
      <c r="C21459" s="61">
        <v>2613.0</v>
      </c>
      <c r="D21459" s="57" t="s">
        <v>380</v>
      </c>
      <c r="E21459" s="62" t="str">
        <f t="shared" si="1"/>
        <v>Out of test</v>
      </c>
      <c r="F21459" s="53" t="str">
        <f t="shared" si="2"/>
        <v>Shenzhen_1</v>
      </c>
      <c r="G21459" s="53">
        <f t="shared" si="3"/>
        <v>0.008774360036</v>
      </c>
    </row>
    <row r="21460">
      <c r="A21460" s="61">
        <v>1.519500996E9</v>
      </c>
      <c r="B21460" s="61">
        <v>1.0</v>
      </c>
      <c r="C21460" s="61">
        <v>786.0</v>
      </c>
      <c r="D21460" s="57" t="s">
        <v>380</v>
      </c>
      <c r="E21460" s="62" t="str">
        <f t="shared" si="1"/>
        <v>Out of test</v>
      </c>
      <c r="F21460" s="53" t="str">
        <f t="shared" si="2"/>
        <v>Shenzhen_1</v>
      </c>
      <c r="G21460" s="53">
        <f t="shared" si="3"/>
        <v>0.4476559464</v>
      </c>
    </row>
    <row r="21461">
      <c r="A21461" s="61">
        <v>1.515480076E9</v>
      </c>
      <c r="B21461" s="61">
        <v>1.0</v>
      </c>
      <c r="C21461" s="61">
        <v>4157.0</v>
      </c>
      <c r="D21461" s="57" t="s">
        <v>380</v>
      </c>
      <c r="E21461" s="62" t="str">
        <f t="shared" si="1"/>
        <v>Out of test</v>
      </c>
      <c r="F21461" s="53" t="str">
        <f t="shared" si="2"/>
        <v>Shenzhen_1</v>
      </c>
      <c r="G21461" s="53">
        <f t="shared" si="3"/>
        <v>0.2875023267</v>
      </c>
    </row>
    <row r="21462">
      <c r="A21462" s="61">
        <v>1.518709028E9</v>
      </c>
      <c r="B21462" s="61">
        <v>1.0</v>
      </c>
      <c r="C21462" s="61">
        <v>356.0</v>
      </c>
      <c r="D21462" s="57" t="s">
        <v>380</v>
      </c>
      <c r="E21462" s="62" t="str">
        <f t="shared" si="1"/>
        <v>Out of test</v>
      </c>
      <c r="F21462" s="53" t="str">
        <f t="shared" si="2"/>
        <v>Shenzhen_1</v>
      </c>
      <c r="G21462" s="53">
        <f t="shared" si="3"/>
        <v>0.6358595081</v>
      </c>
    </row>
    <row r="21463">
      <c r="A21463" s="61">
        <v>1.515185909E9</v>
      </c>
      <c r="B21463" s="61">
        <v>1.0</v>
      </c>
      <c r="C21463" s="61">
        <v>873.0</v>
      </c>
      <c r="D21463" s="57" t="s">
        <v>380</v>
      </c>
      <c r="E21463" s="62" t="str">
        <f t="shared" si="1"/>
        <v>Out of test</v>
      </c>
      <c r="F21463" s="53" t="str">
        <f t="shared" si="2"/>
        <v>Shenzhen_1</v>
      </c>
      <c r="G21463" s="53">
        <f t="shared" si="3"/>
        <v>0.5452151405</v>
      </c>
    </row>
    <row r="21464">
      <c r="A21464" s="61">
        <v>1.517110054E9</v>
      </c>
      <c r="B21464" s="61">
        <v>1.0</v>
      </c>
      <c r="C21464" s="61">
        <v>33.0</v>
      </c>
      <c r="D21464" s="57" t="s">
        <v>380</v>
      </c>
      <c r="E21464" s="62" t="str">
        <f t="shared" si="1"/>
        <v>Out of test</v>
      </c>
      <c r="F21464" s="53" t="str">
        <f t="shared" si="2"/>
        <v>Shenzhen_1</v>
      </c>
      <c r="G21464" s="53">
        <f t="shared" si="3"/>
        <v>0.54788204</v>
      </c>
    </row>
    <row r="21465">
      <c r="A21465" s="61">
        <v>1.515781355E9</v>
      </c>
      <c r="B21465" s="61">
        <v>1.0</v>
      </c>
      <c r="C21465" s="61">
        <v>3197.0</v>
      </c>
      <c r="D21465" s="57" t="s">
        <v>380</v>
      </c>
      <c r="E21465" s="62" t="str">
        <f t="shared" si="1"/>
        <v>Out of test</v>
      </c>
      <c r="F21465" s="53" t="str">
        <f t="shared" si="2"/>
        <v>Shenzhen_1</v>
      </c>
      <c r="G21465" s="53">
        <f t="shared" si="3"/>
        <v>0.06260690865</v>
      </c>
    </row>
    <row r="21466">
      <c r="A21466" s="61">
        <v>1.517810839E9</v>
      </c>
      <c r="B21466" s="61">
        <v>1.0</v>
      </c>
      <c r="C21466" s="61">
        <v>241.0</v>
      </c>
      <c r="D21466" s="57" t="s">
        <v>380</v>
      </c>
      <c r="E21466" s="62" t="str">
        <f t="shared" si="1"/>
        <v>Out of test</v>
      </c>
      <c r="F21466" s="53" t="str">
        <f t="shared" si="2"/>
        <v>Shenzhen_1</v>
      </c>
      <c r="G21466" s="53">
        <f t="shared" si="3"/>
        <v>0.3420383183</v>
      </c>
    </row>
    <row r="21467">
      <c r="A21467" s="61">
        <v>1.518888988E9</v>
      </c>
      <c r="B21467" s="61">
        <v>1.0</v>
      </c>
      <c r="C21467" s="61">
        <v>2129.0</v>
      </c>
      <c r="D21467" s="57" t="s">
        <v>380</v>
      </c>
      <c r="E21467" s="62" t="str">
        <f t="shared" si="1"/>
        <v>Out of test</v>
      </c>
      <c r="F21467" s="53" t="str">
        <f t="shared" si="2"/>
        <v>Shenzhen_1</v>
      </c>
      <c r="G21467" s="53">
        <f t="shared" si="3"/>
        <v>0.9353216325</v>
      </c>
    </row>
    <row r="21468">
      <c r="A21468" s="61">
        <v>1.513177354E9</v>
      </c>
      <c r="B21468" s="61">
        <v>1.0</v>
      </c>
      <c r="C21468" s="61">
        <v>3004.0</v>
      </c>
      <c r="D21468" s="57" t="s">
        <v>380</v>
      </c>
      <c r="E21468" s="62" t="str">
        <f t="shared" si="1"/>
        <v>Out of test</v>
      </c>
      <c r="F21468" s="53" t="str">
        <f t="shared" si="2"/>
        <v>Shenzhen_1</v>
      </c>
      <c r="G21468" s="53">
        <f t="shared" si="3"/>
        <v>0.7874891071</v>
      </c>
    </row>
    <row r="21469">
      <c r="A21469" s="61">
        <v>1.514173657E9</v>
      </c>
      <c r="B21469" s="61">
        <v>1.0</v>
      </c>
      <c r="C21469" s="61">
        <v>1576.0</v>
      </c>
      <c r="D21469" s="57" t="s">
        <v>380</v>
      </c>
      <c r="E21469" s="62" t="str">
        <f t="shared" si="1"/>
        <v>Out of test</v>
      </c>
      <c r="F21469" s="53" t="str">
        <f t="shared" si="2"/>
        <v>Shenzhen_1</v>
      </c>
      <c r="G21469" s="53">
        <f t="shared" si="3"/>
        <v>0.6392249316</v>
      </c>
    </row>
    <row r="21470">
      <c r="A21470" s="61">
        <v>1.518242276E9</v>
      </c>
      <c r="B21470" s="61">
        <v>1.0</v>
      </c>
      <c r="C21470" s="61">
        <v>995.0</v>
      </c>
      <c r="D21470" s="57" t="s">
        <v>380</v>
      </c>
      <c r="E21470" s="62" t="str">
        <f t="shared" si="1"/>
        <v>Out of test</v>
      </c>
      <c r="F21470" s="53" t="str">
        <f t="shared" si="2"/>
        <v>Shenzhen_1</v>
      </c>
      <c r="G21470" s="53">
        <f t="shared" si="3"/>
        <v>0.05522491864</v>
      </c>
    </row>
    <row r="21471">
      <c r="A21471" s="61">
        <v>1.512197129E9</v>
      </c>
      <c r="B21471" s="61">
        <v>1.0</v>
      </c>
      <c r="C21471" s="61">
        <v>789.0</v>
      </c>
      <c r="D21471" s="57" t="s">
        <v>380</v>
      </c>
      <c r="E21471" s="62" t="str">
        <f t="shared" si="1"/>
        <v>Out of test</v>
      </c>
      <c r="F21471" s="53" t="str">
        <f t="shared" si="2"/>
        <v>Shenzhen_1</v>
      </c>
      <c r="G21471" s="53">
        <f t="shared" si="3"/>
        <v>0.8902894523</v>
      </c>
    </row>
    <row r="21472">
      <c r="A21472" s="61">
        <v>1.514840598E9</v>
      </c>
      <c r="B21472" s="61">
        <v>1.0</v>
      </c>
      <c r="C21472" s="61">
        <v>585.0</v>
      </c>
      <c r="D21472" s="57" t="s">
        <v>380</v>
      </c>
      <c r="E21472" s="62" t="str">
        <f t="shared" si="1"/>
        <v>Out of test</v>
      </c>
      <c r="F21472" s="53" t="str">
        <f t="shared" si="2"/>
        <v>Shenzhen_1</v>
      </c>
      <c r="G21472" s="53">
        <f t="shared" si="3"/>
        <v>0.6232413386</v>
      </c>
    </row>
    <row r="21473">
      <c r="A21473" s="61">
        <v>1.519512406E9</v>
      </c>
      <c r="B21473" s="61">
        <v>1.0</v>
      </c>
      <c r="C21473" s="61">
        <v>124.0</v>
      </c>
      <c r="D21473" s="57" t="s">
        <v>380</v>
      </c>
      <c r="E21473" s="62" t="str">
        <f t="shared" si="1"/>
        <v>Out of test</v>
      </c>
      <c r="F21473" s="53" t="str">
        <f t="shared" si="2"/>
        <v>Shenzhen_1</v>
      </c>
      <c r="G21473" s="53">
        <f t="shared" si="3"/>
        <v>0.5448150741</v>
      </c>
    </row>
    <row r="21474">
      <c r="A21474" s="61">
        <v>1.512774134E9</v>
      </c>
      <c r="B21474" s="61">
        <v>1.0</v>
      </c>
      <c r="C21474" s="61">
        <v>2476.0</v>
      </c>
      <c r="D21474" s="57" t="s">
        <v>380</v>
      </c>
      <c r="E21474" s="62" t="str">
        <f t="shared" si="1"/>
        <v>Out of test</v>
      </c>
      <c r="F21474" s="53" t="str">
        <f t="shared" si="2"/>
        <v>Shenzhen_1</v>
      </c>
      <c r="G21474" s="53">
        <f t="shared" si="3"/>
        <v>0.1426428532</v>
      </c>
    </row>
    <row r="21475">
      <c r="A21475" s="61">
        <v>1.519089196E9</v>
      </c>
      <c r="B21475" s="61">
        <v>1.0</v>
      </c>
      <c r="C21475" s="61">
        <v>2926.0</v>
      </c>
      <c r="D21475" s="57" t="s">
        <v>380</v>
      </c>
      <c r="E21475" s="62" t="str">
        <f t="shared" si="1"/>
        <v>Out of test</v>
      </c>
      <c r="F21475" s="53" t="str">
        <f t="shared" si="2"/>
        <v>Shenzhen_1</v>
      </c>
      <c r="G21475" s="53">
        <f t="shared" si="3"/>
        <v>0.5919373958</v>
      </c>
    </row>
    <row r="21476">
      <c r="A21476" s="61">
        <v>1.513624788E9</v>
      </c>
      <c r="B21476" s="61">
        <v>1.0</v>
      </c>
      <c r="C21476" s="61">
        <v>854.0</v>
      </c>
      <c r="D21476" s="57" t="s">
        <v>380</v>
      </c>
      <c r="E21476" s="62" t="str">
        <f t="shared" si="1"/>
        <v>Out of test</v>
      </c>
      <c r="F21476" s="53" t="str">
        <f t="shared" si="2"/>
        <v>Shenzhen_1</v>
      </c>
      <c r="G21476" s="53">
        <f t="shared" si="3"/>
        <v>0.2208964396</v>
      </c>
    </row>
    <row r="21477">
      <c r="A21477" s="61">
        <v>1.518314396E9</v>
      </c>
      <c r="B21477" s="61">
        <v>1.0</v>
      </c>
      <c r="C21477" s="61">
        <v>368.0</v>
      </c>
      <c r="D21477" s="57" t="s">
        <v>380</v>
      </c>
      <c r="E21477" s="62" t="str">
        <f t="shared" si="1"/>
        <v>Out of test</v>
      </c>
      <c r="F21477" s="53" t="str">
        <f t="shared" si="2"/>
        <v>Shenzhen_1</v>
      </c>
      <c r="G21477" s="53">
        <f t="shared" si="3"/>
        <v>0.06957211091</v>
      </c>
    </row>
    <row r="21478">
      <c r="A21478" s="61">
        <v>1.516147163E9</v>
      </c>
      <c r="B21478" s="61">
        <v>1.0</v>
      </c>
      <c r="C21478" s="61">
        <v>2738.0</v>
      </c>
      <c r="D21478" s="57" t="s">
        <v>380</v>
      </c>
      <c r="E21478" s="62" t="str">
        <f t="shared" si="1"/>
        <v>Out of test</v>
      </c>
      <c r="F21478" s="53" t="str">
        <f t="shared" si="2"/>
        <v>Shenzhen_1</v>
      </c>
      <c r="G21478" s="53">
        <f t="shared" si="3"/>
        <v>0.6301424557</v>
      </c>
    </row>
    <row r="21479">
      <c r="A21479" s="61">
        <v>1.515162279E9</v>
      </c>
      <c r="B21479" s="61">
        <v>1.0</v>
      </c>
      <c r="C21479" s="61">
        <v>3085.0</v>
      </c>
      <c r="D21479" s="57" t="s">
        <v>380</v>
      </c>
      <c r="E21479" s="62" t="str">
        <f t="shared" si="1"/>
        <v>Out of test</v>
      </c>
      <c r="F21479" s="53" t="str">
        <f t="shared" si="2"/>
        <v>Shenzhen_1</v>
      </c>
      <c r="G21479" s="53">
        <f t="shared" si="3"/>
        <v>0.9763554916</v>
      </c>
    </row>
    <row r="21480">
      <c r="A21480" s="61">
        <v>1.513493273E9</v>
      </c>
      <c r="B21480" s="61">
        <v>1.0</v>
      </c>
      <c r="C21480" s="61">
        <v>579.0</v>
      </c>
      <c r="D21480" s="57" t="s">
        <v>380</v>
      </c>
      <c r="E21480" s="62" t="str">
        <f t="shared" si="1"/>
        <v>Out of test</v>
      </c>
      <c r="F21480" s="53" t="str">
        <f t="shared" si="2"/>
        <v>Shenzhen_1</v>
      </c>
      <c r="G21480" s="53">
        <f t="shared" si="3"/>
        <v>0.8144249523</v>
      </c>
    </row>
    <row r="21481">
      <c r="A21481" s="61">
        <v>1.513674063E9</v>
      </c>
      <c r="B21481" s="61">
        <v>1.0</v>
      </c>
      <c r="C21481" s="61">
        <v>2321.0</v>
      </c>
      <c r="D21481" s="57" t="s">
        <v>380</v>
      </c>
      <c r="E21481" s="62" t="str">
        <f t="shared" si="1"/>
        <v>Out of test</v>
      </c>
      <c r="F21481" s="53" t="str">
        <f t="shared" si="2"/>
        <v>Shenzhen_1</v>
      </c>
      <c r="G21481" s="53">
        <f t="shared" si="3"/>
        <v>0.5231570164</v>
      </c>
    </row>
    <row r="21482">
      <c r="A21482" s="61">
        <v>1.511267616E9</v>
      </c>
      <c r="B21482" s="61">
        <v>1.0</v>
      </c>
      <c r="C21482" s="61">
        <v>1295.0</v>
      </c>
      <c r="D21482" s="57" t="s">
        <v>380</v>
      </c>
      <c r="E21482" s="62" t="str">
        <f t="shared" si="1"/>
        <v>Out of test</v>
      </c>
      <c r="F21482" s="53" t="str">
        <f t="shared" si="2"/>
        <v>Shenzhen_1</v>
      </c>
      <c r="G21482" s="53">
        <f t="shared" si="3"/>
        <v>0.8251250011</v>
      </c>
    </row>
    <row r="21483">
      <c r="A21483" s="61">
        <v>1.517744577E9</v>
      </c>
      <c r="B21483" s="61">
        <v>1.0</v>
      </c>
      <c r="C21483" s="61">
        <v>291.0</v>
      </c>
      <c r="D21483" s="57" t="s">
        <v>380</v>
      </c>
      <c r="E21483" s="62" t="str">
        <f t="shared" si="1"/>
        <v>Out of test</v>
      </c>
      <c r="F21483" s="53" t="str">
        <f t="shared" si="2"/>
        <v>Shenzhen_1</v>
      </c>
      <c r="G21483" s="53">
        <f t="shared" si="3"/>
        <v>0.7638649113</v>
      </c>
    </row>
    <row r="21484">
      <c r="A21484" s="61">
        <v>1.513181253E9</v>
      </c>
      <c r="B21484" s="61">
        <v>1.0</v>
      </c>
      <c r="C21484" s="61">
        <v>255.0</v>
      </c>
      <c r="D21484" s="57" t="s">
        <v>380</v>
      </c>
      <c r="E21484" s="62" t="str">
        <f t="shared" si="1"/>
        <v>Out of test</v>
      </c>
      <c r="F21484" s="53" t="str">
        <f t="shared" si="2"/>
        <v>Shenzhen_1</v>
      </c>
      <c r="G21484" s="53">
        <f t="shared" si="3"/>
        <v>0.9870862526</v>
      </c>
    </row>
    <row r="21485">
      <c r="A21485" s="61">
        <v>1.519213824E9</v>
      </c>
      <c r="B21485" s="61">
        <v>1.0</v>
      </c>
      <c r="C21485" s="61">
        <v>2959.0</v>
      </c>
      <c r="D21485" s="57" t="s">
        <v>380</v>
      </c>
      <c r="E21485" s="62" t="str">
        <f t="shared" si="1"/>
        <v>Out of test</v>
      </c>
      <c r="F21485" s="53" t="str">
        <f t="shared" si="2"/>
        <v>Shenzhen_1</v>
      </c>
      <c r="G21485" s="53">
        <f t="shared" si="3"/>
        <v>0.240012577</v>
      </c>
    </row>
    <row r="21486">
      <c r="A21486" s="61">
        <v>1.513909393E9</v>
      </c>
      <c r="B21486" s="61">
        <v>1.0</v>
      </c>
      <c r="C21486" s="61">
        <v>670.0</v>
      </c>
      <c r="D21486" s="57" t="s">
        <v>380</v>
      </c>
      <c r="E21486" s="62" t="str">
        <f t="shared" si="1"/>
        <v>Out of test</v>
      </c>
      <c r="F21486" s="53" t="str">
        <f t="shared" si="2"/>
        <v>Shenzhen_1</v>
      </c>
      <c r="G21486" s="53">
        <f t="shared" si="3"/>
        <v>0.9203597053</v>
      </c>
    </row>
    <row r="21487">
      <c r="A21487" s="61">
        <v>1.518115407E9</v>
      </c>
      <c r="B21487" s="61">
        <v>1.0</v>
      </c>
      <c r="C21487" s="61">
        <v>454.0</v>
      </c>
      <c r="D21487" s="57" t="s">
        <v>380</v>
      </c>
      <c r="E21487" s="62" t="str">
        <f t="shared" si="1"/>
        <v>Out of test</v>
      </c>
      <c r="F21487" s="53" t="str">
        <f t="shared" si="2"/>
        <v>Shenzhen_1</v>
      </c>
      <c r="G21487" s="53">
        <f t="shared" si="3"/>
        <v>0.5691831859</v>
      </c>
    </row>
    <row r="21488">
      <c r="A21488" s="61">
        <v>1.515376034E9</v>
      </c>
      <c r="B21488" s="61">
        <v>1.0</v>
      </c>
      <c r="C21488" s="61">
        <v>632.0</v>
      </c>
      <c r="D21488" s="57" t="s">
        <v>380</v>
      </c>
      <c r="E21488" s="62" t="str">
        <f t="shared" si="1"/>
        <v>Out of test</v>
      </c>
      <c r="F21488" s="53" t="str">
        <f t="shared" si="2"/>
        <v>Shenzhen_1</v>
      </c>
      <c r="G21488" s="53">
        <f t="shared" si="3"/>
        <v>0.6987329137</v>
      </c>
    </row>
    <row r="21489">
      <c r="A21489" s="61">
        <v>1.517483978E9</v>
      </c>
      <c r="B21489" s="61">
        <v>1.0</v>
      </c>
      <c r="C21489" s="61">
        <v>541.0</v>
      </c>
      <c r="D21489" s="57" t="s">
        <v>380</v>
      </c>
      <c r="E21489" s="62" t="str">
        <f t="shared" si="1"/>
        <v>Out of test</v>
      </c>
      <c r="F21489" s="53" t="str">
        <f t="shared" si="2"/>
        <v>Shenzhen_1</v>
      </c>
      <c r="G21489" s="53">
        <f t="shared" si="3"/>
        <v>0.282880241</v>
      </c>
    </row>
    <row r="21490">
      <c r="A21490" s="61">
        <v>1.519973173E9</v>
      </c>
      <c r="B21490" s="61">
        <v>1.0</v>
      </c>
      <c r="C21490" s="61">
        <v>1394.0</v>
      </c>
      <c r="D21490" s="57" t="s">
        <v>380</v>
      </c>
      <c r="E21490" s="62" t="str">
        <f t="shared" si="1"/>
        <v>Out of test</v>
      </c>
      <c r="F21490" s="53" t="str">
        <f t="shared" si="2"/>
        <v>Shenzhen_1</v>
      </c>
      <c r="G21490" s="53">
        <f t="shared" si="3"/>
        <v>0.3039443185</v>
      </c>
    </row>
    <row r="21491">
      <c r="A21491" s="61">
        <v>1.516600955E9</v>
      </c>
      <c r="B21491" s="61">
        <v>1.0</v>
      </c>
      <c r="C21491" s="61">
        <v>1114.0</v>
      </c>
      <c r="D21491" s="57" t="s">
        <v>380</v>
      </c>
      <c r="E21491" s="62" t="str">
        <f t="shared" si="1"/>
        <v>Out of test</v>
      </c>
      <c r="F21491" s="53" t="str">
        <f t="shared" si="2"/>
        <v>Shenzhen_1</v>
      </c>
      <c r="G21491" s="53">
        <f t="shared" si="3"/>
        <v>0.8836947281</v>
      </c>
    </row>
    <row r="21492">
      <c r="A21492" s="61">
        <v>1.517579255E9</v>
      </c>
      <c r="B21492" s="61">
        <v>1.0</v>
      </c>
      <c r="C21492" s="61">
        <v>2858.0</v>
      </c>
      <c r="D21492" s="57" t="s">
        <v>380</v>
      </c>
      <c r="E21492" s="62" t="str">
        <f t="shared" si="1"/>
        <v>Out of test</v>
      </c>
      <c r="F21492" s="53" t="str">
        <f t="shared" si="2"/>
        <v>Shenzhen_1</v>
      </c>
      <c r="G21492" s="53">
        <f t="shared" si="3"/>
        <v>0.4745349195</v>
      </c>
    </row>
    <row r="21493">
      <c r="A21493" s="61">
        <v>1.518779117E9</v>
      </c>
      <c r="B21493" s="61">
        <v>1.0</v>
      </c>
      <c r="C21493" s="61">
        <v>1139.0</v>
      </c>
      <c r="D21493" s="57" t="s">
        <v>380</v>
      </c>
      <c r="E21493" s="62" t="str">
        <f t="shared" si="1"/>
        <v>Out of test</v>
      </c>
      <c r="F21493" s="53" t="str">
        <f t="shared" si="2"/>
        <v>Shenzhen_1</v>
      </c>
      <c r="G21493" s="53">
        <f t="shared" si="3"/>
        <v>0.3302665402</v>
      </c>
    </row>
    <row r="21494">
      <c r="A21494" s="61">
        <v>1.516329448E9</v>
      </c>
      <c r="B21494" s="61">
        <v>1.0</v>
      </c>
      <c r="C21494" s="61">
        <v>1574.0</v>
      </c>
      <c r="D21494" s="57" t="s">
        <v>380</v>
      </c>
      <c r="E21494" s="62" t="str">
        <f t="shared" si="1"/>
        <v>Out of test</v>
      </c>
      <c r="F21494" s="53" t="str">
        <f t="shared" si="2"/>
        <v>Shenzhen_1</v>
      </c>
      <c r="G21494" s="53">
        <f t="shared" si="3"/>
        <v>0.09460453897</v>
      </c>
    </row>
    <row r="21495">
      <c r="A21495" s="61">
        <v>1.513680706E9</v>
      </c>
      <c r="B21495" s="61">
        <v>1.0</v>
      </c>
      <c r="C21495" s="61">
        <v>883.0</v>
      </c>
      <c r="D21495" s="57" t="s">
        <v>380</v>
      </c>
      <c r="E21495" s="62" t="str">
        <f t="shared" si="1"/>
        <v>Out of test</v>
      </c>
      <c r="F21495" s="53" t="str">
        <f t="shared" si="2"/>
        <v>Shenzhen_1</v>
      </c>
      <c r="G21495" s="53">
        <f t="shared" si="3"/>
        <v>0.5859854383</v>
      </c>
    </row>
    <row r="21496">
      <c r="A21496" s="61">
        <v>1.519489779E9</v>
      </c>
      <c r="B21496" s="61">
        <v>1.0</v>
      </c>
      <c r="C21496" s="61">
        <v>2305.0</v>
      </c>
      <c r="D21496" s="57" t="s">
        <v>380</v>
      </c>
      <c r="E21496" s="62" t="str">
        <f t="shared" si="1"/>
        <v>Out of test</v>
      </c>
      <c r="F21496" s="53" t="str">
        <f t="shared" si="2"/>
        <v>Shenzhen_1</v>
      </c>
      <c r="G21496" s="53">
        <f t="shared" si="3"/>
        <v>0.4173856642</v>
      </c>
    </row>
    <row r="21497">
      <c r="A21497" s="61">
        <v>1.517841163E9</v>
      </c>
      <c r="B21497" s="61">
        <v>1.0</v>
      </c>
      <c r="C21497" s="61">
        <v>106.0</v>
      </c>
      <c r="D21497" s="57" t="s">
        <v>380</v>
      </c>
      <c r="E21497" s="62" t="str">
        <f t="shared" si="1"/>
        <v>Out of test</v>
      </c>
      <c r="F21497" s="53" t="str">
        <f t="shared" si="2"/>
        <v>Shenzhen_1</v>
      </c>
      <c r="G21497" s="53">
        <f t="shared" si="3"/>
        <v>0.6759899398</v>
      </c>
    </row>
    <row r="21498">
      <c r="A21498" s="61">
        <v>1.515705094E9</v>
      </c>
      <c r="B21498" s="61">
        <v>1.0</v>
      </c>
      <c r="C21498" s="61">
        <v>931.0</v>
      </c>
      <c r="D21498" s="57" t="s">
        <v>380</v>
      </c>
      <c r="E21498" s="62" t="str">
        <f t="shared" si="1"/>
        <v>Out of test</v>
      </c>
      <c r="F21498" s="53" t="str">
        <f t="shared" si="2"/>
        <v>Shenzhen_1</v>
      </c>
      <c r="G21498" s="53">
        <f t="shared" si="3"/>
        <v>0.3717233396</v>
      </c>
    </row>
    <row r="21499">
      <c r="A21499" s="61">
        <v>1.519772413E9</v>
      </c>
      <c r="B21499" s="61">
        <v>1.0</v>
      </c>
      <c r="C21499" s="61">
        <v>4049.0</v>
      </c>
      <c r="D21499" s="57" t="s">
        <v>380</v>
      </c>
      <c r="E21499" s="62" t="str">
        <f t="shared" si="1"/>
        <v>Out of test</v>
      </c>
      <c r="F21499" s="53" t="str">
        <f t="shared" si="2"/>
        <v>Shenzhen_1</v>
      </c>
      <c r="G21499" s="53">
        <f t="shared" si="3"/>
        <v>0.9073078336</v>
      </c>
    </row>
    <row r="21500">
      <c r="A21500" s="61">
        <v>1.518954685E9</v>
      </c>
      <c r="B21500" s="61">
        <v>1.0</v>
      </c>
      <c r="C21500" s="61">
        <v>2405.0</v>
      </c>
      <c r="D21500" s="57" t="s">
        <v>380</v>
      </c>
      <c r="E21500" s="62" t="str">
        <f t="shared" si="1"/>
        <v>Out of test</v>
      </c>
      <c r="F21500" s="53" t="str">
        <f t="shared" si="2"/>
        <v>Shenzhen_1</v>
      </c>
      <c r="G21500" s="53">
        <f t="shared" si="3"/>
        <v>0.6095720431</v>
      </c>
    </row>
    <row r="21501">
      <c r="A21501" s="61">
        <v>1.516985533E9</v>
      </c>
      <c r="B21501" s="61">
        <v>1.0</v>
      </c>
      <c r="C21501" s="61">
        <v>3477.0</v>
      </c>
      <c r="D21501" s="57" t="s">
        <v>380</v>
      </c>
      <c r="E21501" s="62" t="str">
        <f t="shared" si="1"/>
        <v>Out of test</v>
      </c>
      <c r="F21501" s="53" t="str">
        <f t="shared" si="2"/>
        <v>Shenzhen_1</v>
      </c>
      <c r="G21501" s="53">
        <f t="shared" si="3"/>
        <v>0.6175722582</v>
      </c>
    </row>
    <row r="21502">
      <c r="A21502" s="61">
        <v>1.514975965E9</v>
      </c>
      <c r="B21502" s="61">
        <v>1.0</v>
      </c>
      <c r="C21502" s="61">
        <v>72.0</v>
      </c>
      <c r="D21502" s="57" t="s">
        <v>380</v>
      </c>
      <c r="E21502" s="62" t="str">
        <f t="shared" si="1"/>
        <v>Out of test</v>
      </c>
      <c r="F21502" s="53" t="str">
        <f t="shared" si="2"/>
        <v>Shenzhen_1</v>
      </c>
      <c r="G21502" s="53">
        <f t="shared" si="3"/>
        <v>0.6759361185</v>
      </c>
    </row>
    <row r="21503">
      <c r="A21503" s="61">
        <v>1.518010968E9</v>
      </c>
      <c r="B21503" s="61">
        <v>1.0</v>
      </c>
      <c r="C21503" s="61">
        <v>3980.0</v>
      </c>
      <c r="D21503" s="57" t="s">
        <v>380</v>
      </c>
      <c r="E21503" s="62" t="str">
        <f t="shared" si="1"/>
        <v>Out of test</v>
      </c>
      <c r="F21503" s="53" t="str">
        <f t="shared" si="2"/>
        <v>Shenzhen_1</v>
      </c>
      <c r="G21503" s="53">
        <f t="shared" si="3"/>
        <v>0.4554003612</v>
      </c>
    </row>
    <row r="21504">
      <c r="A21504" s="61">
        <v>1.518349449E9</v>
      </c>
      <c r="B21504" s="61">
        <v>1.0</v>
      </c>
      <c r="C21504" s="61">
        <v>3343.0</v>
      </c>
      <c r="D21504" s="57" t="s">
        <v>380</v>
      </c>
      <c r="E21504" s="62" t="str">
        <f t="shared" si="1"/>
        <v>Out of test</v>
      </c>
      <c r="F21504" s="53" t="str">
        <f t="shared" si="2"/>
        <v>Shenzhen_1</v>
      </c>
      <c r="G21504" s="53">
        <f t="shared" si="3"/>
        <v>0.02886136861</v>
      </c>
    </row>
    <row r="21505">
      <c r="A21505" s="61">
        <v>1.512128316E9</v>
      </c>
      <c r="B21505" s="61">
        <v>1.0</v>
      </c>
      <c r="C21505" s="61">
        <v>769.0</v>
      </c>
      <c r="D21505" s="57" t="s">
        <v>380</v>
      </c>
      <c r="E21505" s="62" t="str">
        <f t="shared" si="1"/>
        <v>Out of test</v>
      </c>
      <c r="F21505" s="53" t="str">
        <f t="shared" si="2"/>
        <v>Shenzhen_1</v>
      </c>
      <c r="G21505" s="53">
        <f t="shared" si="3"/>
        <v>0.7651213285</v>
      </c>
    </row>
    <row r="21506">
      <c r="A21506" s="61">
        <v>1.514884399E9</v>
      </c>
      <c r="B21506" s="61">
        <v>1.0</v>
      </c>
      <c r="C21506" s="61">
        <v>1971.0</v>
      </c>
      <c r="D21506" s="57" t="s">
        <v>380</v>
      </c>
      <c r="E21506" s="62" t="str">
        <f t="shared" si="1"/>
        <v>Out of test</v>
      </c>
      <c r="F21506" s="53" t="str">
        <f t="shared" si="2"/>
        <v>Shenzhen_1</v>
      </c>
      <c r="G21506" s="53">
        <f t="shared" si="3"/>
        <v>0.6188234402</v>
      </c>
    </row>
    <row r="21507">
      <c r="A21507" s="61">
        <v>1.518861074E9</v>
      </c>
      <c r="B21507" s="61">
        <v>1.0</v>
      </c>
      <c r="C21507" s="61">
        <v>2577.0</v>
      </c>
      <c r="D21507" s="57" t="s">
        <v>380</v>
      </c>
      <c r="E21507" s="62" t="str">
        <f t="shared" si="1"/>
        <v>Out of test</v>
      </c>
      <c r="F21507" s="53" t="str">
        <f t="shared" si="2"/>
        <v>Shenzhen_1</v>
      </c>
      <c r="G21507" s="53">
        <f t="shared" si="3"/>
        <v>0.9830928848</v>
      </c>
    </row>
    <row r="21508">
      <c r="A21508" s="61">
        <v>1.513315659E9</v>
      </c>
      <c r="B21508" s="61">
        <v>1.0</v>
      </c>
      <c r="C21508" s="61">
        <v>3093.0</v>
      </c>
      <c r="D21508" s="57" t="s">
        <v>380</v>
      </c>
      <c r="E21508" s="62" t="str">
        <f t="shared" si="1"/>
        <v>Out of test</v>
      </c>
      <c r="F21508" s="53" t="str">
        <f t="shared" si="2"/>
        <v>Shenzhen_1</v>
      </c>
      <c r="G21508" s="53">
        <f t="shared" si="3"/>
        <v>0.3199776919</v>
      </c>
    </row>
    <row r="21509">
      <c r="A21509" s="61">
        <v>1.516764039E9</v>
      </c>
      <c r="B21509" s="61">
        <v>1.0</v>
      </c>
      <c r="C21509" s="61">
        <v>2913.0</v>
      </c>
      <c r="D21509" s="57" t="s">
        <v>380</v>
      </c>
      <c r="E21509" s="62" t="str">
        <f t="shared" si="1"/>
        <v>Out of test</v>
      </c>
      <c r="F21509" s="53" t="str">
        <f t="shared" si="2"/>
        <v>Shenzhen_1</v>
      </c>
      <c r="G21509" s="53">
        <f t="shared" si="3"/>
        <v>0.9634843304</v>
      </c>
    </row>
    <row r="21510">
      <c r="A21510" s="61">
        <v>1.518166564E9</v>
      </c>
      <c r="B21510" s="61">
        <v>1.0</v>
      </c>
      <c r="C21510" s="61">
        <v>3941.0</v>
      </c>
      <c r="D21510" s="57" t="s">
        <v>380</v>
      </c>
      <c r="E21510" s="62" t="str">
        <f t="shared" si="1"/>
        <v>Out of test</v>
      </c>
      <c r="F21510" s="53" t="str">
        <f t="shared" si="2"/>
        <v>Shenzhen_1</v>
      </c>
      <c r="G21510" s="53">
        <f t="shared" si="3"/>
        <v>0.8591781021</v>
      </c>
    </row>
    <row r="21511">
      <c r="A21511" s="61">
        <v>1.515043675E9</v>
      </c>
      <c r="B21511" s="61">
        <v>1.0</v>
      </c>
      <c r="C21511" s="61">
        <v>572.0</v>
      </c>
      <c r="D21511" s="57" t="s">
        <v>380</v>
      </c>
      <c r="E21511" s="62" t="str">
        <f t="shared" si="1"/>
        <v>Out of test</v>
      </c>
      <c r="F21511" s="53" t="str">
        <f t="shared" si="2"/>
        <v>Shenzhen_1</v>
      </c>
      <c r="G21511" s="53">
        <f t="shared" si="3"/>
        <v>0.07738846803</v>
      </c>
    </row>
    <row r="21512">
      <c r="A21512" s="61">
        <v>1.515813807E9</v>
      </c>
      <c r="B21512" s="61">
        <v>1.0</v>
      </c>
      <c r="C21512" s="61">
        <v>1413.0</v>
      </c>
      <c r="D21512" s="57" t="s">
        <v>380</v>
      </c>
      <c r="E21512" s="62" t="str">
        <f t="shared" si="1"/>
        <v>Out of test</v>
      </c>
      <c r="F21512" s="53" t="str">
        <f t="shared" si="2"/>
        <v>Shenzhen_1</v>
      </c>
      <c r="G21512" s="53">
        <f t="shared" si="3"/>
        <v>0.6345111043</v>
      </c>
    </row>
    <row r="21513">
      <c r="A21513" s="61">
        <v>1.516735889E9</v>
      </c>
      <c r="B21513" s="61">
        <v>1.0</v>
      </c>
      <c r="C21513" s="61">
        <v>3565.0</v>
      </c>
      <c r="D21513" s="57" t="s">
        <v>380</v>
      </c>
      <c r="E21513" s="62" t="str">
        <f t="shared" si="1"/>
        <v>Out of test</v>
      </c>
      <c r="F21513" s="53" t="str">
        <f t="shared" si="2"/>
        <v>Shenzhen_1</v>
      </c>
      <c r="G21513" s="53">
        <f t="shared" si="3"/>
        <v>0.5878342971</v>
      </c>
    </row>
    <row r="21514">
      <c r="A21514" s="61">
        <v>1.517234818E9</v>
      </c>
      <c r="B21514" s="61">
        <v>1.0</v>
      </c>
      <c r="C21514" s="61">
        <v>237.0</v>
      </c>
      <c r="D21514" s="57" t="s">
        <v>380</v>
      </c>
      <c r="E21514" s="62" t="str">
        <f t="shared" si="1"/>
        <v>Out of test</v>
      </c>
      <c r="F21514" s="53" t="str">
        <f t="shared" si="2"/>
        <v>Shenzhen_1</v>
      </c>
      <c r="G21514" s="53">
        <f t="shared" si="3"/>
        <v>0.2785185053</v>
      </c>
    </row>
    <row r="21515">
      <c r="A21515" s="61">
        <v>1.516525986E9</v>
      </c>
      <c r="B21515" s="61">
        <v>1.0</v>
      </c>
      <c r="C21515" s="61">
        <v>619.0</v>
      </c>
      <c r="D21515" s="57" t="s">
        <v>380</v>
      </c>
      <c r="E21515" s="62" t="str">
        <f t="shared" si="1"/>
        <v>Out of test</v>
      </c>
      <c r="F21515" s="53" t="str">
        <f t="shared" si="2"/>
        <v>Shenzhen_1</v>
      </c>
      <c r="G21515" s="53">
        <f t="shared" si="3"/>
        <v>0.8402182791</v>
      </c>
    </row>
    <row r="21516">
      <c r="A21516" s="61">
        <v>1.511346446E9</v>
      </c>
      <c r="B21516" s="61">
        <v>1.0</v>
      </c>
      <c r="C21516" s="61">
        <v>1636.0</v>
      </c>
      <c r="D21516" s="57" t="s">
        <v>380</v>
      </c>
      <c r="E21516" s="62" t="str">
        <f t="shared" si="1"/>
        <v>Out of test</v>
      </c>
      <c r="F21516" s="53" t="str">
        <f t="shared" si="2"/>
        <v>Shenzhen_1</v>
      </c>
      <c r="G21516" s="53">
        <f t="shared" si="3"/>
        <v>0.2806232055</v>
      </c>
    </row>
    <row r="21517">
      <c r="A21517" s="61">
        <v>1.515952644E9</v>
      </c>
      <c r="B21517" s="61">
        <v>1.0</v>
      </c>
      <c r="C21517" s="61">
        <v>3240.0</v>
      </c>
      <c r="D21517" s="57" t="s">
        <v>380</v>
      </c>
      <c r="E21517" s="62" t="str">
        <f t="shared" si="1"/>
        <v>Out of test</v>
      </c>
      <c r="F21517" s="53" t="str">
        <f t="shared" si="2"/>
        <v>Shenzhen_1</v>
      </c>
      <c r="G21517" s="53">
        <f t="shared" si="3"/>
        <v>0.9464849178</v>
      </c>
    </row>
    <row r="21518">
      <c r="A21518" s="61">
        <v>1.515965004E9</v>
      </c>
      <c r="B21518" s="61">
        <v>1.0</v>
      </c>
      <c r="C21518" s="61">
        <v>3379.0</v>
      </c>
      <c r="D21518" s="57" t="s">
        <v>380</v>
      </c>
      <c r="E21518" s="62" t="str">
        <f t="shared" si="1"/>
        <v>Out of test</v>
      </c>
      <c r="F21518" s="53" t="str">
        <f t="shared" si="2"/>
        <v>Shenzhen_1</v>
      </c>
      <c r="G21518" s="53">
        <f t="shared" si="3"/>
        <v>0.9199659053</v>
      </c>
    </row>
    <row r="21519">
      <c r="A21519" s="61">
        <v>1.519156525E9</v>
      </c>
      <c r="B21519" s="61">
        <v>1.0</v>
      </c>
      <c r="C21519" s="61">
        <v>831.0</v>
      </c>
      <c r="D21519" s="57" t="s">
        <v>380</v>
      </c>
      <c r="E21519" s="62" t="str">
        <f t="shared" si="1"/>
        <v>Out of test</v>
      </c>
      <c r="F21519" s="53" t="str">
        <f t="shared" si="2"/>
        <v>Shenzhen_1</v>
      </c>
      <c r="G21519" s="53">
        <f t="shared" si="3"/>
        <v>0.9338255232</v>
      </c>
    </row>
    <row r="21520">
      <c r="A21520" s="61">
        <v>1.516751566E9</v>
      </c>
      <c r="B21520" s="61">
        <v>1.0</v>
      </c>
      <c r="C21520" s="61">
        <v>2780.0</v>
      </c>
      <c r="D21520" s="57" t="s">
        <v>380</v>
      </c>
      <c r="E21520" s="62" t="str">
        <f t="shared" si="1"/>
        <v>Out of test</v>
      </c>
      <c r="F21520" s="53" t="str">
        <f t="shared" si="2"/>
        <v>Shenzhen_1</v>
      </c>
      <c r="G21520" s="53">
        <f t="shared" si="3"/>
        <v>0.1084829627</v>
      </c>
    </row>
    <row r="21521">
      <c r="A21521" s="61">
        <v>1.514610123E9</v>
      </c>
      <c r="B21521" s="61">
        <v>1.0</v>
      </c>
      <c r="C21521" s="61">
        <v>755.0</v>
      </c>
      <c r="D21521" s="57" t="s">
        <v>380</v>
      </c>
      <c r="E21521" s="62" t="str">
        <f t="shared" si="1"/>
        <v>Out of test</v>
      </c>
      <c r="F21521" s="53" t="str">
        <f t="shared" si="2"/>
        <v>Shenzhen_1</v>
      </c>
      <c r="G21521" s="53">
        <f t="shared" si="3"/>
        <v>0.4046115712</v>
      </c>
    </row>
    <row r="21522">
      <c r="A21522" s="61">
        <v>1.513723345E9</v>
      </c>
      <c r="B21522" s="61">
        <v>1.0</v>
      </c>
      <c r="C21522" s="61">
        <v>1648.0</v>
      </c>
      <c r="D21522" s="57" t="s">
        <v>380</v>
      </c>
      <c r="E21522" s="62" t="str">
        <f t="shared" si="1"/>
        <v>Out of test</v>
      </c>
      <c r="F21522" s="53" t="str">
        <f t="shared" si="2"/>
        <v>Shenzhen_1</v>
      </c>
      <c r="G21522" s="53">
        <f t="shared" si="3"/>
        <v>0.1422982572</v>
      </c>
    </row>
    <row r="21523">
      <c r="A21523" s="61">
        <v>1.517293669E9</v>
      </c>
      <c r="B21523" s="61">
        <v>1.0</v>
      </c>
      <c r="C21523" s="61">
        <v>4096.0</v>
      </c>
      <c r="D21523" s="57" t="s">
        <v>380</v>
      </c>
      <c r="E21523" s="62" t="str">
        <f t="shared" si="1"/>
        <v>Out of test</v>
      </c>
      <c r="F21523" s="53" t="str">
        <f t="shared" si="2"/>
        <v>Shenzhen_1</v>
      </c>
      <c r="G21523" s="53">
        <f t="shared" si="3"/>
        <v>0.07174110419</v>
      </c>
    </row>
    <row r="21524">
      <c r="A21524" s="61">
        <v>1.516539909E9</v>
      </c>
      <c r="B21524" s="61">
        <v>1.0</v>
      </c>
      <c r="C21524" s="61">
        <v>1744.0</v>
      </c>
      <c r="D21524" s="57" t="s">
        <v>380</v>
      </c>
      <c r="E21524" s="62" t="str">
        <f t="shared" si="1"/>
        <v>Out of test</v>
      </c>
      <c r="F21524" s="53" t="str">
        <f t="shared" si="2"/>
        <v>Shenzhen_1</v>
      </c>
      <c r="G21524" s="53">
        <f t="shared" si="3"/>
        <v>0.398186635</v>
      </c>
    </row>
    <row r="21525">
      <c r="A21525" s="61">
        <v>1.515570118E9</v>
      </c>
      <c r="B21525" s="61">
        <v>1.0</v>
      </c>
      <c r="C21525" s="61">
        <v>799.0</v>
      </c>
      <c r="D21525" s="57" t="s">
        <v>380</v>
      </c>
      <c r="E21525" s="62" t="str">
        <f t="shared" si="1"/>
        <v>Out of test</v>
      </c>
      <c r="F21525" s="53" t="str">
        <f t="shared" si="2"/>
        <v>Shenzhen_1</v>
      </c>
      <c r="G21525" s="53">
        <f t="shared" si="3"/>
        <v>0.6286893448</v>
      </c>
    </row>
    <row r="21526">
      <c r="A21526" s="61">
        <v>1.517235159E9</v>
      </c>
      <c r="B21526" s="61">
        <v>1.0</v>
      </c>
      <c r="C21526" s="61">
        <v>149.0</v>
      </c>
      <c r="D21526" s="57" t="s">
        <v>380</v>
      </c>
      <c r="E21526" s="62" t="str">
        <f t="shared" si="1"/>
        <v>Out of test</v>
      </c>
      <c r="F21526" s="53" t="str">
        <f t="shared" si="2"/>
        <v>Shenzhen_1</v>
      </c>
      <c r="G21526" s="53">
        <f t="shared" si="3"/>
        <v>0.4849387303</v>
      </c>
    </row>
    <row r="21527">
      <c r="A21527" s="61">
        <v>1.514562735E9</v>
      </c>
      <c r="B21527" s="61">
        <v>1.0</v>
      </c>
      <c r="C21527" s="61">
        <v>273.0</v>
      </c>
      <c r="D21527" s="57" t="s">
        <v>380</v>
      </c>
      <c r="E21527" s="62" t="str">
        <f t="shared" si="1"/>
        <v>Out of test</v>
      </c>
      <c r="F21527" s="53" t="str">
        <f t="shared" si="2"/>
        <v>Shenzhen_1</v>
      </c>
      <c r="G21527" s="53">
        <f t="shared" si="3"/>
        <v>0.1505723784</v>
      </c>
    </row>
    <row r="21528">
      <c r="A21528" s="61">
        <v>1.516869406E9</v>
      </c>
      <c r="B21528" s="61">
        <v>1.0</v>
      </c>
      <c r="C21528" s="61">
        <v>128.0</v>
      </c>
      <c r="D21528" s="57" t="s">
        <v>380</v>
      </c>
      <c r="E21528" s="62" t="str">
        <f t="shared" si="1"/>
        <v>Out of test</v>
      </c>
      <c r="F21528" s="53" t="str">
        <f t="shared" si="2"/>
        <v>Shenzhen_1</v>
      </c>
      <c r="G21528" s="53">
        <f t="shared" si="3"/>
        <v>0.513986669</v>
      </c>
    </row>
    <row r="21529">
      <c r="A21529" s="61">
        <v>1.516082975E9</v>
      </c>
      <c r="B21529" s="61">
        <v>1.0</v>
      </c>
      <c r="C21529" s="61">
        <v>1838.0</v>
      </c>
      <c r="D21529" s="57" t="s">
        <v>380</v>
      </c>
      <c r="E21529" s="62" t="str">
        <f t="shared" si="1"/>
        <v>Out of test</v>
      </c>
      <c r="F21529" s="53" t="str">
        <f t="shared" si="2"/>
        <v>Shenzhen_1</v>
      </c>
      <c r="G21529" s="53">
        <f t="shared" si="3"/>
        <v>0.04384187219</v>
      </c>
    </row>
    <row r="21530">
      <c r="A21530" s="61">
        <v>1.515264875E9</v>
      </c>
      <c r="B21530" s="61">
        <v>1.0</v>
      </c>
      <c r="C21530" s="61">
        <v>1351.0</v>
      </c>
      <c r="D21530" s="57" t="s">
        <v>380</v>
      </c>
      <c r="E21530" s="62" t="str">
        <f t="shared" si="1"/>
        <v>Out of test</v>
      </c>
      <c r="F21530" s="53" t="str">
        <f t="shared" si="2"/>
        <v>Shenzhen_1</v>
      </c>
      <c r="G21530" s="53">
        <f t="shared" si="3"/>
        <v>0.9398321072</v>
      </c>
    </row>
    <row r="21531">
      <c r="A21531" s="61">
        <v>1.516024018E9</v>
      </c>
      <c r="B21531" s="61">
        <v>1.0</v>
      </c>
      <c r="C21531" s="61">
        <v>1643.0</v>
      </c>
      <c r="D21531" s="57" t="s">
        <v>380</v>
      </c>
      <c r="E21531" s="62" t="str">
        <f t="shared" si="1"/>
        <v>Out of test</v>
      </c>
      <c r="F21531" s="53" t="str">
        <f t="shared" si="2"/>
        <v>Shenzhen_1</v>
      </c>
      <c r="G21531" s="53">
        <f t="shared" si="3"/>
        <v>0.7383333459</v>
      </c>
    </row>
    <row r="21532">
      <c r="A21532" s="61">
        <v>1.512899487E9</v>
      </c>
      <c r="B21532" s="61">
        <v>1.0</v>
      </c>
      <c r="C21532" s="61">
        <v>1278.0</v>
      </c>
      <c r="D21532" s="57" t="s">
        <v>380</v>
      </c>
      <c r="E21532" s="62" t="str">
        <f t="shared" si="1"/>
        <v>Out of test</v>
      </c>
      <c r="F21532" s="53" t="str">
        <f t="shared" si="2"/>
        <v>Shenzhen_1</v>
      </c>
      <c r="G21532" s="53">
        <f t="shared" si="3"/>
        <v>0.7419741172</v>
      </c>
    </row>
    <row r="21533">
      <c r="A21533" s="61">
        <v>1.517125188E9</v>
      </c>
      <c r="B21533" s="61">
        <v>1.0</v>
      </c>
      <c r="C21533" s="61">
        <v>3307.0</v>
      </c>
      <c r="D21533" s="57" t="s">
        <v>380</v>
      </c>
      <c r="E21533" s="62" t="str">
        <f t="shared" si="1"/>
        <v>Out of test</v>
      </c>
      <c r="F21533" s="53" t="str">
        <f t="shared" si="2"/>
        <v>Shenzhen_1</v>
      </c>
      <c r="G21533" s="53">
        <f t="shared" si="3"/>
        <v>0.1949270336</v>
      </c>
    </row>
    <row r="21534">
      <c r="A21534" s="61">
        <v>1.512742863E9</v>
      </c>
      <c r="B21534" s="61">
        <v>1.0</v>
      </c>
      <c r="C21534" s="61">
        <v>453.0</v>
      </c>
      <c r="D21534" s="57" t="s">
        <v>380</v>
      </c>
      <c r="E21534" s="62" t="str">
        <f t="shared" si="1"/>
        <v>Out of test</v>
      </c>
      <c r="F21534" s="53" t="str">
        <f t="shared" si="2"/>
        <v>Shenzhen_1</v>
      </c>
      <c r="G21534" s="53">
        <f t="shared" si="3"/>
        <v>0.6826080605</v>
      </c>
    </row>
    <row r="21535">
      <c r="A21535" s="61">
        <v>1.511723167E9</v>
      </c>
      <c r="B21535" s="61">
        <v>1.0</v>
      </c>
      <c r="C21535" s="61">
        <v>2365.0</v>
      </c>
      <c r="D21535" s="57" t="s">
        <v>380</v>
      </c>
      <c r="E21535" s="62" t="str">
        <f t="shared" si="1"/>
        <v>Out of test</v>
      </c>
      <c r="F21535" s="53" t="str">
        <f t="shared" si="2"/>
        <v>Shenzhen_1</v>
      </c>
      <c r="G21535" s="53">
        <f t="shared" si="3"/>
        <v>0.5618031869</v>
      </c>
    </row>
    <row r="21536">
      <c r="A21536" s="61">
        <v>1.518994935E9</v>
      </c>
      <c r="B21536" s="61">
        <v>1.0</v>
      </c>
      <c r="C21536" s="61">
        <v>5166.0</v>
      </c>
      <c r="D21536" s="57" t="s">
        <v>380</v>
      </c>
      <c r="E21536" s="62" t="str">
        <f t="shared" si="1"/>
        <v>Out of test</v>
      </c>
      <c r="F21536" s="53" t="str">
        <f t="shared" si="2"/>
        <v>Shenzhen_1</v>
      </c>
      <c r="G21536" s="53">
        <f t="shared" si="3"/>
        <v>0.5379296318</v>
      </c>
    </row>
    <row r="21537">
      <c r="A21537" s="61">
        <v>1.515296077E9</v>
      </c>
      <c r="B21537" s="61">
        <v>1.0</v>
      </c>
      <c r="C21537" s="61">
        <v>3156.0</v>
      </c>
      <c r="D21537" s="57" t="s">
        <v>380</v>
      </c>
      <c r="E21537" s="62" t="str">
        <f t="shared" si="1"/>
        <v>Out of test</v>
      </c>
      <c r="F21537" s="53" t="str">
        <f t="shared" si="2"/>
        <v>Shenzhen_1</v>
      </c>
      <c r="G21537" s="53">
        <f t="shared" si="3"/>
        <v>0.207069118</v>
      </c>
    </row>
    <row r="21538">
      <c r="A21538" s="61">
        <v>1.516791976E9</v>
      </c>
      <c r="B21538" s="61">
        <v>1.0</v>
      </c>
      <c r="C21538" s="61">
        <v>1569.0</v>
      </c>
      <c r="D21538" s="57" t="s">
        <v>380</v>
      </c>
      <c r="E21538" s="62" t="str">
        <f t="shared" si="1"/>
        <v>Out of test</v>
      </c>
      <c r="F21538" s="53" t="str">
        <f t="shared" si="2"/>
        <v>Shenzhen_1</v>
      </c>
      <c r="G21538" s="53">
        <f t="shared" si="3"/>
        <v>0.8281249184</v>
      </c>
    </row>
    <row r="21539">
      <c r="A21539" s="61">
        <v>1.513867384E9</v>
      </c>
      <c r="B21539" s="61">
        <v>1.0</v>
      </c>
      <c r="C21539" s="61">
        <v>1004.0</v>
      </c>
      <c r="D21539" s="57" t="s">
        <v>380</v>
      </c>
      <c r="E21539" s="62" t="str">
        <f t="shared" si="1"/>
        <v>Out of test</v>
      </c>
      <c r="F21539" s="53" t="str">
        <f t="shared" si="2"/>
        <v>Shenzhen_1</v>
      </c>
      <c r="G21539" s="53">
        <f t="shared" si="3"/>
        <v>0.9684072985</v>
      </c>
    </row>
    <row r="21540">
      <c r="A21540" s="61">
        <v>1.517131207E9</v>
      </c>
      <c r="B21540" s="61">
        <v>1.0</v>
      </c>
      <c r="C21540" s="61">
        <v>1359.0</v>
      </c>
      <c r="D21540" s="57" t="s">
        <v>380</v>
      </c>
      <c r="E21540" s="62" t="str">
        <f t="shared" si="1"/>
        <v>Out of test</v>
      </c>
      <c r="F21540" s="53" t="str">
        <f t="shared" si="2"/>
        <v>Shenzhen_1</v>
      </c>
      <c r="G21540" s="53">
        <f t="shared" si="3"/>
        <v>0.8778785993</v>
      </c>
    </row>
    <row r="21541">
      <c r="A21541" s="61">
        <v>1.516729069E9</v>
      </c>
      <c r="B21541" s="61">
        <v>1.0</v>
      </c>
      <c r="C21541" s="61">
        <v>1985.0</v>
      </c>
      <c r="D21541" s="57" t="s">
        <v>380</v>
      </c>
      <c r="E21541" s="62" t="str">
        <f t="shared" si="1"/>
        <v>Out of test</v>
      </c>
      <c r="F21541" s="53" t="str">
        <f t="shared" si="2"/>
        <v>Shenzhen_1</v>
      </c>
      <c r="G21541" s="53">
        <f t="shared" si="3"/>
        <v>0.9524792325</v>
      </c>
    </row>
    <row r="21542">
      <c r="A21542" s="61">
        <v>1.518474279E9</v>
      </c>
      <c r="B21542" s="61">
        <v>1.0</v>
      </c>
      <c r="C21542" s="61">
        <v>2393.0</v>
      </c>
      <c r="D21542" s="57" t="s">
        <v>380</v>
      </c>
      <c r="E21542" s="62" t="str">
        <f t="shared" si="1"/>
        <v>Out of test</v>
      </c>
      <c r="F21542" s="53" t="str">
        <f t="shared" si="2"/>
        <v>Shenzhen_1</v>
      </c>
      <c r="G21542" s="53">
        <f t="shared" si="3"/>
        <v>0.4444335805</v>
      </c>
    </row>
    <row r="21543">
      <c r="A21543" s="61">
        <v>1.515613485E9</v>
      </c>
      <c r="B21543" s="61">
        <v>1.0</v>
      </c>
      <c r="C21543" s="61">
        <v>298.0</v>
      </c>
      <c r="D21543" s="57" t="s">
        <v>380</v>
      </c>
      <c r="E21543" s="62" t="str">
        <f t="shared" si="1"/>
        <v>Out of test</v>
      </c>
      <c r="F21543" s="53" t="str">
        <f t="shared" si="2"/>
        <v>Shenzhen_1</v>
      </c>
      <c r="G21543" s="53">
        <f t="shared" si="3"/>
        <v>0.07737313915</v>
      </c>
    </row>
    <row r="21544">
      <c r="A21544" s="61">
        <v>1.511683889E9</v>
      </c>
      <c r="B21544" s="61">
        <v>1.0</v>
      </c>
      <c r="C21544" s="61">
        <v>1271.0</v>
      </c>
      <c r="D21544" s="57" t="s">
        <v>380</v>
      </c>
      <c r="E21544" s="62" t="str">
        <f t="shared" si="1"/>
        <v>Out of test</v>
      </c>
      <c r="F21544" s="53" t="str">
        <f t="shared" si="2"/>
        <v>Shenzhen_1</v>
      </c>
      <c r="G21544" s="53">
        <f t="shared" si="3"/>
        <v>0.52595596</v>
      </c>
    </row>
    <row r="21545">
      <c r="A21545" s="61">
        <v>1.511800549E9</v>
      </c>
      <c r="B21545" s="61">
        <v>1.0</v>
      </c>
      <c r="C21545" s="61">
        <v>3439.0</v>
      </c>
      <c r="D21545" s="57" t="s">
        <v>380</v>
      </c>
      <c r="E21545" s="62" t="str">
        <f t="shared" si="1"/>
        <v>Out of test</v>
      </c>
      <c r="F21545" s="53" t="str">
        <f t="shared" si="2"/>
        <v>Shenzhen_1</v>
      </c>
      <c r="G21545" s="53">
        <f t="shared" si="3"/>
        <v>0.8477889793</v>
      </c>
    </row>
    <row r="21546">
      <c r="A21546" s="61">
        <v>1.517151125E9</v>
      </c>
      <c r="B21546" s="61">
        <v>1.0</v>
      </c>
      <c r="C21546" s="61">
        <v>361.0</v>
      </c>
      <c r="D21546" s="57" t="s">
        <v>380</v>
      </c>
      <c r="E21546" s="62" t="str">
        <f t="shared" si="1"/>
        <v>Out of test</v>
      </c>
      <c r="F21546" s="53" t="str">
        <f t="shared" si="2"/>
        <v>Shenzhen_1</v>
      </c>
      <c r="G21546" s="53">
        <f t="shared" si="3"/>
        <v>0.884395937</v>
      </c>
    </row>
    <row r="21547">
      <c r="A21547" s="61">
        <v>1.518655606E9</v>
      </c>
      <c r="B21547" s="61">
        <v>1.0</v>
      </c>
      <c r="C21547" s="61">
        <v>1531.0</v>
      </c>
      <c r="D21547" s="57" t="s">
        <v>380</v>
      </c>
      <c r="E21547" s="62" t="str">
        <f t="shared" si="1"/>
        <v>Out of test</v>
      </c>
      <c r="F21547" s="53" t="str">
        <f t="shared" si="2"/>
        <v>Shenzhen_1</v>
      </c>
      <c r="G21547" s="53">
        <f t="shared" si="3"/>
        <v>0.4804209643</v>
      </c>
    </row>
    <row r="21548">
      <c r="A21548" s="61">
        <v>1.518607847E9</v>
      </c>
      <c r="B21548" s="61">
        <v>1.0</v>
      </c>
      <c r="C21548" s="61">
        <v>1224.0</v>
      </c>
      <c r="D21548" s="57" t="s">
        <v>380</v>
      </c>
      <c r="E21548" s="62" t="str">
        <f t="shared" si="1"/>
        <v>Out of test</v>
      </c>
      <c r="F21548" s="53" t="str">
        <f t="shared" si="2"/>
        <v>Shenzhen_1</v>
      </c>
      <c r="G21548" s="53">
        <f t="shared" si="3"/>
        <v>0.8125068449</v>
      </c>
    </row>
    <row r="21549">
      <c r="A21549" s="61">
        <v>1.513671197E9</v>
      </c>
      <c r="B21549" s="61">
        <v>1.0</v>
      </c>
      <c r="C21549" s="61">
        <v>3569.0</v>
      </c>
      <c r="D21549" s="57" t="s">
        <v>380</v>
      </c>
      <c r="E21549" s="62" t="str">
        <f t="shared" si="1"/>
        <v>Out of test</v>
      </c>
      <c r="F21549" s="53" t="str">
        <f t="shared" si="2"/>
        <v>Shenzhen_1</v>
      </c>
      <c r="G21549" s="53">
        <f t="shared" si="3"/>
        <v>0.4297548416</v>
      </c>
    </row>
    <row r="21550">
      <c r="A21550" s="61">
        <v>1.518942983E9</v>
      </c>
      <c r="B21550" s="61">
        <v>1.0</v>
      </c>
      <c r="C21550" s="61">
        <v>3674.0</v>
      </c>
      <c r="D21550" s="57" t="s">
        <v>380</v>
      </c>
      <c r="E21550" s="62" t="str">
        <f t="shared" si="1"/>
        <v>Out of test</v>
      </c>
      <c r="F21550" s="53" t="str">
        <f t="shared" si="2"/>
        <v>Shenzhen_1</v>
      </c>
      <c r="G21550" s="53">
        <f t="shared" si="3"/>
        <v>0.4756378674</v>
      </c>
    </row>
    <row r="21551">
      <c r="A21551" s="61">
        <v>1.515403293E9</v>
      </c>
      <c r="B21551" s="61">
        <v>1.0</v>
      </c>
      <c r="C21551" s="61">
        <v>1290.0</v>
      </c>
      <c r="D21551" s="57" t="s">
        <v>380</v>
      </c>
      <c r="E21551" s="62" t="str">
        <f t="shared" si="1"/>
        <v>Out of test</v>
      </c>
      <c r="F21551" s="53" t="str">
        <f t="shared" si="2"/>
        <v>Shenzhen_1</v>
      </c>
      <c r="G21551" s="53">
        <f t="shared" si="3"/>
        <v>0.9040070298</v>
      </c>
    </row>
    <row r="21552">
      <c r="A21552" s="61">
        <v>1.514600058E9</v>
      </c>
      <c r="B21552" s="61">
        <v>1.0</v>
      </c>
      <c r="C21552" s="61">
        <v>2943.0</v>
      </c>
      <c r="D21552" s="57" t="s">
        <v>380</v>
      </c>
      <c r="E21552" s="62" t="str">
        <f t="shared" si="1"/>
        <v>Out of test</v>
      </c>
      <c r="F21552" s="53" t="str">
        <f t="shared" si="2"/>
        <v>Shenzhen_1</v>
      </c>
      <c r="G21552" s="53">
        <f t="shared" si="3"/>
        <v>0.9499194115</v>
      </c>
    </row>
    <row r="21553">
      <c r="A21553" s="61">
        <v>1.512603715E9</v>
      </c>
      <c r="B21553" s="61">
        <v>1.0</v>
      </c>
      <c r="C21553" s="61">
        <v>2118.0</v>
      </c>
      <c r="D21553" s="57" t="s">
        <v>380</v>
      </c>
      <c r="E21553" s="62" t="str">
        <f t="shared" si="1"/>
        <v>Out of test</v>
      </c>
      <c r="F21553" s="53" t="str">
        <f t="shared" si="2"/>
        <v>Shenzhen_1</v>
      </c>
      <c r="G21553" s="53">
        <f t="shared" si="3"/>
        <v>0.9870741099</v>
      </c>
    </row>
    <row r="21554">
      <c r="A21554" s="61">
        <v>1.513022786E9</v>
      </c>
      <c r="B21554" s="61">
        <v>1.0</v>
      </c>
      <c r="C21554" s="61">
        <v>2534.0</v>
      </c>
      <c r="D21554" s="57" t="s">
        <v>380</v>
      </c>
      <c r="E21554" s="62" t="str">
        <f t="shared" si="1"/>
        <v>Out of test</v>
      </c>
      <c r="F21554" s="53" t="str">
        <f t="shared" si="2"/>
        <v>Shenzhen_1</v>
      </c>
      <c r="G21554" s="53">
        <f t="shared" si="3"/>
        <v>0.7472120498</v>
      </c>
    </row>
    <row r="21555">
      <c r="A21555" s="61">
        <v>1.516092384E9</v>
      </c>
      <c r="B21555" s="61">
        <v>1.0</v>
      </c>
      <c r="C21555" s="61">
        <v>1561.0</v>
      </c>
      <c r="D21555" s="57" t="s">
        <v>380</v>
      </c>
      <c r="E21555" s="62" t="str">
        <f t="shared" si="1"/>
        <v>Out of test</v>
      </c>
      <c r="F21555" s="53" t="str">
        <f t="shared" si="2"/>
        <v>Shenzhen_1</v>
      </c>
      <c r="G21555" s="53">
        <f t="shared" si="3"/>
        <v>0.2031451123</v>
      </c>
    </row>
    <row r="21556">
      <c r="A21556" s="61">
        <v>1.511479403E9</v>
      </c>
      <c r="B21556" s="61">
        <v>1.0</v>
      </c>
      <c r="C21556" s="61">
        <v>941.0</v>
      </c>
      <c r="D21556" s="57" t="s">
        <v>380</v>
      </c>
      <c r="E21556" s="62" t="str">
        <f t="shared" si="1"/>
        <v>Out of test</v>
      </c>
      <c r="F21556" s="53" t="str">
        <f t="shared" si="2"/>
        <v>Shenzhen_1</v>
      </c>
      <c r="G21556" s="53">
        <f t="shared" si="3"/>
        <v>0.004506252449</v>
      </c>
    </row>
    <row r="21557">
      <c r="A21557" s="61">
        <v>1.519147285E9</v>
      </c>
      <c r="B21557" s="61">
        <v>1.0</v>
      </c>
      <c r="C21557" s="61">
        <v>1785.0</v>
      </c>
      <c r="D21557" s="57" t="s">
        <v>380</v>
      </c>
      <c r="E21557" s="62" t="str">
        <f t="shared" si="1"/>
        <v>Out of test</v>
      </c>
      <c r="F21557" s="53" t="str">
        <f t="shared" si="2"/>
        <v>Shenzhen_1</v>
      </c>
      <c r="G21557" s="53">
        <f t="shared" si="3"/>
        <v>0.562185267</v>
      </c>
    </row>
    <row r="21558">
      <c r="A21558" s="61">
        <v>1.514588528E9</v>
      </c>
      <c r="B21558" s="61">
        <v>1.0</v>
      </c>
      <c r="C21558" s="61">
        <v>2987.0</v>
      </c>
      <c r="D21558" s="57" t="s">
        <v>380</v>
      </c>
      <c r="E21558" s="62" t="str">
        <f t="shared" si="1"/>
        <v>Out of test</v>
      </c>
      <c r="F21558" s="53" t="str">
        <f t="shared" si="2"/>
        <v>Shenzhen_1</v>
      </c>
      <c r="G21558" s="53">
        <f t="shared" si="3"/>
        <v>0.6652910746</v>
      </c>
    </row>
    <row r="21559">
      <c r="A21559" s="61">
        <v>1.512277033E9</v>
      </c>
      <c r="B21559" s="61">
        <v>1.0</v>
      </c>
      <c r="C21559" s="61">
        <v>5.0</v>
      </c>
      <c r="D21559" s="57" t="s">
        <v>380</v>
      </c>
      <c r="E21559" s="62" t="str">
        <f t="shared" si="1"/>
        <v>Out of test</v>
      </c>
      <c r="F21559" s="53" t="str">
        <f t="shared" si="2"/>
        <v>Shenzhen_1</v>
      </c>
      <c r="G21559" s="53">
        <f t="shared" si="3"/>
        <v>0.42108982</v>
      </c>
    </row>
    <row r="21560">
      <c r="A21560" s="61">
        <v>1.515511946E9</v>
      </c>
      <c r="B21560" s="61">
        <v>1.0</v>
      </c>
      <c r="C21560" s="61">
        <v>1742.0</v>
      </c>
      <c r="D21560" s="57" t="s">
        <v>380</v>
      </c>
      <c r="E21560" s="62" t="str">
        <f t="shared" si="1"/>
        <v>Out of test</v>
      </c>
      <c r="F21560" s="53" t="str">
        <f t="shared" si="2"/>
        <v>Shenzhen_1</v>
      </c>
      <c r="G21560" s="53">
        <f t="shared" si="3"/>
        <v>0.3898218049</v>
      </c>
    </row>
    <row r="21561">
      <c r="A21561" s="61">
        <v>1.511911003E9</v>
      </c>
      <c r="B21561" s="61">
        <v>1.0</v>
      </c>
      <c r="C21561" s="61">
        <v>2832.0</v>
      </c>
      <c r="D21561" s="57" t="s">
        <v>380</v>
      </c>
      <c r="E21561" s="62" t="str">
        <f t="shared" si="1"/>
        <v>Out of test</v>
      </c>
      <c r="F21561" s="53" t="str">
        <f t="shared" si="2"/>
        <v>Shenzhen_1</v>
      </c>
      <c r="G21561" s="53">
        <f t="shared" si="3"/>
        <v>0.5793091649</v>
      </c>
    </row>
    <row r="21562">
      <c r="A21562" s="61">
        <v>1.516934499E9</v>
      </c>
      <c r="B21562" s="61">
        <v>1.0</v>
      </c>
      <c r="C21562" s="61">
        <v>1433.0</v>
      </c>
      <c r="D21562" s="57" t="s">
        <v>380</v>
      </c>
      <c r="E21562" s="62" t="str">
        <f t="shared" si="1"/>
        <v>Out of test</v>
      </c>
      <c r="F21562" s="53" t="str">
        <f t="shared" si="2"/>
        <v>Shenzhen_1</v>
      </c>
      <c r="G21562" s="53">
        <f t="shared" si="3"/>
        <v>0.8004068104</v>
      </c>
    </row>
    <row r="21563">
      <c r="A21563" s="61">
        <v>1.515749225E9</v>
      </c>
      <c r="B21563" s="61">
        <v>1.0</v>
      </c>
      <c r="C21563" s="61">
        <v>700.0</v>
      </c>
      <c r="D21563" s="57" t="s">
        <v>380</v>
      </c>
      <c r="E21563" s="62" t="str">
        <f t="shared" si="1"/>
        <v>Out of test</v>
      </c>
      <c r="F21563" s="53" t="str">
        <f t="shared" si="2"/>
        <v>Shenzhen_1</v>
      </c>
      <c r="G21563" s="53">
        <f t="shared" si="3"/>
        <v>0.4196727001</v>
      </c>
    </row>
    <row r="21564">
      <c r="A21564" s="61">
        <v>1.511725223E9</v>
      </c>
      <c r="B21564" s="61">
        <v>1.0</v>
      </c>
      <c r="C21564" s="61">
        <v>3155.0</v>
      </c>
      <c r="D21564" s="57" t="s">
        <v>380</v>
      </c>
      <c r="E21564" s="62" t="str">
        <f t="shared" si="1"/>
        <v>Out of test</v>
      </c>
      <c r="F21564" s="53" t="str">
        <f t="shared" si="2"/>
        <v>Shenzhen_1</v>
      </c>
      <c r="G21564" s="53">
        <f t="shared" si="3"/>
        <v>0.1501225577</v>
      </c>
    </row>
    <row r="21565">
      <c r="A21565" s="61">
        <v>1.519404648E9</v>
      </c>
      <c r="B21565" s="61">
        <v>1.0</v>
      </c>
      <c r="C21565" s="61">
        <v>302.0</v>
      </c>
      <c r="D21565" s="57" t="s">
        <v>380</v>
      </c>
      <c r="E21565" s="62" t="str">
        <f t="shared" si="1"/>
        <v>Out of test</v>
      </c>
      <c r="F21565" s="53" t="str">
        <f t="shared" si="2"/>
        <v>Shenzhen_1</v>
      </c>
      <c r="G21565" s="53">
        <f t="shared" si="3"/>
        <v>0.203619897</v>
      </c>
    </row>
    <row r="21566">
      <c r="A21566" s="61">
        <v>1.513744844E9</v>
      </c>
      <c r="B21566" s="61">
        <v>1.0</v>
      </c>
      <c r="C21566" s="61">
        <v>1763.0</v>
      </c>
      <c r="D21566" s="57" t="s">
        <v>380</v>
      </c>
      <c r="E21566" s="62" t="str">
        <f t="shared" si="1"/>
        <v>Out of test</v>
      </c>
      <c r="F21566" s="53" t="str">
        <f t="shared" si="2"/>
        <v>Shenzhen_1</v>
      </c>
      <c r="G21566" s="53">
        <f t="shared" si="3"/>
        <v>0.9551970519</v>
      </c>
    </row>
    <row r="21567">
      <c r="A21567" s="61">
        <v>1.511922174E9</v>
      </c>
      <c r="B21567" s="61">
        <v>1.0</v>
      </c>
      <c r="C21567" s="61">
        <v>3479.0</v>
      </c>
      <c r="D21567" s="57" t="s">
        <v>380</v>
      </c>
      <c r="E21567" s="62" t="str">
        <f t="shared" si="1"/>
        <v>Out of test</v>
      </c>
      <c r="F21567" s="53" t="str">
        <f t="shared" si="2"/>
        <v>Shenzhen_1</v>
      </c>
      <c r="G21567" s="53">
        <f t="shared" si="3"/>
        <v>0.7618405734</v>
      </c>
    </row>
    <row r="21568">
      <c r="A21568" s="61">
        <v>1.519668465E9</v>
      </c>
      <c r="B21568" s="61">
        <v>1.0</v>
      </c>
      <c r="C21568" s="61">
        <v>2669.0</v>
      </c>
      <c r="D21568" s="57" t="s">
        <v>380</v>
      </c>
      <c r="E21568" s="62" t="str">
        <f t="shared" si="1"/>
        <v>Out of test</v>
      </c>
      <c r="F21568" s="53" t="str">
        <f t="shared" si="2"/>
        <v>Shenzhen_1</v>
      </c>
      <c r="G21568" s="53">
        <f t="shared" si="3"/>
        <v>0.3622479822</v>
      </c>
    </row>
    <row r="21569">
      <c r="A21569" s="61">
        <v>1.515150815E9</v>
      </c>
      <c r="B21569" s="61">
        <v>1.0</v>
      </c>
      <c r="C21569" s="61">
        <v>1923.0</v>
      </c>
      <c r="D21569" s="57" t="s">
        <v>380</v>
      </c>
      <c r="E21569" s="62" t="str">
        <f t="shared" si="1"/>
        <v>Out of test</v>
      </c>
      <c r="F21569" s="53" t="str">
        <f t="shared" si="2"/>
        <v>Shenzhen_1</v>
      </c>
      <c r="G21569" s="53">
        <f t="shared" si="3"/>
        <v>0.2913169627</v>
      </c>
    </row>
    <row r="21570">
      <c r="A21570" s="61">
        <v>1.514448509E9</v>
      </c>
      <c r="B21570" s="61">
        <v>1.0</v>
      </c>
      <c r="C21570" s="61">
        <v>1847.0</v>
      </c>
      <c r="D21570" s="57" t="s">
        <v>380</v>
      </c>
      <c r="E21570" s="62" t="str">
        <f t="shared" si="1"/>
        <v>Out of test</v>
      </c>
      <c r="F21570" s="53" t="str">
        <f t="shared" si="2"/>
        <v>Shenzhen_1</v>
      </c>
      <c r="G21570" s="53">
        <f t="shared" si="3"/>
        <v>0.5443162514</v>
      </c>
    </row>
    <row r="21571">
      <c r="A21571" s="61">
        <v>1.511284748E9</v>
      </c>
      <c r="B21571" s="61">
        <v>1.0</v>
      </c>
      <c r="C21571" s="61">
        <v>1152.0</v>
      </c>
      <c r="D21571" s="57" t="s">
        <v>380</v>
      </c>
      <c r="E21571" s="62" t="str">
        <f t="shared" si="1"/>
        <v>Out of test</v>
      </c>
      <c r="F21571" s="53" t="str">
        <f t="shared" si="2"/>
        <v>Shenzhen_1</v>
      </c>
      <c r="G21571" s="53">
        <f t="shared" si="3"/>
        <v>0.1109525459</v>
      </c>
    </row>
    <row r="21572">
      <c r="A21572" s="61">
        <v>1.517631968E9</v>
      </c>
      <c r="B21572" s="61">
        <v>1.0</v>
      </c>
      <c r="C21572" s="61">
        <v>2532.0</v>
      </c>
      <c r="D21572" s="57" t="s">
        <v>380</v>
      </c>
      <c r="E21572" s="62" t="str">
        <f t="shared" si="1"/>
        <v>Out of test</v>
      </c>
      <c r="F21572" s="53" t="str">
        <f t="shared" si="2"/>
        <v>Shenzhen_1</v>
      </c>
      <c r="G21572" s="53">
        <f t="shared" si="3"/>
        <v>0.7000198684</v>
      </c>
    </row>
    <row r="21573">
      <c r="A21573" s="61">
        <v>1.516125234E9</v>
      </c>
      <c r="B21573" s="61">
        <v>1.0</v>
      </c>
      <c r="C21573" s="61">
        <v>1163.0</v>
      </c>
      <c r="D21573" s="57" t="s">
        <v>380</v>
      </c>
      <c r="E21573" s="62" t="str">
        <f t="shared" si="1"/>
        <v>Out of test</v>
      </c>
      <c r="F21573" s="53" t="str">
        <f t="shared" si="2"/>
        <v>Shenzhen_1</v>
      </c>
      <c r="G21573" s="53">
        <f t="shared" si="3"/>
        <v>0.4515033786</v>
      </c>
    </row>
    <row r="21574">
      <c r="A21574" s="61">
        <v>1.519445029E9</v>
      </c>
      <c r="B21574" s="61">
        <v>1.0</v>
      </c>
      <c r="C21574" s="61">
        <v>254.0</v>
      </c>
      <c r="D21574" s="57" t="s">
        <v>380</v>
      </c>
      <c r="E21574" s="62" t="str">
        <f t="shared" si="1"/>
        <v>Out of test</v>
      </c>
      <c r="F21574" s="53" t="str">
        <f t="shared" si="2"/>
        <v>Shenzhen_1</v>
      </c>
      <c r="G21574" s="53">
        <f t="shared" si="3"/>
        <v>0.9371117254</v>
      </c>
    </row>
    <row r="21575">
      <c r="A21575" s="61">
        <v>1.514262885E9</v>
      </c>
      <c r="B21575" s="61">
        <v>1.0</v>
      </c>
      <c r="C21575" s="61">
        <v>4201.0</v>
      </c>
      <c r="D21575" s="57" t="s">
        <v>380</v>
      </c>
      <c r="E21575" s="62" t="str">
        <f t="shared" si="1"/>
        <v>Out of test</v>
      </c>
      <c r="F21575" s="53" t="str">
        <f t="shared" si="2"/>
        <v>Shenzhen_1</v>
      </c>
      <c r="G21575" s="53">
        <f t="shared" si="3"/>
        <v>0.4006508926</v>
      </c>
    </row>
    <row r="21576">
      <c r="A21576" s="61">
        <v>1.513980667E9</v>
      </c>
      <c r="B21576" s="61">
        <v>1.0</v>
      </c>
      <c r="C21576" s="61">
        <v>3504.0</v>
      </c>
      <c r="D21576" s="57" t="s">
        <v>380</v>
      </c>
      <c r="E21576" s="62" t="str">
        <f t="shared" si="1"/>
        <v>Out of test</v>
      </c>
      <c r="F21576" s="53" t="str">
        <f t="shared" si="2"/>
        <v>Shenzhen_1</v>
      </c>
      <c r="G21576" s="53">
        <f t="shared" si="3"/>
        <v>0.5773285373</v>
      </c>
    </row>
    <row r="21577">
      <c r="A21577" s="61">
        <v>1.514731179E9</v>
      </c>
      <c r="B21577" s="61">
        <v>1.0</v>
      </c>
      <c r="C21577" s="61">
        <v>2098.0</v>
      </c>
      <c r="D21577" s="57" t="s">
        <v>380</v>
      </c>
      <c r="E21577" s="62" t="str">
        <f t="shared" si="1"/>
        <v>Out of test</v>
      </c>
      <c r="F21577" s="53" t="str">
        <f t="shared" si="2"/>
        <v>Shenzhen_1</v>
      </c>
      <c r="G21577" s="53">
        <f t="shared" si="3"/>
        <v>0.3081570598</v>
      </c>
    </row>
    <row r="21578">
      <c r="A21578" s="61">
        <v>1.516376575E9</v>
      </c>
      <c r="B21578" s="61">
        <v>1.0</v>
      </c>
      <c r="C21578" s="61">
        <v>1795.0</v>
      </c>
      <c r="D21578" s="57" t="s">
        <v>380</v>
      </c>
      <c r="E21578" s="62" t="str">
        <f t="shared" si="1"/>
        <v>Out of test</v>
      </c>
      <c r="F21578" s="53" t="str">
        <f t="shared" si="2"/>
        <v>Shenzhen_1</v>
      </c>
      <c r="G21578" s="53">
        <f t="shared" si="3"/>
        <v>0.04886285627</v>
      </c>
    </row>
    <row r="21579">
      <c r="A21579" s="61">
        <v>1.514656336E9</v>
      </c>
      <c r="B21579" s="61">
        <v>1.0</v>
      </c>
      <c r="C21579" s="61">
        <v>4127.0</v>
      </c>
      <c r="D21579" s="57" t="s">
        <v>380</v>
      </c>
      <c r="E21579" s="62" t="str">
        <f t="shared" si="1"/>
        <v>Out of test</v>
      </c>
      <c r="F21579" s="53" t="str">
        <f t="shared" si="2"/>
        <v>Shenzhen_1</v>
      </c>
      <c r="G21579" s="53">
        <f t="shared" si="3"/>
        <v>0.4246278721</v>
      </c>
    </row>
    <row r="21580">
      <c r="A21580" s="61">
        <v>1.515220309E9</v>
      </c>
      <c r="B21580" s="61">
        <v>1.0</v>
      </c>
      <c r="C21580" s="61">
        <v>2292.0</v>
      </c>
      <c r="D21580" s="57" t="s">
        <v>380</v>
      </c>
      <c r="E21580" s="62" t="str">
        <f t="shared" si="1"/>
        <v>Out of test</v>
      </c>
      <c r="F21580" s="53" t="str">
        <f t="shared" si="2"/>
        <v>Shenzhen_1</v>
      </c>
      <c r="G21580" s="53">
        <f t="shared" si="3"/>
        <v>0.3143940376</v>
      </c>
    </row>
    <row r="21581">
      <c r="A21581" s="61">
        <v>1.514332078E9</v>
      </c>
      <c r="B21581" s="61">
        <v>1.0</v>
      </c>
      <c r="C21581" s="61">
        <v>354.0</v>
      </c>
      <c r="D21581" s="57" t="s">
        <v>380</v>
      </c>
      <c r="E21581" s="62" t="str">
        <f t="shared" si="1"/>
        <v>Out of test</v>
      </c>
      <c r="F21581" s="53" t="str">
        <f t="shared" si="2"/>
        <v>Shenzhen_1</v>
      </c>
      <c r="G21581" s="53">
        <f t="shared" si="3"/>
        <v>0.5241156685</v>
      </c>
    </row>
    <row r="21582">
      <c r="A21582" s="61">
        <v>1.513509118E9</v>
      </c>
      <c r="B21582" s="61">
        <v>1.0</v>
      </c>
      <c r="C21582" s="61">
        <v>2844.0</v>
      </c>
      <c r="D21582" s="57" t="s">
        <v>380</v>
      </c>
      <c r="E21582" s="62" t="str">
        <f t="shared" si="1"/>
        <v>Out of test</v>
      </c>
      <c r="F21582" s="53" t="str">
        <f t="shared" si="2"/>
        <v>Shenzhen_1</v>
      </c>
      <c r="G21582" s="53">
        <f t="shared" si="3"/>
        <v>0.6978254307</v>
      </c>
    </row>
    <row r="21583">
      <c r="A21583" s="61">
        <v>1.514636297E9</v>
      </c>
      <c r="B21583" s="61">
        <v>1.0</v>
      </c>
      <c r="C21583" s="61">
        <v>5196.0</v>
      </c>
      <c r="D21583" s="57" t="s">
        <v>380</v>
      </c>
      <c r="E21583" s="62" t="str">
        <f t="shared" si="1"/>
        <v>Out of test</v>
      </c>
      <c r="F21583" s="53" t="str">
        <f t="shared" si="2"/>
        <v>Shenzhen_1</v>
      </c>
      <c r="G21583" s="53">
        <f t="shared" si="3"/>
        <v>0.2973691515</v>
      </c>
    </row>
    <row r="21584">
      <c r="A21584" s="61">
        <v>1.513868896E9</v>
      </c>
      <c r="B21584" s="61">
        <v>1.0</v>
      </c>
      <c r="C21584" s="61">
        <v>1172.0</v>
      </c>
      <c r="D21584" s="57" t="s">
        <v>380</v>
      </c>
      <c r="E21584" s="62" t="str">
        <f t="shared" si="1"/>
        <v>Out of test</v>
      </c>
      <c r="F21584" s="53" t="str">
        <f t="shared" si="2"/>
        <v>Shenzhen_1</v>
      </c>
      <c r="G21584" s="53">
        <f t="shared" si="3"/>
        <v>0.4562617009</v>
      </c>
    </row>
    <row r="21585">
      <c r="A21585" s="61">
        <v>1.519668946E9</v>
      </c>
      <c r="B21585" s="61">
        <v>1.0</v>
      </c>
      <c r="C21585" s="61">
        <v>876.0</v>
      </c>
      <c r="D21585" s="57" t="s">
        <v>380</v>
      </c>
      <c r="E21585" s="62" t="str">
        <f t="shared" si="1"/>
        <v>Out of test</v>
      </c>
      <c r="F21585" s="53" t="str">
        <f t="shared" si="2"/>
        <v>Shenzhen_1</v>
      </c>
      <c r="G21585" s="53">
        <f t="shared" si="3"/>
        <v>0.5288778648</v>
      </c>
    </row>
    <row r="21586">
      <c r="A21586" s="61">
        <v>1.515910598E9</v>
      </c>
      <c r="B21586" s="61">
        <v>1.0</v>
      </c>
      <c r="C21586" s="61">
        <v>1661.0</v>
      </c>
      <c r="D21586" s="57" t="s">
        <v>380</v>
      </c>
      <c r="E21586" s="62" t="str">
        <f t="shared" si="1"/>
        <v>Out of test</v>
      </c>
      <c r="F21586" s="53" t="str">
        <f t="shared" si="2"/>
        <v>Shenzhen_1</v>
      </c>
      <c r="G21586" s="53">
        <f t="shared" si="3"/>
        <v>0.633018971</v>
      </c>
    </row>
    <row r="21587">
      <c r="A21587" s="61">
        <v>1.518439103E9</v>
      </c>
      <c r="B21587" s="61">
        <v>1.0</v>
      </c>
      <c r="C21587" s="61">
        <v>2770.0</v>
      </c>
      <c r="D21587" s="57" t="s">
        <v>380</v>
      </c>
      <c r="E21587" s="62" t="str">
        <f t="shared" si="1"/>
        <v>Out of test</v>
      </c>
      <c r="F21587" s="53" t="str">
        <f t="shared" si="2"/>
        <v>Shenzhen_1</v>
      </c>
      <c r="G21587" s="53">
        <f t="shared" si="3"/>
        <v>0.444961555</v>
      </c>
    </row>
    <row r="21588">
      <c r="A21588" s="61">
        <v>1.513084046E9</v>
      </c>
      <c r="B21588" s="61">
        <v>1.0</v>
      </c>
      <c r="C21588" s="61">
        <v>3373.0</v>
      </c>
      <c r="D21588" s="57" t="s">
        <v>380</v>
      </c>
      <c r="E21588" s="62" t="str">
        <f t="shared" si="1"/>
        <v>Out of test</v>
      </c>
      <c r="F21588" s="53" t="str">
        <f t="shared" si="2"/>
        <v>Shenzhen_1</v>
      </c>
      <c r="G21588" s="53">
        <f t="shared" si="3"/>
        <v>0.713410725</v>
      </c>
    </row>
    <row r="21589">
      <c r="A21589" s="61">
        <v>1.512644007E9</v>
      </c>
      <c r="B21589" s="61">
        <v>1.0</v>
      </c>
      <c r="C21589" s="61">
        <v>836.0</v>
      </c>
      <c r="D21589" s="57" t="s">
        <v>380</v>
      </c>
      <c r="E21589" s="62" t="str">
        <f t="shared" si="1"/>
        <v>Out of test</v>
      </c>
      <c r="F21589" s="53" t="str">
        <f t="shared" si="2"/>
        <v>Shenzhen_1</v>
      </c>
      <c r="G21589" s="53">
        <f t="shared" si="3"/>
        <v>0.1781566257</v>
      </c>
    </row>
    <row r="21590">
      <c r="A21590" s="61">
        <v>1.511593025E9</v>
      </c>
      <c r="B21590" s="61">
        <v>1.0</v>
      </c>
      <c r="C21590" s="61">
        <v>1019.0</v>
      </c>
      <c r="D21590" s="57" t="s">
        <v>380</v>
      </c>
      <c r="E21590" s="62" t="str">
        <f t="shared" si="1"/>
        <v>Out of test</v>
      </c>
      <c r="F21590" s="53" t="str">
        <f t="shared" si="2"/>
        <v>Shenzhen_1</v>
      </c>
      <c r="G21590" s="53">
        <f t="shared" si="3"/>
        <v>0.6816402358</v>
      </c>
    </row>
    <row r="21591">
      <c r="A21591" s="61">
        <v>1.516669447E9</v>
      </c>
      <c r="B21591" s="61">
        <v>1.0</v>
      </c>
      <c r="C21591" s="61">
        <v>2069.0</v>
      </c>
      <c r="D21591" s="57" t="s">
        <v>380</v>
      </c>
      <c r="E21591" s="62" t="str">
        <f t="shared" si="1"/>
        <v>Out of test</v>
      </c>
      <c r="F21591" s="53" t="str">
        <f t="shared" si="2"/>
        <v>Shenzhen_1</v>
      </c>
      <c r="G21591" s="53">
        <f t="shared" si="3"/>
        <v>0.3993117633</v>
      </c>
    </row>
    <row r="21592">
      <c r="A21592" s="61">
        <v>1.514134627E9</v>
      </c>
      <c r="B21592" s="61">
        <v>1.0</v>
      </c>
      <c r="C21592" s="61">
        <v>282.0</v>
      </c>
      <c r="D21592" s="57" t="s">
        <v>380</v>
      </c>
      <c r="E21592" s="62" t="str">
        <f t="shared" si="1"/>
        <v>Out of test</v>
      </c>
      <c r="F21592" s="53" t="str">
        <f t="shared" si="2"/>
        <v>Shenzhen_1</v>
      </c>
      <c r="G21592" s="53">
        <f t="shared" si="3"/>
        <v>0.9914255296</v>
      </c>
    </row>
    <row r="21593">
      <c r="A21593" s="61">
        <v>1.513549388E9</v>
      </c>
      <c r="B21593" s="61">
        <v>1.0</v>
      </c>
      <c r="C21593" s="61">
        <v>1376.0</v>
      </c>
      <c r="D21593" s="57" t="s">
        <v>380</v>
      </c>
      <c r="E21593" s="62" t="str">
        <f t="shared" si="1"/>
        <v>Out of test</v>
      </c>
      <c r="F21593" s="53" t="str">
        <f t="shared" si="2"/>
        <v>Shenzhen_1</v>
      </c>
      <c r="G21593" s="53">
        <f t="shared" si="3"/>
        <v>0.7655036274</v>
      </c>
    </row>
    <row r="21594">
      <c r="A21594" s="61">
        <v>1.517407114E9</v>
      </c>
      <c r="B21594" s="61">
        <v>1.0</v>
      </c>
      <c r="C21594" s="61">
        <v>4466.0</v>
      </c>
      <c r="D21594" s="57" t="s">
        <v>380</v>
      </c>
      <c r="E21594" s="62" t="str">
        <f t="shared" si="1"/>
        <v>Out of test</v>
      </c>
      <c r="F21594" s="53" t="str">
        <f t="shared" si="2"/>
        <v>Shenzhen_1</v>
      </c>
      <c r="G21594" s="53">
        <f t="shared" si="3"/>
        <v>0.1651808571</v>
      </c>
    </row>
    <row r="21595">
      <c r="A21595" s="61">
        <v>1.514646549E9</v>
      </c>
      <c r="B21595" s="61">
        <v>1.0</v>
      </c>
      <c r="C21595" s="61">
        <v>3052.0</v>
      </c>
      <c r="D21595" s="57" t="s">
        <v>380</v>
      </c>
      <c r="E21595" s="62" t="str">
        <f t="shared" si="1"/>
        <v>Out of test</v>
      </c>
      <c r="F21595" s="53" t="str">
        <f t="shared" si="2"/>
        <v>Shenzhen_1</v>
      </c>
      <c r="G21595" s="53">
        <f t="shared" si="3"/>
        <v>0.6896288144</v>
      </c>
    </row>
    <row r="21596">
      <c r="A21596" s="61">
        <v>1.518386294E9</v>
      </c>
      <c r="B21596" s="61">
        <v>1.0</v>
      </c>
      <c r="C21596" s="61">
        <v>4784.0</v>
      </c>
      <c r="D21596" s="57" t="s">
        <v>380</v>
      </c>
      <c r="E21596" s="62" t="str">
        <f t="shared" si="1"/>
        <v>Out of test</v>
      </c>
      <c r="F21596" s="53" t="str">
        <f t="shared" si="2"/>
        <v>Shenzhen_1</v>
      </c>
      <c r="G21596" s="53">
        <f t="shared" si="3"/>
        <v>0.6299995637</v>
      </c>
    </row>
    <row r="21597">
      <c r="A21597" s="61">
        <v>1.518920975E9</v>
      </c>
      <c r="B21597" s="61">
        <v>1.0</v>
      </c>
      <c r="C21597" s="61">
        <v>1662.0</v>
      </c>
      <c r="D21597" s="57" t="s">
        <v>380</v>
      </c>
      <c r="E21597" s="62" t="str">
        <f t="shared" si="1"/>
        <v>Out of test</v>
      </c>
      <c r="F21597" s="53" t="str">
        <f t="shared" si="2"/>
        <v>Shenzhen_1</v>
      </c>
      <c r="G21597" s="53">
        <f t="shared" si="3"/>
        <v>0.9049556801</v>
      </c>
    </row>
    <row r="21598">
      <c r="A21598" s="61">
        <v>1.511626097E9</v>
      </c>
      <c r="B21598" s="61">
        <v>1.0</v>
      </c>
      <c r="C21598" s="61">
        <v>1782.0</v>
      </c>
      <c r="D21598" s="57" t="s">
        <v>380</v>
      </c>
      <c r="E21598" s="62" t="str">
        <f t="shared" si="1"/>
        <v>Out of test</v>
      </c>
      <c r="F21598" s="53" t="str">
        <f t="shared" si="2"/>
        <v>Shenzhen_1</v>
      </c>
      <c r="G21598" s="53">
        <f t="shared" si="3"/>
        <v>0.5897734641</v>
      </c>
    </row>
    <row r="21599">
      <c r="A21599" s="61">
        <v>1.513898973E9</v>
      </c>
      <c r="B21599" s="61">
        <v>1.0</v>
      </c>
      <c r="C21599" s="61">
        <v>1322.0</v>
      </c>
      <c r="D21599" s="57" t="s">
        <v>380</v>
      </c>
      <c r="E21599" s="62" t="str">
        <f t="shared" si="1"/>
        <v>Out of test</v>
      </c>
      <c r="F21599" s="53" t="str">
        <f t="shared" si="2"/>
        <v>Shenzhen_1</v>
      </c>
      <c r="G21599" s="53">
        <f t="shared" si="3"/>
        <v>0.5517828903</v>
      </c>
    </row>
    <row r="21600">
      <c r="A21600" s="61">
        <v>1.517394108E9</v>
      </c>
      <c r="B21600" s="61">
        <v>1.0</v>
      </c>
      <c r="C21600" s="61">
        <v>646.0</v>
      </c>
      <c r="D21600" s="57" t="s">
        <v>380</v>
      </c>
      <c r="E21600" s="62" t="str">
        <f t="shared" si="1"/>
        <v>Out of test</v>
      </c>
      <c r="F21600" s="53" t="str">
        <f t="shared" si="2"/>
        <v>Shenzhen_1</v>
      </c>
      <c r="G21600" s="53">
        <f t="shared" si="3"/>
        <v>0.281111666</v>
      </c>
    </row>
    <row r="21601">
      <c r="A21601" s="61">
        <v>1.512660844E9</v>
      </c>
      <c r="B21601" s="61">
        <v>1.0</v>
      </c>
      <c r="C21601" s="61">
        <v>1943.0</v>
      </c>
      <c r="D21601" s="57" t="s">
        <v>380</v>
      </c>
      <c r="E21601" s="62" t="str">
        <f t="shared" si="1"/>
        <v>Out of test</v>
      </c>
      <c r="F21601" s="53" t="str">
        <f t="shared" si="2"/>
        <v>Shenzhen_1</v>
      </c>
      <c r="G21601" s="53">
        <f t="shared" si="3"/>
        <v>0.8085376144</v>
      </c>
    </row>
    <row r="21602">
      <c r="A21602" s="61">
        <v>1.519028504E9</v>
      </c>
      <c r="B21602" s="61">
        <v>1.0</v>
      </c>
      <c r="C21602" s="61">
        <v>3036.0</v>
      </c>
      <c r="D21602" s="57" t="s">
        <v>380</v>
      </c>
      <c r="E21602" s="62" t="str">
        <f t="shared" si="1"/>
        <v>Out of test</v>
      </c>
      <c r="F21602" s="53" t="str">
        <f t="shared" si="2"/>
        <v>Shenzhen_1</v>
      </c>
      <c r="G21602" s="53">
        <f t="shared" si="3"/>
        <v>0.6289845528</v>
      </c>
    </row>
    <row r="21603">
      <c r="A21603" s="61">
        <v>1.514215975E9</v>
      </c>
      <c r="B21603" s="61">
        <v>1.0</v>
      </c>
      <c r="C21603" s="61">
        <v>2980.0</v>
      </c>
      <c r="D21603" s="57" t="s">
        <v>380</v>
      </c>
      <c r="E21603" s="62" t="str">
        <f t="shared" si="1"/>
        <v>Out of test</v>
      </c>
      <c r="F21603" s="53" t="str">
        <f t="shared" si="2"/>
        <v>Shenzhen_1</v>
      </c>
      <c r="G21603" s="53">
        <f t="shared" si="3"/>
        <v>0.009159006242</v>
      </c>
    </row>
    <row r="21604">
      <c r="A21604" s="61">
        <v>1.518052325E9</v>
      </c>
      <c r="B21604" s="61">
        <v>1.0</v>
      </c>
      <c r="C21604" s="61">
        <v>809.0</v>
      </c>
      <c r="D21604" s="57" t="s">
        <v>380</v>
      </c>
      <c r="E21604" s="62" t="str">
        <f t="shared" si="1"/>
        <v>Out of test</v>
      </c>
      <c r="F21604" s="53" t="str">
        <f t="shared" si="2"/>
        <v>Shenzhen_1</v>
      </c>
      <c r="G21604" s="53">
        <f t="shared" si="3"/>
        <v>0.8220354019</v>
      </c>
    </row>
    <row r="21605">
      <c r="A21605" s="61">
        <v>1.514664237E9</v>
      </c>
      <c r="B21605" s="61">
        <v>1.0</v>
      </c>
      <c r="C21605" s="61">
        <v>1539.0</v>
      </c>
      <c r="D21605" s="57" t="s">
        <v>380</v>
      </c>
      <c r="E21605" s="62" t="str">
        <f t="shared" si="1"/>
        <v>Out of test</v>
      </c>
      <c r="F21605" s="53" t="str">
        <f t="shared" si="2"/>
        <v>Shenzhen_1</v>
      </c>
      <c r="G21605" s="53">
        <f t="shared" si="3"/>
        <v>0.3935887102</v>
      </c>
    </row>
    <row r="21606">
      <c r="A21606" s="61">
        <v>1.512274275E9</v>
      </c>
      <c r="B21606" s="61">
        <v>1.0</v>
      </c>
      <c r="C21606" s="61">
        <v>1693.0</v>
      </c>
      <c r="D21606" s="57" t="s">
        <v>380</v>
      </c>
      <c r="E21606" s="62" t="str">
        <f t="shared" si="1"/>
        <v>Out of test</v>
      </c>
      <c r="F21606" s="53" t="str">
        <f t="shared" si="2"/>
        <v>Shenzhen_1</v>
      </c>
      <c r="G21606" s="53">
        <f t="shared" si="3"/>
        <v>0.5862188797</v>
      </c>
    </row>
    <row r="21607">
      <c r="A21607" s="61">
        <v>1.512995197E9</v>
      </c>
      <c r="B21607" s="61">
        <v>1.0</v>
      </c>
      <c r="C21607" s="61">
        <v>515.0</v>
      </c>
      <c r="D21607" s="57" t="s">
        <v>380</v>
      </c>
      <c r="E21607" s="62" t="str">
        <f t="shared" si="1"/>
        <v>Out of test</v>
      </c>
      <c r="F21607" s="53" t="str">
        <f t="shared" si="2"/>
        <v>Shenzhen_1</v>
      </c>
      <c r="G21607" s="53">
        <f t="shared" si="3"/>
        <v>0.1178834706</v>
      </c>
    </row>
    <row r="21608">
      <c r="A21608" s="61">
        <v>1.512752033E9</v>
      </c>
      <c r="B21608" s="61">
        <v>1.0</v>
      </c>
      <c r="C21608" s="61">
        <v>2256.0</v>
      </c>
      <c r="D21608" s="57" t="s">
        <v>380</v>
      </c>
      <c r="E21608" s="62" t="str">
        <f t="shared" si="1"/>
        <v>Out of test</v>
      </c>
      <c r="F21608" s="53" t="str">
        <f t="shared" si="2"/>
        <v>Shenzhen_1</v>
      </c>
      <c r="G21608" s="53">
        <f t="shared" si="3"/>
        <v>0.3209119701</v>
      </c>
    </row>
    <row r="21609">
      <c r="A21609" s="61">
        <v>1.513350805E9</v>
      </c>
      <c r="B21609" s="61">
        <v>1.0</v>
      </c>
      <c r="C21609" s="61">
        <v>3172.0</v>
      </c>
      <c r="D21609" s="57" t="s">
        <v>380</v>
      </c>
      <c r="E21609" s="62" t="str">
        <f t="shared" si="1"/>
        <v>Out of test</v>
      </c>
      <c r="F21609" s="53" t="str">
        <f t="shared" si="2"/>
        <v>Shenzhen_1</v>
      </c>
      <c r="G21609" s="53">
        <f t="shared" si="3"/>
        <v>0.4722625034</v>
      </c>
    </row>
    <row r="21610">
      <c r="A21610" s="61">
        <v>1.519964719E9</v>
      </c>
      <c r="B21610" s="61">
        <v>1.0</v>
      </c>
      <c r="C21610" s="61">
        <v>616.0</v>
      </c>
      <c r="D21610" s="57" t="s">
        <v>380</v>
      </c>
      <c r="E21610" s="62" t="str">
        <f t="shared" si="1"/>
        <v>Out of test</v>
      </c>
      <c r="F21610" s="53" t="str">
        <f t="shared" si="2"/>
        <v>Shenzhen_1</v>
      </c>
      <c r="G21610" s="53">
        <f t="shared" si="3"/>
        <v>0.8490949778</v>
      </c>
    </row>
    <row r="21611">
      <c r="A21611" s="61">
        <v>1.515352593E9</v>
      </c>
      <c r="B21611" s="61">
        <v>1.0</v>
      </c>
      <c r="C21611" s="61">
        <v>1970.0</v>
      </c>
      <c r="D21611" s="57" t="s">
        <v>380</v>
      </c>
      <c r="E21611" s="62" t="str">
        <f t="shared" si="1"/>
        <v>Out of test</v>
      </c>
      <c r="F21611" s="53" t="str">
        <f t="shared" si="2"/>
        <v>Shenzhen_1</v>
      </c>
      <c r="G21611" s="53">
        <f t="shared" si="3"/>
        <v>0.8148074829</v>
      </c>
    </row>
    <row r="21612">
      <c r="A21612" s="61">
        <v>1.513213487E9</v>
      </c>
      <c r="B21612" s="61">
        <v>1.0</v>
      </c>
      <c r="C21612" s="61">
        <v>494.0</v>
      </c>
      <c r="D21612" s="57" t="s">
        <v>380</v>
      </c>
      <c r="E21612" s="62" t="str">
        <f t="shared" si="1"/>
        <v>Out of test</v>
      </c>
      <c r="F21612" s="53" t="str">
        <f t="shared" si="2"/>
        <v>Shenzhen_1</v>
      </c>
      <c r="G21612" s="53">
        <f t="shared" si="3"/>
        <v>0.3509379983</v>
      </c>
    </row>
    <row r="21613">
      <c r="A21613" s="61">
        <v>1.519368469E9</v>
      </c>
      <c r="B21613" s="61">
        <v>1.0</v>
      </c>
      <c r="C21613" s="61">
        <v>1016.0</v>
      </c>
      <c r="D21613" s="57" t="s">
        <v>380</v>
      </c>
      <c r="E21613" s="62" t="str">
        <f t="shared" si="1"/>
        <v>Out of test</v>
      </c>
      <c r="F21613" s="53" t="str">
        <f t="shared" si="2"/>
        <v>Shenzhen_1</v>
      </c>
      <c r="G21613" s="53">
        <f t="shared" si="3"/>
        <v>0.9991825514</v>
      </c>
    </row>
    <row r="21614">
      <c r="A21614" s="61">
        <v>1.514565619E9</v>
      </c>
      <c r="B21614" s="61">
        <v>1.0</v>
      </c>
      <c r="C21614" s="61">
        <v>1782.0</v>
      </c>
      <c r="D21614" s="57" t="s">
        <v>380</v>
      </c>
      <c r="E21614" s="62" t="str">
        <f t="shared" si="1"/>
        <v>Out of test</v>
      </c>
      <c r="F21614" s="53" t="str">
        <f t="shared" si="2"/>
        <v>Shenzhen_1</v>
      </c>
      <c r="G21614" s="53">
        <f t="shared" si="3"/>
        <v>0.329596422</v>
      </c>
    </row>
    <row r="21615">
      <c r="A21615" s="61">
        <v>1.516249117E9</v>
      </c>
      <c r="B21615" s="61">
        <v>1.0</v>
      </c>
      <c r="C21615" s="61">
        <v>1179.0</v>
      </c>
      <c r="D21615" s="57" t="s">
        <v>380</v>
      </c>
      <c r="E21615" s="62" t="str">
        <f t="shared" si="1"/>
        <v>Out of test</v>
      </c>
      <c r="F21615" s="53" t="str">
        <f t="shared" si="2"/>
        <v>Shenzhen_1</v>
      </c>
      <c r="G21615" s="53">
        <f t="shared" si="3"/>
        <v>0.8583912441</v>
      </c>
    </row>
    <row r="21616">
      <c r="A21616" s="61">
        <v>1.512768868E9</v>
      </c>
      <c r="B21616" s="61">
        <v>1.0</v>
      </c>
      <c r="C21616" s="61">
        <v>1382.0</v>
      </c>
      <c r="D21616" s="57" t="s">
        <v>380</v>
      </c>
      <c r="E21616" s="62" t="str">
        <f t="shared" si="1"/>
        <v>Out of test</v>
      </c>
      <c r="F21616" s="53" t="str">
        <f t="shared" si="2"/>
        <v>Shenzhen_1</v>
      </c>
      <c r="G21616" s="53">
        <f t="shared" si="3"/>
        <v>0.883789165</v>
      </c>
    </row>
    <row r="21617">
      <c r="A21617" s="61">
        <v>1.517954113E9</v>
      </c>
      <c r="B21617" s="61">
        <v>1.0</v>
      </c>
      <c r="C21617" s="61">
        <v>1499.0</v>
      </c>
      <c r="D21617" s="57" t="s">
        <v>380</v>
      </c>
      <c r="E21617" s="62" t="str">
        <f t="shared" si="1"/>
        <v>Out of test</v>
      </c>
      <c r="F21617" s="53" t="str">
        <f t="shared" si="2"/>
        <v>Shenzhen_1</v>
      </c>
      <c r="G21617" s="53">
        <f t="shared" si="3"/>
        <v>0.9831196266</v>
      </c>
    </row>
    <row r="21618">
      <c r="A21618" s="61">
        <v>1.516864744E9</v>
      </c>
      <c r="B21618" s="61">
        <v>1.0</v>
      </c>
      <c r="C21618" s="61">
        <v>3853.0</v>
      </c>
      <c r="D21618" s="57" t="s">
        <v>380</v>
      </c>
      <c r="E21618" s="62" t="str">
        <f t="shared" si="1"/>
        <v>Out of test</v>
      </c>
      <c r="F21618" s="53" t="str">
        <f t="shared" si="2"/>
        <v>Shenzhen_1</v>
      </c>
      <c r="G21618" s="53">
        <f t="shared" si="3"/>
        <v>0.5214994534</v>
      </c>
    </row>
    <row r="21619">
      <c r="A21619" s="61">
        <v>1.515817757E9</v>
      </c>
      <c r="B21619" s="61">
        <v>1.0</v>
      </c>
      <c r="C21619" s="61">
        <v>1231.0</v>
      </c>
      <c r="D21619" s="57" t="s">
        <v>380</v>
      </c>
      <c r="E21619" s="62" t="str">
        <f t="shared" si="1"/>
        <v>Out of test</v>
      </c>
      <c r="F21619" s="53" t="str">
        <f t="shared" si="2"/>
        <v>Shenzhen_1</v>
      </c>
      <c r="G21619" s="53">
        <f t="shared" si="3"/>
        <v>0.810638893</v>
      </c>
    </row>
    <row r="21620">
      <c r="A21620" s="61">
        <v>1.512313355E9</v>
      </c>
      <c r="B21620" s="61">
        <v>1.0</v>
      </c>
      <c r="C21620" s="61">
        <v>4513.0</v>
      </c>
      <c r="D21620" s="57" t="s">
        <v>380</v>
      </c>
      <c r="E21620" s="62" t="str">
        <f t="shared" si="1"/>
        <v>Out of test</v>
      </c>
      <c r="F21620" s="53" t="str">
        <f t="shared" si="2"/>
        <v>Shenzhen_1</v>
      </c>
      <c r="G21620" s="53">
        <f t="shared" si="3"/>
        <v>0.5837215823</v>
      </c>
    </row>
    <row r="21621">
      <c r="A21621" s="61">
        <v>1.515438777E9</v>
      </c>
      <c r="B21621" s="61">
        <v>1.0</v>
      </c>
      <c r="C21621" s="61">
        <v>1503.0</v>
      </c>
      <c r="D21621" s="57" t="s">
        <v>380</v>
      </c>
      <c r="E21621" s="62" t="str">
        <f t="shared" si="1"/>
        <v>Out of test</v>
      </c>
      <c r="F21621" s="53" t="str">
        <f t="shared" si="2"/>
        <v>Shenzhen_1</v>
      </c>
      <c r="G21621" s="53">
        <f t="shared" si="3"/>
        <v>0.2046888879</v>
      </c>
    </row>
    <row r="21622">
      <c r="A21622" s="61">
        <v>1.519408183E9</v>
      </c>
      <c r="B21622" s="61">
        <v>1.0</v>
      </c>
      <c r="C21622" s="61">
        <v>1919.0</v>
      </c>
      <c r="D21622" s="57" t="s">
        <v>380</v>
      </c>
      <c r="E21622" s="62" t="str">
        <f t="shared" si="1"/>
        <v>Out of test</v>
      </c>
      <c r="F21622" s="53" t="str">
        <f t="shared" si="2"/>
        <v>Shenzhen_1</v>
      </c>
      <c r="G21622" s="53">
        <f t="shared" si="3"/>
        <v>0.6005222013</v>
      </c>
    </row>
    <row r="21623">
      <c r="A21623" s="61">
        <v>1.519085629E9</v>
      </c>
      <c r="B21623" s="61">
        <v>1.0</v>
      </c>
      <c r="C21623" s="61">
        <v>72.0</v>
      </c>
      <c r="D21623" s="57" t="s">
        <v>380</v>
      </c>
      <c r="E21623" s="62" t="str">
        <f t="shared" si="1"/>
        <v>Out of test</v>
      </c>
      <c r="F21623" s="53" t="str">
        <f t="shared" si="2"/>
        <v>Shenzhen_1</v>
      </c>
      <c r="G21623" s="53">
        <f t="shared" si="3"/>
        <v>0.8724927482</v>
      </c>
    </row>
    <row r="21624">
      <c r="A21624" s="61">
        <v>1.513984665E9</v>
      </c>
      <c r="B21624" s="61">
        <v>1.0</v>
      </c>
      <c r="C21624" s="61">
        <v>3485.0</v>
      </c>
      <c r="D21624" s="57" t="s">
        <v>380</v>
      </c>
      <c r="E21624" s="62" t="str">
        <f t="shared" si="1"/>
        <v>Out of test</v>
      </c>
      <c r="F21624" s="53" t="str">
        <f t="shared" si="2"/>
        <v>Shenzhen_1</v>
      </c>
      <c r="G21624" s="53">
        <f t="shared" si="3"/>
        <v>0.5708628783</v>
      </c>
    </row>
    <row r="21625">
      <c r="A21625" s="61">
        <v>1.519907373E9</v>
      </c>
      <c r="B21625" s="61">
        <v>1.0</v>
      </c>
      <c r="C21625" s="61">
        <v>307.0</v>
      </c>
      <c r="D21625" s="57" t="s">
        <v>380</v>
      </c>
      <c r="E21625" s="62" t="str">
        <f t="shared" si="1"/>
        <v>Out of test</v>
      </c>
      <c r="F21625" s="53" t="str">
        <f t="shared" si="2"/>
        <v>Shenzhen_1</v>
      </c>
      <c r="G21625" s="53">
        <f t="shared" si="3"/>
        <v>0.3244477457</v>
      </c>
    </row>
    <row r="21626">
      <c r="A21626" s="61">
        <v>1.518629357E9</v>
      </c>
      <c r="B21626" s="61">
        <v>1.0</v>
      </c>
      <c r="C21626" s="61">
        <v>487.0</v>
      </c>
      <c r="D21626" s="57" t="s">
        <v>380</v>
      </c>
      <c r="E21626" s="62" t="str">
        <f t="shared" si="1"/>
        <v>Out of test</v>
      </c>
      <c r="F21626" s="53" t="str">
        <f t="shared" si="2"/>
        <v>Shenzhen_1</v>
      </c>
      <c r="G21626" s="53">
        <f t="shared" si="3"/>
        <v>0.9428366799</v>
      </c>
    </row>
    <row r="21627">
      <c r="A21627" s="61">
        <v>1.513323289E9</v>
      </c>
      <c r="B21627" s="61">
        <v>1.0</v>
      </c>
      <c r="C21627" s="61">
        <v>4395.0</v>
      </c>
      <c r="D21627" s="57" t="s">
        <v>380</v>
      </c>
      <c r="E21627" s="62" t="str">
        <f t="shared" si="1"/>
        <v>Out of test</v>
      </c>
      <c r="F21627" s="53" t="str">
        <f t="shared" si="2"/>
        <v>Shenzhen_1</v>
      </c>
      <c r="G21627" s="53">
        <f t="shared" si="3"/>
        <v>0.6556032516</v>
      </c>
    </row>
    <row r="21628">
      <c r="A21628" s="61">
        <v>1.518686814E9</v>
      </c>
      <c r="B21628" s="61">
        <v>1.0</v>
      </c>
      <c r="C21628" s="61">
        <v>2935.0</v>
      </c>
      <c r="D21628" s="57" t="s">
        <v>380</v>
      </c>
      <c r="E21628" s="62" t="str">
        <f t="shared" si="1"/>
        <v>Out of test</v>
      </c>
      <c r="F21628" s="53" t="str">
        <f t="shared" si="2"/>
        <v>Shenzhen_1</v>
      </c>
      <c r="G21628" s="53">
        <f t="shared" si="3"/>
        <v>0.6255251123</v>
      </c>
    </row>
    <row r="21629">
      <c r="A21629" s="61">
        <v>1.517552347E9</v>
      </c>
      <c r="B21629" s="61">
        <v>1.0</v>
      </c>
      <c r="C21629" s="61">
        <v>1568.0</v>
      </c>
      <c r="D21629" s="57" t="s">
        <v>380</v>
      </c>
      <c r="E21629" s="62" t="str">
        <f t="shared" si="1"/>
        <v>Out of test</v>
      </c>
      <c r="F21629" s="53" t="str">
        <f t="shared" si="2"/>
        <v>Shenzhen_1</v>
      </c>
      <c r="G21629" s="53">
        <f t="shared" si="3"/>
        <v>0.3144086446</v>
      </c>
    </row>
    <row r="21630">
      <c r="A21630" s="61">
        <v>1.513867867E9</v>
      </c>
      <c r="B21630" s="61">
        <v>1.0</v>
      </c>
      <c r="C21630" s="61">
        <v>1685.0</v>
      </c>
      <c r="D21630" s="57" t="s">
        <v>380</v>
      </c>
      <c r="E21630" s="62" t="str">
        <f t="shared" si="1"/>
        <v>Out of test</v>
      </c>
      <c r="F21630" s="53" t="str">
        <f t="shared" si="2"/>
        <v>Shenzhen_1</v>
      </c>
      <c r="G21630" s="53">
        <f t="shared" si="3"/>
        <v>0.5440295286</v>
      </c>
    </row>
    <row r="21631">
      <c r="A21631" s="61">
        <v>1.511759695E9</v>
      </c>
      <c r="B21631" s="61">
        <v>1.0</v>
      </c>
      <c r="C21631" s="61">
        <v>985.0</v>
      </c>
      <c r="D21631" s="57" t="s">
        <v>380</v>
      </c>
      <c r="E21631" s="62" t="str">
        <f t="shared" si="1"/>
        <v>Out of test</v>
      </c>
      <c r="F21631" s="53" t="str">
        <f t="shared" si="2"/>
        <v>Shenzhen_1</v>
      </c>
      <c r="G21631" s="53">
        <f t="shared" si="3"/>
        <v>0.6501485725</v>
      </c>
    </row>
    <row r="21632">
      <c r="A21632" s="61">
        <v>1.519120226E9</v>
      </c>
      <c r="B21632" s="61">
        <v>1.0</v>
      </c>
      <c r="C21632" s="61">
        <v>4801.0</v>
      </c>
      <c r="D21632" s="57" t="s">
        <v>380</v>
      </c>
      <c r="E21632" s="62" t="str">
        <f t="shared" si="1"/>
        <v>Out of test</v>
      </c>
      <c r="F21632" s="53" t="str">
        <f t="shared" si="2"/>
        <v>Shenzhen_1</v>
      </c>
      <c r="G21632" s="53">
        <f t="shared" si="3"/>
        <v>0.3649422437</v>
      </c>
    </row>
    <row r="21633">
      <c r="A21633" s="61">
        <v>1.515884216E9</v>
      </c>
      <c r="B21633" s="61">
        <v>1.0</v>
      </c>
      <c r="C21633" s="61">
        <v>1132.0</v>
      </c>
      <c r="D21633" s="57" t="s">
        <v>380</v>
      </c>
      <c r="E21633" s="62" t="str">
        <f t="shared" si="1"/>
        <v>Out of test</v>
      </c>
      <c r="F21633" s="53" t="str">
        <f t="shared" si="2"/>
        <v>Shenzhen_1</v>
      </c>
      <c r="G21633" s="53">
        <f t="shared" si="3"/>
        <v>0.4008632798</v>
      </c>
    </row>
    <row r="21634">
      <c r="A21634" s="61">
        <v>1.516538777E9</v>
      </c>
      <c r="B21634" s="61">
        <v>1.0</v>
      </c>
      <c r="C21634" s="61">
        <v>89.0</v>
      </c>
      <c r="D21634" s="57" t="s">
        <v>380</v>
      </c>
      <c r="E21634" s="62" t="str">
        <f t="shared" si="1"/>
        <v>Out of test</v>
      </c>
      <c r="F21634" s="53" t="str">
        <f t="shared" si="2"/>
        <v>Shenzhen_1</v>
      </c>
      <c r="G21634" s="53">
        <f t="shared" si="3"/>
        <v>0.08329291627</v>
      </c>
    </row>
    <row r="21635">
      <c r="A21635" s="61">
        <v>1.514477878E9</v>
      </c>
      <c r="B21635" s="61">
        <v>1.0</v>
      </c>
      <c r="C21635" s="61">
        <v>2619.0</v>
      </c>
      <c r="D21635" s="57" t="s">
        <v>380</v>
      </c>
      <c r="E21635" s="62" t="str">
        <f t="shared" si="1"/>
        <v>Out of test</v>
      </c>
      <c r="F21635" s="53" t="str">
        <f t="shared" si="2"/>
        <v>Shenzhen_1</v>
      </c>
      <c r="G21635" s="53">
        <f t="shared" si="3"/>
        <v>0.2313857722</v>
      </c>
    </row>
    <row r="21636">
      <c r="A21636" s="61">
        <v>1.512857167E9</v>
      </c>
      <c r="B21636" s="61">
        <v>1.0</v>
      </c>
      <c r="C21636" s="61">
        <v>817.0</v>
      </c>
      <c r="D21636" s="57" t="s">
        <v>380</v>
      </c>
      <c r="E21636" s="62" t="str">
        <f t="shared" si="1"/>
        <v>Out of test</v>
      </c>
      <c r="F21636" s="53" t="str">
        <f t="shared" si="2"/>
        <v>Shenzhen_1</v>
      </c>
      <c r="G21636" s="53">
        <f t="shared" si="3"/>
        <v>0.1396550235</v>
      </c>
    </row>
    <row r="21637">
      <c r="A21637" s="61">
        <v>1.512508983E9</v>
      </c>
      <c r="B21637" s="61">
        <v>1.0</v>
      </c>
      <c r="C21637" s="61">
        <v>627.0</v>
      </c>
      <c r="D21637" s="57" t="s">
        <v>380</v>
      </c>
      <c r="E21637" s="62" t="str">
        <f t="shared" si="1"/>
        <v>Out of test</v>
      </c>
      <c r="F21637" s="53" t="str">
        <f t="shared" si="2"/>
        <v>Shenzhen_1</v>
      </c>
      <c r="G21637" s="53">
        <f t="shared" si="3"/>
        <v>0.8675480262</v>
      </c>
    </row>
    <row r="21638">
      <c r="A21638" s="61">
        <v>1.511520954E9</v>
      </c>
      <c r="B21638" s="61">
        <v>1.0</v>
      </c>
      <c r="C21638" s="61">
        <v>2553.0</v>
      </c>
      <c r="D21638" s="57" t="s">
        <v>380</v>
      </c>
      <c r="E21638" s="62" t="str">
        <f t="shared" si="1"/>
        <v>Out of test</v>
      </c>
      <c r="F21638" s="53" t="str">
        <f t="shared" si="2"/>
        <v>Shenzhen_1</v>
      </c>
      <c r="G21638" s="53">
        <f t="shared" si="3"/>
        <v>0.7965727277</v>
      </c>
    </row>
    <row r="21639">
      <c r="A21639" s="61">
        <v>1.516559285E9</v>
      </c>
      <c r="B21639" s="61">
        <v>1.0</v>
      </c>
      <c r="C21639" s="61">
        <v>715.0</v>
      </c>
      <c r="D21639" s="57" t="s">
        <v>380</v>
      </c>
      <c r="E21639" s="62" t="str">
        <f t="shared" si="1"/>
        <v>Out of test</v>
      </c>
      <c r="F21639" s="53" t="str">
        <f t="shared" si="2"/>
        <v>Shenzhen_1</v>
      </c>
      <c r="G21639" s="53">
        <f t="shared" si="3"/>
        <v>0.5368732518</v>
      </c>
    </row>
    <row r="21640">
      <c r="A21640" s="61">
        <v>1.514385018E9</v>
      </c>
      <c r="B21640" s="61">
        <v>1.0</v>
      </c>
      <c r="C21640" s="61">
        <v>1358.0</v>
      </c>
      <c r="D21640" s="57" t="s">
        <v>380</v>
      </c>
      <c r="E21640" s="62" t="str">
        <f t="shared" si="1"/>
        <v>Out of test</v>
      </c>
      <c r="F21640" s="53" t="str">
        <f t="shared" si="2"/>
        <v>Shenzhen_1</v>
      </c>
      <c r="G21640" s="53">
        <f t="shared" si="3"/>
        <v>0.2688363644</v>
      </c>
    </row>
    <row r="21641">
      <c r="A21641" s="61">
        <v>1.511843838E9</v>
      </c>
      <c r="B21641" s="61">
        <v>1.0</v>
      </c>
      <c r="C21641" s="61">
        <v>302.0</v>
      </c>
      <c r="D21641" s="57" t="s">
        <v>380</v>
      </c>
      <c r="E21641" s="62" t="str">
        <f t="shared" si="1"/>
        <v>Out of test</v>
      </c>
      <c r="F21641" s="53" t="str">
        <f t="shared" si="2"/>
        <v>Shenzhen_1</v>
      </c>
      <c r="G21641" s="53">
        <f t="shared" si="3"/>
        <v>0.135562646</v>
      </c>
    </row>
    <row r="21642">
      <c r="A21642" s="61">
        <v>1.513941884E9</v>
      </c>
      <c r="B21642" s="61">
        <v>1.0</v>
      </c>
      <c r="C21642" s="61">
        <v>1888.0</v>
      </c>
      <c r="D21642" s="57" t="s">
        <v>380</v>
      </c>
      <c r="E21642" s="62" t="str">
        <f t="shared" si="1"/>
        <v>Out of test</v>
      </c>
      <c r="F21642" s="53" t="str">
        <f t="shared" si="2"/>
        <v>Shenzhen_1</v>
      </c>
      <c r="G21642" s="53">
        <f t="shared" si="3"/>
        <v>0.8975959195</v>
      </c>
    </row>
    <row r="21643">
      <c r="A21643" s="61">
        <v>1.516225374E9</v>
      </c>
      <c r="B21643" s="61">
        <v>1.0</v>
      </c>
      <c r="C21643" s="61">
        <v>223.0</v>
      </c>
      <c r="D21643" s="57" t="s">
        <v>380</v>
      </c>
      <c r="E21643" s="62" t="str">
        <f t="shared" si="1"/>
        <v>Out of test</v>
      </c>
      <c r="F21643" s="53" t="str">
        <f t="shared" si="2"/>
        <v>Shenzhen_1</v>
      </c>
      <c r="G21643" s="53">
        <f t="shared" si="3"/>
        <v>0.4418120373</v>
      </c>
    </row>
    <row r="21644">
      <c r="A21644" s="61">
        <v>1.511280976E9</v>
      </c>
      <c r="B21644" s="61">
        <v>1.0</v>
      </c>
      <c r="C21644" s="61">
        <v>3066.0</v>
      </c>
      <c r="D21644" s="57" t="s">
        <v>380</v>
      </c>
      <c r="E21644" s="62" t="str">
        <f t="shared" si="1"/>
        <v>Out of test</v>
      </c>
      <c r="F21644" s="53" t="str">
        <f t="shared" si="2"/>
        <v>Shenzhen_1</v>
      </c>
      <c r="G21644" s="53">
        <f t="shared" si="3"/>
        <v>0.7621711725</v>
      </c>
    </row>
    <row r="21645">
      <c r="A21645" s="61">
        <v>1.517323066E9</v>
      </c>
      <c r="B21645" s="61">
        <v>1.0</v>
      </c>
      <c r="C21645" s="61">
        <v>1315.0</v>
      </c>
      <c r="D21645" s="57" t="s">
        <v>380</v>
      </c>
      <c r="E21645" s="62" t="str">
        <f t="shared" si="1"/>
        <v>Out of test</v>
      </c>
      <c r="F21645" s="53" t="str">
        <f t="shared" si="2"/>
        <v>Shenzhen_1</v>
      </c>
      <c r="G21645" s="53">
        <f t="shared" si="3"/>
        <v>0.5100876856</v>
      </c>
    </row>
    <row r="21646">
      <c r="A21646" s="61">
        <v>1.514119046E9</v>
      </c>
      <c r="B21646" s="61">
        <v>1.0</v>
      </c>
      <c r="C21646" s="61">
        <v>2679.0</v>
      </c>
      <c r="D21646" s="57" t="s">
        <v>380</v>
      </c>
      <c r="E21646" s="62" t="str">
        <f t="shared" si="1"/>
        <v>Out of test</v>
      </c>
      <c r="F21646" s="53" t="str">
        <f t="shared" si="2"/>
        <v>Shenzhen_1</v>
      </c>
      <c r="G21646" s="53">
        <f t="shared" si="3"/>
        <v>0.01714445307</v>
      </c>
    </row>
    <row r="21647">
      <c r="A21647" s="61">
        <v>1.519156698E9</v>
      </c>
      <c r="B21647" s="61">
        <v>1.0</v>
      </c>
      <c r="C21647" s="61">
        <v>2088.0</v>
      </c>
      <c r="D21647" s="57" t="s">
        <v>380</v>
      </c>
      <c r="E21647" s="62" t="str">
        <f t="shared" si="1"/>
        <v>Out of test</v>
      </c>
      <c r="F21647" s="53" t="str">
        <f t="shared" si="2"/>
        <v>Shenzhen_1</v>
      </c>
      <c r="G21647" s="53">
        <f t="shared" si="3"/>
        <v>0.1617109747</v>
      </c>
    </row>
    <row r="21648">
      <c r="A21648" s="61">
        <v>1.518404356E9</v>
      </c>
      <c r="B21648" s="61">
        <v>1.0</v>
      </c>
      <c r="C21648" s="61">
        <v>1494.0</v>
      </c>
      <c r="D21648" s="57" t="s">
        <v>380</v>
      </c>
      <c r="E21648" s="62" t="str">
        <f t="shared" si="1"/>
        <v>Out of test</v>
      </c>
      <c r="F21648" s="53" t="str">
        <f t="shared" si="2"/>
        <v>Shenzhen_1</v>
      </c>
      <c r="G21648" s="53">
        <f t="shared" si="3"/>
        <v>0.8604737479</v>
      </c>
    </row>
    <row r="21649">
      <c r="A21649" s="61">
        <v>1.514362484E9</v>
      </c>
      <c r="B21649" s="61">
        <v>1.0</v>
      </c>
      <c r="C21649" s="61">
        <v>353.0</v>
      </c>
      <c r="D21649" s="57" t="s">
        <v>380</v>
      </c>
      <c r="E21649" s="62" t="str">
        <f t="shared" si="1"/>
        <v>Out of test</v>
      </c>
      <c r="F21649" s="53" t="str">
        <f t="shared" si="2"/>
        <v>Shenzhen_1</v>
      </c>
      <c r="G21649" s="53">
        <f t="shared" si="3"/>
        <v>0.8638284026</v>
      </c>
    </row>
    <row r="21650">
      <c r="A21650" s="61">
        <v>1.514606003E9</v>
      </c>
      <c r="B21650" s="61">
        <v>1.0</v>
      </c>
      <c r="C21650" s="61">
        <v>2299.0</v>
      </c>
      <c r="D21650" s="57" t="s">
        <v>380</v>
      </c>
      <c r="E21650" s="62" t="str">
        <f t="shared" si="1"/>
        <v>Out of test</v>
      </c>
      <c r="F21650" s="53" t="str">
        <f t="shared" si="2"/>
        <v>Shenzhen_1</v>
      </c>
      <c r="G21650" s="53">
        <f t="shared" si="3"/>
        <v>0.01863867997</v>
      </c>
    </row>
    <row r="21651">
      <c r="A21651" s="61">
        <v>1.516280494E9</v>
      </c>
      <c r="B21651" s="61">
        <v>1.0</v>
      </c>
      <c r="C21651" s="61">
        <v>2647.0</v>
      </c>
      <c r="D21651" s="57" t="s">
        <v>380</v>
      </c>
      <c r="E21651" s="62" t="str">
        <f t="shared" si="1"/>
        <v>Out of test</v>
      </c>
      <c r="F21651" s="53" t="str">
        <f t="shared" si="2"/>
        <v>Shenzhen_1</v>
      </c>
      <c r="G21651" s="53">
        <f t="shared" si="3"/>
        <v>0.7195894463</v>
      </c>
    </row>
    <row r="21652">
      <c r="A21652" s="61">
        <v>1.514606363E9</v>
      </c>
      <c r="B21652" s="61">
        <v>1.0</v>
      </c>
      <c r="C21652" s="61">
        <v>1434.0</v>
      </c>
      <c r="D21652" s="57" t="s">
        <v>380</v>
      </c>
      <c r="E21652" s="62" t="str">
        <f t="shared" si="1"/>
        <v>Out of test</v>
      </c>
      <c r="F21652" s="53" t="str">
        <f t="shared" si="2"/>
        <v>Shenzhen_1</v>
      </c>
      <c r="G21652" s="53">
        <f t="shared" si="3"/>
        <v>0.5680477027</v>
      </c>
    </row>
    <row r="21653">
      <c r="A21653" s="61">
        <v>1.513052213E9</v>
      </c>
      <c r="B21653" s="61">
        <v>1.0</v>
      </c>
      <c r="C21653" s="61">
        <v>2190.0</v>
      </c>
      <c r="D21653" s="57" t="s">
        <v>380</v>
      </c>
      <c r="E21653" s="62" t="str">
        <f t="shared" si="1"/>
        <v>Out of test</v>
      </c>
      <c r="F21653" s="53" t="str">
        <f t="shared" si="2"/>
        <v>Shenzhen_1</v>
      </c>
      <c r="G21653" s="53">
        <f t="shared" si="3"/>
        <v>0.3132459983</v>
      </c>
    </row>
    <row r="21654">
      <c r="A21654" s="61"/>
      <c r="B21654" s="61"/>
      <c r="C21654" s="61"/>
      <c r="D21654" s="57"/>
      <c r="E21654" s="62"/>
    </row>
    <row r="21655">
      <c r="A21655" s="61"/>
      <c r="B21655" s="61"/>
      <c r="C21655" s="61"/>
      <c r="D21655" s="57"/>
      <c r="E21655" s="62"/>
    </row>
    <row r="21656">
      <c r="A21656" s="61"/>
      <c r="B21656" s="61"/>
      <c r="C21656" s="61"/>
      <c r="D21656" s="57"/>
      <c r="E21656" s="62"/>
    </row>
    <row r="21657">
      <c r="A21657" s="61"/>
      <c r="B21657" s="61"/>
      <c r="C21657" s="61"/>
      <c r="D21657" s="57"/>
      <c r="E21657" s="62"/>
    </row>
    <row r="21658">
      <c r="A21658" s="61"/>
      <c r="B21658" s="61"/>
      <c r="C21658" s="61"/>
      <c r="D21658" s="57"/>
      <c r="E21658" s="62"/>
    </row>
    <row r="21659">
      <c r="A21659" s="61"/>
      <c r="B21659" s="61"/>
      <c r="C21659" s="61"/>
      <c r="D21659" s="57"/>
      <c r="E21659" s="62"/>
    </row>
    <row r="21660">
      <c r="A21660" s="61"/>
      <c r="B21660" s="61"/>
      <c r="C21660" s="61"/>
      <c r="D21660" s="57"/>
      <c r="E21660" s="62"/>
    </row>
    <row r="21661">
      <c r="A21661" s="61"/>
      <c r="B21661" s="61"/>
      <c r="C21661" s="61"/>
      <c r="D21661" s="57"/>
      <c r="E21661" s="62"/>
    </row>
    <row r="21662">
      <c r="A21662" s="61"/>
      <c r="B21662" s="61"/>
      <c r="C21662" s="61"/>
      <c r="D21662" s="57"/>
      <c r="E21662" s="62"/>
    </row>
    <row r="21663">
      <c r="A21663" s="61"/>
      <c r="B21663" s="61"/>
      <c r="C21663" s="61"/>
      <c r="D21663" s="57"/>
      <c r="E21663" s="62"/>
    </row>
    <row r="21664">
      <c r="A21664" s="61"/>
      <c r="B21664" s="61"/>
      <c r="C21664" s="61"/>
      <c r="D21664" s="57"/>
      <c r="E21664" s="62"/>
    </row>
    <row r="21665">
      <c r="A21665" s="61"/>
      <c r="B21665" s="61"/>
      <c r="C21665" s="61"/>
      <c r="D21665" s="57"/>
      <c r="E21665" s="62"/>
    </row>
    <row r="21666">
      <c r="A21666" s="61"/>
      <c r="B21666" s="61"/>
      <c r="C21666" s="61"/>
      <c r="D21666" s="57"/>
      <c r="E21666" s="62"/>
    </row>
    <row r="21667">
      <c r="A21667" s="61"/>
      <c r="B21667" s="61"/>
      <c r="C21667" s="61"/>
      <c r="D21667" s="57"/>
      <c r="E21667" s="62"/>
    </row>
    <row r="21668">
      <c r="A21668" s="61"/>
      <c r="B21668" s="61"/>
      <c r="C21668" s="61"/>
      <c r="D21668" s="57"/>
      <c r="E21668" s="62"/>
    </row>
    <row r="21669">
      <c r="A21669" s="61"/>
      <c r="B21669" s="61"/>
      <c r="C21669" s="61"/>
      <c r="D21669" s="57"/>
      <c r="E21669" s="62"/>
    </row>
    <row r="21670">
      <c r="A21670" s="61"/>
      <c r="B21670" s="61"/>
      <c r="C21670" s="61"/>
      <c r="D21670" s="57"/>
      <c r="E21670" s="62"/>
    </row>
    <row r="21671">
      <c r="A21671" s="61"/>
      <c r="B21671" s="61"/>
      <c r="C21671" s="61"/>
      <c r="D21671" s="57"/>
      <c r="E21671" s="62"/>
    </row>
    <row r="21672">
      <c r="A21672" s="61"/>
      <c r="B21672" s="61"/>
      <c r="C21672" s="61"/>
      <c r="D21672" s="57"/>
      <c r="E21672" s="62"/>
    </row>
    <row r="21673">
      <c r="A21673" s="61"/>
      <c r="B21673" s="61"/>
      <c r="C21673" s="61"/>
      <c r="D21673" s="57"/>
      <c r="E21673" s="62"/>
    </row>
    <row r="21674">
      <c r="A21674" s="61"/>
      <c r="B21674" s="61"/>
      <c r="C21674" s="61"/>
      <c r="D21674" s="57"/>
      <c r="E21674" s="62"/>
    </row>
    <row r="21675">
      <c r="A21675" s="61"/>
      <c r="B21675" s="61"/>
      <c r="C21675" s="61"/>
      <c r="D21675" s="57"/>
      <c r="E21675" s="62"/>
    </row>
    <row r="21676">
      <c r="A21676" s="61"/>
      <c r="B21676" s="61"/>
      <c r="C21676" s="61"/>
      <c r="D21676" s="57"/>
      <c r="E21676" s="62"/>
    </row>
    <row r="21677">
      <c r="A21677" s="61"/>
      <c r="B21677" s="61"/>
      <c r="C21677" s="61"/>
      <c r="D21677" s="57"/>
      <c r="E21677" s="62"/>
    </row>
    <row r="21678">
      <c r="A21678" s="61"/>
      <c r="B21678" s="61"/>
      <c r="C21678" s="61"/>
      <c r="D21678" s="57"/>
      <c r="E21678" s="62"/>
    </row>
    <row r="21679">
      <c r="A21679" s="61"/>
      <c r="B21679" s="61"/>
      <c r="C21679" s="61"/>
      <c r="D21679" s="57"/>
      <c r="E21679" s="62"/>
    </row>
    <row r="21680">
      <c r="A21680" s="61"/>
      <c r="B21680" s="61"/>
      <c r="C21680" s="61"/>
      <c r="D21680" s="57"/>
      <c r="E21680" s="62"/>
    </row>
    <row r="21681">
      <c r="A21681" s="61"/>
      <c r="B21681" s="61"/>
      <c r="C21681" s="61"/>
      <c r="D21681" s="57"/>
      <c r="E21681" s="62"/>
    </row>
    <row r="21682">
      <c r="A21682" s="61"/>
      <c r="B21682" s="61"/>
      <c r="C21682" s="61"/>
      <c r="D21682" s="57"/>
      <c r="E21682" s="62"/>
    </row>
    <row r="21683">
      <c r="A21683" s="61"/>
      <c r="B21683" s="61"/>
      <c r="C21683" s="61"/>
      <c r="D21683" s="57"/>
      <c r="E21683" s="62"/>
    </row>
    <row r="21684">
      <c r="A21684" s="61"/>
      <c r="B21684" s="61"/>
      <c r="C21684" s="61"/>
      <c r="D21684" s="57"/>
      <c r="E21684" s="62"/>
    </row>
    <row r="21685">
      <c r="A21685" s="61"/>
      <c r="B21685" s="61"/>
      <c r="C21685" s="61"/>
      <c r="D21685" s="57"/>
      <c r="E21685" s="62"/>
    </row>
    <row r="21686">
      <c r="A21686" s="61"/>
      <c r="B21686" s="61"/>
      <c r="C21686" s="61"/>
      <c r="D21686" s="57"/>
      <c r="E21686" s="62"/>
    </row>
    <row r="21687">
      <c r="A21687" s="61"/>
      <c r="B21687" s="61"/>
      <c r="C21687" s="61"/>
      <c r="D21687" s="57"/>
      <c r="E21687" s="62"/>
    </row>
    <row r="21688">
      <c r="A21688" s="61"/>
      <c r="B21688" s="61"/>
      <c r="C21688" s="61"/>
      <c r="D21688" s="57"/>
      <c r="E21688" s="62"/>
    </row>
    <row r="21689">
      <c r="A21689" s="61"/>
      <c r="B21689" s="61"/>
      <c r="C21689" s="61"/>
      <c r="D21689" s="57"/>
      <c r="E21689" s="62"/>
    </row>
    <row r="21690">
      <c r="A21690" s="61"/>
      <c r="B21690" s="61"/>
      <c r="C21690" s="61"/>
      <c r="D21690" s="57"/>
      <c r="E21690" s="62"/>
    </row>
    <row r="21691">
      <c r="A21691" s="61"/>
      <c r="B21691" s="61"/>
      <c r="C21691" s="61"/>
      <c r="D21691" s="57"/>
      <c r="E21691" s="62"/>
    </row>
    <row r="21692">
      <c r="A21692" s="61"/>
      <c r="B21692" s="61"/>
      <c r="C21692" s="61"/>
      <c r="D21692" s="57"/>
      <c r="E21692" s="62"/>
    </row>
    <row r="21693">
      <c r="A21693" s="61"/>
      <c r="B21693" s="61"/>
      <c r="C21693" s="61"/>
      <c r="D21693" s="57"/>
      <c r="E21693" s="62"/>
    </row>
    <row r="21694">
      <c r="A21694" s="61"/>
      <c r="B21694" s="61"/>
      <c r="C21694" s="61"/>
      <c r="D21694" s="57"/>
      <c r="E21694" s="62"/>
    </row>
    <row r="21695">
      <c r="A21695" s="61"/>
      <c r="B21695" s="61"/>
      <c r="C21695" s="61"/>
      <c r="D21695" s="57"/>
      <c r="E21695" s="62"/>
    </row>
    <row r="21696">
      <c r="A21696" s="61"/>
      <c r="B21696" s="61"/>
      <c r="C21696" s="61"/>
      <c r="D21696" s="57"/>
      <c r="E21696" s="62"/>
    </row>
    <row r="21697">
      <c r="A21697" s="61"/>
      <c r="B21697" s="61"/>
      <c r="C21697" s="61"/>
      <c r="D21697" s="57"/>
      <c r="E21697" s="62"/>
    </row>
    <row r="21698">
      <c r="A21698" s="61"/>
      <c r="B21698" s="61"/>
      <c r="C21698" s="61"/>
      <c r="D21698" s="57"/>
      <c r="E21698" s="62"/>
    </row>
    <row r="21699">
      <c r="A21699" s="61"/>
      <c r="B21699" s="61"/>
      <c r="C21699" s="61"/>
      <c r="D21699" s="57"/>
      <c r="E21699" s="62"/>
    </row>
    <row r="21700">
      <c r="A21700" s="61"/>
      <c r="B21700" s="61"/>
      <c r="C21700" s="61"/>
      <c r="D21700" s="57"/>
      <c r="E21700" s="62"/>
    </row>
    <row r="21701">
      <c r="A21701" s="61"/>
      <c r="B21701" s="61"/>
      <c r="C21701" s="61"/>
      <c r="D21701" s="57"/>
      <c r="E21701" s="62"/>
    </row>
    <row r="21702">
      <c r="A21702" s="61"/>
      <c r="B21702" s="61"/>
      <c r="C21702" s="61"/>
      <c r="D21702" s="57"/>
      <c r="E21702" s="62"/>
    </row>
    <row r="21703">
      <c r="A21703" s="61"/>
      <c r="B21703" s="61"/>
      <c r="C21703" s="61"/>
      <c r="D21703" s="57"/>
      <c r="E21703" s="62"/>
    </row>
    <row r="21704">
      <c r="A21704" s="61"/>
      <c r="B21704" s="61"/>
      <c r="C21704" s="61"/>
      <c r="D21704" s="57"/>
      <c r="E21704" s="62"/>
    </row>
    <row r="21705">
      <c r="A21705" s="61"/>
      <c r="B21705" s="61"/>
      <c r="C21705" s="61"/>
      <c r="D21705" s="57"/>
      <c r="E21705" s="62"/>
    </row>
    <row r="21706">
      <c r="A21706" s="61"/>
      <c r="B21706" s="61"/>
      <c r="C21706" s="61"/>
      <c r="D21706" s="57"/>
      <c r="E21706" s="62"/>
    </row>
    <row r="21707">
      <c r="A21707" s="61"/>
      <c r="B21707" s="61"/>
      <c r="C21707" s="61"/>
      <c r="D21707" s="57"/>
      <c r="E21707" s="62"/>
    </row>
    <row r="21708">
      <c r="A21708" s="61"/>
      <c r="B21708" s="61"/>
      <c r="C21708" s="61"/>
      <c r="D21708" s="57"/>
      <c r="E21708" s="62"/>
    </row>
    <row r="21709">
      <c r="A21709" s="61"/>
      <c r="B21709" s="61"/>
      <c r="C21709" s="61"/>
      <c r="D21709" s="57"/>
      <c r="E21709" s="62"/>
    </row>
    <row r="21710">
      <c r="A21710" s="61"/>
      <c r="B21710" s="61"/>
      <c r="C21710" s="61"/>
      <c r="D21710" s="57"/>
      <c r="E21710" s="62"/>
    </row>
    <row r="21711">
      <c r="A21711" s="61"/>
      <c r="B21711" s="61"/>
      <c r="C21711" s="61"/>
      <c r="D21711" s="57"/>
      <c r="E21711" s="62"/>
    </row>
    <row r="21712">
      <c r="A21712" s="61"/>
      <c r="B21712" s="61"/>
      <c r="C21712" s="61"/>
      <c r="D21712" s="57"/>
      <c r="E21712" s="62"/>
    </row>
    <row r="21713">
      <c r="A21713" s="61"/>
      <c r="B21713" s="61"/>
      <c r="C21713" s="61"/>
      <c r="D21713" s="57"/>
      <c r="E21713" s="62"/>
    </row>
    <row r="21714">
      <c r="A21714" s="61"/>
      <c r="B21714" s="61"/>
      <c r="C21714" s="61"/>
      <c r="D21714" s="57"/>
      <c r="E21714" s="62"/>
    </row>
    <row r="21715">
      <c r="A21715" s="61"/>
      <c r="B21715" s="61"/>
      <c r="C21715" s="61"/>
      <c r="D21715" s="57"/>
      <c r="E21715" s="62"/>
    </row>
    <row r="21716">
      <c r="A21716" s="61"/>
      <c r="B21716" s="61"/>
      <c r="C21716" s="61"/>
      <c r="D21716" s="57"/>
      <c r="E21716" s="62"/>
    </row>
    <row r="21717">
      <c r="A21717" s="61"/>
      <c r="B21717" s="61"/>
      <c r="C21717" s="61"/>
      <c r="D21717" s="57"/>
      <c r="E21717" s="62"/>
    </row>
    <row r="21718">
      <c r="A21718" s="61"/>
      <c r="B21718" s="61"/>
      <c r="C21718" s="61"/>
      <c r="D21718" s="57"/>
      <c r="E21718" s="62"/>
    </row>
    <row r="21719">
      <c r="A21719" s="61"/>
      <c r="B21719" s="61"/>
      <c r="C21719" s="61"/>
      <c r="D21719" s="57"/>
      <c r="E21719" s="62"/>
    </row>
    <row r="21720">
      <c r="A21720" s="61"/>
      <c r="B21720" s="61"/>
      <c r="C21720" s="61"/>
      <c r="D21720" s="57"/>
      <c r="E21720" s="62"/>
    </row>
    <row r="21721">
      <c r="A21721" s="61"/>
      <c r="B21721" s="61"/>
      <c r="C21721" s="61"/>
      <c r="D21721" s="57"/>
      <c r="E21721" s="62"/>
    </row>
    <row r="21722">
      <c r="A21722" s="61"/>
      <c r="B21722" s="61"/>
      <c r="C21722" s="61"/>
      <c r="D21722" s="57"/>
      <c r="E21722" s="62"/>
    </row>
    <row r="21723">
      <c r="A21723" s="61"/>
      <c r="B21723" s="61"/>
      <c r="C21723" s="61"/>
      <c r="D21723" s="57"/>
      <c r="E21723" s="62"/>
    </row>
    <row r="21724">
      <c r="A21724" s="61"/>
      <c r="B21724" s="61"/>
      <c r="C21724" s="61"/>
      <c r="D21724" s="57"/>
      <c r="E21724" s="62"/>
    </row>
    <row r="21725">
      <c r="A21725" s="61"/>
      <c r="B21725" s="61"/>
      <c r="C21725" s="61"/>
      <c r="D21725" s="57"/>
      <c r="E21725" s="62"/>
    </row>
    <row r="21726">
      <c r="A21726" s="61"/>
      <c r="B21726" s="61"/>
      <c r="C21726" s="61"/>
      <c r="D21726" s="57"/>
      <c r="E21726" s="62"/>
    </row>
    <row r="21727">
      <c r="A21727" s="61"/>
      <c r="B21727" s="61"/>
      <c r="C21727" s="61"/>
      <c r="D21727" s="57"/>
      <c r="E21727" s="62"/>
    </row>
    <row r="21728">
      <c r="A21728" s="61"/>
      <c r="B21728" s="61"/>
      <c r="C21728" s="61"/>
      <c r="D21728" s="57"/>
      <c r="E21728" s="62"/>
    </row>
    <row r="21729">
      <c r="A21729" s="61"/>
      <c r="B21729" s="61"/>
      <c r="C21729" s="61"/>
      <c r="D21729" s="57"/>
      <c r="E21729" s="62"/>
    </row>
    <row r="21730">
      <c r="A21730" s="61"/>
      <c r="B21730" s="61"/>
      <c r="C21730" s="61"/>
      <c r="D21730" s="57"/>
      <c r="E21730" s="62"/>
    </row>
    <row r="21731">
      <c r="A21731" s="61"/>
      <c r="B21731" s="61"/>
      <c r="C21731" s="61"/>
      <c r="D21731" s="57"/>
      <c r="E21731" s="62"/>
    </row>
    <row r="21732">
      <c r="A21732" s="61"/>
      <c r="B21732" s="61"/>
      <c r="C21732" s="61"/>
      <c r="D21732" s="57"/>
      <c r="E21732" s="62"/>
    </row>
    <row r="21733">
      <c r="A21733" s="61"/>
      <c r="B21733" s="61"/>
      <c r="C21733" s="61"/>
      <c r="D21733" s="57"/>
      <c r="E21733" s="62"/>
    </row>
    <row r="21734">
      <c r="A21734" s="61"/>
      <c r="B21734" s="61"/>
      <c r="C21734" s="61"/>
      <c r="D21734" s="57"/>
      <c r="E21734" s="62"/>
    </row>
    <row r="21735">
      <c r="A21735" s="61"/>
      <c r="B21735" s="61"/>
      <c r="C21735" s="61"/>
      <c r="D21735" s="57"/>
      <c r="E21735" s="62"/>
    </row>
    <row r="21736">
      <c r="A21736" s="61"/>
      <c r="B21736" s="61"/>
      <c r="C21736" s="61"/>
      <c r="D21736" s="57"/>
      <c r="E21736" s="62"/>
    </row>
    <row r="21737">
      <c r="A21737" s="61"/>
      <c r="B21737" s="61"/>
      <c r="C21737" s="61"/>
      <c r="D21737" s="57"/>
      <c r="E21737" s="62"/>
    </row>
    <row r="21738">
      <c r="A21738" s="61"/>
      <c r="B21738" s="61"/>
      <c r="C21738" s="61"/>
      <c r="D21738" s="57"/>
      <c r="E21738" s="62"/>
    </row>
    <row r="21739">
      <c r="A21739" s="61"/>
      <c r="B21739" s="61"/>
      <c r="C21739" s="61"/>
      <c r="D21739" s="57"/>
      <c r="E21739" s="62"/>
    </row>
    <row r="21740">
      <c r="A21740" s="61"/>
      <c r="B21740" s="61"/>
      <c r="C21740" s="61"/>
      <c r="D21740" s="57"/>
      <c r="E21740" s="62"/>
    </row>
    <row r="21741">
      <c r="A21741" s="61"/>
      <c r="B21741" s="61"/>
      <c r="C21741" s="61"/>
      <c r="D21741" s="57"/>
      <c r="E21741" s="62"/>
    </row>
    <row r="21742">
      <c r="A21742" s="61"/>
      <c r="B21742" s="61"/>
      <c r="C21742" s="61"/>
      <c r="D21742" s="57"/>
      <c r="E21742" s="62"/>
    </row>
    <row r="21743">
      <c r="A21743" s="61"/>
      <c r="B21743" s="61"/>
      <c r="C21743" s="61"/>
      <c r="D21743" s="57"/>
      <c r="E21743" s="62"/>
    </row>
    <row r="21744">
      <c r="A21744" s="61"/>
      <c r="B21744" s="61"/>
      <c r="C21744" s="61"/>
      <c r="D21744" s="57"/>
      <c r="E21744" s="62"/>
    </row>
    <row r="21745">
      <c r="A21745" s="61"/>
      <c r="B21745" s="61"/>
      <c r="C21745" s="61"/>
      <c r="D21745" s="57"/>
      <c r="E21745" s="62"/>
    </row>
    <row r="21746">
      <c r="A21746" s="61"/>
      <c r="B21746" s="61"/>
      <c r="C21746" s="61"/>
      <c r="D21746" s="57"/>
      <c r="E21746" s="62"/>
    </row>
    <row r="21747">
      <c r="A21747" s="61"/>
      <c r="B21747" s="61"/>
      <c r="C21747" s="61"/>
      <c r="D21747" s="57"/>
      <c r="E21747" s="62"/>
    </row>
    <row r="21748">
      <c r="A21748" s="61"/>
      <c r="B21748" s="61"/>
      <c r="C21748" s="61"/>
      <c r="D21748" s="57"/>
      <c r="E21748" s="62"/>
    </row>
    <row r="21749">
      <c r="A21749" s="61"/>
      <c r="B21749" s="61"/>
      <c r="C21749" s="61"/>
      <c r="D21749" s="57"/>
      <c r="E21749" s="62"/>
    </row>
    <row r="21750">
      <c r="A21750" s="61"/>
      <c r="B21750" s="61"/>
      <c r="C21750" s="61"/>
      <c r="D21750" s="57"/>
      <c r="E21750" s="62"/>
    </row>
    <row r="21751">
      <c r="A21751" s="61"/>
      <c r="B21751" s="61"/>
      <c r="C21751" s="61"/>
      <c r="D21751" s="57"/>
      <c r="E21751" s="62"/>
    </row>
    <row r="21752">
      <c r="A21752" s="61"/>
      <c r="B21752" s="61"/>
      <c r="C21752" s="61"/>
      <c r="D21752" s="57"/>
      <c r="E21752" s="62"/>
    </row>
    <row r="21753">
      <c r="A21753" s="61"/>
      <c r="B21753" s="61"/>
      <c r="C21753" s="61"/>
      <c r="D21753" s="57"/>
      <c r="E21753" s="62"/>
    </row>
    <row r="21754">
      <c r="A21754" s="61"/>
      <c r="B21754" s="61"/>
      <c r="C21754" s="61"/>
      <c r="D21754" s="57"/>
      <c r="E21754" s="62"/>
    </row>
    <row r="21755">
      <c r="A21755" s="61"/>
      <c r="B21755" s="61"/>
      <c r="C21755" s="61"/>
      <c r="D21755" s="57"/>
      <c r="E21755" s="62"/>
    </row>
    <row r="21756">
      <c r="A21756" s="61"/>
      <c r="B21756" s="61"/>
      <c r="C21756" s="61"/>
      <c r="D21756" s="57"/>
      <c r="E21756" s="62"/>
    </row>
    <row r="21757">
      <c r="A21757" s="61"/>
      <c r="B21757" s="61"/>
      <c r="C21757" s="61"/>
      <c r="D21757" s="57"/>
      <c r="E21757" s="62"/>
    </row>
    <row r="21758">
      <c r="A21758" s="61"/>
      <c r="B21758" s="61"/>
      <c r="C21758" s="61"/>
      <c r="D21758" s="57"/>
      <c r="E21758" s="62"/>
    </row>
    <row r="21759">
      <c r="A21759" s="61"/>
      <c r="B21759" s="61"/>
      <c r="C21759" s="61"/>
      <c r="D21759" s="57"/>
      <c r="E21759" s="62"/>
    </row>
    <row r="21760">
      <c r="A21760" s="61"/>
      <c r="B21760" s="61"/>
      <c r="C21760" s="61"/>
      <c r="D21760" s="57"/>
      <c r="E21760" s="62"/>
    </row>
    <row r="21761">
      <c r="A21761" s="61"/>
      <c r="B21761" s="61"/>
      <c r="C21761" s="61"/>
      <c r="D21761" s="57"/>
      <c r="E21761" s="62"/>
    </row>
    <row r="21762">
      <c r="A21762" s="61"/>
      <c r="B21762" s="61"/>
      <c r="C21762" s="61"/>
      <c r="D21762" s="57"/>
      <c r="E21762" s="62"/>
    </row>
    <row r="21763">
      <c r="A21763" s="61"/>
      <c r="B21763" s="61"/>
      <c r="C21763" s="61"/>
      <c r="D21763" s="57"/>
      <c r="E21763" s="62"/>
    </row>
    <row r="21764">
      <c r="A21764" s="61"/>
      <c r="B21764" s="61"/>
      <c r="C21764" s="61"/>
      <c r="D21764" s="57"/>
      <c r="E21764" s="62"/>
    </row>
    <row r="21765">
      <c r="A21765" s="61"/>
      <c r="B21765" s="61"/>
      <c r="C21765" s="61"/>
      <c r="D21765" s="57"/>
      <c r="E21765" s="62"/>
    </row>
    <row r="21766">
      <c r="A21766" s="61"/>
      <c r="B21766" s="61"/>
      <c r="C21766" s="61"/>
      <c r="D21766" s="57"/>
      <c r="E21766" s="62"/>
    </row>
    <row r="21767">
      <c r="A21767" s="61"/>
      <c r="B21767" s="61"/>
      <c r="C21767" s="61"/>
      <c r="D21767" s="57"/>
      <c r="E21767" s="62"/>
    </row>
    <row r="21768">
      <c r="A21768" s="61"/>
      <c r="B21768" s="61"/>
      <c r="C21768" s="61"/>
      <c r="D21768" s="57"/>
      <c r="E21768" s="62"/>
    </row>
    <row r="21769">
      <c r="A21769" s="61"/>
      <c r="B21769" s="61"/>
      <c r="C21769" s="61"/>
      <c r="D21769" s="57"/>
      <c r="E21769" s="62"/>
    </row>
    <row r="21770">
      <c r="A21770" s="61"/>
      <c r="B21770" s="61"/>
      <c r="C21770" s="61"/>
      <c r="D21770" s="57"/>
      <c r="E21770" s="62"/>
    </row>
    <row r="21771">
      <c r="A21771" s="61"/>
      <c r="B21771" s="61"/>
      <c r="C21771" s="61"/>
      <c r="D21771" s="57"/>
      <c r="E21771" s="62"/>
    </row>
    <row r="21772">
      <c r="A21772" s="61"/>
      <c r="B21772" s="61"/>
      <c r="C21772" s="61"/>
      <c r="D21772" s="57"/>
      <c r="E21772" s="62"/>
    </row>
    <row r="21773">
      <c r="A21773" s="61"/>
      <c r="B21773" s="61"/>
      <c r="C21773" s="61"/>
      <c r="D21773" s="57"/>
      <c r="E21773" s="62"/>
    </row>
    <row r="21774">
      <c r="A21774" s="61"/>
      <c r="B21774" s="61"/>
      <c r="C21774" s="61"/>
      <c r="D21774" s="57"/>
      <c r="E21774" s="62"/>
    </row>
    <row r="21775">
      <c r="A21775" s="61"/>
      <c r="B21775" s="61"/>
      <c r="C21775" s="61"/>
      <c r="D21775" s="57"/>
      <c r="E21775" s="62"/>
    </row>
    <row r="21776">
      <c r="A21776" s="61"/>
      <c r="B21776" s="61"/>
      <c r="C21776" s="61"/>
      <c r="D21776" s="57"/>
      <c r="E21776" s="62"/>
    </row>
    <row r="21777">
      <c r="A21777" s="61"/>
      <c r="B21777" s="61"/>
      <c r="C21777" s="61"/>
      <c r="D21777" s="57"/>
      <c r="E21777" s="62"/>
    </row>
    <row r="21778">
      <c r="A21778" s="61"/>
      <c r="B21778" s="61"/>
      <c r="C21778" s="61"/>
      <c r="D21778" s="57"/>
      <c r="E21778" s="62"/>
    </row>
    <row r="21779">
      <c r="A21779" s="61"/>
      <c r="B21779" s="61"/>
      <c r="C21779" s="61"/>
      <c r="D21779" s="57"/>
      <c r="E21779" s="62"/>
    </row>
    <row r="21780">
      <c r="A21780" s="61"/>
      <c r="B21780" s="61"/>
      <c r="C21780" s="61"/>
      <c r="D21780" s="57"/>
      <c r="E21780" s="62"/>
    </row>
    <row r="21781">
      <c r="A21781" s="61"/>
      <c r="B21781" s="61"/>
      <c r="C21781" s="61"/>
      <c r="D21781" s="57"/>
      <c r="E21781" s="62"/>
    </row>
    <row r="21782">
      <c r="A21782" s="61"/>
      <c r="B21782" s="61"/>
      <c r="C21782" s="61"/>
      <c r="D21782" s="57"/>
      <c r="E21782" s="62"/>
    </row>
    <row r="21783">
      <c r="A21783" s="61"/>
      <c r="B21783" s="61"/>
      <c r="C21783" s="61"/>
      <c r="D21783" s="57"/>
      <c r="E21783" s="62"/>
    </row>
    <row r="21784">
      <c r="A21784" s="61"/>
      <c r="B21784" s="61"/>
      <c r="C21784" s="61"/>
      <c r="D21784" s="57"/>
      <c r="E21784" s="62"/>
    </row>
    <row r="21785">
      <c r="A21785" s="61"/>
      <c r="B21785" s="61"/>
      <c r="C21785" s="61"/>
      <c r="D21785" s="57"/>
      <c r="E21785" s="62"/>
    </row>
    <row r="21786">
      <c r="A21786" s="61"/>
      <c r="B21786" s="61"/>
      <c r="C21786" s="61"/>
      <c r="D21786" s="57"/>
      <c r="E21786" s="62"/>
    </row>
    <row r="21787">
      <c r="A21787" s="61"/>
      <c r="B21787" s="61"/>
      <c r="C21787" s="61"/>
      <c r="D21787" s="57"/>
      <c r="E21787" s="62"/>
    </row>
    <row r="21788">
      <c r="A21788" s="61"/>
      <c r="B21788" s="61"/>
      <c r="C21788" s="61"/>
      <c r="D21788" s="57"/>
      <c r="E21788" s="62"/>
    </row>
    <row r="21789">
      <c r="A21789" s="61"/>
      <c r="B21789" s="61"/>
      <c r="C21789" s="61"/>
      <c r="D21789" s="57"/>
      <c r="E21789" s="62"/>
    </row>
    <row r="21790">
      <c r="A21790" s="61"/>
      <c r="B21790" s="61"/>
      <c r="C21790" s="61"/>
      <c r="D21790" s="57"/>
      <c r="E21790" s="62"/>
    </row>
    <row r="21791">
      <c r="A21791" s="61"/>
      <c r="B21791" s="61"/>
      <c r="C21791" s="61"/>
      <c r="D21791" s="57"/>
      <c r="E21791" s="62"/>
    </row>
    <row r="21792">
      <c r="A21792" s="61"/>
      <c r="B21792" s="61"/>
      <c r="C21792" s="61"/>
      <c r="D21792" s="57"/>
      <c r="E21792" s="62"/>
    </row>
    <row r="21793">
      <c r="A21793" s="61"/>
      <c r="B21793" s="61"/>
      <c r="C21793" s="61"/>
      <c r="D21793" s="57"/>
      <c r="E21793" s="62"/>
    </row>
    <row r="21794">
      <c r="A21794" s="61"/>
      <c r="B21794" s="61"/>
      <c r="C21794" s="61"/>
      <c r="D21794" s="57"/>
      <c r="E21794" s="62"/>
    </row>
    <row r="21795">
      <c r="A21795" s="61"/>
      <c r="B21795" s="61"/>
      <c r="C21795" s="61"/>
      <c r="D21795" s="57"/>
      <c r="E21795" s="62"/>
    </row>
    <row r="21796">
      <c r="A21796" s="61"/>
      <c r="B21796" s="61"/>
      <c r="C21796" s="61"/>
      <c r="D21796" s="57"/>
      <c r="E21796" s="62"/>
    </row>
    <row r="21797">
      <c r="A21797" s="61"/>
      <c r="B21797" s="61"/>
      <c r="C21797" s="61"/>
      <c r="D21797" s="57"/>
      <c r="E21797" s="62"/>
    </row>
    <row r="21798">
      <c r="A21798" s="61"/>
      <c r="B21798" s="61"/>
      <c r="C21798" s="61"/>
      <c r="D21798" s="57"/>
      <c r="E21798" s="62"/>
    </row>
    <row r="21799">
      <c r="A21799" s="61"/>
      <c r="B21799" s="61"/>
      <c r="C21799" s="61"/>
      <c r="D21799" s="57"/>
      <c r="E21799" s="62"/>
    </row>
    <row r="21800">
      <c r="A21800" s="61"/>
      <c r="B21800" s="61"/>
      <c r="C21800" s="61"/>
      <c r="D21800" s="57"/>
      <c r="E21800" s="62"/>
    </row>
    <row r="21801">
      <c r="A21801" s="61"/>
      <c r="B21801" s="61"/>
      <c r="C21801" s="61"/>
      <c r="D21801" s="57"/>
      <c r="E21801" s="62"/>
    </row>
    <row r="21802">
      <c r="A21802" s="61"/>
      <c r="B21802" s="61"/>
      <c r="C21802" s="61"/>
      <c r="D21802" s="57"/>
      <c r="E21802" s="62"/>
    </row>
    <row r="21803">
      <c r="A21803" s="61"/>
      <c r="B21803" s="61"/>
      <c r="C21803" s="61"/>
      <c r="D21803" s="57"/>
      <c r="E21803" s="62"/>
    </row>
    <row r="21804">
      <c r="A21804" s="61"/>
      <c r="B21804" s="61"/>
      <c r="C21804" s="61"/>
      <c r="D21804" s="57"/>
      <c r="E21804" s="62"/>
    </row>
    <row r="21805">
      <c r="A21805" s="61"/>
      <c r="B21805" s="61"/>
      <c r="C21805" s="61"/>
      <c r="D21805" s="57"/>
      <c r="E21805" s="62"/>
    </row>
    <row r="21806">
      <c r="A21806" s="61"/>
      <c r="B21806" s="61"/>
      <c r="C21806" s="61"/>
      <c r="D21806" s="57"/>
      <c r="E21806" s="62"/>
    </row>
    <row r="21807">
      <c r="A21807" s="61"/>
      <c r="B21807" s="61"/>
      <c r="C21807" s="61"/>
      <c r="D21807" s="57"/>
      <c r="E21807" s="62"/>
    </row>
    <row r="21808">
      <c r="A21808" s="61"/>
      <c r="B21808" s="61"/>
      <c r="C21808" s="61"/>
      <c r="D21808" s="57"/>
      <c r="E21808" s="62"/>
    </row>
    <row r="21809">
      <c r="A21809" s="61"/>
      <c r="B21809" s="61"/>
      <c r="C21809" s="61"/>
      <c r="D21809" s="57"/>
      <c r="E21809" s="62"/>
    </row>
    <row r="21810">
      <c r="A21810" s="61"/>
      <c r="B21810" s="61"/>
      <c r="C21810" s="61"/>
      <c r="D21810" s="57"/>
      <c r="E21810" s="62"/>
    </row>
    <row r="21811">
      <c r="A21811" s="61"/>
      <c r="B21811" s="61"/>
      <c r="C21811" s="61"/>
      <c r="D21811" s="57"/>
      <c r="E21811" s="62"/>
    </row>
    <row r="21812">
      <c r="A21812" s="61"/>
      <c r="B21812" s="61"/>
      <c r="C21812" s="61"/>
      <c r="D21812" s="57"/>
      <c r="E21812" s="62"/>
    </row>
    <row r="21813">
      <c r="A21813" s="61"/>
      <c r="B21813" s="61"/>
      <c r="C21813" s="61"/>
      <c r="D21813" s="57"/>
      <c r="E21813" s="62"/>
    </row>
    <row r="21814">
      <c r="A21814" s="61"/>
      <c r="B21814" s="61"/>
      <c r="C21814" s="61"/>
      <c r="D21814" s="57"/>
      <c r="E21814" s="62"/>
    </row>
    <row r="21815">
      <c r="A21815" s="61"/>
      <c r="B21815" s="61"/>
      <c r="C21815" s="61"/>
      <c r="D21815" s="57"/>
      <c r="E21815" s="62"/>
    </row>
    <row r="21816">
      <c r="A21816" s="61"/>
      <c r="B21816" s="61"/>
      <c r="C21816" s="61"/>
      <c r="D21816" s="57"/>
      <c r="E21816" s="62"/>
    </row>
    <row r="21817">
      <c r="A21817" s="61"/>
      <c r="B21817" s="61"/>
      <c r="C21817" s="61"/>
      <c r="D21817" s="57"/>
      <c r="E21817" s="62"/>
    </row>
    <row r="21818">
      <c r="A21818" s="61"/>
      <c r="B21818" s="61"/>
      <c r="C21818" s="61"/>
      <c r="D21818" s="57"/>
      <c r="E21818" s="62"/>
    </row>
    <row r="21819">
      <c r="A21819" s="61"/>
      <c r="B21819" s="61"/>
      <c r="C21819" s="61"/>
      <c r="D21819" s="57"/>
      <c r="E21819" s="62"/>
    </row>
    <row r="21820">
      <c r="A21820" s="61"/>
      <c r="B21820" s="61"/>
      <c r="C21820" s="61"/>
      <c r="D21820" s="57"/>
      <c r="E21820" s="62"/>
    </row>
    <row r="21821">
      <c r="A21821" s="61"/>
      <c r="B21821" s="61"/>
      <c r="C21821" s="61"/>
      <c r="D21821" s="57"/>
      <c r="E21821" s="62"/>
    </row>
    <row r="21822">
      <c r="A21822" s="61"/>
      <c r="B21822" s="61"/>
      <c r="C21822" s="61"/>
      <c r="D21822" s="57"/>
      <c r="E21822" s="62"/>
    </row>
    <row r="21823">
      <c r="A21823" s="61"/>
      <c r="B21823" s="61"/>
      <c r="C21823" s="61"/>
      <c r="D21823" s="57"/>
      <c r="E21823" s="62"/>
    </row>
    <row r="21824">
      <c r="A21824" s="61"/>
      <c r="B21824" s="61"/>
      <c r="C21824" s="61"/>
      <c r="D21824" s="57"/>
      <c r="E21824" s="62"/>
    </row>
    <row r="21825">
      <c r="A21825" s="61"/>
      <c r="B21825" s="61"/>
      <c r="C21825" s="61"/>
      <c r="D21825" s="57"/>
      <c r="E21825" s="62"/>
    </row>
    <row r="21826">
      <c r="A21826" s="61"/>
      <c r="B21826" s="61"/>
      <c r="C21826" s="61"/>
      <c r="D21826" s="57"/>
      <c r="E21826" s="62"/>
    </row>
    <row r="21827">
      <c r="A21827" s="61"/>
      <c r="B21827" s="61"/>
      <c r="C21827" s="61"/>
      <c r="D21827" s="57"/>
      <c r="E21827" s="62"/>
    </row>
    <row r="21828">
      <c r="A21828" s="61"/>
      <c r="B21828" s="61"/>
      <c r="C21828" s="61"/>
      <c r="D21828" s="57"/>
      <c r="E21828" s="62"/>
    </row>
    <row r="21829">
      <c r="A21829" s="61"/>
      <c r="B21829" s="61"/>
      <c r="C21829" s="61"/>
      <c r="D21829" s="57"/>
      <c r="E21829" s="62"/>
    </row>
    <row r="21830">
      <c r="A21830" s="61"/>
      <c r="B21830" s="61"/>
      <c r="C21830" s="61"/>
      <c r="D21830" s="57"/>
      <c r="E21830" s="62"/>
    </row>
    <row r="21831">
      <c r="A21831" s="61"/>
      <c r="B21831" s="61"/>
      <c r="C21831" s="61"/>
      <c r="D21831" s="57"/>
      <c r="E21831" s="62"/>
    </row>
    <row r="21832">
      <c r="A21832" s="61"/>
      <c r="B21832" s="61"/>
      <c r="C21832" s="61"/>
      <c r="D21832" s="57"/>
      <c r="E21832" s="62"/>
    </row>
    <row r="21833">
      <c r="A21833" s="61"/>
      <c r="B21833" s="61"/>
      <c r="C21833" s="61"/>
      <c r="D21833" s="57"/>
      <c r="E21833" s="62"/>
    </row>
    <row r="21834">
      <c r="A21834" s="61"/>
      <c r="B21834" s="61"/>
      <c r="C21834" s="61"/>
      <c r="D21834" s="57"/>
      <c r="E21834" s="62"/>
    </row>
    <row r="21835">
      <c r="A21835" s="61"/>
      <c r="B21835" s="61"/>
      <c r="C21835" s="61"/>
      <c r="D21835" s="57"/>
      <c r="E21835" s="62"/>
    </row>
    <row r="21836">
      <c r="A21836" s="61"/>
      <c r="B21836" s="61"/>
      <c r="C21836" s="61"/>
      <c r="D21836" s="57"/>
      <c r="E21836" s="62"/>
    </row>
    <row r="21837">
      <c r="A21837" s="61"/>
      <c r="B21837" s="61"/>
      <c r="C21837" s="61"/>
      <c r="D21837" s="57"/>
      <c r="E21837" s="62"/>
    </row>
    <row r="21838">
      <c r="A21838" s="61"/>
      <c r="B21838" s="61"/>
      <c r="C21838" s="61"/>
      <c r="D21838" s="57"/>
      <c r="E21838" s="62"/>
    </row>
    <row r="21839">
      <c r="A21839" s="61"/>
      <c r="B21839" s="61"/>
      <c r="C21839" s="61"/>
      <c r="D21839" s="57"/>
      <c r="E21839" s="62"/>
    </row>
    <row r="21840">
      <c r="A21840" s="61"/>
      <c r="B21840" s="61"/>
      <c r="C21840" s="61"/>
      <c r="D21840" s="57"/>
      <c r="E21840" s="62"/>
    </row>
    <row r="21841">
      <c r="A21841" s="61"/>
      <c r="B21841" s="61"/>
      <c r="C21841" s="61"/>
      <c r="D21841" s="57"/>
      <c r="E21841" s="62"/>
    </row>
    <row r="21842">
      <c r="A21842" s="61"/>
      <c r="B21842" s="61"/>
      <c r="C21842" s="61"/>
      <c r="D21842" s="57"/>
      <c r="E21842" s="62"/>
    </row>
    <row r="21843">
      <c r="A21843" s="61"/>
      <c r="B21843" s="61"/>
      <c r="C21843" s="61"/>
      <c r="D21843" s="57"/>
      <c r="E21843" s="62"/>
    </row>
    <row r="21844">
      <c r="A21844" s="61"/>
      <c r="B21844" s="61"/>
      <c r="C21844" s="61"/>
      <c r="D21844" s="57"/>
      <c r="E21844" s="62"/>
    </row>
    <row r="21845">
      <c r="A21845" s="61"/>
      <c r="B21845" s="61"/>
      <c r="C21845" s="61"/>
      <c r="D21845" s="57"/>
      <c r="E21845" s="62"/>
    </row>
    <row r="21846">
      <c r="A21846" s="61"/>
      <c r="B21846" s="61"/>
      <c r="C21846" s="61"/>
      <c r="D21846" s="57"/>
      <c r="E21846" s="62"/>
    </row>
    <row r="21847">
      <c r="A21847" s="61"/>
      <c r="B21847" s="61"/>
      <c r="C21847" s="61"/>
      <c r="D21847" s="57"/>
      <c r="E21847" s="62"/>
    </row>
    <row r="21848">
      <c r="A21848" s="61"/>
      <c r="B21848" s="61"/>
      <c r="C21848" s="61"/>
      <c r="D21848" s="57"/>
      <c r="E21848" s="62"/>
    </row>
    <row r="21849">
      <c r="A21849" s="61"/>
      <c r="B21849" s="61"/>
      <c r="C21849" s="61"/>
      <c r="D21849" s="57"/>
      <c r="E21849" s="62"/>
    </row>
    <row r="21850">
      <c r="A21850" s="61"/>
      <c r="B21850" s="61"/>
      <c r="C21850" s="61"/>
      <c r="D21850" s="57"/>
      <c r="E21850" s="62"/>
    </row>
    <row r="21851">
      <c r="A21851" s="61"/>
      <c r="B21851" s="61"/>
      <c r="C21851" s="61"/>
      <c r="D21851" s="57"/>
      <c r="E21851" s="62"/>
    </row>
    <row r="21852">
      <c r="A21852" s="61"/>
      <c r="B21852" s="61"/>
      <c r="C21852" s="61"/>
      <c r="D21852" s="57"/>
      <c r="E21852" s="62"/>
    </row>
    <row r="21853">
      <c r="A21853" s="61"/>
      <c r="B21853" s="61"/>
      <c r="C21853" s="61"/>
      <c r="D21853" s="57"/>
      <c r="E21853" s="62"/>
    </row>
    <row r="21854">
      <c r="A21854" s="61"/>
      <c r="B21854" s="61"/>
      <c r="C21854" s="61"/>
      <c r="D21854" s="57"/>
      <c r="E21854" s="62"/>
    </row>
    <row r="21855">
      <c r="A21855" s="61"/>
      <c r="B21855" s="61"/>
      <c r="C21855" s="61"/>
      <c r="D21855" s="57"/>
      <c r="E21855" s="62"/>
    </row>
    <row r="21856">
      <c r="A21856" s="61"/>
      <c r="B21856" s="61"/>
      <c r="C21856" s="61"/>
      <c r="D21856" s="57"/>
      <c r="E21856" s="62"/>
    </row>
    <row r="21857">
      <c r="A21857" s="61"/>
      <c r="B21857" s="61"/>
      <c r="C21857" s="61"/>
      <c r="D21857" s="57"/>
      <c r="E21857" s="62"/>
    </row>
    <row r="21858">
      <c r="A21858" s="61"/>
      <c r="B21858" s="61"/>
      <c r="C21858" s="61"/>
      <c r="D21858" s="57"/>
      <c r="E21858" s="62"/>
    </row>
    <row r="21859">
      <c r="A21859" s="61"/>
      <c r="B21859" s="61"/>
      <c r="C21859" s="61"/>
      <c r="D21859" s="57"/>
      <c r="E21859" s="62"/>
    </row>
    <row r="21860">
      <c r="A21860" s="61"/>
      <c r="B21860" s="61"/>
      <c r="C21860" s="61"/>
      <c r="D21860" s="57"/>
      <c r="E21860" s="62"/>
    </row>
    <row r="21861">
      <c r="A21861" s="61"/>
      <c r="B21861" s="61"/>
      <c r="C21861" s="61"/>
      <c r="D21861" s="57"/>
      <c r="E21861" s="62"/>
    </row>
    <row r="21862">
      <c r="A21862" s="61"/>
      <c r="B21862" s="61"/>
      <c r="C21862" s="61"/>
      <c r="D21862" s="57"/>
      <c r="E21862" s="62"/>
    </row>
    <row r="21863">
      <c r="A21863" s="61"/>
      <c r="B21863" s="61"/>
      <c r="C21863" s="61"/>
      <c r="D21863" s="57"/>
      <c r="E21863" s="62"/>
    </row>
    <row r="21864">
      <c r="A21864" s="61"/>
      <c r="B21864" s="61"/>
      <c r="C21864" s="61"/>
      <c r="D21864" s="57"/>
      <c r="E21864" s="62"/>
    </row>
    <row r="21865">
      <c r="A21865" s="61"/>
      <c r="B21865" s="61"/>
      <c r="C21865" s="61"/>
      <c r="D21865" s="57"/>
      <c r="E21865" s="62"/>
    </row>
    <row r="21866">
      <c r="A21866" s="61"/>
      <c r="B21866" s="61"/>
      <c r="C21866" s="61"/>
      <c r="D21866" s="57"/>
      <c r="E21866" s="62"/>
    </row>
    <row r="21867">
      <c r="A21867" s="61"/>
      <c r="B21867" s="61"/>
      <c r="C21867" s="61"/>
      <c r="D21867" s="57"/>
      <c r="E21867" s="62"/>
    </row>
    <row r="21868">
      <c r="A21868" s="61"/>
      <c r="B21868" s="61"/>
      <c r="C21868" s="61"/>
      <c r="D21868" s="57"/>
      <c r="E21868" s="62"/>
    </row>
    <row r="21869">
      <c r="A21869" s="61"/>
      <c r="B21869" s="61"/>
      <c r="C21869" s="61"/>
      <c r="D21869" s="57"/>
      <c r="E21869" s="62"/>
    </row>
    <row r="21870">
      <c r="A21870" s="61"/>
      <c r="B21870" s="61"/>
      <c r="C21870" s="61"/>
      <c r="D21870" s="57"/>
      <c r="E21870" s="62"/>
    </row>
    <row r="21871">
      <c r="A21871" s="61"/>
      <c r="B21871" s="61"/>
      <c r="C21871" s="61"/>
      <c r="D21871" s="57"/>
      <c r="E21871" s="62"/>
    </row>
    <row r="21872">
      <c r="A21872" s="61"/>
      <c r="B21872" s="61"/>
      <c r="C21872" s="61"/>
      <c r="D21872" s="57"/>
      <c r="E21872" s="62"/>
    </row>
    <row r="21873">
      <c r="A21873" s="61"/>
      <c r="B21873" s="61"/>
      <c r="C21873" s="61"/>
      <c r="D21873" s="57"/>
      <c r="E21873" s="62"/>
    </row>
    <row r="21874">
      <c r="A21874" s="61"/>
      <c r="B21874" s="61"/>
      <c r="C21874" s="61"/>
      <c r="D21874" s="57"/>
      <c r="E21874" s="62"/>
    </row>
    <row r="21875">
      <c r="A21875" s="61"/>
      <c r="B21875" s="61"/>
      <c r="C21875" s="61"/>
      <c r="D21875" s="57"/>
      <c r="E21875" s="62"/>
    </row>
    <row r="21876">
      <c r="A21876" s="61"/>
      <c r="B21876" s="61"/>
      <c r="C21876" s="61"/>
      <c r="D21876" s="57"/>
      <c r="E21876" s="62"/>
    </row>
    <row r="21877">
      <c r="A21877" s="61"/>
      <c r="B21877" s="61"/>
      <c r="C21877" s="61"/>
      <c r="D21877" s="57"/>
      <c r="E21877" s="62"/>
    </row>
    <row r="21878">
      <c r="A21878" s="61"/>
      <c r="B21878" s="61"/>
      <c r="C21878" s="61"/>
      <c r="D21878" s="57"/>
      <c r="E21878" s="62"/>
    </row>
    <row r="21879">
      <c r="A21879" s="61"/>
      <c r="B21879" s="61"/>
      <c r="C21879" s="61"/>
      <c r="D21879" s="57"/>
      <c r="E21879" s="62"/>
    </row>
    <row r="21880">
      <c r="A21880" s="61"/>
      <c r="B21880" s="61"/>
      <c r="C21880" s="61"/>
      <c r="D21880" s="57"/>
      <c r="E21880" s="62"/>
    </row>
    <row r="21881">
      <c r="A21881" s="61"/>
      <c r="B21881" s="61"/>
      <c r="C21881" s="61"/>
      <c r="D21881" s="57"/>
      <c r="E21881" s="62"/>
    </row>
    <row r="21882">
      <c r="A21882" s="61"/>
      <c r="B21882" s="61"/>
      <c r="C21882" s="61"/>
      <c r="D21882" s="57"/>
      <c r="E21882" s="62"/>
    </row>
    <row r="21883">
      <c r="A21883" s="61"/>
      <c r="B21883" s="61"/>
      <c r="C21883" s="61"/>
      <c r="D21883" s="57"/>
      <c r="E21883" s="62"/>
    </row>
    <row r="21884">
      <c r="A21884" s="61"/>
      <c r="B21884" s="61"/>
      <c r="C21884" s="61"/>
      <c r="D21884" s="57"/>
      <c r="E21884" s="62"/>
    </row>
    <row r="21885">
      <c r="A21885" s="61"/>
      <c r="B21885" s="61"/>
      <c r="C21885" s="61"/>
      <c r="D21885" s="57"/>
      <c r="E21885" s="62"/>
    </row>
    <row r="21886">
      <c r="A21886" s="61"/>
      <c r="B21886" s="61"/>
      <c r="C21886" s="61"/>
      <c r="D21886" s="57"/>
      <c r="E21886" s="62"/>
    </row>
    <row r="21887">
      <c r="A21887" s="61"/>
      <c r="B21887" s="61"/>
      <c r="C21887" s="61"/>
      <c r="D21887" s="57"/>
      <c r="E21887" s="62"/>
    </row>
    <row r="21888">
      <c r="A21888" s="61"/>
      <c r="B21888" s="61"/>
      <c r="C21888" s="61"/>
      <c r="D21888" s="57"/>
      <c r="E21888" s="62"/>
    </row>
    <row r="21889">
      <c r="A21889" s="61"/>
      <c r="B21889" s="61"/>
      <c r="C21889" s="61"/>
      <c r="D21889" s="57"/>
      <c r="E21889" s="62"/>
    </row>
    <row r="21890">
      <c r="A21890" s="61"/>
      <c r="B21890" s="61"/>
      <c r="C21890" s="61"/>
      <c r="D21890" s="57"/>
      <c r="E21890" s="62"/>
    </row>
    <row r="21891">
      <c r="A21891" s="61"/>
      <c r="B21891" s="61"/>
      <c r="C21891" s="61"/>
      <c r="D21891" s="57"/>
      <c r="E21891" s="62"/>
    </row>
    <row r="21892">
      <c r="A21892" s="61"/>
      <c r="B21892" s="61"/>
      <c r="C21892" s="61"/>
      <c r="D21892" s="57"/>
      <c r="E21892" s="62"/>
    </row>
    <row r="21893">
      <c r="A21893" s="61"/>
      <c r="B21893" s="61"/>
      <c r="C21893" s="61"/>
      <c r="D21893" s="57"/>
      <c r="E21893" s="62"/>
    </row>
    <row r="21894">
      <c r="A21894" s="61"/>
      <c r="B21894" s="61"/>
      <c r="C21894" s="61"/>
      <c r="D21894" s="57"/>
      <c r="E21894" s="62"/>
    </row>
    <row r="21895">
      <c r="A21895" s="61"/>
      <c r="B21895" s="61"/>
      <c r="C21895" s="61"/>
      <c r="D21895" s="57"/>
      <c r="E21895" s="62"/>
    </row>
    <row r="21896">
      <c r="A21896" s="61"/>
      <c r="B21896" s="61"/>
      <c r="C21896" s="61"/>
      <c r="D21896" s="57"/>
      <c r="E21896" s="62"/>
    </row>
    <row r="21897">
      <c r="A21897" s="61"/>
      <c r="B21897" s="61"/>
      <c r="C21897" s="61"/>
      <c r="D21897" s="57"/>
      <c r="E21897" s="62"/>
    </row>
    <row r="21898">
      <c r="A21898" s="61"/>
      <c r="B21898" s="61"/>
      <c r="C21898" s="61"/>
      <c r="D21898" s="57"/>
      <c r="E21898" s="62"/>
    </row>
    <row r="21899">
      <c r="A21899" s="61"/>
      <c r="B21899" s="61"/>
      <c r="C21899" s="61"/>
      <c r="D21899" s="57"/>
      <c r="E21899" s="62"/>
    </row>
    <row r="21900">
      <c r="A21900" s="61"/>
      <c r="B21900" s="61"/>
      <c r="C21900" s="61"/>
      <c r="D21900" s="57"/>
      <c r="E21900" s="62"/>
    </row>
    <row r="21901">
      <c r="A21901" s="61"/>
      <c r="B21901" s="61"/>
      <c r="C21901" s="61"/>
      <c r="D21901" s="57"/>
      <c r="E21901" s="62"/>
    </row>
    <row r="21902">
      <c r="A21902" s="61"/>
      <c r="B21902" s="61"/>
      <c r="C21902" s="61"/>
      <c r="D21902" s="57"/>
      <c r="E21902" s="62"/>
    </row>
    <row r="21903">
      <c r="A21903" s="61"/>
      <c r="B21903" s="61"/>
      <c r="C21903" s="61"/>
      <c r="D21903" s="57"/>
      <c r="E21903" s="62"/>
    </row>
    <row r="21904">
      <c r="A21904" s="61"/>
      <c r="B21904" s="61"/>
      <c r="C21904" s="61"/>
      <c r="D21904" s="57"/>
      <c r="E21904" s="62"/>
    </row>
    <row r="21905">
      <c r="A21905" s="61"/>
      <c r="B21905" s="61"/>
      <c r="C21905" s="61"/>
      <c r="D21905" s="57"/>
      <c r="E21905" s="62"/>
    </row>
    <row r="21906">
      <c r="A21906" s="61"/>
      <c r="B21906" s="61"/>
      <c r="C21906" s="61"/>
      <c r="D21906" s="57"/>
      <c r="E21906" s="62"/>
    </row>
    <row r="21907">
      <c r="A21907" s="61"/>
      <c r="B21907" s="61"/>
      <c r="C21907" s="61"/>
      <c r="D21907" s="57"/>
      <c r="E21907" s="62"/>
    </row>
    <row r="21908">
      <c r="A21908" s="61"/>
      <c r="B21908" s="61"/>
      <c r="C21908" s="61"/>
      <c r="D21908" s="57"/>
      <c r="E21908" s="62"/>
    </row>
    <row r="21909">
      <c r="A21909" s="61"/>
      <c r="B21909" s="61"/>
      <c r="C21909" s="61"/>
      <c r="D21909" s="57"/>
      <c r="E21909" s="62"/>
    </row>
    <row r="21910">
      <c r="A21910" s="61"/>
      <c r="B21910" s="61"/>
      <c r="C21910" s="61"/>
      <c r="D21910" s="57"/>
      <c r="E21910" s="62"/>
    </row>
    <row r="21911">
      <c r="A21911" s="61"/>
      <c r="B21911" s="61"/>
      <c r="C21911" s="61"/>
      <c r="D21911" s="57"/>
      <c r="E21911" s="62"/>
    </row>
    <row r="21912">
      <c r="A21912" s="61"/>
      <c r="B21912" s="61"/>
      <c r="C21912" s="61"/>
      <c r="D21912" s="57"/>
      <c r="E21912" s="62"/>
    </row>
    <row r="21913">
      <c r="A21913" s="61"/>
      <c r="B21913" s="61"/>
      <c r="C21913" s="61"/>
      <c r="D21913" s="57"/>
      <c r="E21913" s="62"/>
    </row>
    <row r="21914">
      <c r="A21914" s="61"/>
      <c r="B21914" s="61"/>
      <c r="C21914" s="61"/>
      <c r="D21914" s="57"/>
      <c r="E21914" s="62"/>
    </row>
    <row r="21915">
      <c r="A21915" s="61"/>
      <c r="B21915" s="61"/>
      <c r="C21915" s="61"/>
      <c r="D21915" s="57"/>
      <c r="E21915" s="62"/>
    </row>
    <row r="21916">
      <c r="A21916" s="61"/>
      <c r="B21916" s="61"/>
      <c r="C21916" s="61"/>
      <c r="D21916" s="57"/>
      <c r="E21916" s="62"/>
    </row>
    <row r="21917">
      <c r="A21917" s="61"/>
      <c r="B21917" s="61"/>
      <c r="C21917" s="61"/>
      <c r="D21917" s="57"/>
      <c r="E21917" s="62"/>
    </row>
    <row r="21918">
      <c r="A21918" s="61"/>
      <c r="B21918" s="61"/>
      <c r="C21918" s="61"/>
      <c r="D21918" s="57"/>
      <c r="E21918" s="62"/>
    </row>
    <row r="21919">
      <c r="A21919" s="61"/>
      <c r="B21919" s="61"/>
      <c r="C21919" s="61"/>
      <c r="D21919" s="57"/>
      <c r="E21919" s="62"/>
    </row>
    <row r="21920">
      <c r="A21920" s="61"/>
      <c r="B21920" s="61"/>
      <c r="C21920" s="61"/>
      <c r="D21920" s="57"/>
      <c r="E21920" s="62"/>
    </row>
    <row r="21921">
      <c r="A21921" s="61"/>
      <c r="B21921" s="61"/>
      <c r="C21921" s="61"/>
      <c r="D21921" s="57"/>
      <c r="E21921" s="62"/>
    </row>
    <row r="21922">
      <c r="A21922" s="61"/>
      <c r="B21922" s="61"/>
      <c r="C21922" s="61"/>
      <c r="D21922" s="57"/>
      <c r="E21922" s="62"/>
    </row>
    <row r="21923">
      <c r="A21923" s="61"/>
      <c r="B21923" s="61"/>
      <c r="C21923" s="61"/>
      <c r="D21923" s="57"/>
      <c r="E21923" s="62"/>
    </row>
    <row r="21924">
      <c r="A21924" s="61"/>
      <c r="B21924" s="61"/>
      <c r="C21924" s="61"/>
      <c r="D21924" s="57"/>
      <c r="E21924" s="62"/>
    </row>
    <row r="21925">
      <c r="A21925" s="61"/>
      <c r="B21925" s="61"/>
      <c r="C21925" s="61"/>
      <c r="D21925" s="57"/>
      <c r="E21925" s="62"/>
    </row>
    <row r="21926">
      <c r="A21926" s="61"/>
      <c r="B21926" s="61"/>
      <c r="C21926" s="61"/>
      <c r="D21926" s="57"/>
      <c r="E21926" s="62"/>
    </row>
    <row r="21927">
      <c r="A21927" s="61"/>
      <c r="B21927" s="61"/>
      <c r="C21927" s="61"/>
      <c r="D21927" s="57"/>
      <c r="E21927" s="62"/>
    </row>
    <row r="21928">
      <c r="A21928" s="61"/>
      <c r="B21928" s="61"/>
      <c r="C21928" s="61"/>
      <c r="D21928" s="57"/>
      <c r="E21928" s="62"/>
    </row>
    <row r="21929">
      <c r="A21929" s="61"/>
      <c r="B21929" s="61"/>
      <c r="C21929" s="61"/>
      <c r="D21929" s="57"/>
      <c r="E21929" s="62"/>
    </row>
    <row r="21930">
      <c r="A21930" s="61"/>
      <c r="B21930" s="61"/>
      <c r="C21930" s="61"/>
      <c r="D21930" s="57"/>
      <c r="E21930" s="62"/>
    </row>
    <row r="21931">
      <c r="A21931" s="61"/>
      <c r="B21931" s="61"/>
      <c r="C21931" s="61"/>
      <c r="D21931" s="57"/>
      <c r="E21931" s="62"/>
    </row>
    <row r="21932">
      <c r="A21932" s="61"/>
      <c r="B21932" s="61"/>
      <c r="C21932" s="61"/>
      <c r="D21932" s="57"/>
      <c r="E21932" s="62"/>
    </row>
    <row r="21933">
      <c r="A21933" s="61"/>
      <c r="B21933" s="61"/>
      <c r="C21933" s="61"/>
      <c r="D21933" s="57"/>
      <c r="E21933" s="62"/>
    </row>
    <row r="21934">
      <c r="A21934" s="61"/>
      <c r="B21934" s="61"/>
      <c r="C21934" s="61"/>
      <c r="D21934" s="57"/>
      <c r="E21934" s="62"/>
    </row>
    <row r="21935">
      <c r="A21935" s="61"/>
      <c r="B21935" s="61"/>
      <c r="C21935" s="61"/>
      <c r="D21935" s="57"/>
      <c r="E21935" s="62"/>
    </row>
    <row r="21936">
      <c r="A21936" s="61"/>
      <c r="B21936" s="61"/>
      <c r="C21936" s="61"/>
      <c r="D21936" s="57"/>
      <c r="E21936" s="62"/>
    </row>
    <row r="21937">
      <c r="A21937" s="61"/>
      <c r="B21937" s="61"/>
      <c r="C21937" s="61"/>
      <c r="D21937" s="57"/>
      <c r="E21937" s="62"/>
    </row>
    <row r="21938">
      <c r="A21938" s="61"/>
      <c r="B21938" s="61"/>
      <c r="C21938" s="61"/>
      <c r="D21938" s="57"/>
      <c r="E21938" s="62"/>
    </row>
    <row r="21939">
      <c r="A21939" s="61"/>
      <c r="B21939" s="61"/>
      <c r="C21939" s="61"/>
      <c r="D21939" s="57"/>
      <c r="E21939" s="62"/>
    </row>
    <row r="21940">
      <c r="A21940" s="61"/>
      <c r="B21940" s="61"/>
      <c r="C21940" s="61"/>
      <c r="D21940" s="57"/>
      <c r="E21940" s="62"/>
    </row>
    <row r="21941">
      <c r="A21941" s="61"/>
      <c r="B21941" s="61"/>
      <c r="C21941" s="61"/>
      <c r="D21941" s="57"/>
      <c r="E21941" s="62"/>
    </row>
    <row r="21942">
      <c r="A21942" s="61"/>
      <c r="B21942" s="61"/>
      <c r="C21942" s="61"/>
      <c r="D21942" s="57"/>
      <c r="E21942" s="62"/>
    </row>
    <row r="21943">
      <c r="A21943" s="61"/>
      <c r="B21943" s="61"/>
      <c r="C21943" s="61"/>
      <c r="D21943" s="57"/>
      <c r="E21943" s="62"/>
    </row>
    <row r="21944">
      <c r="A21944" s="61"/>
      <c r="B21944" s="61"/>
      <c r="C21944" s="61"/>
      <c r="D21944" s="57"/>
      <c r="E21944" s="62"/>
    </row>
    <row r="21945">
      <c r="A21945" s="61"/>
      <c r="B21945" s="61"/>
      <c r="C21945" s="61"/>
      <c r="D21945" s="57"/>
      <c r="E21945" s="62"/>
    </row>
    <row r="21946">
      <c r="A21946" s="61"/>
      <c r="B21946" s="61"/>
      <c r="C21946" s="61"/>
      <c r="D21946" s="57"/>
      <c r="E21946" s="62"/>
    </row>
    <row r="21947">
      <c r="A21947" s="61"/>
      <c r="B21947" s="61"/>
      <c r="C21947" s="61"/>
      <c r="D21947" s="57"/>
      <c r="E21947" s="62"/>
    </row>
    <row r="21948">
      <c r="A21948" s="61"/>
      <c r="B21948" s="61"/>
      <c r="C21948" s="61"/>
      <c r="D21948" s="57"/>
      <c r="E21948" s="62"/>
    </row>
    <row r="21949">
      <c r="A21949" s="61"/>
      <c r="B21949" s="61"/>
      <c r="C21949" s="61"/>
      <c r="D21949" s="57"/>
      <c r="E21949" s="62"/>
    </row>
    <row r="21950">
      <c r="A21950" s="61"/>
      <c r="B21950" s="61"/>
      <c r="C21950" s="61"/>
      <c r="D21950" s="57"/>
      <c r="E21950" s="62"/>
    </row>
    <row r="21951">
      <c r="A21951" s="61"/>
      <c r="B21951" s="61"/>
      <c r="C21951" s="61"/>
      <c r="D21951" s="57"/>
      <c r="E21951" s="62"/>
    </row>
    <row r="21952">
      <c r="A21952" s="61"/>
      <c r="B21952" s="61"/>
      <c r="C21952" s="61"/>
      <c r="D21952" s="57"/>
      <c r="E21952" s="62"/>
    </row>
    <row r="21953">
      <c r="A21953" s="61"/>
      <c r="B21953" s="61"/>
      <c r="C21953" s="61"/>
      <c r="D21953" s="57"/>
      <c r="E21953" s="62"/>
    </row>
    <row r="21954">
      <c r="A21954" s="61"/>
      <c r="B21954" s="61"/>
      <c r="C21954" s="61"/>
      <c r="D21954" s="57"/>
      <c r="E21954" s="62"/>
    </row>
    <row r="21955">
      <c r="A21955" s="61"/>
      <c r="B21955" s="61"/>
      <c r="C21955" s="61"/>
      <c r="D21955" s="57"/>
      <c r="E21955" s="62"/>
    </row>
    <row r="21956">
      <c r="A21956" s="61"/>
      <c r="B21956" s="61"/>
      <c r="C21956" s="61"/>
      <c r="D21956" s="57"/>
      <c r="E21956" s="62"/>
    </row>
    <row r="21957">
      <c r="A21957" s="61"/>
      <c r="B21957" s="61"/>
      <c r="C21957" s="61"/>
      <c r="D21957" s="57"/>
      <c r="E21957" s="62"/>
    </row>
    <row r="21958">
      <c r="A21958" s="61"/>
      <c r="B21958" s="61"/>
      <c r="C21958" s="61"/>
      <c r="D21958" s="57"/>
      <c r="E21958" s="62"/>
    </row>
    <row r="21959">
      <c r="A21959" s="61"/>
      <c r="B21959" s="61"/>
      <c r="C21959" s="61"/>
      <c r="D21959" s="57"/>
      <c r="E21959" s="62"/>
    </row>
    <row r="21960">
      <c r="A21960" s="61"/>
      <c r="B21960" s="61"/>
      <c r="C21960" s="61"/>
      <c r="D21960" s="57"/>
      <c r="E21960" s="62"/>
    </row>
    <row r="21961">
      <c r="A21961" s="61"/>
      <c r="B21961" s="61"/>
      <c r="C21961" s="61"/>
      <c r="D21961" s="57"/>
      <c r="E21961" s="62"/>
    </row>
    <row r="21962">
      <c r="A21962" s="61"/>
      <c r="B21962" s="61"/>
      <c r="C21962" s="61"/>
      <c r="D21962" s="57"/>
      <c r="E21962" s="62"/>
    </row>
    <row r="21963">
      <c r="A21963" s="61"/>
      <c r="B21963" s="61"/>
      <c r="C21963" s="61"/>
      <c r="D21963" s="57"/>
      <c r="E21963" s="62"/>
    </row>
    <row r="21964">
      <c r="A21964" s="61"/>
      <c r="B21964" s="61"/>
      <c r="C21964" s="61"/>
      <c r="D21964" s="57"/>
      <c r="E21964" s="62"/>
    </row>
    <row r="21965">
      <c r="A21965" s="61"/>
      <c r="B21965" s="61"/>
      <c r="C21965" s="61"/>
      <c r="D21965" s="57"/>
      <c r="E21965" s="62"/>
    </row>
    <row r="21966">
      <c r="A21966" s="61"/>
      <c r="B21966" s="61"/>
      <c r="C21966" s="61"/>
      <c r="D21966" s="57"/>
      <c r="E21966" s="62"/>
    </row>
    <row r="21967">
      <c r="A21967" s="61"/>
      <c r="B21967" s="61"/>
      <c r="C21967" s="61"/>
      <c r="D21967" s="57"/>
      <c r="E21967" s="62"/>
    </row>
    <row r="21968">
      <c r="A21968" s="61"/>
      <c r="B21968" s="61"/>
      <c r="C21968" s="61"/>
      <c r="D21968" s="57"/>
      <c r="E21968" s="62"/>
    </row>
    <row r="21969">
      <c r="A21969" s="61"/>
      <c r="B21969" s="61"/>
      <c r="C21969" s="61"/>
      <c r="D21969" s="57"/>
      <c r="E21969" s="62"/>
    </row>
    <row r="21970">
      <c r="A21970" s="61"/>
      <c r="B21970" s="61"/>
      <c r="C21970" s="61"/>
      <c r="D21970" s="57"/>
      <c r="E21970" s="62"/>
    </row>
    <row r="21971">
      <c r="A21971" s="61"/>
      <c r="B21971" s="61"/>
      <c r="C21971" s="61"/>
      <c r="D21971" s="57"/>
      <c r="E21971" s="62"/>
    </row>
    <row r="21972">
      <c r="A21972" s="61"/>
      <c r="B21972" s="61"/>
      <c r="C21972" s="61"/>
      <c r="D21972" s="57"/>
      <c r="E21972" s="62"/>
    </row>
    <row r="21973">
      <c r="A21973" s="61"/>
      <c r="B21973" s="61"/>
      <c r="C21973" s="61"/>
      <c r="D21973" s="57"/>
      <c r="E21973" s="62"/>
    </row>
    <row r="21974">
      <c r="A21974" s="61"/>
      <c r="B21974" s="61"/>
      <c r="C21974" s="61"/>
      <c r="D21974" s="57"/>
      <c r="E21974" s="62"/>
    </row>
    <row r="21975">
      <c r="A21975" s="61"/>
      <c r="B21975" s="61"/>
      <c r="C21975" s="61"/>
      <c r="D21975" s="57"/>
      <c r="E21975" s="62"/>
    </row>
    <row r="21976">
      <c r="A21976" s="61"/>
      <c r="B21976" s="61"/>
      <c r="C21976" s="61"/>
      <c r="D21976" s="57"/>
      <c r="E21976" s="62"/>
    </row>
    <row r="21977">
      <c r="A21977" s="61"/>
      <c r="B21977" s="61"/>
      <c r="C21977" s="61"/>
      <c r="D21977" s="57"/>
      <c r="E21977" s="62"/>
    </row>
    <row r="21978">
      <c r="A21978" s="61"/>
      <c r="B21978" s="61"/>
      <c r="C21978" s="61"/>
      <c r="D21978" s="57"/>
      <c r="E21978" s="62"/>
    </row>
    <row r="21979">
      <c r="A21979" s="61"/>
      <c r="B21979" s="61"/>
      <c r="C21979" s="61"/>
      <c r="D21979" s="57"/>
      <c r="E21979" s="62"/>
    </row>
    <row r="21980">
      <c r="A21980" s="61"/>
      <c r="B21980" s="61"/>
      <c r="C21980" s="61"/>
      <c r="D21980" s="57"/>
      <c r="E21980" s="62"/>
    </row>
    <row r="21981">
      <c r="A21981" s="61"/>
      <c r="B21981" s="61"/>
      <c r="C21981" s="61"/>
      <c r="D21981" s="57"/>
      <c r="E21981" s="62"/>
    </row>
    <row r="21982">
      <c r="A21982" s="61"/>
      <c r="B21982" s="61"/>
      <c r="C21982" s="61"/>
      <c r="D21982" s="57"/>
      <c r="E21982" s="62"/>
    </row>
    <row r="21983">
      <c r="A21983" s="61"/>
      <c r="B21983" s="61"/>
      <c r="C21983" s="61"/>
      <c r="D21983" s="57"/>
      <c r="E21983" s="62"/>
    </row>
    <row r="21984">
      <c r="A21984" s="61"/>
      <c r="B21984" s="61"/>
      <c r="C21984" s="61"/>
      <c r="D21984" s="57"/>
      <c r="E21984" s="62"/>
    </row>
    <row r="21985">
      <c r="A21985" s="61"/>
      <c r="B21985" s="61"/>
      <c r="C21985" s="61"/>
      <c r="D21985" s="57"/>
      <c r="E21985" s="62"/>
    </row>
    <row r="21986">
      <c r="A21986" s="61"/>
      <c r="B21986" s="61"/>
      <c r="C21986" s="61"/>
      <c r="D21986" s="57"/>
      <c r="E21986" s="62"/>
    </row>
    <row r="21987">
      <c r="A21987" s="61"/>
      <c r="B21987" s="61"/>
      <c r="C21987" s="61"/>
      <c r="D21987" s="57"/>
      <c r="E21987" s="62"/>
    </row>
    <row r="21988">
      <c r="A21988" s="61"/>
      <c r="B21988" s="61"/>
      <c r="C21988" s="61"/>
      <c r="D21988" s="57"/>
      <c r="E21988" s="62"/>
    </row>
    <row r="21989">
      <c r="A21989" s="61"/>
      <c r="B21989" s="61"/>
      <c r="C21989" s="61"/>
      <c r="D21989" s="57"/>
      <c r="E21989" s="62"/>
    </row>
    <row r="21990">
      <c r="A21990" s="61"/>
      <c r="B21990" s="61"/>
      <c r="C21990" s="61"/>
      <c r="D21990" s="57"/>
      <c r="E21990" s="62"/>
    </row>
    <row r="21991">
      <c r="A21991" s="61"/>
      <c r="B21991" s="61"/>
      <c r="C21991" s="61"/>
      <c r="D21991" s="57"/>
      <c r="E21991" s="62"/>
    </row>
    <row r="21992">
      <c r="A21992" s="61"/>
      <c r="B21992" s="61"/>
      <c r="C21992" s="61"/>
      <c r="D21992" s="57"/>
      <c r="E21992" s="62"/>
    </row>
    <row r="21993">
      <c r="A21993" s="61"/>
      <c r="B21993" s="61"/>
      <c r="C21993" s="61"/>
      <c r="D21993" s="57"/>
      <c r="E21993" s="62"/>
    </row>
    <row r="21994">
      <c r="A21994" s="61"/>
      <c r="B21994" s="61"/>
      <c r="C21994" s="61"/>
      <c r="D21994" s="57"/>
      <c r="E21994" s="62"/>
    </row>
    <row r="21995">
      <c r="A21995" s="61"/>
      <c r="B21995" s="61"/>
      <c r="C21995" s="61"/>
      <c r="D21995" s="57"/>
      <c r="E21995" s="62"/>
    </row>
    <row r="21996">
      <c r="A21996" s="61"/>
      <c r="B21996" s="61"/>
      <c r="C21996" s="61"/>
      <c r="D21996" s="57"/>
      <c r="E21996" s="62"/>
    </row>
    <row r="21997">
      <c r="A21997" s="61"/>
      <c r="B21997" s="61"/>
      <c r="C21997" s="61"/>
      <c r="D21997" s="57"/>
      <c r="E21997" s="62"/>
    </row>
    <row r="21998">
      <c r="A21998" s="61"/>
      <c r="B21998" s="61"/>
      <c r="C21998" s="61"/>
      <c r="D21998" s="57"/>
      <c r="E21998" s="62"/>
    </row>
    <row r="21999">
      <c r="A21999" s="61"/>
      <c r="B21999" s="61"/>
      <c r="C21999" s="61"/>
      <c r="D21999" s="57"/>
      <c r="E21999" s="62"/>
    </row>
    <row r="22000">
      <c r="A22000" s="61"/>
      <c r="B22000" s="61"/>
      <c r="C22000" s="61"/>
      <c r="D22000" s="57"/>
      <c r="E22000" s="62"/>
    </row>
    <row r="22001">
      <c r="A22001" s="61"/>
      <c r="B22001" s="61"/>
      <c r="C22001" s="61"/>
      <c r="D22001" s="57"/>
      <c r="E22001" s="62"/>
    </row>
    <row r="22002">
      <c r="A22002" s="61"/>
      <c r="B22002" s="61"/>
      <c r="C22002" s="61"/>
      <c r="D22002" s="57"/>
      <c r="E22002" s="62"/>
    </row>
    <row r="22003">
      <c r="A22003" s="61"/>
      <c r="B22003" s="61"/>
      <c r="C22003" s="61"/>
      <c r="D22003" s="57"/>
      <c r="E22003" s="62"/>
    </row>
    <row r="22004">
      <c r="A22004" s="61"/>
      <c r="B22004" s="61"/>
      <c r="C22004" s="61"/>
      <c r="D22004" s="57"/>
      <c r="E22004" s="62"/>
    </row>
    <row r="22005">
      <c r="A22005" s="61"/>
      <c r="B22005" s="61"/>
      <c r="C22005" s="61"/>
      <c r="D22005" s="57"/>
      <c r="E22005" s="62"/>
    </row>
    <row r="22006">
      <c r="A22006" s="61"/>
      <c r="B22006" s="61"/>
      <c r="C22006" s="61"/>
      <c r="D22006" s="57"/>
      <c r="E22006" s="62"/>
    </row>
    <row r="22007">
      <c r="A22007" s="61"/>
      <c r="B22007" s="61"/>
      <c r="C22007" s="61"/>
      <c r="D22007" s="57"/>
      <c r="E22007" s="62"/>
    </row>
    <row r="22008">
      <c r="A22008" s="61"/>
      <c r="B22008" s="61"/>
      <c r="C22008" s="61"/>
      <c r="D22008" s="57"/>
      <c r="E22008" s="62"/>
    </row>
    <row r="22009">
      <c r="A22009" s="61"/>
      <c r="B22009" s="61"/>
      <c r="C22009" s="61"/>
      <c r="D22009" s="57"/>
      <c r="E22009" s="62"/>
    </row>
    <row r="22010">
      <c r="A22010" s="61"/>
      <c r="B22010" s="61"/>
      <c r="C22010" s="61"/>
      <c r="D22010" s="57"/>
      <c r="E22010" s="62"/>
    </row>
    <row r="22011">
      <c r="A22011" s="61"/>
      <c r="B22011" s="61"/>
      <c r="C22011" s="61"/>
      <c r="D22011" s="57"/>
      <c r="E22011" s="62"/>
    </row>
    <row r="22012">
      <c r="A22012" s="61"/>
      <c r="B22012" s="61"/>
      <c r="C22012" s="61"/>
      <c r="D22012" s="57"/>
      <c r="E22012" s="62"/>
    </row>
    <row r="22013">
      <c r="A22013" s="61"/>
      <c r="B22013" s="61"/>
      <c r="C22013" s="61"/>
      <c r="D22013" s="57"/>
      <c r="E22013" s="62"/>
    </row>
    <row r="22014">
      <c r="A22014" s="61"/>
      <c r="B22014" s="61"/>
      <c r="C22014" s="61"/>
      <c r="D22014" s="57"/>
      <c r="E22014" s="62"/>
    </row>
    <row r="22015">
      <c r="A22015" s="61"/>
      <c r="B22015" s="61"/>
      <c r="C22015" s="61"/>
      <c r="D22015" s="57"/>
      <c r="E22015" s="62"/>
    </row>
    <row r="22016">
      <c r="A22016" s="61"/>
      <c r="B22016" s="61"/>
      <c r="C22016" s="61"/>
      <c r="D22016" s="57"/>
      <c r="E22016" s="62"/>
    </row>
    <row r="22017">
      <c r="A22017" s="61"/>
      <c r="B22017" s="61"/>
      <c r="C22017" s="61"/>
      <c r="D22017" s="57"/>
      <c r="E22017" s="62"/>
    </row>
    <row r="22018">
      <c r="A22018" s="61"/>
      <c r="B22018" s="61"/>
      <c r="C22018" s="61"/>
      <c r="D22018" s="57"/>
      <c r="E22018" s="62"/>
    </row>
    <row r="22019">
      <c r="A22019" s="61"/>
      <c r="B22019" s="61"/>
      <c r="C22019" s="61"/>
      <c r="D22019" s="57"/>
      <c r="E22019" s="62"/>
    </row>
    <row r="22020">
      <c r="A22020" s="61"/>
      <c r="B22020" s="61"/>
      <c r="C22020" s="61"/>
      <c r="D22020" s="57"/>
      <c r="E22020" s="62"/>
    </row>
    <row r="22021">
      <c r="A22021" s="61"/>
      <c r="B22021" s="61"/>
      <c r="C22021" s="61"/>
      <c r="D22021" s="57"/>
      <c r="E22021" s="62"/>
    </row>
    <row r="22022">
      <c r="A22022" s="61"/>
      <c r="B22022" s="61"/>
      <c r="C22022" s="61"/>
      <c r="D22022" s="57"/>
      <c r="E22022" s="62"/>
    </row>
    <row r="22023">
      <c r="A22023" s="61"/>
      <c r="B22023" s="61"/>
      <c r="C22023" s="61"/>
      <c r="D22023" s="57"/>
      <c r="E22023" s="62"/>
    </row>
    <row r="22024">
      <c r="A22024" s="61"/>
      <c r="B22024" s="61"/>
      <c r="C22024" s="61"/>
      <c r="D22024" s="57"/>
      <c r="E22024" s="62"/>
    </row>
    <row r="22025">
      <c r="A22025" s="61"/>
      <c r="B22025" s="61"/>
      <c r="C22025" s="61"/>
      <c r="D22025" s="57"/>
      <c r="E22025" s="62"/>
    </row>
    <row r="22026">
      <c r="A22026" s="61"/>
      <c r="B22026" s="61"/>
      <c r="C22026" s="61"/>
      <c r="D22026" s="57"/>
      <c r="E22026" s="62"/>
    </row>
    <row r="22027">
      <c r="A22027" s="61"/>
      <c r="B22027" s="61"/>
      <c r="C22027" s="61"/>
      <c r="D22027" s="57"/>
      <c r="E22027" s="62"/>
    </row>
    <row r="22028">
      <c r="A22028" s="61"/>
      <c r="B22028" s="61"/>
      <c r="C22028" s="61"/>
      <c r="D22028" s="57"/>
      <c r="E22028" s="62"/>
    </row>
    <row r="22029">
      <c r="A22029" s="61"/>
      <c r="B22029" s="61"/>
      <c r="C22029" s="61"/>
      <c r="D22029" s="57"/>
      <c r="E22029" s="62"/>
    </row>
    <row r="22030">
      <c r="A22030" s="61"/>
      <c r="B22030" s="61"/>
      <c r="C22030" s="61"/>
      <c r="D22030" s="57"/>
      <c r="E22030" s="62"/>
    </row>
    <row r="22031">
      <c r="A22031" s="61"/>
      <c r="B22031" s="61"/>
      <c r="C22031" s="61"/>
      <c r="D22031" s="57"/>
      <c r="E22031" s="62"/>
    </row>
    <row r="22032">
      <c r="A22032" s="61"/>
      <c r="B22032" s="61"/>
      <c r="C22032" s="61"/>
      <c r="D22032" s="57"/>
      <c r="E22032" s="62"/>
    </row>
    <row r="22033">
      <c r="A22033" s="61"/>
      <c r="B22033" s="61"/>
      <c r="C22033" s="61"/>
      <c r="D22033" s="57"/>
      <c r="E22033" s="62"/>
    </row>
    <row r="22034">
      <c r="A22034" s="61"/>
      <c r="B22034" s="61"/>
      <c r="C22034" s="61"/>
      <c r="D22034" s="57"/>
      <c r="E22034" s="62"/>
    </row>
    <row r="22035">
      <c r="A22035" s="61"/>
      <c r="B22035" s="61"/>
      <c r="C22035" s="61"/>
      <c r="D22035" s="57"/>
      <c r="E22035" s="62"/>
    </row>
    <row r="22036">
      <c r="A22036" s="61"/>
      <c r="B22036" s="61"/>
      <c r="C22036" s="61"/>
      <c r="D22036" s="57"/>
      <c r="E22036" s="62"/>
    </row>
    <row r="22037">
      <c r="A22037" s="61"/>
      <c r="B22037" s="61"/>
      <c r="C22037" s="61"/>
      <c r="D22037" s="57"/>
      <c r="E22037" s="62"/>
    </row>
    <row r="22038">
      <c r="A22038" s="61"/>
      <c r="B22038" s="61"/>
      <c r="C22038" s="61"/>
      <c r="D22038" s="57"/>
      <c r="E22038" s="62"/>
    </row>
    <row r="22039">
      <c r="A22039" s="61"/>
      <c r="B22039" s="61"/>
      <c r="C22039" s="61"/>
      <c r="D22039" s="57"/>
      <c r="E22039" s="62"/>
    </row>
    <row r="22040">
      <c r="A22040" s="61"/>
      <c r="B22040" s="61"/>
      <c r="C22040" s="61"/>
      <c r="D22040" s="57"/>
      <c r="E22040" s="62"/>
    </row>
    <row r="22041">
      <c r="A22041" s="61"/>
      <c r="B22041" s="61"/>
      <c r="C22041" s="61"/>
      <c r="D22041" s="57"/>
      <c r="E22041" s="62"/>
    </row>
    <row r="22042">
      <c r="A22042" s="61"/>
      <c r="B22042" s="61"/>
      <c r="C22042" s="61"/>
      <c r="D22042" s="57"/>
      <c r="E22042" s="62"/>
    </row>
    <row r="22043">
      <c r="A22043" s="61"/>
      <c r="B22043" s="61"/>
      <c r="C22043" s="61"/>
      <c r="D22043" s="57"/>
      <c r="E22043" s="62"/>
    </row>
    <row r="22044">
      <c r="A22044" s="61"/>
      <c r="B22044" s="61"/>
      <c r="C22044" s="61"/>
      <c r="D22044" s="57"/>
      <c r="E22044" s="62"/>
    </row>
    <row r="22045">
      <c r="A22045" s="61"/>
      <c r="B22045" s="61"/>
      <c r="C22045" s="61"/>
      <c r="D22045" s="57"/>
      <c r="E22045" s="62"/>
    </row>
    <row r="22046">
      <c r="A22046" s="61"/>
      <c r="B22046" s="61"/>
      <c r="C22046" s="61"/>
      <c r="D22046" s="57"/>
      <c r="E22046" s="62"/>
    </row>
    <row r="22047">
      <c r="A22047" s="61"/>
      <c r="B22047" s="61"/>
      <c r="C22047" s="61"/>
      <c r="D22047" s="57"/>
      <c r="E22047" s="62"/>
    </row>
    <row r="22048">
      <c r="A22048" s="61"/>
      <c r="B22048" s="61"/>
      <c r="C22048" s="61"/>
      <c r="D22048" s="57"/>
      <c r="E22048" s="62"/>
    </row>
    <row r="22049">
      <c r="A22049" s="61"/>
      <c r="B22049" s="61"/>
      <c r="C22049" s="61"/>
      <c r="D22049" s="57"/>
      <c r="E22049" s="62"/>
    </row>
    <row r="22050">
      <c r="A22050" s="61"/>
      <c r="B22050" s="61"/>
      <c r="C22050" s="61"/>
      <c r="D22050" s="57"/>
      <c r="E22050" s="62"/>
    </row>
    <row r="22051">
      <c r="A22051" s="61"/>
      <c r="B22051" s="61"/>
      <c r="C22051" s="61"/>
      <c r="D22051" s="57"/>
      <c r="E22051" s="62"/>
    </row>
    <row r="22052">
      <c r="A22052" s="61"/>
      <c r="B22052" s="61"/>
      <c r="C22052" s="61"/>
      <c r="D22052" s="57"/>
      <c r="E22052" s="62"/>
    </row>
    <row r="22053">
      <c r="A22053" s="61"/>
      <c r="B22053" s="61"/>
      <c r="C22053" s="61"/>
      <c r="D22053" s="57"/>
      <c r="E22053" s="62"/>
    </row>
    <row r="22054">
      <c r="A22054" s="61"/>
      <c r="B22054" s="61"/>
      <c r="C22054" s="61"/>
      <c r="D22054" s="57"/>
      <c r="E22054" s="62"/>
    </row>
    <row r="22055">
      <c r="A22055" s="61"/>
      <c r="B22055" s="61"/>
      <c r="C22055" s="61"/>
      <c r="D22055" s="57"/>
      <c r="E22055" s="62"/>
    </row>
    <row r="22056">
      <c r="A22056" s="61"/>
      <c r="B22056" s="61"/>
      <c r="C22056" s="61"/>
      <c r="D22056" s="57"/>
      <c r="E22056" s="62"/>
    </row>
    <row r="22057">
      <c r="A22057" s="61"/>
      <c r="B22057" s="61"/>
      <c r="C22057" s="61"/>
      <c r="D22057" s="57"/>
      <c r="E22057" s="62"/>
    </row>
    <row r="22058">
      <c r="A22058" s="61"/>
      <c r="B22058" s="61"/>
      <c r="C22058" s="61"/>
      <c r="D22058" s="57"/>
      <c r="E22058" s="62"/>
    </row>
    <row r="22059">
      <c r="A22059" s="61"/>
      <c r="B22059" s="61"/>
      <c r="C22059" s="61"/>
      <c r="D22059" s="57"/>
      <c r="E22059" s="62"/>
    </row>
    <row r="22060">
      <c r="A22060" s="61"/>
      <c r="B22060" s="61"/>
      <c r="C22060" s="61"/>
      <c r="D22060" s="57"/>
      <c r="E22060" s="62"/>
    </row>
    <row r="22061">
      <c r="A22061" s="61"/>
      <c r="B22061" s="61"/>
      <c r="C22061" s="61"/>
      <c r="D22061" s="57"/>
      <c r="E22061" s="62"/>
    </row>
    <row r="22062">
      <c r="A22062" s="61"/>
      <c r="B22062" s="61"/>
      <c r="C22062" s="61"/>
      <c r="D22062" s="57"/>
      <c r="E22062" s="62"/>
    </row>
    <row r="22063">
      <c r="A22063" s="61"/>
      <c r="B22063" s="61"/>
      <c r="C22063" s="61"/>
      <c r="D22063" s="57"/>
      <c r="E22063" s="62"/>
    </row>
    <row r="22064">
      <c r="A22064" s="61"/>
      <c r="B22064" s="61"/>
      <c r="C22064" s="61"/>
      <c r="D22064" s="57"/>
      <c r="E22064" s="62"/>
    </row>
    <row r="22065">
      <c r="A22065" s="61"/>
      <c r="B22065" s="61"/>
      <c r="C22065" s="61"/>
      <c r="D22065" s="57"/>
      <c r="E22065" s="62"/>
    </row>
    <row r="22066">
      <c r="A22066" s="61"/>
      <c r="B22066" s="61"/>
      <c r="C22066" s="61"/>
      <c r="D22066" s="57"/>
      <c r="E22066" s="62"/>
    </row>
    <row r="22067">
      <c r="A22067" s="61"/>
      <c r="B22067" s="61"/>
      <c r="C22067" s="61"/>
      <c r="D22067" s="57"/>
      <c r="E22067" s="62"/>
    </row>
    <row r="22068">
      <c r="A22068" s="61"/>
      <c r="B22068" s="61"/>
      <c r="C22068" s="61"/>
      <c r="D22068" s="57"/>
      <c r="E22068" s="62"/>
    </row>
    <row r="22069">
      <c r="A22069" s="61"/>
      <c r="B22069" s="61"/>
      <c r="C22069" s="61"/>
      <c r="D22069" s="57"/>
      <c r="E22069" s="62"/>
    </row>
    <row r="22070">
      <c r="A22070" s="61"/>
      <c r="B22070" s="61"/>
      <c r="C22070" s="61"/>
      <c r="D22070" s="57"/>
      <c r="E22070" s="62"/>
    </row>
    <row r="22071">
      <c r="A22071" s="61"/>
      <c r="B22071" s="61"/>
      <c r="C22071" s="61"/>
      <c r="D22071" s="57"/>
      <c r="E22071" s="62"/>
    </row>
    <row r="22072">
      <c r="A22072" s="61"/>
      <c r="B22072" s="61"/>
      <c r="C22072" s="61"/>
      <c r="D22072" s="57"/>
      <c r="E22072" s="62"/>
    </row>
    <row r="22073">
      <c r="A22073" s="61"/>
      <c r="B22073" s="61"/>
      <c r="C22073" s="61"/>
      <c r="D22073" s="57"/>
      <c r="E22073" s="62"/>
    </row>
    <row r="22074">
      <c r="A22074" s="61"/>
      <c r="B22074" s="61"/>
      <c r="C22074" s="61"/>
      <c r="D22074" s="57"/>
      <c r="E22074" s="62"/>
    </row>
    <row r="22075">
      <c r="A22075" s="61"/>
      <c r="B22075" s="61"/>
      <c r="C22075" s="61"/>
      <c r="D22075" s="57"/>
      <c r="E22075" s="62"/>
    </row>
    <row r="22076">
      <c r="A22076" s="61"/>
      <c r="B22076" s="61"/>
      <c r="C22076" s="61"/>
      <c r="D22076" s="57"/>
      <c r="E22076" s="62"/>
    </row>
    <row r="22077">
      <c r="A22077" s="61"/>
      <c r="B22077" s="61"/>
      <c r="C22077" s="61"/>
      <c r="D22077" s="57"/>
      <c r="E22077" s="62"/>
    </row>
    <row r="22078">
      <c r="A22078" s="61"/>
      <c r="B22078" s="61"/>
      <c r="C22078" s="61"/>
      <c r="D22078" s="57"/>
      <c r="E22078" s="62"/>
    </row>
    <row r="22079">
      <c r="A22079" s="61"/>
      <c r="B22079" s="61"/>
      <c r="C22079" s="61"/>
      <c r="D22079" s="57"/>
      <c r="E22079" s="62"/>
    </row>
    <row r="22080">
      <c r="A22080" s="61"/>
      <c r="B22080" s="61"/>
      <c r="C22080" s="61"/>
      <c r="D22080" s="57"/>
      <c r="E22080" s="62"/>
    </row>
    <row r="22081">
      <c r="A22081" s="61"/>
      <c r="B22081" s="61"/>
      <c r="C22081" s="61"/>
      <c r="D22081" s="57"/>
      <c r="E22081" s="62"/>
    </row>
    <row r="22082">
      <c r="A22082" s="61"/>
      <c r="B22082" s="61"/>
      <c r="C22082" s="61"/>
      <c r="D22082" s="57"/>
      <c r="E22082" s="62"/>
    </row>
    <row r="22083">
      <c r="A22083" s="61"/>
      <c r="B22083" s="61"/>
      <c r="C22083" s="61"/>
      <c r="D22083" s="57"/>
      <c r="E22083" s="62"/>
    </row>
    <row r="22084">
      <c r="A22084" s="61"/>
      <c r="B22084" s="61"/>
      <c r="C22084" s="61"/>
      <c r="D22084" s="57"/>
      <c r="E22084" s="62"/>
    </row>
    <row r="22085">
      <c r="A22085" s="61"/>
      <c r="B22085" s="61"/>
      <c r="C22085" s="61"/>
      <c r="D22085" s="57"/>
      <c r="E22085" s="62"/>
    </row>
    <row r="22086">
      <c r="A22086" s="61"/>
      <c r="B22086" s="61"/>
      <c r="C22086" s="61"/>
      <c r="D22086" s="57"/>
      <c r="E22086" s="62"/>
    </row>
    <row r="22087">
      <c r="A22087" s="61"/>
      <c r="B22087" s="61"/>
      <c r="C22087" s="61"/>
      <c r="D22087" s="57"/>
      <c r="E22087" s="62"/>
    </row>
    <row r="22088">
      <c r="A22088" s="61"/>
      <c r="B22088" s="61"/>
      <c r="C22088" s="61"/>
      <c r="D22088" s="57"/>
      <c r="E22088" s="62"/>
    </row>
    <row r="22089">
      <c r="A22089" s="61"/>
      <c r="B22089" s="61"/>
      <c r="C22089" s="61"/>
      <c r="D22089" s="57"/>
      <c r="E22089" s="62"/>
    </row>
    <row r="22090">
      <c r="A22090" s="61"/>
      <c r="B22090" s="61"/>
      <c r="C22090" s="61"/>
      <c r="D22090" s="57"/>
      <c r="E22090" s="62"/>
    </row>
    <row r="22091">
      <c r="A22091" s="61"/>
      <c r="B22091" s="61"/>
      <c r="C22091" s="61"/>
      <c r="D22091" s="57"/>
      <c r="E22091" s="62"/>
    </row>
    <row r="22092">
      <c r="A22092" s="61"/>
      <c r="B22092" s="61"/>
      <c r="C22092" s="61"/>
      <c r="D22092" s="57"/>
      <c r="E22092" s="62"/>
    </row>
    <row r="22093">
      <c r="A22093" s="61"/>
      <c r="B22093" s="61"/>
      <c r="C22093" s="61"/>
      <c r="D22093" s="57"/>
      <c r="E22093" s="62"/>
    </row>
    <row r="22094">
      <c r="A22094" s="61"/>
      <c r="B22094" s="61"/>
      <c r="C22094" s="61"/>
      <c r="D22094" s="57"/>
      <c r="E22094" s="62"/>
    </row>
    <row r="22095">
      <c r="A22095" s="61"/>
      <c r="B22095" s="61"/>
      <c r="C22095" s="61"/>
      <c r="D22095" s="57"/>
      <c r="E22095" s="62"/>
    </row>
    <row r="22096">
      <c r="A22096" s="61"/>
      <c r="B22096" s="61"/>
      <c r="C22096" s="61"/>
      <c r="D22096" s="57"/>
      <c r="E22096" s="62"/>
    </row>
    <row r="22097">
      <c r="A22097" s="61"/>
      <c r="B22097" s="61"/>
      <c r="C22097" s="61"/>
      <c r="D22097" s="57"/>
      <c r="E22097" s="62"/>
    </row>
    <row r="22098">
      <c r="A22098" s="61"/>
      <c r="B22098" s="61"/>
      <c r="C22098" s="61"/>
      <c r="D22098" s="57"/>
      <c r="E22098" s="62"/>
    </row>
    <row r="22099">
      <c r="A22099" s="61"/>
      <c r="B22099" s="61"/>
      <c r="C22099" s="61"/>
      <c r="D22099" s="57"/>
      <c r="E22099" s="62"/>
    </row>
    <row r="22100">
      <c r="A22100" s="61"/>
      <c r="B22100" s="61"/>
      <c r="C22100" s="61"/>
      <c r="D22100" s="57"/>
      <c r="E22100" s="62"/>
    </row>
    <row r="22101">
      <c r="A22101" s="61"/>
      <c r="B22101" s="61"/>
      <c r="C22101" s="61"/>
      <c r="D22101" s="57"/>
      <c r="E22101" s="62"/>
    </row>
    <row r="22102">
      <c r="A22102" s="61"/>
      <c r="B22102" s="61"/>
      <c r="C22102" s="61"/>
      <c r="D22102" s="57"/>
      <c r="E22102" s="62"/>
    </row>
    <row r="22103">
      <c r="A22103" s="61"/>
      <c r="B22103" s="61"/>
      <c r="C22103" s="61"/>
      <c r="D22103" s="57"/>
      <c r="E22103" s="62"/>
    </row>
    <row r="22104">
      <c r="A22104" s="61"/>
      <c r="B22104" s="61"/>
      <c r="C22104" s="61"/>
      <c r="D22104" s="57"/>
      <c r="E22104" s="62"/>
    </row>
    <row r="22105">
      <c r="A22105" s="61"/>
      <c r="B22105" s="61"/>
      <c r="C22105" s="61"/>
      <c r="D22105" s="57"/>
      <c r="E22105" s="62"/>
    </row>
    <row r="22106">
      <c r="A22106" s="61"/>
      <c r="B22106" s="61"/>
      <c r="C22106" s="61"/>
      <c r="D22106" s="57"/>
      <c r="E22106" s="62"/>
    </row>
    <row r="22107">
      <c r="A22107" s="61"/>
      <c r="B22107" s="61"/>
      <c r="C22107" s="61"/>
      <c r="D22107" s="57"/>
      <c r="E22107" s="62"/>
    </row>
    <row r="22108">
      <c r="A22108" s="61"/>
      <c r="B22108" s="61"/>
      <c r="C22108" s="61"/>
      <c r="D22108" s="57"/>
      <c r="E22108" s="62"/>
    </row>
    <row r="22109">
      <c r="A22109" s="61"/>
      <c r="B22109" s="61"/>
      <c r="C22109" s="61"/>
      <c r="D22109" s="57"/>
      <c r="E22109" s="62"/>
    </row>
    <row r="22110">
      <c r="A22110" s="61"/>
      <c r="B22110" s="61"/>
      <c r="C22110" s="61"/>
      <c r="D22110" s="57"/>
      <c r="E22110" s="62"/>
    </row>
    <row r="22111">
      <c r="A22111" s="61"/>
      <c r="B22111" s="61"/>
      <c r="C22111" s="61"/>
      <c r="D22111" s="57"/>
      <c r="E22111" s="62"/>
    </row>
    <row r="22112">
      <c r="A22112" s="61"/>
      <c r="B22112" s="61"/>
      <c r="C22112" s="61"/>
      <c r="D22112" s="57"/>
      <c r="E22112" s="62"/>
    </row>
    <row r="22113">
      <c r="A22113" s="61"/>
      <c r="B22113" s="61"/>
      <c r="C22113" s="61"/>
      <c r="D22113" s="57"/>
      <c r="E22113" s="62"/>
    </row>
    <row r="22114">
      <c r="A22114" s="61"/>
      <c r="B22114" s="61"/>
      <c r="C22114" s="61"/>
      <c r="D22114" s="57"/>
      <c r="E22114" s="62"/>
    </row>
    <row r="22115">
      <c r="A22115" s="61"/>
      <c r="B22115" s="61"/>
      <c r="C22115" s="61"/>
      <c r="D22115" s="57"/>
      <c r="E22115" s="62"/>
    </row>
    <row r="22116">
      <c r="A22116" s="61"/>
      <c r="B22116" s="61"/>
      <c r="C22116" s="61"/>
      <c r="D22116" s="57"/>
      <c r="E22116" s="62"/>
    </row>
    <row r="22117">
      <c r="A22117" s="61"/>
      <c r="B22117" s="61"/>
      <c r="C22117" s="61"/>
      <c r="D22117" s="57"/>
      <c r="E22117" s="62"/>
    </row>
    <row r="22118">
      <c r="A22118" s="61"/>
      <c r="B22118" s="61"/>
      <c r="C22118" s="61"/>
      <c r="D22118" s="57"/>
      <c r="E22118" s="62"/>
    </row>
    <row r="22119">
      <c r="A22119" s="61"/>
      <c r="B22119" s="61"/>
      <c r="C22119" s="61"/>
      <c r="D22119" s="57"/>
      <c r="E22119" s="62"/>
    </row>
    <row r="22120">
      <c r="A22120" s="61"/>
      <c r="B22120" s="61"/>
      <c r="C22120" s="61"/>
      <c r="D22120" s="57"/>
      <c r="E22120" s="62"/>
    </row>
    <row r="22121">
      <c r="A22121" s="61"/>
      <c r="B22121" s="61"/>
      <c r="C22121" s="61"/>
      <c r="D22121" s="57"/>
      <c r="E22121" s="62"/>
    </row>
    <row r="22122">
      <c r="A22122" s="61"/>
      <c r="B22122" s="61"/>
      <c r="C22122" s="61"/>
      <c r="D22122" s="57"/>
      <c r="E22122" s="62"/>
    </row>
    <row r="22123">
      <c r="A22123" s="61"/>
      <c r="B22123" s="61"/>
      <c r="C22123" s="61"/>
      <c r="D22123" s="57"/>
      <c r="E22123" s="62"/>
    </row>
    <row r="22124">
      <c r="A22124" s="61"/>
      <c r="B22124" s="61"/>
      <c r="C22124" s="61"/>
      <c r="D22124" s="57"/>
      <c r="E22124" s="62"/>
    </row>
    <row r="22125">
      <c r="A22125" s="61"/>
      <c r="B22125" s="61"/>
      <c r="C22125" s="61"/>
      <c r="D22125" s="57"/>
      <c r="E22125" s="62"/>
    </row>
    <row r="22126">
      <c r="A22126" s="61"/>
      <c r="B22126" s="61"/>
      <c r="C22126" s="61"/>
      <c r="D22126" s="57"/>
      <c r="E22126" s="62"/>
    </row>
    <row r="22127">
      <c r="A22127" s="61"/>
      <c r="B22127" s="61"/>
      <c r="C22127" s="61"/>
      <c r="D22127" s="57"/>
      <c r="E22127" s="62"/>
    </row>
    <row r="22128">
      <c r="A22128" s="61"/>
      <c r="B22128" s="61"/>
      <c r="C22128" s="61"/>
      <c r="D22128" s="57"/>
      <c r="E22128" s="62"/>
    </row>
    <row r="22129">
      <c r="A22129" s="61"/>
      <c r="B22129" s="61"/>
      <c r="C22129" s="61"/>
      <c r="D22129" s="57"/>
      <c r="E22129" s="62"/>
    </row>
    <row r="22130">
      <c r="A22130" s="61"/>
      <c r="B22130" s="61"/>
      <c r="C22130" s="61"/>
      <c r="D22130" s="57"/>
      <c r="E22130" s="62"/>
    </row>
    <row r="22131">
      <c r="A22131" s="61"/>
      <c r="B22131" s="61"/>
      <c r="C22131" s="61"/>
      <c r="D22131" s="57"/>
      <c r="E22131" s="62"/>
    </row>
    <row r="22132">
      <c r="A22132" s="61"/>
      <c r="B22132" s="61"/>
      <c r="C22132" s="61"/>
      <c r="D22132" s="57"/>
      <c r="E22132" s="62"/>
    </row>
    <row r="22133">
      <c r="A22133" s="61"/>
      <c r="B22133" s="61"/>
      <c r="C22133" s="61"/>
      <c r="D22133" s="57"/>
      <c r="E22133" s="62"/>
    </row>
    <row r="22134">
      <c r="A22134" s="61"/>
      <c r="B22134" s="61"/>
      <c r="C22134" s="61"/>
      <c r="D22134" s="57"/>
      <c r="E22134" s="62"/>
    </row>
    <row r="22135">
      <c r="A22135" s="61"/>
      <c r="B22135" s="61"/>
      <c r="C22135" s="61"/>
      <c r="D22135" s="57"/>
      <c r="E22135" s="62"/>
    </row>
    <row r="22136">
      <c r="A22136" s="61"/>
      <c r="B22136" s="61"/>
      <c r="C22136" s="61"/>
      <c r="D22136" s="57"/>
      <c r="E22136" s="62"/>
    </row>
    <row r="22137">
      <c r="A22137" s="61"/>
      <c r="B22137" s="61"/>
      <c r="C22137" s="61"/>
      <c r="D22137" s="57"/>
      <c r="E22137" s="62"/>
    </row>
    <row r="22138">
      <c r="A22138" s="61"/>
      <c r="B22138" s="61"/>
      <c r="C22138" s="61"/>
      <c r="D22138" s="57"/>
      <c r="E22138" s="62"/>
    </row>
    <row r="22139">
      <c r="A22139" s="61"/>
      <c r="B22139" s="61"/>
      <c r="C22139" s="61"/>
      <c r="D22139" s="57"/>
      <c r="E22139" s="62"/>
    </row>
    <row r="22140">
      <c r="A22140" s="61"/>
      <c r="B22140" s="61"/>
      <c r="C22140" s="61"/>
      <c r="D22140" s="57"/>
      <c r="E22140" s="62"/>
    </row>
    <row r="22141">
      <c r="A22141" s="61"/>
      <c r="B22141" s="61"/>
      <c r="C22141" s="61"/>
      <c r="D22141" s="57"/>
      <c r="E22141" s="62"/>
    </row>
    <row r="22142">
      <c r="A22142" s="61"/>
      <c r="B22142" s="61"/>
      <c r="C22142" s="61"/>
      <c r="D22142" s="57"/>
      <c r="E22142" s="62"/>
    </row>
    <row r="22143">
      <c r="A22143" s="61"/>
      <c r="B22143" s="61"/>
      <c r="C22143" s="61"/>
      <c r="D22143" s="57"/>
      <c r="E22143" s="62"/>
    </row>
    <row r="22144">
      <c r="A22144" s="61"/>
      <c r="B22144" s="61"/>
      <c r="C22144" s="61"/>
      <c r="D22144" s="57"/>
      <c r="E22144" s="62"/>
    </row>
    <row r="22145">
      <c r="A22145" s="61"/>
      <c r="B22145" s="61"/>
      <c r="C22145" s="61"/>
      <c r="D22145" s="57"/>
      <c r="E22145" s="62"/>
    </row>
    <row r="22146">
      <c r="A22146" s="61"/>
      <c r="B22146" s="61"/>
      <c r="C22146" s="61"/>
      <c r="D22146" s="57"/>
      <c r="E22146" s="62"/>
    </row>
    <row r="22147">
      <c r="A22147" s="61"/>
      <c r="B22147" s="61"/>
      <c r="C22147" s="61"/>
      <c r="D22147" s="57"/>
      <c r="E22147" s="62"/>
    </row>
    <row r="22148">
      <c r="A22148" s="61"/>
      <c r="B22148" s="61"/>
      <c r="C22148" s="61"/>
      <c r="D22148" s="57"/>
      <c r="E22148" s="62"/>
    </row>
    <row r="22149">
      <c r="A22149" s="61"/>
      <c r="B22149" s="61"/>
      <c r="C22149" s="61"/>
      <c r="D22149" s="57"/>
      <c r="E22149" s="62"/>
    </row>
    <row r="22150">
      <c r="A22150" s="61"/>
      <c r="B22150" s="61"/>
      <c r="C22150" s="61"/>
      <c r="D22150" s="57"/>
      <c r="E22150" s="62"/>
    </row>
    <row r="22151">
      <c r="A22151" s="61"/>
      <c r="B22151" s="61"/>
      <c r="C22151" s="61"/>
      <c r="D22151" s="57"/>
      <c r="E22151" s="62"/>
    </row>
    <row r="22152">
      <c r="A22152" s="61"/>
      <c r="B22152" s="61"/>
      <c r="C22152" s="61"/>
      <c r="D22152" s="57"/>
      <c r="E22152" s="62"/>
    </row>
    <row r="22153">
      <c r="A22153" s="61"/>
      <c r="B22153" s="61"/>
      <c r="C22153" s="61"/>
      <c r="D22153" s="57"/>
      <c r="E22153" s="62"/>
    </row>
    <row r="22154">
      <c r="A22154" s="61"/>
      <c r="B22154" s="61"/>
      <c r="C22154" s="61"/>
      <c r="D22154" s="57"/>
      <c r="E22154" s="62"/>
    </row>
    <row r="22155">
      <c r="A22155" s="61"/>
      <c r="B22155" s="61"/>
      <c r="C22155" s="61"/>
      <c r="D22155" s="57"/>
      <c r="E22155" s="62"/>
    </row>
    <row r="22156">
      <c r="A22156" s="61"/>
      <c r="B22156" s="61"/>
      <c r="C22156" s="61"/>
      <c r="D22156" s="57"/>
      <c r="E22156" s="62"/>
    </row>
    <row r="22157">
      <c r="A22157" s="61"/>
      <c r="B22157" s="61"/>
      <c r="C22157" s="61"/>
      <c r="D22157" s="57"/>
      <c r="E22157" s="62"/>
    </row>
    <row r="22158">
      <c r="A22158" s="61"/>
      <c r="B22158" s="61"/>
      <c r="C22158" s="61"/>
      <c r="D22158" s="57"/>
      <c r="E22158" s="62"/>
    </row>
    <row r="22159">
      <c r="A22159" s="61"/>
      <c r="B22159" s="61"/>
      <c r="C22159" s="61"/>
      <c r="D22159" s="57"/>
      <c r="E22159" s="62"/>
    </row>
    <row r="22160">
      <c r="A22160" s="61"/>
      <c r="B22160" s="61"/>
      <c r="C22160" s="61"/>
      <c r="D22160" s="57"/>
      <c r="E22160" s="62"/>
    </row>
    <row r="22161">
      <c r="A22161" s="61"/>
      <c r="B22161" s="61"/>
      <c r="C22161" s="61"/>
      <c r="D22161" s="57"/>
      <c r="E22161" s="62"/>
    </row>
    <row r="22162">
      <c r="A22162" s="61"/>
      <c r="B22162" s="61"/>
      <c r="C22162" s="61"/>
      <c r="D22162" s="57"/>
      <c r="E22162" s="62"/>
    </row>
    <row r="22163">
      <c r="A22163" s="61"/>
      <c r="B22163" s="61"/>
      <c r="C22163" s="61"/>
      <c r="D22163" s="57"/>
      <c r="E22163" s="62"/>
    </row>
    <row r="22164">
      <c r="A22164" s="61"/>
      <c r="B22164" s="61"/>
      <c r="C22164" s="61"/>
      <c r="D22164" s="57"/>
      <c r="E22164" s="62"/>
    </row>
    <row r="22165">
      <c r="A22165" s="61"/>
      <c r="B22165" s="61"/>
      <c r="C22165" s="61"/>
      <c r="D22165" s="57"/>
      <c r="E22165" s="62"/>
    </row>
    <row r="22166">
      <c r="A22166" s="61"/>
      <c r="B22166" s="61"/>
      <c r="C22166" s="61"/>
      <c r="D22166" s="57"/>
      <c r="E22166" s="62"/>
    </row>
    <row r="22167">
      <c r="A22167" s="61"/>
      <c r="B22167" s="61"/>
      <c r="C22167" s="61"/>
      <c r="D22167" s="57"/>
      <c r="E22167" s="62"/>
    </row>
    <row r="22168">
      <c r="A22168" s="61"/>
      <c r="B22168" s="61"/>
      <c r="C22168" s="61"/>
      <c r="D22168" s="57"/>
      <c r="E22168" s="62"/>
    </row>
    <row r="22169">
      <c r="A22169" s="61"/>
      <c r="B22169" s="61"/>
      <c r="C22169" s="61"/>
      <c r="D22169" s="57"/>
      <c r="E22169" s="62"/>
    </row>
    <row r="22170">
      <c r="A22170" s="61"/>
      <c r="B22170" s="61"/>
      <c r="C22170" s="61"/>
      <c r="D22170" s="57"/>
      <c r="E22170" s="62"/>
    </row>
    <row r="22171">
      <c r="A22171" s="61"/>
      <c r="B22171" s="61"/>
      <c r="C22171" s="61"/>
      <c r="D22171" s="57"/>
      <c r="E22171" s="62"/>
    </row>
    <row r="22172">
      <c r="A22172" s="61"/>
      <c r="B22172" s="61"/>
      <c r="C22172" s="61"/>
      <c r="D22172" s="57"/>
      <c r="E22172" s="62"/>
    </row>
    <row r="22173">
      <c r="A22173" s="61"/>
      <c r="B22173" s="61"/>
      <c r="C22173" s="61"/>
      <c r="D22173" s="57"/>
      <c r="E22173" s="62"/>
    </row>
    <row r="22174">
      <c r="A22174" s="61"/>
      <c r="B22174" s="61"/>
      <c r="C22174" s="61"/>
      <c r="D22174" s="57"/>
      <c r="E22174" s="62"/>
    </row>
    <row r="22175">
      <c r="A22175" s="61"/>
      <c r="B22175" s="61"/>
      <c r="C22175" s="61"/>
      <c r="D22175" s="57"/>
      <c r="E22175" s="62"/>
    </row>
    <row r="22176">
      <c r="A22176" s="61"/>
      <c r="B22176" s="61"/>
      <c r="C22176" s="61"/>
      <c r="D22176" s="57"/>
      <c r="E22176" s="62"/>
    </row>
    <row r="22177">
      <c r="A22177" s="61"/>
      <c r="B22177" s="61"/>
      <c r="C22177" s="61"/>
      <c r="D22177" s="57"/>
      <c r="E22177" s="62"/>
    </row>
    <row r="22178">
      <c r="A22178" s="61"/>
      <c r="B22178" s="61"/>
      <c r="C22178" s="61"/>
      <c r="D22178" s="57"/>
      <c r="E22178" s="62"/>
    </row>
    <row r="22179">
      <c r="A22179" s="61"/>
      <c r="B22179" s="61"/>
      <c r="C22179" s="61"/>
      <c r="D22179" s="57"/>
      <c r="E22179" s="62"/>
    </row>
    <row r="22180">
      <c r="A22180" s="61"/>
      <c r="B22180" s="61"/>
      <c r="C22180" s="61"/>
      <c r="D22180" s="57"/>
      <c r="E22180" s="62"/>
    </row>
    <row r="22181">
      <c r="A22181" s="61"/>
      <c r="B22181" s="61"/>
      <c r="C22181" s="61"/>
      <c r="D22181" s="57"/>
      <c r="E22181" s="62"/>
    </row>
    <row r="22182">
      <c r="A22182" s="61"/>
      <c r="B22182" s="61"/>
      <c r="C22182" s="61"/>
      <c r="D22182" s="57"/>
      <c r="E22182" s="62"/>
    </row>
    <row r="22183">
      <c r="A22183" s="61"/>
      <c r="B22183" s="61"/>
      <c r="C22183" s="61"/>
      <c r="D22183" s="57"/>
      <c r="E22183" s="62"/>
    </row>
    <row r="22184">
      <c r="A22184" s="61"/>
      <c r="B22184" s="61"/>
      <c r="C22184" s="61"/>
      <c r="D22184" s="57"/>
      <c r="E22184" s="62"/>
    </row>
    <row r="22185">
      <c r="A22185" s="61"/>
      <c r="B22185" s="61"/>
      <c r="C22185" s="61"/>
      <c r="D22185" s="57"/>
      <c r="E22185" s="62"/>
    </row>
    <row r="22186">
      <c r="A22186" s="61"/>
      <c r="B22186" s="61"/>
      <c r="C22186" s="61"/>
      <c r="D22186" s="57"/>
      <c r="E22186" s="62"/>
    </row>
    <row r="22187">
      <c r="A22187" s="61"/>
      <c r="B22187" s="61"/>
      <c r="C22187" s="61"/>
      <c r="D22187" s="57"/>
      <c r="E22187" s="62"/>
    </row>
    <row r="22188">
      <c r="A22188" s="61"/>
      <c r="B22188" s="61"/>
      <c r="C22188" s="61"/>
      <c r="D22188" s="57"/>
      <c r="E22188" s="62"/>
    </row>
    <row r="22189">
      <c r="A22189" s="61"/>
      <c r="B22189" s="61"/>
      <c r="C22189" s="61"/>
      <c r="D22189" s="57"/>
      <c r="E22189" s="62"/>
    </row>
    <row r="22190">
      <c r="A22190" s="61"/>
      <c r="B22190" s="61"/>
      <c r="C22190" s="61"/>
      <c r="D22190" s="57"/>
      <c r="E22190" s="62"/>
    </row>
    <row r="22191">
      <c r="A22191" s="61"/>
      <c r="B22191" s="61"/>
      <c r="C22191" s="61"/>
      <c r="D22191" s="57"/>
      <c r="E22191" s="62"/>
    </row>
    <row r="22192">
      <c r="A22192" s="61"/>
      <c r="B22192" s="61"/>
      <c r="C22192" s="61"/>
      <c r="D22192" s="57"/>
      <c r="E22192" s="62"/>
    </row>
    <row r="22193">
      <c r="A22193" s="61"/>
      <c r="B22193" s="61"/>
      <c r="C22193" s="61"/>
      <c r="D22193" s="57"/>
      <c r="E22193" s="62"/>
    </row>
    <row r="22194">
      <c r="A22194" s="61"/>
      <c r="B22194" s="61"/>
      <c r="C22194" s="61"/>
      <c r="D22194" s="57"/>
      <c r="E22194" s="62"/>
    </row>
    <row r="22195">
      <c r="A22195" s="61"/>
      <c r="B22195" s="61"/>
      <c r="C22195" s="61"/>
      <c r="D22195" s="57"/>
      <c r="E22195" s="62"/>
    </row>
    <row r="22196">
      <c r="A22196" s="61"/>
      <c r="B22196" s="61"/>
      <c r="C22196" s="61"/>
      <c r="D22196" s="57"/>
      <c r="E22196" s="62"/>
    </row>
    <row r="22197">
      <c r="A22197" s="61"/>
      <c r="B22197" s="61"/>
      <c r="C22197" s="61"/>
      <c r="D22197" s="57"/>
      <c r="E22197" s="62"/>
    </row>
    <row r="22198">
      <c r="A22198" s="61"/>
      <c r="B22198" s="61"/>
      <c r="C22198" s="61"/>
      <c r="D22198" s="57"/>
      <c r="E22198" s="62"/>
    </row>
    <row r="22199">
      <c r="A22199" s="61"/>
      <c r="B22199" s="61"/>
      <c r="C22199" s="61"/>
      <c r="D22199" s="57"/>
      <c r="E22199" s="62"/>
    </row>
    <row r="22200">
      <c r="A22200" s="61"/>
      <c r="B22200" s="61"/>
      <c r="C22200" s="61"/>
      <c r="D22200" s="57"/>
      <c r="E22200" s="62"/>
    </row>
    <row r="22201">
      <c r="A22201" s="61"/>
      <c r="B22201" s="61"/>
      <c r="C22201" s="61"/>
      <c r="D22201" s="57"/>
      <c r="E22201" s="62"/>
    </row>
    <row r="22202">
      <c r="A22202" s="61"/>
      <c r="B22202" s="61"/>
      <c r="C22202" s="61"/>
      <c r="D22202" s="57"/>
      <c r="E22202" s="62"/>
    </row>
    <row r="22203">
      <c r="A22203" s="61"/>
      <c r="B22203" s="61"/>
      <c r="C22203" s="61"/>
      <c r="D22203" s="57"/>
      <c r="E22203" s="62"/>
    </row>
    <row r="22204">
      <c r="A22204" s="61"/>
      <c r="B22204" s="61"/>
      <c r="C22204" s="61"/>
      <c r="D22204" s="57"/>
      <c r="E22204" s="62"/>
    </row>
    <row r="22205">
      <c r="A22205" s="61"/>
      <c r="B22205" s="61"/>
      <c r="C22205" s="61"/>
      <c r="D22205" s="57"/>
      <c r="E22205" s="62"/>
    </row>
    <row r="22206">
      <c r="A22206" s="61"/>
      <c r="B22206" s="61"/>
      <c r="C22206" s="61"/>
      <c r="D22206" s="57"/>
      <c r="E22206" s="62"/>
    </row>
    <row r="22207">
      <c r="A22207" s="61"/>
      <c r="B22207" s="61"/>
      <c r="C22207" s="61"/>
      <c r="D22207" s="57"/>
      <c r="E22207" s="62"/>
    </row>
    <row r="22208">
      <c r="A22208" s="61"/>
      <c r="B22208" s="61"/>
      <c r="C22208" s="61"/>
      <c r="D22208" s="57"/>
      <c r="E22208" s="62"/>
    </row>
    <row r="22209">
      <c r="A22209" s="61"/>
      <c r="B22209" s="61"/>
      <c r="C22209" s="61"/>
      <c r="D22209" s="57"/>
      <c r="E22209" s="62"/>
    </row>
    <row r="22210">
      <c r="A22210" s="61"/>
      <c r="B22210" s="61"/>
      <c r="C22210" s="61"/>
      <c r="D22210" s="57"/>
      <c r="E22210" s="62"/>
    </row>
    <row r="22211">
      <c r="A22211" s="61"/>
      <c r="B22211" s="61"/>
      <c r="C22211" s="61"/>
      <c r="D22211" s="57"/>
      <c r="E22211" s="62"/>
    </row>
    <row r="22212">
      <c r="A22212" s="61"/>
      <c r="B22212" s="61"/>
      <c r="C22212" s="61"/>
      <c r="D22212" s="57"/>
      <c r="E22212" s="62"/>
    </row>
    <row r="22213">
      <c r="A22213" s="61"/>
      <c r="B22213" s="61"/>
      <c r="C22213" s="61"/>
      <c r="D22213" s="57"/>
      <c r="E22213" s="62"/>
    </row>
    <row r="22214">
      <c r="A22214" s="61"/>
      <c r="B22214" s="61"/>
      <c r="C22214" s="61"/>
      <c r="D22214" s="57"/>
      <c r="E22214" s="62"/>
    </row>
    <row r="22215">
      <c r="A22215" s="61"/>
      <c r="B22215" s="61"/>
      <c r="C22215" s="61"/>
      <c r="D22215" s="57"/>
      <c r="E22215" s="62"/>
    </row>
    <row r="22216">
      <c r="A22216" s="61"/>
      <c r="B22216" s="61"/>
      <c r="C22216" s="61"/>
      <c r="D22216" s="57"/>
      <c r="E22216" s="62"/>
    </row>
    <row r="22217">
      <c r="A22217" s="61"/>
      <c r="B22217" s="61"/>
      <c r="C22217" s="61"/>
      <c r="D22217" s="57"/>
      <c r="E22217" s="62"/>
    </row>
    <row r="22218">
      <c r="A22218" s="61"/>
      <c r="B22218" s="61"/>
      <c r="C22218" s="61"/>
      <c r="D22218" s="57"/>
      <c r="E22218" s="62"/>
    </row>
    <row r="22219">
      <c r="A22219" s="61"/>
      <c r="B22219" s="61"/>
      <c r="C22219" s="61"/>
      <c r="D22219" s="57"/>
      <c r="E22219" s="62"/>
    </row>
    <row r="22220">
      <c r="A22220" s="61"/>
      <c r="B22220" s="61"/>
      <c r="C22220" s="61"/>
      <c r="D22220" s="57"/>
      <c r="E22220" s="62"/>
    </row>
    <row r="22221">
      <c r="A22221" s="61"/>
      <c r="B22221" s="61"/>
      <c r="C22221" s="61"/>
      <c r="D22221" s="57"/>
      <c r="E22221" s="62"/>
    </row>
    <row r="22222">
      <c r="A22222" s="61"/>
      <c r="B22222" s="61"/>
      <c r="C22222" s="61"/>
      <c r="D22222" s="57"/>
      <c r="E22222" s="62"/>
    </row>
    <row r="22223">
      <c r="A22223" s="61"/>
      <c r="B22223" s="61"/>
      <c r="C22223" s="61"/>
      <c r="D22223" s="57"/>
      <c r="E22223" s="62"/>
    </row>
    <row r="22224">
      <c r="A22224" s="61"/>
      <c r="B22224" s="61"/>
      <c r="C22224" s="61"/>
      <c r="D22224" s="57"/>
      <c r="E22224" s="62"/>
    </row>
    <row r="22225">
      <c r="A22225" s="61"/>
      <c r="B22225" s="61"/>
      <c r="C22225" s="61"/>
      <c r="D22225" s="57"/>
      <c r="E22225" s="62"/>
    </row>
    <row r="22226">
      <c r="A22226" s="61"/>
      <c r="B22226" s="61"/>
      <c r="C22226" s="61"/>
      <c r="D22226" s="57"/>
      <c r="E22226" s="62"/>
    </row>
    <row r="22227">
      <c r="A22227" s="61"/>
      <c r="B22227" s="61"/>
      <c r="C22227" s="61"/>
      <c r="D22227" s="57"/>
      <c r="E22227" s="62"/>
    </row>
    <row r="22228">
      <c r="A22228" s="61"/>
      <c r="B22228" s="61"/>
      <c r="C22228" s="61"/>
      <c r="D22228" s="57"/>
      <c r="E22228" s="62"/>
    </row>
    <row r="22229">
      <c r="A22229" s="61"/>
      <c r="B22229" s="61"/>
      <c r="C22229" s="61"/>
      <c r="D22229" s="57"/>
      <c r="E22229" s="62"/>
    </row>
    <row r="22230">
      <c r="A22230" s="61"/>
      <c r="B22230" s="61"/>
      <c r="C22230" s="61"/>
      <c r="D22230" s="57"/>
      <c r="E22230" s="62"/>
    </row>
    <row r="22231">
      <c r="A22231" s="61"/>
      <c r="B22231" s="61"/>
      <c r="C22231" s="61"/>
      <c r="D22231" s="57"/>
      <c r="E22231" s="62"/>
    </row>
    <row r="22232">
      <c r="A22232" s="61"/>
      <c r="B22232" s="61"/>
      <c r="C22232" s="61"/>
      <c r="D22232" s="57"/>
      <c r="E22232" s="62"/>
    </row>
    <row r="22233">
      <c r="A22233" s="61"/>
      <c r="B22233" s="61"/>
      <c r="C22233" s="61"/>
      <c r="D22233" s="57"/>
      <c r="E22233" s="62"/>
    </row>
    <row r="22234">
      <c r="A22234" s="61"/>
      <c r="B22234" s="61"/>
      <c r="C22234" s="61"/>
      <c r="D22234" s="57"/>
      <c r="E22234" s="62"/>
    </row>
    <row r="22235">
      <c r="A22235" s="61"/>
      <c r="B22235" s="61"/>
      <c r="C22235" s="61"/>
      <c r="D22235" s="57"/>
      <c r="E22235" s="62"/>
    </row>
    <row r="22236">
      <c r="A22236" s="61"/>
      <c r="B22236" s="61"/>
      <c r="C22236" s="61"/>
      <c r="D22236" s="57"/>
      <c r="E22236" s="62"/>
    </row>
    <row r="22237">
      <c r="A22237" s="61"/>
      <c r="B22237" s="61"/>
      <c r="C22237" s="61"/>
      <c r="D22237" s="57"/>
      <c r="E22237" s="62"/>
    </row>
    <row r="22238">
      <c r="A22238" s="61"/>
      <c r="B22238" s="61"/>
      <c r="C22238" s="61"/>
      <c r="D22238" s="57"/>
      <c r="E22238" s="62"/>
    </row>
    <row r="22239">
      <c r="A22239" s="61"/>
      <c r="B22239" s="61"/>
      <c r="C22239" s="61"/>
      <c r="D22239" s="57"/>
      <c r="E22239" s="62"/>
    </row>
    <row r="22240">
      <c r="A22240" s="61"/>
      <c r="B22240" s="61"/>
      <c r="C22240" s="61"/>
      <c r="D22240" s="57"/>
      <c r="E22240" s="62"/>
    </row>
    <row r="22241">
      <c r="A22241" s="61"/>
      <c r="B22241" s="61"/>
      <c r="C22241" s="61"/>
      <c r="D22241" s="57"/>
      <c r="E22241" s="62"/>
    </row>
    <row r="22242">
      <c r="A22242" s="61"/>
      <c r="B22242" s="61"/>
      <c r="C22242" s="61"/>
      <c r="D22242" s="57"/>
      <c r="E22242" s="62"/>
    </row>
    <row r="22243">
      <c r="A22243" s="61"/>
      <c r="B22243" s="61"/>
      <c r="C22243" s="61"/>
      <c r="D22243" s="57"/>
      <c r="E22243" s="62"/>
    </row>
    <row r="22244">
      <c r="A22244" s="61"/>
      <c r="B22244" s="61"/>
      <c r="C22244" s="61"/>
      <c r="D22244" s="57"/>
      <c r="E22244" s="62"/>
    </row>
    <row r="22245">
      <c r="A22245" s="61"/>
      <c r="B22245" s="61"/>
      <c r="C22245" s="61"/>
      <c r="D22245" s="57"/>
      <c r="E22245" s="62"/>
    </row>
    <row r="22246">
      <c r="A22246" s="61"/>
      <c r="B22246" s="61"/>
      <c r="C22246" s="61"/>
      <c r="D22246" s="57"/>
      <c r="E22246" s="62"/>
    </row>
    <row r="22247">
      <c r="A22247" s="61"/>
      <c r="B22247" s="61"/>
      <c r="C22247" s="61"/>
      <c r="D22247" s="57"/>
      <c r="E22247" s="62"/>
    </row>
    <row r="22248">
      <c r="A22248" s="61"/>
      <c r="B22248" s="61"/>
      <c r="C22248" s="61"/>
      <c r="D22248" s="57"/>
      <c r="E22248" s="62"/>
    </row>
    <row r="22249">
      <c r="A22249" s="61"/>
      <c r="B22249" s="61"/>
      <c r="C22249" s="61"/>
      <c r="D22249" s="57"/>
      <c r="E22249" s="62"/>
    </row>
    <row r="22250">
      <c r="A22250" s="61"/>
      <c r="B22250" s="61"/>
      <c r="C22250" s="61"/>
      <c r="D22250" s="57"/>
      <c r="E22250" s="62"/>
    </row>
    <row r="22251">
      <c r="A22251" s="61"/>
      <c r="B22251" s="61"/>
      <c r="C22251" s="61"/>
      <c r="D22251" s="57"/>
      <c r="E22251" s="62"/>
    </row>
    <row r="22252">
      <c r="A22252" s="61"/>
      <c r="B22252" s="61"/>
      <c r="C22252" s="61"/>
      <c r="D22252" s="57"/>
      <c r="E22252" s="62"/>
    </row>
    <row r="22253">
      <c r="A22253" s="61"/>
      <c r="B22253" s="61"/>
      <c r="C22253" s="61"/>
      <c r="D22253" s="57"/>
      <c r="E22253" s="62"/>
    </row>
    <row r="22254">
      <c r="A22254" s="61"/>
      <c r="B22254" s="61"/>
      <c r="C22254" s="61"/>
      <c r="D22254" s="57"/>
      <c r="E22254" s="62"/>
    </row>
    <row r="22255">
      <c r="A22255" s="61"/>
      <c r="B22255" s="61"/>
      <c r="C22255" s="61"/>
      <c r="D22255" s="57"/>
      <c r="E22255" s="62"/>
    </row>
    <row r="22256">
      <c r="A22256" s="61"/>
      <c r="B22256" s="61"/>
      <c r="C22256" s="61"/>
      <c r="D22256" s="57"/>
      <c r="E22256" s="62"/>
    </row>
    <row r="22257">
      <c r="A22257" s="61"/>
      <c r="B22257" s="61"/>
      <c r="C22257" s="61"/>
      <c r="D22257" s="57"/>
      <c r="E22257" s="62"/>
    </row>
    <row r="22258">
      <c r="A22258" s="61"/>
      <c r="B22258" s="61"/>
      <c r="C22258" s="61"/>
      <c r="D22258" s="57"/>
      <c r="E22258" s="62"/>
    </row>
    <row r="22259">
      <c r="A22259" s="61"/>
      <c r="B22259" s="61"/>
      <c r="C22259" s="61"/>
      <c r="D22259" s="57"/>
      <c r="E22259" s="62"/>
    </row>
    <row r="22260">
      <c r="A22260" s="61"/>
      <c r="B22260" s="61"/>
      <c r="C22260" s="61"/>
      <c r="D22260" s="57"/>
      <c r="E22260" s="62"/>
    </row>
    <row r="22261">
      <c r="A22261" s="61"/>
      <c r="B22261" s="61"/>
      <c r="C22261" s="61"/>
      <c r="D22261" s="57"/>
      <c r="E22261" s="62"/>
    </row>
    <row r="22262">
      <c r="A22262" s="61"/>
      <c r="B22262" s="61"/>
      <c r="C22262" s="61"/>
      <c r="D22262" s="57"/>
      <c r="E22262" s="62"/>
    </row>
    <row r="22263">
      <c r="A22263" s="61"/>
      <c r="B22263" s="61"/>
      <c r="C22263" s="61"/>
      <c r="D22263" s="57"/>
      <c r="E22263" s="62"/>
    </row>
    <row r="22264">
      <c r="A22264" s="61"/>
      <c r="B22264" s="61"/>
      <c r="C22264" s="61"/>
      <c r="D22264" s="57"/>
      <c r="E22264" s="62"/>
    </row>
    <row r="22265">
      <c r="A22265" s="61"/>
      <c r="B22265" s="61"/>
      <c r="C22265" s="61"/>
      <c r="D22265" s="57"/>
      <c r="E22265" s="62"/>
    </row>
    <row r="22266">
      <c r="A22266" s="61"/>
      <c r="B22266" s="61"/>
      <c r="C22266" s="61"/>
      <c r="D22266" s="57"/>
      <c r="E22266" s="62"/>
    </row>
    <row r="22267">
      <c r="A22267" s="61"/>
      <c r="B22267" s="61"/>
      <c r="C22267" s="61"/>
      <c r="D22267" s="57"/>
      <c r="E22267" s="62"/>
    </row>
    <row r="22268">
      <c r="A22268" s="61"/>
      <c r="B22268" s="61"/>
      <c r="C22268" s="61"/>
      <c r="D22268" s="57"/>
      <c r="E22268" s="62"/>
    </row>
    <row r="22269">
      <c r="A22269" s="61"/>
      <c r="B22269" s="61"/>
      <c r="C22269" s="61"/>
      <c r="D22269" s="57"/>
      <c r="E22269" s="62"/>
    </row>
    <row r="22270">
      <c r="A22270" s="61"/>
      <c r="B22270" s="61"/>
      <c r="C22270" s="61"/>
      <c r="D22270" s="57"/>
      <c r="E22270" s="62"/>
    </row>
    <row r="22271">
      <c r="A22271" s="61"/>
      <c r="B22271" s="61"/>
      <c r="C22271" s="61"/>
      <c r="D22271" s="57"/>
      <c r="E22271" s="62"/>
    </row>
    <row r="22272">
      <c r="A22272" s="61"/>
      <c r="B22272" s="61"/>
      <c r="C22272" s="61"/>
      <c r="D22272" s="57"/>
      <c r="E22272" s="62"/>
    </row>
    <row r="22273">
      <c r="A22273" s="61"/>
      <c r="B22273" s="61"/>
      <c r="C22273" s="61"/>
      <c r="D22273" s="57"/>
      <c r="E22273" s="62"/>
    </row>
    <row r="22274">
      <c r="A22274" s="61"/>
      <c r="B22274" s="61"/>
      <c r="C22274" s="61"/>
      <c r="D22274" s="57"/>
      <c r="E22274" s="62"/>
    </row>
    <row r="22275">
      <c r="A22275" s="61"/>
      <c r="B22275" s="61"/>
      <c r="C22275" s="61"/>
      <c r="D22275" s="57"/>
      <c r="E22275" s="62"/>
    </row>
    <row r="22276">
      <c r="A22276" s="61"/>
      <c r="B22276" s="61"/>
      <c r="C22276" s="61"/>
      <c r="D22276" s="57"/>
      <c r="E22276" s="62"/>
    </row>
    <row r="22277">
      <c r="A22277" s="61"/>
      <c r="B22277" s="61"/>
      <c r="C22277" s="61"/>
      <c r="D22277" s="57"/>
      <c r="E22277" s="62"/>
    </row>
    <row r="22278">
      <c r="A22278" s="61"/>
      <c r="B22278" s="61"/>
      <c r="C22278" s="61"/>
      <c r="D22278" s="57"/>
      <c r="E22278" s="62"/>
    </row>
    <row r="22279">
      <c r="A22279" s="61"/>
      <c r="B22279" s="61"/>
      <c r="C22279" s="61"/>
      <c r="D22279" s="57"/>
      <c r="E22279" s="62"/>
    </row>
    <row r="22280">
      <c r="A22280" s="61"/>
      <c r="B22280" s="61"/>
      <c r="C22280" s="61"/>
      <c r="D22280" s="57"/>
      <c r="E22280" s="62"/>
    </row>
    <row r="22281">
      <c r="A22281" s="61"/>
      <c r="B22281" s="61"/>
      <c r="C22281" s="61"/>
      <c r="D22281" s="57"/>
      <c r="E22281" s="62"/>
    </row>
    <row r="22282">
      <c r="A22282" s="61"/>
      <c r="B22282" s="61"/>
      <c r="C22282" s="61"/>
      <c r="D22282" s="57"/>
      <c r="E22282" s="62"/>
    </row>
    <row r="22283">
      <c r="A22283" s="61"/>
      <c r="B22283" s="61"/>
      <c r="C22283" s="61"/>
      <c r="D22283" s="57"/>
      <c r="E22283" s="62"/>
    </row>
    <row r="22284">
      <c r="A22284" s="61"/>
      <c r="B22284" s="61"/>
      <c r="C22284" s="61"/>
      <c r="D22284" s="57"/>
      <c r="E22284" s="62"/>
    </row>
    <row r="22285">
      <c r="A22285" s="61"/>
      <c r="B22285" s="61"/>
      <c r="C22285" s="61"/>
      <c r="D22285" s="57"/>
      <c r="E22285" s="62"/>
    </row>
    <row r="22286">
      <c r="A22286" s="61"/>
      <c r="B22286" s="61"/>
      <c r="C22286" s="61"/>
      <c r="D22286" s="57"/>
      <c r="E22286" s="62"/>
    </row>
    <row r="22287">
      <c r="A22287" s="61"/>
      <c r="B22287" s="61"/>
      <c r="C22287" s="61"/>
      <c r="D22287" s="57"/>
      <c r="E22287" s="62"/>
    </row>
    <row r="22288">
      <c r="A22288" s="61"/>
      <c r="B22288" s="61"/>
      <c r="C22288" s="61"/>
      <c r="D22288" s="57"/>
      <c r="E22288" s="62"/>
    </row>
    <row r="22289">
      <c r="A22289" s="61"/>
      <c r="B22289" s="61"/>
      <c r="C22289" s="61"/>
      <c r="D22289" s="57"/>
      <c r="E22289" s="62"/>
    </row>
    <row r="22290">
      <c r="A22290" s="61"/>
      <c r="B22290" s="61"/>
      <c r="C22290" s="61"/>
      <c r="D22290" s="57"/>
      <c r="E22290" s="62"/>
    </row>
    <row r="22291">
      <c r="A22291" s="61"/>
      <c r="B22291" s="61"/>
      <c r="C22291" s="61"/>
      <c r="D22291" s="57"/>
      <c r="E22291" s="62"/>
    </row>
    <row r="22292">
      <c r="A22292" s="61"/>
      <c r="B22292" s="61"/>
      <c r="C22292" s="61"/>
      <c r="D22292" s="57"/>
      <c r="E22292" s="62"/>
    </row>
    <row r="22293">
      <c r="A22293" s="61"/>
      <c r="B22293" s="61"/>
      <c r="C22293" s="61"/>
      <c r="D22293" s="57"/>
      <c r="E22293" s="62"/>
    </row>
    <row r="22294">
      <c r="A22294" s="61"/>
      <c r="B22294" s="61"/>
      <c r="C22294" s="61"/>
      <c r="D22294" s="57"/>
      <c r="E22294" s="62"/>
    </row>
    <row r="22295">
      <c r="A22295" s="61"/>
      <c r="B22295" s="61"/>
      <c r="C22295" s="61"/>
      <c r="D22295" s="57"/>
      <c r="E22295" s="62"/>
    </row>
    <row r="22296">
      <c r="A22296" s="61"/>
      <c r="B22296" s="61"/>
      <c r="C22296" s="61"/>
      <c r="D22296" s="57"/>
      <c r="E22296" s="62"/>
    </row>
    <row r="22297">
      <c r="A22297" s="61"/>
      <c r="B22297" s="61"/>
      <c r="C22297" s="61"/>
      <c r="D22297" s="57"/>
      <c r="E22297" s="62"/>
    </row>
    <row r="22298">
      <c r="A22298" s="61"/>
      <c r="B22298" s="61"/>
      <c r="C22298" s="61"/>
      <c r="D22298" s="57"/>
      <c r="E22298" s="62"/>
    </row>
    <row r="22299">
      <c r="A22299" s="61"/>
      <c r="B22299" s="61"/>
      <c r="C22299" s="61"/>
      <c r="D22299" s="57"/>
      <c r="E22299" s="62"/>
    </row>
    <row r="22300">
      <c r="A22300" s="61"/>
      <c r="B22300" s="61"/>
      <c r="C22300" s="61"/>
      <c r="D22300" s="57"/>
      <c r="E22300" s="62"/>
    </row>
    <row r="22301">
      <c r="A22301" s="61"/>
      <c r="B22301" s="61"/>
      <c r="C22301" s="61"/>
      <c r="D22301" s="57"/>
      <c r="E22301" s="62"/>
    </row>
    <row r="22302">
      <c r="A22302" s="61"/>
      <c r="B22302" s="61"/>
      <c r="C22302" s="61"/>
      <c r="D22302" s="57"/>
      <c r="E22302" s="62"/>
    </row>
    <row r="22303">
      <c r="A22303" s="61"/>
      <c r="B22303" s="61"/>
      <c r="C22303" s="61"/>
      <c r="D22303" s="57"/>
      <c r="E22303" s="62"/>
    </row>
    <row r="22304">
      <c r="A22304" s="61"/>
      <c r="B22304" s="61"/>
      <c r="C22304" s="61"/>
      <c r="D22304" s="57"/>
      <c r="E22304" s="62"/>
    </row>
    <row r="22305">
      <c r="A22305" s="61"/>
      <c r="B22305" s="61"/>
      <c r="C22305" s="61"/>
      <c r="D22305" s="57"/>
      <c r="E22305" s="62"/>
    </row>
    <row r="22306">
      <c r="A22306" s="61"/>
      <c r="B22306" s="61"/>
      <c r="C22306" s="61"/>
      <c r="D22306" s="57"/>
      <c r="E22306" s="62"/>
    </row>
    <row r="22307">
      <c r="A22307" s="61"/>
      <c r="B22307" s="61"/>
      <c r="C22307" s="61"/>
      <c r="D22307" s="57"/>
      <c r="E22307" s="62"/>
    </row>
    <row r="22308">
      <c r="A22308" s="61"/>
      <c r="B22308" s="61"/>
      <c r="C22308" s="61"/>
      <c r="D22308" s="57"/>
      <c r="E22308" s="62"/>
    </row>
    <row r="22309">
      <c r="A22309" s="61"/>
      <c r="B22309" s="61"/>
      <c r="C22309" s="61"/>
      <c r="D22309" s="57"/>
      <c r="E22309" s="62"/>
    </row>
    <row r="22310">
      <c r="A22310" s="61"/>
      <c r="B22310" s="61"/>
      <c r="C22310" s="61"/>
      <c r="D22310" s="57"/>
      <c r="E22310" s="62"/>
    </row>
    <row r="22311">
      <c r="A22311" s="61"/>
      <c r="B22311" s="61"/>
      <c r="C22311" s="61"/>
      <c r="D22311" s="57"/>
      <c r="E22311" s="62"/>
    </row>
    <row r="22312">
      <c r="A22312" s="61"/>
      <c r="B22312" s="61"/>
      <c r="C22312" s="61"/>
      <c r="D22312" s="57"/>
      <c r="E22312" s="62"/>
    </row>
    <row r="22313">
      <c r="A22313" s="61"/>
      <c r="B22313" s="61"/>
      <c r="C22313" s="61"/>
      <c r="D22313" s="57"/>
      <c r="E22313" s="62"/>
    </row>
    <row r="22314">
      <c r="A22314" s="61"/>
      <c r="B22314" s="61"/>
      <c r="C22314" s="61"/>
      <c r="D22314" s="57"/>
      <c r="E22314" s="62"/>
    </row>
    <row r="22315">
      <c r="A22315" s="61"/>
      <c r="B22315" s="61"/>
      <c r="C22315" s="61"/>
      <c r="D22315" s="57"/>
      <c r="E22315" s="62"/>
    </row>
    <row r="22316">
      <c r="A22316" s="61"/>
      <c r="B22316" s="61"/>
      <c r="C22316" s="61"/>
      <c r="D22316" s="57"/>
      <c r="E22316" s="62"/>
    </row>
    <row r="22317">
      <c r="A22317" s="61"/>
      <c r="B22317" s="61"/>
      <c r="C22317" s="61"/>
      <c r="D22317" s="57"/>
      <c r="E22317" s="62"/>
    </row>
    <row r="22318">
      <c r="A22318" s="61"/>
      <c r="B22318" s="61"/>
      <c r="C22318" s="61"/>
      <c r="D22318" s="57"/>
      <c r="E22318" s="62"/>
    </row>
    <row r="22319">
      <c r="A22319" s="61"/>
      <c r="B22319" s="61"/>
      <c r="C22319" s="61"/>
      <c r="D22319" s="57"/>
      <c r="E22319" s="62"/>
    </row>
    <row r="22320">
      <c r="A22320" s="61"/>
      <c r="B22320" s="61"/>
      <c r="C22320" s="61"/>
      <c r="D22320" s="57"/>
      <c r="E22320" s="62"/>
    </row>
    <row r="22321">
      <c r="A22321" s="61"/>
      <c r="B22321" s="61"/>
      <c r="C22321" s="61"/>
      <c r="D22321" s="57"/>
      <c r="E22321" s="62"/>
    </row>
    <row r="22322">
      <c r="A22322" s="61"/>
      <c r="B22322" s="61"/>
      <c r="C22322" s="61"/>
      <c r="D22322" s="57"/>
      <c r="E22322" s="62"/>
    </row>
    <row r="22323">
      <c r="A22323" s="61"/>
      <c r="B22323" s="61"/>
      <c r="C22323" s="61"/>
      <c r="D22323" s="57"/>
      <c r="E22323" s="62"/>
    </row>
    <row r="22324">
      <c r="A22324" s="61"/>
      <c r="B22324" s="61"/>
      <c r="C22324" s="61"/>
      <c r="D22324" s="57"/>
      <c r="E22324" s="62"/>
    </row>
    <row r="22325">
      <c r="A22325" s="61"/>
      <c r="B22325" s="61"/>
      <c r="C22325" s="61"/>
      <c r="D22325" s="57"/>
      <c r="E22325" s="62"/>
    </row>
    <row r="22326">
      <c r="A22326" s="61"/>
      <c r="B22326" s="61"/>
      <c r="C22326" s="61"/>
      <c r="D22326" s="57"/>
      <c r="E22326" s="62"/>
    </row>
    <row r="22327">
      <c r="A22327" s="61"/>
      <c r="B22327" s="61"/>
      <c r="C22327" s="61"/>
      <c r="D22327" s="57"/>
      <c r="E22327" s="62"/>
    </row>
    <row r="22328">
      <c r="A22328" s="61"/>
      <c r="B22328" s="61"/>
      <c r="C22328" s="61"/>
      <c r="D22328" s="57"/>
      <c r="E22328" s="62"/>
    </row>
    <row r="22329">
      <c r="A22329" s="61"/>
      <c r="B22329" s="61"/>
      <c r="C22329" s="61"/>
      <c r="D22329" s="57"/>
      <c r="E22329" s="62"/>
    </row>
    <row r="22330">
      <c r="A22330" s="61"/>
      <c r="B22330" s="61"/>
      <c r="C22330" s="61"/>
      <c r="D22330" s="57"/>
      <c r="E22330" s="62"/>
    </row>
    <row r="22331">
      <c r="A22331" s="61"/>
      <c r="B22331" s="61"/>
      <c r="C22331" s="61"/>
      <c r="D22331" s="57"/>
      <c r="E22331" s="62"/>
    </row>
    <row r="22332">
      <c r="A22332" s="61"/>
      <c r="B22332" s="61"/>
      <c r="C22332" s="61"/>
      <c r="D22332" s="57"/>
      <c r="E22332" s="62"/>
    </row>
    <row r="22333">
      <c r="A22333" s="61"/>
      <c r="B22333" s="61"/>
      <c r="C22333" s="61"/>
      <c r="D22333" s="57"/>
      <c r="E22333" s="62"/>
    </row>
    <row r="22334">
      <c r="A22334" s="61"/>
      <c r="B22334" s="61"/>
      <c r="C22334" s="61"/>
      <c r="D22334" s="57"/>
      <c r="E22334" s="62"/>
    </row>
    <row r="22335">
      <c r="A22335" s="61"/>
      <c r="B22335" s="61"/>
      <c r="C22335" s="61"/>
      <c r="D22335" s="57"/>
      <c r="E22335" s="62"/>
    </row>
    <row r="22336">
      <c r="A22336" s="61"/>
      <c r="B22336" s="61"/>
      <c r="C22336" s="61"/>
      <c r="D22336" s="57"/>
      <c r="E22336" s="62"/>
    </row>
    <row r="22337">
      <c r="A22337" s="61"/>
      <c r="B22337" s="61"/>
      <c r="C22337" s="61"/>
      <c r="D22337" s="57"/>
      <c r="E22337" s="62"/>
    </row>
    <row r="22338">
      <c r="A22338" s="61"/>
      <c r="B22338" s="61"/>
      <c r="C22338" s="61"/>
      <c r="D22338" s="57"/>
      <c r="E22338" s="62"/>
    </row>
    <row r="22339">
      <c r="A22339" s="61"/>
      <c r="B22339" s="61"/>
      <c r="C22339" s="61"/>
      <c r="D22339" s="57"/>
      <c r="E22339" s="62"/>
    </row>
    <row r="22340">
      <c r="A22340" s="61"/>
      <c r="B22340" s="61"/>
      <c r="C22340" s="61"/>
      <c r="D22340" s="57"/>
      <c r="E22340" s="62"/>
    </row>
    <row r="22341">
      <c r="A22341" s="61"/>
      <c r="B22341" s="61"/>
      <c r="C22341" s="61"/>
      <c r="D22341" s="57"/>
      <c r="E22341" s="62"/>
    </row>
    <row r="22342">
      <c r="A22342" s="61"/>
      <c r="B22342" s="61"/>
      <c r="C22342" s="61"/>
      <c r="D22342" s="57"/>
      <c r="E22342" s="62"/>
    </row>
    <row r="22343">
      <c r="A22343" s="61"/>
      <c r="B22343" s="61"/>
      <c r="C22343" s="61"/>
      <c r="D22343" s="57"/>
      <c r="E22343" s="62"/>
    </row>
    <row r="22344">
      <c r="A22344" s="61"/>
      <c r="B22344" s="61"/>
      <c r="C22344" s="61"/>
      <c r="D22344" s="57"/>
      <c r="E22344" s="62"/>
    </row>
    <row r="22345">
      <c r="A22345" s="61"/>
      <c r="B22345" s="61"/>
      <c r="C22345" s="61"/>
      <c r="D22345" s="57"/>
      <c r="E22345" s="62"/>
    </row>
    <row r="22346">
      <c r="A22346" s="61"/>
      <c r="B22346" s="61"/>
      <c r="C22346" s="61"/>
      <c r="D22346" s="57"/>
      <c r="E22346" s="62"/>
    </row>
    <row r="22347">
      <c r="A22347" s="61"/>
      <c r="B22347" s="61"/>
      <c r="C22347" s="61"/>
      <c r="D22347" s="57"/>
      <c r="E22347" s="62"/>
    </row>
    <row r="22348">
      <c r="A22348" s="61"/>
      <c r="B22348" s="61"/>
      <c r="C22348" s="61"/>
      <c r="D22348" s="57"/>
      <c r="E22348" s="62"/>
    </row>
    <row r="22349">
      <c r="A22349" s="61"/>
      <c r="B22349" s="61"/>
      <c r="C22349" s="61"/>
      <c r="D22349" s="57"/>
      <c r="E22349" s="62"/>
    </row>
    <row r="22350">
      <c r="A22350" s="61"/>
      <c r="B22350" s="61"/>
      <c r="C22350" s="61"/>
      <c r="D22350" s="57"/>
      <c r="E22350" s="62"/>
    </row>
    <row r="22351">
      <c r="A22351" s="61"/>
      <c r="B22351" s="61"/>
      <c r="C22351" s="61"/>
      <c r="D22351" s="57"/>
      <c r="E22351" s="62"/>
    </row>
    <row r="22352">
      <c r="A22352" s="61"/>
      <c r="B22352" s="61"/>
      <c r="C22352" s="61"/>
      <c r="D22352" s="57"/>
      <c r="E22352" s="62"/>
    </row>
    <row r="22353">
      <c r="A22353" s="61"/>
      <c r="B22353" s="61"/>
      <c r="C22353" s="61"/>
      <c r="D22353" s="57"/>
      <c r="E22353" s="62"/>
    </row>
    <row r="22354">
      <c r="A22354" s="61"/>
      <c r="B22354" s="61"/>
      <c r="C22354" s="61"/>
      <c r="D22354" s="57"/>
      <c r="E22354" s="62"/>
    </row>
    <row r="22355">
      <c r="A22355" s="61"/>
      <c r="B22355" s="61"/>
      <c r="C22355" s="61"/>
      <c r="D22355" s="57"/>
      <c r="E22355" s="62"/>
    </row>
    <row r="22356">
      <c r="A22356" s="61"/>
      <c r="B22356" s="61"/>
      <c r="C22356" s="61"/>
      <c r="D22356" s="57"/>
      <c r="E22356" s="62"/>
    </row>
    <row r="22357">
      <c r="A22357" s="61"/>
      <c r="B22357" s="61"/>
      <c r="C22357" s="61"/>
      <c r="D22357" s="57"/>
      <c r="E22357" s="62"/>
    </row>
    <row r="22358">
      <c r="A22358" s="61"/>
      <c r="B22358" s="61"/>
      <c r="C22358" s="61"/>
      <c r="D22358" s="57"/>
      <c r="E22358" s="62"/>
    </row>
    <row r="22359">
      <c r="A22359" s="61"/>
      <c r="B22359" s="61"/>
      <c r="C22359" s="61"/>
      <c r="D22359" s="57"/>
      <c r="E22359" s="62"/>
    </row>
    <row r="22360">
      <c r="A22360" s="61"/>
      <c r="B22360" s="61"/>
      <c r="C22360" s="61"/>
      <c r="D22360" s="57"/>
      <c r="E22360" s="62"/>
    </row>
    <row r="22361">
      <c r="A22361" s="61"/>
      <c r="B22361" s="61"/>
      <c r="C22361" s="61"/>
      <c r="D22361" s="57"/>
      <c r="E22361" s="62"/>
    </row>
    <row r="22362">
      <c r="A22362" s="61"/>
      <c r="B22362" s="61"/>
      <c r="C22362" s="61"/>
      <c r="D22362" s="57"/>
      <c r="E22362" s="62"/>
    </row>
    <row r="22363">
      <c r="A22363" s="61"/>
      <c r="B22363" s="61"/>
      <c r="C22363" s="61"/>
      <c r="D22363" s="57"/>
      <c r="E22363" s="62"/>
    </row>
    <row r="22364">
      <c r="A22364" s="61"/>
      <c r="B22364" s="61"/>
      <c r="C22364" s="61"/>
      <c r="D22364" s="57"/>
      <c r="E22364" s="62"/>
    </row>
    <row r="22365">
      <c r="A22365" s="61"/>
      <c r="B22365" s="61"/>
      <c r="C22365" s="61"/>
      <c r="D22365" s="57"/>
      <c r="E22365" s="62"/>
    </row>
    <row r="22366">
      <c r="A22366" s="61"/>
      <c r="B22366" s="61"/>
      <c r="C22366" s="61"/>
      <c r="D22366" s="57"/>
      <c r="E22366" s="62"/>
    </row>
    <row r="22367">
      <c r="A22367" s="61"/>
      <c r="B22367" s="61"/>
      <c r="C22367" s="61"/>
      <c r="D22367" s="57"/>
      <c r="E22367" s="62"/>
    </row>
    <row r="22368">
      <c r="A22368" s="61"/>
      <c r="B22368" s="61"/>
      <c r="C22368" s="61"/>
      <c r="D22368" s="57"/>
      <c r="E22368" s="62"/>
    </row>
    <row r="22369">
      <c r="A22369" s="61"/>
      <c r="B22369" s="61"/>
      <c r="C22369" s="61"/>
      <c r="D22369" s="57"/>
      <c r="E22369" s="62"/>
    </row>
    <row r="22370">
      <c r="A22370" s="61"/>
      <c r="B22370" s="61"/>
      <c r="C22370" s="61"/>
      <c r="D22370" s="57"/>
      <c r="E22370" s="62"/>
    </row>
    <row r="22371">
      <c r="A22371" s="61"/>
      <c r="B22371" s="61"/>
      <c r="C22371" s="61"/>
      <c r="D22371" s="57"/>
      <c r="E22371" s="62"/>
    </row>
    <row r="22372">
      <c r="A22372" s="61"/>
      <c r="B22372" s="61"/>
      <c r="C22372" s="61"/>
      <c r="D22372" s="57"/>
      <c r="E22372" s="62"/>
    </row>
    <row r="22373">
      <c r="A22373" s="61"/>
      <c r="B22373" s="61"/>
      <c r="C22373" s="61"/>
      <c r="D22373" s="57"/>
      <c r="E22373" s="62"/>
    </row>
    <row r="22374">
      <c r="A22374" s="61"/>
      <c r="B22374" s="61"/>
      <c r="C22374" s="61"/>
      <c r="D22374" s="57"/>
      <c r="E22374" s="62"/>
    </row>
    <row r="22375">
      <c r="A22375" s="61"/>
      <c r="B22375" s="61"/>
      <c r="C22375" s="61"/>
      <c r="D22375" s="57"/>
      <c r="E22375" s="62"/>
    </row>
    <row r="22376">
      <c r="A22376" s="61"/>
      <c r="B22376" s="61"/>
      <c r="C22376" s="61"/>
      <c r="D22376" s="57"/>
      <c r="E22376" s="62"/>
    </row>
    <row r="22377">
      <c r="A22377" s="61"/>
      <c r="B22377" s="61"/>
      <c r="C22377" s="61"/>
      <c r="D22377" s="57"/>
      <c r="E22377" s="62"/>
    </row>
    <row r="22378">
      <c r="A22378" s="61"/>
      <c r="B22378" s="61"/>
      <c r="C22378" s="61"/>
      <c r="D22378" s="57"/>
      <c r="E22378" s="62"/>
    </row>
    <row r="22379">
      <c r="A22379" s="61"/>
      <c r="B22379" s="61"/>
      <c r="C22379" s="61"/>
      <c r="D22379" s="57"/>
      <c r="E22379" s="62"/>
    </row>
    <row r="22380">
      <c r="A22380" s="61"/>
      <c r="B22380" s="61"/>
      <c r="C22380" s="61"/>
      <c r="D22380" s="57"/>
      <c r="E22380" s="62"/>
    </row>
    <row r="22381">
      <c r="A22381" s="61"/>
      <c r="B22381" s="61"/>
      <c r="C22381" s="61"/>
      <c r="D22381" s="57"/>
      <c r="E22381" s="62"/>
    </row>
    <row r="22382">
      <c r="A22382" s="61"/>
      <c r="B22382" s="61"/>
      <c r="C22382" s="61"/>
      <c r="D22382" s="57"/>
      <c r="E22382" s="62"/>
    </row>
    <row r="22383">
      <c r="A22383" s="61"/>
      <c r="B22383" s="61"/>
      <c r="C22383" s="61"/>
      <c r="D22383" s="57"/>
      <c r="E22383" s="62"/>
    </row>
    <row r="22384">
      <c r="A22384" s="61"/>
      <c r="B22384" s="61"/>
      <c r="C22384" s="61"/>
      <c r="D22384" s="57"/>
      <c r="E22384" s="62"/>
    </row>
    <row r="22385">
      <c r="A22385" s="61"/>
      <c r="B22385" s="61"/>
      <c r="C22385" s="61"/>
      <c r="D22385" s="57"/>
      <c r="E22385" s="62"/>
    </row>
    <row r="22386">
      <c r="A22386" s="61"/>
      <c r="B22386" s="61"/>
      <c r="C22386" s="61"/>
      <c r="D22386" s="57"/>
      <c r="E22386" s="62"/>
    </row>
    <row r="22387">
      <c r="A22387" s="61"/>
      <c r="B22387" s="61"/>
      <c r="C22387" s="61"/>
      <c r="D22387" s="57"/>
      <c r="E22387" s="62"/>
    </row>
    <row r="22388">
      <c r="A22388" s="61"/>
      <c r="B22388" s="61"/>
      <c r="C22388" s="61"/>
      <c r="D22388" s="57"/>
      <c r="E22388" s="62"/>
    </row>
    <row r="22389">
      <c r="A22389" s="61"/>
      <c r="B22389" s="61"/>
      <c r="C22389" s="61"/>
      <c r="D22389" s="57"/>
      <c r="E22389" s="62"/>
    </row>
    <row r="22390">
      <c r="A22390" s="61"/>
      <c r="B22390" s="61"/>
      <c r="C22390" s="61"/>
      <c r="D22390" s="57"/>
      <c r="E22390" s="62"/>
    </row>
    <row r="22391">
      <c r="A22391" s="61"/>
      <c r="B22391" s="61"/>
      <c r="C22391" s="61"/>
      <c r="D22391" s="57"/>
      <c r="E22391" s="62"/>
    </row>
    <row r="22392">
      <c r="A22392" s="61"/>
      <c r="B22392" s="61"/>
      <c r="C22392" s="61"/>
      <c r="D22392" s="57"/>
      <c r="E22392" s="62"/>
    </row>
    <row r="22393">
      <c r="A22393" s="61"/>
      <c r="B22393" s="61"/>
      <c r="C22393" s="61"/>
      <c r="D22393" s="57"/>
      <c r="E22393" s="62"/>
    </row>
    <row r="22394">
      <c r="A22394" s="61"/>
      <c r="B22394" s="61"/>
      <c r="C22394" s="61"/>
      <c r="D22394" s="57"/>
      <c r="E22394" s="62"/>
    </row>
    <row r="22395">
      <c r="A22395" s="61"/>
      <c r="B22395" s="61"/>
      <c r="C22395" s="61"/>
      <c r="D22395" s="57"/>
      <c r="E22395" s="62"/>
    </row>
    <row r="22396">
      <c r="A22396" s="61"/>
      <c r="B22396" s="61"/>
      <c r="C22396" s="61"/>
      <c r="D22396" s="57"/>
      <c r="E22396" s="62"/>
    </row>
    <row r="22397">
      <c r="A22397" s="61"/>
      <c r="B22397" s="61"/>
      <c r="C22397" s="61"/>
      <c r="D22397" s="57"/>
      <c r="E22397" s="62"/>
    </row>
    <row r="22398">
      <c r="A22398" s="61"/>
      <c r="B22398" s="61"/>
      <c r="C22398" s="61"/>
      <c r="D22398" s="57"/>
      <c r="E22398" s="62"/>
    </row>
    <row r="22399">
      <c r="A22399" s="61"/>
      <c r="B22399" s="61"/>
      <c r="C22399" s="61"/>
      <c r="D22399" s="57"/>
      <c r="E22399" s="62"/>
    </row>
    <row r="22400">
      <c r="A22400" s="61"/>
      <c r="B22400" s="61"/>
      <c r="C22400" s="61"/>
      <c r="D22400" s="57"/>
      <c r="E22400" s="62"/>
    </row>
    <row r="22401">
      <c r="A22401" s="61"/>
      <c r="B22401" s="61"/>
      <c r="C22401" s="61"/>
      <c r="D22401" s="57"/>
      <c r="E22401" s="62"/>
    </row>
    <row r="22402">
      <c r="A22402" s="61"/>
      <c r="B22402" s="61"/>
      <c r="C22402" s="61"/>
      <c r="D22402" s="57"/>
      <c r="E22402" s="62"/>
    </row>
    <row r="22403">
      <c r="A22403" s="61"/>
      <c r="B22403" s="61"/>
      <c r="C22403" s="61"/>
      <c r="D22403" s="57"/>
      <c r="E22403" s="62"/>
    </row>
    <row r="22404">
      <c r="A22404" s="61"/>
      <c r="B22404" s="61"/>
      <c r="C22404" s="61"/>
      <c r="D22404" s="57"/>
      <c r="E22404" s="62"/>
    </row>
    <row r="22405">
      <c r="A22405" s="61"/>
      <c r="B22405" s="61"/>
      <c r="C22405" s="61"/>
      <c r="D22405" s="57"/>
      <c r="E22405" s="62"/>
    </row>
    <row r="22406">
      <c r="A22406" s="61"/>
      <c r="B22406" s="61"/>
      <c r="C22406" s="61"/>
      <c r="D22406" s="57"/>
      <c r="E22406" s="62"/>
    </row>
    <row r="22407">
      <c r="A22407" s="61"/>
      <c r="B22407" s="61"/>
      <c r="C22407" s="61"/>
      <c r="D22407" s="57"/>
      <c r="E22407" s="62"/>
    </row>
    <row r="22408">
      <c r="A22408" s="61"/>
      <c r="B22408" s="61"/>
      <c r="C22408" s="61"/>
      <c r="D22408" s="57"/>
      <c r="E22408" s="62"/>
    </row>
    <row r="22409">
      <c r="A22409" s="61"/>
      <c r="B22409" s="61"/>
      <c r="C22409" s="61"/>
      <c r="D22409" s="57"/>
      <c r="E22409" s="62"/>
    </row>
    <row r="22410">
      <c r="A22410" s="61"/>
      <c r="B22410" s="61"/>
      <c r="C22410" s="61"/>
      <c r="D22410" s="57"/>
      <c r="E22410" s="62"/>
    </row>
    <row r="22411">
      <c r="A22411" s="61"/>
      <c r="B22411" s="61"/>
      <c r="C22411" s="61"/>
      <c r="D22411" s="57"/>
      <c r="E22411" s="62"/>
    </row>
    <row r="22412">
      <c r="A22412" s="61"/>
      <c r="B22412" s="61"/>
      <c r="C22412" s="61"/>
      <c r="D22412" s="57"/>
      <c r="E22412" s="62"/>
    </row>
    <row r="22413">
      <c r="A22413" s="61"/>
      <c r="B22413" s="61"/>
      <c r="C22413" s="61"/>
      <c r="D22413" s="57"/>
      <c r="E22413" s="62"/>
    </row>
    <row r="22414">
      <c r="A22414" s="61"/>
      <c r="B22414" s="61"/>
      <c r="C22414" s="61"/>
      <c r="D22414" s="57"/>
      <c r="E22414" s="62"/>
    </row>
    <row r="22415">
      <c r="A22415" s="61"/>
      <c r="B22415" s="61"/>
      <c r="C22415" s="61"/>
      <c r="D22415" s="57"/>
      <c r="E22415" s="62"/>
    </row>
    <row r="22416">
      <c r="A22416" s="61"/>
      <c r="B22416" s="61"/>
      <c r="C22416" s="61"/>
      <c r="D22416" s="57"/>
      <c r="E22416" s="62"/>
    </row>
    <row r="22417">
      <c r="A22417" s="61"/>
      <c r="B22417" s="61"/>
      <c r="C22417" s="61"/>
      <c r="D22417" s="57"/>
      <c r="E22417" s="62"/>
    </row>
    <row r="22418">
      <c r="A22418" s="61"/>
      <c r="B22418" s="61"/>
      <c r="C22418" s="61"/>
      <c r="D22418" s="57"/>
      <c r="E22418" s="62"/>
    </row>
    <row r="22419">
      <c r="A22419" s="61"/>
      <c r="B22419" s="61"/>
      <c r="C22419" s="61"/>
      <c r="D22419" s="57"/>
      <c r="E22419" s="62"/>
    </row>
    <row r="22420">
      <c r="A22420" s="61"/>
      <c r="B22420" s="61"/>
      <c r="C22420" s="61"/>
      <c r="D22420" s="57"/>
      <c r="E22420" s="62"/>
    </row>
    <row r="22421">
      <c r="A22421" s="61"/>
      <c r="B22421" s="61"/>
      <c r="C22421" s="61"/>
      <c r="D22421" s="57"/>
      <c r="E22421" s="62"/>
    </row>
    <row r="22422">
      <c r="A22422" s="61"/>
      <c r="B22422" s="61"/>
      <c r="C22422" s="61"/>
      <c r="D22422" s="57"/>
      <c r="E22422" s="62"/>
    </row>
    <row r="22423">
      <c r="A22423" s="61"/>
      <c r="B22423" s="61"/>
      <c r="C22423" s="61"/>
      <c r="D22423" s="57"/>
      <c r="E22423" s="62"/>
    </row>
    <row r="22424">
      <c r="A22424" s="61"/>
      <c r="B22424" s="61"/>
      <c r="C22424" s="61"/>
      <c r="D22424" s="57"/>
      <c r="E22424" s="62"/>
    </row>
    <row r="22425">
      <c r="A22425" s="61"/>
      <c r="B22425" s="61"/>
      <c r="C22425" s="61"/>
      <c r="D22425" s="57"/>
      <c r="E22425" s="62"/>
    </row>
    <row r="22426">
      <c r="A22426" s="61"/>
      <c r="B22426" s="61"/>
      <c r="C22426" s="61"/>
      <c r="D22426" s="57"/>
      <c r="E22426" s="62"/>
    </row>
    <row r="22427">
      <c r="A22427" s="61"/>
      <c r="B22427" s="61"/>
      <c r="C22427" s="61"/>
      <c r="D22427" s="57"/>
      <c r="E22427" s="62"/>
    </row>
    <row r="22428">
      <c r="A22428" s="61"/>
      <c r="B22428" s="61"/>
      <c r="C22428" s="61"/>
      <c r="D22428" s="57"/>
      <c r="E22428" s="62"/>
    </row>
    <row r="22429">
      <c r="A22429" s="61"/>
      <c r="B22429" s="61"/>
      <c r="C22429" s="61"/>
      <c r="D22429" s="57"/>
      <c r="E22429" s="62"/>
    </row>
    <row r="22430">
      <c r="A22430" s="61"/>
      <c r="B22430" s="61"/>
      <c r="C22430" s="61"/>
      <c r="D22430" s="57"/>
      <c r="E22430" s="62"/>
    </row>
    <row r="22431">
      <c r="A22431" s="61"/>
      <c r="B22431" s="61"/>
      <c r="C22431" s="61"/>
      <c r="D22431" s="57"/>
      <c r="E22431" s="62"/>
    </row>
    <row r="22432">
      <c r="A22432" s="61"/>
      <c r="B22432" s="61"/>
      <c r="C22432" s="61"/>
      <c r="D22432" s="57"/>
      <c r="E22432" s="62"/>
    </row>
    <row r="22433">
      <c r="A22433" s="61"/>
      <c r="B22433" s="61"/>
      <c r="C22433" s="61"/>
      <c r="D22433" s="57"/>
      <c r="E22433" s="62"/>
    </row>
    <row r="22434">
      <c r="A22434" s="61"/>
      <c r="B22434" s="61"/>
      <c r="C22434" s="61"/>
      <c r="D22434" s="57"/>
      <c r="E22434" s="62"/>
    </row>
    <row r="22435">
      <c r="A22435" s="61"/>
      <c r="B22435" s="61"/>
      <c r="C22435" s="61"/>
      <c r="D22435" s="57"/>
      <c r="E22435" s="62"/>
    </row>
    <row r="22436">
      <c r="A22436" s="61"/>
      <c r="B22436" s="61"/>
      <c r="C22436" s="61"/>
      <c r="D22436" s="57"/>
      <c r="E22436" s="62"/>
    </row>
    <row r="22437">
      <c r="A22437" s="61"/>
      <c r="B22437" s="61"/>
      <c r="C22437" s="61"/>
      <c r="D22437" s="57"/>
      <c r="E22437" s="62"/>
    </row>
    <row r="22438">
      <c r="A22438" s="61"/>
      <c r="B22438" s="61"/>
      <c r="C22438" s="61"/>
      <c r="D22438" s="57"/>
      <c r="E22438" s="62"/>
    </row>
    <row r="22439">
      <c r="A22439" s="61"/>
      <c r="B22439" s="61"/>
      <c r="C22439" s="61"/>
      <c r="D22439" s="57"/>
      <c r="E22439" s="62"/>
    </row>
    <row r="22440">
      <c r="A22440" s="61"/>
      <c r="B22440" s="61"/>
      <c r="C22440" s="61"/>
      <c r="D22440" s="57"/>
      <c r="E22440" s="62"/>
    </row>
    <row r="22441">
      <c r="A22441" s="61"/>
      <c r="B22441" s="61"/>
      <c r="C22441" s="61"/>
      <c r="D22441" s="57"/>
      <c r="E22441" s="62"/>
    </row>
    <row r="22442">
      <c r="A22442" s="61"/>
      <c r="B22442" s="61"/>
      <c r="C22442" s="61"/>
      <c r="D22442" s="57"/>
      <c r="E22442" s="62"/>
    </row>
    <row r="22443">
      <c r="A22443" s="61"/>
      <c r="B22443" s="61"/>
      <c r="C22443" s="61"/>
      <c r="D22443" s="57"/>
      <c r="E22443" s="62"/>
    </row>
    <row r="22444">
      <c r="A22444" s="61"/>
      <c r="B22444" s="61"/>
      <c r="C22444" s="61"/>
      <c r="D22444" s="57"/>
      <c r="E22444" s="62"/>
    </row>
    <row r="22445">
      <c r="A22445" s="61"/>
      <c r="B22445" s="61"/>
      <c r="C22445" s="61"/>
      <c r="D22445" s="57"/>
      <c r="E22445" s="62"/>
    </row>
    <row r="22446">
      <c r="A22446" s="61"/>
      <c r="B22446" s="61"/>
      <c r="C22446" s="61"/>
      <c r="D22446" s="57"/>
      <c r="E22446" s="62"/>
    </row>
    <row r="22447">
      <c r="A22447" s="61"/>
      <c r="B22447" s="61"/>
      <c r="C22447" s="61"/>
      <c r="D22447" s="57"/>
      <c r="E22447" s="62"/>
    </row>
    <row r="22448">
      <c r="A22448" s="61"/>
      <c r="B22448" s="61"/>
      <c r="C22448" s="61"/>
      <c r="D22448" s="57"/>
      <c r="E22448" s="62"/>
    </row>
    <row r="22449">
      <c r="A22449" s="61"/>
      <c r="B22449" s="61"/>
      <c r="C22449" s="61"/>
      <c r="D22449" s="57"/>
      <c r="E22449" s="62"/>
    </row>
    <row r="22450">
      <c r="A22450" s="61"/>
      <c r="B22450" s="61"/>
      <c r="C22450" s="61"/>
      <c r="D22450" s="57"/>
      <c r="E22450" s="62"/>
    </row>
    <row r="22451">
      <c r="A22451" s="61"/>
      <c r="B22451" s="61"/>
      <c r="C22451" s="61"/>
      <c r="D22451" s="57"/>
      <c r="E22451" s="62"/>
    </row>
    <row r="22452">
      <c r="A22452" s="61"/>
      <c r="B22452" s="61"/>
      <c r="C22452" s="61"/>
      <c r="D22452" s="57"/>
      <c r="E22452" s="62"/>
    </row>
    <row r="22453">
      <c r="A22453" s="61"/>
      <c r="B22453" s="61"/>
      <c r="C22453" s="61"/>
      <c r="D22453" s="57"/>
      <c r="E22453" s="62"/>
    </row>
    <row r="22454">
      <c r="A22454" s="61"/>
      <c r="B22454" s="61"/>
      <c r="C22454" s="61"/>
      <c r="D22454" s="57"/>
      <c r="E22454" s="62"/>
    </row>
    <row r="22455">
      <c r="A22455" s="61"/>
      <c r="B22455" s="61"/>
      <c r="C22455" s="61"/>
      <c r="D22455" s="57"/>
      <c r="E22455" s="62"/>
    </row>
    <row r="22456">
      <c r="A22456" s="61"/>
      <c r="B22456" s="61"/>
      <c r="C22456" s="61"/>
      <c r="D22456" s="57"/>
      <c r="E22456" s="62"/>
    </row>
    <row r="22457">
      <c r="A22457" s="61"/>
      <c r="B22457" s="61"/>
      <c r="C22457" s="61"/>
      <c r="D22457" s="57"/>
      <c r="E22457" s="62"/>
    </row>
    <row r="22458">
      <c r="A22458" s="61"/>
      <c r="B22458" s="61"/>
      <c r="C22458" s="61"/>
      <c r="D22458" s="57"/>
      <c r="E22458" s="62"/>
    </row>
    <row r="22459">
      <c r="A22459" s="61"/>
      <c r="B22459" s="61"/>
      <c r="C22459" s="61"/>
      <c r="D22459" s="57"/>
      <c r="E22459" s="62"/>
    </row>
    <row r="22460">
      <c r="A22460" s="61"/>
      <c r="B22460" s="61"/>
      <c r="C22460" s="61"/>
      <c r="D22460" s="57"/>
      <c r="E22460" s="62"/>
    </row>
    <row r="22461">
      <c r="A22461" s="61"/>
      <c r="B22461" s="61"/>
      <c r="C22461" s="61"/>
      <c r="D22461" s="57"/>
      <c r="E22461" s="62"/>
    </row>
    <row r="22462">
      <c r="A22462" s="61"/>
      <c r="B22462" s="61"/>
      <c r="C22462" s="61"/>
      <c r="D22462" s="57"/>
      <c r="E22462" s="62"/>
    </row>
    <row r="22463">
      <c r="A22463" s="61"/>
      <c r="B22463" s="61"/>
      <c r="C22463" s="61"/>
      <c r="D22463" s="57"/>
      <c r="E22463" s="62"/>
    </row>
    <row r="22464">
      <c r="A22464" s="61"/>
      <c r="B22464" s="61"/>
      <c r="C22464" s="61"/>
      <c r="D22464" s="57"/>
      <c r="E22464" s="62"/>
    </row>
    <row r="22465">
      <c r="A22465" s="61"/>
      <c r="B22465" s="61"/>
      <c r="C22465" s="61"/>
      <c r="D22465" s="57"/>
      <c r="E22465" s="62"/>
    </row>
    <row r="22466">
      <c r="A22466" s="61"/>
      <c r="B22466" s="61"/>
      <c r="C22466" s="61"/>
      <c r="D22466" s="57"/>
      <c r="E22466" s="62"/>
    </row>
    <row r="22467">
      <c r="A22467" s="61"/>
      <c r="B22467" s="61"/>
      <c r="C22467" s="61"/>
      <c r="D22467" s="57"/>
      <c r="E22467" s="62"/>
    </row>
    <row r="22468">
      <c r="A22468" s="61"/>
      <c r="B22468" s="61"/>
      <c r="C22468" s="61"/>
      <c r="D22468" s="57"/>
      <c r="E22468" s="62"/>
    </row>
    <row r="22469">
      <c r="A22469" s="61"/>
      <c r="B22469" s="61"/>
      <c r="C22469" s="61"/>
      <c r="D22469" s="57"/>
      <c r="E22469" s="62"/>
    </row>
    <row r="22470">
      <c r="A22470" s="61"/>
      <c r="B22470" s="61"/>
      <c r="C22470" s="61"/>
      <c r="D22470" s="57"/>
      <c r="E22470" s="62"/>
    </row>
    <row r="22471">
      <c r="A22471" s="61"/>
      <c r="B22471" s="61"/>
      <c r="C22471" s="61"/>
      <c r="D22471" s="57"/>
      <c r="E22471" s="62"/>
    </row>
    <row r="22472">
      <c r="A22472" s="61"/>
      <c r="B22472" s="61"/>
      <c r="C22472" s="61"/>
      <c r="D22472" s="57"/>
      <c r="E22472" s="62"/>
    </row>
    <row r="22473">
      <c r="A22473" s="61"/>
      <c r="B22473" s="61"/>
      <c r="C22473" s="61"/>
      <c r="D22473" s="57"/>
      <c r="E22473" s="62"/>
    </row>
    <row r="22474">
      <c r="A22474" s="61"/>
      <c r="B22474" s="61"/>
      <c r="C22474" s="61"/>
      <c r="D22474" s="57"/>
      <c r="E22474" s="62"/>
    </row>
    <row r="22475">
      <c r="A22475" s="61"/>
      <c r="B22475" s="61"/>
      <c r="C22475" s="61"/>
      <c r="D22475" s="57"/>
      <c r="E22475" s="62"/>
    </row>
    <row r="22476">
      <c r="A22476" s="61"/>
      <c r="B22476" s="61"/>
      <c r="C22476" s="61"/>
      <c r="D22476" s="57"/>
      <c r="E22476" s="62"/>
    </row>
    <row r="22477">
      <c r="A22477" s="61"/>
      <c r="B22477" s="61"/>
      <c r="C22477" s="61"/>
      <c r="D22477" s="57"/>
      <c r="E22477" s="62"/>
    </row>
    <row r="22478">
      <c r="A22478" s="61"/>
      <c r="B22478" s="61"/>
      <c r="C22478" s="61"/>
      <c r="D22478" s="57"/>
      <c r="E22478" s="62"/>
    </row>
    <row r="22479">
      <c r="A22479" s="61"/>
      <c r="B22479" s="61"/>
      <c r="C22479" s="61"/>
      <c r="D22479" s="57"/>
      <c r="E22479" s="62"/>
    </row>
    <row r="22480">
      <c r="A22480" s="61"/>
      <c r="B22480" s="61"/>
      <c r="C22480" s="61"/>
      <c r="D22480" s="57"/>
      <c r="E22480" s="62"/>
    </row>
    <row r="22481">
      <c r="A22481" s="61"/>
      <c r="B22481" s="61"/>
      <c r="C22481" s="61"/>
      <c r="D22481" s="57"/>
      <c r="E22481" s="62"/>
    </row>
    <row r="22482">
      <c r="A22482" s="61"/>
      <c r="B22482" s="61"/>
      <c r="C22482" s="61"/>
      <c r="D22482" s="57"/>
      <c r="E22482" s="62"/>
    </row>
    <row r="22483">
      <c r="A22483" s="61"/>
      <c r="B22483" s="61"/>
      <c r="C22483" s="61"/>
      <c r="D22483" s="57"/>
      <c r="E22483" s="62"/>
    </row>
    <row r="22484">
      <c r="A22484" s="61"/>
      <c r="B22484" s="61"/>
      <c r="C22484" s="61"/>
      <c r="D22484" s="57"/>
      <c r="E22484" s="62"/>
    </row>
    <row r="22485">
      <c r="A22485" s="61"/>
      <c r="B22485" s="61"/>
      <c r="C22485" s="61"/>
      <c r="D22485" s="57"/>
      <c r="E22485" s="62"/>
    </row>
    <row r="22486">
      <c r="A22486" s="61"/>
      <c r="B22486" s="61"/>
      <c r="C22486" s="61"/>
      <c r="D22486" s="57"/>
      <c r="E22486" s="62"/>
    </row>
    <row r="22487">
      <c r="A22487" s="61"/>
      <c r="B22487" s="61"/>
      <c r="C22487" s="61"/>
      <c r="D22487" s="57"/>
      <c r="E22487" s="62"/>
    </row>
    <row r="22488">
      <c r="A22488" s="61"/>
      <c r="B22488" s="61"/>
      <c r="C22488" s="61"/>
      <c r="D22488" s="57"/>
      <c r="E22488" s="62"/>
    </row>
    <row r="22489">
      <c r="A22489" s="61"/>
      <c r="B22489" s="61"/>
      <c r="C22489" s="61"/>
      <c r="D22489" s="57"/>
      <c r="E22489" s="62"/>
    </row>
    <row r="22490">
      <c r="A22490" s="61"/>
      <c r="B22490" s="61"/>
      <c r="C22490" s="61"/>
      <c r="D22490" s="57"/>
      <c r="E22490" s="62"/>
    </row>
    <row r="22491">
      <c r="A22491" s="61"/>
      <c r="B22491" s="61"/>
      <c r="C22491" s="61"/>
      <c r="D22491" s="57"/>
      <c r="E22491" s="62"/>
    </row>
    <row r="22492">
      <c r="A22492" s="61"/>
      <c r="B22492" s="61"/>
      <c r="C22492" s="61"/>
      <c r="D22492" s="57"/>
      <c r="E22492" s="62"/>
    </row>
    <row r="22493">
      <c r="A22493" s="61"/>
      <c r="B22493" s="61"/>
      <c r="C22493" s="61"/>
      <c r="D22493" s="57"/>
      <c r="E22493" s="62"/>
    </row>
    <row r="22494">
      <c r="A22494" s="61"/>
      <c r="B22494" s="61"/>
      <c r="C22494" s="61"/>
      <c r="D22494" s="57"/>
      <c r="E22494" s="62"/>
    </row>
    <row r="22495">
      <c r="A22495" s="61"/>
      <c r="B22495" s="61"/>
      <c r="C22495" s="61"/>
      <c r="D22495" s="57"/>
      <c r="E22495" s="62"/>
    </row>
    <row r="22496">
      <c r="A22496" s="61"/>
      <c r="B22496" s="61"/>
      <c r="C22496" s="61"/>
      <c r="D22496" s="57"/>
      <c r="E22496" s="62"/>
    </row>
    <row r="22497">
      <c r="A22497" s="61"/>
      <c r="B22497" s="61"/>
      <c r="C22497" s="61"/>
      <c r="D22497" s="57"/>
      <c r="E22497" s="62"/>
    </row>
    <row r="22498">
      <c r="A22498" s="61"/>
      <c r="B22498" s="61"/>
      <c r="C22498" s="61"/>
      <c r="D22498" s="57"/>
      <c r="E22498" s="62"/>
    </row>
    <row r="22499">
      <c r="A22499" s="61"/>
      <c r="B22499" s="61"/>
      <c r="C22499" s="61"/>
      <c r="D22499" s="57"/>
      <c r="E22499" s="62"/>
    </row>
    <row r="22500">
      <c r="A22500" s="61"/>
      <c r="B22500" s="61"/>
      <c r="C22500" s="61"/>
      <c r="D22500" s="57"/>
      <c r="E22500" s="62"/>
    </row>
    <row r="22501">
      <c r="A22501" s="61"/>
      <c r="B22501" s="61"/>
      <c r="C22501" s="61"/>
      <c r="D22501" s="57"/>
      <c r="E22501" s="62"/>
    </row>
    <row r="22502">
      <c r="A22502" s="61"/>
      <c r="B22502" s="61"/>
      <c r="C22502" s="61"/>
      <c r="D22502" s="57"/>
      <c r="E22502" s="62"/>
    </row>
    <row r="22503">
      <c r="A22503" s="61"/>
      <c r="B22503" s="61"/>
      <c r="C22503" s="61"/>
      <c r="D22503" s="57"/>
      <c r="E22503" s="62"/>
    </row>
    <row r="22504">
      <c r="A22504" s="61"/>
      <c r="B22504" s="61"/>
      <c r="C22504" s="61"/>
      <c r="D22504" s="57"/>
      <c r="E22504" s="62"/>
    </row>
    <row r="22505">
      <c r="A22505" s="61"/>
      <c r="B22505" s="61"/>
      <c r="C22505" s="61"/>
      <c r="D22505" s="57"/>
      <c r="E22505" s="62"/>
    </row>
    <row r="22506">
      <c r="A22506" s="61"/>
      <c r="B22506" s="61"/>
      <c r="C22506" s="61"/>
      <c r="D22506" s="57"/>
      <c r="E22506" s="62"/>
    </row>
    <row r="22507">
      <c r="A22507" s="61"/>
      <c r="B22507" s="61"/>
      <c r="C22507" s="61"/>
      <c r="D22507" s="57"/>
      <c r="E22507" s="62"/>
    </row>
    <row r="22508">
      <c r="A22508" s="61"/>
      <c r="B22508" s="61"/>
      <c r="C22508" s="61"/>
      <c r="D22508" s="57"/>
      <c r="E22508" s="62"/>
    </row>
    <row r="22509">
      <c r="A22509" s="61"/>
      <c r="B22509" s="61"/>
      <c r="C22509" s="61"/>
      <c r="D22509" s="57"/>
      <c r="E22509" s="62"/>
    </row>
    <row r="22510">
      <c r="A22510" s="61"/>
      <c r="B22510" s="61"/>
      <c r="C22510" s="61"/>
      <c r="D22510" s="57"/>
      <c r="E22510" s="62"/>
    </row>
    <row r="22511">
      <c r="A22511" s="61"/>
      <c r="B22511" s="61"/>
      <c r="C22511" s="61"/>
      <c r="D22511" s="57"/>
      <c r="E22511" s="62"/>
    </row>
    <row r="22512">
      <c r="A22512" s="61"/>
      <c r="B22512" s="61"/>
      <c r="C22512" s="61"/>
      <c r="D22512" s="57"/>
      <c r="E22512" s="62"/>
    </row>
    <row r="22513">
      <c r="A22513" s="61"/>
      <c r="B22513" s="61"/>
      <c r="C22513" s="61"/>
      <c r="D22513" s="57"/>
      <c r="E22513" s="62"/>
    </row>
    <row r="22514">
      <c r="A22514" s="61"/>
      <c r="B22514" s="61"/>
      <c r="C22514" s="61"/>
      <c r="D22514" s="57"/>
      <c r="E22514" s="62"/>
    </row>
    <row r="22515">
      <c r="A22515" s="61"/>
      <c r="B22515" s="61"/>
      <c r="C22515" s="61"/>
      <c r="D22515" s="57"/>
      <c r="E22515" s="62"/>
    </row>
    <row r="22516">
      <c r="A22516" s="61"/>
      <c r="B22516" s="61"/>
      <c r="C22516" s="61"/>
      <c r="D22516" s="57"/>
      <c r="E22516" s="62"/>
    </row>
    <row r="22517">
      <c r="A22517" s="61"/>
      <c r="B22517" s="61"/>
      <c r="C22517" s="61"/>
      <c r="D22517" s="57"/>
      <c r="E22517" s="62"/>
    </row>
    <row r="22518">
      <c r="A22518" s="61"/>
      <c r="B22518" s="61"/>
      <c r="C22518" s="61"/>
      <c r="D22518" s="57"/>
      <c r="E22518" s="62"/>
    </row>
    <row r="22519">
      <c r="A22519" s="61"/>
      <c r="B22519" s="61"/>
      <c r="C22519" s="61"/>
      <c r="D22519" s="57"/>
      <c r="E22519" s="62"/>
    </row>
    <row r="22520">
      <c r="A22520" s="61"/>
      <c r="B22520" s="61"/>
      <c r="C22520" s="61"/>
      <c r="D22520" s="57"/>
      <c r="E22520" s="62"/>
    </row>
    <row r="22521">
      <c r="A22521" s="61"/>
      <c r="B22521" s="61"/>
      <c r="C22521" s="61"/>
      <c r="D22521" s="57"/>
      <c r="E22521" s="62"/>
    </row>
    <row r="22522">
      <c r="A22522" s="61"/>
      <c r="B22522" s="61"/>
      <c r="C22522" s="61"/>
      <c r="D22522" s="57"/>
      <c r="E22522" s="62"/>
    </row>
    <row r="22523">
      <c r="A22523" s="61"/>
      <c r="B22523" s="61"/>
      <c r="C22523" s="61"/>
      <c r="D22523" s="57"/>
      <c r="E22523" s="62"/>
    </row>
    <row r="22524">
      <c r="A22524" s="61"/>
      <c r="B22524" s="61"/>
      <c r="C22524" s="61"/>
      <c r="D22524" s="57"/>
      <c r="E22524" s="62"/>
    </row>
    <row r="22525">
      <c r="A22525" s="61"/>
      <c r="B22525" s="61"/>
      <c r="C22525" s="61"/>
      <c r="D22525" s="57"/>
      <c r="E22525" s="62"/>
    </row>
    <row r="22526">
      <c r="A22526" s="61"/>
      <c r="B22526" s="61"/>
      <c r="C22526" s="61"/>
      <c r="D22526" s="57"/>
      <c r="E22526" s="62"/>
    </row>
    <row r="22527">
      <c r="A22527" s="61"/>
      <c r="B22527" s="61"/>
      <c r="C22527" s="61"/>
      <c r="D22527" s="57"/>
      <c r="E22527" s="62"/>
    </row>
    <row r="22528">
      <c r="A22528" s="61"/>
      <c r="B22528" s="61"/>
      <c r="C22528" s="61"/>
      <c r="D22528" s="57"/>
      <c r="E22528" s="62"/>
    </row>
    <row r="22529">
      <c r="A22529" s="61"/>
      <c r="B22529" s="61"/>
      <c r="C22529" s="61"/>
      <c r="D22529" s="57"/>
      <c r="E22529" s="62"/>
    </row>
    <row r="22530">
      <c r="A22530" s="61"/>
      <c r="B22530" s="61"/>
      <c r="C22530" s="61"/>
      <c r="D22530" s="57"/>
      <c r="E22530" s="62"/>
    </row>
    <row r="22531">
      <c r="A22531" s="61"/>
      <c r="B22531" s="61"/>
      <c r="C22531" s="61"/>
      <c r="D22531" s="57"/>
      <c r="E22531" s="62"/>
    </row>
    <row r="22532">
      <c r="A22532" s="61"/>
      <c r="B22532" s="61"/>
      <c r="C22532" s="61"/>
      <c r="D22532" s="57"/>
      <c r="E22532" s="62"/>
    </row>
    <row r="22533">
      <c r="A22533" s="61"/>
      <c r="B22533" s="61"/>
      <c r="C22533" s="61"/>
      <c r="D22533" s="57"/>
      <c r="E22533" s="62"/>
    </row>
    <row r="22534">
      <c r="A22534" s="61"/>
      <c r="B22534" s="61"/>
      <c r="C22534" s="61"/>
      <c r="D22534" s="57"/>
      <c r="E22534" s="62"/>
    </row>
    <row r="22535">
      <c r="A22535" s="61"/>
      <c r="B22535" s="61"/>
      <c r="C22535" s="61"/>
      <c r="D22535" s="57"/>
      <c r="E22535" s="62"/>
    </row>
    <row r="22536">
      <c r="A22536" s="61"/>
      <c r="B22536" s="61"/>
      <c r="C22536" s="61"/>
      <c r="D22536" s="57"/>
      <c r="E22536" s="62"/>
    </row>
    <row r="22537">
      <c r="A22537" s="61"/>
      <c r="B22537" s="61"/>
      <c r="C22537" s="61"/>
      <c r="D22537" s="57"/>
      <c r="E22537" s="62"/>
    </row>
    <row r="22538">
      <c r="A22538" s="61"/>
      <c r="B22538" s="61"/>
      <c r="C22538" s="61"/>
      <c r="D22538" s="57"/>
      <c r="E22538" s="62"/>
    </row>
    <row r="22539">
      <c r="A22539" s="61"/>
      <c r="B22539" s="61"/>
      <c r="C22539" s="61"/>
      <c r="D22539" s="57"/>
      <c r="E22539" s="62"/>
    </row>
    <row r="22540">
      <c r="A22540" s="61"/>
      <c r="B22540" s="61"/>
      <c r="C22540" s="61"/>
      <c r="D22540" s="57"/>
      <c r="E22540" s="62"/>
    </row>
    <row r="22541">
      <c r="A22541" s="61"/>
      <c r="B22541" s="61"/>
      <c r="C22541" s="61"/>
      <c r="D22541" s="57"/>
      <c r="E22541" s="62"/>
    </row>
    <row r="22542">
      <c r="A22542" s="61"/>
      <c r="B22542" s="61"/>
      <c r="C22542" s="61"/>
      <c r="D22542" s="57"/>
      <c r="E22542" s="62"/>
    </row>
    <row r="22543">
      <c r="A22543" s="61"/>
      <c r="B22543" s="61"/>
      <c r="C22543" s="61"/>
      <c r="D22543" s="57"/>
      <c r="E22543" s="62"/>
    </row>
    <row r="22544">
      <c r="A22544" s="61"/>
      <c r="B22544" s="61"/>
      <c r="C22544" s="61"/>
      <c r="D22544" s="57"/>
      <c r="E22544" s="62"/>
    </row>
    <row r="22545">
      <c r="A22545" s="61"/>
      <c r="B22545" s="61"/>
      <c r="C22545" s="61"/>
      <c r="D22545" s="57"/>
      <c r="E22545" s="62"/>
    </row>
    <row r="22546">
      <c r="A22546" s="61"/>
      <c r="B22546" s="61"/>
      <c r="C22546" s="61"/>
      <c r="D22546" s="57"/>
      <c r="E22546" s="62"/>
    </row>
    <row r="22547">
      <c r="A22547" s="61"/>
      <c r="B22547" s="61"/>
      <c r="C22547" s="61"/>
      <c r="D22547" s="57"/>
      <c r="E22547" s="62"/>
    </row>
    <row r="22548">
      <c r="A22548" s="61"/>
      <c r="B22548" s="61"/>
      <c r="C22548" s="61"/>
      <c r="D22548" s="57"/>
      <c r="E22548" s="62"/>
    </row>
    <row r="22549">
      <c r="A22549" s="61"/>
      <c r="B22549" s="61"/>
      <c r="C22549" s="61"/>
      <c r="D22549" s="57"/>
      <c r="E22549" s="62"/>
    </row>
    <row r="22550">
      <c r="A22550" s="61"/>
      <c r="B22550" s="61"/>
      <c r="C22550" s="61"/>
      <c r="D22550" s="57"/>
      <c r="E22550" s="62"/>
    </row>
    <row r="22551">
      <c r="A22551" s="61"/>
      <c r="B22551" s="61"/>
      <c r="C22551" s="61"/>
      <c r="D22551" s="57"/>
      <c r="E22551" s="62"/>
    </row>
    <row r="22552">
      <c r="A22552" s="61"/>
      <c r="B22552" s="61"/>
      <c r="C22552" s="61"/>
      <c r="D22552" s="57"/>
      <c r="E22552" s="62"/>
    </row>
    <row r="22553">
      <c r="A22553" s="61"/>
      <c r="B22553" s="61"/>
      <c r="C22553" s="61"/>
      <c r="D22553" s="57"/>
      <c r="E22553" s="62"/>
    </row>
    <row r="22554">
      <c r="A22554" s="61"/>
      <c r="B22554" s="61"/>
      <c r="C22554" s="61"/>
      <c r="D22554" s="57"/>
      <c r="E22554" s="62"/>
    </row>
    <row r="22555">
      <c r="A22555" s="61"/>
      <c r="B22555" s="61"/>
      <c r="C22555" s="61"/>
      <c r="D22555" s="57"/>
      <c r="E22555" s="62"/>
    </row>
    <row r="22556">
      <c r="A22556" s="61"/>
      <c r="B22556" s="61"/>
      <c r="C22556" s="61"/>
      <c r="D22556" s="57"/>
      <c r="E22556" s="62"/>
    </row>
    <row r="22557">
      <c r="A22557" s="61"/>
      <c r="B22557" s="61"/>
      <c r="C22557" s="61"/>
      <c r="D22557" s="57"/>
      <c r="E22557" s="62"/>
    </row>
    <row r="22558">
      <c r="A22558" s="61"/>
      <c r="B22558" s="61"/>
      <c r="C22558" s="61"/>
      <c r="D22558" s="57"/>
      <c r="E22558" s="62"/>
    </row>
    <row r="22559">
      <c r="A22559" s="61"/>
      <c r="B22559" s="61"/>
      <c r="C22559" s="61"/>
      <c r="D22559" s="57"/>
      <c r="E22559" s="62"/>
    </row>
    <row r="22560">
      <c r="A22560" s="61"/>
      <c r="B22560" s="61"/>
      <c r="C22560" s="61"/>
      <c r="D22560" s="57"/>
      <c r="E22560" s="62"/>
    </row>
    <row r="22561">
      <c r="A22561" s="61"/>
      <c r="B22561" s="61"/>
      <c r="C22561" s="61"/>
      <c r="D22561" s="57"/>
      <c r="E22561" s="62"/>
    </row>
    <row r="22562">
      <c r="A22562" s="61"/>
      <c r="B22562" s="61"/>
      <c r="C22562" s="61"/>
      <c r="D22562" s="57"/>
      <c r="E22562" s="62"/>
    </row>
    <row r="22563">
      <c r="A22563" s="61"/>
      <c r="B22563" s="61"/>
      <c r="C22563" s="61"/>
      <c r="D22563" s="57"/>
      <c r="E22563" s="62"/>
    </row>
    <row r="22564">
      <c r="A22564" s="61"/>
      <c r="B22564" s="61"/>
      <c r="C22564" s="61"/>
      <c r="D22564" s="57"/>
      <c r="E22564" s="62"/>
    </row>
    <row r="22565">
      <c r="A22565" s="61"/>
      <c r="B22565" s="61"/>
      <c r="C22565" s="61"/>
      <c r="D22565" s="57"/>
      <c r="E22565" s="62"/>
    </row>
    <row r="22566">
      <c r="A22566" s="61"/>
      <c r="B22566" s="61"/>
      <c r="C22566" s="61"/>
      <c r="D22566" s="57"/>
      <c r="E22566" s="62"/>
    </row>
    <row r="22567">
      <c r="A22567" s="61"/>
      <c r="B22567" s="61"/>
      <c r="C22567" s="61"/>
      <c r="D22567" s="57"/>
      <c r="E22567" s="62"/>
    </row>
    <row r="22568">
      <c r="A22568" s="61"/>
      <c r="B22568" s="61"/>
      <c r="C22568" s="61"/>
      <c r="D22568" s="57"/>
      <c r="E22568" s="62"/>
    </row>
    <row r="22569">
      <c r="A22569" s="61"/>
      <c r="B22569" s="61"/>
      <c r="C22569" s="61"/>
      <c r="D22569" s="57"/>
      <c r="E22569" s="62"/>
    </row>
    <row r="22570">
      <c r="A22570" s="61"/>
      <c r="B22570" s="61"/>
      <c r="C22570" s="61"/>
      <c r="D22570" s="57"/>
      <c r="E22570" s="62"/>
    </row>
    <row r="22571">
      <c r="A22571" s="61"/>
      <c r="B22571" s="61"/>
      <c r="C22571" s="61"/>
      <c r="D22571" s="57"/>
      <c r="E22571" s="62"/>
    </row>
    <row r="22572">
      <c r="A22572" s="61"/>
      <c r="B22572" s="61"/>
      <c r="C22572" s="61"/>
      <c r="D22572" s="57"/>
      <c r="E22572" s="62"/>
    </row>
    <row r="22573">
      <c r="A22573" s="61"/>
      <c r="B22573" s="61"/>
      <c r="C22573" s="61"/>
      <c r="D22573" s="57"/>
      <c r="E22573" s="62"/>
    </row>
    <row r="22574">
      <c r="A22574" s="61"/>
      <c r="B22574" s="61"/>
      <c r="C22574" s="61"/>
      <c r="D22574" s="57"/>
      <c r="E22574" s="62"/>
    </row>
    <row r="22575">
      <c r="A22575" s="61"/>
      <c r="B22575" s="61"/>
      <c r="C22575" s="61"/>
      <c r="D22575" s="57"/>
      <c r="E22575" s="62"/>
    </row>
    <row r="22576">
      <c r="A22576" s="61"/>
      <c r="B22576" s="61"/>
      <c r="C22576" s="61"/>
      <c r="D22576" s="57"/>
      <c r="E22576" s="62"/>
    </row>
    <row r="22577">
      <c r="A22577" s="61"/>
      <c r="B22577" s="61"/>
      <c r="C22577" s="61"/>
      <c r="D22577" s="57"/>
      <c r="E22577" s="62"/>
    </row>
    <row r="22578">
      <c r="A22578" s="61"/>
      <c r="B22578" s="61"/>
      <c r="C22578" s="61"/>
      <c r="D22578" s="57"/>
      <c r="E22578" s="62"/>
    </row>
    <row r="22579">
      <c r="A22579" s="61"/>
      <c r="B22579" s="61"/>
      <c r="C22579" s="61"/>
      <c r="D22579" s="57"/>
      <c r="E22579" s="62"/>
    </row>
    <row r="22580">
      <c r="A22580" s="61"/>
      <c r="B22580" s="61"/>
      <c r="C22580" s="61"/>
      <c r="D22580" s="57"/>
      <c r="E22580" s="62"/>
    </row>
    <row r="22581">
      <c r="A22581" s="61"/>
      <c r="B22581" s="61"/>
      <c r="C22581" s="61"/>
      <c r="D22581" s="57"/>
      <c r="E22581" s="62"/>
    </row>
    <row r="22582">
      <c r="A22582" s="61"/>
      <c r="B22582" s="61"/>
      <c r="C22582" s="61"/>
      <c r="D22582" s="57"/>
      <c r="E22582" s="62"/>
    </row>
    <row r="22583">
      <c r="A22583" s="61"/>
      <c r="B22583" s="61"/>
      <c r="C22583" s="61"/>
      <c r="D22583" s="57"/>
      <c r="E22583" s="62"/>
    </row>
    <row r="22584">
      <c r="A22584" s="61"/>
      <c r="B22584" s="61"/>
      <c r="C22584" s="61"/>
      <c r="D22584" s="57"/>
      <c r="E22584" s="62"/>
    </row>
    <row r="22585">
      <c r="A22585" s="61"/>
      <c r="B22585" s="61"/>
      <c r="C22585" s="61"/>
      <c r="D22585" s="57"/>
      <c r="E22585" s="62"/>
    </row>
    <row r="22586">
      <c r="A22586" s="61"/>
      <c r="B22586" s="61"/>
      <c r="C22586" s="61"/>
      <c r="D22586" s="57"/>
      <c r="E22586" s="62"/>
    </row>
    <row r="22587">
      <c r="A22587" s="61"/>
      <c r="B22587" s="61"/>
      <c r="C22587" s="61"/>
      <c r="D22587" s="57"/>
      <c r="E22587" s="62"/>
    </row>
    <row r="22588">
      <c r="A22588" s="61"/>
      <c r="B22588" s="61"/>
      <c r="C22588" s="61"/>
      <c r="D22588" s="57"/>
      <c r="E22588" s="62"/>
    </row>
    <row r="22589">
      <c r="A22589" s="61"/>
      <c r="B22589" s="61"/>
      <c r="C22589" s="61"/>
      <c r="D22589" s="57"/>
      <c r="E22589" s="62"/>
    </row>
    <row r="22590">
      <c r="A22590" s="61"/>
      <c r="B22590" s="61"/>
      <c r="C22590" s="61"/>
      <c r="D22590" s="57"/>
      <c r="E22590" s="62"/>
    </row>
    <row r="22591">
      <c r="A22591" s="61"/>
      <c r="B22591" s="61"/>
      <c r="C22591" s="61"/>
      <c r="D22591" s="57"/>
      <c r="E22591" s="62"/>
    </row>
    <row r="22592">
      <c r="A22592" s="61"/>
      <c r="B22592" s="61"/>
      <c r="C22592" s="61"/>
      <c r="D22592" s="57"/>
      <c r="E22592" s="62"/>
    </row>
    <row r="22593">
      <c r="A22593" s="61"/>
      <c r="B22593" s="61"/>
      <c r="C22593" s="61"/>
      <c r="D22593" s="57"/>
      <c r="E22593" s="62"/>
    </row>
    <row r="22594">
      <c r="A22594" s="61"/>
      <c r="B22594" s="61"/>
      <c r="C22594" s="61"/>
      <c r="D22594" s="57"/>
      <c r="E22594" s="62"/>
    </row>
    <row r="22595">
      <c r="A22595" s="61"/>
      <c r="B22595" s="61"/>
      <c r="C22595" s="61"/>
      <c r="D22595" s="57"/>
      <c r="E22595" s="62"/>
    </row>
    <row r="22596">
      <c r="A22596" s="61"/>
      <c r="B22596" s="61"/>
      <c r="C22596" s="61"/>
      <c r="D22596" s="57"/>
      <c r="E22596" s="62"/>
    </row>
    <row r="22597">
      <c r="A22597" s="61"/>
      <c r="B22597" s="61"/>
      <c r="C22597" s="61"/>
      <c r="D22597" s="57"/>
      <c r="E22597" s="62"/>
    </row>
    <row r="22598">
      <c r="A22598" s="61"/>
      <c r="B22598" s="61"/>
      <c r="C22598" s="61"/>
      <c r="D22598" s="57"/>
      <c r="E22598" s="62"/>
    </row>
    <row r="22599">
      <c r="A22599" s="61"/>
      <c r="B22599" s="61"/>
      <c r="C22599" s="61"/>
      <c r="D22599" s="57"/>
      <c r="E22599" s="62"/>
    </row>
    <row r="22600">
      <c r="A22600" s="61"/>
      <c r="B22600" s="61"/>
      <c r="C22600" s="61"/>
      <c r="D22600" s="57"/>
      <c r="E22600" s="62"/>
    </row>
    <row r="22601">
      <c r="A22601" s="61"/>
      <c r="B22601" s="61"/>
      <c r="C22601" s="61"/>
      <c r="D22601" s="57"/>
      <c r="E22601" s="62"/>
    </row>
    <row r="22602">
      <c r="A22602" s="61"/>
      <c r="B22602" s="61"/>
      <c r="C22602" s="61"/>
      <c r="D22602" s="57"/>
      <c r="E22602" s="62"/>
    </row>
    <row r="22603">
      <c r="A22603" s="61"/>
      <c r="B22603" s="61"/>
      <c r="C22603" s="61"/>
      <c r="D22603" s="57"/>
      <c r="E22603" s="62"/>
    </row>
    <row r="22604">
      <c r="A22604" s="61"/>
      <c r="B22604" s="61"/>
      <c r="C22604" s="61"/>
      <c r="D22604" s="57"/>
      <c r="E22604" s="62"/>
    </row>
    <row r="22605">
      <c r="A22605" s="61"/>
      <c r="B22605" s="61"/>
      <c r="C22605" s="61"/>
      <c r="D22605" s="57"/>
      <c r="E22605" s="62"/>
    </row>
    <row r="22606">
      <c r="A22606" s="61"/>
      <c r="B22606" s="61"/>
      <c r="C22606" s="61"/>
      <c r="D22606" s="57"/>
      <c r="E22606" s="62"/>
    </row>
    <row r="22607">
      <c r="A22607" s="61"/>
      <c r="B22607" s="61"/>
      <c r="C22607" s="61"/>
      <c r="D22607" s="57"/>
      <c r="E22607" s="62"/>
    </row>
    <row r="22608">
      <c r="A22608" s="61"/>
      <c r="B22608" s="61"/>
      <c r="C22608" s="61"/>
      <c r="D22608" s="57"/>
      <c r="E22608" s="62"/>
    </row>
    <row r="22609">
      <c r="A22609" s="61"/>
      <c r="B22609" s="61"/>
      <c r="C22609" s="61"/>
      <c r="D22609" s="57"/>
      <c r="E22609" s="62"/>
    </row>
    <row r="22610">
      <c r="A22610" s="61"/>
      <c r="B22610" s="61"/>
      <c r="C22610" s="61"/>
      <c r="D22610" s="57"/>
      <c r="E22610" s="62"/>
    </row>
    <row r="22611">
      <c r="A22611" s="61"/>
      <c r="B22611" s="61"/>
      <c r="C22611" s="61"/>
      <c r="D22611" s="57"/>
      <c r="E22611" s="62"/>
    </row>
    <row r="22612">
      <c r="A22612" s="61"/>
      <c r="B22612" s="61"/>
      <c r="C22612" s="61"/>
      <c r="D22612" s="57"/>
      <c r="E22612" s="62"/>
    </row>
    <row r="22613">
      <c r="A22613" s="61"/>
      <c r="B22613" s="61"/>
      <c r="C22613" s="61"/>
      <c r="D22613" s="57"/>
      <c r="E22613" s="62"/>
    </row>
    <row r="22614">
      <c r="A22614" s="61"/>
      <c r="B22614" s="61"/>
      <c r="C22614" s="61"/>
      <c r="D22614" s="57"/>
      <c r="E22614" s="62"/>
    </row>
    <row r="22615">
      <c r="A22615" s="61"/>
      <c r="B22615" s="61"/>
      <c r="C22615" s="61"/>
      <c r="D22615" s="57"/>
      <c r="E22615" s="62"/>
    </row>
    <row r="22616">
      <c r="A22616" s="61"/>
      <c r="B22616" s="61"/>
      <c r="C22616" s="61"/>
      <c r="D22616" s="57"/>
      <c r="E22616" s="62"/>
    </row>
    <row r="22617">
      <c r="A22617" s="61"/>
      <c r="B22617" s="61"/>
      <c r="C22617" s="61"/>
      <c r="D22617" s="57"/>
      <c r="E22617" s="62"/>
    </row>
    <row r="22618">
      <c r="A22618" s="61"/>
      <c r="B22618" s="61"/>
      <c r="C22618" s="61"/>
      <c r="D22618" s="57"/>
      <c r="E22618" s="62"/>
    </row>
    <row r="22619">
      <c r="A22619" s="61"/>
      <c r="B22619" s="61"/>
      <c r="C22619" s="61"/>
      <c r="D22619" s="57"/>
      <c r="E22619" s="62"/>
    </row>
    <row r="22620">
      <c r="A22620" s="61"/>
      <c r="B22620" s="61"/>
      <c r="C22620" s="61"/>
      <c r="D22620" s="57"/>
      <c r="E22620" s="62"/>
    </row>
    <row r="22621">
      <c r="A22621" s="61"/>
      <c r="B22621" s="61"/>
      <c r="C22621" s="61"/>
      <c r="D22621" s="57"/>
      <c r="E22621" s="62"/>
    </row>
    <row r="22622">
      <c r="A22622" s="61"/>
      <c r="B22622" s="61"/>
      <c r="C22622" s="61"/>
      <c r="D22622" s="57"/>
      <c r="E22622" s="62"/>
    </row>
    <row r="22623">
      <c r="A22623" s="61"/>
      <c r="B22623" s="61"/>
      <c r="C22623" s="61"/>
      <c r="D22623" s="57"/>
      <c r="E22623" s="62"/>
    </row>
    <row r="22624">
      <c r="A22624" s="61"/>
      <c r="B22624" s="61"/>
      <c r="C22624" s="61"/>
      <c r="D22624" s="57"/>
      <c r="E22624" s="62"/>
    </row>
    <row r="22625">
      <c r="A22625" s="61"/>
      <c r="B22625" s="61"/>
      <c r="C22625" s="61"/>
      <c r="D22625" s="57"/>
      <c r="E22625" s="62"/>
    </row>
    <row r="22626">
      <c r="A22626" s="61"/>
      <c r="B22626" s="61"/>
      <c r="C22626" s="61"/>
      <c r="D22626" s="57"/>
      <c r="E22626" s="62"/>
    </row>
    <row r="22627">
      <c r="A22627" s="61"/>
      <c r="B22627" s="61"/>
      <c r="C22627" s="61"/>
      <c r="D22627" s="57"/>
      <c r="E22627" s="62"/>
    </row>
    <row r="22628">
      <c r="A22628" s="61"/>
      <c r="B22628" s="61"/>
      <c r="C22628" s="61"/>
      <c r="D22628" s="57"/>
      <c r="E22628" s="62"/>
    </row>
    <row r="22629">
      <c r="A22629" s="61"/>
      <c r="B22629" s="61"/>
      <c r="C22629" s="61"/>
      <c r="D22629" s="57"/>
      <c r="E22629" s="62"/>
    </row>
    <row r="22630">
      <c r="A22630" s="61"/>
      <c r="B22630" s="61"/>
      <c r="C22630" s="61"/>
      <c r="D22630" s="57"/>
      <c r="E22630" s="62"/>
    </row>
    <row r="22631">
      <c r="A22631" s="61"/>
      <c r="B22631" s="61"/>
      <c r="C22631" s="61"/>
      <c r="D22631" s="57"/>
      <c r="E22631" s="62"/>
    </row>
    <row r="22632">
      <c r="A22632" s="61"/>
      <c r="B22632" s="61"/>
      <c r="C22632" s="61"/>
      <c r="D22632" s="57"/>
      <c r="E22632" s="62"/>
    </row>
    <row r="22633">
      <c r="A22633" s="61"/>
      <c r="B22633" s="61"/>
      <c r="C22633" s="61"/>
      <c r="D22633" s="57"/>
      <c r="E22633" s="62"/>
    </row>
    <row r="22634">
      <c r="A22634" s="61"/>
      <c r="B22634" s="61"/>
      <c r="C22634" s="61"/>
      <c r="D22634" s="57"/>
      <c r="E22634" s="62"/>
    </row>
    <row r="22635">
      <c r="A22635" s="61"/>
      <c r="B22635" s="61"/>
      <c r="C22635" s="61"/>
      <c r="D22635" s="57"/>
      <c r="E22635" s="62"/>
    </row>
    <row r="22636">
      <c r="A22636" s="61"/>
      <c r="B22636" s="61"/>
      <c r="C22636" s="61"/>
      <c r="D22636" s="57"/>
      <c r="E22636" s="62"/>
    </row>
    <row r="22637">
      <c r="A22637" s="61"/>
      <c r="B22637" s="61"/>
      <c r="C22637" s="61"/>
      <c r="D22637" s="57"/>
      <c r="E22637" s="62"/>
    </row>
    <row r="22638">
      <c r="A22638" s="61"/>
      <c r="B22638" s="61"/>
      <c r="C22638" s="61"/>
      <c r="D22638" s="57"/>
      <c r="E22638" s="62"/>
    </row>
    <row r="22639">
      <c r="A22639" s="61"/>
      <c r="B22639" s="61"/>
      <c r="C22639" s="61"/>
      <c r="D22639" s="57"/>
      <c r="E22639" s="62"/>
    </row>
    <row r="22640">
      <c r="A22640" s="61"/>
      <c r="B22640" s="61"/>
      <c r="C22640" s="61"/>
      <c r="D22640" s="57"/>
      <c r="E22640" s="62"/>
    </row>
    <row r="22641">
      <c r="A22641" s="61"/>
      <c r="B22641" s="61"/>
      <c r="C22641" s="61"/>
      <c r="D22641" s="57"/>
      <c r="E22641" s="62"/>
    </row>
    <row r="22642">
      <c r="A22642" s="61"/>
      <c r="B22642" s="61"/>
      <c r="C22642" s="61"/>
      <c r="D22642" s="57"/>
      <c r="E22642" s="62"/>
    </row>
    <row r="22643">
      <c r="A22643" s="61"/>
      <c r="B22643" s="61"/>
      <c r="C22643" s="61"/>
      <c r="D22643" s="57"/>
      <c r="E22643" s="62"/>
    </row>
    <row r="22644">
      <c r="A22644" s="61"/>
      <c r="B22644" s="61"/>
      <c r="C22644" s="61"/>
      <c r="D22644" s="57"/>
      <c r="E22644" s="62"/>
    </row>
    <row r="22645">
      <c r="A22645" s="61"/>
      <c r="B22645" s="61"/>
      <c r="C22645" s="61"/>
      <c r="D22645" s="57"/>
      <c r="E22645" s="62"/>
    </row>
    <row r="22646">
      <c r="A22646" s="61"/>
      <c r="B22646" s="61"/>
      <c r="C22646" s="61"/>
      <c r="D22646" s="57"/>
      <c r="E22646" s="62"/>
    </row>
    <row r="22647">
      <c r="A22647" s="61"/>
      <c r="B22647" s="61"/>
      <c r="C22647" s="61"/>
      <c r="D22647" s="57"/>
      <c r="E22647" s="62"/>
    </row>
    <row r="22648">
      <c r="A22648" s="61"/>
      <c r="B22648" s="61"/>
      <c r="C22648" s="61"/>
      <c r="D22648" s="57"/>
      <c r="E22648" s="62"/>
    </row>
    <row r="22649">
      <c r="A22649" s="61"/>
      <c r="B22649" s="61"/>
      <c r="C22649" s="61"/>
      <c r="D22649" s="57"/>
      <c r="E22649" s="62"/>
    </row>
    <row r="22650">
      <c r="A22650" s="61"/>
      <c r="B22650" s="61"/>
      <c r="C22650" s="61"/>
      <c r="D22650" s="57"/>
      <c r="E22650" s="62"/>
    </row>
    <row r="22651">
      <c r="A22651" s="61"/>
      <c r="B22651" s="61"/>
      <c r="C22651" s="61"/>
      <c r="D22651" s="57"/>
      <c r="E22651" s="62"/>
    </row>
    <row r="22652">
      <c r="A22652" s="61"/>
      <c r="B22652" s="61"/>
      <c r="C22652" s="61"/>
      <c r="D22652" s="57"/>
      <c r="E22652" s="62"/>
    </row>
    <row r="22653">
      <c r="A22653" s="61"/>
      <c r="B22653" s="61"/>
      <c r="C22653" s="61"/>
      <c r="D22653" s="57"/>
      <c r="E22653" s="62"/>
    </row>
    <row r="22654">
      <c r="A22654" s="61"/>
      <c r="B22654" s="61"/>
      <c r="C22654" s="61"/>
      <c r="D22654" s="57"/>
      <c r="E22654" s="62"/>
    </row>
    <row r="22655">
      <c r="A22655" s="61"/>
      <c r="B22655" s="61"/>
      <c r="C22655" s="61"/>
      <c r="D22655" s="57"/>
      <c r="E22655" s="62"/>
    </row>
    <row r="22656">
      <c r="A22656" s="61"/>
      <c r="B22656" s="61"/>
      <c r="C22656" s="61"/>
      <c r="D22656" s="57"/>
      <c r="E22656" s="62"/>
    </row>
    <row r="22657">
      <c r="A22657" s="61"/>
      <c r="B22657" s="61"/>
      <c r="C22657" s="61"/>
      <c r="D22657" s="57"/>
      <c r="E22657" s="62"/>
    </row>
    <row r="22658">
      <c r="A22658" s="61"/>
      <c r="B22658" s="61"/>
      <c r="C22658" s="61"/>
      <c r="D22658" s="57"/>
      <c r="E22658" s="62"/>
    </row>
    <row r="22659">
      <c r="A22659" s="61"/>
      <c r="B22659" s="61"/>
      <c r="C22659" s="61"/>
      <c r="D22659" s="57"/>
      <c r="E22659" s="62"/>
    </row>
    <row r="22660">
      <c r="A22660" s="61"/>
      <c r="B22660" s="61"/>
      <c r="C22660" s="61"/>
      <c r="D22660" s="57"/>
      <c r="E22660" s="62"/>
    </row>
    <row r="22661">
      <c r="A22661" s="61"/>
      <c r="B22661" s="61"/>
      <c r="C22661" s="61"/>
      <c r="D22661" s="57"/>
      <c r="E22661" s="62"/>
    </row>
    <row r="22662">
      <c r="A22662" s="61"/>
      <c r="B22662" s="61"/>
      <c r="C22662" s="61"/>
      <c r="D22662" s="57"/>
      <c r="E22662" s="62"/>
    </row>
    <row r="22663">
      <c r="A22663" s="61"/>
      <c r="B22663" s="61"/>
      <c r="C22663" s="61"/>
      <c r="D22663" s="57"/>
      <c r="E22663" s="62"/>
    </row>
    <row r="22664">
      <c r="A22664" s="61"/>
      <c r="B22664" s="61"/>
      <c r="C22664" s="61"/>
      <c r="D22664" s="57"/>
      <c r="E22664" s="62"/>
    </row>
    <row r="22665">
      <c r="A22665" s="61"/>
      <c r="B22665" s="61"/>
      <c r="C22665" s="61"/>
      <c r="D22665" s="57"/>
      <c r="E22665" s="62"/>
    </row>
    <row r="22666">
      <c r="A22666" s="61"/>
      <c r="B22666" s="61"/>
      <c r="C22666" s="61"/>
      <c r="D22666" s="57"/>
      <c r="E22666" s="62"/>
    </row>
    <row r="22667">
      <c r="A22667" s="61"/>
      <c r="B22667" s="61"/>
      <c r="C22667" s="61"/>
      <c r="D22667" s="57"/>
      <c r="E22667" s="62"/>
    </row>
    <row r="22668">
      <c r="A22668" s="61"/>
      <c r="B22668" s="61"/>
      <c r="C22668" s="61"/>
      <c r="D22668" s="57"/>
      <c r="E22668" s="62"/>
    </row>
    <row r="22669">
      <c r="A22669" s="61"/>
      <c r="B22669" s="61"/>
      <c r="C22669" s="61"/>
      <c r="D22669" s="57"/>
      <c r="E22669" s="62"/>
    </row>
    <row r="22670">
      <c r="A22670" s="61"/>
      <c r="B22670" s="61"/>
      <c r="C22670" s="61"/>
      <c r="D22670" s="57"/>
      <c r="E22670" s="62"/>
    </row>
    <row r="22671">
      <c r="A22671" s="61"/>
      <c r="B22671" s="61"/>
      <c r="C22671" s="61"/>
      <c r="D22671" s="57"/>
      <c r="E22671" s="62"/>
    </row>
    <row r="22672">
      <c r="A22672" s="61"/>
      <c r="B22672" s="61"/>
      <c r="C22672" s="61"/>
      <c r="D22672" s="57"/>
      <c r="E22672" s="62"/>
    </row>
    <row r="22673">
      <c r="A22673" s="61"/>
      <c r="B22673" s="61"/>
      <c r="C22673" s="61"/>
      <c r="D22673" s="57"/>
      <c r="E22673" s="62"/>
    </row>
    <row r="22674">
      <c r="A22674" s="61"/>
      <c r="B22674" s="61"/>
      <c r="C22674" s="61"/>
      <c r="D22674" s="57"/>
      <c r="E22674" s="62"/>
    </row>
    <row r="22675">
      <c r="A22675" s="61"/>
      <c r="B22675" s="61"/>
      <c r="C22675" s="61"/>
      <c r="D22675" s="57"/>
      <c r="E22675" s="62"/>
    </row>
    <row r="22676">
      <c r="A22676" s="61"/>
      <c r="B22676" s="61"/>
      <c r="C22676" s="61"/>
      <c r="D22676" s="57"/>
      <c r="E22676" s="62"/>
    </row>
    <row r="22677">
      <c r="A22677" s="61"/>
      <c r="B22677" s="61"/>
      <c r="C22677" s="61"/>
      <c r="D22677" s="57"/>
      <c r="E22677" s="62"/>
    </row>
    <row r="22678">
      <c r="A22678" s="61"/>
      <c r="B22678" s="61"/>
      <c r="C22678" s="61"/>
      <c r="D22678" s="57"/>
      <c r="E22678" s="62"/>
    </row>
    <row r="22679">
      <c r="A22679" s="61"/>
      <c r="B22679" s="61"/>
      <c r="C22679" s="61"/>
      <c r="D22679" s="57"/>
      <c r="E22679" s="62"/>
    </row>
    <row r="22680">
      <c r="A22680" s="61"/>
      <c r="B22680" s="61"/>
      <c r="C22680" s="61"/>
      <c r="D22680" s="57"/>
      <c r="E22680" s="62"/>
    </row>
    <row r="22681">
      <c r="A22681" s="61"/>
      <c r="B22681" s="61"/>
      <c r="C22681" s="61"/>
      <c r="D22681" s="57"/>
      <c r="E22681" s="62"/>
    </row>
    <row r="22682">
      <c r="A22682" s="61"/>
      <c r="B22682" s="61"/>
      <c r="C22682" s="61"/>
      <c r="D22682" s="57"/>
      <c r="E22682" s="62"/>
    </row>
    <row r="22683">
      <c r="A22683" s="61"/>
      <c r="B22683" s="61"/>
      <c r="C22683" s="61"/>
      <c r="D22683" s="57"/>
      <c r="E22683" s="62"/>
    </row>
    <row r="22684">
      <c r="A22684" s="61"/>
      <c r="B22684" s="61"/>
      <c r="C22684" s="61"/>
      <c r="D22684" s="57"/>
      <c r="E22684" s="62"/>
    </row>
    <row r="22685">
      <c r="A22685" s="61"/>
      <c r="B22685" s="61"/>
      <c r="C22685" s="61"/>
      <c r="D22685" s="57"/>
      <c r="E22685" s="62"/>
    </row>
    <row r="22686">
      <c r="A22686" s="61"/>
      <c r="B22686" s="61"/>
      <c r="C22686" s="61"/>
      <c r="D22686" s="57"/>
      <c r="E22686" s="62"/>
    </row>
    <row r="22687">
      <c r="A22687" s="61"/>
      <c r="B22687" s="61"/>
      <c r="C22687" s="61"/>
      <c r="D22687" s="57"/>
      <c r="E22687" s="62"/>
    </row>
    <row r="22688">
      <c r="A22688" s="61"/>
      <c r="B22688" s="61"/>
      <c r="C22688" s="61"/>
      <c r="D22688" s="57"/>
      <c r="E22688" s="62"/>
    </row>
    <row r="22689">
      <c r="A22689" s="61"/>
      <c r="B22689" s="61"/>
      <c r="C22689" s="61"/>
      <c r="D22689" s="57"/>
      <c r="E22689" s="62"/>
    </row>
    <row r="22690">
      <c r="A22690" s="61"/>
      <c r="B22690" s="61"/>
      <c r="C22690" s="61"/>
      <c r="D22690" s="57"/>
      <c r="E22690" s="62"/>
    </row>
    <row r="22691">
      <c r="A22691" s="61"/>
      <c r="B22691" s="61"/>
      <c r="C22691" s="61"/>
      <c r="D22691" s="57"/>
      <c r="E22691" s="62"/>
    </row>
    <row r="22692">
      <c r="A22692" s="61"/>
      <c r="B22692" s="61"/>
      <c r="C22692" s="61"/>
      <c r="D22692" s="57"/>
      <c r="E22692" s="62"/>
    </row>
    <row r="22693">
      <c r="A22693" s="61"/>
      <c r="B22693" s="61"/>
      <c r="C22693" s="61"/>
      <c r="D22693" s="57"/>
      <c r="E22693" s="62"/>
    </row>
    <row r="22694">
      <c r="A22694" s="61"/>
      <c r="B22694" s="61"/>
      <c r="C22694" s="61"/>
      <c r="D22694" s="57"/>
      <c r="E22694" s="62"/>
    </row>
    <row r="22695">
      <c r="A22695" s="61"/>
      <c r="B22695" s="61"/>
      <c r="C22695" s="61"/>
      <c r="D22695" s="57"/>
      <c r="E22695" s="62"/>
    </row>
    <row r="22696">
      <c r="A22696" s="61"/>
      <c r="B22696" s="61"/>
      <c r="C22696" s="61"/>
      <c r="D22696" s="57"/>
      <c r="E22696" s="62"/>
    </row>
    <row r="22697">
      <c r="A22697" s="61"/>
      <c r="B22697" s="61"/>
      <c r="C22697" s="61"/>
      <c r="D22697" s="57"/>
      <c r="E22697" s="62"/>
    </row>
    <row r="22698">
      <c r="A22698" s="61"/>
      <c r="B22698" s="61"/>
      <c r="C22698" s="61"/>
      <c r="D22698" s="57"/>
      <c r="E22698" s="62"/>
    </row>
    <row r="22699">
      <c r="A22699" s="61"/>
      <c r="B22699" s="61"/>
      <c r="C22699" s="61"/>
      <c r="D22699" s="57"/>
      <c r="E22699" s="62"/>
    </row>
    <row r="22700">
      <c r="A22700" s="61"/>
      <c r="B22700" s="61"/>
      <c r="C22700" s="61"/>
      <c r="D22700" s="57"/>
      <c r="E22700" s="62"/>
    </row>
    <row r="22701">
      <c r="A22701" s="61"/>
      <c r="B22701" s="61"/>
      <c r="C22701" s="61"/>
      <c r="D22701" s="57"/>
      <c r="E22701" s="62"/>
    </row>
    <row r="22702">
      <c r="A22702" s="61"/>
      <c r="B22702" s="61"/>
      <c r="C22702" s="61"/>
      <c r="D22702" s="57"/>
      <c r="E22702" s="62"/>
    </row>
    <row r="22703">
      <c r="A22703" s="61"/>
      <c r="B22703" s="61"/>
      <c r="C22703" s="61"/>
      <c r="D22703" s="57"/>
      <c r="E22703" s="62"/>
    </row>
    <row r="22704">
      <c r="A22704" s="61"/>
      <c r="B22704" s="61"/>
      <c r="C22704" s="61"/>
      <c r="D22704" s="57"/>
      <c r="E22704" s="62"/>
    </row>
    <row r="22705">
      <c r="A22705" s="61"/>
      <c r="B22705" s="61"/>
      <c r="C22705" s="61"/>
      <c r="D22705" s="57"/>
      <c r="E22705" s="62"/>
    </row>
    <row r="22706">
      <c r="A22706" s="61"/>
      <c r="B22706" s="61"/>
      <c r="C22706" s="61"/>
      <c r="D22706" s="57"/>
      <c r="E22706" s="62"/>
    </row>
    <row r="22707">
      <c r="A22707" s="61"/>
      <c r="B22707" s="61"/>
      <c r="C22707" s="61"/>
      <c r="D22707" s="57"/>
      <c r="E22707" s="62"/>
    </row>
    <row r="22708">
      <c r="A22708" s="61"/>
      <c r="B22708" s="61"/>
      <c r="C22708" s="61"/>
      <c r="D22708" s="57"/>
      <c r="E22708" s="62"/>
    </row>
    <row r="22709">
      <c r="A22709" s="61"/>
      <c r="B22709" s="61"/>
      <c r="C22709" s="61"/>
      <c r="D22709" s="57"/>
      <c r="E22709" s="62"/>
    </row>
    <row r="22710">
      <c r="A22710" s="61"/>
      <c r="B22710" s="61"/>
      <c r="C22710" s="61"/>
      <c r="D22710" s="57"/>
      <c r="E22710" s="62"/>
    </row>
    <row r="22711">
      <c r="A22711" s="61"/>
      <c r="B22711" s="61"/>
      <c r="C22711" s="61"/>
      <c r="D22711" s="57"/>
      <c r="E22711" s="62"/>
    </row>
    <row r="22712">
      <c r="A22712" s="61"/>
      <c r="B22712" s="61"/>
      <c r="C22712" s="61"/>
      <c r="D22712" s="57"/>
      <c r="E22712" s="62"/>
    </row>
    <row r="22713">
      <c r="A22713" s="61"/>
      <c r="B22713" s="61"/>
      <c r="C22713" s="61"/>
      <c r="D22713" s="57"/>
      <c r="E22713" s="62"/>
    </row>
    <row r="22714">
      <c r="A22714" s="61"/>
      <c r="B22714" s="61"/>
      <c r="C22714" s="61"/>
      <c r="D22714" s="57"/>
      <c r="E22714" s="62"/>
    </row>
    <row r="22715">
      <c r="A22715" s="61"/>
      <c r="B22715" s="61"/>
      <c r="C22715" s="61"/>
      <c r="D22715" s="57"/>
      <c r="E22715" s="62"/>
    </row>
    <row r="22716">
      <c r="A22716" s="61"/>
      <c r="B22716" s="61"/>
      <c r="C22716" s="61"/>
      <c r="D22716" s="57"/>
      <c r="E22716" s="62"/>
    </row>
    <row r="22717">
      <c r="A22717" s="61"/>
      <c r="B22717" s="61"/>
      <c r="C22717" s="61"/>
      <c r="D22717" s="57"/>
      <c r="E22717" s="62"/>
    </row>
    <row r="22718">
      <c r="A22718" s="61"/>
      <c r="B22718" s="61"/>
      <c r="C22718" s="61"/>
      <c r="D22718" s="57"/>
      <c r="E22718" s="62"/>
    </row>
    <row r="22719">
      <c r="A22719" s="61"/>
      <c r="B22719" s="61"/>
      <c r="C22719" s="61"/>
      <c r="D22719" s="57"/>
      <c r="E22719" s="62"/>
    </row>
    <row r="22720">
      <c r="A22720" s="61"/>
      <c r="B22720" s="61"/>
      <c r="C22720" s="61"/>
      <c r="D22720" s="57"/>
      <c r="E22720" s="62"/>
    </row>
    <row r="22721">
      <c r="A22721" s="61"/>
      <c r="B22721" s="61"/>
      <c r="C22721" s="61"/>
      <c r="D22721" s="57"/>
      <c r="E22721" s="62"/>
    </row>
    <row r="22722">
      <c r="A22722" s="61"/>
      <c r="B22722" s="61"/>
      <c r="C22722" s="61"/>
      <c r="D22722" s="57"/>
      <c r="E22722" s="62"/>
    </row>
    <row r="22723">
      <c r="A22723" s="61"/>
      <c r="B22723" s="61"/>
      <c r="C22723" s="61"/>
      <c r="D22723" s="57"/>
      <c r="E22723" s="62"/>
    </row>
    <row r="22724">
      <c r="A22724" s="61"/>
      <c r="B22724" s="61"/>
      <c r="C22724" s="61"/>
      <c r="D22724" s="57"/>
      <c r="E22724" s="62"/>
    </row>
    <row r="22725">
      <c r="A22725" s="61"/>
      <c r="B22725" s="61"/>
      <c r="C22725" s="61"/>
      <c r="D22725" s="57"/>
      <c r="E22725" s="62"/>
    </row>
    <row r="22726">
      <c r="A22726" s="61"/>
      <c r="B22726" s="61"/>
      <c r="C22726" s="61"/>
      <c r="D22726" s="57"/>
      <c r="E22726" s="62"/>
    </row>
    <row r="22727">
      <c r="A22727" s="61"/>
      <c r="B22727" s="61"/>
      <c r="C22727" s="61"/>
      <c r="D22727" s="57"/>
      <c r="E22727" s="62"/>
    </row>
    <row r="22728">
      <c r="A22728" s="61"/>
      <c r="B22728" s="61"/>
      <c r="C22728" s="61"/>
      <c r="D22728" s="57"/>
      <c r="E22728" s="62"/>
    </row>
    <row r="22729">
      <c r="A22729" s="61"/>
      <c r="B22729" s="61"/>
      <c r="C22729" s="61"/>
      <c r="D22729" s="57"/>
      <c r="E22729" s="62"/>
    </row>
    <row r="22730">
      <c r="A22730" s="61"/>
      <c r="B22730" s="61"/>
      <c r="C22730" s="61"/>
      <c r="D22730" s="57"/>
      <c r="E22730" s="62"/>
    </row>
    <row r="22731">
      <c r="A22731" s="61"/>
      <c r="B22731" s="61"/>
      <c r="C22731" s="61"/>
      <c r="D22731" s="57"/>
      <c r="E22731" s="62"/>
    </row>
    <row r="22732">
      <c r="A22732" s="61"/>
      <c r="B22732" s="61"/>
      <c r="C22732" s="61"/>
      <c r="D22732" s="57"/>
      <c r="E22732" s="62"/>
    </row>
    <row r="22733">
      <c r="A22733" s="61"/>
      <c r="B22733" s="61"/>
      <c r="C22733" s="61"/>
      <c r="D22733" s="57"/>
      <c r="E22733" s="62"/>
    </row>
    <row r="22734">
      <c r="A22734" s="61"/>
      <c r="B22734" s="61"/>
      <c r="C22734" s="61"/>
      <c r="D22734" s="57"/>
      <c r="E22734" s="62"/>
    </row>
    <row r="22735">
      <c r="A22735" s="61"/>
      <c r="B22735" s="61"/>
      <c r="C22735" s="61"/>
      <c r="D22735" s="57"/>
      <c r="E22735" s="62"/>
    </row>
    <row r="22736">
      <c r="A22736" s="61"/>
      <c r="B22736" s="61"/>
      <c r="C22736" s="61"/>
      <c r="D22736" s="57"/>
      <c r="E22736" s="62"/>
    </row>
    <row r="22737">
      <c r="A22737" s="61"/>
      <c r="B22737" s="61"/>
      <c r="C22737" s="61"/>
      <c r="D22737" s="57"/>
      <c r="E22737" s="62"/>
    </row>
    <row r="22738">
      <c r="A22738" s="61"/>
      <c r="B22738" s="61"/>
      <c r="C22738" s="61"/>
      <c r="D22738" s="57"/>
      <c r="E22738" s="62"/>
    </row>
    <row r="22739">
      <c r="A22739" s="61"/>
      <c r="B22739" s="61"/>
      <c r="C22739" s="61"/>
      <c r="D22739" s="57"/>
      <c r="E22739" s="62"/>
    </row>
    <row r="22740">
      <c r="A22740" s="61"/>
      <c r="B22740" s="61"/>
      <c r="C22740" s="61"/>
      <c r="D22740" s="57"/>
      <c r="E22740" s="62"/>
    </row>
    <row r="22741">
      <c r="A22741" s="61"/>
      <c r="B22741" s="61"/>
      <c r="C22741" s="61"/>
      <c r="D22741" s="57"/>
      <c r="E22741" s="62"/>
    </row>
    <row r="22742">
      <c r="A22742" s="61"/>
      <c r="B22742" s="61"/>
      <c r="C22742" s="61"/>
      <c r="D22742" s="57"/>
      <c r="E22742" s="62"/>
    </row>
    <row r="22743">
      <c r="A22743" s="61"/>
      <c r="B22743" s="61"/>
      <c r="C22743" s="61"/>
      <c r="D22743" s="57"/>
      <c r="E22743" s="62"/>
    </row>
    <row r="22744">
      <c r="A22744" s="61"/>
      <c r="B22744" s="61"/>
      <c r="C22744" s="61"/>
      <c r="D22744" s="57"/>
      <c r="E22744" s="62"/>
    </row>
    <row r="22745">
      <c r="A22745" s="61"/>
      <c r="B22745" s="61"/>
      <c r="C22745" s="61"/>
      <c r="D22745" s="57"/>
      <c r="E22745" s="62"/>
    </row>
    <row r="22746">
      <c r="A22746" s="61"/>
      <c r="B22746" s="61"/>
      <c r="C22746" s="61"/>
      <c r="D22746" s="57"/>
      <c r="E22746" s="62"/>
    </row>
    <row r="22747">
      <c r="A22747" s="61"/>
      <c r="B22747" s="61"/>
      <c r="C22747" s="61"/>
      <c r="D22747" s="57"/>
      <c r="E22747" s="62"/>
    </row>
    <row r="22748">
      <c r="A22748" s="61"/>
      <c r="B22748" s="61"/>
      <c r="C22748" s="61"/>
      <c r="D22748" s="57"/>
      <c r="E22748" s="62"/>
    </row>
    <row r="22749">
      <c r="A22749" s="61"/>
      <c r="B22749" s="61"/>
      <c r="C22749" s="61"/>
      <c r="D22749" s="57"/>
      <c r="E22749" s="62"/>
    </row>
    <row r="22750">
      <c r="A22750" s="61"/>
      <c r="B22750" s="61"/>
      <c r="C22750" s="61"/>
      <c r="D22750" s="57"/>
      <c r="E22750" s="62"/>
    </row>
    <row r="22751">
      <c r="A22751" s="61"/>
      <c r="B22751" s="61"/>
      <c r="C22751" s="61"/>
      <c r="D22751" s="57"/>
      <c r="E22751" s="62"/>
    </row>
    <row r="22752">
      <c r="A22752" s="61"/>
      <c r="B22752" s="61"/>
      <c r="C22752" s="61"/>
      <c r="D22752" s="57"/>
      <c r="E22752" s="62"/>
    </row>
    <row r="22753">
      <c r="A22753" s="61"/>
      <c r="B22753" s="61"/>
      <c r="C22753" s="61"/>
      <c r="D22753" s="57"/>
      <c r="E22753" s="62"/>
    </row>
    <row r="22754">
      <c r="A22754" s="61"/>
      <c r="B22754" s="61"/>
      <c r="C22754" s="61"/>
      <c r="D22754" s="57"/>
      <c r="E22754" s="62"/>
    </row>
    <row r="22755">
      <c r="A22755" s="61"/>
      <c r="B22755" s="61"/>
      <c r="C22755" s="61"/>
      <c r="D22755" s="57"/>
      <c r="E22755" s="62"/>
    </row>
    <row r="22756">
      <c r="A22756" s="61"/>
      <c r="B22756" s="61"/>
      <c r="C22756" s="61"/>
      <c r="D22756" s="57"/>
      <c r="E22756" s="62"/>
    </row>
    <row r="22757">
      <c r="A22757" s="61"/>
      <c r="B22757" s="61"/>
      <c r="C22757" s="61"/>
      <c r="D22757" s="57"/>
      <c r="E22757" s="62"/>
    </row>
    <row r="22758">
      <c r="A22758" s="61"/>
      <c r="B22758" s="61"/>
      <c r="C22758" s="61"/>
      <c r="D22758" s="57"/>
      <c r="E22758" s="62"/>
    </row>
    <row r="22759">
      <c r="A22759" s="61"/>
      <c r="B22759" s="61"/>
      <c r="C22759" s="61"/>
      <c r="D22759" s="57"/>
      <c r="E22759" s="62"/>
    </row>
    <row r="22760">
      <c r="A22760" s="61"/>
      <c r="B22760" s="61"/>
      <c r="C22760" s="61"/>
      <c r="D22760" s="57"/>
      <c r="E22760" s="62"/>
    </row>
    <row r="22761">
      <c r="A22761" s="61"/>
      <c r="B22761" s="61"/>
      <c r="C22761" s="61"/>
      <c r="D22761" s="57"/>
      <c r="E22761" s="62"/>
    </row>
    <row r="22762">
      <c r="A22762" s="61"/>
      <c r="B22762" s="61"/>
      <c r="C22762" s="61"/>
      <c r="D22762" s="57"/>
      <c r="E22762" s="62"/>
    </row>
    <row r="22763">
      <c r="A22763" s="61"/>
      <c r="B22763" s="61"/>
      <c r="C22763" s="61"/>
      <c r="D22763" s="57"/>
      <c r="E22763" s="62"/>
    </row>
    <row r="22764">
      <c r="A22764" s="61"/>
      <c r="B22764" s="61"/>
      <c r="C22764" s="61"/>
      <c r="D22764" s="57"/>
      <c r="E22764" s="62"/>
    </row>
    <row r="22765">
      <c r="A22765" s="61"/>
      <c r="B22765" s="61"/>
      <c r="C22765" s="61"/>
      <c r="D22765" s="57"/>
      <c r="E22765" s="62"/>
    </row>
    <row r="22766">
      <c r="A22766" s="61"/>
      <c r="B22766" s="61"/>
      <c r="C22766" s="61"/>
      <c r="D22766" s="57"/>
      <c r="E22766" s="62"/>
    </row>
    <row r="22767">
      <c r="A22767" s="61"/>
      <c r="B22767" s="61"/>
      <c r="C22767" s="61"/>
      <c r="D22767" s="57"/>
      <c r="E22767" s="62"/>
    </row>
    <row r="22768">
      <c r="A22768" s="61"/>
      <c r="B22768" s="61"/>
      <c r="C22768" s="61"/>
      <c r="D22768" s="57"/>
      <c r="E22768" s="62"/>
    </row>
    <row r="22769">
      <c r="A22769" s="61"/>
      <c r="B22769" s="61"/>
      <c r="C22769" s="61"/>
      <c r="D22769" s="57"/>
      <c r="E22769" s="62"/>
    </row>
    <row r="22770">
      <c r="A22770" s="61"/>
      <c r="B22770" s="61"/>
      <c r="C22770" s="61"/>
      <c r="D22770" s="57"/>
      <c r="E22770" s="62"/>
    </row>
    <row r="22771">
      <c r="A22771" s="61"/>
      <c r="B22771" s="61"/>
      <c r="C22771" s="61"/>
      <c r="D22771" s="57"/>
      <c r="E22771" s="62"/>
    </row>
    <row r="22772">
      <c r="A22772" s="61"/>
      <c r="B22772" s="61"/>
      <c r="C22772" s="61"/>
      <c r="D22772" s="57"/>
      <c r="E22772" s="62"/>
    </row>
    <row r="22773">
      <c r="A22773" s="61"/>
      <c r="B22773" s="61"/>
      <c r="C22773" s="61"/>
      <c r="D22773" s="57"/>
      <c r="E22773" s="62"/>
    </row>
    <row r="22774">
      <c r="A22774" s="61"/>
      <c r="B22774" s="61"/>
      <c r="C22774" s="61"/>
      <c r="D22774" s="57"/>
      <c r="E22774" s="62"/>
    </row>
    <row r="22775">
      <c r="A22775" s="61"/>
      <c r="B22775" s="61"/>
      <c r="C22775" s="61"/>
      <c r="D22775" s="57"/>
      <c r="E22775" s="62"/>
    </row>
    <row r="22776">
      <c r="A22776" s="61"/>
      <c r="B22776" s="61"/>
      <c r="C22776" s="61"/>
      <c r="D22776" s="57"/>
      <c r="E22776" s="62"/>
    </row>
    <row r="22777">
      <c r="A22777" s="61"/>
      <c r="B22777" s="61"/>
      <c r="C22777" s="61"/>
      <c r="D22777" s="57"/>
      <c r="E22777" s="62"/>
    </row>
    <row r="22778">
      <c r="A22778" s="61"/>
      <c r="B22778" s="61"/>
      <c r="C22778" s="61"/>
      <c r="D22778" s="57"/>
      <c r="E22778" s="62"/>
    </row>
    <row r="22779">
      <c r="A22779" s="61"/>
      <c r="B22779" s="61"/>
      <c r="C22779" s="61"/>
      <c r="D22779" s="57"/>
      <c r="E22779" s="62"/>
    </row>
    <row r="22780">
      <c r="A22780" s="61"/>
      <c r="B22780" s="61"/>
      <c r="C22780" s="61"/>
      <c r="D22780" s="57"/>
      <c r="E22780" s="62"/>
    </row>
    <row r="22781">
      <c r="A22781" s="61"/>
      <c r="B22781" s="61"/>
      <c r="C22781" s="61"/>
      <c r="D22781" s="57"/>
      <c r="E22781" s="62"/>
    </row>
    <row r="22782">
      <c r="A22782" s="61"/>
      <c r="B22782" s="61"/>
      <c r="C22782" s="61"/>
      <c r="D22782" s="57"/>
      <c r="E22782" s="62"/>
    </row>
    <row r="22783">
      <c r="A22783" s="61"/>
      <c r="B22783" s="61"/>
      <c r="C22783" s="61"/>
      <c r="D22783" s="57"/>
      <c r="E22783" s="62"/>
    </row>
    <row r="22784">
      <c r="A22784" s="61"/>
      <c r="B22784" s="61"/>
      <c r="C22784" s="61"/>
      <c r="D22784" s="57"/>
      <c r="E22784" s="62"/>
    </row>
    <row r="22785">
      <c r="A22785" s="61"/>
      <c r="B22785" s="61"/>
      <c r="C22785" s="61"/>
      <c r="D22785" s="57"/>
      <c r="E22785" s="62"/>
    </row>
    <row r="22786">
      <c r="A22786" s="61"/>
      <c r="B22786" s="61"/>
      <c r="C22786" s="61"/>
      <c r="D22786" s="57"/>
      <c r="E22786" s="62"/>
    </row>
    <row r="22787">
      <c r="A22787" s="61"/>
      <c r="B22787" s="61"/>
      <c r="C22787" s="61"/>
      <c r="D22787" s="57"/>
      <c r="E22787" s="62"/>
    </row>
    <row r="22788">
      <c r="A22788" s="61"/>
      <c r="B22788" s="61"/>
      <c r="C22788" s="61"/>
      <c r="D22788" s="57"/>
      <c r="E22788" s="62"/>
    </row>
    <row r="22789">
      <c r="A22789" s="61"/>
      <c r="B22789" s="61"/>
      <c r="C22789" s="61"/>
      <c r="D22789" s="57"/>
      <c r="E22789" s="62"/>
    </row>
    <row r="22790">
      <c r="A22790" s="61"/>
      <c r="B22790" s="61"/>
      <c r="C22790" s="61"/>
      <c r="D22790" s="57"/>
      <c r="E22790" s="62"/>
    </row>
    <row r="22791">
      <c r="A22791" s="61"/>
      <c r="B22791" s="61"/>
      <c r="C22791" s="61"/>
      <c r="D22791" s="57"/>
      <c r="E22791" s="62"/>
    </row>
    <row r="22792">
      <c r="A22792" s="61"/>
      <c r="B22792" s="61"/>
      <c r="C22792" s="61"/>
      <c r="D22792" s="57"/>
      <c r="E22792" s="62"/>
    </row>
    <row r="22793">
      <c r="A22793" s="61"/>
      <c r="B22793" s="61"/>
      <c r="C22793" s="61"/>
      <c r="D22793" s="57"/>
      <c r="E22793" s="62"/>
    </row>
    <row r="22794">
      <c r="A22794" s="61"/>
      <c r="B22794" s="61"/>
      <c r="C22794" s="61"/>
      <c r="D22794" s="57"/>
      <c r="E22794" s="62"/>
    </row>
    <row r="22795">
      <c r="A22795" s="61"/>
      <c r="B22795" s="61"/>
      <c r="C22795" s="61"/>
      <c r="D22795" s="57"/>
      <c r="E22795" s="62"/>
    </row>
    <row r="22796">
      <c r="A22796" s="61"/>
      <c r="B22796" s="61"/>
      <c r="C22796" s="61"/>
      <c r="D22796" s="57"/>
      <c r="E22796" s="62"/>
    </row>
    <row r="22797">
      <c r="A22797" s="61"/>
      <c r="B22797" s="61"/>
      <c r="C22797" s="61"/>
      <c r="D22797" s="57"/>
      <c r="E22797" s="62"/>
    </row>
    <row r="22798">
      <c r="A22798" s="61"/>
      <c r="B22798" s="61"/>
      <c r="C22798" s="61"/>
      <c r="D22798" s="57"/>
      <c r="E22798" s="62"/>
    </row>
    <row r="22799">
      <c r="A22799" s="61"/>
      <c r="B22799" s="61"/>
      <c r="C22799" s="61"/>
      <c r="D22799" s="57"/>
      <c r="E22799" s="62"/>
    </row>
    <row r="22800">
      <c r="A22800" s="61"/>
      <c r="B22800" s="61"/>
      <c r="C22800" s="61"/>
      <c r="D22800" s="57"/>
      <c r="E22800" s="62"/>
    </row>
    <row r="22801">
      <c r="A22801" s="61"/>
      <c r="B22801" s="61"/>
      <c r="C22801" s="61"/>
      <c r="D22801" s="57"/>
      <c r="E22801" s="62"/>
    </row>
    <row r="22802">
      <c r="A22802" s="61"/>
      <c r="B22802" s="61"/>
      <c r="C22802" s="61"/>
      <c r="D22802" s="57"/>
      <c r="E22802" s="62"/>
    </row>
    <row r="22803">
      <c r="A22803" s="61"/>
      <c r="B22803" s="61"/>
      <c r="C22803" s="61"/>
      <c r="D22803" s="57"/>
      <c r="E22803" s="62"/>
    </row>
    <row r="22804">
      <c r="A22804" s="61"/>
      <c r="B22804" s="61"/>
      <c r="C22804" s="61"/>
      <c r="D22804" s="57"/>
      <c r="E22804" s="62"/>
    </row>
    <row r="22805">
      <c r="A22805" s="61"/>
      <c r="B22805" s="61"/>
      <c r="C22805" s="61"/>
      <c r="D22805" s="57"/>
      <c r="E22805" s="62"/>
    </row>
    <row r="22806">
      <c r="A22806" s="61"/>
      <c r="B22806" s="61"/>
      <c r="C22806" s="61"/>
      <c r="D22806" s="57"/>
      <c r="E22806" s="62"/>
    </row>
    <row r="22807">
      <c r="A22807" s="61"/>
      <c r="B22807" s="61"/>
      <c r="C22807" s="61"/>
      <c r="D22807" s="57"/>
      <c r="E22807" s="62"/>
    </row>
    <row r="22808">
      <c r="A22808" s="61"/>
      <c r="B22808" s="61"/>
      <c r="C22808" s="61"/>
      <c r="D22808" s="57"/>
      <c r="E22808" s="62"/>
    </row>
    <row r="22809">
      <c r="A22809" s="61"/>
      <c r="B22809" s="61"/>
      <c r="C22809" s="61"/>
      <c r="D22809" s="57"/>
      <c r="E22809" s="62"/>
    </row>
    <row r="22810">
      <c r="A22810" s="61"/>
      <c r="B22810" s="61"/>
      <c r="C22810" s="61"/>
      <c r="D22810" s="57"/>
      <c r="E22810" s="62"/>
    </row>
    <row r="22811">
      <c r="A22811" s="61"/>
      <c r="B22811" s="61"/>
      <c r="C22811" s="61"/>
      <c r="D22811" s="57"/>
      <c r="E22811" s="62"/>
    </row>
    <row r="22812">
      <c r="A22812" s="61"/>
      <c r="B22812" s="61"/>
      <c r="C22812" s="61"/>
      <c r="D22812" s="57"/>
      <c r="E22812" s="62"/>
    </row>
    <row r="22813">
      <c r="A22813" s="61"/>
      <c r="B22813" s="61"/>
      <c r="C22813" s="61"/>
      <c r="D22813" s="57"/>
      <c r="E22813" s="62"/>
    </row>
    <row r="22814">
      <c r="A22814" s="61"/>
      <c r="B22814" s="61"/>
      <c r="C22814" s="61"/>
      <c r="D22814" s="57"/>
      <c r="E22814" s="62"/>
    </row>
    <row r="22815">
      <c r="A22815" s="61"/>
      <c r="B22815" s="61"/>
      <c r="C22815" s="61"/>
      <c r="D22815" s="57"/>
      <c r="E22815" s="62"/>
    </row>
    <row r="22816">
      <c r="A22816" s="61"/>
      <c r="B22816" s="61"/>
      <c r="C22816" s="61"/>
      <c r="D22816" s="57"/>
      <c r="E22816" s="62"/>
    </row>
    <row r="22817">
      <c r="A22817" s="61"/>
      <c r="B22817" s="61"/>
      <c r="C22817" s="61"/>
      <c r="D22817" s="57"/>
      <c r="E22817" s="62"/>
    </row>
    <row r="22818">
      <c r="A22818" s="61"/>
      <c r="B22818" s="61"/>
      <c r="C22818" s="61"/>
      <c r="D22818" s="57"/>
      <c r="E22818" s="62"/>
    </row>
    <row r="22819">
      <c r="A22819" s="61"/>
      <c r="B22819" s="61"/>
      <c r="C22819" s="61"/>
      <c r="D22819" s="57"/>
      <c r="E22819" s="62"/>
    </row>
    <row r="22820">
      <c r="A22820" s="61"/>
      <c r="B22820" s="61"/>
      <c r="C22820" s="61"/>
      <c r="D22820" s="57"/>
      <c r="E22820" s="62"/>
    </row>
    <row r="22821">
      <c r="A22821" s="61"/>
      <c r="B22821" s="61"/>
      <c r="C22821" s="61"/>
      <c r="D22821" s="57"/>
      <c r="E22821" s="62"/>
    </row>
    <row r="22822">
      <c r="A22822" s="61"/>
      <c r="B22822" s="61"/>
      <c r="C22822" s="61"/>
      <c r="D22822" s="57"/>
      <c r="E22822" s="62"/>
    </row>
    <row r="22823">
      <c r="A22823" s="61"/>
      <c r="B22823" s="61"/>
      <c r="C22823" s="61"/>
      <c r="D22823" s="57"/>
      <c r="E22823" s="62"/>
    </row>
    <row r="22824">
      <c r="A22824" s="61"/>
      <c r="B22824" s="61"/>
      <c r="C22824" s="61"/>
      <c r="D22824" s="57"/>
      <c r="E22824" s="62"/>
    </row>
    <row r="22825">
      <c r="A22825" s="61"/>
      <c r="B22825" s="61"/>
      <c r="C22825" s="61"/>
      <c r="D22825" s="57"/>
      <c r="E22825" s="62"/>
    </row>
    <row r="22826">
      <c r="A22826" s="61"/>
      <c r="B22826" s="61"/>
      <c r="C22826" s="61"/>
      <c r="D22826" s="57"/>
      <c r="E22826" s="62"/>
    </row>
    <row r="22827">
      <c r="A22827" s="61"/>
      <c r="B22827" s="61"/>
      <c r="C22827" s="61"/>
      <c r="D22827" s="57"/>
      <c r="E22827" s="62"/>
    </row>
    <row r="22828">
      <c r="A22828" s="61"/>
      <c r="B22828" s="61"/>
      <c r="C22828" s="61"/>
      <c r="D22828" s="57"/>
      <c r="E22828" s="62"/>
    </row>
    <row r="22829">
      <c r="A22829" s="61"/>
      <c r="B22829" s="61"/>
      <c r="C22829" s="61"/>
      <c r="D22829" s="57"/>
      <c r="E22829" s="62"/>
    </row>
    <row r="22830">
      <c r="A22830" s="61"/>
      <c r="B22830" s="61"/>
      <c r="C22830" s="61"/>
      <c r="D22830" s="57"/>
      <c r="E22830" s="62"/>
    </row>
    <row r="22831">
      <c r="A22831" s="61"/>
      <c r="B22831" s="61"/>
      <c r="C22831" s="61"/>
      <c r="D22831" s="57"/>
      <c r="E22831" s="62"/>
    </row>
    <row r="22832">
      <c r="A22832" s="61"/>
      <c r="B22832" s="61"/>
      <c r="C22832" s="61"/>
      <c r="D22832" s="57"/>
      <c r="E22832" s="62"/>
    </row>
    <row r="22833">
      <c r="A22833" s="61"/>
      <c r="B22833" s="61"/>
      <c r="C22833" s="61"/>
      <c r="D22833" s="57"/>
      <c r="E22833" s="62"/>
    </row>
    <row r="22834">
      <c r="A22834" s="61"/>
      <c r="B22834" s="61"/>
      <c r="C22834" s="61"/>
      <c r="D22834" s="57"/>
      <c r="E22834" s="62"/>
    </row>
    <row r="22835">
      <c r="A22835" s="61"/>
      <c r="B22835" s="61"/>
      <c r="C22835" s="61"/>
      <c r="D22835" s="57"/>
      <c r="E22835" s="62"/>
    </row>
    <row r="22836">
      <c r="A22836" s="61"/>
      <c r="B22836" s="61"/>
      <c r="C22836" s="61"/>
      <c r="D22836" s="57"/>
      <c r="E22836" s="62"/>
    </row>
    <row r="22837">
      <c r="A22837" s="61"/>
      <c r="B22837" s="61"/>
      <c r="C22837" s="61"/>
      <c r="D22837" s="57"/>
      <c r="E22837" s="62"/>
    </row>
    <row r="22838">
      <c r="A22838" s="61"/>
      <c r="B22838" s="61"/>
      <c r="C22838" s="61"/>
      <c r="D22838" s="57"/>
      <c r="E22838" s="62"/>
    </row>
    <row r="22839">
      <c r="A22839" s="61"/>
      <c r="B22839" s="61"/>
      <c r="C22839" s="61"/>
      <c r="D22839" s="57"/>
      <c r="E22839" s="62"/>
    </row>
    <row r="22840">
      <c r="A22840" s="61"/>
      <c r="B22840" s="61"/>
      <c r="C22840" s="61"/>
      <c r="D22840" s="57"/>
      <c r="E22840" s="62"/>
    </row>
    <row r="22841">
      <c r="A22841" s="61"/>
      <c r="B22841" s="61"/>
      <c r="C22841" s="61"/>
      <c r="D22841" s="57"/>
      <c r="E22841" s="62"/>
    </row>
    <row r="22842">
      <c r="A22842" s="61"/>
      <c r="B22842" s="61"/>
      <c r="C22842" s="61"/>
      <c r="D22842" s="57"/>
      <c r="E22842" s="62"/>
    </row>
    <row r="22843">
      <c r="A22843" s="61"/>
      <c r="B22843" s="61"/>
      <c r="C22843" s="61"/>
      <c r="D22843" s="57"/>
      <c r="E22843" s="62"/>
    </row>
    <row r="22844">
      <c r="A22844" s="61"/>
      <c r="B22844" s="61"/>
      <c r="C22844" s="61"/>
      <c r="D22844" s="57"/>
      <c r="E22844" s="62"/>
    </row>
    <row r="22845">
      <c r="A22845" s="61"/>
      <c r="B22845" s="61"/>
      <c r="C22845" s="61"/>
      <c r="D22845" s="57"/>
      <c r="E22845" s="62"/>
    </row>
    <row r="22846">
      <c r="A22846" s="61"/>
      <c r="B22846" s="61"/>
      <c r="C22846" s="61"/>
      <c r="D22846" s="57"/>
      <c r="E22846" s="62"/>
    </row>
    <row r="22847">
      <c r="A22847" s="61"/>
      <c r="B22847" s="61"/>
      <c r="C22847" s="61"/>
      <c r="D22847" s="57"/>
      <c r="E22847" s="62"/>
    </row>
    <row r="22848">
      <c r="A22848" s="61"/>
      <c r="B22848" s="61"/>
      <c r="C22848" s="61"/>
      <c r="D22848" s="57"/>
      <c r="E22848" s="62"/>
    </row>
    <row r="22849">
      <c r="A22849" s="61"/>
      <c r="B22849" s="61"/>
      <c r="C22849" s="61"/>
      <c r="D22849" s="57"/>
      <c r="E22849" s="62"/>
    </row>
    <row r="22850">
      <c r="A22850" s="61"/>
      <c r="B22850" s="61"/>
      <c r="C22850" s="61"/>
      <c r="D22850" s="57"/>
      <c r="E22850" s="62"/>
    </row>
    <row r="22851">
      <c r="A22851" s="61"/>
      <c r="B22851" s="61"/>
      <c r="C22851" s="61"/>
      <c r="D22851" s="57"/>
      <c r="E22851" s="62"/>
    </row>
    <row r="22852">
      <c r="A22852" s="61"/>
      <c r="B22852" s="61"/>
      <c r="C22852" s="61"/>
      <c r="D22852" s="57"/>
      <c r="E22852" s="62"/>
    </row>
    <row r="22853">
      <c r="A22853" s="61"/>
      <c r="B22853" s="61"/>
      <c r="C22853" s="61"/>
      <c r="D22853" s="57"/>
      <c r="E22853" s="62"/>
    </row>
    <row r="22854">
      <c r="A22854" s="61"/>
      <c r="B22854" s="61"/>
      <c r="C22854" s="61"/>
      <c r="D22854" s="57"/>
      <c r="E22854" s="62"/>
    </row>
    <row r="22855">
      <c r="A22855" s="61"/>
      <c r="B22855" s="61"/>
      <c r="C22855" s="61"/>
      <c r="D22855" s="57"/>
      <c r="E22855" s="62"/>
    </row>
    <row r="22856">
      <c r="A22856" s="61"/>
      <c r="B22856" s="61"/>
      <c r="C22856" s="61"/>
      <c r="D22856" s="57"/>
      <c r="E22856" s="62"/>
    </row>
    <row r="22857">
      <c r="A22857" s="61"/>
      <c r="B22857" s="61"/>
      <c r="C22857" s="61"/>
      <c r="D22857" s="57"/>
      <c r="E22857" s="62"/>
    </row>
    <row r="22858">
      <c r="A22858" s="61"/>
      <c r="B22858" s="61"/>
      <c r="C22858" s="61"/>
      <c r="D22858" s="57"/>
      <c r="E22858" s="62"/>
    </row>
    <row r="22859">
      <c r="A22859" s="61"/>
      <c r="B22859" s="61"/>
      <c r="C22859" s="61"/>
      <c r="D22859" s="57"/>
      <c r="E22859" s="62"/>
    </row>
    <row r="22860">
      <c r="A22860" s="61"/>
      <c r="B22860" s="61"/>
      <c r="C22860" s="61"/>
      <c r="D22860" s="57"/>
      <c r="E22860" s="62"/>
    </row>
    <row r="22861">
      <c r="A22861" s="61"/>
      <c r="B22861" s="61"/>
      <c r="C22861" s="61"/>
      <c r="D22861" s="57"/>
      <c r="E22861" s="62"/>
    </row>
    <row r="22862">
      <c r="A22862" s="61"/>
      <c r="B22862" s="61"/>
      <c r="C22862" s="61"/>
      <c r="D22862" s="57"/>
      <c r="E22862" s="62"/>
    </row>
    <row r="22863">
      <c r="A22863" s="61"/>
      <c r="B22863" s="61"/>
      <c r="C22863" s="61"/>
      <c r="D22863" s="57"/>
      <c r="E22863" s="62"/>
    </row>
    <row r="22864">
      <c r="A22864" s="61"/>
      <c r="B22864" s="61"/>
      <c r="C22864" s="61"/>
      <c r="D22864" s="57"/>
      <c r="E22864" s="62"/>
    </row>
    <row r="22865">
      <c r="A22865" s="61"/>
      <c r="B22865" s="61"/>
      <c r="C22865" s="61"/>
      <c r="D22865" s="57"/>
      <c r="E22865" s="62"/>
    </row>
    <row r="22866">
      <c r="A22866" s="61"/>
      <c r="B22866" s="61"/>
      <c r="C22866" s="61"/>
      <c r="D22866" s="57"/>
      <c r="E22866" s="62"/>
    </row>
    <row r="22867">
      <c r="A22867" s="61"/>
      <c r="B22867" s="61"/>
      <c r="C22867" s="61"/>
      <c r="D22867" s="57"/>
      <c r="E22867" s="62"/>
    </row>
    <row r="22868">
      <c r="A22868" s="61"/>
      <c r="B22868" s="61"/>
      <c r="C22868" s="61"/>
      <c r="D22868" s="57"/>
      <c r="E22868" s="62"/>
    </row>
    <row r="22869">
      <c r="A22869" s="61"/>
      <c r="B22869" s="61"/>
      <c r="C22869" s="61"/>
      <c r="D22869" s="57"/>
      <c r="E22869" s="62"/>
    </row>
    <row r="22870">
      <c r="A22870" s="61"/>
      <c r="B22870" s="61"/>
      <c r="C22870" s="61"/>
      <c r="D22870" s="57"/>
      <c r="E22870" s="62"/>
    </row>
    <row r="22871">
      <c r="A22871" s="61"/>
      <c r="B22871" s="61"/>
      <c r="C22871" s="61"/>
      <c r="D22871" s="57"/>
      <c r="E22871" s="62"/>
    </row>
    <row r="22872">
      <c r="A22872" s="61"/>
      <c r="B22872" s="61"/>
      <c r="C22872" s="61"/>
      <c r="D22872" s="57"/>
      <c r="E22872" s="62"/>
    </row>
    <row r="22873">
      <c r="A22873" s="61"/>
      <c r="B22873" s="61"/>
      <c r="C22873" s="61"/>
      <c r="D22873" s="57"/>
      <c r="E22873" s="62"/>
    </row>
    <row r="22874">
      <c r="A22874" s="61"/>
      <c r="B22874" s="61"/>
      <c r="C22874" s="61"/>
      <c r="D22874" s="57"/>
      <c r="E22874" s="62"/>
    </row>
    <row r="22875">
      <c r="A22875" s="61"/>
      <c r="B22875" s="61"/>
      <c r="C22875" s="61"/>
      <c r="D22875" s="57"/>
      <c r="E22875" s="62"/>
    </row>
    <row r="22876">
      <c r="A22876" s="61"/>
      <c r="B22876" s="61"/>
      <c r="C22876" s="61"/>
      <c r="D22876" s="57"/>
      <c r="E22876" s="62"/>
    </row>
    <row r="22877">
      <c r="A22877" s="61"/>
      <c r="B22877" s="61"/>
      <c r="C22877" s="61"/>
      <c r="D22877" s="57"/>
      <c r="E22877" s="62"/>
    </row>
    <row r="22878">
      <c r="A22878" s="61"/>
      <c r="B22878" s="61"/>
      <c r="C22878" s="61"/>
      <c r="D22878" s="57"/>
      <c r="E22878" s="62"/>
    </row>
    <row r="22879">
      <c r="A22879" s="61"/>
      <c r="B22879" s="61"/>
      <c r="C22879" s="61"/>
      <c r="D22879" s="57"/>
      <c r="E22879" s="62"/>
    </row>
    <row r="22880">
      <c r="A22880" s="61"/>
      <c r="B22880" s="61"/>
      <c r="C22880" s="61"/>
      <c r="D22880" s="57"/>
      <c r="E22880" s="62"/>
    </row>
    <row r="22881">
      <c r="A22881" s="61"/>
      <c r="B22881" s="61"/>
      <c r="C22881" s="61"/>
      <c r="D22881" s="57"/>
      <c r="E22881" s="62"/>
    </row>
    <row r="22882">
      <c r="A22882" s="61"/>
      <c r="B22882" s="61"/>
      <c r="C22882" s="61"/>
      <c r="D22882" s="57"/>
      <c r="E22882" s="62"/>
    </row>
    <row r="22883">
      <c r="A22883" s="61"/>
      <c r="B22883" s="61"/>
      <c r="C22883" s="61"/>
      <c r="D22883" s="57"/>
      <c r="E22883" s="62"/>
    </row>
    <row r="22884">
      <c r="A22884" s="61"/>
      <c r="B22884" s="61"/>
      <c r="C22884" s="61"/>
      <c r="D22884" s="57"/>
      <c r="E22884" s="62"/>
    </row>
    <row r="22885">
      <c r="A22885" s="61"/>
      <c r="B22885" s="61"/>
      <c r="C22885" s="61"/>
      <c r="D22885" s="57"/>
      <c r="E22885" s="62"/>
    </row>
    <row r="22886">
      <c r="A22886" s="61"/>
      <c r="B22886" s="61"/>
      <c r="C22886" s="61"/>
      <c r="D22886" s="57"/>
      <c r="E22886" s="62"/>
    </row>
    <row r="22887">
      <c r="A22887" s="61"/>
      <c r="B22887" s="61"/>
      <c r="C22887" s="61"/>
      <c r="D22887" s="57"/>
      <c r="E22887" s="62"/>
    </row>
    <row r="22888">
      <c r="A22888" s="61"/>
      <c r="B22888" s="61"/>
      <c r="C22888" s="61"/>
      <c r="D22888" s="57"/>
      <c r="E22888" s="62"/>
    </row>
    <row r="22889">
      <c r="A22889" s="61"/>
      <c r="B22889" s="61"/>
      <c r="C22889" s="61"/>
      <c r="D22889" s="57"/>
      <c r="E22889" s="62"/>
    </row>
    <row r="22890">
      <c r="A22890" s="61"/>
      <c r="B22890" s="61"/>
      <c r="C22890" s="61"/>
      <c r="D22890" s="57"/>
      <c r="E22890" s="62"/>
    </row>
    <row r="22891">
      <c r="A22891" s="61"/>
      <c r="B22891" s="61"/>
      <c r="C22891" s="61"/>
      <c r="D22891" s="57"/>
      <c r="E22891" s="62"/>
    </row>
    <row r="22892">
      <c r="A22892" s="61"/>
      <c r="B22892" s="61"/>
      <c r="C22892" s="61"/>
      <c r="D22892" s="57"/>
      <c r="E22892" s="62"/>
    </row>
    <row r="22893">
      <c r="A22893" s="61"/>
      <c r="B22893" s="61"/>
      <c r="C22893" s="61"/>
      <c r="D22893" s="57"/>
      <c r="E22893" s="62"/>
    </row>
    <row r="22894">
      <c r="A22894" s="61"/>
      <c r="B22894" s="61"/>
      <c r="C22894" s="61"/>
      <c r="D22894" s="57"/>
      <c r="E22894" s="62"/>
    </row>
    <row r="22895">
      <c r="A22895" s="61"/>
      <c r="B22895" s="61"/>
      <c r="C22895" s="61"/>
      <c r="D22895" s="57"/>
      <c r="E22895" s="62"/>
    </row>
    <row r="22896">
      <c r="A22896" s="61"/>
      <c r="B22896" s="61"/>
      <c r="C22896" s="61"/>
      <c r="D22896" s="57"/>
      <c r="E22896" s="62"/>
    </row>
    <row r="22897">
      <c r="A22897" s="61"/>
      <c r="B22897" s="61"/>
      <c r="C22897" s="61"/>
      <c r="D22897" s="57"/>
      <c r="E22897" s="62"/>
    </row>
    <row r="22898">
      <c r="A22898" s="61"/>
      <c r="B22898" s="61"/>
      <c r="C22898" s="61"/>
      <c r="D22898" s="57"/>
      <c r="E22898" s="62"/>
    </row>
    <row r="22899">
      <c r="A22899" s="61"/>
      <c r="B22899" s="61"/>
      <c r="C22899" s="61"/>
      <c r="D22899" s="57"/>
      <c r="E22899" s="62"/>
    </row>
    <row r="22900">
      <c r="A22900" s="61"/>
      <c r="B22900" s="61"/>
      <c r="C22900" s="61"/>
      <c r="D22900" s="57"/>
      <c r="E22900" s="62"/>
    </row>
    <row r="22901">
      <c r="A22901" s="61"/>
      <c r="B22901" s="61"/>
      <c r="C22901" s="61"/>
      <c r="D22901" s="57"/>
      <c r="E22901" s="62"/>
    </row>
    <row r="22902">
      <c r="A22902" s="61"/>
      <c r="B22902" s="61"/>
      <c r="C22902" s="61"/>
      <c r="D22902" s="57"/>
      <c r="E22902" s="62"/>
    </row>
    <row r="22903">
      <c r="A22903" s="61"/>
      <c r="B22903" s="61"/>
      <c r="C22903" s="61"/>
      <c r="D22903" s="57"/>
      <c r="E22903" s="62"/>
    </row>
    <row r="22904">
      <c r="A22904" s="61"/>
      <c r="B22904" s="61"/>
      <c r="C22904" s="61"/>
      <c r="D22904" s="57"/>
      <c r="E22904" s="62"/>
    </row>
    <row r="22905">
      <c r="A22905" s="61"/>
      <c r="B22905" s="61"/>
      <c r="C22905" s="61"/>
      <c r="D22905" s="57"/>
      <c r="E22905" s="62"/>
    </row>
    <row r="22906">
      <c r="A22906" s="61"/>
      <c r="B22906" s="61"/>
      <c r="C22906" s="61"/>
      <c r="D22906" s="57"/>
      <c r="E22906" s="62"/>
    </row>
    <row r="22907">
      <c r="A22907" s="61"/>
      <c r="B22907" s="61"/>
      <c r="C22907" s="61"/>
      <c r="D22907" s="57"/>
      <c r="E22907" s="62"/>
    </row>
    <row r="22908">
      <c r="A22908" s="61"/>
      <c r="B22908" s="61"/>
      <c r="C22908" s="61"/>
      <c r="D22908" s="57"/>
      <c r="E22908" s="62"/>
    </row>
    <row r="22909">
      <c r="A22909" s="61"/>
      <c r="B22909" s="61"/>
      <c r="C22909" s="61"/>
      <c r="D22909" s="57"/>
      <c r="E22909" s="62"/>
    </row>
    <row r="22910">
      <c r="A22910" s="61"/>
      <c r="B22910" s="61"/>
      <c r="C22910" s="61"/>
      <c r="D22910" s="57"/>
      <c r="E22910" s="62"/>
    </row>
    <row r="22911">
      <c r="A22911" s="61"/>
      <c r="B22911" s="61"/>
      <c r="C22911" s="61"/>
      <c r="D22911" s="57"/>
      <c r="E22911" s="62"/>
    </row>
    <row r="22912">
      <c r="A22912" s="61"/>
      <c r="B22912" s="61"/>
      <c r="C22912" s="61"/>
      <c r="D22912" s="57"/>
      <c r="E22912" s="62"/>
    </row>
    <row r="22913">
      <c r="A22913" s="61"/>
      <c r="B22913" s="61"/>
      <c r="C22913" s="61"/>
      <c r="D22913" s="57"/>
      <c r="E22913" s="62"/>
    </row>
    <row r="22914">
      <c r="A22914" s="61"/>
      <c r="B22914" s="61"/>
      <c r="C22914" s="61"/>
      <c r="D22914" s="57"/>
      <c r="E22914" s="62"/>
    </row>
    <row r="22915">
      <c r="A22915" s="61"/>
      <c r="B22915" s="61"/>
      <c r="C22915" s="61"/>
      <c r="D22915" s="57"/>
      <c r="E22915" s="62"/>
    </row>
    <row r="22916">
      <c r="A22916" s="61"/>
      <c r="B22916" s="61"/>
      <c r="C22916" s="61"/>
      <c r="D22916" s="57"/>
      <c r="E22916" s="62"/>
    </row>
    <row r="22917">
      <c r="A22917" s="61"/>
      <c r="B22917" s="61"/>
      <c r="C22917" s="61"/>
      <c r="D22917" s="57"/>
      <c r="E22917" s="62"/>
    </row>
    <row r="22918">
      <c r="A22918" s="61"/>
      <c r="B22918" s="61"/>
      <c r="C22918" s="61"/>
      <c r="D22918" s="57"/>
      <c r="E22918" s="62"/>
    </row>
    <row r="22919">
      <c r="A22919" s="61"/>
      <c r="B22919" s="61"/>
      <c r="C22919" s="61"/>
      <c r="D22919" s="57"/>
      <c r="E22919" s="62"/>
    </row>
    <row r="22920">
      <c r="A22920" s="61"/>
      <c r="B22920" s="61"/>
      <c r="C22920" s="61"/>
      <c r="D22920" s="57"/>
      <c r="E22920" s="62"/>
    </row>
    <row r="22921">
      <c r="A22921" s="61"/>
      <c r="B22921" s="61"/>
      <c r="C22921" s="61"/>
      <c r="D22921" s="57"/>
      <c r="E22921" s="62"/>
    </row>
    <row r="22922">
      <c r="A22922" s="61"/>
      <c r="B22922" s="61"/>
      <c r="C22922" s="61"/>
      <c r="D22922" s="57"/>
      <c r="E22922" s="62"/>
    </row>
    <row r="22923">
      <c r="A22923" s="61"/>
      <c r="B22923" s="61"/>
      <c r="C22923" s="61"/>
      <c r="D22923" s="57"/>
      <c r="E22923" s="62"/>
    </row>
    <row r="22924">
      <c r="A22924" s="61"/>
      <c r="B22924" s="61"/>
      <c r="C22924" s="61"/>
      <c r="D22924" s="57"/>
      <c r="E22924" s="62"/>
    </row>
    <row r="22925">
      <c r="A22925" s="61"/>
      <c r="B22925" s="61"/>
      <c r="C22925" s="61"/>
      <c r="D22925" s="57"/>
      <c r="E22925" s="62"/>
    </row>
    <row r="22926">
      <c r="A22926" s="61"/>
      <c r="B22926" s="61"/>
      <c r="C22926" s="61"/>
      <c r="D22926" s="57"/>
      <c r="E22926" s="62"/>
    </row>
    <row r="22927">
      <c r="A22927" s="61"/>
      <c r="B22927" s="61"/>
      <c r="C22927" s="61"/>
      <c r="D22927" s="57"/>
      <c r="E22927" s="62"/>
    </row>
    <row r="22928">
      <c r="A22928" s="61"/>
      <c r="B22928" s="61"/>
      <c r="C22928" s="61"/>
      <c r="D22928" s="57"/>
      <c r="E22928" s="62"/>
    </row>
    <row r="22929">
      <c r="A22929" s="61"/>
      <c r="B22929" s="61"/>
      <c r="C22929" s="61"/>
      <c r="D22929" s="57"/>
      <c r="E22929" s="62"/>
    </row>
    <row r="22930">
      <c r="A22930" s="61"/>
      <c r="B22930" s="61"/>
      <c r="C22930" s="61"/>
      <c r="D22930" s="57"/>
      <c r="E22930" s="62"/>
    </row>
    <row r="22931">
      <c r="A22931" s="61"/>
      <c r="B22931" s="61"/>
      <c r="C22931" s="61"/>
      <c r="D22931" s="57"/>
      <c r="E22931" s="62"/>
    </row>
    <row r="22932">
      <c r="A22932" s="61"/>
      <c r="B22932" s="61"/>
      <c r="C22932" s="61"/>
      <c r="D22932" s="57"/>
      <c r="E22932" s="62"/>
    </row>
    <row r="22933">
      <c r="A22933" s="61"/>
      <c r="B22933" s="61"/>
      <c r="C22933" s="61"/>
      <c r="D22933" s="57"/>
      <c r="E22933" s="62"/>
    </row>
    <row r="22934">
      <c r="A22934" s="61"/>
      <c r="B22934" s="61"/>
      <c r="C22934" s="61"/>
      <c r="D22934" s="57"/>
      <c r="E22934" s="62"/>
    </row>
    <row r="22935">
      <c r="A22935" s="61"/>
      <c r="B22935" s="61"/>
      <c r="C22935" s="61"/>
      <c r="D22935" s="57"/>
      <c r="E22935" s="62"/>
    </row>
    <row r="22936">
      <c r="A22936" s="61"/>
      <c r="B22936" s="61"/>
      <c r="C22936" s="61"/>
      <c r="D22936" s="57"/>
      <c r="E22936" s="62"/>
    </row>
    <row r="22937">
      <c r="A22937" s="61"/>
      <c r="B22937" s="61"/>
      <c r="C22937" s="61"/>
      <c r="D22937" s="57"/>
      <c r="E22937" s="62"/>
    </row>
    <row r="22938">
      <c r="A22938" s="61"/>
      <c r="B22938" s="61"/>
      <c r="C22938" s="61"/>
      <c r="D22938" s="57"/>
      <c r="E22938" s="62"/>
    </row>
    <row r="22939">
      <c r="A22939" s="61"/>
      <c r="B22939" s="61"/>
      <c r="C22939" s="61"/>
      <c r="D22939" s="57"/>
      <c r="E22939" s="62"/>
    </row>
    <row r="22940">
      <c r="A22940" s="61"/>
      <c r="B22940" s="61"/>
      <c r="C22940" s="61"/>
      <c r="D22940" s="57"/>
      <c r="E22940" s="62"/>
    </row>
    <row r="22941">
      <c r="A22941" s="61"/>
      <c r="B22941" s="61"/>
      <c r="C22941" s="61"/>
      <c r="D22941" s="57"/>
      <c r="E22941" s="62"/>
    </row>
    <row r="22942">
      <c r="A22942" s="61"/>
      <c r="B22942" s="61"/>
      <c r="C22942" s="61"/>
      <c r="D22942" s="57"/>
      <c r="E22942" s="62"/>
    </row>
    <row r="22943">
      <c r="A22943" s="61"/>
      <c r="B22943" s="61"/>
      <c r="C22943" s="61"/>
      <c r="D22943" s="57"/>
      <c r="E22943" s="62"/>
    </row>
    <row r="22944">
      <c r="A22944" s="61"/>
      <c r="B22944" s="61"/>
      <c r="C22944" s="61"/>
      <c r="D22944" s="57"/>
      <c r="E22944" s="62"/>
    </row>
    <row r="22945">
      <c r="A22945" s="61"/>
      <c r="B22945" s="61"/>
      <c r="C22945" s="61"/>
      <c r="D22945" s="57"/>
      <c r="E22945" s="62"/>
    </row>
    <row r="22946">
      <c r="A22946" s="61"/>
      <c r="B22946" s="61"/>
      <c r="C22946" s="61"/>
      <c r="D22946" s="57"/>
      <c r="E22946" s="62"/>
    </row>
    <row r="22947">
      <c r="A22947" s="61"/>
      <c r="B22947" s="61"/>
      <c r="C22947" s="61"/>
      <c r="D22947" s="57"/>
      <c r="E22947" s="62"/>
    </row>
    <row r="22948">
      <c r="A22948" s="61"/>
      <c r="B22948" s="61"/>
      <c r="C22948" s="61"/>
      <c r="D22948" s="57"/>
      <c r="E22948" s="62"/>
    </row>
    <row r="22949">
      <c r="A22949" s="61"/>
      <c r="B22949" s="61"/>
      <c r="C22949" s="61"/>
      <c r="D22949" s="57"/>
      <c r="E22949" s="62"/>
    </row>
    <row r="22950">
      <c r="A22950" s="61"/>
      <c r="B22950" s="61"/>
      <c r="C22950" s="61"/>
      <c r="D22950" s="57"/>
      <c r="E22950" s="62"/>
    </row>
    <row r="22951">
      <c r="A22951" s="61"/>
      <c r="B22951" s="61"/>
      <c r="C22951" s="61"/>
      <c r="D22951" s="57"/>
      <c r="E22951" s="62"/>
    </row>
    <row r="22952">
      <c r="A22952" s="61"/>
      <c r="B22952" s="61"/>
      <c r="C22952" s="61"/>
      <c r="D22952" s="57"/>
      <c r="E22952" s="62"/>
    </row>
    <row r="22953">
      <c r="A22953" s="61"/>
      <c r="B22953" s="61"/>
      <c r="C22953" s="61"/>
      <c r="D22953" s="57"/>
      <c r="E22953" s="62"/>
    </row>
    <row r="22954">
      <c r="A22954" s="61"/>
      <c r="B22954" s="61"/>
      <c r="C22954" s="61"/>
      <c r="D22954" s="57"/>
      <c r="E22954" s="62"/>
    </row>
    <row r="22955">
      <c r="A22955" s="61"/>
      <c r="B22955" s="61"/>
      <c r="C22955" s="61"/>
      <c r="D22955" s="57"/>
      <c r="E22955" s="62"/>
    </row>
    <row r="22956">
      <c r="A22956" s="61"/>
      <c r="B22956" s="61"/>
      <c r="C22956" s="61"/>
      <c r="D22956" s="57"/>
      <c r="E22956" s="62"/>
    </row>
    <row r="22957">
      <c r="A22957" s="61"/>
      <c r="B22957" s="61"/>
      <c r="C22957" s="61"/>
      <c r="D22957" s="57"/>
      <c r="E22957" s="62"/>
    </row>
    <row r="22958">
      <c r="A22958" s="61"/>
      <c r="B22958" s="61"/>
      <c r="C22958" s="61"/>
      <c r="D22958" s="57"/>
      <c r="E22958" s="62"/>
    </row>
    <row r="22959">
      <c r="A22959" s="61"/>
      <c r="B22959" s="61"/>
      <c r="C22959" s="61"/>
      <c r="D22959" s="57"/>
      <c r="E22959" s="62"/>
    </row>
    <row r="22960">
      <c r="A22960" s="61"/>
      <c r="B22960" s="61"/>
      <c r="C22960" s="61"/>
      <c r="D22960" s="57"/>
      <c r="E22960" s="62"/>
    </row>
    <row r="22961">
      <c r="A22961" s="61"/>
      <c r="B22961" s="61"/>
      <c r="C22961" s="61"/>
      <c r="D22961" s="57"/>
      <c r="E22961" s="62"/>
    </row>
    <row r="22962">
      <c r="A22962" s="61"/>
      <c r="B22962" s="61"/>
      <c r="C22962" s="61"/>
      <c r="D22962" s="57"/>
      <c r="E22962" s="62"/>
    </row>
    <row r="22963">
      <c r="A22963" s="61"/>
      <c r="B22963" s="61"/>
      <c r="C22963" s="61"/>
      <c r="D22963" s="57"/>
      <c r="E22963" s="62"/>
    </row>
    <row r="22964">
      <c r="A22964" s="61"/>
      <c r="B22964" s="61"/>
      <c r="C22964" s="61"/>
      <c r="D22964" s="57"/>
      <c r="E22964" s="62"/>
    </row>
    <row r="22965">
      <c r="A22965" s="61"/>
      <c r="B22965" s="61"/>
      <c r="C22965" s="61"/>
      <c r="D22965" s="57"/>
      <c r="E22965" s="62"/>
    </row>
    <row r="22966">
      <c r="A22966" s="61"/>
      <c r="B22966" s="61"/>
      <c r="C22966" s="61"/>
      <c r="D22966" s="57"/>
      <c r="E22966" s="62"/>
    </row>
    <row r="22967">
      <c r="A22967" s="61"/>
      <c r="B22967" s="61"/>
      <c r="C22967" s="61"/>
      <c r="D22967" s="57"/>
      <c r="E22967" s="62"/>
    </row>
    <row r="22968">
      <c r="A22968" s="61"/>
      <c r="B22968" s="61"/>
      <c r="C22968" s="61"/>
      <c r="D22968" s="57"/>
      <c r="E22968" s="62"/>
    </row>
    <row r="22969">
      <c r="A22969" s="61"/>
      <c r="B22969" s="61"/>
      <c r="C22969" s="61"/>
      <c r="D22969" s="57"/>
      <c r="E22969" s="62"/>
    </row>
    <row r="22970">
      <c r="A22970" s="61"/>
      <c r="B22970" s="61"/>
      <c r="C22970" s="61"/>
      <c r="D22970" s="57"/>
      <c r="E22970" s="62"/>
    </row>
    <row r="22971">
      <c r="A22971" s="61"/>
      <c r="B22971" s="61"/>
      <c r="C22971" s="61"/>
      <c r="D22971" s="57"/>
      <c r="E22971" s="62"/>
    </row>
    <row r="22972">
      <c r="A22972" s="61"/>
      <c r="B22972" s="61"/>
      <c r="C22972" s="61"/>
      <c r="D22972" s="57"/>
      <c r="E22972" s="62"/>
    </row>
    <row r="22973">
      <c r="A22973" s="61"/>
      <c r="B22973" s="61"/>
      <c r="C22973" s="61"/>
      <c r="D22973" s="57"/>
      <c r="E22973" s="62"/>
    </row>
    <row r="22974">
      <c r="A22974" s="61"/>
      <c r="B22974" s="61"/>
      <c r="C22974" s="61"/>
      <c r="D22974" s="57"/>
      <c r="E22974" s="62"/>
    </row>
    <row r="22975">
      <c r="A22975" s="61"/>
      <c r="B22975" s="61"/>
      <c r="C22975" s="61"/>
      <c r="D22975" s="57"/>
      <c r="E22975" s="62"/>
    </row>
    <row r="22976">
      <c r="A22976" s="61"/>
      <c r="B22976" s="61"/>
      <c r="C22976" s="61"/>
      <c r="D22976" s="57"/>
      <c r="E22976" s="62"/>
    </row>
    <row r="22977">
      <c r="A22977" s="61"/>
      <c r="B22977" s="61"/>
      <c r="C22977" s="61"/>
      <c r="D22977" s="57"/>
      <c r="E22977" s="62"/>
    </row>
    <row r="22978">
      <c r="A22978" s="61"/>
      <c r="B22978" s="61"/>
      <c r="C22978" s="61"/>
      <c r="D22978" s="57"/>
      <c r="E22978" s="62"/>
    </row>
    <row r="22979">
      <c r="A22979" s="61"/>
      <c r="B22979" s="61"/>
      <c r="C22979" s="61"/>
      <c r="D22979" s="57"/>
      <c r="E22979" s="62"/>
    </row>
    <row r="22980">
      <c r="A22980" s="61"/>
      <c r="B22980" s="61"/>
      <c r="C22980" s="61"/>
      <c r="D22980" s="57"/>
      <c r="E22980" s="62"/>
    </row>
    <row r="22981">
      <c r="A22981" s="61"/>
      <c r="B22981" s="61"/>
      <c r="C22981" s="61"/>
      <c r="D22981" s="57"/>
      <c r="E22981" s="62"/>
    </row>
    <row r="22982">
      <c r="A22982" s="61"/>
      <c r="B22982" s="61"/>
      <c r="C22982" s="61"/>
      <c r="D22982" s="57"/>
      <c r="E22982" s="62"/>
    </row>
    <row r="22983">
      <c r="A22983" s="61"/>
      <c r="B22983" s="61"/>
      <c r="C22983" s="61"/>
      <c r="D22983" s="57"/>
      <c r="E22983" s="62"/>
    </row>
    <row r="22984">
      <c r="A22984" s="61"/>
      <c r="B22984" s="61"/>
      <c r="C22984" s="61"/>
      <c r="D22984" s="57"/>
      <c r="E22984" s="62"/>
    </row>
    <row r="22985">
      <c r="A22985" s="61"/>
      <c r="B22985" s="61"/>
      <c r="C22985" s="61"/>
      <c r="D22985" s="57"/>
      <c r="E22985" s="62"/>
    </row>
    <row r="22986">
      <c r="A22986" s="61"/>
      <c r="B22986" s="61"/>
      <c r="C22986" s="61"/>
      <c r="D22986" s="57"/>
      <c r="E22986" s="62"/>
    </row>
    <row r="22987">
      <c r="A22987" s="61"/>
      <c r="B22987" s="61"/>
      <c r="C22987" s="61"/>
      <c r="D22987" s="57"/>
      <c r="E22987" s="62"/>
    </row>
    <row r="22988">
      <c r="A22988" s="61"/>
      <c r="B22988" s="61"/>
      <c r="C22988" s="61"/>
      <c r="D22988" s="57"/>
      <c r="E22988" s="62"/>
    </row>
    <row r="22989">
      <c r="A22989" s="61"/>
      <c r="B22989" s="61"/>
      <c r="C22989" s="61"/>
      <c r="D22989" s="57"/>
      <c r="E22989" s="62"/>
    </row>
    <row r="22990">
      <c r="A22990" s="61"/>
      <c r="B22990" s="61"/>
      <c r="C22990" s="61"/>
      <c r="D22990" s="57"/>
      <c r="E22990" s="62"/>
    </row>
    <row r="22991">
      <c r="A22991" s="61"/>
      <c r="B22991" s="61"/>
      <c r="C22991" s="61"/>
      <c r="D22991" s="57"/>
      <c r="E22991" s="62"/>
    </row>
    <row r="22992">
      <c r="A22992" s="61"/>
      <c r="B22992" s="61"/>
      <c r="C22992" s="61"/>
      <c r="D22992" s="57"/>
      <c r="E22992" s="62"/>
    </row>
    <row r="22993">
      <c r="A22993" s="61"/>
      <c r="B22993" s="61"/>
      <c r="C22993" s="61"/>
      <c r="D22993" s="57"/>
      <c r="E22993" s="62"/>
    </row>
    <row r="22994">
      <c r="A22994" s="61"/>
      <c r="B22994" s="61"/>
      <c r="C22994" s="61"/>
      <c r="D22994" s="57"/>
      <c r="E22994" s="62"/>
    </row>
    <row r="22995">
      <c r="A22995" s="61"/>
      <c r="B22995" s="61"/>
      <c r="C22995" s="61"/>
      <c r="D22995" s="57"/>
      <c r="E22995" s="62"/>
    </row>
    <row r="22996">
      <c r="A22996" s="61"/>
      <c r="B22996" s="61"/>
      <c r="C22996" s="61"/>
      <c r="D22996" s="57"/>
      <c r="E22996" s="62"/>
    </row>
    <row r="22997">
      <c r="A22997" s="61"/>
      <c r="B22997" s="61"/>
      <c r="C22997" s="61"/>
      <c r="D22997" s="57"/>
      <c r="E22997" s="62"/>
    </row>
    <row r="22998">
      <c r="A22998" s="61"/>
      <c r="B22998" s="61"/>
      <c r="C22998" s="61"/>
      <c r="D22998" s="57"/>
      <c r="E22998" s="62"/>
    </row>
    <row r="22999">
      <c r="A22999" s="61"/>
      <c r="B22999" s="61"/>
      <c r="C22999" s="61"/>
      <c r="D22999" s="57"/>
      <c r="E22999" s="62"/>
    </row>
    <row r="23000">
      <c r="A23000" s="61"/>
      <c r="B23000" s="61"/>
      <c r="C23000" s="61"/>
      <c r="D23000" s="57"/>
      <c r="E23000" s="62"/>
    </row>
    <row r="23001">
      <c r="A23001" s="61"/>
      <c r="B23001" s="61"/>
      <c r="C23001" s="61"/>
      <c r="D23001" s="57"/>
      <c r="E23001" s="62"/>
    </row>
    <row r="23002">
      <c r="A23002" s="61"/>
      <c r="B23002" s="61"/>
      <c r="C23002" s="61"/>
      <c r="D23002" s="57"/>
      <c r="E23002" s="62"/>
    </row>
    <row r="23003">
      <c r="A23003" s="61"/>
      <c r="B23003" s="61"/>
      <c r="C23003" s="61"/>
      <c r="D23003" s="57"/>
      <c r="E23003" s="62"/>
    </row>
    <row r="23004">
      <c r="A23004" s="61"/>
      <c r="B23004" s="61"/>
      <c r="C23004" s="61"/>
      <c r="D23004" s="57"/>
      <c r="E23004" s="62"/>
    </row>
    <row r="23005">
      <c r="A23005" s="61"/>
      <c r="B23005" s="61"/>
      <c r="C23005" s="61"/>
      <c r="D23005" s="57"/>
      <c r="E23005" s="62"/>
    </row>
    <row r="23006">
      <c r="A23006" s="61"/>
      <c r="B23006" s="61"/>
      <c r="C23006" s="61"/>
      <c r="D23006" s="57"/>
      <c r="E23006" s="62"/>
    </row>
    <row r="23007">
      <c r="A23007" s="61"/>
      <c r="B23007" s="61"/>
      <c r="C23007" s="61"/>
      <c r="D23007" s="57"/>
      <c r="E23007" s="62"/>
    </row>
    <row r="23008">
      <c r="A23008" s="61"/>
      <c r="B23008" s="61"/>
      <c r="C23008" s="61"/>
      <c r="D23008" s="57"/>
      <c r="E23008" s="62"/>
    </row>
    <row r="23009">
      <c r="A23009" s="61"/>
      <c r="B23009" s="61"/>
      <c r="C23009" s="61"/>
      <c r="D23009" s="57"/>
      <c r="E23009" s="62"/>
    </row>
    <row r="23010">
      <c r="A23010" s="61"/>
      <c r="B23010" s="61"/>
      <c r="C23010" s="61"/>
      <c r="D23010" s="57"/>
      <c r="E23010" s="62"/>
    </row>
    <row r="23011">
      <c r="A23011" s="61"/>
      <c r="B23011" s="61"/>
      <c r="C23011" s="61"/>
      <c r="D23011" s="57"/>
      <c r="E23011" s="62"/>
    </row>
    <row r="23012">
      <c r="A23012" s="61"/>
      <c r="B23012" s="61"/>
      <c r="C23012" s="61"/>
      <c r="D23012" s="57"/>
      <c r="E23012" s="62"/>
    </row>
    <row r="23013">
      <c r="A23013" s="61"/>
      <c r="B23013" s="61"/>
      <c r="C23013" s="61"/>
      <c r="D23013" s="57"/>
      <c r="E23013" s="62"/>
    </row>
    <row r="23014">
      <c r="A23014" s="61"/>
      <c r="B23014" s="61"/>
      <c r="C23014" s="61"/>
      <c r="D23014" s="57"/>
      <c r="E23014" s="62"/>
    </row>
    <row r="23015">
      <c r="A23015" s="61"/>
      <c r="B23015" s="61"/>
      <c r="C23015" s="61"/>
      <c r="D23015" s="57"/>
      <c r="E23015" s="62"/>
    </row>
    <row r="23016">
      <c r="A23016" s="61"/>
      <c r="B23016" s="61"/>
      <c r="C23016" s="61"/>
      <c r="D23016" s="57"/>
      <c r="E23016" s="62"/>
    </row>
    <row r="23017">
      <c r="A23017" s="61"/>
      <c r="B23017" s="61"/>
      <c r="C23017" s="61"/>
      <c r="D23017" s="57"/>
      <c r="E23017" s="62"/>
    </row>
    <row r="23018">
      <c r="A23018" s="61"/>
      <c r="B23018" s="61"/>
      <c r="C23018" s="61"/>
      <c r="D23018" s="57"/>
      <c r="E23018" s="62"/>
    </row>
    <row r="23019">
      <c r="A23019" s="61"/>
      <c r="B23019" s="61"/>
      <c r="C23019" s="61"/>
      <c r="D23019" s="57"/>
      <c r="E23019" s="62"/>
    </row>
    <row r="23020">
      <c r="A23020" s="61"/>
      <c r="B23020" s="61"/>
      <c r="C23020" s="61"/>
      <c r="D23020" s="57"/>
      <c r="E23020" s="62"/>
    </row>
    <row r="23021">
      <c r="A23021" s="61"/>
      <c r="B23021" s="61"/>
      <c r="C23021" s="61"/>
      <c r="D23021" s="57"/>
      <c r="E23021" s="62"/>
    </row>
    <row r="23022">
      <c r="A23022" s="61"/>
      <c r="B23022" s="61"/>
      <c r="C23022" s="61"/>
      <c r="D23022" s="57"/>
      <c r="E23022" s="62"/>
    </row>
    <row r="23023">
      <c r="A23023" s="61"/>
      <c r="B23023" s="61"/>
      <c r="C23023" s="61"/>
      <c r="D23023" s="57"/>
      <c r="E23023" s="62"/>
    </row>
    <row r="23024">
      <c r="A23024" s="61"/>
      <c r="B23024" s="61"/>
      <c r="C23024" s="61"/>
      <c r="D23024" s="57"/>
      <c r="E23024" s="62"/>
    </row>
    <row r="23025">
      <c r="A23025" s="61"/>
      <c r="B23025" s="61"/>
      <c r="C23025" s="61"/>
      <c r="D23025" s="57"/>
      <c r="E23025" s="62"/>
    </row>
    <row r="23026">
      <c r="A23026" s="61"/>
      <c r="B23026" s="61"/>
      <c r="C23026" s="61"/>
      <c r="D23026" s="57"/>
      <c r="E23026" s="62"/>
    </row>
    <row r="23027">
      <c r="A23027" s="61"/>
      <c r="B23027" s="61"/>
      <c r="C23027" s="61"/>
      <c r="D23027" s="57"/>
      <c r="E23027" s="62"/>
    </row>
    <row r="23028">
      <c r="A23028" s="61"/>
      <c r="B23028" s="61"/>
      <c r="C23028" s="61"/>
      <c r="D23028" s="57"/>
      <c r="E23028" s="62"/>
    </row>
    <row r="23029">
      <c r="A23029" s="61"/>
      <c r="B23029" s="61"/>
      <c r="C23029" s="61"/>
      <c r="D23029" s="57"/>
      <c r="E23029" s="62"/>
    </row>
    <row r="23030">
      <c r="A23030" s="61"/>
      <c r="B23030" s="61"/>
      <c r="C23030" s="61"/>
      <c r="D23030" s="57"/>
      <c r="E23030" s="62"/>
    </row>
    <row r="23031">
      <c r="A23031" s="61"/>
      <c r="B23031" s="61"/>
      <c r="C23031" s="61"/>
      <c r="D23031" s="57"/>
      <c r="E23031" s="62"/>
    </row>
    <row r="23032">
      <c r="A23032" s="61"/>
      <c r="B23032" s="61"/>
      <c r="C23032" s="61"/>
      <c r="D23032" s="57"/>
      <c r="E23032" s="62"/>
    </row>
    <row r="23033">
      <c r="A23033" s="61"/>
      <c r="B23033" s="61"/>
      <c r="C23033" s="61"/>
      <c r="D23033" s="57"/>
      <c r="E23033" s="62"/>
    </row>
    <row r="23034">
      <c r="A23034" s="61"/>
      <c r="B23034" s="61"/>
      <c r="C23034" s="61"/>
      <c r="D23034" s="57"/>
      <c r="E23034" s="62"/>
    </row>
    <row r="23035">
      <c r="A23035" s="61"/>
      <c r="B23035" s="61"/>
      <c r="C23035" s="61"/>
      <c r="D23035" s="57"/>
      <c r="E23035" s="62"/>
    </row>
    <row r="23036">
      <c r="A23036" s="61"/>
      <c r="B23036" s="61"/>
      <c r="C23036" s="61"/>
      <c r="D23036" s="57"/>
      <c r="E23036" s="62"/>
    </row>
    <row r="23037">
      <c r="A23037" s="61"/>
      <c r="B23037" s="61"/>
      <c r="C23037" s="61"/>
      <c r="D23037" s="57"/>
      <c r="E23037" s="62"/>
    </row>
    <row r="23038">
      <c r="A23038" s="61"/>
      <c r="B23038" s="61"/>
      <c r="C23038" s="61"/>
      <c r="D23038" s="57"/>
      <c r="E23038" s="62"/>
    </row>
    <row r="23039">
      <c r="A23039" s="61"/>
      <c r="B23039" s="61"/>
      <c r="C23039" s="61"/>
      <c r="D23039" s="57"/>
      <c r="E23039" s="62"/>
    </row>
    <row r="23040">
      <c r="A23040" s="61"/>
      <c r="B23040" s="61"/>
      <c r="C23040" s="61"/>
      <c r="D23040" s="57"/>
      <c r="E23040" s="62"/>
    </row>
    <row r="23041">
      <c r="A23041" s="61"/>
      <c r="B23041" s="61"/>
      <c r="C23041" s="61"/>
      <c r="D23041" s="57"/>
      <c r="E23041" s="62"/>
    </row>
    <row r="23042">
      <c r="A23042" s="61"/>
      <c r="B23042" s="61"/>
      <c r="C23042" s="61"/>
      <c r="D23042" s="57"/>
      <c r="E23042" s="62"/>
    </row>
    <row r="23043">
      <c r="A23043" s="61"/>
      <c r="B23043" s="61"/>
      <c r="C23043" s="61"/>
      <c r="D23043" s="57"/>
      <c r="E23043" s="62"/>
    </row>
    <row r="23044">
      <c r="A23044" s="61"/>
      <c r="B23044" s="61"/>
      <c r="C23044" s="61"/>
      <c r="D23044" s="57"/>
      <c r="E23044" s="62"/>
    </row>
    <row r="23045">
      <c r="A23045" s="61"/>
      <c r="B23045" s="61"/>
      <c r="C23045" s="61"/>
      <c r="D23045" s="57"/>
      <c r="E23045" s="62"/>
    </row>
    <row r="23046">
      <c r="A23046" s="61"/>
      <c r="B23046" s="61"/>
      <c r="C23046" s="61"/>
      <c r="D23046" s="57"/>
      <c r="E23046" s="62"/>
    </row>
    <row r="23047">
      <c r="A23047" s="61"/>
      <c r="B23047" s="61"/>
      <c r="C23047" s="61"/>
      <c r="D23047" s="57"/>
      <c r="E23047" s="62"/>
    </row>
    <row r="23048">
      <c r="A23048" s="61"/>
      <c r="B23048" s="61"/>
      <c r="C23048" s="61"/>
      <c r="D23048" s="57"/>
      <c r="E23048" s="62"/>
    </row>
    <row r="23049">
      <c r="A23049" s="61"/>
      <c r="B23049" s="61"/>
      <c r="C23049" s="61"/>
      <c r="D23049" s="57"/>
      <c r="E23049" s="62"/>
    </row>
    <row r="23050">
      <c r="A23050" s="61"/>
      <c r="B23050" s="61"/>
      <c r="C23050" s="61"/>
      <c r="D23050" s="57"/>
      <c r="E23050" s="62"/>
    </row>
    <row r="23051">
      <c r="A23051" s="61"/>
      <c r="B23051" s="61"/>
      <c r="C23051" s="61"/>
      <c r="D23051" s="57"/>
      <c r="E23051" s="62"/>
    </row>
    <row r="23052">
      <c r="A23052" s="61"/>
      <c r="B23052" s="61"/>
      <c r="C23052" s="61"/>
      <c r="D23052" s="57"/>
      <c r="E23052" s="62"/>
    </row>
    <row r="23053">
      <c r="A23053" s="61"/>
      <c r="B23053" s="61"/>
      <c r="C23053" s="61"/>
      <c r="D23053" s="57"/>
      <c r="E23053" s="62"/>
    </row>
    <row r="23054">
      <c r="A23054" s="61"/>
      <c r="B23054" s="61"/>
      <c r="C23054" s="61"/>
      <c r="D23054" s="57"/>
      <c r="E23054" s="62"/>
    </row>
    <row r="23055">
      <c r="A23055" s="61"/>
      <c r="B23055" s="61"/>
      <c r="C23055" s="61"/>
      <c r="D23055" s="57"/>
      <c r="E23055" s="62"/>
    </row>
    <row r="23056">
      <c r="A23056" s="61"/>
      <c r="B23056" s="61"/>
      <c r="C23056" s="61"/>
      <c r="D23056" s="57"/>
      <c r="E23056" s="62"/>
    </row>
    <row r="23057">
      <c r="A23057" s="61"/>
      <c r="B23057" s="61"/>
      <c r="C23057" s="61"/>
      <c r="D23057" s="57"/>
      <c r="E23057" s="62"/>
    </row>
    <row r="23058">
      <c r="A23058" s="61"/>
      <c r="B23058" s="61"/>
      <c r="C23058" s="61"/>
      <c r="D23058" s="57"/>
      <c r="E23058" s="62"/>
    </row>
    <row r="23059">
      <c r="A23059" s="61"/>
      <c r="B23059" s="61"/>
      <c r="C23059" s="61"/>
      <c r="D23059" s="57"/>
      <c r="E23059" s="62"/>
    </row>
    <row r="23060">
      <c r="A23060" s="61"/>
      <c r="B23060" s="61"/>
      <c r="C23060" s="61"/>
      <c r="D23060" s="57"/>
      <c r="E23060" s="62"/>
    </row>
    <row r="23061">
      <c r="A23061" s="61"/>
      <c r="B23061" s="61"/>
      <c r="C23061" s="61"/>
      <c r="D23061" s="57"/>
      <c r="E23061" s="62"/>
    </row>
    <row r="23062">
      <c r="A23062" s="61"/>
      <c r="B23062" s="61"/>
      <c r="C23062" s="61"/>
      <c r="D23062" s="57"/>
      <c r="E23062" s="62"/>
    </row>
    <row r="23063">
      <c r="A23063" s="61"/>
      <c r="B23063" s="61"/>
      <c r="C23063" s="61"/>
      <c r="D23063" s="57"/>
      <c r="E23063" s="62"/>
    </row>
    <row r="23064">
      <c r="A23064" s="61"/>
      <c r="B23064" s="61"/>
      <c r="C23064" s="61"/>
      <c r="D23064" s="57"/>
      <c r="E23064" s="62"/>
    </row>
    <row r="23065">
      <c r="A23065" s="61"/>
      <c r="B23065" s="61"/>
      <c r="C23065" s="61"/>
      <c r="D23065" s="57"/>
      <c r="E23065" s="62"/>
    </row>
    <row r="23066">
      <c r="A23066" s="61"/>
      <c r="B23066" s="61"/>
      <c r="C23066" s="61"/>
      <c r="D23066" s="57"/>
      <c r="E23066" s="62"/>
    </row>
    <row r="23067">
      <c r="A23067" s="61"/>
      <c r="B23067" s="61"/>
      <c r="C23067" s="61"/>
      <c r="D23067" s="57"/>
      <c r="E23067" s="62"/>
    </row>
    <row r="23068">
      <c r="A23068" s="61"/>
      <c r="B23068" s="61"/>
      <c r="C23068" s="61"/>
      <c r="D23068" s="57"/>
      <c r="E23068" s="62"/>
    </row>
    <row r="23069">
      <c r="A23069" s="61"/>
      <c r="B23069" s="61"/>
      <c r="C23069" s="61"/>
      <c r="D23069" s="57"/>
      <c r="E23069" s="62"/>
    </row>
    <row r="23070">
      <c r="A23070" s="61"/>
      <c r="B23070" s="61"/>
      <c r="C23070" s="61"/>
      <c r="D23070" s="57"/>
      <c r="E23070" s="62"/>
    </row>
    <row r="23071">
      <c r="A23071" s="61"/>
      <c r="B23071" s="61"/>
      <c r="C23071" s="61"/>
      <c r="D23071" s="57"/>
      <c r="E23071" s="62"/>
    </row>
    <row r="23072">
      <c r="A23072" s="61"/>
      <c r="B23072" s="61"/>
      <c r="C23072" s="61"/>
      <c r="D23072" s="57"/>
      <c r="E23072" s="62"/>
    </row>
    <row r="23073">
      <c r="A23073" s="61"/>
      <c r="B23073" s="61"/>
      <c r="C23073" s="61"/>
      <c r="D23073" s="57"/>
      <c r="E23073" s="62"/>
    </row>
    <row r="23074">
      <c r="A23074" s="61"/>
      <c r="B23074" s="61"/>
      <c r="C23074" s="61"/>
      <c r="D23074" s="57"/>
      <c r="E23074" s="62"/>
    </row>
    <row r="23075">
      <c r="A23075" s="61"/>
      <c r="B23075" s="61"/>
      <c r="C23075" s="61"/>
      <c r="D23075" s="57"/>
      <c r="E23075" s="62"/>
    </row>
    <row r="23076">
      <c r="A23076" s="61"/>
      <c r="B23076" s="61"/>
      <c r="C23076" s="61"/>
      <c r="D23076" s="57"/>
      <c r="E23076" s="62"/>
    </row>
    <row r="23077">
      <c r="A23077" s="61"/>
      <c r="B23077" s="61"/>
      <c r="C23077" s="61"/>
      <c r="D23077" s="57"/>
      <c r="E23077" s="62"/>
    </row>
    <row r="23078">
      <c r="A23078" s="61"/>
      <c r="B23078" s="61"/>
      <c r="C23078" s="61"/>
      <c r="D23078" s="57"/>
      <c r="E23078" s="62"/>
    </row>
    <row r="23079">
      <c r="A23079" s="61"/>
      <c r="B23079" s="61"/>
      <c r="C23079" s="61"/>
      <c r="D23079" s="57"/>
      <c r="E23079" s="62"/>
    </row>
    <row r="23080">
      <c r="A23080" s="61"/>
      <c r="B23080" s="61"/>
      <c r="C23080" s="61"/>
      <c r="D23080" s="57"/>
      <c r="E23080" s="62"/>
    </row>
    <row r="23081">
      <c r="A23081" s="61"/>
      <c r="B23081" s="61"/>
      <c r="C23081" s="61"/>
      <c r="D23081" s="57"/>
      <c r="E23081" s="62"/>
    </row>
    <row r="23082">
      <c r="A23082" s="61"/>
      <c r="B23082" s="61"/>
      <c r="C23082" s="61"/>
      <c r="D23082" s="57"/>
      <c r="E23082" s="62"/>
    </row>
    <row r="23083">
      <c r="A23083" s="61"/>
      <c r="B23083" s="61"/>
      <c r="C23083" s="61"/>
      <c r="D23083" s="57"/>
      <c r="E23083" s="62"/>
    </row>
    <row r="23084">
      <c r="A23084" s="61"/>
      <c r="B23084" s="61"/>
      <c r="C23084" s="61"/>
      <c r="D23084" s="57"/>
      <c r="E23084" s="62"/>
    </row>
    <row r="23085">
      <c r="A23085" s="61"/>
      <c r="B23085" s="61"/>
      <c r="C23085" s="61"/>
      <c r="D23085" s="57"/>
      <c r="E23085" s="62"/>
    </row>
    <row r="23086">
      <c r="A23086" s="61"/>
      <c r="B23086" s="61"/>
      <c r="C23086" s="61"/>
      <c r="D23086" s="57"/>
      <c r="E23086" s="62"/>
    </row>
    <row r="23087">
      <c r="A23087" s="61"/>
      <c r="B23087" s="61"/>
      <c r="C23087" s="61"/>
      <c r="D23087" s="57"/>
      <c r="E23087" s="62"/>
    </row>
    <row r="23088">
      <c r="A23088" s="61"/>
      <c r="B23088" s="61"/>
      <c r="C23088" s="61"/>
      <c r="D23088" s="57"/>
      <c r="E23088" s="62"/>
    </row>
    <row r="23089">
      <c r="A23089" s="61"/>
      <c r="B23089" s="61"/>
      <c r="C23089" s="61"/>
      <c r="D23089" s="57"/>
      <c r="E23089" s="62"/>
    </row>
    <row r="23090">
      <c r="A23090" s="61"/>
      <c r="B23090" s="61"/>
      <c r="C23090" s="61"/>
      <c r="D23090" s="57"/>
      <c r="E23090" s="62"/>
    </row>
    <row r="23091">
      <c r="A23091" s="61"/>
      <c r="B23091" s="61"/>
      <c r="C23091" s="61"/>
      <c r="D23091" s="57"/>
      <c r="E23091" s="62"/>
    </row>
    <row r="23092">
      <c r="A23092" s="61"/>
      <c r="B23092" s="61"/>
      <c r="C23092" s="61"/>
      <c r="D23092" s="57"/>
      <c r="E23092" s="62"/>
    </row>
    <row r="23093">
      <c r="A23093" s="61"/>
      <c r="B23093" s="61"/>
      <c r="C23093" s="61"/>
      <c r="D23093" s="57"/>
      <c r="E23093" s="62"/>
    </row>
    <row r="23094">
      <c r="A23094" s="61"/>
      <c r="B23094" s="61"/>
      <c r="C23094" s="61"/>
      <c r="D23094" s="57"/>
      <c r="E23094" s="62"/>
    </row>
    <row r="23095">
      <c r="A23095" s="61"/>
      <c r="B23095" s="61"/>
      <c r="C23095" s="61"/>
      <c r="D23095" s="57"/>
      <c r="E23095" s="62"/>
    </row>
    <row r="23096">
      <c r="A23096" s="61"/>
      <c r="B23096" s="61"/>
      <c r="C23096" s="61"/>
      <c r="D23096" s="57"/>
      <c r="E23096" s="62"/>
    </row>
    <row r="23097">
      <c r="A23097" s="61"/>
      <c r="B23097" s="61"/>
      <c r="C23097" s="61"/>
      <c r="D23097" s="57"/>
      <c r="E23097" s="62"/>
    </row>
    <row r="23098">
      <c r="A23098" s="61"/>
      <c r="B23098" s="61"/>
      <c r="C23098" s="61"/>
      <c r="D23098" s="57"/>
      <c r="E23098" s="62"/>
    </row>
    <row r="23099">
      <c r="A23099" s="61"/>
      <c r="B23099" s="61"/>
      <c r="C23099" s="61"/>
      <c r="D23099" s="57"/>
      <c r="E23099" s="62"/>
    </row>
    <row r="23100">
      <c r="A23100" s="61"/>
      <c r="B23100" s="61"/>
      <c r="C23100" s="61"/>
      <c r="D23100" s="57"/>
      <c r="E23100" s="62"/>
    </row>
    <row r="23101">
      <c r="A23101" s="61"/>
      <c r="B23101" s="61"/>
      <c r="C23101" s="61"/>
      <c r="D23101" s="57"/>
      <c r="E23101" s="62"/>
    </row>
    <row r="23102">
      <c r="A23102" s="61"/>
      <c r="B23102" s="61"/>
      <c r="C23102" s="61"/>
      <c r="D23102" s="57"/>
      <c r="E23102" s="62"/>
    </row>
    <row r="23103">
      <c r="A23103" s="61"/>
      <c r="B23103" s="61"/>
      <c r="C23103" s="61"/>
      <c r="D23103" s="57"/>
      <c r="E23103" s="62"/>
    </row>
    <row r="23104">
      <c r="A23104" s="61"/>
      <c r="B23104" s="61"/>
      <c r="C23104" s="61"/>
      <c r="D23104" s="57"/>
      <c r="E23104" s="62"/>
    </row>
    <row r="23105">
      <c r="A23105" s="61"/>
      <c r="B23105" s="61"/>
      <c r="C23105" s="61"/>
      <c r="D23105" s="57"/>
      <c r="E23105" s="62"/>
    </row>
    <row r="23106">
      <c r="A23106" s="61"/>
      <c r="B23106" s="61"/>
      <c r="C23106" s="61"/>
      <c r="D23106" s="57"/>
      <c r="E23106" s="62"/>
    </row>
    <row r="23107">
      <c r="A23107" s="61"/>
      <c r="B23107" s="61"/>
      <c r="C23107" s="61"/>
      <c r="D23107" s="57"/>
      <c r="E23107" s="62"/>
    </row>
    <row r="23108">
      <c r="A23108" s="61"/>
      <c r="B23108" s="61"/>
      <c r="C23108" s="61"/>
      <c r="D23108" s="57"/>
      <c r="E23108" s="62"/>
    </row>
    <row r="23109">
      <c r="A23109" s="61"/>
      <c r="B23109" s="61"/>
      <c r="C23109" s="61"/>
      <c r="D23109" s="57"/>
      <c r="E23109" s="62"/>
    </row>
    <row r="23110">
      <c r="A23110" s="61"/>
      <c r="B23110" s="61"/>
      <c r="C23110" s="61"/>
      <c r="D23110" s="57"/>
      <c r="E23110" s="62"/>
    </row>
    <row r="23111">
      <c r="A23111" s="61"/>
      <c r="B23111" s="61"/>
      <c r="C23111" s="61"/>
      <c r="D23111" s="57"/>
      <c r="E23111" s="62"/>
    </row>
    <row r="23112">
      <c r="A23112" s="61"/>
      <c r="B23112" s="61"/>
      <c r="C23112" s="61"/>
      <c r="D23112" s="57"/>
      <c r="E23112" s="62"/>
    </row>
    <row r="23113">
      <c r="A23113" s="61"/>
      <c r="B23113" s="61"/>
      <c r="C23113" s="61"/>
      <c r="D23113" s="57"/>
      <c r="E23113" s="62"/>
    </row>
    <row r="23114">
      <c r="A23114" s="61"/>
      <c r="B23114" s="61"/>
      <c r="C23114" s="61"/>
      <c r="D23114" s="57"/>
      <c r="E23114" s="62"/>
    </row>
    <row r="23115">
      <c r="A23115" s="61"/>
      <c r="B23115" s="61"/>
      <c r="C23115" s="61"/>
      <c r="D23115" s="57"/>
      <c r="E23115" s="62"/>
    </row>
    <row r="23116">
      <c r="A23116" s="61"/>
      <c r="B23116" s="61"/>
      <c r="C23116" s="61"/>
      <c r="D23116" s="57"/>
      <c r="E23116" s="62"/>
    </row>
    <row r="23117">
      <c r="A23117" s="61"/>
      <c r="B23117" s="61"/>
      <c r="C23117" s="61"/>
      <c r="D23117" s="57"/>
      <c r="E23117" s="62"/>
    </row>
    <row r="23118">
      <c r="A23118" s="61"/>
      <c r="B23118" s="61"/>
      <c r="C23118" s="61"/>
      <c r="D23118" s="57"/>
      <c r="E23118" s="62"/>
    </row>
    <row r="23119">
      <c r="A23119" s="61"/>
      <c r="B23119" s="61"/>
      <c r="C23119" s="61"/>
      <c r="D23119" s="57"/>
      <c r="E23119" s="62"/>
    </row>
    <row r="23120">
      <c r="A23120" s="61"/>
      <c r="B23120" s="61"/>
      <c r="C23120" s="61"/>
      <c r="D23120" s="57"/>
      <c r="E23120" s="62"/>
    </row>
    <row r="23121">
      <c r="A23121" s="61"/>
      <c r="B23121" s="61"/>
      <c r="C23121" s="61"/>
      <c r="D23121" s="57"/>
      <c r="E23121" s="62"/>
    </row>
    <row r="23122">
      <c r="A23122" s="61"/>
      <c r="B23122" s="61"/>
      <c r="C23122" s="61"/>
      <c r="D23122" s="57"/>
      <c r="E23122" s="62"/>
    </row>
    <row r="23123">
      <c r="A23123" s="61"/>
      <c r="B23123" s="61"/>
      <c r="C23123" s="61"/>
      <c r="D23123" s="57"/>
      <c r="E23123" s="62"/>
    </row>
    <row r="23124">
      <c r="A23124" s="61"/>
      <c r="B23124" s="61"/>
      <c r="C23124" s="61"/>
      <c r="D23124" s="57"/>
      <c r="E23124" s="62"/>
    </row>
    <row r="23125">
      <c r="A23125" s="61"/>
      <c r="B23125" s="61"/>
      <c r="C23125" s="61"/>
      <c r="D23125" s="57"/>
      <c r="E23125" s="62"/>
    </row>
    <row r="23126">
      <c r="A23126" s="61"/>
      <c r="B23126" s="61"/>
      <c r="C23126" s="61"/>
      <c r="D23126" s="57"/>
      <c r="E23126" s="62"/>
    </row>
    <row r="23127">
      <c r="A23127" s="61"/>
      <c r="B23127" s="61"/>
      <c r="C23127" s="61"/>
      <c r="D23127" s="57"/>
      <c r="E23127" s="62"/>
    </row>
    <row r="23128">
      <c r="A23128" s="61"/>
      <c r="B23128" s="61"/>
      <c r="C23128" s="61"/>
      <c r="D23128" s="57"/>
      <c r="E23128" s="62"/>
    </row>
    <row r="23129">
      <c r="A23129" s="61"/>
      <c r="B23129" s="61"/>
      <c r="C23129" s="61"/>
      <c r="D23129" s="57"/>
      <c r="E23129" s="62"/>
    </row>
    <row r="23130">
      <c r="A23130" s="61"/>
      <c r="B23130" s="61"/>
      <c r="C23130" s="61"/>
      <c r="D23130" s="57"/>
      <c r="E23130" s="62"/>
    </row>
    <row r="23131">
      <c r="A23131" s="61"/>
      <c r="B23131" s="61"/>
      <c r="C23131" s="61"/>
      <c r="D23131" s="57"/>
      <c r="E23131" s="62"/>
    </row>
    <row r="23132">
      <c r="A23132" s="61"/>
      <c r="B23132" s="61"/>
      <c r="C23132" s="61"/>
      <c r="D23132" s="57"/>
      <c r="E23132" s="62"/>
    </row>
    <row r="23133">
      <c r="A23133" s="61"/>
      <c r="B23133" s="61"/>
      <c r="C23133" s="61"/>
      <c r="D23133" s="57"/>
      <c r="E23133" s="62"/>
    </row>
    <row r="23134">
      <c r="A23134" s="61"/>
      <c r="B23134" s="61"/>
      <c r="C23134" s="61"/>
      <c r="D23134" s="57"/>
      <c r="E23134" s="62"/>
    </row>
    <row r="23135">
      <c r="A23135" s="61"/>
      <c r="B23135" s="61"/>
      <c r="C23135" s="61"/>
      <c r="D23135" s="57"/>
      <c r="E23135" s="62"/>
    </row>
    <row r="23136">
      <c r="A23136" s="61"/>
      <c r="B23136" s="61"/>
      <c r="C23136" s="61"/>
      <c r="D23136" s="57"/>
      <c r="E23136" s="62"/>
    </row>
    <row r="23137">
      <c r="A23137" s="61"/>
      <c r="B23137" s="61"/>
      <c r="C23137" s="61"/>
      <c r="D23137" s="57"/>
      <c r="E23137" s="62"/>
    </row>
    <row r="23138">
      <c r="A23138" s="61"/>
      <c r="B23138" s="61"/>
      <c r="C23138" s="61"/>
      <c r="D23138" s="57"/>
      <c r="E23138" s="62"/>
    </row>
    <row r="23139">
      <c r="A23139" s="61"/>
      <c r="B23139" s="61"/>
      <c r="C23139" s="61"/>
      <c r="D23139" s="57"/>
      <c r="E23139" s="62"/>
    </row>
    <row r="23140">
      <c r="A23140" s="61"/>
      <c r="B23140" s="61"/>
      <c r="C23140" s="61"/>
      <c r="D23140" s="57"/>
      <c r="E23140" s="62"/>
    </row>
    <row r="23141">
      <c r="A23141" s="61"/>
      <c r="B23141" s="61"/>
      <c r="C23141" s="61"/>
      <c r="D23141" s="57"/>
      <c r="E23141" s="62"/>
    </row>
    <row r="23142">
      <c r="A23142" s="61"/>
      <c r="B23142" s="61"/>
      <c r="C23142" s="61"/>
      <c r="D23142" s="57"/>
      <c r="E23142" s="62"/>
    </row>
    <row r="23143">
      <c r="A23143" s="61"/>
      <c r="B23143" s="61"/>
      <c r="C23143" s="61"/>
      <c r="D23143" s="57"/>
      <c r="E23143" s="62"/>
    </row>
    <row r="23144">
      <c r="A23144" s="61"/>
      <c r="B23144" s="61"/>
      <c r="C23144" s="61"/>
      <c r="D23144" s="57"/>
      <c r="E23144" s="62"/>
    </row>
    <row r="23145">
      <c r="A23145" s="61"/>
      <c r="B23145" s="61"/>
      <c r="C23145" s="61"/>
      <c r="D23145" s="57"/>
      <c r="E23145" s="62"/>
    </row>
    <row r="23146">
      <c r="A23146" s="61"/>
      <c r="B23146" s="61"/>
      <c r="C23146" s="61"/>
      <c r="D23146" s="57"/>
      <c r="E23146" s="62"/>
    </row>
    <row r="23147">
      <c r="A23147" s="61"/>
      <c r="B23147" s="61"/>
      <c r="C23147" s="61"/>
      <c r="D23147" s="57"/>
      <c r="E23147" s="62"/>
    </row>
    <row r="23148">
      <c r="A23148" s="61"/>
      <c r="B23148" s="61"/>
      <c r="C23148" s="61"/>
      <c r="D23148" s="57"/>
      <c r="E23148" s="62"/>
    </row>
    <row r="23149">
      <c r="A23149" s="61"/>
      <c r="B23149" s="61"/>
      <c r="C23149" s="61"/>
      <c r="D23149" s="57"/>
      <c r="E23149" s="62"/>
    </row>
    <row r="23150">
      <c r="A23150" s="61"/>
      <c r="B23150" s="61"/>
      <c r="C23150" s="61"/>
      <c r="D23150" s="57"/>
      <c r="E23150" s="62"/>
    </row>
    <row r="23151">
      <c r="A23151" s="61"/>
      <c r="B23151" s="61"/>
      <c r="C23151" s="61"/>
      <c r="D23151" s="57"/>
      <c r="E23151" s="62"/>
    </row>
    <row r="23152">
      <c r="A23152" s="61"/>
      <c r="B23152" s="61"/>
      <c r="C23152" s="61"/>
      <c r="D23152" s="57"/>
      <c r="E23152" s="62"/>
    </row>
    <row r="23153">
      <c r="A23153" s="61"/>
      <c r="B23153" s="61"/>
      <c r="C23153" s="61"/>
      <c r="D23153" s="57"/>
      <c r="E23153" s="62"/>
    </row>
    <row r="23154">
      <c r="A23154" s="61"/>
      <c r="B23154" s="61"/>
      <c r="C23154" s="61"/>
      <c r="D23154" s="57"/>
      <c r="E23154" s="62"/>
    </row>
    <row r="23155">
      <c r="A23155" s="61"/>
      <c r="B23155" s="61"/>
      <c r="C23155" s="61"/>
      <c r="D23155" s="57"/>
      <c r="E23155" s="62"/>
    </row>
    <row r="23156">
      <c r="A23156" s="61"/>
      <c r="B23156" s="61"/>
      <c r="C23156" s="61"/>
      <c r="D23156" s="57"/>
      <c r="E23156" s="62"/>
    </row>
    <row r="23157">
      <c r="A23157" s="61"/>
      <c r="B23157" s="61"/>
      <c r="C23157" s="61"/>
      <c r="D23157" s="57"/>
      <c r="E23157" s="62"/>
    </row>
    <row r="23158">
      <c r="A23158" s="61"/>
      <c r="B23158" s="61"/>
      <c r="C23158" s="61"/>
      <c r="D23158" s="57"/>
      <c r="E23158" s="62"/>
    </row>
    <row r="23159">
      <c r="A23159" s="61"/>
      <c r="B23159" s="61"/>
      <c r="C23159" s="61"/>
      <c r="D23159" s="57"/>
      <c r="E23159" s="62"/>
    </row>
    <row r="23160">
      <c r="A23160" s="61"/>
      <c r="B23160" s="61"/>
      <c r="C23160" s="61"/>
      <c r="D23160" s="57"/>
      <c r="E23160" s="62"/>
    </row>
    <row r="23161">
      <c r="A23161" s="61"/>
      <c r="B23161" s="61"/>
      <c r="C23161" s="61"/>
      <c r="D23161" s="57"/>
      <c r="E23161" s="62"/>
    </row>
    <row r="23162">
      <c r="A23162" s="61"/>
      <c r="B23162" s="61"/>
      <c r="C23162" s="61"/>
      <c r="D23162" s="57"/>
      <c r="E23162" s="62"/>
    </row>
    <row r="23163">
      <c r="A23163" s="61"/>
      <c r="B23163" s="61"/>
      <c r="C23163" s="61"/>
      <c r="D23163" s="57"/>
      <c r="E23163" s="62"/>
    </row>
    <row r="23164">
      <c r="A23164" s="61"/>
      <c r="B23164" s="61"/>
      <c r="C23164" s="61"/>
      <c r="D23164" s="57"/>
      <c r="E23164" s="62"/>
    </row>
    <row r="23165">
      <c r="A23165" s="61"/>
      <c r="B23165" s="61"/>
      <c r="C23165" s="61"/>
      <c r="D23165" s="57"/>
      <c r="E23165" s="62"/>
    </row>
    <row r="23166">
      <c r="A23166" s="61"/>
      <c r="B23166" s="61"/>
      <c r="C23166" s="61"/>
      <c r="D23166" s="57"/>
      <c r="E23166" s="62"/>
    </row>
    <row r="23167">
      <c r="A23167" s="61"/>
      <c r="B23167" s="61"/>
      <c r="C23167" s="61"/>
      <c r="D23167" s="57"/>
      <c r="E23167" s="62"/>
    </row>
    <row r="23168">
      <c r="A23168" s="61"/>
      <c r="B23168" s="61"/>
      <c r="C23168" s="61"/>
      <c r="D23168" s="57"/>
      <c r="E23168" s="62"/>
    </row>
    <row r="23169">
      <c r="A23169" s="61"/>
      <c r="B23169" s="61"/>
      <c r="C23169" s="61"/>
      <c r="D23169" s="57"/>
      <c r="E23169" s="62"/>
    </row>
    <row r="23170">
      <c r="A23170" s="61"/>
      <c r="B23170" s="61"/>
      <c r="C23170" s="61"/>
      <c r="D23170" s="57"/>
      <c r="E23170" s="62"/>
    </row>
    <row r="23171">
      <c r="A23171" s="61"/>
      <c r="B23171" s="61"/>
      <c r="C23171" s="61"/>
      <c r="D23171" s="57"/>
      <c r="E23171" s="62"/>
    </row>
    <row r="23172">
      <c r="A23172" s="61"/>
      <c r="B23172" s="61"/>
      <c r="C23172" s="61"/>
      <c r="D23172" s="57"/>
      <c r="E23172" s="62"/>
    </row>
    <row r="23173">
      <c r="A23173" s="61"/>
      <c r="B23173" s="61"/>
      <c r="C23173" s="61"/>
      <c r="D23173" s="57"/>
      <c r="E23173" s="62"/>
    </row>
    <row r="23174">
      <c r="A23174" s="61"/>
      <c r="B23174" s="61"/>
      <c r="C23174" s="61"/>
      <c r="D23174" s="57"/>
      <c r="E23174" s="62"/>
    </row>
    <row r="23175">
      <c r="A23175" s="61"/>
      <c r="B23175" s="61"/>
      <c r="C23175" s="61"/>
      <c r="D23175" s="57"/>
      <c r="E23175" s="62"/>
    </row>
    <row r="23176">
      <c r="A23176" s="61"/>
      <c r="B23176" s="61"/>
      <c r="C23176" s="61"/>
      <c r="D23176" s="57"/>
      <c r="E23176" s="62"/>
    </row>
    <row r="23177">
      <c r="A23177" s="61"/>
      <c r="B23177" s="61"/>
      <c r="C23177" s="61"/>
      <c r="D23177" s="57"/>
      <c r="E23177" s="62"/>
    </row>
    <row r="23178">
      <c r="A23178" s="61"/>
      <c r="B23178" s="61"/>
      <c r="C23178" s="61"/>
      <c r="D23178" s="57"/>
      <c r="E23178" s="62"/>
    </row>
    <row r="23179">
      <c r="A23179" s="61"/>
      <c r="B23179" s="61"/>
      <c r="C23179" s="61"/>
      <c r="D23179" s="57"/>
      <c r="E23179" s="62"/>
    </row>
    <row r="23180">
      <c r="A23180" s="61"/>
      <c r="B23180" s="61"/>
      <c r="C23180" s="61"/>
      <c r="D23180" s="57"/>
      <c r="E23180" s="62"/>
    </row>
    <row r="23181">
      <c r="A23181" s="61"/>
      <c r="B23181" s="61"/>
      <c r="C23181" s="61"/>
      <c r="D23181" s="57"/>
      <c r="E23181" s="62"/>
    </row>
    <row r="23182">
      <c r="A23182" s="61"/>
      <c r="B23182" s="61"/>
      <c r="C23182" s="61"/>
      <c r="D23182" s="57"/>
      <c r="E23182" s="62"/>
    </row>
    <row r="23183">
      <c r="A23183" s="61"/>
      <c r="B23183" s="61"/>
      <c r="C23183" s="61"/>
      <c r="D23183" s="57"/>
      <c r="E23183" s="62"/>
    </row>
    <row r="23184">
      <c r="A23184" s="61"/>
      <c r="B23184" s="61"/>
      <c r="C23184" s="61"/>
      <c r="D23184" s="57"/>
      <c r="E23184" s="62"/>
    </row>
    <row r="23185">
      <c r="A23185" s="61"/>
      <c r="B23185" s="61"/>
      <c r="C23185" s="61"/>
      <c r="D23185" s="57"/>
      <c r="E23185" s="62"/>
    </row>
    <row r="23186">
      <c r="A23186" s="61"/>
      <c r="B23186" s="61"/>
      <c r="C23186" s="61"/>
      <c r="D23186" s="57"/>
      <c r="E23186" s="62"/>
    </row>
    <row r="23187">
      <c r="A23187" s="61"/>
      <c r="B23187" s="61"/>
      <c r="C23187" s="61"/>
      <c r="D23187" s="57"/>
      <c r="E23187" s="62"/>
    </row>
    <row r="23188">
      <c r="A23188" s="61"/>
      <c r="B23188" s="61"/>
      <c r="C23188" s="61"/>
      <c r="D23188" s="57"/>
      <c r="E23188" s="62"/>
    </row>
    <row r="23189">
      <c r="A23189" s="61"/>
      <c r="B23189" s="61"/>
      <c r="C23189" s="61"/>
      <c r="D23189" s="57"/>
      <c r="E23189" s="62"/>
    </row>
    <row r="23190">
      <c r="A23190" s="61"/>
      <c r="B23190" s="61"/>
      <c r="C23190" s="61"/>
      <c r="D23190" s="57"/>
      <c r="E23190" s="62"/>
    </row>
    <row r="23191">
      <c r="A23191" s="61"/>
      <c r="B23191" s="61"/>
      <c r="C23191" s="61"/>
      <c r="D23191" s="57"/>
      <c r="E23191" s="62"/>
    </row>
    <row r="23192">
      <c r="A23192" s="61"/>
      <c r="B23192" s="61"/>
      <c r="C23192" s="61"/>
      <c r="D23192" s="57"/>
      <c r="E23192" s="62"/>
    </row>
    <row r="23193">
      <c r="A23193" s="61"/>
      <c r="B23193" s="61"/>
      <c r="C23193" s="61"/>
      <c r="D23193" s="57"/>
      <c r="E23193" s="62"/>
    </row>
    <row r="23194">
      <c r="A23194" s="61"/>
      <c r="B23194" s="61"/>
      <c r="C23194" s="61"/>
      <c r="D23194" s="57"/>
      <c r="E23194" s="62"/>
    </row>
    <row r="23195">
      <c r="A23195" s="61"/>
      <c r="B23195" s="61"/>
      <c r="C23195" s="61"/>
      <c r="D23195" s="57"/>
      <c r="E23195" s="62"/>
    </row>
    <row r="23196">
      <c r="A23196" s="61"/>
      <c r="B23196" s="61"/>
      <c r="C23196" s="61"/>
      <c r="D23196" s="57"/>
      <c r="E23196" s="62"/>
    </row>
    <row r="23197">
      <c r="A23197" s="61"/>
      <c r="B23197" s="61"/>
      <c r="C23197" s="61"/>
      <c r="D23197" s="57"/>
      <c r="E23197" s="62"/>
    </row>
    <row r="23198">
      <c r="A23198" s="61"/>
      <c r="B23198" s="61"/>
      <c r="C23198" s="61"/>
      <c r="D23198" s="57"/>
      <c r="E23198" s="62"/>
    </row>
    <row r="23199">
      <c r="A23199" s="61"/>
      <c r="B23199" s="61"/>
      <c r="C23199" s="61"/>
      <c r="D23199" s="57"/>
      <c r="E23199" s="62"/>
    </row>
    <row r="23200">
      <c r="A23200" s="61"/>
      <c r="B23200" s="61"/>
      <c r="C23200" s="61"/>
      <c r="D23200" s="57"/>
      <c r="E23200" s="62"/>
    </row>
    <row r="23201">
      <c r="A23201" s="61"/>
      <c r="B23201" s="61"/>
      <c r="C23201" s="61"/>
      <c r="D23201" s="57"/>
      <c r="E23201" s="62"/>
    </row>
    <row r="23202">
      <c r="A23202" s="61"/>
      <c r="B23202" s="61"/>
      <c r="C23202" s="61"/>
      <c r="D23202" s="57"/>
      <c r="E23202" s="62"/>
    </row>
    <row r="23203">
      <c r="A23203" s="61"/>
      <c r="B23203" s="61"/>
      <c r="C23203" s="61"/>
      <c r="D23203" s="57"/>
      <c r="E23203" s="62"/>
    </row>
    <row r="23204">
      <c r="A23204" s="61"/>
      <c r="B23204" s="61"/>
      <c r="C23204" s="61"/>
      <c r="D23204" s="57"/>
      <c r="E23204" s="62"/>
    </row>
    <row r="23205">
      <c r="A23205" s="61"/>
      <c r="B23205" s="61"/>
      <c r="C23205" s="61"/>
      <c r="D23205" s="57"/>
      <c r="E23205" s="62"/>
    </row>
    <row r="23206">
      <c r="A23206" s="61"/>
      <c r="B23206" s="61"/>
      <c r="C23206" s="61"/>
      <c r="D23206" s="57"/>
      <c r="E23206" s="62"/>
    </row>
    <row r="23207">
      <c r="A23207" s="61"/>
      <c r="B23207" s="61"/>
      <c r="C23207" s="61"/>
      <c r="D23207" s="57"/>
      <c r="E23207" s="62"/>
    </row>
    <row r="23208">
      <c r="A23208" s="61"/>
      <c r="B23208" s="61"/>
      <c r="C23208" s="61"/>
      <c r="D23208" s="57"/>
      <c r="E23208" s="62"/>
    </row>
    <row r="23209">
      <c r="A23209" s="61"/>
      <c r="B23209" s="61"/>
      <c r="C23209" s="61"/>
      <c r="D23209" s="57"/>
      <c r="E23209" s="62"/>
    </row>
    <row r="23210">
      <c r="A23210" s="61"/>
      <c r="B23210" s="61"/>
      <c r="C23210" s="61"/>
      <c r="D23210" s="57"/>
      <c r="E23210" s="62"/>
    </row>
    <row r="23211">
      <c r="A23211" s="61"/>
      <c r="B23211" s="61"/>
      <c r="C23211" s="61"/>
      <c r="D23211" s="57"/>
      <c r="E23211" s="62"/>
    </row>
    <row r="23212">
      <c r="A23212" s="61"/>
      <c r="B23212" s="61"/>
      <c r="C23212" s="61"/>
      <c r="D23212" s="57"/>
      <c r="E23212" s="62"/>
    </row>
    <row r="23213">
      <c r="A23213" s="61"/>
      <c r="B23213" s="61"/>
      <c r="C23213" s="61"/>
      <c r="D23213" s="57"/>
      <c r="E23213" s="62"/>
    </row>
    <row r="23214">
      <c r="A23214" s="61"/>
      <c r="B23214" s="61"/>
      <c r="C23214" s="61"/>
      <c r="D23214" s="57"/>
      <c r="E23214" s="62"/>
    </row>
    <row r="23215">
      <c r="A23215" s="61"/>
      <c r="B23215" s="61"/>
      <c r="C23215" s="61"/>
      <c r="D23215" s="57"/>
      <c r="E23215" s="62"/>
    </row>
    <row r="23216">
      <c r="A23216" s="61"/>
      <c r="B23216" s="61"/>
      <c r="C23216" s="61"/>
      <c r="D23216" s="57"/>
      <c r="E23216" s="62"/>
    </row>
    <row r="23217">
      <c r="A23217" s="61"/>
      <c r="B23217" s="61"/>
      <c r="C23217" s="61"/>
      <c r="D23217" s="57"/>
      <c r="E23217" s="62"/>
    </row>
    <row r="23218">
      <c r="A23218" s="61"/>
      <c r="B23218" s="61"/>
      <c r="C23218" s="61"/>
      <c r="D23218" s="57"/>
      <c r="E23218" s="62"/>
    </row>
    <row r="23219">
      <c r="A23219" s="61"/>
      <c r="B23219" s="61"/>
      <c r="C23219" s="61"/>
      <c r="D23219" s="57"/>
      <c r="E23219" s="62"/>
    </row>
    <row r="23220">
      <c r="A23220" s="61"/>
      <c r="B23220" s="61"/>
      <c r="C23220" s="61"/>
      <c r="D23220" s="57"/>
      <c r="E23220" s="62"/>
    </row>
    <row r="23221">
      <c r="A23221" s="61"/>
      <c r="B23221" s="61"/>
      <c r="C23221" s="61"/>
      <c r="D23221" s="57"/>
      <c r="E23221" s="62"/>
    </row>
    <row r="23222">
      <c r="A23222" s="61"/>
      <c r="B23222" s="61"/>
      <c r="C23222" s="61"/>
      <c r="D23222" s="57"/>
      <c r="E23222" s="62"/>
    </row>
    <row r="23223">
      <c r="A23223" s="61"/>
      <c r="B23223" s="61"/>
      <c r="C23223" s="61"/>
      <c r="D23223" s="57"/>
      <c r="E23223" s="62"/>
    </row>
    <row r="23224">
      <c r="A23224" s="61"/>
      <c r="B23224" s="61"/>
      <c r="C23224" s="61"/>
      <c r="D23224" s="57"/>
      <c r="E23224" s="62"/>
    </row>
    <row r="23225">
      <c r="A23225" s="61"/>
      <c r="B23225" s="61"/>
      <c r="C23225" s="61"/>
      <c r="D23225" s="57"/>
      <c r="E23225" s="62"/>
    </row>
    <row r="23226">
      <c r="A23226" s="61"/>
      <c r="B23226" s="61"/>
      <c r="C23226" s="61"/>
      <c r="D23226" s="57"/>
      <c r="E23226" s="62"/>
    </row>
    <row r="23227">
      <c r="A23227" s="61"/>
      <c r="B23227" s="61"/>
      <c r="C23227" s="61"/>
      <c r="D23227" s="57"/>
      <c r="E23227" s="62"/>
    </row>
    <row r="23228">
      <c r="A23228" s="61"/>
      <c r="B23228" s="61"/>
      <c r="C23228" s="61"/>
      <c r="D23228" s="57"/>
      <c r="E23228" s="62"/>
    </row>
    <row r="23229">
      <c r="A23229" s="61"/>
      <c r="B23229" s="61"/>
      <c r="C23229" s="61"/>
      <c r="D23229" s="57"/>
      <c r="E23229" s="62"/>
    </row>
    <row r="23230">
      <c r="A23230" s="61"/>
      <c r="B23230" s="61"/>
      <c r="C23230" s="61"/>
      <c r="D23230" s="57"/>
      <c r="E23230" s="62"/>
    </row>
    <row r="23231">
      <c r="A23231" s="61"/>
      <c r="B23231" s="61"/>
      <c r="C23231" s="61"/>
      <c r="D23231" s="57"/>
      <c r="E23231" s="62"/>
    </row>
    <row r="23232">
      <c r="A23232" s="61"/>
      <c r="B23232" s="61"/>
      <c r="C23232" s="61"/>
      <c r="D23232" s="57"/>
      <c r="E23232" s="62"/>
    </row>
    <row r="23233">
      <c r="A23233" s="61"/>
      <c r="B23233" s="61"/>
      <c r="C23233" s="61"/>
      <c r="D23233" s="57"/>
      <c r="E23233" s="62"/>
    </row>
    <row r="23234">
      <c r="A23234" s="61"/>
      <c r="B23234" s="61"/>
      <c r="C23234" s="61"/>
      <c r="D23234" s="57"/>
      <c r="E23234" s="62"/>
    </row>
    <row r="23235">
      <c r="A23235" s="61"/>
      <c r="B23235" s="61"/>
      <c r="C23235" s="61"/>
      <c r="D23235" s="57"/>
      <c r="E23235" s="62"/>
    </row>
    <row r="23236">
      <c r="A23236" s="61"/>
      <c r="B23236" s="61"/>
      <c r="C23236" s="61"/>
      <c r="D23236" s="57"/>
      <c r="E23236" s="62"/>
    </row>
    <row r="23237">
      <c r="A23237" s="61"/>
      <c r="B23237" s="61"/>
      <c r="C23237" s="61"/>
      <c r="D23237" s="57"/>
      <c r="E23237" s="62"/>
    </row>
    <row r="23238">
      <c r="A23238" s="61"/>
      <c r="B23238" s="61"/>
      <c r="C23238" s="61"/>
      <c r="D23238" s="57"/>
      <c r="E23238" s="62"/>
    </row>
    <row r="23239">
      <c r="A23239" s="61"/>
      <c r="B23239" s="61"/>
      <c r="C23239" s="61"/>
      <c r="D23239" s="57"/>
      <c r="E23239" s="62"/>
    </row>
    <row r="23240">
      <c r="A23240" s="61"/>
      <c r="B23240" s="61"/>
      <c r="C23240" s="61"/>
      <c r="D23240" s="57"/>
      <c r="E23240" s="62"/>
    </row>
    <row r="23241">
      <c r="A23241" s="61"/>
      <c r="B23241" s="61"/>
      <c r="C23241" s="61"/>
      <c r="D23241" s="57"/>
      <c r="E23241" s="62"/>
    </row>
    <row r="23242">
      <c r="A23242" s="61"/>
      <c r="B23242" s="61"/>
      <c r="C23242" s="61"/>
      <c r="D23242" s="57"/>
      <c r="E23242" s="62"/>
    </row>
    <row r="23243">
      <c r="A23243" s="61"/>
      <c r="B23243" s="61"/>
      <c r="C23243" s="61"/>
      <c r="D23243" s="57"/>
      <c r="E23243" s="62"/>
    </row>
    <row r="23244">
      <c r="A23244" s="61"/>
      <c r="B23244" s="61"/>
      <c r="C23244" s="61"/>
      <c r="D23244" s="57"/>
      <c r="E23244" s="62"/>
    </row>
    <row r="23245">
      <c r="A23245" s="61"/>
      <c r="B23245" s="61"/>
      <c r="C23245" s="61"/>
      <c r="D23245" s="57"/>
      <c r="E23245" s="62"/>
    </row>
    <row r="23246">
      <c r="A23246" s="61"/>
      <c r="B23246" s="61"/>
      <c r="C23246" s="61"/>
      <c r="D23246" s="57"/>
      <c r="E23246" s="62"/>
    </row>
    <row r="23247">
      <c r="A23247" s="61"/>
      <c r="B23247" s="61"/>
      <c r="C23247" s="61"/>
      <c r="D23247" s="57"/>
      <c r="E23247" s="62"/>
    </row>
    <row r="23248">
      <c r="A23248" s="61"/>
      <c r="B23248" s="61"/>
      <c r="C23248" s="61"/>
      <c r="D23248" s="57"/>
      <c r="E23248" s="62"/>
    </row>
    <row r="23249">
      <c r="A23249" s="61"/>
      <c r="B23249" s="61"/>
      <c r="C23249" s="61"/>
      <c r="D23249" s="57"/>
      <c r="E23249" s="62"/>
    </row>
    <row r="23250">
      <c r="A23250" s="61"/>
      <c r="B23250" s="61"/>
      <c r="C23250" s="61"/>
      <c r="D23250" s="57"/>
      <c r="E23250" s="62"/>
    </row>
    <row r="23251">
      <c r="A23251" s="61"/>
      <c r="B23251" s="61"/>
      <c r="C23251" s="61"/>
      <c r="D23251" s="57"/>
      <c r="E23251" s="62"/>
    </row>
    <row r="23252">
      <c r="A23252" s="61"/>
      <c r="B23252" s="61"/>
      <c r="C23252" s="61"/>
      <c r="D23252" s="57"/>
      <c r="E23252" s="62"/>
    </row>
    <row r="23253">
      <c r="A23253" s="61"/>
      <c r="B23253" s="61"/>
      <c r="C23253" s="61"/>
      <c r="D23253" s="57"/>
      <c r="E23253" s="62"/>
    </row>
    <row r="23254">
      <c r="A23254" s="61"/>
      <c r="B23254" s="61"/>
      <c r="C23254" s="61"/>
      <c r="D23254" s="57"/>
      <c r="E23254" s="62"/>
    </row>
    <row r="23255">
      <c r="A23255" s="61"/>
      <c r="B23255" s="61"/>
      <c r="C23255" s="61"/>
      <c r="D23255" s="57"/>
      <c r="E23255" s="62"/>
    </row>
    <row r="23256">
      <c r="A23256" s="61"/>
      <c r="B23256" s="61"/>
      <c r="C23256" s="61"/>
      <c r="D23256" s="57"/>
      <c r="E23256" s="62"/>
    </row>
    <row r="23257">
      <c r="A23257" s="61"/>
      <c r="B23257" s="61"/>
      <c r="C23257" s="61"/>
      <c r="D23257" s="57"/>
      <c r="E23257" s="62"/>
    </row>
    <row r="23258">
      <c r="A23258" s="61"/>
      <c r="B23258" s="61"/>
      <c r="C23258" s="61"/>
      <c r="D23258" s="57"/>
      <c r="E23258" s="62"/>
    </row>
    <row r="23259">
      <c r="A23259" s="61"/>
      <c r="B23259" s="61"/>
      <c r="C23259" s="61"/>
      <c r="D23259" s="57"/>
      <c r="E23259" s="62"/>
    </row>
    <row r="23260">
      <c r="A23260" s="61"/>
      <c r="B23260" s="61"/>
      <c r="C23260" s="61"/>
      <c r="D23260" s="57"/>
      <c r="E23260" s="62"/>
    </row>
    <row r="23261">
      <c r="A23261" s="61"/>
      <c r="B23261" s="61"/>
      <c r="C23261" s="61"/>
      <c r="D23261" s="57"/>
      <c r="E23261" s="62"/>
    </row>
    <row r="23262">
      <c r="A23262" s="61"/>
      <c r="B23262" s="61"/>
      <c r="C23262" s="61"/>
      <c r="D23262" s="57"/>
      <c r="E23262" s="62"/>
    </row>
    <row r="23263">
      <c r="A23263" s="61"/>
      <c r="B23263" s="61"/>
      <c r="C23263" s="61"/>
      <c r="D23263" s="57"/>
      <c r="E23263" s="62"/>
    </row>
    <row r="23264">
      <c r="A23264" s="61"/>
      <c r="B23264" s="61"/>
      <c r="C23264" s="61"/>
      <c r="D23264" s="57"/>
      <c r="E23264" s="62"/>
    </row>
    <row r="23265">
      <c r="A23265" s="61"/>
      <c r="B23265" s="61"/>
      <c r="C23265" s="61"/>
      <c r="D23265" s="57"/>
      <c r="E23265" s="62"/>
    </row>
    <row r="23266">
      <c r="A23266" s="61"/>
      <c r="B23266" s="61"/>
      <c r="C23266" s="61"/>
      <c r="D23266" s="57"/>
      <c r="E23266" s="62"/>
    </row>
    <row r="23267">
      <c r="A23267" s="61"/>
      <c r="B23267" s="61"/>
      <c r="C23267" s="61"/>
      <c r="D23267" s="57"/>
      <c r="E23267" s="62"/>
    </row>
    <row r="23268">
      <c r="A23268" s="61"/>
      <c r="B23268" s="61"/>
      <c r="C23268" s="61"/>
      <c r="D23268" s="57"/>
      <c r="E23268" s="62"/>
    </row>
    <row r="23269">
      <c r="A23269" s="61"/>
      <c r="B23269" s="61"/>
      <c r="C23269" s="61"/>
      <c r="D23269" s="57"/>
      <c r="E23269" s="62"/>
    </row>
    <row r="23270">
      <c r="A23270" s="61"/>
      <c r="B23270" s="61"/>
      <c r="C23270" s="61"/>
      <c r="D23270" s="57"/>
      <c r="E23270" s="62"/>
    </row>
    <row r="23271">
      <c r="A23271" s="61"/>
      <c r="B23271" s="61"/>
      <c r="C23271" s="61"/>
      <c r="D23271" s="57"/>
      <c r="E23271" s="62"/>
    </row>
    <row r="23272">
      <c r="A23272" s="61"/>
      <c r="B23272" s="61"/>
      <c r="C23272" s="61"/>
      <c r="D23272" s="57"/>
      <c r="E23272" s="62"/>
    </row>
    <row r="23273">
      <c r="A23273" s="61"/>
      <c r="B23273" s="61"/>
      <c r="C23273" s="61"/>
      <c r="D23273" s="57"/>
      <c r="E23273" s="62"/>
    </row>
    <row r="23274">
      <c r="A23274" s="61"/>
      <c r="B23274" s="61"/>
      <c r="C23274" s="61"/>
      <c r="D23274" s="57"/>
      <c r="E23274" s="62"/>
    </row>
    <row r="23275">
      <c r="A23275" s="61"/>
      <c r="B23275" s="61"/>
      <c r="C23275" s="61"/>
      <c r="D23275" s="57"/>
      <c r="E23275" s="62"/>
    </row>
    <row r="23276">
      <c r="A23276" s="61"/>
      <c r="B23276" s="61"/>
      <c r="C23276" s="61"/>
      <c r="D23276" s="57"/>
      <c r="E23276" s="62"/>
    </row>
    <row r="23277">
      <c r="A23277" s="61"/>
      <c r="B23277" s="61"/>
      <c r="C23277" s="61"/>
      <c r="D23277" s="57"/>
      <c r="E23277" s="62"/>
    </row>
    <row r="23278">
      <c r="A23278" s="61"/>
      <c r="B23278" s="61"/>
      <c r="C23278" s="61"/>
      <c r="D23278" s="57"/>
      <c r="E23278" s="62"/>
    </row>
    <row r="23279">
      <c r="A23279" s="61"/>
      <c r="B23279" s="61"/>
      <c r="C23279" s="61"/>
      <c r="D23279" s="57"/>
      <c r="E23279" s="62"/>
    </row>
    <row r="23280">
      <c r="A23280" s="61"/>
      <c r="B23280" s="61"/>
      <c r="C23280" s="61"/>
      <c r="D23280" s="57"/>
      <c r="E23280" s="62"/>
    </row>
    <row r="23281">
      <c r="A23281" s="61"/>
      <c r="B23281" s="61"/>
      <c r="C23281" s="61"/>
      <c r="D23281" s="57"/>
      <c r="E23281" s="62"/>
    </row>
    <row r="23282">
      <c r="A23282" s="61"/>
      <c r="B23282" s="61"/>
      <c r="C23282" s="61"/>
      <c r="D23282" s="57"/>
      <c r="E23282" s="62"/>
    </row>
    <row r="23283">
      <c r="A23283" s="61"/>
      <c r="B23283" s="61"/>
      <c r="C23283" s="61"/>
      <c r="D23283" s="57"/>
      <c r="E23283" s="62"/>
    </row>
    <row r="23284">
      <c r="A23284" s="61"/>
      <c r="B23284" s="61"/>
      <c r="C23284" s="61"/>
      <c r="D23284" s="57"/>
      <c r="E23284" s="62"/>
    </row>
    <row r="23285">
      <c r="A23285" s="61"/>
      <c r="B23285" s="61"/>
      <c r="C23285" s="61"/>
      <c r="D23285" s="57"/>
      <c r="E23285" s="62"/>
    </row>
    <row r="23286">
      <c r="A23286" s="61"/>
      <c r="B23286" s="61"/>
      <c r="C23286" s="61"/>
      <c r="D23286" s="57"/>
      <c r="E23286" s="62"/>
    </row>
    <row r="23287">
      <c r="A23287" s="61"/>
      <c r="B23287" s="61"/>
      <c r="C23287" s="61"/>
      <c r="D23287" s="57"/>
      <c r="E23287" s="62"/>
    </row>
    <row r="23288">
      <c r="A23288" s="61"/>
      <c r="B23288" s="61"/>
      <c r="C23288" s="61"/>
      <c r="D23288" s="57"/>
      <c r="E23288" s="62"/>
    </row>
    <row r="23289">
      <c r="A23289" s="61"/>
      <c r="B23289" s="61"/>
      <c r="C23289" s="61"/>
      <c r="D23289" s="57"/>
      <c r="E23289" s="62"/>
    </row>
    <row r="23290">
      <c r="A23290" s="61"/>
      <c r="B23290" s="61"/>
      <c r="C23290" s="61"/>
      <c r="D23290" s="57"/>
      <c r="E23290" s="62"/>
    </row>
    <row r="23291">
      <c r="A23291" s="61"/>
      <c r="B23291" s="61"/>
      <c r="C23291" s="61"/>
      <c r="D23291" s="57"/>
      <c r="E23291" s="62"/>
    </row>
    <row r="23292">
      <c r="A23292" s="61"/>
      <c r="B23292" s="61"/>
      <c r="C23292" s="61"/>
      <c r="D23292" s="57"/>
      <c r="E23292" s="62"/>
    </row>
    <row r="23293">
      <c r="A23293" s="61"/>
      <c r="B23293" s="61"/>
      <c r="C23293" s="61"/>
      <c r="D23293" s="57"/>
      <c r="E23293" s="62"/>
    </row>
    <row r="23294">
      <c r="A23294" s="61"/>
      <c r="B23294" s="61"/>
      <c r="C23294" s="61"/>
      <c r="D23294" s="57"/>
      <c r="E23294" s="62"/>
    </row>
    <row r="23295">
      <c r="A23295" s="61"/>
      <c r="B23295" s="61"/>
      <c r="C23295" s="61"/>
      <c r="D23295" s="57"/>
      <c r="E23295" s="62"/>
    </row>
    <row r="23296">
      <c r="A23296" s="61"/>
      <c r="B23296" s="61"/>
      <c r="C23296" s="61"/>
      <c r="D23296" s="57"/>
      <c r="E23296" s="62"/>
    </row>
    <row r="23297">
      <c r="A23297" s="61"/>
      <c r="B23297" s="61"/>
      <c r="C23297" s="61"/>
      <c r="D23297" s="57"/>
      <c r="E23297" s="62"/>
    </row>
    <row r="23298">
      <c r="A23298" s="61"/>
      <c r="B23298" s="61"/>
      <c r="C23298" s="61"/>
      <c r="D23298" s="57"/>
      <c r="E23298" s="62"/>
    </row>
    <row r="23299">
      <c r="A23299" s="61"/>
      <c r="B23299" s="61"/>
      <c r="C23299" s="61"/>
      <c r="D23299" s="57"/>
      <c r="E23299" s="62"/>
    </row>
    <row r="23300">
      <c r="A23300" s="61"/>
      <c r="B23300" s="61"/>
      <c r="C23300" s="61"/>
      <c r="D23300" s="57"/>
      <c r="E23300" s="62"/>
    </row>
    <row r="23301">
      <c r="A23301" s="61"/>
      <c r="B23301" s="61"/>
      <c r="C23301" s="61"/>
      <c r="D23301" s="57"/>
      <c r="E23301" s="62"/>
    </row>
    <row r="23302">
      <c r="A23302" s="61"/>
      <c r="B23302" s="61"/>
      <c r="C23302" s="61"/>
      <c r="D23302" s="57"/>
      <c r="E23302" s="62"/>
    </row>
    <row r="23303">
      <c r="A23303" s="61"/>
      <c r="B23303" s="61"/>
      <c r="C23303" s="61"/>
      <c r="D23303" s="57"/>
      <c r="E23303" s="62"/>
    </row>
    <row r="23304">
      <c r="A23304" s="61"/>
      <c r="B23304" s="61"/>
      <c r="C23304" s="61"/>
      <c r="D23304" s="57"/>
      <c r="E23304" s="62"/>
    </row>
    <row r="23305">
      <c r="A23305" s="61"/>
      <c r="B23305" s="61"/>
      <c r="C23305" s="61"/>
      <c r="D23305" s="57"/>
      <c r="E23305" s="62"/>
    </row>
    <row r="23306">
      <c r="A23306" s="61"/>
      <c r="B23306" s="61"/>
      <c r="C23306" s="61"/>
      <c r="D23306" s="57"/>
      <c r="E23306" s="62"/>
    </row>
    <row r="23307">
      <c r="A23307" s="61"/>
      <c r="B23307" s="61"/>
      <c r="C23307" s="61"/>
      <c r="D23307" s="57"/>
      <c r="E23307" s="62"/>
    </row>
    <row r="23308">
      <c r="A23308" s="61"/>
      <c r="B23308" s="61"/>
      <c r="C23308" s="61"/>
      <c r="D23308" s="57"/>
      <c r="E23308" s="62"/>
    </row>
    <row r="23309">
      <c r="A23309" s="61"/>
      <c r="B23309" s="61"/>
      <c r="C23309" s="61"/>
      <c r="D23309" s="57"/>
      <c r="E23309" s="62"/>
    </row>
    <row r="23310">
      <c r="A23310" s="61"/>
      <c r="B23310" s="61"/>
      <c r="C23310" s="61"/>
      <c r="D23310" s="57"/>
      <c r="E23310" s="62"/>
    </row>
    <row r="23311">
      <c r="A23311" s="61"/>
      <c r="B23311" s="61"/>
      <c r="C23311" s="61"/>
      <c r="D23311" s="57"/>
      <c r="E23311" s="62"/>
    </row>
    <row r="23312">
      <c r="A23312" s="61"/>
      <c r="B23312" s="61"/>
      <c r="C23312" s="61"/>
      <c r="D23312" s="57"/>
      <c r="E23312" s="62"/>
    </row>
    <row r="23313">
      <c r="A23313" s="61"/>
      <c r="B23313" s="61"/>
      <c r="C23313" s="61"/>
      <c r="D23313" s="57"/>
      <c r="E23313" s="62"/>
    </row>
    <row r="23314">
      <c r="A23314" s="61"/>
      <c r="B23314" s="61"/>
      <c r="C23314" s="61"/>
      <c r="D23314" s="57"/>
      <c r="E23314" s="62"/>
    </row>
    <row r="23315">
      <c r="A23315" s="61"/>
      <c r="B23315" s="61"/>
      <c r="C23315" s="61"/>
      <c r="D23315" s="57"/>
      <c r="E23315" s="62"/>
    </row>
    <row r="23316">
      <c r="A23316" s="61"/>
      <c r="B23316" s="61"/>
      <c r="C23316" s="61"/>
      <c r="D23316" s="57"/>
      <c r="E23316" s="62"/>
    </row>
    <row r="23317">
      <c r="A23317" s="61"/>
      <c r="B23317" s="61"/>
      <c r="C23317" s="61"/>
      <c r="D23317" s="57"/>
      <c r="E23317" s="62"/>
    </row>
    <row r="23318">
      <c r="A23318" s="61"/>
      <c r="B23318" s="61"/>
      <c r="C23318" s="61"/>
      <c r="D23318" s="57"/>
      <c r="E23318" s="62"/>
    </row>
    <row r="23319">
      <c r="A23319" s="61"/>
      <c r="B23319" s="61"/>
      <c r="C23319" s="61"/>
      <c r="D23319" s="57"/>
      <c r="E23319" s="62"/>
    </row>
    <row r="23320">
      <c r="A23320" s="61"/>
      <c r="B23320" s="61"/>
      <c r="C23320" s="61"/>
      <c r="D23320" s="57"/>
      <c r="E23320" s="62"/>
    </row>
    <row r="23321">
      <c r="A23321" s="61"/>
      <c r="B23321" s="61"/>
      <c r="C23321" s="61"/>
      <c r="D23321" s="57"/>
      <c r="E23321" s="62"/>
    </row>
    <row r="23322">
      <c r="A23322" s="61"/>
      <c r="B23322" s="61"/>
      <c r="C23322" s="61"/>
      <c r="D23322" s="57"/>
      <c r="E23322" s="62"/>
    </row>
    <row r="23323">
      <c r="A23323" s="61"/>
      <c r="B23323" s="61"/>
      <c r="C23323" s="61"/>
      <c r="D23323" s="57"/>
      <c r="E23323" s="62"/>
    </row>
    <row r="23324">
      <c r="A23324" s="61"/>
      <c r="B23324" s="61"/>
      <c r="C23324" s="61"/>
      <c r="D23324" s="57"/>
      <c r="E23324" s="62"/>
    </row>
    <row r="23325">
      <c r="A23325" s="61"/>
      <c r="B23325" s="61"/>
      <c r="C23325" s="61"/>
      <c r="D23325" s="57"/>
      <c r="E23325" s="62"/>
    </row>
    <row r="23326">
      <c r="A23326" s="61"/>
      <c r="B23326" s="61"/>
      <c r="C23326" s="61"/>
      <c r="D23326" s="57"/>
      <c r="E23326" s="62"/>
    </row>
    <row r="23327">
      <c r="A23327" s="61"/>
      <c r="B23327" s="61"/>
      <c r="C23327" s="61"/>
      <c r="D23327" s="57"/>
      <c r="E23327" s="62"/>
    </row>
    <row r="23328">
      <c r="A23328" s="61"/>
      <c r="B23328" s="61"/>
      <c r="C23328" s="61"/>
      <c r="D23328" s="57"/>
      <c r="E23328" s="62"/>
    </row>
    <row r="23329">
      <c r="A23329" s="61"/>
      <c r="B23329" s="61"/>
      <c r="C23329" s="61"/>
      <c r="D23329" s="57"/>
      <c r="E23329" s="62"/>
    </row>
    <row r="23330">
      <c r="A23330" s="61"/>
      <c r="B23330" s="61"/>
      <c r="C23330" s="61"/>
      <c r="D23330" s="57"/>
      <c r="E23330" s="62"/>
    </row>
    <row r="23331">
      <c r="A23331" s="61"/>
      <c r="B23331" s="61"/>
      <c r="C23331" s="61"/>
      <c r="D23331" s="57"/>
      <c r="E23331" s="62"/>
    </row>
    <row r="23332">
      <c r="A23332" s="61"/>
      <c r="B23332" s="61"/>
      <c r="C23332" s="61"/>
      <c r="D23332" s="57"/>
      <c r="E23332" s="62"/>
    </row>
    <row r="23333">
      <c r="A23333" s="61"/>
      <c r="B23333" s="61"/>
      <c r="C23333" s="61"/>
      <c r="D23333" s="57"/>
      <c r="E23333" s="62"/>
    </row>
    <row r="23334">
      <c r="A23334" s="61"/>
      <c r="B23334" s="61"/>
      <c r="C23334" s="61"/>
      <c r="D23334" s="57"/>
      <c r="E23334" s="62"/>
    </row>
    <row r="23335">
      <c r="A23335" s="61"/>
      <c r="B23335" s="61"/>
      <c r="C23335" s="61"/>
      <c r="D23335" s="57"/>
      <c r="E23335" s="62"/>
    </row>
    <row r="23336">
      <c r="A23336" s="61"/>
      <c r="B23336" s="61"/>
      <c r="C23336" s="61"/>
      <c r="D23336" s="57"/>
      <c r="E23336" s="62"/>
    </row>
    <row r="23337">
      <c r="A23337" s="61"/>
      <c r="B23337" s="61"/>
      <c r="C23337" s="61"/>
      <c r="D23337" s="57"/>
      <c r="E23337" s="62"/>
    </row>
    <row r="23338">
      <c r="A23338" s="61"/>
      <c r="B23338" s="61"/>
      <c r="C23338" s="61"/>
      <c r="D23338" s="57"/>
      <c r="E23338" s="62"/>
    </row>
    <row r="23339">
      <c r="A23339" s="61"/>
      <c r="B23339" s="61"/>
      <c r="C23339" s="61"/>
      <c r="D23339" s="57"/>
      <c r="E23339" s="62"/>
    </row>
    <row r="23340">
      <c r="A23340" s="61"/>
      <c r="B23340" s="61"/>
      <c r="C23340" s="61"/>
      <c r="D23340" s="57"/>
      <c r="E23340" s="62"/>
    </row>
    <row r="23341">
      <c r="A23341" s="61"/>
      <c r="B23341" s="61"/>
      <c r="C23341" s="61"/>
      <c r="D23341" s="57"/>
      <c r="E23341" s="62"/>
    </row>
    <row r="23342">
      <c r="A23342" s="61"/>
      <c r="B23342" s="61"/>
      <c r="C23342" s="61"/>
      <c r="D23342" s="57"/>
      <c r="E23342" s="62"/>
    </row>
    <row r="23343">
      <c r="A23343" s="61"/>
      <c r="B23343" s="61"/>
      <c r="C23343" s="61"/>
      <c r="D23343" s="57"/>
      <c r="E23343" s="62"/>
    </row>
    <row r="23344">
      <c r="A23344" s="61"/>
      <c r="B23344" s="61"/>
      <c r="C23344" s="61"/>
      <c r="D23344" s="57"/>
      <c r="E23344" s="62"/>
    </row>
    <row r="23345">
      <c r="A23345" s="61"/>
      <c r="B23345" s="61"/>
      <c r="C23345" s="61"/>
      <c r="D23345" s="57"/>
      <c r="E23345" s="62"/>
    </row>
    <row r="23346">
      <c r="A23346" s="61"/>
      <c r="B23346" s="61"/>
      <c r="C23346" s="61"/>
      <c r="D23346" s="57"/>
      <c r="E23346" s="62"/>
    </row>
    <row r="23347">
      <c r="A23347" s="61"/>
      <c r="B23347" s="61"/>
      <c r="C23347" s="61"/>
      <c r="D23347" s="57"/>
      <c r="E23347" s="62"/>
    </row>
    <row r="23348">
      <c r="A23348" s="61"/>
      <c r="B23348" s="61"/>
      <c r="C23348" s="61"/>
      <c r="D23348" s="57"/>
      <c r="E23348" s="62"/>
    </row>
    <row r="23349">
      <c r="A23349" s="61"/>
      <c r="B23349" s="61"/>
      <c r="C23349" s="61"/>
      <c r="D23349" s="57"/>
      <c r="E23349" s="62"/>
    </row>
    <row r="23350">
      <c r="A23350" s="61"/>
      <c r="B23350" s="61"/>
      <c r="C23350" s="61"/>
      <c r="D23350" s="57"/>
      <c r="E23350" s="62"/>
    </row>
    <row r="23351">
      <c r="A23351" s="61"/>
      <c r="B23351" s="61"/>
      <c r="C23351" s="61"/>
      <c r="D23351" s="57"/>
      <c r="E23351" s="62"/>
    </row>
    <row r="23352">
      <c r="A23352" s="61"/>
      <c r="B23352" s="61"/>
      <c r="C23352" s="61"/>
      <c r="D23352" s="57"/>
      <c r="E23352" s="62"/>
    </row>
    <row r="23353">
      <c r="A23353" s="61"/>
      <c r="B23353" s="61"/>
      <c r="C23353" s="61"/>
      <c r="D23353" s="57"/>
      <c r="E23353" s="62"/>
    </row>
    <row r="23354">
      <c r="A23354" s="61"/>
      <c r="B23354" s="61"/>
      <c r="C23354" s="61"/>
      <c r="D23354" s="57"/>
      <c r="E23354" s="62"/>
    </row>
    <row r="23355">
      <c r="A23355" s="61"/>
      <c r="B23355" s="61"/>
      <c r="C23355" s="61"/>
      <c r="D23355" s="57"/>
      <c r="E23355" s="62"/>
    </row>
    <row r="23356">
      <c r="A23356" s="61"/>
      <c r="B23356" s="61"/>
      <c r="C23356" s="61"/>
      <c r="D23356" s="57"/>
      <c r="E23356" s="62"/>
    </row>
    <row r="23357">
      <c r="A23357" s="61"/>
      <c r="B23357" s="61"/>
      <c r="C23357" s="61"/>
      <c r="D23357" s="57"/>
      <c r="E23357" s="62"/>
    </row>
    <row r="23358">
      <c r="A23358" s="61"/>
      <c r="B23358" s="61"/>
      <c r="C23358" s="61"/>
      <c r="D23358" s="57"/>
      <c r="E23358" s="62"/>
    </row>
    <row r="23359">
      <c r="A23359" s="61"/>
      <c r="B23359" s="61"/>
      <c r="C23359" s="61"/>
      <c r="D23359" s="57"/>
      <c r="E23359" s="62"/>
    </row>
    <row r="23360">
      <c r="A23360" s="61"/>
      <c r="B23360" s="61"/>
      <c r="C23360" s="61"/>
      <c r="D23360" s="57"/>
      <c r="E23360" s="62"/>
    </row>
    <row r="23361">
      <c r="A23361" s="61"/>
      <c r="B23361" s="61"/>
      <c r="C23361" s="61"/>
      <c r="D23361" s="57"/>
      <c r="E23361" s="62"/>
    </row>
    <row r="23362">
      <c r="A23362" s="61"/>
      <c r="B23362" s="61"/>
      <c r="C23362" s="61"/>
      <c r="D23362" s="57"/>
      <c r="E23362" s="62"/>
    </row>
    <row r="23363">
      <c r="A23363" s="61"/>
      <c r="B23363" s="61"/>
      <c r="C23363" s="61"/>
      <c r="D23363" s="57"/>
      <c r="E23363" s="62"/>
    </row>
    <row r="23364">
      <c r="A23364" s="61"/>
      <c r="B23364" s="61"/>
      <c r="C23364" s="61"/>
      <c r="D23364" s="57"/>
      <c r="E23364" s="62"/>
    </row>
    <row r="23365">
      <c r="A23365" s="61"/>
      <c r="B23365" s="61"/>
      <c r="C23365" s="61"/>
      <c r="D23365" s="57"/>
      <c r="E23365" s="62"/>
    </row>
    <row r="23366">
      <c r="A23366" s="61"/>
      <c r="B23366" s="61"/>
      <c r="C23366" s="61"/>
      <c r="D23366" s="57"/>
      <c r="E23366" s="62"/>
    </row>
    <row r="23367">
      <c r="A23367" s="61"/>
      <c r="B23367" s="61"/>
      <c r="C23367" s="61"/>
      <c r="D23367" s="57"/>
      <c r="E23367" s="62"/>
    </row>
    <row r="23368">
      <c r="A23368" s="61"/>
      <c r="B23368" s="61"/>
      <c r="C23368" s="61"/>
      <c r="D23368" s="57"/>
      <c r="E23368" s="62"/>
    </row>
    <row r="23369">
      <c r="A23369" s="61"/>
      <c r="B23369" s="61"/>
      <c r="C23369" s="61"/>
      <c r="D23369" s="57"/>
      <c r="E23369" s="62"/>
    </row>
    <row r="23370">
      <c r="A23370" s="61"/>
      <c r="B23370" s="61"/>
      <c r="C23370" s="61"/>
      <c r="D23370" s="57"/>
      <c r="E23370" s="62"/>
    </row>
    <row r="23371">
      <c r="A23371" s="61"/>
      <c r="B23371" s="61"/>
      <c r="C23371" s="61"/>
      <c r="D23371" s="57"/>
      <c r="E23371" s="62"/>
    </row>
    <row r="23372">
      <c r="A23372" s="61"/>
      <c r="B23372" s="61"/>
      <c r="C23372" s="61"/>
      <c r="D23372" s="57"/>
      <c r="E23372" s="62"/>
    </row>
    <row r="23373">
      <c r="A23373" s="61"/>
      <c r="B23373" s="61"/>
      <c r="C23373" s="61"/>
      <c r="D23373" s="57"/>
      <c r="E23373" s="62"/>
    </row>
    <row r="23374">
      <c r="A23374" s="61"/>
      <c r="B23374" s="61"/>
      <c r="C23374" s="61"/>
      <c r="D23374" s="57"/>
      <c r="E23374" s="62"/>
    </row>
    <row r="23375">
      <c r="A23375" s="61"/>
      <c r="B23375" s="61"/>
      <c r="C23375" s="61"/>
      <c r="D23375" s="57"/>
      <c r="E23375" s="62"/>
    </row>
    <row r="23376">
      <c r="A23376" s="61"/>
      <c r="B23376" s="61"/>
      <c r="C23376" s="61"/>
      <c r="D23376" s="57"/>
      <c r="E23376" s="62"/>
    </row>
    <row r="23377">
      <c r="A23377" s="61"/>
      <c r="B23377" s="61"/>
      <c r="C23377" s="61"/>
      <c r="D23377" s="57"/>
      <c r="E23377" s="62"/>
    </row>
    <row r="23378">
      <c r="A23378" s="61"/>
      <c r="B23378" s="61"/>
      <c r="C23378" s="61"/>
      <c r="D23378" s="57"/>
      <c r="E23378" s="62"/>
    </row>
    <row r="23379">
      <c r="A23379" s="61"/>
      <c r="B23379" s="61"/>
      <c r="C23379" s="61"/>
      <c r="D23379" s="57"/>
      <c r="E23379" s="62"/>
    </row>
    <row r="23380">
      <c r="A23380" s="61"/>
      <c r="B23380" s="61"/>
      <c r="C23380" s="61"/>
      <c r="D23380" s="57"/>
      <c r="E23380" s="62"/>
    </row>
    <row r="23381">
      <c r="A23381" s="61"/>
      <c r="B23381" s="61"/>
      <c r="C23381" s="61"/>
      <c r="D23381" s="57"/>
      <c r="E23381" s="62"/>
    </row>
    <row r="23382">
      <c r="A23382" s="61"/>
      <c r="B23382" s="61"/>
      <c r="C23382" s="61"/>
      <c r="D23382" s="57"/>
      <c r="E23382" s="62"/>
    </row>
    <row r="23383">
      <c r="A23383" s="61"/>
      <c r="B23383" s="61"/>
      <c r="C23383" s="61"/>
      <c r="D23383" s="57"/>
      <c r="E23383" s="62"/>
    </row>
    <row r="23384">
      <c r="A23384" s="61"/>
      <c r="B23384" s="61"/>
      <c r="C23384" s="61"/>
      <c r="D23384" s="57"/>
      <c r="E23384" s="62"/>
    </row>
    <row r="23385">
      <c r="A23385" s="61"/>
      <c r="B23385" s="61"/>
      <c r="C23385" s="61"/>
      <c r="D23385" s="57"/>
      <c r="E23385" s="62"/>
    </row>
    <row r="23386">
      <c r="A23386" s="61"/>
      <c r="B23386" s="61"/>
      <c r="C23386" s="61"/>
      <c r="D23386" s="57"/>
      <c r="E23386" s="62"/>
    </row>
    <row r="23387">
      <c r="A23387" s="61"/>
      <c r="B23387" s="61"/>
      <c r="C23387" s="61"/>
      <c r="D23387" s="57"/>
      <c r="E23387" s="62"/>
    </row>
    <row r="23388">
      <c r="A23388" s="61"/>
      <c r="B23388" s="61"/>
      <c r="C23388" s="61"/>
      <c r="D23388" s="57"/>
      <c r="E23388" s="62"/>
    </row>
    <row r="23389">
      <c r="A23389" s="61"/>
      <c r="B23389" s="61"/>
      <c r="C23389" s="61"/>
      <c r="D23389" s="57"/>
      <c r="E23389" s="62"/>
    </row>
    <row r="23390">
      <c r="A23390" s="61"/>
      <c r="B23390" s="61"/>
      <c r="C23390" s="61"/>
      <c r="D23390" s="57"/>
      <c r="E23390" s="62"/>
    </row>
    <row r="23391">
      <c r="A23391" s="61"/>
      <c r="B23391" s="61"/>
      <c r="C23391" s="61"/>
      <c r="D23391" s="57"/>
      <c r="E23391" s="62"/>
    </row>
    <row r="23392">
      <c r="A23392" s="61"/>
      <c r="B23392" s="61"/>
      <c r="C23392" s="61"/>
      <c r="D23392" s="57"/>
      <c r="E23392" s="62"/>
    </row>
    <row r="23393">
      <c r="A23393" s="61"/>
      <c r="B23393" s="61"/>
      <c r="C23393" s="61"/>
      <c r="D23393" s="57"/>
      <c r="E23393" s="62"/>
    </row>
    <row r="23394">
      <c r="A23394" s="61"/>
      <c r="B23394" s="61"/>
      <c r="C23394" s="61"/>
      <c r="D23394" s="57"/>
      <c r="E23394" s="62"/>
    </row>
    <row r="23395">
      <c r="A23395" s="61"/>
      <c r="B23395" s="61"/>
      <c r="C23395" s="61"/>
      <c r="D23395" s="57"/>
      <c r="E23395" s="62"/>
    </row>
    <row r="23396">
      <c r="A23396" s="61"/>
      <c r="B23396" s="61"/>
      <c r="C23396" s="61"/>
      <c r="D23396" s="57"/>
      <c r="E23396" s="62"/>
    </row>
    <row r="23397">
      <c r="A23397" s="61"/>
      <c r="B23397" s="61"/>
      <c r="C23397" s="61"/>
      <c r="D23397" s="57"/>
      <c r="E23397" s="62"/>
    </row>
    <row r="23398">
      <c r="A23398" s="61"/>
      <c r="B23398" s="61"/>
      <c r="C23398" s="61"/>
      <c r="D23398" s="57"/>
      <c r="E23398" s="62"/>
    </row>
    <row r="23399">
      <c r="A23399" s="61"/>
      <c r="B23399" s="61"/>
      <c r="C23399" s="61"/>
      <c r="D23399" s="57"/>
      <c r="E23399" s="62"/>
    </row>
    <row r="23400">
      <c r="A23400" s="61"/>
      <c r="B23400" s="61"/>
      <c r="C23400" s="61"/>
      <c r="D23400" s="57"/>
      <c r="E23400" s="62"/>
    </row>
    <row r="23401">
      <c r="A23401" s="61"/>
      <c r="B23401" s="61"/>
      <c r="C23401" s="61"/>
      <c r="D23401" s="57"/>
      <c r="E23401" s="62"/>
    </row>
    <row r="23402">
      <c r="A23402" s="61"/>
      <c r="B23402" s="61"/>
      <c r="C23402" s="61"/>
      <c r="D23402" s="57"/>
      <c r="E23402" s="62"/>
    </row>
    <row r="23403">
      <c r="A23403" s="61"/>
      <c r="B23403" s="61"/>
      <c r="C23403" s="61"/>
      <c r="D23403" s="57"/>
      <c r="E23403" s="62"/>
    </row>
    <row r="23404">
      <c r="A23404" s="61"/>
      <c r="B23404" s="61"/>
      <c r="C23404" s="61"/>
      <c r="D23404" s="57"/>
      <c r="E23404" s="62"/>
    </row>
    <row r="23405">
      <c r="A23405" s="61"/>
      <c r="B23405" s="61"/>
      <c r="C23405" s="61"/>
      <c r="D23405" s="57"/>
      <c r="E23405" s="62"/>
    </row>
    <row r="23406">
      <c r="A23406" s="61"/>
      <c r="B23406" s="61"/>
      <c r="C23406" s="61"/>
      <c r="D23406" s="57"/>
      <c r="E23406" s="62"/>
    </row>
    <row r="23407">
      <c r="A23407" s="61"/>
      <c r="B23407" s="61"/>
      <c r="C23407" s="61"/>
      <c r="D23407" s="57"/>
      <c r="E23407" s="62"/>
    </row>
    <row r="23408">
      <c r="A23408" s="61"/>
      <c r="B23408" s="61"/>
      <c r="C23408" s="61"/>
      <c r="D23408" s="57"/>
      <c r="E23408" s="62"/>
    </row>
    <row r="23409">
      <c r="A23409" s="61"/>
      <c r="B23409" s="61"/>
      <c r="C23409" s="61"/>
      <c r="D23409" s="57"/>
      <c r="E23409" s="62"/>
    </row>
    <row r="23410">
      <c r="A23410" s="61"/>
      <c r="B23410" s="61"/>
      <c r="C23410" s="61"/>
      <c r="D23410" s="57"/>
      <c r="E23410" s="62"/>
    </row>
    <row r="23411">
      <c r="A23411" s="61"/>
      <c r="B23411" s="61"/>
      <c r="C23411" s="61"/>
      <c r="D23411" s="57"/>
      <c r="E23411" s="62"/>
    </row>
    <row r="23412">
      <c r="A23412" s="61"/>
      <c r="B23412" s="61"/>
      <c r="C23412" s="61"/>
      <c r="D23412" s="57"/>
      <c r="E23412" s="62"/>
    </row>
    <row r="23413">
      <c r="A23413" s="61"/>
      <c r="B23413" s="61"/>
      <c r="C23413" s="61"/>
      <c r="D23413" s="57"/>
      <c r="E23413" s="62"/>
    </row>
    <row r="23414">
      <c r="A23414" s="61"/>
      <c r="B23414" s="61"/>
      <c r="C23414" s="61"/>
      <c r="D23414" s="57"/>
      <c r="E23414" s="62"/>
    </row>
    <row r="23415">
      <c r="A23415" s="61"/>
      <c r="B23415" s="61"/>
      <c r="C23415" s="61"/>
      <c r="D23415" s="57"/>
      <c r="E23415" s="62"/>
    </row>
    <row r="23416">
      <c r="A23416" s="61"/>
      <c r="B23416" s="61"/>
      <c r="C23416" s="61"/>
      <c r="D23416" s="57"/>
      <c r="E23416" s="62"/>
    </row>
    <row r="23417">
      <c r="A23417" s="61"/>
      <c r="B23417" s="61"/>
      <c r="C23417" s="61"/>
      <c r="D23417" s="57"/>
      <c r="E23417" s="62"/>
    </row>
    <row r="23418">
      <c r="A23418" s="61"/>
      <c r="B23418" s="61"/>
      <c r="C23418" s="61"/>
      <c r="D23418" s="57"/>
      <c r="E23418" s="62"/>
    </row>
    <row r="23419">
      <c r="A23419" s="61"/>
      <c r="B23419" s="61"/>
      <c r="C23419" s="61"/>
      <c r="D23419" s="57"/>
      <c r="E23419" s="62"/>
    </row>
    <row r="23420">
      <c r="A23420" s="61"/>
      <c r="B23420" s="61"/>
      <c r="C23420" s="61"/>
      <c r="D23420" s="57"/>
      <c r="E23420" s="62"/>
    </row>
    <row r="23421">
      <c r="A23421" s="61"/>
      <c r="B23421" s="61"/>
      <c r="C23421" s="61"/>
      <c r="D23421" s="57"/>
      <c r="E23421" s="62"/>
    </row>
    <row r="23422">
      <c r="A23422" s="61"/>
      <c r="B23422" s="61"/>
      <c r="C23422" s="61"/>
      <c r="D23422" s="57"/>
      <c r="E23422" s="62"/>
    </row>
    <row r="23423">
      <c r="A23423" s="61"/>
      <c r="B23423" s="61"/>
      <c r="C23423" s="61"/>
      <c r="D23423" s="57"/>
      <c r="E23423" s="62"/>
    </row>
    <row r="23424">
      <c r="A23424" s="61"/>
      <c r="B23424" s="61"/>
      <c r="C23424" s="61"/>
      <c r="D23424" s="57"/>
      <c r="E23424" s="62"/>
    </row>
    <row r="23425">
      <c r="A23425" s="61"/>
      <c r="B23425" s="61"/>
      <c r="C23425" s="61"/>
      <c r="D23425" s="57"/>
      <c r="E23425" s="62"/>
    </row>
    <row r="23426">
      <c r="A23426" s="61"/>
      <c r="B23426" s="61"/>
      <c r="C23426" s="61"/>
      <c r="D23426" s="57"/>
      <c r="E23426" s="62"/>
    </row>
    <row r="23427">
      <c r="A23427" s="61"/>
      <c r="B23427" s="61"/>
      <c r="C23427" s="61"/>
      <c r="D23427" s="57"/>
      <c r="E23427" s="62"/>
    </row>
    <row r="23428">
      <c r="A23428" s="61"/>
      <c r="B23428" s="61"/>
      <c r="C23428" s="61"/>
      <c r="D23428" s="57"/>
      <c r="E23428" s="62"/>
    </row>
    <row r="23429">
      <c r="A23429" s="61"/>
      <c r="B23429" s="61"/>
      <c r="C23429" s="61"/>
      <c r="D23429" s="57"/>
      <c r="E23429" s="62"/>
    </row>
    <row r="23430">
      <c r="A23430" s="61"/>
      <c r="B23430" s="61"/>
      <c r="C23430" s="61"/>
      <c r="D23430" s="57"/>
      <c r="E23430" s="62"/>
    </row>
    <row r="23431">
      <c r="A23431" s="61"/>
      <c r="B23431" s="61"/>
      <c r="C23431" s="61"/>
      <c r="D23431" s="57"/>
      <c r="E23431" s="62"/>
    </row>
    <row r="23432">
      <c r="A23432" s="61"/>
      <c r="B23432" s="61"/>
      <c r="C23432" s="61"/>
      <c r="D23432" s="57"/>
      <c r="E23432" s="62"/>
    </row>
    <row r="23433">
      <c r="A23433" s="61"/>
      <c r="B23433" s="61"/>
      <c r="C23433" s="61"/>
      <c r="D23433" s="57"/>
      <c r="E23433" s="62"/>
    </row>
    <row r="23434">
      <c r="A23434" s="61"/>
      <c r="B23434" s="61"/>
      <c r="C23434" s="61"/>
      <c r="D23434" s="57"/>
      <c r="E23434" s="62"/>
    </row>
    <row r="23435">
      <c r="A23435" s="61"/>
      <c r="B23435" s="61"/>
      <c r="C23435" s="61"/>
      <c r="D23435" s="57"/>
      <c r="E23435" s="62"/>
    </row>
    <row r="23436">
      <c r="A23436" s="61"/>
      <c r="B23436" s="61"/>
      <c r="C23436" s="61"/>
      <c r="D23436" s="57"/>
      <c r="E23436" s="62"/>
    </row>
    <row r="23437">
      <c r="A23437" s="61"/>
      <c r="B23437" s="61"/>
      <c r="C23437" s="61"/>
      <c r="D23437" s="57"/>
      <c r="E23437" s="62"/>
    </row>
    <row r="23438">
      <c r="A23438" s="61"/>
      <c r="B23438" s="61"/>
      <c r="C23438" s="61"/>
      <c r="D23438" s="57"/>
      <c r="E23438" s="62"/>
    </row>
    <row r="23439">
      <c r="A23439" s="61"/>
      <c r="B23439" s="61"/>
      <c r="C23439" s="61"/>
      <c r="D23439" s="57"/>
      <c r="E23439" s="62"/>
    </row>
    <row r="23440">
      <c r="A23440" s="61"/>
      <c r="B23440" s="61"/>
      <c r="C23440" s="61"/>
      <c r="D23440" s="57"/>
      <c r="E23440" s="62"/>
    </row>
    <row r="23441">
      <c r="A23441" s="61"/>
      <c r="B23441" s="61"/>
      <c r="C23441" s="61"/>
      <c r="D23441" s="57"/>
      <c r="E23441" s="62"/>
    </row>
    <row r="23442">
      <c r="A23442" s="61"/>
      <c r="B23442" s="61"/>
      <c r="C23442" s="61"/>
      <c r="D23442" s="57"/>
      <c r="E23442" s="62"/>
    </row>
    <row r="23443">
      <c r="A23443" s="61"/>
      <c r="B23443" s="61"/>
      <c r="C23443" s="61"/>
      <c r="D23443" s="57"/>
      <c r="E23443" s="62"/>
    </row>
    <row r="23444">
      <c r="A23444" s="61"/>
      <c r="B23444" s="61"/>
      <c r="C23444" s="61"/>
      <c r="D23444" s="57"/>
      <c r="E23444" s="62"/>
    </row>
    <row r="23445">
      <c r="A23445" s="61"/>
      <c r="B23445" s="61"/>
      <c r="C23445" s="61"/>
      <c r="D23445" s="57"/>
      <c r="E23445" s="62"/>
    </row>
    <row r="23446">
      <c r="A23446" s="61"/>
      <c r="B23446" s="61"/>
      <c r="C23446" s="61"/>
      <c r="D23446" s="57"/>
      <c r="E23446" s="62"/>
    </row>
    <row r="23447">
      <c r="A23447" s="61"/>
      <c r="B23447" s="61"/>
      <c r="C23447" s="61"/>
      <c r="D23447" s="57"/>
      <c r="E23447" s="62"/>
    </row>
    <row r="23448">
      <c r="A23448" s="61"/>
      <c r="B23448" s="61"/>
      <c r="C23448" s="61"/>
      <c r="D23448" s="57"/>
      <c r="E23448" s="62"/>
    </row>
    <row r="23449">
      <c r="A23449" s="61"/>
      <c r="B23449" s="61"/>
      <c r="C23449" s="61"/>
      <c r="D23449" s="57"/>
      <c r="E23449" s="62"/>
    </row>
    <row r="23450">
      <c r="A23450" s="61"/>
      <c r="B23450" s="61"/>
      <c r="C23450" s="61"/>
      <c r="D23450" s="57"/>
      <c r="E23450" s="62"/>
    </row>
    <row r="23451">
      <c r="A23451" s="61"/>
      <c r="B23451" s="61"/>
      <c r="C23451" s="61"/>
      <c r="D23451" s="57"/>
      <c r="E23451" s="62"/>
    </row>
    <row r="23452">
      <c r="A23452" s="61"/>
      <c r="B23452" s="61"/>
      <c r="C23452" s="61"/>
      <c r="D23452" s="57"/>
      <c r="E23452" s="62"/>
    </row>
    <row r="23453">
      <c r="A23453" s="61"/>
      <c r="B23453" s="61"/>
      <c r="C23453" s="61"/>
      <c r="D23453" s="57"/>
      <c r="E23453" s="62"/>
    </row>
    <row r="23454">
      <c r="A23454" s="61"/>
      <c r="B23454" s="61"/>
      <c r="C23454" s="61"/>
      <c r="D23454" s="57"/>
      <c r="E23454" s="62"/>
    </row>
    <row r="23455">
      <c r="A23455" s="61"/>
      <c r="B23455" s="61"/>
      <c r="C23455" s="61"/>
      <c r="D23455" s="57"/>
      <c r="E23455" s="62"/>
    </row>
    <row r="23456">
      <c r="A23456" s="61"/>
      <c r="B23456" s="61"/>
      <c r="C23456" s="61"/>
      <c r="D23456" s="57"/>
      <c r="E23456" s="62"/>
    </row>
    <row r="23457">
      <c r="A23457" s="61"/>
      <c r="B23457" s="61"/>
      <c r="C23457" s="61"/>
      <c r="D23457" s="57"/>
      <c r="E23457" s="62"/>
    </row>
    <row r="23458">
      <c r="A23458" s="61"/>
      <c r="B23458" s="61"/>
      <c r="C23458" s="61"/>
      <c r="D23458" s="57"/>
      <c r="E23458" s="62"/>
    </row>
    <row r="23459">
      <c r="A23459" s="61"/>
      <c r="B23459" s="61"/>
      <c r="C23459" s="61"/>
      <c r="D23459" s="57"/>
      <c r="E23459" s="62"/>
    </row>
    <row r="23460">
      <c r="A23460" s="61"/>
      <c r="B23460" s="61"/>
      <c r="C23460" s="61"/>
      <c r="D23460" s="57"/>
      <c r="E23460" s="62"/>
    </row>
    <row r="23461">
      <c r="A23461" s="61"/>
      <c r="B23461" s="61"/>
      <c r="C23461" s="61"/>
      <c r="D23461" s="57"/>
      <c r="E23461" s="62"/>
    </row>
    <row r="23462">
      <c r="A23462" s="61"/>
      <c r="B23462" s="61"/>
      <c r="C23462" s="61"/>
      <c r="D23462" s="57"/>
      <c r="E23462" s="62"/>
    </row>
    <row r="23463">
      <c r="A23463" s="61"/>
      <c r="B23463" s="61"/>
      <c r="C23463" s="61"/>
      <c r="D23463" s="57"/>
      <c r="E23463" s="62"/>
    </row>
    <row r="23464">
      <c r="A23464" s="61"/>
      <c r="B23464" s="61"/>
      <c r="C23464" s="61"/>
      <c r="D23464" s="57"/>
      <c r="E23464" s="62"/>
    </row>
    <row r="23465">
      <c r="A23465" s="61"/>
      <c r="B23465" s="61"/>
      <c r="C23465" s="61"/>
      <c r="D23465" s="57"/>
      <c r="E23465" s="62"/>
    </row>
    <row r="23466">
      <c r="A23466" s="61"/>
      <c r="B23466" s="61"/>
      <c r="C23466" s="61"/>
      <c r="D23466" s="57"/>
      <c r="E23466" s="62"/>
    </row>
    <row r="23467">
      <c r="A23467" s="61"/>
      <c r="B23467" s="61"/>
      <c r="C23467" s="61"/>
      <c r="D23467" s="57"/>
      <c r="E23467" s="62"/>
    </row>
    <row r="23468">
      <c r="A23468" s="61"/>
      <c r="B23468" s="61"/>
      <c r="C23468" s="61"/>
      <c r="D23468" s="57"/>
      <c r="E23468" s="62"/>
    </row>
    <row r="23469">
      <c r="A23469" s="61"/>
      <c r="B23469" s="61"/>
      <c r="C23469" s="61"/>
      <c r="D23469" s="57"/>
      <c r="E23469" s="62"/>
    </row>
    <row r="23470">
      <c r="A23470" s="61"/>
      <c r="B23470" s="61"/>
      <c r="C23470" s="61"/>
      <c r="D23470" s="57"/>
      <c r="E23470" s="62"/>
    </row>
    <row r="23471">
      <c r="A23471" s="61"/>
      <c r="B23471" s="61"/>
      <c r="C23471" s="61"/>
      <c r="D23471" s="57"/>
      <c r="E23471" s="62"/>
    </row>
    <row r="23472">
      <c r="A23472" s="61"/>
      <c r="B23472" s="61"/>
      <c r="C23472" s="61"/>
      <c r="D23472" s="57"/>
      <c r="E23472" s="62"/>
    </row>
    <row r="23473">
      <c r="A23473" s="61"/>
      <c r="B23473" s="61"/>
      <c r="C23473" s="61"/>
      <c r="D23473" s="57"/>
      <c r="E23473" s="62"/>
    </row>
    <row r="23474">
      <c r="A23474" s="61"/>
      <c r="B23474" s="61"/>
      <c r="C23474" s="61"/>
      <c r="D23474" s="57"/>
      <c r="E23474" s="62"/>
    </row>
    <row r="23475">
      <c r="A23475" s="61"/>
      <c r="B23475" s="61"/>
      <c r="C23475" s="61"/>
      <c r="D23475" s="57"/>
      <c r="E23475" s="62"/>
    </row>
    <row r="23476">
      <c r="A23476" s="61"/>
      <c r="B23476" s="61"/>
      <c r="C23476" s="61"/>
      <c r="D23476" s="57"/>
      <c r="E23476" s="62"/>
    </row>
    <row r="23477">
      <c r="A23477" s="61"/>
      <c r="B23477" s="61"/>
      <c r="C23477" s="61"/>
      <c r="D23477" s="57"/>
      <c r="E23477" s="62"/>
    </row>
    <row r="23478">
      <c r="A23478" s="61"/>
      <c r="B23478" s="61"/>
      <c r="C23478" s="61"/>
      <c r="D23478" s="57"/>
      <c r="E23478" s="62"/>
    </row>
    <row r="23479">
      <c r="A23479" s="61"/>
      <c r="B23479" s="61"/>
      <c r="C23479" s="61"/>
      <c r="D23479" s="57"/>
      <c r="E23479" s="62"/>
    </row>
    <row r="23480">
      <c r="A23480" s="61"/>
      <c r="B23480" s="61"/>
      <c r="C23480" s="61"/>
      <c r="D23480" s="57"/>
      <c r="E23480" s="62"/>
    </row>
    <row r="23481">
      <c r="A23481" s="61"/>
      <c r="B23481" s="61"/>
      <c r="C23481" s="61"/>
      <c r="D23481" s="57"/>
      <c r="E23481" s="62"/>
    </row>
    <row r="23482">
      <c r="A23482" s="61"/>
      <c r="B23482" s="61"/>
      <c r="C23482" s="61"/>
      <c r="D23482" s="57"/>
      <c r="E23482" s="62"/>
    </row>
    <row r="23483">
      <c r="A23483" s="61"/>
      <c r="B23483" s="61"/>
      <c r="C23483" s="61"/>
      <c r="D23483" s="57"/>
      <c r="E23483" s="62"/>
    </row>
    <row r="23484">
      <c r="A23484" s="61"/>
      <c r="B23484" s="61"/>
      <c r="C23484" s="61"/>
      <c r="D23484" s="57"/>
      <c r="E23484" s="62"/>
    </row>
    <row r="23485">
      <c r="A23485" s="61"/>
      <c r="B23485" s="61"/>
      <c r="C23485" s="61"/>
      <c r="D23485" s="57"/>
      <c r="E23485" s="62"/>
    </row>
    <row r="23486">
      <c r="A23486" s="61"/>
      <c r="B23486" s="61"/>
      <c r="C23486" s="61"/>
      <c r="D23486" s="57"/>
      <c r="E23486" s="62"/>
    </row>
    <row r="23487">
      <c r="A23487" s="61"/>
      <c r="B23487" s="61"/>
      <c r="C23487" s="61"/>
      <c r="D23487" s="57"/>
      <c r="E23487" s="62"/>
    </row>
    <row r="23488">
      <c r="A23488" s="61"/>
      <c r="B23488" s="61"/>
      <c r="C23488" s="61"/>
      <c r="D23488" s="57"/>
      <c r="E23488" s="62"/>
    </row>
    <row r="23489">
      <c r="A23489" s="61"/>
      <c r="B23489" s="61"/>
      <c r="C23489" s="61"/>
      <c r="D23489" s="57"/>
      <c r="E23489" s="62"/>
    </row>
    <row r="23490">
      <c r="A23490" s="61"/>
      <c r="B23490" s="61"/>
      <c r="C23490" s="61"/>
      <c r="D23490" s="57"/>
      <c r="E23490" s="62"/>
    </row>
    <row r="23491">
      <c r="A23491" s="61"/>
      <c r="B23491" s="61"/>
      <c r="C23491" s="61"/>
      <c r="D23491" s="57"/>
      <c r="E23491" s="62"/>
    </row>
    <row r="23492">
      <c r="A23492" s="61"/>
      <c r="B23492" s="61"/>
      <c r="C23492" s="61"/>
      <c r="D23492" s="57"/>
      <c r="E23492" s="62"/>
    </row>
    <row r="23493">
      <c r="A23493" s="61"/>
      <c r="B23493" s="61"/>
      <c r="C23493" s="61"/>
      <c r="D23493" s="57"/>
      <c r="E23493" s="62"/>
    </row>
    <row r="23494">
      <c r="A23494" s="61"/>
      <c r="B23494" s="61"/>
      <c r="C23494" s="61"/>
      <c r="D23494" s="57"/>
      <c r="E23494" s="62"/>
    </row>
    <row r="23495">
      <c r="A23495" s="61"/>
      <c r="B23495" s="61"/>
      <c r="C23495" s="61"/>
      <c r="D23495" s="57"/>
      <c r="E23495" s="62"/>
    </row>
    <row r="23496">
      <c r="A23496" s="61"/>
      <c r="B23496" s="61"/>
      <c r="C23496" s="61"/>
      <c r="D23496" s="57"/>
      <c r="E23496" s="62"/>
    </row>
    <row r="23497">
      <c r="A23497" s="61"/>
      <c r="B23497" s="61"/>
      <c r="C23497" s="61"/>
      <c r="D23497" s="57"/>
      <c r="E23497" s="62"/>
    </row>
    <row r="23498">
      <c r="A23498" s="61"/>
      <c r="B23498" s="61"/>
      <c r="C23498" s="61"/>
      <c r="D23498" s="57"/>
      <c r="E23498" s="62"/>
    </row>
    <row r="23499">
      <c r="A23499" s="61"/>
      <c r="B23499" s="61"/>
      <c r="C23499" s="61"/>
      <c r="D23499" s="57"/>
      <c r="E23499" s="62"/>
    </row>
    <row r="23500">
      <c r="A23500" s="61"/>
      <c r="B23500" s="61"/>
      <c r="C23500" s="61"/>
      <c r="D23500" s="57"/>
      <c r="E23500" s="62"/>
    </row>
    <row r="23501">
      <c r="A23501" s="61"/>
      <c r="B23501" s="61"/>
      <c r="C23501" s="61"/>
      <c r="D23501" s="57"/>
      <c r="E23501" s="62"/>
    </row>
    <row r="23502">
      <c r="A23502" s="61"/>
      <c r="B23502" s="61"/>
      <c r="C23502" s="61"/>
      <c r="D23502" s="57"/>
      <c r="E23502" s="62"/>
    </row>
    <row r="23503">
      <c r="A23503" s="61"/>
      <c r="B23503" s="61"/>
      <c r="C23503" s="61"/>
      <c r="D23503" s="57"/>
      <c r="E23503" s="62"/>
    </row>
    <row r="23504">
      <c r="A23504" s="61"/>
      <c r="B23504" s="61"/>
      <c r="C23504" s="61"/>
      <c r="D23504" s="57"/>
      <c r="E23504" s="62"/>
    </row>
    <row r="23505">
      <c r="A23505" s="61"/>
      <c r="B23505" s="61"/>
      <c r="C23505" s="61"/>
      <c r="D23505" s="57"/>
      <c r="E23505" s="62"/>
    </row>
    <row r="23506">
      <c r="A23506" s="61"/>
      <c r="B23506" s="61"/>
      <c r="C23506" s="61"/>
      <c r="D23506" s="57"/>
      <c r="E23506" s="62"/>
    </row>
    <row r="23507">
      <c r="A23507" s="61"/>
      <c r="B23507" s="61"/>
      <c r="C23507" s="61"/>
      <c r="D23507" s="57"/>
      <c r="E23507" s="62"/>
    </row>
    <row r="23508">
      <c r="A23508" s="61"/>
      <c r="B23508" s="61"/>
      <c r="C23508" s="61"/>
      <c r="D23508" s="57"/>
      <c r="E23508" s="62"/>
    </row>
    <row r="23509">
      <c r="A23509" s="61"/>
      <c r="B23509" s="61"/>
      <c r="C23509" s="61"/>
      <c r="D23509" s="57"/>
      <c r="E23509" s="62"/>
    </row>
    <row r="23510">
      <c r="A23510" s="61"/>
      <c r="B23510" s="61"/>
      <c r="C23510" s="61"/>
      <c r="D23510" s="57"/>
      <c r="E23510" s="62"/>
    </row>
    <row r="23511">
      <c r="A23511" s="61"/>
      <c r="B23511" s="61"/>
      <c r="C23511" s="61"/>
      <c r="D23511" s="57"/>
      <c r="E23511" s="62"/>
    </row>
    <row r="23512">
      <c r="A23512" s="61"/>
      <c r="B23512" s="61"/>
      <c r="C23512" s="61"/>
      <c r="D23512" s="57"/>
      <c r="E23512" s="62"/>
    </row>
    <row r="23513">
      <c r="A23513" s="61"/>
      <c r="B23513" s="61"/>
      <c r="C23513" s="61"/>
      <c r="D23513" s="57"/>
      <c r="E23513" s="62"/>
    </row>
    <row r="23514">
      <c r="A23514" s="61"/>
      <c r="B23514" s="61"/>
      <c r="C23514" s="61"/>
      <c r="D23514" s="57"/>
      <c r="E23514" s="62"/>
    </row>
    <row r="23515">
      <c r="A23515" s="61"/>
      <c r="B23515" s="61"/>
      <c r="C23515" s="61"/>
      <c r="D23515" s="57"/>
      <c r="E23515" s="62"/>
    </row>
    <row r="23516">
      <c r="A23516" s="61"/>
      <c r="B23516" s="61"/>
      <c r="C23516" s="61"/>
      <c r="D23516" s="57"/>
      <c r="E23516" s="62"/>
    </row>
    <row r="23517">
      <c r="A23517" s="61"/>
      <c r="B23517" s="61"/>
      <c r="C23517" s="61"/>
      <c r="D23517" s="57"/>
      <c r="E23517" s="62"/>
    </row>
    <row r="23518">
      <c r="A23518" s="61"/>
      <c r="B23518" s="61"/>
      <c r="C23518" s="61"/>
      <c r="D23518" s="57"/>
      <c r="E23518" s="62"/>
    </row>
    <row r="23519">
      <c r="A23519" s="61"/>
      <c r="B23519" s="61"/>
      <c r="C23519" s="61"/>
      <c r="D23519" s="57"/>
      <c r="E23519" s="62"/>
    </row>
    <row r="23520">
      <c r="A23520" s="61"/>
      <c r="B23520" s="61"/>
      <c r="C23520" s="61"/>
      <c r="D23520" s="57"/>
      <c r="E23520" s="62"/>
    </row>
    <row r="23521">
      <c r="A23521" s="61"/>
      <c r="B23521" s="61"/>
      <c r="C23521" s="61"/>
      <c r="D23521" s="57"/>
      <c r="E23521" s="62"/>
    </row>
    <row r="23522">
      <c r="A23522" s="61"/>
      <c r="B23522" s="61"/>
      <c r="C23522" s="61"/>
      <c r="D23522" s="57"/>
      <c r="E23522" s="62"/>
    </row>
    <row r="23523">
      <c r="A23523" s="61"/>
      <c r="B23523" s="61"/>
      <c r="C23523" s="61"/>
      <c r="D23523" s="57"/>
      <c r="E23523" s="62"/>
    </row>
    <row r="23524">
      <c r="A23524" s="61"/>
      <c r="B23524" s="61"/>
      <c r="C23524" s="61"/>
      <c r="D23524" s="57"/>
      <c r="E23524" s="62"/>
    </row>
    <row r="23525">
      <c r="A23525" s="61"/>
      <c r="B23525" s="61"/>
      <c r="C23525" s="61"/>
      <c r="D23525" s="57"/>
      <c r="E23525" s="62"/>
    </row>
    <row r="23526">
      <c r="A23526" s="61"/>
      <c r="B23526" s="61"/>
      <c r="C23526" s="61"/>
      <c r="D23526" s="57"/>
      <c r="E23526" s="62"/>
    </row>
    <row r="23527">
      <c r="A23527" s="61"/>
      <c r="B23527" s="61"/>
      <c r="C23527" s="61"/>
      <c r="D23527" s="57"/>
      <c r="E23527" s="62"/>
    </row>
    <row r="23528">
      <c r="A23528" s="61"/>
      <c r="B23528" s="61"/>
      <c r="C23528" s="61"/>
      <c r="D23528" s="57"/>
      <c r="E23528" s="62"/>
    </row>
    <row r="23529">
      <c r="A23529" s="61"/>
      <c r="B23529" s="61"/>
      <c r="C23529" s="61"/>
      <c r="D23529" s="57"/>
      <c r="E23529" s="62"/>
    </row>
    <row r="23530">
      <c r="A23530" s="61"/>
      <c r="B23530" s="61"/>
      <c r="C23530" s="61"/>
      <c r="D23530" s="57"/>
      <c r="E23530" s="62"/>
    </row>
    <row r="23531">
      <c r="A23531" s="61"/>
      <c r="B23531" s="61"/>
      <c r="C23531" s="61"/>
      <c r="D23531" s="57"/>
      <c r="E23531" s="62"/>
    </row>
    <row r="23532">
      <c r="A23532" s="61"/>
      <c r="B23532" s="61"/>
      <c r="C23532" s="61"/>
      <c r="D23532" s="57"/>
      <c r="E23532" s="62"/>
    </row>
    <row r="23533">
      <c r="A23533" s="61"/>
      <c r="B23533" s="61"/>
      <c r="C23533" s="61"/>
      <c r="D23533" s="57"/>
      <c r="E23533" s="62"/>
    </row>
    <row r="23534">
      <c r="A23534" s="61"/>
      <c r="B23534" s="61"/>
      <c r="C23534" s="61"/>
      <c r="D23534" s="57"/>
      <c r="E23534" s="62"/>
    </row>
    <row r="23535">
      <c r="A23535" s="61"/>
      <c r="B23535" s="61"/>
      <c r="C23535" s="61"/>
      <c r="D23535" s="57"/>
      <c r="E23535" s="62"/>
    </row>
    <row r="23536">
      <c r="A23536" s="61"/>
      <c r="B23536" s="61"/>
      <c r="C23536" s="61"/>
      <c r="D23536" s="57"/>
      <c r="E23536" s="62"/>
    </row>
    <row r="23537">
      <c r="A23537" s="61"/>
      <c r="B23537" s="61"/>
      <c r="C23537" s="61"/>
      <c r="D23537" s="57"/>
      <c r="E23537" s="62"/>
    </row>
    <row r="23538">
      <c r="A23538" s="61"/>
      <c r="B23538" s="61"/>
      <c r="C23538" s="61"/>
      <c r="D23538" s="57"/>
      <c r="E23538" s="62"/>
    </row>
    <row r="23539">
      <c r="A23539" s="61"/>
      <c r="B23539" s="61"/>
      <c r="C23539" s="61"/>
      <c r="D23539" s="57"/>
      <c r="E23539" s="62"/>
    </row>
    <row r="23540">
      <c r="A23540" s="61"/>
      <c r="B23540" s="61"/>
      <c r="C23540" s="61"/>
      <c r="D23540" s="57"/>
      <c r="E23540" s="62"/>
    </row>
    <row r="23541">
      <c r="A23541" s="61"/>
      <c r="B23541" s="61"/>
      <c r="C23541" s="61"/>
      <c r="D23541" s="57"/>
      <c r="E23541" s="62"/>
    </row>
    <row r="23542">
      <c r="A23542" s="61"/>
      <c r="B23542" s="61"/>
      <c r="C23542" s="61"/>
      <c r="D23542" s="57"/>
      <c r="E23542" s="62"/>
    </row>
    <row r="23543">
      <c r="A23543" s="61"/>
      <c r="B23543" s="61"/>
      <c r="C23543" s="61"/>
      <c r="D23543" s="57"/>
      <c r="E23543" s="62"/>
    </row>
    <row r="23544">
      <c r="A23544" s="61"/>
      <c r="B23544" s="61"/>
      <c r="C23544" s="61"/>
      <c r="D23544" s="57"/>
      <c r="E23544" s="62"/>
    </row>
    <row r="23545">
      <c r="A23545" s="61"/>
      <c r="B23545" s="61"/>
      <c r="C23545" s="61"/>
      <c r="D23545" s="57"/>
      <c r="E23545" s="62"/>
    </row>
    <row r="23546">
      <c r="A23546" s="61"/>
      <c r="B23546" s="61"/>
      <c r="C23546" s="61"/>
      <c r="D23546" s="57"/>
      <c r="E23546" s="62"/>
    </row>
    <row r="23547">
      <c r="A23547" s="61"/>
      <c r="B23547" s="61"/>
      <c r="C23547" s="61"/>
      <c r="D23547" s="57"/>
      <c r="E23547" s="62"/>
    </row>
    <row r="23548">
      <c r="A23548" s="61"/>
      <c r="B23548" s="61"/>
      <c r="C23548" s="61"/>
      <c r="D23548" s="57"/>
      <c r="E23548" s="62"/>
    </row>
    <row r="23549">
      <c r="A23549" s="61"/>
      <c r="B23549" s="61"/>
      <c r="C23549" s="61"/>
      <c r="D23549" s="57"/>
      <c r="E23549" s="62"/>
    </row>
    <row r="23550">
      <c r="A23550" s="61"/>
      <c r="B23550" s="61"/>
      <c r="C23550" s="61"/>
      <c r="D23550" s="57"/>
      <c r="E23550" s="62"/>
    </row>
    <row r="23551">
      <c r="A23551" s="61"/>
      <c r="B23551" s="61"/>
      <c r="C23551" s="61"/>
      <c r="D23551" s="57"/>
      <c r="E23551" s="62"/>
    </row>
    <row r="23552">
      <c r="A23552" s="61"/>
      <c r="B23552" s="61"/>
      <c r="C23552" s="61"/>
      <c r="D23552" s="57"/>
      <c r="E23552" s="62"/>
    </row>
    <row r="23553">
      <c r="A23553" s="61"/>
      <c r="B23553" s="61"/>
      <c r="C23553" s="61"/>
      <c r="D23553" s="57"/>
      <c r="E23553" s="62"/>
    </row>
    <row r="23554">
      <c r="A23554" s="61"/>
      <c r="B23554" s="61"/>
      <c r="C23554" s="61"/>
      <c r="D23554" s="57"/>
      <c r="E23554" s="62"/>
    </row>
    <row r="23555">
      <c r="A23555" s="61"/>
      <c r="B23555" s="61"/>
      <c r="C23555" s="61"/>
      <c r="D23555" s="57"/>
      <c r="E23555" s="62"/>
    </row>
    <row r="23556">
      <c r="A23556" s="61"/>
      <c r="B23556" s="61"/>
      <c r="C23556" s="61"/>
      <c r="D23556" s="57"/>
      <c r="E23556" s="62"/>
    </row>
    <row r="23557">
      <c r="A23557" s="61"/>
      <c r="B23557" s="61"/>
      <c r="C23557" s="61"/>
      <c r="D23557" s="57"/>
      <c r="E23557" s="62"/>
    </row>
    <row r="23558">
      <c r="A23558" s="61"/>
      <c r="B23558" s="61"/>
      <c r="C23558" s="61"/>
      <c r="D23558" s="57"/>
      <c r="E23558" s="62"/>
    </row>
    <row r="23559">
      <c r="A23559" s="61"/>
      <c r="B23559" s="61"/>
      <c r="C23559" s="61"/>
      <c r="D23559" s="57"/>
      <c r="E23559" s="62"/>
    </row>
    <row r="23560">
      <c r="A23560" s="61"/>
      <c r="B23560" s="61"/>
      <c r="C23560" s="61"/>
      <c r="D23560" s="57"/>
      <c r="E23560" s="62"/>
    </row>
    <row r="23561">
      <c r="A23561" s="61"/>
      <c r="B23561" s="61"/>
      <c r="C23561" s="61"/>
      <c r="D23561" s="57"/>
      <c r="E23561" s="62"/>
    </row>
    <row r="23562">
      <c r="A23562" s="61"/>
      <c r="B23562" s="61"/>
      <c r="C23562" s="61"/>
      <c r="D23562" s="57"/>
      <c r="E23562" s="62"/>
    </row>
    <row r="23563">
      <c r="A23563" s="61"/>
      <c r="B23563" s="61"/>
      <c r="C23563" s="61"/>
      <c r="D23563" s="57"/>
      <c r="E23563" s="62"/>
    </row>
    <row r="23564">
      <c r="A23564" s="61"/>
      <c r="B23564" s="61"/>
      <c r="C23564" s="61"/>
      <c r="D23564" s="57"/>
      <c r="E23564" s="62"/>
    </row>
    <row r="23565">
      <c r="A23565" s="61"/>
      <c r="B23565" s="61"/>
      <c r="C23565" s="61"/>
      <c r="D23565" s="57"/>
      <c r="E23565" s="62"/>
    </row>
    <row r="23566">
      <c r="A23566" s="61"/>
      <c r="B23566" s="61"/>
      <c r="C23566" s="61"/>
      <c r="D23566" s="57"/>
      <c r="E23566" s="62"/>
    </row>
    <row r="23567">
      <c r="A23567" s="61"/>
      <c r="B23567" s="61"/>
      <c r="C23567" s="61"/>
      <c r="D23567" s="57"/>
      <c r="E23567" s="62"/>
    </row>
    <row r="23568">
      <c r="A23568" s="61"/>
      <c r="B23568" s="61"/>
      <c r="C23568" s="61"/>
      <c r="D23568" s="57"/>
      <c r="E23568" s="62"/>
    </row>
    <row r="23569">
      <c r="A23569" s="61"/>
      <c r="B23569" s="61"/>
      <c r="C23569" s="61"/>
      <c r="D23569" s="57"/>
      <c r="E23569" s="62"/>
    </row>
    <row r="23570">
      <c r="A23570" s="61"/>
      <c r="B23570" s="61"/>
      <c r="C23570" s="61"/>
      <c r="D23570" s="57"/>
      <c r="E23570" s="62"/>
    </row>
    <row r="23571">
      <c r="A23571" s="61"/>
      <c r="B23571" s="61"/>
      <c r="C23571" s="61"/>
      <c r="D23571" s="57"/>
      <c r="E23571" s="62"/>
    </row>
    <row r="23572">
      <c r="A23572" s="61"/>
      <c r="B23572" s="61"/>
      <c r="C23572" s="61"/>
      <c r="D23572" s="57"/>
      <c r="E23572" s="62"/>
    </row>
    <row r="23573">
      <c r="A23573" s="61"/>
      <c r="B23573" s="61"/>
      <c r="C23573" s="61"/>
      <c r="D23573" s="57"/>
      <c r="E23573" s="62"/>
    </row>
    <row r="23574">
      <c r="A23574" s="61"/>
      <c r="B23574" s="61"/>
      <c r="C23574" s="61"/>
      <c r="D23574" s="57"/>
      <c r="E23574" s="62"/>
    </row>
    <row r="23575">
      <c r="A23575" s="61"/>
      <c r="B23575" s="61"/>
      <c r="C23575" s="61"/>
      <c r="D23575" s="57"/>
      <c r="E23575" s="62"/>
    </row>
    <row r="23576">
      <c r="A23576" s="61"/>
      <c r="B23576" s="61"/>
      <c r="C23576" s="61"/>
      <c r="D23576" s="57"/>
      <c r="E23576" s="62"/>
    </row>
    <row r="23577">
      <c r="A23577" s="61"/>
      <c r="B23577" s="61"/>
      <c r="C23577" s="61"/>
      <c r="D23577" s="57"/>
      <c r="E23577" s="62"/>
    </row>
    <row r="23578">
      <c r="A23578" s="61"/>
      <c r="B23578" s="61"/>
      <c r="C23578" s="61"/>
      <c r="D23578" s="57"/>
      <c r="E23578" s="62"/>
    </row>
    <row r="23579">
      <c r="A23579" s="61"/>
      <c r="B23579" s="61"/>
      <c r="C23579" s="61"/>
      <c r="D23579" s="57"/>
      <c r="E23579" s="62"/>
    </row>
    <row r="23580">
      <c r="A23580" s="61"/>
      <c r="B23580" s="61"/>
      <c r="C23580" s="61"/>
      <c r="D23580" s="57"/>
      <c r="E23580" s="62"/>
    </row>
    <row r="23581">
      <c r="A23581" s="61"/>
      <c r="B23581" s="61"/>
      <c r="C23581" s="61"/>
      <c r="D23581" s="57"/>
      <c r="E23581" s="62"/>
    </row>
    <row r="23582">
      <c r="A23582" s="61"/>
      <c r="B23582" s="61"/>
      <c r="C23582" s="61"/>
      <c r="D23582" s="57"/>
      <c r="E23582" s="62"/>
    </row>
    <row r="23583">
      <c r="A23583" s="61"/>
      <c r="B23583" s="61"/>
      <c r="C23583" s="61"/>
      <c r="D23583" s="57"/>
      <c r="E23583" s="62"/>
    </row>
    <row r="23584">
      <c r="A23584" s="61"/>
      <c r="B23584" s="61"/>
      <c r="C23584" s="61"/>
      <c r="D23584" s="57"/>
      <c r="E23584" s="62"/>
    </row>
    <row r="23585">
      <c r="A23585" s="61"/>
      <c r="B23585" s="61"/>
      <c r="C23585" s="61"/>
      <c r="D23585" s="57"/>
      <c r="E23585" s="62"/>
    </row>
    <row r="23586">
      <c r="A23586" s="61"/>
      <c r="B23586" s="61"/>
      <c r="C23586" s="61"/>
      <c r="D23586" s="57"/>
      <c r="E23586" s="62"/>
    </row>
    <row r="23587">
      <c r="A23587" s="61"/>
      <c r="B23587" s="61"/>
      <c r="C23587" s="61"/>
      <c r="D23587" s="57"/>
      <c r="E23587" s="62"/>
    </row>
    <row r="23588">
      <c r="A23588" s="61"/>
      <c r="B23588" s="61"/>
      <c r="C23588" s="61"/>
      <c r="D23588" s="57"/>
      <c r="E23588" s="62"/>
    </row>
    <row r="23589">
      <c r="A23589" s="61"/>
      <c r="B23589" s="61"/>
      <c r="C23589" s="61"/>
      <c r="D23589" s="57"/>
      <c r="E23589" s="62"/>
    </row>
    <row r="23590">
      <c r="A23590" s="61"/>
      <c r="B23590" s="61"/>
      <c r="C23590" s="61"/>
      <c r="D23590" s="57"/>
      <c r="E23590" s="62"/>
    </row>
    <row r="23591">
      <c r="A23591" s="61"/>
      <c r="B23591" s="61"/>
      <c r="C23591" s="61"/>
      <c r="D23591" s="57"/>
      <c r="E23591" s="62"/>
    </row>
    <row r="23592">
      <c r="A23592" s="61"/>
      <c r="B23592" s="61"/>
      <c r="C23592" s="61"/>
      <c r="D23592" s="57"/>
      <c r="E23592" s="62"/>
    </row>
    <row r="23593">
      <c r="A23593" s="61"/>
      <c r="B23593" s="61"/>
      <c r="C23593" s="61"/>
      <c r="D23593" s="57"/>
      <c r="E23593" s="62"/>
    </row>
    <row r="23594">
      <c r="A23594" s="61"/>
      <c r="B23594" s="61"/>
      <c r="C23594" s="61"/>
      <c r="D23594" s="57"/>
      <c r="E23594" s="62"/>
    </row>
    <row r="23595">
      <c r="A23595" s="61"/>
      <c r="B23595" s="61"/>
      <c r="C23595" s="61"/>
      <c r="D23595" s="57"/>
      <c r="E23595" s="62"/>
    </row>
    <row r="23596">
      <c r="A23596" s="61"/>
      <c r="B23596" s="61"/>
      <c r="C23596" s="61"/>
      <c r="D23596" s="57"/>
      <c r="E23596" s="62"/>
    </row>
    <row r="23597">
      <c r="A23597" s="61"/>
      <c r="B23597" s="61"/>
      <c r="C23597" s="61"/>
      <c r="D23597" s="57"/>
      <c r="E23597" s="62"/>
    </row>
    <row r="23598">
      <c r="A23598" s="61"/>
      <c r="B23598" s="61"/>
      <c r="C23598" s="61"/>
      <c r="D23598" s="57"/>
      <c r="E23598" s="62"/>
    </row>
    <row r="23599">
      <c r="A23599" s="61"/>
      <c r="B23599" s="61"/>
      <c r="C23599" s="61"/>
      <c r="D23599" s="57"/>
      <c r="E23599" s="62"/>
    </row>
    <row r="23600">
      <c r="A23600" s="61"/>
      <c r="B23600" s="61"/>
      <c r="C23600" s="61"/>
      <c r="D23600" s="57"/>
      <c r="E23600" s="62"/>
    </row>
    <row r="23601">
      <c r="A23601" s="61"/>
      <c r="B23601" s="61"/>
      <c r="C23601" s="61"/>
      <c r="D23601" s="57"/>
      <c r="E23601" s="62"/>
    </row>
    <row r="23602">
      <c r="A23602" s="61"/>
      <c r="B23602" s="61"/>
      <c r="C23602" s="61"/>
      <c r="D23602" s="57"/>
      <c r="E23602" s="62"/>
    </row>
    <row r="23603">
      <c r="A23603" s="61"/>
      <c r="B23603" s="61"/>
      <c r="C23603" s="61"/>
      <c r="D23603" s="57"/>
      <c r="E23603" s="62"/>
    </row>
    <row r="23604">
      <c r="A23604" s="61"/>
      <c r="B23604" s="61"/>
      <c r="C23604" s="61"/>
      <c r="D23604" s="57"/>
      <c r="E23604" s="62"/>
    </row>
    <row r="23605">
      <c r="A23605" s="61"/>
      <c r="B23605" s="61"/>
      <c r="C23605" s="61"/>
      <c r="D23605" s="57"/>
      <c r="E23605" s="62"/>
    </row>
    <row r="23606">
      <c r="A23606" s="61"/>
      <c r="B23606" s="61"/>
      <c r="C23606" s="61"/>
      <c r="D23606" s="57"/>
      <c r="E23606" s="62"/>
    </row>
    <row r="23607">
      <c r="A23607" s="61"/>
      <c r="B23607" s="61"/>
      <c r="C23607" s="61"/>
      <c r="D23607" s="57"/>
      <c r="E23607" s="62"/>
    </row>
    <row r="23608">
      <c r="A23608" s="61"/>
      <c r="B23608" s="61"/>
      <c r="C23608" s="61"/>
      <c r="D23608" s="57"/>
      <c r="E23608" s="62"/>
    </row>
    <row r="23609">
      <c r="A23609" s="61"/>
      <c r="B23609" s="61"/>
      <c r="C23609" s="61"/>
      <c r="D23609" s="57"/>
      <c r="E23609" s="62"/>
    </row>
    <row r="23610">
      <c r="A23610" s="61"/>
      <c r="B23610" s="61"/>
      <c r="C23610" s="61"/>
      <c r="D23610" s="57"/>
      <c r="E23610" s="62"/>
    </row>
    <row r="23611">
      <c r="A23611" s="61"/>
      <c r="B23611" s="61"/>
      <c r="C23611" s="61"/>
      <c r="D23611" s="57"/>
      <c r="E23611" s="62"/>
    </row>
    <row r="23612">
      <c r="A23612" s="61"/>
      <c r="B23612" s="61"/>
      <c r="C23612" s="61"/>
      <c r="D23612" s="57"/>
      <c r="E23612" s="62"/>
    </row>
    <row r="23613">
      <c r="A23613" s="61"/>
      <c r="B23613" s="61"/>
      <c r="C23613" s="61"/>
      <c r="D23613" s="57"/>
      <c r="E23613" s="62"/>
    </row>
    <row r="23614">
      <c r="A23614" s="61"/>
      <c r="B23614" s="61"/>
      <c r="C23614" s="61"/>
      <c r="D23614" s="57"/>
      <c r="E23614" s="62"/>
    </row>
    <row r="23615">
      <c r="A23615" s="61"/>
      <c r="B23615" s="61"/>
      <c r="C23615" s="61"/>
      <c r="D23615" s="57"/>
      <c r="E23615" s="62"/>
    </row>
    <row r="23616">
      <c r="A23616" s="61"/>
      <c r="B23616" s="61"/>
      <c r="C23616" s="61"/>
      <c r="D23616" s="57"/>
      <c r="E23616" s="62"/>
    </row>
    <row r="23617">
      <c r="A23617" s="61"/>
      <c r="B23617" s="61"/>
      <c r="C23617" s="61"/>
      <c r="D23617" s="57"/>
      <c r="E23617" s="62"/>
    </row>
    <row r="23618">
      <c r="A23618" s="61"/>
      <c r="B23618" s="61"/>
      <c r="C23618" s="61"/>
      <c r="D23618" s="57"/>
      <c r="E23618" s="62"/>
    </row>
    <row r="23619">
      <c r="A23619" s="61"/>
      <c r="B23619" s="61"/>
      <c r="C23619" s="61"/>
      <c r="D23619" s="57"/>
      <c r="E23619" s="62"/>
    </row>
    <row r="23620">
      <c r="A23620" s="61"/>
      <c r="B23620" s="61"/>
      <c r="C23620" s="61"/>
      <c r="D23620" s="57"/>
      <c r="E23620" s="62"/>
    </row>
    <row r="23621">
      <c r="A23621" s="61"/>
      <c r="B23621" s="61"/>
      <c r="C23621" s="61"/>
      <c r="D23621" s="57"/>
      <c r="E23621" s="62"/>
    </row>
    <row r="23622">
      <c r="A23622" s="61"/>
      <c r="B23622" s="61"/>
      <c r="C23622" s="61"/>
      <c r="D23622" s="57"/>
      <c r="E23622" s="62"/>
    </row>
    <row r="23623">
      <c r="A23623" s="61"/>
      <c r="B23623" s="61"/>
      <c r="C23623" s="61"/>
      <c r="D23623" s="57"/>
      <c r="E23623" s="62"/>
    </row>
    <row r="23624">
      <c r="A23624" s="61"/>
      <c r="B23624" s="61"/>
      <c r="C23624" s="61"/>
      <c r="D23624" s="57"/>
      <c r="E23624" s="62"/>
    </row>
    <row r="23625">
      <c r="A23625" s="61"/>
      <c r="B23625" s="61"/>
      <c r="C23625" s="61"/>
      <c r="D23625" s="57"/>
      <c r="E23625" s="62"/>
    </row>
    <row r="23626">
      <c r="A23626" s="61"/>
      <c r="B23626" s="61"/>
      <c r="C23626" s="61"/>
      <c r="D23626" s="57"/>
      <c r="E23626" s="62"/>
    </row>
    <row r="23627">
      <c r="A23627" s="61"/>
      <c r="B23627" s="61"/>
      <c r="C23627" s="61"/>
      <c r="D23627" s="57"/>
      <c r="E23627" s="62"/>
    </row>
    <row r="23628">
      <c r="A23628" s="61"/>
      <c r="B23628" s="61"/>
      <c r="C23628" s="61"/>
      <c r="D23628" s="57"/>
      <c r="E23628" s="62"/>
    </row>
    <row r="23629">
      <c r="A23629" s="61"/>
      <c r="B23629" s="61"/>
      <c r="C23629" s="61"/>
      <c r="D23629" s="57"/>
      <c r="E23629" s="62"/>
    </row>
    <row r="23630">
      <c r="A23630" s="61"/>
      <c r="B23630" s="61"/>
      <c r="C23630" s="61"/>
      <c r="D23630" s="57"/>
      <c r="E23630" s="62"/>
    </row>
    <row r="23631">
      <c r="A23631" s="61"/>
      <c r="B23631" s="61"/>
      <c r="C23631" s="61"/>
      <c r="D23631" s="57"/>
      <c r="E23631" s="62"/>
    </row>
    <row r="23632">
      <c r="A23632" s="61"/>
      <c r="B23632" s="61"/>
      <c r="C23632" s="61"/>
      <c r="D23632" s="57"/>
      <c r="E23632" s="62"/>
    </row>
    <row r="23633">
      <c r="A23633" s="61"/>
      <c r="B23633" s="61"/>
      <c r="C23633" s="61"/>
      <c r="D23633" s="57"/>
      <c r="E23633" s="62"/>
    </row>
    <row r="23634">
      <c r="A23634" s="61"/>
      <c r="B23634" s="61"/>
      <c r="C23634" s="61"/>
      <c r="D23634" s="57"/>
      <c r="E23634" s="62"/>
    </row>
    <row r="23635">
      <c r="A23635" s="61"/>
      <c r="B23635" s="61"/>
      <c r="C23635" s="61"/>
      <c r="D23635" s="57"/>
      <c r="E23635" s="62"/>
    </row>
    <row r="23636">
      <c r="A23636" s="61"/>
      <c r="B23636" s="61"/>
      <c r="C23636" s="61"/>
      <c r="D23636" s="57"/>
      <c r="E23636" s="62"/>
    </row>
    <row r="23637">
      <c r="A23637" s="61"/>
      <c r="B23637" s="61"/>
      <c r="C23637" s="61"/>
      <c r="D23637" s="57"/>
      <c r="E23637" s="62"/>
    </row>
    <row r="23638">
      <c r="A23638" s="61"/>
      <c r="B23638" s="61"/>
      <c r="C23638" s="61"/>
      <c r="D23638" s="57"/>
      <c r="E23638" s="62"/>
    </row>
    <row r="23639">
      <c r="A23639" s="61"/>
      <c r="B23639" s="61"/>
      <c r="C23639" s="61"/>
      <c r="D23639" s="57"/>
      <c r="E23639" s="62"/>
    </row>
    <row r="23640">
      <c r="A23640" s="61"/>
      <c r="B23640" s="61"/>
      <c r="C23640" s="61"/>
      <c r="D23640" s="57"/>
      <c r="E23640" s="62"/>
    </row>
    <row r="23641">
      <c r="A23641" s="61"/>
      <c r="B23641" s="61"/>
      <c r="C23641" s="61"/>
      <c r="D23641" s="57"/>
      <c r="E23641" s="62"/>
    </row>
    <row r="23642">
      <c r="A23642" s="61"/>
      <c r="B23642" s="61"/>
      <c r="C23642" s="61"/>
      <c r="D23642" s="57"/>
      <c r="E23642" s="62"/>
    </row>
    <row r="23643">
      <c r="A23643" s="61"/>
      <c r="B23643" s="61"/>
      <c r="C23643" s="61"/>
      <c r="D23643" s="57"/>
      <c r="E23643" s="62"/>
    </row>
    <row r="23644">
      <c r="A23644" s="61"/>
      <c r="B23644" s="61"/>
      <c r="C23644" s="61"/>
      <c r="D23644" s="57"/>
      <c r="E23644" s="62"/>
    </row>
    <row r="23645">
      <c r="A23645" s="61"/>
      <c r="B23645" s="61"/>
      <c r="C23645" s="61"/>
      <c r="D23645" s="57"/>
      <c r="E23645" s="62"/>
    </row>
    <row r="23646">
      <c r="A23646" s="61"/>
      <c r="B23646" s="61"/>
      <c r="C23646" s="61"/>
      <c r="D23646" s="57"/>
      <c r="E23646" s="62"/>
    </row>
    <row r="23647">
      <c r="A23647" s="61"/>
      <c r="B23647" s="61"/>
      <c r="C23647" s="61"/>
      <c r="D23647" s="57"/>
      <c r="E23647" s="62"/>
    </row>
    <row r="23648">
      <c r="A23648" s="61"/>
      <c r="B23648" s="61"/>
      <c r="C23648" s="61"/>
      <c r="D23648" s="57"/>
      <c r="E23648" s="62"/>
    </row>
    <row r="23649">
      <c r="A23649" s="61"/>
      <c r="B23649" s="61"/>
      <c r="C23649" s="61"/>
      <c r="D23649" s="57"/>
      <c r="E23649" s="62"/>
    </row>
    <row r="23650">
      <c r="A23650" s="61"/>
      <c r="B23650" s="61"/>
      <c r="C23650" s="61"/>
      <c r="D23650" s="57"/>
      <c r="E23650" s="62"/>
    </row>
    <row r="23651">
      <c r="A23651" s="61"/>
      <c r="B23651" s="61"/>
      <c r="C23651" s="61"/>
      <c r="D23651" s="57"/>
      <c r="E23651" s="62"/>
    </row>
    <row r="23652">
      <c r="A23652" s="61"/>
      <c r="B23652" s="61"/>
      <c r="C23652" s="61"/>
      <c r="D23652" s="57"/>
      <c r="E23652" s="62"/>
    </row>
    <row r="23653">
      <c r="A23653" s="61"/>
      <c r="B23653" s="61"/>
      <c r="C23653" s="61"/>
      <c r="D23653" s="57"/>
      <c r="E23653" s="62"/>
    </row>
    <row r="23654">
      <c r="A23654" s="61"/>
      <c r="B23654" s="61"/>
      <c r="C23654" s="61"/>
      <c r="D23654" s="57"/>
      <c r="E23654" s="62"/>
    </row>
    <row r="23655">
      <c r="A23655" s="61"/>
      <c r="B23655" s="61"/>
      <c r="C23655" s="61"/>
      <c r="D23655" s="57"/>
      <c r="E23655" s="62"/>
    </row>
    <row r="23656">
      <c r="A23656" s="61"/>
      <c r="B23656" s="61"/>
      <c r="C23656" s="61"/>
      <c r="D23656" s="57"/>
      <c r="E23656" s="62"/>
    </row>
    <row r="23657">
      <c r="A23657" s="61"/>
      <c r="B23657" s="61"/>
      <c r="C23657" s="61"/>
      <c r="D23657" s="57"/>
      <c r="E23657" s="62"/>
    </row>
    <row r="23658">
      <c r="A23658" s="61"/>
      <c r="B23658" s="61"/>
      <c r="C23658" s="61"/>
      <c r="D23658" s="57"/>
      <c r="E23658" s="62"/>
    </row>
    <row r="23659">
      <c r="A23659" s="61"/>
      <c r="B23659" s="61"/>
      <c r="C23659" s="61"/>
      <c r="D23659" s="57"/>
      <c r="E23659" s="62"/>
    </row>
    <row r="23660">
      <c r="A23660" s="61"/>
      <c r="B23660" s="61"/>
      <c r="C23660" s="61"/>
      <c r="D23660" s="57"/>
      <c r="E23660" s="62"/>
    </row>
    <row r="23661">
      <c r="A23661" s="61"/>
      <c r="B23661" s="61"/>
      <c r="C23661" s="61"/>
      <c r="D23661" s="57"/>
      <c r="E23661" s="62"/>
    </row>
    <row r="23662">
      <c r="A23662" s="61"/>
      <c r="B23662" s="61"/>
      <c r="C23662" s="61"/>
      <c r="D23662" s="57"/>
      <c r="E23662" s="62"/>
    </row>
    <row r="23663">
      <c r="A23663" s="61"/>
      <c r="B23663" s="61"/>
      <c r="C23663" s="61"/>
      <c r="D23663" s="57"/>
      <c r="E23663" s="62"/>
    </row>
    <row r="23664">
      <c r="A23664" s="61"/>
      <c r="B23664" s="61"/>
      <c r="C23664" s="61"/>
      <c r="D23664" s="57"/>
      <c r="E23664" s="62"/>
    </row>
    <row r="23665">
      <c r="A23665" s="61"/>
      <c r="B23665" s="61"/>
      <c r="C23665" s="61"/>
      <c r="D23665" s="57"/>
      <c r="E23665" s="62"/>
    </row>
    <row r="23666">
      <c r="A23666" s="61"/>
      <c r="B23666" s="61"/>
      <c r="C23666" s="61"/>
      <c r="D23666" s="57"/>
      <c r="E23666" s="62"/>
    </row>
    <row r="23667">
      <c r="A23667" s="61"/>
      <c r="B23667" s="61"/>
      <c r="C23667" s="61"/>
      <c r="D23667" s="57"/>
      <c r="E23667" s="62"/>
    </row>
    <row r="23668">
      <c r="A23668" s="61"/>
      <c r="B23668" s="61"/>
      <c r="C23668" s="61"/>
      <c r="D23668" s="57"/>
      <c r="E23668" s="62"/>
    </row>
    <row r="23669">
      <c r="A23669" s="61"/>
      <c r="B23669" s="61"/>
      <c r="C23669" s="61"/>
      <c r="D23669" s="57"/>
      <c r="E23669" s="62"/>
    </row>
    <row r="23670">
      <c r="A23670" s="61"/>
      <c r="B23670" s="61"/>
      <c r="C23670" s="61"/>
      <c r="D23670" s="57"/>
      <c r="E23670" s="62"/>
    </row>
    <row r="23671">
      <c r="A23671" s="61"/>
      <c r="B23671" s="61"/>
      <c r="C23671" s="61"/>
      <c r="D23671" s="57"/>
      <c r="E23671" s="62"/>
    </row>
    <row r="23672">
      <c r="A23672" s="61"/>
      <c r="B23672" s="61"/>
      <c r="C23672" s="61"/>
      <c r="D23672" s="57"/>
      <c r="E23672" s="62"/>
    </row>
    <row r="23673">
      <c r="A23673" s="61"/>
      <c r="B23673" s="61"/>
      <c r="C23673" s="61"/>
      <c r="D23673" s="57"/>
      <c r="E23673" s="62"/>
    </row>
    <row r="23674">
      <c r="A23674" s="61"/>
      <c r="B23674" s="61"/>
      <c r="C23674" s="61"/>
      <c r="D23674" s="57"/>
      <c r="E23674" s="62"/>
    </row>
    <row r="23675">
      <c r="A23675" s="61"/>
      <c r="B23675" s="61"/>
      <c r="C23675" s="61"/>
      <c r="D23675" s="57"/>
      <c r="E23675" s="62"/>
    </row>
    <row r="23676">
      <c r="A23676" s="61"/>
      <c r="B23676" s="61"/>
      <c r="C23676" s="61"/>
      <c r="D23676" s="57"/>
      <c r="E23676" s="62"/>
    </row>
    <row r="23677">
      <c r="A23677" s="61"/>
      <c r="B23677" s="61"/>
      <c r="C23677" s="61"/>
      <c r="D23677" s="57"/>
      <c r="E23677" s="62"/>
    </row>
    <row r="23678">
      <c r="A23678" s="61"/>
      <c r="B23678" s="61"/>
      <c r="C23678" s="61"/>
      <c r="D23678" s="57"/>
      <c r="E23678" s="62"/>
    </row>
    <row r="23679">
      <c r="A23679" s="61"/>
      <c r="B23679" s="61"/>
      <c r="C23679" s="61"/>
      <c r="D23679" s="57"/>
      <c r="E23679" s="62"/>
    </row>
    <row r="23680">
      <c r="A23680" s="61"/>
      <c r="B23680" s="61"/>
      <c r="C23680" s="61"/>
      <c r="D23680" s="57"/>
      <c r="E23680" s="62"/>
    </row>
    <row r="23681">
      <c r="A23681" s="61"/>
      <c r="B23681" s="61"/>
      <c r="C23681" s="61"/>
      <c r="D23681" s="57"/>
      <c r="E23681" s="62"/>
    </row>
    <row r="23682">
      <c r="A23682" s="61"/>
      <c r="B23682" s="61"/>
      <c r="C23682" s="61"/>
      <c r="D23682" s="57"/>
      <c r="E23682" s="62"/>
    </row>
    <row r="23683">
      <c r="A23683" s="61"/>
      <c r="B23683" s="61"/>
      <c r="C23683" s="61"/>
      <c r="D23683" s="57"/>
      <c r="E23683" s="62"/>
    </row>
    <row r="23684">
      <c r="A23684" s="61"/>
      <c r="B23684" s="61"/>
      <c r="C23684" s="61"/>
      <c r="D23684" s="57"/>
      <c r="E23684" s="62"/>
    </row>
    <row r="23685">
      <c r="A23685" s="61"/>
      <c r="B23685" s="61"/>
      <c r="C23685" s="61"/>
      <c r="D23685" s="57"/>
      <c r="E23685" s="62"/>
    </row>
    <row r="23686">
      <c r="A23686" s="61"/>
      <c r="B23686" s="61"/>
      <c r="C23686" s="61"/>
      <c r="D23686" s="57"/>
      <c r="E23686" s="62"/>
    </row>
    <row r="23687">
      <c r="A23687" s="61"/>
      <c r="B23687" s="61"/>
      <c r="C23687" s="61"/>
      <c r="D23687" s="57"/>
      <c r="E23687" s="62"/>
    </row>
    <row r="23688">
      <c r="A23688" s="61"/>
      <c r="B23688" s="61"/>
      <c r="C23688" s="61"/>
      <c r="D23688" s="57"/>
      <c r="E23688" s="62"/>
    </row>
    <row r="23689">
      <c r="A23689" s="61"/>
      <c r="B23689" s="61"/>
      <c r="C23689" s="61"/>
      <c r="D23689" s="57"/>
      <c r="E23689" s="62"/>
    </row>
    <row r="23690">
      <c r="A23690" s="61"/>
      <c r="B23690" s="61"/>
      <c r="C23690" s="61"/>
      <c r="D23690" s="57"/>
      <c r="E23690" s="62"/>
    </row>
    <row r="23691">
      <c r="A23691" s="61"/>
      <c r="B23691" s="61"/>
      <c r="C23691" s="61"/>
      <c r="D23691" s="57"/>
      <c r="E23691" s="62"/>
    </row>
    <row r="23692">
      <c r="A23692" s="61"/>
      <c r="B23692" s="61"/>
      <c r="C23692" s="61"/>
      <c r="D23692" s="57"/>
      <c r="E23692" s="62"/>
    </row>
    <row r="23693">
      <c r="A23693" s="61"/>
      <c r="B23693" s="61"/>
      <c r="C23693" s="61"/>
      <c r="D23693" s="57"/>
      <c r="E23693" s="62"/>
    </row>
    <row r="23694">
      <c r="A23694" s="61"/>
      <c r="B23694" s="61"/>
      <c r="C23694" s="61"/>
      <c r="D23694" s="57"/>
      <c r="E23694" s="62"/>
    </row>
    <row r="23695">
      <c r="A23695" s="61"/>
      <c r="B23695" s="61"/>
      <c r="C23695" s="61"/>
      <c r="D23695" s="57"/>
      <c r="E23695" s="62"/>
    </row>
    <row r="23696">
      <c r="A23696" s="61"/>
      <c r="B23696" s="61"/>
      <c r="C23696" s="61"/>
      <c r="D23696" s="57"/>
      <c r="E23696" s="62"/>
    </row>
    <row r="23697">
      <c r="A23697" s="61"/>
      <c r="B23697" s="61"/>
      <c r="C23697" s="61"/>
      <c r="D23697" s="57"/>
      <c r="E23697" s="62"/>
    </row>
    <row r="23698">
      <c r="A23698" s="61"/>
      <c r="B23698" s="61"/>
      <c r="C23698" s="61"/>
      <c r="D23698" s="57"/>
      <c r="E23698" s="62"/>
    </row>
    <row r="23699">
      <c r="A23699" s="61"/>
      <c r="B23699" s="61"/>
      <c r="C23699" s="61"/>
      <c r="D23699" s="57"/>
      <c r="E23699" s="62"/>
    </row>
    <row r="23700">
      <c r="A23700" s="61"/>
      <c r="B23700" s="61"/>
      <c r="C23700" s="61"/>
      <c r="D23700" s="57"/>
      <c r="E23700" s="62"/>
    </row>
    <row r="23701">
      <c r="A23701" s="61"/>
      <c r="B23701" s="61"/>
      <c r="C23701" s="61"/>
      <c r="D23701" s="57"/>
      <c r="E23701" s="62"/>
    </row>
    <row r="23702">
      <c r="A23702" s="61"/>
      <c r="B23702" s="61"/>
      <c r="C23702" s="61"/>
      <c r="D23702" s="57"/>
      <c r="E23702" s="62"/>
    </row>
    <row r="23703">
      <c r="A23703" s="61"/>
      <c r="B23703" s="61"/>
      <c r="C23703" s="61"/>
      <c r="D23703" s="57"/>
      <c r="E23703" s="62"/>
    </row>
    <row r="23704">
      <c r="A23704" s="61"/>
      <c r="B23704" s="61"/>
      <c r="C23704" s="61"/>
      <c r="D23704" s="57"/>
      <c r="E23704" s="62"/>
    </row>
    <row r="23705">
      <c r="A23705" s="61"/>
      <c r="B23705" s="61"/>
      <c r="C23705" s="61"/>
      <c r="D23705" s="57"/>
      <c r="E23705" s="62"/>
    </row>
    <row r="23706">
      <c r="A23706" s="61"/>
      <c r="B23706" s="61"/>
      <c r="C23706" s="61"/>
      <c r="D23706" s="57"/>
      <c r="E23706" s="62"/>
    </row>
    <row r="23707">
      <c r="A23707" s="61"/>
      <c r="B23707" s="61"/>
      <c r="C23707" s="61"/>
      <c r="D23707" s="57"/>
      <c r="E23707" s="62"/>
    </row>
    <row r="23708">
      <c r="A23708" s="61"/>
      <c r="B23708" s="61"/>
      <c r="C23708" s="61"/>
      <c r="D23708" s="57"/>
      <c r="E23708" s="62"/>
    </row>
    <row r="23709">
      <c r="A23709" s="61"/>
      <c r="B23709" s="61"/>
      <c r="C23709" s="61"/>
      <c r="D23709" s="57"/>
      <c r="E23709" s="62"/>
    </row>
    <row r="23710">
      <c r="A23710" s="61"/>
      <c r="B23710" s="61"/>
      <c r="C23710" s="61"/>
      <c r="D23710" s="57"/>
      <c r="E23710" s="62"/>
    </row>
    <row r="23711">
      <c r="A23711" s="61"/>
      <c r="B23711" s="61"/>
      <c r="C23711" s="61"/>
      <c r="D23711" s="57"/>
      <c r="E23711" s="62"/>
    </row>
    <row r="23712">
      <c r="A23712" s="61"/>
      <c r="B23712" s="61"/>
      <c r="C23712" s="61"/>
      <c r="D23712" s="57"/>
      <c r="E23712" s="62"/>
    </row>
    <row r="23713">
      <c r="A23713" s="61"/>
      <c r="B23713" s="61"/>
      <c r="C23713" s="61"/>
      <c r="D23713" s="57"/>
      <c r="E23713" s="62"/>
    </row>
    <row r="23714">
      <c r="A23714" s="61"/>
      <c r="B23714" s="61"/>
      <c r="C23714" s="61"/>
      <c r="D23714" s="57"/>
      <c r="E23714" s="62"/>
    </row>
    <row r="23715">
      <c r="A23715" s="61"/>
      <c r="B23715" s="61"/>
      <c r="C23715" s="61"/>
      <c r="D23715" s="57"/>
      <c r="E23715" s="62"/>
    </row>
    <row r="23716">
      <c r="A23716" s="61"/>
      <c r="B23716" s="61"/>
      <c r="C23716" s="61"/>
      <c r="D23716" s="57"/>
      <c r="E23716" s="62"/>
    </row>
    <row r="23717">
      <c r="A23717" s="61"/>
      <c r="B23717" s="61"/>
      <c r="C23717" s="61"/>
      <c r="D23717" s="57"/>
      <c r="E23717" s="62"/>
    </row>
    <row r="23718">
      <c r="A23718" s="61"/>
      <c r="B23718" s="61"/>
      <c r="C23718" s="61"/>
      <c r="D23718" s="57"/>
      <c r="E23718" s="62"/>
    </row>
    <row r="23719">
      <c r="A23719" s="61"/>
      <c r="B23719" s="61"/>
      <c r="C23719" s="61"/>
      <c r="D23719" s="57"/>
      <c r="E23719" s="62"/>
    </row>
    <row r="23720">
      <c r="A23720" s="61"/>
      <c r="B23720" s="61"/>
      <c r="C23720" s="61"/>
      <c r="D23720" s="57"/>
      <c r="E23720" s="62"/>
    </row>
    <row r="23721">
      <c r="A23721" s="61"/>
      <c r="B23721" s="61"/>
      <c r="C23721" s="61"/>
      <c r="D23721" s="57"/>
      <c r="E23721" s="62"/>
    </row>
    <row r="23722">
      <c r="A23722" s="61"/>
      <c r="B23722" s="61"/>
      <c r="C23722" s="61"/>
      <c r="D23722" s="57"/>
      <c r="E23722" s="62"/>
    </row>
    <row r="23723">
      <c r="A23723" s="61"/>
      <c r="B23723" s="61"/>
      <c r="C23723" s="61"/>
      <c r="D23723" s="57"/>
      <c r="E23723" s="62"/>
    </row>
    <row r="23724">
      <c r="A23724" s="61"/>
      <c r="B23724" s="61"/>
      <c r="C23724" s="61"/>
      <c r="D23724" s="57"/>
      <c r="E23724" s="62"/>
    </row>
    <row r="23725">
      <c r="A23725" s="61"/>
      <c r="B23725" s="61"/>
      <c r="C23725" s="61"/>
      <c r="D23725" s="57"/>
      <c r="E23725" s="62"/>
    </row>
    <row r="23726">
      <c r="A23726" s="61"/>
      <c r="B23726" s="61"/>
      <c r="C23726" s="61"/>
      <c r="D23726" s="57"/>
      <c r="E23726" s="62"/>
    </row>
    <row r="23727">
      <c r="A23727" s="61"/>
      <c r="B23727" s="61"/>
      <c r="C23727" s="61"/>
      <c r="D23727" s="57"/>
      <c r="E23727" s="62"/>
    </row>
    <row r="23728">
      <c r="A23728" s="61"/>
      <c r="B23728" s="61"/>
      <c r="C23728" s="61"/>
      <c r="D23728" s="57"/>
      <c r="E23728" s="62"/>
    </row>
    <row r="23729">
      <c r="A23729" s="61"/>
      <c r="B23729" s="61"/>
      <c r="C23729" s="61"/>
      <c r="D23729" s="57"/>
      <c r="E23729" s="62"/>
    </row>
    <row r="23730">
      <c r="A23730" s="61"/>
      <c r="B23730" s="61"/>
      <c r="C23730" s="61"/>
      <c r="D23730" s="57"/>
      <c r="E23730" s="62"/>
    </row>
    <row r="23731">
      <c r="A23731" s="61"/>
      <c r="B23731" s="61"/>
      <c r="C23731" s="61"/>
      <c r="D23731" s="57"/>
      <c r="E23731" s="62"/>
    </row>
    <row r="23732">
      <c r="A23732" s="61"/>
      <c r="B23732" s="61"/>
      <c r="C23732" s="61"/>
      <c r="D23732" s="57"/>
      <c r="E23732" s="62"/>
    </row>
    <row r="23733">
      <c r="A23733" s="61"/>
      <c r="B23733" s="61"/>
      <c r="C23733" s="61"/>
      <c r="D23733" s="57"/>
      <c r="E23733" s="62"/>
    </row>
    <row r="23734">
      <c r="A23734" s="61"/>
      <c r="B23734" s="61"/>
      <c r="C23734" s="61"/>
      <c r="D23734" s="57"/>
      <c r="E23734" s="62"/>
    </row>
    <row r="23735">
      <c r="A23735" s="61"/>
      <c r="B23735" s="61"/>
      <c r="C23735" s="61"/>
      <c r="D23735" s="57"/>
      <c r="E23735" s="62"/>
    </row>
    <row r="23736">
      <c r="A23736" s="61"/>
      <c r="B23736" s="61"/>
      <c r="C23736" s="61"/>
      <c r="D23736" s="57"/>
      <c r="E23736" s="62"/>
    </row>
    <row r="23737">
      <c r="A23737" s="61"/>
      <c r="B23737" s="61"/>
      <c r="C23737" s="61"/>
      <c r="D23737" s="57"/>
      <c r="E23737" s="62"/>
    </row>
    <row r="23738">
      <c r="A23738" s="61"/>
      <c r="B23738" s="61"/>
      <c r="C23738" s="61"/>
      <c r="D23738" s="57"/>
      <c r="E23738" s="62"/>
    </row>
    <row r="23739">
      <c r="A23739" s="61"/>
      <c r="B23739" s="61"/>
      <c r="C23739" s="61"/>
      <c r="D23739" s="57"/>
      <c r="E23739" s="62"/>
    </row>
    <row r="23740">
      <c r="A23740" s="61"/>
      <c r="B23740" s="61"/>
      <c r="C23740" s="61"/>
      <c r="D23740" s="57"/>
      <c r="E23740" s="62"/>
    </row>
    <row r="23741">
      <c r="A23741" s="61"/>
      <c r="B23741" s="61"/>
      <c r="C23741" s="61"/>
      <c r="D23741" s="57"/>
      <c r="E23741" s="62"/>
    </row>
    <row r="23742">
      <c r="A23742" s="61"/>
      <c r="B23742" s="61"/>
      <c r="C23742" s="61"/>
      <c r="D23742" s="57"/>
      <c r="E23742" s="62"/>
    </row>
    <row r="23743">
      <c r="A23743" s="61"/>
      <c r="B23743" s="61"/>
      <c r="C23743" s="61"/>
      <c r="D23743" s="57"/>
      <c r="E23743" s="62"/>
    </row>
    <row r="23744">
      <c r="A23744" s="61"/>
      <c r="B23744" s="61"/>
      <c r="C23744" s="61"/>
      <c r="D23744" s="57"/>
      <c r="E23744" s="62"/>
    </row>
    <row r="23745">
      <c r="A23745" s="61"/>
      <c r="B23745" s="61"/>
      <c r="C23745" s="61"/>
      <c r="D23745" s="57"/>
      <c r="E23745" s="62"/>
    </row>
    <row r="23746">
      <c r="A23746" s="61"/>
      <c r="B23746" s="61"/>
      <c r="C23746" s="61"/>
      <c r="D23746" s="57"/>
      <c r="E23746" s="62"/>
    </row>
    <row r="23747">
      <c r="A23747" s="61"/>
      <c r="B23747" s="61"/>
      <c r="C23747" s="61"/>
      <c r="D23747" s="57"/>
      <c r="E23747" s="62"/>
    </row>
    <row r="23748">
      <c r="A23748" s="61"/>
      <c r="B23748" s="61"/>
      <c r="C23748" s="61"/>
      <c r="D23748" s="57"/>
      <c r="E23748" s="62"/>
    </row>
    <row r="23749">
      <c r="A23749" s="61"/>
      <c r="B23749" s="61"/>
      <c r="C23749" s="61"/>
      <c r="D23749" s="57"/>
      <c r="E23749" s="62"/>
    </row>
    <row r="23750">
      <c r="A23750" s="61"/>
      <c r="B23750" s="61"/>
      <c r="C23750" s="61"/>
      <c r="D23750" s="57"/>
      <c r="E23750" s="62"/>
    </row>
    <row r="23751">
      <c r="A23751" s="61"/>
      <c r="B23751" s="61"/>
      <c r="C23751" s="61"/>
      <c r="D23751" s="57"/>
      <c r="E23751" s="62"/>
    </row>
    <row r="23752">
      <c r="A23752" s="61"/>
      <c r="B23752" s="61"/>
      <c r="C23752" s="61"/>
      <c r="D23752" s="57"/>
      <c r="E23752" s="62"/>
    </row>
    <row r="23753">
      <c r="A23753" s="61"/>
      <c r="B23753" s="61"/>
      <c r="C23753" s="61"/>
      <c r="D23753" s="57"/>
      <c r="E23753" s="62"/>
    </row>
    <row r="23754">
      <c r="A23754" s="61"/>
      <c r="B23754" s="61"/>
      <c r="C23754" s="61"/>
      <c r="D23754" s="57"/>
      <c r="E23754" s="62"/>
    </row>
    <row r="23755">
      <c r="A23755" s="61"/>
      <c r="B23755" s="61"/>
      <c r="C23755" s="61"/>
      <c r="D23755" s="57"/>
      <c r="E23755" s="62"/>
    </row>
    <row r="23756">
      <c r="A23756" s="61"/>
      <c r="B23756" s="61"/>
      <c r="C23756" s="61"/>
      <c r="D23756" s="57"/>
      <c r="E23756" s="62"/>
    </row>
    <row r="23757">
      <c r="A23757" s="61"/>
      <c r="B23757" s="61"/>
      <c r="C23757" s="61"/>
      <c r="D23757" s="57"/>
      <c r="E23757" s="62"/>
    </row>
    <row r="23758">
      <c r="A23758" s="61"/>
      <c r="B23758" s="61"/>
      <c r="C23758" s="61"/>
      <c r="D23758" s="57"/>
      <c r="E23758" s="62"/>
    </row>
    <row r="23759">
      <c r="A23759" s="61"/>
      <c r="B23759" s="61"/>
      <c r="C23759" s="61"/>
      <c r="D23759" s="57"/>
      <c r="E23759" s="62"/>
    </row>
    <row r="23760">
      <c r="A23760" s="61"/>
      <c r="B23760" s="61"/>
      <c r="C23760" s="61"/>
      <c r="D23760" s="57"/>
      <c r="E23760" s="62"/>
    </row>
    <row r="23761">
      <c r="A23761" s="61"/>
      <c r="B23761" s="61"/>
      <c r="C23761" s="61"/>
      <c r="D23761" s="57"/>
      <c r="E23761" s="62"/>
    </row>
    <row r="23762">
      <c r="A23762" s="61"/>
      <c r="B23762" s="61"/>
      <c r="C23762" s="61"/>
      <c r="D23762" s="57"/>
      <c r="E23762" s="62"/>
    </row>
    <row r="23763">
      <c r="A23763" s="61"/>
      <c r="B23763" s="61"/>
      <c r="C23763" s="61"/>
      <c r="D23763" s="57"/>
      <c r="E23763" s="62"/>
    </row>
    <row r="23764">
      <c r="A23764" s="61"/>
      <c r="B23764" s="61"/>
      <c r="C23764" s="61"/>
      <c r="D23764" s="57"/>
      <c r="E23764" s="62"/>
    </row>
    <row r="23765">
      <c r="A23765" s="61"/>
      <c r="B23765" s="61"/>
      <c r="C23765" s="61"/>
      <c r="D23765" s="57"/>
      <c r="E23765" s="62"/>
    </row>
    <row r="23766">
      <c r="A23766" s="61"/>
      <c r="B23766" s="61"/>
      <c r="C23766" s="61"/>
      <c r="D23766" s="57"/>
      <c r="E23766" s="62"/>
    </row>
    <row r="23767">
      <c r="A23767" s="61"/>
      <c r="B23767" s="61"/>
      <c r="C23767" s="61"/>
      <c r="D23767" s="57"/>
      <c r="E23767" s="62"/>
    </row>
    <row r="23768">
      <c r="A23768" s="61"/>
      <c r="B23768" s="61"/>
      <c r="C23768" s="61"/>
      <c r="D23768" s="57"/>
      <c r="E23768" s="62"/>
    </row>
    <row r="23769">
      <c r="A23769" s="61"/>
      <c r="B23769" s="61"/>
      <c r="C23769" s="61"/>
      <c r="D23769" s="57"/>
      <c r="E23769" s="62"/>
    </row>
    <row r="23770">
      <c r="A23770" s="61"/>
      <c r="B23770" s="61"/>
      <c r="C23770" s="61"/>
      <c r="D23770" s="57"/>
      <c r="E23770" s="62"/>
    </row>
    <row r="23771">
      <c r="A23771" s="61"/>
      <c r="B23771" s="61"/>
      <c r="C23771" s="61"/>
      <c r="D23771" s="57"/>
      <c r="E23771" s="62"/>
    </row>
    <row r="23772">
      <c r="A23772" s="61"/>
      <c r="B23772" s="61"/>
      <c r="C23772" s="61"/>
      <c r="D23772" s="57"/>
      <c r="E23772" s="62"/>
    </row>
    <row r="23773">
      <c r="A23773" s="61"/>
      <c r="B23773" s="61"/>
      <c r="C23773" s="61"/>
      <c r="D23773" s="57"/>
      <c r="E23773" s="62"/>
    </row>
    <row r="23774">
      <c r="A23774" s="61"/>
      <c r="B23774" s="61"/>
      <c r="C23774" s="61"/>
      <c r="D23774" s="57"/>
      <c r="E23774" s="62"/>
    </row>
    <row r="23775">
      <c r="A23775" s="61"/>
      <c r="B23775" s="61"/>
      <c r="C23775" s="61"/>
      <c r="D23775" s="57"/>
      <c r="E23775" s="62"/>
    </row>
    <row r="23776">
      <c r="A23776" s="61"/>
      <c r="B23776" s="61"/>
      <c r="C23776" s="61"/>
      <c r="D23776" s="57"/>
      <c r="E23776" s="62"/>
    </row>
    <row r="23777">
      <c r="A23777" s="61"/>
      <c r="B23777" s="61"/>
      <c r="C23777" s="61"/>
      <c r="D23777" s="57"/>
      <c r="E23777" s="62"/>
    </row>
    <row r="23778">
      <c r="A23778" s="61"/>
      <c r="B23778" s="61"/>
      <c r="C23778" s="61"/>
      <c r="D23778" s="57"/>
      <c r="E23778" s="62"/>
    </row>
    <row r="23779">
      <c r="A23779" s="61"/>
      <c r="B23779" s="61"/>
      <c r="C23779" s="61"/>
      <c r="D23779" s="57"/>
      <c r="E23779" s="62"/>
    </row>
    <row r="23780">
      <c r="A23780" s="61"/>
      <c r="B23780" s="61"/>
      <c r="C23780" s="61"/>
      <c r="D23780" s="57"/>
      <c r="E23780" s="62"/>
    </row>
    <row r="23781">
      <c r="A23781" s="61"/>
      <c r="B23781" s="61"/>
      <c r="C23781" s="61"/>
      <c r="D23781" s="57"/>
      <c r="E23781" s="62"/>
    </row>
    <row r="23782">
      <c r="A23782" s="61"/>
      <c r="B23782" s="61"/>
      <c r="C23782" s="61"/>
      <c r="D23782" s="57"/>
      <c r="E23782" s="62"/>
    </row>
    <row r="23783">
      <c r="A23783" s="61"/>
      <c r="B23783" s="61"/>
      <c r="C23783" s="61"/>
      <c r="D23783" s="57"/>
      <c r="E23783" s="62"/>
    </row>
    <row r="23784">
      <c r="A23784" s="61"/>
      <c r="B23784" s="61"/>
      <c r="C23784" s="61"/>
      <c r="D23784" s="57"/>
      <c r="E23784" s="62"/>
    </row>
    <row r="23785">
      <c r="A23785" s="61"/>
      <c r="B23785" s="61"/>
      <c r="C23785" s="61"/>
      <c r="D23785" s="57"/>
      <c r="E23785" s="62"/>
    </row>
    <row r="23786">
      <c r="A23786" s="61"/>
      <c r="B23786" s="61"/>
      <c r="C23786" s="61"/>
      <c r="D23786" s="57"/>
      <c r="E23786" s="62"/>
    </row>
    <row r="23787">
      <c r="A23787" s="61"/>
      <c r="B23787" s="61"/>
      <c r="C23787" s="61"/>
      <c r="D23787" s="57"/>
      <c r="E23787" s="62"/>
    </row>
    <row r="23788">
      <c r="A23788" s="61"/>
      <c r="B23788" s="61"/>
      <c r="C23788" s="61"/>
      <c r="D23788" s="57"/>
      <c r="E23788" s="62"/>
    </row>
    <row r="23789">
      <c r="A23789" s="61"/>
      <c r="B23789" s="61"/>
      <c r="C23789" s="61"/>
      <c r="D23789" s="57"/>
      <c r="E23789" s="62"/>
    </row>
    <row r="23790">
      <c r="A23790" s="61"/>
      <c r="B23790" s="61"/>
      <c r="C23790" s="61"/>
      <c r="D23790" s="57"/>
      <c r="E23790" s="62"/>
    </row>
    <row r="23791">
      <c r="A23791" s="61"/>
      <c r="B23791" s="61"/>
      <c r="C23791" s="61"/>
      <c r="D23791" s="57"/>
      <c r="E23791" s="62"/>
    </row>
    <row r="23792">
      <c r="A23792" s="61"/>
      <c r="B23792" s="61"/>
      <c r="C23792" s="61"/>
      <c r="D23792" s="57"/>
      <c r="E23792" s="62"/>
    </row>
    <row r="23793">
      <c r="A23793" s="61"/>
      <c r="B23793" s="61"/>
      <c r="C23793" s="61"/>
      <c r="D23793" s="57"/>
      <c r="E23793" s="62"/>
    </row>
    <row r="23794">
      <c r="A23794" s="61"/>
      <c r="B23794" s="61"/>
      <c r="C23794" s="61"/>
      <c r="D23794" s="57"/>
      <c r="E23794" s="62"/>
    </row>
    <row r="23795">
      <c r="A23795" s="61"/>
      <c r="B23795" s="61"/>
      <c r="C23795" s="61"/>
      <c r="D23795" s="57"/>
      <c r="E23795" s="62"/>
    </row>
    <row r="23796">
      <c r="A23796" s="61"/>
      <c r="B23796" s="61"/>
      <c r="C23796" s="61"/>
      <c r="D23796" s="57"/>
      <c r="E23796" s="62"/>
    </row>
    <row r="23797">
      <c r="A23797" s="61"/>
      <c r="B23797" s="61"/>
      <c r="C23797" s="61"/>
      <c r="D23797" s="57"/>
      <c r="E23797" s="62"/>
    </row>
    <row r="23798">
      <c r="A23798" s="61"/>
      <c r="B23798" s="61"/>
      <c r="C23798" s="61"/>
      <c r="D23798" s="57"/>
      <c r="E23798" s="62"/>
    </row>
    <row r="23799">
      <c r="A23799" s="61"/>
      <c r="B23799" s="61"/>
      <c r="C23799" s="61"/>
      <c r="D23799" s="57"/>
      <c r="E23799" s="62"/>
    </row>
    <row r="23800">
      <c r="A23800" s="61"/>
      <c r="B23800" s="61"/>
      <c r="C23800" s="61"/>
      <c r="D23800" s="57"/>
      <c r="E23800" s="62"/>
    </row>
    <row r="23801">
      <c r="A23801" s="61"/>
      <c r="B23801" s="61"/>
      <c r="C23801" s="61"/>
      <c r="D23801" s="57"/>
      <c r="E23801" s="62"/>
    </row>
    <row r="23802">
      <c r="A23802" s="61"/>
      <c r="B23802" s="61"/>
      <c r="C23802" s="61"/>
      <c r="D23802" s="57"/>
      <c r="E23802" s="62"/>
    </row>
    <row r="23803">
      <c r="A23803" s="61"/>
      <c r="B23803" s="61"/>
      <c r="C23803" s="61"/>
      <c r="D23803" s="57"/>
      <c r="E23803" s="62"/>
    </row>
    <row r="23804">
      <c r="A23804" s="61"/>
      <c r="B23804" s="61"/>
      <c r="C23804" s="61"/>
      <c r="D23804" s="57"/>
      <c r="E23804" s="62"/>
    </row>
    <row r="23805">
      <c r="A23805" s="61"/>
      <c r="B23805" s="61"/>
      <c r="C23805" s="61"/>
      <c r="D23805" s="57"/>
      <c r="E23805" s="62"/>
    </row>
    <row r="23806">
      <c r="A23806" s="61"/>
      <c r="B23806" s="61"/>
      <c r="C23806" s="61"/>
      <c r="D23806" s="57"/>
      <c r="E23806" s="62"/>
    </row>
    <row r="23807">
      <c r="A23807" s="61"/>
      <c r="B23807" s="61"/>
      <c r="C23807" s="61"/>
      <c r="D23807" s="57"/>
      <c r="E23807" s="62"/>
    </row>
    <row r="23808">
      <c r="A23808" s="61"/>
      <c r="B23808" s="61"/>
      <c r="C23808" s="61"/>
      <c r="D23808" s="57"/>
      <c r="E23808" s="62"/>
    </row>
    <row r="23809">
      <c r="A23809" s="61"/>
      <c r="B23809" s="61"/>
      <c r="C23809" s="61"/>
      <c r="D23809" s="57"/>
      <c r="E23809" s="62"/>
    </row>
    <row r="23810">
      <c r="A23810" s="61"/>
      <c r="B23810" s="61"/>
      <c r="C23810" s="61"/>
      <c r="D23810" s="57"/>
      <c r="E23810" s="62"/>
    </row>
    <row r="23811">
      <c r="A23811" s="61"/>
      <c r="B23811" s="61"/>
      <c r="C23811" s="61"/>
      <c r="D23811" s="57"/>
      <c r="E23811" s="62"/>
    </row>
    <row r="23812">
      <c r="A23812" s="61"/>
      <c r="B23812" s="61"/>
      <c r="C23812" s="61"/>
      <c r="D23812" s="57"/>
      <c r="E23812" s="62"/>
    </row>
    <row r="23813">
      <c r="A23813" s="61"/>
      <c r="B23813" s="61"/>
      <c r="C23813" s="61"/>
      <c r="D23813" s="57"/>
      <c r="E23813" s="62"/>
    </row>
    <row r="23814">
      <c r="A23814" s="61"/>
      <c r="B23814" s="61"/>
      <c r="C23814" s="61"/>
      <c r="D23814" s="57"/>
      <c r="E23814" s="62"/>
    </row>
    <row r="23815">
      <c r="A23815" s="61"/>
      <c r="B23815" s="61"/>
      <c r="C23815" s="61"/>
      <c r="D23815" s="57"/>
      <c r="E23815" s="62"/>
    </row>
    <row r="23816">
      <c r="A23816" s="61"/>
      <c r="B23816" s="61"/>
      <c r="C23816" s="61"/>
      <c r="D23816" s="57"/>
      <c r="E23816" s="62"/>
    </row>
    <row r="23817">
      <c r="A23817" s="61"/>
      <c r="B23817" s="61"/>
      <c r="C23817" s="61"/>
      <c r="D23817" s="57"/>
      <c r="E23817" s="62"/>
    </row>
    <row r="23818">
      <c r="A23818" s="61"/>
      <c r="B23818" s="61"/>
      <c r="C23818" s="61"/>
      <c r="D23818" s="57"/>
      <c r="E23818" s="62"/>
    </row>
    <row r="23819">
      <c r="A23819" s="61"/>
      <c r="B23819" s="61"/>
      <c r="C23819" s="61"/>
      <c r="D23819" s="57"/>
      <c r="E23819" s="62"/>
    </row>
    <row r="23820">
      <c r="A23820" s="61"/>
      <c r="B23820" s="61"/>
      <c r="C23820" s="61"/>
      <c r="D23820" s="57"/>
      <c r="E23820" s="62"/>
    </row>
    <row r="23821">
      <c r="A23821" s="61"/>
      <c r="B23821" s="61"/>
      <c r="C23821" s="61"/>
      <c r="D23821" s="57"/>
      <c r="E23821" s="62"/>
    </row>
    <row r="23822">
      <c r="A23822" s="61"/>
      <c r="B23822" s="61"/>
      <c r="C23822" s="61"/>
      <c r="D23822" s="57"/>
      <c r="E23822" s="62"/>
    </row>
    <row r="23823">
      <c r="A23823" s="61"/>
      <c r="B23823" s="61"/>
      <c r="C23823" s="61"/>
      <c r="D23823" s="57"/>
      <c r="E23823" s="62"/>
    </row>
    <row r="23824">
      <c r="A23824" s="61"/>
      <c r="B23824" s="61"/>
      <c r="C23824" s="61"/>
      <c r="D23824" s="57"/>
      <c r="E23824" s="62"/>
    </row>
    <row r="23825">
      <c r="A23825" s="61"/>
      <c r="B23825" s="61"/>
      <c r="C23825" s="61"/>
      <c r="D23825" s="57"/>
      <c r="E23825" s="62"/>
    </row>
    <row r="23826">
      <c r="A23826" s="61"/>
      <c r="B23826" s="61"/>
      <c r="C23826" s="61"/>
      <c r="D23826" s="57"/>
      <c r="E23826" s="62"/>
    </row>
    <row r="23827">
      <c r="A23827" s="61"/>
      <c r="B23827" s="61"/>
      <c r="C23827" s="61"/>
      <c r="D23827" s="57"/>
      <c r="E23827" s="62"/>
    </row>
    <row r="23828">
      <c r="A23828" s="61"/>
      <c r="B23828" s="61"/>
      <c r="C23828" s="61"/>
      <c r="D23828" s="57"/>
      <c r="E23828" s="62"/>
    </row>
    <row r="23829">
      <c r="A23829" s="61"/>
      <c r="B23829" s="61"/>
      <c r="C23829" s="61"/>
      <c r="D23829" s="57"/>
      <c r="E23829" s="62"/>
    </row>
    <row r="23830">
      <c r="A23830" s="61"/>
      <c r="B23830" s="61"/>
      <c r="C23830" s="61"/>
      <c r="D23830" s="57"/>
      <c r="E23830" s="62"/>
    </row>
    <row r="23831">
      <c r="A23831" s="61"/>
      <c r="B23831" s="61"/>
      <c r="C23831" s="61"/>
      <c r="D23831" s="57"/>
      <c r="E23831" s="62"/>
    </row>
    <row r="23832">
      <c r="A23832" s="61"/>
      <c r="B23832" s="61"/>
      <c r="C23832" s="61"/>
      <c r="D23832" s="57"/>
      <c r="E23832" s="62"/>
    </row>
    <row r="23833">
      <c r="A23833" s="61"/>
      <c r="B23833" s="61"/>
      <c r="C23833" s="61"/>
      <c r="D23833" s="57"/>
      <c r="E23833" s="62"/>
    </row>
    <row r="23834">
      <c r="A23834" s="61"/>
      <c r="B23834" s="61"/>
      <c r="C23834" s="61"/>
      <c r="D23834" s="57"/>
      <c r="E23834" s="62"/>
    </row>
    <row r="23835">
      <c r="A23835" s="61"/>
      <c r="B23835" s="61"/>
      <c r="C23835" s="61"/>
      <c r="D23835" s="57"/>
      <c r="E23835" s="62"/>
    </row>
    <row r="23836">
      <c r="A23836" s="61"/>
      <c r="B23836" s="61"/>
      <c r="C23836" s="61"/>
      <c r="D23836" s="57"/>
      <c r="E23836" s="62"/>
    </row>
    <row r="23837">
      <c r="A23837" s="61"/>
      <c r="B23837" s="61"/>
      <c r="C23837" s="61"/>
      <c r="D23837" s="57"/>
      <c r="E23837" s="62"/>
    </row>
    <row r="23838">
      <c r="A23838" s="61"/>
      <c r="B23838" s="61"/>
      <c r="C23838" s="61"/>
      <c r="D23838" s="57"/>
      <c r="E23838" s="62"/>
    </row>
    <row r="23839">
      <c r="A23839" s="61"/>
      <c r="B23839" s="61"/>
      <c r="C23839" s="61"/>
      <c r="D23839" s="57"/>
      <c r="E23839" s="62"/>
    </row>
    <row r="23840">
      <c r="A23840" s="61"/>
      <c r="B23840" s="61"/>
      <c r="C23840" s="61"/>
      <c r="D23840" s="57"/>
      <c r="E23840" s="62"/>
    </row>
    <row r="23841">
      <c r="A23841" s="61"/>
      <c r="B23841" s="61"/>
      <c r="C23841" s="61"/>
      <c r="D23841" s="57"/>
      <c r="E23841" s="62"/>
    </row>
    <row r="23842">
      <c r="A23842" s="61"/>
      <c r="B23842" s="61"/>
      <c r="C23842" s="61"/>
      <c r="D23842" s="57"/>
      <c r="E23842" s="62"/>
    </row>
    <row r="23843">
      <c r="A23843" s="61"/>
      <c r="B23843" s="61"/>
      <c r="C23843" s="61"/>
      <c r="D23843" s="57"/>
      <c r="E23843" s="62"/>
    </row>
    <row r="23844">
      <c r="A23844" s="61"/>
      <c r="B23844" s="61"/>
      <c r="C23844" s="61"/>
      <c r="D23844" s="57"/>
      <c r="E23844" s="62"/>
    </row>
    <row r="23845">
      <c r="A23845" s="61"/>
      <c r="B23845" s="61"/>
      <c r="C23845" s="61"/>
      <c r="D23845" s="57"/>
      <c r="E23845" s="62"/>
    </row>
    <row r="23846">
      <c r="A23846" s="61"/>
      <c r="B23846" s="61"/>
      <c r="C23846" s="61"/>
      <c r="D23846" s="57"/>
      <c r="E23846" s="62"/>
    </row>
    <row r="23847">
      <c r="A23847" s="61"/>
      <c r="B23847" s="61"/>
      <c r="C23847" s="61"/>
      <c r="D23847" s="57"/>
      <c r="E23847" s="62"/>
    </row>
    <row r="23848">
      <c r="A23848" s="61"/>
      <c r="B23848" s="61"/>
      <c r="C23848" s="61"/>
      <c r="D23848" s="57"/>
      <c r="E23848" s="62"/>
    </row>
    <row r="23849">
      <c r="A23849" s="61"/>
      <c r="B23849" s="61"/>
      <c r="C23849" s="61"/>
      <c r="D23849" s="57"/>
      <c r="E23849" s="62"/>
    </row>
    <row r="23850">
      <c r="A23850" s="61"/>
      <c r="B23850" s="61"/>
      <c r="C23850" s="61"/>
      <c r="D23850" s="57"/>
      <c r="E23850" s="62"/>
    </row>
    <row r="23851">
      <c r="A23851" s="61"/>
      <c r="B23851" s="61"/>
      <c r="C23851" s="61"/>
      <c r="D23851" s="57"/>
      <c r="E23851" s="62"/>
    </row>
    <row r="23852">
      <c r="A23852" s="61"/>
      <c r="B23852" s="61"/>
      <c r="C23852" s="61"/>
      <c r="D23852" s="57"/>
      <c r="E23852" s="62"/>
    </row>
    <row r="23853">
      <c r="A23853" s="61"/>
      <c r="B23853" s="61"/>
      <c r="C23853" s="61"/>
      <c r="D23853" s="57"/>
      <c r="E23853" s="62"/>
    </row>
    <row r="23854">
      <c r="A23854" s="61"/>
      <c r="B23854" s="61"/>
      <c r="C23854" s="61"/>
      <c r="D23854" s="57"/>
      <c r="E23854" s="62"/>
    </row>
    <row r="23855">
      <c r="A23855" s="61"/>
      <c r="B23855" s="61"/>
      <c r="C23855" s="61"/>
      <c r="D23855" s="57"/>
      <c r="E23855" s="62"/>
    </row>
    <row r="23856">
      <c r="A23856" s="61"/>
      <c r="B23856" s="61"/>
      <c r="C23856" s="61"/>
      <c r="D23856" s="57"/>
      <c r="E23856" s="62"/>
    </row>
    <row r="23857">
      <c r="A23857" s="61"/>
      <c r="B23857" s="61"/>
      <c r="C23857" s="61"/>
      <c r="D23857" s="57"/>
      <c r="E23857" s="62"/>
    </row>
    <row r="23858">
      <c r="A23858" s="61"/>
      <c r="B23858" s="61"/>
      <c r="C23858" s="61"/>
      <c r="D23858" s="57"/>
      <c r="E23858" s="62"/>
    </row>
    <row r="23859">
      <c r="A23859" s="61"/>
      <c r="B23859" s="61"/>
      <c r="C23859" s="61"/>
      <c r="D23859" s="57"/>
      <c r="E23859" s="62"/>
    </row>
    <row r="23860">
      <c r="A23860" s="61"/>
      <c r="B23860" s="61"/>
      <c r="C23860" s="61"/>
      <c r="D23860" s="57"/>
      <c r="E23860" s="62"/>
    </row>
    <row r="23861">
      <c r="A23861" s="61"/>
      <c r="B23861" s="61"/>
      <c r="C23861" s="61"/>
      <c r="D23861" s="57"/>
      <c r="E23861" s="62"/>
    </row>
    <row r="23862">
      <c r="A23862" s="61"/>
      <c r="B23862" s="61"/>
      <c r="C23862" s="61"/>
      <c r="D23862" s="57"/>
      <c r="E23862" s="62"/>
    </row>
    <row r="23863">
      <c r="A23863" s="61"/>
      <c r="B23863" s="61"/>
      <c r="C23863" s="61"/>
      <c r="D23863" s="57"/>
      <c r="E23863" s="62"/>
    </row>
    <row r="23864">
      <c r="A23864" s="61"/>
      <c r="B23864" s="61"/>
      <c r="C23864" s="61"/>
      <c r="D23864" s="57"/>
      <c r="E23864" s="62"/>
    </row>
    <row r="23865">
      <c r="A23865" s="61"/>
      <c r="B23865" s="61"/>
      <c r="C23865" s="61"/>
      <c r="D23865" s="57"/>
      <c r="E23865" s="62"/>
    </row>
    <row r="23866">
      <c r="A23866" s="61"/>
      <c r="B23866" s="61"/>
      <c r="C23866" s="61"/>
      <c r="D23866" s="57"/>
      <c r="E23866" s="62"/>
    </row>
    <row r="23867">
      <c r="A23867" s="61"/>
      <c r="B23867" s="61"/>
      <c r="C23867" s="61"/>
      <c r="D23867" s="57"/>
      <c r="E23867" s="62"/>
    </row>
    <row r="23868">
      <c r="A23868" s="61"/>
      <c r="B23868" s="61"/>
      <c r="C23868" s="61"/>
      <c r="D23868" s="57"/>
      <c r="E23868" s="62"/>
    </row>
    <row r="23869">
      <c r="A23869" s="61"/>
      <c r="B23869" s="61"/>
      <c r="C23869" s="61"/>
      <c r="D23869" s="57"/>
      <c r="E23869" s="62"/>
    </row>
    <row r="23870">
      <c r="A23870" s="61"/>
      <c r="B23870" s="61"/>
      <c r="C23870" s="61"/>
      <c r="D23870" s="57"/>
      <c r="E23870" s="62"/>
    </row>
    <row r="23871">
      <c r="A23871" s="61"/>
      <c r="B23871" s="61"/>
      <c r="C23871" s="61"/>
      <c r="D23871" s="57"/>
      <c r="E23871" s="62"/>
    </row>
    <row r="23872">
      <c r="A23872" s="61"/>
      <c r="B23872" s="61"/>
      <c r="C23872" s="61"/>
      <c r="D23872" s="57"/>
      <c r="E23872" s="62"/>
    </row>
    <row r="23873">
      <c r="A23873" s="61"/>
      <c r="B23873" s="61"/>
      <c r="C23873" s="61"/>
      <c r="D23873" s="57"/>
      <c r="E23873" s="62"/>
    </row>
    <row r="23874">
      <c r="A23874" s="61"/>
      <c r="B23874" s="61"/>
      <c r="C23874" s="61"/>
      <c r="D23874" s="57"/>
      <c r="E23874" s="62"/>
    </row>
    <row r="23875">
      <c r="A23875" s="61"/>
      <c r="B23875" s="61"/>
      <c r="C23875" s="61"/>
      <c r="D23875" s="57"/>
      <c r="E23875" s="62"/>
    </row>
    <row r="23876">
      <c r="A23876" s="61"/>
      <c r="B23876" s="61"/>
      <c r="C23876" s="61"/>
      <c r="D23876" s="57"/>
      <c r="E23876" s="62"/>
    </row>
    <row r="23877">
      <c r="A23877" s="61"/>
      <c r="B23877" s="61"/>
      <c r="C23877" s="61"/>
      <c r="D23877" s="57"/>
      <c r="E23877" s="62"/>
    </row>
    <row r="23878">
      <c r="A23878" s="61"/>
      <c r="B23878" s="61"/>
      <c r="C23878" s="61"/>
      <c r="D23878" s="57"/>
      <c r="E23878" s="62"/>
    </row>
    <row r="23879">
      <c r="A23879" s="61"/>
      <c r="B23879" s="61"/>
      <c r="C23879" s="61"/>
      <c r="D23879" s="57"/>
      <c r="E23879" s="62"/>
    </row>
    <row r="23880">
      <c r="A23880" s="61"/>
      <c r="B23880" s="61"/>
      <c r="C23880" s="61"/>
      <c r="D23880" s="57"/>
      <c r="E23880" s="62"/>
    </row>
    <row r="23881">
      <c r="A23881" s="61"/>
      <c r="B23881" s="61"/>
      <c r="C23881" s="61"/>
      <c r="D23881" s="57"/>
      <c r="E23881" s="62"/>
    </row>
    <row r="23882">
      <c r="A23882" s="61"/>
      <c r="B23882" s="61"/>
      <c r="C23882" s="61"/>
      <c r="D23882" s="57"/>
      <c r="E23882" s="62"/>
    </row>
    <row r="23883">
      <c r="A23883" s="61"/>
      <c r="B23883" s="61"/>
      <c r="C23883" s="61"/>
      <c r="D23883" s="57"/>
      <c r="E23883" s="62"/>
    </row>
    <row r="23884">
      <c r="A23884" s="61"/>
      <c r="B23884" s="61"/>
      <c r="C23884" s="61"/>
      <c r="D23884" s="57"/>
      <c r="E23884" s="62"/>
    </row>
    <row r="23885">
      <c r="A23885" s="61"/>
      <c r="B23885" s="61"/>
      <c r="C23885" s="61"/>
      <c r="D23885" s="57"/>
      <c r="E23885" s="62"/>
    </row>
    <row r="23886">
      <c r="A23886" s="61"/>
      <c r="B23886" s="61"/>
      <c r="C23886" s="61"/>
      <c r="D23886" s="57"/>
      <c r="E23886" s="62"/>
    </row>
    <row r="23887">
      <c r="A23887" s="61"/>
      <c r="B23887" s="61"/>
      <c r="C23887" s="61"/>
      <c r="D23887" s="57"/>
      <c r="E23887" s="62"/>
    </row>
    <row r="23888">
      <c r="A23888" s="61"/>
      <c r="B23888" s="61"/>
      <c r="C23888" s="61"/>
      <c r="D23888" s="57"/>
      <c r="E23888" s="62"/>
    </row>
    <row r="23889">
      <c r="A23889" s="61"/>
      <c r="B23889" s="61"/>
      <c r="C23889" s="61"/>
      <c r="D23889" s="57"/>
      <c r="E23889" s="62"/>
    </row>
    <row r="23890">
      <c r="A23890" s="61"/>
      <c r="B23890" s="61"/>
      <c r="C23890" s="61"/>
      <c r="D23890" s="57"/>
      <c r="E23890" s="62"/>
    </row>
    <row r="23891">
      <c r="A23891" s="61"/>
      <c r="B23891" s="61"/>
      <c r="C23891" s="61"/>
      <c r="D23891" s="57"/>
      <c r="E23891" s="62"/>
    </row>
    <row r="23892">
      <c r="A23892" s="61"/>
      <c r="B23892" s="61"/>
      <c r="C23892" s="61"/>
      <c r="D23892" s="57"/>
      <c r="E23892" s="62"/>
    </row>
    <row r="23893">
      <c r="A23893" s="61"/>
      <c r="B23893" s="61"/>
      <c r="C23893" s="61"/>
      <c r="D23893" s="57"/>
      <c r="E23893" s="62"/>
    </row>
    <row r="23894">
      <c r="A23894" s="61"/>
      <c r="B23894" s="61"/>
      <c r="C23894" s="61"/>
      <c r="D23894" s="57"/>
      <c r="E23894" s="62"/>
    </row>
    <row r="23895">
      <c r="A23895" s="61"/>
      <c r="B23895" s="61"/>
      <c r="C23895" s="61"/>
      <c r="D23895" s="57"/>
      <c r="E23895" s="62"/>
    </row>
    <row r="23896">
      <c r="A23896" s="61"/>
      <c r="B23896" s="61"/>
      <c r="C23896" s="61"/>
      <c r="D23896" s="57"/>
      <c r="E23896" s="62"/>
    </row>
    <row r="23897">
      <c r="A23897" s="61"/>
      <c r="B23897" s="61"/>
      <c r="C23897" s="61"/>
      <c r="D23897" s="57"/>
      <c r="E23897" s="62"/>
    </row>
    <row r="23898">
      <c r="A23898" s="61"/>
      <c r="B23898" s="61"/>
      <c r="C23898" s="61"/>
      <c r="D23898" s="57"/>
      <c r="E23898" s="62"/>
    </row>
    <row r="23899">
      <c r="A23899" s="61"/>
      <c r="B23899" s="61"/>
      <c r="C23899" s="61"/>
      <c r="D23899" s="57"/>
      <c r="E23899" s="62"/>
    </row>
    <row r="23900">
      <c r="A23900" s="61"/>
      <c r="B23900" s="61"/>
      <c r="C23900" s="61"/>
      <c r="D23900" s="57"/>
      <c r="E23900" s="62"/>
    </row>
    <row r="23901">
      <c r="A23901" s="61"/>
      <c r="B23901" s="61"/>
      <c r="C23901" s="61"/>
      <c r="D23901" s="57"/>
      <c r="E23901" s="62"/>
    </row>
    <row r="23902">
      <c r="A23902" s="61"/>
      <c r="B23902" s="61"/>
      <c r="C23902" s="61"/>
      <c r="D23902" s="57"/>
      <c r="E23902" s="62"/>
    </row>
    <row r="23903">
      <c r="A23903" s="61"/>
      <c r="B23903" s="61"/>
      <c r="C23903" s="61"/>
      <c r="D23903" s="57"/>
      <c r="E23903" s="62"/>
    </row>
    <row r="23904">
      <c r="A23904" s="61"/>
      <c r="B23904" s="61"/>
      <c r="C23904" s="61"/>
      <c r="D23904" s="57"/>
      <c r="E23904" s="62"/>
    </row>
    <row r="23905">
      <c r="A23905" s="61"/>
      <c r="B23905" s="61"/>
      <c r="C23905" s="61"/>
      <c r="D23905" s="57"/>
      <c r="E23905" s="62"/>
    </row>
    <row r="23906">
      <c r="A23906" s="61"/>
      <c r="B23906" s="61"/>
      <c r="C23906" s="61"/>
      <c r="D23906" s="57"/>
      <c r="E23906" s="62"/>
    </row>
    <row r="23907">
      <c r="A23907" s="61"/>
      <c r="B23907" s="61"/>
      <c r="C23907" s="61"/>
      <c r="D23907" s="57"/>
      <c r="E23907" s="62"/>
    </row>
    <row r="23908">
      <c r="A23908" s="61"/>
      <c r="B23908" s="61"/>
      <c r="C23908" s="61"/>
      <c r="D23908" s="57"/>
      <c r="E23908" s="62"/>
    </row>
    <row r="23909">
      <c r="A23909" s="61"/>
      <c r="B23909" s="61"/>
      <c r="C23909" s="61"/>
      <c r="D23909" s="57"/>
      <c r="E23909" s="62"/>
    </row>
    <row r="23910">
      <c r="A23910" s="61"/>
      <c r="B23910" s="61"/>
      <c r="C23910" s="61"/>
      <c r="D23910" s="57"/>
      <c r="E23910" s="62"/>
    </row>
    <row r="23911">
      <c r="A23911" s="61"/>
      <c r="B23911" s="61"/>
      <c r="C23911" s="61"/>
      <c r="D23911" s="57"/>
      <c r="E23911" s="62"/>
    </row>
    <row r="23912">
      <c r="A23912" s="61"/>
      <c r="B23912" s="61"/>
      <c r="C23912" s="61"/>
      <c r="D23912" s="57"/>
      <c r="E23912" s="62"/>
    </row>
    <row r="23913">
      <c r="A23913" s="61"/>
      <c r="B23913" s="61"/>
      <c r="C23913" s="61"/>
      <c r="D23913" s="57"/>
      <c r="E23913" s="62"/>
    </row>
    <row r="23914">
      <c r="A23914" s="61"/>
      <c r="B23914" s="61"/>
      <c r="C23914" s="61"/>
      <c r="D23914" s="57"/>
      <c r="E23914" s="62"/>
    </row>
    <row r="23915">
      <c r="A23915" s="61"/>
      <c r="B23915" s="61"/>
      <c r="C23915" s="61"/>
      <c r="D23915" s="57"/>
      <c r="E23915" s="62"/>
    </row>
    <row r="23916">
      <c r="A23916" s="61"/>
      <c r="B23916" s="61"/>
      <c r="C23916" s="61"/>
      <c r="D23916" s="57"/>
      <c r="E23916" s="62"/>
    </row>
    <row r="23917">
      <c r="A23917" s="61"/>
      <c r="B23917" s="61"/>
      <c r="C23917" s="61"/>
      <c r="D23917" s="57"/>
      <c r="E23917" s="62"/>
    </row>
    <row r="23918">
      <c r="A23918" s="61"/>
      <c r="B23918" s="61"/>
      <c r="C23918" s="61"/>
      <c r="D23918" s="57"/>
      <c r="E23918" s="62"/>
    </row>
    <row r="23919">
      <c r="A23919" s="61"/>
      <c r="B23919" s="61"/>
      <c r="C23919" s="61"/>
      <c r="D23919" s="57"/>
      <c r="E23919" s="62"/>
    </row>
    <row r="23920">
      <c r="A23920" s="61"/>
      <c r="B23920" s="61"/>
      <c r="C23920" s="61"/>
      <c r="D23920" s="57"/>
      <c r="E23920" s="62"/>
    </row>
    <row r="23921">
      <c r="A23921" s="61"/>
      <c r="B23921" s="61"/>
      <c r="C23921" s="61"/>
      <c r="D23921" s="57"/>
      <c r="E23921" s="62"/>
    </row>
    <row r="23922">
      <c r="A23922" s="61"/>
      <c r="B23922" s="61"/>
      <c r="C23922" s="61"/>
      <c r="D23922" s="57"/>
      <c r="E23922" s="62"/>
    </row>
    <row r="23923">
      <c r="A23923" s="61"/>
      <c r="B23923" s="61"/>
      <c r="C23923" s="61"/>
      <c r="D23923" s="57"/>
      <c r="E23923" s="62"/>
    </row>
    <row r="23924">
      <c r="A23924" s="61"/>
      <c r="B23924" s="61"/>
      <c r="C23924" s="61"/>
      <c r="D23924" s="57"/>
      <c r="E23924" s="62"/>
    </row>
    <row r="23925">
      <c r="A23925" s="61"/>
      <c r="B23925" s="61"/>
      <c r="C23925" s="61"/>
      <c r="D23925" s="57"/>
      <c r="E23925" s="62"/>
    </row>
    <row r="23926">
      <c r="A23926" s="61"/>
      <c r="B23926" s="61"/>
      <c r="C23926" s="61"/>
      <c r="D23926" s="57"/>
      <c r="E23926" s="62"/>
    </row>
    <row r="23927">
      <c r="A23927" s="61"/>
      <c r="B23927" s="61"/>
      <c r="C23927" s="61"/>
      <c r="D23927" s="57"/>
      <c r="E23927" s="62"/>
    </row>
    <row r="23928">
      <c r="A23928" s="61"/>
      <c r="B23928" s="61"/>
      <c r="C23928" s="61"/>
      <c r="D23928" s="57"/>
      <c r="E23928" s="62"/>
    </row>
    <row r="23929">
      <c r="A23929" s="61"/>
      <c r="B23929" s="61"/>
      <c r="C23929" s="61"/>
      <c r="D23929" s="57"/>
      <c r="E23929" s="62"/>
    </row>
    <row r="23930">
      <c r="A23930" s="61"/>
      <c r="B23930" s="61"/>
      <c r="C23930" s="61"/>
      <c r="D23930" s="57"/>
      <c r="E23930" s="62"/>
    </row>
    <row r="23931">
      <c r="A23931" s="61"/>
      <c r="B23931" s="61"/>
      <c r="C23931" s="61"/>
      <c r="D23931" s="57"/>
      <c r="E23931" s="62"/>
    </row>
    <row r="23932">
      <c r="A23932" s="61"/>
      <c r="B23932" s="61"/>
      <c r="C23932" s="61"/>
      <c r="D23932" s="57"/>
      <c r="E23932" s="62"/>
    </row>
    <row r="23933">
      <c r="A23933" s="61"/>
      <c r="B23933" s="61"/>
      <c r="C23933" s="61"/>
      <c r="D23933" s="57"/>
      <c r="E23933" s="62"/>
    </row>
    <row r="23934">
      <c r="A23934" s="61"/>
      <c r="B23934" s="61"/>
      <c r="C23934" s="61"/>
      <c r="D23934" s="57"/>
      <c r="E23934" s="62"/>
    </row>
    <row r="23935">
      <c r="A23935" s="61"/>
      <c r="B23935" s="61"/>
      <c r="C23935" s="61"/>
      <c r="D23935" s="57"/>
      <c r="E23935" s="62"/>
    </row>
    <row r="23936">
      <c r="A23936" s="61"/>
      <c r="B23936" s="61"/>
      <c r="C23936" s="61"/>
      <c r="D23936" s="57"/>
      <c r="E23936" s="62"/>
    </row>
    <row r="23937">
      <c r="A23937" s="61"/>
      <c r="B23937" s="61"/>
      <c r="C23937" s="61"/>
      <c r="D23937" s="57"/>
      <c r="E23937" s="62"/>
    </row>
    <row r="23938">
      <c r="A23938" s="61"/>
      <c r="B23938" s="61"/>
      <c r="C23938" s="61"/>
      <c r="D23938" s="57"/>
      <c r="E23938" s="62"/>
    </row>
    <row r="23939">
      <c r="A23939" s="61"/>
      <c r="B23939" s="61"/>
      <c r="C23939" s="61"/>
      <c r="D23939" s="57"/>
      <c r="E23939" s="62"/>
    </row>
    <row r="23940">
      <c r="A23940" s="61"/>
      <c r="B23940" s="61"/>
      <c r="C23940" s="61"/>
      <c r="D23940" s="57"/>
      <c r="E23940" s="62"/>
    </row>
    <row r="23941">
      <c r="A23941" s="61"/>
      <c r="B23941" s="61"/>
      <c r="C23941" s="61"/>
      <c r="D23941" s="57"/>
      <c r="E23941" s="62"/>
    </row>
    <row r="23942">
      <c r="A23942" s="61"/>
      <c r="B23942" s="61"/>
      <c r="C23942" s="61"/>
      <c r="D23942" s="57"/>
      <c r="E23942" s="62"/>
    </row>
    <row r="23943">
      <c r="A23943" s="61"/>
      <c r="B23943" s="61"/>
      <c r="C23943" s="61"/>
      <c r="D23943" s="57"/>
      <c r="E23943" s="62"/>
    </row>
    <row r="23944">
      <c r="A23944" s="61"/>
      <c r="B23944" s="61"/>
      <c r="C23944" s="61"/>
      <c r="D23944" s="57"/>
      <c r="E23944" s="62"/>
    </row>
    <row r="23945">
      <c r="A23945" s="61"/>
      <c r="B23945" s="61"/>
      <c r="C23945" s="61"/>
      <c r="D23945" s="57"/>
      <c r="E23945" s="62"/>
    </row>
    <row r="23946">
      <c r="A23946" s="61"/>
      <c r="B23946" s="61"/>
      <c r="C23946" s="61"/>
      <c r="D23946" s="57"/>
      <c r="E23946" s="62"/>
    </row>
    <row r="23947">
      <c r="A23947" s="61"/>
      <c r="B23947" s="61"/>
      <c r="C23947" s="61"/>
      <c r="D23947" s="57"/>
      <c r="E23947" s="62"/>
    </row>
    <row r="23948">
      <c r="A23948" s="61"/>
      <c r="B23948" s="61"/>
      <c r="C23948" s="61"/>
      <c r="D23948" s="57"/>
      <c r="E23948" s="62"/>
    </row>
    <row r="23949">
      <c r="A23949" s="61"/>
      <c r="B23949" s="61"/>
      <c r="C23949" s="61"/>
      <c r="D23949" s="57"/>
      <c r="E23949" s="62"/>
    </row>
    <row r="23950">
      <c r="A23950" s="61"/>
      <c r="B23950" s="61"/>
      <c r="C23950" s="61"/>
      <c r="D23950" s="57"/>
      <c r="E23950" s="62"/>
    </row>
    <row r="23951">
      <c r="A23951" s="61"/>
      <c r="B23951" s="61"/>
      <c r="C23951" s="61"/>
      <c r="D23951" s="57"/>
      <c r="E23951" s="62"/>
    </row>
    <row r="23952">
      <c r="A23952" s="61"/>
      <c r="B23952" s="61"/>
      <c r="C23952" s="61"/>
      <c r="D23952" s="57"/>
      <c r="E23952" s="62"/>
    </row>
    <row r="23953">
      <c r="A23953" s="61"/>
      <c r="B23953" s="61"/>
      <c r="C23953" s="61"/>
      <c r="D23953" s="57"/>
      <c r="E23953" s="62"/>
    </row>
    <row r="23954">
      <c r="A23954" s="61"/>
      <c r="B23954" s="61"/>
      <c r="C23954" s="61"/>
      <c r="D23954" s="57"/>
      <c r="E23954" s="62"/>
    </row>
    <row r="23955">
      <c r="A23955" s="61"/>
      <c r="B23955" s="61"/>
      <c r="C23955" s="61"/>
      <c r="D23955" s="57"/>
      <c r="E23955" s="62"/>
    </row>
    <row r="23956">
      <c r="A23956" s="61"/>
      <c r="B23956" s="61"/>
      <c r="C23956" s="61"/>
      <c r="D23956" s="57"/>
      <c r="E23956" s="62"/>
    </row>
    <row r="23957">
      <c r="A23957" s="61"/>
      <c r="B23957" s="61"/>
      <c r="C23957" s="61"/>
      <c r="D23957" s="57"/>
      <c r="E23957" s="62"/>
    </row>
    <row r="23958">
      <c r="A23958" s="61"/>
      <c r="B23958" s="61"/>
      <c r="C23958" s="61"/>
      <c r="D23958" s="57"/>
      <c r="E23958" s="62"/>
    </row>
    <row r="23959">
      <c r="A23959" s="61"/>
      <c r="B23959" s="61"/>
      <c r="C23959" s="61"/>
      <c r="D23959" s="57"/>
      <c r="E23959" s="62"/>
    </row>
    <row r="23960">
      <c r="A23960" s="61"/>
      <c r="B23960" s="61"/>
      <c r="C23960" s="61"/>
      <c r="D23960" s="57"/>
      <c r="E23960" s="62"/>
    </row>
    <row r="23961">
      <c r="A23961" s="61"/>
      <c r="B23961" s="61"/>
      <c r="C23961" s="61"/>
      <c r="D23961" s="57"/>
      <c r="E23961" s="62"/>
    </row>
    <row r="23962">
      <c r="A23962" s="61"/>
      <c r="B23962" s="61"/>
      <c r="C23962" s="61"/>
      <c r="D23962" s="57"/>
      <c r="E23962" s="62"/>
    </row>
    <row r="23963">
      <c r="A23963" s="61"/>
      <c r="B23963" s="61"/>
      <c r="C23963" s="61"/>
      <c r="D23963" s="57"/>
      <c r="E23963" s="62"/>
    </row>
    <row r="23964">
      <c r="A23964" s="61"/>
      <c r="B23964" s="61"/>
      <c r="C23964" s="61"/>
      <c r="D23964" s="57"/>
      <c r="E23964" s="62"/>
    </row>
    <row r="23965">
      <c r="A23965" s="61"/>
      <c r="B23965" s="61"/>
      <c r="C23965" s="61"/>
      <c r="D23965" s="57"/>
      <c r="E23965" s="62"/>
    </row>
    <row r="23966">
      <c r="A23966" s="61"/>
      <c r="B23966" s="61"/>
      <c r="C23966" s="61"/>
      <c r="D23966" s="57"/>
      <c r="E23966" s="62"/>
    </row>
    <row r="23967">
      <c r="A23967" s="61"/>
      <c r="B23967" s="61"/>
      <c r="C23967" s="61"/>
      <c r="D23967" s="57"/>
      <c r="E23967" s="62"/>
    </row>
    <row r="23968">
      <c r="A23968" s="61"/>
      <c r="B23968" s="61"/>
      <c r="C23968" s="61"/>
      <c r="D23968" s="57"/>
      <c r="E23968" s="62"/>
    </row>
    <row r="23969">
      <c r="A23969" s="61"/>
      <c r="B23969" s="61"/>
      <c r="C23969" s="61"/>
      <c r="D23969" s="57"/>
      <c r="E23969" s="62"/>
    </row>
    <row r="23970">
      <c r="A23970" s="61"/>
      <c r="B23970" s="61"/>
      <c r="C23970" s="61"/>
      <c r="D23970" s="57"/>
      <c r="E23970" s="62"/>
    </row>
    <row r="23971">
      <c r="A23971" s="61"/>
      <c r="B23971" s="61"/>
      <c r="C23971" s="61"/>
      <c r="D23971" s="57"/>
      <c r="E23971" s="62"/>
    </row>
    <row r="23972">
      <c r="A23972" s="61"/>
      <c r="B23972" s="61"/>
      <c r="C23972" s="61"/>
      <c r="D23972" s="57"/>
      <c r="E23972" s="62"/>
    </row>
    <row r="23973">
      <c r="A23973" s="61"/>
      <c r="B23973" s="61"/>
      <c r="C23973" s="61"/>
      <c r="D23973" s="57"/>
      <c r="E23973" s="62"/>
    </row>
    <row r="23974">
      <c r="A23974" s="61"/>
      <c r="B23974" s="61"/>
      <c r="C23974" s="61"/>
      <c r="D23974" s="57"/>
      <c r="E23974" s="62"/>
    </row>
    <row r="23975">
      <c r="A23975" s="61"/>
      <c r="B23975" s="61"/>
      <c r="C23975" s="61"/>
      <c r="D23975" s="57"/>
      <c r="E23975" s="62"/>
    </row>
    <row r="23976">
      <c r="A23976" s="61"/>
      <c r="B23976" s="61"/>
      <c r="C23976" s="61"/>
      <c r="D23976" s="57"/>
      <c r="E23976" s="62"/>
    </row>
    <row r="23977">
      <c r="A23977" s="61"/>
      <c r="B23977" s="61"/>
      <c r="C23977" s="61"/>
      <c r="D23977" s="57"/>
      <c r="E23977" s="62"/>
    </row>
    <row r="23978">
      <c r="A23978" s="61"/>
      <c r="B23978" s="61"/>
      <c r="C23978" s="61"/>
      <c r="D23978" s="57"/>
      <c r="E23978" s="62"/>
    </row>
    <row r="23979">
      <c r="A23979" s="61"/>
      <c r="B23979" s="61"/>
      <c r="C23979" s="61"/>
      <c r="D23979" s="57"/>
      <c r="E23979" s="62"/>
    </row>
    <row r="23980">
      <c r="A23980" s="61"/>
      <c r="B23980" s="61"/>
      <c r="C23980" s="61"/>
      <c r="D23980" s="57"/>
      <c r="E23980" s="62"/>
    </row>
    <row r="23981">
      <c r="A23981" s="61"/>
      <c r="B23981" s="61"/>
      <c r="C23981" s="61"/>
      <c r="D23981" s="57"/>
      <c r="E23981" s="62"/>
    </row>
    <row r="23982">
      <c r="A23982" s="61"/>
      <c r="B23982" s="61"/>
      <c r="C23982" s="61"/>
      <c r="D23982" s="57"/>
      <c r="E23982" s="62"/>
    </row>
    <row r="23983">
      <c r="A23983" s="61"/>
      <c r="B23983" s="61"/>
      <c r="C23983" s="61"/>
      <c r="D23983" s="57"/>
      <c r="E23983" s="62"/>
    </row>
    <row r="23984">
      <c r="A23984" s="61"/>
      <c r="B23984" s="61"/>
      <c r="C23984" s="61"/>
      <c r="D23984" s="57"/>
      <c r="E23984" s="62"/>
    </row>
    <row r="23985">
      <c r="A23985" s="61"/>
      <c r="B23985" s="61"/>
      <c r="C23985" s="61"/>
      <c r="D23985" s="57"/>
      <c r="E23985" s="62"/>
    </row>
    <row r="23986">
      <c r="A23986" s="61"/>
      <c r="B23986" s="61"/>
      <c r="C23986" s="61"/>
      <c r="D23986" s="57"/>
      <c r="E23986" s="62"/>
    </row>
    <row r="23987">
      <c r="A23987" s="61"/>
      <c r="B23987" s="61"/>
      <c r="C23987" s="61"/>
      <c r="D23987" s="57"/>
      <c r="E23987" s="62"/>
    </row>
    <row r="23988">
      <c r="A23988" s="61"/>
      <c r="B23988" s="61"/>
      <c r="C23988" s="61"/>
      <c r="D23988" s="57"/>
      <c r="E23988" s="62"/>
    </row>
    <row r="23989">
      <c r="A23989" s="61"/>
      <c r="B23989" s="61"/>
      <c r="C23989" s="61"/>
      <c r="D23989" s="57"/>
      <c r="E23989" s="62"/>
    </row>
    <row r="23990">
      <c r="A23990" s="61"/>
      <c r="B23990" s="61"/>
      <c r="C23990" s="61"/>
      <c r="D23990" s="57"/>
      <c r="E23990" s="62"/>
    </row>
    <row r="23991">
      <c r="A23991" s="61"/>
      <c r="B23991" s="61"/>
      <c r="C23991" s="61"/>
      <c r="D23991" s="57"/>
      <c r="E23991" s="62"/>
    </row>
    <row r="23992">
      <c r="A23992" s="61"/>
      <c r="B23992" s="61"/>
      <c r="C23992" s="61"/>
      <c r="D23992" s="57"/>
      <c r="E23992" s="62"/>
    </row>
    <row r="23993">
      <c r="A23993" s="61"/>
      <c r="B23993" s="61"/>
      <c r="C23993" s="61"/>
      <c r="D23993" s="57"/>
      <c r="E23993" s="62"/>
    </row>
    <row r="23994">
      <c r="A23994" s="61"/>
      <c r="B23994" s="61"/>
      <c r="C23994" s="61"/>
      <c r="D23994" s="57"/>
      <c r="E23994" s="62"/>
    </row>
    <row r="23995">
      <c r="A23995" s="61"/>
      <c r="B23995" s="61"/>
      <c r="C23995" s="61"/>
      <c r="D23995" s="57"/>
      <c r="E23995" s="62"/>
    </row>
    <row r="23996">
      <c r="A23996" s="61"/>
      <c r="B23996" s="61"/>
      <c r="C23996" s="61"/>
      <c r="D23996" s="57"/>
      <c r="E23996" s="62"/>
    </row>
    <row r="23997">
      <c r="A23997" s="61"/>
      <c r="B23997" s="61"/>
      <c r="C23997" s="61"/>
      <c r="D23997" s="57"/>
      <c r="E23997" s="62"/>
    </row>
    <row r="23998">
      <c r="A23998" s="61"/>
      <c r="B23998" s="61"/>
      <c r="C23998" s="61"/>
      <c r="D23998" s="57"/>
      <c r="E23998" s="62"/>
    </row>
    <row r="23999">
      <c r="A23999" s="61"/>
      <c r="B23999" s="61"/>
      <c r="C23999" s="61"/>
      <c r="D23999" s="57"/>
      <c r="E23999" s="62"/>
    </row>
    <row r="24000">
      <c r="A24000" s="61"/>
      <c r="B24000" s="61"/>
      <c r="C24000" s="61"/>
      <c r="D24000" s="57"/>
      <c r="E24000" s="62"/>
    </row>
    <row r="24001">
      <c r="A24001" s="61"/>
      <c r="B24001" s="61"/>
      <c r="C24001" s="61"/>
      <c r="D24001" s="57"/>
      <c r="E24001" s="62"/>
    </row>
    <row r="24002">
      <c r="A24002" s="61"/>
      <c r="B24002" s="61"/>
      <c r="C24002" s="61"/>
      <c r="D24002" s="57"/>
      <c r="E24002" s="62"/>
    </row>
    <row r="24003">
      <c r="A24003" s="61"/>
      <c r="B24003" s="61"/>
      <c r="C24003" s="61"/>
      <c r="D24003" s="57"/>
      <c r="E24003" s="62"/>
    </row>
    <row r="24004">
      <c r="A24004" s="61"/>
      <c r="B24004" s="61"/>
      <c r="C24004" s="61"/>
      <c r="D24004" s="57"/>
      <c r="E24004" s="62"/>
    </row>
    <row r="24005">
      <c r="A24005" s="61"/>
      <c r="B24005" s="61"/>
      <c r="C24005" s="61"/>
      <c r="D24005" s="57"/>
      <c r="E24005" s="62"/>
    </row>
    <row r="24006">
      <c r="A24006" s="61"/>
      <c r="B24006" s="61"/>
      <c r="C24006" s="61"/>
      <c r="D24006" s="57"/>
      <c r="E24006" s="62"/>
    </row>
    <row r="24007">
      <c r="A24007" s="61"/>
      <c r="B24007" s="61"/>
      <c r="C24007" s="61"/>
      <c r="D24007" s="57"/>
      <c r="E24007" s="62"/>
    </row>
    <row r="24008">
      <c r="A24008" s="61"/>
      <c r="B24008" s="61"/>
      <c r="C24008" s="61"/>
      <c r="D24008" s="57"/>
      <c r="E24008" s="62"/>
    </row>
    <row r="24009">
      <c r="A24009" s="61"/>
      <c r="B24009" s="61"/>
      <c r="C24009" s="61"/>
      <c r="D24009" s="57"/>
      <c r="E24009" s="62"/>
    </row>
    <row r="24010">
      <c r="A24010" s="61"/>
      <c r="B24010" s="61"/>
      <c r="C24010" s="61"/>
      <c r="D24010" s="57"/>
      <c r="E24010" s="62"/>
    </row>
    <row r="24011">
      <c r="A24011" s="61"/>
      <c r="B24011" s="61"/>
      <c r="C24011" s="61"/>
      <c r="D24011" s="57"/>
      <c r="E24011" s="62"/>
    </row>
    <row r="24012">
      <c r="A24012" s="61"/>
      <c r="B24012" s="61"/>
      <c r="C24012" s="61"/>
      <c r="D24012" s="57"/>
      <c r="E24012" s="62"/>
    </row>
    <row r="24013">
      <c r="A24013" s="61"/>
      <c r="B24013" s="61"/>
      <c r="C24013" s="61"/>
      <c r="D24013" s="57"/>
      <c r="E24013" s="62"/>
    </row>
    <row r="24014">
      <c r="A24014" s="61"/>
      <c r="B24014" s="61"/>
      <c r="C24014" s="61"/>
      <c r="D24014" s="57"/>
      <c r="E24014" s="62"/>
    </row>
    <row r="24015">
      <c r="A24015" s="61"/>
      <c r="B24015" s="61"/>
      <c r="C24015" s="61"/>
      <c r="D24015" s="57"/>
      <c r="E24015" s="62"/>
    </row>
    <row r="24016">
      <c r="A24016" s="61"/>
      <c r="B24016" s="61"/>
      <c r="C24016" s="61"/>
      <c r="D24016" s="57"/>
      <c r="E24016" s="62"/>
    </row>
    <row r="24017">
      <c r="A24017" s="61"/>
      <c r="B24017" s="61"/>
      <c r="C24017" s="61"/>
      <c r="D24017" s="57"/>
      <c r="E24017" s="62"/>
    </row>
    <row r="24018">
      <c r="A24018" s="61"/>
      <c r="B24018" s="61"/>
      <c r="C24018" s="61"/>
      <c r="D24018" s="57"/>
      <c r="E24018" s="62"/>
    </row>
    <row r="24019">
      <c r="A24019" s="61"/>
      <c r="B24019" s="61"/>
      <c r="C24019" s="61"/>
      <c r="D24019" s="57"/>
      <c r="E24019" s="62"/>
    </row>
    <row r="24020">
      <c r="A24020" s="61"/>
      <c r="B24020" s="61"/>
      <c r="C24020" s="61"/>
      <c r="D24020" s="57"/>
      <c r="E24020" s="62"/>
    </row>
    <row r="24021">
      <c r="A24021" s="61"/>
      <c r="B24021" s="61"/>
      <c r="C24021" s="61"/>
      <c r="D24021" s="57"/>
      <c r="E24021" s="62"/>
    </row>
    <row r="24022">
      <c r="A24022" s="61"/>
      <c r="B24022" s="61"/>
      <c r="C24022" s="61"/>
      <c r="D24022" s="57"/>
      <c r="E24022" s="62"/>
    </row>
    <row r="24023">
      <c r="A24023" s="61"/>
      <c r="B24023" s="61"/>
      <c r="C24023" s="61"/>
      <c r="D24023" s="57"/>
      <c r="E24023" s="62"/>
    </row>
    <row r="24024">
      <c r="A24024" s="61"/>
      <c r="B24024" s="61"/>
      <c r="C24024" s="61"/>
      <c r="D24024" s="57"/>
      <c r="E24024" s="62"/>
    </row>
    <row r="24025">
      <c r="A24025" s="61"/>
      <c r="B24025" s="61"/>
      <c r="C24025" s="61"/>
      <c r="D24025" s="57"/>
      <c r="E24025" s="62"/>
    </row>
    <row r="24026">
      <c r="A24026" s="61"/>
      <c r="B24026" s="61"/>
      <c r="C24026" s="61"/>
      <c r="D24026" s="57"/>
      <c r="E24026" s="62"/>
    </row>
    <row r="24027">
      <c r="A24027" s="61"/>
      <c r="B24027" s="61"/>
      <c r="C24027" s="61"/>
      <c r="D24027" s="57"/>
      <c r="E24027" s="62"/>
    </row>
    <row r="24028">
      <c r="A24028" s="61"/>
      <c r="B24028" s="61"/>
      <c r="C24028" s="61"/>
      <c r="D24028" s="57"/>
      <c r="E24028" s="62"/>
    </row>
    <row r="24029">
      <c r="A24029" s="61"/>
      <c r="B24029" s="61"/>
      <c r="C24029" s="61"/>
      <c r="D24029" s="57"/>
      <c r="E24029" s="62"/>
    </row>
    <row r="24030">
      <c r="A24030" s="61"/>
      <c r="B24030" s="61"/>
      <c r="C24030" s="61"/>
      <c r="D24030" s="57"/>
      <c r="E24030" s="62"/>
    </row>
    <row r="24031">
      <c r="A24031" s="61"/>
      <c r="B24031" s="61"/>
      <c r="C24031" s="61"/>
      <c r="D24031" s="57"/>
      <c r="E24031" s="62"/>
    </row>
    <row r="24032">
      <c r="A24032" s="61"/>
      <c r="B24032" s="61"/>
      <c r="C24032" s="61"/>
      <c r="D24032" s="57"/>
      <c r="E24032" s="62"/>
    </row>
    <row r="24033">
      <c r="A24033" s="61"/>
      <c r="B24033" s="61"/>
      <c r="C24033" s="61"/>
      <c r="D24033" s="57"/>
      <c r="E24033" s="62"/>
    </row>
    <row r="24034">
      <c r="A24034" s="61"/>
      <c r="B24034" s="61"/>
      <c r="C24034" s="61"/>
      <c r="D24034" s="57"/>
      <c r="E24034" s="62"/>
    </row>
    <row r="24035">
      <c r="A24035" s="61"/>
      <c r="B24035" s="61"/>
      <c r="C24035" s="61"/>
      <c r="D24035" s="57"/>
      <c r="E24035" s="62"/>
    </row>
    <row r="24036">
      <c r="A24036" s="61"/>
      <c r="B24036" s="61"/>
      <c r="C24036" s="61"/>
      <c r="D24036" s="57"/>
      <c r="E24036" s="62"/>
    </row>
    <row r="24037">
      <c r="A24037" s="61"/>
      <c r="B24037" s="61"/>
      <c r="C24037" s="61"/>
      <c r="D24037" s="57"/>
      <c r="E24037" s="62"/>
    </row>
    <row r="24038">
      <c r="A24038" s="61"/>
      <c r="B24038" s="61"/>
      <c r="C24038" s="61"/>
      <c r="D24038" s="57"/>
      <c r="E24038" s="62"/>
    </row>
    <row r="24039">
      <c r="A24039" s="61"/>
      <c r="B24039" s="61"/>
      <c r="C24039" s="61"/>
      <c r="D24039" s="57"/>
      <c r="E24039" s="62"/>
    </row>
    <row r="24040">
      <c r="A24040" s="61"/>
      <c r="B24040" s="61"/>
      <c r="C24040" s="61"/>
      <c r="D24040" s="57"/>
      <c r="E24040" s="62"/>
    </row>
    <row r="24041">
      <c r="A24041" s="61"/>
      <c r="B24041" s="61"/>
      <c r="C24041" s="61"/>
      <c r="D24041" s="57"/>
      <c r="E24041" s="62"/>
    </row>
    <row r="24042">
      <c r="A24042" s="61"/>
      <c r="B24042" s="61"/>
      <c r="C24042" s="61"/>
      <c r="D24042" s="57"/>
      <c r="E24042" s="62"/>
    </row>
    <row r="24043">
      <c r="A24043" s="61"/>
      <c r="B24043" s="61"/>
      <c r="C24043" s="61"/>
      <c r="D24043" s="57"/>
      <c r="E24043" s="62"/>
    </row>
    <row r="24044">
      <c r="A24044" s="61"/>
      <c r="B24044" s="61"/>
      <c r="C24044" s="61"/>
      <c r="D24044" s="57"/>
      <c r="E24044" s="62"/>
    </row>
    <row r="24045">
      <c r="A24045" s="61"/>
      <c r="B24045" s="61"/>
      <c r="C24045" s="61"/>
      <c r="D24045" s="57"/>
      <c r="E24045" s="62"/>
    </row>
    <row r="24046">
      <c r="A24046" s="61"/>
      <c r="B24046" s="61"/>
      <c r="C24046" s="61"/>
      <c r="D24046" s="57"/>
      <c r="E24046" s="62"/>
    </row>
    <row r="24047">
      <c r="A24047" s="61"/>
      <c r="B24047" s="61"/>
      <c r="C24047" s="61"/>
      <c r="D24047" s="57"/>
      <c r="E24047" s="62"/>
    </row>
    <row r="24048">
      <c r="A24048" s="61"/>
      <c r="B24048" s="61"/>
      <c r="C24048" s="61"/>
      <c r="D24048" s="57"/>
      <c r="E24048" s="62"/>
    </row>
    <row r="24049">
      <c r="A24049" s="61"/>
      <c r="B24049" s="61"/>
      <c r="C24049" s="61"/>
      <c r="D24049" s="57"/>
      <c r="E24049" s="62"/>
    </row>
    <row r="24050">
      <c r="A24050" s="61"/>
      <c r="B24050" s="61"/>
      <c r="C24050" s="61"/>
      <c r="D24050" s="57"/>
      <c r="E24050" s="62"/>
    </row>
    <row r="24051">
      <c r="A24051" s="61"/>
      <c r="B24051" s="61"/>
      <c r="C24051" s="61"/>
      <c r="D24051" s="57"/>
      <c r="E24051" s="62"/>
    </row>
    <row r="24052">
      <c r="A24052" s="61"/>
      <c r="B24052" s="61"/>
      <c r="C24052" s="61"/>
      <c r="D24052" s="57"/>
      <c r="E24052" s="62"/>
    </row>
    <row r="24053">
      <c r="A24053" s="61"/>
      <c r="B24053" s="61"/>
      <c r="C24053" s="61"/>
      <c r="D24053" s="57"/>
      <c r="E24053" s="62"/>
    </row>
    <row r="24054">
      <c r="A24054" s="61"/>
      <c r="B24054" s="61"/>
      <c r="C24054" s="61"/>
      <c r="D24054" s="57"/>
      <c r="E24054" s="62"/>
    </row>
    <row r="24055">
      <c r="A24055" s="61"/>
      <c r="B24055" s="61"/>
      <c r="C24055" s="61"/>
      <c r="D24055" s="57"/>
      <c r="E24055" s="62"/>
    </row>
    <row r="24056">
      <c r="A24056" s="61"/>
      <c r="B24056" s="61"/>
      <c r="C24056" s="61"/>
      <c r="D24056" s="57"/>
      <c r="E24056" s="62"/>
    </row>
    <row r="24057">
      <c r="A24057" s="61"/>
      <c r="B24057" s="61"/>
      <c r="C24057" s="61"/>
      <c r="D24057" s="57"/>
      <c r="E24057" s="62"/>
    </row>
    <row r="24058">
      <c r="A24058" s="61"/>
      <c r="B24058" s="61"/>
      <c r="C24058" s="61"/>
      <c r="D24058" s="57"/>
      <c r="E24058" s="62"/>
    </row>
    <row r="24059">
      <c r="A24059" s="61"/>
      <c r="B24059" s="61"/>
      <c r="C24059" s="61"/>
      <c r="D24059" s="57"/>
      <c r="E24059" s="62"/>
    </row>
    <row r="24060">
      <c r="A24060" s="61"/>
      <c r="B24060" s="61"/>
      <c r="C24060" s="61"/>
      <c r="D24060" s="57"/>
      <c r="E24060" s="62"/>
    </row>
    <row r="24061">
      <c r="A24061" s="61"/>
      <c r="B24061" s="61"/>
      <c r="C24061" s="61"/>
      <c r="D24061" s="57"/>
      <c r="E24061" s="62"/>
    </row>
    <row r="24062">
      <c r="A24062" s="61"/>
      <c r="B24062" s="61"/>
      <c r="C24062" s="61"/>
      <c r="D24062" s="57"/>
      <c r="E24062" s="62"/>
    </row>
    <row r="24063">
      <c r="A24063" s="61"/>
      <c r="B24063" s="61"/>
      <c r="C24063" s="61"/>
      <c r="D24063" s="57"/>
      <c r="E24063" s="62"/>
    </row>
    <row r="24064">
      <c r="A24064" s="61"/>
      <c r="B24064" s="61"/>
      <c r="C24064" s="61"/>
      <c r="D24064" s="57"/>
      <c r="E24064" s="62"/>
    </row>
    <row r="24065">
      <c r="A24065" s="61"/>
      <c r="B24065" s="61"/>
      <c r="C24065" s="61"/>
      <c r="D24065" s="57"/>
      <c r="E24065" s="62"/>
    </row>
    <row r="24066">
      <c r="A24066" s="61"/>
      <c r="B24066" s="61"/>
      <c r="C24066" s="61"/>
      <c r="D24066" s="57"/>
      <c r="E24066" s="62"/>
    </row>
    <row r="24067">
      <c r="A24067" s="61"/>
      <c r="B24067" s="61"/>
      <c r="C24067" s="61"/>
      <c r="D24067" s="57"/>
      <c r="E24067" s="62"/>
    </row>
    <row r="24068">
      <c r="A24068" s="61"/>
      <c r="B24068" s="61"/>
      <c r="C24068" s="61"/>
      <c r="D24068" s="57"/>
      <c r="E24068" s="62"/>
    </row>
    <row r="24069">
      <c r="A24069" s="61"/>
      <c r="B24069" s="61"/>
      <c r="C24069" s="61"/>
      <c r="D24069" s="57"/>
      <c r="E24069" s="62"/>
    </row>
    <row r="24070">
      <c r="A24070" s="61"/>
      <c r="B24070" s="61"/>
      <c r="C24070" s="61"/>
      <c r="D24070" s="57"/>
      <c r="E24070" s="62"/>
    </row>
    <row r="24071">
      <c r="A24071" s="61"/>
      <c r="B24071" s="61"/>
      <c r="C24071" s="61"/>
      <c r="D24071" s="57"/>
      <c r="E24071" s="62"/>
    </row>
    <row r="24072">
      <c r="A24072" s="61"/>
      <c r="B24072" s="61"/>
      <c r="C24072" s="61"/>
      <c r="D24072" s="57"/>
      <c r="E24072" s="62"/>
    </row>
    <row r="24073">
      <c r="A24073" s="61"/>
      <c r="B24073" s="61"/>
      <c r="C24073" s="61"/>
      <c r="D24073" s="57"/>
      <c r="E24073" s="62"/>
    </row>
    <row r="24074">
      <c r="A24074" s="61"/>
      <c r="B24074" s="61"/>
      <c r="C24074" s="61"/>
      <c r="D24074" s="57"/>
      <c r="E24074" s="62"/>
    </row>
    <row r="24075">
      <c r="A24075" s="61"/>
      <c r="B24075" s="61"/>
      <c r="C24075" s="61"/>
      <c r="D24075" s="57"/>
      <c r="E24075" s="62"/>
    </row>
    <row r="24076">
      <c r="A24076" s="61"/>
      <c r="B24076" s="61"/>
      <c r="C24076" s="61"/>
      <c r="D24076" s="57"/>
      <c r="E24076" s="62"/>
    </row>
    <row r="24077">
      <c r="A24077" s="61"/>
      <c r="B24077" s="61"/>
      <c r="C24077" s="61"/>
      <c r="D24077" s="57"/>
      <c r="E24077" s="62"/>
    </row>
    <row r="24078">
      <c r="A24078" s="61"/>
      <c r="B24078" s="61"/>
      <c r="C24078" s="61"/>
      <c r="D24078" s="57"/>
      <c r="E24078" s="62"/>
    </row>
    <row r="24079">
      <c r="A24079" s="61"/>
      <c r="B24079" s="61"/>
      <c r="C24079" s="61"/>
      <c r="D24079" s="57"/>
      <c r="E24079" s="62"/>
    </row>
    <row r="24080">
      <c r="A24080" s="61"/>
      <c r="B24080" s="61"/>
      <c r="C24080" s="61"/>
      <c r="D24080" s="57"/>
      <c r="E24080" s="62"/>
    </row>
    <row r="24081">
      <c r="A24081" s="61"/>
      <c r="B24081" s="61"/>
      <c r="C24081" s="61"/>
      <c r="D24081" s="57"/>
      <c r="E24081" s="62"/>
    </row>
    <row r="24082">
      <c r="A24082" s="61"/>
      <c r="B24082" s="61"/>
      <c r="C24082" s="61"/>
      <c r="D24082" s="57"/>
      <c r="E24082" s="62"/>
    </row>
    <row r="24083">
      <c r="A24083" s="61"/>
      <c r="B24083" s="61"/>
      <c r="C24083" s="61"/>
      <c r="D24083" s="57"/>
      <c r="E24083" s="62"/>
    </row>
    <row r="24084">
      <c r="A24084" s="61"/>
      <c r="B24084" s="61"/>
      <c r="C24084" s="61"/>
      <c r="D24084" s="57"/>
      <c r="E24084" s="62"/>
    </row>
    <row r="24085">
      <c r="A24085" s="61"/>
      <c r="B24085" s="61"/>
      <c r="C24085" s="61"/>
      <c r="D24085" s="57"/>
      <c r="E24085" s="62"/>
    </row>
    <row r="24086">
      <c r="A24086" s="61"/>
      <c r="B24086" s="61"/>
      <c r="C24086" s="61"/>
      <c r="D24086" s="57"/>
      <c r="E24086" s="62"/>
    </row>
    <row r="24087">
      <c r="A24087" s="61"/>
      <c r="B24087" s="61"/>
      <c r="C24087" s="61"/>
      <c r="D24087" s="57"/>
      <c r="E24087" s="62"/>
    </row>
    <row r="24088">
      <c r="A24088" s="61"/>
      <c r="B24088" s="61"/>
      <c r="C24088" s="61"/>
      <c r="D24088" s="57"/>
      <c r="E24088" s="62"/>
    </row>
    <row r="24089">
      <c r="A24089" s="61"/>
      <c r="B24089" s="61"/>
      <c r="C24089" s="61"/>
      <c r="D24089" s="57"/>
      <c r="E24089" s="62"/>
    </row>
    <row r="24090">
      <c r="A24090" s="61"/>
      <c r="B24090" s="61"/>
      <c r="C24090" s="61"/>
      <c r="D24090" s="57"/>
      <c r="E24090" s="62"/>
    </row>
    <row r="24091">
      <c r="A24091" s="61"/>
      <c r="B24091" s="61"/>
      <c r="C24091" s="61"/>
      <c r="D24091" s="57"/>
      <c r="E24091" s="62"/>
    </row>
    <row r="24092">
      <c r="A24092" s="61"/>
      <c r="B24092" s="61"/>
      <c r="C24092" s="61"/>
      <c r="D24092" s="57"/>
      <c r="E24092" s="62"/>
    </row>
    <row r="24093">
      <c r="A24093" s="61"/>
      <c r="B24093" s="61"/>
      <c r="C24093" s="61"/>
      <c r="D24093" s="57"/>
      <c r="E24093" s="62"/>
    </row>
    <row r="24094">
      <c r="A24094" s="61"/>
      <c r="B24094" s="61"/>
      <c r="C24094" s="61"/>
      <c r="D24094" s="57"/>
      <c r="E24094" s="62"/>
    </row>
    <row r="24095">
      <c r="A24095" s="61"/>
      <c r="B24095" s="61"/>
      <c r="C24095" s="61"/>
      <c r="D24095" s="57"/>
      <c r="E24095" s="62"/>
    </row>
    <row r="24096">
      <c r="A24096" s="61"/>
      <c r="B24096" s="61"/>
      <c r="C24096" s="61"/>
      <c r="D24096" s="57"/>
      <c r="E24096" s="62"/>
    </row>
    <row r="24097">
      <c r="A24097" s="61"/>
      <c r="B24097" s="61"/>
      <c r="C24097" s="61"/>
      <c r="D24097" s="57"/>
      <c r="E24097" s="62"/>
    </row>
    <row r="24098">
      <c r="A24098" s="61"/>
      <c r="B24098" s="61"/>
      <c r="C24098" s="61"/>
      <c r="D24098" s="57"/>
      <c r="E24098" s="62"/>
    </row>
    <row r="24099">
      <c r="A24099" s="61"/>
      <c r="B24099" s="61"/>
      <c r="C24099" s="61"/>
      <c r="D24099" s="57"/>
      <c r="E24099" s="62"/>
    </row>
    <row r="24100">
      <c r="A24100" s="61"/>
      <c r="B24100" s="61"/>
      <c r="C24100" s="61"/>
      <c r="D24100" s="57"/>
      <c r="E24100" s="62"/>
    </row>
    <row r="24101">
      <c r="A24101" s="61"/>
      <c r="B24101" s="61"/>
      <c r="C24101" s="61"/>
      <c r="D24101" s="57"/>
      <c r="E24101" s="62"/>
    </row>
    <row r="24102">
      <c r="A24102" s="61"/>
      <c r="B24102" s="61"/>
      <c r="C24102" s="61"/>
      <c r="D24102" s="57"/>
      <c r="E24102" s="62"/>
    </row>
    <row r="24103">
      <c r="A24103" s="61"/>
      <c r="B24103" s="61"/>
      <c r="C24103" s="61"/>
      <c r="D24103" s="57"/>
      <c r="E24103" s="62"/>
    </row>
    <row r="24104">
      <c r="A24104" s="61"/>
      <c r="B24104" s="61"/>
      <c r="C24104" s="61"/>
      <c r="D24104" s="57"/>
      <c r="E24104" s="62"/>
    </row>
    <row r="24105">
      <c r="A24105" s="61"/>
      <c r="B24105" s="61"/>
      <c r="C24105" s="61"/>
      <c r="D24105" s="57"/>
      <c r="E24105" s="62"/>
    </row>
    <row r="24106">
      <c r="A24106" s="61"/>
      <c r="B24106" s="61"/>
      <c r="C24106" s="61"/>
      <c r="D24106" s="57"/>
      <c r="E24106" s="62"/>
    </row>
    <row r="24107">
      <c r="A24107" s="61"/>
      <c r="B24107" s="61"/>
      <c r="C24107" s="61"/>
      <c r="D24107" s="57"/>
      <c r="E24107" s="62"/>
    </row>
    <row r="24108">
      <c r="A24108" s="61"/>
      <c r="B24108" s="61"/>
      <c r="C24108" s="61"/>
      <c r="D24108" s="57"/>
      <c r="E24108" s="62"/>
    </row>
    <row r="24109">
      <c r="A24109" s="61"/>
      <c r="B24109" s="61"/>
      <c r="C24109" s="61"/>
      <c r="D24109" s="57"/>
      <c r="E24109" s="62"/>
    </row>
    <row r="24110">
      <c r="A24110" s="61"/>
      <c r="B24110" s="61"/>
      <c r="C24110" s="61"/>
      <c r="D24110" s="57"/>
      <c r="E24110" s="62"/>
    </row>
    <row r="24111">
      <c r="A24111" s="61"/>
      <c r="B24111" s="61"/>
      <c r="C24111" s="61"/>
      <c r="D24111" s="57"/>
      <c r="E24111" s="62"/>
    </row>
    <row r="24112">
      <c r="A24112" s="61"/>
      <c r="B24112" s="61"/>
      <c r="C24112" s="61"/>
      <c r="D24112" s="57"/>
      <c r="E24112" s="62"/>
    </row>
    <row r="24113">
      <c r="A24113" s="61"/>
      <c r="B24113" s="61"/>
      <c r="C24113" s="61"/>
      <c r="D24113" s="57"/>
      <c r="E24113" s="62"/>
    </row>
    <row r="24114">
      <c r="A24114" s="61"/>
      <c r="B24114" s="61"/>
      <c r="C24114" s="61"/>
      <c r="D24114" s="57"/>
      <c r="E24114" s="62"/>
    </row>
    <row r="24115">
      <c r="A24115" s="61"/>
      <c r="B24115" s="61"/>
      <c r="C24115" s="61"/>
      <c r="D24115" s="57"/>
      <c r="E24115" s="62"/>
    </row>
    <row r="24116">
      <c r="A24116" s="61"/>
      <c r="B24116" s="61"/>
      <c r="C24116" s="61"/>
      <c r="D24116" s="57"/>
      <c r="E24116" s="62"/>
    </row>
    <row r="24117">
      <c r="A24117" s="61"/>
      <c r="B24117" s="61"/>
      <c r="C24117" s="61"/>
      <c r="D24117" s="57"/>
      <c r="E24117" s="62"/>
    </row>
    <row r="24118">
      <c r="A24118" s="61"/>
      <c r="B24118" s="61"/>
      <c r="C24118" s="61"/>
      <c r="D24118" s="57"/>
      <c r="E24118" s="62"/>
    </row>
    <row r="24119">
      <c r="A24119" s="61"/>
      <c r="B24119" s="61"/>
      <c r="C24119" s="61"/>
      <c r="D24119" s="57"/>
      <c r="E24119" s="62"/>
    </row>
    <row r="24120">
      <c r="A24120" s="61"/>
      <c r="B24120" s="61"/>
      <c r="C24120" s="61"/>
      <c r="D24120" s="57"/>
      <c r="E24120" s="62"/>
    </row>
    <row r="24121">
      <c r="A24121" s="61"/>
      <c r="B24121" s="61"/>
      <c r="C24121" s="61"/>
      <c r="D24121" s="57"/>
      <c r="E24121" s="62"/>
    </row>
    <row r="24122">
      <c r="A24122" s="61"/>
      <c r="B24122" s="61"/>
      <c r="C24122" s="61"/>
      <c r="D24122" s="57"/>
      <c r="E24122" s="62"/>
    </row>
    <row r="24123">
      <c r="A24123" s="61"/>
      <c r="B24123" s="61"/>
      <c r="C24123" s="61"/>
      <c r="D24123" s="57"/>
      <c r="E24123" s="62"/>
    </row>
    <row r="24124">
      <c r="A24124" s="61"/>
      <c r="B24124" s="61"/>
      <c r="C24124" s="61"/>
      <c r="D24124" s="57"/>
      <c r="E24124" s="62"/>
    </row>
    <row r="24125">
      <c r="A24125" s="61"/>
      <c r="B24125" s="61"/>
      <c r="C24125" s="61"/>
      <c r="D24125" s="57"/>
      <c r="E24125" s="62"/>
    </row>
    <row r="24126">
      <c r="A24126" s="61"/>
      <c r="B24126" s="61"/>
      <c r="C24126" s="61"/>
      <c r="D24126" s="57"/>
      <c r="E24126" s="62"/>
    </row>
    <row r="24127">
      <c r="A24127" s="61"/>
      <c r="B24127" s="61"/>
      <c r="C24127" s="61"/>
      <c r="D24127" s="57"/>
      <c r="E24127" s="62"/>
    </row>
    <row r="24128">
      <c r="A24128" s="61"/>
      <c r="B24128" s="61"/>
      <c r="C24128" s="61"/>
      <c r="D24128" s="57"/>
      <c r="E24128" s="62"/>
    </row>
    <row r="24129">
      <c r="A24129" s="61"/>
      <c r="B24129" s="61"/>
      <c r="C24129" s="61"/>
      <c r="D24129" s="57"/>
      <c r="E24129" s="62"/>
    </row>
    <row r="24130">
      <c r="A24130" s="61"/>
      <c r="B24130" s="61"/>
      <c r="C24130" s="61"/>
      <c r="D24130" s="57"/>
      <c r="E24130" s="62"/>
    </row>
    <row r="24131">
      <c r="A24131" s="61"/>
      <c r="B24131" s="61"/>
      <c r="C24131" s="61"/>
      <c r="D24131" s="57"/>
      <c r="E24131" s="62"/>
    </row>
    <row r="24132">
      <c r="A24132" s="61"/>
      <c r="B24132" s="61"/>
      <c r="C24132" s="61"/>
      <c r="D24132" s="57"/>
      <c r="E24132" s="62"/>
    </row>
    <row r="24133">
      <c r="A24133" s="61"/>
      <c r="B24133" s="61"/>
      <c r="C24133" s="61"/>
      <c r="D24133" s="57"/>
      <c r="E24133" s="62"/>
    </row>
    <row r="24134">
      <c r="A24134" s="61"/>
      <c r="B24134" s="61"/>
      <c r="C24134" s="61"/>
      <c r="D24134" s="57"/>
      <c r="E24134" s="62"/>
    </row>
    <row r="24135">
      <c r="A24135" s="61"/>
      <c r="B24135" s="61"/>
      <c r="C24135" s="61"/>
      <c r="D24135" s="57"/>
      <c r="E24135" s="62"/>
    </row>
    <row r="24136">
      <c r="A24136" s="61"/>
      <c r="B24136" s="61"/>
      <c r="C24136" s="61"/>
      <c r="D24136" s="57"/>
      <c r="E24136" s="62"/>
    </row>
    <row r="24137">
      <c r="A24137" s="61"/>
      <c r="B24137" s="61"/>
      <c r="C24137" s="61"/>
      <c r="D24137" s="57"/>
      <c r="E24137" s="62"/>
    </row>
    <row r="24138">
      <c r="A24138" s="61"/>
      <c r="B24138" s="61"/>
      <c r="C24138" s="61"/>
      <c r="D24138" s="57"/>
      <c r="E24138" s="62"/>
    </row>
    <row r="24139">
      <c r="A24139" s="61"/>
      <c r="B24139" s="61"/>
      <c r="C24139" s="61"/>
      <c r="D24139" s="57"/>
      <c r="E24139" s="62"/>
    </row>
    <row r="24140">
      <c r="A24140" s="61"/>
      <c r="B24140" s="61"/>
      <c r="C24140" s="61"/>
      <c r="D24140" s="57"/>
      <c r="E24140" s="62"/>
    </row>
    <row r="24141">
      <c r="A24141" s="61"/>
      <c r="B24141" s="61"/>
      <c r="C24141" s="61"/>
      <c r="D24141" s="57"/>
      <c r="E24141" s="62"/>
    </row>
    <row r="24142">
      <c r="A24142" s="61"/>
      <c r="B24142" s="61"/>
      <c r="C24142" s="61"/>
      <c r="D24142" s="57"/>
      <c r="E24142" s="62"/>
    </row>
    <row r="24143">
      <c r="A24143" s="61"/>
      <c r="B24143" s="61"/>
      <c r="C24143" s="61"/>
      <c r="D24143" s="57"/>
      <c r="E24143" s="62"/>
    </row>
    <row r="24144">
      <c r="A24144" s="61"/>
      <c r="B24144" s="61"/>
      <c r="C24144" s="61"/>
      <c r="D24144" s="57"/>
      <c r="E24144" s="62"/>
    </row>
    <row r="24145">
      <c r="A24145" s="61"/>
      <c r="B24145" s="61"/>
      <c r="C24145" s="61"/>
      <c r="D24145" s="57"/>
      <c r="E24145" s="62"/>
    </row>
    <row r="24146">
      <c r="A24146" s="61"/>
      <c r="B24146" s="61"/>
      <c r="C24146" s="61"/>
      <c r="D24146" s="57"/>
      <c r="E24146" s="62"/>
    </row>
    <row r="24147">
      <c r="A24147" s="61"/>
      <c r="B24147" s="61"/>
      <c r="C24147" s="61"/>
      <c r="D24147" s="57"/>
      <c r="E24147" s="62"/>
    </row>
    <row r="24148">
      <c r="A24148" s="61"/>
      <c r="B24148" s="61"/>
      <c r="C24148" s="61"/>
      <c r="D24148" s="57"/>
      <c r="E24148" s="62"/>
    </row>
    <row r="24149">
      <c r="A24149" s="61"/>
      <c r="B24149" s="61"/>
      <c r="C24149" s="61"/>
      <c r="D24149" s="57"/>
      <c r="E24149" s="62"/>
    </row>
    <row r="24150">
      <c r="A24150" s="61"/>
      <c r="B24150" s="61"/>
      <c r="C24150" s="61"/>
      <c r="D24150" s="57"/>
      <c r="E24150" s="62"/>
    </row>
    <row r="24151">
      <c r="A24151" s="61"/>
      <c r="B24151" s="61"/>
      <c r="C24151" s="61"/>
      <c r="D24151" s="57"/>
      <c r="E24151" s="62"/>
    </row>
    <row r="24152">
      <c r="A24152" s="61"/>
      <c r="B24152" s="61"/>
      <c r="C24152" s="61"/>
      <c r="D24152" s="57"/>
      <c r="E24152" s="62"/>
    </row>
    <row r="24153">
      <c r="A24153" s="61"/>
      <c r="B24153" s="61"/>
      <c r="C24153" s="61"/>
      <c r="D24153" s="57"/>
      <c r="E24153" s="62"/>
    </row>
    <row r="24154">
      <c r="A24154" s="61"/>
      <c r="B24154" s="61"/>
      <c r="C24154" s="61"/>
      <c r="D24154" s="57"/>
      <c r="E24154" s="62"/>
    </row>
    <row r="24155">
      <c r="A24155" s="61"/>
      <c r="B24155" s="61"/>
      <c r="C24155" s="61"/>
      <c r="D24155" s="57"/>
      <c r="E24155" s="62"/>
    </row>
    <row r="24156">
      <c r="A24156" s="61"/>
      <c r="B24156" s="61"/>
      <c r="C24156" s="61"/>
      <c r="D24156" s="57"/>
      <c r="E24156" s="62"/>
    </row>
    <row r="24157">
      <c r="A24157" s="61"/>
      <c r="B24157" s="61"/>
      <c r="C24157" s="61"/>
      <c r="D24157" s="57"/>
      <c r="E24157" s="62"/>
    </row>
    <row r="24158">
      <c r="A24158" s="61"/>
      <c r="B24158" s="61"/>
      <c r="C24158" s="61"/>
      <c r="D24158" s="57"/>
      <c r="E24158" s="62"/>
    </row>
    <row r="24159">
      <c r="A24159" s="61"/>
      <c r="B24159" s="61"/>
      <c r="C24159" s="61"/>
      <c r="D24159" s="57"/>
      <c r="E24159" s="62"/>
    </row>
    <row r="24160">
      <c r="A24160" s="61"/>
      <c r="B24160" s="61"/>
      <c r="C24160" s="61"/>
      <c r="D24160" s="57"/>
      <c r="E24160" s="62"/>
    </row>
    <row r="24161">
      <c r="A24161" s="61"/>
      <c r="B24161" s="61"/>
      <c r="C24161" s="61"/>
      <c r="D24161" s="57"/>
      <c r="E24161" s="62"/>
    </row>
    <row r="24162">
      <c r="A24162" s="61"/>
      <c r="B24162" s="61"/>
      <c r="C24162" s="61"/>
      <c r="D24162" s="57"/>
      <c r="E24162" s="62"/>
    </row>
    <row r="24163">
      <c r="A24163" s="61"/>
      <c r="B24163" s="61"/>
      <c r="C24163" s="61"/>
      <c r="D24163" s="57"/>
      <c r="E24163" s="62"/>
    </row>
    <row r="24164">
      <c r="A24164" s="61"/>
      <c r="B24164" s="61"/>
      <c r="C24164" s="61"/>
      <c r="D24164" s="57"/>
      <c r="E24164" s="62"/>
    </row>
    <row r="24165">
      <c r="A24165" s="61"/>
      <c r="B24165" s="61"/>
      <c r="C24165" s="61"/>
      <c r="D24165" s="57"/>
      <c r="E24165" s="62"/>
    </row>
    <row r="24166">
      <c r="A24166" s="61"/>
      <c r="B24166" s="61"/>
      <c r="C24166" s="61"/>
      <c r="D24166" s="57"/>
      <c r="E24166" s="62"/>
    </row>
    <row r="24167">
      <c r="A24167" s="61"/>
      <c r="B24167" s="61"/>
      <c r="C24167" s="61"/>
      <c r="D24167" s="57"/>
      <c r="E24167" s="62"/>
    </row>
    <row r="24168">
      <c r="A24168" s="61"/>
      <c r="B24168" s="61"/>
      <c r="C24168" s="61"/>
      <c r="D24168" s="57"/>
      <c r="E24168" s="62"/>
    </row>
    <row r="24169">
      <c r="A24169" s="61"/>
      <c r="B24169" s="61"/>
      <c r="C24169" s="61"/>
      <c r="D24169" s="57"/>
      <c r="E24169" s="62"/>
    </row>
    <row r="24170">
      <c r="A24170" s="61"/>
      <c r="B24170" s="61"/>
      <c r="C24170" s="61"/>
      <c r="D24170" s="57"/>
      <c r="E24170" s="62"/>
    </row>
    <row r="24171">
      <c r="A24171" s="61"/>
      <c r="B24171" s="61"/>
      <c r="C24171" s="61"/>
      <c r="D24171" s="57"/>
      <c r="E24171" s="62"/>
    </row>
    <row r="24172">
      <c r="A24172" s="61"/>
      <c r="B24172" s="61"/>
      <c r="C24172" s="61"/>
      <c r="D24172" s="57"/>
      <c r="E24172" s="62"/>
    </row>
    <row r="24173">
      <c r="A24173" s="61"/>
      <c r="B24173" s="61"/>
      <c r="C24173" s="61"/>
      <c r="D24173" s="57"/>
      <c r="E24173" s="62"/>
    </row>
    <row r="24174">
      <c r="A24174" s="61"/>
      <c r="B24174" s="61"/>
      <c r="C24174" s="61"/>
      <c r="D24174" s="57"/>
      <c r="E24174" s="62"/>
    </row>
    <row r="24175">
      <c r="A24175" s="61"/>
      <c r="B24175" s="61"/>
      <c r="C24175" s="61"/>
      <c r="D24175" s="57"/>
      <c r="E24175" s="62"/>
    </row>
    <row r="24176">
      <c r="A24176" s="61"/>
      <c r="B24176" s="61"/>
      <c r="C24176" s="61"/>
      <c r="D24176" s="57"/>
      <c r="E24176" s="62"/>
    </row>
    <row r="24177">
      <c r="A24177" s="61"/>
      <c r="B24177" s="61"/>
      <c r="C24177" s="61"/>
      <c r="D24177" s="57"/>
      <c r="E24177" s="62"/>
    </row>
    <row r="24178">
      <c r="A24178" s="61"/>
      <c r="B24178" s="61"/>
      <c r="C24178" s="61"/>
      <c r="D24178" s="57"/>
      <c r="E24178" s="62"/>
    </row>
    <row r="24179">
      <c r="A24179" s="61"/>
      <c r="B24179" s="61"/>
      <c r="C24179" s="61"/>
      <c r="D24179" s="57"/>
      <c r="E24179" s="62"/>
    </row>
    <row r="24180">
      <c r="A24180" s="61"/>
      <c r="B24180" s="61"/>
      <c r="C24180" s="61"/>
      <c r="D24180" s="57"/>
      <c r="E24180" s="62"/>
    </row>
    <row r="24181">
      <c r="A24181" s="61"/>
      <c r="B24181" s="61"/>
      <c r="C24181" s="61"/>
      <c r="D24181" s="57"/>
      <c r="E24181" s="62"/>
    </row>
    <row r="24182">
      <c r="A24182" s="61"/>
      <c r="B24182" s="61"/>
      <c r="C24182" s="61"/>
      <c r="D24182" s="57"/>
      <c r="E24182" s="62"/>
    </row>
    <row r="24183">
      <c r="A24183" s="61"/>
      <c r="B24183" s="61"/>
      <c r="C24183" s="61"/>
      <c r="D24183" s="57"/>
      <c r="E24183" s="62"/>
    </row>
    <row r="24184">
      <c r="A24184" s="61"/>
      <c r="B24184" s="61"/>
      <c r="C24184" s="61"/>
      <c r="D24184" s="57"/>
      <c r="E24184" s="62"/>
    </row>
    <row r="24185">
      <c r="A24185" s="61"/>
      <c r="B24185" s="61"/>
      <c r="C24185" s="61"/>
      <c r="D24185" s="57"/>
      <c r="E24185" s="62"/>
    </row>
    <row r="24186">
      <c r="A24186" s="61"/>
      <c r="B24186" s="61"/>
      <c r="C24186" s="61"/>
      <c r="D24186" s="57"/>
      <c r="E24186" s="62"/>
    </row>
    <row r="24187">
      <c r="A24187" s="61"/>
      <c r="B24187" s="61"/>
      <c r="C24187" s="61"/>
      <c r="D24187" s="57"/>
      <c r="E24187" s="62"/>
    </row>
    <row r="24188">
      <c r="A24188" s="61"/>
      <c r="B24188" s="61"/>
      <c r="C24188" s="61"/>
      <c r="D24188" s="57"/>
      <c r="E24188" s="62"/>
    </row>
    <row r="24189">
      <c r="A24189" s="61"/>
      <c r="B24189" s="61"/>
      <c r="C24189" s="61"/>
      <c r="D24189" s="57"/>
      <c r="E24189" s="62"/>
    </row>
    <row r="24190">
      <c r="A24190" s="61"/>
      <c r="B24190" s="61"/>
      <c r="C24190" s="61"/>
      <c r="D24190" s="57"/>
      <c r="E24190" s="62"/>
    </row>
    <row r="24191">
      <c r="A24191" s="61"/>
      <c r="B24191" s="61"/>
      <c r="C24191" s="61"/>
      <c r="D24191" s="57"/>
      <c r="E24191" s="62"/>
    </row>
    <row r="24192">
      <c r="A24192" s="61"/>
      <c r="B24192" s="61"/>
      <c r="C24192" s="61"/>
      <c r="D24192" s="57"/>
      <c r="E24192" s="62"/>
    </row>
    <row r="24193">
      <c r="A24193" s="61"/>
      <c r="B24193" s="61"/>
      <c r="C24193" s="61"/>
      <c r="D24193" s="57"/>
      <c r="E24193" s="62"/>
    </row>
    <row r="24194">
      <c r="A24194" s="61"/>
      <c r="B24194" s="61"/>
      <c r="C24194" s="61"/>
      <c r="D24194" s="57"/>
      <c r="E24194" s="62"/>
    </row>
    <row r="24195">
      <c r="A24195" s="61"/>
      <c r="B24195" s="61"/>
      <c r="C24195" s="61"/>
      <c r="D24195" s="57"/>
      <c r="E24195" s="62"/>
    </row>
    <row r="24196">
      <c r="A24196" s="61"/>
      <c r="B24196" s="61"/>
      <c r="C24196" s="61"/>
      <c r="D24196" s="57"/>
      <c r="E24196" s="62"/>
    </row>
    <row r="24197">
      <c r="A24197" s="61"/>
      <c r="B24197" s="61"/>
      <c r="C24197" s="61"/>
      <c r="D24197" s="57"/>
      <c r="E24197" s="62"/>
    </row>
    <row r="24198">
      <c r="A24198" s="61"/>
      <c r="B24198" s="61"/>
      <c r="C24198" s="61"/>
      <c r="D24198" s="57"/>
      <c r="E24198" s="62"/>
    </row>
    <row r="24199">
      <c r="A24199" s="61"/>
      <c r="B24199" s="61"/>
      <c r="C24199" s="61"/>
      <c r="D24199" s="57"/>
      <c r="E24199" s="62"/>
    </row>
    <row r="24200">
      <c r="A24200" s="61"/>
      <c r="B24200" s="61"/>
      <c r="C24200" s="61"/>
      <c r="D24200" s="57"/>
      <c r="E24200" s="62"/>
    </row>
    <row r="24201">
      <c r="A24201" s="61"/>
      <c r="B24201" s="61"/>
      <c r="C24201" s="61"/>
      <c r="D24201" s="57"/>
      <c r="E24201" s="62"/>
    </row>
    <row r="24202">
      <c r="A24202" s="61"/>
      <c r="B24202" s="61"/>
      <c r="C24202" s="61"/>
      <c r="D24202" s="57"/>
      <c r="E24202" s="62"/>
    </row>
    <row r="24203">
      <c r="A24203" s="61"/>
      <c r="B24203" s="61"/>
      <c r="C24203" s="61"/>
      <c r="D24203" s="57"/>
      <c r="E24203" s="62"/>
    </row>
    <row r="24204">
      <c r="A24204" s="61"/>
      <c r="B24204" s="61"/>
      <c r="C24204" s="61"/>
      <c r="D24204" s="57"/>
      <c r="E24204" s="62"/>
    </row>
    <row r="24205">
      <c r="A24205" s="61"/>
      <c r="B24205" s="61"/>
      <c r="C24205" s="61"/>
      <c r="D24205" s="57"/>
      <c r="E24205" s="62"/>
    </row>
    <row r="24206">
      <c r="A24206" s="61"/>
      <c r="B24206" s="61"/>
      <c r="C24206" s="61"/>
      <c r="D24206" s="57"/>
      <c r="E24206" s="62"/>
    </row>
    <row r="24207">
      <c r="A24207" s="61"/>
      <c r="B24207" s="61"/>
      <c r="C24207" s="61"/>
      <c r="D24207" s="57"/>
      <c r="E24207" s="62"/>
    </row>
    <row r="24208">
      <c r="A24208" s="61"/>
      <c r="B24208" s="61"/>
      <c r="C24208" s="61"/>
      <c r="D24208" s="57"/>
      <c r="E24208" s="62"/>
    </row>
    <row r="24209">
      <c r="A24209" s="61"/>
      <c r="B24209" s="61"/>
      <c r="C24209" s="61"/>
      <c r="D24209" s="57"/>
      <c r="E24209" s="62"/>
    </row>
    <row r="24210">
      <c r="A24210" s="61"/>
      <c r="B24210" s="61"/>
      <c r="C24210" s="61"/>
      <c r="D24210" s="57"/>
      <c r="E24210" s="62"/>
    </row>
    <row r="24211">
      <c r="A24211" s="61"/>
      <c r="B24211" s="61"/>
      <c r="C24211" s="61"/>
      <c r="D24211" s="57"/>
      <c r="E24211" s="62"/>
    </row>
    <row r="24212">
      <c r="A24212" s="61"/>
      <c r="B24212" s="61"/>
      <c r="C24212" s="61"/>
      <c r="D24212" s="57"/>
      <c r="E24212" s="62"/>
    </row>
    <row r="24213">
      <c r="A24213" s="61"/>
      <c r="B24213" s="61"/>
      <c r="C24213" s="61"/>
      <c r="D24213" s="57"/>
      <c r="E24213" s="62"/>
    </row>
    <row r="24214">
      <c r="A24214" s="61"/>
      <c r="B24214" s="61"/>
      <c r="C24214" s="61"/>
      <c r="D24214" s="57"/>
      <c r="E24214" s="62"/>
    </row>
    <row r="24215">
      <c r="A24215" s="61"/>
      <c r="B24215" s="61"/>
      <c r="C24215" s="61"/>
      <c r="D24215" s="57"/>
      <c r="E24215" s="62"/>
    </row>
    <row r="24216">
      <c r="A24216" s="61"/>
      <c r="B24216" s="61"/>
      <c r="C24216" s="61"/>
      <c r="D24216" s="57"/>
      <c r="E24216" s="62"/>
    </row>
    <row r="24217">
      <c r="A24217" s="61"/>
      <c r="B24217" s="61"/>
      <c r="C24217" s="61"/>
      <c r="D24217" s="57"/>
      <c r="E24217" s="62"/>
    </row>
    <row r="24218">
      <c r="A24218" s="61"/>
      <c r="B24218" s="61"/>
      <c r="C24218" s="61"/>
      <c r="D24218" s="57"/>
      <c r="E24218" s="62"/>
    </row>
    <row r="24219">
      <c r="A24219" s="61"/>
      <c r="B24219" s="61"/>
      <c r="C24219" s="61"/>
      <c r="D24219" s="57"/>
      <c r="E24219" s="62"/>
    </row>
    <row r="24220">
      <c r="A24220" s="61"/>
      <c r="B24220" s="61"/>
      <c r="C24220" s="61"/>
      <c r="D24220" s="57"/>
      <c r="E24220" s="62"/>
    </row>
    <row r="24221">
      <c r="A24221" s="61"/>
      <c r="B24221" s="61"/>
      <c r="C24221" s="61"/>
      <c r="D24221" s="57"/>
      <c r="E24221" s="62"/>
    </row>
    <row r="24222">
      <c r="A24222" s="61"/>
      <c r="B24222" s="61"/>
      <c r="C24222" s="61"/>
      <c r="D24222" s="57"/>
      <c r="E24222" s="62"/>
    </row>
    <row r="24223">
      <c r="A24223" s="61"/>
      <c r="B24223" s="61"/>
      <c r="C24223" s="61"/>
      <c r="D24223" s="57"/>
      <c r="E24223" s="62"/>
    </row>
    <row r="24224">
      <c r="A24224" s="61"/>
      <c r="B24224" s="61"/>
      <c r="C24224" s="61"/>
      <c r="D24224" s="57"/>
      <c r="E24224" s="62"/>
    </row>
    <row r="24225">
      <c r="A24225" s="61"/>
      <c r="B24225" s="61"/>
      <c r="C24225" s="61"/>
      <c r="D24225" s="57"/>
      <c r="E24225" s="62"/>
    </row>
    <row r="24226">
      <c r="A24226" s="61"/>
      <c r="B24226" s="61"/>
      <c r="C24226" s="61"/>
      <c r="D24226" s="57"/>
      <c r="E24226" s="62"/>
    </row>
    <row r="24227">
      <c r="A24227" s="61"/>
      <c r="B24227" s="61"/>
      <c r="C24227" s="61"/>
      <c r="D24227" s="57"/>
      <c r="E24227" s="62"/>
    </row>
    <row r="24228">
      <c r="A24228" s="61"/>
      <c r="B24228" s="61"/>
      <c r="C24228" s="61"/>
      <c r="D24228" s="57"/>
      <c r="E24228" s="62"/>
    </row>
    <row r="24229">
      <c r="A24229" s="61"/>
      <c r="B24229" s="61"/>
      <c r="C24229" s="61"/>
      <c r="D24229" s="57"/>
      <c r="E24229" s="62"/>
    </row>
    <row r="24230">
      <c r="A24230" s="61"/>
      <c r="B24230" s="61"/>
      <c r="C24230" s="61"/>
      <c r="D24230" s="57"/>
      <c r="E24230" s="62"/>
    </row>
    <row r="24231">
      <c r="A24231" s="61"/>
      <c r="B24231" s="61"/>
      <c r="C24231" s="61"/>
      <c r="D24231" s="57"/>
      <c r="E24231" s="62"/>
    </row>
    <row r="24232">
      <c r="A24232" s="61"/>
      <c r="B24232" s="61"/>
      <c r="C24232" s="61"/>
      <c r="D24232" s="57"/>
      <c r="E24232" s="62"/>
    </row>
    <row r="24233">
      <c r="A24233" s="61"/>
      <c r="B24233" s="61"/>
      <c r="C24233" s="61"/>
      <c r="D24233" s="57"/>
      <c r="E24233" s="62"/>
    </row>
    <row r="24234">
      <c r="A24234" s="61"/>
      <c r="B24234" s="61"/>
      <c r="C24234" s="61"/>
      <c r="D24234" s="57"/>
      <c r="E24234" s="62"/>
    </row>
    <row r="24235">
      <c r="A24235" s="61"/>
      <c r="B24235" s="61"/>
      <c r="C24235" s="61"/>
      <c r="D24235" s="57"/>
      <c r="E24235" s="62"/>
    </row>
    <row r="24236">
      <c r="A24236" s="61"/>
      <c r="B24236" s="61"/>
      <c r="C24236" s="61"/>
      <c r="D24236" s="57"/>
      <c r="E24236" s="62"/>
    </row>
    <row r="24237">
      <c r="A24237" s="61"/>
      <c r="B24237" s="61"/>
      <c r="C24237" s="61"/>
      <c r="D24237" s="57"/>
      <c r="E24237" s="62"/>
    </row>
    <row r="24238">
      <c r="A24238" s="61"/>
      <c r="B24238" s="61"/>
      <c r="C24238" s="61"/>
      <c r="D24238" s="57"/>
      <c r="E24238" s="62"/>
    </row>
    <row r="24239">
      <c r="A24239" s="61"/>
      <c r="B24239" s="61"/>
      <c r="C24239" s="61"/>
      <c r="D24239" s="57"/>
      <c r="E24239" s="62"/>
    </row>
    <row r="24240">
      <c r="A24240" s="61"/>
      <c r="B24240" s="61"/>
      <c r="C24240" s="61"/>
      <c r="D24240" s="57"/>
      <c r="E24240" s="62"/>
    </row>
    <row r="24241">
      <c r="A24241" s="61"/>
      <c r="B24241" s="61"/>
      <c r="C24241" s="61"/>
      <c r="D24241" s="57"/>
      <c r="E24241" s="62"/>
    </row>
    <row r="24242">
      <c r="A24242" s="61"/>
      <c r="B24242" s="61"/>
      <c r="C24242" s="61"/>
      <c r="D24242" s="57"/>
      <c r="E24242" s="62"/>
    </row>
    <row r="24243">
      <c r="A24243" s="61"/>
      <c r="B24243" s="61"/>
      <c r="C24243" s="61"/>
      <c r="D24243" s="57"/>
      <c r="E24243" s="62"/>
    </row>
    <row r="24244">
      <c r="A24244" s="61"/>
      <c r="B24244" s="61"/>
      <c r="C24244" s="61"/>
      <c r="D24244" s="57"/>
      <c r="E24244" s="62"/>
    </row>
    <row r="24245">
      <c r="A24245" s="61"/>
      <c r="B24245" s="61"/>
      <c r="C24245" s="61"/>
      <c r="D24245" s="57"/>
      <c r="E24245" s="62"/>
    </row>
    <row r="24246">
      <c r="A24246" s="61"/>
      <c r="B24246" s="61"/>
      <c r="C24246" s="61"/>
      <c r="D24246" s="57"/>
      <c r="E24246" s="62"/>
    </row>
    <row r="24247">
      <c r="A24247" s="61"/>
      <c r="B24247" s="61"/>
      <c r="C24247" s="61"/>
      <c r="D24247" s="57"/>
      <c r="E24247" s="62"/>
    </row>
    <row r="24248">
      <c r="A24248" s="61"/>
      <c r="B24248" s="61"/>
      <c r="C24248" s="61"/>
      <c r="D24248" s="57"/>
      <c r="E24248" s="62"/>
    </row>
    <row r="24249">
      <c r="A24249" s="61"/>
      <c r="B24249" s="61"/>
      <c r="C24249" s="61"/>
      <c r="D24249" s="57"/>
      <c r="E24249" s="62"/>
    </row>
    <row r="24250">
      <c r="A24250" s="61"/>
      <c r="B24250" s="61"/>
      <c r="C24250" s="61"/>
      <c r="D24250" s="57"/>
      <c r="E24250" s="62"/>
    </row>
    <row r="24251">
      <c r="A24251" s="61"/>
      <c r="B24251" s="61"/>
      <c r="C24251" s="61"/>
      <c r="D24251" s="57"/>
      <c r="E24251" s="62"/>
    </row>
    <row r="24252">
      <c r="A24252" s="61"/>
      <c r="B24252" s="61"/>
      <c r="C24252" s="61"/>
      <c r="D24252" s="57"/>
      <c r="E24252" s="62"/>
    </row>
    <row r="24253">
      <c r="A24253" s="61"/>
      <c r="B24253" s="61"/>
      <c r="C24253" s="61"/>
      <c r="D24253" s="57"/>
      <c r="E24253" s="62"/>
    </row>
    <row r="24254">
      <c r="A24254" s="61"/>
      <c r="B24254" s="61"/>
      <c r="C24254" s="61"/>
      <c r="D24254" s="57"/>
      <c r="E24254" s="62"/>
    </row>
    <row r="24255">
      <c r="A24255" s="61"/>
      <c r="B24255" s="61"/>
      <c r="C24255" s="61"/>
      <c r="D24255" s="57"/>
      <c r="E24255" s="62"/>
    </row>
    <row r="24256">
      <c r="A24256" s="61"/>
      <c r="B24256" s="61"/>
      <c r="C24256" s="61"/>
      <c r="D24256" s="57"/>
      <c r="E24256" s="62"/>
    </row>
    <row r="24257">
      <c r="A24257" s="61"/>
      <c r="B24257" s="61"/>
      <c r="C24257" s="61"/>
      <c r="D24257" s="57"/>
      <c r="E24257" s="62"/>
    </row>
    <row r="24258">
      <c r="A24258" s="61"/>
      <c r="B24258" s="61"/>
      <c r="C24258" s="61"/>
      <c r="D24258" s="57"/>
      <c r="E24258" s="62"/>
    </row>
    <row r="24259">
      <c r="A24259" s="61"/>
      <c r="B24259" s="61"/>
      <c r="C24259" s="61"/>
      <c r="D24259" s="57"/>
      <c r="E24259" s="62"/>
    </row>
    <row r="24260">
      <c r="A24260" s="61"/>
      <c r="B24260" s="61"/>
      <c r="C24260" s="61"/>
      <c r="D24260" s="57"/>
      <c r="E24260" s="62"/>
    </row>
    <row r="24261">
      <c r="A24261" s="61"/>
      <c r="B24261" s="61"/>
      <c r="C24261" s="61"/>
      <c r="D24261" s="57"/>
      <c r="E24261" s="62"/>
    </row>
    <row r="24262">
      <c r="A24262" s="61"/>
      <c r="B24262" s="61"/>
      <c r="C24262" s="61"/>
      <c r="D24262" s="57"/>
      <c r="E24262" s="62"/>
    </row>
    <row r="24263">
      <c r="A24263" s="61"/>
      <c r="B24263" s="61"/>
      <c r="C24263" s="61"/>
      <c r="D24263" s="57"/>
      <c r="E24263" s="62"/>
    </row>
    <row r="24264">
      <c r="A24264" s="61"/>
      <c r="B24264" s="61"/>
      <c r="C24264" s="61"/>
      <c r="D24264" s="57"/>
      <c r="E24264" s="62"/>
    </row>
    <row r="24265">
      <c r="A24265" s="61"/>
      <c r="B24265" s="61"/>
      <c r="C24265" s="61"/>
      <c r="D24265" s="57"/>
      <c r="E24265" s="62"/>
    </row>
    <row r="24266">
      <c r="A24266" s="61"/>
      <c r="B24266" s="61"/>
      <c r="C24266" s="61"/>
      <c r="D24266" s="57"/>
      <c r="E24266" s="62"/>
    </row>
    <row r="24267">
      <c r="A24267" s="61"/>
      <c r="B24267" s="61"/>
      <c r="C24267" s="61"/>
      <c r="D24267" s="57"/>
      <c r="E24267" s="62"/>
    </row>
    <row r="24268">
      <c r="A24268" s="61"/>
      <c r="B24268" s="61"/>
      <c r="C24268" s="61"/>
      <c r="D24268" s="57"/>
      <c r="E24268" s="62"/>
    </row>
    <row r="24269">
      <c r="A24269" s="61"/>
      <c r="B24269" s="61"/>
      <c r="C24269" s="61"/>
      <c r="D24269" s="57"/>
      <c r="E24269" s="62"/>
    </row>
    <row r="24270">
      <c r="A24270" s="61"/>
      <c r="B24270" s="61"/>
      <c r="C24270" s="61"/>
      <c r="D24270" s="57"/>
      <c r="E24270" s="62"/>
    </row>
    <row r="24271">
      <c r="A24271" s="61"/>
      <c r="B24271" s="61"/>
      <c r="C24271" s="61"/>
      <c r="D24271" s="57"/>
      <c r="E24271" s="62"/>
    </row>
    <row r="24272">
      <c r="A24272" s="61"/>
      <c r="B24272" s="61"/>
      <c r="C24272" s="61"/>
      <c r="D24272" s="57"/>
      <c r="E24272" s="62"/>
    </row>
    <row r="24273">
      <c r="A24273" s="61"/>
      <c r="B24273" s="61"/>
      <c r="C24273" s="61"/>
      <c r="D24273" s="57"/>
      <c r="E24273" s="62"/>
    </row>
    <row r="24274">
      <c r="A24274" s="61"/>
      <c r="B24274" s="61"/>
      <c r="C24274" s="61"/>
      <c r="D24274" s="57"/>
      <c r="E24274" s="62"/>
    </row>
    <row r="24275">
      <c r="A24275" s="61"/>
      <c r="B24275" s="61"/>
      <c r="C24275" s="61"/>
      <c r="D24275" s="57"/>
      <c r="E24275" s="62"/>
    </row>
    <row r="24276">
      <c r="A24276" s="61"/>
      <c r="B24276" s="61"/>
      <c r="C24276" s="61"/>
      <c r="D24276" s="57"/>
      <c r="E24276" s="62"/>
    </row>
    <row r="24277">
      <c r="A24277" s="61"/>
      <c r="B24277" s="61"/>
      <c r="C24277" s="61"/>
      <c r="D24277" s="57"/>
      <c r="E24277" s="62"/>
    </row>
    <row r="24278">
      <c r="A24278" s="61"/>
      <c r="B24278" s="61"/>
      <c r="C24278" s="61"/>
      <c r="D24278" s="57"/>
      <c r="E24278" s="62"/>
    </row>
    <row r="24279">
      <c r="A24279" s="61"/>
      <c r="B24279" s="61"/>
      <c r="C24279" s="61"/>
      <c r="D24279" s="57"/>
      <c r="E24279" s="62"/>
    </row>
    <row r="24280">
      <c r="A24280" s="61"/>
      <c r="B24280" s="61"/>
      <c r="C24280" s="61"/>
      <c r="D24280" s="57"/>
      <c r="E24280" s="62"/>
    </row>
    <row r="24281">
      <c r="A24281" s="61"/>
      <c r="B24281" s="61"/>
      <c r="C24281" s="61"/>
      <c r="D24281" s="57"/>
      <c r="E24281" s="62"/>
    </row>
    <row r="24282">
      <c r="A24282" s="61"/>
      <c r="B24282" s="61"/>
      <c r="C24282" s="61"/>
      <c r="D24282" s="57"/>
      <c r="E24282" s="62"/>
    </row>
    <row r="24283">
      <c r="A24283" s="61"/>
      <c r="B24283" s="61"/>
      <c r="C24283" s="61"/>
      <c r="D24283" s="57"/>
      <c r="E24283" s="62"/>
    </row>
    <row r="24284">
      <c r="A24284" s="61"/>
      <c r="B24284" s="61"/>
      <c r="C24284" s="61"/>
      <c r="D24284" s="57"/>
      <c r="E24284" s="62"/>
    </row>
    <row r="24285">
      <c r="A24285" s="61"/>
      <c r="B24285" s="61"/>
      <c r="C24285" s="61"/>
      <c r="D24285" s="57"/>
      <c r="E24285" s="62"/>
    </row>
    <row r="24286">
      <c r="A24286" s="61"/>
      <c r="B24286" s="61"/>
      <c r="C24286" s="61"/>
      <c r="D24286" s="57"/>
      <c r="E24286" s="62"/>
    </row>
    <row r="24287">
      <c r="A24287" s="61"/>
      <c r="B24287" s="61"/>
      <c r="C24287" s="61"/>
      <c r="D24287" s="57"/>
      <c r="E24287" s="62"/>
    </row>
    <row r="24288">
      <c r="A24288" s="61"/>
      <c r="B24288" s="61"/>
      <c r="C24288" s="61"/>
      <c r="D24288" s="57"/>
      <c r="E24288" s="62"/>
    </row>
    <row r="24289">
      <c r="A24289" s="61"/>
      <c r="B24289" s="61"/>
      <c r="C24289" s="61"/>
      <c r="D24289" s="57"/>
      <c r="E24289" s="62"/>
    </row>
    <row r="24290">
      <c r="A24290" s="61"/>
      <c r="B24290" s="61"/>
      <c r="C24290" s="61"/>
      <c r="D24290" s="57"/>
      <c r="E24290" s="62"/>
    </row>
    <row r="24291">
      <c r="A24291" s="61"/>
      <c r="B24291" s="61"/>
      <c r="C24291" s="61"/>
      <c r="D24291" s="57"/>
      <c r="E24291" s="62"/>
    </row>
    <row r="24292">
      <c r="A24292" s="61"/>
      <c r="B24292" s="61"/>
      <c r="C24292" s="61"/>
      <c r="D24292" s="57"/>
      <c r="E24292" s="62"/>
    </row>
    <row r="24293">
      <c r="A24293" s="61"/>
      <c r="B24293" s="61"/>
      <c r="C24293" s="61"/>
      <c r="D24293" s="57"/>
      <c r="E24293" s="62"/>
    </row>
    <row r="24294">
      <c r="A24294" s="61"/>
      <c r="B24294" s="61"/>
      <c r="C24294" s="61"/>
      <c r="D24294" s="57"/>
      <c r="E24294" s="62"/>
    </row>
    <row r="24295">
      <c r="A24295" s="61"/>
      <c r="B24295" s="61"/>
      <c r="C24295" s="61"/>
      <c r="D24295" s="57"/>
      <c r="E24295" s="62"/>
    </row>
    <row r="24296">
      <c r="A24296" s="61"/>
      <c r="B24296" s="61"/>
      <c r="C24296" s="61"/>
      <c r="D24296" s="57"/>
      <c r="E24296" s="62"/>
    </row>
    <row r="24297">
      <c r="A24297" s="61"/>
      <c r="B24297" s="61"/>
      <c r="C24297" s="61"/>
      <c r="D24297" s="57"/>
      <c r="E24297" s="62"/>
    </row>
    <row r="24298">
      <c r="A24298" s="61"/>
      <c r="B24298" s="61"/>
      <c r="C24298" s="61"/>
      <c r="D24298" s="57"/>
      <c r="E24298" s="62"/>
    </row>
    <row r="24299">
      <c r="A24299" s="61"/>
      <c r="B24299" s="61"/>
      <c r="C24299" s="61"/>
      <c r="D24299" s="57"/>
      <c r="E24299" s="62"/>
    </row>
    <row r="24300">
      <c r="A24300" s="61"/>
      <c r="B24300" s="61"/>
      <c r="C24300" s="61"/>
      <c r="D24300" s="57"/>
      <c r="E24300" s="62"/>
    </row>
    <row r="24301">
      <c r="A24301" s="61"/>
      <c r="B24301" s="61"/>
      <c r="C24301" s="61"/>
      <c r="D24301" s="57"/>
      <c r="E24301" s="62"/>
    </row>
    <row r="24302">
      <c r="A24302" s="61"/>
      <c r="B24302" s="61"/>
      <c r="C24302" s="61"/>
      <c r="D24302" s="57"/>
      <c r="E24302" s="62"/>
    </row>
    <row r="24303">
      <c r="A24303" s="61"/>
      <c r="B24303" s="61"/>
      <c r="C24303" s="61"/>
      <c r="D24303" s="57"/>
      <c r="E24303" s="62"/>
    </row>
    <row r="24304">
      <c r="A24304" s="61"/>
      <c r="B24304" s="61"/>
      <c r="C24304" s="61"/>
      <c r="D24304" s="57"/>
      <c r="E24304" s="62"/>
    </row>
    <row r="24305">
      <c r="A24305" s="61"/>
      <c r="B24305" s="61"/>
      <c r="C24305" s="61"/>
      <c r="D24305" s="57"/>
      <c r="E24305" s="62"/>
    </row>
    <row r="24306">
      <c r="A24306" s="61"/>
      <c r="B24306" s="61"/>
      <c r="C24306" s="61"/>
      <c r="D24306" s="57"/>
      <c r="E24306" s="62"/>
    </row>
    <row r="24307">
      <c r="A24307" s="61"/>
      <c r="B24307" s="61"/>
      <c r="C24307" s="61"/>
      <c r="D24307" s="57"/>
      <c r="E24307" s="62"/>
    </row>
    <row r="24308">
      <c r="A24308" s="61"/>
      <c r="B24308" s="61"/>
      <c r="C24308" s="61"/>
      <c r="D24308" s="57"/>
      <c r="E24308" s="62"/>
    </row>
    <row r="24309">
      <c r="A24309" s="61"/>
      <c r="B24309" s="61"/>
      <c r="C24309" s="61"/>
      <c r="D24309" s="57"/>
      <c r="E24309" s="62"/>
    </row>
    <row r="24310">
      <c r="A24310" s="61"/>
      <c r="B24310" s="61"/>
      <c r="C24310" s="61"/>
      <c r="D24310" s="57"/>
      <c r="E24310" s="62"/>
    </row>
    <row r="24311">
      <c r="A24311" s="61"/>
      <c r="B24311" s="61"/>
      <c r="C24311" s="61"/>
      <c r="D24311" s="57"/>
      <c r="E24311" s="62"/>
    </row>
    <row r="24312">
      <c r="A24312" s="61"/>
      <c r="B24312" s="61"/>
      <c r="C24312" s="61"/>
      <c r="D24312" s="57"/>
      <c r="E24312" s="62"/>
    </row>
    <row r="24313">
      <c r="A24313" s="61"/>
      <c r="B24313" s="61"/>
      <c r="C24313" s="61"/>
      <c r="D24313" s="57"/>
      <c r="E24313" s="62"/>
    </row>
    <row r="24314">
      <c r="A24314" s="61"/>
      <c r="B24314" s="61"/>
      <c r="C24314" s="61"/>
      <c r="D24314" s="57"/>
      <c r="E24314" s="62"/>
    </row>
    <row r="24315">
      <c r="A24315" s="61"/>
      <c r="B24315" s="61"/>
      <c r="C24315" s="61"/>
      <c r="D24315" s="57"/>
      <c r="E24315" s="62"/>
    </row>
    <row r="24316">
      <c r="A24316" s="61"/>
      <c r="B24316" s="61"/>
      <c r="C24316" s="61"/>
      <c r="D24316" s="57"/>
      <c r="E24316" s="62"/>
    </row>
    <row r="24317">
      <c r="A24317" s="61"/>
      <c r="B24317" s="61"/>
      <c r="C24317" s="61"/>
      <c r="D24317" s="57"/>
      <c r="E24317" s="62"/>
    </row>
    <row r="24318">
      <c r="A24318" s="61"/>
      <c r="B24318" s="61"/>
      <c r="C24318" s="61"/>
      <c r="D24318" s="57"/>
      <c r="E24318" s="62"/>
    </row>
    <row r="24319">
      <c r="A24319" s="61"/>
      <c r="B24319" s="61"/>
      <c r="C24319" s="61"/>
      <c r="D24319" s="57"/>
      <c r="E24319" s="62"/>
    </row>
    <row r="24320">
      <c r="A24320" s="61"/>
      <c r="B24320" s="61"/>
      <c r="C24320" s="61"/>
      <c r="D24320" s="57"/>
      <c r="E24320" s="62"/>
    </row>
    <row r="24321">
      <c r="A24321" s="61"/>
      <c r="B24321" s="61"/>
      <c r="C24321" s="61"/>
      <c r="D24321" s="57"/>
      <c r="E24321" s="62"/>
    </row>
    <row r="24322">
      <c r="A24322" s="61"/>
      <c r="B24322" s="61"/>
      <c r="C24322" s="61"/>
      <c r="D24322" s="57"/>
      <c r="E24322" s="62"/>
    </row>
    <row r="24323">
      <c r="A24323" s="61"/>
      <c r="B24323" s="61"/>
      <c r="C24323" s="61"/>
      <c r="D24323" s="57"/>
      <c r="E24323" s="62"/>
    </row>
    <row r="24324">
      <c r="A24324" s="61"/>
      <c r="B24324" s="61"/>
      <c r="C24324" s="61"/>
      <c r="D24324" s="57"/>
      <c r="E24324" s="62"/>
    </row>
    <row r="24325">
      <c r="A24325" s="61"/>
      <c r="B24325" s="61"/>
      <c r="C24325" s="61"/>
      <c r="D24325" s="57"/>
      <c r="E24325" s="62"/>
    </row>
    <row r="24326">
      <c r="A24326" s="61"/>
      <c r="B24326" s="61"/>
      <c r="C24326" s="61"/>
      <c r="D24326" s="57"/>
      <c r="E24326" s="62"/>
    </row>
    <row r="24327">
      <c r="A24327" s="61"/>
      <c r="B24327" s="61"/>
      <c r="C24327" s="61"/>
      <c r="D24327" s="57"/>
      <c r="E24327" s="62"/>
    </row>
    <row r="24328">
      <c r="A24328" s="61"/>
      <c r="B24328" s="61"/>
      <c r="C24328" s="61"/>
      <c r="D24328" s="57"/>
      <c r="E24328" s="62"/>
    </row>
    <row r="24329">
      <c r="A24329" s="61"/>
      <c r="B24329" s="61"/>
      <c r="C24329" s="61"/>
      <c r="D24329" s="57"/>
      <c r="E24329" s="62"/>
    </row>
    <row r="24330">
      <c r="A24330" s="61"/>
      <c r="B24330" s="61"/>
      <c r="C24330" s="61"/>
      <c r="D24330" s="57"/>
      <c r="E24330" s="62"/>
    </row>
    <row r="24331">
      <c r="A24331" s="61"/>
      <c r="B24331" s="61"/>
      <c r="C24331" s="61"/>
      <c r="D24331" s="57"/>
      <c r="E24331" s="62"/>
    </row>
    <row r="24332">
      <c r="A24332" s="61"/>
      <c r="B24332" s="61"/>
      <c r="C24332" s="61"/>
      <c r="D24332" s="57"/>
      <c r="E24332" s="62"/>
    </row>
    <row r="24333">
      <c r="A24333" s="61"/>
      <c r="B24333" s="61"/>
      <c r="C24333" s="61"/>
      <c r="D24333" s="57"/>
      <c r="E24333" s="62"/>
    </row>
    <row r="24334">
      <c r="A24334" s="61"/>
      <c r="B24334" s="61"/>
      <c r="C24334" s="61"/>
      <c r="D24334" s="57"/>
      <c r="E24334" s="62"/>
    </row>
    <row r="24335">
      <c r="A24335" s="61"/>
      <c r="B24335" s="61"/>
      <c r="C24335" s="61"/>
      <c r="D24335" s="57"/>
      <c r="E24335" s="62"/>
    </row>
    <row r="24336">
      <c r="A24336" s="61"/>
      <c r="B24336" s="61"/>
      <c r="C24336" s="61"/>
      <c r="D24336" s="57"/>
      <c r="E24336" s="62"/>
    </row>
    <row r="24337">
      <c r="A24337" s="61"/>
      <c r="B24337" s="61"/>
      <c r="C24337" s="61"/>
      <c r="D24337" s="57"/>
      <c r="E24337" s="62"/>
    </row>
    <row r="24338">
      <c r="A24338" s="61"/>
      <c r="B24338" s="61"/>
      <c r="C24338" s="61"/>
      <c r="D24338" s="57"/>
      <c r="E24338" s="62"/>
    </row>
    <row r="24339">
      <c r="A24339" s="61"/>
      <c r="B24339" s="61"/>
      <c r="C24339" s="61"/>
      <c r="D24339" s="57"/>
      <c r="E24339" s="62"/>
    </row>
    <row r="24340">
      <c r="A24340" s="61"/>
      <c r="B24340" s="61"/>
      <c r="C24340" s="61"/>
      <c r="D24340" s="57"/>
      <c r="E24340" s="62"/>
    </row>
    <row r="24341">
      <c r="A24341" s="61"/>
      <c r="B24341" s="61"/>
      <c r="C24341" s="61"/>
      <c r="D24341" s="57"/>
      <c r="E24341" s="62"/>
    </row>
    <row r="24342">
      <c r="A24342" s="61"/>
      <c r="B24342" s="61"/>
      <c r="C24342" s="61"/>
      <c r="D24342" s="57"/>
      <c r="E24342" s="62"/>
    </row>
    <row r="24343">
      <c r="A24343" s="61"/>
      <c r="B24343" s="61"/>
      <c r="C24343" s="61"/>
      <c r="D24343" s="57"/>
      <c r="E24343" s="62"/>
    </row>
    <row r="24344">
      <c r="A24344" s="61"/>
      <c r="B24344" s="61"/>
      <c r="C24344" s="61"/>
      <c r="D24344" s="57"/>
      <c r="E24344" s="62"/>
    </row>
    <row r="24345">
      <c r="A24345" s="61"/>
      <c r="B24345" s="61"/>
      <c r="C24345" s="61"/>
      <c r="D24345" s="57"/>
      <c r="E24345" s="62"/>
    </row>
    <row r="24346">
      <c r="A24346" s="61"/>
      <c r="B24346" s="61"/>
      <c r="C24346" s="61"/>
      <c r="D24346" s="57"/>
      <c r="E24346" s="62"/>
    </row>
    <row r="24347">
      <c r="A24347" s="61"/>
      <c r="B24347" s="61"/>
      <c r="C24347" s="61"/>
      <c r="D24347" s="57"/>
      <c r="E24347" s="62"/>
    </row>
    <row r="24348">
      <c r="A24348" s="61"/>
      <c r="B24348" s="61"/>
      <c r="C24348" s="61"/>
      <c r="D24348" s="57"/>
      <c r="E24348" s="62"/>
    </row>
    <row r="24349">
      <c r="A24349" s="61"/>
      <c r="B24349" s="61"/>
      <c r="C24349" s="61"/>
      <c r="D24349" s="57"/>
      <c r="E24349" s="62"/>
    </row>
    <row r="24350">
      <c r="A24350" s="61"/>
      <c r="B24350" s="61"/>
      <c r="C24350" s="61"/>
      <c r="D24350" s="57"/>
      <c r="E24350" s="62"/>
    </row>
    <row r="24351">
      <c r="A24351" s="61"/>
      <c r="B24351" s="61"/>
      <c r="C24351" s="61"/>
      <c r="D24351" s="57"/>
      <c r="E24351" s="62"/>
    </row>
    <row r="24352">
      <c r="A24352" s="61"/>
      <c r="B24352" s="61"/>
      <c r="C24352" s="61"/>
      <c r="D24352" s="57"/>
      <c r="E24352" s="62"/>
    </row>
    <row r="24353">
      <c r="A24353" s="61"/>
      <c r="B24353" s="61"/>
      <c r="C24353" s="61"/>
      <c r="D24353" s="57"/>
      <c r="E24353" s="62"/>
    </row>
    <row r="24354">
      <c r="A24354" s="61"/>
      <c r="B24354" s="61"/>
      <c r="C24354" s="61"/>
      <c r="D24354" s="57"/>
      <c r="E24354" s="62"/>
    </row>
    <row r="24355">
      <c r="A24355" s="61"/>
      <c r="B24355" s="61"/>
      <c r="C24355" s="61"/>
      <c r="D24355" s="57"/>
      <c r="E24355" s="62"/>
    </row>
    <row r="24356">
      <c r="A24356" s="61"/>
      <c r="B24356" s="61"/>
      <c r="C24356" s="61"/>
      <c r="D24356" s="57"/>
      <c r="E24356" s="62"/>
    </row>
    <row r="24357">
      <c r="A24357" s="61"/>
      <c r="B24357" s="61"/>
      <c r="C24357" s="61"/>
      <c r="D24357" s="57"/>
      <c r="E24357" s="62"/>
    </row>
    <row r="24358">
      <c r="A24358" s="61"/>
      <c r="B24358" s="61"/>
      <c r="C24358" s="61"/>
      <c r="D24358" s="57"/>
      <c r="E24358" s="62"/>
    </row>
    <row r="24359">
      <c r="A24359" s="61"/>
      <c r="B24359" s="61"/>
      <c r="C24359" s="61"/>
      <c r="D24359" s="57"/>
      <c r="E24359" s="62"/>
    </row>
    <row r="24360">
      <c r="A24360" s="61"/>
      <c r="B24360" s="61"/>
      <c r="C24360" s="61"/>
      <c r="D24360" s="57"/>
      <c r="E24360" s="62"/>
    </row>
    <row r="24361">
      <c r="A24361" s="61"/>
      <c r="B24361" s="61"/>
      <c r="C24361" s="61"/>
      <c r="D24361" s="57"/>
      <c r="E24361" s="62"/>
    </row>
    <row r="24362">
      <c r="A24362" s="61"/>
      <c r="B24362" s="61"/>
      <c r="C24362" s="61"/>
      <c r="D24362" s="57"/>
      <c r="E24362" s="62"/>
    </row>
    <row r="24363">
      <c r="A24363" s="61"/>
      <c r="B24363" s="61"/>
      <c r="C24363" s="61"/>
      <c r="D24363" s="57"/>
      <c r="E24363" s="62"/>
    </row>
    <row r="24364">
      <c r="A24364" s="61"/>
      <c r="B24364" s="61"/>
      <c r="C24364" s="61"/>
      <c r="D24364" s="57"/>
      <c r="E24364" s="62"/>
    </row>
    <row r="24365">
      <c r="A24365" s="61"/>
      <c r="B24365" s="61"/>
      <c r="C24365" s="61"/>
      <c r="D24365" s="57"/>
      <c r="E24365" s="62"/>
    </row>
    <row r="24366">
      <c r="A24366" s="61"/>
      <c r="B24366" s="61"/>
      <c r="C24366" s="61"/>
      <c r="D24366" s="57"/>
      <c r="E24366" s="62"/>
    </row>
    <row r="24367">
      <c r="A24367" s="61"/>
      <c r="B24367" s="61"/>
      <c r="C24367" s="61"/>
      <c r="D24367" s="57"/>
      <c r="E24367" s="62"/>
    </row>
    <row r="24368">
      <c r="A24368" s="61"/>
      <c r="B24368" s="61"/>
      <c r="C24368" s="61"/>
      <c r="D24368" s="57"/>
      <c r="E24368" s="62"/>
    </row>
    <row r="24369">
      <c r="A24369" s="61"/>
      <c r="B24369" s="61"/>
      <c r="C24369" s="61"/>
      <c r="D24369" s="57"/>
      <c r="E24369" s="62"/>
    </row>
    <row r="24370">
      <c r="A24370" s="61"/>
      <c r="B24370" s="61"/>
      <c r="C24370" s="61"/>
      <c r="D24370" s="57"/>
      <c r="E24370" s="62"/>
    </row>
    <row r="24371">
      <c r="A24371" s="61"/>
      <c r="B24371" s="61"/>
      <c r="C24371" s="61"/>
      <c r="D24371" s="57"/>
      <c r="E24371" s="62"/>
    </row>
    <row r="24372">
      <c r="A24372" s="61"/>
      <c r="B24372" s="61"/>
      <c r="C24372" s="61"/>
      <c r="D24372" s="57"/>
      <c r="E24372" s="62"/>
    </row>
    <row r="24373">
      <c r="A24373" s="61"/>
      <c r="B24373" s="61"/>
      <c r="C24373" s="61"/>
      <c r="D24373" s="57"/>
      <c r="E24373" s="62"/>
    </row>
    <row r="24374">
      <c r="A24374" s="61"/>
      <c r="B24374" s="61"/>
      <c r="C24374" s="61"/>
      <c r="D24374" s="57"/>
      <c r="E24374" s="62"/>
    </row>
    <row r="24375">
      <c r="A24375" s="61"/>
      <c r="B24375" s="61"/>
      <c r="C24375" s="61"/>
      <c r="D24375" s="57"/>
      <c r="E24375" s="62"/>
    </row>
    <row r="24376">
      <c r="A24376" s="61"/>
      <c r="B24376" s="61"/>
      <c r="C24376" s="61"/>
      <c r="D24376" s="57"/>
      <c r="E24376" s="62"/>
    </row>
    <row r="24377">
      <c r="A24377" s="61"/>
      <c r="B24377" s="61"/>
      <c r="C24377" s="61"/>
      <c r="D24377" s="57"/>
      <c r="E24377" s="62"/>
    </row>
    <row r="24378">
      <c r="A24378" s="61"/>
      <c r="B24378" s="61"/>
      <c r="C24378" s="61"/>
      <c r="D24378" s="57"/>
      <c r="E24378" s="62"/>
    </row>
    <row r="24379">
      <c r="A24379" s="61"/>
      <c r="B24379" s="61"/>
      <c r="C24379" s="61"/>
      <c r="D24379" s="57"/>
      <c r="E24379" s="62"/>
    </row>
    <row r="24380">
      <c r="A24380" s="61"/>
      <c r="B24380" s="61"/>
      <c r="C24380" s="61"/>
      <c r="D24380" s="57"/>
      <c r="E24380" s="62"/>
    </row>
    <row r="24381">
      <c r="A24381" s="61"/>
      <c r="B24381" s="61"/>
      <c r="C24381" s="61"/>
      <c r="D24381" s="57"/>
      <c r="E24381" s="62"/>
    </row>
    <row r="24382">
      <c r="A24382" s="61"/>
      <c r="B24382" s="61"/>
      <c r="C24382" s="61"/>
      <c r="D24382" s="57"/>
      <c r="E24382" s="62"/>
    </row>
    <row r="24383">
      <c r="A24383" s="61"/>
      <c r="B24383" s="61"/>
      <c r="C24383" s="61"/>
      <c r="D24383" s="57"/>
      <c r="E24383" s="62"/>
    </row>
    <row r="24384">
      <c r="A24384" s="61"/>
      <c r="B24384" s="61"/>
      <c r="C24384" s="61"/>
      <c r="D24384" s="57"/>
      <c r="E24384" s="62"/>
    </row>
    <row r="24385">
      <c r="A24385" s="61"/>
      <c r="B24385" s="61"/>
      <c r="C24385" s="61"/>
      <c r="D24385" s="57"/>
      <c r="E24385" s="62"/>
    </row>
    <row r="24386">
      <c r="A24386" s="61"/>
      <c r="B24386" s="61"/>
      <c r="C24386" s="61"/>
      <c r="D24386" s="57"/>
      <c r="E24386" s="62"/>
    </row>
    <row r="24387">
      <c r="A24387" s="61"/>
      <c r="B24387" s="61"/>
      <c r="C24387" s="61"/>
      <c r="D24387" s="57"/>
      <c r="E24387" s="62"/>
    </row>
    <row r="24388">
      <c r="A24388" s="61"/>
      <c r="B24388" s="61"/>
      <c r="C24388" s="61"/>
      <c r="D24388" s="57"/>
      <c r="E24388" s="62"/>
    </row>
    <row r="24389">
      <c r="A24389" s="61"/>
      <c r="B24389" s="61"/>
      <c r="C24389" s="61"/>
      <c r="D24389" s="57"/>
      <c r="E24389" s="62"/>
    </row>
    <row r="24390">
      <c r="A24390" s="61"/>
      <c r="B24390" s="61"/>
      <c r="C24390" s="61"/>
      <c r="D24390" s="57"/>
      <c r="E24390" s="62"/>
    </row>
    <row r="24391">
      <c r="A24391" s="61"/>
      <c r="B24391" s="61"/>
      <c r="C24391" s="61"/>
      <c r="D24391" s="57"/>
      <c r="E24391" s="62"/>
    </row>
    <row r="24392">
      <c r="A24392" s="61"/>
      <c r="B24392" s="61"/>
      <c r="C24392" s="61"/>
      <c r="D24392" s="57"/>
      <c r="E24392" s="62"/>
    </row>
    <row r="24393">
      <c r="A24393" s="61"/>
      <c r="B24393" s="61"/>
      <c r="C24393" s="61"/>
      <c r="D24393" s="57"/>
      <c r="E24393" s="62"/>
    </row>
    <row r="24394">
      <c r="A24394" s="61"/>
      <c r="B24394" s="61"/>
      <c r="C24394" s="61"/>
      <c r="D24394" s="57"/>
      <c r="E24394" s="62"/>
    </row>
    <row r="24395">
      <c r="A24395" s="61"/>
      <c r="B24395" s="61"/>
      <c r="C24395" s="61"/>
      <c r="D24395" s="57"/>
      <c r="E24395" s="62"/>
    </row>
    <row r="24396">
      <c r="A24396" s="61"/>
      <c r="B24396" s="61"/>
      <c r="C24396" s="61"/>
      <c r="D24396" s="57"/>
      <c r="E24396" s="62"/>
    </row>
    <row r="24397">
      <c r="A24397" s="61"/>
      <c r="B24397" s="61"/>
      <c r="C24397" s="61"/>
      <c r="D24397" s="57"/>
      <c r="E24397" s="62"/>
    </row>
    <row r="24398">
      <c r="A24398" s="61"/>
      <c r="B24398" s="61"/>
      <c r="C24398" s="61"/>
      <c r="D24398" s="57"/>
      <c r="E24398" s="62"/>
    </row>
    <row r="24399">
      <c r="A24399" s="61"/>
      <c r="B24399" s="61"/>
      <c r="C24399" s="61"/>
      <c r="D24399" s="57"/>
      <c r="E24399" s="62"/>
    </row>
    <row r="24400">
      <c r="A24400" s="61"/>
      <c r="B24400" s="61"/>
      <c r="C24400" s="61"/>
      <c r="D24400" s="57"/>
      <c r="E24400" s="62"/>
    </row>
    <row r="24401">
      <c r="A24401" s="61"/>
      <c r="B24401" s="61"/>
      <c r="C24401" s="61"/>
      <c r="D24401" s="57"/>
      <c r="E24401" s="62"/>
    </row>
    <row r="24402">
      <c r="A24402" s="61"/>
      <c r="B24402" s="61"/>
      <c r="C24402" s="61"/>
      <c r="D24402" s="57"/>
      <c r="E24402" s="62"/>
    </row>
    <row r="24403">
      <c r="A24403" s="61"/>
      <c r="B24403" s="61"/>
      <c r="C24403" s="61"/>
      <c r="D24403" s="57"/>
      <c r="E24403" s="62"/>
    </row>
    <row r="24404">
      <c r="A24404" s="61"/>
      <c r="B24404" s="61"/>
      <c r="C24404" s="61"/>
      <c r="D24404" s="57"/>
      <c r="E24404" s="62"/>
    </row>
    <row r="24405">
      <c r="A24405" s="61"/>
      <c r="B24405" s="61"/>
      <c r="C24405" s="61"/>
      <c r="D24405" s="57"/>
      <c r="E24405" s="62"/>
    </row>
    <row r="24406">
      <c r="A24406" s="61"/>
      <c r="B24406" s="61"/>
      <c r="C24406" s="61"/>
      <c r="D24406" s="57"/>
      <c r="E24406" s="62"/>
    </row>
    <row r="24407">
      <c r="A24407" s="61"/>
      <c r="B24407" s="61"/>
      <c r="C24407" s="61"/>
      <c r="D24407" s="57"/>
      <c r="E24407" s="62"/>
    </row>
    <row r="24408">
      <c r="A24408" s="61"/>
      <c r="B24408" s="61"/>
      <c r="C24408" s="61"/>
      <c r="D24408" s="57"/>
      <c r="E24408" s="62"/>
    </row>
    <row r="24409">
      <c r="A24409" s="61"/>
      <c r="B24409" s="61"/>
      <c r="C24409" s="61"/>
      <c r="D24409" s="57"/>
      <c r="E24409" s="62"/>
    </row>
    <row r="24410">
      <c r="A24410" s="61"/>
      <c r="B24410" s="61"/>
      <c r="C24410" s="61"/>
      <c r="D24410" s="57"/>
      <c r="E24410" s="62"/>
    </row>
    <row r="24411">
      <c r="A24411" s="61"/>
      <c r="B24411" s="61"/>
      <c r="C24411" s="61"/>
      <c r="D24411" s="57"/>
      <c r="E24411" s="62"/>
    </row>
    <row r="24412">
      <c r="A24412" s="61"/>
      <c r="B24412" s="61"/>
      <c r="C24412" s="61"/>
      <c r="D24412" s="57"/>
      <c r="E24412" s="62"/>
    </row>
    <row r="24413">
      <c r="A24413" s="61"/>
      <c r="B24413" s="61"/>
      <c r="C24413" s="61"/>
      <c r="D24413" s="57"/>
      <c r="E24413" s="62"/>
    </row>
    <row r="24414">
      <c r="A24414" s="61"/>
      <c r="B24414" s="61"/>
      <c r="C24414" s="61"/>
      <c r="D24414" s="57"/>
      <c r="E24414" s="62"/>
    </row>
    <row r="24415">
      <c r="A24415" s="61"/>
      <c r="B24415" s="61"/>
      <c r="C24415" s="61"/>
      <c r="D24415" s="57"/>
      <c r="E24415" s="62"/>
    </row>
    <row r="24416">
      <c r="A24416" s="61"/>
      <c r="B24416" s="61"/>
      <c r="C24416" s="61"/>
      <c r="D24416" s="57"/>
      <c r="E24416" s="62"/>
    </row>
    <row r="24417">
      <c r="A24417" s="61"/>
      <c r="B24417" s="61"/>
      <c r="C24417" s="61"/>
      <c r="D24417" s="57"/>
      <c r="E24417" s="62"/>
    </row>
    <row r="24418">
      <c r="A24418" s="61"/>
      <c r="B24418" s="61"/>
      <c r="C24418" s="61"/>
      <c r="D24418" s="57"/>
      <c r="E24418" s="62"/>
    </row>
    <row r="24419">
      <c r="A24419" s="61"/>
      <c r="B24419" s="61"/>
      <c r="C24419" s="61"/>
      <c r="D24419" s="57"/>
      <c r="E24419" s="62"/>
    </row>
    <row r="24420">
      <c r="A24420" s="61"/>
      <c r="B24420" s="61"/>
      <c r="C24420" s="61"/>
      <c r="D24420" s="57"/>
      <c r="E24420" s="62"/>
    </row>
    <row r="24421">
      <c r="A24421" s="61"/>
      <c r="B24421" s="61"/>
      <c r="C24421" s="61"/>
      <c r="D24421" s="57"/>
      <c r="E24421" s="62"/>
    </row>
    <row r="24422">
      <c r="A24422" s="61"/>
      <c r="B24422" s="61"/>
      <c r="C24422" s="61"/>
      <c r="D24422" s="57"/>
      <c r="E24422" s="62"/>
    </row>
    <row r="24423">
      <c r="A24423" s="61"/>
      <c r="B24423" s="61"/>
      <c r="C24423" s="61"/>
      <c r="D24423" s="57"/>
      <c r="E24423" s="62"/>
    </row>
    <row r="24424">
      <c r="A24424" s="61"/>
      <c r="B24424" s="61"/>
      <c r="C24424" s="61"/>
      <c r="D24424" s="57"/>
      <c r="E24424" s="62"/>
    </row>
    <row r="24425">
      <c r="A24425" s="61"/>
      <c r="B24425" s="61"/>
      <c r="C24425" s="61"/>
      <c r="D24425" s="57"/>
      <c r="E24425" s="62"/>
    </row>
    <row r="24426">
      <c r="A24426" s="61"/>
      <c r="B24426" s="61"/>
      <c r="C24426" s="61"/>
      <c r="D24426" s="57"/>
      <c r="E24426" s="62"/>
    </row>
    <row r="24427">
      <c r="A24427" s="61"/>
      <c r="B24427" s="61"/>
      <c r="C24427" s="61"/>
      <c r="D24427" s="57"/>
      <c r="E24427" s="62"/>
    </row>
    <row r="24428">
      <c r="A24428" s="61"/>
      <c r="B24428" s="61"/>
      <c r="C24428" s="61"/>
      <c r="D24428" s="57"/>
      <c r="E24428" s="62"/>
    </row>
    <row r="24429">
      <c r="A24429" s="61"/>
      <c r="B24429" s="61"/>
      <c r="C24429" s="61"/>
      <c r="D24429" s="57"/>
      <c r="E24429" s="62"/>
    </row>
    <row r="24430">
      <c r="A24430" s="61"/>
      <c r="B24430" s="61"/>
      <c r="C24430" s="61"/>
      <c r="D24430" s="57"/>
      <c r="E24430" s="62"/>
    </row>
    <row r="24431">
      <c r="A24431" s="61"/>
      <c r="B24431" s="61"/>
      <c r="C24431" s="61"/>
      <c r="D24431" s="57"/>
      <c r="E24431" s="62"/>
    </row>
    <row r="24432">
      <c r="A24432" s="61"/>
      <c r="B24432" s="61"/>
      <c r="C24432" s="61"/>
      <c r="D24432" s="57"/>
      <c r="E24432" s="62"/>
    </row>
    <row r="24433">
      <c r="A24433" s="61"/>
      <c r="B24433" s="61"/>
      <c r="C24433" s="61"/>
      <c r="D24433" s="57"/>
      <c r="E24433" s="62"/>
    </row>
    <row r="24434">
      <c r="A24434" s="61"/>
      <c r="B24434" s="61"/>
      <c r="C24434" s="61"/>
      <c r="D24434" s="57"/>
      <c r="E24434" s="62"/>
    </row>
    <row r="24435">
      <c r="A24435" s="61"/>
      <c r="B24435" s="61"/>
      <c r="C24435" s="61"/>
      <c r="D24435" s="57"/>
      <c r="E24435" s="62"/>
    </row>
    <row r="24436">
      <c r="A24436" s="61"/>
      <c r="B24436" s="61"/>
      <c r="C24436" s="61"/>
      <c r="D24436" s="57"/>
      <c r="E24436" s="62"/>
    </row>
    <row r="24437">
      <c r="A24437" s="61"/>
      <c r="B24437" s="61"/>
      <c r="C24437" s="61"/>
      <c r="D24437" s="57"/>
      <c r="E24437" s="62"/>
    </row>
    <row r="24438">
      <c r="A24438" s="61"/>
      <c r="B24438" s="61"/>
      <c r="C24438" s="61"/>
      <c r="D24438" s="57"/>
      <c r="E24438" s="62"/>
    </row>
    <row r="24439">
      <c r="A24439" s="61"/>
      <c r="B24439" s="61"/>
      <c r="C24439" s="61"/>
      <c r="D24439" s="57"/>
      <c r="E24439" s="62"/>
    </row>
    <row r="24440">
      <c r="A24440" s="61"/>
      <c r="B24440" s="61"/>
      <c r="C24440" s="61"/>
      <c r="D24440" s="57"/>
      <c r="E24440" s="62"/>
    </row>
    <row r="24441">
      <c r="A24441" s="61"/>
      <c r="B24441" s="61"/>
      <c r="C24441" s="61"/>
      <c r="D24441" s="57"/>
      <c r="E24441" s="62"/>
    </row>
    <row r="24442">
      <c r="A24442" s="61"/>
      <c r="B24442" s="61"/>
      <c r="C24442" s="61"/>
      <c r="D24442" s="57"/>
      <c r="E24442" s="62"/>
    </row>
    <row r="24443">
      <c r="A24443" s="61"/>
      <c r="B24443" s="61"/>
      <c r="C24443" s="61"/>
      <c r="D24443" s="57"/>
      <c r="E24443" s="62"/>
    </row>
    <row r="24444">
      <c r="A24444" s="61"/>
      <c r="B24444" s="61"/>
      <c r="C24444" s="61"/>
      <c r="D24444" s="57"/>
      <c r="E24444" s="62"/>
    </row>
    <row r="24445">
      <c r="A24445" s="61"/>
      <c r="B24445" s="61"/>
      <c r="C24445" s="61"/>
      <c r="D24445" s="57"/>
      <c r="E24445" s="62"/>
    </row>
    <row r="24446">
      <c r="A24446" s="61"/>
      <c r="B24446" s="61"/>
      <c r="C24446" s="61"/>
      <c r="D24446" s="57"/>
      <c r="E24446" s="62"/>
    </row>
    <row r="24447">
      <c r="A24447" s="61"/>
      <c r="B24447" s="61"/>
      <c r="C24447" s="61"/>
      <c r="D24447" s="57"/>
      <c r="E24447" s="62"/>
    </row>
    <row r="24448">
      <c r="A24448" s="61"/>
      <c r="B24448" s="61"/>
      <c r="C24448" s="61"/>
      <c r="D24448" s="57"/>
      <c r="E24448" s="62"/>
    </row>
    <row r="24449">
      <c r="A24449" s="61"/>
      <c r="B24449" s="61"/>
      <c r="C24449" s="61"/>
      <c r="D24449" s="57"/>
      <c r="E24449" s="62"/>
    </row>
    <row r="24450">
      <c r="A24450" s="61"/>
      <c r="B24450" s="61"/>
      <c r="C24450" s="61"/>
      <c r="D24450" s="57"/>
      <c r="E24450" s="62"/>
    </row>
    <row r="24451">
      <c r="A24451" s="61"/>
      <c r="B24451" s="61"/>
      <c r="C24451" s="61"/>
      <c r="D24451" s="57"/>
      <c r="E24451" s="62"/>
    </row>
    <row r="24452">
      <c r="A24452" s="61"/>
      <c r="B24452" s="61"/>
      <c r="C24452" s="61"/>
      <c r="D24452" s="57"/>
      <c r="E24452" s="62"/>
    </row>
    <row r="24453">
      <c r="A24453" s="61"/>
      <c r="B24453" s="61"/>
      <c r="C24453" s="61"/>
      <c r="D24453" s="57"/>
      <c r="E24453" s="62"/>
    </row>
    <row r="24454">
      <c r="A24454" s="61"/>
      <c r="B24454" s="61"/>
      <c r="C24454" s="61"/>
      <c r="D24454" s="57"/>
      <c r="E24454" s="62"/>
    </row>
    <row r="24455">
      <c r="A24455" s="61"/>
      <c r="B24455" s="61"/>
      <c r="C24455" s="61"/>
      <c r="D24455" s="57"/>
      <c r="E24455" s="62"/>
    </row>
    <row r="24456">
      <c r="A24456" s="61"/>
      <c r="B24456" s="61"/>
      <c r="C24456" s="61"/>
      <c r="D24456" s="57"/>
      <c r="E24456" s="62"/>
    </row>
    <row r="24457">
      <c r="A24457" s="61"/>
      <c r="B24457" s="61"/>
      <c r="C24457" s="61"/>
      <c r="D24457" s="57"/>
      <c r="E24457" s="62"/>
    </row>
    <row r="24458">
      <c r="A24458" s="61"/>
      <c r="B24458" s="61"/>
      <c r="C24458" s="61"/>
      <c r="D24458" s="57"/>
      <c r="E24458" s="62"/>
    </row>
    <row r="24459">
      <c r="A24459" s="61"/>
      <c r="B24459" s="61"/>
      <c r="C24459" s="61"/>
      <c r="D24459" s="57"/>
      <c r="E24459" s="62"/>
    </row>
    <row r="24460">
      <c r="A24460" s="61"/>
      <c r="B24460" s="61"/>
      <c r="C24460" s="61"/>
      <c r="D24460" s="57"/>
      <c r="E24460" s="62"/>
    </row>
    <row r="24461">
      <c r="A24461" s="61"/>
      <c r="B24461" s="61"/>
      <c r="C24461" s="61"/>
      <c r="D24461" s="57"/>
      <c r="E24461" s="62"/>
    </row>
    <row r="24462">
      <c r="A24462" s="61"/>
      <c r="B24462" s="61"/>
      <c r="C24462" s="61"/>
      <c r="D24462" s="57"/>
      <c r="E24462" s="62"/>
    </row>
    <row r="24463">
      <c r="A24463" s="61"/>
      <c r="B24463" s="61"/>
      <c r="C24463" s="61"/>
      <c r="D24463" s="57"/>
      <c r="E24463" s="62"/>
    </row>
    <row r="24464">
      <c r="A24464" s="61"/>
      <c r="B24464" s="61"/>
      <c r="C24464" s="61"/>
      <c r="D24464" s="57"/>
      <c r="E24464" s="62"/>
    </row>
    <row r="24465">
      <c r="A24465" s="61"/>
      <c r="B24465" s="61"/>
      <c r="C24465" s="61"/>
      <c r="D24465" s="57"/>
      <c r="E24465" s="62"/>
    </row>
    <row r="24466">
      <c r="A24466" s="61"/>
      <c r="B24466" s="61"/>
      <c r="C24466" s="61"/>
      <c r="D24466" s="57"/>
      <c r="E24466" s="62"/>
    </row>
    <row r="24467">
      <c r="A24467" s="61"/>
      <c r="B24467" s="61"/>
      <c r="C24467" s="61"/>
      <c r="D24467" s="57"/>
      <c r="E24467" s="62"/>
    </row>
    <row r="24468">
      <c r="A24468" s="61"/>
      <c r="B24468" s="61"/>
      <c r="C24468" s="61"/>
      <c r="D24468" s="57"/>
      <c r="E24468" s="62"/>
    </row>
    <row r="24469">
      <c r="A24469" s="61"/>
      <c r="B24469" s="61"/>
      <c r="C24469" s="61"/>
      <c r="D24469" s="57"/>
      <c r="E24469" s="62"/>
    </row>
    <row r="24470">
      <c r="A24470" s="61"/>
      <c r="B24470" s="61"/>
      <c r="C24470" s="61"/>
      <c r="D24470" s="57"/>
      <c r="E24470" s="62"/>
    </row>
    <row r="24471">
      <c r="A24471" s="61"/>
      <c r="B24471" s="61"/>
      <c r="C24471" s="61"/>
      <c r="D24471" s="57"/>
      <c r="E24471" s="62"/>
    </row>
    <row r="24472">
      <c r="A24472" s="61"/>
      <c r="B24472" s="61"/>
      <c r="C24472" s="61"/>
      <c r="D24472" s="57"/>
      <c r="E24472" s="62"/>
    </row>
    <row r="24473">
      <c r="A24473" s="61"/>
      <c r="B24473" s="61"/>
      <c r="C24473" s="61"/>
      <c r="D24473" s="57"/>
      <c r="E24473" s="62"/>
    </row>
    <row r="24474">
      <c r="A24474" s="61"/>
      <c r="B24474" s="61"/>
      <c r="C24474" s="61"/>
      <c r="D24474" s="57"/>
      <c r="E24474" s="62"/>
    </row>
    <row r="24475">
      <c r="A24475" s="61"/>
      <c r="B24475" s="61"/>
      <c r="C24475" s="61"/>
      <c r="D24475" s="57"/>
      <c r="E24475" s="62"/>
    </row>
    <row r="24476">
      <c r="A24476" s="61"/>
      <c r="B24476" s="61"/>
      <c r="C24476" s="61"/>
      <c r="D24476" s="57"/>
      <c r="E24476" s="62"/>
    </row>
    <row r="24477">
      <c r="A24477" s="61"/>
      <c r="B24477" s="61"/>
      <c r="C24477" s="61"/>
      <c r="D24477" s="57"/>
      <c r="E24477" s="62"/>
    </row>
    <row r="24478">
      <c r="A24478" s="61"/>
      <c r="B24478" s="61"/>
      <c r="C24478" s="61"/>
      <c r="D24478" s="57"/>
      <c r="E24478" s="62"/>
    </row>
    <row r="24479">
      <c r="A24479" s="61"/>
      <c r="B24479" s="61"/>
      <c r="C24479" s="61"/>
      <c r="D24479" s="57"/>
      <c r="E24479" s="62"/>
    </row>
    <row r="24480">
      <c r="A24480" s="61"/>
      <c r="B24480" s="61"/>
      <c r="C24480" s="61"/>
      <c r="D24480" s="57"/>
      <c r="E24480" s="62"/>
    </row>
    <row r="24481">
      <c r="A24481" s="61"/>
      <c r="B24481" s="61"/>
      <c r="C24481" s="61"/>
      <c r="D24481" s="57"/>
      <c r="E24481" s="62"/>
    </row>
    <row r="24482">
      <c r="A24482" s="61"/>
      <c r="B24482" s="61"/>
      <c r="C24482" s="61"/>
      <c r="D24482" s="57"/>
      <c r="E24482" s="62"/>
    </row>
    <row r="24483">
      <c r="A24483" s="61"/>
      <c r="B24483" s="61"/>
      <c r="C24483" s="61"/>
      <c r="D24483" s="57"/>
      <c r="E24483" s="62"/>
    </row>
    <row r="24484">
      <c r="A24484" s="61"/>
      <c r="B24484" s="61"/>
      <c r="C24484" s="61"/>
      <c r="D24484" s="57"/>
      <c r="E24484" s="62"/>
    </row>
    <row r="24485">
      <c r="A24485" s="61"/>
      <c r="B24485" s="61"/>
      <c r="C24485" s="61"/>
      <c r="D24485" s="57"/>
      <c r="E24485" s="62"/>
    </row>
    <row r="24486">
      <c r="A24486" s="61"/>
      <c r="B24486" s="61"/>
      <c r="C24486" s="61"/>
      <c r="D24486" s="57"/>
      <c r="E24486" s="62"/>
    </row>
    <row r="24487">
      <c r="A24487" s="61"/>
      <c r="B24487" s="61"/>
      <c r="C24487" s="61"/>
      <c r="D24487" s="57"/>
      <c r="E24487" s="62"/>
    </row>
    <row r="24488">
      <c r="A24488" s="61"/>
      <c r="B24488" s="61"/>
      <c r="C24488" s="61"/>
      <c r="D24488" s="57"/>
      <c r="E24488" s="62"/>
    </row>
    <row r="24489">
      <c r="A24489" s="61"/>
      <c r="B24489" s="61"/>
      <c r="C24489" s="61"/>
      <c r="D24489" s="57"/>
      <c r="E24489" s="62"/>
    </row>
    <row r="24490">
      <c r="A24490" s="61"/>
      <c r="B24490" s="61"/>
      <c r="C24490" s="61"/>
      <c r="D24490" s="57"/>
      <c r="E24490" s="62"/>
    </row>
    <row r="24491">
      <c r="A24491" s="61"/>
      <c r="B24491" s="61"/>
      <c r="C24491" s="61"/>
      <c r="D24491" s="57"/>
      <c r="E24491" s="62"/>
    </row>
    <row r="24492">
      <c r="A24492" s="61"/>
      <c r="B24492" s="61"/>
      <c r="C24492" s="61"/>
      <c r="D24492" s="57"/>
      <c r="E24492" s="62"/>
    </row>
    <row r="24493">
      <c r="A24493" s="61"/>
      <c r="B24493" s="61"/>
      <c r="C24493" s="61"/>
      <c r="D24493" s="57"/>
      <c r="E24493" s="62"/>
    </row>
    <row r="24494">
      <c r="A24494" s="61"/>
      <c r="B24494" s="61"/>
      <c r="C24494" s="61"/>
      <c r="D24494" s="57"/>
      <c r="E24494" s="62"/>
    </row>
    <row r="24495">
      <c r="A24495" s="61"/>
      <c r="B24495" s="61"/>
      <c r="C24495" s="61"/>
      <c r="D24495" s="57"/>
      <c r="E24495" s="62"/>
    </row>
    <row r="24496">
      <c r="A24496" s="61"/>
      <c r="B24496" s="61"/>
      <c r="C24496" s="61"/>
      <c r="D24496" s="57"/>
      <c r="E24496" s="62"/>
    </row>
    <row r="24497">
      <c r="A24497" s="61"/>
      <c r="B24497" s="61"/>
      <c r="C24497" s="61"/>
      <c r="D24497" s="57"/>
      <c r="E24497" s="62"/>
    </row>
    <row r="24498">
      <c r="A24498" s="61"/>
      <c r="B24498" s="61"/>
      <c r="C24498" s="61"/>
      <c r="D24498" s="57"/>
      <c r="E24498" s="62"/>
    </row>
    <row r="24499">
      <c r="A24499" s="61"/>
      <c r="B24499" s="61"/>
      <c r="C24499" s="61"/>
      <c r="D24499" s="57"/>
      <c r="E24499" s="62"/>
    </row>
    <row r="24500">
      <c r="A24500" s="61"/>
      <c r="B24500" s="61"/>
      <c r="C24500" s="61"/>
      <c r="D24500" s="57"/>
      <c r="E24500" s="62"/>
    </row>
    <row r="24501">
      <c r="A24501" s="61"/>
      <c r="B24501" s="61"/>
      <c r="C24501" s="61"/>
      <c r="D24501" s="57"/>
      <c r="E24501" s="62"/>
    </row>
    <row r="24502">
      <c r="A24502" s="61"/>
      <c r="B24502" s="61"/>
      <c r="C24502" s="61"/>
      <c r="D24502" s="57"/>
      <c r="E24502" s="62"/>
    </row>
    <row r="24503">
      <c r="A24503" s="61"/>
      <c r="B24503" s="61"/>
      <c r="C24503" s="61"/>
      <c r="D24503" s="57"/>
      <c r="E24503" s="62"/>
    </row>
    <row r="24504">
      <c r="A24504" s="61"/>
      <c r="B24504" s="61"/>
      <c r="C24504" s="61"/>
      <c r="D24504" s="57"/>
      <c r="E24504" s="62"/>
    </row>
    <row r="24505">
      <c r="A24505" s="61"/>
      <c r="B24505" s="61"/>
      <c r="C24505" s="61"/>
      <c r="D24505" s="57"/>
      <c r="E24505" s="62"/>
    </row>
    <row r="24506">
      <c r="A24506" s="61"/>
      <c r="B24506" s="61"/>
      <c r="C24506" s="61"/>
      <c r="D24506" s="57"/>
      <c r="E24506" s="62"/>
    </row>
    <row r="24507">
      <c r="A24507" s="61"/>
      <c r="B24507" s="61"/>
      <c r="C24507" s="61"/>
      <c r="D24507" s="57"/>
      <c r="E24507" s="62"/>
    </row>
    <row r="24508">
      <c r="A24508" s="61"/>
      <c r="B24508" s="61"/>
      <c r="C24508" s="61"/>
      <c r="D24508" s="57"/>
      <c r="E24508" s="62"/>
    </row>
    <row r="24509">
      <c r="A24509" s="61"/>
      <c r="B24509" s="61"/>
      <c r="C24509" s="61"/>
      <c r="D24509" s="57"/>
      <c r="E24509" s="62"/>
    </row>
    <row r="24510">
      <c r="A24510" s="61"/>
      <c r="B24510" s="61"/>
      <c r="C24510" s="61"/>
      <c r="D24510" s="57"/>
      <c r="E24510" s="62"/>
    </row>
    <row r="24511">
      <c r="A24511" s="61"/>
      <c r="B24511" s="61"/>
      <c r="C24511" s="61"/>
      <c r="D24511" s="57"/>
      <c r="E24511" s="62"/>
    </row>
    <row r="24512">
      <c r="A24512" s="61"/>
      <c r="B24512" s="61"/>
      <c r="C24512" s="61"/>
      <c r="D24512" s="57"/>
      <c r="E24512" s="62"/>
    </row>
    <row r="24513">
      <c r="A24513" s="61"/>
      <c r="B24513" s="61"/>
      <c r="C24513" s="61"/>
      <c r="D24513" s="57"/>
      <c r="E24513" s="62"/>
    </row>
    <row r="24514">
      <c r="A24514" s="61"/>
      <c r="B24514" s="61"/>
      <c r="C24514" s="61"/>
      <c r="D24514" s="57"/>
      <c r="E24514" s="62"/>
    </row>
    <row r="24515">
      <c r="A24515" s="61"/>
      <c r="B24515" s="61"/>
      <c r="C24515" s="61"/>
      <c r="D24515" s="57"/>
      <c r="E24515" s="62"/>
    </row>
    <row r="24516">
      <c r="A24516" s="61"/>
      <c r="B24516" s="61"/>
      <c r="C24516" s="61"/>
      <c r="D24516" s="57"/>
      <c r="E24516" s="62"/>
    </row>
    <row r="24517">
      <c r="A24517" s="61"/>
      <c r="B24517" s="61"/>
      <c r="C24517" s="61"/>
      <c r="D24517" s="57"/>
      <c r="E24517" s="62"/>
    </row>
    <row r="24518">
      <c r="A24518" s="61"/>
      <c r="B24518" s="61"/>
      <c r="C24518" s="61"/>
      <c r="D24518" s="57"/>
      <c r="E24518" s="62"/>
    </row>
    <row r="24519">
      <c r="A24519" s="61"/>
      <c r="B24519" s="61"/>
      <c r="C24519" s="61"/>
      <c r="D24519" s="57"/>
      <c r="E24519" s="62"/>
    </row>
    <row r="24520">
      <c r="A24520" s="61"/>
      <c r="B24520" s="61"/>
      <c r="C24520" s="61"/>
      <c r="D24520" s="57"/>
      <c r="E24520" s="62"/>
    </row>
    <row r="24521">
      <c r="A24521" s="61"/>
      <c r="B24521" s="61"/>
      <c r="C24521" s="61"/>
      <c r="D24521" s="57"/>
      <c r="E24521" s="62"/>
    </row>
    <row r="24522">
      <c r="A24522" s="61"/>
      <c r="B24522" s="61"/>
      <c r="C24522" s="61"/>
      <c r="D24522" s="57"/>
      <c r="E24522" s="62"/>
    </row>
    <row r="24523">
      <c r="A24523" s="61"/>
      <c r="B24523" s="61"/>
      <c r="C24523" s="61"/>
      <c r="D24523" s="57"/>
      <c r="E24523" s="62"/>
    </row>
    <row r="24524">
      <c r="A24524" s="61"/>
      <c r="B24524" s="61"/>
      <c r="C24524" s="61"/>
      <c r="D24524" s="57"/>
      <c r="E24524" s="62"/>
    </row>
    <row r="24525">
      <c r="A24525" s="61"/>
      <c r="B24525" s="61"/>
      <c r="C24525" s="61"/>
      <c r="D24525" s="57"/>
      <c r="E24525" s="62"/>
    </row>
    <row r="24526">
      <c r="A24526" s="61"/>
      <c r="B24526" s="61"/>
      <c r="C24526" s="61"/>
      <c r="D24526" s="57"/>
      <c r="E24526" s="62"/>
    </row>
    <row r="24527">
      <c r="A24527" s="61"/>
      <c r="B24527" s="61"/>
      <c r="C24527" s="61"/>
      <c r="D24527" s="57"/>
      <c r="E24527" s="62"/>
    </row>
    <row r="24528">
      <c r="A24528" s="61"/>
      <c r="B24528" s="61"/>
      <c r="C24528" s="61"/>
      <c r="D24528" s="57"/>
      <c r="E24528" s="62"/>
    </row>
    <row r="24529">
      <c r="A24529" s="61"/>
      <c r="B24529" s="61"/>
      <c r="C24529" s="61"/>
      <c r="D24529" s="57"/>
      <c r="E24529" s="62"/>
    </row>
    <row r="24530">
      <c r="A24530" s="61"/>
      <c r="B24530" s="61"/>
      <c r="C24530" s="61"/>
      <c r="D24530" s="57"/>
      <c r="E24530" s="62"/>
    </row>
    <row r="24531">
      <c r="A24531" s="61"/>
      <c r="B24531" s="61"/>
      <c r="C24531" s="61"/>
      <c r="D24531" s="57"/>
      <c r="E24531" s="62"/>
    </row>
    <row r="24532">
      <c r="A24532" s="61"/>
      <c r="B24532" s="61"/>
      <c r="C24532" s="61"/>
      <c r="D24532" s="57"/>
      <c r="E24532" s="62"/>
    </row>
    <row r="24533">
      <c r="A24533" s="61"/>
      <c r="B24533" s="61"/>
      <c r="C24533" s="61"/>
      <c r="D24533" s="57"/>
      <c r="E24533" s="62"/>
    </row>
    <row r="24534">
      <c r="A24534" s="61"/>
      <c r="B24534" s="61"/>
      <c r="C24534" s="61"/>
      <c r="D24534" s="57"/>
      <c r="E24534" s="62"/>
    </row>
    <row r="24535">
      <c r="A24535" s="61"/>
      <c r="B24535" s="61"/>
      <c r="C24535" s="61"/>
      <c r="D24535" s="57"/>
      <c r="E24535" s="62"/>
    </row>
    <row r="24536">
      <c r="A24536" s="61"/>
      <c r="B24536" s="61"/>
      <c r="C24536" s="61"/>
      <c r="D24536" s="57"/>
      <c r="E24536" s="62"/>
    </row>
    <row r="24537">
      <c r="A24537" s="61"/>
      <c r="B24537" s="61"/>
      <c r="C24537" s="61"/>
      <c r="D24537" s="57"/>
      <c r="E24537" s="62"/>
    </row>
    <row r="24538">
      <c r="A24538" s="61"/>
      <c r="B24538" s="61"/>
      <c r="C24538" s="61"/>
      <c r="D24538" s="57"/>
      <c r="E24538" s="62"/>
    </row>
    <row r="24539">
      <c r="A24539" s="61"/>
      <c r="B24539" s="61"/>
      <c r="C24539" s="61"/>
      <c r="D24539" s="57"/>
      <c r="E24539" s="62"/>
    </row>
    <row r="24540">
      <c r="A24540" s="61"/>
      <c r="B24540" s="61"/>
      <c r="C24540" s="61"/>
      <c r="D24540" s="57"/>
      <c r="E24540" s="62"/>
    </row>
    <row r="24541">
      <c r="A24541" s="61"/>
      <c r="B24541" s="61"/>
      <c r="C24541" s="61"/>
      <c r="D24541" s="57"/>
      <c r="E24541" s="62"/>
    </row>
    <row r="24542">
      <c r="A24542" s="61"/>
      <c r="B24542" s="61"/>
      <c r="C24542" s="61"/>
      <c r="D24542" s="57"/>
      <c r="E24542" s="62"/>
    </row>
    <row r="24543">
      <c r="A24543" s="61"/>
      <c r="B24543" s="61"/>
      <c r="C24543" s="61"/>
      <c r="D24543" s="57"/>
      <c r="E24543" s="62"/>
    </row>
    <row r="24544">
      <c r="A24544" s="61"/>
      <c r="B24544" s="61"/>
      <c r="C24544" s="61"/>
      <c r="D24544" s="57"/>
      <c r="E24544" s="62"/>
    </row>
    <row r="24545">
      <c r="A24545" s="61"/>
      <c r="B24545" s="61"/>
      <c r="C24545" s="61"/>
      <c r="D24545" s="57"/>
      <c r="E24545" s="62"/>
    </row>
    <row r="24546">
      <c r="A24546" s="61"/>
      <c r="B24546" s="61"/>
      <c r="C24546" s="61"/>
      <c r="D24546" s="57"/>
      <c r="E24546" s="62"/>
    </row>
    <row r="24547">
      <c r="A24547" s="61"/>
      <c r="B24547" s="61"/>
      <c r="C24547" s="61"/>
      <c r="D24547" s="57"/>
      <c r="E24547" s="62"/>
    </row>
    <row r="24548">
      <c r="A24548" s="61"/>
      <c r="B24548" s="61"/>
      <c r="C24548" s="61"/>
      <c r="D24548" s="57"/>
      <c r="E24548" s="62"/>
    </row>
    <row r="24549">
      <c r="A24549" s="61"/>
      <c r="B24549" s="61"/>
      <c r="C24549" s="61"/>
      <c r="D24549" s="57"/>
      <c r="E24549" s="62"/>
    </row>
    <row r="24550">
      <c r="A24550" s="61"/>
      <c r="B24550" s="61"/>
      <c r="C24550" s="61"/>
      <c r="D24550" s="57"/>
      <c r="E24550" s="62"/>
    </row>
    <row r="24551">
      <c r="A24551" s="61"/>
      <c r="B24551" s="61"/>
      <c r="C24551" s="61"/>
      <c r="D24551" s="57"/>
      <c r="E24551" s="62"/>
    </row>
    <row r="24552">
      <c r="A24552" s="61"/>
      <c r="B24552" s="61"/>
      <c r="C24552" s="61"/>
      <c r="D24552" s="57"/>
      <c r="E24552" s="62"/>
    </row>
    <row r="24553">
      <c r="A24553" s="61"/>
      <c r="B24553" s="61"/>
      <c r="C24553" s="61"/>
      <c r="D24553" s="57"/>
      <c r="E24553" s="62"/>
    </row>
    <row r="24554">
      <c r="A24554" s="61"/>
      <c r="B24554" s="61"/>
      <c r="C24554" s="61"/>
      <c r="D24554" s="57"/>
      <c r="E24554" s="62"/>
    </row>
    <row r="24555">
      <c r="A24555" s="61"/>
      <c r="B24555" s="61"/>
      <c r="C24555" s="61"/>
      <c r="D24555" s="57"/>
      <c r="E24555" s="62"/>
    </row>
    <row r="24556">
      <c r="A24556" s="61"/>
      <c r="B24556" s="61"/>
      <c r="C24556" s="61"/>
      <c r="D24556" s="57"/>
      <c r="E24556" s="62"/>
    </row>
    <row r="24557">
      <c r="A24557" s="61"/>
      <c r="B24557" s="61"/>
      <c r="C24557" s="61"/>
      <c r="D24557" s="57"/>
      <c r="E24557" s="62"/>
    </row>
    <row r="24558">
      <c r="A24558" s="61"/>
      <c r="B24558" s="61"/>
      <c r="C24558" s="61"/>
      <c r="D24558" s="57"/>
      <c r="E24558" s="62"/>
    </row>
    <row r="24559">
      <c r="A24559" s="61"/>
      <c r="B24559" s="61"/>
      <c r="C24559" s="61"/>
      <c r="D24559" s="57"/>
      <c r="E24559" s="62"/>
    </row>
    <row r="24560">
      <c r="A24560" s="61"/>
      <c r="B24560" s="61"/>
      <c r="C24560" s="61"/>
      <c r="D24560" s="57"/>
      <c r="E24560" s="62"/>
    </row>
    <row r="24561">
      <c r="A24561" s="61"/>
      <c r="B24561" s="61"/>
      <c r="C24561" s="61"/>
      <c r="D24561" s="57"/>
      <c r="E24561" s="62"/>
    </row>
    <row r="24562">
      <c r="A24562" s="61"/>
      <c r="B24562" s="61"/>
      <c r="C24562" s="61"/>
      <c r="D24562" s="57"/>
      <c r="E24562" s="62"/>
    </row>
    <row r="24563">
      <c r="A24563" s="61"/>
      <c r="B24563" s="61"/>
      <c r="C24563" s="61"/>
      <c r="D24563" s="57"/>
      <c r="E24563" s="62"/>
    </row>
    <row r="24564">
      <c r="A24564" s="61"/>
      <c r="B24564" s="61"/>
      <c r="C24564" s="61"/>
      <c r="D24564" s="57"/>
      <c r="E24564" s="62"/>
    </row>
    <row r="24565">
      <c r="A24565" s="61"/>
      <c r="B24565" s="61"/>
      <c r="C24565" s="61"/>
      <c r="D24565" s="57"/>
      <c r="E24565" s="62"/>
    </row>
    <row r="24566">
      <c r="A24566" s="61"/>
      <c r="B24566" s="61"/>
      <c r="C24566" s="61"/>
      <c r="D24566" s="57"/>
      <c r="E24566" s="62"/>
    </row>
    <row r="24567">
      <c r="A24567" s="61"/>
      <c r="B24567" s="61"/>
      <c r="C24567" s="61"/>
      <c r="D24567" s="57"/>
      <c r="E24567" s="62"/>
    </row>
    <row r="24568">
      <c r="A24568" s="61"/>
      <c r="B24568" s="61"/>
      <c r="C24568" s="61"/>
      <c r="D24568" s="57"/>
      <c r="E24568" s="62"/>
    </row>
    <row r="24569">
      <c r="A24569" s="61"/>
      <c r="B24569" s="61"/>
      <c r="C24569" s="61"/>
      <c r="D24569" s="57"/>
      <c r="E24569" s="62"/>
    </row>
    <row r="24570">
      <c r="A24570" s="61"/>
      <c r="B24570" s="61"/>
      <c r="C24570" s="61"/>
      <c r="D24570" s="57"/>
      <c r="E24570" s="62"/>
    </row>
    <row r="24571">
      <c r="A24571" s="61"/>
      <c r="B24571" s="61"/>
      <c r="C24571" s="61"/>
      <c r="D24571" s="57"/>
      <c r="E24571" s="62"/>
    </row>
    <row r="24572">
      <c r="A24572" s="61"/>
      <c r="B24572" s="61"/>
      <c r="C24572" s="61"/>
      <c r="D24572" s="57"/>
      <c r="E24572" s="62"/>
    </row>
    <row r="24573">
      <c r="A24573" s="61"/>
      <c r="B24573" s="61"/>
      <c r="C24573" s="61"/>
      <c r="D24573" s="57"/>
      <c r="E24573" s="62"/>
    </row>
    <row r="24574">
      <c r="A24574" s="61"/>
      <c r="B24574" s="61"/>
      <c r="C24574" s="61"/>
      <c r="D24574" s="57"/>
      <c r="E24574" s="62"/>
    </row>
    <row r="24575">
      <c r="A24575" s="61"/>
      <c r="B24575" s="61"/>
      <c r="C24575" s="61"/>
      <c r="D24575" s="57"/>
      <c r="E24575" s="62"/>
    </row>
    <row r="24576">
      <c r="A24576" s="61"/>
      <c r="B24576" s="61"/>
      <c r="C24576" s="61"/>
      <c r="D24576" s="57"/>
      <c r="E24576" s="62"/>
    </row>
    <row r="24577">
      <c r="A24577" s="61"/>
      <c r="B24577" s="61"/>
      <c r="C24577" s="61"/>
      <c r="D24577" s="57"/>
      <c r="E24577" s="62"/>
    </row>
    <row r="24578">
      <c r="A24578" s="61"/>
      <c r="B24578" s="61"/>
      <c r="C24578" s="61"/>
      <c r="D24578" s="57"/>
      <c r="E24578" s="62"/>
    </row>
    <row r="24579">
      <c r="A24579" s="61"/>
      <c r="B24579" s="61"/>
      <c r="C24579" s="61"/>
      <c r="D24579" s="57"/>
      <c r="E24579" s="62"/>
    </row>
    <row r="24580">
      <c r="A24580" s="61"/>
      <c r="B24580" s="61"/>
      <c r="C24580" s="61"/>
      <c r="D24580" s="57"/>
      <c r="E24580" s="62"/>
    </row>
    <row r="24581">
      <c r="A24581" s="61"/>
      <c r="B24581" s="61"/>
      <c r="C24581" s="61"/>
      <c r="D24581" s="57"/>
      <c r="E24581" s="62"/>
    </row>
    <row r="24582">
      <c r="A24582" s="61"/>
      <c r="B24582" s="61"/>
      <c r="C24582" s="61"/>
      <c r="D24582" s="57"/>
      <c r="E24582" s="62"/>
    </row>
    <row r="24583">
      <c r="A24583" s="61"/>
      <c r="B24583" s="61"/>
      <c r="C24583" s="61"/>
      <c r="D24583" s="57"/>
      <c r="E24583" s="62"/>
    </row>
    <row r="24584">
      <c r="A24584" s="61"/>
      <c r="B24584" s="61"/>
      <c r="C24584" s="61"/>
      <c r="D24584" s="57"/>
      <c r="E24584" s="62"/>
    </row>
    <row r="24585">
      <c r="A24585" s="61"/>
      <c r="B24585" s="61"/>
      <c r="C24585" s="61"/>
      <c r="D24585" s="57"/>
      <c r="E24585" s="62"/>
    </row>
    <row r="24586">
      <c r="A24586" s="61"/>
      <c r="B24586" s="61"/>
      <c r="C24586" s="61"/>
      <c r="D24586" s="57"/>
      <c r="E24586" s="62"/>
    </row>
    <row r="24587">
      <c r="A24587" s="61"/>
      <c r="B24587" s="61"/>
      <c r="C24587" s="61"/>
      <c r="D24587" s="57"/>
      <c r="E24587" s="62"/>
    </row>
    <row r="24588">
      <c r="A24588" s="61"/>
      <c r="B24588" s="61"/>
      <c r="C24588" s="61"/>
      <c r="D24588" s="57"/>
      <c r="E24588" s="62"/>
    </row>
    <row r="24589">
      <c r="A24589" s="61"/>
      <c r="B24589" s="61"/>
      <c r="C24589" s="61"/>
      <c r="D24589" s="57"/>
      <c r="E24589" s="62"/>
    </row>
    <row r="24590">
      <c r="A24590" s="61"/>
      <c r="B24590" s="61"/>
      <c r="C24590" s="61"/>
      <c r="D24590" s="57"/>
      <c r="E24590" s="62"/>
    </row>
    <row r="24591">
      <c r="A24591" s="61"/>
      <c r="B24591" s="61"/>
      <c r="C24591" s="61"/>
      <c r="D24591" s="57"/>
      <c r="E24591" s="62"/>
    </row>
    <row r="24592">
      <c r="A24592" s="61"/>
      <c r="B24592" s="61"/>
      <c r="C24592" s="61"/>
      <c r="D24592" s="57"/>
      <c r="E24592" s="62"/>
    </row>
    <row r="24593">
      <c r="A24593" s="61"/>
      <c r="B24593" s="61"/>
      <c r="C24593" s="61"/>
      <c r="D24593" s="57"/>
      <c r="E24593" s="62"/>
    </row>
    <row r="24594">
      <c r="A24594" s="61"/>
      <c r="B24594" s="61"/>
      <c r="C24594" s="61"/>
      <c r="D24594" s="57"/>
      <c r="E24594" s="62"/>
    </row>
    <row r="24595">
      <c r="A24595" s="61"/>
      <c r="B24595" s="61"/>
      <c r="C24595" s="61"/>
      <c r="D24595" s="57"/>
      <c r="E24595" s="62"/>
    </row>
    <row r="24596">
      <c r="A24596" s="61"/>
      <c r="B24596" s="61"/>
      <c r="C24596" s="61"/>
      <c r="D24596" s="57"/>
      <c r="E24596" s="62"/>
    </row>
    <row r="24597">
      <c r="A24597" s="61"/>
      <c r="B24597" s="61"/>
      <c r="C24597" s="61"/>
      <c r="D24597" s="57"/>
      <c r="E24597" s="62"/>
    </row>
    <row r="24598">
      <c r="A24598" s="61"/>
      <c r="B24598" s="61"/>
      <c r="C24598" s="61"/>
      <c r="D24598" s="57"/>
      <c r="E24598" s="62"/>
    </row>
    <row r="24599">
      <c r="A24599" s="61"/>
      <c r="B24599" s="61"/>
      <c r="C24599" s="61"/>
      <c r="D24599" s="57"/>
      <c r="E24599" s="62"/>
    </row>
    <row r="24600">
      <c r="A24600" s="61"/>
      <c r="B24600" s="61"/>
      <c r="C24600" s="61"/>
      <c r="D24600" s="57"/>
      <c r="E24600" s="62"/>
    </row>
    <row r="24601">
      <c r="A24601" s="61"/>
      <c r="B24601" s="61"/>
      <c r="C24601" s="61"/>
      <c r="D24601" s="57"/>
      <c r="E24601" s="62"/>
    </row>
    <row r="24602">
      <c r="A24602" s="61"/>
      <c r="B24602" s="61"/>
      <c r="C24602" s="61"/>
      <c r="D24602" s="57"/>
      <c r="E24602" s="62"/>
    </row>
    <row r="24603">
      <c r="A24603" s="61"/>
      <c r="B24603" s="61"/>
      <c r="C24603" s="61"/>
      <c r="D24603" s="57"/>
      <c r="E24603" s="62"/>
    </row>
    <row r="24604">
      <c r="A24604" s="61"/>
      <c r="B24604" s="61"/>
      <c r="C24604" s="61"/>
      <c r="D24604" s="57"/>
      <c r="E24604" s="62"/>
    </row>
    <row r="24605">
      <c r="A24605" s="61"/>
      <c r="B24605" s="61"/>
      <c r="C24605" s="61"/>
      <c r="D24605" s="57"/>
      <c r="E24605" s="62"/>
    </row>
    <row r="24606">
      <c r="A24606" s="61"/>
      <c r="B24606" s="61"/>
      <c r="C24606" s="61"/>
      <c r="D24606" s="57"/>
      <c r="E24606" s="62"/>
    </row>
    <row r="24607">
      <c r="A24607" s="61"/>
      <c r="B24607" s="61"/>
      <c r="C24607" s="61"/>
      <c r="D24607" s="57"/>
      <c r="E24607" s="62"/>
    </row>
    <row r="24608">
      <c r="A24608" s="61"/>
      <c r="B24608" s="61"/>
      <c r="C24608" s="61"/>
      <c r="D24608" s="57"/>
      <c r="E24608" s="62"/>
    </row>
    <row r="24609">
      <c r="A24609" s="61"/>
      <c r="B24609" s="61"/>
      <c r="C24609" s="61"/>
      <c r="D24609" s="57"/>
      <c r="E24609" s="62"/>
    </row>
    <row r="24610">
      <c r="A24610" s="61"/>
      <c r="B24610" s="61"/>
      <c r="C24610" s="61"/>
      <c r="D24610" s="57"/>
      <c r="E24610" s="62"/>
    </row>
    <row r="24611">
      <c r="A24611" s="61"/>
      <c r="B24611" s="61"/>
      <c r="C24611" s="61"/>
      <c r="D24611" s="57"/>
      <c r="E24611" s="62"/>
    </row>
    <row r="24612">
      <c r="A24612" s="61"/>
      <c r="B24612" s="61"/>
      <c r="C24612" s="61"/>
      <c r="D24612" s="57"/>
      <c r="E24612" s="62"/>
    </row>
    <row r="24613">
      <c r="A24613" s="61"/>
      <c r="B24613" s="61"/>
      <c r="C24613" s="61"/>
      <c r="D24613" s="57"/>
      <c r="E24613" s="62"/>
    </row>
    <row r="24614">
      <c r="A24614" s="61"/>
      <c r="B24614" s="61"/>
      <c r="C24614" s="61"/>
      <c r="D24614" s="57"/>
      <c r="E24614" s="62"/>
    </row>
    <row r="24615">
      <c r="A24615" s="61"/>
      <c r="B24615" s="61"/>
      <c r="C24615" s="61"/>
      <c r="D24615" s="57"/>
      <c r="E24615" s="62"/>
    </row>
    <row r="24616">
      <c r="A24616" s="61"/>
      <c r="B24616" s="61"/>
      <c r="C24616" s="61"/>
      <c r="D24616" s="57"/>
      <c r="E24616" s="62"/>
    </row>
    <row r="24617">
      <c r="A24617" s="61"/>
      <c r="B24617" s="61"/>
      <c r="C24617" s="61"/>
      <c r="D24617" s="57"/>
      <c r="E24617" s="62"/>
    </row>
    <row r="24618">
      <c r="A24618" s="61"/>
      <c r="B24618" s="61"/>
      <c r="C24618" s="61"/>
      <c r="D24618" s="57"/>
      <c r="E24618" s="62"/>
    </row>
    <row r="24619">
      <c r="A24619" s="61"/>
      <c r="B24619" s="61"/>
      <c r="C24619" s="61"/>
      <c r="D24619" s="57"/>
      <c r="E24619" s="62"/>
    </row>
    <row r="24620">
      <c r="A24620" s="61"/>
      <c r="B24620" s="61"/>
      <c r="C24620" s="61"/>
      <c r="D24620" s="57"/>
      <c r="E24620" s="62"/>
    </row>
    <row r="24621">
      <c r="A24621" s="61"/>
      <c r="B24621" s="61"/>
      <c r="C24621" s="61"/>
      <c r="D24621" s="57"/>
      <c r="E24621" s="62"/>
    </row>
    <row r="24622">
      <c r="A24622" s="61"/>
      <c r="B24622" s="61"/>
      <c r="C24622" s="61"/>
      <c r="D24622" s="57"/>
      <c r="E24622" s="62"/>
    </row>
    <row r="24623">
      <c r="A24623" s="61"/>
      <c r="B24623" s="61"/>
      <c r="C24623" s="61"/>
      <c r="D24623" s="57"/>
      <c r="E24623" s="62"/>
    </row>
    <row r="24624">
      <c r="A24624" s="61"/>
      <c r="B24624" s="61"/>
      <c r="C24624" s="61"/>
      <c r="D24624" s="57"/>
      <c r="E24624" s="62"/>
    </row>
    <row r="24625">
      <c r="A24625" s="61"/>
      <c r="B24625" s="61"/>
      <c r="C24625" s="61"/>
      <c r="D24625" s="57"/>
      <c r="E24625" s="62"/>
    </row>
    <row r="24626">
      <c r="A24626" s="61"/>
      <c r="B24626" s="61"/>
      <c r="C24626" s="61"/>
      <c r="D24626" s="57"/>
      <c r="E24626" s="62"/>
    </row>
    <row r="24627">
      <c r="A24627" s="61"/>
      <c r="B24627" s="61"/>
      <c r="C24627" s="61"/>
      <c r="D24627" s="57"/>
      <c r="E24627" s="62"/>
    </row>
    <row r="24628">
      <c r="A24628" s="61"/>
      <c r="B24628" s="61"/>
      <c r="C24628" s="61"/>
      <c r="D24628" s="57"/>
      <c r="E24628" s="62"/>
    </row>
    <row r="24629">
      <c r="A24629" s="61"/>
      <c r="B24629" s="61"/>
      <c r="C24629" s="61"/>
      <c r="D24629" s="57"/>
      <c r="E24629" s="62"/>
    </row>
    <row r="24630">
      <c r="A24630" s="61"/>
      <c r="B24630" s="61"/>
      <c r="C24630" s="61"/>
      <c r="D24630" s="57"/>
      <c r="E24630" s="62"/>
    </row>
    <row r="24631">
      <c r="A24631" s="61"/>
      <c r="B24631" s="61"/>
      <c r="C24631" s="61"/>
      <c r="D24631" s="57"/>
      <c r="E24631" s="62"/>
    </row>
    <row r="24632">
      <c r="A24632" s="61"/>
      <c r="B24632" s="61"/>
      <c r="C24632" s="61"/>
      <c r="D24632" s="57"/>
      <c r="E24632" s="62"/>
    </row>
    <row r="24633">
      <c r="A24633" s="61"/>
      <c r="B24633" s="61"/>
      <c r="C24633" s="61"/>
      <c r="D24633" s="57"/>
      <c r="E24633" s="62"/>
    </row>
    <row r="24634">
      <c r="A24634" s="61"/>
      <c r="B24634" s="61"/>
      <c r="C24634" s="61"/>
      <c r="D24634" s="57"/>
      <c r="E24634" s="62"/>
    </row>
    <row r="24635">
      <c r="A24635" s="61"/>
      <c r="B24635" s="61"/>
      <c r="C24635" s="61"/>
      <c r="D24635" s="57"/>
      <c r="E24635" s="62"/>
    </row>
    <row r="24636">
      <c r="A24636" s="61"/>
      <c r="B24636" s="61"/>
      <c r="C24636" s="61"/>
      <c r="D24636" s="57"/>
      <c r="E24636" s="62"/>
    </row>
    <row r="24637">
      <c r="A24637" s="61"/>
      <c r="B24637" s="61"/>
      <c r="C24637" s="61"/>
      <c r="D24637" s="57"/>
      <c r="E24637" s="62"/>
    </row>
    <row r="24638">
      <c r="A24638" s="61"/>
      <c r="B24638" s="61"/>
      <c r="C24638" s="61"/>
      <c r="D24638" s="57"/>
      <c r="E24638" s="62"/>
    </row>
    <row r="24639">
      <c r="A24639" s="61"/>
      <c r="B24639" s="61"/>
      <c r="C24639" s="61"/>
      <c r="D24639" s="57"/>
      <c r="E24639" s="62"/>
    </row>
    <row r="24640">
      <c r="A24640" s="61"/>
      <c r="B24640" s="61"/>
      <c r="C24640" s="61"/>
      <c r="D24640" s="57"/>
      <c r="E24640" s="62"/>
    </row>
    <row r="24641">
      <c r="A24641" s="61"/>
      <c r="B24641" s="61"/>
      <c r="C24641" s="61"/>
      <c r="D24641" s="57"/>
      <c r="E24641" s="62"/>
    </row>
    <row r="24642">
      <c r="A24642" s="61"/>
      <c r="B24642" s="61"/>
      <c r="C24642" s="61"/>
      <c r="D24642" s="57"/>
      <c r="E24642" s="62"/>
    </row>
    <row r="24643">
      <c r="A24643" s="61"/>
      <c r="B24643" s="61"/>
      <c r="C24643" s="61"/>
      <c r="D24643" s="57"/>
      <c r="E24643" s="62"/>
    </row>
    <row r="24644">
      <c r="A24644" s="61"/>
      <c r="B24644" s="61"/>
      <c r="C24644" s="61"/>
      <c r="D24644" s="57"/>
      <c r="E24644" s="62"/>
    </row>
    <row r="24645">
      <c r="A24645" s="61"/>
      <c r="B24645" s="61"/>
      <c r="C24645" s="61"/>
      <c r="D24645" s="57"/>
      <c r="E24645" s="62"/>
    </row>
    <row r="24646">
      <c r="A24646" s="61"/>
      <c r="B24646" s="61"/>
      <c r="C24646" s="61"/>
      <c r="D24646" s="57"/>
      <c r="E24646" s="62"/>
    </row>
    <row r="24647">
      <c r="A24647" s="61"/>
      <c r="B24647" s="61"/>
      <c r="C24647" s="61"/>
      <c r="D24647" s="57"/>
      <c r="E24647" s="62"/>
    </row>
    <row r="24648">
      <c r="A24648" s="61"/>
      <c r="B24648" s="61"/>
      <c r="C24648" s="61"/>
      <c r="D24648" s="57"/>
      <c r="E24648" s="62"/>
    </row>
    <row r="24649">
      <c r="A24649" s="61"/>
      <c r="B24649" s="61"/>
      <c r="C24649" s="61"/>
      <c r="D24649" s="57"/>
      <c r="E24649" s="62"/>
    </row>
    <row r="24650">
      <c r="A24650" s="61"/>
      <c r="B24650" s="61"/>
      <c r="C24650" s="61"/>
      <c r="D24650" s="57"/>
      <c r="E24650" s="62"/>
    </row>
    <row r="24651">
      <c r="A24651" s="61"/>
      <c r="B24651" s="61"/>
      <c r="C24651" s="61"/>
      <c r="D24651" s="57"/>
      <c r="E24651" s="62"/>
    </row>
    <row r="24652">
      <c r="A24652" s="61"/>
      <c r="B24652" s="61"/>
      <c r="C24652" s="61"/>
      <c r="D24652" s="57"/>
      <c r="E24652" s="62"/>
    </row>
    <row r="24653">
      <c r="A24653" s="61"/>
      <c r="B24653" s="61"/>
      <c r="C24653" s="61"/>
      <c r="D24653" s="57"/>
      <c r="E24653" s="62"/>
    </row>
    <row r="24654">
      <c r="A24654" s="61"/>
      <c r="B24654" s="61"/>
      <c r="C24654" s="61"/>
      <c r="D24654" s="57"/>
      <c r="E24654" s="62"/>
    </row>
    <row r="24655">
      <c r="A24655" s="61"/>
      <c r="B24655" s="61"/>
      <c r="C24655" s="61"/>
      <c r="D24655" s="57"/>
      <c r="E24655" s="62"/>
    </row>
    <row r="24656">
      <c r="A24656" s="61"/>
      <c r="B24656" s="61"/>
      <c r="C24656" s="61"/>
      <c r="D24656" s="57"/>
      <c r="E24656" s="62"/>
    </row>
    <row r="24657">
      <c r="A24657" s="61"/>
      <c r="B24657" s="61"/>
      <c r="C24657" s="61"/>
      <c r="D24657" s="57"/>
      <c r="E24657" s="62"/>
    </row>
    <row r="24658">
      <c r="A24658" s="61"/>
      <c r="B24658" s="61"/>
      <c r="C24658" s="61"/>
      <c r="D24658" s="57"/>
      <c r="E24658" s="62"/>
    </row>
    <row r="24659">
      <c r="A24659" s="61"/>
      <c r="B24659" s="61"/>
      <c r="C24659" s="61"/>
      <c r="D24659" s="57"/>
      <c r="E24659" s="62"/>
    </row>
    <row r="24660">
      <c r="A24660" s="61"/>
      <c r="B24660" s="61"/>
      <c r="C24660" s="61"/>
      <c r="D24660" s="57"/>
      <c r="E24660" s="62"/>
    </row>
    <row r="24661">
      <c r="A24661" s="61"/>
      <c r="B24661" s="61"/>
      <c r="C24661" s="61"/>
      <c r="D24661" s="57"/>
      <c r="E24661" s="62"/>
    </row>
    <row r="24662">
      <c r="A24662" s="61"/>
      <c r="B24662" s="61"/>
      <c r="C24662" s="61"/>
      <c r="D24662" s="57"/>
      <c r="E24662" s="62"/>
    </row>
    <row r="24663">
      <c r="A24663" s="61"/>
      <c r="B24663" s="61"/>
      <c r="C24663" s="61"/>
      <c r="D24663" s="57"/>
      <c r="E24663" s="62"/>
    </row>
    <row r="24664">
      <c r="A24664" s="61"/>
      <c r="B24664" s="61"/>
      <c r="C24664" s="61"/>
      <c r="D24664" s="57"/>
      <c r="E24664" s="62"/>
    </row>
    <row r="24665">
      <c r="A24665" s="61"/>
      <c r="B24665" s="61"/>
      <c r="C24665" s="61"/>
      <c r="D24665" s="57"/>
      <c r="E24665" s="62"/>
    </row>
    <row r="24666">
      <c r="A24666" s="61"/>
      <c r="B24666" s="61"/>
      <c r="C24666" s="61"/>
      <c r="D24666" s="57"/>
      <c r="E24666" s="62"/>
    </row>
    <row r="24667">
      <c r="A24667" s="61"/>
      <c r="B24667" s="61"/>
      <c r="C24667" s="61"/>
      <c r="D24667" s="57"/>
      <c r="E24667" s="62"/>
    </row>
    <row r="24668">
      <c r="A24668" s="61"/>
      <c r="B24668" s="61"/>
      <c r="C24668" s="61"/>
      <c r="D24668" s="57"/>
      <c r="E24668" s="62"/>
    </row>
    <row r="24669">
      <c r="A24669" s="61"/>
      <c r="B24669" s="61"/>
      <c r="C24669" s="61"/>
      <c r="D24669" s="57"/>
      <c r="E24669" s="62"/>
    </row>
    <row r="24670">
      <c r="A24670" s="61"/>
      <c r="B24670" s="61"/>
      <c r="C24670" s="61"/>
      <c r="D24670" s="57"/>
      <c r="E24670" s="62"/>
    </row>
    <row r="24671">
      <c r="A24671" s="61"/>
      <c r="B24671" s="61"/>
      <c r="C24671" s="61"/>
      <c r="D24671" s="57"/>
      <c r="E24671" s="62"/>
    </row>
    <row r="24672">
      <c r="A24672" s="61"/>
      <c r="B24672" s="61"/>
      <c r="C24672" s="61"/>
      <c r="D24672" s="57"/>
      <c r="E24672" s="62"/>
    </row>
    <row r="24673">
      <c r="A24673" s="61"/>
      <c r="B24673" s="61"/>
      <c r="C24673" s="61"/>
      <c r="D24673" s="57"/>
      <c r="E24673" s="62"/>
    </row>
    <row r="24674">
      <c r="A24674" s="61"/>
      <c r="B24674" s="61"/>
      <c r="C24674" s="61"/>
      <c r="D24674" s="57"/>
      <c r="E24674" s="62"/>
    </row>
    <row r="24675">
      <c r="A24675" s="61"/>
      <c r="B24675" s="61"/>
      <c r="C24675" s="61"/>
      <c r="D24675" s="57"/>
      <c r="E24675" s="62"/>
    </row>
    <row r="24676">
      <c r="A24676" s="61"/>
      <c r="B24676" s="61"/>
      <c r="C24676" s="61"/>
      <c r="D24676" s="57"/>
      <c r="E24676" s="62"/>
    </row>
    <row r="24677">
      <c r="A24677" s="61"/>
      <c r="B24677" s="61"/>
      <c r="C24677" s="61"/>
      <c r="D24677" s="57"/>
      <c r="E24677" s="62"/>
    </row>
    <row r="24678">
      <c r="A24678" s="61"/>
      <c r="B24678" s="61"/>
      <c r="C24678" s="61"/>
      <c r="D24678" s="57"/>
      <c r="E24678" s="62"/>
    </row>
    <row r="24679">
      <c r="A24679" s="61"/>
      <c r="B24679" s="61"/>
      <c r="C24679" s="61"/>
      <c r="D24679" s="57"/>
      <c r="E24679" s="62"/>
    </row>
    <row r="24680">
      <c r="A24680" s="61"/>
      <c r="B24680" s="61"/>
      <c r="C24680" s="61"/>
      <c r="D24680" s="57"/>
      <c r="E24680" s="62"/>
    </row>
    <row r="24681">
      <c r="A24681" s="61"/>
      <c r="B24681" s="61"/>
      <c r="C24681" s="61"/>
      <c r="D24681" s="57"/>
      <c r="E24681" s="62"/>
    </row>
    <row r="24682">
      <c r="A24682" s="61"/>
      <c r="B24682" s="61"/>
      <c r="C24682" s="61"/>
      <c r="D24682" s="57"/>
      <c r="E24682" s="62"/>
    </row>
    <row r="24683">
      <c r="A24683" s="61"/>
      <c r="B24683" s="61"/>
      <c r="C24683" s="61"/>
      <c r="D24683" s="57"/>
      <c r="E24683" s="62"/>
    </row>
    <row r="24684">
      <c r="A24684" s="61"/>
      <c r="B24684" s="61"/>
      <c r="C24684" s="61"/>
      <c r="D24684" s="57"/>
      <c r="E24684" s="62"/>
    </row>
    <row r="24685">
      <c r="A24685" s="61"/>
      <c r="B24685" s="61"/>
      <c r="C24685" s="61"/>
      <c r="D24685" s="57"/>
      <c r="E24685" s="62"/>
    </row>
    <row r="24686">
      <c r="A24686" s="61"/>
      <c r="B24686" s="61"/>
      <c r="C24686" s="61"/>
      <c r="D24686" s="57"/>
      <c r="E24686" s="62"/>
    </row>
    <row r="24687">
      <c r="A24687" s="61"/>
      <c r="B24687" s="61"/>
      <c r="C24687" s="61"/>
      <c r="D24687" s="57"/>
      <c r="E24687" s="62"/>
    </row>
    <row r="24688">
      <c r="A24688" s="61"/>
      <c r="B24688" s="61"/>
      <c r="C24688" s="61"/>
      <c r="D24688" s="57"/>
      <c r="E24688" s="62"/>
    </row>
    <row r="24689">
      <c r="A24689" s="61"/>
      <c r="B24689" s="61"/>
      <c r="C24689" s="61"/>
      <c r="D24689" s="57"/>
      <c r="E24689" s="62"/>
    </row>
    <row r="24690">
      <c r="A24690" s="61"/>
      <c r="B24690" s="61"/>
      <c r="C24690" s="61"/>
      <c r="D24690" s="57"/>
      <c r="E24690" s="62"/>
    </row>
    <row r="24691">
      <c r="A24691" s="61"/>
      <c r="B24691" s="61"/>
      <c r="C24691" s="61"/>
      <c r="D24691" s="57"/>
      <c r="E24691" s="62"/>
    </row>
    <row r="24692">
      <c r="A24692" s="61"/>
      <c r="B24692" s="61"/>
      <c r="C24692" s="61"/>
      <c r="D24692" s="57"/>
      <c r="E24692" s="62"/>
    </row>
    <row r="24693">
      <c r="A24693" s="61"/>
      <c r="B24693" s="61"/>
      <c r="C24693" s="61"/>
      <c r="D24693" s="57"/>
      <c r="E24693" s="62"/>
    </row>
    <row r="24694">
      <c r="A24694" s="61"/>
      <c r="B24694" s="61"/>
      <c r="C24694" s="61"/>
      <c r="D24694" s="57"/>
      <c r="E24694" s="62"/>
    </row>
    <row r="24695">
      <c r="A24695" s="61"/>
      <c r="B24695" s="61"/>
      <c r="C24695" s="61"/>
      <c r="D24695" s="57"/>
      <c r="E24695" s="62"/>
    </row>
    <row r="24696">
      <c r="A24696" s="61"/>
      <c r="B24696" s="61"/>
      <c r="C24696" s="61"/>
      <c r="D24696" s="57"/>
      <c r="E24696" s="62"/>
    </row>
    <row r="24697">
      <c r="A24697" s="61"/>
      <c r="B24697" s="61"/>
      <c r="C24697" s="61"/>
      <c r="D24697" s="57"/>
      <c r="E24697" s="62"/>
    </row>
    <row r="24698">
      <c r="A24698" s="61"/>
      <c r="B24698" s="61"/>
      <c r="C24698" s="61"/>
      <c r="D24698" s="57"/>
      <c r="E24698" s="62"/>
    </row>
    <row r="24699">
      <c r="A24699" s="61"/>
      <c r="B24699" s="61"/>
      <c r="C24699" s="61"/>
      <c r="D24699" s="57"/>
      <c r="E24699" s="62"/>
    </row>
    <row r="24700">
      <c r="A24700" s="61"/>
      <c r="B24700" s="61"/>
      <c r="C24700" s="61"/>
      <c r="D24700" s="57"/>
      <c r="E24700" s="62"/>
    </row>
    <row r="24701">
      <c r="A24701" s="61"/>
      <c r="B24701" s="61"/>
      <c r="C24701" s="61"/>
      <c r="D24701" s="57"/>
      <c r="E24701" s="62"/>
    </row>
    <row r="24702">
      <c r="A24702" s="61"/>
      <c r="B24702" s="61"/>
      <c r="C24702" s="61"/>
      <c r="D24702" s="57"/>
      <c r="E24702" s="62"/>
    </row>
    <row r="24703">
      <c r="A24703" s="61"/>
      <c r="B24703" s="61"/>
      <c r="C24703" s="61"/>
      <c r="D24703" s="57"/>
      <c r="E24703" s="62"/>
    </row>
    <row r="24704">
      <c r="A24704" s="61"/>
      <c r="B24704" s="61"/>
      <c r="C24704" s="61"/>
      <c r="D24704" s="57"/>
      <c r="E24704" s="62"/>
    </row>
    <row r="24705">
      <c r="A24705" s="61"/>
      <c r="B24705" s="61"/>
      <c r="C24705" s="61"/>
      <c r="D24705" s="57"/>
      <c r="E24705" s="62"/>
    </row>
    <row r="24706">
      <c r="A24706" s="61"/>
      <c r="B24706" s="61"/>
      <c r="C24706" s="61"/>
      <c r="D24706" s="57"/>
      <c r="E24706" s="62"/>
    </row>
    <row r="24707">
      <c r="A24707" s="61"/>
      <c r="B24707" s="61"/>
      <c r="C24707" s="61"/>
      <c r="D24707" s="57"/>
      <c r="E24707" s="62"/>
    </row>
    <row r="24708">
      <c r="A24708" s="61"/>
      <c r="B24708" s="61"/>
      <c r="C24708" s="61"/>
      <c r="D24708" s="57"/>
      <c r="E24708" s="62"/>
    </row>
    <row r="24709">
      <c r="A24709" s="61"/>
      <c r="B24709" s="61"/>
      <c r="C24709" s="61"/>
      <c r="D24709" s="57"/>
      <c r="E24709" s="62"/>
    </row>
    <row r="24710">
      <c r="A24710" s="61"/>
      <c r="B24710" s="61"/>
      <c r="C24710" s="61"/>
      <c r="D24710" s="57"/>
      <c r="E24710" s="62"/>
    </row>
    <row r="24711">
      <c r="A24711" s="61"/>
      <c r="B24711" s="61"/>
      <c r="C24711" s="61"/>
      <c r="D24711" s="57"/>
      <c r="E24711" s="62"/>
    </row>
    <row r="24712">
      <c r="A24712" s="61"/>
      <c r="B24712" s="61"/>
      <c r="C24712" s="61"/>
      <c r="D24712" s="57"/>
      <c r="E24712" s="62"/>
    </row>
    <row r="24713">
      <c r="A24713" s="61"/>
      <c r="B24713" s="61"/>
      <c r="C24713" s="61"/>
      <c r="D24713" s="57"/>
      <c r="E24713" s="62"/>
    </row>
    <row r="24714">
      <c r="A24714" s="61"/>
      <c r="B24714" s="61"/>
      <c r="C24714" s="61"/>
      <c r="D24714" s="57"/>
      <c r="E24714" s="62"/>
    </row>
    <row r="24715">
      <c r="A24715" s="61"/>
      <c r="B24715" s="61"/>
      <c r="C24715" s="61"/>
      <c r="D24715" s="57"/>
      <c r="E24715" s="62"/>
    </row>
    <row r="24716">
      <c r="A24716" s="61"/>
      <c r="B24716" s="61"/>
      <c r="C24716" s="61"/>
      <c r="D24716" s="57"/>
      <c r="E24716" s="62"/>
    </row>
    <row r="24717">
      <c r="A24717" s="61"/>
      <c r="B24717" s="61"/>
      <c r="C24717" s="61"/>
      <c r="D24717" s="57"/>
      <c r="E24717" s="62"/>
    </row>
    <row r="24718">
      <c r="A24718" s="61"/>
      <c r="B24718" s="61"/>
      <c r="C24718" s="61"/>
      <c r="D24718" s="57"/>
      <c r="E24718" s="62"/>
    </row>
    <row r="24719">
      <c r="A24719" s="61"/>
      <c r="B24719" s="61"/>
      <c r="C24719" s="61"/>
      <c r="D24719" s="57"/>
      <c r="E24719" s="62"/>
    </row>
    <row r="24720">
      <c r="A24720" s="61"/>
      <c r="B24720" s="61"/>
      <c r="C24720" s="61"/>
      <c r="D24720" s="57"/>
      <c r="E24720" s="62"/>
    </row>
    <row r="24721">
      <c r="A24721" s="61"/>
      <c r="B24721" s="61"/>
      <c r="C24721" s="61"/>
      <c r="D24721" s="57"/>
      <c r="E24721" s="62"/>
    </row>
    <row r="24722">
      <c r="A24722" s="61"/>
      <c r="B24722" s="61"/>
      <c r="C24722" s="61"/>
      <c r="D24722" s="57"/>
      <c r="E24722" s="62"/>
    </row>
    <row r="24723">
      <c r="A24723" s="61"/>
      <c r="B24723" s="61"/>
      <c r="C24723" s="61"/>
      <c r="D24723" s="57"/>
      <c r="E24723" s="62"/>
    </row>
    <row r="24724">
      <c r="A24724" s="61"/>
      <c r="B24724" s="61"/>
      <c r="C24724" s="61"/>
      <c r="D24724" s="57"/>
      <c r="E24724" s="62"/>
    </row>
    <row r="24725">
      <c r="A24725" s="61"/>
      <c r="B24725" s="61"/>
      <c r="C24725" s="61"/>
      <c r="D24725" s="57"/>
      <c r="E24725" s="62"/>
    </row>
    <row r="24726">
      <c r="A24726" s="61"/>
      <c r="B24726" s="61"/>
      <c r="C24726" s="61"/>
      <c r="D24726" s="57"/>
      <c r="E24726" s="62"/>
    </row>
    <row r="24727">
      <c r="A24727" s="61"/>
      <c r="B24727" s="61"/>
      <c r="C24727" s="61"/>
      <c r="D24727" s="57"/>
      <c r="E24727" s="62"/>
    </row>
    <row r="24728">
      <c r="A24728" s="61"/>
      <c r="B24728" s="61"/>
      <c r="C24728" s="61"/>
      <c r="D24728" s="57"/>
      <c r="E24728" s="62"/>
    </row>
    <row r="24729">
      <c r="A24729" s="61"/>
      <c r="B24729" s="61"/>
      <c r="C24729" s="61"/>
      <c r="D24729" s="57"/>
      <c r="E24729" s="62"/>
    </row>
    <row r="24730">
      <c r="A24730" s="61"/>
      <c r="B24730" s="61"/>
      <c r="C24730" s="61"/>
      <c r="D24730" s="57"/>
      <c r="E24730" s="62"/>
    </row>
    <row r="24731">
      <c r="A24731" s="61"/>
      <c r="B24731" s="61"/>
      <c r="C24731" s="61"/>
      <c r="D24731" s="57"/>
      <c r="E24731" s="62"/>
    </row>
    <row r="24732">
      <c r="A24732" s="61"/>
      <c r="B24732" s="61"/>
      <c r="C24732" s="61"/>
      <c r="D24732" s="57"/>
      <c r="E24732" s="62"/>
    </row>
    <row r="24733">
      <c r="A24733" s="61"/>
      <c r="B24733" s="61"/>
      <c r="C24733" s="61"/>
      <c r="D24733" s="57"/>
      <c r="E24733" s="62"/>
    </row>
    <row r="24734">
      <c r="A24734" s="61"/>
      <c r="B24734" s="61"/>
      <c r="C24734" s="61"/>
      <c r="D24734" s="57"/>
      <c r="E24734" s="62"/>
    </row>
    <row r="24735">
      <c r="A24735" s="61"/>
      <c r="B24735" s="61"/>
      <c r="C24735" s="61"/>
      <c r="D24735" s="57"/>
      <c r="E24735" s="62"/>
    </row>
    <row r="24736">
      <c r="A24736" s="61"/>
      <c r="B24736" s="61"/>
      <c r="C24736" s="61"/>
      <c r="D24736" s="57"/>
      <c r="E24736" s="62"/>
    </row>
    <row r="24737">
      <c r="A24737" s="61"/>
      <c r="B24737" s="61"/>
      <c r="C24737" s="61"/>
      <c r="D24737" s="57"/>
      <c r="E24737" s="62"/>
    </row>
    <row r="24738">
      <c r="A24738" s="61"/>
      <c r="B24738" s="61"/>
      <c r="C24738" s="61"/>
      <c r="D24738" s="57"/>
      <c r="E24738" s="62"/>
    </row>
    <row r="24739">
      <c r="A24739" s="61"/>
      <c r="B24739" s="61"/>
      <c r="C24739" s="61"/>
      <c r="D24739" s="57"/>
      <c r="E24739" s="62"/>
    </row>
    <row r="24740">
      <c r="A24740" s="61"/>
      <c r="B24740" s="61"/>
      <c r="C24740" s="61"/>
      <c r="D24740" s="57"/>
      <c r="E24740" s="62"/>
    </row>
    <row r="24741">
      <c r="A24741" s="61"/>
      <c r="B24741" s="61"/>
      <c r="C24741" s="61"/>
      <c r="D24741" s="57"/>
      <c r="E24741" s="62"/>
    </row>
    <row r="24742">
      <c r="A24742" s="61"/>
      <c r="B24742" s="61"/>
      <c r="C24742" s="61"/>
      <c r="D24742" s="57"/>
      <c r="E24742" s="62"/>
    </row>
    <row r="24743">
      <c r="A24743" s="61"/>
      <c r="B24743" s="61"/>
      <c r="C24743" s="61"/>
      <c r="D24743" s="57"/>
      <c r="E24743" s="62"/>
    </row>
    <row r="24744">
      <c r="A24744" s="61"/>
      <c r="B24744" s="61"/>
      <c r="C24744" s="61"/>
      <c r="D24744" s="57"/>
      <c r="E24744" s="62"/>
    </row>
    <row r="24745">
      <c r="A24745" s="61"/>
      <c r="B24745" s="61"/>
      <c r="C24745" s="61"/>
      <c r="D24745" s="57"/>
      <c r="E24745" s="62"/>
    </row>
    <row r="24746">
      <c r="A24746" s="61"/>
      <c r="B24746" s="61"/>
      <c r="C24746" s="61"/>
      <c r="D24746" s="57"/>
      <c r="E24746" s="62"/>
    </row>
    <row r="24747">
      <c r="A24747" s="61"/>
      <c r="B24747" s="61"/>
      <c r="C24747" s="61"/>
      <c r="D24747" s="57"/>
      <c r="E24747" s="62"/>
    </row>
    <row r="24748">
      <c r="A24748" s="61"/>
      <c r="B24748" s="61"/>
      <c r="C24748" s="61"/>
      <c r="D24748" s="57"/>
      <c r="E24748" s="62"/>
    </row>
    <row r="24749">
      <c r="A24749" s="61"/>
      <c r="B24749" s="61"/>
      <c r="C24749" s="61"/>
      <c r="D24749" s="57"/>
      <c r="E24749" s="62"/>
    </row>
    <row r="24750">
      <c r="A24750" s="61"/>
      <c r="B24750" s="61"/>
      <c r="C24750" s="61"/>
      <c r="D24750" s="57"/>
      <c r="E24750" s="62"/>
    </row>
    <row r="24751">
      <c r="A24751" s="61"/>
      <c r="B24751" s="61"/>
      <c r="C24751" s="61"/>
      <c r="D24751" s="57"/>
      <c r="E24751" s="62"/>
    </row>
    <row r="24752">
      <c r="A24752" s="61"/>
      <c r="B24752" s="61"/>
      <c r="C24752" s="61"/>
      <c r="D24752" s="57"/>
      <c r="E24752" s="62"/>
    </row>
    <row r="24753">
      <c r="A24753" s="61"/>
      <c r="B24753" s="61"/>
      <c r="C24753" s="61"/>
      <c r="D24753" s="57"/>
      <c r="E24753" s="62"/>
    </row>
    <row r="24754">
      <c r="A24754" s="61"/>
      <c r="B24754" s="61"/>
      <c r="C24754" s="61"/>
      <c r="D24754" s="57"/>
      <c r="E24754" s="62"/>
    </row>
    <row r="24755">
      <c r="A24755" s="61"/>
      <c r="B24755" s="61"/>
      <c r="C24755" s="61"/>
      <c r="D24755" s="57"/>
      <c r="E24755" s="62"/>
    </row>
    <row r="24756">
      <c r="A24756" s="61"/>
      <c r="B24756" s="61"/>
      <c r="C24756" s="61"/>
      <c r="D24756" s="57"/>
      <c r="E24756" s="62"/>
    </row>
    <row r="24757">
      <c r="A24757" s="61"/>
      <c r="B24757" s="61"/>
      <c r="C24757" s="61"/>
      <c r="D24757" s="57"/>
      <c r="E24757" s="62"/>
    </row>
    <row r="24758">
      <c r="A24758" s="61"/>
      <c r="B24758" s="61"/>
      <c r="C24758" s="61"/>
      <c r="D24758" s="57"/>
      <c r="E24758" s="62"/>
    </row>
    <row r="24759">
      <c r="A24759" s="61"/>
      <c r="B24759" s="61"/>
      <c r="C24759" s="61"/>
      <c r="D24759" s="57"/>
      <c r="E24759" s="62"/>
    </row>
    <row r="24760">
      <c r="A24760" s="61"/>
      <c r="B24760" s="61"/>
      <c r="C24760" s="61"/>
      <c r="D24760" s="57"/>
      <c r="E24760" s="62"/>
    </row>
    <row r="24761">
      <c r="A24761" s="61"/>
      <c r="B24761" s="61"/>
      <c r="C24761" s="61"/>
      <c r="D24761" s="57"/>
      <c r="E24761" s="62"/>
    </row>
    <row r="24762">
      <c r="A24762" s="61"/>
      <c r="B24762" s="61"/>
      <c r="C24762" s="61"/>
      <c r="D24762" s="57"/>
      <c r="E24762" s="62"/>
    </row>
    <row r="24763">
      <c r="A24763" s="61"/>
      <c r="B24763" s="61"/>
      <c r="C24763" s="61"/>
      <c r="D24763" s="57"/>
      <c r="E24763" s="62"/>
    </row>
    <row r="24764">
      <c r="A24764" s="61"/>
      <c r="B24764" s="61"/>
      <c r="C24764" s="61"/>
      <c r="D24764" s="57"/>
      <c r="E24764" s="62"/>
    </row>
    <row r="24765">
      <c r="A24765" s="61"/>
      <c r="B24765" s="61"/>
      <c r="C24765" s="61"/>
      <c r="D24765" s="57"/>
      <c r="E24765" s="62"/>
    </row>
    <row r="24766">
      <c r="A24766" s="61"/>
      <c r="B24766" s="61"/>
      <c r="C24766" s="61"/>
      <c r="D24766" s="57"/>
      <c r="E24766" s="62"/>
    </row>
    <row r="24767">
      <c r="A24767" s="61"/>
      <c r="B24767" s="61"/>
      <c r="C24767" s="61"/>
      <c r="D24767" s="57"/>
      <c r="E24767" s="62"/>
    </row>
    <row r="24768">
      <c r="A24768" s="61"/>
      <c r="B24768" s="61"/>
      <c r="C24768" s="61"/>
      <c r="D24768" s="57"/>
      <c r="E24768" s="62"/>
    </row>
    <row r="24769">
      <c r="A24769" s="61"/>
      <c r="B24769" s="61"/>
      <c r="C24769" s="61"/>
      <c r="D24769" s="57"/>
      <c r="E24769" s="62"/>
    </row>
    <row r="24770">
      <c r="A24770" s="61"/>
      <c r="B24770" s="61"/>
      <c r="C24770" s="61"/>
      <c r="D24770" s="57"/>
      <c r="E24770" s="62"/>
    </row>
    <row r="24771">
      <c r="A24771" s="61"/>
      <c r="B24771" s="61"/>
      <c r="C24771" s="61"/>
      <c r="D24771" s="57"/>
      <c r="E24771" s="62"/>
    </row>
    <row r="24772">
      <c r="A24772" s="61"/>
      <c r="B24772" s="61"/>
      <c r="C24772" s="61"/>
      <c r="D24772" s="57"/>
      <c r="E24772" s="62"/>
    </row>
    <row r="24773">
      <c r="A24773" s="61"/>
      <c r="B24773" s="61"/>
      <c r="C24773" s="61"/>
      <c r="D24773" s="57"/>
      <c r="E24773" s="62"/>
    </row>
    <row r="24774">
      <c r="A24774" s="61"/>
      <c r="B24774" s="61"/>
      <c r="C24774" s="61"/>
      <c r="D24774" s="57"/>
      <c r="E24774" s="62"/>
    </row>
    <row r="24775">
      <c r="A24775" s="61"/>
      <c r="B24775" s="61"/>
      <c r="C24775" s="61"/>
      <c r="D24775" s="57"/>
      <c r="E24775" s="62"/>
    </row>
    <row r="24776">
      <c r="A24776" s="61"/>
      <c r="B24776" s="61"/>
      <c r="C24776" s="61"/>
      <c r="D24776" s="57"/>
      <c r="E24776" s="62"/>
    </row>
    <row r="24777">
      <c r="A24777" s="61"/>
      <c r="B24777" s="61"/>
      <c r="C24777" s="61"/>
      <c r="D24777" s="57"/>
      <c r="E24777" s="62"/>
    </row>
    <row r="24778">
      <c r="A24778" s="61"/>
      <c r="B24778" s="61"/>
      <c r="C24778" s="61"/>
      <c r="D24778" s="57"/>
      <c r="E24778" s="62"/>
    </row>
    <row r="24779">
      <c r="A24779" s="61"/>
      <c r="B24779" s="61"/>
      <c r="C24779" s="61"/>
      <c r="D24779" s="57"/>
      <c r="E24779" s="62"/>
    </row>
    <row r="24780">
      <c r="A24780" s="61"/>
      <c r="B24780" s="61"/>
      <c r="C24780" s="61"/>
      <c r="D24780" s="57"/>
      <c r="E24780" s="62"/>
    </row>
    <row r="24781">
      <c r="A24781" s="61"/>
      <c r="B24781" s="61"/>
      <c r="C24781" s="61"/>
      <c r="D24781" s="57"/>
      <c r="E24781" s="62"/>
    </row>
    <row r="24782">
      <c r="A24782" s="61"/>
      <c r="B24782" s="61"/>
      <c r="C24782" s="61"/>
      <c r="D24782" s="57"/>
      <c r="E24782" s="62"/>
    </row>
    <row r="24783">
      <c r="A24783" s="61"/>
      <c r="B24783" s="61"/>
      <c r="C24783" s="61"/>
      <c r="D24783" s="57"/>
      <c r="E24783" s="62"/>
    </row>
    <row r="24784">
      <c r="A24784" s="61"/>
      <c r="B24784" s="61"/>
      <c r="C24784" s="61"/>
      <c r="D24784" s="57"/>
      <c r="E24784" s="62"/>
    </row>
    <row r="24785">
      <c r="A24785" s="61"/>
      <c r="B24785" s="61"/>
      <c r="C24785" s="61"/>
      <c r="D24785" s="57"/>
      <c r="E24785" s="62"/>
    </row>
    <row r="24786">
      <c r="A24786" s="61"/>
      <c r="B24786" s="61"/>
      <c r="C24786" s="61"/>
      <c r="D24786" s="57"/>
      <c r="E24786" s="62"/>
    </row>
    <row r="24787">
      <c r="A24787" s="61"/>
      <c r="B24787" s="61"/>
      <c r="C24787" s="61"/>
      <c r="D24787" s="57"/>
      <c r="E24787" s="62"/>
    </row>
    <row r="24788">
      <c r="A24788" s="61"/>
      <c r="B24788" s="61"/>
      <c r="C24788" s="61"/>
      <c r="D24788" s="57"/>
      <c r="E24788" s="62"/>
    </row>
    <row r="24789">
      <c r="A24789" s="61"/>
      <c r="B24789" s="61"/>
      <c r="C24789" s="61"/>
      <c r="D24789" s="57"/>
      <c r="E24789" s="62"/>
    </row>
    <row r="24790">
      <c r="A24790" s="61"/>
      <c r="B24790" s="61"/>
      <c r="C24790" s="61"/>
      <c r="D24790" s="57"/>
      <c r="E24790" s="62"/>
    </row>
    <row r="24791">
      <c r="A24791" s="61"/>
      <c r="B24791" s="61"/>
      <c r="C24791" s="61"/>
      <c r="D24791" s="57"/>
      <c r="E24791" s="62"/>
    </row>
    <row r="24792">
      <c r="A24792" s="61"/>
      <c r="B24792" s="61"/>
      <c r="C24792" s="61"/>
      <c r="D24792" s="57"/>
      <c r="E24792" s="62"/>
    </row>
    <row r="24793">
      <c r="A24793" s="61"/>
      <c r="B24793" s="61"/>
      <c r="C24793" s="61"/>
      <c r="D24793" s="57"/>
      <c r="E24793" s="62"/>
    </row>
    <row r="24794">
      <c r="A24794" s="61"/>
      <c r="B24794" s="61"/>
      <c r="C24794" s="61"/>
      <c r="D24794" s="57"/>
      <c r="E24794" s="62"/>
    </row>
    <row r="24795">
      <c r="A24795" s="61"/>
      <c r="B24795" s="61"/>
      <c r="C24795" s="61"/>
      <c r="D24795" s="57"/>
      <c r="E24795" s="62"/>
    </row>
    <row r="24796">
      <c r="A24796" s="61"/>
      <c r="B24796" s="61"/>
      <c r="C24796" s="61"/>
      <c r="D24796" s="57"/>
      <c r="E24796" s="62"/>
    </row>
    <row r="24797">
      <c r="A24797" s="61"/>
      <c r="B24797" s="61"/>
      <c r="C24797" s="61"/>
      <c r="D24797" s="57"/>
      <c r="E24797" s="62"/>
    </row>
    <row r="24798">
      <c r="A24798" s="61"/>
      <c r="B24798" s="61"/>
      <c r="C24798" s="61"/>
      <c r="D24798" s="57"/>
      <c r="E24798" s="62"/>
    </row>
    <row r="24799">
      <c r="A24799" s="61"/>
      <c r="B24799" s="61"/>
      <c r="C24799" s="61"/>
      <c r="D24799" s="57"/>
      <c r="E24799" s="62"/>
    </row>
    <row r="24800">
      <c r="A24800" s="61"/>
      <c r="B24800" s="61"/>
      <c r="C24800" s="61"/>
      <c r="D24800" s="57"/>
      <c r="E24800" s="62"/>
    </row>
    <row r="24801">
      <c r="A24801" s="61"/>
      <c r="B24801" s="61"/>
      <c r="C24801" s="61"/>
      <c r="D24801" s="57"/>
      <c r="E24801" s="62"/>
    </row>
    <row r="24802">
      <c r="A24802" s="61"/>
      <c r="B24802" s="61"/>
      <c r="C24802" s="61"/>
      <c r="D24802" s="57"/>
      <c r="E24802" s="62"/>
    </row>
    <row r="24803">
      <c r="A24803" s="61"/>
      <c r="B24803" s="61"/>
      <c r="C24803" s="61"/>
      <c r="D24803" s="57"/>
      <c r="E24803" s="62"/>
    </row>
    <row r="24804">
      <c r="A24804" s="61"/>
      <c r="B24804" s="61"/>
      <c r="C24804" s="61"/>
      <c r="D24804" s="57"/>
      <c r="E24804" s="62"/>
    </row>
    <row r="24805">
      <c r="A24805" s="61"/>
      <c r="B24805" s="61"/>
      <c r="C24805" s="61"/>
      <c r="D24805" s="57"/>
      <c r="E24805" s="62"/>
    </row>
    <row r="24806">
      <c r="A24806" s="61"/>
      <c r="B24806" s="61"/>
      <c r="C24806" s="61"/>
      <c r="D24806" s="57"/>
      <c r="E24806" s="62"/>
    </row>
    <row r="24807">
      <c r="A24807" s="61"/>
      <c r="B24807" s="61"/>
      <c r="C24807" s="61"/>
      <c r="D24807" s="57"/>
      <c r="E24807" s="62"/>
    </row>
    <row r="24808">
      <c r="A24808" s="61"/>
      <c r="B24808" s="61"/>
      <c r="C24808" s="61"/>
      <c r="D24808" s="57"/>
      <c r="E24808" s="62"/>
    </row>
    <row r="24809">
      <c r="A24809" s="61"/>
      <c r="B24809" s="61"/>
      <c r="C24809" s="61"/>
      <c r="D24809" s="57"/>
      <c r="E24809" s="62"/>
    </row>
    <row r="24810">
      <c r="A24810" s="61"/>
      <c r="B24810" s="61"/>
      <c r="C24810" s="61"/>
      <c r="D24810" s="57"/>
      <c r="E24810" s="62"/>
    </row>
    <row r="24811">
      <c r="A24811" s="61"/>
      <c r="B24811" s="61"/>
      <c r="C24811" s="61"/>
      <c r="D24811" s="57"/>
      <c r="E24811" s="62"/>
    </row>
    <row r="24812">
      <c r="A24812" s="61"/>
      <c r="B24812" s="61"/>
      <c r="C24812" s="61"/>
      <c r="D24812" s="57"/>
      <c r="E24812" s="62"/>
    </row>
    <row r="24813">
      <c r="A24813" s="61"/>
      <c r="B24813" s="61"/>
      <c r="C24813" s="61"/>
      <c r="D24813" s="57"/>
      <c r="E24813" s="62"/>
    </row>
    <row r="24814">
      <c r="A24814" s="61"/>
      <c r="B24814" s="61"/>
      <c r="C24814" s="61"/>
      <c r="D24814" s="57"/>
      <c r="E24814" s="62"/>
    </row>
    <row r="24815">
      <c r="A24815" s="61"/>
      <c r="B24815" s="61"/>
      <c r="C24815" s="61"/>
      <c r="D24815" s="57"/>
      <c r="E24815" s="62"/>
    </row>
    <row r="24816">
      <c r="A24816" s="61"/>
      <c r="B24816" s="61"/>
      <c r="C24816" s="61"/>
      <c r="D24816" s="57"/>
      <c r="E24816" s="62"/>
    </row>
    <row r="24817">
      <c r="A24817" s="61"/>
      <c r="B24817" s="61"/>
      <c r="C24817" s="61"/>
      <c r="D24817" s="57"/>
      <c r="E24817" s="62"/>
    </row>
    <row r="24818">
      <c r="A24818" s="61"/>
      <c r="B24818" s="61"/>
      <c r="C24818" s="61"/>
      <c r="D24818" s="57"/>
      <c r="E24818" s="62"/>
    </row>
    <row r="24819">
      <c r="A24819" s="61"/>
      <c r="B24819" s="61"/>
      <c r="C24819" s="61"/>
      <c r="D24819" s="57"/>
      <c r="E24819" s="62"/>
    </row>
    <row r="24820">
      <c r="A24820" s="61"/>
      <c r="B24820" s="61"/>
      <c r="C24820" s="61"/>
      <c r="D24820" s="57"/>
      <c r="E24820" s="62"/>
    </row>
    <row r="24821">
      <c r="A24821" s="61"/>
      <c r="B24821" s="61"/>
      <c r="C24821" s="61"/>
      <c r="D24821" s="57"/>
      <c r="E24821" s="62"/>
    </row>
    <row r="24822">
      <c r="A24822" s="61"/>
      <c r="B24822" s="61"/>
      <c r="C24822" s="61"/>
      <c r="D24822" s="57"/>
      <c r="E24822" s="62"/>
    </row>
    <row r="24823">
      <c r="A24823" s="61"/>
      <c r="B24823" s="61"/>
      <c r="C24823" s="61"/>
      <c r="D24823" s="57"/>
      <c r="E24823" s="62"/>
    </row>
    <row r="24824">
      <c r="A24824" s="61"/>
      <c r="B24824" s="61"/>
      <c r="C24824" s="61"/>
      <c r="D24824" s="57"/>
      <c r="E24824" s="62"/>
    </row>
    <row r="24825">
      <c r="A24825" s="61"/>
      <c r="B24825" s="61"/>
      <c r="C24825" s="61"/>
      <c r="D24825" s="57"/>
      <c r="E24825" s="62"/>
    </row>
    <row r="24826">
      <c r="A24826" s="61"/>
      <c r="B24826" s="61"/>
      <c r="C24826" s="61"/>
      <c r="D24826" s="57"/>
      <c r="E24826" s="62"/>
    </row>
    <row r="24827">
      <c r="A24827" s="61"/>
      <c r="B24827" s="61"/>
      <c r="C24827" s="61"/>
      <c r="D24827" s="57"/>
      <c r="E24827" s="62"/>
    </row>
    <row r="24828">
      <c r="A24828" s="61"/>
      <c r="B24828" s="61"/>
      <c r="C24828" s="61"/>
      <c r="D24828" s="57"/>
      <c r="E24828" s="62"/>
    </row>
    <row r="24829">
      <c r="A24829" s="61"/>
      <c r="B24829" s="61"/>
      <c r="C24829" s="61"/>
      <c r="D24829" s="57"/>
      <c r="E24829" s="62"/>
    </row>
    <row r="24830">
      <c r="A24830" s="61"/>
      <c r="B24830" s="61"/>
      <c r="C24830" s="61"/>
      <c r="D24830" s="57"/>
      <c r="E24830" s="62"/>
    </row>
    <row r="24831">
      <c r="A24831" s="61"/>
      <c r="B24831" s="61"/>
      <c r="C24831" s="61"/>
      <c r="D24831" s="57"/>
      <c r="E24831" s="62"/>
    </row>
    <row r="24832">
      <c r="A24832" s="61"/>
      <c r="B24832" s="61"/>
      <c r="C24832" s="61"/>
      <c r="D24832" s="57"/>
      <c r="E24832" s="62"/>
    </row>
    <row r="24833">
      <c r="A24833" s="61"/>
      <c r="B24833" s="61"/>
      <c r="C24833" s="61"/>
      <c r="D24833" s="57"/>
      <c r="E24833" s="62"/>
    </row>
    <row r="24834">
      <c r="A24834" s="61"/>
      <c r="B24834" s="61"/>
      <c r="C24834" s="61"/>
      <c r="D24834" s="57"/>
      <c r="E24834" s="62"/>
    </row>
    <row r="24835">
      <c r="A24835" s="61"/>
      <c r="B24835" s="61"/>
      <c r="C24835" s="61"/>
      <c r="D24835" s="57"/>
      <c r="E24835" s="62"/>
    </row>
    <row r="24836">
      <c r="A24836" s="61"/>
      <c r="B24836" s="61"/>
      <c r="C24836" s="61"/>
      <c r="D24836" s="57"/>
      <c r="E24836" s="62"/>
    </row>
    <row r="24837">
      <c r="A24837" s="61"/>
      <c r="B24837" s="61"/>
      <c r="C24837" s="61"/>
      <c r="D24837" s="57"/>
      <c r="E24837" s="62"/>
    </row>
    <row r="24838">
      <c r="A24838" s="61"/>
      <c r="B24838" s="61"/>
      <c r="C24838" s="61"/>
      <c r="D24838" s="57"/>
      <c r="E24838" s="62"/>
    </row>
    <row r="24839">
      <c r="A24839" s="61"/>
      <c r="B24839" s="61"/>
      <c r="C24839" s="61"/>
      <c r="D24839" s="57"/>
      <c r="E24839" s="62"/>
    </row>
    <row r="24840">
      <c r="A24840" s="61"/>
      <c r="B24840" s="61"/>
      <c r="C24840" s="61"/>
      <c r="D24840" s="57"/>
      <c r="E24840" s="62"/>
    </row>
    <row r="24841">
      <c r="A24841" s="61"/>
      <c r="B24841" s="61"/>
      <c r="C24841" s="61"/>
      <c r="D24841" s="57"/>
      <c r="E24841" s="62"/>
    </row>
    <row r="24842">
      <c r="A24842" s="61"/>
      <c r="B24842" s="61"/>
      <c r="C24842" s="61"/>
      <c r="D24842" s="57"/>
      <c r="E24842" s="62"/>
    </row>
    <row r="24843">
      <c r="A24843" s="61"/>
      <c r="B24843" s="61"/>
      <c r="C24843" s="61"/>
      <c r="D24843" s="57"/>
      <c r="E24843" s="62"/>
    </row>
    <row r="24844">
      <c r="A24844" s="61"/>
      <c r="B24844" s="61"/>
      <c r="C24844" s="61"/>
      <c r="D24844" s="57"/>
      <c r="E24844" s="62"/>
    </row>
    <row r="24845">
      <c r="A24845" s="61"/>
      <c r="B24845" s="61"/>
      <c r="C24845" s="61"/>
      <c r="D24845" s="57"/>
      <c r="E24845" s="62"/>
    </row>
    <row r="24846">
      <c r="A24846" s="61"/>
      <c r="B24846" s="61"/>
      <c r="C24846" s="61"/>
      <c r="D24846" s="57"/>
      <c r="E24846" s="62"/>
    </row>
    <row r="24847">
      <c r="A24847" s="61"/>
      <c r="B24847" s="61"/>
      <c r="C24847" s="61"/>
      <c r="D24847" s="57"/>
      <c r="E24847" s="62"/>
    </row>
    <row r="24848">
      <c r="A24848" s="61"/>
      <c r="B24848" s="61"/>
      <c r="C24848" s="61"/>
      <c r="D24848" s="57"/>
      <c r="E24848" s="62"/>
    </row>
    <row r="24849">
      <c r="A24849" s="61"/>
      <c r="B24849" s="61"/>
      <c r="C24849" s="61"/>
      <c r="D24849" s="57"/>
      <c r="E24849" s="62"/>
    </row>
    <row r="24850">
      <c r="A24850" s="61"/>
      <c r="B24850" s="61"/>
      <c r="C24850" s="61"/>
      <c r="D24850" s="57"/>
      <c r="E24850" s="62"/>
    </row>
    <row r="24851">
      <c r="A24851" s="61"/>
      <c r="B24851" s="61"/>
      <c r="C24851" s="61"/>
      <c r="D24851" s="57"/>
      <c r="E24851" s="62"/>
    </row>
    <row r="24852">
      <c r="A24852" s="61"/>
      <c r="B24852" s="61"/>
      <c r="C24852" s="61"/>
      <c r="D24852" s="57"/>
      <c r="E24852" s="62"/>
    </row>
    <row r="24853">
      <c r="A24853" s="61"/>
      <c r="B24853" s="61"/>
      <c r="C24853" s="61"/>
      <c r="D24853" s="57"/>
      <c r="E24853" s="62"/>
    </row>
    <row r="24854">
      <c r="A24854" s="61"/>
      <c r="B24854" s="61"/>
      <c r="C24854" s="61"/>
      <c r="D24854" s="57"/>
      <c r="E24854" s="62"/>
    </row>
    <row r="24855">
      <c r="A24855" s="61"/>
      <c r="B24855" s="61"/>
      <c r="C24855" s="61"/>
      <c r="D24855" s="57"/>
      <c r="E24855" s="62"/>
    </row>
    <row r="24856">
      <c r="A24856" s="61"/>
      <c r="B24856" s="61"/>
      <c r="C24856" s="61"/>
      <c r="D24856" s="57"/>
      <c r="E24856" s="62"/>
    </row>
    <row r="24857">
      <c r="A24857" s="61"/>
      <c r="B24857" s="61"/>
      <c r="C24857" s="61"/>
      <c r="D24857" s="57"/>
      <c r="E24857" s="62"/>
    </row>
    <row r="24858">
      <c r="A24858" s="61"/>
      <c r="B24858" s="61"/>
      <c r="C24858" s="61"/>
      <c r="D24858" s="57"/>
      <c r="E24858" s="62"/>
    </row>
    <row r="24859">
      <c r="A24859" s="61"/>
      <c r="B24859" s="61"/>
      <c r="C24859" s="61"/>
      <c r="D24859" s="57"/>
      <c r="E24859" s="62"/>
    </row>
    <row r="24860">
      <c r="A24860" s="61"/>
      <c r="B24860" s="61"/>
      <c r="C24860" s="61"/>
      <c r="D24860" s="57"/>
      <c r="E24860" s="62"/>
    </row>
    <row r="24861">
      <c r="A24861" s="61"/>
      <c r="B24861" s="61"/>
      <c r="C24861" s="61"/>
      <c r="D24861" s="57"/>
      <c r="E24861" s="62"/>
    </row>
    <row r="24862">
      <c r="A24862" s="61"/>
      <c r="B24862" s="61"/>
      <c r="C24862" s="61"/>
      <c r="D24862" s="57"/>
      <c r="E24862" s="62"/>
    </row>
    <row r="24863">
      <c r="A24863" s="61"/>
      <c r="B24863" s="61"/>
      <c r="C24863" s="61"/>
      <c r="D24863" s="57"/>
      <c r="E24863" s="62"/>
    </row>
    <row r="24864">
      <c r="A24864" s="61"/>
      <c r="B24864" s="61"/>
      <c r="C24864" s="61"/>
      <c r="D24864" s="57"/>
      <c r="E24864" s="62"/>
    </row>
    <row r="24865">
      <c r="A24865" s="61"/>
      <c r="B24865" s="61"/>
      <c r="C24865" s="61"/>
      <c r="D24865" s="57"/>
      <c r="E24865" s="62"/>
    </row>
    <row r="24866">
      <c r="A24866" s="61"/>
      <c r="B24866" s="61"/>
      <c r="C24866" s="61"/>
      <c r="D24866" s="57"/>
      <c r="E24866" s="62"/>
    </row>
    <row r="24867">
      <c r="A24867" s="61"/>
      <c r="B24867" s="61"/>
      <c r="C24867" s="61"/>
      <c r="D24867" s="57"/>
      <c r="E24867" s="62"/>
    </row>
    <row r="24868">
      <c r="A24868" s="61"/>
      <c r="B24868" s="61"/>
      <c r="C24868" s="61"/>
      <c r="D24868" s="57"/>
      <c r="E24868" s="62"/>
    </row>
    <row r="24869">
      <c r="A24869" s="61"/>
      <c r="B24869" s="61"/>
      <c r="C24869" s="61"/>
      <c r="D24869" s="57"/>
      <c r="E24869" s="62"/>
    </row>
    <row r="24870">
      <c r="A24870" s="61"/>
      <c r="B24870" s="61"/>
      <c r="C24870" s="61"/>
      <c r="D24870" s="57"/>
      <c r="E24870" s="62"/>
    </row>
    <row r="24871">
      <c r="A24871" s="61"/>
      <c r="B24871" s="61"/>
      <c r="C24871" s="61"/>
      <c r="D24871" s="57"/>
      <c r="E24871" s="62"/>
    </row>
    <row r="24872">
      <c r="A24872" s="61"/>
      <c r="B24872" s="61"/>
      <c r="C24872" s="61"/>
      <c r="D24872" s="57"/>
      <c r="E24872" s="62"/>
    </row>
    <row r="24873">
      <c r="A24873" s="61"/>
      <c r="B24873" s="61"/>
      <c r="C24873" s="61"/>
      <c r="D24873" s="57"/>
      <c r="E24873" s="62"/>
    </row>
    <row r="24874">
      <c r="A24874" s="61"/>
      <c r="B24874" s="61"/>
      <c r="C24874" s="61"/>
      <c r="D24874" s="57"/>
      <c r="E24874" s="62"/>
    </row>
    <row r="24875">
      <c r="A24875" s="61"/>
      <c r="B24875" s="61"/>
      <c r="C24875" s="61"/>
      <c r="D24875" s="57"/>
      <c r="E24875" s="62"/>
    </row>
    <row r="24876">
      <c r="A24876" s="61"/>
      <c r="B24876" s="61"/>
      <c r="C24876" s="61"/>
      <c r="D24876" s="57"/>
      <c r="E24876" s="62"/>
    </row>
    <row r="24877">
      <c r="A24877" s="61"/>
      <c r="B24877" s="61"/>
      <c r="C24877" s="61"/>
      <c r="D24877" s="57"/>
      <c r="E24877" s="62"/>
    </row>
    <row r="24878">
      <c r="A24878" s="61"/>
      <c r="B24878" s="61"/>
      <c r="C24878" s="61"/>
      <c r="D24878" s="57"/>
      <c r="E24878" s="62"/>
    </row>
    <row r="24879">
      <c r="A24879" s="61"/>
      <c r="B24879" s="61"/>
      <c r="C24879" s="61"/>
      <c r="D24879" s="57"/>
      <c r="E24879" s="62"/>
    </row>
    <row r="24880">
      <c r="A24880" s="61"/>
      <c r="B24880" s="61"/>
      <c r="C24880" s="61"/>
      <c r="D24880" s="57"/>
      <c r="E24880" s="62"/>
    </row>
    <row r="24881">
      <c r="A24881" s="61"/>
      <c r="B24881" s="61"/>
      <c r="C24881" s="61"/>
      <c r="D24881" s="57"/>
      <c r="E24881" s="62"/>
    </row>
    <row r="24882">
      <c r="A24882" s="61"/>
      <c r="B24882" s="61"/>
      <c r="C24882" s="61"/>
      <c r="D24882" s="57"/>
      <c r="E24882" s="62"/>
    </row>
    <row r="24883">
      <c r="A24883" s="61"/>
      <c r="B24883" s="61"/>
      <c r="C24883" s="61"/>
      <c r="D24883" s="57"/>
      <c r="E24883" s="62"/>
    </row>
    <row r="24884">
      <c r="A24884" s="61"/>
      <c r="B24884" s="61"/>
      <c r="C24884" s="61"/>
      <c r="D24884" s="57"/>
      <c r="E24884" s="62"/>
    </row>
    <row r="24885">
      <c r="A24885" s="61"/>
      <c r="B24885" s="61"/>
      <c r="C24885" s="61"/>
      <c r="D24885" s="57"/>
      <c r="E24885" s="62"/>
    </row>
    <row r="24886">
      <c r="A24886" s="61"/>
      <c r="B24886" s="61"/>
      <c r="C24886" s="61"/>
      <c r="D24886" s="57"/>
      <c r="E24886" s="62"/>
    </row>
    <row r="24887">
      <c r="A24887" s="61"/>
      <c r="B24887" s="61"/>
      <c r="C24887" s="61"/>
      <c r="D24887" s="57"/>
      <c r="E24887" s="62"/>
    </row>
    <row r="24888">
      <c r="A24888" s="61"/>
      <c r="B24888" s="61"/>
      <c r="C24888" s="61"/>
      <c r="D24888" s="57"/>
      <c r="E24888" s="62"/>
    </row>
    <row r="24889">
      <c r="A24889" s="61"/>
      <c r="B24889" s="61"/>
      <c r="C24889" s="61"/>
      <c r="D24889" s="57"/>
      <c r="E24889" s="62"/>
    </row>
    <row r="24890">
      <c r="A24890" s="61"/>
      <c r="B24890" s="61"/>
      <c r="C24890" s="61"/>
      <c r="D24890" s="57"/>
      <c r="E24890" s="62"/>
    </row>
    <row r="24891">
      <c r="A24891" s="61"/>
      <c r="B24891" s="61"/>
      <c r="C24891" s="61"/>
      <c r="D24891" s="57"/>
      <c r="E24891" s="62"/>
    </row>
    <row r="24892">
      <c r="A24892" s="61"/>
      <c r="B24892" s="61"/>
      <c r="C24892" s="61"/>
      <c r="D24892" s="57"/>
      <c r="E24892" s="62"/>
    </row>
    <row r="24893">
      <c r="A24893" s="61"/>
      <c r="B24893" s="61"/>
      <c r="C24893" s="61"/>
      <c r="D24893" s="57"/>
      <c r="E24893" s="62"/>
    </row>
    <row r="24894">
      <c r="A24894" s="61"/>
      <c r="B24894" s="61"/>
      <c r="C24894" s="61"/>
      <c r="D24894" s="57"/>
      <c r="E24894" s="62"/>
    </row>
    <row r="24895">
      <c r="A24895" s="61"/>
      <c r="B24895" s="61"/>
      <c r="C24895" s="61"/>
      <c r="D24895" s="57"/>
      <c r="E24895" s="62"/>
    </row>
    <row r="24896">
      <c r="A24896" s="61"/>
      <c r="B24896" s="61"/>
      <c r="C24896" s="61"/>
      <c r="D24896" s="57"/>
      <c r="E24896" s="62"/>
    </row>
    <row r="24897">
      <c r="A24897" s="61"/>
      <c r="B24897" s="61"/>
      <c r="C24897" s="61"/>
      <c r="D24897" s="57"/>
      <c r="E24897" s="62"/>
    </row>
    <row r="24898">
      <c r="A24898" s="61"/>
      <c r="B24898" s="61"/>
      <c r="C24898" s="61"/>
      <c r="D24898" s="57"/>
      <c r="E24898" s="62"/>
    </row>
    <row r="24899">
      <c r="A24899" s="61"/>
      <c r="B24899" s="61"/>
      <c r="C24899" s="61"/>
      <c r="D24899" s="57"/>
      <c r="E24899" s="62"/>
    </row>
    <row r="24900">
      <c r="A24900" s="61"/>
      <c r="B24900" s="61"/>
      <c r="C24900" s="61"/>
      <c r="D24900" s="57"/>
      <c r="E24900" s="62"/>
    </row>
    <row r="24901">
      <c r="A24901" s="61"/>
      <c r="B24901" s="61"/>
      <c r="C24901" s="61"/>
      <c r="D24901" s="57"/>
      <c r="E24901" s="62"/>
    </row>
    <row r="24902">
      <c r="A24902" s="61"/>
      <c r="B24902" s="61"/>
      <c r="C24902" s="61"/>
      <c r="D24902" s="57"/>
      <c r="E24902" s="62"/>
    </row>
    <row r="24903">
      <c r="A24903" s="61"/>
      <c r="B24903" s="61"/>
      <c r="C24903" s="61"/>
      <c r="D24903" s="57"/>
      <c r="E24903" s="62"/>
    </row>
    <row r="24904">
      <c r="A24904" s="61"/>
      <c r="B24904" s="61"/>
      <c r="C24904" s="61"/>
      <c r="D24904" s="57"/>
      <c r="E24904" s="62"/>
    </row>
    <row r="24905">
      <c r="A24905" s="61"/>
      <c r="B24905" s="61"/>
      <c r="C24905" s="61"/>
      <c r="D24905" s="57"/>
      <c r="E24905" s="62"/>
    </row>
    <row r="24906">
      <c r="A24906" s="61"/>
      <c r="B24906" s="61"/>
      <c r="C24906" s="61"/>
      <c r="D24906" s="57"/>
      <c r="E24906" s="62"/>
    </row>
    <row r="24907">
      <c r="A24907" s="61"/>
      <c r="B24907" s="61"/>
      <c r="C24907" s="61"/>
      <c r="D24907" s="57"/>
      <c r="E24907" s="62"/>
    </row>
    <row r="24908">
      <c r="A24908" s="61"/>
      <c r="B24908" s="61"/>
      <c r="C24908" s="61"/>
      <c r="D24908" s="57"/>
      <c r="E24908" s="62"/>
    </row>
    <row r="24909">
      <c r="A24909" s="61"/>
      <c r="B24909" s="61"/>
      <c r="C24909" s="61"/>
      <c r="D24909" s="57"/>
      <c r="E24909" s="62"/>
    </row>
    <row r="24910">
      <c r="A24910" s="61"/>
      <c r="B24910" s="61"/>
      <c r="C24910" s="61"/>
      <c r="D24910" s="57"/>
      <c r="E24910" s="62"/>
    </row>
    <row r="24911">
      <c r="A24911" s="61"/>
      <c r="B24911" s="61"/>
      <c r="C24911" s="61"/>
      <c r="D24911" s="57"/>
      <c r="E24911" s="62"/>
    </row>
    <row r="24912">
      <c r="A24912" s="61"/>
      <c r="B24912" s="61"/>
      <c r="C24912" s="61"/>
      <c r="D24912" s="57"/>
      <c r="E24912" s="62"/>
    </row>
    <row r="24913">
      <c r="A24913" s="61"/>
      <c r="B24913" s="61"/>
      <c r="C24913" s="61"/>
      <c r="D24913" s="57"/>
      <c r="E24913" s="62"/>
    </row>
    <row r="24914">
      <c r="A24914" s="61"/>
      <c r="B24914" s="61"/>
      <c r="C24914" s="61"/>
      <c r="D24914" s="57"/>
      <c r="E24914" s="62"/>
    </row>
    <row r="24915">
      <c r="A24915" s="61"/>
      <c r="B24915" s="61"/>
      <c r="C24915" s="61"/>
      <c r="D24915" s="57"/>
      <c r="E24915" s="62"/>
    </row>
    <row r="24916">
      <c r="A24916" s="61"/>
      <c r="B24916" s="61"/>
      <c r="C24916" s="61"/>
      <c r="D24916" s="57"/>
      <c r="E24916" s="62"/>
    </row>
    <row r="24917">
      <c r="A24917" s="61"/>
      <c r="B24917" s="61"/>
      <c r="C24917" s="61"/>
      <c r="D24917" s="57"/>
      <c r="E24917" s="62"/>
    </row>
    <row r="24918">
      <c r="A24918" s="61"/>
      <c r="B24918" s="61"/>
      <c r="C24918" s="61"/>
      <c r="D24918" s="57"/>
      <c r="E24918" s="62"/>
    </row>
    <row r="24919">
      <c r="A24919" s="61"/>
      <c r="B24919" s="61"/>
      <c r="C24919" s="61"/>
      <c r="D24919" s="57"/>
      <c r="E24919" s="62"/>
    </row>
    <row r="24920">
      <c r="A24920" s="61"/>
      <c r="B24920" s="61"/>
      <c r="C24920" s="61"/>
      <c r="D24920" s="57"/>
      <c r="E24920" s="62"/>
    </row>
    <row r="24921">
      <c r="A24921" s="61"/>
      <c r="B24921" s="61"/>
      <c r="C24921" s="61"/>
      <c r="D24921" s="57"/>
      <c r="E24921" s="62"/>
    </row>
    <row r="24922">
      <c r="A24922" s="61"/>
      <c r="B24922" s="61"/>
      <c r="C24922" s="61"/>
      <c r="D24922" s="57"/>
      <c r="E24922" s="62"/>
    </row>
    <row r="24923">
      <c r="A24923" s="61"/>
      <c r="B24923" s="61"/>
      <c r="C24923" s="61"/>
      <c r="D24923" s="57"/>
      <c r="E24923" s="62"/>
    </row>
    <row r="24924">
      <c r="A24924" s="61"/>
      <c r="B24924" s="61"/>
      <c r="C24924" s="61"/>
      <c r="D24924" s="57"/>
      <c r="E24924" s="62"/>
    </row>
    <row r="24925">
      <c r="A24925" s="61"/>
      <c r="B24925" s="61"/>
      <c r="C24925" s="61"/>
      <c r="D24925" s="57"/>
      <c r="E24925" s="62"/>
    </row>
    <row r="24926">
      <c r="A24926" s="61"/>
      <c r="B24926" s="61"/>
      <c r="C24926" s="61"/>
      <c r="D24926" s="57"/>
      <c r="E24926" s="62"/>
    </row>
    <row r="24927">
      <c r="A24927" s="61"/>
      <c r="B24927" s="61"/>
      <c r="C24927" s="61"/>
      <c r="D24927" s="57"/>
      <c r="E24927" s="62"/>
    </row>
    <row r="24928">
      <c r="A24928" s="61"/>
      <c r="B24928" s="61"/>
      <c r="C24928" s="61"/>
      <c r="D24928" s="57"/>
      <c r="E24928" s="62"/>
    </row>
    <row r="24929">
      <c r="A24929" s="61"/>
      <c r="B24929" s="61"/>
      <c r="C24929" s="61"/>
      <c r="D24929" s="57"/>
      <c r="E24929" s="62"/>
    </row>
    <row r="24930">
      <c r="A24930" s="61"/>
      <c r="B24930" s="61"/>
      <c r="C24930" s="61"/>
      <c r="D24930" s="57"/>
      <c r="E24930" s="62"/>
    </row>
    <row r="24931">
      <c r="A24931" s="61"/>
      <c r="B24931" s="61"/>
      <c r="C24931" s="61"/>
      <c r="D24931" s="57"/>
      <c r="E24931" s="62"/>
    </row>
    <row r="24932">
      <c r="A24932" s="61"/>
      <c r="B24932" s="61"/>
      <c r="C24932" s="61"/>
      <c r="D24932" s="57"/>
      <c r="E24932" s="62"/>
    </row>
    <row r="24933">
      <c r="A24933" s="61"/>
      <c r="B24933" s="61"/>
      <c r="C24933" s="61"/>
      <c r="D24933" s="57"/>
      <c r="E24933" s="62"/>
    </row>
    <row r="24934">
      <c r="A24934" s="61"/>
      <c r="B24934" s="61"/>
      <c r="C24934" s="61"/>
      <c r="D24934" s="57"/>
      <c r="E24934" s="62"/>
    </row>
    <row r="24935">
      <c r="A24935" s="61"/>
      <c r="B24935" s="61"/>
      <c r="C24935" s="61"/>
      <c r="D24935" s="57"/>
      <c r="E24935" s="62"/>
    </row>
    <row r="24936">
      <c r="A24936" s="61"/>
      <c r="B24936" s="61"/>
      <c r="C24936" s="61"/>
      <c r="D24936" s="57"/>
      <c r="E24936" s="62"/>
    </row>
    <row r="24937">
      <c r="A24937" s="61"/>
      <c r="B24937" s="61"/>
      <c r="C24937" s="61"/>
      <c r="D24937" s="57"/>
      <c r="E24937" s="62"/>
    </row>
    <row r="24938">
      <c r="A24938" s="61"/>
      <c r="B24938" s="61"/>
      <c r="C24938" s="61"/>
      <c r="D24938" s="57"/>
      <c r="E24938" s="62"/>
    </row>
    <row r="24939">
      <c r="A24939" s="61"/>
      <c r="B24939" s="61"/>
      <c r="C24939" s="61"/>
      <c r="D24939" s="57"/>
      <c r="E24939" s="62"/>
    </row>
    <row r="24940">
      <c r="A24940" s="61"/>
      <c r="B24940" s="61"/>
      <c r="C24940" s="61"/>
      <c r="D24940" s="57"/>
      <c r="E24940" s="62"/>
    </row>
    <row r="24941">
      <c r="A24941" s="61"/>
      <c r="B24941" s="61"/>
      <c r="C24941" s="61"/>
      <c r="D24941" s="57"/>
      <c r="E24941" s="62"/>
    </row>
    <row r="24942">
      <c r="A24942" s="61"/>
      <c r="B24942" s="61"/>
      <c r="C24942" s="61"/>
      <c r="D24942" s="57"/>
      <c r="E24942" s="62"/>
    </row>
    <row r="24943">
      <c r="A24943" s="61"/>
      <c r="B24943" s="61"/>
      <c r="C24943" s="61"/>
      <c r="D24943" s="57"/>
      <c r="E24943" s="62"/>
    </row>
    <row r="24944">
      <c r="A24944" s="61"/>
      <c r="B24944" s="61"/>
      <c r="C24944" s="61"/>
      <c r="D24944" s="57"/>
      <c r="E24944" s="62"/>
    </row>
    <row r="24945">
      <c r="A24945" s="61"/>
      <c r="B24945" s="61"/>
      <c r="C24945" s="61"/>
      <c r="D24945" s="57"/>
      <c r="E24945" s="62"/>
    </row>
    <row r="24946">
      <c r="A24946" s="61"/>
      <c r="B24946" s="61"/>
      <c r="C24946" s="61"/>
      <c r="D24946" s="57"/>
      <c r="E24946" s="62"/>
    </row>
    <row r="24947">
      <c r="A24947" s="61"/>
      <c r="B24947" s="61"/>
      <c r="C24947" s="61"/>
      <c r="D24947" s="57"/>
      <c r="E24947" s="62"/>
    </row>
    <row r="24948">
      <c r="A24948" s="61"/>
      <c r="B24948" s="61"/>
      <c r="C24948" s="61"/>
      <c r="D24948" s="57"/>
      <c r="E24948" s="62"/>
    </row>
    <row r="24949">
      <c r="A24949" s="61"/>
      <c r="B24949" s="61"/>
      <c r="C24949" s="61"/>
      <c r="D24949" s="57"/>
      <c r="E24949" s="62"/>
    </row>
    <row r="24950">
      <c r="A24950" s="61"/>
      <c r="B24950" s="61"/>
      <c r="C24950" s="61"/>
      <c r="D24950" s="57"/>
      <c r="E24950" s="62"/>
    </row>
    <row r="24951">
      <c r="A24951" s="61"/>
      <c r="B24951" s="61"/>
      <c r="C24951" s="61"/>
      <c r="D24951" s="57"/>
      <c r="E24951" s="62"/>
    </row>
    <row r="24952">
      <c r="A24952" s="61"/>
      <c r="B24952" s="61"/>
      <c r="C24952" s="61"/>
      <c r="D24952" s="57"/>
      <c r="E24952" s="62"/>
    </row>
    <row r="24953">
      <c r="A24953" s="61"/>
      <c r="B24953" s="61"/>
      <c r="C24953" s="61"/>
      <c r="D24953" s="57"/>
      <c r="E24953" s="62"/>
    </row>
    <row r="24954">
      <c r="A24954" s="61"/>
      <c r="B24954" s="61"/>
      <c r="C24954" s="61"/>
      <c r="D24954" s="57"/>
      <c r="E24954" s="62"/>
    </row>
    <row r="24955">
      <c r="A24955" s="61"/>
      <c r="B24955" s="61"/>
      <c r="C24955" s="61"/>
      <c r="D24955" s="57"/>
      <c r="E24955" s="62"/>
    </row>
    <row r="24956">
      <c r="A24956" s="61"/>
      <c r="B24956" s="61"/>
      <c r="C24956" s="61"/>
      <c r="D24956" s="57"/>
      <c r="E24956" s="62"/>
    </row>
    <row r="24957">
      <c r="A24957" s="61"/>
      <c r="B24957" s="61"/>
      <c r="C24957" s="61"/>
      <c r="D24957" s="57"/>
      <c r="E24957" s="62"/>
    </row>
    <row r="24958">
      <c r="A24958" s="61"/>
      <c r="B24958" s="61"/>
      <c r="C24958" s="61"/>
      <c r="D24958" s="57"/>
      <c r="E24958" s="62"/>
    </row>
    <row r="24959">
      <c r="A24959" s="61"/>
      <c r="B24959" s="61"/>
      <c r="C24959" s="61"/>
      <c r="D24959" s="57"/>
      <c r="E24959" s="62"/>
    </row>
    <row r="24960">
      <c r="A24960" s="61"/>
      <c r="B24960" s="61"/>
      <c r="C24960" s="61"/>
      <c r="D24960" s="57"/>
      <c r="E24960" s="62"/>
    </row>
    <row r="24961">
      <c r="A24961" s="61"/>
      <c r="B24961" s="61"/>
      <c r="C24961" s="61"/>
      <c r="D24961" s="57"/>
      <c r="E24961" s="62"/>
    </row>
    <row r="24962">
      <c r="A24962" s="61"/>
      <c r="B24962" s="61"/>
      <c r="C24962" s="61"/>
      <c r="D24962" s="57"/>
      <c r="E24962" s="62"/>
    </row>
    <row r="24963">
      <c r="A24963" s="61"/>
      <c r="B24963" s="61"/>
      <c r="C24963" s="61"/>
      <c r="D24963" s="57"/>
      <c r="E24963" s="62"/>
    </row>
    <row r="24964">
      <c r="A24964" s="61"/>
      <c r="B24964" s="61"/>
      <c r="C24964" s="61"/>
      <c r="D24964" s="57"/>
      <c r="E24964" s="62"/>
    </row>
    <row r="24965">
      <c r="A24965" s="61"/>
      <c r="B24965" s="61"/>
      <c r="C24965" s="61"/>
      <c r="D24965" s="57"/>
      <c r="E24965" s="62"/>
    </row>
    <row r="24966">
      <c r="A24966" s="61"/>
      <c r="B24966" s="61"/>
      <c r="C24966" s="61"/>
      <c r="D24966" s="57"/>
      <c r="E24966" s="62"/>
    </row>
    <row r="24967">
      <c r="A24967" s="61"/>
      <c r="B24967" s="61"/>
      <c r="C24967" s="61"/>
      <c r="D24967" s="57"/>
      <c r="E24967" s="62"/>
    </row>
    <row r="24968">
      <c r="A24968" s="61"/>
      <c r="B24968" s="61"/>
      <c r="C24968" s="61"/>
      <c r="D24968" s="57"/>
      <c r="E24968" s="62"/>
    </row>
    <row r="24969">
      <c r="A24969" s="61"/>
      <c r="B24969" s="61"/>
      <c r="C24969" s="61"/>
      <c r="D24969" s="57"/>
      <c r="E24969" s="62"/>
    </row>
    <row r="24970">
      <c r="A24970" s="61"/>
      <c r="B24970" s="61"/>
      <c r="C24970" s="61"/>
      <c r="D24970" s="57"/>
      <c r="E24970" s="62"/>
    </row>
    <row r="24971">
      <c r="A24971" s="61"/>
      <c r="B24971" s="61"/>
      <c r="C24971" s="61"/>
      <c r="D24971" s="57"/>
      <c r="E24971" s="62"/>
    </row>
    <row r="24972">
      <c r="A24972" s="61"/>
      <c r="B24972" s="61"/>
      <c r="C24972" s="61"/>
      <c r="D24972" s="57"/>
      <c r="E24972" s="62"/>
    </row>
    <row r="24973">
      <c r="A24973" s="61"/>
      <c r="B24973" s="61"/>
      <c r="C24973" s="61"/>
      <c r="D24973" s="57"/>
      <c r="E24973" s="62"/>
    </row>
    <row r="24974">
      <c r="A24974" s="61"/>
      <c r="B24974" s="61"/>
      <c r="C24974" s="61"/>
      <c r="D24974" s="57"/>
      <c r="E24974" s="62"/>
    </row>
    <row r="24975">
      <c r="A24975" s="61"/>
      <c r="B24975" s="61"/>
      <c r="C24975" s="61"/>
      <c r="D24975" s="57"/>
      <c r="E24975" s="62"/>
    </row>
    <row r="24976">
      <c r="A24976" s="61"/>
      <c r="B24976" s="61"/>
      <c r="C24976" s="61"/>
      <c r="D24976" s="57"/>
      <c r="E24976" s="62"/>
    </row>
    <row r="24977">
      <c r="A24977" s="61"/>
      <c r="B24977" s="61"/>
      <c r="C24977" s="61"/>
      <c r="D24977" s="57"/>
      <c r="E24977" s="62"/>
    </row>
    <row r="24978">
      <c r="A24978" s="61"/>
      <c r="B24978" s="61"/>
      <c r="C24978" s="61"/>
      <c r="D24978" s="57"/>
      <c r="E24978" s="62"/>
    </row>
    <row r="24979">
      <c r="A24979" s="61"/>
      <c r="B24979" s="61"/>
      <c r="C24979" s="61"/>
      <c r="D24979" s="57"/>
      <c r="E24979" s="62"/>
    </row>
    <row r="24980">
      <c r="A24980" s="61"/>
      <c r="B24980" s="61"/>
      <c r="C24980" s="61"/>
      <c r="D24980" s="57"/>
      <c r="E24980" s="62"/>
    </row>
    <row r="24981">
      <c r="A24981" s="61"/>
      <c r="B24981" s="61"/>
      <c r="C24981" s="61"/>
      <c r="D24981" s="57"/>
      <c r="E24981" s="62"/>
    </row>
    <row r="24982">
      <c r="A24982" s="61"/>
      <c r="B24982" s="61"/>
      <c r="C24982" s="61"/>
      <c r="D24982" s="57"/>
      <c r="E24982" s="62"/>
    </row>
    <row r="24983">
      <c r="A24983" s="61"/>
      <c r="B24983" s="61"/>
      <c r="C24983" s="61"/>
      <c r="D24983" s="57"/>
      <c r="E24983" s="62"/>
    </row>
    <row r="24984">
      <c r="A24984" s="61"/>
      <c r="B24984" s="61"/>
      <c r="C24984" s="61"/>
      <c r="D24984" s="57"/>
      <c r="E24984" s="62"/>
    </row>
    <row r="24985">
      <c r="A24985" s="61"/>
      <c r="B24985" s="61"/>
      <c r="C24985" s="61"/>
      <c r="D24985" s="57"/>
      <c r="E24985" s="62"/>
    </row>
    <row r="24986">
      <c r="A24986" s="61"/>
      <c r="B24986" s="61"/>
      <c r="C24986" s="61"/>
      <c r="D24986" s="57"/>
      <c r="E24986" s="62"/>
    </row>
    <row r="24987">
      <c r="A24987" s="61"/>
      <c r="B24987" s="61"/>
      <c r="C24987" s="61"/>
      <c r="D24987" s="57"/>
      <c r="E24987" s="62"/>
    </row>
    <row r="24988">
      <c r="A24988" s="61"/>
      <c r="B24988" s="61"/>
      <c r="C24988" s="61"/>
      <c r="D24988" s="57"/>
      <c r="E24988" s="62"/>
    </row>
    <row r="24989">
      <c r="A24989" s="61"/>
      <c r="B24989" s="61"/>
      <c r="C24989" s="61"/>
      <c r="D24989" s="57"/>
      <c r="E24989" s="62"/>
    </row>
    <row r="24990">
      <c r="A24990" s="61"/>
      <c r="B24990" s="61"/>
      <c r="C24990" s="61"/>
      <c r="D24990" s="57"/>
      <c r="E24990" s="62"/>
    </row>
    <row r="24991">
      <c r="A24991" s="61"/>
      <c r="B24991" s="61"/>
      <c r="C24991" s="61"/>
      <c r="D24991" s="57"/>
      <c r="E24991" s="62"/>
    </row>
    <row r="24992">
      <c r="A24992" s="61"/>
      <c r="B24992" s="61"/>
      <c r="C24992" s="61"/>
      <c r="D24992" s="57"/>
      <c r="E24992" s="62"/>
    </row>
    <row r="24993">
      <c r="A24993" s="61"/>
      <c r="B24993" s="61"/>
      <c r="C24993" s="61"/>
      <c r="D24993" s="57"/>
      <c r="E24993" s="62"/>
    </row>
    <row r="24994">
      <c r="A24994" s="61"/>
      <c r="B24994" s="61"/>
      <c r="C24994" s="61"/>
      <c r="D24994" s="57"/>
      <c r="E24994" s="62"/>
    </row>
    <row r="24995">
      <c r="A24995" s="61"/>
      <c r="B24995" s="61"/>
      <c r="C24995" s="61"/>
      <c r="D24995" s="57"/>
      <c r="E24995" s="62"/>
    </row>
    <row r="24996">
      <c r="A24996" s="61"/>
      <c r="B24996" s="61"/>
      <c r="C24996" s="61"/>
      <c r="D24996" s="57"/>
      <c r="E24996" s="62"/>
    </row>
    <row r="24997">
      <c r="A24997" s="61"/>
      <c r="B24997" s="61"/>
      <c r="C24997" s="61"/>
      <c r="D24997" s="57"/>
      <c r="E24997" s="62"/>
    </row>
    <row r="24998">
      <c r="A24998" s="61"/>
      <c r="B24998" s="61"/>
      <c r="C24998" s="61"/>
      <c r="D24998" s="57"/>
      <c r="E24998" s="62"/>
    </row>
    <row r="24999">
      <c r="A24999" s="61"/>
      <c r="B24999" s="61"/>
      <c r="C24999" s="61"/>
      <c r="D24999" s="57"/>
      <c r="E24999" s="62"/>
    </row>
    <row r="25000">
      <c r="A25000" s="61"/>
      <c r="B25000" s="61"/>
      <c r="C25000" s="61"/>
      <c r="D25000" s="57"/>
      <c r="E25000" s="62"/>
    </row>
    <row r="25001">
      <c r="A25001" s="61"/>
      <c r="B25001" s="61"/>
      <c r="C25001" s="61"/>
      <c r="D25001" s="57"/>
      <c r="E25001" s="62"/>
    </row>
    <row r="25002">
      <c r="A25002" s="61"/>
      <c r="B25002" s="61"/>
      <c r="C25002" s="61"/>
      <c r="D25002" s="57"/>
      <c r="E25002" s="62"/>
    </row>
    <row r="25003">
      <c r="A25003" s="61"/>
      <c r="B25003" s="61"/>
      <c r="C25003" s="61"/>
      <c r="D25003" s="57"/>
      <c r="E25003" s="62"/>
    </row>
    <row r="25004">
      <c r="A25004" s="61"/>
      <c r="B25004" s="61"/>
      <c r="C25004" s="61"/>
      <c r="D25004" s="57"/>
      <c r="E25004" s="62"/>
    </row>
    <row r="25005">
      <c r="A25005" s="61"/>
      <c r="B25005" s="61"/>
      <c r="C25005" s="61"/>
      <c r="D25005" s="57"/>
      <c r="E25005" s="62"/>
    </row>
    <row r="25006">
      <c r="A25006" s="61"/>
      <c r="B25006" s="61"/>
      <c r="C25006" s="61"/>
      <c r="D25006" s="57"/>
      <c r="E25006" s="62"/>
    </row>
    <row r="25007">
      <c r="A25007" s="61"/>
      <c r="B25007" s="61"/>
      <c r="C25007" s="61"/>
      <c r="D25007" s="57"/>
      <c r="E25007" s="62"/>
    </row>
    <row r="25008">
      <c r="A25008" s="61"/>
      <c r="B25008" s="61"/>
      <c r="C25008" s="61"/>
      <c r="D25008" s="57"/>
      <c r="E25008" s="62"/>
    </row>
    <row r="25009">
      <c r="A25009" s="61"/>
      <c r="B25009" s="61"/>
      <c r="C25009" s="61"/>
      <c r="D25009" s="57"/>
      <c r="E25009" s="62"/>
    </row>
    <row r="25010">
      <c r="A25010" s="61"/>
      <c r="B25010" s="61"/>
      <c r="C25010" s="61"/>
      <c r="D25010" s="57"/>
      <c r="E25010" s="62"/>
    </row>
    <row r="25011">
      <c r="A25011" s="61"/>
      <c r="B25011" s="61"/>
      <c r="C25011" s="61"/>
      <c r="D25011" s="57"/>
      <c r="E25011" s="62"/>
    </row>
    <row r="25012">
      <c r="A25012" s="61"/>
      <c r="B25012" s="61"/>
      <c r="C25012" s="61"/>
      <c r="D25012" s="57"/>
      <c r="E25012" s="62"/>
    </row>
    <row r="25013">
      <c r="A25013" s="61"/>
      <c r="B25013" s="61"/>
      <c r="C25013" s="61"/>
      <c r="D25013" s="57"/>
      <c r="E25013" s="62"/>
    </row>
    <row r="25014">
      <c r="A25014" s="61"/>
      <c r="B25014" s="61"/>
      <c r="C25014" s="61"/>
      <c r="D25014" s="57"/>
      <c r="E25014" s="62"/>
    </row>
    <row r="25015">
      <c r="A25015" s="61"/>
      <c r="B25015" s="61"/>
      <c r="C25015" s="61"/>
      <c r="D25015" s="57"/>
      <c r="E25015" s="62"/>
    </row>
    <row r="25016">
      <c r="A25016" s="61"/>
      <c r="B25016" s="61"/>
      <c r="C25016" s="61"/>
      <c r="D25016" s="57"/>
      <c r="E25016" s="62"/>
    </row>
    <row r="25017">
      <c r="A25017" s="61"/>
      <c r="B25017" s="61"/>
      <c r="C25017" s="61"/>
      <c r="D25017" s="57"/>
      <c r="E25017" s="62"/>
    </row>
    <row r="25018">
      <c r="A25018" s="61"/>
      <c r="B25018" s="61"/>
      <c r="C25018" s="61"/>
      <c r="D25018" s="57"/>
      <c r="E25018" s="62"/>
    </row>
    <row r="25019">
      <c r="A25019" s="61"/>
      <c r="B25019" s="61"/>
      <c r="C25019" s="61"/>
      <c r="D25019" s="57"/>
      <c r="E25019" s="62"/>
    </row>
    <row r="25020">
      <c r="A25020" s="61"/>
      <c r="B25020" s="61"/>
      <c r="C25020" s="61"/>
      <c r="D25020" s="57"/>
      <c r="E25020" s="62"/>
    </row>
    <row r="25021">
      <c r="A25021" s="61"/>
      <c r="B25021" s="61"/>
      <c r="C25021" s="61"/>
      <c r="D25021" s="57"/>
      <c r="E25021" s="62"/>
    </row>
    <row r="25022">
      <c r="A25022" s="61"/>
      <c r="B25022" s="61"/>
      <c r="C25022" s="61"/>
      <c r="D25022" s="57"/>
      <c r="E25022" s="62"/>
    </row>
    <row r="25023">
      <c r="A25023" s="61"/>
      <c r="B25023" s="61"/>
      <c r="C25023" s="61"/>
      <c r="D25023" s="57"/>
      <c r="E25023" s="62"/>
    </row>
    <row r="25024">
      <c r="A25024" s="61"/>
      <c r="B25024" s="61"/>
      <c r="C25024" s="61"/>
      <c r="D25024" s="57"/>
      <c r="E25024" s="62"/>
    </row>
    <row r="25025">
      <c r="A25025" s="61"/>
      <c r="B25025" s="61"/>
      <c r="C25025" s="61"/>
      <c r="D25025" s="57"/>
      <c r="E25025" s="62"/>
    </row>
    <row r="25026">
      <c r="A25026" s="61"/>
      <c r="B25026" s="61"/>
      <c r="C25026" s="61"/>
      <c r="D25026" s="57"/>
      <c r="E25026" s="62"/>
    </row>
    <row r="25027">
      <c r="A25027" s="61"/>
      <c r="B25027" s="61"/>
      <c r="C25027" s="61"/>
      <c r="D25027" s="57"/>
      <c r="E25027" s="62"/>
    </row>
    <row r="25028">
      <c r="A25028" s="61"/>
      <c r="B25028" s="61"/>
      <c r="C25028" s="61"/>
      <c r="D25028" s="57"/>
      <c r="E25028" s="62"/>
    </row>
    <row r="25029">
      <c r="A25029" s="61"/>
      <c r="B25029" s="61"/>
      <c r="C25029" s="61"/>
      <c r="D25029" s="57"/>
      <c r="E25029" s="62"/>
    </row>
    <row r="25030">
      <c r="A25030" s="61"/>
      <c r="B25030" s="61"/>
      <c r="C25030" s="61"/>
      <c r="D25030" s="57"/>
      <c r="E25030" s="62"/>
    </row>
    <row r="25031">
      <c r="A25031" s="61"/>
      <c r="B25031" s="61"/>
      <c r="C25031" s="61"/>
      <c r="D25031" s="57"/>
      <c r="E25031" s="62"/>
    </row>
    <row r="25032">
      <c r="A25032" s="61"/>
      <c r="B25032" s="61"/>
      <c r="C25032" s="61"/>
      <c r="D25032" s="57"/>
      <c r="E25032" s="62"/>
    </row>
    <row r="25033">
      <c r="A25033" s="61"/>
      <c r="B25033" s="61"/>
      <c r="C25033" s="61"/>
      <c r="D25033" s="57"/>
      <c r="E25033" s="62"/>
    </row>
    <row r="25034">
      <c r="A25034" s="61"/>
      <c r="B25034" s="61"/>
      <c r="C25034" s="61"/>
      <c r="D25034" s="57"/>
      <c r="E25034" s="62"/>
    </row>
    <row r="25035">
      <c r="A25035" s="61"/>
      <c r="B25035" s="61"/>
      <c r="C25035" s="61"/>
      <c r="D25035" s="57"/>
      <c r="E25035" s="62"/>
    </row>
    <row r="25036">
      <c r="A25036" s="61"/>
      <c r="B25036" s="61"/>
      <c r="C25036" s="61"/>
      <c r="D25036" s="57"/>
      <c r="E25036" s="62"/>
    </row>
    <row r="25037">
      <c r="A25037" s="61"/>
      <c r="B25037" s="61"/>
      <c r="C25037" s="61"/>
      <c r="D25037" s="57"/>
      <c r="E25037" s="62"/>
    </row>
    <row r="25038">
      <c r="A25038" s="61"/>
      <c r="B25038" s="61"/>
      <c r="C25038" s="61"/>
      <c r="D25038" s="57"/>
      <c r="E25038" s="62"/>
    </row>
    <row r="25039">
      <c r="A25039" s="61"/>
      <c r="B25039" s="61"/>
      <c r="C25039" s="61"/>
      <c r="D25039" s="57"/>
      <c r="E25039" s="62"/>
    </row>
    <row r="25040">
      <c r="A25040" s="61"/>
      <c r="B25040" s="61"/>
      <c r="C25040" s="61"/>
      <c r="D25040" s="57"/>
      <c r="E25040" s="62"/>
    </row>
    <row r="25041">
      <c r="A25041" s="61"/>
      <c r="B25041" s="61"/>
      <c r="C25041" s="61"/>
      <c r="D25041" s="57"/>
      <c r="E25041" s="62"/>
    </row>
    <row r="25042">
      <c r="A25042" s="61"/>
      <c r="B25042" s="61"/>
      <c r="C25042" s="61"/>
      <c r="D25042" s="57"/>
      <c r="E25042" s="62"/>
    </row>
    <row r="25043">
      <c r="A25043" s="61"/>
      <c r="B25043" s="61"/>
      <c r="C25043" s="61"/>
      <c r="D25043" s="57"/>
      <c r="E25043" s="62"/>
    </row>
    <row r="25044">
      <c r="A25044" s="61"/>
      <c r="B25044" s="61"/>
      <c r="C25044" s="61"/>
      <c r="D25044" s="57"/>
      <c r="E25044" s="62"/>
    </row>
    <row r="25045">
      <c r="A25045" s="61"/>
      <c r="B25045" s="61"/>
      <c r="C25045" s="61"/>
      <c r="D25045" s="57"/>
      <c r="E25045" s="62"/>
    </row>
    <row r="25046">
      <c r="A25046" s="61"/>
      <c r="B25046" s="61"/>
      <c r="C25046" s="61"/>
      <c r="D25046" s="57"/>
      <c r="E25046" s="62"/>
    </row>
    <row r="25047">
      <c r="A25047" s="61"/>
      <c r="B25047" s="61"/>
      <c r="C25047" s="61"/>
      <c r="D25047" s="57"/>
      <c r="E25047" s="62"/>
    </row>
    <row r="25048">
      <c r="A25048" s="61"/>
      <c r="B25048" s="61"/>
      <c r="C25048" s="61"/>
      <c r="D25048" s="57"/>
      <c r="E25048" s="62"/>
    </row>
    <row r="25049">
      <c r="A25049" s="61"/>
      <c r="B25049" s="61"/>
      <c r="C25049" s="61"/>
      <c r="D25049" s="57"/>
      <c r="E25049" s="62"/>
    </row>
    <row r="25050">
      <c r="A25050" s="61"/>
      <c r="B25050" s="61"/>
      <c r="C25050" s="61"/>
      <c r="D25050" s="57"/>
      <c r="E25050" s="62"/>
    </row>
    <row r="25051">
      <c r="A25051" s="61"/>
      <c r="B25051" s="61"/>
      <c r="C25051" s="61"/>
      <c r="D25051" s="57"/>
      <c r="E25051" s="62"/>
    </row>
    <row r="25052">
      <c r="A25052" s="61"/>
      <c r="B25052" s="61"/>
      <c r="C25052" s="61"/>
      <c r="D25052" s="57"/>
      <c r="E25052" s="62"/>
    </row>
    <row r="25053">
      <c r="A25053" s="61"/>
      <c r="B25053" s="61"/>
      <c r="C25053" s="61"/>
      <c r="D25053" s="57"/>
      <c r="E25053" s="62"/>
    </row>
    <row r="25054">
      <c r="A25054" s="61"/>
      <c r="B25054" s="61"/>
      <c r="C25054" s="61"/>
      <c r="D25054" s="57"/>
      <c r="E25054" s="62"/>
    </row>
    <row r="25055">
      <c r="A25055" s="61"/>
      <c r="B25055" s="61"/>
      <c r="C25055" s="61"/>
      <c r="D25055" s="57"/>
      <c r="E25055" s="62"/>
    </row>
    <row r="25056">
      <c r="A25056" s="61"/>
      <c r="B25056" s="61"/>
      <c r="C25056" s="61"/>
      <c r="D25056" s="57"/>
      <c r="E25056" s="62"/>
    </row>
    <row r="25057">
      <c r="A25057" s="61"/>
      <c r="B25057" s="61"/>
      <c r="C25057" s="61"/>
      <c r="D25057" s="57"/>
      <c r="E25057" s="62"/>
    </row>
    <row r="25058">
      <c r="A25058" s="61"/>
      <c r="B25058" s="61"/>
      <c r="C25058" s="61"/>
      <c r="D25058" s="57"/>
      <c r="E25058" s="62"/>
    </row>
    <row r="25059">
      <c r="A25059" s="61"/>
      <c r="B25059" s="61"/>
      <c r="C25059" s="61"/>
      <c r="D25059" s="57"/>
      <c r="E25059" s="62"/>
    </row>
    <row r="25060">
      <c r="A25060" s="61"/>
      <c r="B25060" s="61"/>
      <c r="C25060" s="61"/>
      <c r="D25060" s="57"/>
      <c r="E25060" s="62"/>
    </row>
    <row r="25061">
      <c r="A25061" s="61"/>
      <c r="B25061" s="61"/>
      <c r="C25061" s="61"/>
      <c r="D25061" s="57"/>
      <c r="E25061" s="62"/>
    </row>
    <row r="25062">
      <c r="A25062" s="61"/>
      <c r="B25062" s="61"/>
      <c r="C25062" s="61"/>
      <c r="D25062" s="57"/>
      <c r="E25062" s="62"/>
    </row>
    <row r="25063">
      <c r="A25063" s="61"/>
      <c r="B25063" s="61"/>
      <c r="C25063" s="61"/>
      <c r="D25063" s="57"/>
      <c r="E25063" s="62"/>
    </row>
    <row r="25064">
      <c r="A25064" s="61"/>
      <c r="B25064" s="61"/>
      <c r="C25064" s="61"/>
      <c r="D25064" s="57"/>
      <c r="E25064" s="62"/>
    </row>
    <row r="25065">
      <c r="A25065" s="61"/>
      <c r="B25065" s="61"/>
      <c r="C25065" s="61"/>
      <c r="D25065" s="57"/>
      <c r="E25065" s="62"/>
    </row>
    <row r="25066">
      <c r="A25066" s="61"/>
      <c r="B25066" s="61"/>
      <c r="C25066" s="61"/>
      <c r="D25066" s="57"/>
      <c r="E25066" s="62"/>
    </row>
    <row r="25067">
      <c r="A25067" s="61"/>
      <c r="B25067" s="61"/>
      <c r="C25067" s="61"/>
      <c r="D25067" s="57"/>
      <c r="E25067" s="62"/>
    </row>
    <row r="25068">
      <c r="A25068" s="61"/>
      <c r="B25068" s="61"/>
      <c r="C25068" s="61"/>
      <c r="D25068" s="57"/>
      <c r="E25068" s="62"/>
    </row>
    <row r="25069">
      <c r="A25069" s="61"/>
      <c r="B25069" s="61"/>
      <c r="C25069" s="61"/>
      <c r="D25069" s="57"/>
      <c r="E25069" s="62"/>
    </row>
    <row r="25070">
      <c r="A25070" s="61"/>
      <c r="B25070" s="61"/>
      <c r="C25070" s="61"/>
      <c r="D25070" s="57"/>
      <c r="E25070" s="62"/>
    </row>
    <row r="25071">
      <c r="A25071" s="61"/>
      <c r="B25071" s="61"/>
      <c r="C25071" s="61"/>
      <c r="D25071" s="57"/>
      <c r="E25071" s="62"/>
    </row>
    <row r="25072">
      <c r="A25072" s="61"/>
      <c r="B25072" s="61"/>
      <c r="C25072" s="61"/>
      <c r="D25072" s="57"/>
      <c r="E25072" s="62"/>
    </row>
    <row r="25073">
      <c r="A25073" s="61"/>
      <c r="B25073" s="61"/>
      <c r="C25073" s="61"/>
      <c r="D25073" s="57"/>
      <c r="E25073" s="62"/>
    </row>
    <row r="25074">
      <c r="A25074" s="61"/>
      <c r="B25074" s="61"/>
      <c r="C25074" s="61"/>
      <c r="D25074" s="57"/>
      <c r="E25074" s="62"/>
    </row>
    <row r="25075">
      <c r="A25075" s="61"/>
      <c r="B25075" s="61"/>
      <c r="C25075" s="61"/>
      <c r="D25075" s="57"/>
      <c r="E25075" s="62"/>
    </row>
    <row r="25076">
      <c r="A25076" s="61"/>
      <c r="B25076" s="61"/>
      <c r="C25076" s="61"/>
      <c r="D25076" s="57"/>
      <c r="E25076" s="62"/>
    </row>
    <row r="25077">
      <c r="A25077" s="61"/>
      <c r="B25077" s="61"/>
      <c r="C25077" s="61"/>
      <c r="D25077" s="57"/>
      <c r="E25077" s="62"/>
    </row>
    <row r="25078">
      <c r="A25078" s="61"/>
      <c r="B25078" s="61"/>
      <c r="C25078" s="61"/>
      <c r="D25078" s="57"/>
      <c r="E25078" s="62"/>
    </row>
    <row r="25079">
      <c r="A25079" s="61"/>
      <c r="B25079" s="61"/>
      <c r="C25079" s="61"/>
      <c r="D25079" s="57"/>
      <c r="E25079" s="62"/>
    </row>
    <row r="25080">
      <c r="A25080" s="61"/>
      <c r="B25080" s="61"/>
      <c r="C25080" s="61"/>
      <c r="D25080" s="57"/>
      <c r="E25080" s="62"/>
    </row>
    <row r="25081">
      <c r="A25081" s="61"/>
      <c r="B25081" s="61"/>
      <c r="C25081" s="61"/>
      <c r="D25081" s="57"/>
      <c r="E25081" s="62"/>
    </row>
    <row r="25082">
      <c r="A25082" s="61"/>
      <c r="B25082" s="61"/>
      <c r="C25082" s="61"/>
      <c r="D25082" s="57"/>
      <c r="E25082" s="62"/>
    </row>
    <row r="25083">
      <c r="A25083" s="61"/>
      <c r="B25083" s="61"/>
      <c r="C25083" s="61"/>
      <c r="D25083" s="57"/>
      <c r="E25083" s="62"/>
    </row>
    <row r="25084">
      <c r="A25084" s="61"/>
      <c r="B25084" s="61"/>
      <c r="C25084" s="61"/>
      <c r="D25084" s="57"/>
      <c r="E25084" s="62"/>
    </row>
    <row r="25085">
      <c r="A25085" s="61"/>
      <c r="B25085" s="61"/>
      <c r="C25085" s="61"/>
      <c r="D25085" s="57"/>
      <c r="E25085" s="62"/>
    </row>
    <row r="25086">
      <c r="A25086" s="61"/>
      <c r="B25086" s="61"/>
      <c r="C25086" s="61"/>
      <c r="D25086" s="57"/>
      <c r="E25086" s="62"/>
    </row>
    <row r="25087">
      <c r="A25087" s="61"/>
      <c r="B25087" s="61"/>
      <c r="C25087" s="61"/>
      <c r="D25087" s="57"/>
      <c r="E25087" s="62"/>
    </row>
    <row r="25088">
      <c r="A25088" s="61"/>
      <c r="B25088" s="61"/>
      <c r="C25088" s="61"/>
      <c r="D25088" s="57"/>
      <c r="E25088" s="62"/>
    </row>
    <row r="25089">
      <c r="A25089" s="61"/>
      <c r="B25089" s="61"/>
      <c r="C25089" s="61"/>
      <c r="D25089" s="57"/>
      <c r="E25089" s="62"/>
    </row>
    <row r="25090">
      <c r="A25090" s="61"/>
      <c r="B25090" s="61"/>
      <c r="C25090" s="61"/>
      <c r="D25090" s="57"/>
      <c r="E25090" s="62"/>
    </row>
    <row r="25091">
      <c r="A25091" s="61"/>
      <c r="B25091" s="61"/>
      <c r="C25091" s="61"/>
      <c r="D25091" s="57"/>
      <c r="E25091" s="62"/>
    </row>
    <row r="25092">
      <c r="A25092" s="61"/>
      <c r="B25092" s="61"/>
      <c r="C25092" s="61"/>
      <c r="D25092" s="57"/>
      <c r="E25092" s="62"/>
    </row>
    <row r="25093">
      <c r="A25093" s="61"/>
      <c r="B25093" s="61"/>
      <c r="C25093" s="61"/>
      <c r="D25093" s="57"/>
      <c r="E25093" s="62"/>
    </row>
    <row r="25094">
      <c r="A25094" s="61"/>
      <c r="B25094" s="61"/>
      <c r="C25094" s="61"/>
      <c r="D25094" s="57"/>
      <c r="E25094" s="62"/>
    </row>
    <row r="25095">
      <c r="A25095" s="61"/>
      <c r="B25095" s="61"/>
      <c r="C25095" s="61"/>
      <c r="D25095" s="57"/>
      <c r="E25095" s="62"/>
    </row>
    <row r="25096">
      <c r="A25096" s="61"/>
      <c r="B25096" s="61"/>
      <c r="C25096" s="61"/>
      <c r="D25096" s="57"/>
      <c r="E25096" s="62"/>
    </row>
    <row r="25097">
      <c r="A25097" s="61"/>
      <c r="B25097" s="61"/>
      <c r="C25097" s="61"/>
      <c r="D25097" s="57"/>
      <c r="E25097" s="62"/>
    </row>
    <row r="25098">
      <c r="A25098" s="61"/>
      <c r="B25098" s="61"/>
      <c r="C25098" s="61"/>
      <c r="D25098" s="57"/>
      <c r="E25098" s="62"/>
    </row>
    <row r="25099">
      <c r="A25099" s="61"/>
      <c r="B25099" s="61"/>
      <c r="C25099" s="61"/>
      <c r="D25099" s="57"/>
      <c r="E25099" s="62"/>
    </row>
    <row r="25100">
      <c r="A25100" s="61"/>
      <c r="B25100" s="61"/>
      <c r="C25100" s="61"/>
      <c r="D25100" s="57"/>
      <c r="E25100" s="62"/>
    </row>
    <row r="25101">
      <c r="A25101" s="61"/>
      <c r="B25101" s="61"/>
      <c r="C25101" s="61"/>
      <c r="D25101" s="57"/>
      <c r="E25101" s="62"/>
    </row>
    <row r="25102">
      <c r="A25102" s="61"/>
      <c r="B25102" s="61"/>
      <c r="C25102" s="61"/>
      <c r="D25102" s="57"/>
      <c r="E25102" s="62"/>
    </row>
    <row r="25103">
      <c r="A25103" s="61"/>
      <c r="B25103" s="61"/>
      <c r="C25103" s="61"/>
      <c r="D25103" s="57"/>
      <c r="E25103" s="62"/>
    </row>
    <row r="25104">
      <c r="A25104" s="61"/>
      <c r="B25104" s="61"/>
      <c r="C25104" s="61"/>
      <c r="D25104" s="57"/>
      <c r="E25104" s="62"/>
    </row>
    <row r="25105">
      <c r="A25105" s="61"/>
      <c r="B25105" s="61"/>
      <c r="C25105" s="61"/>
      <c r="D25105" s="57"/>
      <c r="E25105" s="62"/>
    </row>
    <row r="25106">
      <c r="A25106" s="61"/>
      <c r="B25106" s="61"/>
      <c r="C25106" s="61"/>
      <c r="D25106" s="57"/>
      <c r="E25106" s="62"/>
    </row>
    <row r="25107">
      <c r="A25107" s="61"/>
      <c r="B25107" s="61"/>
      <c r="C25107" s="61"/>
      <c r="D25107" s="57"/>
      <c r="E25107" s="62"/>
    </row>
    <row r="25108">
      <c r="A25108" s="61"/>
      <c r="B25108" s="61"/>
      <c r="C25108" s="61"/>
      <c r="D25108" s="57"/>
      <c r="E25108" s="62"/>
    </row>
    <row r="25109">
      <c r="A25109" s="61"/>
      <c r="B25109" s="61"/>
      <c r="C25109" s="61"/>
      <c r="D25109" s="57"/>
      <c r="E25109" s="62"/>
    </row>
    <row r="25110">
      <c r="A25110" s="61"/>
      <c r="B25110" s="61"/>
      <c r="C25110" s="61"/>
      <c r="D25110" s="57"/>
      <c r="E25110" s="62"/>
    </row>
    <row r="25111">
      <c r="A25111" s="61"/>
      <c r="B25111" s="61"/>
      <c r="C25111" s="61"/>
      <c r="D25111" s="57"/>
      <c r="E25111" s="62"/>
    </row>
    <row r="25112">
      <c r="A25112" s="61"/>
      <c r="B25112" s="61"/>
      <c r="C25112" s="61"/>
      <c r="D25112" s="57"/>
      <c r="E25112" s="62"/>
    </row>
    <row r="25113">
      <c r="A25113" s="61"/>
      <c r="B25113" s="61"/>
      <c r="C25113" s="61"/>
      <c r="D25113" s="57"/>
      <c r="E25113" s="62"/>
    </row>
    <row r="25114">
      <c r="A25114" s="61"/>
      <c r="B25114" s="61"/>
      <c r="C25114" s="61"/>
      <c r="D25114" s="57"/>
      <c r="E25114" s="62"/>
    </row>
    <row r="25115">
      <c r="A25115" s="61"/>
      <c r="B25115" s="61"/>
      <c r="C25115" s="61"/>
      <c r="D25115" s="57"/>
      <c r="E25115" s="62"/>
    </row>
    <row r="25116">
      <c r="A25116" s="61"/>
      <c r="B25116" s="61"/>
      <c r="C25116" s="61"/>
      <c r="D25116" s="57"/>
      <c r="E25116" s="62"/>
    </row>
    <row r="25117">
      <c r="A25117" s="61"/>
      <c r="B25117" s="61"/>
      <c r="C25117" s="61"/>
      <c r="D25117" s="57"/>
      <c r="E25117" s="62"/>
    </row>
    <row r="25118">
      <c r="A25118" s="61"/>
      <c r="B25118" s="61"/>
      <c r="C25118" s="61"/>
      <c r="D25118" s="57"/>
      <c r="E25118" s="62"/>
    </row>
    <row r="25119">
      <c r="A25119" s="61"/>
      <c r="B25119" s="61"/>
      <c r="C25119" s="61"/>
      <c r="D25119" s="57"/>
      <c r="E25119" s="62"/>
    </row>
    <row r="25120">
      <c r="A25120" s="61"/>
      <c r="B25120" s="61"/>
      <c r="C25120" s="61"/>
      <c r="D25120" s="57"/>
      <c r="E25120" s="62"/>
    </row>
    <row r="25121">
      <c r="A25121" s="61"/>
      <c r="B25121" s="61"/>
      <c r="C25121" s="61"/>
      <c r="D25121" s="57"/>
      <c r="E25121" s="62"/>
    </row>
    <row r="25122">
      <c r="A25122" s="61"/>
      <c r="B25122" s="61"/>
      <c r="C25122" s="61"/>
      <c r="D25122" s="57"/>
      <c r="E25122" s="62"/>
    </row>
    <row r="25123">
      <c r="A25123" s="61"/>
      <c r="B25123" s="61"/>
      <c r="C25123" s="61"/>
      <c r="D25123" s="57"/>
      <c r="E25123" s="62"/>
    </row>
    <row r="25124">
      <c r="A25124" s="61"/>
      <c r="B25124" s="61"/>
      <c r="C25124" s="61"/>
      <c r="D25124" s="57"/>
      <c r="E25124" s="62"/>
    </row>
    <row r="25125">
      <c r="A25125" s="61"/>
      <c r="B25125" s="61"/>
      <c r="C25125" s="61"/>
      <c r="D25125" s="57"/>
      <c r="E25125" s="62"/>
    </row>
    <row r="25126">
      <c r="A25126" s="61"/>
      <c r="B25126" s="61"/>
      <c r="C25126" s="61"/>
      <c r="D25126" s="57"/>
      <c r="E25126" s="62"/>
    </row>
    <row r="25127">
      <c r="A25127" s="61"/>
      <c r="B25127" s="61"/>
      <c r="C25127" s="61"/>
      <c r="D25127" s="57"/>
      <c r="E25127" s="62"/>
    </row>
    <row r="25128">
      <c r="A25128" s="61"/>
      <c r="B25128" s="61"/>
      <c r="C25128" s="61"/>
      <c r="D25128" s="57"/>
      <c r="E25128" s="62"/>
    </row>
    <row r="25129">
      <c r="A25129" s="61"/>
      <c r="B25129" s="61"/>
      <c r="C25129" s="61"/>
      <c r="D25129" s="57"/>
      <c r="E25129" s="62"/>
    </row>
    <row r="25130">
      <c r="A25130" s="61"/>
      <c r="B25130" s="61"/>
      <c r="C25130" s="61"/>
      <c r="D25130" s="57"/>
      <c r="E25130" s="62"/>
    </row>
    <row r="25131">
      <c r="A25131" s="61"/>
      <c r="B25131" s="61"/>
      <c r="C25131" s="61"/>
      <c r="D25131" s="57"/>
      <c r="E25131" s="62"/>
    </row>
    <row r="25132">
      <c r="A25132" s="61"/>
      <c r="B25132" s="61"/>
      <c r="C25132" s="61"/>
      <c r="D25132" s="57"/>
      <c r="E25132" s="62"/>
    </row>
    <row r="25133">
      <c r="A25133" s="61"/>
      <c r="B25133" s="61"/>
      <c r="C25133" s="61"/>
      <c r="D25133" s="57"/>
      <c r="E25133" s="62"/>
    </row>
    <row r="25134">
      <c r="A25134" s="61"/>
      <c r="B25134" s="61"/>
      <c r="C25134" s="61"/>
      <c r="D25134" s="57"/>
      <c r="E25134" s="62"/>
    </row>
    <row r="25135">
      <c r="A25135" s="61"/>
      <c r="B25135" s="61"/>
      <c r="C25135" s="61"/>
      <c r="D25135" s="57"/>
      <c r="E25135" s="62"/>
    </row>
    <row r="25136">
      <c r="A25136" s="61"/>
      <c r="B25136" s="61"/>
      <c r="C25136" s="61"/>
      <c r="D25136" s="57"/>
      <c r="E25136" s="62"/>
    </row>
    <row r="25137">
      <c r="A25137" s="61"/>
      <c r="B25137" s="61"/>
      <c r="C25137" s="61"/>
      <c r="D25137" s="57"/>
      <c r="E25137" s="62"/>
    </row>
    <row r="25138">
      <c r="A25138" s="61"/>
      <c r="B25138" s="61"/>
      <c r="C25138" s="61"/>
      <c r="D25138" s="57"/>
      <c r="E25138" s="62"/>
    </row>
    <row r="25139">
      <c r="A25139" s="61"/>
      <c r="B25139" s="61"/>
      <c r="C25139" s="61"/>
      <c r="D25139" s="57"/>
      <c r="E25139" s="62"/>
    </row>
    <row r="25140">
      <c r="A25140" s="61"/>
      <c r="B25140" s="61"/>
      <c r="C25140" s="61"/>
      <c r="D25140" s="57"/>
      <c r="E25140" s="62"/>
    </row>
    <row r="25141">
      <c r="A25141" s="61"/>
      <c r="B25141" s="61"/>
      <c r="C25141" s="61"/>
      <c r="D25141" s="57"/>
      <c r="E25141" s="62"/>
    </row>
    <row r="25142">
      <c r="A25142" s="61"/>
      <c r="B25142" s="61"/>
      <c r="C25142" s="61"/>
      <c r="D25142" s="57"/>
      <c r="E25142" s="62"/>
    </row>
    <row r="25143">
      <c r="A25143" s="61"/>
      <c r="B25143" s="61"/>
      <c r="C25143" s="61"/>
      <c r="D25143" s="57"/>
      <c r="E25143" s="62"/>
    </row>
    <row r="25144">
      <c r="A25144" s="61"/>
      <c r="B25144" s="61"/>
      <c r="C25144" s="61"/>
      <c r="D25144" s="57"/>
      <c r="E25144" s="62"/>
    </row>
    <row r="25145">
      <c r="A25145" s="61"/>
      <c r="B25145" s="61"/>
      <c r="C25145" s="61"/>
      <c r="D25145" s="57"/>
      <c r="E25145" s="62"/>
    </row>
    <row r="25146">
      <c r="A25146" s="61"/>
      <c r="B25146" s="61"/>
      <c r="C25146" s="61"/>
      <c r="D25146" s="57"/>
      <c r="E25146" s="62"/>
    </row>
    <row r="25147">
      <c r="A25147" s="61"/>
      <c r="B25147" s="61"/>
      <c r="C25147" s="61"/>
      <c r="D25147" s="57"/>
      <c r="E25147" s="62"/>
    </row>
    <row r="25148">
      <c r="A25148" s="61"/>
      <c r="B25148" s="61"/>
      <c r="C25148" s="61"/>
      <c r="D25148" s="57"/>
      <c r="E25148" s="62"/>
    </row>
    <row r="25149">
      <c r="A25149" s="61"/>
      <c r="B25149" s="61"/>
      <c r="C25149" s="61"/>
      <c r="D25149" s="57"/>
      <c r="E25149" s="62"/>
    </row>
    <row r="25150">
      <c r="A25150" s="61"/>
      <c r="B25150" s="61"/>
      <c r="C25150" s="61"/>
      <c r="D25150" s="57"/>
      <c r="E25150" s="62"/>
    </row>
    <row r="25151">
      <c r="A25151" s="61"/>
      <c r="B25151" s="61"/>
      <c r="C25151" s="61"/>
      <c r="D25151" s="57"/>
      <c r="E25151" s="62"/>
    </row>
    <row r="25152">
      <c r="A25152" s="61"/>
      <c r="B25152" s="61"/>
      <c r="C25152" s="61"/>
      <c r="D25152" s="57"/>
      <c r="E25152" s="62"/>
    </row>
    <row r="25153">
      <c r="A25153" s="61"/>
      <c r="B25153" s="61"/>
      <c r="C25153" s="61"/>
      <c r="D25153" s="57"/>
      <c r="E25153" s="62"/>
    </row>
    <row r="25154">
      <c r="A25154" s="61"/>
      <c r="B25154" s="61"/>
      <c r="C25154" s="61"/>
      <c r="D25154" s="57"/>
      <c r="E25154" s="62"/>
    </row>
    <row r="25155">
      <c r="A25155" s="61"/>
      <c r="B25155" s="61"/>
      <c r="C25155" s="61"/>
      <c r="D25155" s="57"/>
      <c r="E25155" s="62"/>
    </row>
    <row r="25156">
      <c r="A25156" s="61"/>
      <c r="B25156" s="61"/>
      <c r="C25156" s="61"/>
      <c r="D25156" s="57"/>
      <c r="E25156" s="62"/>
    </row>
    <row r="25157">
      <c r="A25157" s="61"/>
      <c r="B25157" s="61"/>
      <c r="C25157" s="61"/>
      <c r="D25157" s="57"/>
      <c r="E25157" s="62"/>
    </row>
    <row r="25158">
      <c r="A25158" s="61"/>
      <c r="B25158" s="61"/>
      <c r="C25158" s="61"/>
      <c r="D25158" s="57"/>
      <c r="E25158" s="62"/>
    </row>
    <row r="25159">
      <c r="A25159" s="61"/>
      <c r="B25159" s="61"/>
      <c r="C25159" s="61"/>
      <c r="D25159" s="57"/>
      <c r="E25159" s="62"/>
    </row>
    <row r="25160">
      <c r="A25160" s="61"/>
      <c r="B25160" s="61"/>
      <c r="C25160" s="61"/>
      <c r="D25160" s="57"/>
      <c r="E25160" s="62"/>
    </row>
    <row r="25161">
      <c r="A25161" s="61"/>
      <c r="B25161" s="61"/>
      <c r="C25161" s="61"/>
      <c r="D25161" s="57"/>
      <c r="E25161" s="62"/>
    </row>
    <row r="25162">
      <c r="A25162" s="61"/>
      <c r="B25162" s="61"/>
      <c r="C25162" s="61"/>
      <c r="D25162" s="57"/>
      <c r="E25162" s="62"/>
    </row>
    <row r="25163">
      <c r="A25163" s="61"/>
      <c r="B25163" s="61"/>
      <c r="C25163" s="61"/>
      <c r="D25163" s="57"/>
      <c r="E25163" s="62"/>
    </row>
    <row r="25164">
      <c r="A25164" s="61"/>
      <c r="B25164" s="61"/>
      <c r="C25164" s="61"/>
      <c r="D25164" s="57"/>
      <c r="E25164" s="62"/>
    </row>
    <row r="25165">
      <c r="A25165" s="61"/>
      <c r="B25165" s="61"/>
      <c r="C25165" s="61"/>
      <c r="D25165" s="57"/>
      <c r="E25165" s="62"/>
    </row>
    <row r="25166">
      <c r="A25166" s="61"/>
      <c r="B25166" s="61"/>
      <c r="C25166" s="61"/>
      <c r="D25166" s="57"/>
      <c r="E25166" s="62"/>
    </row>
    <row r="25167">
      <c r="A25167" s="61"/>
      <c r="B25167" s="61"/>
      <c r="C25167" s="61"/>
      <c r="D25167" s="57"/>
      <c r="E25167" s="62"/>
    </row>
    <row r="25168">
      <c r="A25168" s="61"/>
      <c r="B25168" s="61"/>
      <c r="C25168" s="61"/>
      <c r="D25168" s="57"/>
      <c r="E25168" s="62"/>
    </row>
    <row r="25169">
      <c r="A25169" s="61"/>
      <c r="B25169" s="61"/>
      <c r="C25169" s="61"/>
      <c r="D25169" s="57"/>
      <c r="E25169" s="62"/>
    </row>
    <row r="25170">
      <c r="A25170" s="61"/>
      <c r="B25170" s="61"/>
      <c r="C25170" s="61"/>
      <c r="D25170" s="57"/>
      <c r="E25170" s="62"/>
    </row>
    <row r="25171">
      <c r="A25171" s="61"/>
      <c r="B25171" s="61"/>
      <c r="C25171" s="61"/>
      <c r="D25171" s="57"/>
      <c r="E25171" s="62"/>
    </row>
    <row r="25172">
      <c r="A25172" s="61"/>
      <c r="B25172" s="61"/>
      <c r="C25172" s="61"/>
      <c r="D25172" s="57"/>
      <c r="E25172" s="62"/>
    </row>
    <row r="25173">
      <c r="A25173" s="61"/>
      <c r="B25173" s="61"/>
      <c r="C25173" s="61"/>
      <c r="D25173" s="57"/>
      <c r="E25173" s="62"/>
    </row>
    <row r="25174">
      <c r="A25174" s="61"/>
      <c r="B25174" s="61"/>
      <c r="C25174" s="61"/>
      <c r="D25174" s="57"/>
      <c r="E25174" s="62"/>
    </row>
    <row r="25175">
      <c r="A25175" s="61"/>
      <c r="B25175" s="61"/>
      <c r="C25175" s="61"/>
      <c r="D25175" s="57"/>
      <c r="E25175" s="62"/>
    </row>
    <row r="25176">
      <c r="A25176" s="61"/>
      <c r="B25176" s="61"/>
      <c r="C25176" s="61"/>
      <c r="D25176" s="57"/>
      <c r="E25176" s="62"/>
    </row>
    <row r="25177">
      <c r="A25177" s="61"/>
      <c r="B25177" s="61"/>
      <c r="C25177" s="61"/>
      <c r="D25177" s="57"/>
      <c r="E25177" s="62"/>
    </row>
    <row r="25178">
      <c r="A25178" s="61"/>
      <c r="B25178" s="61"/>
      <c r="C25178" s="61"/>
      <c r="D25178" s="57"/>
      <c r="E25178" s="62"/>
    </row>
    <row r="25179">
      <c r="A25179" s="61"/>
      <c r="B25179" s="61"/>
      <c r="C25179" s="61"/>
      <c r="D25179" s="57"/>
      <c r="E25179" s="62"/>
    </row>
    <row r="25180">
      <c r="A25180" s="61"/>
      <c r="B25180" s="61"/>
      <c r="C25180" s="61"/>
      <c r="D25180" s="57"/>
      <c r="E25180" s="62"/>
    </row>
    <row r="25181">
      <c r="A25181" s="61"/>
      <c r="B25181" s="61"/>
      <c r="C25181" s="61"/>
      <c r="D25181" s="57"/>
      <c r="E25181" s="62"/>
    </row>
    <row r="25182">
      <c r="A25182" s="61"/>
      <c r="B25182" s="61"/>
      <c r="C25182" s="61"/>
      <c r="D25182" s="57"/>
      <c r="E25182" s="62"/>
    </row>
    <row r="25183">
      <c r="A25183" s="61"/>
      <c r="B25183" s="61"/>
      <c r="C25183" s="61"/>
      <c r="D25183" s="57"/>
      <c r="E25183" s="62"/>
    </row>
    <row r="25184">
      <c r="A25184" s="61"/>
      <c r="B25184" s="61"/>
      <c r="C25184" s="61"/>
      <c r="D25184" s="57"/>
      <c r="E25184" s="62"/>
    </row>
    <row r="25185">
      <c r="A25185" s="61"/>
      <c r="B25185" s="61"/>
      <c r="C25185" s="61"/>
      <c r="D25185" s="57"/>
      <c r="E25185" s="62"/>
    </row>
    <row r="25186">
      <c r="A25186" s="61"/>
      <c r="B25186" s="61"/>
      <c r="C25186" s="61"/>
      <c r="D25186" s="57"/>
      <c r="E25186" s="62"/>
    </row>
    <row r="25187">
      <c r="A25187" s="61"/>
      <c r="B25187" s="61"/>
      <c r="C25187" s="61"/>
      <c r="D25187" s="57"/>
      <c r="E25187" s="62"/>
    </row>
    <row r="25188">
      <c r="A25188" s="61"/>
      <c r="B25188" s="61"/>
      <c r="C25188" s="61"/>
      <c r="D25188" s="57"/>
      <c r="E25188" s="62"/>
    </row>
    <row r="25189">
      <c r="A25189" s="61"/>
      <c r="B25189" s="61"/>
      <c r="C25189" s="61"/>
      <c r="D25189" s="57"/>
      <c r="E25189" s="62"/>
    </row>
    <row r="25190">
      <c r="A25190" s="61"/>
      <c r="B25190" s="61"/>
      <c r="C25190" s="61"/>
      <c r="D25190" s="57"/>
      <c r="E25190" s="62"/>
    </row>
    <row r="25191">
      <c r="A25191" s="61"/>
      <c r="B25191" s="61"/>
      <c r="C25191" s="61"/>
      <c r="D25191" s="57"/>
      <c r="E25191" s="62"/>
    </row>
    <row r="25192">
      <c r="A25192" s="61"/>
      <c r="B25192" s="61"/>
      <c r="C25192" s="61"/>
      <c r="D25192" s="57"/>
      <c r="E25192" s="62"/>
    </row>
    <row r="25193">
      <c r="A25193" s="61"/>
      <c r="B25193" s="61"/>
      <c r="C25193" s="61"/>
      <c r="D25193" s="57"/>
      <c r="E25193" s="62"/>
    </row>
    <row r="25194">
      <c r="A25194" s="61"/>
      <c r="B25194" s="61"/>
      <c r="C25194" s="61"/>
      <c r="D25194" s="57"/>
      <c r="E25194" s="62"/>
    </row>
    <row r="25195">
      <c r="A25195" s="61"/>
      <c r="B25195" s="61"/>
      <c r="C25195" s="61"/>
      <c r="D25195" s="57"/>
      <c r="E25195" s="62"/>
    </row>
    <row r="25196">
      <c r="A25196" s="61"/>
      <c r="B25196" s="61"/>
      <c r="C25196" s="61"/>
      <c r="D25196" s="57"/>
      <c r="E25196" s="62"/>
    </row>
    <row r="25197">
      <c r="A25197" s="61"/>
      <c r="B25197" s="61"/>
      <c r="C25197" s="61"/>
      <c r="D25197" s="57"/>
      <c r="E25197" s="62"/>
    </row>
    <row r="25198">
      <c r="A25198" s="61"/>
      <c r="B25198" s="61"/>
      <c r="C25198" s="61"/>
      <c r="D25198" s="57"/>
      <c r="E25198" s="62"/>
    </row>
    <row r="25199">
      <c r="A25199" s="61"/>
      <c r="B25199" s="61"/>
      <c r="C25199" s="61"/>
      <c r="D25199" s="57"/>
      <c r="E25199" s="62"/>
    </row>
    <row r="25200">
      <c r="A25200" s="61"/>
      <c r="B25200" s="61"/>
      <c r="C25200" s="61"/>
      <c r="D25200" s="57"/>
      <c r="E25200" s="62"/>
    </row>
    <row r="25201">
      <c r="A25201" s="61"/>
      <c r="B25201" s="61"/>
      <c r="C25201" s="61"/>
      <c r="D25201" s="57"/>
      <c r="E25201" s="62"/>
    </row>
    <row r="25202">
      <c r="A25202" s="61"/>
      <c r="B25202" s="61"/>
      <c r="C25202" s="61"/>
      <c r="D25202" s="57"/>
      <c r="E25202" s="62"/>
    </row>
    <row r="25203">
      <c r="A25203" s="61"/>
      <c r="B25203" s="61"/>
      <c r="C25203" s="61"/>
      <c r="D25203" s="57"/>
      <c r="E25203" s="62"/>
    </row>
    <row r="25204">
      <c r="A25204" s="61"/>
      <c r="B25204" s="61"/>
      <c r="C25204" s="61"/>
      <c r="D25204" s="57"/>
      <c r="E25204" s="62"/>
    </row>
    <row r="25205">
      <c r="A25205" s="61"/>
      <c r="B25205" s="61"/>
      <c r="C25205" s="61"/>
      <c r="D25205" s="57"/>
      <c r="E25205" s="62"/>
    </row>
    <row r="25206">
      <c r="A25206" s="61"/>
      <c r="B25206" s="61"/>
      <c r="C25206" s="61"/>
      <c r="D25206" s="57"/>
      <c r="E25206" s="62"/>
    </row>
    <row r="25207">
      <c r="A25207" s="61"/>
      <c r="B25207" s="61"/>
      <c r="C25207" s="61"/>
      <c r="D25207" s="57"/>
      <c r="E25207" s="62"/>
    </row>
    <row r="25208">
      <c r="A25208" s="61"/>
      <c r="B25208" s="61"/>
      <c r="C25208" s="61"/>
      <c r="D25208" s="57"/>
      <c r="E25208" s="62"/>
    </row>
    <row r="25209">
      <c r="A25209" s="61"/>
      <c r="B25209" s="61"/>
      <c r="C25209" s="61"/>
      <c r="D25209" s="57"/>
      <c r="E25209" s="62"/>
    </row>
    <row r="25210">
      <c r="A25210" s="61"/>
      <c r="B25210" s="61"/>
      <c r="C25210" s="61"/>
      <c r="D25210" s="57"/>
      <c r="E25210" s="62"/>
    </row>
    <row r="25211">
      <c r="A25211" s="61"/>
      <c r="B25211" s="61"/>
      <c r="C25211" s="61"/>
      <c r="D25211" s="57"/>
      <c r="E25211" s="62"/>
    </row>
    <row r="25212">
      <c r="A25212" s="61"/>
      <c r="B25212" s="61"/>
      <c r="C25212" s="61"/>
      <c r="D25212" s="57"/>
      <c r="E25212" s="62"/>
    </row>
    <row r="25213">
      <c r="A25213" s="61"/>
      <c r="B25213" s="61"/>
      <c r="C25213" s="61"/>
      <c r="D25213" s="57"/>
      <c r="E25213" s="62"/>
    </row>
    <row r="25214">
      <c r="A25214" s="61"/>
      <c r="B25214" s="61"/>
      <c r="C25214" s="61"/>
      <c r="D25214" s="57"/>
      <c r="E25214" s="62"/>
    </row>
    <row r="25215">
      <c r="A25215" s="61"/>
      <c r="B25215" s="61"/>
      <c r="C25215" s="61"/>
      <c r="D25215" s="57"/>
      <c r="E25215" s="62"/>
    </row>
    <row r="25216">
      <c r="A25216" s="61"/>
      <c r="B25216" s="61"/>
      <c r="C25216" s="61"/>
      <c r="D25216" s="57"/>
      <c r="E25216" s="62"/>
    </row>
    <row r="25217">
      <c r="A25217" s="61"/>
      <c r="B25217" s="61"/>
      <c r="C25217" s="61"/>
      <c r="D25217" s="57"/>
      <c r="E25217" s="62"/>
    </row>
    <row r="25218">
      <c r="A25218" s="61"/>
      <c r="B25218" s="61"/>
      <c r="C25218" s="61"/>
      <c r="D25218" s="57"/>
      <c r="E25218" s="62"/>
    </row>
    <row r="25219">
      <c r="A25219" s="61"/>
      <c r="B25219" s="61"/>
      <c r="C25219" s="61"/>
      <c r="D25219" s="57"/>
      <c r="E25219" s="62"/>
    </row>
    <row r="25220">
      <c r="A25220" s="61"/>
      <c r="B25220" s="61"/>
      <c r="C25220" s="61"/>
      <c r="D25220" s="57"/>
      <c r="E25220" s="62"/>
    </row>
    <row r="25221">
      <c r="A25221" s="61"/>
      <c r="B25221" s="61"/>
      <c r="C25221" s="61"/>
      <c r="D25221" s="57"/>
      <c r="E25221" s="62"/>
    </row>
    <row r="25222">
      <c r="A25222" s="61"/>
      <c r="B25222" s="61"/>
      <c r="C25222" s="61"/>
      <c r="D25222" s="57"/>
      <c r="E25222" s="62"/>
    </row>
    <row r="25223">
      <c r="A25223" s="61"/>
      <c r="B25223" s="61"/>
      <c r="C25223" s="61"/>
      <c r="D25223" s="57"/>
      <c r="E25223" s="62"/>
    </row>
    <row r="25224">
      <c r="A25224" s="61"/>
      <c r="B25224" s="61"/>
      <c r="C25224" s="61"/>
      <c r="D25224" s="57"/>
      <c r="E25224" s="62"/>
    </row>
    <row r="25225">
      <c r="A25225" s="61"/>
      <c r="B25225" s="61"/>
      <c r="C25225" s="61"/>
      <c r="D25225" s="57"/>
      <c r="E25225" s="62"/>
    </row>
    <row r="25226">
      <c r="A25226" s="61"/>
      <c r="B25226" s="61"/>
      <c r="C25226" s="61"/>
      <c r="D25226" s="57"/>
      <c r="E25226" s="62"/>
    </row>
    <row r="25227">
      <c r="A25227" s="61"/>
      <c r="B25227" s="61"/>
      <c r="C25227" s="61"/>
      <c r="D25227" s="57"/>
      <c r="E25227" s="62"/>
    </row>
    <row r="25228">
      <c r="A25228" s="61"/>
      <c r="B25228" s="61"/>
      <c r="C25228" s="61"/>
      <c r="D25228" s="57"/>
      <c r="E25228" s="62"/>
    </row>
    <row r="25229">
      <c r="A25229" s="61"/>
      <c r="B25229" s="61"/>
      <c r="C25229" s="61"/>
      <c r="D25229" s="57"/>
      <c r="E25229" s="62"/>
    </row>
    <row r="25230">
      <c r="A25230" s="61"/>
      <c r="B25230" s="61"/>
      <c r="C25230" s="61"/>
      <c r="D25230" s="57"/>
      <c r="E25230" s="62"/>
    </row>
    <row r="25231">
      <c r="A25231" s="61"/>
      <c r="B25231" s="61"/>
      <c r="C25231" s="61"/>
      <c r="D25231" s="57"/>
      <c r="E25231" s="62"/>
    </row>
    <row r="25232">
      <c r="A25232" s="61"/>
      <c r="B25232" s="61"/>
      <c r="C25232" s="61"/>
      <c r="D25232" s="57"/>
      <c r="E25232" s="62"/>
    </row>
    <row r="25233">
      <c r="A25233" s="61"/>
      <c r="B25233" s="61"/>
      <c r="C25233" s="61"/>
      <c r="D25233" s="57"/>
      <c r="E25233" s="62"/>
    </row>
    <row r="25234">
      <c r="A25234" s="61"/>
      <c r="B25234" s="61"/>
      <c r="C25234" s="61"/>
      <c r="D25234" s="57"/>
      <c r="E25234" s="62"/>
    </row>
    <row r="25235">
      <c r="A25235" s="61"/>
      <c r="B25235" s="61"/>
      <c r="C25235" s="61"/>
      <c r="D25235" s="57"/>
      <c r="E25235" s="62"/>
    </row>
    <row r="25236">
      <c r="A25236" s="61"/>
      <c r="B25236" s="61"/>
      <c r="C25236" s="61"/>
      <c r="D25236" s="57"/>
      <c r="E25236" s="62"/>
    </row>
    <row r="25237">
      <c r="A25237" s="61"/>
      <c r="B25237" s="61"/>
      <c r="C25237" s="61"/>
      <c r="D25237" s="57"/>
      <c r="E25237" s="62"/>
    </row>
    <row r="25238">
      <c r="A25238" s="61"/>
      <c r="B25238" s="61"/>
      <c r="C25238" s="61"/>
      <c r="D25238" s="57"/>
      <c r="E25238" s="62"/>
    </row>
    <row r="25239">
      <c r="A25239" s="61"/>
      <c r="B25239" s="61"/>
      <c r="C25239" s="61"/>
      <c r="D25239" s="57"/>
      <c r="E25239" s="62"/>
    </row>
    <row r="25240">
      <c r="A25240" s="61"/>
      <c r="B25240" s="61"/>
      <c r="C25240" s="61"/>
      <c r="D25240" s="57"/>
      <c r="E25240" s="62"/>
    </row>
    <row r="25241">
      <c r="A25241" s="61"/>
      <c r="B25241" s="61"/>
      <c r="C25241" s="61"/>
      <c r="D25241" s="57"/>
      <c r="E25241" s="62"/>
    </row>
    <row r="25242">
      <c r="A25242" s="61"/>
      <c r="B25242" s="61"/>
      <c r="C25242" s="61"/>
      <c r="D25242" s="57"/>
      <c r="E25242" s="62"/>
    </row>
    <row r="25243">
      <c r="A25243" s="61"/>
      <c r="B25243" s="61"/>
      <c r="C25243" s="61"/>
      <c r="D25243" s="57"/>
      <c r="E25243" s="62"/>
    </row>
    <row r="25244">
      <c r="A25244" s="61"/>
      <c r="B25244" s="61"/>
      <c r="C25244" s="61"/>
      <c r="D25244" s="57"/>
      <c r="E25244" s="62"/>
    </row>
    <row r="25245">
      <c r="A25245" s="61"/>
      <c r="B25245" s="61"/>
      <c r="C25245" s="61"/>
      <c r="D25245" s="57"/>
      <c r="E25245" s="62"/>
    </row>
    <row r="25246">
      <c r="A25246" s="61"/>
      <c r="B25246" s="61"/>
      <c r="C25246" s="61"/>
      <c r="D25246" s="57"/>
      <c r="E25246" s="62"/>
    </row>
    <row r="25247">
      <c r="A25247" s="61"/>
      <c r="B25247" s="61"/>
      <c r="C25247" s="61"/>
      <c r="D25247" s="57"/>
      <c r="E25247" s="62"/>
    </row>
    <row r="25248">
      <c r="A25248" s="61"/>
      <c r="B25248" s="61"/>
      <c r="C25248" s="61"/>
      <c r="D25248" s="57"/>
      <c r="E25248" s="62"/>
    </row>
    <row r="25249">
      <c r="A25249" s="61"/>
      <c r="B25249" s="61"/>
      <c r="C25249" s="61"/>
      <c r="D25249" s="57"/>
      <c r="E25249" s="62"/>
    </row>
    <row r="25250">
      <c r="A25250" s="61"/>
      <c r="B25250" s="61"/>
      <c r="C25250" s="61"/>
      <c r="D25250" s="57"/>
      <c r="E25250" s="62"/>
    </row>
    <row r="25251">
      <c r="A25251" s="61"/>
      <c r="B25251" s="61"/>
      <c r="C25251" s="61"/>
      <c r="D25251" s="57"/>
      <c r="E25251" s="62"/>
    </row>
    <row r="25252">
      <c r="A25252" s="61"/>
      <c r="B25252" s="61"/>
      <c r="C25252" s="61"/>
      <c r="D25252" s="57"/>
      <c r="E25252" s="62"/>
    </row>
    <row r="25253">
      <c r="A25253" s="61"/>
      <c r="B25253" s="61"/>
      <c r="C25253" s="61"/>
      <c r="D25253" s="57"/>
      <c r="E25253" s="62"/>
    </row>
    <row r="25254">
      <c r="A25254" s="61"/>
      <c r="B25254" s="61"/>
      <c r="C25254" s="61"/>
      <c r="D25254" s="57"/>
      <c r="E25254" s="62"/>
    </row>
    <row r="25255">
      <c r="A25255" s="61"/>
      <c r="B25255" s="61"/>
      <c r="C25255" s="61"/>
      <c r="D25255" s="57"/>
      <c r="E25255" s="62"/>
    </row>
    <row r="25256">
      <c r="A25256" s="61"/>
      <c r="B25256" s="61"/>
      <c r="C25256" s="61"/>
      <c r="D25256" s="57"/>
      <c r="E25256" s="62"/>
    </row>
    <row r="25257">
      <c r="A25257" s="61"/>
      <c r="B25257" s="61"/>
      <c r="C25257" s="61"/>
      <c r="D25257" s="57"/>
      <c r="E25257" s="62"/>
    </row>
    <row r="25258">
      <c r="A25258" s="61"/>
      <c r="B25258" s="61"/>
      <c r="C25258" s="61"/>
      <c r="D25258" s="57"/>
      <c r="E25258" s="62"/>
    </row>
    <row r="25259">
      <c r="A25259" s="61"/>
      <c r="B25259" s="61"/>
      <c r="C25259" s="61"/>
      <c r="D25259" s="57"/>
      <c r="E25259" s="62"/>
    </row>
    <row r="25260">
      <c r="A25260" s="61"/>
      <c r="B25260" s="61"/>
      <c r="C25260" s="61"/>
      <c r="D25260" s="57"/>
      <c r="E25260" s="62"/>
    </row>
    <row r="25261">
      <c r="A25261" s="61"/>
      <c r="B25261" s="61"/>
      <c r="C25261" s="61"/>
      <c r="D25261" s="57"/>
      <c r="E25261" s="62"/>
    </row>
    <row r="25262">
      <c r="A25262" s="61"/>
      <c r="B25262" s="61"/>
      <c r="C25262" s="61"/>
      <c r="D25262" s="57"/>
      <c r="E25262" s="62"/>
    </row>
    <row r="25263">
      <c r="A25263" s="61"/>
      <c r="B25263" s="61"/>
      <c r="C25263" s="61"/>
      <c r="D25263" s="57"/>
      <c r="E25263" s="62"/>
    </row>
    <row r="25264">
      <c r="A25264" s="61"/>
      <c r="B25264" s="61"/>
      <c r="C25264" s="61"/>
      <c r="D25264" s="57"/>
      <c r="E25264" s="62"/>
    </row>
    <row r="25265">
      <c r="A25265" s="61"/>
      <c r="B25265" s="61"/>
      <c r="C25265" s="61"/>
      <c r="D25265" s="57"/>
      <c r="E25265" s="62"/>
    </row>
    <row r="25266">
      <c r="A25266" s="61"/>
      <c r="B25266" s="61"/>
      <c r="C25266" s="61"/>
      <c r="D25266" s="57"/>
      <c r="E25266" s="62"/>
    </row>
    <row r="25267">
      <c r="A25267" s="61"/>
      <c r="B25267" s="61"/>
      <c r="C25267" s="61"/>
      <c r="D25267" s="57"/>
      <c r="E25267" s="62"/>
    </row>
    <row r="25268">
      <c r="A25268" s="61"/>
      <c r="B25268" s="61"/>
      <c r="C25268" s="61"/>
      <c r="D25268" s="57"/>
      <c r="E25268" s="62"/>
    </row>
    <row r="25269">
      <c r="A25269" s="61"/>
      <c r="B25269" s="61"/>
      <c r="C25269" s="61"/>
      <c r="D25269" s="57"/>
      <c r="E25269" s="62"/>
    </row>
    <row r="25270">
      <c r="A25270" s="61"/>
      <c r="B25270" s="61"/>
      <c r="C25270" s="61"/>
      <c r="D25270" s="57"/>
      <c r="E25270" s="62"/>
    </row>
    <row r="25271">
      <c r="A25271" s="61"/>
      <c r="B25271" s="61"/>
      <c r="C25271" s="61"/>
      <c r="D25271" s="57"/>
      <c r="E25271" s="62"/>
    </row>
    <row r="25272">
      <c r="A25272" s="61"/>
      <c r="B25272" s="61"/>
      <c r="C25272" s="61"/>
      <c r="D25272" s="57"/>
      <c r="E25272" s="62"/>
    </row>
    <row r="25273">
      <c r="A25273" s="61"/>
      <c r="B25273" s="61"/>
      <c r="C25273" s="61"/>
      <c r="D25273" s="57"/>
      <c r="E25273" s="62"/>
    </row>
    <row r="25274">
      <c r="A25274" s="61"/>
      <c r="B25274" s="61"/>
      <c r="C25274" s="61"/>
      <c r="D25274" s="57"/>
      <c r="E25274" s="62"/>
    </row>
    <row r="25275">
      <c r="A25275" s="61"/>
      <c r="B25275" s="61"/>
      <c r="C25275" s="61"/>
      <c r="D25275" s="57"/>
      <c r="E25275" s="62"/>
    </row>
    <row r="25276">
      <c r="A25276" s="61"/>
      <c r="B25276" s="61"/>
      <c r="C25276" s="61"/>
      <c r="D25276" s="57"/>
      <c r="E25276" s="62"/>
    </row>
    <row r="25277">
      <c r="A25277" s="61"/>
      <c r="B25277" s="61"/>
      <c r="C25277" s="61"/>
      <c r="D25277" s="57"/>
      <c r="E25277" s="62"/>
    </row>
    <row r="25278">
      <c r="A25278" s="61"/>
      <c r="B25278" s="61"/>
      <c r="C25278" s="61"/>
      <c r="D25278" s="57"/>
      <c r="E25278" s="62"/>
    </row>
    <row r="25279">
      <c r="A25279" s="61"/>
      <c r="B25279" s="61"/>
      <c r="C25279" s="61"/>
      <c r="D25279" s="57"/>
      <c r="E25279" s="62"/>
    </row>
    <row r="25280">
      <c r="A25280" s="61"/>
      <c r="B25280" s="61"/>
      <c r="C25280" s="61"/>
      <c r="D25280" s="57"/>
      <c r="E25280" s="62"/>
    </row>
    <row r="25281">
      <c r="A25281" s="61"/>
      <c r="B25281" s="61"/>
      <c r="C25281" s="61"/>
      <c r="D25281" s="57"/>
      <c r="E25281" s="62"/>
    </row>
    <row r="25282">
      <c r="A25282" s="61"/>
      <c r="B25282" s="61"/>
      <c r="C25282" s="61"/>
      <c r="D25282" s="57"/>
      <c r="E25282" s="62"/>
    </row>
    <row r="25283">
      <c r="A25283" s="61"/>
      <c r="B25283" s="61"/>
      <c r="C25283" s="61"/>
      <c r="D25283" s="57"/>
      <c r="E25283" s="62"/>
    </row>
    <row r="25284">
      <c r="A25284" s="61"/>
      <c r="B25284" s="61"/>
      <c r="C25284" s="61"/>
      <c r="D25284" s="57"/>
      <c r="E25284" s="62"/>
    </row>
    <row r="25285">
      <c r="A25285" s="61"/>
      <c r="B25285" s="61"/>
      <c r="C25285" s="61"/>
      <c r="D25285" s="57"/>
      <c r="E25285" s="62"/>
    </row>
    <row r="25286">
      <c r="A25286" s="61"/>
      <c r="B25286" s="61"/>
      <c r="C25286" s="61"/>
      <c r="D25286" s="57"/>
      <c r="E25286" s="62"/>
    </row>
    <row r="25287">
      <c r="A25287" s="61"/>
      <c r="B25287" s="61"/>
      <c r="C25287" s="61"/>
      <c r="D25287" s="57"/>
      <c r="E25287" s="62"/>
    </row>
    <row r="25288">
      <c r="A25288" s="61"/>
      <c r="B25288" s="61"/>
      <c r="C25288" s="61"/>
      <c r="D25288" s="57"/>
      <c r="E25288" s="62"/>
    </row>
    <row r="25289">
      <c r="A25289" s="61"/>
      <c r="B25289" s="61"/>
      <c r="C25289" s="61"/>
      <c r="D25289" s="57"/>
      <c r="E25289" s="62"/>
    </row>
    <row r="25290">
      <c r="A25290" s="61"/>
      <c r="B25290" s="61"/>
      <c r="C25290" s="61"/>
      <c r="D25290" s="57"/>
      <c r="E25290" s="62"/>
    </row>
    <row r="25291">
      <c r="A25291" s="61"/>
      <c r="B25291" s="61"/>
      <c r="C25291" s="61"/>
      <c r="D25291" s="57"/>
      <c r="E25291" s="62"/>
    </row>
    <row r="25292">
      <c r="A25292" s="61"/>
      <c r="B25292" s="61"/>
      <c r="C25292" s="61"/>
      <c r="D25292" s="57"/>
      <c r="E25292" s="62"/>
    </row>
    <row r="25293">
      <c r="A25293" s="61"/>
      <c r="B25293" s="61"/>
      <c r="C25293" s="61"/>
      <c r="D25293" s="57"/>
      <c r="E25293" s="62"/>
    </row>
    <row r="25294">
      <c r="A25294" s="61"/>
      <c r="B25294" s="61"/>
      <c r="C25294" s="61"/>
      <c r="D25294" s="57"/>
      <c r="E25294" s="62"/>
    </row>
    <row r="25295">
      <c r="A25295" s="61"/>
      <c r="B25295" s="61"/>
      <c r="C25295" s="61"/>
      <c r="D25295" s="57"/>
      <c r="E25295" s="62"/>
    </row>
    <row r="25296">
      <c r="A25296" s="61"/>
      <c r="B25296" s="61"/>
      <c r="C25296" s="61"/>
      <c r="D25296" s="57"/>
      <c r="E25296" s="62"/>
    </row>
    <row r="25297">
      <c r="A25297" s="61"/>
      <c r="B25297" s="61"/>
      <c r="C25297" s="61"/>
      <c r="D25297" s="57"/>
      <c r="E25297" s="62"/>
    </row>
    <row r="25298">
      <c r="A25298" s="61"/>
      <c r="B25298" s="61"/>
      <c r="C25298" s="61"/>
      <c r="D25298" s="57"/>
      <c r="E25298" s="62"/>
    </row>
    <row r="25299">
      <c r="A25299" s="61"/>
      <c r="B25299" s="61"/>
      <c r="C25299" s="61"/>
      <c r="D25299" s="57"/>
      <c r="E25299" s="62"/>
    </row>
    <row r="25300">
      <c r="A25300" s="61"/>
      <c r="B25300" s="61"/>
      <c r="C25300" s="61"/>
      <c r="D25300" s="57"/>
      <c r="E25300" s="62"/>
    </row>
    <row r="25301">
      <c r="A25301" s="61"/>
      <c r="B25301" s="61"/>
      <c r="C25301" s="61"/>
      <c r="D25301" s="57"/>
      <c r="E25301" s="62"/>
    </row>
    <row r="25302">
      <c r="A25302" s="61"/>
      <c r="B25302" s="61"/>
      <c r="C25302" s="61"/>
      <c r="D25302" s="57"/>
      <c r="E25302" s="62"/>
    </row>
    <row r="25303">
      <c r="A25303" s="61"/>
      <c r="B25303" s="61"/>
      <c r="C25303" s="61"/>
      <c r="D25303" s="57"/>
      <c r="E25303" s="62"/>
    </row>
    <row r="25304">
      <c r="A25304" s="61"/>
      <c r="B25304" s="61"/>
      <c r="C25304" s="61"/>
      <c r="D25304" s="57"/>
      <c r="E25304" s="62"/>
    </row>
    <row r="25305">
      <c r="A25305" s="61"/>
      <c r="B25305" s="61"/>
      <c r="C25305" s="61"/>
      <c r="D25305" s="57"/>
      <c r="E25305" s="62"/>
    </row>
    <row r="25306">
      <c r="A25306" s="61"/>
      <c r="B25306" s="61"/>
      <c r="C25306" s="61"/>
      <c r="D25306" s="57"/>
      <c r="E25306" s="62"/>
    </row>
    <row r="25307">
      <c r="A25307" s="61"/>
      <c r="B25307" s="61"/>
      <c r="C25307" s="61"/>
      <c r="D25307" s="57"/>
      <c r="E25307" s="62"/>
    </row>
    <row r="25308">
      <c r="A25308" s="61"/>
      <c r="B25308" s="61"/>
      <c r="C25308" s="61"/>
      <c r="D25308" s="57"/>
      <c r="E25308" s="62"/>
    </row>
    <row r="25309">
      <c r="A25309" s="61"/>
      <c r="B25309" s="61"/>
      <c r="C25309" s="61"/>
      <c r="D25309" s="57"/>
      <c r="E25309" s="62"/>
    </row>
    <row r="25310">
      <c r="A25310" s="61"/>
      <c r="B25310" s="61"/>
      <c r="C25310" s="61"/>
      <c r="D25310" s="57"/>
      <c r="E25310" s="62"/>
    </row>
    <row r="25311">
      <c r="A25311" s="61"/>
      <c r="B25311" s="61"/>
      <c r="C25311" s="61"/>
      <c r="D25311" s="57"/>
      <c r="E25311" s="62"/>
    </row>
    <row r="25312">
      <c r="A25312" s="61"/>
      <c r="B25312" s="61"/>
      <c r="C25312" s="61"/>
      <c r="D25312" s="57"/>
      <c r="E25312" s="62"/>
    </row>
    <row r="25313">
      <c r="A25313" s="61"/>
      <c r="B25313" s="61"/>
      <c r="C25313" s="61"/>
      <c r="D25313" s="57"/>
      <c r="E25313" s="62"/>
    </row>
    <row r="25314">
      <c r="A25314" s="61"/>
      <c r="B25314" s="61"/>
      <c r="C25314" s="61"/>
      <c r="D25314" s="57"/>
      <c r="E25314" s="62"/>
    </row>
    <row r="25315">
      <c r="A25315" s="61"/>
      <c r="B25315" s="61"/>
      <c r="C25315" s="61"/>
      <c r="D25315" s="57"/>
      <c r="E25315" s="62"/>
    </row>
    <row r="25316">
      <c r="A25316" s="61"/>
      <c r="B25316" s="61"/>
      <c r="C25316" s="61"/>
      <c r="D25316" s="57"/>
      <c r="E25316" s="62"/>
    </row>
    <row r="25317">
      <c r="A25317" s="61"/>
      <c r="B25317" s="61"/>
      <c r="C25317" s="61"/>
      <c r="D25317" s="57"/>
      <c r="E25317" s="62"/>
    </row>
    <row r="25318">
      <c r="A25318" s="61"/>
      <c r="B25318" s="61"/>
      <c r="C25318" s="61"/>
      <c r="D25318" s="57"/>
      <c r="E25318" s="62"/>
    </row>
    <row r="25319">
      <c r="A25319" s="61"/>
      <c r="B25319" s="61"/>
      <c r="C25319" s="61"/>
      <c r="D25319" s="57"/>
      <c r="E25319" s="62"/>
    </row>
    <row r="25320">
      <c r="A25320" s="61"/>
      <c r="B25320" s="61"/>
      <c r="C25320" s="61"/>
      <c r="D25320" s="57"/>
      <c r="E25320" s="62"/>
    </row>
    <row r="25321">
      <c r="A25321" s="61"/>
      <c r="B25321" s="61"/>
      <c r="C25321" s="61"/>
      <c r="D25321" s="57"/>
      <c r="E25321" s="62"/>
    </row>
    <row r="25322">
      <c r="A25322" s="61"/>
      <c r="B25322" s="61"/>
      <c r="C25322" s="61"/>
      <c r="D25322" s="57"/>
      <c r="E25322" s="62"/>
    </row>
    <row r="25323">
      <c r="A25323" s="61"/>
      <c r="B25323" s="61"/>
      <c r="C25323" s="61"/>
      <c r="D25323" s="57"/>
      <c r="E25323" s="62"/>
    </row>
    <row r="25324">
      <c r="A25324" s="61"/>
      <c r="B25324" s="61"/>
      <c r="C25324" s="61"/>
      <c r="D25324" s="57"/>
      <c r="E25324" s="62"/>
    </row>
    <row r="25325">
      <c r="A25325" s="61"/>
      <c r="B25325" s="61"/>
      <c r="C25325" s="61"/>
      <c r="D25325" s="57"/>
      <c r="E25325" s="62"/>
    </row>
    <row r="25326">
      <c r="A25326" s="61"/>
      <c r="B25326" s="61"/>
      <c r="C25326" s="61"/>
      <c r="D25326" s="57"/>
      <c r="E25326" s="62"/>
    </row>
    <row r="25327">
      <c r="A25327" s="61"/>
      <c r="B25327" s="61"/>
      <c r="C25327" s="61"/>
      <c r="D25327" s="57"/>
      <c r="E25327" s="62"/>
    </row>
    <row r="25328">
      <c r="A25328" s="61"/>
      <c r="B25328" s="61"/>
      <c r="C25328" s="61"/>
      <c r="D25328" s="57"/>
      <c r="E25328" s="62"/>
    </row>
    <row r="25329">
      <c r="A25329" s="61"/>
      <c r="B25329" s="61"/>
      <c r="C25329" s="61"/>
      <c r="D25329" s="57"/>
      <c r="E25329" s="62"/>
    </row>
    <row r="25330">
      <c r="A25330" s="61"/>
      <c r="B25330" s="61"/>
      <c r="C25330" s="61"/>
      <c r="D25330" s="57"/>
      <c r="E25330" s="62"/>
    </row>
    <row r="25331">
      <c r="A25331" s="61"/>
      <c r="B25331" s="61"/>
      <c r="C25331" s="61"/>
      <c r="D25331" s="57"/>
      <c r="E25331" s="62"/>
    </row>
    <row r="25332">
      <c r="A25332" s="61"/>
      <c r="B25332" s="61"/>
      <c r="C25332" s="61"/>
      <c r="D25332" s="57"/>
      <c r="E25332" s="62"/>
    </row>
    <row r="25333">
      <c r="A25333" s="61"/>
      <c r="B25333" s="61"/>
      <c r="C25333" s="61"/>
      <c r="D25333" s="57"/>
      <c r="E25333" s="62"/>
    </row>
    <row r="25334">
      <c r="A25334" s="61"/>
      <c r="B25334" s="61"/>
      <c r="C25334" s="61"/>
      <c r="D25334" s="57"/>
      <c r="E25334" s="62"/>
    </row>
    <row r="25335">
      <c r="A25335" s="61"/>
      <c r="B25335" s="61"/>
      <c r="C25335" s="61"/>
      <c r="D25335" s="57"/>
      <c r="E25335" s="62"/>
    </row>
    <row r="25336">
      <c r="A25336" s="61"/>
      <c r="B25336" s="61"/>
      <c r="C25336" s="61"/>
      <c r="D25336" s="57"/>
      <c r="E25336" s="62"/>
    </row>
    <row r="25337">
      <c r="A25337" s="61"/>
      <c r="B25337" s="61"/>
      <c r="C25337" s="61"/>
      <c r="D25337" s="57"/>
      <c r="E25337" s="62"/>
    </row>
    <row r="25338">
      <c r="A25338" s="61"/>
      <c r="B25338" s="61"/>
      <c r="C25338" s="61"/>
      <c r="D25338" s="57"/>
      <c r="E25338" s="62"/>
    </row>
    <row r="25339">
      <c r="A25339" s="61"/>
      <c r="B25339" s="61"/>
      <c r="C25339" s="61"/>
      <c r="D25339" s="57"/>
      <c r="E25339" s="62"/>
    </row>
    <row r="25340">
      <c r="A25340" s="61"/>
      <c r="B25340" s="61"/>
      <c r="C25340" s="61"/>
      <c r="D25340" s="57"/>
      <c r="E25340" s="62"/>
    </row>
    <row r="25341">
      <c r="A25341" s="61"/>
      <c r="B25341" s="61"/>
      <c r="C25341" s="61"/>
      <c r="D25341" s="57"/>
      <c r="E25341" s="62"/>
    </row>
    <row r="25342">
      <c r="A25342" s="61"/>
      <c r="B25342" s="61"/>
      <c r="C25342" s="61"/>
      <c r="D25342" s="57"/>
      <c r="E25342" s="62"/>
    </row>
    <row r="25343">
      <c r="A25343" s="61"/>
      <c r="B25343" s="61"/>
      <c r="C25343" s="61"/>
      <c r="D25343" s="57"/>
      <c r="E25343" s="62"/>
    </row>
    <row r="25344">
      <c r="A25344" s="61"/>
      <c r="B25344" s="61"/>
      <c r="C25344" s="61"/>
      <c r="D25344" s="57"/>
      <c r="E25344" s="62"/>
    </row>
    <row r="25345">
      <c r="A25345" s="61"/>
      <c r="B25345" s="61"/>
      <c r="C25345" s="61"/>
      <c r="D25345" s="57"/>
      <c r="E25345" s="62"/>
    </row>
    <row r="25346">
      <c r="A25346" s="61"/>
      <c r="B25346" s="61"/>
      <c r="C25346" s="61"/>
      <c r="D25346" s="57"/>
      <c r="E25346" s="62"/>
    </row>
    <row r="25347">
      <c r="A25347" s="61"/>
      <c r="B25347" s="61"/>
      <c r="C25347" s="61"/>
      <c r="D25347" s="57"/>
      <c r="E25347" s="62"/>
    </row>
    <row r="25348">
      <c r="A25348" s="61"/>
      <c r="B25348" s="61"/>
      <c r="C25348" s="61"/>
      <c r="D25348" s="57"/>
      <c r="E25348" s="62"/>
    </row>
    <row r="25349">
      <c r="A25349" s="61"/>
      <c r="B25349" s="61"/>
      <c r="C25349" s="61"/>
      <c r="D25349" s="57"/>
      <c r="E25349" s="62"/>
    </row>
    <row r="25350">
      <c r="A25350" s="61"/>
      <c r="B25350" s="61"/>
      <c r="C25350" s="61"/>
      <c r="D25350" s="57"/>
      <c r="E25350" s="62"/>
    </row>
    <row r="25351">
      <c r="A25351" s="61"/>
      <c r="B25351" s="61"/>
      <c r="C25351" s="61"/>
      <c r="D25351" s="57"/>
      <c r="E25351" s="62"/>
    </row>
    <row r="25352">
      <c r="A25352" s="61"/>
      <c r="B25352" s="61"/>
      <c r="C25352" s="61"/>
      <c r="D25352" s="57"/>
      <c r="E25352" s="62"/>
    </row>
    <row r="25353">
      <c r="A25353" s="61"/>
      <c r="B25353" s="61"/>
      <c r="C25353" s="61"/>
      <c r="D25353" s="57"/>
      <c r="E25353" s="62"/>
    </row>
    <row r="25354">
      <c r="A25354" s="61"/>
      <c r="B25354" s="61"/>
      <c r="C25354" s="61"/>
      <c r="D25354" s="57"/>
      <c r="E25354" s="62"/>
    </row>
    <row r="25355">
      <c r="A25355" s="61"/>
      <c r="B25355" s="61"/>
      <c r="C25355" s="61"/>
      <c r="D25355" s="57"/>
      <c r="E25355" s="62"/>
    </row>
    <row r="25356">
      <c r="A25356" s="61"/>
      <c r="B25356" s="61"/>
      <c r="C25356" s="61"/>
      <c r="D25356" s="57"/>
      <c r="E25356" s="62"/>
    </row>
    <row r="25357">
      <c r="A25357" s="61"/>
      <c r="B25357" s="61"/>
      <c r="C25357" s="61"/>
      <c r="D25357" s="57"/>
      <c r="E25357" s="62"/>
    </row>
    <row r="25358">
      <c r="A25358" s="61"/>
      <c r="B25358" s="61"/>
      <c r="C25358" s="61"/>
      <c r="D25358" s="57"/>
      <c r="E25358" s="62"/>
    </row>
    <row r="25359">
      <c r="A25359" s="61"/>
      <c r="B25359" s="61"/>
      <c r="C25359" s="61"/>
      <c r="D25359" s="57"/>
      <c r="E25359" s="62"/>
    </row>
    <row r="25360">
      <c r="A25360" s="61"/>
      <c r="B25360" s="61"/>
      <c r="C25360" s="61"/>
      <c r="D25360" s="57"/>
      <c r="E25360" s="62"/>
    </row>
    <row r="25361">
      <c r="A25361" s="61"/>
      <c r="B25361" s="61"/>
      <c r="C25361" s="61"/>
      <c r="D25361" s="57"/>
      <c r="E25361" s="62"/>
    </row>
    <row r="25362">
      <c r="A25362" s="61"/>
      <c r="B25362" s="61"/>
      <c r="C25362" s="61"/>
      <c r="D25362" s="57"/>
      <c r="E25362" s="62"/>
    </row>
    <row r="25363">
      <c r="A25363" s="61"/>
      <c r="B25363" s="61"/>
      <c r="C25363" s="61"/>
      <c r="D25363" s="57"/>
      <c r="E25363" s="62"/>
    </row>
    <row r="25364">
      <c r="A25364" s="61"/>
      <c r="B25364" s="61"/>
      <c r="C25364" s="61"/>
      <c r="D25364" s="57"/>
      <c r="E25364" s="62"/>
    </row>
    <row r="25365">
      <c r="A25365" s="61"/>
      <c r="B25365" s="61"/>
      <c r="C25365" s="61"/>
      <c r="D25365" s="57"/>
      <c r="E25365" s="62"/>
    </row>
    <row r="25366">
      <c r="A25366" s="61"/>
      <c r="B25366" s="61"/>
      <c r="C25366" s="61"/>
      <c r="D25366" s="57"/>
      <c r="E25366" s="62"/>
    </row>
    <row r="25367">
      <c r="A25367" s="61"/>
      <c r="B25367" s="61"/>
      <c r="C25367" s="61"/>
      <c r="D25367" s="57"/>
      <c r="E25367" s="62"/>
    </row>
    <row r="25368">
      <c r="A25368" s="61"/>
      <c r="B25368" s="61"/>
      <c r="C25368" s="61"/>
      <c r="D25368" s="57"/>
      <c r="E25368" s="62"/>
    </row>
    <row r="25369">
      <c r="A25369" s="61"/>
      <c r="B25369" s="61"/>
      <c r="C25369" s="61"/>
      <c r="D25369" s="57"/>
      <c r="E25369" s="62"/>
    </row>
    <row r="25370">
      <c r="A25370" s="61"/>
      <c r="B25370" s="61"/>
      <c r="C25370" s="61"/>
      <c r="D25370" s="57"/>
      <c r="E25370" s="62"/>
    </row>
    <row r="25371">
      <c r="A25371" s="61"/>
      <c r="B25371" s="61"/>
      <c r="C25371" s="61"/>
      <c r="D25371" s="57"/>
      <c r="E25371" s="62"/>
    </row>
    <row r="25372">
      <c r="A25372" s="61"/>
      <c r="B25372" s="61"/>
      <c r="C25372" s="61"/>
      <c r="D25372" s="57"/>
      <c r="E25372" s="62"/>
    </row>
    <row r="25373">
      <c r="A25373" s="61"/>
      <c r="B25373" s="61"/>
      <c r="C25373" s="61"/>
      <c r="D25373" s="57"/>
      <c r="E25373" s="62"/>
    </row>
    <row r="25374">
      <c r="A25374" s="61"/>
      <c r="B25374" s="61"/>
      <c r="C25374" s="61"/>
      <c r="D25374" s="57"/>
      <c r="E25374" s="62"/>
    </row>
    <row r="25375">
      <c r="A25375" s="61"/>
      <c r="B25375" s="61"/>
      <c r="C25375" s="61"/>
      <c r="D25375" s="57"/>
      <c r="E25375" s="62"/>
    </row>
    <row r="25376">
      <c r="A25376" s="61"/>
      <c r="B25376" s="61"/>
      <c r="C25376" s="61"/>
      <c r="D25376" s="57"/>
      <c r="E25376" s="62"/>
    </row>
    <row r="25377">
      <c r="A25377" s="61"/>
      <c r="B25377" s="61"/>
      <c r="C25377" s="61"/>
      <c r="D25377" s="57"/>
      <c r="E25377" s="62"/>
    </row>
    <row r="25378">
      <c r="A25378" s="61"/>
      <c r="B25378" s="61"/>
      <c r="C25378" s="61"/>
      <c r="D25378" s="57"/>
      <c r="E25378" s="62"/>
    </row>
    <row r="25379">
      <c r="A25379" s="61"/>
      <c r="B25379" s="61"/>
      <c r="C25379" s="61"/>
      <c r="D25379" s="57"/>
      <c r="E25379" s="62"/>
    </row>
    <row r="25380">
      <c r="A25380" s="61"/>
      <c r="B25380" s="61"/>
      <c r="C25380" s="61"/>
      <c r="D25380" s="57"/>
      <c r="E25380" s="62"/>
    </row>
    <row r="25381">
      <c r="A25381" s="61"/>
      <c r="B25381" s="61"/>
      <c r="C25381" s="61"/>
      <c r="D25381" s="57"/>
      <c r="E25381" s="62"/>
    </row>
    <row r="25382">
      <c r="A25382" s="61"/>
      <c r="B25382" s="61"/>
      <c r="C25382" s="61"/>
      <c r="D25382" s="57"/>
      <c r="E25382" s="62"/>
    </row>
    <row r="25383">
      <c r="A25383" s="61"/>
      <c r="B25383" s="61"/>
      <c r="C25383" s="61"/>
      <c r="D25383" s="57"/>
      <c r="E25383" s="62"/>
    </row>
    <row r="25384">
      <c r="A25384" s="61"/>
      <c r="B25384" s="61"/>
      <c r="C25384" s="61"/>
      <c r="D25384" s="57"/>
      <c r="E25384" s="62"/>
    </row>
    <row r="25385">
      <c r="A25385" s="61"/>
      <c r="B25385" s="61"/>
      <c r="C25385" s="61"/>
      <c r="D25385" s="57"/>
      <c r="E25385" s="62"/>
    </row>
    <row r="25386">
      <c r="A25386" s="61"/>
      <c r="B25386" s="61"/>
      <c r="C25386" s="61"/>
      <c r="D25386" s="57"/>
      <c r="E25386" s="62"/>
    </row>
    <row r="25387">
      <c r="A25387" s="61"/>
      <c r="B25387" s="61"/>
      <c r="C25387" s="61"/>
      <c r="D25387" s="57"/>
      <c r="E25387" s="62"/>
    </row>
    <row r="25388">
      <c r="A25388" s="61"/>
      <c r="B25388" s="61"/>
      <c r="C25388" s="61"/>
      <c r="D25388" s="57"/>
      <c r="E25388" s="62"/>
    </row>
    <row r="25389">
      <c r="A25389" s="61"/>
      <c r="B25389" s="61"/>
      <c r="C25389" s="61"/>
      <c r="D25389" s="57"/>
      <c r="E25389" s="62"/>
    </row>
    <row r="25390">
      <c r="A25390" s="61"/>
      <c r="B25390" s="61"/>
      <c r="C25390" s="61"/>
      <c r="D25390" s="57"/>
      <c r="E25390" s="62"/>
    </row>
    <row r="25391">
      <c r="A25391" s="61"/>
      <c r="B25391" s="61"/>
      <c r="C25391" s="61"/>
      <c r="D25391" s="57"/>
      <c r="E25391" s="62"/>
    </row>
    <row r="25392">
      <c r="A25392" s="61"/>
      <c r="B25392" s="61"/>
      <c r="C25392" s="61"/>
      <c r="D25392" s="57"/>
      <c r="E25392" s="62"/>
    </row>
    <row r="25393">
      <c r="A25393" s="61"/>
      <c r="B25393" s="61"/>
      <c r="C25393" s="61"/>
      <c r="D25393" s="57"/>
      <c r="E25393" s="62"/>
    </row>
    <row r="25394">
      <c r="A25394" s="61"/>
      <c r="B25394" s="61"/>
      <c r="C25394" s="61"/>
      <c r="D25394" s="57"/>
      <c r="E25394" s="62"/>
    </row>
    <row r="25395">
      <c r="A25395" s="61"/>
      <c r="B25395" s="61"/>
      <c r="C25395" s="61"/>
      <c r="D25395" s="57"/>
      <c r="E25395" s="62"/>
    </row>
    <row r="25396">
      <c r="A25396" s="61"/>
      <c r="B25396" s="61"/>
      <c r="C25396" s="61"/>
      <c r="D25396" s="57"/>
      <c r="E25396" s="62"/>
    </row>
    <row r="25397">
      <c r="A25397" s="61"/>
      <c r="B25397" s="61"/>
      <c r="C25397" s="61"/>
      <c r="D25397" s="57"/>
      <c r="E25397" s="62"/>
    </row>
    <row r="25398">
      <c r="A25398" s="61"/>
      <c r="B25398" s="61"/>
      <c r="C25398" s="61"/>
      <c r="D25398" s="57"/>
      <c r="E25398" s="62"/>
    </row>
    <row r="25399">
      <c r="A25399" s="61"/>
      <c r="B25399" s="61"/>
      <c r="C25399" s="61"/>
      <c r="D25399" s="57"/>
      <c r="E25399" s="62"/>
    </row>
    <row r="25400">
      <c r="A25400" s="61"/>
      <c r="B25400" s="61"/>
      <c r="C25400" s="61"/>
      <c r="D25400" s="57"/>
      <c r="E25400" s="62"/>
    </row>
    <row r="25401">
      <c r="A25401" s="61"/>
      <c r="B25401" s="61"/>
      <c r="C25401" s="61"/>
      <c r="D25401" s="57"/>
      <c r="E25401" s="62"/>
    </row>
    <row r="25402">
      <c r="A25402" s="61"/>
      <c r="B25402" s="61"/>
      <c r="C25402" s="61"/>
      <c r="D25402" s="57"/>
      <c r="E25402" s="62"/>
    </row>
    <row r="25403">
      <c r="A25403" s="61"/>
      <c r="B25403" s="61"/>
      <c r="C25403" s="61"/>
      <c r="D25403" s="57"/>
      <c r="E25403" s="62"/>
    </row>
    <row r="25404">
      <c r="A25404" s="61"/>
      <c r="B25404" s="61"/>
      <c r="C25404" s="61"/>
      <c r="D25404" s="57"/>
      <c r="E25404" s="62"/>
    </row>
    <row r="25405">
      <c r="A25405" s="61"/>
      <c r="B25405" s="61"/>
      <c r="C25405" s="61"/>
      <c r="D25405" s="57"/>
      <c r="E25405" s="62"/>
    </row>
    <row r="25406">
      <c r="A25406" s="61"/>
      <c r="B25406" s="61"/>
      <c r="C25406" s="61"/>
      <c r="D25406" s="57"/>
      <c r="E25406" s="62"/>
    </row>
    <row r="25407">
      <c r="A25407" s="61"/>
      <c r="B25407" s="61"/>
      <c r="C25407" s="61"/>
      <c r="D25407" s="57"/>
      <c r="E25407" s="62"/>
    </row>
    <row r="25408">
      <c r="A25408" s="61"/>
      <c r="B25408" s="61"/>
      <c r="C25408" s="61"/>
      <c r="D25408" s="57"/>
      <c r="E25408" s="62"/>
    </row>
    <row r="25409">
      <c r="A25409" s="61"/>
      <c r="B25409" s="61"/>
      <c r="C25409" s="61"/>
      <c r="D25409" s="57"/>
      <c r="E25409" s="62"/>
    </row>
    <row r="25410">
      <c r="A25410" s="61"/>
      <c r="B25410" s="61"/>
      <c r="C25410" s="61"/>
      <c r="D25410" s="57"/>
      <c r="E25410" s="62"/>
    </row>
    <row r="25411">
      <c r="A25411" s="61"/>
      <c r="B25411" s="61"/>
      <c r="C25411" s="61"/>
      <c r="D25411" s="57"/>
      <c r="E25411" s="62"/>
    </row>
    <row r="25412">
      <c r="A25412" s="61"/>
      <c r="B25412" s="61"/>
      <c r="C25412" s="61"/>
      <c r="D25412" s="57"/>
      <c r="E25412" s="62"/>
    </row>
    <row r="25413">
      <c r="A25413" s="61"/>
      <c r="B25413" s="61"/>
      <c r="C25413" s="61"/>
      <c r="D25413" s="57"/>
      <c r="E25413" s="62"/>
    </row>
    <row r="25414">
      <c r="A25414" s="61"/>
      <c r="B25414" s="61"/>
      <c r="C25414" s="61"/>
      <c r="D25414" s="57"/>
      <c r="E25414" s="62"/>
    </row>
    <row r="25415">
      <c r="A25415" s="61"/>
      <c r="B25415" s="61"/>
      <c r="C25415" s="61"/>
      <c r="D25415" s="57"/>
      <c r="E25415" s="62"/>
    </row>
    <row r="25416">
      <c r="A25416" s="61"/>
      <c r="B25416" s="61"/>
      <c r="C25416" s="61"/>
      <c r="D25416" s="57"/>
      <c r="E25416" s="62"/>
    </row>
    <row r="25417">
      <c r="A25417" s="61"/>
      <c r="B25417" s="61"/>
      <c r="C25417" s="61"/>
      <c r="D25417" s="57"/>
      <c r="E25417" s="62"/>
    </row>
    <row r="25418">
      <c r="A25418" s="61"/>
      <c r="B25418" s="61"/>
      <c r="C25418" s="61"/>
      <c r="D25418" s="57"/>
      <c r="E25418" s="62"/>
    </row>
    <row r="25419">
      <c r="A25419" s="61"/>
      <c r="B25419" s="61"/>
      <c r="C25419" s="61"/>
      <c r="D25419" s="57"/>
      <c r="E25419" s="62"/>
    </row>
    <row r="25420">
      <c r="A25420" s="61"/>
      <c r="B25420" s="61"/>
      <c r="C25420" s="61"/>
      <c r="D25420" s="57"/>
      <c r="E25420" s="62"/>
    </row>
    <row r="25421">
      <c r="A25421" s="61"/>
      <c r="B25421" s="61"/>
      <c r="C25421" s="61"/>
      <c r="D25421" s="57"/>
      <c r="E25421" s="62"/>
    </row>
    <row r="25422">
      <c r="A25422" s="61"/>
      <c r="B25422" s="61"/>
      <c r="C25422" s="61"/>
      <c r="D25422" s="57"/>
      <c r="E25422" s="62"/>
    </row>
    <row r="25423">
      <c r="A25423" s="61"/>
      <c r="B25423" s="61"/>
      <c r="C25423" s="61"/>
      <c r="D25423" s="57"/>
      <c r="E25423" s="62"/>
    </row>
    <row r="25424">
      <c r="A25424" s="61"/>
      <c r="B25424" s="61"/>
      <c r="C25424" s="61"/>
      <c r="D25424" s="57"/>
      <c r="E25424" s="62"/>
    </row>
    <row r="25425">
      <c r="A25425" s="61"/>
      <c r="B25425" s="61"/>
      <c r="C25425" s="61"/>
      <c r="D25425" s="57"/>
      <c r="E25425" s="62"/>
    </row>
    <row r="25426">
      <c r="A25426" s="61"/>
      <c r="B25426" s="61"/>
      <c r="C25426" s="61"/>
      <c r="D25426" s="57"/>
      <c r="E25426" s="62"/>
    </row>
    <row r="25427">
      <c r="A25427" s="61"/>
      <c r="B25427" s="61"/>
      <c r="C25427" s="61"/>
      <c r="D25427" s="57"/>
      <c r="E25427" s="62"/>
    </row>
    <row r="25428">
      <c r="A25428" s="61"/>
      <c r="B25428" s="61"/>
      <c r="C25428" s="61"/>
      <c r="D25428" s="57"/>
      <c r="E25428" s="62"/>
    </row>
    <row r="25429">
      <c r="A25429" s="61"/>
      <c r="B25429" s="61"/>
      <c r="C25429" s="61"/>
      <c r="D25429" s="57"/>
      <c r="E25429" s="62"/>
    </row>
    <row r="25430">
      <c r="A25430" s="61"/>
      <c r="B25430" s="61"/>
      <c r="C25430" s="61"/>
      <c r="D25430" s="57"/>
      <c r="E25430" s="62"/>
    </row>
    <row r="25431">
      <c r="A25431" s="61"/>
      <c r="B25431" s="61"/>
      <c r="C25431" s="61"/>
      <c r="D25431" s="57"/>
      <c r="E25431" s="62"/>
    </row>
    <row r="25432">
      <c r="A25432" s="61"/>
      <c r="B25432" s="61"/>
      <c r="C25432" s="61"/>
      <c r="D25432" s="57"/>
      <c r="E25432" s="62"/>
    </row>
    <row r="25433">
      <c r="A25433" s="61"/>
      <c r="B25433" s="61"/>
      <c r="C25433" s="61"/>
      <c r="D25433" s="57"/>
      <c r="E25433" s="62"/>
    </row>
    <row r="25434">
      <c r="A25434" s="61"/>
      <c r="B25434" s="61"/>
      <c r="C25434" s="61"/>
      <c r="D25434" s="57"/>
      <c r="E25434" s="62"/>
    </row>
    <row r="25435">
      <c r="A25435" s="61"/>
      <c r="B25435" s="61"/>
      <c r="C25435" s="61"/>
      <c r="D25435" s="57"/>
      <c r="E25435" s="62"/>
    </row>
    <row r="25436">
      <c r="A25436" s="61"/>
      <c r="B25436" s="61"/>
      <c r="C25436" s="61"/>
      <c r="D25436" s="57"/>
      <c r="E25436" s="62"/>
    </row>
    <row r="25437">
      <c r="A25437" s="61"/>
      <c r="B25437" s="61"/>
      <c r="C25437" s="61"/>
      <c r="D25437" s="57"/>
      <c r="E25437" s="62"/>
    </row>
    <row r="25438">
      <c r="A25438" s="61"/>
      <c r="B25438" s="61"/>
      <c r="C25438" s="61"/>
      <c r="D25438" s="57"/>
      <c r="E25438" s="62"/>
    </row>
    <row r="25439">
      <c r="A25439" s="61"/>
      <c r="B25439" s="61"/>
      <c r="C25439" s="61"/>
      <c r="D25439" s="57"/>
      <c r="E25439" s="62"/>
    </row>
    <row r="25440">
      <c r="A25440" s="61"/>
      <c r="B25440" s="61"/>
      <c r="C25440" s="61"/>
      <c r="D25440" s="57"/>
      <c r="E25440" s="62"/>
    </row>
    <row r="25441">
      <c r="A25441" s="61"/>
      <c r="B25441" s="61"/>
      <c r="C25441" s="61"/>
      <c r="D25441" s="57"/>
      <c r="E25441" s="62"/>
    </row>
    <row r="25442">
      <c r="A25442" s="61"/>
      <c r="B25442" s="61"/>
      <c r="C25442" s="61"/>
      <c r="D25442" s="57"/>
      <c r="E25442" s="62"/>
    </row>
    <row r="25443">
      <c r="A25443" s="61"/>
      <c r="B25443" s="61"/>
      <c r="C25443" s="61"/>
      <c r="D25443" s="57"/>
      <c r="E25443" s="62"/>
    </row>
    <row r="25444">
      <c r="A25444" s="61"/>
      <c r="B25444" s="61"/>
      <c r="C25444" s="61"/>
      <c r="D25444" s="57"/>
      <c r="E25444" s="62"/>
    </row>
    <row r="25445">
      <c r="A25445" s="61"/>
      <c r="B25445" s="61"/>
      <c r="C25445" s="61"/>
      <c r="D25445" s="57"/>
      <c r="E25445" s="62"/>
    </row>
    <row r="25446">
      <c r="A25446" s="61"/>
      <c r="B25446" s="61"/>
      <c r="C25446" s="61"/>
      <c r="D25446" s="57"/>
      <c r="E25446" s="62"/>
    </row>
    <row r="25447">
      <c r="A25447" s="61"/>
      <c r="B25447" s="61"/>
      <c r="C25447" s="61"/>
      <c r="D25447" s="57"/>
      <c r="E25447" s="62"/>
    </row>
    <row r="25448">
      <c r="A25448" s="61"/>
      <c r="B25448" s="61"/>
      <c r="C25448" s="61"/>
      <c r="D25448" s="57"/>
      <c r="E25448" s="62"/>
    </row>
    <row r="25449">
      <c r="A25449" s="61"/>
      <c r="B25449" s="61"/>
      <c r="C25449" s="61"/>
      <c r="D25449" s="57"/>
      <c r="E25449" s="62"/>
    </row>
    <row r="25450">
      <c r="A25450" s="61"/>
      <c r="B25450" s="61"/>
      <c r="C25450" s="61"/>
      <c r="D25450" s="57"/>
      <c r="E25450" s="62"/>
    </row>
    <row r="25451">
      <c r="A25451" s="61"/>
      <c r="B25451" s="61"/>
      <c r="C25451" s="61"/>
      <c r="D25451" s="57"/>
      <c r="E25451" s="62"/>
    </row>
    <row r="25452">
      <c r="A25452" s="61"/>
      <c r="B25452" s="61"/>
      <c r="C25452" s="61"/>
      <c r="D25452" s="57"/>
      <c r="E25452" s="62"/>
    </row>
    <row r="25453">
      <c r="A25453" s="61"/>
      <c r="B25453" s="61"/>
      <c r="C25453" s="61"/>
      <c r="D25453" s="57"/>
      <c r="E25453" s="62"/>
    </row>
    <row r="25454">
      <c r="A25454" s="61"/>
      <c r="B25454" s="61"/>
      <c r="C25454" s="61"/>
      <c r="D25454" s="57"/>
      <c r="E25454" s="62"/>
    </row>
    <row r="25455">
      <c r="A25455" s="61"/>
      <c r="B25455" s="61"/>
      <c r="C25455" s="61"/>
      <c r="D25455" s="57"/>
      <c r="E25455" s="62"/>
    </row>
    <row r="25456">
      <c r="A25456" s="61"/>
      <c r="B25456" s="61"/>
      <c r="C25456" s="61"/>
      <c r="D25456" s="57"/>
      <c r="E25456" s="62"/>
    </row>
    <row r="25457">
      <c r="A25457" s="61"/>
      <c r="B25457" s="61"/>
      <c r="C25457" s="61"/>
      <c r="D25457" s="57"/>
      <c r="E25457" s="62"/>
    </row>
    <row r="25458">
      <c r="A25458" s="61"/>
      <c r="B25458" s="61"/>
      <c r="C25458" s="61"/>
      <c r="D25458" s="57"/>
      <c r="E25458" s="62"/>
    </row>
    <row r="25459">
      <c r="A25459" s="61"/>
      <c r="B25459" s="61"/>
      <c r="C25459" s="61"/>
      <c r="D25459" s="57"/>
      <c r="E25459" s="62"/>
    </row>
    <row r="25460">
      <c r="A25460" s="61"/>
      <c r="B25460" s="61"/>
      <c r="C25460" s="61"/>
      <c r="D25460" s="57"/>
      <c r="E25460" s="62"/>
    </row>
    <row r="25461">
      <c r="A25461" s="61"/>
      <c r="B25461" s="61"/>
      <c r="C25461" s="61"/>
      <c r="D25461" s="57"/>
      <c r="E25461" s="62"/>
    </row>
    <row r="25462">
      <c r="A25462" s="61"/>
      <c r="B25462" s="61"/>
      <c r="C25462" s="61"/>
      <c r="D25462" s="57"/>
      <c r="E25462" s="62"/>
    </row>
    <row r="25463">
      <c r="A25463" s="61"/>
      <c r="B25463" s="61"/>
      <c r="C25463" s="61"/>
      <c r="D25463" s="57"/>
      <c r="E25463" s="62"/>
    </row>
    <row r="25464">
      <c r="A25464" s="61"/>
      <c r="B25464" s="61"/>
      <c r="C25464" s="61"/>
      <c r="D25464" s="57"/>
      <c r="E25464" s="62"/>
    </row>
    <row r="25465">
      <c r="A25465" s="61"/>
      <c r="B25465" s="61"/>
      <c r="C25465" s="61"/>
      <c r="D25465" s="57"/>
      <c r="E25465" s="62"/>
    </row>
    <row r="25466">
      <c r="A25466" s="61"/>
      <c r="B25466" s="61"/>
      <c r="C25466" s="61"/>
      <c r="D25466" s="57"/>
      <c r="E25466" s="62"/>
    </row>
    <row r="25467">
      <c r="A25467" s="61"/>
      <c r="B25467" s="61"/>
      <c r="C25467" s="61"/>
      <c r="D25467" s="57"/>
      <c r="E25467" s="62"/>
    </row>
    <row r="25468">
      <c r="A25468" s="61"/>
      <c r="B25468" s="61"/>
      <c r="C25468" s="61"/>
      <c r="D25468" s="57"/>
      <c r="E25468" s="62"/>
    </row>
    <row r="25469">
      <c r="A25469" s="61"/>
      <c r="B25469" s="61"/>
      <c r="C25469" s="61"/>
      <c r="D25469" s="57"/>
      <c r="E25469" s="62"/>
    </row>
    <row r="25470">
      <c r="A25470" s="61"/>
      <c r="B25470" s="61"/>
      <c r="C25470" s="61"/>
      <c r="D25470" s="57"/>
      <c r="E25470" s="62"/>
    </row>
    <row r="25471">
      <c r="A25471" s="61"/>
      <c r="B25471" s="61"/>
      <c r="C25471" s="61"/>
      <c r="D25471" s="57"/>
      <c r="E25471" s="62"/>
    </row>
    <row r="25472">
      <c r="A25472" s="61"/>
      <c r="B25472" s="61"/>
      <c r="C25472" s="61"/>
      <c r="D25472" s="57"/>
      <c r="E25472" s="62"/>
    </row>
    <row r="25473">
      <c r="A25473" s="61"/>
      <c r="B25473" s="61"/>
      <c r="C25473" s="61"/>
      <c r="D25473" s="57"/>
      <c r="E25473" s="62"/>
    </row>
    <row r="25474">
      <c r="A25474" s="61"/>
      <c r="B25474" s="61"/>
      <c r="C25474" s="61"/>
      <c r="D25474" s="57"/>
      <c r="E25474" s="62"/>
    </row>
    <row r="25475">
      <c r="A25475" s="61"/>
      <c r="B25475" s="61"/>
      <c r="C25475" s="61"/>
      <c r="D25475" s="57"/>
      <c r="E25475" s="62"/>
    </row>
    <row r="25476">
      <c r="A25476" s="61"/>
      <c r="B25476" s="61"/>
      <c r="C25476" s="61"/>
      <c r="D25476" s="57"/>
      <c r="E25476" s="62"/>
    </row>
    <row r="25477">
      <c r="A25477" s="61"/>
      <c r="B25477" s="61"/>
      <c r="C25477" s="61"/>
      <c r="D25477" s="57"/>
      <c r="E25477" s="62"/>
    </row>
    <row r="25478">
      <c r="A25478" s="61"/>
      <c r="B25478" s="61"/>
      <c r="C25478" s="61"/>
      <c r="D25478" s="57"/>
      <c r="E25478" s="62"/>
    </row>
    <row r="25479">
      <c r="A25479" s="61"/>
      <c r="B25479" s="61"/>
      <c r="C25479" s="61"/>
      <c r="D25479" s="57"/>
      <c r="E25479" s="62"/>
    </row>
    <row r="25480">
      <c r="A25480" s="61"/>
      <c r="B25480" s="61"/>
      <c r="C25480" s="61"/>
      <c r="D25480" s="57"/>
      <c r="E25480" s="62"/>
    </row>
    <row r="25481">
      <c r="A25481" s="61"/>
      <c r="B25481" s="61"/>
      <c r="C25481" s="61"/>
      <c r="D25481" s="57"/>
      <c r="E25481" s="62"/>
    </row>
    <row r="25482">
      <c r="A25482" s="61"/>
      <c r="B25482" s="61"/>
      <c r="C25482" s="61"/>
      <c r="D25482" s="57"/>
      <c r="E25482" s="62"/>
    </row>
    <row r="25483">
      <c r="A25483" s="61"/>
      <c r="B25483" s="61"/>
      <c r="C25483" s="61"/>
      <c r="D25483" s="57"/>
      <c r="E25483" s="62"/>
    </row>
    <row r="25484">
      <c r="A25484" s="61"/>
      <c r="B25484" s="61"/>
      <c r="C25484" s="61"/>
      <c r="D25484" s="57"/>
      <c r="E25484" s="62"/>
    </row>
    <row r="25485">
      <c r="A25485" s="61"/>
      <c r="B25485" s="61"/>
      <c r="C25485" s="61"/>
      <c r="D25485" s="57"/>
      <c r="E25485" s="62"/>
    </row>
    <row r="25486">
      <c r="A25486" s="61"/>
      <c r="B25486" s="61"/>
      <c r="C25486" s="61"/>
      <c r="D25486" s="57"/>
      <c r="E25486" s="62"/>
    </row>
    <row r="25487">
      <c r="A25487" s="61"/>
      <c r="B25487" s="61"/>
      <c r="C25487" s="61"/>
      <c r="D25487" s="57"/>
      <c r="E25487" s="62"/>
    </row>
    <row r="25488">
      <c r="A25488" s="61"/>
      <c r="B25488" s="61"/>
      <c r="C25488" s="61"/>
      <c r="D25488" s="57"/>
      <c r="E25488" s="62"/>
    </row>
    <row r="25489">
      <c r="A25489" s="61"/>
      <c r="B25489" s="61"/>
      <c r="C25489" s="61"/>
      <c r="D25489" s="57"/>
      <c r="E25489" s="62"/>
    </row>
    <row r="25490">
      <c r="A25490" s="61"/>
      <c r="B25490" s="61"/>
      <c r="C25490" s="61"/>
      <c r="D25490" s="57"/>
      <c r="E25490" s="62"/>
    </row>
    <row r="25491">
      <c r="A25491" s="61"/>
      <c r="B25491" s="61"/>
      <c r="C25491" s="61"/>
      <c r="D25491" s="57"/>
      <c r="E25491" s="62"/>
    </row>
    <row r="25492">
      <c r="A25492" s="61"/>
      <c r="B25492" s="61"/>
      <c r="C25492" s="61"/>
      <c r="D25492" s="57"/>
      <c r="E25492" s="62"/>
    </row>
    <row r="25493">
      <c r="A25493" s="61"/>
      <c r="B25493" s="61"/>
      <c r="C25493" s="61"/>
      <c r="D25493" s="57"/>
      <c r="E25493" s="62"/>
    </row>
    <row r="25494">
      <c r="A25494" s="61"/>
      <c r="B25494" s="61"/>
      <c r="C25494" s="61"/>
      <c r="D25494" s="57"/>
      <c r="E25494" s="62"/>
    </row>
    <row r="25495">
      <c r="A25495" s="61"/>
      <c r="B25495" s="61"/>
      <c r="C25495" s="61"/>
      <c r="D25495" s="57"/>
      <c r="E25495" s="62"/>
    </row>
    <row r="25496">
      <c r="A25496" s="61"/>
      <c r="B25496" s="61"/>
      <c r="C25496" s="61"/>
      <c r="D25496" s="57"/>
      <c r="E25496" s="62"/>
    </row>
    <row r="25497">
      <c r="A25497" s="61"/>
      <c r="B25497" s="61"/>
      <c r="C25497" s="61"/>
      <c r="D25497" s="57"/>
      <c r="E25497" s="62"/>
    </row>
    <row r="25498">
      <c r="A25498" s="61"/>
      <c r="B25498" s="61"/>
      <c r="C25498" s="61"/>
      <c r="D25498" s="57"/>
      <c r="E25498" s="62"/>
    </row>
    <row r="25499">
      <c r="A25499" s="61"/>
      <c r="B25499" s="61"/>
      <c r="C25499" s="61"/>
      <c r="D25499" s="57"/>
      <c r="E25499" s="62"/>
    </row>
    <row r="25500">
      <c r="A25500" s="61"/>
      <c r="B25500" s="61"/>
      <c r="C25500" s="61"/>
      <c r="D25500" s="57"/>
      <c r="E25500" s="62"/>
    </row>
    <row r="25501">
      <c r="A25501" s="61"/>
      <c r="B25501" s="61"/>
      <c r="C25501" s="61"/>
      <c r="D25501" s="57"/>
      <c r="E25501" s="62"/>
    </row>
    <row r="25502">
      <c r="A25502" s="61"/>
      <c r="B25502" s="61"/>
      <c r="C25502" s="61"/>
      <c r="D25502" s="57"/>
      <c r="E25502" s="62"/>
    </row>
    <row r="25503">
      <c r="A25503" s="61"/>
      <c r="B25503" s="61"/>
      <c r="C25503" s="61"/>
      <c r="D25503" s="57"/>
      <c r="E25503" s="62"/>
    </row>
    <row r="25504">
      <c r="A25504" s="61"/>
      <c r="B25504" s="61"/>
      <c r="C25504" s="61"/>
      <c r="D25504" s="57"/>
      <c r="E25504" s="62"/>
    </row>
    <row r="25505">
      <c r="A25505" s="61"/>
      <c r="B25505" s="61"/>
      <c r="C25505" s="61"/>
      <c r="D25505" s="57"/>
      <c r="E25505" s="62"/>
    </row>
    <row r="25506">
      <c r="A25506" s="61"/>
      <c r="B25506" s="61"/>
      <c r="C25506" s="61"/>
      <c r="D25506" s="57"/>
      <c r="E25506" s="62"/>
    </row>
    <row r="25507">
      <c r="A25507" s="61"/>
      <c r="B25507" s="61"/>
      <c r="C25507" s="61"/>
      <c r="D25507" s="57"/>
      <c r="E25507" s="62"/>
    </row>
    <row r="25508">
      <c r="A25508" s="61"/>
      <c r="B25508" s="61"/>
      <c r="C25508" s="61"/>
      <c r="D25508" s="57"/>
      <c r="E25508" s="62"/>
    </row>
    <row r="25509">
      <c r="A25509" s="61"/>
      <c r="B25509" s="61"/>
      <c r="C25509" s="61"/>
      <c r="D25509" s="57"/>
      <c r="E25509" s="62"/>
    </row>
    <row r="25510">
      <c r="A25510" s="61"/>
      <c r="B25510" s="61"/>
      <c r="C25510" s="61"/>
      <c r="D25510" s="57"/>
      <c r="E25510" s="62"/>
    </row>
    <row r="25511">
      <c r="A25511" s="61"/>
      <c r="B25511" s="61"/>
      <c r="C25511" s="61"/>
      <c r="D25511" s="57"/>
      <c r="E25511" s="62"/>
    </row>
    <row r="25512">
      <c r="A25512" s="61"/>
      <c r="B25512" s="61"/>
      <c r="C25512" s="61"/>
      <c r="D25512" s="57"/>
      <c r="E25512" s="62"/>
    </row>
    <row r="25513">
      <c r="A25513" s="61"/>
      <c r="B25513" s="61"/>
      <c r="C25513" s="61"/>
      <c r="D25513" s="57"/>
      <c r="E25513" s="62"/>
    </row>
    <row r="25514">
      <c r="A25514" s="61"/>
      <c r="B25514" s="61"/>
      <c r="C25514" s="61"/>
      <c r="D25514" s="57"/>
      <c r="E25514" s="62"/>
    </row>
    <row r="25515">
      <c r="A25515" s="61"/>
      <c r="B25515" s="61"/>
      <c r="C25515" s="61"/>
      <c r="D25515" s="57"/>
      <c r="E25515" s="62"/>
    </row>
    <row r="25516">
      <c r="A25516" s="61"/>
      <c r="B25516" s="61"/>
      <c r="C25516" s="61"/>
      <c r="D25516" s="57"/>
      <c r="E25516" s="62"/>
    </row>
    <row r="25517">
      <c r="A25517" s="61"/>
      <c r="B25517" s="61"/>
      <c r="C25517" s="61"/>
      <c r="D25517" s="57"/>
      <c r="E25517" s="62"/>
    </row>
    <row r="25518">
      <c r="A25518" s="61"/>
      <c r="B25518" s="61"/>
      <c r="C25518" s="61"/>
      <c r="D25518" s="57"/>
      <c r="E25518" s="62"/>
    </row>
    <row r="25519">
      <c r="A25519" s="61"/>
      <c r="B25519" s="61"/>
      <c r="C25519" s="61"/>
      <c r="D25519" s="57"/>
      <c r="E25519" s="62"/>
    </row>
    <row r="25520">
      <c r="A25520" s="61"/>
      <c r="B25520" s="61"/>
      <c r="C25520" s="61"/>
      <c r="D25520" s="57"/>
      <c r="E25520" s="62"/>
    </row>
    <row r="25521">
      <c r="A25521" s="61"/>
      <c r="B25521" s="61"/>
      <c r="C25521" s="61"/>
      <c r="D25521" s="57"/>
      <c r="E25521" s="62"/>
    </row>
    <row r="25522">
      <c r="A25522" s="61"/>
      <c r="B25522" s="61"/>
      <c r="C25522" s="61"/>
      <c r="D25522" s="57"/>
      <c r="E25522" s="62"/>
    </row>
    <row r="25523">
      <c r="A25523" s="61"/>
      <c r="B25523" s="61"/>
      <c r="C25523" s="61"/>
      <c r="D25523" s="57"/>
      <c r="E25523" s="62"/>
    </row>
    <row r="25524">
      <c r="A25524" s="61"/>
      <c r="B25524" s="61"/>
      <c r="C25524" s="61"/>
      <c r="D25524" s="57"/>
      <c r="E25524" s="62"/>
    </row>
    <row r="25525">
      <c r="A25525" s="61"/>
      <c r="B25525" s="61"/>
      <c r="C25525" s="61"/>
      <c r="D25525" s="57"/>
      <c r="E25525" s="62"/>
    </row>
    <row r="25526">
      <c r="A25526" s="61"/>
      <c r="B25526" s="61"/>
      <c r="C25526" s="61"/>
      <c r="D25526" s="57"/>
      <c r="E25526" s="62"/>
    </row>
    <row r="25527">
      <c r="A25527" s="61"/>
      <c r="B25527" s="61"/>
      <c r="C25527" s="61"/>
      <c r="D25527" s="57"/>
      <c r="E25527" s="62"/>
    </row>
    <row r="25528">
      <c r="A25528" s="61"/>
      <c r="B25528" s="61"/>
      <c r="C25528" s="61"/>
      <c r="D25528" s="57"/>
      <c r="E25528" s="62"/>
    </row>
    <row r="25529">
      <c r="A25529" s="61"/>
      <c r="B25529" s="61"/>
      <c r="C25529" s="61"/>
      <c r="D25529" s="57"/>
      <c r="E25529" s="62"/>
    </row>
    <row r="25530">
      <c r="A25530" s="61"/>
      <c r="B25530" s="61"/>
      <c r="C25530" s="61"/>
      <c r="D25530" s="57"/>
      <c r="E25530" s="62"/>
    </row>
    <row r="25531">
      <c r="A25531" s="61"/>
      <c r="B25531" s="61"/>
      <c r="C25531" s="61"/>
      <c r="D25531" s="57"/>
      <c r="E25531" s="62"/>
    </row>
    <row r="25532">
      <c r="A25532" s="61"/>
      <c r="B25532" s="61"/>
      <c r="C25532" s="61"/>
      <c r="D25532" s="57"/>
      <c r="E25532" s="62"/>
    </row>
    <row r="25533">
      <c r="A25533" s="61"/>
      <c r="B25533" s="61"/>
      <c r="C25533" s="61"/>
      <c r="D25533" s="57"/>
      <c r="E25533" s="62"/>
    </row>
    <row r="25534">
      <c r="A25534" s="61"/>
      <c r="B25534" s="61"/>
      <c r="C25534" s="61"/>
      <c r="D25534" s="57"/>
      <c r="E25534" s="62"/>
    </row>
    <row r="25535">
      <c r="A25535" s="61"/>
      <c r="B25535" s="61"/>
      <c r="C25535" s="61"/>
      <c r="D25535" s="57"/>
      <c r="E25535" s="62"/>
    </row>
    <row r="25536">
      <c r="A25536" s="61"/>
      <c r="B25536" s="61"/>
      <c r="C25536" s="61"/>
      <c r="D25536" s="57"/>
      <c r="E25536" s="62"/>
    </row>
    <row r="25537">
      <c r="A25537" s="61"/>
      <c r="B25537" s="61"/>
      <c r="C25537" s="61"/>
      <c r="D25537" s="57"/>
      <c r="E25537" s="62"/>
    </row>
    <row r="25538">
      <c r="A25538" s="61"/>
      <c r="B25538" s="61"/>
      <c r="C25538" s="61"/>
      <c r="D25538" s="57"/>
      <c r="E25538" s="62"/>
    </row>
    <row r="25539">
      <c r="A25539" s="61"/>
      <c r="B25539" s="61"/>
      <c r="C25539" s="61"/>
      <c r="D25539" s="57"/>
      <c r="E25539" s="62"/>
    </row>
    <row r="25540">
      <c r="A25540" s="61"/>
      <c r="B25540" s="61"/>
      <c r="C25540" s="61"/>
      <c r="D25540" s="57"/>
      <c r="E25540" s="62"/>
    </row>
    <row r="25541">
      <c r="A25541" s="61"/>
      <c r="B25541" s="61"/>
      <c r="C25541" s="61"/>
      <c r="D25541" s="57"/>
      <c r="E25541" s="62"/>
    </row>
    <row r="25542">
      <c r="A25542" s="61"/>
      <c r="B25542" s="61"/>
      <c r="C25542" s="61"/>
      <c r="D25542" s="57"/>
      <c r="E25542" s="62"/>
    </row>
    <row r="25543">
      <c r="A25543" s="61"/>
      <c r="B25543" s="61"/>
      <c r="C25543" s="61"/>
      <c r="D25543" s="57"/>
      <c r="E25543" s="62"/>
    </row>
    <row r="25544">
      <c r="A25544" s="61"/>
      <c r="B25544" s="61"/>
      <c r="C25544" s="61"/>
      <c r="D25544" s="57"/>
      <c r="E25544" s="62"/>
    </row>
    <row r="25545">
      <c r="A25545" s="61"/>
      <c r="B25545" s="61"/>
      <c r="C25545" s="61"/>
      <c r="D25545" s="57"/>
      <c r="E25545" s="62"/>
    </row>
    <row r="25546">
      <c r="A25546" s="61"/>
      <c r="B25546" s="61"/>
      <c r="C25546" s="61"/>
      <c r="D25546" s="57"/>
      <c r="E25546" s="62"/>
    </row>
    <row r="25547">
      <c r="A25547" s="61"/>
      <c r="B25547" s="61"/>
      <c r="C25547" s="61"/>
      <c r="D25547" s="57"/>
      <c r="E25547" s="62"/>
    </row>
    <row r="25548">
      <c r="A25548" s="61"/>
      <c r="B25548" s="61"/>
      <c r="C25548" s="61"/>
      <c r="D25548" s="57"/>
      <c r="E25548" s="62"/>
    </row>
    <row r="25549">
      <c r="A25549" s="61"/>
      <c r="B25549" s="61"/>
      <c r="C25549" s="61"/>
      <c r="D25549" s="57"/>
      <c r="E25549" s="62"/>
    </row>
    <row r="25550">
      <c r="A25550" s="61"/>
      <c r="B25550" s="61"/>
      <c r="C25550" s="61"/>
      <c r="D25550" s="57"/>
      <c r="E25550" s="62"/>
    </row>
    <row r="25551">
      <c r="A25551" s="61"/>
      <c r="B25551" s="61"/>
      <c r="C25551" s="61"/>
      <c r="D25551" s="57"/>
      <c r="E25551" s="62"/>
    </row>
    <row r="25552">
      <c r="A25552" s="61"/>
      <c r="B25552" s="61"/>
      <c r="C25552" s="61"/>
      <c r="D25552" s="57"/>
      <c r="E25552" s="62"/>
    </row>
    <row r="25553">
      <c r="A25553" s="61"/>
      <c r="B25553" s="61"/>
      <c r="C25553" s="61"/>
      <c r="D25553" s="57"/>
      <c r="E25553" s="62"/>
    </row>
    <row r="25554">
      <c r="A25554" s="61"/>
      <c r="B25554" s="61"/>
      <c r="C25554" s="61"/>
      <c r="D25554" s="57"/>
      <c r="E25554" s="62"/>
    </row>
    <row r="25555">
      <c r="A25555" s="61"/>
      <c r="B25555" s="61"/>
      <c r="C25555" s="61"/>
      <c r="D25555" s="57"/>
      <c r="E25555" s="62"/>
    </row>
    <row r="25556">
      <c r="A25556" s="61"/>
      <c r="B25556" s="61"/>
      <c r="C25556" s="61"/>
      <c r="D25556" s="57"/>
      <c r="E25556" s="62"/>
    </row>
    <row r="25557">
      <c r="A25557" s="61"/>
      <c r="B25557" s="61"/>
      <c r="C25557" s="61"/>
      <c r="D25557" s="57"/>
      <c r="E25557" s="62"/>
    </row>
    <row r="25558">
      <c r="A25558" s="61"/>
      <c r="B25558" s="61"/>
      <c r="C25558" s="61"/>
      <c r="D25558" s="57"/>
      <c r="E25558" s="62"/>
    </row>
    <row r="25559">
      <c r="A25559" s="61"/>
      <c r="B25559" s="61"/>
      <c r="C25559" s="61"/>
      <c r="D25559" s="57"/>
      <c r="E25559" s="62"/>
    </row>
    <row r="25560">
      <c r="A25560" s="61"/>
      <c r="B25560" s="61"/>
      <c r="C25560" s="61"/>
      <c r="D25560" s="57"/>
      <c r="E25560" s="62"/>
    </row>
    <row r="25561">
      <c r="A25561" s="61"/>
      <c r="B25561" s="61"/>
      <c r="C25561" s="61"/>
      <c r="D25561" s="57"/>
      <c r="E25561" s="62"/>
    </row>
    <row r="25562">
      <c r="A25562" s="61"/>
      <c r="B25562" s="61"/>
      <c r="C25562" s="61"/>
      <c r="D25562" s="57"/>
      <c r="E25562" s="62"/>
    </row>
    <row r="25563">
      <c r="A25563" s="61"/>
      <c r="B25563" s="61"/>
      <c r="C25563" s="61"/>
      <c r="D25563" s="57"/>
      <c r="E25563" s="62"/>
    </row>
    <row r="25564">
      <c r="A25564" s="61"/>
      <c r="B25564" s="61"/>
      <c r="C25564" s="61"/>
      <c r="D25564" s="57"/>
      <c r="E25564" s="62"/>
    </row>
    <row r="25565">
      <c r="A25565" s="61"/>
      <c r="B25565" s="61"/>
      <c r="C25565" s="61"/>
      <c r="D25565" s="57"/>
      <c r="E25565" s="62"/>
    </row>
    <row r="25566">
      <c r="A25566" s="61"/>
      <c r="B25566" s="61"/>
      <c r="C25566" s="61"/>
      <c r="D25566" s="57"/>
      <c r="E25566" s="62"/>
    </row>
    <row r="25567">
      <c r="A25567" s="61"/>
      <c r="B25567" s="61"/>
      <c r="C25567" s="61"/>
      <c r="D25567" s="57"/>
      <c r="E25567" s="62"/>
    </row>
    <row r="25568">
      <c r="A25568" s="61"/>
      <c r="B25568" s="61"/>
      <c r="C25568" s="61"/>
      <c r="D25568" s="57"/>
      <c r="E25568" s="62"/>
    </row>
    <row r="25569">
      <c r="A25569" s="61"/>
      <c r="B25569" s="61"/>
      <c r="C25569" s="61"/>
      <c r="D25569" s="57"/>
      <c r="E25569" s="62"/>
    </row>
    <row r="25570">
      <c r="A25570" s="61"/>
      <c r="B25570" s="61"/>
      <c r="C25570" s="61"/>
      <c r="D25570" s="57"/>
      <c r="E25570" s="62"/>
    </row>
    <row r="25571">
      <c r="A25571" s="61"/>
      <c r="B25571" s="61"/>
      <c r="C25571" s="61"/>
      <c r="D25571" s="57"/>
      <c r="E25571" s="62"/>
    </row>
    <row r="25572">
      <c r="A25572" s="61"/>
      <c r="B25572" s="61"/>
      <c r="C25572" s="61"/>
      <c r="D25572" s="57"/>
      <c r="E25572" s="62"/>
    </row>
    <row r="25573">
      <c r="A25573" s="61"/>
      <c r="B25573" s="61"/>
      <c r="C25573" s="61"/>
      <c r="D25573" s="57"/>
      <c r="E25573" s="62"/>
    </row>
    <row r="25574">
      <c r="A25574" s="61"/>
      <c r="B25574" s="61"/>
      <c r="C25574" s="61"/>
      <c r="D25574" s="57"/>
      <c r="E25574" s="62"/>
    </row>
    <row r="25575">
      <c r="A25575" s="61"/>
      <c r="B25575" s="61"/>
      <c r="C25575" s="61"/>
      <c r="D25575" s="57"/>
      <c r="E25575" s="62"/>
    </row>
    <row r="25576">
      <c r="A25576" s="61"/>
      <c r="B25576" s="61"/>
      <c r="C25576" s="61"/>
      <c r="D25576" s="57"/>
      <c r="E25576" s="62"/>
    </row>
    <row r="25577">
      <c r="A25577" s="61"/>
      <c r="B25577" s="61"/>
      <c r="C25577" s="61"/>
      <c r="D25577" s="57"/>
      <c r="E25577" s="62"/>
    </row>
    <row r="25578">
      <c r="A25578" s="61"/>
      <c r="B25578" s="61"/>
      <c r="C25578" s="61"/>
      <c r="D25578" s="57"/>
      <c r="E25578" s="62"/>
    </row>
    <row r="25579">
      <c r="A25579" s="61"/>
      <c r="B25579" s="61"/>
      <c r="C25579" s="61"/>
      <c r="D25579" s="57"/>
      <c r="E25579" s="62"/>
    </row>
    <row r="25580">
      <c r="A25580" s="61"/>
      <c r="B25580" s="61"/>
      <c r="C25580" s="61"/>
      <c r="D25580" s="57"/>
      <c r="E25580" s="62"/>
    </row>
    <row r="25581">
      <c r="A25581" s="61"/>
      <c r="B25581" s="61"/>
      <c r="C25581" s="61"/>
      <c r="D25581" s="57"/>
      <c r="E25581" s="62"/>
    </row>
    <row r="25582">
      <c r="A25582" s="61"/>
      <c r="B25582" s="61"/>
      <c r="C25582" s="61"/>
      <c r="D25582" s="57"/>
      <c r="E25582" s="62"/>
    </row>
    <row r="25583">
      <c r="A25583" s="61"/>
      <c r="B25583" s="61"/>
      <c r="C25583" s="61"/>
      <c r="D25583" s="57"/>
      <c r="E25583" s="62"/>
    </row>
    <row r="25584">
      <c r="A25584" s="61"/>
      <c r="B25584" s="61"/>
      <c r="C25584" s="61"/>
      <c r="D25584" s="57"/>
      <c r="E25584" s="62"/>
    </row>
    <row r="25585">
      <c r="A25585" s="61"/>
      <c r="B25585" s="61"/>
      <c r="C25585" s="61"/>
      <c r="D25585" s="57"/>
      <c r="E25585" s="62"/>
    </row>
    <row r="25586">
      <c r="A25586" s="61"/>
      <c r="B25586" s="61"/>
      <c r="C25586" s="61"/>
      <c r="D25586" s="57"/>
      <c r="E25586" s="62"/>
    </row>
    <row r="25587">
      <c r="A25587" s="61"/>
      <c r="B25587" s="61"/>
      <c r="C25587" s="61"/>
      <c r="D25587" s="57"/>
      <c r="E25587" s="62"/>
    </row>
    <row r="25588">
      <c r="A25588" s="61"/>
      <c r="B25588" s="61"/>
      <c r="C25588" s="61"/>
      <c r="D25588" s="57"/>
      <c r="E25588" s="62"/>
    </row>
    <row r="25589">
      <c r="A25589" s="61"/>
      <c r="B25589" s="61"/>
      <c r="C25589" s="61"/>
      <c r="D25589" s="57"/>
      <c r="E25589" s="62"/>
    </row>
    <row r="25590">
      <c r="A25590" s="61"/>
      <c r="B25590" s="61"/>
      <c r="C25590" s="61"/>
      <c r="D25590" s="57"/>
      <c r="E25590" s="62"/>
    </row>
    <row r="25591">
      <c r="A25591" s="61"/>
      <c r="B25591" s="61"/>
      <c r="C25591" s="61"/>
      <c r="D25591" s="57"/>
      <c r="E25591" s="62"/>
    </row>
    <row r="25592">
      <c r="A25592" s="61"/>
      <c r="B25592" s="61"/>
      <c r="C25592" s="61"/>
      <c r="D25592" s="57"/>
      <c r="E25592" s="62"/>
    </row>
    <row r="25593">
      <c r="A25593" s="61"/>
      <c r="B25593" s="61"/>
      <c r="C25593" s="61"/>
      <c r="D25593" s="57"/>
      <c r="E25593" s="62"/>
    </row>
    <row r="25594">
      <c r="A25594" s="61"/>
      <c r="B25594" s="61"/>
      <c r="C25594" s="61"/>
      <c r="D25594" s="57"/>
      <c r="E25594" s="62"/>
    </row>
    <row r="25595">
      <c r="A25595" s="61"/>
      <c r="B25595" s="61"/>
      <c r="C25595" s="61"/>
      <c r="D25595" s="57"/>
      <c r="E25595" s="62"/>
    </row>
    <row r="25596">
      <c r="A25596" s="61"/>
      <c r="B25596" s="61"/>
      <c r="C25596" s="61"/>
      <c r="D25596" s="57"/>
      <c r="E25596" s="62"/>
    </row>
    <row r="25597">
      <c r="A25597" s="61"/>
      <c r="B25597" s="61"/>
      <c r="C25597" s="61"/>
      <c r="D25597" s="57"/>
      <c r="E25597" s="62"/>
    </row>
    <row r="25598">
      <c r="A25598" s="61"/>
      <c r="B25598" s="61"/>
      <c r="C25598" s="61"/>
      <c r="D25598" s="57"/>
      <c r="E25598" s="62"/>
    </row>
    <row r="25599">
      <c r="A25599" s="61"/>
      <c r="B25599" s="61"/>
      <c r="C25599" s="61"/>
      <c r="D25599" s="57"/>
      <c r="E25599" s="62"/>
    </row>
    <row r="25600">
      <c r="A25600" s="61"/>
      <c r="B25600" s="61"/>
      <c r="C25600" s="61"/>
      <c r="D25600" s="57"/>
      <c r="E25600" s="62"/>
    </row>
    <row r="25601">
      <c r="A25601" s="61"/>
      <c r="B25601" s="61"/>
      <c r="C25601" s="61"/>
      <c r="D25601" s="57"/>
      <c r="E25601" s="62"/>
    </row>
    <row r="25602">
      <c r="A25602" s="61"/>
      <c r="B25602" s="61"/>
      <c r="C25602" s="61"/>
      <c r="D25602" s="57"/>
      <c r="E25602" s="62"/>
    </row>
    <row r="25603">
      <c r="A25603" s="61"/>
      <c r="B25603" s="61"/>
      <c r="C25603" s="61"/>
      <c r="D25603" s="57"/>
      <c r="E25603" s="62"/>
    </row>
    <row r="25604">
      <c r="A25604" s="61"/>
      <c r="B25604" s="61"/>
      <c r="C25604" s="61"/>
      <c r="D25604" s="57"/>
      <c r="E25604" s="62"/>
    </row>
    <row r="25605">
      <c r="A25605" s="61"/>
      <c r="B25605" s="61"/>
      <c r="C25605" s="61"/>
      <c r="D25605" s="57"/>
      <c r="E25605" s="62"/>
    </row>
    <row r="25606">
      <c r="A25606" s="61"/>
      <c r="B25606" s="61"/>
      <c r="C25606" s="61"/>
      <c r="D25606" s="57"/>
      <c r="E25606" s="62"/>
    </row>
    <row r="25607">
      <c r="A25607" s="61"/>
      <c r="B25607" s="61"/>
      <c r="C25607" s="61"/>
      <c r="D25607" s="57"/>
      <c r="E25607" s="62"/>
    </row>
    <row r="25608">
      <c r="A25608" s="61"/>
      <c r="B25608" s="61"/>
      <c r="C25608" s="61"/>
      <c r="D25608" s="57"/>
      <c r="E25608" s="62"/>
    </row>
    <row r="25609">
      <c r="A25609" s="61"/>
      <c r="B25609" s="61"/>
      <c r="C25609" s="61"/>
      <c r="D25609" s="57"/>
      <c r="E25609" s="62"/>
    </row>
    <row r="25610">
      <c r="A25610" s="61"/>
      <c r="B25610" s="61"/>
      <c r="C25610" s="61"/>
      <c r="D25610" s="57"/>
      <c r="E25610" s="62"/>
    </row>
    <row r="25611">
      <c r="A25611" s="61"/>
      <c r="B25611" s="61"/>
      <c r="C25611" s="61"/>
      <c r="D25611" s="57"/>
      <c r="E25611" s="62"/>
    </row>
    <row r="25612">
      <c r="A25612" s="61"/>
      <c r="B25612" s="61"/>
      <c r="C25612" s="61"/>
      <c r="D25612" s="57"/>
      <c r="E25612" s="62"/>
    </row>
    <row r="25613">
      <c r="A25613" s="61"/>
      <c r="B25613" s="61"/>
      <c r="C25613" s="61"/>
      <c r="D25613" s="57"/>
      <c r="E25613" s="62"/>
    </row>
    <row r="25614">
      <c r="A25614" s="61"/>
      <c r="B25614" s="61"/>
      <c r="C25614" s="61"/>
      <c r="D25614" s="57"/>
      <c r="E25614" s="62"/>
    </row>
    <row r="25615">
      <c r="A25615" s="61"/>
      <c r="B25615" s="61"/>
      <c r="C25615" s="61"/>
      <c r="D25615" s="57"/>
      <c r="E25615" s="62"/>
    </row>
    <row r="25616">
      <c r="A25616" s="61"/>
      <c r="B25616" s="61"/>
      <c r="C25616" s="61"/>
      <c r="D25616" s="57"/>
      <c r="E25616" s="62"/>
    </row>
    <row r="25617">
      <c r="A25617" s="61"/>
      <c r="B25617" s="61"/>
      <c r="C25617" s="61"/>
      <c r="D25617" s="57"/>
      <c r="E25617" s="62"/>
    </row>
    <row r="25618">
      <c r="A25618" s="61"/>
      <c r="B25618" s="61"/>
      <c r="C25618" s="61"/>
      <c r="D25618" s="57"/>
      <c r="E25618" s="62"/>
    </row>
    <row r="25619">
      <c r="A25619" s="61"/>
      <c r="B25619" s="61"/>
      <c r="C25619" s="61"/>
      <c r="D25619" s="57"/>
      <c r="E25619" s="62"/>
    </row>
    <row r="25620">
      <c r="A25620" s="61"/>
      <c r="B25620" s="61"/>
      <c r="C25620" s="61"/>
      <c r="D25620" s="57"/>
      <c r="E25620" s="62"/>
    </row>
    <row r="25621">
      <c r="A25621" s="61"/>
      <c r="B25621" s="61"/>
      <c r="C25621" s="61"/>
      <c r="D25621" s="57"/>
      <c r="E25621" s="62"/>
    </row>
    <row r="25622">
      <c r="A25622" s="61"/>
      <c r="B25622" s="61"/>
      <c r="C25622" s="61"/>
      <c r="D25622" s="57"/>
      <c r="E25622" s="62"/>
    </row>
    <row r="25623">
      <c r="A25623" s="61"/>
      <c r="B25623" s="61"/>
      <c r="C25623" s="61"/>
      <c r="D25623" s="57"/>
      <c r="E25623" s="62"/>
    </row>
    <row r="25624">
      <c r="A25624" s="61"/>
      <c r="B25624" s="61"/>
      <c r="C25624" s="61"/>
      <c r="D25624" s="57"/>
      <c r="E25624" s="62"/>
    </row>
    <row r="25625">
      <c r="A25625" s="61"/>
      <c r="B25625" s="61"/>
      <c r="C25625" s="61"/>
      <c r="D25625" s="57"/>
      <c r="E25625" s="62"/>
    </row>
    <row r="25626">
      <c r="A25626" s="61"/>
      <c r="B25626" s="61"/>
      <c r="C25626" s="61"/>
      <c r="D25626" s="57"/>
      <c r="E25626" s="62"/>
    </row>
    <row r="25627">
      <c r="A25627" s="61"/>
      <c r="B25627" s="61"/>
      <c r="C25627" s="61"/>
      <c r="D25627" s="57"/>
      <c r="E25627" s="62"/>
    </row>
    <row r="25628">
      <c r="A25628" s="61"/>
      <c r="B25628" s="61"/>
      <c r="C25628" s="61"/>
      <c r="D25628" s="57"/>
      <c r="E25628" s="62"/>
    </row>
    <row r="25629">
      <c r="A25629" s="61"/>
      <c r="B25629" s="61"/>
      <c r="C25629" s="61"/>
      <c r="D25629" s="57"/>
      <c r="E25629" s="62"/>
    </row>
    <row r="25630">
      <c r="A25630" s="61"/>
      <c r="B25630" s="61"/>
      <c r="C25630" s="61"/>
      <c r="D25630" s="57"/>
      <c r="E25630" s="62"/>
    </row>
    <row r="25631">
      <c r="A25631" s="61"/>
      <c r="B25631" s="61"/>
      <c r="C25631" s="61"/>
      <c r="D25631" s="57"/>
      <c r="E25631" s="62"/>
    </row>
    <row r="25632">
      <c r="A25632" s="61"/>
      <c r="B25632" s="61"/>
      <c r="C25632" s="61"/>
      <c r="D25632" s="57"/>
      <c r="E25632" s="62"/>
    </row>
    <row r="25633">
      <c r="A25633" s="61"/>
      <c r="B25633" s="61"/>
      <c r="C25633" s="61"/>
      <c r="D25633" s="57"/>
      <c r="E25633" s="62"/>
    </row>
    <row r="25634">
      <c r="A25634" s="61"/>
      <c r="B25634" s="61"/>
      <c r="C25634" s="61"/>
      <c r="D25634" s="57"/>
      <c r="E25634" s="62"/>
    </row>
    <row r="25635">
      <c r="A25635" s="61"/>
      <c r="B25635" s="61"/>
      <c r="C25635" s="61"/>
      <c r="D25635" s="57"/>
      <c r="E25635" s="62"/>
    </row>
    <row r="25636">
      <c r="A25636" s="61"/>
      <c r="B25636" s="61"/>
      <c r="C25636" s="61"/>
      <c r="D25636" s="57"/>
      <c r="E25636" s="62"/>
    </row>
    <row r="25637">
      <c r="A25637" s="61"/>
      <c r="B25637" s="61"/>
      <c r="C25637" s="61"/>
      <c r="D25637" s="57"/>
      <c r="E25637" s="62"/>
    </row>
    <row r="25638">
      <c r="A25638" s="61"/>
      <c r="B25638" s="61"/>
      <c r="C25638" s="61"/>
      <c r="D25638" s="57"/>
      <c r="E25638" s="62"/>
    </row>
    <row r="25639">
      <c r="A25639" s="61"/>
      <c r="B25639" s="61"/>
      <c r="C25639" s="61"/>
      <c r="D25639" s="57"/>
      <c r="E25639" s="62"/>
    </row>
    <row r="25640">
      <c r="A25640" s="61"/>
      <c r="B25640" s="61"/>
      <c r="C25640" s="61"/>
      <c r="D25640" s="57"/>
      <c r="E25640" s="62"/>
    </row>
    <row r="25641">
      <c r="A25641" s="61"/>
      <c r="B25641" s="61"/>
      <c r="C25641" s="61"/>
      <c r="D25641" s="57"/>
      <c r="E25641" s="62"/>
    </row>
    <row r="25642">
      <c r="A25642" s="61"/>
      <c r="B25642" s="61"/>
      <c r="C25642" s="61"/>
      <c r="D25642" s="57"/>
      <c r="E25642" s="62"/>
    </row>
    <row r="25643">
      <c r="A25643" s="61"/>
      <c r="B25643" s="61"/>
      <c r="C25643" s="61"/>
      <c r="D25643" s="57"/>
      <c r="E25643" s="62"/>
    </row>
    <row r="25644">
      <c r="A25644" s="61"/>
      <c r="B25644" s="61"/>
      <c r="C25644" s="61"/>
      <c r="D25644" s="57"/>
      <c r="E25644" s="62"/>
    </row>
    <row r="25645">
      <c r="A25645" s="61"/>
      <c r="B25645" s="61"/>
      <c r="C25645" s="61"/>
      <c r="D25645" s="57"/>
      <c r="E25645" s="62"/>
    </row>
    <row r="25646">
      <c r="A25646" s="61"/>
      <c r="B25646" s="61"/>
      <c r="C25646" s="61"/>
      <c r="D25646" s="57"/>
      <c r="E25646" s="62"/>
    </row>
    <row r="25647">
      <c r="A25647" s="61"/>
      <c r="B25647" s="61"/>
      <c r="C25647" s="61"/>
      <c r="D25647" s="57"/>
      <c r="E25647" s="62"/>
    </row>
    <row r="25648">
      <c r="A25648" s="61"/>
      <c r="B25648" s="61"/>
      <c r="C25648" s="61"/>
      <c r="D25648" s="57"/>
      <c r="E25648" s="62"/>
    </row>
    <row r="25649">
      <c r="A25649" s="61"/>
      <c r="B25649" s="61"/>
      <c r="C25649" s="61"/>
      <c r="D25649" s="57"/>
      <c r="E25649" s="62"/>
    </row>
    <row r="25650">
      <c r="A25650" s="61"/>
      <c r="B25650" s="61"/>
      <c r="C25650" s="61"/>
      <c r="D25650" s="57"/>
      <c r="E25650" s="62"/>
    </row>
    <row r="25651">
      <c r="A25651" s="61"/>
      <c r="B25651" s="61"/>
      <c r="C25651" s="61"/>
      <c r="D25651" s="57"/>
      <c r="E25651" s="62"/>
    </row>
    <row r="25652">
      <c r="A25652" s="61"/>
      <c r="B25652" s="61"/>
      <c r="C25652" s="61"/>
      <c r="D25652" s="57"/>
      <c r="E25652" s="62"/>
    </row>
    <row r="25653">
      <c r="A25653" s="61"/>
      <c r="B25653" s="61"/>
      <c r="C25653" s="61"/>
      <c r="D25653" s="57"/>
      <c r="E25653" s="62"/>
    </row>
    <row r="25654">
      <c r="A25654" s="61"/>
      <c r="B25654" s="61"/>
      <c r="C25654" s="61"/>
      <c r="D25654" s="57"/>
      <c r="E25654" s="62"/>
    </row>
    <row r="25655">
      <c r="A25655" s="61"/>
      <c r="B25655" s="61"/>
      <c r="C25655" s="61"/>
      <c r="D25655" s="57"/>
      <c r="E25655" s="62"/>
    </row>
    <row r="25656">
      <c r="A25656" s="61"/>
      <c r="B25656" s="61"/>
      <c r="C25656" s="61"/>
      <c r="D25656" s="57"/>
      <c r="E25656" s="62"/>
    </row>
    <row r="25657">
      <c r="A25657" s="61"/>
      <c r="B25657" s="61"/>
      <c r="C25657" s="61"/>
      <c r="D25657" s="57"/>
      <c r="E25657" s="62"/>
    </row>
    <row r="25658">
      <c r="A25658" s="61"/>
      <c r="B25658" s="61"/>
      <c r="C25658" s="61"/>
      <c r="D25658" s="57"/>
      <c r="E25658" s="62"/>
    </row>
    <row r="25659">
      <c r="A25659" s="61"/>
      <c r="B25659" s="61"/>
      <c r="C25659" s="61"/>
      <c r="D25659" s="57"/>
      <c r="E25659" s="62"/>
    </row>
    <row r="25660">
      <c r="A25660" s="61"/>
      <c r="B25660" s="61"/>
      <c r="C25660" s="61"/>
      <c r="D25660" s="57"/>
      <c r="E25660" s="62"/>
    </row>
    <row r="25661">
      <c r="A25661" s="61"/>
      <c r="B25661" s="61"/>
      <c r="C25661" s="61"/>
      <c r="D25661" s="57"/>
      <c r="E25661" s="62"/>
    </row>
    <row r="25662">
      <c r="A25662" s="61"/>
      <c r="B25662" s="61"/>
      <c r="C25662" s="61"/>
      <c r="D25662" s="57"/>
      <c r="E25662" s="62"/>
    </row>
    <row r="25663">
      <c r="A25663" s="61"/>
      <c r="B25663" s="61"/>
      <c r="C25663" s="61"/>
      <c r="D25663" s="57"/>
      <c r="E25663" s="62"/>
    </row>
    <row r="25664">
      <c r="A25664" s="61"/>
      <c r="B25664" s="61"/>
      <c r="C25664" s="61"/>
      <c r="D25664" s="57"/>
      <c r="E25664" s="62"/>
    </row>
    <row r="25665">
      <c r="A25665" s="61"/>
      <c r="B25665" s="61"/>
      <c r="C25665" s="61"/>
      <c r="D25665" s="57"/>
      <c r="E25665" s="62"/>
    </row>
    <row r="25666">
      <c r="A25666" s="61"/>
      <c r="B25666" s="61"/>
      <c r="C25666" s="61"/>
      <c r="D25666" s="57"/>
      <c r="E25666" s="62"/>
    </row>
    <row r="25667">
      <c r="A25667" s="61"/>
      <c r="B25667" s="61"/>
      <c r="C25667" s="61"/>
      <c r="D25667" s="57"/>
      <c r="E25667" s="62"/>
    </row>
    <row r="25668">
      <c r="A25668" s="61"/>
      <c r="B25668" s="61"/>
      <c r="C25668" s="61"/>
      <c r="D25668" s="57"/>
      <c r="E25668" s="62"/>
    </row>
    <row r="25669">
      <c r="A25669" s="61"/>
      <c r="B25669" s="61"/>
      <c r="C25669" s="61"/>
      <c r="D25669" s="57"/>
      <c r="E25669" s="62"/>
    </row>
    <row r="25670">
      <c r="A25670" s="61"/>
      <c r="B25670" s="61"/>
      <c r="C25670" s="61"/>
      <c r="D25670" s="57"/>
      <c r="E25670" s="62"/>
    </row>
    <row r="25671">
      <c r="A25671" s="61"/>
      <c r="B25671" s="61"/>
      <c r="C25671" s="61"/>
      <c r="D25671" s="57"/>
      <c r="E25671" s="62"/>
    </row>
    <row r="25672">
      <c r="A25672" s="61"/>
      <c r="B25672" s="61"/>
      <c r="C25672" s="61"/>
      <c r="D25672" s="57"/>
      <c r="E25672" s="62"/>
    </row>
    <row r="25673">
      <c r="A25673" s="61"/>
      <c r="B25673" s="61"/>
      <c r="C25673" s="61"/>
      <c r="D25673" s="57"/>
      <c r="E25673" s="62"/>
    </row>
    <row r="25674">
      <c r="A25674" s="61"/>
      <c r="B25674" s="61"/>
      <c r="C25674" s="61"/>
      <c r="D25674" s="57"/>
      <c r="E25674" s="62"/>
    </row>
    <row r="25675">
      <c r="A25675" s="61"/>
      <c r="B25675" s="61"/>
      <c r="C25675" s="61"/>
      <c r="D25675" s="57"/>
      <c r="E25675" s="62"/>
    </row>
    <row r="25676">
      <c r="A25676" s="61"/>
      <c r="B25676" s="61"/>
      <c r="C25676" s="61"/>
      <c r="D25676" s="57"/>
      <c r="E25676" s="62"/>
    </row>
    <row r="25677">
      <c r="A25677" s="61"/>
      <c r="B25677" s="61"/>
      <c r="C25677" s="61"/>
      <c r="D25677" s="57"/>
      <c r="E25677" s="62"/>
    </row>
    <row r="25678">
      <c r="A25678" s="61"/>
      <c r="B25678" s="61"/>
      <c r="C25678" s="61"/>
      <c r="D25678" s="57"/>
      <c r="E25678" s="62"/>
    </row>
    <row r="25679">
      <c r="A25679" s="61"/>
      <c r="B25679" s="61"/>
      <c r="C25679" s="61"/>
      <c r="D25679" s="57"/>
      <c r="E25679" s="62"/>
    </row>
    <row r="25680">
      <c r="A25680" s="61"/>
      <c r="B25680" s="61"/>
      <c r="C25680" s="61"/>
      <c r="D25680" s="57"/>
      <c r="E25680" s="62"/>
    </row>
    <row r="25681">
      <c r="A25681" s="61"/>
      <c r="B25681" s="61"/>
      <c r="C25681" s="61"/>
      <c r="D25681" s="57"/>
      <c r="E25681" s="62"/>
    </row>
    <row r="25682">
      <c r="A25682" s="61"/>
      <c r="B25682" s="61"/>
      <c r="C25682" s="61"/>
      <c r="D25682" s="57"/>
      <c r="E25682" s="62"/>
    </row>
    <row r="25683">
      <c r="A25683" s="61"/>
      <c r="B25683" s="61"/>
      <c r="C25683" s="61"/>
      <c r="D25683" s="57"/>
      <c r="E25683" s="62"/>
    </row>
    <row r="25684">
      <c r="A25684" s="61"/>
      <c r="B25684" s="61"/>
      <c r="C25684" s="61"/>
      <c r="D25684" s="57"/>
      <c r="E25684" s="62"/>
    </row>
    <row r="25685">
      <c r="A25685" s="61"/>
      <c r="B25685" s="61"/>
      <c r="C25685" s="61"/>
      <c r="D25685" s="57"/>
      <c r="E25685" s="62"/>
    </row>
    <row r="25686">
      <c r="A25686" s="61"/>
      <c r="B25686" s="61"/>
      <c r="C25686" s="61"/>
      <c r="D25686" s="57"/>
      <c r="E25686" s="62"/>
    </row>
    <row r="25687">
      <c r="A25687" s="61"/>
      <c r="B25687" s="61"/>
      <c r="C25687" s="61"/>
      <c r="D25687" s="57"/>
      <c r="E25687" s="62"/>
    </row>
    <row r="25688">
      <c r="A25688" s="61"/>
      <c r="B25688" s="61"/>
      <c r="C25688" s="61"/>
      <c r="D25688" s="57"/>
      <c r="E25688" s="62"/>
    </row>
    <row r="25689">
      <c r="A25689" s="61"/>
      <c r="B25689" s="61"/>
      <c r="C25689" s="61"/>
      <c r="D25689" s="57"/>
      <c r="E25689" s="62"/>
    </row>
    <row r="25690">
      <c r="A25690" s="61"/>
      <c r="B25690" s="61"/>
      <c r="C25690" s="61"/>
      <c r="D25690" s="57"/>
      <c r="E25690" s="62"/>
    </row>
    <row r="25691">
      <c r="A25691" s="61"/>
      <c r="B25691" s="61"/>
      <c r="C25691" s="61"/>
      <c r="D25691" s="57"/>
      <c r="E25691" s="62"/>
    </row>
    <row r="25692">
      <c r="A25692" s="61"/>
      <c r="B25692" s="61"/>
      <c r="C25692" s="61"/>
      <c r="D25692" s="57"/>
      <c r="E25692" s="62"/>
    </row>
    <row r="25693">
      <c r="A25693" s="61"/>
      <c r="B25693" s="61"/>
      <c r="C25693" s="61"/>
      <c r="D25693" s="57"/>
      <c r="E25693" s="62"/>
    </row>
    <row r="25694">
      <c r="A25694" s="61"/>
      <c r="B25694" s="61"/>
      <c r="C25694" s="61"/>
      <c r="D25694" s="57"/>
      <c r="E25694" s="62"/>
    </row>
    <row r="25695">
      <c r="A25695" s="61"/>
      <c r="B25695" s="61"/>
      <c r="C25695" s="61"/>
      <c r="D25695" s="57"/>
      <c r="E25695" s="62"/>
    </row>
    <row r="25696">
      <c r="A25696" s="61"/>
      <c r="B25696" s="61"/>
      <c r="C25696" s="61"/>
      <c r="D25696" s="57"/>
      <c r="E25696" s="62"/>
    </row>
    <row r="25697">
      <c r="A25697" s="61"/>
      <c r="B25697" s="61"/>
      <c r="C25697" s="61"/>
      <c r="D25697" s="57"/>
      <c r="E25697" s="62"/>
    </row>
    <row r="25698">
      <c r="A25698" s="61"/>
      <c r="B25698" s="61"/>
      <c r="C25698" s="61"/>
      <c r="D25698" s="57"/>
      <c r="E25698" s="62"/>
    </row>
    <row r="25699">
      <c r="A25699" s="61"/>
      <c r="B25699" s="61"/>
      <c r="C25699" s="61"/>
      <c r="D25699" s="57"/>
      <c r="E25699" s="62"/>
    </row>
    <row r="25700">
      <c r="A25700" s="61"/>
      <c r="B25700" s="61"/>
      <c r="C25700" s="61"/>
      <c r="D25700" s="57"/>
      <c r="E25700" s="62"/>
    </row>
    <row r="25701">
      <c r="A25701" s="61"/>
      <c r="B25701" s="61"/>
      <c r="C25701" s="61"/>
      <c r="D25701" s="57"/>
      <c r="E25701" s="62"/>
    </row>
    <row r="25702">
      <c r="A25702" s="61"/>
      <c r="B25702" s="61"/>
      <c r="C25702" s="61"/>
      <c r="D25702" s="57"/>
      <c r="E25702" s="62"/>
    </row>
    <row r="25703">
      <c r="A25703" s="61"/>
      <c r="B25703" s="61"/>
      <c r="C25703" s="61"/>
      <c r="D25703" s="57"/>
      <c r="E25703" s="62"/>
    </row>
    <row r="25704">
      <c r="A25704" s="61"/>
      <c r="B25704" s="61"/>
      <c r="C25704" s="61"/>
      <c r="D25704" s="57"/>
      <c r="E25704" s="62"/>
    </row>
    <row r="25705">
      <c r="A25705" s="61"/>
      <c r="B25705" s="61"/>
      <c r="C25705" s="61"/>
      <c r="D25705" s="57"/>
      <c r="E25705" s="62"/>
    </row>
    <row r="25706">
      <c r="A25706" s="61"/>
      <c r="B25706" s="61"/>
      <c r="C25706" s="61"/>
      <c r="D25706" s="57"/>
      <c r="E25706" s="62"/>
    </row>
    <row r="25707">
      <c r="A25707" s="61"/>
      <c r="B25707" s="61"/>
      <c r="C25707" s="61"/>
      <c r="D25707" s="57"/>
      <c r="E25707" s="62"/>
    </row>
    <row r="25708">
      <c r="A25708" s="61"/>
      <c r="B25708" s="61"/>
      <c r="C25708" s="61"/>
      <c r="D25708" s="57"/>
      <c r="E25708" s="62"/>
    </row>
    <row r="25709">
      <c r="A25709" s="61"/>
      <c r="B25709" s="61"/>
      <c r="C25709" s="61"/>
      <c r="D25709" s="57"/>
      <c r="E25709" s="62"/>
    </row>
    <row r="25710">
      <c r="A25710" s="61"/>
      <c r="B25710" s="61"/>
      <c r="C25710" s="61"/>
      <c r="D25710" s="57"/>
      <c r="E25710" s="62"/>
    </row>
    <row r="25711">
      <c r="A25711" s="61"/>
      <c r="B25711" s="61"/>
      <c r="C25711" s="61"/>
      <c r="D25711" s="57"/>
      <c r="E25711" s="62"/>
    </row>
    <row r="25712">
      <c r="A25712" s="61"/>
      <c r="B25712" s="61"/>
      <c r="C25712" s="61"/>
      <c r="D25712" s="57"/>
      <c r="E25712" s="62"/>
    </row>
    <row r="25713">
      <c r="A25713" s="61"/>
      <c r="B25713" s="61"/>
      <c r="C25713" s="61"/>
      <c r="D25713" s="57"/>
      <c r="E25713" s="62"/>
    </row>
    <row r="25714">
      <c r="A25714" s="61"/>
      <c r="B25714" s="61"/>
      <c r="C25714" s="61"/>
      <c r="D25714" s="57"/>
      <c r="E25714" s="62"/>
    </row>
    <row r="25715">
      <c r="A25715" s="61"/>
      <c r="B25715" s="61"/>
      <c r="C25715" s="61"/>
      <c r="D25715" s="57"/>
      <c r="E25715" s="62"/>
    </row>
    <row r="25716">
      <c r="A25716" s="61"/>
      <c r="B25716" s="61"/>
      <c r="C25716" s="61"/>
      <c r="D25716" s="57"/>
      <c r="E25716" s="62"/>
    </row>
    <row r="25717">
      <c r="A25717" s="61"/>
      <c r="B25717" s="61"/>
      <c r="C25717" s="61"/>
      <c r="D25717" s="57"/>
      <c r="E25717" s="62"/>
    </row>
    <row r="25718">
      <c r="A25718" s="61"/>
      <c r="B25718" s="61"/>
      <c r="C25718" s="61"/>
      <c r="D25718" s="57"/>
      <c r="E25718" s="62"/>
    </row>
    <row r="25719">
      <c r="A25719" s="61"/>
      <c r="B25719" s="61"/>
      <c r="C25719" s="61"/>
      <c r="D25719" s="57"/>
      <c r="E25719" s="62"/>
    </row>
    <row r="25720">
      <c r="A25720" s="61"/>
      <c r="B25720" s="61"/>
      <c r="C25720" s="61"/>
      <c r="D25720" s="57"/>
      <c r="E25720" s="62"/>
    </row>
    <row r="25721">
      <c r="A25721" s="61"/>
      <c r="B25721" s="61"/>
      <c r="C25721" s="61"/>
      <c r="D25721" s="57"/>
      <c r="E25721" s="62"/>
    </row>
    <row r="25722">
      <c r="A25722" s="61"/>
      <c r="B25722" s="61"/>
      <c r="C25722" s="61"/>
      <c r="D25722" s="57"/>
      <c r="E25722" s="62"/>
    </row>
    <row r="25723">
      <c r="A25723" s="61"/>
      <c r="B25723" s="61"/>
      <c r="C25723" s="61"/>
      <c r="D25723" s="57"/>
      <c r="E25723" s="62"/>
    </row>
    <row r="25724">
      <c r="A25724" s="61"/>
      <c r="B25724" s="61"/>
      <c r="C25724" s="61"/>
      <c r="D25724" s="57"/>
      <c r="E25724" s="62"/>
    </row>
    <row r="25725">
      <c r="A25725" s="61"/>
      <c r="B25725" s="61"/>
      <c r="C25725" s="61"/>
      <c r="D25725" s="57"/>
      <c r="E25725" s="62"/>
    </row>
    <row r="25726">
      <c r="A25726" s="61"/>
      <c r="B25726" s="61"/>
      <c r="C25726" s="61"/>
      <c r="D25726" s="57"/>
      <c r="E25726" s="62"/>
    </row>
    <row r="25727">
      <c r="A25727" s="61"/>
      <c r="B25727" s="61"/>
      <c r="C25727" s="61"/>
      <c r="D25727" s="57"/>
      <c r="E25727" s="62"/>
    </row>
    <row r="25728">
      <c r="A25728" s="61"/>
      <c r="B25728" s="61"/>
      <c r="C25728" s="61"/>
      <c r="D25728" s="57"/>
      <c r="E25728" s="62"/>
    </row>
    <row r="25729">
      <c r="A25729" s="61"/>
      <c r="B25729" s="61"/>
      <c r="C25729" s="61"/>
      <c r="D25729" s="57"/>
      <c r="E25729" s="62"/>
    </row>
    <row r="25730">
      <c r="A25730" s="61"/>
      <c r="B25730" s="61"/>
      <c r="C25730" s="61"/>
      <c r="D25730" s="57"/>
      <c r="E25730" s="62"/>
    </row>
    <row r="25731">
      <c r="A25731" s="61"/>
      <c r="B25731" s="61"/>
      <c r="C25731" s="61"/>
      <c r="D25731" s="57"/>
      <c r="E25731" s="62"/>
    </row>
    <row r="25732">
      <c r="A25732" s="61"/>
      <c r="B25732" s="61"/>
      <c r="C25732" s="61"/>
      <c r="D25732" s="57"/>
      <c r="E25732" s="62"/>
    </row>
    <row r="25733">
      <c r="A25733" s="61"/>
      <c r="B25733" s="61"/>
      <c r="C25733" s="61"/>
      <c r="D25733" s="57"/>
      <c r="E25733" s="62"/>
    </row>
    <row r="25734">
      <c r="A25734" s="61"/>
      <c r="B25734" s="61"/>
      <c r="C25734" s="61"/>
      <c r="D25734" s="57"/>
      <c r="E25734" s="62"/>
    </row>
    <row r="25735">
      <c r="A25735" s="61"/>
      <c r="B25735" s="61"/>
      <c r="C25735" s="61"/>
      <c r="D25735" s="57"/>
      <c r="E25735" s="62"/>
    </row>
    <row r="25736">
      <c r="A25736" s="61"/>
      <c r="B25736" s="61"/>
      <c r="C25736" s="61"/>
      <c r="D25736" s="57"/>
      <c r="E25736" s="62"/>
    </row>
    <row r="25737">
      <c r="A25737" s="61"/>
      <c r="B25737" s="61"/>
      <c r="C25737" s="61"/>
      <c r="D25737" s="57"/>
      <c r="E25737" s="62"/>
    </row>
    <row r="25738">
      <c r="A25738" s="61"/>
      <c r="B25738" s="61"/>
      <c r="C25738" s="61"/>
      <c r="D25738" s="57"/>
      <c r="E25738" s="62"/>
    </row>
    <row r="25739">
      <c r="A25739" s="61"/>
      <c r="B25739" s="61"/>
      <c r="C25739" s="61"/>
      <c r="D25739" s="57"/>
      <c r="E25739" s="62"/>
    </row>
    <row r="25740">
      <c r="A25740" s="61"/>
      <c r="B25740" s="61"/>
      <c r="C25740" s="61"/>
      <c r="D25740" s="57"/>
      <c r="E25740" s="62"/>
    </row>
    <row r="25741">
      <c r="A25741" s="61"/>
      <c r="B25741" s="61"/>
      <c r="C25741" s="61"/>
      <c r="D25741" s="57"/>
      <c r="E25741" s="62"/>
    </row>
    <row r="25742">
      <c r="A25742" s="61"/>
      <c r="B25742" s="61"/>
      <c r="C25742" s="61"/>
      <c r="D25742" s="57"/>
      <c r="E25742" s="62"/>
    </row>
    <row r="25743">
      <c r="A25743" s="61"/>
      <c r="B25743" s="61"/>
      <c r="C25743" s="61"/>
      <c r="D25743" s="57"/>
      <c r="E25743" s="62"/>
    </row>
    <row r="25744">
      <c r="A25744" s="61"/>
      <c r="B25744" s="61"/>
      <c r="C25744" s="61"/>
      <c r="D25744" s="57"/>
      <c r="E25744" s="62"/>
    </row>
    <row r="25745">
      <c r="A25745" s="61"/>
      <c r="B25745" s="61"/>
      <c r="C25745" s="61"/>
      <c r="D25745" s="57"/>
      <c r="E25745" s="62"/>
    </row>
    <row r="25746">
      <c r="A25746" s="61"/>
      <c r="B25746" s="61"/>
      <c r="C25746" s="61"/>
      <c r="D25746" s="57"/>
      <c r="E25746" s="62"/>
    </row>
    <row r="25747">
      <c r="A25747" s="61"/>
      <c r="B25747" s="61"/>
      <c r="C25747" s="61"/>
      <c r="D25747" s="57"/>
      <c r="E25747" s="62"/>
    </row>
    <row r="25748">
      <c r="A25748" s="61"/>
      <c r="B25748" s="61"/>
      <c r="C25748" s="61"/>
      <c r="D25748" s="57"/>
      <c r="E25748" s="62"/>
    </row>
    <row r="25749">
      <c r="A25749" s="61"/>
      <c r="B25749" s="61"/>
      <c r="C25749" s="61"/>
      <c r="D25749" s="57"/>
      <c r="E25749" s="62"/>
    </row>
    <row r="25750">
      <c r="A25750" s="61"/>
      <c r="B25750" s="61"/>
      <c r="C25750" s="61"/>
      <c r="D25750" s="57"/>
      <c r="E25750" s="62"/>
    </row>
    <row r="25751">
      <c r="A25751" s="61"/>
      <c r="B25751" s="61"/>
      <c r="C25751" s="61"/>
      <c r="D25751" s="57"/>
      <c r="E25751" s="62"/>
    </row>
    <row r="25752">
      <c r="A25752" s="61"/>
      <c r="B25752" s="61"/>
      <c r="C25752" s="61"/>
      <c r="D25752" s="57"/>
      <c r="E25752" s="62"/>
    </row>
    <row r="25753">
      <c r="A25753" s="61"/>
      <c r="B25753" s="61"/>
      <c r="C25753" s="61"/>
      <c r="D25753" s="57"/>
      <c r="E25753" s="62"/>
    </row>
    <row r="25754">
      <c r="A25754" s="61"/>
      <c r="B25754" s="61"/>
      <c r="C25754" s="61"/>
      <c r="D25754" s="57"/>
      <c r="E25754" s="62"/>
    </row>
    <row r="25755">
      <c r="A25755" s="61"/>
      <c r="B25755" s="61"/>
      <c r="C25755" s="61"/>
      <c r="D25755" s="57"/>
      <c r="E25755" s="62"/>
    </row>
    <row r="25756">
      <c r="A25756" s="61"/>
      <c r="B25756" s="61"/>
      <c r="C25756" s="61"/>
      <c r="D25756" s="57"/>
      <c r="E25756" s="62"/>
    </row>
    <row r="25757">
      <c r="A25757" s="61"/>
      <c r="B25757" s="61"/>
      <c r="C25757" s="61"/>
      <c r="D25757" s="57"/>
      <c r="E25757" s="62"/>
    </row>
    <row r="25758">
      <c r="A25758" s="61"/>
      <c r="B25758" s="61"/>
      <c r="C25758" s="61"/>
      <c r="D25758" s="57"/>
      <c r="E25758" s="62"/>
    </row>
    <row r="25759">
      <c r="A25759" s="61"/>
      <c r="B25759" s="61"/>
      <c r="C25759" s="61"/>
      <c r="D25759" s="57"/>
      <c r="E25759" s="62"/>
    </row>
    <row r="25760">
      <c r="A25760" s="61"/>
      <c r="B25760" s="61"/>
      <c r="C25760" s="61"/>
      <c r="D25760" s="57"/>
      <c r="E25760" s="62"/>
    </row>
    <row r="25761">
      <c r="A25761" s="61"/>
      <c r="B25761" s="61"/>
      <c r="C25761" s="61"/>
      <c r="D25761" s="57"/>
      <c r="E25761" s="62"/>
    </row>
    <row r="25762">
      <c r="A25762" s="61"/>
      <c r="B25762" s="61"/>
      <c r="C25762" s="61"/>
      <c r="D25762" s="57"/>
      <c r="E25762" s="62"/>
    </row>
    <row r="25763">
      <c r="A25763" s="61"/>
      <c r="B25763" s="61"/>
      <c r="C25763" s="61"/>
      <c r="D25763" s="57"/>
      <c r="E25763" s="62"/>
    </row>
    <row r="25764">
      <c r="A25764" s="61"/>
      <c r="B25764" s="61"/>
      <c r="C25764" s="61"/>
      <c r="D25764" s="57"/>
      <c r="E25764" s="62"/>
    </row>
    <row r="25765">
      <c r="A25765" s="61"/>
      <c r="B25765" s="61"/>
      <c r="C25765" s="61"/>
      <c r="D25765" s="57"/>
      <c r="E25765" s="62"/>
    </row>
    <row r="25766">
      <c r="A25766" s="61"/>
      <c r="B25766" s="61"/>
      <c r="C25766" s="61"/>
      <c r="D25766" s="57"/>
      <c r="E25766" s="62"/>
    </row>
    <row r="25767">
      <c r="A25767" s="61"/>
      <c r="B25767" s="61"/>
      <c r="C25767" s="61"/>
      <c r="D25767" s="57"/>
      <c r="E25767" s="62"/>
    </row>
    <row r="25768">
      <c r="A25768" s="61"/>
      <c r="B25768" s="61"/>
      <c r="C25768" s="61"/>
      <c r="D25768" s="57"/>
      <c r="E25768" s="62"/>
    </row>
    <row r="25769">
      <c r="A25769" s="61"/>
      <c r="B25769" s="61"/>
      <c r="C25769" s="61"/>
      <c r="D25769" s="57"/>
      <c r="E25769" s="62"/>
    </row>
    <row r="25770">
      <c r="A25770" s="61"/>
      <c r="B25770" s="61"/>
      <c r="C25770" s="61"/>
      <c r="D25770" s="57"/>
      <c r="E25770" s="62"/>
    </row>
    <row r="25771">
      <c r="A25771" s="61"/>
      <c r="B25771" s="61"/>
      <c r="C25771" s="61"/>
      <c r="D25771" s="57"/>
      <c r="E25771" s="62"/>
    </row>
    <row r="25772">
      <c r="A25772" s="61"/>
      <c r="B25772" s="61"/>
      <c r="C25772" s="61"/>
      <c r="D25772" s="57"/>
      <c r="E25772" s="62"/>
    </row>
    <row r="25773">
      <c r="A25773" s="61"/>
      <c r="B25773" s="61"/>
      <c r="C25773" s="61"/>
      <c r="D25773" s="57"/>
      <c r="E25773" s="62"/>
    </row>
    <row r="25774">
      <c r="A25774" s="61"/>
      <c r="B25774" s="61"/>
      <c r="C25774" s="61"/>
      <c r="D25774" s="57"/>
      <c r="E25774" s="62"/>
    </row>
    <row r="25775">
      <c r="A25775" s="61"/>
      <c r="B25775" s="61"/>
      <c r="C25775" s="61"/>
      <c r="D25775" s="57"/>
      <c r="E25775" s="62"/>
    </row>
    <row r="25776">
      <c r="A25776" s="61"/>
      <c r="B25776" s="61"/>
      <c r="C25776" s="61"/>
      <c r="D25776" s="57"/>
      <c r="E25776" s="62"/>
    </row>
    <row r="25777">
      <c r="A25777" s="61"/>
      <c r="B25777" s="61"/>
      <c r="C25777" s="61"/>
      <c r="D25777" s="57"/>
      <c r="E25777" s="62"/>
    </row>
    <row r="25778">
      <c r="A25778" s="61"/>
      <c r="B25778" s="61"/>
      <c r="C25778" s="61"/>
      <c r="D25778" s="57"/>
      <c r="E25778" s="62"/>
    </row>
    <row r="25779">
      <c r="A25779" s="61"/>
      <c r="B25779" s="61"/>
      <c r="C25779" s="61"/>
      <c r="D25779" s="57"/>
      <c r="E25779" s="62"/>
    </row>
    <row r="25780">
      <c r="A25780" s="61"/>
      <c r="B25780" s="61"/>
      <c r="C25780" s="61"/>
      <c r="D25780" s="57"/>
      <c r="E25780" s="62"/>
    </row>
    <row r="25781">
      <c r="A25781" s="61"/>
      <c r="B25781" s="61"/>
      <c r="C25781" s="61"/>
      <c r="D25781" s="57"/>
      <c r="E25781" s="62"/>
    </row>
    <row r="25782">
      <c r="A25782" s="61"/>
      <c r="B25782" s="61"/>
      <c r="C25782" s="61"/>
      <c r="D25782" s="57"/>
      <c r="E25782" s="62"/>
    </row>
    <row r="25783">
      <c r="A25783" s="61"/>
      <c r="B25783" s="61"/>
      <c r="C25783" s="61"/>
      <c r="D25783" s="57"/>
      <c r="E25783" s="62"/>
    </row>
    <row r="25784">
      <c r="A25784" s="61"/>
      <c r="B25784" s="61"/>
      <c r="C25784" s="61"/>
      <c r="D25784" s="57"/>
      <c r="E25784" s="62"/>
    </row>
    <row r="25785">
      <c r="A25785" s="61"/>
      <c r="B25785" s="61"/>
      <c r="C25785" s="61"/>
      <c r="D25785" s="57"/>
      <c r="E25785" s="62"/>
    </row>
    <row r="25786">
      <c r="A25786" s="61"/>
      <c r="B25786" s="61"/>
      <c r="C25786" s="61"/>
      <c r="D25786" s="57"/>
      <c r="E25786" s="62"/>
    </row>
    <row r="25787">
      <c r="A25787" s="61"/>
      <c r="B25787" s="61"/>
      <c r="C25787" s="61"/>
      <c r="D25787" s="57"/>
      <c r="E25787" s="62"/>
    </row>
    <row r="25788">
      <c r="A25788" s="61"/>
      <c r="B25788" s="61"/>
      <c r="C25788" s="61"/>
      <c r="D25788" s="57"/>
      <c r="E25788" s="62"/>
    </row>
    <row r="25789">
      <c r="A25789" s="61"/>
      <c r="B25789" s="61"/>
      <c r="C25789" s="61"/>
      <c r="D25789" s="57"/>
      <c r="E25789" s="62"/>
    </row>
    <row r="25790">
      <c r="A25790" s="61"/>
      <c r="B25790" s="61"/>
      <c r="C25790" s="61"/>
      <c r="D25790" s="57"/>
      <c r="E25790" s="62"/>
    </row>
    <row r="25791">
      <c r="A25791" s="61"/>
      <c r="B25791" s="61"/>
      <c r="C25791" s="61"/>
      <c r="D25791" s="57"/>
      <c r="E25791" s="62"/>
    </row>
    <row r="25792">
      <c r="A25792" s="61"/>
      <c r="B25792" s="61"/>
      <c r="C25792" s="61"/>
      <c r="D25792" s="57"/>
      <c r="E25792" s="62"/>
    </row>
    <row r="25793">
      <c r="A25793" s="61"/>
      <c r="B25793" s="61"/>
      <c r="C25793" s="61"/>
      <c r="D25793" s="57"/>
      <c r="E25793" s="62"/>
    </row>
    <row r="25794">
      <c r="A25794" s="61"/>
      <c r="B25794" s="61"/>
      <c r="C25794" s="61"/>
      <c r="D25794" s="57"/>
      <c r="E25794" s="62"/>
    </row>
    <row r="25795">
      <c r="A25795" s="61"/>
      <c r="B25795" s="61"/>
      <c r="C25795" s="61"/>
      <c r="D25795" s="57"/>
      <c r="E25795" s="62"/>
    </row>
    <row r="25796">
      <c r="A25796" s="61"/>
      <c r="B25796" s="61"/>
      <c r="C25796" s="61"/>
      <c r="D25796" s="57"/>
      <c r="E25796" s="62"/>
    </row>
    <row r="25797">
      <c r="A25797" s="61"/>
      <c r="B25797" s="61"/>
      <c r="C25797" s="61"/>
      <c r="D25797" s="57"/>
      <c r="E25797" s="62"/>
    </row>
    <row r="25798">
      <c r="A25798" s="61"/>
      <c r="B25798" s="61"/>
      <c r="C25798" s="61"/>
      <c r="D25798" s="57"/>
      <c r="E25798" s="62"/>
    </row>
    <row r="25799">
      <c r="A25799" s="61"/>
      <c r="B25799" s="61"/>
      <c r="C25799" s="61"/>
      <c r="D25799" s="57"/>
      <c r="E25799" s="62"/>
    </row>
    <row r="25800">
      <c r="A25800" s="61"/>
      <c r="B25800" s="61"/>
      <c r="C25800" s="61"/>
      <c r="D25800" s="57"/>
      <c r="E25800" s="62"/>
    </row>
    <row r="25801">
      <c r="A25801" s="61"/>
      <c r="B25801" s="61"/>
      <c r="C25801" s="61"/>
      <c r="D25801" s="57"/>
      <c r="E25801" s="62"/>
    </row>
    <row r="25802">
      <c r="A25802" s="61"/>
      <c r="B25802" s="61"/>
      <c r="C25802" s="61"/>
      <c r="D25802" s="57"/>
      <c r="E25802" s="62"/>
    </row>
    <row r="25803">
      <c r="A25803" s="61"/>
      <c r="B25803" s="61"/>
      <c r="C25803" s="61"/>
      <c r="D25803" s="57"/>
      <c r="E25803" s="62"/>
    </row>
    <row r="25804">
      <c r="A25804" s="61"/>
      <c r="B25804" s="61"/>
      <c r="C25804" s="61"/>
      <c r="D25804" s="57"/>
      <c r="E25804" s="62"/>
    </row>
    <row r="25805">
      <c r="A25805" s="61"/>
      <c r="B25805" s="61"/>
      <c r="C25805" s="61"/>
      <c r="D25805" s="57"/>
      <c r="E25805" s="62"/>
    </row>
    <row r="25806">
      <c r="A25806" s="61"/>
      <c r="B25806" s="61"/>
      <c r="C25806" s="61"/>
      <c r="D25806" s="57"/>
      <c r="E25806" s="62"/>
    </row>
    <row r="25807">
      <c r="A25807" s="61"/>
      <c r="B25807" s="61"/>
      <c r="C25807" s="61"/>
      <c r="D25807" s="57"/>
      <c r="E25807" s="62"/>
    </row>
    <row r="25808">
      <c r="A25808" s="61"/>
      <c r="B25808" s="61"/>
      <c r="C25808" s="61"/>
      <c r="D25808" s="57"/>
      <c r="E25808" s="62"/>
    </row>
    <row r="25809">
      <c r="A25809" s="61"/>
      <c r="B25809" s="61"/>
      <c r="C25809" s="61"/>
      <c r="D25809" s="57"/>
      <c r="E25809" s="62"/>
    </row>
    <row r="25810">
      <c r="A25810" s="61"/>
      <c r="B25810" s="61"/>
      <c r="C25810" s="61"/>
      <c r="D25810" s="57"/>
      <c r="E25810" s="62"/>
    </row>
    <row r="25811">
      <c r="A25811" s="61"/>
      <c r="B25811" s="61"/>
      <c r="C25811" s="61"/>
      <c r="D25811" s="57"/>
      <c r="E25811" s="62"/>
    </row>
    <row r="25812">
      <c r="A25812" s="61"/>
      <c r="B25812" s="61"/>
      <c r="C25812" s="61"/>
      <c r="D25812" s="57"/>
      <c r="E25812" s="62"/>
    </row>
    <row r="25813">
      <c r="A25813" s="61"/>
      <c r="B25813" s="61"/>
      <c r="C25813" s="61"/>
      <c r="D25813" s="57"/>
      <c r="E25813" s="62"/>
    </row>
    <row r="25814">
      <c r="A25814" s="61"/>
      <c r="B25814" s="61"/>
      <c r="C25814" s="61"/>
      <c r="D25814" s="57"/>
      <c r="E25814" s="62"/>
    </row>
    <row r="25815">
      <c r="A25815" s="61"/>
      <c r="B25815" s="61"/>
      <c r="C25815" s="61"/>
      <c r="D25815" s="57"/>
      <c r="E25815" s="62"/>
    </row>
    <row r="25816">
      <c r="A25816" s="61"/>
      <c r="B25816" s="61"/>
      <c r="C25816" s="61"/>
      <c r="D25816" s="57"/>
      <c r="E25816" s="62"/>
    </row>
    <row r="25817">
      <c r="A25817" s="61"/>
      <c r="B25817" s="61"/>
      <c r="C25817" s="61"/>
      <c r="D25817" s="57"/>
      <c r="E25817" s="62"/>
    </row>
    <row r="25818">
      <c r="A25818" s="61"/>
      <c r="B25818" s="61"/>
      <c r="C25818" s="61"/>
      <c r="D25818" s="57"/>
      <c r="E25818" s="62"/>
    </row>
    <row r="25819">
      <c r="A25819" s="61"/>
      <c r="B25819" s="61"/>
      <c r="C25819" s="61"/>
      <c r="D25819" s="57"/>
      <c r="E25819" s="62"/>
    </row>
    <row r="25820">
      <c r="A25820" s="61"/>
      <c r="B25820" s="61"/>
      <c r="C25820" s="61"/>
      <c r="D25820" s="57"/>
      <c r="E25820" s="62"/>
    </row>
    <row r="25821">
      <c r="A25821" s="61"/>
      <c r="B25821" s="61"/>
      <c r="C25821" s="61"/>
      <c r="D25821" s="57"/>
      <c r="E25821" s="62"/>
    </row>
    <row r="25822">
      <c r="A25822" s="61"/>
      <c r="B25822" s="61"/>
      <c r="C25822" s="61"/>
      <c r="D25822" s="57"/>
      <c r="E25822" s="62"/>
    </row>
    <row r="25823">
      <c r="A25823" s="61"/>
      <c r="B25823" s="61"/>
      <c r="C25823" s="61"/>
      <c r="D25823" s="57"/>
      <c r="E25823" s="62"/>
    </row>
    <row r="25824">
      <c r="A25824" s="61"/>
      <c r="B25824" s="61"/>
      <c r="C25824" s="61"/>
      <c r="D25824" s="57"/>
      <c r="E25824" s="62"/>
    </row>
    <row r="25825">
      <c r="A25825" s="61"/>
      <c r="B25825" s="61"/>
      <c r="C25825" s="61"/>
      <c r="D25825" s="57"/>
      <c r="E25825" s="62"/>
    </row>
    <row r="25826">
      <c r="A25826" s="61"/>
      <c r="B25826" s="61"/>
      <c r="C25826" s="61"/>
      <c r="D25826" s="57"/>
      <c r="E25826" s="62"/>
    </row>
    <row r="25827">
      <c r="A25827" s="61"/>
      <c r="B25827" s="61"/>
      <c r="C25827" s="61"/>
      <c r="D25827" s="57"/>
      <c r="E25827" s="62"/>
    </row>
    <row r="25828">
      <c r="A25828" s="61"/>
      <c r="B25828" s="61"/>
      <c r="C25828" s="61"/>
      <c r="D25828" s="57"/>
      <c r="E25828" s="62"/>
    </row>
    <row r="25829">
      <c r="A25829" s="61"/>
      <c r="B25829" s="61"/>
      <c r="C25829" s="61"/>
      <c r="D25829" s="57"/>
      <c r="E25829" s="62"/>
    </row>
    <row r="25830">
      <c r="A25830" s="61"/>
      <c r="B25830" s="61"/>
      <c r="C25830" s="61"/>
      <c r="D25830" s="57"/>
      <c r="E25830" s="62"/>
    </row>
    <row r="25831">
      <c r="A25831" s="61"/>
      <c r="B25831" s="61"/>
      <c r="C25831" s="61"/>
      <c r="D25831" s="57"/>
      <c r="E25831" s="62"/>
    </row>
    <row r="25832">
      <c r="A25832" s="61"/>
      <c r="B25832" s="61"/>
      <c r="C25832" s="61"/>
      <c r="D25832" s="57"/>
      <c r="E25832" s="62"/>
    </row>
    <row r="25833">
      <c r="A25833" s="61"/>
      <c r="B25833" s="61"/>
      <c r="C25833" s="61"/>
      <c r="D25833" s="57"/>
      <c r="E25833" s="62"/>
    </row>
    <row r="25834">
      <c r="A25834" s="61"/>
      <c r="B25834" s="61"/>
      <c r="C25834" s="61"/>
      <c r="D25834" s="57"/>
      <c r="E25834" s="62"/>
    </row>
    <row r="25835">
      <c r="A25835" s="61"/>
      <c r="B25835" s="61"/>
      <c r="C25835" s="61"/>
      <c r="D25835" s="57"/>
      <c r="E25835" s="62"/>
    </row>
    <row r="25836">
      <c r="A25836" s="61"/>
      <c r="B25836" s="61"/>
      <c r="C25836" s="61"/>
      <c r="D25836" s="57"/>
      <c r="E25836" s="62"/>
    </row>
    <row r="25837">
      <c r="A25837" s="61"/>
      <c r="B25837" s="61"/>
      <c r="C25837" s="61"/>
      <c r="D25837" s="57"/>
      <c r="E25837" s="62"/>
    </row>
    <row r="25838">
      <c r="A25838" s="61"/>
      <c r="B25838" s="61"/>
      <c r="C25838" s="61"/>
      <c r="D25838" s="57"/>
      <c r="E25838" s="62"/>
    </row>
    <row r="25839">
      <c r="A25839" s="61"/>
      <c r="B25839" s="61"/>
      <c r="C25839" s="61"/>
      <c r="D25839" s="57"/>
      <c r="E25839" s="62"/>
    </row>
    <row r="25840">
      <c r="A25840" s="61"/>
      <c r="B25840" s="61"/>
      <c r="C25840" s="61"/>
      <c r="D25840" s="57"/>
      <c r="E25840" s="62"/>
    </row>
    <row r="25841">
      <c r="A25841" s="61"/>
      <c r="B25841" s="61"/>
      <c r="C25841" s="61"/>
      <c r="D25841" s="57"/>
      <c r="E25841" s="62"/>
    </row>
    <row r="25842">
      <c r="A25842" s="61"/>
      <c r="B25842" s="61"/>
      <c r="C25842" s="61"/>
      <c r="D25842" s="57"/>
      <c r="E25842" s="62"/>
    </row>
    <row r="25843">
      <c r="A25843" s="61"/>
      <c r="B25843" s="61"/>
      <c r="C25843" s="61"/>
      <c r="D25843" s="57"/>
      <c r="E25843" s="62"/>
    </row>
    <row r="25844">
      <c r="A25844" s="61"/>
      <c r="B25844" s="61"/>
      <c r="C25844" s="61"/>
      <c r="D25844" s="57"/>
      <c r="E25844" s="62"/>
    </row>
    <row r="25845">
      <c r="A25845" s="61"/>
      <c r="B25845" s="61"/>
      <c r="C25845" s="61"/>
      <c r="D25845" s="57"/>
      <c r="E25845" s="62"/>
    </row>
    <row r="25846">
      <c r="A25846" s="61"/>
      <c r="B25846" s="61"/>
      <c r="C25846" s="61"/>
      <c r="D25846" s="57"/>
      <c r="E25846" s="62"/>
    </row>
    <row r="25847">
      <c r="A25847" s="61"/>
      <c r="B25847" s="61"/>
      <c r="C25847" s="61"/>
      <c r="D25847" s="57"/>
      <c r="E25847" s="62"/>
    </row>
    <row r="25848">
      <c r="A25848" s="61"/>
      <c r="B25848" s="61"/>
      <c r="C25848" s="61"/>
      <c r="D25848" s="57"/>
      <c r="E25848" s="62"/>
    </row>
    <row r="25849">
      <c r="A25849" s="61"/>
      <c r="B25849" s="61"/>
      <c r="C25849" s="61"/>
      <c r="D25849" s="57"/>
      <c r="E25849" s="62"/>
    </row>
    <row r="25850">
      <c r="A25850" s="61"/>
      <c r="B25850" s="61"/>
      <c r="C25850" s="61"/>
      <c r="D25850" s="57"/>
      <c r="E25850" s="62"/>
    </row>
    <row r="25851">
      <c r="A25851" s="61"/>
      <c r="B25851" s="61"/>
      <c r="C25851" s="61"/>
      <c r="D25851" s="57"/>
      <c r="E25851" s="62"/>
    </row>
    <row r="25852">
      <c r="A25852" s="61"/>
      <c r="B25852" s="61"/>
      <c r="C25852" s="61"/>
      <c r="D25852" s="57"/>
      <c r="E25852" s="62"/>
    </row>
    <row r="25853">
      <c r="A25853" s="61"/>
      <c r="B25853" s="61"/>
      <c r="C25853" s="61"/>
      <c r="D25853" s="57"/>
      <c r="E25853" s="62"/>
    </row>
    <row r="25854">
      <c r="A25854" s="61"/>
      <c r="B25854" s="61"/>
      <c r="C25854" s="61"/>
      <c r="D25854" s="57"/>
      <c r="E25854" s="62"/>
    </row>
    <row r="25855">
      <c r="A25855" s="61"/>
      <c r="B25855" s="61"/>
      <c r="C25855" s="61"/>
      <c r="D25855" s="57"/>
      <c r="E25855" s="62"/>
    </row>
    <row r="25856">
      <c r="A25856" s="61"/>
      <c r="B25856" s="61"/>
      <c r="C25856" s="61"/>
      <c r="D25856" s="57"/>
      <c r="E25856" s="62"/>
    </row>
    <row r="25857">
      <c r="A25857" s="61"/>
      <c r="B25857" s="61"/>
      <c r="C25857" s="61"/>
      <c r="D25857" s="57"/>
      <c r="E25857" s="62"/>
    </row>
    <row r="25858">
      <c r="A25858" s="61"/>
      <c r="B25858" s="61"/>
      <c r="C25858" s="61"/>
      <c r="D25858" s="57"/>
      <c r="E25858" s="62"/>
    </row>
    <row r="25859">
      <c r="A25859" s="61"/>
      <c r="B25859" s="61"/>
      <c r="C25859" s="61"/>
      <c r="D25859" s="57"/>
      <c r="E25859" s="62"/>
    </row>
    <row r="25860">
      <c r="A25860" s="61"/>
      <c r="B25860" s="61"/>
      <c r="C25860" s="61"/>
      <c r="D25860" s="57"/>
      <c r="E25860" s="62"/>
    </row>
    <row r="25861">
      <c r="A25861" s="61"/>
      <c r="B25861" s="61"/>
      <c r="C25861" s="61"/>
      <c r="D25861" s="57"/>
      <c r="E25861" s="62"/>
    </row>
    <row r="25862">
      <c r="A25862" s="61"/>
      <c r="B25862" s="61"/>
      <c r="C25862" s="61"/>
      <c r="D25862" s="57"/>
      <c r="E25862" s="62"/>
    </row>
    <row r="25863">
      <c r="A25863" s="61"/>
      <c r="B25863" s="61"/>
      <c r="C25863" s="61"/>
      <c r="D25863" s="57"/>
      <c r="E25863" s="62"/>
    </row>
    <row r="25864">
      <c r="A25864" s="61"/>
      <c r="B25864" s="61"/>
      <c r="C25864" s="61"/>
      <c r="D25864" s="57"/>
      <c r="E25864" s="62"/>
    </row>
    <row r="25865">
      <c r="A25865" s="61"/>
      <c r="B25865" s="61"/>
      <c r="C25865" s="61"/>
      <c r="D25865" s="57"/>
      <c r="E25865" s="62"/>
    </row>
    <row r="25866">
      <c r="A25866" s="61"/>
      <c r="B25866" s="61"/>
      <c r="C25866" s="61"/>
      <c r="D25866" s="57"/>
      <c r="E25866" s="62"/>
    </row>
    <row r="25867">
      <c r="A25867" s="61"/>
      <c r="B25867" s="61"/>
      <c r="C25867" s="61"/>
      <c r="D25867" s="57"/>
      <c r="E25867" s="62"/>
    </row>
    <row r="25868">
      <c r="A25868" s="61"/>
      <c r="B25868" s="61"/>
      <c r="C25868" s="61"/>
      <c r="D25868" s="57"/>
      <c r="E25868" s="62"/>
    </row>
    <row r="25869">
      <c r="A25869" s="61"/>
      <c r="B25869" s="61"/>
      <c r="C25869" s="61"/>
      <c r="D25869" s="57"/>
      <c r="E25869" s="62"/>
    </row>
    <row r="25870">
      <c r="A25870" s="61"/>
      <c r="B25870" s="61"/>
      <c r="C25870" s="61"/>
      <c r="D25870" s="57"/>
      <c r="E25870" s="62"/>
    </row>
    <row r="25871">
      <c r="A25871" s="61"/>
      <c r="B25871" s="61"/>
      <c r="C25871" s="61"/>
      <c r="D25871" s="57"/>
      <c r="E25871" s="62"/>
    </row>
    <row r="25872">
      <c r="A25872" s="61"/>
      <c r="B25872" s="61"/>
      <c r="C25872" s="61"/>
      <c r="D25872" s="57"/>
      <c r="E25872" s="62"/>
    </row>
    <row r="25873">
      <c r="A25873" s="61"/>
      <c r="B25873" s="61"/>
      <c r="C25873" s="61"/>
      <c r="D25873" s="57"/>
      <c r="E25873" s="62"/>
    </row>
    <row r="25874">
      <c r="A25874" s="61"/>
      <c r="B25874" s="61"/>
      <c r="C25874" s="61"/>
      <c r="D25874" s="57"/>
      <c r="E25874" s="62"/>
    </row>
    <row r="25875">
      <c r="A25875" s="61"/>
      <c r="B25875" s="61"/>
      <c r="C25875" s="61"/>
      <c r="D25875" s="57"/>
      <c r="E25875" s="62"/>
    </row>
    <row r="25876">
      <c r="A25876" s="61"/>
      <c r="B25876" s="61"/>
      <c r="C25876" s="61"/>
      <c r="D25876" s="57"/>
      <c r="E25876" s="62"/>
    </row>
    <row r="25877">
      <c r="A25877" s="61"/>
      <c r="B25877" s="61"/>
      <c r="C25877" s="61"/>
      <c r="D25877" s="57"/>
      <c r="E25877" s="62"/>
    </row>
    <row r="25878">
      <c r="A25878" s="61"/>
      <c r="B25878" s="61"/>
      <c r="C25878" s="61"/>
      <c r="D25878" s="57"/>
      <c r="E25878" s="62"/>
    </row>
    <row r="25879">
      <c r="A25879" s="61"/>
      <c r="B25879" s="61"/>
      <c r="C25879" s="61"/>
      <c r="D25879" s="57"/>
      <c r="E25879" s="62"/>
    </row>
    <row r="25880">
      <c r="A25880" s="61"/>
      <c r="B25880" s="61"/>
      <c r="C25880" s="61"/>
      <c r="D25880" s="57"/>
      <c r="E25880" s="62"/>
    </row>
    <row r="25881">
      <c r="A25881" s="61"/>
      <c r="B25881" s="61"/>
      <c r="C25881" s="61"/>
      <c r="D25881" s="57"/>
      <c r="E25881" s="62"/>
    </row>
    <row r="25882">
      <c r="A25882" s="61"/>
      <c r="B25882" s="61"/>
      <c r="C25882" s="61"/>
      <c r="D25882" s="57"/>
      <c r="E25882" s="62"/>
    </row>
    <row r="25883">
      <c r="A25883" s="61"/>
      <c r="B25883" s="61"/>
      <c r="C25883" s="61"/>
      <c r="D25883" s="57"/>
      <c r="E25883" s="62"/>
    </row>
    <row r="25884">
      <c r="A25884" s="61"/>
      <c r="B25884" s="61"/>
      <c r="C25884" s="61"/>
      <c r="D25884" s="57"/>
      <c r="E25884" s="62"/>
    </row>
    <row r="25885">
      <c r="A25885" s="61"/>
      <c r="B25885" s="61"/>
      <c r="C25885" s="61"/>
      <c r="D25885" s="57"/>
      <c r="E25885" s="62"/>
    </row>
    <row r="25886">
      <c r="A25886" s="61"/>
      <c r="B25886" s="61"/>
      <c r="C25886" s="61"/>
      <c r="D25886" s="57"/>
      <c r="E25886" s="62"/>
    </row>
    <row r="25887">
      <c r="A25887" s="61"/>
      <c r="B25887" s="61"/>
      <c r="C25887" s="61"/>
      <c r="D25887" s="57"/>
      <c r="E25887" s="62"/>
    </row>
    <row r="25888">
      <c r="A25888" s="61"/>
      <c r="B25888" s="61"/>
      <c r="C25888" s="61"/>
      <c r="D25888" s="57"/>
      <c r="E25888" s="62"/>
    </row>
    <row r="25889">
      <c r="A25889" s="61"/>
      <c r="B25889" s="61"/>
      <c r="C25889" s="61"/>
      <c r="D25889" s="57"/>
      <c r="E25889" s="62"/>
    </row>
    <row r="25890">
      <c r="A25890" s="61"/>
      <c r="B25890" s="61"/>
      <c r="C25890" s="61"/>
      <c r="D25890" s="57"/>
      <c r="E25890" s="62"/>
    </row>
    <row r="25891">
      <c r="A25891" s="61"/>
      <c r="B25891" s="61"/>
      <c r="C25891" s="61"/>
      <c r="D25891" s="57"/>
      <c r="E25891" s="62"/>
    </row>
    <row r="25892">
      <c r="A25892" s="61"/>
      <c r="B25892" s="61"/>
      <c r="C25892" s="61"/>
      <c r="D25892" s="57"/>
      <c r="E25892" s="62"/>
    </row>
    <row r="25893">
      <c r="A25893" s="61"/>
      <c r="B25893" s="61"/>
      <c r="C25893" s="61"/>
      <c r="D25893" s="57"/>
      <c r="E25893" s="62"/>
    </row>
    <row r="25894">
      <c r="A25894" s="61"/>
      <c r="B25894" s="61"/>
      <c r="C25894" s="61"/>
      <c r="D25894" s="57"/>
      <c r="E25894" s="62"/>
    </row>
    <row r="25895">
      <c r="A25895" s="61"/>
      <c r="B25895" s="61"/>
      <c r="C25895" s="61"/>
      <c r="D25895" s="57"/>
      <c r="E25895" s="62"/>
    </row>
    <row r="25896">
      <c r="A25896" s="61"/>
      <c r="B25896" s="61"/>
      <c r="C25896" s="61"/>
      <c r="D25896" s="57"/>
      <c r="E25896" s="62"/>
    </row>
    <row r="25897">
      <c r="A25897" s="61"/>
      <c r="B25897" s="61"/>
      <c r="C25897" s="61"/>
      <c r="D25897" s="57"/>
      <c r="E25897" s="62"/>
    </row>
    <row r="25898">
      <c r="A25898" s="61"/>
      <c r="B25898" s="61"/>
      <c r="C25898" s="61"/>
      <c r="D25898" s="57"/>
      <c r="E25898" s="62"/>
    </row>
    <row r="25899">
      <c r="A25899" s="61"/>
      <c r="B25899" s="61"/>
      <c r="C25899" s="61"/>
      <c r="D25899" s="57"/>
      <c r="E25899" s="62"/>
    </row>
    <row r="25900">
      <c r="A25900" s="61"/>
      <c r="B25900" s="61"/>
      <c r="C25900" s="61"/>
      <c r="D25900" s="57"/>
      <c r="E25900" s="62"/>
    </row>
    <row r="25901">
      <c r="A25901" s="61"/>
      <c r="B25901" s="61"/>
      <c r="C25901" s="61"/>
      <c r="D25901" s="57"/>
      <c r="E25901" s="62"/>
    </row>
    <row r="25902">
      <c r="A25902" s="61"/>
      <c r="B25902" s="61"/>
      <c r="C25902" s="61"/>
      <c r="D25902" s="57"/>
      <c r="E25902" s="62"/>
    </row>
    <row r="25903">
      <c r="A25903" s="61"/>
      <c r="B25903" s="61"/>
      <c r="C25903" s="61"/>
      <c r="D25903" s="57"/>
      <c r="E25903" s="62"/>
    </row>
    <row r="25904">
      <c r="A25904" s="61"/>
      <c r="B25904" s="61"/>
      <c r="C25904" s="61"/>
      <c r="D25904" s="57"/>
      <c r="E25904" s="62"/>
    </row>
    <row r="25905">
      <c r="A25905" s="61"/>
      <c r="B25905" s="61"/>
      <c r="C25905" s="61"/>
      <c r="D25905" s="57"/>
      <c r="E25905" s="62"/>
    </row>
    <row r="25906">
      <c r="A25906" s="61"/>
      <c r="B25906" s="61"/>
      <c r="C25906" s="61"/>
      <c r="D25906" s="57"/>
      <c r="E25906" s="62"/>
    </row>
    <row r="25907">
      <c r="A25907" s="61"/>
      <c r="B25907" s="61"/>
      <c r="C25907" s="61"/>
      <c r="D25907" s="57"/>
      <c r="E25907" s="62"/>
    </row>
    <row r="25908">
      <c r="A25908" s="61"/>
      <c r="B25908" s="61"/>
      <c r="C25908" s="61"/>
      <c r="D25908" s="57"/>
      <c r="E25908" s="62"/>
    </row>
    <row r="25909">
      <c r="A25909" s="61"/>
      <c r="B25909" s="61"/>
      <c r="C25909" s="61"/>
      <c r="D25909" s="57"/>
      <c r="E25909" s="62"/>
    </row>
    <row r="25910">
      <c r="A25910" s="61"/>
      <c r="B25910" s="61"/>
      <c r="C25910" s="61"/>
      <c r="D25910" s="57"/>
      <c r="E25910" s="62"/>
    </row>
    <row r="25911">
      <c r="A25911" s="61"/>
      <c r="B25911" s="61"/>
      <c r="C25911" s="61"/>
      <c r="D25911" s="57"/>
      <c r="E25911" s="62"/>
    </row>
    <row r="25912">
      <c r="A25912" s="61"/>
      <c r="B25912" s="61"/>
      <c r="C25912" s="61"/>
      <c r="D25912" s="57"/>
      <c r="E25912" s="62"/>
    </row>
    <row r="25913">
      <c r="A25913" s="61"/>
      <c r="B25913" s="61"/>
      <c r="C25913" s="61"/>
      <c r="D25913" s="57"/>
      <c r="E25913" s="62"/>
    </row>
    <row r="25914">
      <c r="A25914" s="61"/>
      <c r="B25914" s="61"/>
      <c r="C25914" s="61"/>
      <c r="D25914" s="57"/>
      <c r="E25914" s="62"/>
    </row>
    <row r="25915">
      <c r="A25915" s="61"/>
      <c r="B25915" s="61"/>
      <c r="C25915" s="61"/>
      <c r="D25915" s="57"/>
      <c r="E25915" s="62"/>
    </row>
    <row r="25916">
      <c r="A25916" s="61"/>
      <c r="B25916" s="61"/>
      <c r="C25916" s="61"/>
      <c r="D25916" s="57"/>
      <c r="E25916" s="62"/>
    </row>
    <row r="25917">
      <c r="A25917" s="61"/>
      <c r="B25917" s="61"/>
      <c r="C25917" s="61"/>
      <c r="D25917" s="57"/>
      <c r="E25917" s="62"/>
    </row>
    <row r="25918">
      <c r="A25918" s="61"/>
      <c r="B25918" s="61"/>
      <c r="C25918" s="61"/>
      <c r="D25918" s="57"/>
      <c r="E25918" s="62"/>
    </row>
    <row r="25919">
      <c r="A25919" s="61"/>
      <c r="B25919" s="61"/>
      <c r="C25919" s="61"/>
      <c r="D25919" s="57"/>
      <c r="E25919" s="62"/>
    </row>
    <row r="25920">
      <c r="A25920" s="61"/>
      <c r="B25920" s="61"/>
      <c r="C25920" s="61"/>
      <c r="D25920" s="57"/>
      <c r="E25920" s="62"/>
    </row>
    <row r="25921">
      <c r="A25921" s="61"/>
      <c r="B25921" s="61"/>
      <c r="C25921" s="61"/>
      <c r="D25921" s="57"/>
      <c r="E25921" s="62"/>
    </row>
    <row r="25922">
      <c r="A25922" s="61"/>
      <c r="B25922" s="61"/>
      <c r="C25922" s="61"/>
      <c r="D25922" s="57"/>
      <c r="E25922" s="62"/>
    </row>
    <row r="25923">
      <c r="A25923" s="61"/>
      <c r="B25923" s="61"/>
      <c r="C25923" s="61"/>
      <c r="D25923" s="57"/>
      <c r="E25923" s="62"/>
    </row>
    <row r="25924">
      <c r="A25924" s="61"/>
      <c r="B25924" s="61"/>
      <c r="C25924" s="61"/>
      <c r="D25924" s="57"/>
      <c r="E25924" s="62"/>
    </row>
    <row r="25925">
      <c r="A25925" s="61"/>
      <c r="B25925" s="61"/>
      <c r="C25925" s="61"/>
      <c r="D25925" s="57"/>
      <c r="E25925" s="62"/>
    </row>
    <row r="25926">
      <c r="A25926" s="61"/>
      <c r="B25926" s="61"/>
      <c r="C25926" s="61"/>
      <c r="D25926" s="57"/>
      <c r="E25926" s="62"/>
    </row>
    <row r="25927">
      <c r="A25927" s="61"/>
      <c r="B25927" s="61"/>
      <c r="C25927" s="61"/>
      <c r="D25927" s="57"/>
      <c r="E25927" s="62"/>
    </row>
    <row r="25928">
      <c r="A25928" s="61"/>
      <c r="B25928" s="61"/>
      <c r="C25928" s="61"/>
      <c r="D25928" s="57"/>
      <c r="E25928" s="62"/>
    </row>
    <row r="25929">
      <c r="A25929" s="61"/>
      <c r="B25929" s="61"/>
      <c r="C25929" s="61"/>
      <c r="D25929" s="57"/>
      <c r="E25929" s="62"/>
    </row>
    <row r="25930">
      <c r="A25930" s="61"/>
      <c r="B25930" s="61"/>
      <c r="C25930" s="61"/>
      <c r="D25930" s="57"/>
      <c r="E25930" s="62"/>
    </row>
    <row r="25931">
      <c r="A25931" s="61"/>
      <c r="B25931" s="61"/>
      <c r="C25931" s="61"/>
      <c r="D25931" s="57"/>
      <c r="E25931" s="62"/>
    </row>
    <row r="25932">
      <c r="A25932" s="61"/>
      <c r="B25932" s="61"/>
      <c r="C25932" s="61"/>
      <c r="D25932" s="57"/>
      <c r="E25932" s="62"/>
    </row>
    <row r="25933">
      <c r="A25933" s="61"/>
      <c r="B25933" s="61"/>
      <c r="C25933" s="61"/>
      <c r="D25933" s="57"/>
      <c r="E25933" s="62"/>
    </row>
    <row r="25934">
      <c r="A25934" s="61"/>
      <c r="B25934" s="61"/>
      <c r="C25934" s="61"/>
      <c r="D25934" s="57"/>
      <c r="E25934" s="62"/>
    </row>
    <row r="25935">
      <c r="A25935" s="61"/>
      <c r="B25935" s="61"/>
      <c r="C25935" s="61"/>
      <c r="D25935" s="57"/>
      <c r="E25935" s="62"/>
    </row>
    <row r="25936">
      <c r="A25936" s="61"/>
      <c r="B25936" s="61"/>
      <c r="C25936" s="61"/>
      <c r="D25936" s="57"/>
      <c r="E25936" s="62"/>
    </row>
    <row r="25937">
      <c r="A25937" s="61"/>
      <c r="B25937" s="61"/>
      <c r="C25937" s="61"/>
      <c r="D25937" s="57"/>
      <c r="E25937" s="62"/>
    </row>
    <row r="25938">
      <c r="A25938" s="61"/>
      <c r="B25938" s="61"/>
      <c r="C25938" s="61"/>
      <c r="D25938" s="57"/>
      <c r="E25938" s="62"/>
    </row>
    <row r="25939">
      <c r="A25939" s="61"/>
      <c r="B25939" s="61"/>
      <c r="C25939" s="61"/>
      <c r="D25939" s="57"/>
      <c r="E25939" s="62"/>
    </row>
    <row r="25940">
      <c r="A25940" s="61"/>
      <c r="B25940" s="61"/>
      <c r="C25940" s="61"/>
      <c r="D25940" s="57"/>
      <c r="E25940" s="62"/>
    </row>
    <row r="25941">
      <c r="A25941" s="61"/>
      <c r="B25941" s="61"/>
      <c r="C25941" s="61"/>
      <c r="D25941" s="57"/>
      <c r="E25941" s="62"/>
    </row>
    <row r="25942">
      <c r="A25942" s="61"/>
      <c r="B25942" s="61"/>
      <c r="C25942" s="61"/>
      <c r="D25942" s="57"/>
      <c r="E25942" s="62"/>
    </row>
    <row r="25943">
      <c r="A25943" s="61"/>
      <c r="B25943" s="61"/>
      <c r="C25943" s="61"/>
      <c r="D25943" s="57"/>
      <c r="E25943" s="62"/>
    </row>
    <row r="25944">
      <c r="A25944" s="61"/>
      <c r="B25944" s="61"/>
      <c r="C25944" s="61"/>
      <c r="D25944" s="57"/>
      <c r="E25944" s="62"/>
    </row>
    <row r="25945">
      <c r="A25945" s="61"/>
      <c r="B25945" s="61"/>
      <c r="C25945" s="61"/>
      <c r="D25945" s="57"/>
      <c r="E25945" s="62"/>
    </row>
    <row r="25946">
      <c r="A25946" s="61"/>
      <c r="B25946" s="61"/>
      <c r="C25946" s="61"/>
      <c r="D25946" s="57"/>
      <c r="E25946" s="62"/>
    </row>
    <row r="25947">
      <c r="A25947" s="61"/>
      <c r="B25947" s="61"/>
      <c r="C25947" s="61"/>
      <c r="D25947" s="57"/>
      <c r="E25947" s="62"/>
    </row>
    <row r="25948">
      <c r="A25948" s="61"/>
      <c r="B25948" s="61"/>
      <c r="C25948" s="61"/>
      <c r="D25948" s="57"/>
      <c r="E25948" s="62"/>
    </row>
    <row r="25949">
      <c r="A25949" s="61"/>
      <c r="B25949" s="61"/>
      <c r="C25949" s="61"/>
      <c r="D25949" s="57"/>
      <c r="E25949" s="62"/>
    </row>
    <row r="25950">
      <c r="A25950" s="61"/>
      <c r="B25950" s="61"/>
      <c r="C25950" s="61"/>
      <c r="D25950" s="57"/>
      <c r="E25950" s="62"/>
    </row>
    <row r="25951">
      <c r="A25951" s="61"/>
      <c r="B25951" s="61"/>
      <c r="C25951" s="61"/>
      <c r="D25951" s="57"/>
      <c r="E25951" s="62"/>
    </row>
    <row r="25952">
      <c r="A25952" s="61"/>
      <c r="B25952" s="61"/>
      <c r="C25952" s="61"/>
      <c r="D25952" s="57"/>
      <c r="E25952" s="62"/>
    </row>
    <row r="25953">
      <c r="A25953" s="61"/>
      <c r="B25953" s="61"/>
      <c r="C25953" s="61"/>
      <c r="D25953" s="57"/>
      <c r="E25953" s="62"/>
    </row>
    <row r="25954">
      <c r="A25954" s="61"/>
      <c r="B25954" s="61"/>
      <c r="C25954" s="61"/>
      <c r="D25954" s="57"/>
      <c r="E25954" s="62"/>
    </row>
    <row r="25955">
      <c r="A25955" s="61"/>
      <c r="B25955" s="61"/>
      <c r="C25955" s="61"/>
      <c r="D25955" s="57"/>
      <c r="E25955" s="62"/>
    </row>
    <row r="25956">
      <c r="A25956" s="61"/>
      <c r="B25956" s="61"/>
      <c r="C25956" s="61"/>
      <c r="D25956" s="57"/>
      <c r="E25956" s="62"/>
    </row>
    <row r="25957">
      <c r="A25957" s="61"/>
      <c r="B25957" s="61"/>
      <c r="C25957" s="61"/>
      <c r="D25957" s="57"/>
      <c r="E25957" s="62"/>
    </row>
    <row r="25958">
      <c r="A25958" s="61"/>
      <c r="B25958" s="61"/>
      <c r="C25958" s="61"/>
      <c r="D25958" s="57"/>
      <c r="E25958" s="62"/>
    </row>
    <row r="25959">
      <c r="A25959" s="61"/>
      <c r="B25959" s="61"/>
      <c r="C25959" s="61"/>
      <c r="D25959" s="57"/>
      <c r="E25959" s="62"/>
    </row>
    <row r="25960">
      <c r="A25960" s="61"/>
      <c r="B25960" s="61"/>
      <c r="C25960" s="61"/>
      <c r="D25960" s="57"/>
      <c r="E25960" s="62"/>
    </row>
    <row r="25961">
      <c r="A25961" s="61"/>
      <c r="B25961" s="61"/>
      <c r="C25961" s="61"/>
      <c r="D25961" s="57"/>
      <c r="E25961" s="62"/>
    </row>
    <row r="25962">
      <c r="A25962" s="61"/>
      <c r="B25962" s="61"/>
      <c r="C25962" s="61"/>
      <c r="D25962" s="57"/>
      <c r="E25962" s="62"/>
    </row>
    <row r="25963">
      <c r="A25963" s="61"/>
      <c r="B25963" s="61"/>
      <c r="C25963" s="61"/>
      <c r="D25963" s="57"/>
      <c r="E25963" s="62"/>
    </row>
    <row r="25964">
      <c r="A25964" s="61"/>
      <c r="B25964" s="61"/>
      <c r="C25964" s="61"/>
      <c r="D25964" s="57"/>
      <c r="E25964" s="62"/>
    </row>
    <row r="25965">
      <c r="A25965" s="61"/>
      <c r="B25965" s="61"/>
      <c r="C25965" s="61"/>
      <c r="D25965" s="57"/>
      <c r="E25965" s="62"/>
    </row>
    <row r="25966">
      <c r="A25966" s="61"/>
      <c r="B25966" s="61"/>
      <c r="C25966" s="61"/>
      <c r="D25966" s="57"/>
      <c r="E25966" s="62"/>
    </row>
    <row r="25967">
      <c r="A25967" s="61"/>
      <c r="B25967" s="61"/>
      <c r="C25967" s="61"/>
      <c r="D25967" s="57"/>
      <c r="E25967" s="62"/>
    </row>
    <row r="25968">
      <c r="A25968" s="61"/>
      <c r="B25968" s="61"/>
      <c r="C25968" s="61"/>
      <c r="D25968" s="57"/>
      <c r="E25968" s="62"/>
    </row>
    <row r="25969">
      <c r="A25969" s="61"/>
      <c r="B25969" s="61"/>
      <c r="C25969" s="61"/>
      <c r="D25969" s="57"/>
      <c r="E25969" s="62"/>
    </row>
    <row r="25970">
      <c r="A25970" s="61"/>
      <c r="B25970" s="61"/>
      <c r="C25970" s="61"/>
      <c r="D25970" s="57"/>
      <c r="E25970" s="62"/>
    </row>
    <row r="25971">
      <c r="A25971" s="61"/>
      <c r="B25971" s="61"/>
      <c r="C25971" s="61"/>
      <c r="D25971" s="57"/>
      <c r="E25971" s="62"/>
    </row>
    <row r="25972">
      <c r="A25972" s="61"/>
      <c r="B25972" s="61"/>
      <c r="C25972" s="61"/>
      <c r="D25972" s="57"/>
      <c r="E25972" s="62"/>
    </row>
    <row r="25973">
      <c r="A25973" s="61"/>
      <c r="B25973" s="61"/>
      <c r="C25973" s="61"/>
      <c r="D25973" s="57"/>
      <c r="E25973" s="62"/>
    </row>
    <row r="25974">
      <c r="A25974" s="61"/>
      <c r="B25974" s="61"/>
      <c r="C25974" s="61"/>
      <c r="D25974" s="57"/>
      <c r="E25974" s="62"/>
    </row>
    <row r="25975">
      <c r="A25975" s="61"/>
      <c r="B25975" s="61"/>
      <c r="C25975" s="61"/>
      <c r="D25975" s="57"/>
      <c r="E25975" s="62"/>
    </row>
    <row r="25976">
      <c r="A25976" s="61"/>
      <c r="B25976" s="61"/>
      <c r="C25976" s="61"/>
      <c r="D25976" s="57"/>
      <c r="E25976" s="62"/>
    </row>
    <row r="25977">
      <c r="A25977" s="61"/>
      <c r="B25977" s="61"/>
      <c r="C25977" s="61"/>
      <c r="D25977" s="57"/>
      <c r="E25977" s="62"/>
    </row>
    <row r="25978">
      <c r="A25978" s="61"/>
      <c r="B25978" s="61"/>
      <c r="C25978" s="61"/>
      <c r="D25978" s="57"/>
      <c r="E25978" s="62"/>
    </row>
    <row r="25979">
      <c r="A25979" s="61"/>
      <c r="B25979" s="61"/>
      <c r="C25979" s="61"/>
      <c r="D25979" s="57"/>
      <c r="E25979" s="62"/>
    </row>
    <row r="25980">
      <c r="A25980" s="61"/>
      <c r="B25980" s="61"/>
      <c r="C25980" s="61"/>
      <c r="D25980" s="57"/>
      <c r="E25980" s="62"/>
    </row>
    <row r="25981">
      <c r="A25981" s="61"/>
      <c r="B25981" s="61"/>
      <c r="C25981" s="61"/>
      <c r="D25981" s="57"/>
      <c r="E25981" s="62"/>
    </row>
    <row r="25982">
      <c r="A25982" s="61"/>
      <c r="B25982" s="61"/>
      <c r="C25982" s="61"/>
      <c r="D25982" s="57"/>
      <c r="E25982" s="62"/>
    </row>
    <row r="25983">
      <c r="A25983" s="61"/>
      <c r="B25983" s="61"/>
      <c r="C25983" s="61"/>
      <c r="D25983" s="57"/>
      <c r="E25983" s="62"/>
    </row>
    <row r="25984">
      <c r="A25984" s="61"/>
      <c r="B25984" s="61"/>
      <c r="C25984" s="61"/>
      <c r="D25984" s="57"/>
      <c r="E25984" s="62"/>
    </row>
    <row r="25985">
      <c r="A25985" s="61"/>
      <c r="B25985" s="61"/>
      <c r="C25985" s="61"/>
      <c r="D25985" s="57"/>
      <c r="E25985" s="62"/>
    </row>
    <row r="25986">
      <c r="A25986" s="61"/>
      <c r="B25986" s="61"/>
      <c r="C25986" s="61"/>
      <c r="D25986" s="57"/>
      <c r="E25986" s="62"/>
    </row>
    <row r="25987">
      <c r="A25987" s="61"/>
      <c r="B25987" s="61"/>
      <c r="C25987" s="61"/>
      <c r="D25987" s="57"/>
      <c r="E25987" s="62"/>
    </row>
    <row r="25988">
      <c r="A25988" s="61"/>
      <c r="B25988" s="61"/>
      <c r="C25988" s="61"/>
      <c r="D25988" s="57"/>
      <c r="E25988" s="62"/>
    </row>
    <row r="25989">
      <c r="A25989" s="61"/>
      <c r="B25989" s="61"/>
      <c r="C25989" s="61"/>
      <c r="D25989" s="57"/>
      <c r="E25989" s="62"/>
    </row>
    <row r="25990">
      <c r="A25990" s="61"/>
      <c r="B25990" s="61"/>
      <c r="C25990" s="61"/>
      <c r="D25990" s="57"/>
      <c r="E25990" s="62"/>
    </row>
    <row r="25991">
      <c r="A25991" s="61"/>
      <c r="B25991" s="61"/>
      <c r="C25991" s="61"/>
      <c r="D25991" s="57"/>
      <c r="E25991" s="62"/>
    </row>
    <row r="25992">
      <c r="A25992" s="61"/>
      <c r="B25992" s="61"/>
      <c r="C25992" s="61"/>
      <c r="D25992" s="57"/>
      <c r="E25992" s="62"/>
    </row>
    <row r="25993">
      <c r="A25993" s="61"/>
      <c r="B25993" s="61"/>
      <c r="C25993" s="61"/>
      <c r="D25993" s="57"/>
      <c r="E25993" s="62"/>
    </row>
    <row r="25994">
      <c r="A25994" s="61"/>
      <c r="B25994" s="61"/>
      <c r="C25994" s="61"/>
      <c r="D25994" s="57"/>
      <c r="E25994" s="62"/>
    </row>
    <row r="25995">
      <c r="A25995" s="61"/>
      <c r="B25995" s="61"/>
      <c r="C25995" s="61"/>
      <c r="D25995" s="57"/>
      <c r="E25995" s="62"/>
    </row>
    <row r="25996">
      <c r="A25996" s="61"/>
      <c r="B25996" s="61"/>
      <c r="C25996" s="61"/>
      <c r="D25996" s="57"/>
      <c r="E25996" s="62"/>
    </row>
    <row r="25997">
      <c r="A25997" s="61"/>
      <c r="B25997" s="61"/>
      <c r="C25997" s="61"/>
      <c r="D25997" s="57"/>
      <c r="E25997" s="62"/>
    </row>
    <row r="25998">
      <c r="A25998" s="61"/>
      <c r="B25998" s="61"/>
      <c r="C25998" s="61"/>
      <c r="D25998" s="57"/>
      <c r="E25998" s="62"/>
    </row>
    <row r="25999">
      <c r="A25999" s="61"/>
      <c r="B25999" s="61"/>
      <c r="C25999" s="61"/>
      <c r="D25999" s="57"/>
      <c r="E25999" s="62"/>
    </row>
    <row r="26000">
      <c r="A26000" s="61"/>
      <c r="B26000" s="61"/>
      <c r="C26000" s="61"/>
      <c r="D26000" s="57"/>
      <c r="E26000" s="62"/>
    </row>
    <row r="26001">
      <c r="A26001" s="61"/>
      <c r="B26001" s="61"/>
      <c r="C26001" s="61"/>
      <c r="D26001" s="57"/>
      <c r="E26001" s="62"/>
    </row>
    <row r="26002">
      <c r="A26002" s="61"/>
      <c r="B26002" s="61"/>
      <c r="C26002" s="61"/>
      <c r="D26002" s="57"/>
      <c r="E26002" s="62"/>
    </row>
    <row r="26003">
      <c r="A26003" s="61"/>
      <c r="B26003" s="61"/>
      <c r="C26003" s="61"/>
      <c r="D26003" s="57"/>
      <c r="E26003" s="62"/>
    </row>
    <row r="26004">
      <c r="A26004" s="61"/>
      <c r="B26004" s="61"/>
      <c r="C26004" s="61"/>
      <c r="D26004" s="57"/>
      <c r="E26004" s="62"/>
    </row>
    <row r="26005">
      <c r="A26005" s="61"/>
      <c r="B26005" s="61"/>
      <c r="C26005" s="61"/>
      <c r="D26005" s="57"/>
      <c r="E26005" s="62"/>
    </row>
    <row r="26006">
      <c r="A26006" s="61"/>
      <c r="B26006" s="61"/>
      <c r="C26006" s="61"/>
      <c r="D26006" s="57"/>
      <c r="E26006" s="62"/>
    </row>
    <row r="26007">
      <c r="A26007" s="61"/>
      <c r="B26007" s="61"/>
      <c r="C26007" s="61"/>
      <c r="D26007" s="57"/>
      <c r="E26007" s="62"/>
    </row>
    <row r="26008">
      <c r="A26008" s="61"/>
      <c r="B26008" s="61"/>
      <c r="C26008" s="61"/>
      <c r="D26008" s="57"/>
      <c r="E26008" s="62"/>
    </row>
    <row r="26009">
      <c r="A26009" s="61"/>
      <c r="B26009" s="61"/>
      <c r="C26009" s="61"/>
      <c r="D26009" s="57"/>
      <c r="E26009" s="62"/>
    </row>
    <row r="26010">
      <c r="A26010" s="61"/>
      <c r="B26010" s="61"/>
      <c r="C26010" s="61"/>
      <c r="D26010" s="57"/>
      <c r="E26010" s="62"/>
    </row>
    <row r="26011">
      <c r="A26011" s="61"/>
      <c r="B26011" s="61"/>
      <c r="C26011" s="61"/>
      <c r="D26011" s="57"/>
      <c r="E26011" s="62"/>
    </row>
    <row r="26012">
      <c r="A26012" s="61"/>
      <c r="B26012" s="61"/>
      <c r="C26012" s="61"/>
      <c r="D26012" s="57"/>
      <c r="E26012" s="62"/>
    </row>
    <row r="26013">
      <c r="A26013" s="61"/>
      <c r="B26013" s="61"/>
      <c r="C26013" s="61"/>
      <c r="D26013" s="57"/>
      <c r="E26013" s="62"/>
    </row>
    <row r="26014">
      <c r="A26014" s="61"/>
      <c r="B26014" s="61"/>
      <c r="C26014" s="61"/>
      <c r="D26014" s="57"/>
      <c r="E26014" s="62"/>
    </row>
    <row r="26015">
      <c r="A26015" s="61"/>
      <c r="B26015" s="61"/>
      <c r="C26015" s="61"/>
      <c r="D26015" s="57"/>
      <c r="E26015" s="62"/>
    </row>
    <row r="26016">
      <c r="A26016" s="61"/>
      <c r="B26016" s="61"/>
      <c r="C26016" s="61"/>
      <c r="D26016" s="57"/>
      <c r="E26016" s="62"/>
    </row>
    <row r="26017">
      <c r="A26017" s="61"/>
      <c r="B26017" s="61"/>
      <c r="C26017" s="61"/>
      <c r="D26017" s="57"/>
      <c r="E26017" s="62"/>
    </row>
    <row r="26018">
      <c r="A26018" s="61"/>
      <c r="B26018" s="61"/>
      <c r="C26018" s="61"/>
      <c r="D26018" s="57"/>
      <c r="E26018" s="62"/>
    </row>
    <row r="26019">
      <c r="A26019" s="61"/>
      <c r="B26019" s="61"/>
      <c r="C26019" s="61"/>
      <c r="D26019" s="57"/>
      <c r="E26019" s="62"/>
    </row>
    <row r="26020">
      <c r="A26020" s="61"/>
      <c r="B26020" s="61"/>
      <c r="C26020" s="61"/>
      <c r="D26020" s="57"/>
      <c r="E26020" s="62"/>
    </row>
    <row r="26021">
      <c r="A26021" s="61"/>
      <c r="B26021" s="61"/>
      <c r="C26021" s="61"/>
      <c r="D26021" s="57"/>
      <c r="E26021" s="62"/>
    </row>
    <row r="26022">
      <c r="A26022" s="61"/>
      <c r="B26022" s="61"/>
      <c r="C26022" s="61"/>
      <c r="D26022" s="57"/>
      <c r="E26022" s="62"/>
    </row>
    <row r="26023">
      <c r="A26023" s="61"/>
      <c r="B26023" s="61"/>
      <c r="C26023" s="61"/>
      <c r="D26023" s="57"/>
      <c r="E26023" s="62"/>
    </row>
    <row r="26024">
      <c r="A26024" s="61"/>
      <c r="B26024" s="61"/>
      <c r="C26024" s="61"/>
      <c r="D26024" s="57"/>
      <c r="E26024" s="62"/>
    </row>
    <row r="26025">
      <c r="A26025" s="61"/>
      <c r="B26025" s="61"/>
      <c r="C26025" s="61"/>
      <c r="D26025" s="57"/>
      <c r="E26025" s="62"/>
    </row>
    <row r="26026">
      <c r="A26026" s="61"/>
      <c r="B26026" s="61"/>
      <c r="C26026" s="61"/>
      <c r="D26026" s="57"/>
      <c r="E26026" s="62"/>
    </row>
    <row r="26027">
      <c r="A26027" s="61"/>
      <c r="B26027" s="61"/>
      <c r="C26027" s="61"/>
      <c r="D26027" s="57"/>
      <c r="E26027" s="62"/>
    </row>
    <row r="26028">
      <c r="A26028" s="61"/>
      <c r="B26028" s="61"/>
      <c r="C26028" s="61"/>
      <c r="D26028" s="57"/>
      <c r="E26028" s="62"/>
    </row>
    <row r="26029">
      <c r="A26029" s="61"/>
      <c r="B26029" s="61"/>
      <c r="C26029" s="61"/>
      <c r="D26029" s="57"/>
      <c r="E26029" s="62"/>
    </row>
    <row r="26030">
      <c r="A26030" s="61"/>
      <c r="B26030" s="61"/>
      <c r="C26030" s="61"/>
      <c r="D26030" s="57"/>
      <c r="E26030" s="62"/>
    </row>
    <row r="26031">
      <c r="A26031" s="61"/>
      <c r="B26031" s="61"/>
      <c r="C26031" s="61"/>
      <c r="D26031" s="57"/>
      <c r="E26031" s="62"/>
    </row>
    <row r="26032">
      <c r="A26032" s="61"/>
      <c r="B26032" s="61"/>
      <c r="C26032" s="61"/>
      <c r="D26032" s="57"/>
      <c r="E26032" s="62"/>
    </row>
    <row r="26033">
      <c r="A26033" s="61"/>
      <c r="B26033" s="61"/>
      <c r="C26033" s="61"/>
      <c r="D26033" s="57"/>
      <c r="E26033" s="62"/>
    </row>
    <row r="26034">
      <c r="A26034" s="61"/>
      <c r="B26034" s="61"/>
      <c r="C26034" s="61"/>
      <c r="D26034" s="57"/>
      <c r="E26034" s="62"/>
    </row>
    <row r="26035">
      <c r="A26035" s="61"/>
      <c r="B26035" s="61"/>
      <c r="C26035" s="61"/>
      <c r="D26035" s="57"/>
      <c r="E26035" s="62"/>
    </row>
    <row r="26036">
      <c r="A26036" s="61"/>
      <c r="B26036" s="61"/>
      <c r="C26036" s="61"/>
      <c r="D26036" s="57"/>
      <c r="E26036" s="62"/>
    </row>
    <row r="26037">
      <c r="A26037" s="61"/>
      <c r="B26037" s="61"/>
      <c r="C26037" s="61"/>
      <c r="D26037" s="57"/>
      <c r="E26037" s="62"/>
    </row>
    <row r="26038">
      <c r="A26038" s="61"/>
      <c r="B26038" s="61"/>
      <c r="C26038" s="61"/>
      <c r="D26038" s="57"/>
      <c r="E26038" s="62"/>
    </row>
    <row r="26039">
      <c r="A26039" s="61"/>
      <c r="B26039" s="61"/>
      <c r="C26039" s="61"/>
      <c r="D26039" s="57"/>
      <c r="E26039" s="62"/>
    </row>
    <row r="26040">
      <c r="A26040" s="61"/>
      <c r="B26040" s="61"/>
      <c r="C26040" s="61"/>
      <c r="D26040" s="57"/>
      <c r="E26040" s="62"/>
    </row>
    <row r="26041">
      <c r="A26041" s="61"/>
      <c r="B26041" s="61"/>
      <c r="C26041" s="61"/>
      <c r="D26041" s="57"/>
      <c r="E26041" s="62"/>
    </row>
    <row r="26042">
      <c r="A26042" s="61"/>
      <c r="B26042" s="61"/>
      <c r="C26042" s="61"/>
      <c r="D26042" s="57"/>
      <c r="E26042" s="62"/>
    </row>
    <row r="26043">
      <c r="A26043" s="61"/>
      <c r="B26043" s="61"/>
      <c r="C26043" s="61"/>
      <c r="D26043" s="57"/>
      <c r="E26043" s="62"/>
    </row>
    <row r="26044">
      <c r="A26044" s="61"/>
      <c r="B26044" s="61"/>
      <c r="C26044" s="61"/>
      <c r="D26044" s="57"/>
      <c r="E26044" s="62"/>
    </row>
    <row r="26045">
      <c r="A26045" s="61"/>
      <c r="B26045" s="61"/>
      <c r="C26045" s="61"/>
      <c r="D26045" s="57"/>
      <c r="E26045" s="62"/>
    </row>
    <row r="26046">
      <c r="A26046" s="61"/>
      <c r="B26046" s="61"/>
      <c r="C26046" s="61"/>
      <c r="D26046" s="57"/>
      <c r="E26046" s="62"/>
    </row>
    <row r="26047">
      <c r="A26047" s="61"/>
      <c r="B26047" s="61"/>
      <c r="C26047" s="61"/>
      <c r="D26047" s="57"/>
      <c r="E26047" s="62"/>
    </row>
    <row r="26048">
      <c r="A26048" s="61"/>
      <c r="B26048" s="61"/>
      <c r="C26048" s="61"/>
      <c r="D26048" s="57"/>
      <c r="E26048" s="62"/>
    </row>
    <row r="26049">
      <c r="A26049" s="61"/>
      <c r="B26049" s="61"/>
      <c r="C26049" s="61"/>
      <c r="D26049" s="57"/>
      <c r="E26049" s="62"/>
    </row>
    <row r="26050">
      <c r="A26050" s="61"/>
      <c r="B26050" s="61"/>
      <c r="C26050" s="61"/>
      <c r="D26050" s="57"/>
      <c r="E26050" s="62"/>
    </row>
    <row r="26051">
      <c r="A26051" s="61"/>
      <c r="B26051" s="61"/>
      <c r="C26051" s="61"/>
      <c r="D26051" s="57"/>
      <c r="E26051" s="62"/>
    </row>
    <row r="26052">
      <c r="A26052" s="61"/>
      <c r="B26052" s="61"/>
      <c r="C26052" s="61"/>
      <c r="D26052" s="57"/>
      <c r="E26052" s="62"/>
    </row>
    <row r="26053">
      <c r="A26053" s="61"/>
      <c r="B26053" s="61"/>
      <c r="C26053" s="61"/>
      <c r="D26053" s="57"/>
      <c r="E26053" s="62"/>
    </row>
    <row r="26054">
      <c r="A26054" s="61"/>
      <c r="B26054" s="61"/>
      <c r="C26054" s="61"/>
      <c r="D26054" s="57"/>
      <c r="E26054" s="62"/>
    </row>
    <row r="26055">
      <c r="A26055" s="61"/>
      <c r="B26055" s="61"/>
      <c r="C26055" s="61"/>
      <c r="D26055" s="57"/>
      <c r="E26055" s="62"/>
    </row>
    <row r="26056">
      <c r="A26056" s="61"/>
      <c r="B26056" s="61"/>
      <c r="C26056" s="61"/>
      <c r="D26056" s="57"/>
      <c r="E26056" s="62"/>
    </row>
    <row r="26057">
      <c r="A26057" s="61"/>
      <c r="B26057" s="61"/>
      <c r="C26057" s="61"/>
      <c r="D26057" s="57"/>
      <c r="E26057" s="62"/>
    </row>
    <row r="26058">
      <c r="A26058" s="61"/>
      <c r="B26058" s="61"/>
      <c r="C26058" s="61"/>
      <c r="D26058" s="57"/>
      <c r="E26058" s="62"/>
    </row>
    <row r="26059">
      <c r="A26059" s="61"/>
      <c r="B26059" s="61"/>
      <c r="C26059" s="61"/>
      <c r="D26059" s="57"/>
      <c r="E26059" s="62"/>
    </row>
    <row r="26060">
      <c r="A26060" s="61"/>
      <c r="B26060" s="61"/>
      <c r="C26060" s="61"/>
      <c r="D26060" s="57"/>
      <c r="E26060" s="62"/>
    </row>
    <row r="26061">
      <c r="A26061" s="61"/>
      <c r="B26061" s="61"/>
      <c r="C26061" s="61"/>
      <c r="D26061" s="57"/>
      <c r="E26061" s="62"/>
    </row>
    <row r="26062">
      <c r="A26062" s="61"/>
      <c r="B26062" s="61"/>
      <c r="C26062" s="61"/>
      <c r="D26062" s="57"/>
      <c r="E26062" s="62"/>
    </row>
    <row r="26063">
      <c r="A26063" s="61"/>
      <c r="B26063" s="61"/>
      <c r="C26063" s="61"/>
      <c r="D26063" s="57"/>
      <c r="E26063" s="62"/>
    </row>
    <row r="26064">
      <c r="A26064" s="61"/>
      <c r="B26064" s="61"/>
      <c r="C26064" s="61"/>
      <c r="D26064" s="57"/>
      <c r="E26064" s="62"/>
    </row>
    <row r="26065">
      <c r="A26065" s="61"/>
      <c r="B26065" s="61"/>
      <c r="C26065" s="61"/>
      <c r="D26065" s="57"/>
      <c r="E26065" s="62"/>
    </row>
    <row r="26066">
      <c r="A26066" s="61"/>
      <c r="B26066" s="61"/>
      <c r="C26066" s="61"/>
      <c r="D26066" s="57"/>
      <c r="E26066" s="62"/>
    </row>
    <row r="26067">
      <c r="A26067" s="61"/>
      <c r="B26067" s="61"/>
      <c r="C26067" s="61"/>
      <c r="D26067" s="57"/>
      <c r="E26067" s="62"/>
    </row>
    <row r="26068">
      <c r="A26068" s="61"/>
      <c r="B26068" s="61"/>
      <c r="C26068" s="61"/>
      <c r="D26068" s="57"/>
      <c r="E26068" s="62"/>
    </row>
    <row r="26069">
      <c r="A26069" s="61"/>
      <c r="B26069" s="61"/>
      <c r="C26069" s="61"/>
      <c r="D26069" s="57"/>
      <c r="E26069" s="62"/>
    </row>
    <row r="26070">
      <c r="A26070" s="61"/>
      <c r="B26070" s="61"/>
      <c r="C26070" s="61"/>
      <c r="D26070" s="57"/>
      <c r="E26070" s="62"/>
    </row>
    <row r="26071">
      <c r="A26071" s="61"/>
      <c r="B26071" s="61"/>
      <c r="C26071" s="61"/>
      <c r="D26071" s="57"/>
      <c r="E26071" s="62"/>
    </row>
    <row r="26072">
      <c r="A26072" s="61"/>
      <c r="B26072" s="61"/>
      <c r="C26072" s="61"/>
      <c r="D26072" s="57"/>
      <c r="E26072" s="62"/>
    </row>
    <row r="26073">
      <c r="A26073" s="61"/>
      <c r="B26073" s="61"/>
      <c r="C26073" s="61"/>
      <c r="D26073" s="57"/>
      <c r="E26073" s="62"/>
    </row>
    <row r="26074">
      <c r="A26074" s="61"/>
      <c r="B26074" s="61"/>
      <c r="C26074" s="61"/>
      <c r="D26074" s="57"/>
      <c r="E26074" s="62"/>
    </row>
    <row r="26075">
      <c r="A26075" s="61"/>
      <c r="B26075" s="61"/>
      <c r="C26075" s="61"/>
      <c r="D26075" s="57"/>
      <c r="E26075" s="62"/>
    </row>
    <row r="26076">
      <c r="A26076" s="61"/>
      <c r="B26076" s="61"/>
      <c r="C26076" s="61"/>
      <c r="D26076" s="57"/>
      <c r="E26076" s="62"/>
    </row>
    <row r="26077">
      <c r="A26077" s="61"/>
      <c r="B26077" s="61"/>
      <c r="C26077" s="61"/>
      <c r="D26077" s="57"/>
      <c r="E26077" s="62"/>
    </row>
    <row r="26078">
      <c r="A26078" s="61"/>
      <c r="B26078" s="61"/>
      <c r="C26078" s="61"/>
      <c r="D26078" s="57"/>
      <c r="E26078" s="62"/>
    </row>
    <row r="26079">
      <c r="A26079" s="61"/>
      <c r="B26079" s="61"/>
      <c r="C26079" s="61"/>
      <c r="D26079" s="57"/>
      <c r="E26079" s="62"/>
    </row>
    <row r="26080">
      <c r="A26080" s="61"/>
      <c r="B26080" s="61"/>
      <c r="C26080" s="61"/>
      <c r="D26080" s="57"/>
      <c r="E26080" s="62"/>
    </row>
    <row r="26081">
      <c r="A26081" s="61"/>
      <c r="B26081" s="61"/>
      <c r="C26081" s="61"/>
      <c r="D26081" s="57"/>
      <c r="E26081" s="62"/>
    </row>
    <row r="26082">
      <c r="A26082" s="61"/>
      <c r="B26082" s="61"/>
      <c r="C26082" s="61"/>
      <c r="D26082" s="57"/>
      <c r="E26082" s="62"/>
    </row>
    <row r="26083">
      <c r="A26083" s="61"/>
      <c r="B26083" s="61"/>
      <c r="C26083" s="61"/>
      <c r="D26083" s="57"/>
      <c r="E26083" s="62"/>
    </row>
    <row r="26084">
      <c r="A26084" s="61"/>
      <c r="B26084" s="61"/>
      <c r="C26084" s="61"/>
      <c r="D26084" s="57"/>
      <c r="E26084" s="62"/>
    </row>
    <row r="26085">
      <c r="A26085" s="61"/>
      <c r="B26085" s="61"/>
      <c r="C26085" s="61"/>
      <c r="D26085" s="57"/>
      <c r="E26085" s="62"/>
    </row>
    <row r="26086">
      <c r="A26086" s="61"/>
      <c r="B26086" s="61"/>
      <c r="C26086" s="61"/>
      <c r="D26086" s="57"/>
      <c r="E26086" s="62"/>
    </row>
    <row r="26087">
      <c r="A26087" s="61"/>
      <c r="B26087" s="61"/>
      <c r="C26087" s="61"/>
      <c r="D26087" s="57"/>
      <c r="E26087" s="62"/>
    </row>
    <row r="26088">
      <c r="A26088" s="61"/>
      <c r="B26088" s="61"/>
      <c r="C26088" s="61"/>
      <c r="D26088" s="57"/>
      <c r="E26088" s="62"/>
    </row>
    <row r="26089">
      <c r="A26089" s="61"/>
      <c r="B26089" s="61"/>
      <c r="C26089" s="61"/>
      <c r="D26089" s="57"/>
      <c r="E26089" s="62"/>
    </row>
    <row r="26090">
      <c r="A26090" s="61"/>
      <c r="B26090" s="61"/>
      <c r="C26090" s="61"/>
      <c r="D26090" s="57"/>
      <c r="E26090" s="62"/>
    </row>
    <row r="26091">
      <c r="A26091" s="61"/>
      <c r="B26091" s="61"/>
      <c r="C26091" s="61"/>
      <c r="D26091" s="57"/>
      <c r="E26091" s="62"/>
    </row>
    <row r="26092">
      <c r="A26092" s="61"/>
      <c r="B26092" s="61"/>
      <c r="C26092" s="61"/>
      <c r="D26092" s="57"/>
      <c r="E26092" s="62"/>
    </row>
    <row r="26093">
      <c r="A26093" s="61"/>
      <c r="B26093" s="61"/>
      <c r="C26093" s="61"/>
      <c r="D26093" s="57"/>
      <c r="E26093" s="62"/>
    </row>
    <row r="26094">
      <c r="A26094" s="61"/>
      <c r="B26094" s="61"/>
      <c r="C26094" s="61"/>
      <c r="D26094" s="57"/>
      <c r="E26094" s="62"/>
    </row>
    <row r="26095">
      <c r="A26095" s="61"/>
      <c r="B26095" s="61"/>
      <c r="C26095" s="61"/>
      <c r="D26095" s="57"/>
      <c r="E26095" s="62"/>
    </row>
    <row r="26096">
      <c r="A26096" s="61"/>
      <c r="B26096" s="61"/>
      <c r="C26096" s="61"/>
      <c r="D26096" s="57"/>
      <c r="E26096" s="62"/>
    </row>
    <row r="26097">
      <c r="A26097" s="61"/>
      <c r="B26097" s="61"/>
      <c r="C26097" s="61"/>
      <c r="D26097" s="57"/>
      <c r="E26097" s="62"/>
    </row>
    <row r="26098">
      <c r="A26098" s="61"/>
      <c r="B26098" s="61"/>
      <c r="C26098" s="61"/>
      <c r="D26098" s="57"/>
      <c r="E26098" s="62"/>
    </row>
    <row r="26099">
      <c r="A26099" s="61"/>
      <c r="B26099" s="61"/>
      <c r="C26099" s="61"/>
      <c r="D26099" s="57"/>
      <c r="E26099" s="62"/>
    </row>
    <row r="26100">
      <c r="A26100" s="61"/>
      <c r="B26100" s="61"/>
      <c r="C26100" s="61"/>
      <c r="D26100" s="57"/>
      <c r="E26100" s="62"/>
    </row>
    <row r="26101">
      <c r="A26101" s="61"/>
      <c r="B26101" s="61"/>
      <c r="C26101" s="61"/>
      <c r="D26101" s="57"/>
      <c r="E26101" s="62"/>
    </row>
    <row r="26102">
      <c r="A26102" s="61"/>
      <c r="B26102" s="61"/>
      <c r="C26102" s="61"/>
      <c r="D26102" s="57"/>
      <c r="E26102" s="62"/>
    </row>
    <row r="26103">
      <c r="A26103" s="61"/>
      <c r="B26103" s="61"/>
      <c r="C26103" s="61"/>
      <c r="D26103" s="57"/>
      <c r="E26103" s="62"/>
    </row>
    <row r="26104">
      <c r="A26104" s="61"/>
      <c r="B26104" s="61"/>
      <c r="C26104" s="61"/>
      <c r="D26104" s="57"/>
      <c r="E26104" s="62"/>
    </row>
    <row r="26105">
      <c r="A26105" s="61"/>
      <c r="B26105" s="61"/>
      <c r="C26105" s="61"/>
      <c r="D26105" s="57"/>
      <c r="E26105" s="62"/>
    </row>
    <row r="26106">
      <c r="A26106" s="61"/>
      <c r="B26106" s="61"/>
      <c r="C26106" s="61"/>
      <c r="D26106" s="57"/>
      <c r="E26106" s="62"/>
    </row>
    <row r="26107">
      <c r="A26107" s="61"/>
      <c r="B26107" s="61"/>
      <c r="C26107" s="61"/>
      <c r="D26107" s="57"/>
      <c r="E26107" s="62"/>
    </row>
    <row r="26108">
      <c r="A26108" s="61"/>
      <c r="B26108" s="61"/>
      <c r="C26108" s="61"/>
      <c r="D26108" s="57"/>
      <c r="E26108" s="62"/>
    </row>
    <row r="26109">
      <c r="A26109" s="61"/>
      <c r="B26109" s="61"/>
      <c r="C26109" s="61"/>
      <c r="D26109" s="57"/>
      <c r="E26109" s="62"/>
    </row>
    <row r="26110">
      <c r="A26110" s="61"/>
      <c r="B26110" s="61"/>
      <c r="C26110" s="61"/>
      <c r="D26110" s="57"/>
      <c r="E26110" s="62"/>
    </row>
    <row r="26111">
      <c r="A26111" s="61"/>
      <c r="B26111" s="61"/>
      <c r="C26111" s="61"/>
      <c r="D26111" s="57"/>
      <c r="E26111" s="62"/>
    </row>
    <row r="26112">
      <c r="A26112" s="61"/>
      <c r="B26112" s="61"/>
      <c r="C26112" s="61"/>
      <c r="D26112" s="57"/>
      <c r="E26112" s="62"/>
    </row>
    <row r="26113">
      <c r="A26113" s="61"/>
      <c r="B26113" s="61"/>
      <c r="C26113" s="61"/>
      <c r="D26113" s="57"/>
      <c r="E26113" s="62"/>
    </row>
    <row r="26114">
      <c r="A26114" s="61"/>
      <c r="B26114" s="61"/>
      <c r="C26114" s="61"/>
      <c r="D26114" s="57"/>
      <c r="E26114" s="62"/>
    </row>
    <row r="26115">
      <c r="A26115" s="61"/>
      <c r="B26115" s="61"/>
      <c r="C26115" s="61"/>
      <c r="D26115" s="57"/>
      <c r="E26115" s="62"/>
    </row>
    <row r="26116">
      <c r="A26116" s="61"/>
      <c r="B26116" s="61"/>
      <c r="C26116" s="61"/>
      <c r="D26116" s="57"/>
      <c r="E26116" s="62"/>
    </row>
    <row r="26117">
      <c r="A26117" s="61"/>
      <c r="B26117" s="61"/>
      <c r="C26117" s="61"/>
      <c r="D26117" s="57"/>
      <c r="E26117" s="62"/>
    </row>
    <row r="26118">
      <c r="A26118" s="61"/>
      <c r="B26118" s="61"/>
      <c r="C26118" s="61"/>
      <c r="D26118" s="57"/>
      <c r="E26118" s="62"/>
    </row>
    <row r="26119">
      <c r="A26119" s="61"/>
      <c r="B26119" s="61"/>
      <c r="C26119" s="61"/>
      <c r="D26119" s="57"/>
      <c r="E26119" s="62"/>
    </row>
    <row r="26120">
      <c r="A26120" s="61"/>
      <c r="B26120" s="61"/>
      <c r="C26120" s="61"/>
      <c r="D26120" s="57"/>
      <c r="E26120" s="62"/>
    </row>
    <row r="26121">
      <c r="A26121" s="61"/>
      <c r="B26121" s="61"/>
      <c r="C26121" s="61"/>
      <c r="D26121" s="57"/>
      <c r="E26121" s="62"/>
    </row>
    <row r="26122">
      <c r="A26122" s="61"/>
      <c r="B26122" s="61"/>
      <c r="C26122" s="61"/>
      <c r="D26122" s="57"/>
      <c r="E26122" s="62"/>
    </row>
    <row r="26123">
      <c r="A26123" s="61"/>
      <c r="B26123" s="61"/>
      <c r="C26123" s="61"/>
      <c r="D26123" s="57"/>
      <c r="E26123" s="62"/>
    </row>
    <row r="26124">
      <c r="A26124" s="61"/>
      <c r="B26124" s="61"/>
      <c r="C26124" s="61"/>
      <c r="D26124" s="57"/>
      <c r="E26124" s="62"/>
    </row>
    <row r="26125">
      <c r="A26125" s="61"/>
      <c r="B26125" s="61"/>
      <c r="C26125" s="61"/>
      <c r="D26125" s="57"/>
      <c r="E26125" s="62"/>
    </row>
    <row r="26126">
      <c r="A26126" s="61"/>
      <c r="B26126" s="61"/>
      <c r="C26126" s="61"/>
      <c r="D26126" s="57"/>
      <c r="E26126" s="62"/>
    </row>
    <row r="26127">
      <c r="A26127" s="61"/>
      <c r="B26127" s="61"/>
      <c r="C26127" s="61"/>
      <c r="D26127" s="57"/>
      <c r="E26127" s="62"/>
    </row>
    <row r="26128">
      <c r="A26128" s="61"/>
      <c r="B26128" s="61"/>
      <c r="C26128" s="61"/>
      <c r="D26128" s="57"/>
      <c r="E26128" s="62"/>
    </row>
    <row r="26129">
      <c r="A26129" s="61"/>
      <c r="B26129" s="61"/>
      <c r="C26129" s="61"/>
      <c r="D26129" s="57"/>
      <c r="E26129" s="62"/>
    </row>
    <row r="26130">
      <c r="A26130" s="61"/>
      <c r="B26130" s="61"/>
      <c r="C26130" s="61"/>
      <c r="D26130" s="57"/>
      <c r="E26130" s="62"/>
    </row>
    <row r="26131">
      <c r="A26131" s="61"/>
      <c r="B26131" s="61"/>
      <c r="C26131" s="61"/>
      <c r="D26131" s="57"/>
      <c r="E26131" s="62"/>
    </row>
    <row r="26132">
      <c r="A26132" s="61"/>
      <c r="B26132" s="61"/>
      <c r="C26132" s="61"/>
      <c r="D26132" s="57"/>
      <c r="E26132" s="62"/>
    </row>
    <row r="26133">
      <c r="A26133" s="61"/>
      <c r="B26133" s="61"/>
      <c r="C26133" s="61"/>
      <c r="D26133" s="57"/>
      <c r="E26133" s="62"/>
    </row>
    <row r="26134">
      <c r="A26134" s="61"/>
      <c r="B26134" s="61"/>
      <c r="C26134" s="61"/>
      <c r="D26134" s="57"/>
      <c r="E26134" s="62"/>
    </row>
    <row r="26135">
      <c r="A26135" s="61"/>
      <c r="B26135" s="61"/>
      <c r="C26135" s="61"/>
      <c r="D26135" s="57"/>
      <c r="E26135" s="62"/>
    </row>
    <row r="26136">
      <c r="A26136" s="61"/>
      <c r="B26136" s="61"/>
      <c r="C26136" s="61"/>
      <c r="D26136" s="57"/>
      <c r="E26136" s="62"/>
    </row>
    <row r="26137">
      <c r="A26137" s="61"/>
      <c r="B26137" s="61"/>
      <c r="C26137" s="61"/>
      <c r="D26137" s="57"/>
      <c r="E26137" s="62"/>
    </row>
    <row r="26138">
      <c r="A26138" s="61"/>
      <c r="B26138" s="61"/>
      <c r="C26138" s="61"/>
      <c r="D26138" s="57"/>
      <c r="E26138" s="62"/>
    </row>
    <row r="26139">
      <c r="A26139" s="61"/>
      <c r="B26139" s="61"/>
      <c r="C26139" s="61"/>
      <c r="D26139" s="57"/>
      <c r="E26139" s="62"/>
    </row>
    <row r="26140">
      <c r="A26140" s="61"/>
      <c r="B26140" s="61"/>
      <c r="C26140" s="61"/>
      <c r="D26140" s="57"/>
      <c r="E26140" s="62"/>
    </row>
    <row r="26141">
      <c r="A26141" s="61"/>
      <c r="B26141" s="61"/>
      <c r="C26141" s="61"/>
      <c r="D26141" s="57"/>
      <c r="E26141" s="62"/>
    </row>
    <row r="26142">
      <c r="A26142" s="61"/>
      <c r="B26142" s="61"/>
      <c r="C26142" s="61"/>
      <c r="D26142" s="57"/>
      <c r="E26142" s="62"/>
    </row>
    <row r="26143">
      <c r="A26143" s="61"/>
      <c r="B26143" s="61"/>
      <c r="C26143" s="61"/>
      <c r="D26143" s="57"/>
      <c r="E26143" s="62"/>
    </row>
    <row r="26144">
      <c r="A26144" s="61"/>
      <c r="B26144" s="61"/>
      <c r="C26144" s="61"/>
      <c r="D26144" s="57"/>
      <c r="E26144" s="62"/>
    </row>
    <row r="26145">
      <c r="A26145" s="61"/>
      <c r="B26145" s="61"/>
      <c r="C26145" s="61"/>
      <c r="D26145" s="57"/>
      <c r="E26145" s="62"/>
    </row>
    <row r="26146">
      <c r="A26146" s="61"/>
      <c r="B26146" s="61"/>
      <c r="C26146" s="61"/>
      <c r="D26146" s="57"/>
      <c r="E26146" s="62"/>
    </row>
    <row r="26147">
      <c r="A26147" s="61"/>
      <c r="B26147" s="61"/>
      <c r="C26147" s="61"/>
      <c r="D26147" s="57"/>
      <c r="E26147" s="62"/>
    </row>
    <row r="26148">
      <c r="A26148" s="61"/>
      <c r="B26148" s="61"/>
      <c r="C26148" s="61"/>
      <c r="D26148" s="57"/>
      <c r="E26148" s="62"/>
    </row>
    <row r="26149">
      <c r="A26149" s="61"/>
      <c r="B26149" s="61"/>
      <c r="C26149" s="61"/>
      <c r="D26149" s="57"/>
      <c r="E26149" s="62"/>
    </row>
    <row r="26150">
      <c r="A26150" s="61"/>
      <c r="B26150" s="61"/>
      <c r="C26150" s="61"/>
      <c r="D26150" s="57"/>
      <c r="E26150" s="62"/>
    </row>
    <row r="26151">
      <c r="A26151" s="61"/>
      <c r="B26151" s="61"/>
      <c r="C26151" s="61"/>
      <c r="D26151" s="57"/>
      <c r="E26151" s="62"/>
    </row>
    <row r="26152">
      <c r="A26152" s="61"/>
      <c r="B26152" s="61"/>
      <c r="C26152" s="61"/>
      <c r="D26152" s="57"/>
      <c r="E26152" s="62"/>
    </row>
    <row r="26153">
      <c r="A26153" s="61"/>
      <c r="B26153" s="61"/>
      <c r="C26153" s="61"/>
      <c r="D26153" s="57"/>
      <c r="E26153" s="62"/>
    </row>
    <row r="26154">
      <c r="A26154" s="61"/>
      <c r="B26154" s="61"/>
      <c r="C26154" s="61"/>
      <c r="D26154" s="57"/>
      <c r="E26154" s="62"/>
    </row>
    <row r="26155">
      <c r="A26155" s="61"/>
      <c r="B26155" s="61"/>
      <c r="C26155" s="61"/>
      <c r="D26155" s="57"/>
      <c r="E26155" s="62"/>
    </row>
    <row r="26156">
      <c r="A26156" s="61"/>
      <c r="B26156" s="61"/>
      <c r="C26156" s="61"/>
      <c r="D26156" s="57"/>
      <c r="E26156" s="62"/>
    </row>
    <row r="26157">
      <c r="A26157" s="61"/>
      <c r="B26157" s="61"/>
      <c r="C26157" s="61"/>
      <c r="D26157" s="57"/>
      <c r="E26157" s="62"/>
    </row>
    <row r="26158">
      <c r="A26158" s="61"/>
      <c r="B26158" s="61"/>
      <c r="C26158" s="61"/>
      <c r="D26158" s="57"/>
      <c r="E26158" s="62"/>
    </row>
    <row r="26159">
      <c r="A26159" s="61"/>
      <c r="B26159" s="61"/>
      <c r="C26159" s="61"/>
      <c r="D26159" s="57"/>
      <c r="E26159" s="62"/>
    </row>
    <row r="26160">
      <c r="A26160" s="61"/>
      <c r="B26160" s="61"/>
      <c r="C26160" s="61"/>
      <c r="D26160" s="57"/>
      <c r="E26160" s="62"/>
    </row>
    <row r="26161">
      <c r="A26161" s="61"/>
      <c r="B26161" s="61"/>
      <c r="C26161" s="61"/>
      <c r="D26161" s="57"/>
      <c r="E26161" s="62"/>
    </row>
    <row r="26162">
      <c r="A26162" s="61"/>
      <c r="B26162" s="61"/>
      <c r="C26162" s="61"/>
      <c r="D26162" s="57"/>
      <c r="E26162" s="62"/>
    </row>
    <row r="26163">
      <c r="A26163" s="61"/>
      <c r="B26163" s="61"/>
      <c r="C26163" s="61"/>
      <c r="D26163" s="57"/>
      <c r="E26163" s="62"/>
    </row>
    <row r="26164">
      <c r="A26164" s="61"/>
      <c r="B26164" s="61"/>
      <c r="C26164" s="61"/>
      <c r="D26164" s="57"/>
      <c r="E26164" s="62"/>
    </row>
    <row r="26165">
      <c r="A26165" s="61"/>
      <c r="B26165" s="61"/>
      <c r="C26165" s="61"/>
      <c r="D26165" s="57"/>
      <c r="E26165" s="62"/>
    </row>
    <row r="26166">
      <c r="A26166" s="61"/>
      <c r="B26166" s="61"/>
      <c r="C26166" s="61"/>
      <c r="D26166" s="57"/>
      <c r="E26166" s="62"/>
    </row>
    <row r="26167">
      <c r="A26167" s="61"/>
      <c r="B26167" s="61"/>
      <c r="C26167" s="61"/>
      <c r="D26167" s="57"/>
      <c r="E26167" s="62"/>
    </row>
    <row r="26168">
      <c r="A26168" s="61"/>
      <c r="B26168" s="61"/>
      <c r="C26168" s="61"/>
      <c r="D26168" s="57"/>
      <c r="E26168" s="62"/>
    </row>
    <row r="26169">
      <c r="A26169" s="61"/>
      <c r="B26169" s="61"/>
      <c r="C26169" s="61"/>
      <c r="D26169" s="57"/>
      <c r="E26169" s="62"/>
    </row>
    <row r="26170">
      <c r="A26170" s="61"/>
      <c r="B26170" s="61"/>
      <c r="C26170" s="61"/>
      <c r="D26170" s="57"/>
      <c r="E26170" s="62"/>
    </row>
    <row r="26171">
      <c r="A26171" s="61"/>
      <c r="B26171" s="61"/>
      <c r="C26171" s="61"/>
      <c r="D26171" s="57"/>
      <c r="E26171" s="62"/>
    </row>
    <row r="26172">
      <c r="A26172" s="61"/>
      <c r="B26172" s="61"/>
      <c r="C26172" s="61"/>
      <c r="D26172" s="57"/>
      <c r="E26172" s="62"/>
    </row>
    <row r="26173">
      <c r="A26173" s="61"/>
      <c r="B26173" s="61"/>
      <c r="C26173" s="61"/>
      <c r="D26173" s="57"/>
      <c r="E26173" s="62"/>
    </row>
    <row r="26174">
      <c r="A26174" s="61"/>
      <c r="B26174" s="61"/>
      <c r="C26174" s="61"/>
      <c r="D26174" s="57"/>
      <c r="E26174" s="62"/>
    </row>
    <row r="26175">
      <c r="A26175" s="61"/>
      <c r="B26175" s="61"/>
      <c r="C26175" s="61"/>
      <c r="D26175" s="57"/>
      <c r="E26175" s="62"/>
    </row>
    <row r="26176">
      <c r="A26176" s="61"/>
      <c r="B26176" s="61"/>
      <c r="C26176" s="61"/>
      <c r="D26176" s="57"/>
      <c r="E26176" s="62"/>
    </row>
    <row r="26177">
      <c r="A26177" s="61"/>
      <c r="B26177" s="61"/>
      <c r="C26177" s="61"/>
      <c r="D26177" s="57"/>
      <c r="E26177" s="62"/>
    </row>
    <row r="26178">
      <c r="A26178" s="61"/>
      <c r="B26178" s="61"/>
      <c r="C26178" s="61"/>
      <c r="D26178" s="57"/>
      <c r="E26178" s="62"/>
    </row>
    <row r="26179">
      <c r="A26179" s="61"/>
      <c r="B26179" s="61"/>
      <c r="C26179" s="61"/>
      <c r="D26179" s="57"/>
      <c r="E26179" s="62"/>
    </row>
    <row r="26180">
      <c r="A26180" s="61"/>
      <c r="B26180" s="61"/>
      <c r="C26180" s="61"/>
      <c r="D26180" s="57"/>
      <c r="E26180" s="62"/>
    </row>
    <row r="26181">
      <c r="A26181" s="61"/>
      <c r="B26181" s="61"/>
      <c r="C26181" s="61"/>
      <c r="D26181" s="57"/>
      <c r="E26181" s="62"/>
    </row>
    <row r="26182">
      <c r="A26182" s="61"/>
      <c r="B26182" s="61"/>
      <c r="C26182" s="61"/>
      <c r="D26182" s="57"/>
      <c r="E26182" s="62"/>
    </row>
    <row r="26183">
      <c r="A26183" s="61"/>
      <c r="B26183" s="61"/>
      <c r="C26183" s="61"/>
      <c r="D26183" s="57"/>
      <c r="E26183" s="62"/>
    </row>
    <row r="26184">
      <c r="A26184" s="61"/>
      <c r="B26184" s="61"/>
      <c r="C26184" s="61"/>
      <c r="D26184" s="57"/>
      <c r="E26184" s="62"/>
    </row>
    <row r="26185">
      <c r="A26185" s="61"/>
      <c r="B26185" s="61"/>
      <c r="C26185" s="61"/>
      <c r="D26185" s="57"/>
      <c r="E26185" s="62"/>
    </row>
    <row r="26186">
      <c r="A26186" s="61"/>
      <c r="B26186" s="61"/>
      <c r="C26186" s="61"/>
      <c r="D26186" s="57"/>
      <c r="E26186" s="62"/>
    </row>
    <row r="26187">
      <c r="A26187" s="61"/>
      <c r="B26187" s="61"/>
      <c r="C26187" s="61"/>
      <c r="D26187" s="57"/>
      <c r="E26187" s="62"/>
    </row>
    <row r="26188">
      <c r="A26188" s="61"/>
      <c r="B26188" s="61"/>
      <c r="C26188" s="61"/>
      <c r="D26188" s="57"/>
      <c r="E26188" s="62"/>
    </row>
    <row r="26189">
      <c r="A26189" s="61"/>
      <c r="B26189" s="61"/>
      <c r="C26189" s="61"/>
      <c r="D26189" s="57"/>
      <c r="E26189" s="62"/>
    </row>
    <row r="26190">
      <c r="A26190" s="61"/>
      <c r="B26190" s="61"/>
      <c r="C26190" s="61"/>
      <c r="D26190" s="57"/>
      <c r="E26190" s="62"/>
    </row>
    <row r="26191">
      <c r="A26191" s="61"/>
      <c r="B26191" s="61"/>
      <c r="C26191" s="61"/>
      <c r="D26191" s="57"/>
      <c r="E26191" s="62"/>
    </row>
    <row r="26192">
      <c r="A26192" s="61"/>
      <c r="B26192" s="61"/>
      <c r="C26192" s="61"/>
      <c r="D26192" s="57"/>
      <c r="E26192" s="62"/>
    </row>
    <row r="26193">
      <c r="A26193" s="61"/>
      <c r="B26193" s="61"/>
      <c r="C26193" s="61"/>
      <c r="D26193" s="57"/>
      <c r="E26193" s="62"/>
    </row>
    <row r="26194">
      <c r="A26194" s="61"/>
      <c r="B26194" s="61"/>
      <c r="C26194" s="61"/>
      <c r="D26194" s="57"/>
      <c r="E26194" s="62"/>
    </row>
    <row r="26195">
      <c r="A26195" s="61"/>
      <c r="B26195" s="61"/>
      <c r="C26195" s="61"/>
      <c r="D26195" s="57"/>
      <c r="E26195" s="62"/>
    </row>
    <row r="26196">
      <c r="A26196" s="61"/>
      <c r="B26196" s="61"/>
      <c r="C26196" s="61"/>
      <c r="D26196" s="57"/>
      <c r="E26196" s="62"/>
    </row>
    <row r="26197">
      <c r="A26197" s="61"/>
      <c r="B26197" s="61"/>
      <c r="C26197" s="61"/>
      <c r="D26197" s="57"/>
      <c r="E26197" s="62"/>
    </row>
    <row r="26198">
      <c r="A26198" s="61"/>
      <c r="B26198" s="61"/>
      <c r="C26198" s="61"/>
      <c r="D26198" s="57"/>
      <c r="E26198" s="62"/>
    </row>
    <row r="26199">
      <c r="A26199" s="61"/>
      <c r="B26199" s="61"/>
      <c r="C26199" s="61"/>
      <c r="D26199" s="57"/>
      <c r="E26199" s="62"/>
    </row>
    <row r="26200">
      <c r="A26200" s="61"/>
      <c r="B26200" s="61"/>
      <c r="C26200" s="61"/>
      <c r="D26200" s="57"/>
      <c r="E26200" s="62"/>
    </row>
    <row r="26201">
      <c r="A26201" s="61"/>
      <c r="B26201" s="61"/>
      <c r="C26201" s="61"/>
      <c r="D26201" s="57"/>
      <c r="E26201" s="62"/>
    </row>
    <row r="26202">
      <c r="A26202" s="61"/>
      <c r="B26202" s="61"/>
      <c r="C26202" s="61"/>
      <c r="D26202" s="57"/>
      <c r="E26202" s="62"/>
    </row>
    <row r="26203">
      <c r="A26203" s="61"/>
      <c r="B26203" s="61"/>
      <c r="C26203" s="61"/>
      <c r="D26203" s="57"/>
      <c r="E26203" s="62"/>
    </row>
    <row r="26204">
      <c r="A26204" s="61"/>
      <c r="B26204" s="61"/>
      <c r="C26204" s="61"/>
      <c r="D26204" s="57"/>
      <c r="E26204" s="62"/>
    </row>
    <row r="26205">
      <c r="A26205" s="61"/>
      <c r="B26205" s="61"/>
      <c r="C26205" s="61"/>
      <c r="D26205" s="57"/>
      <c r="E26205" s="62"/>
    </row>
    <row r="26206">
      <c r="A26206" s="61"/>
      <c r="B26206" s="61"/>
      <c r="C26206" s="61"/>
      <c r="D26206" s="57"/>
      <c r="E26206" s="62"/>
    </row>
    <row r="26207">
      <c r="A26207" s="61"/>
      <c r="B26207" s="61"/>
      <c r="C26207" s="61"/>
      <c r="D26207" s="57"/>
      <c r="E26207" s="62"/>
    </row>
    <row r="26208">
      <c r="A26208" s="61"/>
      <c r="B26208" s="61"/>
      <c r="C26208" s="61"/>
      <c r="D26208" s="57"/>
      <c r="E26208" s="62"/>
    </row>
    <row r="26209">
      <c r="A26209" s="61"/>
      <c r="B26209" s="61"/>
      <c r="C26209" s="61"/>
      <c r="D26209" s="57"/>
      <c r="E26209" s="62"/>
    </row>
    <row r="26210">
      <c r="A26210" s="61"/>
      <c r="B26210" s="61"/>
      <c r="C26210" s="61"/>
      <c r="D26210" s="57"/>
      <c r="E26210" s="62"/>
    </row>
    <row r="26211">
      <c r="A26211" s="61"/>
      <c r="B26211" s="61"/>
      <c r="C26211" s="61"/>
      <c r="D26211" s="57"/>
      <c r="E26211" s="62"/>
    </row>
    <row r="26212">
      <c r="A26212" s="61"/>
      <c r="B26212" s="61"/>
      <c r="C26212" s="61"/>
      <c r="D26212" s="57"/>
      <c r="E26212" s="62"/>
    </row>
    <row r="26213">
      <c r="A26213" s="61"/>
      <c r="B26213" s="61"/>
      <c r="C26213" s="61"/>
      <c r="D26213" s="57"/>
      <c r="E26213" s="62"/>
    </row>
    <row r="26214">
      <c r="A26214" s="61"/>
      <c r="B26214" s="61"/>
      <c r="C26214" s="61"/>
      <c r="D26214" s="57"/>
      <c r="E26214" s="62"/>
    </row>
    <row r="26215">
      <c r="A26215" s="61"/>
      <c r="B26215" s="61"/>
      <c r="C26215" s="61"/>
      <c r="D26215" s="57"/>
      <c r="E26215" s="62"/>
    </row>
    <row r="26216">
      <c r="A26216" s="61"/>
      <c r="B26216" s="61"/>
      <c r="C26216" s="61"/>
      <c r="D26216" s="57"/>
      <c r="E26216" s="62"/>
    </row>
    <row r="26217">
      <c r="A26217" s="61"/>
      <c r="B26217" s="61"/>
      <c r="C26217" s="61"/>
      <c r="D26217" s="57"/>
      <c r="E26217" s="62"/>
    </row>
    <row r="26218">
      <c r="A26218" s="61"/>
      <c r="B26218" s="61"/>
      <c r="C26218" s="61"/>
      <c r="D26218" s="57"/>
      <c r="E26218" s="62"/>
    </row>
    <row r="26219">
      <c r="A26219" s="61"/>
      <c r="B26219" s="61"/>
      <c r="C26219" s="61"/>
      <c r="D26219" s="57"/>
      <c r="E26219" s="62"/>
    </row>
    <row r="26220">
      <c r="A26220" s="61"/>
      <c r="B26220" s="61"/>
      <c r="C26220" s="61"/>
      <c r="D26220" s="57"/>
      <c r="E26220" s="62"/>
    </row>
    <row r="26221">
      <c r="A26221" s="61"/>
      <c r="B26221" s="61"/>
      <c r="C26221" s="61"/>
      <c r="D26221" s="57"/>
      <c r="E26221" s="62"/>
    </row>
    <row r="26222">
      <c r="A26222" s="61"/>
      <c r="B26222" s="61"/>
      <c r="C26222" s="61"/>
      <c r="D26222" s="57"/>
      <c r="E26222" s="62"/>
    </row>
    <row r="26223">
      <c r="A26223" s="61"/>
      <c r="B26223" s="61"/>
      <c r="C26223" s="61"/>
      <c r="D26223" s="57"/>
      <c r="E26223" s="62"/>
    </row>
    <row r="26224">
      <c r="A26224" s="61"/>
      <c r="B26224" s="61"/>
      <c r="C26224" s="61"/>
      <c r="D26224" s="57"/>
      <c r="E26224" s="62"/>
    </row>
    <row r="26225">
      <c r="A26225" s="61"/>
      <c r="B26225" s="61"/>
      <c r="C26225" s="61"/>
      <c r="D26225" s="57"/>
      <c r="E26225" s="62"/>
    </row>
    <row r="26226">
      <c r="A26226" s="61"/>
      <c r="B26226" s="61"/>
      <c r="C26226" s="61"/>
      <c r="D26226" s="57"/>
      <c r="E26226" s="62"/>
    </row>
    <row r="26227">
      <c r="A26227" s="61"/>
      <c r="B26227" s="61"/>
      <c r="C26227" s="61"/>
      <c r="D26227" s="57"/>
      <c r="E26227" s="62"/>
    </row>
    <row r="26228">
      <c r="A26228" s="61"/>
      <c r="B26228" s="61"/>
      <c r="C26228" s="61"/>
      <c r="D26228" s="57"/>
      <c r="E26228" s="62"/>
    </row>
    <row r="26229">
      <c r="A26229" s="61"/>
      <c r="B26229" s="61"/>
      <c r="C26229" s="61"/>
      <c r="D26229" s="57"/>
      <c r="E26229" s="62"/>
    </row>
    <row r="26230">
      <c r="A26230" s="61"/>
      <c r="B26230" s="61"/>
      <c r="C26230" s="61"/>
      <c r="D26230" s="57"/>
      <c r="E26230" s="62"/>
    </row>
    <row r="26231">
      <c r="A26231" s="61"/>
      <c r="B26231" s="61"/>
      <c r="C26231" s="61"/>
      <c r="D26231" s="57"/>
      <c r="E26231" s="62"/>
    </row>
    <row r="26232">
      <c r="A26232" s="61"/>
      <c r="B26232" s="61"/>
      <c r="C26232" s="61"/>
      <c r="D26232" s="57"/>
      <c r="E26232" s="62"/>
    </row>
    <row r="26233">
      <c r="A26233" s="61"/>
      <c r="B26233" s="61"/>
      <c r="C26233" s="61"/>
      <c r="D26233" s="57"/>
      <c r="E26233" s="62"/>
    </row>
    <row r="26234">
      <c r="A26234" s="61"/>
      <c r="B26234" s="61"/>
      <c r="C26234" s="61"/>
      <c r="D26234" s="57"/>
      <c r="E26234" s="62"/>
    </row>
    <row r="26235">
      <c r="A26235" s="61"/>
      <c r="B26235" s="61"/>
      <c r="C26235" s="61"/>
      <c r="D26235" s="57"/>
      <c r="E26235" s="62"/>
    </row>
    <row r="26236">
      <c r="A26236" s="61"/>
      <c r="B26236" s="61"/>
      <c r="C26236" s="61"/>
      <c r="D26236" s="57"/>
      <c r="E26236" s="62"/>
    </row>
    <row r="26237">
      <c r="A26237" s="61"/>
      <c r="B26237" s="61"/>
      <c r="C26237" s="61"/>
      <c r="D26237" s="57"/>
      <c r="E26237" s="62"/>
    </row>
    <row r="26238">
      <c r="A26238" s="61"/>
      <c r="B26238" s="61"/>
      <c r="C26238" s="61"/>
      <c r="D26238" s="57"/>
      <c r="E26238" s="62"/>
    </row>
    <row r="26239">
      <c r="A26239" s="61"/>
      <c r="B26239" s="61"/>
      <c r="C26239" s="61"/>
      <c r="D26239" s="57"/>
      <c r="E26239" s="62"/>
    </row>
    <row r="26240">
      <c r="A26240" s="61"/>
      <c r="B26240" s="61"/>
      <c r="C26240" s="61"/>
      <c r="D26240" s="57"/>
      <c r="E26240" s="62"/>
    </row>
    <row r="26241">
      <c r="A26241" s="61"/>
      <c r="B26241" s="61"/>
      <c r="C26241" s="61"/>
      <c r="D26241" s="57"/>
      <c r="E26241" s="62"/>
    </row>
    <row r="26242">
      <c r="A26242" s="61"/>
      <c r="B26242" s="61"/>
      <c r="C26242" s="61"/>
      <c r="D26242" s="57"/>
      <c r="E26242" s="62"/>
    </row>
    <row r="26243">
      <c r="A26243" s="61"/>
      <c r="B26243" s="61"/>
      <c r="C26243" s="61"/>
      <c r="D26243" s="57"/>
      <c r="E26243" s="62"/>
    </row>
    <row r="26244">
      <c r="A26244" s="61"/>
      <c r="B26244" s="61"/>
      <c r="C26244" s="61"/>
      <c r="D26244" s="57"/>
      <c r="E26244" s="62"/>
    </row>
    <row r="26245">
      <c r="A26245" s="61"/>
      <c r="B26245" s="61"/>
      <c r="C26245" s="61"/>
      <c r="D26245" s="57"/>
      <c r="E26245" s="62"/>
    </row>
    <row r="26246">
      <c r="A26246" s="61"/>
      <c r="B26246" s="61"/>
      <c r="C26246" s="61"/>
      <c r="D26246" s="57"/>
      <c r="E26246" s="62"/>
    </row>
    <row r="26247">
      <c r="A26247" s="61"/>
      <c r="B26247" s="61"/>
      <c r="C26247" s="61"/>
      <c r="D26247" s="57"/>
      <c r="E26247" s="62"/>
    </row>
    <row r="26248">
      <c r="A26248" s="61"/>
      <c r="B26248" s="61"/>
      <c r="C26248" s="61"/>
      <c r="D26248" s="57"/>
      <c r="E26248" s="62"/>
    </row>
    <row r="26249">
      <c r="A26249" s="61"/>
      <c r="B26249" s="61"/>
      <c r="C26249" s="61"/>
      <c r="D26249" s="57"/>
      <c r="E26249" s="62"/>
    </row>
    <row r="26250">
      <c r="A26250" s="61"/>
      <c r="B26250" s="61"/>
      <c r="C26250" s="61"/>
      <c r="D26250" s="57"/>
      <c r="E26250" s="62"/>
    </row>
    <row r="26251">
      <c r="A26251" s="61"/>
      <c r="B26251" s="61"/>
      <c r="C26251" s="61"/>
      <c r="D26251" s="57"/>
      <c r="E26251" s="62"/>
    </row>
    <row r="26252">
      <c r="A26252" s="61"/>
      <c r="B26252" s="61"/>
      <c r="C26252" s="61"/>
      <c r="D26252" s="57"/>
      <c r="E26252" s="62"/>
    </row>
    <row r="26253">
      <c r="A26253" s="61"/>
      <c r="B26253" s="61"/>
      <c r="C26253" s="61"/>
      <c r="D26253" s="57"/>
      <c r="E26253" s="62"/>
    </row>
    <row r="26254">
      <c r="A26254" s="61"/>
      <c r="B26254" s="61"/>
      <c r="C26254" s="61"/>
      <c r="D26254" s="57"/>
      <c r="E26254" s="62"/>
    </row>
    <row r="26255">
      <c r="A26255" s="61"/>
      <c r="B26255" s="61"/>
      <c r="C26255" s="61"/>
      <c r="D26255" s="57"/>
      <c r="E26255" s="62"/>
    </row>
    <row r="26256">
      <c r="A26256" s="61"/>
      <c r="B26256" s="61"/>
      <c r="C26256" s="61"/>
      <c r="D26256" s="57"/>
      <c r="E26256" s="62"/>
    </row>
    <row r="26257">
      <c r="A26257" s="61"/>
      <c r="B26257" s="61"/>
      <c r="C26257" s="61"/>
      <c r="D26257" s="57"/>
      <c r="E26257" s="62"/>
    </row>
    <row r="26258">
      <c r="A26258" s="61"/>
      <c r="B26258" s="61"/>
      <c r="C26258" s="61"/>
      <c r="D26258" s="57"/>
      <c r="E26258" s="62"/>
    </row>
    <row r="26259">
      <c r="A26259" s="61"/>
      <c r="B26259" s="61"/>
      <c r="C26259" s="61"/>
      <c r="D26259" s="57"/>
      <c r="E26259" s="62"/>
    </row>
    <row r="26260">
      <c r="A26260" s="61"/>
      <c r="B26260" s="61"/>
      <c r="C26260" s="61"/>
      <c r="D26260" s="57"/>
      <c r="E26260" s="62"/>
    </row>
    <row r="26261">
      <c r="A26261" s="61"/>
      <c r="B26261" s="61"/>
      <c r="C26261" s="61"/>
      <c r="D26261" s="57"/>
      <c r="E26261" s="62"/>
    </row>
    <row r="26262">
      <c r="A26262" s="61"/>
      <c r="B26262" s="61"/>
      <c r="C26262" s="61"/>
      <c r="D26262" s="57"/>
      <c r="E26262" s="62"/>
    </row>
    <row r="26263">
      <c r="A26263" s="61"/>
      <c r="B26263" s="61"/>
      <c r="C26263" s="61"/>
      <c r="D26263" s="57"/>
      <c r="E26263" s="62"/>
    </row>
    <row r="26264">
      <c r="A26264" s="61"/>
      <c r="B26264" s="61"/>
      <c r="C26264" s="61"/>
      <c r="D26264" s="57"/>
      <c r="E26264" s="62"/>
    </row>
    <row r="26265">
      <c r="A26265" s="61"/>
      <c r="B26265" s="61"/>
      <c r="C26265" s="61"/>
      <c r="D26265" s="57"/>
      <c r="E26265" s="62"/>
    </row>
    <row r="26266">
      <c r="A26266" s="61"/>
      <c r="B26266" s="61"/>
      <c r="C26266" s="61"/>
      <c r="D26266" s="57"/>
      <c r="E26266" s="62"/>
    </row>
    <row r="26267">
      <c r="A26267" s="61"/>
      <c r="B26267" s="61"/>
      <c r="C26267" s="61"/>
      <c r="D26267" s="57"/>
      <c r="E26267" s="62"/>
    </row>
    <row r="26268">
      <c r="A26268" s="61"/>
      <c r="B26268" s="61"/>
      <c r="C26268" s="61"/>
      <c r="D26268" s="57"/>
      <c r="E26268" s="62"/>
    </row>
    <row r="26269">
      <c r="A26269" s="61"/>
      <c r="B26269" s="61"/>
      <c r="C26269" s="61"/>
      <c r="D26269" s="57"/>
      <c r="E26269" s="62"/>
    </row>
    <row r="26270">
      <c r="A26270" s="61"/>
      <c r="B26270" s="61"/>
      <c r="C26270" s="61"/>
      <c r="D26270" s="57"/>
      <c r="E26270" s="62"/>
    </row>
    <row r="26271">
      <c r="A26271" s="61"/>
      <c r="B26271" s="61"/>
      <c r="C26271" s="61"/>
      <c r="D26271" s="57"/>
      <c r="E26271" s="62"/>
    </row>
    <row r="26272">
      <c r="A26272" s="61"/>
      <c r="B26272" s="61"/>
      <c r="C26272" s="61"/>
      <c r="D26272" s="57"/>
      <c r="E26272" s="62"/>
    </row>
    <row r="26273">
      <c r="A26273" s="61"/>
      <c r="B26273" s="61"/>
      <c r="C26273" s="61"/>
      <c r="D26273" s="57"/>
      <c r="E26273" s="62"/>
    </row>
    <row r="26274">
      <c r="A26274" s="61"/>
      <c r="B26274" s="61"/>
      <c r="C26274" s="61"/>
      <c r="D26274" s="57"/>
      <c r="E26274" s="62"/>
    </row>
    <row r="26275">
      <c r="A26275" s="61"/>
      <c r="B26275" s="61"/>
      <c r="C26275" s="61"/>
      <c r="D26275" s="57"/>
      <c r="E26275" s="62"/>
    </row>
    <row r="26276">
      <c r="A26276" s="61"/>
      <c r="B26276" s="61"/>
      <c r="C26276" s="61"/>
      <c r="D26276" s="57"/>
      <c r="E26276" s="62"/>
    </row>
    <row r="26277">
      <c r="A26277" s="61"/>
      <c r="B26277" s="61"/>
      <c r="C26277" s="61"/>
      <c r="D26277" s="57"/>
      <c r="E26277" s="62"/>
    </row>
    <row r="26278">
      <c r="A26278" s="61"/>
      <c r="B26278" s="61"/>
      <c r="C26278" s="61"/>
      <c r="D26278" s="57"/>
      <c r="E26278" s="62"/>
    </row>
    <row r="26279">
      <c r="A26279" s="61"/>
      <c r="B26279" s="61"/>
      <c r="C26279" s="61"/>
      <c r="D26279" s="57"/>
      <c r="E26279" s="62"/>
    </row>
    <row r="26280">
      <c r="A26280" s="61"/>
      <c r="B26280" s="61"/>
      <c r="C26280" s="61"/>
      <c r="D26280" s="57"/>
      <c r="E26280" s="62"/>
    </row>
    <row r="26281">
      <c r="A26281" s="61"/>
      <c r="B26281" s="61"/>
      <c r="C26281" s="61"/>
      <c r="D26281" s="57"/>
      <c r="E26281" s="62"/>
    </row>
    <row r="26282">
      <c r="A26282" s="61"/>
      <c r="B26282" s="61"/>
      <c r="C26282" s="61"/>
      <c r="D26282" s="57"/>
      <c r="E26282" s="62"/>
    </row>
    <row r="26283">
      <c r="A26283" s="61"/>
      <c r="B26283" s="61"/>
      <c r="C26283" s="61"/>
      <c r="D26283" s="57"/>
      <c r="E26283" s="62"/>
    </row>
    <row r="26284">
      <c r="A26284" s="61"/>
      <c r="B26284" s="61"/>
      <c r="C26284" s="61"/>
      <c r="D26284" s="57"/>
      <c r="E26284" s="62"/>
    </row>
    <row r="26285">
      <c r="A26285" s="61"/>
      <c r="B26285" s="61"/>
      <c r="C26285" s="61"/>
      <c r="D26285" s="57"/>
      <c r="E26285" s="62"/>
    </row>
    <row r="26286">
      <c r="A26286" s="61"/>
      <c r="B26286" s="61"/>
      <c r="C26286" s="61"/>
      <c r="D26286" s="57"/>
      <c r="E26286" s="62"/>
    </row>
    <row r="26287">
      <c r="A26287" s="61"/>
      <c r="B26287" s="61"/>
      <c r="C26287" s="61"/>
      <c r="D26287" s="57"/>
      <c r="E26287" s="62"/>
    </row>
    <row r="26288">
      <c r="A26288" s="61"/>
      <c r="B26288" s="61"/>
      <c r="C26288" s="61"/>
      <c r="D26288" s="57"/>
      <c r="E26288" s="62"/>
    </row>
    <row r="26289">
      <c r="A26289" s="61"/>
      <c r="B26289" s="61"/>
      <c r="C26289" s="61"/>
      <c r="D26289" s="57"/>
      <c r="E26289" s="62"/>
    </row>
    <row r="26290">
      <c r="A26290" s="61"/>
      <c r="B26290" s="61"/>
      <c r="C26290" s="61"/>
      <c r="D26290" s="57"/>
      <c r="E26290" s="62"/>
    </row>
    <row r="26291">
      <c r="A26291" s="61"/>
      <c r="B26291" s="61"/>
      <c r="C26291" s="61"/>
      <c r="D26291" s="57"/>
      <c r="E26291" s="62"/>
    </row>
    <row r="26292">
      <c r="A26292" s="61"/>
      <c r="B26292" s="61"/>
      <c r="C26292" s="61"/>
      <c r="D26292" s="57"/>
      <c r="E26292" s="62"/>
    </row>
    <row r="26293">
      <c r="A26293" s="61"/>
      <c r="B26293" s="61"/>
      <c r="C26293" s="61"/>
      <c r="D26293" s="57"/>
      <c r="E26293" s="62"/>
    </row>
    <row r="26294">
      <c r="A26294" s="61"/>
      <c r="B26294" s="61"/>
      <c r="C26294" s="61"/>
      <c r="D26294" s="57"/>
      <c r="E26294" s="62"/>
    </row>
    <row r="26295">
      <c r="A26295" s="61"/>
      <c r="B26295" s="61"/>
      <c r="C26295" s="61"/>
      <c r="D26295" s="57"/>
      <c r="E26295" s="62"/>
    </row>
    <row r="26296">
      <c r="A26296" s="61"/>
      <c r="B26296" s="61"/>
      <c r="C26296" s="61"/>
      <c r="D26296" s="57"/>
      <c r="E26296" s="62"/>
    </row>
    <row r="26297">
      <c r="A26297" s="61"/>
      <c r="B26297" s="61"/>
      <c r="C26297" s="61"/>
      <c r="D26297" s="57"/>
      <c r="E26297" s="62"/>
    </row>
    <row r="26298">
      <c r="A26298" s="61"/>
      <c r="B26298" s="61"/>
      <c r="C26298" s="61"/>
      <c r="D26298" s="57"/>
      <c r="E26298" s="62"/>
    </row>
    <row r="26299">
      <c r="A26299" s="61"/>
      <c r="B26299" s="61"/>
      <c r="C26299" s="61"/>
      <c r="D26299" s="57"/>
      <c r="E26299" s="62"/>
    </row>
    <row r="26300">
      <c r="A26300" s="61"/>
      <c r="B26300" s="61"/>
      <c r="C26300" s="61"/>
      <c r="D26300" s="57"/>
      <c r="E26300" s="62"/>
    </row>
    <row r="26301">
      <c r="A26301" s="61"/>
      <c r="B26301" s="61"/>
      <c r="C26301" s="61"/>
      <c r="D26301" s="57"/>
      <c r="E26301" s="62"/>
    </row>
    <row r="26302">
      <c r="A26302" s="61"/>
      <c r="B26302" s="61"/>
      <c r="C26302" s="61"/>
      <c r="D26302" s="57"/>
      <c r="E26302" s="62"/>
    </row>
    <row r="26303">
      <c r="A26303" s="61"/>
      <c r="B26303" s="61"/>
      <c r="C26303" s="61"/>
      <c r="D26303" s="57"/>
      <c r="E26303" s="62"/>
    </row>
    <row r="26304">
      <c r="A26304" s="61"/>
      <c r="B26304" s="61"/>
      <c r="C26304" s="61"/>
      <c r="D26304" s="57"/>
      <c r="E26304" s="62"/>
    </row>
    <row r="26305">
      <c r="A26305" s="61"/>
      <c r="B26305" s="61"/>
      <c r="C26305" s="61"/>
      <c r="D26305" s="57"/>
      <c r="E26305" s="62"/>
    </row>
    <row r="26306">
      <c r="A26306" s="61"/>
      <c r="B26306" s="61"/>
      <c r="C26306" s="61"/>
      <c r="D26306" s="57"/>
      <c r="E26306" s="62"/>
    </row>
    <row r="26307">
      <c r="A26307" s="61"/>
      <c r="B26307" s="61"/>
      <c r="C26307" s="61"/>
      <c r="D26307" s="57"/>
      <c r="E26307" s="62"/>
    </row>
    <row r="26308">
      <c r="A26308" s="61"/>
      <c r="B26308" s="61"/>
      <c r="C26308" s="61"/>
      <c r="D26308" s="57"/>
      <c r="E26308" s="62"/>
    </row>
    <row r="26309">
      <c r="A26309" s="61"/>
      <c r="B26309" s="61"/>
      <c r="C26309" s="61"/>
      <c r="D26309" s="57"/>
      <c r="E26309" s="62"/>
    </row>
    <row r="26310">
      <c r="A26310" s="61"/>
      <c r="B26310" s="61"/>
      <c r="C26310" s="61"/>
      <c r="D26310" s="57"/>
      <c r="E26310" s="62"/>
    </row>
    <row r="26311">
      <c r="A26311" s="61"/>
      <c r="B26311" s="61"/>
      <c r="C26311" s="61"/>
      <c r="D26311" s="57"/>
      <c r="E26311" s="62"/>
    </row>
    <row r="26312">
      <c r="A26312" s="61"/>
      <c r="B26312" s="61"/>
      <c r="C26312" s="61"/>
      <c r="D26312" s="57"/>
      <c r="E26312" s="62"/>
    </row>
    <row r="26313">
      <c r="A26313" s="61"/>
      <c r="B26313" s="61"/>
      <c r="C26313" s="61"/>
      <c r="D26313" s="57"/>
      <c r="E26313" s="62"/>
    </row>
    <row r="26314">
      <c r="A26314" s="61"/>
      <c r="B26314" s="61"/>
      <c r="C26314" s="61"/>
      <c r="D26314" s="57"/>
      <c r="E26314" s="62"/>
    </row>
    <row r="26315">
      <c r="A26315" s="61"/>
      <c r="B26315" s="61"/>
      <c r="C26315" s="61"/>
      <c r="D26315" s="57"/>
      <c r="E26315" s="62"/>
    </row>
    <row r="26316">
      <c r="A26316" s="61"/>
      <c r="B26316" s="61"/>
      <c r="C26316" s="61"/>
      <c r="D26316" s="57"/>
      <c r="E26316" s="62"/>
    </row>
    <row r="26317">
      <c r="A26317" s="61"/>
      <c r="B26317" s="61"/>
      <c r="C26317" s="61"/>
      <c r="D26317" s="57"/>
      <c r="E26317" s="62"/>
    </row>
    <row r="26318">
      <c r="A26318" s="61"/>
      <c r="B26318" s="61"/>
      <c r="C26318" s="61"/>
      <c r="D26318" s="57"/>
      <c r="E26318" s="62"/>
    </row>
    <row r="26319">
      <c r="A26319" s="61"/>
      <c r="B26319" s="61"/>
      <c r="C26319" s="61"/>
      <c r="D26319" s="57"/>
      <c r="E26319" s="62"/>
    </row>
    <row r="26320">
      <c r="A26320" s="61"/>
      <c r="B26320" s="61"/>
      <c r="C26320" s="61"/>
      <c r="D26320" s="57"/>
      <c r="E26320" s="62"/>
    </row>
    <row r="26321">
      <c r="A26321" s="61"/>
      <c r="B26321" s="61"/>
      <c r="C26321" s="61"/>
      <c r="D26321" s="57"/>
      <c r="E26321" s="62"/>
    </row>
    <row r="26322">
      <c r="A26322" s="61"/>
      <c r="B26322" s="61"/>
      <c r="C26322" s="61"/>
      <c r="D26322" s="57"/>
      <c r="E26322" s="62"/>
    </row>
    <row r="26323">
      <c r="A26323" s="61"/>
      <c r="B26323" s="61"/>
      <c r="C26323" s="61"/>
      <c r="D26323" s="57"/>
      <c r="E26323" s="62"/>
    </row>
    <row r="26324">
      <c r="A26324" s="61"/>
      <c r="B26324" s="61"/>
      <c r="C26324" s="61"/>
      <c r="D26324" s="57"/>
      <c r="E26324" s="62"/>
    </row>
    <row r="26325">
      <c r="A26325" s="61"/>
      <c r="B26325" s="61"/>
      <c r="C26325" s="61"/>
      <c r="D26325" s="57"/>
      <c r="E26325" s="62"/>
    </row>
    <row r="26326">
      <c r="A26326" s="61"/>
      <c r="B26326" s="61"/>
      <c r="C26326" s="61"/>
      <c r="D26326" s="57"/>
      <c r="E26326" s="62"/>
    </row>
    <row r="26327">
      <c r="A26327" s="61"/>
      <c r="B26327" s="61"/>
      <c r="C26327" s="61"/>
      <c r="D26327" s="57"/>
      <c r="E26327" s="62"/>
    </row>
    <row r="26328">
      <c r="A26328" s="61"/>
      <c r="B26328" s="61"/>
      <c r="C26328" s="61"/>
      <c r="D26328" s="57"/>
      <c r="E26328" s="62"/>
    </row>
    <row r="26329">
      <c r="A26329" s="61"/>
      <c r="B26329" s="61"/>
      <c r="C26329" s="61"/>
      <c r="D26329" s="57"/>
      <c r="E26329" s="62"/>
    </row>
    <row r="26330">
      <c r="A26330" s="61"/>
      <c r="B26330" s="61"/>
      <c r="C26330" s="61"/>
      <c r="D26330" s="57"/>
      <c r="E26330" s="62"/>
    </row>
    <row r="26331">
      <c r="A26331" s="61"/>
      <c r="B26331" s="61"/>
      <c r="C26331" s="61"/>
      <c r="D26331" s="57"/>
      <c r="E26331" s="62"/>
    </row>
    <row r="26332">
      <c r="A26332" s="61"/>
      <c r="B26332" s="61"/>
      <c r="C26332" s="61"/>
      <c r="D26332" s="57"/>
      <c r="E26332" s="62"/>
    </row>
    <row r="26333">
      <c r="A26333" s="61"/>
      <c r="B26333" s="61"/>
      <c r="C26333" s="61"/>
      <c r="D26333" s="57"/>
      <c r="E26333" s="62"/>
    </row>
    <row r="26334">
      <c r="A26334" s="61"/>
      <c r="B26334" s="61"/>
      <c r="C26334" s="61"/>
      <c r="D26334" s="57"/>
      <c r="E26334" s="62"/>
    </row>
    <row r="26335">
      <c r="A26335" s="61"/>
      <c r="B26335" s="61"/>
      <c r="C26335" s="61"/>
      <c r="D26335" s="57"/>
      <c r="E26335" s="62"/>
    </row>
    <row r="26336">
      <c r="A26336" s="61"/>
      <c r="B26336" s="61"/>
      <c r="C26336" s="61"/>
      <c r="D26336" s="57"/>
      <c r="E26336" s="62"/>
    </row>
    <row r="26337">
      <c r="A26337" s="61"/>
      <c r="B26337" s="61"/>
      <c r="C26337" s="61"/>
      <c r="D26337" s="57"/>
      <c r="E26337" s="62"/>
    </row>
    <row r="26338">
      <c r="A26338" s="61"/>
      <c r="B26338" s="61"/>
      <c r="C26338" s="61"/>
      <c r="D26338" s="57"/>
      <c r="E26338" s="62"/>
    </row>
    <row r="26339">
      <c r="A26339" s="61"/>
      <c r="B26339" s="61"/>
      <c r="C26339" s="61"/>
      <c r="D26339" s="57"/>
      <c r="E26339" s="62"/>
    </row>
    <row r="26340">
      <c r="A26340" s="61"/>
      <c r="B26340" s="61"/>
      <c r="C26340" s="61"/>
      <c r="D26340" s="57"/>
      <c r="E26340" s="62"/>
    </row>
    <row r="26341">
      <c r="A26341" s="61"/>
      <c r="B26341" s="61"/>
      <c r="C26341" s="61"/>
      <c r="D26341" s="57"/>
      <c r="E26341" s="62"/>
    </row>
    <row r="26342">
      <c r="A26342" s="61"/>
      <c r="B26342" s="61"/>
      <c r="C26342" s="61"/>
      <c r="D26342" s="57"/>
      <c r="E26342" s="62"/>
    </row>
    <row r="26343">
      <c r="A26343" s="61"/>
      <c r="B26343" s="61"/>
      <c r="C26343" s="61"/>
      <c r="D26343" s="57"/>
      <c r="E26343" s="62"/>
    </row>
    <row r="26344">
      <c r="A26344" s="61"/>
      <c r="B26344" s="61"/>
      <c r="C26344" s="61"/>
      <c r="D26344" s="57"/>
      <c r="E26344" s="62"/>
    </row>
    <row r="26345">
      <c r="A26345" s="61"/>
      <c r="B26345" s="61"/>
      <c r="C26345" s="61"/>
      <c r="D26345" s="57"/>
      <c r="E26345" s="62"/>
    </row>
    <row r="26346">
      <c r="A26346" s="61"/>
      <c r="B26346" s="61"/>
      <c r="C26346" s="61"/>
      <c r="D26346" s="57"/>
      <c r="E26346" s="62"/>
    </row>
    <row r="26347">
      <c r="A26347" s="61"/>
      <c r="B26347" s="61"/>
      <c r="C26347" s="61"/>
      <c r="D26347" s="57"/>
      <c r="E26347" s="62"/>
    </row>
    <row r="26348">
      <c r="A26348" s="61"/>
      <c r="B26348" s="61"/>
      <c r="C26348" s="61"/>
      <c r="D26348" s="57"/>
      <c r="E26348" s="62"/>
    </row>
    <row r="26349">
      <c r="A26349" s="61"/>
      <c r="B26349" s="61"/>
      <c r="C26349" s="61"/>
      <c r="D26349" s="57"/>
      <c r="E26349" s="62"/>
    </row>
    <row r="26350">
      <c r="A26350" s="61"/>
      <c r="B26350" s="61"/>
      <c r="C26350" s="61"/>
      <c r="D26350" s="57"/>
      <c r="E26350" s="62"/>
    </row>
    <row r="26351">
      <c r="A26351" s="61"/>
      <c r="B26351" s="61"/>
      <c r="C26351" s="61"/>
      <c r="D26351" s="57"/>
      <c r="E26351" s="62"/>
    </row>
    <row r="26352">
      <c r="A26352" s="61"/>
      <c r="B26352" s="61"/>
      <c r="C26352" s="61"/>
      <c r="D26352" s="57"/>
      <c r="E26352" s="62"/>
    </row>
    <row r="26353">
      <c r="A26353" s="61"/>
      <c r="B26353" s="61"/>
      <c r="C26353" s="61"/>
      <c r="D26353" s="57"/>
      <c r="E26353" s="62"/>
    </row>
    <row r="26354">
      <c r="A26354" s="61"/>
      <c r="B26354" s="61"/>
      <c r="C26354" s="61"/>
      <c r="D26354" s="57"/>
      <c r="E26354" s="62"/>
    </row>
    <row r="26355">
      <c r="A26355" s="61"/>
      <c r="B26355" s="61"/>
      <c r="C26355" s="61"/>
      <c r="D26355" s="57"/>
      <c r="E26355" s="62"/>
    </row>
    <row r="26356">
      <c r="A26356" s="61"/>
      <c r="B26356" s="61"/>
      <c r="C26356" s="61"/>
      <c r="D26356" s="57"/>
      <c r="E26356" s="62"/>
    </row>
    <row r="26357">
      <c r="A26357" s="61"/>
      <c r="B26357" s="61"/>
      <c r="C26357" s="61"/>
      <c r="D26357" s="57"/>
      <c r="E26357" s="62"/>
    </row>
    <row r="26358">
      <c r="A26358" s="61"/>
      <c r="B26358" s="61"/>
      <c r="C26358" s="61"/>
      <c r="D26358" s="57"/>
      <c r="E26358" s="62"/>
    </row>
    <row r="26359">
      <c r="A26359" s="61"/>
      <c r="B26359" s="61"/>
      <c r="C26359" s="61"/>
      <c r="D26359" s="57"/>
      <c r="E26359" s="62"/>
    </row>
    <row r="26360">
      <c r="A26360" s="61"/>
      <c r="B26360" s="61"/>
      <c r="C26360" s="61"/>
      <c r="D26360" s="57"/>
      <c r="E26360" s="62"/>
    </row>
    <row r="26361">
      <c r="A26361" s="61"/>
      <c r="B26361" s="61"/>
      <c r="C26361" s="61"/>
      <c r="D26361" s="57"/>
      <c r="E26361" s="62"/>
    </row>
    <row r="26362">
      <c r="A26362" s="61"/>
      <c r="B26362" s="61"/>
      <c r="C26362" s="61"/>
      <c r="D26362" s="57"/>
      <c r="E26362" s="62"/>
    </row>
    <row r="26363">
      <c r="A26363" s="61"/>
      <c r="B26363" s="61"/>
      <c r="C26363" s="61"/>
      <c r="D26363" s="57"/>
      <c r="E26363" s="62"/>
    </row>
    <row r="26364">
      <c r="A26364" s="61"/>
      <c r="B26364" s="61"/>
      <c r="C26364" s="61"/>
      <c r="D26364" s="57"/>
      <c r="E26364" s="62"/>
    </row>
    <row r="26365">
      <c r="A26365" s="61"/>
      <c r="B26365" s="61"/>
      <c r="C26365" s="61"/>
      <c r="D26365" s="57"/>
      <c r="E26365" s="62"/>
    </row>
    <row r="26366">
      <c r="A26366" s="61"/>
      <c r="B26366" s="61"/>
      <c r="C26366" s="61"/>
      <c r="D26366" s="57"/>
      <c r="E26366" s="62"/>
    </row>
    <row r="26367">
      <c r="A26367" s="61"/>
      <c r="B26367" s="61"/>
      <c r="C26367" s="61"/>
      <c r="D26367" s="57"/>
      <c r="E26367" s="62"/>
    </row>
    <row r="26368">
      <c r="A26368" s="61"/>
      <c r="B26368" s="61"/>
      <c r="C26368" s="61"/>
      <c r="D26368" s="57"/>
      <c r="E26368" s="62"/>
    </row>
    <row r="26369">
      <c r="A26369" s="61"/>
      <c r="B26369" s="61"/>
      <c r="C26369" s="61"/>
      <c r="D26369" s="57"/>
      <c r="E26369" s="62"/>
    </row>
    <row r="26370">
      <c r="A26370" s="61"/>
      <c r="B26370" s="61"/>
      <c r="C26370" s="61"/>
      <c r="D26370" s="57"/>
      <c r="E26370" s="62"/>
    </row>
    <row r="26371">
      <c r="A26371" s="61"/>
      <c r="B26371" s="61"/>
      <c r="C26371" s="61"/>
      <c r="D26371" s="57"/>
      <c r="E26371" s="62"/>
    </row>
    <row r="26372">
      <c r="A26372" s="61"/>
      <c r="B26372" s="61"/>
      <c r="C26372" s="61"/>
      <c r="D26372" s="57"/>
      <c r="E26372" s="62"/>
    </row>
    <row r="26373">
      <c r="A26373" s="61"/>
      <c r="B26373" s="61"/>
      <c r="C26373" s="61"/>
      <c r="D26373" s="57"/>
      <c r="E26373" s="62"/>
    </row>
    <row r="26374">
      <c r="A26374" s="61"/>
      <c r="B26374" s="61"/>
      <c r="C26374" s="61"/>
      <c r="D26374" s="57"/>
      <c r="E26374" s="62"/>
    </row>
    <row r="26375">
      <c r="A26375" s="61"/>
      <c r="B26375" s="61"/>
      <c r="C26375" s="61"/>
      <c r="D26375" s="57"/>
      <c r="E26375" s="62"/>
    </row>
    <row r="26376">
      <c r="A26376" s="61"/>
      <c r="B26376" s="61"/>
      <c r="C26376" s="61"/>
      <c r="D26376" s="57"/>
      <c r="E26376" s="62"/>
    </row>
    <row r="26377">
      <c r="A26377" s="61"/>
      <c r="B26377" s="61"/>
      <c r="C26377" s="61"/>
      <c r="D26377" s="57"/>
      <c r="E26377" s="62"/>
    </row>
    <row r="26378">
      <c r="A26378" s="61"/>
      <c r="B26378" s="61"/>
      <c r="C26378" s="61"/>
      <c r="D26378" s="57"/>
      <c r="E26378" s="62"/>
    </row>
    <row r="26379">
      <c r="A26379" s="61"/>
      <c r="B26379" s="61"/>
      <c r="C26379" s="61"/>
      <c r="D26379" s="57"/>
      <c r="E26379" s="62"/>
    </row>
    <row r="26380">
      <c r="A26380" s="61"/>
      <c r="B26380" s="61"/>
      <c r="C26380" s="61"/>
      <c r="D26380" s="57"/>
      <c r="E26380" s="62"/>
    </row>
    <row r="26381">
      <c r="A26381" s="61"/>
      <c r="B26381" s="61"/>
      <c r="C26381" s="61"/>
      <c r="D26381" s="57"/>
      <c r="E26381" s="62"/>
    </row>
    <row r="26382">
      <c r="A26382" s="61"/>
      <c r="B26382" s="61"/>
      <c r="C26382" s="61"/>
      <c r="D26382" s="57"/>
      <c r="E26382" s="62"/>
    </row>
    <row r="26383">
      <c r="A26383" s="61"/>
      <c r="B26383" s="61"/>
      <c r="C26383" s="61"/>
      <c r="D26383" s="57"/>
      <c r="E26383" s="62"/>
    </row>
    <row r="26384">
      <c r="A26384" s="61"/>
      <c r="B26384" s="61"/>
      <c r="C26384" s="61"/>
      <c r="D26384" s="57"/>
      <c r="E26384" s="62"/>
    </row>
    <row r="26385">
      <c r="A26385" s="61"/>
      <c r="B26385" s="61"/>
      <c r="C26385" s="61"/>
      <c r="D26385" s="57"/>
      <c r="E26385" s="62"/>
    </row>
    <row r="26386">
      <c r="A26386" s="61"/>
      <c r="B26386" s="61"/>
      <c r="C26386" s="61"/>
      <c r="D26386" s="57"/>
      <c r="E26386" s="62"/>
    </row>
    <row r="26387">
      <c r="A26387" s="61"/>
      <c r="B26387" s="61"/>
      <c r="C26387" s="61"/>
      <c r="D26387" s="57"/>
      <c r="E26387" s="62"/>
    </row>
    <row r="26388">
      <c r="A26388" s="61"/>
      <c r="B26388" s="61"/>
      <c r="C26388" s="61"/>
      <c r="D26388" s="57"/>
      <c r="E26388" s="62"/>
    </row>
    <row r="26389">
      <c r="A26389" s="61"/>
      <c r="B26389" s="61"/>
      <c r="C26389" s="61"/>
      <c r="D26389" s="57"/>
      <c r="E26389" s="62"/>
    </row>
    <row r="26390">
      <c r="A26390" s="61"/>
      <c r="B26390" s="61"/>
      <c r="C26390" s="61"/>
      <c r="D26390" s="57"/>
      <c r="E26390" s="62"/>
    </row>
    <row r="26391">
      <c r="A26391" s="61"/>
      <c r="B26391" s="61"/>
      <c r="C26391" s="61"/>
      <c r="D26391" s="57"/>
      <c r="E26391" s="62"/>
    </row>
    <row r="26392">
      <c r="A26392" s="61"/>
      <c r="B26392" s="61"/>
      <c r="C26392" s="61"/>
      <c r="D26392" s="57"/>
      <c r="E26392" s="62"/>
    </row>
    <row r="26393">
      <c r="A26393" s="61"/>
      <c r="B26393" s="61"/>
      <c r="C26393" s="61"/>
      <c r="D26393" s="57"/>
      <c r="E26393" s="62"/>
    </row>
    <row r="26394">
      <c r="A26394" s="61"/>
      <c r="B26394" s="61"/>
      <c r="C26394" s="61"/>
      <c r="D26394" s="57"/>
      <c r="E26394" s="62"/>
    </row>
    <row r="26395">
      <c r="A26395" s="61"/>
      <c r="B26395" s="61"/>
      <c r="C26395" s="61"/>
      <c r="D26395" s="57"/>
      <c r="E26395" s="62"/>
    </row>
    <row r="26396">
      <c r="A26396" s="61"/>
      <c r="B26396" s="61"/>
      <c r="C26396" s="61"/>
      <c r="D26396" s="57"/>
      <c r="E26396" s="62"/>
    </row>
    <row r="26397">
      <c r="A26397" s="61"/>
      <c r="B26397" s="61"/>
      <c r="C26397" s="61"/>
      <c r="D26397" s="57"/>
      <c r="E26397" s="62"/>
    </row>
    <row r="26398">
      <c r="A26398" s="61"/>
      <c r="B26398" s="61"/>
      <c r="C26398" s="61"/>
      <c r="D26398" s="57"/>
      <c r="E26398" s="62"/>
    </row>
    <row r="26399">
      <c r="A26399" s="61"/>
      <c r="B26399" s="61"/>
      <c r="C26399" s="61"/>
      <c r="D26399" s="57"/>
      <c r="E26399" s="62"/>
    </row>
    <row r="26400">
      <c r="A26400" s="61"/>
      <c r="B26400" s="61"/>
      <c r="C26400" s="61"/>
      <c r="D26400" s="57"/>
      <c r="E26400" s="62"/>
    </row>
    <row r="26401">
      <c r="A26401" s="61"/>
      <c r="B26401" s="61"/>
      <c r="C26401" s="61"/>
      <c r="D26401" s="57"/>
      <c r="E26401" s="62"/>
    </row>
    <row r="26402">
      <c r="A26402" s="61"/>
      <c r="B26402" s="61"/>
      <c r="C26402" s="61"/>
      <c r="D26402" s="57"/>
      <c r="E26402" s="62"/>
    </row>
    <row r="26403">
      <c r="A26403" s="61"/>
      <c r="B26403" s="61"/>
      <c r="C26403" s="61"/>
      <c r="D26403" s="57"/>
      <c r="E26403" s="62"/>
    </row>
    <row r="26404">
      <c r="A26404" s="61"/>
      <c r="B26404" s="61"/>
      <c r="C26404" s="61"/>
      <c r="D26404" s="57"/>
      <c r="E26404" s="62"/>
    </row>
    <row r="26405">
      <c r="A26405" s="61"/>
      <c r="B26405" s="61"/>
      <c r="C26405" s="61"/>
      <c r="D26405" s="57"/>
      <c r="E26405" s="62"/>
    </row>
    <row r="26406">
      <c r="A26406" s="61"/>
      <c r="B26406" s="61"/>
      <c r="C26406" s="61"/>
      <c r="D26406" s="57"/>
      <c r="E26406" s="62"/>
    </row>
    <row r="26407">
      <c r="A26407" s="61"/>
      <c r="B26407" s="61"/>
      <c r="C26407" s="61"/>
      <c r="D26407" s="57"/>
      <c r="E26407" s="62"/>
    </row>
    <row r="26408">
      <c r="A26408" s="61"/>
      <c r="B26408" s="61"/>
      <c r="C26408" s="61"/>
      <c r="D26408" s="57"/>
      <c r="E26408" s="62"/>
    </row>
    <row r="26409">
      <c r="A26409" s="61"/>
      <c r="B26409" s="61"/>
      <c r="C26409" s="61"/>
      <c r="D26409" s="57"/>
      <c r="E26409" s="62"/>
    </row>
    <row r="26410">
      <c r="A26410" s="61"/>
      <c r="B26410" s="61"/>
      <c r="C26410" s="61"/>
      <c r="D26410" s="57"/>
      <c r="E26410" s="62"/>
    </row>
    <row r="26411">
      <c r="A26411" s="61"/>
      <c r="B26411" s="61"/>
      <c r="C26411" s="61"/>
      <c r="D26411" s="57"/>
      <c r="E26411" s="62"/>
    </row>
    <row r="26412">
      <c r="A26412" s="61"/>
      <c r="B26412" s="61"/>
      <c r="C26412" s="61"/>
      <c r="D26412" s="57"/>
      <c r="E26412" s="62"/>
    </row>
    <row r="26413">
      <c r="A26413" s="61"/>
      <c r="B26413" s="61"/>
      <c r="C26413" s="61"/>
      <c r="D26413" s="57"/>
      <c r="E26413" s="62"/>
    </row>
    <row r="26414">
      <c r="A26414" s="61"/>
      <c r="B26414" s="61"/>
      <c r="C26414" s="61"/>
      <c r="D26414" s="57"/>
      <c r="E26414" s="62"/>
    </row>
    <row r="26415">
      <c r="A26415" s="61"/>
      <c r="B26415" s="61"/>
      <c r="C26415" s="61"/>
      <c r="D26415" s="57"/>
      <c r="E26415" s="62"/>
    </row>
    <row r="26416">
      <c r="A26416" s="61"/>
      <c r="B26416" s="61"/>
      <c r="C26416" s="61"/>
      <c r="D26416" s="57"/>
      <c r="E26416" s="62"/>
    </row>
    <row r="26417">
      <c r="A26417" s="61"/>
      <c r="B26417" s="61"/>
      <c r="C26417" s="61"/>
      <c r="D26417" s="57"/>
      <c r="E26417" s="62"/>
    </row>
    <row r="26418">
      <c r="A26418" s="61"/>
      <c r="B26418" s="61"/>
      <c r="C26418" s="61"/>
      <c r="D26418" s="57"/>
      <c r="E26418" s="62"/>
    </row>
    <row r="26419">
      <c r="A26419" s="61"/>
      <c r="B26419" s="61"/>
      <c r="C26419" s="61"/>
      <c r="D26419" s="57"/>
      <c r="E26419" s="62"/>
    </row>
    <row r="26420">
      <c r="A26420" s="61"/>
      <c r="B26420" s="61"/>
      <c r="C26420" s="61"/>
      <c r="D26420" s="57"/>
      <c r="E26420" s="62"/>
    </row>
    <row r="26421">
      <c r="A26421" s="61"/>
      <c r="B26421" s="61"/>
      <c r="C26421" s="61"/>
      <c r="D26421" s="57"/>
      <c r="E26421" s="62"/>
    </row>
    <row r="26422">
      <c r="A26422" s="61"/>
      <c r="B26422" s="61"/>
      <c r="C26422" s="61"/>
      <c r="D26422" s="57"/>
      <c r="E26422" s="62"/>
    </row>
    <row r="26423">
      <c r="A26423" s="61"/>
      <c r="B26423" s="61"/>
      <c r="C26423" s="61"/>
      <c r="D26423" s="57"/>
      <c r="E26423" s="62"/>
    </row>
    <row r="26424">
      <c r="A26424" s="61"/>
      <c r="B26424" s="61"/>
      <c r="C26424" s="61"/>
      <c r="D26424" s="57"/>
      <c r="E26424" s="62"/>
    </row>
    <row r="26425">
      <c r="A26425" s="61"/>
      <c r="B26425" s="61"/>
      <c r="C26425" s="61"/>
      <c r="D26425" s="57"/>
      <c r="E26425" s="62"/>
    </row>
    <row r="26426">
      <c r="A26426" s="61"/>
      <c r="B26426" s="61"/>
      <c r="C26426" s="61"/>
      <c r="D26426" s="57"/>
      <c r="E26426" s="62"/>
    </row>
    <row r="26427">
      <c r="A26427" s="61"/>
      <c r="B26427" s="61"/>
      <c r="C26427" s="61"/>
      <c r="D26427" s="57"/>
      <c r="E26427" s="62"/>
    </row>
    <row r="26428">
      <c r="A26428" s="61"/>
      <c r="B26428" s="61"/>
      <c r="C26428" s="61"/>
      <c r="D26428" s="57"/>
      <c r="E26428" s="62"/>
    </row>
    <row r="26429">
      <c r="A26429" s="61"/>
      <c r="B26429" s="61"/>
      <c r="C26429" s="61"/>
      <c r="D26429" s="57"/>
      <c r="E26429" s="62"/>
    </row>
    <row r="26430">
      <c r="A26430" s="61"/>
      <c r="B26430" s="61"/>
      <c r="C26430" s="61"/>
      <c r="D26430" s="57"/>
      <c r="E26430" s="62"/>
    </row>
    <row r="26431">
      <c r="A26431" s="61"/>
      <c r="B26431" s="61"/>
      <c r="C26431" s="61"/>
      <c r="D26431" s="57"/>
      <c r="E26431" s="62"/>
    </row>
    <row r="26432">
      <c r="A26432" s="61"/>
      <c r="B26432" s="61"/>
      <c r="C26432" s="61"/>
      <c r="D26432" s="57"/>
      <c r="E26432" s="62"/>
    </row>
    <row r="26433">
      <c r="A26433" s="61"/>
      <c r="B26433" s="61"/>
      <c r="C26433" s="61"/>
      <c r="D26433" s="57"/>
      <c r="E26433" s="62"/>
    </row>
    <row r="26434">
      <c r="A26434" s="61"/>
      <c r="B26434" s="61"/>
      <c r="C26434" s="61"/>
      <c r="D26434" s="57"/>
      <c r="E26434" s="62"/>
    </row>
    <row r="26435">
      <c r="A26435" s="61"/>
      <c r="B26435" s="61"/>
      <c r="C26435" s="61"/>
      <c r="D26435" s="57"/>
      <c r="E26435" s="62"/>
    </row>
    <row r="26436">
      <c r="A26436" s="61"/>
      <c r="B26436" s="61"/>
      <c r="C26436" s="61"/>
      <c r="D26436" s="57"/>
      <c r="E26436" s="62"/>
    </row>
    <row r="26437">
      <c r="A26437" s="61"/>
      <c r="B26437" s="61"/>
      <c r="C26437" s="61"/>
      <c r="D26437" s="57"/>
      <c r="E26437" s="62"/>
    </row>
    <row r="26438">
      <c r="A26438" s="61"/>
      <c r="B26438" s="61"/>
      <c r="C26438" s="61"/>
      <c r="D26438" s="57"/>
      <c r="E26438" s="62"/>
    </row>
    <row r="26439">
      <c r="A26439" s="61"/>
      <c r="B26439" s="61"/>
      <c r="C26439" s="61"/>
      <c r="D26439" s="57"/>
      <c r="E26439" s="62"/>
    </row>
    <row r="26440">
      <c r="A26440" s="61"/>
      <c r="B26440" s="61"/>
      <c r="C26440" s="61"/>
      <c r="D26440" s="57"/>
      <c r="E26440" s="62"/>
    </row>
    <row r="26441">
      <c r="A26441" s="61"/>
      <c r="B26441" s="61"/>
      <c r="C26441" s="61"/>
      <c r="D26441" s="57"/>
      <c r="E26441" s="62"/>
    </row>
    <row r="26442">
      <c r="A26442" s="61"/>
      <c r="B26442" s="61"/>
      <c r="C26442" s="61"/>
      <c r="D26442" s="57"/>
      <c r="E26442" s="62"/>
    </row>
    <row r="26443">
      <c r="A26443" s="61"/>
      <c r="B26443" s="61"/>
      <c r="C26443" s="61"/>
      <c r="D26443" s="57"/>
      <c r="E26443" s="62"/>
    </row>
    <row r="26444">
      <c r="A26444" s="61"/>
      <c r="B26444" s="61"/>
      <c r="C26444" s="61"/>
      <c r="D26444" s="57"/>
      <c r="E26444" s="62"/>
    </row>
    <row r="26445">
      <c r="A26445" s="61"/>
      <c r="B26445" s="61"/>
      <c r="C26445" s="61"/>
      <c r="D26445" s="57"/>
      <c r="E26445" s="62"/>
    </row>
    <row r="26446">
      <c r="A26446" s="61"/>
      <c r="B26446" s="61"/>
      <c r="C26446" s="61"/>
      <c r="D26446" s="57"/>
      <c r="E26446" s="62"/>
    </row>
    <row r="26447">
      <c r="A26447" s="61"/>
      <c r="B26447" s="61"/>
      <c r="C26447" s="61"/>
      <c r="D26447" s="57"/>
      <c r="E26447" s="62"/>
    </row>
    <row r="26448">
      <c r="A26448" s="61"/>
      <c r="B26448" s="61"/>
      <c r="C26448" s="61"/>
      <c r="D26448" s="57"/>
      <c r="E26448" s="62"/>
    </row>
    <row r="26449">
      <c r="A26449" s="61"/>
      <c r="B26449" s="61"/>
      <c r="C26449" s="61"/>
      <c r="D26449" s="57"/>
      <c r="E26449" s="62"/>
    </row>
    <row r="26450">
      <c r="A26450" s="61"/>
      <c r="B26450" s="61"/>
      <c r="C26450" s="61"/>
      <c r="D26450" s="57"/>
      <c r="E26450" s="62"/>
    </row>
    <row r="26451">
      <c r="A26451" s="61"/>
      <c r="B26451" s="61"/>
      <c r="C26451" s="61"/>
      <c r="D26451" s="57"/>
      <c r="E26451" s="62"/>
    </row>
    <row r="26452">
      <c r="A26452" s="61"/>
      <c r="B26452" s="61"/>
      <c r="C26452" s="61"/>
      <c r="D26452" s="57"/>
      <c r="E26452" s="62"/>
    </row>
    <row r="26453">
      <c r="A26453" s="61"/>
      <c r="B26453" s="61"/>
      <c r="C26453" s="61"/>
      <c r="D26453" s="57"/>
      <c r="E26453" s="62"/>
    </row>
    <row r="26454">
      <c r="A26454" s="61"/>
      <c r="B26454" s="61"/>
      <c r="C26454" s="61"/>
      <c r="D26454" s="57"/>
      <c r="E26454" s="62"/>
    </row>
    <row r="26455">
      <c r="A26455" s="61"/>
      <c r="B26455" s="61"/>
      <c r="C26455" s="61"/>
      <c r="D26455" s="57"/>
      <c r="E26455" s="62"/>
    </row>
    <row r="26456">
      <c r="A26456" s="61"/>
      <c r="B26456" s="61"/>
      <c r="C26456" s="61"/>
      <c r="D26456" s="57"/>
      <c r="E26456" s="62"/>
    </row>
    <row r="26457">
      <c r="A26457" s="61"/>
      <c r="B26457" s="61"/>
      <c r="C26457" s="61"/>
      <c r="D26457" s="57"/>
      <c r="E26457" s="62"/>
    </row>
    <row r="26458">
      <c r="A26458" s="61"/>
      <c r="B26458" s="61"/>
      <c r="C26458" s="61"/>
      <c r="D26458" s="57"/>
      <c r="E26458" s="62"/>
    </row>
    <row r="26459">
      <c r="A26459" s="61"/>
      <c r="B26459" s="61"/>
      <c r="C26459" s="61"/>
      <c r="D26459" s="57"/>
      <c r="E26459" s="62"/>
    </row>
    <row r="26460">
      <c r="A26460" s="61"/>
      <c r="B26460" s="61"/>
      <c r="C26460" s="61"/>
      <c r="D26460" s="57"/>
      <c r="E26460" s="62"/>
    </row>
    <row r="26461">
      <c r="A26461" s="61"/>
      <c r="B26461" s="61"/>
      <c r="C26461" s="61"/>
      <c r="D26461" s="57"/>
      <c r="E26461" s="62"/>
    </row>
    <row r="26462">
      <c r="A26462" s="61"/>
      <c r="B26462" s="61"/>
      <c r="C26462" s="61"/>
      <c r="D26462" s="57"/>
      <c r="E26462" s="62"/>
    </row>
    <row r="26463">
      <c r="A26463" s="61"/>
      <c r="B26463" s="61"/>
      <c r="C26463" s="61"/>
      <c r="D26463" s="57"/>
      <c r="E26463" s="62"/>
    </row>
    <row r="26464">
      <c r="A26464" s="61"/>
      <c r="B26464" s="61"/>
      <c r="C26464" s="61"/>
      <c r="D26464" s="57"/>
      <c r="E26464" s="62"/>
    </row>
    <row r="26465">
      <c r="A26465" s="61"/>
      <c r="B26465" s="61"/>
      <c r="C26465" s="61"/>
      <c r="D26465" s="57"/>
      <c r="E26465" s="62"/>
    </row>
    <row r="26466">
      <c r="A26466" s="61"/>
      <c r="B26466" s="61"/>
      <c r="C26466" s="61"/>
      <c r="D26466" s="57"/>
      <c r="E26466" s="62"/>
    </row>
    <row r="26467">
      <c r="A26467" s="61"/>
      <c r="B26467" s="61"/>
      <c r="C26467" s="61"/>
      <c r="D26467" s="57"/>
      <c r="E26467" s="62"/>
    </row>
    <row r="26468">
      <c r="A26468" s="61"/>
      <c r="B26468" s="61"/>
      <c r="C26468" s="61"/>
      <c r="D26468" s="57"/>
      <c r="E26468" s="62"/>
    </row>
    <row r="26469">
      <c r="A26469" s="61"/>
      <c r="B26469" s="61"/>
      <c r="C26469" s="61"/>
      <c r="D26469" s="57"/>
      <c r="E26469" s="62"/>
    </row>
    <row r="26470">
      <c r="A26470" s="61"/>
      <c r="B26470" s="61"/>
      <c r="C26470" s="61"/>
      <c r="D26470" s="57"/>
      <c r="E26470" s="62"/>
    </row>
    <row r="26471">
      <c r="A26471" s="61"/>
      <c r="B26471" s="61"/>
      <c r="C26471" s="61"/>
      <c r="D26471" s="57"/>
      <c r="E26471" s="62"/>
    </row>
    <row r="26472">
      <c r="A26472" s="61"/>
      <c r="B26472" s="61"/>
      <c r="C26472" s="61"/>
      <c r="D26472" s="57"/>
      <c r="E26472" s="62"/>
    </row>
    <row r="26473">
      <c r="A26473" s="61"/>
      <c r="B26473" s="61"/>
      <c r="C26473" s="61"/>
      <c r="D26473" s="57"/>
      <c r="E26473" s="62"/>
    </row>
    <row r="26474">
      <c r="A26474" s="61"/>
      <c r="B26474" s="61"/>
      <c r="C26474" s="61"/>
      <c r="D26474" s="57"/>
      <c r="E26474" s="62"/>
    </row>
    <row r="26475">
      <c r="A26475" s="61"/>
      <c r="B26475" s="61"/>
      <c r="C26475" s="61"/>
      <c r="D26475" s="57"/>
      <c r="E26475" s="62"/>
    </row>
    <row r="26476">
      <c r="A26476" s="61"/>
      <c r="B26476" s="61"/>
      <c r="C26476" s="61"/>
      <c r="D26476" s="57"/>
      <c r="E26476" s="62"/>
    </row>
    <row r="26477">
      <c r="A26477" s="61"/>
      <c r="B26477" s="61"/>
      <c r="C26477" s="61"/>
      <c r="D26477" s="57"/>
      <c r="E26477" s="62"/>
    </row>
    <row r="26478">
      <c r="A26478" s="61"/>
      <c r="B26478" s="61"/>
      <c r="C26478" s="61"/>
      <c r="D26478" s="57"/>
      <c r="E26478" s="62"/>
    </row>
    <row r="26479">
      <c r="A26479" s="61"/>
      <c r="B26479" s="61"/>
      <c r="C26479" s="61"/>
      <c r="D26479" s="57"/>
      <c r="E26479" s="62"/>
    </row>
    <row r="26480">
      <c r="A26480" s="61"/>
      <c r="B26480" s="61"/>
      <c r="C26480" s="61"/>
      <c r="D26480" s="57"/>
      <c r="E26480" s="62"/>
    </row>
    <row r="26481">
      <c r="A26481" s="61"/>
      <c r="B26481" s="61"/>
      <c r="C26481" s="61"/>
      <c r="D26481" s="57"/>
      <c r="E26481" s="62"/>
    </row>
    <row r="26482">
      <c r="A26482" s="61"/>
      <c r="B26482" s="61"/>
      <c r="C26482" s="61"/>
      <c r="D26482" s="57"/>
      <c r="E26482" s="62"/>
    </row>
    <row r="26483">
      <c r="A26483" s="61"/>
      <c r="B26483" s="61"/>
      <c r="C26483" s="61"/>
      <c r="D26483" s="57"/>
      <c r="E26483" s="62"/>
    </row>
    <row r="26484">
      <c r="A26484" s="61"/>
      <c r="B26484" s="61"/>
      <c r="C26484" s="61"/>
      <c r="D26484" s="57"/>
      <c r="E26484" s="62"/>
    </row>
    <row r="26485">
      <c r="A26485" s="61"/>
      <c r="B26485" s="61"/>
      <c r="C26485" s="61"/>
      <c r="D26485" s="57"/>
      <c r="E26485" s="62"/>
    </row>
    <row r="26486">
      <c r="A26486" s="61"/>
      <c r="B26486" s="61"/>
      <c r="C26486" s="61"/>
      <c r="D26486" s="57"/>
      <c r="E26486" s="62"/>
    </row>
    <row r="26487">
      <c r="A26487" s="61"/>
      <c r="B26487" s="61"/>
      <c r="C26487" s="61"/>
      <c r="D26487" s="57"/>
      <c r="E26487" s="62"/>
    </row>
    <row r="26488">
      <c r="A26488" s="61"/>
      <c r="B26488" s="61"/>
      <c r="C26488" s="61"/>
      <c r="D26488" s="57"/>
      <c r="E26488" s="62"/>
    </row>
    <row r="26489">
      <c r="A26489" s="61"/>
      <c r="B26489" s="61"/>
      <c r="C26489" s="61"/>
      <c r="D26489" s="57"/>
      <c r="E26489" s="62"/>
    </row>
    <row r="26490">
      <c r="A26490" s="61"/>
      <c r="B26490" s="61"/>
      <c r="C26490" s="61"/>
      <c r="D26490" s="57"/>
      <c r="E26490" s="62"/>
    </row>
    <row r="26491">
      <c r="A26491" s="61"/>
      <c r="B26491" s="61"/>
      <c r="C26491" s="61"/>
      <c r="D26491" s="57"/>
      <c r="E26491" s="62"/>
    </row>
    <row r="26492">
      <c r="A26492" s="61"/>
      <c r="B26492" s="61"/>
      <c r="C26492" s="61"/>
      <c r="D26492" s="57"/>
      <c r="E26492" s="62"/>
    </row>
    <row r="26493">
      <c r="A26493" s="61"/>
      <c r="B26493" s="61"/>
      <c r="C26493" s="61"/>
      <c r="D26493" s="57"/>
      <c r="E26493" s="62"/>
    </row>
    <row r="26494">
      <c r="A26494" s="61"/>
      <c r="B26494" s="61"/>
      <c r="C26494" s="61"/>
      <c r="D26494" s="57"/>
      <c r="E26494" s="62"/>
    </row>
    <row r="26495">
      <c r="A26495" s="61"/>
      <c r="B26495" s="61"/>
      <c r="C26495" s="61"/>
      <c r="D26495" s="57"/>
      <c r="E26495" s="62"/>
    </row>
    <row r="26496">
      <c r="A26496" s="61"/>
      <c r="B26496" s="61"/>
      <c r="C26496" s="61"/>
      <c r="D26496" s="57"/>
      <c r="E26496" s="62"/>
    </row>
    <row r="26497">
      <c r="A26497" s="61"/>
      <c r="B26497" s="61"/>
      <c r="C26497" s="61"/>
      <c r="D26497" s="57"/>
      <c r="E26497" s="62"/>
    </row>
    <row r="26498">
      <c r="A26498" s="61"/>
      <c r="B26498" s="61"/>
      <c r="C26498" s="61"/>
      <c r="D26498" s="57"/>
      <c r="E26498" s="62"/>
    </row>
    <row r="26499">
      <c r="A26499" s="61"/>
      <c r="B26499" s="61"/>
      <c r="C26499" s="61"/>
      <c r="D26499" s="57"/>
      <c r="E26499" s="62"/>
    </row>
    <row r="26500">
      <c r="A26500" s="61"/>
      <c r="B26500" s="61"/>
      <c r="C26500" s="61"/>
      <c r="D26500" s="57"/>
      <c r="E26500" s="62"/>
    </row>
    <row r="26501">
      <c r="A26501" s="61"/>
      <c r="B26501" s="61"/>
      <c r="C26501" s="61"/>
      <c r="D26501" s="57"/>
      <c r="E26501" s="62"/>
    </row>
    <row r="26502">
      <c r="A26502" s="61"/>
      <c r="B26502" s="61"/>
      <c r="C26502" s="61"/>
      <c r="D26502" s="57"/>
      <c r="E26502" s="62"/>
    </row>
    <row r="26503">
      <c r="A26503" s="61"/>
      <c r="B26503" s="61"/>
      <c r="C26503" s="61"/>
      <c r="D26503" s="57"/>
      <c r="E26503" s="62"/>
    </row>
    <row r="26504">
      <c r="A26504" s="61"/>
      <c r="B26504" s="61"/>
      <c r="C26504" s="61"/>
      <c r="D26504" s="57"/>
      <c r="E26504" s="62"/>
    </row>
    <row r="26505">
      <c r="A26505" s="61"/>
      <c r="B26505" s="61"/>
      <c r="C26505" s="61"/>
      <c r="D26505" s="57"/>
      <c r="E26505" s="62"/>
    </row>
    <row r="26506">
      <c r="A26506" s="61"/>
      <c r="B26506" s="61"/>
      <c r="C26506" s="61"/>
      <c r="D26506" s="57"/>
      <c r="E26506" s="62"/>
    </row>
    <row r="26507">
      <c r="A26507" s="61"/>
      <c r="B26507" s="61"/>
      <c r="C26507" s="61"/>
      <c r="D26507" s="57"/>
      <c r="E26507" s="62"/>
    </row>
    <row r="26508">
      <c r="A26508" s="61"/>
      <c r="B26508" s="61"/>
      <c r="C26508" s="61"/>
      <c r="D26508" s="57"/>
      <c r="E26508" s="62"/>
    </row>
    <row r="26509">
      <c r="A26509" s="61"/>
      <c r="B26509" s="61"/>
      <c r="C26509" s="61"/>
      <c r="D26509" s="57"/>
      <c r="E26509" s="62"/>
    </row>
    <row r="26510">
      <c r="A26510" s="61"/>
      <c r="B26510" s="61"/>
      <c r="C26510" s="61"/>
      <c r="D26510" s="57"/>
      <c r="E26510" s="62"/>
    </row>
    <row r="26511">
      <c r="A26511" s="61"/>
      <c r="B26511" s="61"/>
      <c r="C26511" s="61"/>
      <c r="D26511" s="57"/>
      <c r="E26511" s="62"/>
    </row>
    <row r="26512">
      <c r="A26512" s="61"/>
      <c r="B26512" s="61"/>
      <c r="C26512" s="61"/>
      <c r="D26512" s="57"/>
      <c r="E26512" s="62"/>
    </row>
    <row r="26513">
      <c r="A26513" s="61"/>
      <c r="B26513" s="61"/>
      <c r="C26513" s="61"/>
      <c r="D26513" s="57"/>
      <c r="E26513" s="62"/>
    </row>
    <row r="26514">
      <c r="A26514" s="61"/>
      <c r="B26514" s="61"/>
      <c r="C26514" s="61"/>
      <c r="D26514" s="57"/>
      <c r="E26514" s="62"/>
    </row>
    <row r="26515">
      <c r="A26515" s="61"/>
      <c r="B26515" s="61"/>
      <c r="C26515" s="61"/>
      <c r="D26515" s="57"/>
      <c r="E26515" s="62"/>
    </row>
    <row r="26516">
      <c r="A26516" s="61"/>
      <c r="B26516" s="61"/>
      <c r="C26516" s="61"/>
      <c r="D26516" s="57"/>
      <c r="E26516" s="62"/>
    </row>
    <row r="26517">
      <c r="A26517" s="61"/>
      <c r="B26517" s="61"/>
      <c r="C26517" s="61"/>
      <c r="D26517" s="57"/>
      <c r="E26517" s="62"/>
    </row>
    <row r="26518">
      <c r="A26518" s="61"/>
      <c r="B26518" s="61"/>
      <c r="C26518" s="61"/>
      <c r="D26518" s="57"/>
      <c r="E26518" s="62"/>
    </row>
    <row r="26519">
      <c r="A26519" s="61"/>
      <c r="B26519" s="61"/>
      <c r="C26519" s="61"/>
      <c r="D26519" s="57"/>
      <c r="E26519" s="62"/>
    </row>
    <row r="26520">
      <c r="A26520" s="61"/>
      <c r="B26520" s="61"/>
      <c r="C26520" s="61"/>
      <c r="D26520" s="57"/>
      <c r="E26520" s="62"/>
    </row>
    <row r="26521">
      <c r="A26521" s="61"/>
      <c r="B26521" s="61"/>
      <c r="C26521" s="61"/>
      <c r="D26521" s="57"/>
      <c r="E26521" s="62"/>
    </row>
    <row r="26522">
      <c r="A26522" s="61"/>
      <c r="B26522" s="61"/>
      <c r="C26522" s="61"/>
      <c r="D26522" s="57"/>
      <c r="E26522" s="62"/>
    </row>
    <row r="26523">
      <c r="A26523" s="61"/>
      <c r="B26523" s="61"/>
      <c r="C26523" s="61"/>
      <c r="D26523" s="57"/>
      <c r="E26523" s="62"/>
    </row>
    <row r="26524">
      <c r="A26524" s="61"/>
      <c r="B26524" s="61"/>
      <c r="C26524" s="61"/>
      <c r="D26524" s="57"/>
      <c r="E26524" s="62"/>
    </row>
    <row r="26525">
      <c r="A26525" s="61"/>
      <c r="B26525" s="61"/>
      <c r="C26525" s="61"/>
      <c r="D26525" s="57"/>
      <c r="E26525" s="62"/>
    </row>
    <row r="26526">
      <c r="A26526" s="61"/>
      <c r="B26526" s="61"/>
      <c r="C26526" s="61"/>
      <c r="D26526" s="57"/>
      <c r="E26526" s="62"/>
    </row>
    <row r="26527">
      <c r="A26527" s="61"/>
      <c r="B26527" s="61"/>
      <c r="C26527" s="61"/>
      <c r="D26527" s="57"/>
      <c r="E26527" s="62"/>
    </row>
    <row r="26528">
      <c r="A26528" s="61"/>
      <c r="B26528" s="61"/>
      <c r="C26528" s="61"/>
      <c r="D26528" s="57"/>
      <c r="E26528" s="62"/>
    </row>
    <row r="26529">
      <c r="A26529" s="61"/>
      <c r="B26529" s="61"/>
      <c r="C26529" s="61"/>
      <c r="D26529" s="57"/>
      <c r="E26529" s="62"/>
    </row>
    <row r="26530">
      <c r="A26530" s="61"/>
      <c r="B26530" s="61"/>
      <c r="C26530" s="61"/>
      <c r="D26530" s="57"/>
      <c r="E26530" s="62"/>
    </row>
    <row r="26531">
      <c r="A26531" s="61"/>
      <c r="B26531" s="61"/>
      <c r="C26531" s="61"/>
      <c r="D26531" s="57"/>
      <c r="E26531" s="62"/>
    </row>
    <row r="26532">
      <c r="A26532" s="61"/>
      <c r="B26532" s="61"/>
      <c r="C26532" s="61"/>
      <c r="D26532" s="57"/>
      <c r="E26532" s="62"/>
    </row>
    <row r="26533">
      <c r="A26533" s="61"/>
      <c r="B26533" s="61"/>
      <c r="C26533" s="61"/>
      <c r="D26533" s="57"/>
      <c r="E26533" s="62"/>
    </row>
    <row r="26534">
      <c r="A26534" s="61"/>
      <c r="B26534" s="61"/>
      <c r="C26534" s="61"/>
      <c r="D26534" s="57"/>
      <c r="E26534" s="62"/>
    </row>
    <row r="26535">
      <c r="A26535" s="61"/>
      <c r="B26535" s="61"/>
      <c r="C26535" s="61"/>
      <c r="D26535" s="57"/>
      <c r="E26535" s="62"/>
    </row>
    <row r="26536">
      <c r="A26536" s="61"/>
      <c r="B26536" s="61"/>
      <c r="C26536" s="61"/>
      <c r="D26536" s="57"/>
      <c r="E26536" s="62"/>
    </row>
    <row r="26537">
      <c r="A26537" s="61"/>
      <c r="B26537" s="61"/>
      <c r="C26537" s="61"/>
      <c r="D26537" s="57"/>
      <c r="E26537" s="62"/>
    </row>
    <row r="26538">
      <c r="A26538" s="61"/>
      <c r="B26538" s="61"/>
      <c r="C26538" s="61"/>
      <c r="D26538" s="57"/>
      <c r="E26538" s="62"/>
    </row>
    <row r="26539">
      <c r="A26539" s="61"/>
      <c r="B26539" s="61"/>
      <c r="C26539" s="61"/>
      <c r="D26539" s="57"/>
      <c r="E26539" s="62"/>
    </row>
    <row r="26540">
      <c r="A26540" s="61"/>
      <c r="B26540" s="61"/>
      <c r="C26540" s="61"/>
      <c r="D26540" s="57"/>
      <c r="E26540" s="62"/>
    </row>
    <row r="26541">
      <c r="A26541" s="61"/>
      <c r="B26541" s="61"/>
      <c r="C26541" s="61"/>
      <c r="D26541" s="57"/>
      <c r="E26541" s="62"/>
    </row>
    <row r="26542">
      <c r="A26542" s="61"/>
      <c r="B26542" s="61"/>
      <c r="C26542" s="61"/>
      <c r="D26542" s="57"/>
      <c r="E26542" s="62"/>
    </row>
    <row r="26543">
      <c r="A26543" s="61"/>
      <c r="B26543" s="61"/>
      <c r="C26543" s="61"/>
      <c r="D26543" s="57"/>
      <c r="E26543" s="62"/>
    </row>
    <row r="26544">
      <c r="A26544" s="61"/>
      <c r="B26544" s="61"/>
      <c r="C26544" s="61"/>
      <c r="D26544" s="57"/>
      <c r="E26544" s="62"/>
    </row>
    <row r="26545">
      <c r="A26545" s="61"/>
      <c r="B26545" s="61"/>
      <c r="C26545" s="61"/>
      <c r="D26545" s="57"/>
      <c r="E26545" s="62"/>
    </row>
    <row r="26546">
      <c r="A26546" s="61"/>
      <c r="B26546" s="61"/>
      <c r="C26546" s="61"/>
      <c r="D26546" s="57"/>
      <c r="E26546" s="62"/>
    </row>
    <row r="26547">
      <c r="A26547" s="61"/>
      <c r="B26547" s="61"/>
      <c r="C26547" s="61"/>
      <c r="D26547" s="57"/>
      <c r="E26547" s="62"/>
    </row>
    <row r="26548">
      <c r="A26548" s="61"/>
      <c r="B26548" s="61"/>
      <c r="C26548" s="61"/>
      <c r="D26548" s="57"/>
      <c r="E26548" s="62"/>
    </row>
    <row r="26549">
      <c r="A26549" s="61"/>
      <c r="B26549" s="61"/>
      <c r="C26549" s="61"/>
      <c r="D26549" s="57"/>
      <c r="E26549" s="62"/>
    </row>
    <row r="26550">
      <c r="A26550" s="61"/>
      <c r="B26550" s="61"/>
      <c r="C26550" s="61"/>
      <c r="D26550" s="57"/>
      <c r="E26550" s="62"/>
    </row>
    <row r="26551">
      <c r="A26551" s="61"/>
      <c r="B26551" s="61"/>
      <c r="C26551" s="61"/>
      <c r="D26551" s="57"/>
      <c r="E26551" s="62"/>
    </row>
    <row r="26552">
      <c r="A26552" s="61"/>
      <c r="B26552" s="61"/>
      <c r="C26552" s="61"/>
      <c r="D26552" s="57"/>
      <c r="E26552" s="62"/>
    </row>
    <row r="26553">
      <c r="A26553" s="61"/>
      <c r="B26553" s="61"/>
      <c r="C26553" s="61"/>
      <c r="D26553" s="57"/>
      <c r="E26553" s="62"/>
    </row>
    <row r="26554">
      <c r="A26554" s="61"/>
      <c r="B26554" s="61"/>
      <c r="C26554" s="61"/>
      <c r="D26554" s="57"/>
      <c r="E26554" s="62"/>
    </row>
    <row r="26555">
      <c r="A26555" s="61"/>
      <c r="B26555" s="61"/>
      <c r="C26555" s="61"/>
      <c r="D26555" s="57"/>
      <c r="E26555" s="62"/>
    </row>
    <row r="26556">
      <c r="A26556" s="61"/>
      <c r="B26556" s="61"/>
      <c r="C26556" s="61"/>
      <c r="D26556" s="57"/>
      <c r="E26556" s="62"/>
    </row>
    <row r="26557">
      <c r="A26557" s="61"/>
      <c r="B26557" s="61"/>
      <c r="C26557" s="61"/>
      <c r="D26557" s="57"/>
      <c r="E26557" s="62"/>
    </row>
    <row r="26558">
      <c r="A26558" s="61"/>
      <c r="B26558" s="61"/>
      <c r="C26558" s="61"/>
      <c r="D26558" s="57"/>
      <c r="E26558" s="62"/>
    </row>
    <row r="26559">
      <c r="A26559" s="61"/>
      <c r="B26559" s="61"/>
      <c r="C26559" s="61"/>
      <c r="D26559" s="57"/>
      <c r="E26559" s="62"/>
    </row>
    <row r="26560">
      <c r="A26560" s="61"/>
      <c r="B26560" s="61"/>
      <c r="C26560" s="61"/>
      <c r="D26560" s="57"/>
      <c r="E26560" s="62"/>
    </row>
    <row r="26561">
      <c r="A26561" s="61"/>
      <c r="B26561" s="61"/>
      <c r="C26561" s="61"/>
      <c r="D26561" s="57"/>
      <c r="E26561" s="62"/>
    </row>
    <row r="26562">
      <c r="A26562" s="61"/>
      <c r="B26562" s="61"/>
      <c r="C26562" s="61"/>
      <c r="D26562" s="57"/>
      <c r="E26562" s="62"/>
    </row>
    <row r="26563">
      <c r="A26563" s="61"/>
      <c r="B26563" s="61"/>
      <c r="C26563" s="61"/>
      <c r="D26563" s="57"/>
      <c r="E26563" s="62"/>
    </row>
    <row r="26564">
      <c r="A26564" s="61"/>
      <c r="B26564" s="61"/>
      <c r="C26564" s="61"/>
      <c r="D26564" s="57"/>
      <c r="E26564" s="62"/>
    </row>
    <row r="26565">
      <c r="A26565" s="61"/>
      <c r="B26565" s="61"/>
      <c r="C26565" s="61"/>
      <c r="D26565" s="57"/>
      <c r="E26565" s="62"/>
    </row>
    <row r="26566">
      <c r="A26566" s="61"/>
      <c r="B26566" s="61"/>
      <c r="C26566" s="61"/>
      <c r="D26566" s="57"/>
      <c r="E26566" s="62"/>
    </row>
    <row r="26567">
      <c r="A26567" s="61"/>
      <c r="B26567" s="61"/>
      <c r="C26567" s="61"/>
      <c r="D26567" s="57"/>
      <c r="E26567" s="62"/>
    </row>
    <row r="26568">
      <c r="A26568" s="61"/>
      <c r="B26568" s="61"/>
      <c r="C26568" s="61"/>
      <c r="D26568" s="57"/>
      <c r="E26568" s="62"/>
    </row>
    <row r="26569">
      <c r="A26569" s="61"/>
      <c r="B26569" s="61"/>
      <c r="C26569" s="61"/>
      <c r="D26569" s="57"/>
      <c r="E26569" s="62"/>
    </row>
    <row r="26570">
      <c r="A26570" s="61"/>
      <c r="B26570" s="61"/>
      <c r="C26570" s="61"/>
      <c r="D26570" s="57"/>
      <c r="E26570" s="62"/>
    </row>
    <row r="26571">
      <c r="A26571" s="61"/>
      <c r="B26571" s="61"/>
      <c r="C26571" s="61"/>
      <c r="D26571" s="57"/>
      <c r="E26571" s="62"/>
    </row>
    <row r="26572">
      <c r="A26572" s="61"/>
      <c r="B26572" s="61"/>
      <c r="C26572" s="61"/>
      <c r="D26572" s="57"/>
      <c r="E26572" s="62"/>
    </row>
    <row r="26573">
      <c r="A26573" s="61"/>
      <c r="B26573" s="61"/>
      <c r="C26573" s="61"/>
      <c r="D26573" s="57"/>
      <c r="E26573" s="62"/>
    </row>
    <row r="26574">
      <c r="A26574" s="61"/>
      <c r="B26574" s="61"/>
      <c r="C26574" s="61"/>
      <c r="D26574" s="57"/>
      <c r="E26574" s="62"/>
    </row>
    <row r="26575">
      <c r="A26575" s="61"/>
      <c r="B26575" s="61"/>
      <c r="C26575" s="61"/>
      <c r="D26575" s="57"/>
      <c r="E26575" s="62"/>
    </row>
    <row r="26576">
      <c r="A26576" s="61"/>
      <c r="B26576" s="61"/>
      <c r="C26576" s="61"/>
      <c r="D26576" s="57"/>
      <c r="E26576" s="62"/>
    </row>
    <row r="26577">
      <c r="A26577" s="61"/>
      <c r="B26577" s="61"/>
      <c r="C26577" s="61"/>
      <c r="D26577" s="57"/>
      <c r="E26577" s="62"/>
    </row>
    <row r="26578">
      <c r="A26578" s="61"/>
      <c r="B26578" s="61"/>
      <c r="C26578" s="61"/>
      <c r="D26578" s="57"/>
      <c r="E26578" s="62"/>
    </row>
    <row r="26579">
      <c r="A26579" s="61"/>
      <c r="B26579" s="61"/>
      <c r="C26579" s="61"/>
      <c r="D26579" s="57"/>
      <c r="E26579" s="62"/>
    </row>
    <row r="26580">
      <c r="A26580" s="61"/>
      <c r="B26580" s="61"/>
      <c r="C26580" s="61"/>
      <c r="D26580" s="57"/>
      <c r="E26580" s="62"/>
    </row>
    <row r="26581">
      <c r="A26581" s="61"/>
      <c r="B26581" s="61"/>
      <c r="C26581" s="61"/>
      <c r="D26581" s="57"/>
      <c r="E26581" s="62"/>
    </row>
    <row r="26582">
      <c r="A26582" s="61"/>
      <c r="B26582" s="61"/>
      <c r="C26582" s="61"/>
      <c r="D26582" s="57"/>
      <c r="E26582" s="62"/>
    </row>
    <row r="26583">
      <c r="A26583" s="61"/>
      <c r="B26583" s="61"/>
      <c r="C26583" s="61"/>
      <c r="D26583" s="57"/>
      <c r="E26583" s="62"/>
    </row>
    <row r="26584">
      <c r="A26584" s="61"/>
      <c r="B26584" s="61"/>
      <c r="C26584" s="61"/>
      <c r="D26584" s="57"/>
      <c r="E26584" s="62"/>
    </row>
    <row r="26585">
      <c r="A26585" s="61"/>
      <c r="B26585" s="61"/>
      <c r="C26585" s="61"/>
      <c r="D26585" s="57"/>
      <c r="E26585" s="62"/>
    </row>
    <row r="26586">
      <c r="A26586" s="61"/>
      <c r="B26586" s="61"/>
      <c r="C26586" s="61"/>
      <c r="D26586" s="57"/>
      <c r="E26586" s="62"/>
    </row>
    <row r="26587">
      <c r="A26587" s="61"/>
      <c r="B26587" s="61"/>
      <c r="C26587" s="61"/>
      <c r="D26587" s="57"/>
      <c r="E26587" s="62"/>
    </row>
    <row r="26588">
      <c r="A26588" s="61"/>
      <c r="B26588" s="61"/>
      <c r="C26588" s="61"/>
      <c r="D26588" s="57"/>
      <c r="E26588" s="62"/>
    </row>
    <row r="26589">
      <c r="A26589" s="61"/>
      <c r="B26589" s="61"/>
      <c r="C26589" s="61"/>
      <c r="D26589" s="57"/>
      <c r="E26589" s="62"/>
    </row>
    <row r="26590">
      <c r="A26590" s="61"/>
      <c r="B26590" s="61"/>
      <c r="C26590" s="61"/>
      <c r="D26590" s="57"/>
      <c r="E26590" s="62"/>
    </row>
    <row r="26591">
      <c r="A26591" s="61"/>
      <c r="B26591" s="61"/>
      <c r="C26591" s="61"/>
      <c r="D26591" s="57"/>
      <c r="E26591" s="62"/>
    </row>
    <row r="26592">
      <c r="A26592" s="61"/>
      <c r="B26592" s="61"/>
      <c r="C26592" s="61"/>
      <c r="D26592" s="57"/>
      <c r="E26592" s="62"/>
    </row>
    <row r="26593">
      <c r="A26593" s="61"/>
      <c r="B26593" s="61"/>
      <c r="C26593" s="61"/>
      <c r="D26593" s="57"/>
      <c r="E26593" s="62"/>
    </row>
    <row r="26594">
      <c r="A26594" s="61"/>
      <c r="B26594" s="61"/>
      <c r="C26594" s="61"/>
      <c r="D26594" s="57"/>
      <c r="E26594" s="62"/>
    </row>
    <row r="26595">
      <c r="A26595" s="61"/>
      <c r="B26595" s="61"/>
      <c r="C26595" s="61"/>
      <c r="D26595" s="57"/>
      <c r="E26595" s="62"/>
    </row>
    <row r="26596">
      <c r="A26596" s="61"/>
      <c r="B26596" s="61"/>
      <c r="C26596" s="61"/>
      <c r="D26596" s="57"/>
      <c r="E26596" s="62"/>
    </row>
    <row r="26597">
      <c r="A26597" s="61"/>
      <c r="B26597" s="61"/>
      <c r="C26597" s="61"/>
      <c r="D26597" s="57"/>
      <c r="E26597" s="62"/>
    </row>
    <row r="26598">
      <c r="A26598" s="61"/>
      <c r="B26598" s="61"/>
      <c r="C26598" s="61"/>
      <c r="D26598" s="57"/>
      <c r="E26598" s="62"/>
    </row>
    <row r="26599">
      <c r="A26599" s="61"/>
      <c r="B26599" s="61"/>
      <c r="C26599" s="61"/>
      <c r="D26599" s="57"/>
      <c r="E26599" s="62"/>
    </row>
    <row r="26600">
      <c r="A26600" s="61"/>
      <c r="B26600" s="61"/>
      <c r="C26600" s="61"/>
      <c r="D26600" s="57"/>
      <c r="E26600" s="62"/>
    </row>
    <row r="26601">
      <c r="A26601" s="61"/>
      <c r="B26601" s="61"/>
      <c r="C26601" s="61"/>
      <c r="D26601" s="57"/>
      <c r="E26601" s="62"/>
    </row>
    <row r="26602">
      <c r="A26602" s="61"/>
      <c r="B26602" s="61"/>
      <c r="C26602" s="61"/>
      <c r="D26602" s="57"/>
      <c r="E26602" s="62"/>
    </row>
    <row r="26603">
      <c r="A26603" s="61"/>
      <c r="B26603" s="61"/>
      <c r="C26603" s="61"/>
      <c r="D26603" s="57"/>
      <c r="E26603" s="62"/>
    </row>
    <row r="26604">
      <c r="A26604" s="61"/>
      <c r="B26604" s="61"/>
      <c r="C26604" s="61"/>
      <c r="D26604" s="57"/>
      <c r="E26604" s="62"/>
    </row>
    <row r="26605">
      <c r="A26605" s="61"/>
      <c r="B26605" s="61"/>
      <c r="C26605" s="61"/>
      <c r="D26605" s="57"/>
      <c r="E26605" s="62"/>
    </row>
    <row r="26606">
      <c r="A26606" s="61"/>
      <c r="B26606" s="61"/>
      <c r="C26606" s="61"/>
      <c r="D26606" s="57"/>
      <c r="E26606" s="62"/>
    </row>
    <row r="26607">
      <c r="A26607" s="61"/>
      <c r="B26607" s="61"/>
      <c r="C26607" s="61"/>
      <c r="D26607" s="57"/>
      <c r="E26607" s="62"/>
    </row>
    <row r="26608">
      <c r="A26608" s="61"/>
      <c r="B26608" s="61"/>
      <c r="C26608" s="61"/>
      <c r="D26608" s="57"/>
      <c r="E26608" s="62"/>
    </row>
    <row r="26609">
      <c r="A26609" s="61"/>
      <c r="B26609" s="61"/>
      <c r="C26609" s="61"/>
      <c r="D26609" s="57"/>
      <c r="E26609" s="62"/>
    </row>
    <row r="26610">
      <c r="A26610" s="61"/>
      <c r="B26610" s="61"/>
      <c r="C26610" s="61"/>
      <c r="D26610" s="57"/>
      <c r="E26610" s="62"/>
    </row>
    <row r="26611">
      <c r="A26611" s="61"/>
      <c r="B26611" s="61"/>
      <c r="C26611" s="61"/>
      <c r="D26611" s="57"/>
      <c r="E26611" s="62"/>
    </row>
    <row r="26612">
      <c r="A26612" s="61"/>
      <c r="B26612" s="61"/>
      <c r="C26612" s="61"/>
      <c r="D26612" s="57"/>
      <c r="E26612" s="62"/>
    </row>
    <row r="26613">
      <c r="A26613" s="61"/>
      <c r="B26613" s="61"/>
      <c r="C26613" s="61"/>
      <c r="D26613" s="57"/>
      <c r="E26613" s="62"/>
    </row>
    <row r="26614">
      <c r="A26614" s="61"/>
      <c r="B26614" s="61"/>
      <c r="C26614" s="61"/>
      <c r="D26614" s="57"/>
      <c r="E26614" s="62"/>
    </row>
    <row r="26615">
      <c r="A26615" s="61"/>
      <c r="B26615" s="61"/>
      <c r="C26615" s="61"/>
      <c r="D26615" s="57"/>
      <c r="E26615" s="62"/>
    </row>
    <row r="26616">
      <c r="A26616" s="61"/>
      <c r="B26616" s="61"/>
      <c r="C26616" s="61"/>
      <c r="D26616" s="57"/>
      <c r="E26616" s="62"/>
    </row>
    <row r="26617">
      <c r="A26617" s="61"/>
      <c r="B26617" s="61"/>
      <c r="C26617" s="61"/>
      <c r="D26617" s="57"/>
      <c r="E26617" s="62"/>
    </row>
    <row r="26618">
      <c r="A26618" s="61"/>
      <c r="B26618" s="61"/>
      <c r="C26618" s="61"/>
      <c r="D26618" s="57"/>
      <c r="E26618" s="62"/>
    </row>
    <row r="26619">
      <c r="A26619" s="61"/>
      <c r="B26619" s="61"/>
      <c r="C26619" s="61"/>
      <c r="D26619" s="57"/>
      <c r="E26619" s="62"/>
    </row>
    <row r="26620">
      <c r="A26620" s="61"/>
      <c r="B26620" s="61"/>
      <c r="C26620" s="61"/>
      <c r="D26620" s="57"/>
      <c r="E26620" s="62"/>
    </row>
    <row r="26621">
      <c r="A26621" s="61"/>
      <c r="B26621" s="61"/>
      <c r="C26621" s="61"/>
      <c r="D26621" s="57"/>
      <c r="E26621" s="62"/>
    </row>
    <row r="26622">
      <c r="A26622" s="61"/>
      <c r="B26622" s="61"/>
      <c r="C26622" s="61"/>
      <c r="D26622" s="57"/>
      <c r="E26622" s="62"/>
    </row>
    <row r="26623">
      <c r="A26623" s="61"/>
      <c r="B26623" s="61"/>
      <c r="C26623" s="61"/>
      <c r="D26623" s="57"/>
      <c r="E26623" s="62"/>
    </row>
    <row r="26624">
      <c r="A26624" s="61"/>
      <c r="B26624" s="61"/>
      <c r="C26624" s="61"/>
      <c r="D26624" s="57"/>
      <c r="E26624" s="62"/>
    </row>
    <row r="26625">
      <c r="A26625" s="61"/>
      <c r="B26625" s="61"/>
      <c r="C26625" s="61"/>
      <c r="D26625" s="57"/>
      <c r="E26625" s="62"/>
    </row>
    <row r="26626">
      <c r="A26626" s="61"/>
      <c r="B26626" s="61"/>
      <c r="C26626" s="61"/>
      <c r="D26626" s="57"/>
      <c r="E26626" s="62"/>
    </row>
    <row r="26627">
      <c r="A26627" s="61"/>
      <c r="B26627" s="61"/>
      <c r="C26627" s="61"/>
      <c r="D26627" s="57"/>
      <c r="E26627" s="62"/>
    </row>
    <row r="26628">
      <c r="A26628" s="61"/>
      <c r="B26628" s="61"/>
      <c r="C26628" s="61"/>
      <c r="D26628" s="57"/>
      <c r="E26628" s="62"/>
    </row>
    <row r="26629">
      <c r="A26629" s="61"/>
      <c r="B26629" s="61"/>
      <c r="C26629" s="61"/>
      <c r="D26629" s="57"/>
      <c r="E26629" s="62"/>
    </row>
    <row r="26630">
      <c r="A26630" s="61"/>
      <c r="B26630" s="61"/>
      <c r="C26630" s="61"/>
      <c r="D26630" s="57"/>
      <c r="E26630" s="62"/>
    </row>
    <row r="26631">
      <c r="A26631" s="61"/>
      <c r="B26631" s="61"/>
      <c r="C26631" s="61"/>
      <c r="D26631" s="57"/>
      <c r="E26631" s="62"/>
    </row>
    <row r="26632">
      <c r="A26632" s="61"/>
      <c r="B26632" s="61"/>
      <c r="C26632" s="61"/>
      <c r="D26632" s="57"/>
      <c r="E26632" s="62"/>
    </row>
    <row r="26633">
      <c r="A26633" s="61"/>
      <c r="B26633" s="61"/>
      <c r="C26633" s="61"/>
      <c r="D26633" s="57"/>
      <c r="E26633" s="62"/>
    </row>
    <row r="26634">
      <c r="A26634" s="61"/>
      <c r="B26634" s="61"/>
      <c r="C26634" s="61"/>
      <c r="D26634" s="57"/>
      <c r="E26634" s="62"/>
    </row>
    <row r="26635">
      <c r="A26635" s="61"/>
      <c r="B26635" s="61"/>
      <c r="C26635" s="61"/>
      <c r="D26635" s="57"/>
      <c r="E26635" s="62"/>
    </row>
    <row r="26636">
      <c r="A26636" s="61"/>
      <c r="B26636" s="61"/>
      <c r="C26636" s="61"/>
      <c r="D26636" s="57"/>
      <c r="E26636" s="62"/>
    </row>
    <row r="26637">
      <c r="A26637" s="61"/>
      <c r="B26637" s="61"/>
      <c r="C26637" s="61"/>
      <c r="D26637" s="57"/>
      <c r="E26637" s="62"/>
    </row>
    <row r="26638">
      <c r="A26638" s="61"/>
      <c r="B26638" s="61"/>
      <c r="C26638" s="61"/>
      <c r="D26638" s="57"/>
      <c r="E26638" s="62"/>
    </row>
    <row r="26639">
      <c r="A26639" s="61"/>
      <c r="B26639" s="61"/>
      <c r="C26639" s="61"/>
      <c r="D26639" s="57"/>
      <c r="E26639" s="62"/>
    </row>
    <row r="26640">
      <c r="A26640" s="61"/>
      <c r="B26640" s="61"/>
      <c r="C26640" s="61"/>
      <c r="D26640" s="57"/>
      <c r="E26640" s="62"/>
    </row>
    <row r="26641">
      <c r="A26641" s="61"/>
      <c r="B26641" s="61"/>
      <c r="C26641" s="61"/>
      <c r="D26641" s="57"/>
      <c r="E26641" s="62"/>
    </row>
    <row r="26642">
      <c r="A26642" s="61"/>
      <c r="B26642" s="61"/>
      <c r="C26642" s="61"/>
      <c r="D26642" s="57"/>
      <c r="E26642" s="62"/>
    </row>
    <row r="26643">
      <c r="A26643" s="61"/>
      <c r="B26643" s="61"/>
      <c r="C26643" s="61"/>
      <c r="D26643" s="57"/>
      <c r="E26643" s="62"/>
    </row>
    <row r="26644">
      <c r="A26644" s="61"/>
      <c r="B26644" s="61"/>
      <c r="C26644" s="61"/>
      <c r="D26644" s="57"/>
      <c r="E26644" s="62"/>
    </row>
    <row r="26645">
      <c r="A26645" s="61"/>
      <c r="B26645" s="61"/>
      <c r="C26645" s="61"/>
      <c r="D26645" s="57"/>
      <c r="E26645" s="62"/>
    </row>
    <row r="26646">
      <c r="A26646" s="61"/>
      <c r="B26646" s="61"/>
      <c r="C26646" s="61"/>
      <c r="D26646" s="57"/>
      <c r="E26646" s="62"/>
    </row>
    <row r="26647">
      <c r="A26647" s="61"/>
      <c r="B26647" s="61"/>
      <c r="C26647" s="61"/>
      <c r="D26647" s="57"/>
      <c r="E26647" s="62"/>
    </row>
    <row r="26648">
      <c r="A26648" s="61"/>
      <c r="B26648" s="61"/>
      <c r="C26648" s="61"/>
      <c r="D26648" s="57"/>
      <c r="E26648" s="62"/>
    </row>
    <row r="26649">
      <c r="A26649" s="61"/>
      <c r="B26649" s="61"/>
      <c r="C26649" s="61"/>
      <c r="D26649" s="57"/>
      <c r="E26649" s="62"/>
    </row>
    <row r="26650">
      <c r="A26650" s="61"/>
      <c r="B26650" s="61"/>
      <c r="C26650" s="61"/>
      <c r="D26650" s="57"/>
      <c r="E26650" s="62"/>
    </row>
    <row r="26651">
      <c r="A26651" s="61"/>
      <c r="B26651" s="61"/>
      <c r="C26651" s="61"/>
      <c r="D26651" s="57"/>
      <c r="E26651" s="62"/>
    </row>
    <row r="26652">
      <c r="A26652" s="61"/>
      <c r="B26652" s="61"/>
      <c r="C26652" s="61"/>
      <c r="D26652" s="57"/>
      <c r="E26652" s="62"/>
    </row>
    <row r="26653">
      <c r="A26653" s="61"/>
      <c r="B26653" s="61"/>
      <c r="C26653" s="61"/>
      <c r="D26653" s="57"/>
      <c r="E26653" s="62"/>
    </row>
    <row r="26654">
      <c r="A26654" s="61"/>
      <c r="B26654" s="61"/>
      <c r="C26654" s="61"/>
      <c r="D26654" s="57"/>
      <c r="E26654" s="62"/>
    </row>
    <row r="26655">
      <c r="A26655" s="61"/>
      <c r="B26655" s="61"/>
      <c r="C26655" s="61"/>
      <c r="D26655" s="57"/>
      <c r="E26655" s="62"/>
    </row>
    <row r="26656">
      <c r="A26656" s="61"/>
      <c r="B26656" s="61"/>
      <c r="C26656" s="61"/>
      <c r="D26656" s="57"/>
      <c r="E26656" s="62"/>
    </row>
    <row r="26657">
      <c r="A26657" s="61"/>
      <c r="B26657" s="61"/>
      <c r="C26657" s="61"/>
      <c r="D26657" s="57"/>
      <c r="E26657" s="62"/>
    </row>
    <row r="26658">
      <c r="A26658" s="61"/>
      <c r="B26658" s="61"/>
      <c r="C26658" s="61"/>
      <c r="D26658" s="57"/>
      <c r="E26658" s="62"/>
    </row>
    <row r="26659">
      <c r="A26659" s="61"/>
      <c r="B26659" s="61"/>
      <c r="C26659" s="61"/>
      <c r="D26659" s="57"/>
      <c r="E26659" s="62"/>
    </row>
    <row r="26660">
      <c r="A26660" s="61"/>
      <c r="B26660" s="61"/>
      <c r="C26660" s="61"/>
      <c r="D26660" s="57"/>
      <c r="E26660" s="62"/>
    </row>
    <row r="26661">
      <c r="A26661" s="61"/>
      <c r="B26661" s="61"/>
      <c r="C26661" s="61"/>
      <c r="D26661" s="57"/>
      <c r="E26661" s="62"/>
    </row>
    <row r="26662">
      <c r="A26662" s="61"/>
      <c r="B26662" s="61"/>
      <c r="C26662" s="61"/>
      <c r="D26662" s="57"/>
      <c r="E26662" s="62"/>
    </row>
    <row r="26663">
      <c r="A26663" s="61"/>
      <c r="B26663" s="61"/>
      <c r="C26663" s="61"/>
      <c r="D26663" s="57"/>
      <c r="E26663" s="62"/>
    </row>
    <row r="26664">
      <c r="A26664" s="61"/>
      <c r="B26664" s="61"/>
      <c r="C26664" s="61"/>
      <c r="D26664" s="57"/>
      <c r="E26664" s="62"/>
    </row>
    <row r="26665">
      <c r="A26665" s="61"/>
      <c r="B26665" s="61"/>
      <c r="C26665" s="61"/>
      <c r="D26665" s="57"/>
      <c r="E26665" s="62"/>
    </row>
    <row r="26666">
      <c r="A26666" s="61"/>
      <c r="B26666" s="61"/>
      <c r="C26666" s="61"/>
      <c r="D26666" s="57"/>
      <c r="E26666" s="62"/>
    </row>
    <row r="26667">
      <c r="A26667" s="61"/>
      <c r="B26667" s="61"/>
      <c r="C26667" s="61"/>
      <c r="D26667" s="57"/>
      <c r="E26667" s="62"/>
    </row>
    <row r="26668">
      <c r="A26668" s="61"/>
      <c r="B26668" s="61"/>
      <c r="C26668" s="61"/>
      <c r="D26668" s="57"/>
      <c r="E26668" s="62"/>
    </row>
    <row r="26669">
      <c r="A26669" s="61"/>
      <c r="B26669" s="61"/>
      <c r="C26669" s="61"/>
      <c r="D26669" s="57"/>
      <c r="E26669" s="62"/>
    </row>
    <row r="26670">
      <c r="A26670" s="61"/>
      <c r="B26670" s="61"/>
      <c r="C26670" s="61"/>
      <c r="D26670" s="57"/>
      <c r="E26670" s="62"/>
    </row>
    <row r="26671">
      <c r="A26671" s="61"/>
      <c r="B26671" s="61"/>
      <c r="C26671" s="61"/>
      <c r="D26671" s="57"/>
      <c r="E26671" s="62"/>
    </row>
    <row r="26672">
      <c r="A26672" s="61"/>
      <c r="B26672" s="61"/>
      <c r="C26672" s="61"/>
      <c r="D26672" s="57"/>
      <c r="E26672" s="62"/>
    </row>
    <row r="26673">
      <c r="A26673" s="61"/>
      <c r="B26673" s="61"/>
      <c r="C26673" s="61"/>
      <c r="D26673" s="57"/>
      <c r="E26673" s="62"/>
    </row>
    <row r="26674">
      <c r="A26674" s="61"/>
      <c r="B26674" s="61"/>
      <c r="C26674" s="61"/>
      <c r="D26674" s="57"/>
      <c r="E26674" s="62"/>
    </row>
    <row r="26675">
      <c r="A26675" s="61"/>
      <c r="B26675" s="61"/>
      <c r="C26675" s="61"/>
      <c r="D26675" s="57"/>
      <c r="E26675" s="62"/>
    </row>
    <row r="26676">
      <c r="A26676" s="61"/>
      <c r="B26676" s="61"/>
      <c r="C26676" s="61"/>
      <c r="D26676" s="57"/>
      <c r="E26676" s="62"/>
    </row>
    <row r="26677">
      <c r="A26677" s="61"/>
      <c r="B26677" s="61"/>
      <c r="C26677" s="61"/>
      <c r="D26677" s="57"/>
      <c r="E26677" s="62"/>
    </row>
    <row r="26678">
      <c r="A26678" s="61"/>
      <c r="B26678" s="61"/>
      <c r="C26678" s="61"/>
      <c r="D26678" s="57"/>
      <c r="E26678" s="62"/>
    </row>
    <row r="26679">
      <c r="A26679" s="61"/>
      <c r="B26679" s="61"/>
      <c r="C26679" s="61"/>
      <c r="D26679" s="57"/>
      <c r="E26679" s="62"/>
    </row>
    <row r="26680">
      <c r="A26680" s="61"/>
      <c r="B26680" s="61"/>
      <c r="C26680" s="61"/>
      <c r="D26680" s="57"/>
      <c r="E26680" s="62"/>
    </row>
    <row r="26681">
      <c r="A26681" s="61"/>
      <c r="B26681" s="61"/>
      <c r="C26681" s="61"/>
      <c r="D26681" s="57"/>
      <c r="E26681" s="62"/>
    </row>
    <row r="26682">
      <c r="A26682" s="61"/>
      <c r="B26682" s="61"/>
      <c r="C26682" s="61"/>
      <c r="D26682" s="57"/>
      <c r="E26682" s="62"/>
    </row>
    <row r="26683">
      <c r="A26683" s="61"/>
      <c r="B26683" s="61"/>
      <c r="C26683" s="61"/>
      <c r="D26683" s="57"/>
      <c r="E26683" s="62"/>
    </row>
    <row r="26684">
      <c r="A26684" s="61"/>
      <c r="B26684" s="61"/>
      <c r="C26684" s="61"/>
      <c r="D26684" s="57"/>
      <c r="E26684" s="62"/>
    </row>
    <row r="26685">
      <c r="A26685" s="61"/>
      <c r="B26685" s="61"/>
      <c r="C26685" s="61"/>
      <c r="D26685" s="57"/>
      <c r="E26685" s="62"/>
    </row>
    <row r="26686">
      <c r="A26686" s="61"/>
      <c r="B26686" s="61"/>
      <c r="C26686" s="61"/>
      <c r="D26686" s="57"/>
      <c r="E26686" s="62"/>
    </row>
    <row r="26687">
      <c r="A26687" s="61"/>
      <c r="B26687" s="61"/>
      <c r="C26687" s="61"/>
      <c r="D26687" s="57"/>
      <c r="E26687" s="62"/>
    </row>
    <row r="26688">
      <c r="A26688" s="61"/>
      <c r="B26688" s="61"/>
      <c r="C26688" s="61"/>
      <c r="D26688" s="57"/>
      <c r="E26688" s="62"/>
    </row>
    <row r="26689">
      <c r="A26689" s="61"/>
      <c r="B26689" s="61"/>
      <c r="C26689" s="61"/>
      <c r="D26689" s="57"/>
      <c r="E26689" s="62"/>
    </row>
    <row r="26690">
      <c r="A26690" s="61"/>
      <c r="B26690" s="61"/>
      <c r="C26690" s="61"/>
      <c r="D26690" s="57"/>
      <c r="E26690" s="62"/>
    </row>
    <row r="26691">
      <c r="A26691" s="61"/>
      <c r="B26691" s="61"/>
      <c r="C26691" s="61"/>
      <c r="D26691" s="57"/>
      <c r="E26691" s="62"/>
    </row>
    <row r="26692">
      <c r="A26692" s="61"/>
      <c r="B26692" s="61"/>
      <c r="C26692" s="61"/>
      <c r="D26692" s="57"/>
      <c r="E26692" s="62"/>
    </row>
    <row r="26693">
      <c r="A26693" s="61"/>
      <c r="B26693" s="61"/>
      <c r="C26693" s="61"/>
      <c r="D26693" s="57"/>
      <c r="E26693" s="62"/>
    </row>
    <row r="26694">
      <c r="A26694" s="61"/>
      <c r="B26694" s="61"/>
      <c r="C26694" s="61"/>
      <c r="D26694" s="57"/>
      <c r="E26694" s="62"/>
    </row>
    <row r="26695">
      <c r="A26695" s="61"/>
      <c r="B26695" s="61"/>
      <c r="C26695" s="61"/>
      <c r="D26695" s="57"/>
      <c r="E26695" s="62"/>
    </row>
    <row r="26696">
      <c r="A26696" s="61"/>
      <c r="B26696" s="61"/>
      <c r="C26696" s="61"/>
      <c r="D26696" s="57"/>
      <c r="E26696" s="62"/>
    </row>
    <row r="26697">
      <c r="A26697" s="61"/>
      <c r="B26697" s="61"/>
      <c r="C26697" s="61"/>
      <c r="D26697" s="57"/>
      <c r="E26697" s="62"/>
    </row>
    <row r="26698">
      <c r="A26698" s="61"/>
      <c r="B26698" s="61"/>
      <c r="C26698" s="61"/>
      <c r="D26698" s="57"/>
      <c r="E26698" s="62"/>
    </row>
    <row r="26699">
      <c r="A26699" s="61"/>
      <c r="B26699" s="61"/>
      <c r="C26699" s="61"/>
      <c r="D26699" s="57"/>
      <c r="E26699" s="62"/>
    </row>
    <row r="26700">
      <c r="A26700" s="61"/>
      <c r="B26700" s="61"/>
      <c r="C26700" s="61"/>
      <c r="D26700" s="57"/>
      <c r="E26700" s="62"/>
    </row>
    <row r="26701">
      <c r="A26701" s="61"/>
      <c r="B26701" s="61"/>
      <c r="C26701" s="61"/>
      <c r="D26701" s="57"/>
      <c r="E26701" s="62"/>
    </row>
    <row r="26702">
      <c r="A26702" s="61"/>
      <c r="B26702" s="61"/>
      <c r="C26702" s="61"/>
      <c r="D26702" s="57"/>
      <c r="E26702" s="62"/>
    </row>
    <row r="26703">
      <c r="A26703" s="61"/>
      <c r="B26703" s="61"/>
      <c r="C26703" s="61"/>
      <c r="D26703" s="57"/>
      <c r="E26703" s="62"/>
    </row>
    <row r="26704">
      <c r="A26704" s="61"/>
      <c r="B26704" s="61"/>
      <c r="C26704" s="61"/>
      <c r="D26704" s="57"/>
      <c r="E26704" s="62"/>
    </row>
    <row r="26705">
      <c r="A26705" s="61"/>
      <c r="B26705" s="61"/>
      <c r="C26705" s="61"/>
      <c r="D26705" s="57"/>
      <c r="E26705" s="62"/>
    </row>
    <row r="26706">
      <c r="A26706" s="61"/>
      <c r="B26706" s="61"/>
      <c r="C26706" s="61"/>
      <c r="D26706" s="57"/>
      <c r="E26706" s="62"/>
    </row>
    <row r="26707">
      <c r="A26707" s="61"/>
      <c r="B26707" s="61"/>
      <c r="C26707" s="61"/>
      <c r="D26707" s="57"/>
      <c r="E26707" s="62"/>
    </row>
    <row r="26708">
      <c r="A26708" s="61"/>
      <c r="B26708" s="61"/>
      <c r="C26708" s="61"/>
      <c r="D26708" s="57"/>
      <c r="E26708" s="62"/>
    </row>
    <row r="26709">
      <c r="A26709" s="61"/>
      <c r="B26709" s="61"/>
      <c r="C26709" s="61"/>
      <c r="D26709" s="57"/>
      <c r="E26709" s="62"/>
    </row>
    <row r="26710">
      <c r="A26710" s="61"/>
      <c r="B26710" s="61"/>
      <c r="C26710" s="61"/>
      <c r="D26710" s="57"/>
      <c r="E26710" s="62"/>
    </row>
    <row r="26711">
      <c r="A26711" s="61"/>
      <c r="B26711" s="61"/>
      <c r="C26711" s="61"/>
      <c r="D26711" s="57"/>
      <c r="E26711" s="62"/>
    </row>
    <row r="26712">
      <c r="A26712" s="61"/>
      <c r="B26712" s="61"/>
      <c r="C26712" s="61"/>
      <c r="D26712" s="57"/>
      <c r="E26712" s="62"/>
    </row>
    <row r="26713">
      <c r="A26713" s="61"/>
      <c r="B26713" s="61"/>
      <c r="C26713" s="61"/>
      <c r="D26713" s="57"/>
      <c r="E26713" s="62"/>
    </row>
    <row r="26714">
      <c r="A26714" s="61"/>
      <c r="B26714" s="61"/>
      <c r="C26714" s="61"/>
      <c r="D26714" s="57"/>
      <c r="E26714" s="62"/>
    </row>
    <row r="26715">
      <c r="A26715" s="61"/>
      <c r="B26715" s="61"/>
      <c r="C26715" s="61"/>
      <c r="D26715" s="57"/>
      <c r="E26715" s="62"/>
    </row>
    <row r="26716">
      <c r="A26716" s="61"/>
      <c r="B26716" s="61"/>
      <c r="C26716" s="61"/>
      <c r="D26716" s="57"/>
      <c r="E26716" s="62"/>
    </row>
    <row r="26717">
      <c r="A26717" s="61"/>
      <c r="B26717" s="61"/>
      <c r="C26717" s="61"/>
      <c r="D26717" s="57"/>
      <c r="E26717" s="62"/>
    </row>
    <row r="26718">
      <c r="A26718" s="61"/>
      <c r="B26718" s="61"/>
      <c r="C26718" s="61"/>
      <c r="D26718" s="57"/>
      <c r="E26718" s="62"/>
    </row>
    <row r="26719">
      <c r="A26719" s="61"/>
      <c r="B26719" s="61"/>
      <c r="C26719" s="61"/>
      <c r="D26719" s="57"/>
      <c r="E26719" s="62"/>
    </row>
    <row r="26720">
      <c r="A26720" s="61"/>
      <c r="B26720" s="61"/>
      <c r="C26720" s="61"/>
      <c r="D26720" s="57"/>
      <c r="E26720" s="62"/>
    </row>
    <row r="26721">
      <c r="A26721" s="61"/>
      <c r="B26721" s="61"/>
      <c r="C26721" s="61"/>
      <c r="D26721" s="57"/>
      <c r="E26721" s="62"/>
    </row>
    <row r="26722">
      <c r="A26722" s="61"/>
      <c r="B26722" s="61"/>
      <c r="C26722" s="61"/>
      <c r="D26722" s="57"/>
      <c r="E26722" s="62"/>
    </row>
    <row r="26723">
      <c r="A26723" s="61"/>
      <c r="B26723" s="61"/>
      <c r="C26723" s="61"/>
      <c r="D26723" s="57"/>
      <c r="E26723" s="62"/>
    </row>
    <row r="26724">
      <c r="A26724" s="61"/>
      <c r="B26724" s="61"/>
      <c r="C26724" s="61"/>
      <c r="D26724" s="57"/>
      <c r="E26724" s="62"/>
    </row>
    <row r="26725">
      <c r="A26725" s="61"/>
      <c r="B26725" s="61"/>
      <c r="C26725" s="61"/>
      <c r="D26725" s="57"/>
      <c r="E26725" s="62"/>
    </row>
    <row r="26726">
      <c r="A26726" s="61"/>
      <c r="B26726" s="61"/>
      <c r="C26726" s="61"/>
      <c r="D26726" s="57"/>
      <c r="E26726" s="62"/>
    </row>
    <row r="26727">
      <c r="A26727" s="61"/>
      <c r="B26727" s="61"/>
      <c r="C26727" s="61"/>
      <c r="D26727" s="57"/>
      <c r="E26727" s="62"/>
    </row>
    <row r="26728">
      <c r="A26728" s="61"/>
      <c r="B26728" s="61"/>
      <c r="C26728" s="61"/>
      <c r="D26728" s="57"/>
      <c r="E26728" s="62"/>
    </row>
    <row r="26729">
      <c r="A26729" s="61"/>
      <c r="B26729" s="61"/>
      <c r="C26729" s="61"/>
      <c r="D26729" s="57"/>
      <c r="E26729" s="62"/>
    </row>
    <row r="26730">
      <c r="A26730" s="61"/>
      <c r="B26730" s="61"/>
      <c r="C26730" s="61"/>
      <c r="D26730" s="57"/>
      <c r="E26730" s="62"/>
    </row>
    <row r="26731">
      <c r="A26731" s="61"/>
      <c r="B26731" s="61"/>
      <c r="C26731" s="61"/>
      <c r="D26731" s="57"/>
      <c r="E26731" s="62"/>
    </row>
    <row r="26732">
      <c r="A26732" s="61"/>
      <c r="B26732" s="61"/>
      <c r="C26732" s="61"/>
      <c r="D26732" s="57"/>
      <c r="E26732" s="62"/>
    </row>
    <row r="26733">
      <c r="A26733" s="61"/>
      <c r="B26733" s="61"/>
      <c r="C26733" s="61"/>
      <c r="D26733" s="57"/>
      <c r="E26733" s="62"/>
    </row>
    <row r="26734">
      <c r="A26734" s="61"/>
      <c r="B26734" s="61"/>
      <c r="C26734" s="61"/>
      <c r="D26734" s="57"/>
      <c r="E26734" s="62"/>
    </row>
    <row r="26735">
      <c r="A26735" s="61"/>
      <c r="B26735" s="61"/>
      <c r="C26735" s="61"/>
      <c r="D26735" s="57"/>
      <c r="E26735" s="62"/>
    </row>
    <row r="26736">
      <c r="A26736" s="61"/>
      <c r="B26736" s="61"/>
      <c r="C26736" s="61"/>
      <c r="D26736" s="57"/>
      <c r="E26736" s="62"/>
    </row>
    <row r="26737">
      <c r="A26737" s="61"/>
      <c r="B26737" s="61"/>
      <c r="C26737" s="61"/>
      <c r="D26737" s="57"/>
      <c r="E26737" s="62"/>
    </row>
    <row r="26738">
      <c r="A26738" s="61"/>
      <c r="B26738" s="61"/>
      <c r="C26738" s="61"/>
      <c r="D26738" s="57"/>
      <c r="E26738" s="62"/>
    </row>
    <row r="26739">
      <c r="A26739" s="61"/>
      <c r="B26739" s="61"/>
      <c r="C26739" s="61"/>
      <c r="D26739" s="57"/>
      <c r="E26739" s="62"/>
    </row>
    <row r="26740">
      <c r="A26740" s="61"/>
      <c r="B26740" s="61"/>
      <c r="C26740" s="61"/>
      <c r="D26740" s="57"/>
      <c r="E26740" s="62"/>
    </row>
    <row r="26741">
      <c r="A26741" s="61"/>
      <c r="B26741" s="61"/>
      <c r="C26741" s="61"/>
      <c r="D26741" s="57"/>
      <c r="E26741" s="62"/>
    </row>
    <row r="26742">
      <c r="A26742" s="61"/>
      <c r="B26742" s="61"/>
      <c r="C26742" s="61"/>
      <c r="D26742" s="57"/>
      <c r="E26742" s="62"/>
    </row>
    <row r="26743">
      <c r="A26743" s="61"/>
      <c r="B26743" s="61"/>
      <c r="C26743" s="61"/>
      <c r="D26743" s="57"/>
      <c r="E26743" s="62"/>
    </row>
    <row r="26744">
      <c r="A26744" s="61"/>
      <c r="B26744" s="61"/>
      <c r="C26744" s="61"/>
      <c r="D26744" s="57"/>
      <c r="E26744" s="62"/>
    </row>
    <row r="26745">
      <c r="A26745" s="61"/>
      <c r="B26745" s="61"/>
      <c r="C26745" s="61"/>
      <c r="D26745" s="57"/>
      <c r="E26745" s="62"/>
    </row>
    <row r="26746">
      <c r="A26746" s="61"/>
      <c r="B26746" s="61"/>
      <c r="C26746" s="61"/>
      <c r="D26746" s="57"/>
      <c r="E26746" s="62"/>
    </row>
    <row r="26747">
      <c r="A26747" s="61"/>
      <c r="B26747" s="61"/>
      <c r="C26747" s="61"/>
      <c r="D26747" s="57"/>
      <c r="E26747" s="62"/>
    </row>
    <row r="26748">
      <c r="A26748" s="61"/>
      <c r="B26748" s="61"/>
      <c r="C26748" s="61"/>
      <c r="D26748" s="57"/>
      <c r="E26748" s="62"/>
    </row>
    <row r="26749">
      <c r="A26749" s="61"/>
      <c r="B26749" s="61"/>
      <c r="C26749" s="61"/>
      <c r="D26749" s="57"/>
      <c r="E26749" s="62"/>
    </row>
    <row r="26750">
      <c r="A26750" s="61"/>
      <c r="B26750" s="61"/>
      <c r="C26750" s="61"/>
      <c r="D26750" s="57"/>
      <c r="E26750" s="62"/>
    </row>
    <row r="26751">
      <c r="A26751" s="61"/>
      <c r="B26751" s="61"/>
      <c r="C26751" s="61"/>
      <c r="D26751" s="57"/>
      <c r="E26751" s="62"/>
    </row>
    <row r="26752">
      <c r="A26752" s="61"/>
      <c r="B26752" s="61"/>
      <c r="C26752" s="61"/>
      <c r="D26752" s="57"/>
      <c r="E26752" s="62"/>
    </row>
    <row r="26753">
      <c r="A26753" s="61"/>
      <c r="B26753" s="61"/>
      <c r="C26753" s="61"/>
      <c r="D26753" s="57"/>
      <c r="E26753" s="62"/>
    </row>
    <row r="26754">
      <c r="A26754" s="61"/>
      <c r="B26754" s="61"/>
      <c r="C26754" s="61"/>
      <c r="D26754" s="57"/>
      <c r="E26754" s="62"/>
    </row>
    <row r="26755">
      <c r="A26755" s="61"/>
      <c r="B26755" s="61"/>
      <c r="C26755" s="61"/>
      <c r="D26755" s="57"/>
      <c r="E26755" s="62"/>
    </row>
    <row r="26756">
      <c r="A26756" s="61"/>
      <c r="B26756" s="61"/>
      <c r="C26756" s="61"/>
      <c r="D26756" s="57"/>
      <c r="E26756" s="62"/>
    </row>
    <row r="26757">
      <c r="A26757" s="61"/>
      <c r="B26757" s="61"/>
      <c r="C26757" s="61"/>
      <c r="D26757" s="57"/>
      <c r="E26757" s="62"/>
    </row>
    <row r="26758">
      <c r="A26758" s="61"/>
      <c r="B26758" s="61"/>
      <c r="C26758" s="61"/>
      <c r="D26758" s="57"/>
      <c r="E26758" s="62"/>
    </row>
    <row r="26759">
      <c r="A26759" s="61"/>
      <c r="B26759" s="61"/>
      <c r="C26759" s="61"/>
      <c r="D26759" s="57"/>
      <c r="E26759" s="62"/>
    </row>
    <row r="26760">
      <c r="A26760" s="61"/>
      <c r="B26760" s="61"/>
      <c r="C26760" s="61"/>
      <c r="D26760" s="57"/>
      <c r="E26760" s="62"/>
    </row>
    <row r="26761">
      <c r="A26761" s="61"/>
      <c r="B26761" s="61"/>
      <c r="C26761" s="61"/>
      <c r="D26761" s="57"/>
      <c r="E26761" s="62"/>
    </row>
    <row r="26762">
      <c r="A26762" s="61"/>
      <c r="B26762" s="61"/>
      <c r="C26762" s="61"/>
      <c r="D26762" s="57"/>
      <c r="E26762" s="62"/>
    </row>
    <row r="26763">
      <c r="A26763" s="61"/>
      <c r="B26763" s="61"/>
      <c r="C26763" s="61"/>
      <c r="D26763" s="57"/>
      <c r="E26763" s="62"/>
    </row>
    <row r="26764">
      <c r="A26764" s="61"/>
      <c r="B26764" s="61"/>
      <c r="C26764" s="61"/>
      <c r="D26764" s="57"/>
      <c r="E26764" s="62"/>
    </row>
    <row r="26765">
      <c r="A26765" s="61"/>
      <c r="B26765" s="61"/>
      <c r="C26765" s="61"/>
      <c r="D26765" s="57"/>
      <c r="E26765" s="62"/>
    </row>
    <row r="26766">
      <c r="A26766" s="61"/>
      <c r="B26766" s="61"/>
      <c r="C26766" s="61"/>
      <c r="D26766" s="57"/>
      <c r="E26766" s="62"/>
    </row>
    <row r="26767">
      <c r="A26767" s="61"/>
      <c r="B26767" s="61"/>
      <c r="C26767" s="61"/>
      <c r="D26767" s="57"/>
      <c r="E26767" s="62"/>
    </row>
    <row r="26768">
      <c r="A26768" s="61"/>
      <c r="B26768" s="61"/>
      <c r="C26768" s="61"/>
      <c r="D26768" s="57"/>
      <c r="E26768" s="62"/>
    </row>
    <row r="26769">
      <c r="A26769" s="61"/>
      <c r="B26769" s="61"/>
      <c r="C26769" s="61"/>
      <c r="D26769" s="57"/>
      <c r="E26769" s="62"/>
    </row>
    <row r="26770">
      <c r="A26770" s="61"/>
      <c r="B26770" s="61"/>
      <c r="C26770" s="61"/>
      <c r="D26770" s="57"/>
      <c r="E26770" s="62"/>
    </row>
    <row r="26771">
      <c r="A26771" s="61"/>
      <c r="B26771" s="61"/>
      <c r="C26771" s="61"/>
      <c r="D26771" s="57"/>
      <c r="E26771" s="62"/>
    </row>
    <row r="26772">
      <c r="A26772" s="61"/>
      <c r="B26772" s="61"/>
      <c r="C26772" s="61"/>
      <c r="D26772" s="57"/>
      <c r="E26772" s="62"/>
    </row>
    <row r="26773">
      <c r="A26773" s="61"/>
      <c r="B26773" s="61"/>
      <c r="C26773" s="61"/>
      <c r="D26773" s="57"/>
      <c r="E26773" s="62"/>
    </row>
    <row r="26774">
      <c r="A26774" s="61"/>
      <c r="B26774" s="61"/>
      <c r="C26774" s="61"/>
      <c r="D26774" s="57"/>
      <c r="E26774" s="62"/>
    </row>
    <row r="26775">
      <c r="A26775" s="61"/>
      <c r="B26775" s="61"/>
      <c r="C26775" s="61"/>
      <c r="D26775" s="57"/>
      <c r="E26775" s="62"/>
    </row>
    <row r="26776">
      <c r="A26776" s="61"/>
      <c r="B26776" s="61"/>
      <c r="C26776" s="61"/>
      <c r="D26776" s="57"/>
      <c r="E26776" s="62"/>
    </row>
    <row r="26777">
      <c r="A26777" s="61"/>
      <c r="B26777" s="61"/>
      <c r="C26777" s="61"/>
      <c r="D26777" s="57"/>
      <c r="E26777" s="62"/>
    </row>
    <row r="26778">
      <c r="A26778" s="61"/>
      <c r="B26778" s="61"/>
      <c r="C26778" s="61"/>
      <c r="D26778" s="57"/>
      <c r="E26778" s="62"/>
    </row>
    <row r="26779">
      <c r="A26779" s="61"/>
      <c r="B26779" s="61"/>
      <c r="C26779" s="61"/>
      <c r="D26779" s="57"/>
      <c r="E26779" s="62"/>
    </row>
    <row r="26780">
      <c r="A26780" s="61"/>
      <c r="B26780" s="61"/>
      <c r="C26780" s="61"/>
      <c r="D26780" s="57"/>
      <c r="E26780" s="62"/>
    </row>
    <row r="26781">
      <c r="A26781" s="61"/>
      <c r="B26781" s="61"/>
      <c r="C26781" s="61"/>
      <c r="D26781" s="57"/>
      <c r="E26781" s="62"/>
    </row>
    <row r="26782">
      <c r="A26782" s="61"/>
      <c r="B26782" s="61"/>
      <c r="C26782" s="61"/>
      <c r="D26782" s="57"/>
      <c r="E26782" s="62"/>
    </row>
    <row r="26783">
      <c r="A26783" s="61"/>
      <c r="B26783" s="61"/>
      <c r="C26783" s="61"/>
      <c r="D26783" s="57"/>
      <c r="E26783" s="62"/>
    </row>
    <row r="26784">
      <c r="A26784" s="61"/>
      <c r="B26784" s="61"/>
      <c r="C26784" s="61"/>
      <c r="D26784" s="57"/>
      <c r="E26784" s="62"/>
    </row>
    <row r="26785">
      <c r="A26785" s="61"/>
      <c r="B26785" s="61"/>
      <c r="C26785" s="61"/>
      <c r="D26785" s="57"/>
      <c r="E26785" s="62"/>
    </row>
    <row r="26786">
      <c r="A26786" s="61"/>
      <c r="B26786" s="61"/>
      <c r="C26786" s="61"/>
      <c r="D26786" s="57"/>
      <c r="E26786" s="62"/>
    </row>
    <row r="26787">
      <c r="A26787" s="61"/>
      <c r="B26787" s="61"/>
      <c r="C26787" s="61"/>
      <c r="D26787" s="57"/>
      <c r="E26787" s="62"/>
    </row>
    <row r="26788">
      <c r="A26788" s="61"/>
      <c r="B26788" s="61"/>
      <c r="C26788" s="61"/>
      <c r="D26788" s="57"/>
      <c r="E26788" s="62"/>
    </row>
    <row r="26789">
      <c r="A26789" s="61"/>
      <c r="B26789" s="61"/>
      <c r="C26789" s="61"/>
      <c r="D26789" s="57"/>
      <c r="E26789" s="62"/>
    </row>
    <row r="26790">
      <c r="A26790" s="61"/>
      <c r="B26790" s="61"/>
      <c r="C26790" s="61"/>
      <c r="D26790" s="57"/>
      <c r="E26790" s="62"/>
    </row>
    <row r="26791">
      <c r="A26791" s="61"/>
      <c r="B26791" s="61"/>
      <c r="C26791" s="61"/>
      <c r="D26791" s="57"/>
      <c r="E26791" s="62"/>
    </row>
    <row r="26792">
      <c r="A26792" s="61"/>
      <c r="B26792" s="61"/>
      <c r="C26792" s="61"/>
      <c r="D26792" s="57"/>
      <c r="E26792" s="62"/>
    </row>
    <row r="26793">
      <c r="A26793" s="61"/>
      <c r="B26793" s="61"/>
      <c r="C26793" s="61"/>
      <c r="D26793" s="57"/>
      <c r="E26793" s="62"/>
    </row>
    <row r="26794">
      <c r="A26794" s="61"/>
      <c r="B26794" s="61"/>
      <c r="C26794" s="61"/>
      <c r="D26794" s="57"/>
      <c r="E26794" s="62"/>
    </row>
    <row r="26795">
      <c r="A26795" s="61"/>
      <c r="B26795" s="61"/>
      <c r="C26795" s="61"/>
      <c r="D26795" s="57"/>
      <c r="E26795" s="62"/>
    </row>
    <row r="26796">
      <c r="A26796" s="61"/>
      <c r="B26796" s="61"/>
      <c r="C26796" s="61"/>
      <c r="D26796" s="57"/>
      <c r="E26796" s="62"/>
    </row>
    <row r="26797">
      <c r="A26797" s="61"/>
      <c r="B26797" s="61"/>
      <c r="C26797" s="61"/>
      <c r="D26797" s="57"/>
      <c r="E26797" s="62"/>
    </row>
    <row r="26798">
      <c r="A26798" s="61"/>
      <c r="B26798" s="61"/>
      <c r="C26798" s="61"/>
      <c r="D26798" s="57"/>
      <c r="E26798" s="62"/>
    </row>
    <row r="26799">
      <c r="A26799" s="61"/>
      <c r="B26799" s="61"/>
      <c r="C26799" s="61"/>
      <c r="D26799" s="57"/>
      <c r="E26799" s="62"/>
    </row>
    <row r="26800">
      <c r="A26800" s="61"/>
      <c r="B26800" s="61"/>
      <c r="C26800" s="61"/>
      <c r="D26800" s="57"/>
      <c r="E26800" s="62"/>
    </row>
    <row r="26801">
      <c r="A26801" s="61"/>
      <c r="B26801" s="61"/>
      <c r="C26801" s="61"/>
      <c r="D26801" s="57"/>
      <c r="E26801" s="62"/>
    </row>
    <row r="26802">
      <c r="A26802" s="61"/>
      <c r="B26802" s="61"/>
      <c r="C26802" s="61"/>
      <c r="D26802" s="57"/>
      <c r="E26802" s="62"/>
    </row>
    <row r="26803">
      <c r="A26803" s="61"/>
      <c r="B26803" s="61"/>
      <c r="C26803" s="61"/>
      <c r="D26803" s="57"/>
      <c r="E26803" s="62"/>
    </row>
    <row r="26804">
      <c r="A26804" s="61"/>
      <c r="B26804" s="61"/>
      <c r="C26804" s="61"/>
      <c r="D26804" s="57"/>
      <c r="E26804" s="62"/>
    </row>
    <row r="26805">
      <c r="A26805" s="61"/>
      <c r="B26805" s="61"/>
      <c r="C26805" s="61"/>
      <c r="D26805" s="57"/>
      <c r="E26805" s="62"/>
    </row>
    <row r="26806">
      <c r="A26806" s="61"/>
      <c r="B26806" s="61"/>
      <c r="C26806" s="61"/>
      <c r="D26806" s="57"/>
      <c r="E26806" s="62"/>
    </row>
    <row r="26807">
      <c r="A26807" s="61"/>
      <c r="B26807" s="61"/>
      <c r="C26807" s="61"/>
      <c r="D26807" s="57"/>
      <c r="E26807" s="62"/>
    </row>
    <row r="26808">
      <c r="A26808" s="61"/>
      <c r="B26808" s="61"/>
      <c r="C26808" s="61"/>
      <c r="D26808" s="57"/>
      <c r="E26808" s="62"/>
    </row>
    <row r="26809">
      <c r="A26809" s="61"/>
      <c r="B26809" s="61"/>
      <c r="C26809" s="61"/>
      <c r="D26809" s="57"/>
      <c r="E26809" s="62"/>
    </row>
    <row r="26810">
      <c r="A26810" s="61"/>
      <c r="B26810" s="61"/>
      <c r="C26810" s="61"/>
      <c r="D26810" s="57"/>
      <c r="E26810" s="62"/>
    </row>
    <row r="26811">
      <c r="A26811" s="61"/>
      <c r="B26811" s="61"/>
      <c r="C26811" s="61"/>
      <c r="D26811" s="57"/>
      <c r="E26811" s="62"/>
    </row>
    <row r="26812">
      <c r="A26812" s="61"/>
      <c r="B26812" s="61"/>
      <c r="C26812" s="61"/>
      <c r="D26812" s="57"/>
      <c r="E26812" s="62"/>
    </row>
    <row r="26813">
      <c r="A26813" s="61"/>
      <c r="B26813" s="61"/>
      <c r="C26813" s="61"/>
      <c r="D26813" s="57"/>
      <c r="E26813" s="62"/>
    </row>
    <row r="26814">
      <c r="A26814" s="61"/>
      <c r="B26814" s="61"/>
      <c r="C26814" s="61"/>
      <c r="D26814" s="57"/>
      <c r="E26814" s="62"/>
    </row>
    <row r="26815">
      <c r="A26815" s="61"/>
      <c r="B26815" s="61"/>
      <c r="C26815" s="61"/>
      <c r="D26815" s="57"/>
      <c r="E26815" s="62"/>
    </row>
    <row r="26816">
      <c r="A26816" s="61"/>
      <c r="B26816" s="61"/>
      <c r="C26816" s="61"/>
      <c r="D26816" s="57"/>
      <c r="E26816" s="62"/>
    </row>
    <row r="26817">
      <c r="A26817" s="61"/>
      <c r="B26817" s="61"/>
      <c r="C26817" s="61"/>
      <c r="D26817" s="57"/>
      <c r="E26817" s="62"/>
    </row>
    <row r="26818">
      <c r="A26818" s="61"/>
      <c r="B26818" s="61"/>
      <c r="C26818" s="61"/>
      <c r="D26818" s="57"/>
      <c r="E26818" s="62"/>
    </row>
    <row r="26819">
      <c r="A26819" s="61"/>
      <c r="B26819" s="61"/>
      <c r="C26819" s="61"/>
      <c r="D26819" s="57"/>
      <c r="E26819" s="62"/>
    </row>
    <row r="26820">
      <c r="A26820" s="61"/>
      <c r="B26820" s="61"/>
      <c r="C26820" s="61"/>
      <c r="D26820" s="57"/>
      <c r="E26820" s="62"/>
    </row>
    <row r="26821">
      <c r="A26821" s="61"/>
      <c r="B26821" s="61"/>
      <c r="C26821" s="61"/>
      <c r="D26821" s="57"/>
      <c r="E26821" s="62"/>
    </row>
    <row r="26822">
      <c r="A26822" s="61"/>
      <c r="B26822" s="61"/>
      <c r="C26822" s="61"/>
      <c r="D26822" s="57"/>
      <c r="E26822" s="62"/>
    </row>
    <row r="26823">
      <c r="A26823" s="61"/>
      <c r="B26823" s="61"/>
      <c r="C26823" s="61"/>
      <c r="D26823" s="57"/>
      <c r="E26823" s="62"/>
    </row>
    <row r="26824">
      <c r="A26824" s="61"/>
      <c r="B26824" s="61"/>
      <c r="C26824" s="61"/>
      <c r="D26824" s="57"/>
      <c r="E26824" s="62"/>
    </row>
    <row r="26825">
      <c r="A26825" s="61"/>
      <c r="B26825" s="61"/>
      <c r="C26825" s="61"/>
      <c r="D26825" s="57"/>
      <c r="E26825" s="62"/>
    </row>
    <row r="26826">
      <c r="A26826" s="61"/>
      <c r="B26826" s="61"/>
      <c r="C26826" s="61"/>
      <c r="D26826" s="57"/>
      <c r="E26826" s="62"/>
    </row>
    <row r="26827">
      <c r="A26827" s="61"/>
      <c r="B26827" s="61"/>
      <c r="C26827" s="61"/>
      <c r="D26827" s="57"/>
      <c r="E26827" s="62"/>
    </row>
    <row r="26828">
      <c r="A26828" s="61"/>
      <c r="B26828" s="61"/>
      <c r="C26828" s="61"/>
      <c r="D26828" s="57"/>
      <c r="E26828" s="62"/>
    </row>
    <row r="26829">
      <c r="A26829" s="61"/>
      <c r="B26829" s="61"/>
      <c r="C26829" s="61"/>
      <c r="D26829" s="57"/>
      <c r="E26829" s="62"/>
    </row>
    <row r="26830">
      <c r="A26830" s="61"/>
      <c r="B26830" s="61"/>
      <c r="C26830" s="61"/>
      <c r="D26830" s="57"/>
      <c r="E26830" s="62"/>
    </row>
    <row r="26831">
      <c r="A26831" s="61"/>
      <c r="B26831" s="61"/>
      <c r="C26831" s="61"/>
      <c r="D26831" s="57"/>
      <c r="E26831" s="62"/>
    </row>
    <row r="26832">
      <c r="A26832" s="61"/>
      <c r="B26832" s="61"/>
      <c r="C26832" s="61"/>
      <c r="D26832" s="57"/>
      <c r="E26832" s="62"/>
    </row>
    <row r="26833">
      <c r="A26833" s="61"/>
      <c r="B26833" s="61"/>
      <c r="C26833" s="61"/>
      <c r="D26833" s="57"/>
      <c r="E26833" s="62"/>
    </row>
    <row r="26834">
      <c r="A26834" s="61"/>
      <c r="B26834" s="61"/>
      <c r="C26834" s="61"/>
      <c r="D26834" s="57"/>
      <c r="E26834" s="62"/>
    </row>
    <row r="26835">
      <c r="A26835" s="61"/>
      <c r="B26835" s="61"/>
      <c r="C26835" s="61"/>
      <c r="D26835" s="57"/>
      <c r="E26835" s="62"/>
    </row>
    <row r="26836">
      <c r="A26836" s="61"/>
      <c r="B26836" s="61"/>
      <c r="C26836" s="61"/>
      <c r="D26836" s="57"/>
      <c r="E26836" s="62"/>
    </row>
    <row r="26837">
      <c r="A26837" s="61"/>
      <c r="B26837" s="61"/>
      <c r="C26837" s="61"/>
      <c r="D26837" s="57"/>
      <c r="E26837" s="62"/>
    </row>
    <row r="26838">
      <c r="A26838" s="61"/>
      <c r="B26838" s="61"/>
      <c r="C26838" s="61"/>
      <c r="D26838" s="57"/>
      <c r="E26838" s="62"/>
    </row>
    <row r="26839">
      <c r="A26839" s="61"/>
      <c r="B26839" s="61"/>
      <c r="C26839" s="61"/>
      <c r="D26839" s="57"/>
      <c r="E26839" s="62"/>
    </row>
    <row r="26840">
      <c r="A26840" s="61"/>
      <c r="B26840" s="61"/>
      <c r="C26840" s="61"/>
      <c r="D26840" s="57"/>
      <c r="E26840" s="62"/>
    </row>
    <row r="26841">
      <c r="A26841" s="61"/>
      <c r="B26841" s="61"/>
      <c r="C26841" s="61"/>
      <c r="D26841" s="57"/>
      <c r="E26841" s="62"/>
    </row>
    <row r="26842">
      <c r="A26842" s="61"/>
      <c r="B26842" s="61"/>
      <c r="C26842" s="61"/>
      <c r="D26842" s="57"/>
      <c r="E26842" s="62"/>
    </row>
    <row r="26843">
      <c r="A26843" s="61"/>
      <c r="B26843" s="61"/>
      <c r="C26843" s="61"/>
      <c r="D26843" s="57"/>
      <c r="E26843" s="62"/>
    </row>
    <row r="26844">
      <c r="A26844" s="61"/>
      <c r="B26844" s="61"/>
      <c r="C26844" s="61"/>
      <c r="D26844" s="57"/>
      <c r="E26844" s="62"/>
    </row>
    <row r="26845">
      <c r="A26845" s="61"/>
      <c r="B26845" s="61"/>
      <c r="C26845" s="61"/>
      <c r="D26845" s="57"/>
      <c r="E26845" s="62"/>
    </row>
    <row r="26846">
      <c r="A26846" s="61"/>
      <c r="B26846" s="61"/>
      <c r="C26846" s="61"/>
      <c r="D26846" s="57"/>
      <c r="E26846" s="62"/>
    </row>
    <row r="26847">
      <c r="A26847" s="61"/>
      <c r="B26847" s="61"/>
      <c r="C26847" s="61"/>
      <c r="D26847" s="57"/>
      <c r="E26847" s="62"/>
    </row>
    <row r="26848">
      <c r="A26848" s="61"/>
      <c r="B26848" s="61"/>
      <c r="C26848" s="61"/>
      <c r="D26848" s="57"/>
      <c r="E26848" s="62"/>
    </row>
    <row r="26849">
      <c r="A26849" s="61"/>
      <c r="B26849" s="61"/>
      <c r="C26849" s="61"/>
      <c r="D26849" s="57"/>
      <c r="E26849" s="62"/>
    </row>
    <row r="26850">
      <c r="A26850" s="61"/>
      <c r="B26850" s="61"/>
      <c r="C26850" s="61"/>
      <c r="D26850" s="57"/>
      <c r="E26850" s="62"/>
    </row>
    <row r="26851">
      <c r="A26851" s="61"/>
      <c r="B26851" s="61"/>
      <c r="C26851" s="61"/>
      <c r="D26851" s="57"/>
      <c r="E26851" s="62"/>
    </row>
    <row r="26852">
      <c r="A26852" s="61"/>
      <c r="B26852" s="61"/>
      <c r="C26852" s="61"/>
      <c r="D26852" s="57"/>
      <c r="E26852" s="62"/>
    </row>
    <row r="26853">
      <c r="A26853" s="61"/>
      <c r="B26853" s="61"/>
      <c r="C26853" s="61"/>
      <c r="D26853" s="57"/>
      <c r="E26853" s="62"/>
    </row>
    <row r="26854">
      <c r="A26854" s="61"/>
      <c r="B26854" s="61"/>
      <c r="C26854" s="61"/>
      <c r="D26854" s="57"/>
      <c r="E26854" s="62"/>
    </row>
    <row r="26855">
      <c r="A26855" s="61"/>
      <c r="B26855" s="61"/>
      <c r="C26855" s="61"/>
      <c r="D26855" s="57"/>
      <c r="E26855" s="62"/>
    </row>
    <row r="26856">
      <c r="A26856" s="61"/>
      <c r="B26856" s="61"/>
      <c r="C26856" s="61"/>
      <c r="D26856" s="57"/>
      <c r="E26856" s="62"/>
    </row>
    <row r="26857">
      <c r="A26857" s="61"/>
      <c r="B26857" s="61"/>
      <c r="C26857" s="61"/>
      <c r="D26857" s="57"/>
      <c r="E26857" s="62"/>
    </row>
    <row r="26858">
      <c r="A26858" s="61"/>
      <c r="B26858" s="61"/>
      <c r="C26858" s="61"/>
      <c r="D26858" s="57"/>
      <c r="E26858" s="62"/>
    </row>
    <row r="26859">
      <c r="A26859" s="61"/>
      <c r="B26859" s="61"/>
      <c r="C26859" s="61"/>
      <c r="D26859" s="57"/>
      <c r="E26859" s="62"/>
    </row>
    <row r="26860">
      <c r="A26860" s="61"/>
      <c r="B26860" s="61"/>
      <c r="C26860" s="61"/>
      <c r="D26860" s="57"/>
      <c r="E26860" s="62"/>
    </row>
    <row r="26861">
      <c r="A26861" s="61"/>
      <c r="B26861" s="61"/>
      <c r="C26861" s="61"/>
      <c r="D26861" s="57"/>
      <c r="E26861" s="62"/>
    </row>
    <row r="26862">
      <c r="A26862" s="61"/>
      <c r="B26862" s="61"/>
      <c r="C26862" s="61"/>
      <c r="D26862" s="57"/>
      <c r="E26862" s="62"/>
    </row>
    <row r="26863">
      <c r="A26863" s="61"/>
      <c r="B26863" s="61"/>
      <c r="C26863" s="61"/>
      <c r="D26863" s="57"/>
      <c r="E26863" s="62"/>
    </row>
    <row r="26864">
      <c r="A26864" s="61"/>
      <c r="B26864" s="61"/>
      <c r="C26864" s="61"/>
      <c r="D26864" s="57"/>
      <c r="E26864" s="62"/>
    </row>
    <row r="26865">
      <c r="A26865" s="61"/>
      <c r="B26865" s="61"/>
      <c r="C26865" s="61"/>
      <c r="D26865" s="57"/>
      <c r="E26865" s="62"/>
    </row>
    <row r="26866">
      <c r="A26866" s="61"/>
      <c r="B26866" s="61"/>
      <c r="C26866" s="61"/>
      <c r="D26866" s="57"/>
      <c r="E26866" s="62"/>
    </row>
    <row r="26867">
      <c r="A26867" s="61"/>
      <c r="B26867" s="61"/>
      <c r="C26867" s="61"/>
      <c r="D26867" s="57"/>
      <c r="E26867" s="62"/>
    </row>
    <row r="26868">
      <c r="A26868" s="61"/>
      <c r="B26868" s="61"/>
      <c r="C26868" s="61"/>
      <c r="D26868" s="57"/>
      <c r="E26868" s="62"/>
    </row>
    <row r="26869">
      <c r="A26869" s="61"/>
      <c r="B26869" s="61"/>
      <c r="C26869" s="61"/>
      <c r="D26869" s="57"/>
      <c r="E26869" s="62"/>
    </row>
    <row r="26870">
      <c r="A26870" s="61"/>
      <c r="B26870" s="61"/>
      <c r="C26870" s="61"/>
      <c r="D26870" s="57"/>
      <c r="E26870" s="62"/>
    </row>
    <row r="26871">
      <c r="A26871" s="61"/>
      <c r="B26871" s="61"/>
      <c r="C26871" s="61"/>
      <c r="D26871" s="57"/>
      <c r="E26871" s="62"/>
    </row>
    <row r="26872">
      <c r="A26872" s="61"/>
      <c r="B26872" s="61"/>
      <c r="C26872" s="61"/>
      <c r="D26872" s="57"/>
      <c r="E26872" s="62"/>
    </row>
    <row r="26873">
      <c r="A26873" s="61"/>
      <c r="B26873" s="61"/>
      <c r="C26873" s="61"/>
      <c r="D26873" s="57"/>
      <c r="E26873" s="62"/>
    </row>
    <row r="26874">
      <c r="A26874" s="61"/>
      <c r="B26874" s="61"/>
      <c r="C26874" s="61"/>
      <c r="D26874" s="57"/>
      <c r="E26874" s="62"/>
    </row>
    <row r="26875">
      <c r="A26875" s="61"/>
      <c r="B26875" s="61"/>
      <c r="C26875" s="61"/>
      <c r="D26875" s="57"/>
      <c r="E26875" s="62"/>
    </row>
    <row r="26876">
      <c r="A26876" s="61"/>
      <c r="B26876" s="61"/>
      <c r="C26876" s="61"/>
      <c r="D26876" s="57"/>
      <c r="E26876" s="62"/>
    </row>
    <row r="26877">
      <c r="A26877" s="61"/>
      <c r="B26877" s="61"/>
      <c r="C26877" s="61"/>
      <c r="D26877" s="57"/>
      <c r="E26877" s="62"/>
    </row>
    <row r="26878">
      <c r="A26878" s="61"/>
      <c r="B26878" s="61"/>
      <c r="C26878" s="61"/>
      <c r="D26878" s="57"/>
      <c r="E26878" s="62"/>
    </row>
    <row r="26879">
      <c r="A26879" s="61"/>
      <c r="B26879" s="61"/>
      <c r="C26879" s="61"/>
      <c r="D26879" s="57"/>
      <c r="E26879" s="62"/>
    </row>
    <row r="26880">
      <c r="A26880" s="61"/>
      <c r="B26880" s="61"/>
      <c r="C26880" s="61"/>
      <c r="D26880" s="57"/>
      <c r="E26880" s="62"/>
    </row>
    <row r="26881">
      <c r="A26881" s="61"/>
      <c r="B26881" s="61"/>
      <c r="C26881" s="61"/>
      <c r="D26881" s="57"/>
      <c r="E26881" s="62"/>
    </row>
    <row r="26882">
      <c r="A26882" s="61"/>
      <c r="B26882" s="61"/>
      <c r="C26882" s="61"/>
      <c r="D26882" s="57"/>
      <c r="E26882" s="62"/>
    </row>
    <row r="26883">
      <c r="A26883" s="61"/>
      <c r="B26883" s="61"/>
      <c r="C26883" s="61"/>
      <c r="D26883" s="57"/>
      <c r="E26883" s="62"/>
    </row>
    <row r="26884">
      <c r="A26884" s="61"/>
      <c r="B26884" s="61"/>
      <c r="C26884" s="61"/>
      <c r="D26884" s="57"/>
      <c r="E26884" s="62"/>
    </row>
    <row r="26885">
      <c r="A26885" s="61"/>
      <c r="B26885" s="61"/>
      <c r="C26885" s="61"/>
      <c r="D26885" s="57"/>
      <c r="E26885" s="62"/>
    </row>
    <row r="26886">
      <c r="A26886" s="61"/>
      <c r="B26886" s="61"/>
      <c r="C26886" s="61"/>
      <c r="D26886" s="57"/>
      <c r="E26886" s="62"/>
    </row>
    <row r="26887">
      <c r="A26887" s="61"/>
      <c r="B26887" s="61"/>
      <c r="C26887" s="61"/>
      <c r="D26887" s="57"/>
      <c r="E26887" s="62"/>
    </row>
    <row r="26888">
      <c r="A26888" s="61"/>
      <c r="B26888" s="61"/>
      <c r="C26888" s="61"/>
      <c r="D26888" s="57"/>
      <c r="E26888" s="62"/>
    </row>
    <row r="26889">
      <c r="A26889" s="61"/>
      <c r="B26889" s="61"/>
      <c r="C26889" s="61"/>
      <c r="D26889" s="57"/>
      <c r="E26889" s="62"/>
    </row>
    <row r="26890">
      <c r="A26890" s="61"/>
      <c r="B26890" s="61"/>
      <c r="C26890" s="61"/>
      <c r="D26890" s="57"/>
      <c r="E26890" s="62"/>
    </row>
    <row r="26891">
      <c r="A26891" s="61"/>
      <c r="B26891" s="61"/>
      <c r="C26891" s="61"/>
      <c r="D26891" s="57"/>
      <c r="E26891" s="62"/>
    </row>
    <row r="26892">
      <c r="A26892" s="61"/>
      <c r="B26892" s="61"/>
      <c r="C26892" s="61"/>
      <c r="D26892" s="57"/>
      <c r="E26892" s="62"/>
    </row>
    <row r="26893">
      <c r="A26893" s="61"/>
      <c r="B26893" s="61"/>
      <c r="C26893" s="61"/>
      <c r="D26893" s="57"/>
      <c r="E26893" s="62"/>
    </row>
    <row r="26894">
      <c r="A26894" s="61"/>
      <c r="B26894" s="61"/>
      <c r="C26894" s="61"/>
      <c r="D26894" s="57"/>
      <c r="E26894" s="62"/>
    </row>
    <row r="26895">
      <c r="A26895" s="61"/>
      <c r="B26895" s="61"/>
      <c r="C26895" s="61"/>
      <c r="D26895" s="57"/>
      <c r="E26895" s="62"/>
    </row>
    <row r="26896">
      <c r="A26896" s="61"/>
      <c r="B26896" s="61"/>
      <c r="C26896" s="61"/>
      <c r="D26896" s="57"/>
      <c r="E26896" s="62"/>
    </row>
    <row r="26897">
      <c r="A26897" s="61"/>
      <c r="B26897" s="61"/>
      <c r="C26897" s="61"/>
      <c r="D26897" s="57"/>
      <c r="E26897" s="62"/>
    </row>
    <row r="26898">
      <c r="A26898" s="61"/>
      <c r="B26898" s="61"/>
      <c r="C26898" s="61"/>
      <c r="D26898" s="57"/>
      <c r="E26898" s="62"/>
    </row>
    <row r="26899">
      <c r="A26899" s="61"/>
      <c r="B26899" s="61"/>
      <c r="C26899" s="61"/>
      <c r="D26899" s="57"/>
      <c r="E26899" s="62"/>
    </row>
    <row r="26900">
      <c r="A26900" s="61"/>
      <c r="B26900" s="61"/>
      <c r="C26900" s="61"/>
      <c r="D26900" s="57"/>
      <c r="E26900" s="62"/>
    </row>
    <row r="26901">
      <c r="A26901" s="61"/>
      <c r="B26901" s="61"/>
      <c r="C26901" s="61"/>
      <c r="D26901" s="57"/>
      <c r="E26901" s="62"/>
    </row>
    <row r="26902">
      <c r="A26902" s="61"/>
      <c r="B26902" s="61"/>
      <c r="C26902" s="61"/>
      <c r="D26902" s="57"/>
      <c r="E26902" s="62"/>
    </row>
    <row r="26903">
      <c r="A26903" s="61"/>
      <c r="B26903" s="61"/>
      <c r="C26903" s="61"/>
      <c r="D26903" s="57"/>
      <c r="E26903" s="62"/>
    </row>
    <row r="26904">
      <c r="A26904" s="61"/>
      <c r="B26904" s="61"/>
      <c r="C26904" s="61"/>
      <c r="D26904" s="57"/>
      <c r="E26904" s="62"/>
    </row>
    <row r="26905">
      <c r="A26905" s="61"/>
      <c r="B26905" s="61"/>
      <c r="C26905" s="61"/>
      <c r="D26905" s="57"/>
      <c r="E26905" s="62"/>
    </row>
    <row r="26906">
      <c r="A26906" s="61"/>
      <c r="B26906" s="61"/>
      <c r="C26906" s="61"/>
      <c r="D26906" s="57"/>
      <c r="E26906" s="62"/>
    </row>
    <row r="26907">
      <c r="A26907" s="61"/>
      <c r="B26907" s="61"/>
      <c r="C26907" s="61"/>
      <c r="D26907" s="57"/>
      <c r="E26907" s="62"/>
    </row>
    <row r="26908">
      <c r="A26908" s="61"/>
      <c r="B26908" s="61"/>
      <c r="C26908" s="61"/>
      <c r="D26908" s="57"/>
      <c r="E26908" s="62"/>
    </row>
    <row r="26909">
      <c r="A26909" s="61"/>
      <c r="B26909" s="61"/>
      <c r="C26909" s="61"/>
      <c r="D26909" s="57"/>
      <c r="E26909" s="62"/>
    </row>
    <row r="26910">
      <c r="A26910" s="61"/>
      <c r="B26910" s="61"/>
      <c r="C26910" s="61"/>
      <c r="D26910" s="57"/>
      <c r="E26910" s="62"/>
    </row>
    <row r="26911">
      <c r="A26911" s="61"/>
      <c r="B26911" s="61"/>
      <c r="C26911" s="61"/>
      <c r="D26911" s="57"/>
      <c r="E26911" s="62"/>
    </row>
    <row r="26912">
      <c r="A26912" s="61"/>
      <c r="B26912" s="61"/>
      <c r="C26912" s="61"/>
      <c r="D26912" s="57"/>
      <c r="E26912" s="62"/>
    </row>
    <row r="26913">
      <c r="A26913" s="61"/>
      <c r="B26913" s="61"/>
      <c r="C26913" s="61"/>
      <c r="D26913" s="57"/>
      <c r="E26913" s="62"/>
    </row>
    <row r="26914">
      <c r="A26914" s="61"/>
      <c r="B26914" s="61"/>
      <c r="C26914" s="61"/>
      <c r="D26914" s="57"/>
      <c r="E26914" s="62"/>
    </row>
    <row r="26915">
      <c r="A26915" s="61"/>
      <c r="B26915" s="61"/>
      <c r="C26915" s="61"/>
      <c r="D26915" s="57"/>
      <c r="E26915" s="62"/>
    </row>
    <row r="26916">
      <c r="A26916" s="61"/>
      <c r="B26916" s="61"/>
      <c r="C26916" s="61"/>
      <c r="D26916" s="57"/>
      <c r="E26916" s="62"/>
    </row>
    <row r="26917">
      <c r="A26917" s="61"/>
      <c r="B26917" s="61"/>
      <c r="C26917" s="61"/>
      <c r="D26917" s="57"/>
      <c r="E26917" s="62"/>
    </row>
    <row r="26918">
      <c r="A26918" s="61"/>
      <c r="B26918" s="61"/>
      <c r="C26918" s="61"/>
      <c r="D26918" s="57"/>
      <c r="E26918" s="62"/>
    </row>
    <row r="26919">
      <c r="A26919" s="61"/>
      <c r="B26919" s="61"/>
      <c r="C26919" s="61"/>
      <c r="D26919" s="57"/>
      <c r="E26919" s="62"/>
    </row>
    <row r="26920">
      <c r="A26920" s="61"/>
      <c r="B26920" s="61"/>
      <c r="C26920" s="61"/>
      <c r="D26920" s="57"/>
      <c r="E26920" s="62"/>
    </row>
    <row r="26921">
      <c r="A26921" s="61"/>
      <c r="B26921" s="61"/>
      <c r="C26921" s="61"/>
      <c r="D26921" s="57"/>
      <c r="E26921" s="62"/>
    </row>
    <row r="26922">
      <c r="A26922" s="61"/>
      <c r="B26922" s="61"/>
      <c r="C26922" s="61"/>
      <c r="D26922" s="57"/>
      <c r="E26922" s="62"/>
    </row>
    <row r="26923">
      <c r="A26923" s="61"/>
      <c r="B26923" s="61"/>
      <c r="C26923" s="61"/>
      <c r="D26923" s="57"/>
      <c r="E26923" s="62"/>
    </row>
    <row r="26924">
      <c r="A26924" s="61"/>
      <c r="B26924" s="61"/>
      <c r="C26924" s="61"/>
      <c r="D26924" s="57"/>
      <c r="E26924" s="62"/>
    </row>
    <row r="26925">
      <c r="A26925" s="61"/>
      <c r="B26925" s="61"/>
      <c r="C26925" s="61"/>
      <c r="D26925" s="57"/>
      <c r="E26925" s="62"/>
    </row>
    <row r="26926">
      <c r="A26926" s="61"/>
      <c r="B26926" s="61"/>
      <c r="C26926" s="61"/>
      <c r="D26926" s="57"/>
      <c r="E26926" s="62"/>
    </row>
    <row r="26927">
      <c r="A26927" s="61"/>
      <c r="B26927" s="61"/>
      <c r="C26927" s="61"/>
      <c r="D26927" s="57"/>
      <c r="E26927" s="62"/>
    </row>
    <row r="26928">
      <c r="A26928" s="61"/>
      <c r="B26928" s="61"/>
      <c r="C26928" s="61"/>
      <c r="D26928" s="57"/>
      <c r="E26928" s="62"/>
    </row>
    <row r="26929">
      <c r="A26929" s="61"/>
      <c r="B26929" s="61"/>
      <c r="C26929" s="61"/>
      <c r="D26929" s="57"/>
      <c r="E26929" s="62"/>
    </row>
    <row r="26930">
      <c r="A26930" s="61"/>
      <c r="B26930" s="61"/>
      <c r="C26930" s="61"/>
      <c r="D26930" s="57"/>
      <c r="E26930" s="62"/>
    </row>
    <row r="26931">
      <c r="A26931" s="61"/>
      <c r="B26931" s="61"/>
      <c r="C26931" s="61"/>
      <c r="D26931" s="57"/>
      <c r="E26931" s="62"/>
    </row>
    <row r="26932">
      <c r="A26932" s="61"/>
      <c r="B26932" s="61"/>
      <c r="C26932" s="61"/>
      <c r="D26932" s="57"/>
      <c r="E26932" s="62"/>
    </row>
    <row r="26933">
      <c r="A26933" s="61"/>
      <c r="B26933" s="61"/>
      <c r="C26933" s="61"/>
      <c r="D26933" s="57"/>
      <c r="E26933" s="62"/>
    </row>
    <row r="26934">
      <c r="A26934" s="61"/>
      <c r="B26934" s="61"/>
      <c r="C26934" s="61"/>
      <c r="D26934" s="57"/>
      <c r="E26934" s="62"/>
    </row>
    <row r="26935">
      <c r="A26935" s="61"/>
      <c r="B26935" s="61"/>
      <c r="C26935" s="61"/>
      <c r="D26935" s="57"/>
      <c r="E26935" s="62"/>
    </row>
    <row r="26936">
      <c r="A26936" s="61"/>
      <c r="B26936" s="61"/>
      <c r="C26936" s="61"/>
      <c r="D26936" s="57"/>
      <c r="E26936" s="62"/>
    </row>
    <row r="26937">
      <c r="A26937" s="61"/>
      <c r="B26937" s="61"/>
      <c r="C26937" s="61"/>
      <c r="D26937" s="57"/>
      <c r="E26937" s="62"/>
    </row>
    <row r="26938">
      <c r="A26938" s="61"/>
      <c r="B26938" s="61"/>
      <c r="C26938" s="61"/>
      <c r="D26938" s="57"/>
      <c r="E26938" s="62"/>
    </row>
    <row r="26939">
      <c r="A26939" s="61"/>
      <c r="B26939" s="61"/>
      <c r="C26939" s="61"/>
      <c r="D26939" s="57"/>
      <c r="E26939" s="62"/>
    </row>
    <row r="26940">
      <c r="A26940" s="61"/>
      <c r="B26940" s="61"/>
      <c r="C26940" s="61"/>
      <c r="D26940" s="57"/>
      <c r="E26940" s="62"/>
    </row>
    <row r="26941">
      <c r="A26941" s="61"/>
      <c r="B26941" s="61"/>
      <c r="C26941" s="61"/>
      <c r="D26941" s="57"/>
      <c r="E26941" s="62"/>
    </row>
    <row r="26942">
      <c r="A26942" s="61"/>
      <c r="B26942" s="61"/>
      <c r="C26942" s="61"/>
      <c r="D26942" s="57"/>
      <c r="E26942" s="62"/>
    </row>
    <row r="26943">
      <c r="A26943" s="61"/>
      <c r="B26943" s="61"/>
      <c r="C26943" s="61"/>
      <c r="D26943" s="57"/>
      <c r="E26943" s="62"/>
    </row>
    <row r="26944">
      <c r="A26944" s="61"/>
      <c r="B26944" s="61"/>
      <c r="C26944" s="61"/>
      <c r="D26944" s="57"/>
      <c r="E26944" s="62"/>
    </row>
    <row r="26945">
      <c r="A26945" s="61"/>
      <c r="B26945" s="61"/>
      <c r="C26945" s="61"/>
      <c r="D26945" s="57"/>
      <c r="E26945" s="62"/>
    </row>
    <row r="26946">
      <c r="A26946" s="61"/>
      <c r="B26946" s="61"/>
      <c r="C26946" s="61"/>
      <c r="D26946" s="57"/>
      <c r="E26946" s="62"/>
    </row>
    <row r="26947">
      <c r="A26947" s="61"/>
      <c r="B26947" s="61"/>
      <c r="C26947" s="61"/>
      <c r="D26947" s="57"/>
      <c r="E26947" s="62"/>
    </row>
    <row r="26948">
      <c r="A26948" s="61"/>
      <c r="B26948" s="61"/>
      <c r="C26948" s="61"/>
      <c r="D26948" s="57"/>
      <c r="E26948" s="62"/>
    </row>
    <row r="26949">
      <c r="A26949" s="61"/>
      <c r="B26949" s="61"/>
      <c r="C26949" s="61"/>
      <c r="D26949" s="57"/>
      <c r="E26949" s="62"/>
    </row>
    <row r="26950">
      <c r="A26950" s="61"/>
      <c r="B26950" s="61"/>
      <c r="C26950" s="61"/>
      <c r="D26950" s="57"/>
      <c r="E26950" s="62"/>
    </row>
    <row r="26951">
      <c r="A26951" s="61"/>
      <c r="B26951" s="61"/>
      <c r="C26951" s="61"/>
      <c r="D26951" s="57"/>
      <c r="E26951" s="62"/>
    </row>
    <row r="26952">
      <c r="A26952" s="61"/>
      <c r="B26952" s="61"/>
      <c r="C26952" s="61"/>
      <c r="D26952" s="57"/>
      <c r="E26952" s="62"/>
    </row>
    <row r="26953">
      <c r="A26953" s="61"/>
      <c r="B26953" s="61"/>
      <c r="C26953" s="61"/>
      <c r="D26953" s="57"/>
      <c r="E26953" s="62"/>
    </row>
    <row r="26954">
      <c r="A26954" s="61"/>
      <c r="B26954" s="61"/>
      <c r="C26954" s="61"/>
      <c r="D26954" s="57"/>
      <c r="E26954" s="62"/>
    </row>
    <row r="26955">
      <c r="A26955" s="61"/>
      <c r="B26955" s="61"/>
      <c r="C26955" s="61"/>
      <c r="D26955" s="57"/>
      <c r="E26955" s="62"/>
    </row>
    <row r="26956">
      <c r="A26956" s="61"/>
      <c r="B26956" s="61"/>
      <c r="C26956" s="61"/>
      <c r="D26956" s="57"/>
      <c r="E26956" s="62"/>
    </row>
    <row r="26957">
      <c r="A26957" s="61"/>
      <c r="B26957" s="61"/>
      <c r="C26957" s="61"/>
      <c r="D26957" s="57"/>
      <c r="E26957" s="62"/>
    </row>
    <row r="26958">
      <c r="A26958" s="61"/>
      <c r="B26958" s="61"/>
      <c r="C26958" s="61"/>
      <c r="D26958" s="57"/>
      <c r="E26958" s="62"/>
    </row>
    <row r="26959">
      <c r="A26959" s="61"/>
      <c r="B26959" s="61"/>
      <c r="C26959" s="61"/>
      <c r="D26959" s="57"/>
      <c r="E26959" s="62"/>
    </row>
    <row r="26960">
      <c r="A26960" s="61"/>
      <c r="B26960" s="61"/>
      <c r="C26960" s="61"/>
      <c r="D26960" s="57"/>
      <c r="E26960" s="62"/>
    </row>
    <row r="26961">
      <c r="A26961" s="61"/>
      <c r="B26961" s="61"/>
      <c r="C26961" s="61"/>
      <c r="D26961" s="57"/>
      <c r="E26961" s="62"/>
    </row>
    <row r="26962">
      <c r="A26962" s="61"/>
      <c r="B26962" s="61"/>
      <c r="C26962" s="61"/>
      <c r="D26962" s="57"/>
      <c r="E26962" s="62"/>
    </row>
    <row r="26963">
      <c r="A26963" s="61"/>
      <c r="B26963" s="61"/>
      <c r="C26963" s="61"/>
      <c r="D26963" s="57"/>
      <c r="E26963" s="62"/>
    </row>
    <row r="26964">
      <c r="A26964" s="61"/>
      <c r="B26964" s="61"/>
      <c r="C26964" s="61"/>
      <c r="D26964" s="57"/>
      <c r="E26964" s="62"/>
    </row>
    <row r="26965">
      <c r="A26965" s="61"/>
      <c r="B26965" s="61"/>
      <c r="C26965" s="61"/>
      <c r="D26965" s="57"/>
      <c r="E26965" s="62"/>
    </row>
    <row r="26966">
      <c r="A26966" s="61"/>
      <c r="B26966" s="61"/>
      <c r="C26966" s="61"/>
      <c r="D26966" s="57"/>
      <c r="E26966" s="62"/>
    </row>
    <row r="26967">
      <c r="A26967" s="61"/>
      <c r="B26967" s="61"/>
      <c r="C26967" s="61"/>
      <c r="D26967" s="57"/>
      <c r="E26967" s="62"/>
    </row>
    <row r="26968">
      <c r="A26968" s="61"/>
      <c r="B26968" s="61"/>
      <c r="C26968" s="61"/>
      <c r="D26968" s="57"/>
      <c r="E26968" s="62"/>
    </row>
    <row r="26969">
      <c r="A26969" s="61"/>
      <c r="B26969" s="61"/>
      <c r="C26969" s="61"/>
      <c r="D26969" s="57"/>
      <c r="E26969" s="62"/>
    </row>
    <row r="26970">
      <c r="A26970" s="61"/>
      <c r="B26970" s="61"/>
      <c r="C26970" s="61"/>
      <c r="D26970" s="57"/>
      <c r="E26970" s="62"/>
    </row>
    <row r="26971">
      <c r="A26971" s="61"/>
      <c r="B26971" s="61"/>
      <c r="C26971" s="61"/>
      <c r="D26971" s="57"/>
      <c r="E26971" s="62"/>
    </row>
    <row r="26972">
      <c r="A26972" s="61"/>
      <c r="B26972" s="61"/>
      <c r="C26972" s="61"/>
      <c r="D26972" s="57"/>
      <c r="E26972" s="62"/>
    </row>
    <row r="26973">
      <c r="A26973" s="61"/>
      <c r="B26973" s="61"/>
      <c r="C26973" s="61"/>
      <c r="D26973" s="57"/>
      <c r="E26973" s="62"/>
    </row>
    <row r="26974">
      <c r="A26974" s="61"/>
      <c r="B26974" s="61"/>
      <c r="C26974" s="61"/>
      <c r="D26974" s="57"/>
      <c r="E26974" s="62"/>
    </row>
    <row r="26975">
      <c r="A26975" s="61"/>
      <c r="B26975" s="61"/>
      <c r="C26975" s="61"/>
      <c r="D26975" s="57"/>
      <c r="E26975" s="62"/>
    </row>
    <row r="26976">
      <c r="A26976" s="61"/>
      <c r="B26976" s="61"/>
      <c r="C26976" s="61"/>
      <c r="D26976" s="57"/>
      <c r="E26976" s="62"/>
    </row>
    <row r="26977">
      <c r="A26977" s="61"/>
      <c r="B26977" s="61"/>
      <c r="C26977" s="61"/>
      <c r="D26977" s="57"/>
      <c r="E26977" s="62"/>
    </row>
    <row r="26978">
      <c r="A26978" s="61"/>
      <c r="B26978" s="61"/>
      <c r="C26978" s="61"/>
      <c r="D26978" s="57"/>
      <c r="E26978" s="62"/>
    </row>
    <row r="26979">
      <c r="A26979" s="61"/>
      <c r="B26979" s="61"/>
      <c r="C26979" s="61"/>
      <c r="D26979" s="57"/>
      <c r="E26979" s="62"/>
    </row>
    <row r="26980">
      <c r="A26980" s="61"/>
      <c r="B26980" s="61"/>
      <c r="C26980" s="61"/>
      <c r="D26980" s="57"/>
      <c r="E26980" s="62"/>
    </row>
    <row r="26981">
      <c r="A26981" s="61"/>
      <c r="B26981" s="61"/>
      <c r="C26981" s="61"/>
      <c r="D26981" s="57"/>
      <c r="E26981" s="62"/>
    </row>
    <row r="26982">
      <c r="A26982" s="61"/>
      <c r="B26982" s="61"/>
      <c r="C26982" s="61"/>
      <c r="D26982" s="57"/>
      <c r="E26982" s="62"/>
    </row>
    <row r="26983">
      <c r="A26983" s="61"/>
      <c r="B26983" s="61"/>
      <c r="C26983" s="61"/>
      <c r="D26983" s="57"/>
      <c r="E26983" s="62"/>
    </row>
    <row r="26984">
      <c r="A26984" s="61"/>
      <c r="B26984" s="61"/>
      <c r="C26984" s="61"/>
      <c r="D26984" s="57"/>
      <c r="E26984" s="62"/>
    </row>
    <row r="26985">
      <c r="A26985" s="61"/>
      <c r="B26985" s="61"/>
      <c r="C26985" s="61"/>
      <c r="D26985" s="57"/>
      <c r="E26985" s="62"/>
    </row>
    <row r="26986">
      <c r="A26986" s="61"/>
      <c r="B26986" s="61"/>
      <c r="C26986" s="61"/>
      <c r="D26986" s="57"/>
      <c r="E26986" s="62"/>
    </row>
    <row r="26987">
      <c r="A26987" s="61"/>
      <c r="B26987" s="61"/>
      <c r="C26987" s="61"/>
      <c r="D26987" s="57"/>
      <c r="E26987" s="62"/>
    </row>
    <row r="26988">
      <c r="A26988" s="61"/>
      <c r="B26988" s="61"/>
      <c r="C26988" s="61"/>
      <c r="D26988" s="57"/>
      <c r="E26988" s="62"/>
    </row>
    <row r="26989">
      <c r="A26989" s="61"/>
      <c r="B26989" s="61"/>
      <c r="C26989" s="61"/>
      <c r="D26989" s="57"/>
      <c r="E26989" s="62"/>
    </row>
    <row r="26990">
      <c r="A26990" s="61"/>
      <c r="B26990" s="61"/>
      <c r="C26990" s="61"/>
      <c r="D26990" s="57"/>
      <c r="E26990" s="62"/>
    </row>
    <row r="26991">
      <c r="A26991" s="61"/>
      <c r="B26991" s="61"/>
      <c r="C26991" s="61"/>
      <c r="D26991" s="57"/>
      <c r="E26991" s="62"/>
    </row>
    <row r="26992">
      <c r="A26992" s="61"/>
      <c r="B26992" s="61"/>
      <c r="C26992" s="61"/>
      <c r="D26992" s="57"/>
      <c r="E26992" s="62"/>
    </row>
    <row r="26993">
      <c r="A26993" s="61"/>
      <c r="B26993" s="61"/>
      <c r="C26993" s="61"/>
      <c r="D26993" s="57"/>
      <c r="E26993" s="62"/>
    </row>
    <row r="26994">
      <c r="A26994" s="61"/>
      <c r="B26994" s="61"/>
      <c r="C26994" s="61"/>
      <c r="D26994" s="57"/>
      <c r="E26994" s="62"/>
    </row>
    <row r="26995">
      <c r="A26995" s="61"/>
      <c r="B26995" s="61"/>
      <c r="C26995" s="61"/>
      <c r="D26995" s="57"/>
      <c r="E26995" s="62"/>
    </row>
    <row r="26996">
      <c r="A26996" s="61"/>
      <c r="B26996" s="61"/>
      <c r="C26996" s="61"/>
      <c r="D26996" s="57"/>
      <c r="E26996" s="62"/>
    </row>
    <row r="26997">
      <c r="A26997" s="61"/>
      <c r="B26997" s="61"/>
      <c r="C26997" s="61"/>
      <c r="D26997" s="57"/>
      <c r="E26997" s="62"/>
    </row>
    <row r="26998">
      <c r="A26998" s="61"/>
      <c r="B26998" s="61"/>
      <c r="C26998" s="61"/>
      <c r="D26998" s="57"/>
      <c r="E26998" s="62"/>
    </row>
    <row r="26999">
      <c r="A26999" s="61"/>
      <c r="B26999" s="61"/>
      <c r="C26999" s="61"/>
      <c r="D26999" s="57"/>
      <c r="E26999" s="62"/>
    </row>
    <row r="27000">
      <c r="A27000" s="61"/>
      <c r="B27000" s="61"/>
      <c r="C27000" s="61"/>
      <c r="D27000" s="57"/>
      <c r="E27000" s="62"/>
    </row>
    <row r="27001">
      <c r="A27001" s="61"/>
      <c r="B27001" s="61"/>
      <c r="C27001" s="61"/>
      <c r="D27001" s="57"/>
      <c r="E27001" s="62"/>
    </row>
    <row r="27002">
      <c r="A27002" s="61"/>
      <c r="B27002" s="61"/>
      <c r="C27002" s="61"/>
      <c r="D27002" s="57"/>
      <c r="E27002" s="62"/>
    </row>
    <row r="27003">
      <c r="A27003" s="61"/>
      <c r="B27003" s="61"/>
      <c r="C27003" s="61"/>
      <c r="D27003" s="57"/>
      <c r="E27003" s="62"/>
    </row>
    <row r="27004">
      <c r="A27004" s="61"/>
      <c r="B27004" s="61"/>
      <c r="C27004" s="61"/>
      <c r="D27004" s="57"/>
      <c r="E27004" s="62"/>
    </row>
    <row r="27005">
      <c r="A27005" s="61"/>
      <c r="B27005" s="61"/>
      <c r="C27005" s="61"/>
      <c r="D27005" s="57"/>
      <c r="E27005" s="62"/>
    </row>
    <row r="27006">
      <c r="A27006" s="61"/>
      <c r="B27006" s="61"/>
      <c r="C27006" s="61"/>
      <c r="D27006" s="57"/>
      <c r="E27006" s="62"/>
    </row>
    <row r="27007">
      <c r="A27007" s="61"/>
      <c r="B27007" s="61"/>
      <c r="C27007" s="61"/>
      <c r="D27007" s="57"/>
      <c r="E27007" s="62"/>
    </row>
    <row r="27008">
      <c r="A27008" s="61"/>
      <c r="B27008" s="61"/>
      <c r="C27008" s="61"/>
      <c r="D27008" s="57"/>
      <c r="E27008" s="62"/>
    </row>
    <row r="27009">
      <c r="A27009" s="61"/>
      <c r="B27009" s="61"/>
      <c r="C27009" s="61"/>
      <c r="D27009" s="57"/>
      <c r="E27009" s="62"/>
    </row>
    <row r="27010">
      <c r="A27010" s="61"/>
      <c r="B27010" s="61"/>
      <c r="C27010" s="61"/>
      <c r="D27010" s="57"/>
      <c r="E27010" s="62"/>
    </row>
    <row r="27011">
      <c r="A27011" s="61"/>
      <c r="B27011" s="61"/>
      <c r="C27011" s="61"/>
      <c r="D27011" s="57"/>
      <c r="E27011" s="62"/>
    </row>
    <row r="27012">
      <c r="A27012" s="61"/>
      <c r="B27012" s="61"/>
      <c r="C27012" s="61"/>
      <c r="D27012" s="57"/>
      <c r="E27012" s="62"/>
    </row>
    <row r="27013">
      <c r="A27013" s="61"/>
      <c r="B27013" s="61"/>
      <c r="C27013" s="61"/>
      <c r="D27013" s="57"/>
      <c r="E27013" s="62"/>
    </row>
    <row r="27014">
      <c r="A27014" s="61"/>
      <c r="B27014" s="61"/>
      <c r="C27014" s="61"/>
      <c r="D27014" s="57"/>
      <c r="E27014" s="62"/>
    </row>
    <row r="27015">
      <c r="A27015" s="61"/>
      <c r="B27015" s="61"/>
      <c r="C27015" s="61"/>
      <c r="D27015" s="57"/>
      <c r="E27015" s="62"/>
    </row>
    <row r="27016">
      <c r="A27016" s="61"/>
      <c r="B27016" s="61"/>
      <c r="C27016" s="61"/>
      <c r="D27016" s="57"/>
      <c r="E27016" s="62"/>
    </row>
    <row r="27017">
      <c r="A27017" s="61"/>
      <c r="B27017" s="61"/>
      <c r="C27017" s="61"/>
      <c r="D27017" s="57"/>
      <c r="E27017" s="62"/>
    </row>
    <row r="27018">
      <c r="A27018" s="61"/>
      <c r="B27018" s="61"/>
      <c r="C27018" s="61"/>
      <c r="D27018" s="57"/>
      <c r="E27018" s="62"/>
    </row>
    <row r="27019">
      <c r="A27019" s="61"/>
      <c r="B27019" s="61"/>
      <c r="C27019" s="61"/>
      <c r="D27019" s="57"/>
      <c r="E27019" s="62"/>
    </row>
    <row r="27020">
      <c r="A27020" s="61"/>
      <c r="B27020" s="61"/>
      <c r="C27020" s="61"/>
      <c r="D27020" s="57"/>
      <c r="E27020" s="62"/>
    </row>
    <row r="27021">
      <c r="A27021" s="61"/>
      <c r="B27021" s="61"/>
      <c r="C27021" s="61"/>
      <c r="D27021" s="57"/>
      <c r="E27021" s="62"/>
    </row>
    <row r="27022">
      <c r="A27022" s="61"/>
      <c r="B27022" s="61"/>
      <c r="C27022" s="61"/>
      <c r="D27022" s="57"/>
      <c r="E27022" s="62"/>
    </row>
    <row r="27023">
      <c r="A27023" s="61"/>
      <c r="B27023" s="61"/>
      <c r="C27023" s="61"/>
      <c r="D27023" s="57"/>
      <c r="E27023" s="62"/>
    </row>
    <row r="27024">
      <c r="A27024" s="61"/>
      <c r="B27024" s="61"/>
      <c r="C27024" s="61"/>
      <c r="D27024" s="57"/>
      <c r="E27024" s="62"/>
    </row>
    <row r="27025">
      <c r="A27025" s="61"/>
      <c r="B27025" s="61"/>
      <c r="C27025" s="61"/>
      <c r="D27025" s="57"/>
      <c r="E27025" s="62"/>
    </row>
    <row r="27026">
      <c r="A27026" s="61"/>
      <c r="B27026" s="61"/>
      <c r="C27026" s="61"/>
      <c r="D27026" s="57"/>
      <c r="E27026" s="62"/>
    </row>
    <row r="27027">
      <c r="A27027" s="61"/>
      <c r="B27027" s="61"/>
      <c r="C27027" s="61"/>
      <c r="D27027" s="57"/>
      <c r="E27027" s="62"/>
    </row>
    <row r="27028">
      <c r="A27028" s="61"/>
      <c r="B27028" s="61"/>
      <c r="C27028" s="61"/>
      <c r="D27028" s="57"/>
      <c r="E27028" s="62"/>
    </row>
    <row r="27029">
      <c r="A27029" s="61"/>
      <c r="B27029" s="61"/>
      <c r="C27029" s="61"/>
      <c r="D27029" s="57"/>
      <c r="E27029" s="62"/>
    </row>
    <row r="27030">
      <c r="A27030" s="61"/>
      <c r="B27030" s="61"/>
      <c r="C27030" s="61"/>
      <c r="D27030" s="57"/>
      <c r="E27030" s="62"/>
    </row>
    <row r="27031">
      <c r="A27031" s="61"/>
      <c r="B27031" s="61"/>
      <c r="C27031" s="61"/>
      <c r="D27031" s="57"/>
      <c r="E27031" s="62"/>
    </row>
    <row r="27032">
      <c r="A27032" s="61"/>
      <c r="B27032" s="61"/>
      <c r="C27032" s="61"/>
      <c r="D27032" s="57"/>
      <c r="E27032" s="62"/>
    </row>
    <row r="27033">
      <c r="A27033" s="61"/>
      <c r="B27033" s="61"/>
      <c r="C27033" s="61"/>
      <c r="D27033" s="57"/>
      <c r="E27033" s="62"/>
    </row>
    <row r="27034">
      <c r="A27034" s="61"/>
      <c r="B27034" s="61"/>
      <c r="C27034" s="61"/>
      <c r="D27034" s="57"/>
      <c r="E27034" s="62"/>
    </row>
    <row r="27035">
      <c r="A27035" s="61"/>
      <c r="B27035" s="61"/>
      <c r="C27035" s="61"/>
      <c r="D27035" s="57"/>
      <c r="E27035" s="62"/>
    </row>
    <row r="27036">
      <c r="A27036" s="61"/>
      <c r="B27036" s="61"/>
      <c r="C27036" s="61"/>
      <c r="D27036" s="57"/>
      <c r="E27036" s="62"/>
    </row>
    <row r="27037">
      <c r="A27037" s="61"/>
      <c r="B27037" s="61"/>
      <c r="C27037" s="61"/>
      <c r="D27037" s="57"/>
      <c r="E27037" s="62"/>
    </row>
    <row r="27038">
      <c r="A27038" s="61"/>
      <c r="B27038" s="61"/>
      <c r="C27038" s="61"/>
      <c r="D27038" s="57"/>
      <c r="E27038" s="62"/>
    </row>
    <row r="27039">
      <c r="A27039" s="61"/>
      <c r="B27039" s="61"/>
      <c r="C27039" s="61"/>
      <c r="D27039" s="57"/>
      <c r="E27039" s="62"/>
    </row>
    <row r="27040">
      <c r="A27040" s="61"/>
      <c r="B27040" s="61"/>
      <c r="C27040" s="61"/>
      <c r="D27040" s="57"/>
      <c r="E27040" s="62"/>
    </row>
    <row r="27041">
      <c r="A27041" s="61"/>
      <c r="B27041" s="61"/>
      <c r="C27041" s="61"/>
      <c r="D27041" s="57"/>
      <c r="E27041" s="62"/>
    </row>
    <row r="27042">
      <c r="A27042" s="61"/>
      <c r="B27042" s="61"/>
      <c r="C27042" s="61"/>
      <c r="D27042" s="57"/>
      <c r="E27042" s="62"/>
    </row>
    <row r="27043">
      <c r="A27043" s="61"/>
      <c r="B27043" s="61"/>
      <c r="C27043" s="61"/>
      <c r="D27043" s="57"/>
      <c r="E27043" s="62"/>
    </row>
    <row r="27044">
      <c r="A27044" s="61"/>
      <c r="B27044" s="61"/>
      <c r="C27044" s="61"/>
      <c r="D27044" s="57"/>
      <c r="E27044" s="62"/>
    </row>
    <row r="27045">
      <c r="A27045" s="61"/>
      <c r="B27045" s="61"/>
      <c r="C27045" s="61"/>
      <c r="D27045" s="57"/>
      <c r="E27045" s="62"/>
    </row>
    <row r="27046">
      <c r="A27046" s="61"/>
      <c r="B27046" s="61"/>
      <c r="C27046" s="61"/>
      <c r="D27046" s="57"/>
      <c r="E27046" s="62"/>
    </row>
    <row r="27047">
      <c r="A27047" s="61"/>
      <c r="B27047" s="61"/>
      <c r="C27047" s="61"/>
      <c r="D27047" s="57"/>
      <c r="E27047" s="62"/>
    </row>
    <row r="27048">
      <c r="A27048" s="61"/>
      <c r="B27048" s="61"/>
      <c r="C27048" s="61"/>
      <c r="D27048" s="57"/>
      <c r="E27048" s="62"/>
    </row>
    <row r="27049">
      <c r="A27049" s="61"/>
      <c r="B27049" s="61"/>
      <c r="C27049" s="61"/>
      <c r="D27049" s="57"/>
      <c r="E27049" s="62"/>
    </row>
    <row r="27050">
      <c r="A27050" s="61"/>
      <c r="B27050" s="61"/>
      <c r="C27050" s="61"/>
      <c r="D27050" s="57"/>
      <c r="E27050" s="62"/>
    </row>
    <row r="27051">
      <c r="A27051" s="61"/>
      <c r="B27051" s="61"/>
      <c r="C27051" s="61"/>
      <c r="D27051" s="57"/>
      <c r="E27051" s="62"/>
    </row>
    <row r="27052">
      <c r="A27052" s="61"/>
      <c r="B27052" s="61"/>
      <c r="C27052" s="61"/>
      <c r="D27052" s="57"/>
      <c r="E27052" s="62"/>
    </row>
    <row r="27053">
      <c r="A27053" s="61"/>
      <c r="B27053" s="61"/>
      <c r="C27053" s="61"/>
      <c r="D27053" s="57"/>
      <c r="E27053" s="62"/>
    </row>
    <row r="27054">
      <c r="A27054" s="61"/>
      <c r="B27054" s="61"/>
      <c r="C27054" s="61"/>
      <c r="D27054" s="57"/>
      <c r="E27054" s="62"/>
    </row>
    <row r="27055">
      <c r="A27055" s="61"/>
      <c r="B27055" s="61"/>
      <c r="C27055" s="61"/>
      <c r="D27055" s="57"/>
      <c r="E27055" s="62"/>
    </row>
    <row r="27056">
      <c r="A27056" s="61"/>
      <c r="B27056" s="61"/>
      <c r="C27056" s="61"/>
      <c r="D27056" s="57"/>
      <c r="E27056" s="62"/>
    </row>
    <row r="27057">
      <c r="A27057" s="61"/>
      <c r="B27057" s="61"/>
      <c r="C27057" s="61"/>
      <c r="D27057" s="57"/>
      <c r="E27057" s="62"/>
    </row>
    <row r="27058">
      <c r="A27058" s="61"/>
      <c r="B27058" s="61"/>
      <c r="C27058" s="61"/>
      <c r="D27058" s="57"/>
      <c r="E27058" s="62"/>
    </row>
    <row r="27059">
      <c r="A27059" s="61"/>
      <c r="B27059" s="61"/>
      <c r="C27059" s="61"/>
      <c r="D27059" s="57"/>
      <c r="E27059" s="62"/>
    </row>
    <row r="27060">
      <c r="A27060" s="61"/>
      <c r="B27060" s="61"/>
      <c r="C27060" s="61"/>
      <c r="D27060" s="57"/>
      <c r="E27060" s="62"/>
    </row>
    <row r="27061">
      <c r="A27061" s="61"/>
      <c r="B27061" s="61"/>
      <c r="C27061" s="61"/>
      <c r="D27061" s="57"/>
      <c r="E27061" s="62"/>
    </row>
    <row r="27062">
      <c r="A27062" s="61"/>
      <c r="B27062" s="61"/>
      <c r="C27062" s="61"/>
      <c r="D27062" s="57"/>
      <c r="E27062" s="62"/>
    </row>
    <row r="27063">
      <c r="A27063" s="61"/>
      <c r="B27063" s="61"/>
      <c r="C27063" s="61"/>
      <c r="D27063" s="57"/>
      <c r="E27063" s="62"/>
    </row>
    <row r="27064">
      <c r="A27064" s="61"/>
      <c r="B27064" s="61"/>
      <c r="C27064" s="61"/>
      <c r="D27064" s="57"/>
      <c r="E27064" s="62"/>
    </row>
    <row r="27065">
      <c r="A27065" s="61"/>
      <c r="B27065" s="61"/>
      <c r="C27065" s="61"/>
      <c r="D27065" s="57"/>
      <c r="E27065" s="62"/>
    </row>
    <row r="27066">
      <c r="A27066" s="61"/>
      <c r="B27066" s="61"/>
      <c r="C27066" s="61"/>
      <c r="D27066" s="57"/>
      <c r="E27066" s="62"/>
    </row>
    <row r="27067">
      <c r="A27067" s="61"/>
      <c r="B27067" s="61"/>
      <c r="C27067" s="61"/>
      <c r="D27067" s="57"/>
      <c r="E27067" s="62"/>
    </row>
    <row r="27068">
      <c r="A27068" s="61"/>
      <c r="B27068" s="61"/>
      <c r="C27068" s="61"/>
      <c r="D27068" s="57"/>
      <c r="E27068" s="62"/>
    </row>
    <row r="27069">
      <c r="A27069" s="61"/>
      <c r="B27069" s="61"/>
      <c r="C27069" s="61"/>
      <c r="D27069" s="57"/>
      <c r="E27069" s="62"/>
    </row>
    <row r="27070">
      <c r="A27070" s="61"/>
      <c r="B27070" s="61"/>
      <c r="C27070" s="61"/>
      <c r="D27070" s="57"/>
      <c r="E27070" s="62"/>
    </row>
    <row r="27071">
      <c r="A27071" s="61"/>
      <c r="B27071" s="61"/>
      <c r="C27071" s="61"/>
      <c r="D27071" s="57"/>
      <c r="E27071" s="62"/>
    </row>
    <row r="27072">
      <c r="A27072" s="61"/>
      <c r="B27072" s="61"/>
      <c r="C27072" s="61"/>
      <c r="D27072" s="57"/>
      <c r="E27072" s="62"/>
    </row>
    <row r="27073">
      <c r="A27073" s="61"/>
      <c r="B27073" s="61"/>
      <c r="C27073" s="61"/>
      <c r="D27073" s="57"/>
      <c r="E27073" s="62"/>
    </row>
    <row r="27074">
      <c r="A27074" s="61"/>
      <c r="B27074" s="61"/>
      <c r="C27074" s="61"/>
      <c r="D27074" s="57"/>
      <c r="E27074" s="62"/>
    </row>
    <row r="27075">
      <c r="A27075" s="61"/>
      <c r="B27075" s="61"/>
      <c r="C27075" s="61"/>
      <c r="D27075" s="57"/>
      <c r="E27075" s="62"/>
    </row>
    <row r="27076">
      <c r="A27076" s="61"/>
      <c r="B27076" s="61"/>
      <c r="C27076" s="61"/>
      <c r="D27076" s="57"/>
      <c r="E27076" s="62"/>
    </row>
    <row r="27077">
      <c r="A27077" s="61"/>
      <c r="B27077" s="61"/>
      <c r="C27077" s="61"/>
      <c r="D27077" s="57"/>
      <c r="E27077" s="62"/>
    </row>
    <row r="27078">
      <c r="A27078" s="61"/>
      <c r="B27078" s="61"/>
      <c r="C27078" s="61"/>
      <c r="D27078" s="57"/>
      <c r="E27078" s="62"/>
    </row>
    <row r="27079">
      <c r="A27079" s="61"/>
      <c r="B27079" s="61"/>
      <c r="C27079" s="61"/>
      <c r="D27079" s="57"/>
      <c r="E27079" s="62"/>
    </row>
    <row r="27080">
      <c r="A27080" s="61"/>
      <c r="B27080" s="61"/>
      <c r="C27080" s="61"/>
      <c r="D27080" s="57"/>
      <c r="E27080" s="62"/>
    </row>
    <row r="27081">
      <c r="A27081" s="61"/>
      <c r="B27081" s="61"/>
      <c r="C27081" s="61"/>
      <c r="D27081" s="57"/>
      <c r="E27081" s="62"/>
    </row>
    <row r="27082">
      <c r="A27082" s="61"/>
      <c r="B27082" s="61"/>
      <c r="C27082" s="61"/>
      <c r="D27082" s="57"/>
      <c r="E27082" s="62"/>
    </row>
    <row r="27083">
      <c r="A27083" s="61"/>
      <c r="B27083" s="61"/>
      <c r="C27083" s="61"/>
      <c r="D27083" s="57"/>
      <c r="E27083" s="62"/>
    </row>
    <row r="27084">
      <c r="A27084" s="61"/>
      <c r="B27084" s="61"/>
      <c r="C27084" s="61"/>
      <c r="D27084" s="57"/>
      <c r="E27084" s="62"/>
    </row>
    <row r="27085">
      <c r="A27085" s="61"/>
      <c r="B27085" s="61"/>
      <c r="C27085" s="61"/>
      <c r="D27085" s="57"/>
      <c r="E27085" s="62"/>
    </row>
    <row r="27086">
      <c r="A27086" s="61"/>
      <c r="B27086" s="61"/>
      <c r="C27086" s="61"/>
      <c r="D27086" s="57"/>
      <c r="E27086" s="62"/>
    </row>
    <row r="27087">
      <c r="A27087" s="61"/>
      <c r="B27087" s="61"/>
      <c r="C27087" s="61"/>
      <c r="D27087" s="57"/>
      <c r="E27087" s="62"/>
    </row>
    <row r="27088">
      <c r="A27088" s="61"/>
      <c r="B27088" s="61"/>
      <c r="C27088" s="61"/>
      <c r="D27088" s="57"/>
      <c r="E27088" s="62"/>
    </row>
    <row r="27089">
      <c r="A27089" s="61"/>
      <c r="B27089" s="61"/>
      <c r="C27089" s="61"/>
      <c r="D27089" s="57"/>
      <c r="E27089" s="62"/>
    </row>
    <row r="27090">
      <c r="A27090" s="61"/>
      <c r="B27090" s="61"/>
      <c r="C27090" s="61"/>
      <c r="D27090" s="57"/>
      <c r="E27090" s="62"/>
    </row>
    <row r="27091">
      <c r="A27091" s="61"/>
      <c r="B27091" s="61"/>
      <c r="C27091" s="61"/>
      <c r="D27091" s="57"/>
      <c r="E27091" s="62"/>
    </row>
    <row r="27092">
      <c r="A27092" s="61"/>
      <c r="B27092" s="61"/>
      <c r="C27092" s="61"/>
      <c r="D27092" s="57"/>
      <c r="E27092" s="62"/>
    </row>
    <row r="27093">
      <c r="A27093" s="61"/>
      <c r="B27093" s="61"/>
      <c r="C27093" s="61"/>
      <c r="D27093" s="57"/>
      <c r="E27093" s="62"/>
    </row>
    <row r="27094">
      <c r="A27094" s="61"/>
      <c r="B27094" s="61"/>
      <c r="C27094" s="61"/>
      <c r="D27094" s="57"/>
      <c r="E27094" s="62"/>
    </row>
    <row r="27095">
      <c r="A27095" s="61"/>
      <c r="B27095" s="61"/>
      <c r="C27095" s="61"/>
      <c r="D27095" s="57"/>
      <c r="E27095" s="62"/>
    </row>
    <row r="27096">
      <c r="A27096" s="61"/>
      <c r="B27096" s="61"/>
      <c r="C27096" s="61"/>
      <c r="D27096" s="57"/>
      <c r="E27096" s="62"/>
    </row>
    <row r="27097">
      <c r="A27097" s="61"/>
      <c r="B27097" s="61"/>
      <c r="C27097" s="61"/>
      <c r="D27097" s="57"/>
      <c r="E27097" s="62"/>
    </row>
    <row r="27098">
      <c r="A27098" s="61"/>
      <c r="B27098" s="61"/>
      <c r="C27098" s="61"/>
      <c r="D27098" s="57"/>
      <c r="E27098" s="62"/>
    </row>
    <row r="27099">
      <c r="A27099" s="61"/>
      <c r="B27099" s="61"/>
      <c r="C27099" s="61"/>
      <c r="D27099" s="57"/>
      <c r="E27099" s="62"/>
    </row>
    <row r="27100">
      <c r="A27100" s="61"/>
      <c r="B27100" s="61"/>
      <c r="C27100" s="61"/>
      <c r="D27100" s="57"/>
      <c r="E27100" s="62"/>
    </row>
    <row r="27101">
      <c r="A27101" s="61"/>
      <c r="B27101" s="61"/>
      <c r="C27101" s="61"/>
      <c r="D27101" s="57"/>
      <c r="E27101" s="62"/>
    </row>
    <row r="27102">
      <c r="A27102" s="61"/>
      <c r="B27102" s="61"/>
      <c r="C27102" s="61"/>
      <c r="D27102" s="57"/>
      <c r="E27102" s="62"/>
    </row>
    <row r="27103">
      <c r="A27103" s="61"/>
      <c r="B27103" s="61"/>
      <c r="C27103" s="61"/>
      <c r="D27103" s="57"/>
      <c r="E27103" s="62"/>
    </row>
    <row r="27104">
      <c r="A27104" s="61"/>
      <c r="B27104" s="61"/>
      <c r="C27104" s="61"/>
      <c r="D27104" s="57"/>
      <c r="E27104" s="62"/>
    </row>
    <row r="27105">
      <c r="A27105" s="61"/>
      <c r="B27105" s="61"/>
      <c r="C27105" s="61"/>
      <c r="D27105" s="57"/>
      <c r="E27105" s="62"/>
    </row>
    <row r="27106">
      <c r="A27106" s="61"/>
      <c r="B27106" s="61"/>
      <c r="C27106" s="61"/>
      <c r="D27106" s="57"/>
      <c r="E27106" s="62"/>
    </row>
    <row r="27107">
      <c r="A27107" s="61"/>
      <c r="B27107" s="61"/>
      <c r="C27107" s="61"/>
      <c r="D27107" s="57"/>
      <c r="E27107" s="62"/>
    </row>
    <row r="27108">
      <c r="A27108" s="61"/>
      <c r="B27108" s="61"/>
      <c r="C27108" s="61"/>
      <c r="D27108" s="57"/>
      <c r="E27108" s="62"/>
    </row>
    <row r="27109">
      <c r="A27109" s="61"/>
      <c r="B27109" s="61"/>
      <c r="C27109" s="61"/>
      <c r="D27109" s="57"/>
      <c r="E27109" s="62"/>
    </row>
    <row r="27110">
      <c r="A27110" s="61"/>
      <c r="B27110" s="61"/>
      <c r="C27110" s="61"/>
      <c r="D27110" s="57"/>
      <c r="E27110" s="62"/>
    </row>
    <row r="27111">
      <c r="A27111" s="61"/>
      <c r="B27111" s="61"/>
      <c r="C27111" s="61"/>
      <c r="D27111" s="57"/>
      <c r="E27111" s="62"/>
    </row>
    <row r="27112">
      <c r="A27112" s="61"/>
      <c r="B27112" s="61"/>
      <c r="C27112" s="61"/>
      <c r="D27112" s="57"/>
      <c r="E27112" s="62"/>
    </row>
    <row r="27113">
      <c r="A27113" s="61"/>
      <c r="B27113" s="61"/>
      <c r="C27113" s="61"/>
      <c r="D27113" s="57"/>
      <c r="E27113" s="62"/>
    </row>
    <row r="27114">
      <c r="A27114" s="61"/>
      <c r="B27114" s="61"/>
      <c r="C27114" s="61"/>
      <c r="D27114" s="57"/>
      <c r="E27114" s="62"/>
    </row>
    <row r="27115">
      <c r="A27115" s="61"/>
      <c r="B27115" s="61"/>
      <c r="C27115" s="61"/>
      <c r="D27115" s="57"/>
      <c r="E27115" s="62"/>
    </row>
    <row r="27116">
      <c r="A27116" s="61"/>
      <c r="B27116" s="61"/>
      <c r="C27116" s="61"/>
      <c r="D27116" s="57"/>
      <c r="E27116" s="62"/>
    </row>
    <row r="27117">
      <c r="A27117" s="61"/>
      <c r="B27117" s="61"/>
      <c r="C27117" s="61"/>
      <c r="D27117" s="57"/>
      <c r="E27117" s="62"/>
    </row>
    <row r="27118">
      <c r="A27118" s="61"/>
      <c r="B27118" s="61"/>
      <c r="C27118" s="61"/>
      <c r="D27118" s="57"/>
      <c r="E27118" s="62"/>
    </row>
    <row r="27119">
      <c r="A27119" s="61"/>
      <c r="B27119" s="61"/>
      <c r="C27119" s="61"/>
      <c r="D27119" s="57"/>
      <c r="E27119" s="62"/>
    </row>
    <row r="27120">
      <c r="A27120" s="61"/>
      <c r="B27120" s="61"/>
      <c r="C27120" s="61"/>
      <c r="D27120" s="57"/>
      <c r="E27120" s="62"/>
    </row>
    <row r="27121">
      <c r="A27121" s="61"/>
      <c r="B27121" s="61"/>
      <c r="C27121" s="61"/>
      <c r="D27121" s="57"/>
      <c r="E27121" s="62"/>
    </row>
    <row r="27122">
      <c r="A27122" s="61"/>
      <c r="B27122" s="61"/>
      <c r="C27122" s="61"/>
      <c r="D27122" s="57"/>
      <c r="E27122" s="62"/>
    </row>
    <row r="27123">
      <c r="A27123" s="61"/>
      <c r="B27123" s="61"/>
      <c r="C27123" s="61"/>
      <c r="D27123" s="57"/>
      <c r="E27123" s="62"/>
    </row>
    <row r="27124">
      <c r="A27124" s="61"/>
      <c r="B27124" s="61"/>
      <c r="C27124" s="61"/>
      <c r="D27124" s="57"/>
      <c r="E27124" s="62"/>
    </row>
    <row r="27125">
      <c r="A27125" s="61"/>
      <c r="B27125" s="61"/>
      <c r="C27125" s="61"/>
      <c r="D27125" s="57"/>
      <c r="E27125" s="62"/>
    </row>
    <row r="27126">
      <c r="A27126" s="61"/>
      <c r="B27126" s="61"/>
      <c r="C27126" s="61"/>
      <c r="D27126" s="57"/>
      <c r="E27126" s="62"/>
    </row>
    <row r="27127">
      <c r="A27127" s="61"/>
      <c r="B27127" s="61"/>
      <c r="C27127" s="61"/>
      <c r="D27127" s="57"/>
      <c r="E27127" s="62"/>
    </row>
    <row r="27128">
      <c r="A27128" s="61"/>
      <c r="B27128" s="61"/>
      <c r="C27128" s="61"/>
      <c r="D27128" s="57"/>
      <c r="E27128" s="62"/>
    </row>
    <row r="27129">
      <c r="A27129" s="61"/>
      <c r="B27129" s="61"/>
      <c r="C27129" s="61"/>
      <c r="D27129" s="57"/>
      <c r="E27129" s="62"/>
    </row>
    <row r="27130">
      <c r="A27130" s="61"/>
      <c r="B27130" s="61"/>
      <c r="C27130" s="61"/>
      <c r="D27130" s="57"/>
      <c r="E27130" s="62"/>
    </row>
    <row r="27131">
      <c r="A27131" s="61"/>
      <c r="B27131" s="61"/>
      <c r="C27131" s="61"/>
      <c r="D27131" s="57"/>
      <c r="E27131" s="62"/>
    </row>
    <row r="27132">
      <c r="A27132" s="61"/>
      <c r="B27132" s="61"/>
      <c r="C27132" s="61"/>
      <c r="D27132" s="57"/>
      <c r="E27132" s="62"/>
    </row>
    <row r="27133">
      <c r="A27133" s="61"/>
      <c r="B27133" s="61"/>
      <c r="C27133" s="61"/>
      <c r="D27133" s="57"/>
      <c r="E27133" s="62"/>
    </row>
    <row r="27134">
      <c r="A27134" s="61"/>
      <c r="B27134" s="61"/>
      <c r="C27134" s="61"/>
      <c r="D27134" s="57"/>
      <c r="E27134" s="62"/>
    </row>
    <row r="27135">
      <c r="A27135" s="61"/>
      <c r="B27135" s="61"/>
      <c r="C27135" s="61"/>
      <c r="D27135" s="57"/>
      <c r="E27135" s="62"/>
    </row>
    <row r="27136">
      <c r="A27136" s="61"/>
      <c r="B27136" s="61"/>
      <c r="C27136" s="61"/>
      <c r="D27136" s="57"/>
      <c r="E27136" s="62"/>
    </row>
    <row r="27137">
      <c r="A27137" s="61"/>
      <c r="B27137" s="61"/>
      <c r="C27137" s="61"/>
      <c r="D27137" s="57"/>
      <c r="E27137" s="62"/>
    </row>
    <row r="27138">
      <c r="A27138" s="61"/>
      <c r="B27138" s="61"/>
      <c r="C27138" s="61"/>
      <c r="D27138" s="57"/>
      <c r="E27138" s="62"/>
    </row>
    <row r="27139">
      <c r="A27139" s="61"/>
      <c r="B27139" s="61"/>
      <c r="C27139" s="61"/>
      <c r="D27139" s="57"/>
      <c r="E27139" s="62"/>
    </row>
    <row r="27140">
      <c r="A27140" s="61"/>
      <c r="B27140" s="61"/>
      <c r="C27140" s="61"/>
      <c r="D27140" s="57"/>
      <c r="E27140" s="62"/>
    </row>
    <row r="27141">
      <c r="A27141" s="61"/>
      <c r="B27141" s="61"/>
      <c r="C27141" s="61"/>
      <c r="D27141" s="57"/>
      <c r="E27141" s="62"/>
    </row>
    <row r="27142">
      <c r="A27142" s="61"/>
      <c r="B27142" s="61"/>
      <c r="C27142" s="61"/>
      <c r="D27142" s="57"/>
      <c r="E27142" s="62"/>
    </row>
    <row r="27143">
      <c r="A27143" s="61"/>
      <c r="B27143" s="61"/>
      <c r="C27143" s="61"/>
      <c r="D27143" s="57"/>
      <c r="E27143" s="62"/>
    </row>
    <row r="27144">
      <c r="A27144" s="61"/>
      <c r="B27144" s="61"/>
      <c r="C27144" s="61"/>
      <c r="D27144" s="57"/>
      <c r="E27144" s="62"/>
    </row>
    <row r="27145">
      <c r="A27145" s="61"/>
      <c r="B27145" s="61"/>
      <c r="C27145" s="61"/>
      <c r="D27145" s="57"/>
      <c r="E27145" s="62"/>
    </row>
    <row r="27146">
      <c r="A27146" s="61"/>
      <c r="B27146" s="61"/>
      <c r="C27146" s="61"/>
      <c r="D27146" s="57"/>
      <c r="E27146" s="62"/>
    </row>
    <row r="27147">
      <c r="A27147" s="61"/>
      <c r="B27147" s="61"/>
      <c r="C27147" s="61"/>
      <c r="D27147" s="57"/>
      <c r="E27147" s="62"/>
    </row>
    <row r="27148">
      <c r="A27148" s="61"/>
      <c r="B27148" s="61"/>
      <c r="C27148" s="61"/>
      <c r="D27148" s="57"/>
      <c r="E27148" s="62"/>
    </row>
    <row r="27149">
      <c r="A27149" s="61"/>
      <c r="B27149" s="61"/>
      <c r="C27149" s="61"/>
      <c r="D27149" s="57"/>
      <c r="E27149" s="62"/>
    </row>
    <row r="27150">
      <c r="A27150" s="61"/>
      <c r="B27150" s="61"/>
      <c r="C27150" s="61"/>
      <c r="D27150" s="57"/>
      <c r="E27150" s="62"/>
    </row>
    <row r="27151">
      <c r="A27151" s="61"/>
      <c r="B27151" s="61"/>
      <c r="C27151" s="61"/>
      <c r="D27151" s="57"/>
      <c r="E27151" s="62"/>
    </row>
    <row r="27152">
      <c r="A27152" s="61"/>
      <c r="B27152" s="61"/>
      <c r="C27152" s="61"/>
      <c r="D27152" s="57"/>
      <c r="E27152" s="62"/>
    </row>
    <row r="27153">
      <c r="A27153" s="61"/>
      <c r="B27153" s="61"/>
      <c r="C27153" s="61"/>
      <c r="D27153" s="57"/>
      <c r="E27153" s="62"/>
    </row>
    <row r="27154">
      <c r="A27154" s="61"/>
      <c r="B27154" s="61"/>
      <c r="C27154" s="61"/>
      <c r="D27154" s="57"/>
      <c r="E27154" s="62"/>
    </row>
    <row r="27155">
      <c r="A27155" s="61"/>
      <c r="B27155" s="61"/>
      <c r="C27155" s="61"/>
      <c r="D27155" s="57"/>
      <c r="E27155" s="62"/>
    </row>
    <row r="27156">
      <c r="A27156" s="61"/>
      <c r="B27156" s="61"/>
      <c r="C27156" s="61"/>
      <c r="D27156" s="57"/>
      <c r="E27156" s="62"/>
    </row>
    <row r="27157">
      <c r="A27157" s="61"/>
      <c r="B27157" s="61"/>
      <c r="C27157" s="61"/>
      <c r="D27157" s="57"/>
      <c r="E27157" s="62"/>
    </row>
    <row r="27158">
      <c r="A27158" s="61"/>
      <c r="B27158" s="61"/>
      <c r="C27158" s="61"/>
      <c r="D27158" s="57"/>
      <c r="E27158" s="62"/>
    </row>
    <row r="27159">
      <c r="A27159" s="61"/>
      <c r="B27159" s="61"/>
      <c r="C27159" s="61"/>
      <c r="D27159" s="57"/>
      <c r="E27159" s="62"/>
    </row>
    <row r="27160">
      <c r="A27160" s="61"/>
      <c r="B27160" s="61"/>
      <c r="C27160" s="61"/>
      <c r="D27160" s="57"/>
      <c r="E27160" s="62"/>
    </row>
    <row r="27161">
      <c r="A27161" s="61"/>
      <c r="B27161" s="61"/>
      <c r="C27161" s="61"/>
      <c r="D27161" s="57"/>
      <c r="E27161" s="62"/>
    </row>
    <row r="27162">
      <c r="A27162" s="61"/>
      <c r="B27162" s="61"/>
      <c r="C27162" s="61"/>
      <c r="D27162" s="57"/>
      <c r="E27162" s="62"/>
    </row>
    <row r="27163">
      <c r="A27163" s="61"/>
      <c r="B27163" s="61"/>
      <c r="C27163" s="61"/>
      <c r="D27163" s="57"/>
      <c r="E27163" s="62"/>
    </row>
    <row r="27164">
      <c r="A27164" s="61"/>
      <c r="B27164" s="61"/>
      <c r="C27164" s="61"/>
      <c r="D27164" s="57"/>
      <c r="E27164" s="62"/>
    </row>
    <row r="27165">
      <c r="A27165" s="61"/>
      <c r="B27165" s="61"/>
      <c r="C27165" s="61"/>
      <c r="D27165" s="57"/>
      <c r="E27165" s="62"/>
    </row>
    <row r="27166">
      <c r="A27166" s="61"/>
      <c r="B27166" s="61"/>
      <c r="C27166" s="61"/>
      <c r="D27166" s="57"/>
      <c r="E27166" s="62"/>
    </row>
    <row r="27167">
      <c r="A27167" s="61"/>
      <c r="B27167" s="61"/>
      <c r="C27167" s="61"/>
      <c r="D27167" s="57"/>
      <c r="E27167" s="62"/>
    </row>
    <row r="27168">
      <c r="A27168" s="61"/>
      <c r="B27168" s="61"/>
      <c r="C27168" s="61"/>
      <c r="D27168" s="57"/>
      <c r="E27168" s="62"/>
    </row>
    <row r="27169">
      <c r="A27169" s="61"/>
      <c r="B27169" s="61"/>
      <c r="C27169" s="61"/>
      <c r="D27169" s="57"/>
      <c r="E27169" s="62"/>
    </row>
    <row r="27170">
      <c r="A27170" s="61"/>
      <c r="B27170" s="61"/>
      <c r="C27170" s="61"/>
      <c r="D27170" s="57"/>
      <c r="E27170" s="62"/>
    </row>
    <row r="27171">
      <c r="A27171" s="61"/>
      <c r="B27171" s="61"/>
      <c r="C27171" s="61"/>
      <c r="D27171" s="57"/>
      <c r="E27171" s="62"/>
    </row>
    <row r="27172">
      <c r="A27172" s="61"/>
      <c r="B27172" s="61"/>
      <c r="C27172" s="61"/>
      <c r="D27172" s="57"/>
      <c r="E27172" s="62"/>
    </row>
    <row r="27173">
      <c r="A27173" s="61"/>
      <c r="B27173" s="61"/>
      <c r="C27173" s="61"/>
      <c r="D27173" s="57"/>
      <c r="E27173" s="62"/>
    </row>
    <row r="27174">
      <c r="A27174" s="61"/>
      <c r="B27174" s="61"/>
      <c r="C27174" s="61"/>
      <c r="D27174" s="57"/>
      <c r="E27174" s="62"/>
    </row>
    <row r="27175">
      <c r="A27175" s="61"/>
      <c r="B27175" s="61"/>
      <c r="C27175" s="61"/>
      <c r="D27175" s="57"/>
      <c r="E27175" s="62"/>
    </row>
    <row r="27176">
      <c r="A27176" s="61"/>
      <c r="B27176" s="61"/>
      <c r="C27176" s="61"/>
      <c r="D27176" s="57"/>
      <c r="E27176" s="62"/>
    </row>
    <row r="27177">
      <c r="A27177" s="61"/>
      <c r="B27177" s="61"/>
      <c r="C27177" s="61"/>
      <c r="D27177" s="57"/>
      <c r="E27177" s="62"/>
    </row>
    <row r="27178">
      <c r="A27178" s="61"/>
      <c r="B27178" s="61"/>
      <c r="C27178" s="61"/>
      <c r="D27178" s="57"/>
      <c r="E27178" s="62"/>
    </row>
    <row r="27179">
      <c r="A27179" s="61"/>
      <c r="B27179" s="61"/>
      <c r="C27179" s="61"/>
      <c r="D27179" s="57"/>
      <c r="E27179" s="62"/>
    </row>
    <row r="27180">
      <c r="A27180" s="61"/>
      <c r="B27180" s="61"/>
      <c r="C27180" s="61"/>
      <c r="D27180" s="57"/>
      <c r="E27180" s="62"/>
    </row>
    <row r="27181">
      <c r="A27181" s="61"/>
      <c r="B27181" s="61"/>
      <c r="C27181" s="61"/>
      <c r="D27181" s="57"/>
      <c r="E27181" s="62"/>
    </row>
    <row r="27182">
      <c r="A27182" s="61"/>
      <c r="B27182" s="61"/>
      <c r="C27182" s="61"/>
      <c r="D27182" s="57"/>
      <c r="E27182" s="62"/>
    </row>
    <row r="27183">
      <c r="A27183" s="61"/>
      <c r="B27183" s="61"/>
      <c r="C27183" s="61"/>
      <c r="D27183" s="57"/>
      <c r="E27183" s="62"/>
    </row>
    <row r="27184">
      <c r="A27184" s="61"/>
      <c r="B27184" s="61"/>
      <c r="C27184" s="61"/>
      <c r="D27184" s="57"/>
      <c r="E27184" s="62"/>
    </row>
    <row r="27185">
      <c r="A27185" s="61"/>
      <c r="B27185" s="61"/>
      <c r="C27185" s="61"/>
      <c r="D27185" s="57"/>
      <c r="E27185" s="62"/>
    </row>
    <row r="27186">
      <c r="A27186" s="61"/>
      <c r="B27186" s="61"/>
      <c r="C27186" s="61"/>
      <c r="D27186" s="57"/>
      <c r="E27186" s="62"/>
    </row>
    <row r="27187">
      <c r="A27187" s="61"/>
      <c r="B27187" s="61"/>
      <c r="C27187" s="61"/>
      <c r="D27187" s="57"/>
      <c r="E27187" s="62"/>
    </row>
    <row r="27188">
      <c r="A27188" s="61"/>
      <c r="B27188" s="61"/>
      <c r="C27188" s="61"/>
      <c r="D27188" s="57"/>
      <c r="E27188" s="62"/>
    </row>
    <row r="27189">
      <c r="A27189" s="61"/>
      <c r="B27189" s="61"/>
      <c r="C27189" s="61"/>
      <c r="D27189" s="57"/>
      <c r="E27189" s="62"/>
    </row>
    <row r="27190">
      <c r="A27190" s="61"/>
      <c r="B27190" s="61"/>
      <c r="C27190" s="61"/>
      <c r="D27190" s="57"/>
      <c r="E27190" s="62"/>
    </row>
    <row r="27191">
      <c r="A27191" s="61"/>
      <c r="B27191" s="61"/>
      <c r="C27191" s="61"/>
      <c r="D27191" s="57"/>
      <c r="E27191" s="62"/>
    </row>
    <row r="27192">
      <c r="A27192" s="61"/>
      <c r="B27192" s="61"/>
      <c r="C27192" s="61"/>
      <c r="D27192" s="57"/>
      <c r="E27192" s="62"/>
    </row>
    <row r="27193">
      <c r="A27193" s="61"/>
      <c r="B27193" s="61"/>
      <c r="C27193" s="61"/>
      <c r="D27193" s="57"/>
      <c r="E27193" s="62"/>
    </row>
    <row r="27194">
      <c r="A27194" s="61"/>
      <c r="B27194" s="61"/>
      <c r="C27194" s="61"/>
      <c r="D27194" s="57"/>
      <c r="E27194" s="62"/>
    </row>
    <row r="27195">
      <c r="A27195" s="61"/>
      <c r="B27195" s="61"/>
      <c r="C27195" s="61"/>
      <c r="D27195" s="57"/>
      <c r="E27195" s="62"/>
    </row>
    <row r="27196">
      <c r="A27196" s="61"/>
      <c r="B27196" s="61"/>
      <c r="C27196" s="61"/>
      <c r="D27196" s="57"/>
      <c r="E27196" s="62"/>
    </row>
    <row r="27197">
      <c r="A27197" s="61"/>
      <c r="B27197" s="61"/>
      <c r="C27197" s="61"/>
      <c r="D27197" s="57"/>
      <c r="E27197" s="62"/>
    </row>
    <row r="27198">
      <c r="A27198" s="61"/>
      <c r="B27198" s="61"/>
      <c r="C27198" s="61"/>
      <c r="D27198" s="57"/>
      <c r="E27198" s="62"/>
    </row>
    <row r="27199">
      <c r="A27199" s="61"/>
      <c r="B27199" s="61"/>
      <c r="C27199" s="61"/>
      <c r="D27199" s="57"/>
      <c r="E27199" s="62"/>
    </row>
    <row r="27200">
      <c r="A27200" s="61"/>
      <c r="B27200" s="61"/>
      <c r="C27200" s="61"/>
      <c r="D27200" s="57"/>
      <c r="E27200" s="62"/>
    </row>
    <row r="27201">
      <c r="A27201" s="61"/>
      <c r="B27201" s="61"/>
      <c r="C27201" s="61"/>
      <c r="D27201" s="57"/>
      <c r="E27201" s="62"/>
    </row>
    <row r="27202">
      <c r="A27202" s="61"/>
      <c r="B27202" s="61"/>
      <c r="C27202" s="61"/>
      <c r="D27202" s="57"/>
      <c r="E27202" s="62"/>
    </row>
    <row r="27203">
      <c r="A27203" s="61"/>
      <c r="B27203" s="61"/>
      <c r="C27203" s="61"/>
      <c r="D27203" s="57"/>
      <c r="E27203" s="62"/>
    </row>
    <row r="27204">
      <c r="A27204" s="61"/>
      <c r="B27204" s="61"/>
      <c r="C27204" s="61"/>
      <c r="D27204" s="57"/>
      <c r="E27204" s="62"/>
    </row>
    <row r="27205">
      <c r="A27205" s="61"/>
      <c r="B27205" s="61"/>
      <c r="C27205" s="61"/>
      <c r="D27205" s="57"/>
      <c r="E27205" s="62"/>
    </row>
    <row r="27206">
      <c r="A27206" s="61"/>
      <c r="B27206" s="61"/>
      <c r="C27206" s="61"/>
      <c r="D27206" s="57"/>
      <c r="E27206" s="62"/>
    </row>
    <row r="27207">
      <c r="A27207" s="61"/>
      <c r="B27207" s="61"/>
      <c r="C27207" s="61"/>
      <c r="D27207" s="57"/>
      <c r="E27207" s="62"/>
    </row>
    <row r="27208">
      <c r="A27208" s="61"/>
      <c r="B27208" s="61"/>
      <c r="C27208" s="61"/>
      <c r="D27208" s="57"/>
      <c r="E27208" s="62"/>
    </row>
    <row r="27209">
      <c r="A27209" s="61"/>
      <c r="B27209" s="61"/>
      <c r="C27209" s="61"/>
      <c r="D27209" s="57"/>
      <c r="E27209" s="62"/>
    </row>
    <row r="27210">
      <c r="A27210" s="61"/>
      <c r="B27210" s="61"/>
      <c r="C27210" s="61"/>
      <c r="D27210" s="57"/>
      <c r="E27210" s="62"/>
    </row>
    <row r="27211">
      <c r="A27211" s="61"/>
      <c r="B27211" s="61"/>
      <c r="C27211" s="61"/>
      <c r="D27211" s="57"/>
      <c r="E27211" s="62"/>
    </row>
    <row r="27212">
      <c r="A27212" s="61"/>
      <c r="B27212" s="61"/>
      <c r="C27212" s="61"/>
      <c r="D27212" s="57"/>
      <c r="E27212" s="62"/>
    </row>
    <row r="27213">
      <c r="A27213" s="61"/>
      <c r="B27213" s="61"/>
      <c r="C27213" s="61"/>
      <c r="D27213" s="57"/>
      <c r="E27213" s="62"/>
    </row>
    <row r="27214">
      <c r="A27214" s="61"/>
      <c r="B27214" s="61"/>
      <c r="C27214" s="61"/>
      <c r="D27214" s="57"/>
      <c r="E27214" s="62"/>
    </row>
    <row r="27215">
      <c r="A27215" s="61"/>
      <c r="B27215" s="61"/>
      <c r="C27215" s="61"/>
      <c r="D27215" s="57"/>
      <c r="E27215" s="62"/>
    </row>
    <row r="27216">
      <c r="A27216" s="61"/>
      <c r="B27216" s="61"/>
      <c r="C27216" s="61"/>
      <c r="D27216" s="57"/>
      <c r="E27216" s="62"/>
    </row>
    <row r="27217">
      <c r="A27217" s="61"/>
      <c r="B27217" s="61"/>
      <c r="C27217" s="61"/>
      <c r="D27217" s="57"/>
      <c r="E27217" s="62"/>
    </row>
    <row r="27218">
      <c r="A27218" s="61"/>
      <c r="B27218" s="61"/>
      <c r="C27218" s="61"/>
      <c r="D27218" s="57"/>
      <c r="E27218" s="62"/>
    </row>
    <row r="27219">
      <c r="A27219" s="61"/>
      <c r="B27219" s="61"/>
      <c r="C27219" s="61"/>
      <c r="D27219" s="57"/>
      <c r="E27219" s="62"/>
    </row>
    <row r="27220">
      <c r="A27220" s="61"/>
      <c r="B27220" s="61"/>
      <c r="C27220" s="61"/>
      <c r="D27220" s="57"/>
      <c r="E27220" s="62"/>
    </row>
    <row r="27221">
      <c r="A27221" s="61"/>
      <c r="B27221" s="61"/>
      <c r="C27221" s="61"/>
      <c r="D27221" s="57"/>
      <c r="E27221" s="62"/>
    </row>
    <row r="27222">
      <c r="A27222" s="61"/>
      <c r="B27222" s="61"/>
      <c r="C27222" s="61"/>
      <c r="D27222" s="57"/>
      <c r="E27222" s="62"/>
    </row>
    <row r="27223">
      <c r="A27223" s="61"/>
      <c r="B27223" s="61"/>
      <c r="C27223" s="61"/>
      <c r="D27223" s="57"/>
      <c r="E27223" s="62"/>
    </row>
    <row r="27224">
      <c r="A27224" s="61"/>
      <c r="B27224" s="61"/>
      <c r="C27224" s="61"/>
      <c r="D27224" s="57"/>
      <c r="E27224" s="62"/>
    </row>
    <row r="27225">
      <c r="A27225" s="61"/>
      <c r="B27225" s="61"/>
      <c r="C27225" s="61"/>
      <c r="D27225" s="57"/>
      <c r="E27225" s="62"/>
    </row>
    <row r="27226">
      <c r="A27226" s="61"/>
      <c r="B27226" s="61"/>
      <c r="C27226" s="61"/>
      <c r="D27226" s="57"/>
      <c r="E27226" s="62"/>
    </row>
    <row r="27227">
      <c r="A27227" s="61"/>
      <c r="B27227" s="61"/>
      <c r="C27227" s="61"/>
      <c r="D27227" s="57"/>
      <c r="E27227" s="62"/>
    </row>
    <row r="27228">
      <c r="A27228" s="61"/>
      <c r="B27228" s="61"/>
      <c r="C27228" s="61"/>
      <c r="D27228" s="57"/>
      <c r="E27228" s="62"/>
    </row>
    <row r="27229">
      <c r="A27229" s="61"/>
      <c r="B27229" s="61"/>
      <c r="C27229" s="61"/>
      <c r="D27229" s="57"/>
      <c r="E27229" s="62"/>
    </row>
    <row r="27230">
      <c r="A27230" s="61"/>
      <c r="B27230" s="61"/>
      <c r="C27230" s="61"/>
      <c r="D27230" s="57"/>
      <c r="E27230" s="62"/>
    </row>
    <row r="27231">
      <c r="A27231" s="61"/>
      <c r="B27231" s="61"/>
      <c r="C27231" s="61"/>
      <c r="D27231" s="57"/>
      <c r="E27231" s="62"/>
    </row>
    <row r="27232">
      <c r="A27232" s="61"/>
      <c r="B27232" s="61"/>
      <c r="C27232" s="61"/>
      <c r="D27232" s="57"/>
      <c r="E27232" s="62"/>
    </row>
    <row r="27233">
      <c r="A27233" s="61"/>
      <c r="B27233" s="61"/>
      <c r="C27233" s="61"/>
      <c r="D27233" s="57"/>
      <c r="E27233" s="62"/>
    </row>
    <row r="27234">
      <c r="A27234" s="61"/>
      <c r="B27234" s="61"/>
      <c r="C27234" s="61"/>
      <c r="D27234" s="57"/>
      <c r="E27234" s="62"/>
    </row>
    <row r="27235">
      <c r="A27235" s="61"/>
      <c r="B27235" s="61"/>
      <c r="C27235" s="61"/>
      <c r="D27235" s="57"/>
      <c r="E27235" s="62"/>
    </row>
    <row r="27236">
      <c r="A27236" s="61"/>
      <c r="B27236" s="61"/>
      <c r="C27236" s="61"/>
      <c r="D27236" s="57"/>
      <c r="E27236" s="62"/>
    </row>
    <row r="27237">
      <c r="A27237" s="61"/>
      <c r="B27237" s="61"/>
      <c r="C27237" s="61"/>
      <c r="D27237" s="57"/>
      <c r="E27237" s="62"/>
    </row>
    <row r="27238">
      <c r="A27238" s="61"/>
      <c r="B27238" s="61"/>
      <c r="C27238" s="61"/>
      <c r="D27238" s="57"/>
      <c r="E27238" s="62"/>
    </row>
    <row r="27239">
      <c r="A27239" s="61"/>
      <c r="B27239" s="61"/>
      <c r="C27239" s="61"/>
      <c r="D27239" s="57"/>
      <c r="E27239" s="62"/>
    </row>
    <row r="27240">
      <c r="A27240" s="61"/>
      <c r="B27240" s="61"/>
      <c r="C27240" s="61"/>
      <c r="D27240" s="57"/>
      <c r="E27240" s="62"/>
    </row>
    <row r="27241">
      <c r="A27241" s="61"/>
      <c r="B27241" s="61"/>
      <c r="C27241" s="61"/>
      <c r="D27241" s="57"/>
      <c r="E27241" s="62"/>
    </row>
    <row r="27242">
      <c r="A27242" s="61"/>
      <c r="B27242" s="61"/>
      <c r="C27242" s="61"/>
      <c r="D27242" s="57"/>
      <c r="E27242" s="62"/>
    </row>
    <row r="27243">
      <c r="A27243" s="61"/>
      <c r="B27243" s="61"/>
      <c r="C27243" s="61"/>
      <c r="D27243" s="57"/>
      <c r="E27243" s="62"/>
    </row>
    <row r="27244">
      <c r="A27244" s="61"/>
      <c r="B27244" s="61"/>
      <c r="C27244" s="61"/>
      <c r="D27244" s="57"/>
      <c r="E27244" s="62"/>
    </row>
    <row r="27245">
      <c r="A27245" s="61"/>
      <c r="B27245" s="61"/>
      <c r="C27245" s="61"/>
      <c r="D27245" s="57"/>
      <c r="E27245" s="62"/>
    </row>
    <row r="27246">
      <c r="A27246" s="61"/>
      <c r="B27246" s="61"/>
      <c r="C27246" s="61"/>
      <c r="D27246" s="57"/>
      <c r="E27246" s="62"/>
    </row>
    <row r="27247">
      <c r="A27247" s="61"/>
      <c r="B27247" s="61"/>
      <c r="C27247" s="61"/>
      <c r="D27247" s="57"/>
      <c r="E27247" s="62"/>
    </row>
    <row r="27248">
      <c r="A27248" s="61"/>
      <c r="B27248" s="61"/>
      <c r="C27248" s="61"/>
      <c r="D27248" s="57"/>
      <c r="E27248" s="62"/>
    </row>
    <row r="27249">
      <c r="A27249" s="61"/>
      <c r="B27249" s="61"/>
      <c r="C27249" s="61"/>
      <c r="D27249" s="57"/>
      <c r="E27249" s="62"/>
    </row>
    <row r="27250">
      <c r="A27250" s="61"/>
      <c r="B27250" s="61"/>
      <c r="C27250" s="61"/>
      <c r="D27250" s="57"/>
      <c r="E27250" s="62"/>
    </row>
    <row r="27251">
      <c r="A27251" s="61"/>
      <c r="B27251" s="61"/>
      <c r="C27251" s="61"/>
      <c r="D27251" s="57"/>
      <c r="E27251" s="62"/>
    </row>
    <row r="27252">
      <c r="A27252" s="61"/>
      <c r="B27252" s="61"/>
      <c r="C27252" s="61"/>
      <c r="D27252" s="57"/>
      <c r="E27252" s="62"/>
    </row>
    <row r="27253">
      <c r="A27253" s="61"/>
      <c r="B27253" s="61"/>
      <c r="C27253" s="61"/>
      <c r="D27253" s="57"/>
      <c r="E27253" s="62"/>
    </row>
    <row r="27254">
      <c r="A27254" s="61"/>
      <c r="B27254" s="61"/>
      <c r="C27254" s="61"/>
      <c r="D27254" s="57"/>
      <c r="E27254" s="62"/>
    </row>
    <row r="27255">
      <c r="A27255" s="61"/>
      <c r="B27255" s="61"/>
      <c r="C27255" s="61"/>
      <c r="D27255" s="57"/>
      <c r="E27255" s="62"/>
    </row>
    <row r="27256">
      <c r="A27256" s="61"/>
      <c r="B27256" s="61"/>
      <c r="C27256" s="61"/>
      <c r="D27256" s="57"/>
      <c r="E27256" s="62"/>
    </row>
    <row r="27257">
      <c r="A27257" s="61"/>
      <c r="B27257" s="61"/>
      <c r="C27257" s="61"/>
      <c r="D27257" s="57"/>
      <c r="E27257" s="62"/>
    </row>
    <row r="27258">
      <c r="A27258" s="61"/>
      <c r="B27258" s="61"/>
      <c r="C27258" s="61"/>
      <c r="D27258" s="57"/>
      <c r="E27258" s="62"/>
    </row>
    <row r="27259">
      <c r="A27259" s="61"/>
      <c r="B27259" s="61"/>
      <c r="C27259" s="61"/>
      <c r="D27259" s="57"/>
      <c r="E27259" s="62"/>
    </row>
    <row r="27260">
      <c r="A27260" s="61"/>
      <c r="B27260" s="61"/>
      <c r="C27260" s="61"/>
      <c r="D27260" s="57"/>
      <c r="E27260" s="62"/>
    </row>
    <row r="27261">
      <c r="A27261" s="61"/>
      <c r="B27261" s="61"/>
      <c r="C27261" s="61"/>
      <c r="D27261" s="57"/>
      <c r="E27261" s="62"/>
    </row>
    <row r="27262">
      <c r="A27262" s="61"/>
      <c r="B27262" s="61"/>
      <c r="C27262" s="61"/>
      <c r="D27262" s="57"/>
      <c r="E27262" s="62"/>
    </row>
    <row r="27263">
      <c r="A27263" s="61"/>
      <c r="B27263" s="61"/>
      <c r="C27263" s="61"/>
      <c r="D27263" s="57"/>
      <c r="E27263" s="62"/>
    </row>
    <row r="27264">
      <c r="A27264" s="61"/>
      <c r="B27264" s="61"/>
      <c r="C27264" s="61"/>
      <c r="D27264" s="57"/>
      <c r="E27264" s="62"/>
    </row>
    <row r="27265">
      <c r="A27265" s="61"/>
      <c r="B27265" s="61"/>
      <c r="C27265" s="61"/>
      <c r="D27265" s="57"/>
      <c r="E27265" s="62"/>
    </row>
    <row r="27266">
      <c r="A27266" s="61"/>
      <c r="B27266" s="61"/>
      <c r="C27266" s="61"/>
      <c r="D27266" s="57"/>
      <c r="E27266" s="62"/>
    </row>
    <row r="27267">
      <c r="A27267" s="61"/>
      <c r="B27267" s="61"/>
      <c r="C27267" s="61"/>
      <c r="D27267" s="57"/>
      <c r="E27267" s="62"/>
    </row>
    <row r="27268">
      <c r="A27268" s="61"/>
      <c r="B27268" s="61"/>
      <c r="C27268" s="61"/>
      <c r="D27268" s="57"/>
      <c r="E27268" s="62"/>
    </row>
    <row r="27269">
      <c r="A27269" s="61"/>
      <c r="B27269" s="61"/>
      <c r="C27269" s="61"/>
      <c r="D27269" s="57"/>
      <c r="E27269" s="62"/>
    </row>
    <row r="27270">
      <c r="A27270" s="61"/>
      <c r="B27270" s="61"/>
      <c r="C27270" s="61"/>
      <c r="D27270" s="57"/>
      <c r="E27270" s="62"/>
    </row>
    <row r="27271">
      <c r="A27271" s="61"/>
      <c r="B27271" s="61"/>
      <c r="C27271" s="61"/>
      <c r="D27271" s="57"/>
      <c r="E27271" s="62"/>
    </row>
    <row r="27272">
      <c r="A27272" s="61"/>
      <c r="B27272" s="61"/>
      <c r="C27272" s="61"/>
      <c r="D27272" s="57"/>
      <c r="E27272" s="62"/>
    </row>
    <row r="27273">
      <c r="A27273" s="61"/>
      <c r="B27273" s="61"/>
      <c r="C27273" s="61"/>
      <c r="D27273" s="57"/>
      <c r="E27273" s="62"/>
    </row>
    <row r="27274">
      <c r="A27274" s="61"/>
      <c r="B27274" s="61"/>
      <c r="C27274" s="61"/>
      <c r="D27274" s="57"/>
      <c r="E27274" s="62"/>
    </row>
    <row r="27275">
      <c r="A27275" s="61"/>
      <c r="B27275" s="61"/>
      <c r="C27275" s="61"/>
      <c r="D27275" s="57"/>
      <c r="E27275" s="62"/>
    </row>
    <row r="27276">
      <c r="A27276" s="61"/>
      <c r="B27276" s="61"/>
      <c r="C27276" s="61"/>
      <c r="D27276" s="57"/>
      <c r="E27276" s="62"/>
    </row>
    <row r="27277">
      <c r="A27277" s="61"/>
      <c r="B27277" s="61"/>
      <c r="C27277" s="61"/>
      <c r="D27277" s="57"/>
      <c r="E27277" s="62"/>
    </row>
    <row r="27278">
      <c r="A27278" s="61"/>
      <c r="B27278" s="61"/>
      <c r="C27278" s="61"/>
      <c r="D27278" s="57"/>
      <c r="E27278" s="62"/>
    </row>
    <row r="27279">
      <c r="A27279" s="61"/>
      <c r="B27279" s="61"/>
      <c r="C27279" s="61"/>
      <c r="D27279" s="57"/>
      <c r="E27279" s="62"/>
    </row>
    <row r="27280">
      <c r="A27280" s="61"/>
      <c r="B27280" s="61"/>
      <c r="C27280" s="61"/>
      <c r="D27280" s="57"/>
      <c r="E27280" s="62"/>
    </row>
    <row r="27281">
      <c r="A27281" s="61"/>
      <c r="B27281" s="61"/>
      <c r="C27281" s="61"/>
      <c r="D27281" s="57"/>
      <c r="E27281" s="62"/>
    </row>
    <row r="27282">
      <c r="A27282" s="61"/>
      <c r="B27282" s="61"/>
      <c r="C27282" s="61"/>
      <c r="D27282" s="57"/>
      <c r="E27282" s="62"/>
    </row>
    <row r="27283">
      <c r="A27283" s="61"/>
      <c r="B27283" s="61"/>
      <c r="C27283" s="61"/>
      <c r="D27283" s="57"/>
      <c r="E27283" s="62"/>
    </row>
    <row r="27284">
      <c r="A27284" s="61"/>
      <c r="B27284" s="61"/>
      <c r="C27284" s="61"/>
      <c r="D27284" s="57"/>
      <c r="E27284" s="62"/>
    </row>
    <row r="27285">
      <c r="A27285" s="61"/>
      <c r="B27285" s="61"/>
      <c r="C27285" s="61"/>
      <c r="D27285" s="57"/>
      <c r="E27285" s="62"/>
    </row>
    <row r="27286">
      <c r="A27286" s="61"/>
      <c r="B27286" s="61"/>
      <c r="C27286" s="61"/>
      <c r="D27286" s="57"/>
      <c r="E27286" s="62"/>
    </row>
    <row r="27287">
      <c r="A27287" s="61"/>
      <c r="B27287" s="61"/>
      <c r="C27287" s="61"/>
      <c r="D27287" s="57"/>
      <c r="E27287" s="62"/>
    </row>
    <row r="27288">
      <c r="A27288" s="61"/>
      <c r="B27288" s="61"/>
      <c r="C27288" s="61"/>
      <c r="D27288" s="57"/>
      <c r="E27288" s="62"/>
    </row>
    <row r="27289">
      <c r="A27289" s="61"/>
      <c r="B27289" s="61"/>
      <c r="C27289" s="61"/>
      <c r="D27289" s="57"/>
      <c r="E27289" s="62"/>
    </row>
    <row r="27290">
      <c r="A27290" s="61"/>
      <c r="B27290" s="61"/>
      <c r="C27290" s="61"/>
      <c r="D27290" s="57"/>
      <c r="E27290" s="62"/>
    </row>
    <row r="27291">
      <c r="A27291" s="61"/>
      <c r="B27291" s="61"/>
      <c r="C27291" s="61"/>
      <c r="D27291" s="57"/>
      <c r="E27291" s="62"/>
    </row>
    <row r="27292">
      <c r="A27292" s="61"/>
      <c r="B27292" s="61"/>
      <c r="C27292" s="61"/>
      <c r="D27292" s="57"/>
      <c r="E27292" s="62"/>
    </row>
    <row r="27293">
      <c r="A27293" s="61"/>
      <c r="B27293" s="61"/>
      <c r="C27293" s="61"/>
      <c r="D27293" s="57"/>
      <c r="E27293" s="62"/>
    </row>
    <row r="27294">
      <c r="A27294" s="61"/>
      <c r="B27294" s="61"/>
      <c r="C27294" s="61"/>
      <c r="D27294" s="57"/>
      <c r="E27294" s="62"/>
    </row>
    <row r="27295">
      <c r="A27295" s="61"/>
      <c r="B27295" s="61"/>
      <c r="C27295" s="61"/>
      <c r="D27295" s="57"/>
      <c r="E27295" s="62"/>
    </row>
    <row r="27296">
      <c r="A27296" s="61"/>
      <c r="B27296" s="61"/>
      <c r="C27296" s="61"/>
      <c r="D27296" s="57"/>
      <c r="E27296" s="62"/>
    </row>
    <row r="27297">
      <c r="A27297" s="61"/>
      <c r="B27297" s="61"/>
      <c r="C27297" s="61"/>
      <c r="D27297" s="57"/>
      <c r="E27297" s="62"/>
    </row>
    <row r="27298">
      <c r="A27298" s="61"/>
      <c r="B27298" s="61"/>
      <c r="C27298" s="61"/>
      <c r="D27298" s="57"/>
      <c r="E27298" s="62"/>
    </row>
    <row r="27299">
      <c r="A27299" s="61"/>
      <c r="B27299" s="61"/>
      <c r="C27299" s="61"/>
      <c r="D27299" s="57"/>
      <c r="E27299" s="62"/>
    </row>
    <row r="27300">
      <c r="A27300" s="61"/>
      <c r="B27300" s="61"/>
      <c r="C27300" s="61"/>
      <c r="D27300" s="57"/>
      <c r="E27300" s="62"/>
    </row>
    <row r="27301">
      <c r="A27301" s="61"/>
      <c r="B27301" s="61"/>
      <c r="C27301" s="61"/>
      <c r="D27301" s="57"/>
      <c r="E27301" s="62"/>
    </row>
    <row r="27302">
      <c r="A27302" s="61"/>
      <c r="B27302" s="61"/>
      <c r="C27302" s="61"/>
      <c r="D27302" s="57"/>
      <c r="E27302" s="62"/>
    </row>
    <row r="27303">
      <c r="A27303" s="61"/>
      <c r="B27303" s="61"/>
      <c r="C27303" s="61"/>
      <c r="D27303" s="57"/>
      <c r="E27303" s="62"/>
    </row>
    <row r="27304">
      <c r="A27304" s="61"/>
      <c r="B27304" s="61"/>
      <c r="C27304" s="61"/>
      <c r="D27304" s="57"/>
      <c r="E27304" s="62"/>
    </row>
    <row r="27305">
      <c r="A27305" s="61"/>
      <c r="B27305" s="61"/>
      <c r="C27305" s="61"/>
      <c r="D27305" s="57"/>
      <c r="E27305" s="62"/>
    </row>
    <row r="27306">
      <c r="A27306" s="61"/>
      <c r="B27306" s="61"/>
      <c r="C27306" s="61"/>
      <c r="D27306" s="57"/>
      <c r="E27306" s="62"/>
    </row>
    <row r="27307">
      <c r="A27307" s="61"/>
      <c r="B27307" s="61"/>
      <c r="C27307" s="61"/>
      <c r="D27307" s="57"/>
      <c r="E27307" s="62"/>
    </row>
    <row r="27308">
      <c r="A27308" s="61"/>
      <c r="B27308" s="61"/>
      <c r="C27308" s="61"/>
      <c r="D27308" s="57"/>
      <c r="E27308" s="62"/>
    </row>
    <row r="27309">
      <c r="A27309" s="61"/>
      <c r="B27309" s="61"/>
      <c r="C27309" s="61"/>
      <c r="D27309" s="57"/>
      <c r="E27309" s="62"/>
    </row>
    <row r="27310">
      <c r="A27310" s="61"/>
      <c r="B27310" s="61"/>
      <c r="C27310" s="61"/>
      <c r="D27310" s="57"/>
      <c r="E27310" s="62"/>
    </row>
    <row r="27311">
      <c r="A27311" s="61"/>
      <c r="B27311" s="61"/>
      <c r="C27311" s="61"/>
      <c r="D27311" s="57"/>
      <c r="E27311" s="62"/>
    </row>
    <row r="27312">
      <c r="A27312" s="61"/>
      <c r="B27312" s="61"/>
      <c r="C27312" s="61"/>
      <c r="D27312" s="57"/>
      <c r="E27312" s="62"/>
    </row>
    <row r="27313">
      <c r="A27313" s="61"/>
      <c r="B27313" s="61"/>
      <c r="C27313" s="61"/>
      <c r="D27313" s="57"/>
      <c r="E27313" s="62"/>
    </row>
    <row r="27314">
      <c r="A27314" s="61"/>
      <c r="B27314" s="61"/>
      <c r="C27314" s="61"/>
      <c r="D27314" s="57"/>
      <c r="E27314" s="62"/>
    </row>
    <row r="27315">
      <c r="A27315" s="61"/>
      <c r="B27315" s="61"/>
      <c r="C27315" s="61"/>
      <c r="D27315" s="57"/>
      <c r="E27315" s="62"/>
    </row>
    <row r="27316">
      <c r="A27316" s="61"/>
      <c r="B27316" s="61"/>
      <c r="C27316" s="61"/>
      <c r="D27316" s="57"/>
      <c r="E27316" s="62"/>
    </row>
    <row r="27317">
      <c r="A27317" s="61"/>
      <c r="B27317" s="61"/>
      <c r="C27317" s="61"/>
      <c r="D27317" s="57"/>
      <c r="E27317" s="62"/>
    </row>
    <row r="27318">
      <c r="A27318" s="61"/>
      <c r="B27318" s="61"/>
      <c r="C27318" s="61"/>
      <c r="D27318" s="57"/>
      <c r="E27318" s="62"/>
    </row>
    <row r="27319">
      <c r="A27319" s="61"/>
      <c r="B27319" s="61"/>
      <c r="C27319" s="61"/>
      <c r="D27319" s="57"/>
      <c r="E27319" s="62"/>
    </row>
    <row r="27320">
      <c r="A27320" s="61"/>
      <c r="B27320" s="61"/>
      <c r="C27320" s="61"/>
      <c r="D27320" s="57"/>
      <c r="E27320" s="62"/>
    </row>
    <row r="27321">
      <c r="A27321" s="61"/>
      <c r="B27321" s="61"/>
      <c r="C27321" s="61"/>
      <c r="D27321" s="57"/>
      <c r="E27321" s="62"/>
    </row>
    <row r="27322">
      <c r="A27322" s="61"/>
      <c r="B27322" s="61"/>
      <c r="C27322" s="61"/>
      <c r="D27322" s="57"/>
      <c r="E27322" s="62"/>
    </row>
    <row r="27323">
      <c r="A27323" s="61"/>
      <c r="B27323" s="61"/>
      <c r="C27323" s="61"/>
      <c r="D27323" s="57"/>
      <c r="E27323" s="62"/>
    </row>
    <row r="27324">
      <c r="A27324" s="61"/>
      <c r="B27324" s="61"/>
      <c r="C27324" s="61"/>
      <c r="D27324" s="57"/>
      <c r="E27324" s="62"/>
    </row>
    <row r="27325">
      <c r="A27325" s="61"/>
      <c r="B27325" s="61"/>
      <c r="C27325" s="61"/>
      <c r="D27325" s="57"/>
      <c r="E27325" s="62"/>
    </row>
    <row r="27326">
      <c r="A27326" s="61"/>
      <c r="B27326" s="61"/>
      <c r="C27326" s="61"/>
      <c r="D27326" s="57"/>
      <c r="E27326" s="62"/>
    </row>
    <row r="27327">
      <c r="A27327" s="61"/>
      <c r="B27327" s="61"/>
      <c r="C27327" s="61"/>
      <c r="D27327" s="57"/>
      <c r="E27327" s="62"/>
    </row>
    <row r="27328">
      <c r="A27328" s="61"/>
      <c r="B27328" s="61"/>
      <c r="C27328" s="61"/>
      <c r="D27328" s="57"/>
      <c r="E27328" s="62"/>
    </row>
    <row r="27329">
      <c r="A27329" s="61"/>
      <c r="B27329" s="61"/>
      <c r="C27329" s="61"/>
      <c r="D27329" s="57"/>
      <c r="E27329" s="62"/>
    </row>
    <row r="27330">
      <c r="A27330" s="61"/>
      <c r="B27330" s="61"/>
      <c r="C27330" s="61"/>
      <c r="D27330" s="57"/>
      <c r="E27330" s="62"/>
    </row>
    <row r="27331">
      <c r="A27331" s="61"/>
      <c r="B27331" s="61"/>
      <c r="C27331" s="61"/>
      <c r="D27331" s="57"/>
      <c r="E27331" s="62"/>
    </row>
    <row r="27332">
      <c r="A27332" s="61"/>
      <c r="B27332" s="61"/>
      <c r="C27332" s="61"/>
      <c r="D27332" s="57"/>
      <c r="E27332" s="62"/>
    </row>
    <row r="27333">
      <c r="A27333" s="61"/>
      <c r="B27333" s="61"/>
      <c r="C27333" s="61"/>
      <c r="D27333" s="57"/>
      <c r="E27333" s="62"/>
    </row>
    <row r="27334">
      <c r="A27334" s="61"/>
      <c r="B27334" s="61"/>
      <c r="C27334" s="61"/>
      <c r="D27334" s="57"/>
      <c r="E27334" s="62"/>
    </row>
    <row r="27335">
      <c r="A27335" s="61"/>
      <c r="B27335" s="61"/>
      <c r="C27335" s="61"/>
      <c r="D27335" s="57"/>
      <c r="E27335" s="62"/>
    </row>
    <row r="27336">
      <c r="A27336" s="61"/>
      <c r="B27336" s="61"/>
      <c r="C27336" s="61"/>
      <c r="D27336" s="57"/>
      <c r="E27336" s="62"/>
    </row>
    <row r="27337">
      <c r="A27337" s="61"/>
      <c r="B27337" s="61"/>
      <c r="C27337" s="61"/>
      <c r="D27337" s="57"/>
      <c r="E27337" s="62"/>
    </row>
    <row r="27338">
      <c r="A27338" s="61"/>
      <c r="B27338" s="61"/>
      <c r="C27338" s="61"/>
      <c r="D27338" s="57"/>
      <c r="E27338" s="62"/>
    </row>
    <row r="27339">
      <c r="A27339" s="61"/>
      <c r="B27339" s="61"/>
      <c r="C27339" s="61"/>
      <c r="D27339" s="57"/>
      <c r="E27339" s="62"/>
    </row>
    <row r="27340">
      <c r="A27340" s="61"/>
      <c r="B27340" s="61"/>
      <c r="C27340" s="61"/>
      <c r="D27340" s="57"/>
      <c r="E27340" s="62"/>
    </row>
    <row r="27341">
      <c r="A27341" s="61"/>
      <c r="B27341" s="61"/>
      <c r="C27341" s="61"/>
      <c r="D27341" s="57"/>
      <c r="E27341" s="62"/>
    </row>
    <row r="27342">
      <c r="A27342" s="61"/>
      <c r="B27342" s="61"/>
      <c r="C27342" s="61"/>
      <c r="D27342" s="57"/>
      <c r="E27342" s="62"/>
    </row>
    <row r="27343">
      <c r="A27343" s="61"/>
      <c r="B27343" s="61"/>
      <c r="C27343" s="61"/>
      <c r="D27343" s="57"/>
      <c r="E27343" s="62"/>
    </row>
    <row r="27344">
      <c r="A27344" s="61"/>
      <c r="B27344" s="61"/>
      <c r="C27344" s="61"/>
      <c r="D27344" s="57"/>
      <c r="E27344" s="62"/>
    </row>
    <row r="27345">
      <c r="A27345" s="61"/>
      <c r="B27345" s="61"/>
      <c r="C27345" s="61"/>
      <c r="D27345" s="57"/>
      <c r="E27345" s="62"/>
    </row>
    <row r="27346">
      <c r="A27346" s="61"/>
      <c r="B27346" s="61"/>
      <c r="C27346" s="61"/>
      <c r="D27346" s="57"/>
      <c r="E27346" s="62"/>
    </row>
    <row r="27347">
      <c r="A27347" s="61"/>
      <c r="B27347" s="61"/>
      <c r="C27347" s="61"/>
      <c r="D27347" s="57"/>
      <c r="E27347" s="62"/>
    </row>
    <row r="27348">
      <c r="A27348" s="61"/>
      <c r="B27348" s="61"/>
      <c r="C27348" s="61"/>
      <c r="D27348" s="57"/>
      <c r="E27348" s="62"/>
    </row>
    <row r="27349">
      <c r="A27349" s="61"/>
      <c r="B27349" s="61"/>
      <c r="C27349" s="61"/>
      <c r="D27349" s="57"/>
      <c r="E27349" s="62"/>
    </row>
    <row r="27350">
      <c r="A27350" s="61"/>
      <c r="B27350" s="61"/>
      <c r="C27350" s="61"/>
      <c r="D27350" s="57"/>
      <c r="E27350" s="62"/>
    </row>
    <row r="27351">
      <c r="A27351" s="61"/>
      <c r="B27351" s="61"/>
      <c r="C27351" s="61"/>
      <c r="D27351" s="57"/>
      <c r="E27351" s="62"/>
    </row>
    <row r="27352">
      <c r="A27352" s="61"/>
      <c r="B27352" s="61"/>
      <c r="C27352" s="61"/>
      <c r="D27352" s="57"/>
      <c r="E27352" s="62"/>
    </row>
    <row r="27353">
      <c r="A27353" s="61"/>
      <c r="B27353" s="61"/>
      <c r="C27353" s="61"/>
      <c r="D27353" s="57"/>
      <c r="E27353" s="62"/>
    </row>
    <row r="27354">
      <c r="A27354" s="61"/>
      <c r="B27354" s="61"/>
      <c r="C27354" s="61"/>
      <c r="D27354" s="57"/>
      <c r="E27354" s="62"/>
    </row>
    <row r="27355">
      <c r="A27355" s="61"/>
      <c r="B27355" s="61"/>
      <c r="C27355" s="61"/>
      <c r="D27355" s="57"/>
      <c r="E27355" s="62"/>
    </row>
    <row r="27356">
      <c r="A27356" s="61"/>
      <c r="B27356" s="61"/>
      <c r="C27356" s="61"/>
      <c r="D27356" s="57"/>
      <c r="E27356" s="62"/>
    </row>
    <row r="27357">
      <c r="A27357" s="61"/>
      <c r="B27357" s="61"/>
      <c r="C27357" s="61"/>
      <c r="D27357" s="57"/>
      <c r="E27357" s="62"/>
    </row>
    <row r="27358">
      <c r="A27358" s="61"/>
      <c r="B27358" s="61"/>
      <c r="C27358" s="61"/>
      <c r="D27358" s="57"/>
      <c r="E27358" s="62"/>
    </row>
    <row r="27359">
      <c r="A27359" s="61"/>
      <c r="B27359" s="61"/>
      <c r="C27359" s="61"/>
      <c r="D27359" s="57"/>
      <c r="E27359" s="62"/>
    </row>
    <row r="27360">
      <c r="A27360" s="61"/>
      <c r="B27360" s="61"/>
      <c r="C27360" s="61"/>
      <c r="D27360" s="57"/>
      <c r="E27360" s="62"/>
    </row>
    <row r="27361">
      <c r="A27361" s="61"/>
      <c r="B27361" s="61"/>
      <c r="C27361" s="61"/>
      <c r="D27361" s="57"/>
      <c r="E27361" s="62"/>
    </row>
    <row r="27362">
      <c r="A27362" s="61"/>
      <c r="B27362" s="61"/>
      <c r="C27362" s="61"/>
      <c r="D27362" s="57"/>
      <c r="E27362" s="62"/>
    </row>
    <row r="27363">
      <c r="A27363" s="61"/>
      <c r="B27363" s="61"/>
      <c r="C27363" s="61"/>
      <c r="D27363" s="57"/>
      <c r="E27363" s="62"/>
    </row>
    <row r="27364">
      <c r="A27364" s="61"/>
      <c r="B27364" s="61"/>
      <c r="C27364" s="61"/>
      <c r="D27364" s="57"/>
      <c r="E27364" s="62"/>
    </row>
    <row r="27365">
      <c r="A27365" s="61"/>
      <c r="B27365" s="61"/>
      <c r="C27365" s="61"/>
      <c r="D27365" s="57"/>
      <c r="E27365" s="62"/>
    </row>
    <row r="27366">
      <c r="A27366" s="61"/>
      <c r="B27366" s="61"/>
      <c r="C27366" s="61"/>
      <c r="D27366" s="57"/>
      <c r="E27366" s="62"/>
    </row>
    <row r="27367">
      <c r="A27367" s="61"/>
      <c r="B27367" s="61"/>
      <c r="C27367" s="61"/>
      <c r="D27367" s="57"/>
      <c r="E27367" s="62"/>
    </row>
    <row r="27368">
      <c r="A27368" s="61"/>
      <c r="B27368" s="61"/>
      <c r="C27368" s="61"/>
      <c r="D27368" s="57"/>
      <c r="E27368" s="62"/>
    </row>
    <row r="27369">
      <c r="A27369" s="61"/>
      <c r="B27369" s="61"/>
      <c r="C27369" s="61"/>
      <c r="D27369" s="57"/>
      <c r="E27369" s="62"/>
    </row>
    <row r="27370">
      <c r="A27370" s="61"/>
      <c r="B27370" s="61"/>
      <c r="C27370" s="61"/>
      <c r="D27370" s="57"/>
      <c r="E27370" s="62"/>
    </row>
    <row r="27371">
      <c r="A27371" s="61"/>
      <c r="B27371" s="61"/>
      <c r="C27371" s="61"/>
      <c r="D27371" s="57"/>
      <c r="E27371" s="62"/>
    </row>
    <row r="27372">
      <c r="A27372" s="61"/>
      <c r="B27372" s="61"/>
      <c r="C27372" s="61"/>
      <c r="D27372" s="57"/>
      <c r="E27372" s="62"/>
    </row>
    <row r="27373">
      <c r="A27373" s="61"/>
      <c r="B27373" s="61"/>
      <c r="C27373" s="61"/>
      <c r="D27373" s="57"/>
      <c r="E27373" s="62"/>
    </row>
    <row r="27374">
      <c r="A27374" s="61"/>
      <c r="B27374" s="61"/>
      <c r="C27374" s="61"/>
      <c r="D27374" s="57"/>
      <c r="E27374" s="62"/>
    </row>
    <row r="27375">
      <c r="A27375" s="61"/>
      <c r="B27375" s="61"/>
      <c r="C27375" s="61"/>
      <c r="D27375" s="57"/>
      <c r="E27375" s="62"/>
    </row>
    <row r="27376">
      <c r="A27376" s="61"/>
      <c r="B27376" s="61"/>
      <c r="C27376" s="61"/>
      <c r="D27376" s="57"/>
      <c r="E27376" s="62"/>
    </row>
    <row r="27377">
      <c r="A27377" s="61"/>
      <c r="B27377" s="61"/>
      <c r="C27377" s="61"/>
      <c r="D27377" s="57"/>
      <c r="E27377" s="62"/>
    </row>
    <row r="27378">
      <c r="A27378" s="61"/>
      <c r="B27378" s="61"/>
      <c r="C27378" s="61"/>
      <c r="D27378" s="57"/>
      <c r="E27378" s="62"/>
    </row>
    <row r="27379">
      <c r="A27379" s="61"/>
      <c r="B27379" s="61"/>
      <c r="C27379" s="61"/>
      <c r="D27379" s="57"/>
      <c r="E27379" s="62"/>
    </row>
    <row r="27380">
      <c r="A27380" s="61"/>
      <c r="B27380" s="61"/>
      <c r="C27380" s="61"/>
      <c r="D27380" s="57"/>
      <c r="E27380" s="62"/>
    </row>
    <row r="27381">
      <c r="A27381" s="61"/>
      <c r="B27381" s="61"/>
      <c r="C27381" s="61"/>
      <c r="D27381" s="57"/>
      <c r="E27381" s="62"/>
    </row>
    <row r="27382">
      <c r="A27382" s="61"/>
      <c r="B27382" s="61"/>
      <c r="C27382" s="61"/>
      <c r="D27382" s="57"/>
      <c r="E27382" s="62"/>
    </row>
    <row r="27383">
      <c r="A27383" s="61"/>
      <c r="B27383" s="61"/>
      <c r="C27383" s="61"/>
      <c r="D27383" s="57"/>
      <c r="E27383" s="62"/>
    </row>
    <row r="27384">
      <c r="A27384" s="61"/>
      <c r="B27384" s="61"/>
      <c r="C27384" s="61"/>
      <c r="D27384" s="57"/>
      <c r="E27384" s="62"/>
    </row>
    <row r="27385">
      <c r="A27385" s="61"/>
      <c r="B27385" s="61"/>
      <c r="C27385" s="61"/>
      <c r="D27385" s="57"/>
      <c r="E27385" s="62"/>
    </row>
    <row r="27386">
      <c r="A27386" s="61"/>
      <c r="B27386" s="61"/>
      <c r="C27386" s="61"/>
      <c r="D27386" s="57"/>
      <c r="E27386" s="62"/>
    </row>
    <row r="27387">
      <c r="A27387" s="61"/>
      <c r="B27387" s="61"/>
      <c r="C27387" s="61"/>
      <c r="D27387" s="57"/>
      <c r="E27387" s="62"/>
    </row>
    <row r="27388">
      <c r="A27388" s="61"/>
      <c r="B27388" s="61"/>
      <c r="C27388" s="61"/>
      <c r="D27388" s="57"/>
      <c r="E27388" s="62"/>
    </row>
    <row r="27389">
      <c r="A27389" s="61"/>
      <c r="B27389" s="61"/>
      <c r="C27389" s="61"/>
      <c r="D27389" s="57"/>
      <c r="E27389" s="62"/>
    </row>
    <row r="27390">
      <c r="A27390" s="61"/>
      <c r="B27390" s="61"/>
      <c r="C27390" s="61"/>
      <c r="D27390" s="57"/>
      <c r="E27390" s="62"/>
    </row>
    <row r="27391">
      <c r="A27391" s="61"/>
      <c r="B27391" s="61"/>
      <c r="C27391" s="61"/>
      <c r="D27391" s="57"/>
      <c r="E27391" s="62"/>
    </row>
    <row r="27392">
      <c r="A27392" s="61"/>
      <c r="B27392" s="61"/>
      <c r="C27392" s="61"/>
      <c r="D27392" s="57"/>
      <c r="E27392" s="62"/>
    </row>
    <row r="27393">
      <c r="A27393" s="61"/>
      <c r="B27393" s="61"/>
      <c r="C27393" s="61"/>
      <c r="D27393" s="57"/>
      <c r="E27393" s="62"/>
    </row>
    <row r="27394">
      <c r="A27394" s="61"/>
      <c r="B27394" s="61"/>
      <c r="C27394" s="61"/>
      <c r="D27394" s="57"/>
      <c r="E27394" s="62"/>
    </row>
    <row r="27395">
      <c r="A27395" s="61"/>
      <c r="B27395" s="61"/>
      <c r="C27395" s="61"/>
      <c r="D27395" s="57"/>
      <c r="E27395" s="62"/>
    </row>
    <row r="27396">
      <c r="A27396" s="61"/>
      <c r="B27396" s="61"/>
      <c r="C27396" s="61"/>
      <c r="D27396" s="57"/>
      <c r="E27396" s="62"/>
    </row>
    <row r="27397">
      <c r="A27397" s="61"/>
      <c r="B27397" s="61"/>
      <c r="C27397" s="61"/>
      <c r="D27397" s="57"/>
      <c r="E27397" s="62"/>
    </row>
    <row r="27398">
      <c r="A27398" s="61"/>
      <c r="B27398" s="61"/>
      <c r="C27398" s="61"/>
      <c r="D27398" s="57"/>
      <c r="E27398" s="62"/>
    </row>
    <row r="27399">
      <c r="A27399" s="61"/>
      <c r="B27399" s="61"/>
      <c r="C27399" s="61"/>
      <c r="D27399" s="57"/>
      <c r="E27399" s="62"/>
    </row>
    <row r="27400">
      <c r="A27400" s="61"/>
      <c r="B27400" s="61"/>
      <c r="C27400" s="61"/>
      <c r="D27400" s="57"/>
      <c r="E27400" s="62"/>
    </row>
    <row r="27401">
      <c r="A27401" s="61"/>
      <c r="B27401" s="61"/>
      <c r="C27401" s="61"/>
      <c r="D27401" s="57"/>
      <c r="E27401" s="62"/>
    </row>
    <row r="27402">
      <c r="A27402" s="61"/>
      <c r="B27402" s="61"/>
      <c r="C27402" s="61"/>
      <c r="D27402" s="57"/>
      <c r="E27402" s="62"/>
    </row>
    <row r="27403">
      <c r="A27403" s="61"/>
      <c r="B27403" s="61"/>
      <c r="C27403" s="61"/>
      <c r="D27403" s="57"/>
      <c r="E27403" s="62"/>
    </row>
    <row r="27404">
      <c r="A27404" s="61"/>
      <c r="B27404" s="61"/>
      <c r="C27404" s="61"/>
      <c r="D27404" s="57"/>
      <c r="E27404" s="62"/>
    </row>
    <row r="27405">
      <c r="A27405" s="61"/>
      <c r="B27405" s="61"/>
      <c r="C27405" s="61"/>
      <c r="D27405" s="57"/>
      <c r="E27405" s="62"/>
    </row>
    <row r="27406">
      <c r="A27406" s="61"/>
      <c r="B27406" s="61"/>
      <c r="C27406" s="61"/>
      <c r="D27406" s="57"/>
      <c r="E27406" s="62"/>
    </row>
    <row r="27407">
      <c r="A27407" s="61"/>
      <c r="B27407" s="61"/>
      <c r="C27407" s="61"/>
      <c r="D27407" s="57"/>
      <c r="E27407" s="62"/>
    </row>
    <row r="27408">
      <c r="A27408" s="61"/>
      <c r="B27408" s="61"/>
      <c r="C27408" s="61"/>
      <c r="D27408" s="57"/>
      <c r="E27408" s="62"/>
    </row>
    <row r="27409">
      <c r="A27409" s="61"/>
      <c r="B27409" s="61"/>
      <c r="C27409" s="61"/>
      <c r="D27409" s="57"/>
      <c r="E27409" s="62"/>
    </row>
    <row r="27410">
      <c r="A27410" s="61"/>
      <c r="B27410" s="61"/>
      <c r="C27410" s="61"/>
      <c r="D27410" s="57"/>
      <c r="E27410" s="62"/>
    </row>
    <row r="27411">
      <c r="A27411" s="61"/>
      <c r="B27411" s="61"/>
      <c r="C27411" s="61"/>
      <c r="D27411" s="57"/>
      <c r="E27411" s="62"/>
    </row>
    <row r="27412">
      <c r="A27412" s="61"/>
      <c r="B27412" s="61"/>
      <c r="C27412" s="61"/>
      <c r="D27412" s="57"/>
      <c r="E27412" s="62"/>
    </row>
    <row r="27413">
      <c r="A27413" s="61"/>
      <c r="B27413" s="61"/>
      <c r="C27413" s="61"/>
      <c r="D27413" s="57"/>
      <c r="E27413" s="62"/>
    </row>
    <row r="27414">
      <c r="A27414" s="61"/>
      <c r="B27414" s="61"/>
      <c r="C27414" s="61"/>
      <c r="D27414" s="57"/>
      <c r="E27414" s="62"/>
    </row>
    <row r="27415">
      <c r="A27415" s="61"/>
      <c r="B27415" s="61"/>
      <c r="C27415" s="61"/>
      <c r="D27415" s="57"/>
      <c r="E27415" s="62"/>
    </row>
    <row r="27416">
      <c r="A27416" s="61"/>
      <c r="B27416" s="61"/>
      <c r="C27416" s="61"/>
      <c r="D27416" s="57"/>
      <c r="E27416" s="62"/>
    </row>
    <row r="27417">
      <c r="A27417" s="61"/>
      <c r="B27417" s="61"/>
      <c r="C27417" s="61"/>
      <c r="D27417" s="57"/>
      <c r="E27417" s="62"/>
    </row>
    <row r="27418">
      <c r="A27418" s="61"/>
      <c r="B27418" s="61"/>
      <c r="C27418" s="61"/>
      <c r="D27418" s="57"/>
      <c r="E27418" s="62"/>
    </row>
    <row r="27419">
      <c r="A27419" s="61"/>
      <c r="B27419" s="61"/>
      <c r="C27419" s="61"/>
      <c r="D27419" s="57"/>
      <c r="E27419" s="62"/>
    </row>
    <row r="27420">
      <c r="A27420" s="61"/>
      <c r="B27420" s="61"/>
      <c r="C27420" s="61"/>
      <c r="D27420" s="57"/>
      <c r="E27420" s="62"/>
    </row>
    <row r="27421">
      <c r="A27421" s="61"/>
      <c r="B27421" s="61"/>
      <c r="C27421" s="61"/>
      <c r="D27421" s="57"/>
      <c r="E27421" s="62"/>
    </row>
    <row r="27422">
      <c r="A27422" s="61"/>
      <c r="B27422" s="61"/>
      <c r="C27422" s="61"/>
      <c r="D27422" s="57"/>
      <c r="E27422" s="62"/>
    </row>
    <row r="27423">
      <c r="A27423" s="61"/>
      <c r="B27423" s="61"/>
      <c r="C27423" s="61"/>
      <c r="D27423" s="57"/>
      <c r="E27423" s="62"/>
    </row>
    <row r="27424">
      <c r="A27424" s="61"/>
      <c r="B27424" s="61"/>
      <c r="C27424" s="61"/>
      <c r="D27424" s="57"/>
      <c r="E27424" s="62"/>
    </row>
    <row r="27425">
      <c r="A27425" s="61"/>
      <c r="B27425" s="61"/>
      <c r="C27425" s="61"/>
      <c r="D27425" s="57"/>
      <c r="E27425" s="62"/>
    </row>
    <row r="27426">
      <c r="A27426" s="61"/>
      <c r="B27426" s="61"/>
      <c r="C27426" s="61"/>
      <c r="D27426" s="57"/>
      <c r="E27426" s="62"/>
    </row>
    <row r="27427">
      <c r="A27427" s="61"/>
      <c r="B27427" s="61"/>
      <c r="C27427" s="61"/>
      <c r="D27427" s="57"/>
      <c r="E27427" s="62"/>
    </row>
    <row r="27428">
      <c r="A27428" s="61"/>
      <c r="B27428" s="61"/>
      <c r="C27428" s="61"/>
      <c r="D27428" s="57"/>
      <c r="E27428" s="62"/>
    </row>
    <row r="27429">
      <c r="A27429" s="61"/>
      <c r="B27429" s="61"/>
      <c r="C27429" s="61"/>
      <c r="D27429" s="57"/>
      <c r="E27429" s="62"/>
    </row>
    <row r="27430">
      <c r="A27430" s="61"/>
      <c r="B27430" s="61"/>
      <c r="C27430" s="61"/>
      <c r="D27430" s="57"/>
      <c r="E27430" s="62"/>
    </row>
    <row r="27431">
      <c r="A27431" s="61"/>
      <c r="B27431" s="61"/>
      <c r="C27431" s="61"/>
      <c r="D27431" s="57"/>
      <c r="E27431" s="62"/>
    </row>
    <row r="27432">
      <c r="A27432" s="61"/>
      <c r="B27432" s="61"/>
      <c r="C27432" s="61"/>
      <c r="D27432" s="57"/>
      <c r="E27432" s="62"/>
    </row>
    <row r="27433">
      <c r="A27433" s="61"/>
      <c r="B27433" s="61"/>
      <c r="C27433" s="61"/>
      <c r="D27433" s="57"/>
      <c r="E27433" s="62"/>
    </row>
    <row r="27434">
      <c r="A27434" s="61"/>
      <c r="B27434" s="61"/>
      <c r="C27434" s="61"/>
      <c r="D27434" s="57"/>
      <c r="E27434" s="62"/>
    </row>
    <row r="27435">
      <c r="A27435" s="61"/>
      <c r="B27435" s="61"/>
      <c r="C27435" s="61"/>
      <c r="D27435" s="57"/>
      <c r="E27435" s="62"/>
    </row>
    <row r="27436">
      <c r="A27436" s="61"/>
      <c r="B27436" s="61"/>
      <c r="C27436" s="61"/>
      <c r="D27436" s="57"/>
      <c r="E27436" s="62"/>
    </row>
    <row r="27437">
      <c r="A27437" s="61"/>
      <c r="B27437" s="61"/>
      <c r="C27437" s="61"/>
      <c r="D27437" s="57"/>
      <c r="E27437" s="62"/>
    </row>
    <row r="27438">
      <c r="A27438" s="61"/>
      <c r="B27438" s="61"/>
      <c r="C27438" s="61"/>
      <c r="D27438" s="57"/>
      <c r="E27438" s="62"/>
    </row>
    <row r="27439">
      <c r="A27439" s="61"/>
      <c r="B27439" s="61"/>
      <c r="C27439" s="61"/>
      <c r="D27439" s="57"/>
      <c r="E27439" s="62"/>
    </row>
    <row r="27440">
      <c r="A27440" s="61"/>
      <c r="B27440" s="61"/>
      <c r="C27440" s="61"/>
      <c r="D27440" s="57"/>
      <c r="E27440" s="62"/>
    </row>
    <row r="27441">
      <c r="A27441" s="61"/>
      <c r="B27441" s="61"/>
      <c r="C27441" s="61"/>
      <c r="D27441" s="57"/>
      <c r="E27441" s="62"/>
    </row>
    <row r="27442">
      <c r="A27442" s="61"/>
      <c r="B27442" s="61"/>
      <c r="C27442" s="61"/>
      <c r="D27442" s="57"/>
      <c r="E27442" s="62"/>
    </row>
    <row r="27443">
      <c r="A27443" s="61"/>
      <c r="B27443" s="61"/>
      <c r="C27443" s="61"/>
      <c r="D27443" s="57"/>
      <c r="E27443" s="62"/>
    </row>
    <row r="27444">
      <c r="A27444" s="61"/>
      <c r="B27444" s="61"/>
      <c r="C27444" s="61"/>
      <c r="D27444" s="57"/>
      <c r="E27444" s="62"/>
    </row>
    <row r="27445">
      <c r="A27445" s="61"/>
      <c r="B27445" s="61"/>
      <c r="C27445" s="61"/>
      <c r="D27445" s="57"/>
      <c r="E27445" s="62"/>
    </row>
    <row r="27446">
      <c r="A27446" s="61"/>
      <c r="B27446" s="61"/>
      <c r="C27446" s="61"/>
      <c r="D27446" s="57"/>
      <c r="E27446" s="62"/>
    </row>
    <row r="27447">
      <c r="A27447" s="61"/>
      <c r="B27447" s="61"/>
      <c r="C27447" s="61"/>
      <c r="D27447" s="57"/>
      <c r="E27447" s="62"/>
    </row>
    <row r="27448">
      <c r="A27448" s="61"/>
      <c r="B27448" s="61"/>
      <c r="C27448" s="61"/>
      <c r="D27448" s="57"/>
      <c r="E27448" s="62"/>
    </row>
    <row r="27449">
      <c r="A27449" s="61"/>
      <c r="B27449" s="61"/>
      <c r="C27449" s="61"/>
      <c r="D27449" s="57"/>
      <c r="E27449" s="62"/>
    </row>
    <row r="27450">
      <c r="A27450" s="61"/>
      <c r="B27450" s="61"/>
      <c r="C27450" s="61"/>
      <c r="D27450" s="57"/>
      <c r="E27450" s="62"/>
    </row>
    <row r="27451">
      <c r="A27451" s="61"/>
      <c r="B27451" s="61"/>
      <c r="C27451" s="61"/>
      <c r="D27451" s="57"/>
      <c r="E27451" s="62"/>
    </row>
    <row r="27452">
      <c r="A27452" s="61"/>
      <c r="B27452" s="61"/>
      <c r="C27452" s="61"/>
      <c r="D27452" s="57"/>
      <c r="E27452" s="62"/>
    </row>
    <row r="27453">
      <c r="A27453" s="61"/>
      <c r="B27453" s="61"/>
      <c r="C27453" s="61"/>
      <c r="D27453" s="57"/>
      <c r="E27453" s="62"/>
    </row>
    <row r="27454">
      <c r="A27454" s="61"/>
      <c r="B27454" s="61"/>
      <c r="C27454" s="61"/>
      <c r="D27454" s="57"/>
      <c r="E27454" s="62"/>
    </row>
    <row r="27455">
      <c r="A27455" s="61"/>
      <c r="B27455" s="61"/>
      <c r="C27455" s="61"/>
      <c r="D27455" s="57"/>
      <c r="E27455" s="62"/>
    </row>
    <row r="27456">
      <c r="A27456" s="61"/>
      <c r="B27456" s="61"/>
      <c r="C27456" s="61"/>
      <c r="D27456" s="57"/>
      <c r="E27456" s="62"/>
    </row>
    <row r="27457">
      <c r="A27457" s="61"/>
      <c r="B27457" s="61"/>
      <c r="C27457" s="61"/>
      <c r="D27457" s="57"/>
      <c r="E27457" s="62"/>
    </row>
    <row r="27458">
      <c r="A27458" s="61"/>
      <c r="B27458" s="61"/>
      <c r="C27458" s="61"/>
      <c r="D27458" s="57"/>
      <c r="E27458" s="62"/>
    </row>
    <row r="27459">
      <c r="A27459" s="61"/>
      <c r="B27459" s="61"/>
      <c r="C27459" s="61"/>
      <c r="D27459" s="57"/>
      <c r="E27459" s="62"/>
    </row>
    <row r="27460">
      <c r="A27460" s="61"/>
      <c r="B27460" s="61"/>
      <c r="C27460" s="61"/>
      <c r="D27460" s="57"/>
      <c r="E27460" s="62"/>
    </row>
    <row r="27461">
      <c r="A27461" s="61"/>
      <c r="B27461" s="61"/>
      <c r="C27461" s="61"/>
      <c r="D27461" s="57"/>
      <c r="E27461" s="62"/>
    </row>
    <row r="27462">
      <c r="A27462" s="61"/>
      <c r="B27462" s="61"/>
      <c r="C27462" s="61"/>
      <c r="D27462" s="57"/>
      <c r="E27462" s="62"/>
    </row>
    <row r="27463">
      <c r="A27463" s="61"/>
      <c r="B27463" s="61"/>
      <c r="C27463" s="61"/>
      <c r="D27463" s="57"/>
      <c r="E27463" s="62"/>
    </row>
    <row r="27464">
      <c r="A27464" s="61"/>
      <c r="B27464" s="61"/>
      <c r="C27464" s="61"/>
      <c r="D27464" s="57"/>
      <c r="E27464" s="62"/>
    </row>
    <row r="27465">
      <c r="A27465" s="61"/>
      <c r="B27465" s="61"/>
      <c r="C27465" s="61"/>
      <c r="D27465" s="57"/>
      <c r="E27465" s="62"/>
    </row>
    <row r="27466">
      <c r="A27466" s="61"/>
      <c r="B27466" s="61"/>
      <c r="C27466" s="61"/>
      <c r="D27466" s="57"/>
      <c r="E27466" s="62"/>
    </row>
    <row r="27467">
      <c r="A27467" s="61"/>
      <c r="B27467" s="61"/>
      <c r="C27467" s="61"/>
      <c r="D27467" s="57"/>
      <c r="E27467" s="62"/>
    </row>
    <row r="27468">
      <c r="A27468" s="61"/>
      <c r="B27468" s="61"/>
      <c r="C27468" s="61"/>
      <c r="D27468" s="57"/>
      <c r="E27468" s="62"/>
    </row>
    <row r="27469">
      <c r="A27469" s="61"/>
      <c r="B27469" s="61"/>
      <c r="C27469" s="61"/>
      <c r="D27469" s="57"/>
      <c r="E27469" s="62"/>
    </row>
    <row r="27470">
      <c r="A27470" s="61"/>
      <c r="B27470" s="61"/>
      <c r="C27470" s="61"/>
      <c r="D27470" s="57"/>
      <c r="E27470" s="62"/>
    </row>
    <row r="27471">
      <c r="A27471" s="61"/>
      <c r="B27471" s="61"/>
      <c r="C27471" s="61"/>
      <c r="D27471" s="57"/>
      <c r="E27471" s="62"/>
    </row>
    <row r="27472">
      <c r="A27472" s="61"/>
      <c r="B27472" s="61"/>
      <c r="C27472" s="61"/>
      <c r="D27472" s="57"/>
      <c r="E27472" s="62"/>
    </row>
    <row r="27473">
      <c r="A27473" s="61"/>
      <c r="B27473" s="61"/>
      <c r="C27473" s="61"/>
      <c r="D27473" s="57"/>
      <c r="E27473" s="62"/>
    </row>
    <row r="27474">
      <c r="A27474" s="61"/>
      <c r="B27474" s="61"/>
      <c r="C27474" s="61"/>
      <c r="D27474" s="57"/>
      <c r="E27474" s="62"/>
    </row>
    <row r="27475">
      <c r="A27475" s="61"/>
      <c r="B27475" s="61"/>
      <c r="C27475" s="61"/>
      <c r="D27475" s="57"/>
      <c r="E27475" s="62"/>
    </row>
    <row r="27476">
      <c r="A27476" s="61"/>
      <c r="B27476" s="61"/>
      <c r="C27476" s="61"/>
      <c r="D27476" s="57"/>
      <c r="E27476" s="62"/>
    </row>
    <row r="27477">
      <c r="A27477" s="61"/>
      <c r="B27477" s="61"/>
      <c r="C27477" s="61"/>
      <c r="D27477" s="57"/>
      <c r="E27477" s="62"/>
    </row>
    <row r="27478">
      <c r="A27478" s="61"/>
      <c r="B27478" s="61"/>
      <c r="C27478" s="61"/>
      <c r="D27478" s="57"/>
      <c r="E27478" s="62"/>
    </row>
    <row r="27479">
      <c r="A27479" s="61"/>
      <c r="B27479" s="61"/>
      <c r="C27479" s="61"/>
      <c r="D27479" s="57"/>
      <c r="E27479" s="62"/>
    </row>
    <row r="27480">
      <c r="A27480" s="61"/>
      <c r="B27480" s="61"/>
      <c r="C27480" s="61"/>
      <c r="D27480" s="57"/>
      <c r="E27480" s="62"/>
    </row>
    <row r="27481">
      <c r="A27481" s="61"/>
      <c r="B27481" s="61"/>
      <c r="C27481" s="61"/>
      <c r="D27481" s="57"/>
      <c r="E27481" s="62"/>
    </row>
    <row r="27482">
      <c r="A27482" s="61"/>
      <c r="B27482" s="61"/>
      <c r="C27482" s="61"/>
      <c r="D27482" s="57"/>
      <c r="E27482" s="62"/>
    </row>
    <row r="27483">
      <c r="A27483" s="61"/>
      <c r="B27483" s="61"/>
      <c r="C27483" s="61"/>
      <c r="D27483" s="57"/>
      <c r="E27483" s="62"/>
    </row>
    <row r="27484">
      <c r="A27484" s="61"/>
      <c r="B27484" s="61"/>
      <c r="C27484" s="61"/>
      <c r="D27484" s="57"/>
      <c r="E27484" s="62"/>
    </row>
    <row r="27485">
      <c r="A27485" s="61"/>
      <c r="B27485" s="61"/>
      <c r="C27485" s="61"/>
      <c r="D27485" s="57"/>
      <c r="E27485" s="62"/>
    </row>
    <row r="27486">
      <c r="A27486" s="61"/>
      <c r="B27486" s="61"/>
      <c r="C27486" s="61"/>
      <c r="D27486" s="57"/>
      <c r="E27486" s="62"/>
    </row>
    <row r="27487">
      <c r="A27487" s="61"/>
      <c r="B27487" s="61"/>
      <c r="C27487" s="61"/>
      <c r="D27487" s="57"/>
      <c r="E27487" s="62"/>
    </row>
    <row r="27488">
      <c r="A27488" s="61"/>
      <c r="B27488" s="61"/>
      <c r="C27488" s="61"/>
      <c r="D27488" s="57"/>
      <c r="E27488" s="62"/>
    </row>
    <row r="27489">
      <c r="A27489" s="61"/>
      <c r="B27489" s="61"/>
      <c r="C27489" s="61"/>
      <c r="D27489" s="57"/>
      <c r="E27489" s="62"/>
    </row>
    <row r="27490">
      <c r="A27490" s="61"/>
      <c r="B27490" s="61"/>
      <c r="C27490" s="61"/>
      <c r="D27490" s="57"/>
      <c r="E27490" s="62"/>
    </row>
    <row r="27491">
      <c r="A27491" s="61"/>
      <c r="B27491" s="61"/>
      <c r="C27491" s="61"/>
      <c r="D27491" s="57"/>
      <c r="E27491" s="62"/>
    </row>
    <row r="27492">
      <c r="A27492" s="61"/>
      <c r="B27492" s="61"/>
      <c r="C27492" s="61"/>
      <c r="D27492" s="57"/>
      <c r="E27492" s="62"/>
    </row>
    <row r="27493">
      <c r="A27493" s="61"/>
      <c r="B27493" s="61"/>
      <c r="C27493" s="61"/>
      <c r="D27493" s="57"/>
      <c r="E27493" s="62"/>
    </row>
    <row r="27494">
      <c r="A27494" s="61"/>
      <c r="B27494" s="61"/>
      <c r="C27494" s="61"/>
      <c r="D27494" s="57"/>
      <c r="E27494" s="62"/>
    </row>
    <row r="27495">
      <c r="A27495" s="61"/>
      <c r="B27495" s="61"/>
      <c r="C27495" s="61"/>
      <c r="D27495" s="57"/>
      <c r="E27495" s="62"/>
    </row>
    <row r="27496">
      <c r="A27496" s="61"/>
      <c r="B27496" s="61"/>
      <c r="C27496" s="61"/>
      <c r="D27496" s="57"/>
      <c r="E27496" s="62"/>
    </row>
    <row r="27497">
      <c r="A27497" s="61"/>
      <c r="B27497" s="61"/>
      <c r="C27497" s="61"/>
      <c r="D27497" s="57"/>
      <c r="E27497" s="62"/>
    </row>
    <row r="27498">
      <c r="A27498" s="61"/>
      <c r="B27498" s="61"/>
      <c r="C27498" s="61"/>
      <c r="D27498" s="57"/>
      <c r="E27498" s="62"/>
    </row>
    <row r="27499">
      <c r="A27499" s="61"/>
      <c r="B27499" s="61"/>
      <c r="C27499" s="61"/>
      <c r="D27499" s="57"/>
      <c r="E27499" s="62"/>
    </row>
    <row r="27500">
      <c r="A27500" s="61"/>
      <c r="B27500" s="61"/>
      <c r="C27500" s="61"/>
      <c r="D27500" s="57"/>
      <c r="E27500" s="62"/>
    </row>
    <row r="27501">
      <c r="A27501" s="61"/>
      <c r="B27501" s="61"/>
      <c r="C27501" s="61"/>
      <c r="D27501" s="57"/>
      <c r="E27501" s="62"/>
    </row>
    <row r="27502">
      <c r="A27502" s="61"/>
      <c r="B27502" s="61"/>
      <c r="C27502" s="61"/>
      <c r="D27502" s="57"/>
      <c r="E27502" s="62"/>
    </row>
    <row r="27503">
      <c r="A27503" s="61"/>
      <c r="B27503" s="61"/>
      <c r="C27503" s="61"/>
      <c r="D27503" s="57"/>
      <c r="E27503" s="62"/>
    </row>
    <row r="27504">
      <c r="A27504" s="61"/>
      <c r="B27504" s="61"/>
      <c r="C27504" s="61"/>
      <c r="D27504" s="57"/>
      <c r="E27504" s="62"/>
    </row>
    <row r="27505">
      <c r="A27505" s="61"/>
      <c r="B27505" s="61"/>
      <c r="C27505" s="61"/>
      <c r="D27505" s="57"/>
      <c r="E27505" s="62"/>
    </row>
    <row r="27506">
      <c r="A27506" s="61"/>
      <c r="B27506" s="61"/>
      <c r="C27506" s="61"/>
      <c r="D27506" s="57"/>
      <c r="E27506" s="62"/>
    </row>
    <row r="27507">
      <c r="A27507" s="61"/>
      <c r="B27507" s="61"/>
      <c r="C27507" s="61"/>
      <c r="D27507" s="57"/>
      <c r="E27507" s="62"/>
    </row>
    <row r="27508">
      <c r="A27508" s="61"/>
      <c r="B27508" s="61"/>
      <c r="C27508" s="61"/>
      <c r="D27508" s="57"/>
      <c r="E27508" s="62"/>
    </row>
    <row r="27509">
      <c r="A27509" s="61"/>
      <c r="B27509" s="61"/>
      <c r="C27509" s="61"/>
      <c r="D27509" s="57"/>
      <c r="E27509" s="62"/>
    </row>
    <row r="27510">
      <c r="A27510" s="61"/>
      <c r="B27510" s="61"/>
      <c r="C27510" s="61"/>
      <c r="D27510" s="57"/>
      <c r="E27510" s="62"/>
    </row>
    <row r="27511">
      <c r="A27511" s="61"/>
      <c r="B27511" s="61"/>
      <c r="C27511" s="61"/>
      <c r="D27511" s="57"/>
      <c r="E27511" s="62"/>
    </row>
    <row r="27512">
      <c r="A27512" s="61"/>
      <c r="B27512" s="61"/>
      <c r="C27512" s="61"/>
      <c r="D27512" s="57"/>
      <c r="E27512" s="62"/>
    </row>
    <row r="27513">
      <c r="A27513" s="61"/>
      <c r="B27513" s="61"/>
      <c r="C27513" s="61"/>
      <c r="D27513" s="57"/>
      <c r="E27513" s="62"/>
    </row>
    <row r="27514">
      <c r="A27514" s="61"/>
      <c r="B27514" s="61"/>
      <c r="C27514" s="61"/>
      <c r="D27514" s="57"/>
      <c r="E27514" s="62"/>
    </row>
    <row r="27515">
      <c r="A27515" s="61"/>
      <c r="B27515" s="61"/>
      <c r="C27515" s="61"/>
      <c r="D27515" s="57"/>
      <c r="E27515" s="62"/>
    </row>
    <row r="27516">
      <c r="A27516" s="61"/>
      <c r="B27516" s="61"/>
      <c r="C27516" s="61"/>
      <c r="D27516" s="57"/>
      <c r="E27516" s="62"/>
    </row>
    <row r="27517">
      <c r="A27517" s="61"/>
      <c r="B27517" s="61"/>
      <c r="C27517" s="61"/>
      <c r="D27517" s="57"/>
      <c r="E27517" s="62"/>
    </row>
    <row r="27518">
      <c r="A27518" s="61"/>
      <c r="B27518" s="61"/>
      <c r="C27518" s="61"/>
      <c r="D27518" s="57"/>
      <c r="E27518" s="62"/>
    </row>
    <row r="27519">
      <c r="A27519" s="61"/>
      <c r="B27519" s="61"/>
      <c r="C27519" s="61"/>
      <c r="D27519" s="57"/>
      <c r="E27519" s="62"/>
    </row>
    <row r="27520">
      <c r="A27520" s="61"/>
      <c r="B27520" s="61"/>
      <c r="C27520" s="61"/>
      <c r="D27520" s="57"/>
      <c r="E27520" s="62"/>
    </row>
    <row r="27521">
      <c r="A27521" s="61"/>
      <c r="B27521" s="61"/>
      <c r="C27521" s="61"/>
      <c r="D27521" s="57"/>
      <c r="E27521" s="62"/>
    </row>
    <row r="27522">
      <c r="A27522" s="61"/>
      <c r="B27522" s="61"/>
      <c r="C27522" s="61"/>
      <c r="D27522" s="57"/>
      <c r="E27522" s="62"/>
    </row>
    <row r="27523">
      <c r="A27523" s="61"/>
      <c r="B27523" s="61"/>
      <c r="C27523" s="61"/>
      <c r="D27523" s="57"/>
      <c r="E27523" s="62"/>
    </row>
    <row r="27524">
      <c r="A27524" s="61"/>
      <c r="B27524" s="61"/>
      <c r="C27524" s="61"/>
      <c r="D27524" s="57"/>
      <c r="E27524" s="62"/>
    </row>
    <row r="27525">
      <c r="A27525" s="61"/>
      <c r="B27525" s="61"/>
      <c r="C27525" s="61"/>
      <c r="D27525" s="57"/>
      <c r="E27525" s="62"/>
    </row>
    <row r="27526">
      <c r="A27526" s="61"/>
      <c r="B27526" s="61"/>
      <c r="C27526" s="61"/>
      <c r="D27526" s="57"/>
      <c r="E27526" s="62"/>
    </row>
    <row r="27527">
      <c r="A27527" s="61"/>
      <c r="B27527" s="61"/>
      <c r="C27527" s="61"/>
      <c r="D27527" s="57"/>
      <c r="E27527" s="62"/>
    </row>
    <row r="27528">
      <c r="A27528" s="61"/>
      <c r="B27528" s="61"/>
      <c r="C27528" s="61"/>
      <c r="D27528" s="57"/>
      <c r="E27528" s="62"/>
    </row>
    <row r="27529">
      <c r="A27529" s="61"/>
      <c r="B27529" s="61"/>
      <c r="C27529" s="61"/>
      <c r="D27529" s="57"/>
      <c r="E27529" s="62"/>
    </row>
    <row r="27530">
      <c r="A27530" s="61"/>
      <c r="B27530" s="61"/>
      <c r="C27530" s="61"/>
      <c r="D27530" s="57"/>
      <c r="E27530" s="62"/>
    </row>
    <row r="27531">
      <c r="A27531" s="61"/>
      <c r="B27531" s="61"/>
      <c r="C27531" s="61"/>
      <c r="D27531" s="57"/>
      <c r="E27531" s="62"/>
    </row>
    <row r="27532">
      <c r="A27532" s="61"/>
      <c r="B27532" s="61"/>
      <c r="C27532" s="61"/>
      <c r="D27532" s="57"/>
      <c r="E27532" s="62"/>
    </row>
    <row r="27533">
      <c r="A27533" s="61"/>
      <c r="B27533" s="61"/>
      <c r="C27533" s="61"/>
      <c r="D27533" s="57"/>
      <c r="E27533" s="62"/>
    </row>
    <row r="27534">
      <c r="A27534" s="61"/>
      <c r="B27534" s="61"/>
      <c r="C27534" s="61"/>
      <c r="D27534" s="57"/>
      <c r="E27534" s="62"/>
    </row>
    <row r="27535">
      <c r="A27535" s="61"/>
      <c r="B27535" s="61"/>
      <c r="C27535" s="61"/>
      <c r="D27535" s="57"/>
      <c r="E27535" s="62"/>
    </row>
    <row r="27536">
      <c r="A27536" s="61"/>
      <c r="B27536" s="61"/>
      <c r="C27536" s="61"/>
      <c r="D27536" s="57"/>
      <c r="E27536" s="62"/>
    </row>
    <row r="27537">
      <c r="A27537" s="61"/>
      <c r="B27537" s="61"/>
      <c r="C27537" s="61"/>
      <c r="D27537" s="57"/>
      <c r="E27537" s="62"/>
    </row>
    <row r="27538">
      <c r="A27538" s="61"/>
      <c r="B27538" s="61"/>
      <c r="C27538" s="61"/>
      <c r="D27538" s="57"/>
      <c r="E27538" s="62"/>
    </row>
    <row r="27539">
      <c r="A27539" s="61"/>
      <c r="B27539" s="61"/>
      <c r="C27539" s="61"/>
      <c r="D27539" s="57"/>
      <c r="E27539" s="62"/>
    </row>
    <row r="27540">
      <c r="A27540" s="61"/>
      <c r="B27540" s="61"/>
      <c r="C27540" s="61"/>
      <c r="D27540" s="57"/>
      <c r="E27540" s="62"/>
    </row>
    <row r="27541">
      <c r="A27541" s="61"/>
      <c r="B27541" s="61"/>
      <c r="C27541" s="61"/>
      <c r="D27541" s="57"/>
      <c r="E27541" s="62"/>
    </row>
    <row r="27542">
      <c r="A27542" s="61"/>
      <c r="B27542" s="61"/>
      <c r="C27542" s="61"/>
      <c r="D27542" s="57"/>
      <c r="E27542" s="62"/>
    </row>
    <row r="27543">
      <c r="A27543" s="61"/>
      <c r="B27543" s="61"/>
      <c r="C27543" s="61"/>
      <c r="D27543" s="57"/>
      <c r="E27543" s="62"/>
    </row>
    <row r="27544">
      <c r="A27544" s="61"/>
      <c r="B27544" s="61"/>
      <c r="C27544" s="61"/>
      <c r="D27544" s="57"/>
      <c r="E27544" s="62"/>
    </row>
    <row r="27545">
      <c r="A27545" s="61"/>
      <c r="B27545" s="61"/>
      <c r="C27545" s="61"/>
      <c r="D27545" s="57"/>
      <c r="E27545" s="62"/>
    </row>
    <row r="27546">
      <c r="A27546" s="61"/>
      <c r="B27546" s="61"/>
      <c r="C27546" s="61"/>
      <c r="D27546" s="57"/>
      <c r="E27546" s="62"/>
    </row>
    <row r="27547">
      <c r="A27547" s="61"/>
      <c r="B27547" s="61"/>
      <c r="C27547" s="61"/>
      <c r="D27547" s="57"/>
      <c r="E27547" s="62"/>
    </row>
    <row r="27548">
      <c r="A27548" s="61"/>
      <c r="B27548" s="61"/>
      <c r="C27548" s="61"/>
      <c r="D27548" s="57"/>
      <c r="E27548" s="62"/>
    </row>
    <row r="27549">
      <c r="A27549" s="61"/>
      <c r="B27549" s="61"/>
      <c r="C27549" s="61"/>
      <c r="D27549" s="57"/>
      <c r="E27549" s="62"/>
    </row>
    <row r="27550">
      <c r="A27550" s="61"/>
      <c r="B27550" s="61"/>
      <c r="C27550" s="61"/>
      <c r="D27550" s="57"/>
      <c r="E27550" s="62"/>
    </row>
    <row r="27551">
      <c r="A27551" s="61"/>
      <c r="B27551" s="61"/>
      <c r="C27551" s="61"/>
      <c r="D27551" s="57"/>
      <c r="E27551" s="62"/>
    </row>
    <row r="27552">
      <c r="A27552" s="61"/>
      <c r="B27552" s="61"/>
      <c r="C27552" s="61"/>
      <c r="D27552" s="57"/>
      <c r="E27552" s="62"/>
    </row>
    <row r="27553">
      <c r="A27553" s="61"/>
      <c r="B27553" s="61"/>
      <c r="C27553" s="61"/>
      <c r="D27553" s="57"/>
      <c r="E27553" s="62"/>
    </row>
    <row r="27554">
      <c r="A27554" s="61"/>
      <c r="B27554" s="61"/>
      <c r="C27554" s="61"/>
      <c r="D27554" s="57"/>
      <c r="E27554" s="62"/>
    </row>
    <row r="27555">
      <c r="A27555" s="61"/>
      <c r="B27555" s="61"/>
      <c r="C27555" s="61"/>
      <c r="D27555" s="57"/>
      <c r="E27555" s="62"/>
    </row>
    <row r="27556">
      <c r="A27556" s="61"/>
      <c r="B27556" s="61"/>
      <c r="C27556" s="61"/>
      <c r="D27556" s="57"/>
      <c r="E27556" s="62"/>
    </row>
    <row r="27557">
      <c r="A27557" s="61"/>
      <c r="B27557" s="61"/>
      <c r="C27557" s="61"/>
      <c r="D27557" s="57"/>
      <c r="E27557" s="62"/>
    </row>
    <row r="27558">
      <c r="A27558" s="61"/>
      <c r="B27558" s="61"/>
      <c r="C27558" s="61"/>
      <c r="D27558" s="57"/>
      <c r="E27558" s="62"/>
    </row>
    <row r="27559">
      <c r="A27559" s="61"/>
      <c r="B27559" s="61"/>
      <c r="C27559" s="61"/>
      <c r="D27559" s="57"/>
      <c r="E27559" s="62"/>
    </row>
    <row r="27560">
      <c r="A27560" s="61"/>
      <c r="B27560" s="61"/>
      <c r="C27560" s="61"/>
      <c r="D27560" s="57"/>
      <c r="E27560" s="62"/>
    </row>
    <row r="27561">
      <c r="A27561" s="61"/>
      <c r="B27561" s="61"/>
      <c r="C27561" s="61"/>
      <c r="D27561" s="57"/>
      <c r="E27561" s="62"/>
    </row>
    <row r="27562">
      <c r="A27562" s="61"/>
      <c r="B27562" s="61"/>
      <c r="C27562" s="61"/>
      <c r="D27562" s="57"/>
      <c r="E27562" s="62"/>
    </row>
    <row r="27563">
      <c r="A27563" s="61"/>
      <c r="B27563" s="61"/>
      <c r="C27563" s="61"/>
      <c r="D27563" s="57"/>
      <c r="E27563" s="62"/>
    </row>
    <row r="27564">
      <c r="A27564" s="61"/>
      <c r="B27564" s="61"/>
      <c r="C27564" s="61"/>
      <c r="D27564" s="57"/>
      <c r="E27564" s="62"/>
    </row>
    <row r="27565">
      <c r="A27565" s="61"/>
      <c r="B27565" s="61"/>
      <c r="C27565" s="61"/>
      <c r="D27565" s="57"/>
      <c r="E27565" s="62"/>
    </row>
    <row r="27566">
      <c r="A27566" s="61"/>
      <c r="B27566" s="61"/>
      <c r="C27566" s="61"/>
      <c r="D27566" s="57"/>
      <c r="E27566" s="62"/>
    </row>
    <row r="27567">
      <c r="A27567" s="61"/>
      <c r="B27567" s="61"/>
      <c r="C27567" s="61"/>
      <c r="D27567" s="57"/>
      <c r="E27567" s="62"/>
    </row>
    <row r="27568">
      <c r="A27568" s="61"/>
      <c r="B27568" s="61"/>
      <c r="C27568" s="61"/>
      <c r="D27568" s="57"/>
      <c r="E27568" s="62"/>
    </row>
    <row r="27569">
      <c r="A27569" s="61"/>
      <c r="B27569" s="61"/>
      <c r="C27569" s="61"/>
      <c r="D27569" s="57"/>
      <c r="E27569" s="62"/>
    </row>
    <row r="27570">
      <c r="A27570" s="61"/>
      <c r="B27570" s="61"/>
      <c r="C27570" s="61"/>
      <c r="D27570" s="57"/>
      <c r="E27570" s="62"/>
    </row>
    <row r="27571">
      <c r="A27571" s="61"/>
      <c r="B27571" s="61"/>
      <c r="C27571" s="61"/>
      <c r="D27571" s="57"/>
      <c r="E27571" s="62"/>
    </row>
    <row r="27572">
      <c r="A27572" s="61"/>
      <c r="B27572" s="61"/>
      <c r="C27572" s="61"/>
      <c r="D27572" s="57"/>
      <c r="E27572" s="62"/>
    </row>
    <row r="27573">
      <c r="A27573" s="61"/>
      <c r="B27573" s="61"/>
      <c r="C27573" s="61"/>
      <c r="D27573" s="57"/>
      <c r="E27573" s="62"/>
    </row>
    <row r="27574">
      <c r="A27574" s="61"/>
      <c r="B27574" s="61"/>
      <c r="C27574" s="61"/>
      <c r="D27574" s="57"/>
      <c r="E27574" s="62"/>
    </row>
    <row r="27575">
      <c r="A27575" s="61"/>
      <c r="B27575" s="61"/>
      <c r="C27575" s="61"/>
      <c r="D27575" s="57"/>
      <c r="E27575" s="62"/>
    </row>
    <row r="27576">
      <c r="A27576" s="61"/>
      <c r="B27576" s="61"/>
      <c r="C27576" s="61"/>
      <c r="D27576" s="57"/>
      <c r="E27576" s="62"/>
    </row>
    <row r="27577">
      <c r="A27577" s="61"/>
      <c r="B27577" s="61"/>
      <c r="C27577" s="61"/>
      <c r="D27577" s="57"/>
      <c r="E27577" s="62"/>
    </row>
    <row r="27578">
      <c r="A27578" s="61"/>
      <c r="B27578" s="61"/>
      <c r="C27578" s="61"/>
      <c r="D27578" s="57"/>
      <c r="E27578" s="62"/>
    </row>
    <row r="27579">
      <c r="A27579" s="61"/>
      <c r="B27579" s="61"/>
      <c r="C27579" s="61"/>
      <c r="D27579" s="57"/>
      <c r="E27579" s="62"/>
    </row>
    <row r="27580">
      <c r="A27580" s="61"/>
      <c r="B27580" s="61"/>
      <c r="C27580" s="61"/>
      <c r="D27580" s="57"/>
      <c r="E27580" s="62"/>
    </row>
    <row r="27581">
      <c r="A27581" s="61"/>
      <c r="B27581" s="61"/>
      <c r="C27581" s="61"/>
      <c r="D27581" s="57"/>
      <c r="E27581" s="62"/>
    </row>
    <row r="27582">
      <c r="A27582" s="61"/>
      <c r="B27582" s="61"/>
      <c r="C27582" s="61"/>
      <c r="D27582" s="57"/>
      <c r="E27582" s="62"/>
    </row>
    <row r="27583">
      <c r="A27583" s="61"/>
      <c r="B27583" s="61"/>
      <c r="C27583" s="61"/>
      <c r="D27583" s="57"/>
      <c r="E27583" s="62"/>
    </row>
    <row r="27584">
      <c r="A27584" s="61"/>
      <c r="B27584" s="61"/>
      <c r="C27584" s="61"/>
      <c r="D27584" s="57"/>
      <c r="E27584" s="62"/>
    </row>
    <row r="27585">
      <c r="A27585" s="61"/>
      <c r="B27585" s="61"/>
      <c r="C27585" s="61"/>
      <c r="D27585" s="57"/>
      <c r="E27585" s="62"/>
    </row>
    <row r="27586">
      <c r="A27586" s="61"/>
      <c r="B27586" s="61"/>
      <c r="C27586" s="61"/>
      <c r="D27586" s="57"/>
      <c r="E27586" s="62"/>
    </row>
    <row r="27587">
      <c r="A27587" s="61"/>
      <c r="B27587" s="61"/>
      <c r="C27587" s="61"/>
      <c r="D27587" s="57"/>
      <c r="E27587" s="62"/>
    </row>
    <row r="27588">
      <c r="A27588" s="61"/>
      <c r="B27588" s="61"/>
      <c r="C27588" s="61"/>
      <c r="D27588" s="57"/>
      <c r="E27588" s="62"/>
    </row>
    <row r="27589">
      <c r="A27589" s="61"/>
      <c r="B27589" s="61"/>
      <c r="C27589" s="61"/>
      <c r="D27589" s="57"/>
      <c r="E27589" s="62"/>
    </row>
    <row r="27590">
      <c r="A27590" s="61"/>
      <c r="B27590" s="61"/>
      <c r="C27590" s="61"/>
      <c r="D27590" s="57"/>
      <c r="E27590" s="62"/>
    </row>
    <row r="27591">
      <c r="A27591" s="61"/>
      <c r="B27591" s="61"/>
      <c r="C27591" s="61"/>
      <c r="D27591" s="57"/>
      <c r="E27591" s="62"/>
    </row>
    <row r="27592">
      <c r="A27592" s="61"/>
      <c r="B27592" s="61"/>
      <c r="C27592" s="61"/>
      <c r="D27592" s="57"/>
      <c r="E27592" s="62"/>
    </row>
    <row r="27593">
      <c r="A27593" s="61"/>
      <c r="B27593" s="61"/>
      <c r="C27593" s="61"/>
      <c r="D27593" s="57"/>
      <c r="E27593" s="62"/>
    </row>
    <row r="27594">
      <c r="A27594" s="61"/>
      <c r="B27594" s="61"/>
      <c r="C27594" s="61"/>
      <c r="D27594" s="57"/>
      <c r="E27594" s="62"/>
    </row>
    <row r="27595">
      <c r="A27595" s="61"/>
      <c r="B27595" s="61"/>
      <c r="C27595" s="61"/>
      <c r="D27595" s="57"/>
      <c r="E27595" s="62"/>
    </row>
    <row r="27596">
      <c r="A27596" s="61"/>
      <c r="B27596" s="61"/>
      <c r="C27596" s="61"/>
      <c r="D27596" s="57"/>
      <c r="E27596" s="62"/>
    </row>
    <row r="27597">
      <c r="A27597" s="61"/>
      <c r="B27597" s="61"/>
      <c r="C27597" s="61"/>
      <c r="D27597" s="57"/>
      <c r="E27597" s="62"/>
    </row>
    <row r="27598">
      <c r="A27598" s="61"/>
      <c r="B27598" s="61"/>
      <c r="C27598" s="61"/>
      <c r="D27598" s="57"/>
      <c r="E27598" s="62"/>
    </row>
    <row r="27599">
      <c r="A27599" s="61"/>
      <c r="B27599" s="61"/>
      <c r="C27599" s="61"/>
      <c r="D27599" s="57"/>
      <c r="E27599" s="62"/>
    </row>
    <row r="27600">
      <c r="A27600" s="61"/>
      <c r="B27600" s="61"/>
      <c r="C27600" s="61"/>
      <c r="D27600" s="57"/>
      <c r="E27600" s="62"/>
    </row>
    <row r="27601">
      <c r="A27601" s="61"/>
      <c r="B27601" s="61"/>
      <c r="C27601" s="61"/>
      <c r="D27601" s="57"/>
      <c r="E27601" s="62"/>
    </row>
    <row r="27602">
      <c r="A27602" s="61"/>
      <c r="B27602" s="61"/>
      <c r="C27602" s="61"/>
      <c r="D27602" s="57"/>
      <c r="E27602" s="62"/>
    </row>
    <row r="27603">
      <c r="A27603" s="61"/>
      <c r="B27603" s="61"/>
      <c r="C27603" s="61"/>
      <c r="D27603" s="57"/>
      <c r="E27603" s="62"/>
    </row>
    <row r="27604">
      <c r="A27604" s="61"/>
      <c r="B27604" s="61"/>
      <c r="C27604" s="61"/>
      <c r="D27604" s="57"/>
      <c r="E27604" s="62"/>
    </row>
    <row r="27605">
      <c r="A27605" s="61"/>
      <c r="B27605" s="61"/>
      <c r="C27605" s="61"/>
      <c r="D27605" s="57"/>
      <c r="E27605" s="62"/>
    </row>
    <row r="27606">
      <c r="A27606" s="61"/>
      <c r="B27606" s="61"/>
      <c r="C27606" s="61"/>
      <c r="D27606" s="57"/>
      <c r="E27606" s="62"/>
    </row>
    <row r="27607">
      <c r="A27607" s="61"/>
      <c r="B27607" s="61"/>
      <c r="C27607" s="61"/>
      <c r="D27607" s="57"/>
      <c r="E27607" s="62"/>
    </row>
    <row r="27608">
      <c r="A27608" s="61"/>
      <c r="B27608" s="61"/>
      <c r="C27608" s="61"/>
      <c r="D27608" s="57"/>
      <c r="E27608" s="62"/>
    </row>
    <row r="27609">
      <c r="A27609" s="61"/>
      <c r="B27609" s="61"/>
      <c r="C27609" s="61"/>
      <c r="D27609" s="57"/>
      <c r="E27609" s="62"/>
    </row>
    <row r="27610">
      <c r="A27610" s="61"/>
      <c r="B27610" s="61"/>
      <c r="C27610" s="61"/>
      <c r="D27610" s="57"/>
      <c r="E27610" s="62"/>
    </row>
    <row r="27611">
      <c r="A27611" s="61"/>
      <c r="B27611" s="61"/>
      <c r="C27611" s="61"/>
      <c r="D27611" s="57"/>
      <c r="E27611" s="62"/>
    </row>
    <row r="27612">
      <c r="A27612" s="61"/>
      <c r="B27612" s="61"/>
      <c r="C27612" s="61"/>
      <c r="D27612" s="57"/>
      <c r="E27612" s="62"/>
    </row>
    <row r="27613">
      <c r="A27613" s="61"/>
      <c r="B27613" s="61"/>
      <c r="C27613" s="61"/>
      <c r="D27613" s="57"/>
      <c r="E27613" s="62"/>
    </row>
    <row r="27614">
      <c r="A27614" s="61"/>
      <c r="B27614" s="61"/>
      <c r="C27614" s="61"/>
      <c r="D27614" s="57"/>
      <c r="E27614" s="62"/>
    </row>
    <row r="27615">
      <c r="A27615" s="61"/>
      <c r="B27615" s="61"/>
      <c r="C27615" s="61"/>
      <c r="D27615" s="57"/>
      <c r="E27615" s="62"/>
    </row>
    <row r="27616">
      <c r="A27616" s="61"/>
      <c r="B27616" s="61"/>
      <c r="C27616" s="61"/>
      <c r="D27616" s="57"/>
      <c r="E27616" s="62"/>
    </row>
    <row r="27617">
      <c r="A27617" s="61"/>
      <c r="B27617" s="61"/>
      <c r="C27617" s="61"/>
      <c r="D27617" s="57"/>
      <c r="E27617" s="62"/>
    </row>
    <row r="27618">
      <c r="A27618" s="61"/>
      <c r="B27618" s="61"/>
      <c r="C27618" s="61"/>
      <c r="D27618" s="57"/>
      <c r="E27618" s="62"/>
    </row>
    <row r="27619">
      <c r="A27619" s="61"/>
      <c r="B27619" s="61"/>
      <c r="C27619" s="61"/>
      <c r="D27619" s="57"/>
      <c r="E27619" s="62"/>
    </row>
    <row r="27620">
      <c r="A27620" s="61"/>
      <c r="B27620" s="61"/>
      <c r="C27620" s="61"/>
      <c r="D27620" s="57"/>
      <c r="E27620" s="62"/>
    </row>
    <row r="27621">
      <c r="A27621" s="61"/>
      <c r="B27621" s="61"/>
      <c r="C27621" s="61"/>
      <c r="D27621" s="57"/>
      <c r="E27621" s="62"/>
    </row>
    <row r="27622">
      <c r="A27622" s="61"/>
      <c r="B27622" s="61"/>
      <c r="C27622" s="61"/>
      <c r="D27622" s="57"/>
      <c r="E27622" s="62"/>
    </row>
    <row r="27623">
      <c r="A27623" s="61"/>
      <c r="B27623" s="61"/>
      <c r="C27623" s="61"/>
      <c r="D27623" s="57"/>
      <c r="E27623" s="62"/>
    </row>
    <row r="27624">
      <c r="A27624" s="61"/>
      <c r="B27624" s="61"/>
      <c r="C27624" s="61"/>
      <c r="D27624" s="57"/>
      <c r="E27624" s="62"/>
    </row>
    <row r="27625">
      <c r="A27625" s="61"/>
      <c r="B27625" s="61"/>
      <c r="C27625" s="61"/>
      <c r="D27625" s="57"/>
      <c r="E27625" s="62"/>
    </row>
    <row r="27626">
      <c r="A27626" s="61"/>
      <c r="B27626" s="61"/>
      <c r="C27626" s="61"/>
      <c r="D27626" s="57"/>
      <c r="E27626" s="62"/>
    </row>
    <row r="27627">
      <c r="A27627" s="61"/>
      <c r="B27627" s="61"/>
      <c r="C27627" s="61"/>
      <c r="D27627" s="57"/>
      <c r="E27627" s="62"/>
    </row>
    <row r="27628">
      <c r="A27628" s="61"/>
      <c r="B27628" s="61"/>
      <c r="C27628" s="61"/>
      <c r="D27628" s="57"/>
      <c r="E27628" s="62"/>
    </row>
    <row r="27629">
      <c r="A27629" s="61"/>
      <c r="B27629" s="61"/>
      <c r="C27629" s="61"/>
      <c r="D27629" s="57"/>
      <c r="E27629" s="62"/>
    </row>
    <row r="27630">
      <c r="A27630" s="61"/>
      <c r="B27630" s="61"/>
      <c r="C27630" s="61"/>
      <c r="D27630" s="57"/>
      <c r="E27630" s="62"/>
    </row>
    <row r="27631">
      <c r="A27631" s="61"/>
      <c r="B27631" s="61"/>
      <c r="C27631" s="61"/>
      <c r="D27631" s="57"/>
      <c r="E27631" s="62"/>
    </row>
    <row r="27632">
      <c r="A27632" s="61"/>
      <c r="B27632" s="61"/>
      <c r="C27632" s="61"/>
      <c r="D27632" s="57"/>
      <c r="E27632" s="62"/>
    </row>
    <row r="27633">
      <c r="A27633" s="61"/>
      <c r="B27633" s="61"/>
      <c r="C27633" s="61"/>
      <c r="D27633" s="57"/>
      <c r="E27633" s="62"/>
    </row>
    <row r="27634">
      <c r="A27634" s="61"/>
      <c r="B27634" s="61"/>
      <c r="C27634" s="61"/>
      <c r="D27634" s="57"/>
      <c r="E27634" s="62"/>
    </row>
    <row r="27635">
      <c r="A27635" s="61"/>
      <c r="B27635" s="61"/>
      <c r="C27635" s="61"/>
      <c r="D27635" s="57"/>
      <c r="E27635" s="62"/>
    </row>
    <row r="27636">
      <c r="A27636" s="61"/>
      <c r="B27636" s="61"/>
      <c r="C27636" s="61"/>
      <c r="D27636" s="57"/>
      <c r="E27636" s="62"/>
    </row>
    <row r="27637">
      <c r="A27637" s="61"/>
      <c r="B27637" s="61"/>
      <c r="C27637" s="61"/>
      <c r="D27637" s="57"/>
      <c r="E27637" s="62"/>
    </row>
    <row r="27638">
      <c r="A27638" s="61"/>
      <c r="B27638" s="61"/>
      <c r="C27638" s="61"/>
      <c r="D27638" s="57"/>
      <c r="E27638" s="62"/>
    </row>
    <row r="27639">
      <c r="A27639" s="61"/>
      <c r="B27639" s="61"/>
      <c r="C27639" s="61"/>
      <c r="D27639" s="57"/>
      <c r="E27639" s="62"/>
    </row>
    <row r="27640">
      <c r="A27640" s="61"/>
      <c r="B27640" s="61"/>
      <c r="C27640" s="61"/>
      <c r="D27640" s="57"/>
      <c r="E27640" s="62"/>
    </row>
    <row r="27641">
      <c r="A27641" s="61"/>
      <c r="B27641" s="61"/>
      <c r="C27641" s="61"/>
      <c r="D27641" s="57"/>
      <c r="E27641" s="62"/>
    </row>
    <row r="27642">
      <c r="A27642" s="61"/>
      <c r="B27642" s="61"/>
      <c r="C27642" s="61"/>
      <c r="D27642" s="57"/>
      <c r="E27642" s="62"/>
    </row>
    <row r="27643">
      <c r="A27643" s="61"/>
      <c r="B27643" s="61"/>
      <c r="C27643" s="61"/>
      <c r="D27643" s="57"/>
      <c r="E27643" s="62"/>
    </row>
    <row r="27644">
      <c r="A27644" s="61"/>
      <c r="B27644" s="61"/>
      <c r="C27644" s="61"/>
      <c r="D27644" s="57"/>
      <c r="E27644" s="62"/>
    </row>
    <row r="27645">
      <c r="A27645" s="61"/>
      <c r="B27645" s="61"/>
      <c r="C27645" s="61"/>
      <c r="D27645" s="57"/>
      <c r="E27645" s="62"/>
    </row>
    <row r="27646">
      <c r="A27646" s="61"/>
      <c r="B27646" s="61"/>
      <c r="C27646" s="61"/>
      <c r="D27646" s="57"/>
      <c r="E27646" s="62"/>
    </row>
    <row r="27647">
      <c r="A27647" s="61"/>
      <c r="B27647" s="61"/>
      <c r="C27647" s="61"/>
      <c r="D27647" s="57"/>
      <c r="E27647" s="62"/>
    </row>
    <row r="27648">
      <c r="A27648" s="61"/>
      <c r="B27648" s="61"/>
      <c r="C27648" s="61"/>
      <c r="D27648" s="57"/>
      <c r="E27648" s="62"/>
    </row>
    <row r="27649">
      <c r="A27649" s="61"/>
      <c r="B27649" s="61"/>
      <c r="C27649" s="61"/>
      <c r="D27649" s="57"/>
      <c r="E27649" s="62"/>
    </row>
    <row r="27650">
      <c r="A27650" s="61"/>
      <c r="B27650" s="61"/>
      <c r="C27650" s="61"/>
      <c r="D27650" s="57"/>
      <c r="E27650" s="62"/>
    </row>
    <row r="27651">
      <c r="A27651" s="61"/>
      <c r="B27651" s="61"/>
      <c r="C27651" s="61"/>
      <c r="D27651" s="57"/>
      <c r="E27651" s="62"/>
    </row>
    <row r="27652">
      <c r="A27652" s="61"/>
      <c r="B27652" s="61"/>
      <c r="C27652" s="61"/>
      <c r="D27652" s="57"/>
      <c r="E27652" s="62"/>
    </row>
    <row r="27653">
      <c r="A27653" s="61"/>
      <c r="B27653" s="61"/>
      <c r="C27653" s="61"/>
      <c r="D27653" s="57"/>
      <c r="E27653" s="62"/>
    </row>
    <row r="27654">
      <c r="A27654" s="61"/>
      <c r="B27654" s="61"/>
      <c r="C27654" s="61"/>
      <c r="D27654" s="57"/>
      <c r="E27654" s="62"/>
    </row>
    <row r="27655">
      <c r="A27655" s="61"/>
      <c r="B27655" s="61"/>
      <c r="C27655" s="61"/>
      <c r="D27655" s="57"/>
      <c r="E27655" s="62"/>
    </row>
    <row r="27656">
      <c r="A27656" s="61"/>
      <c r="B27656" s="61"/>
      <c r="C27656" s="61"/>
      <c r="D27656" s="57"/>
      <c r="E27656" s="62"/>
    </row>
    <row r="27657">
      <c r="A27657" s="61"/>
      <c r="B27657" s="61"/>
      <c r="C27657" s="61"/>
      <c r="D27657" s="57"/>
      <c r="E27657" s="62"/>
    </row>
    <row r="27658">
      <c r="A27658" s="61"/>
      <c r="B27658" s="61"/>
      <c r="C27658" s="61"/>
      <c r="D27658" s="57"/>
      <c r="E27658" s="62"/>
    </row>
    <row r="27659">
      <c r="A27659" s="61"/>
      <c r="B27659" s="61"/>
      <c r="C27659" s="61"/>
      <c r="D27659" s="57"/>
      <c r="E27659" s="62"/>
    </row>
    <row r="27660">
      <c r="A27660" s="61"/>
      <c r="B27660" s="61"/>
      <c r="C27660" s="61"/>
      <c r="D27660" s="57"/>
      <c r="E27660" s="62"/>
    </row>
    <row r="27661">
      <c r="A27661" s="61"/>
      <c r="B27661" s="61"/>
      <c r="C27661" s="61"/>
      <c r="D27661" s="57"/>
      <c r="E27661" s="62"/>
    </row>
    <row r="27662">
      <c r="A27662" s="61"/>
      <c r="B27662" s="61"/>
      <c r="C27662" s="61"/>
      <c r="D27662" s="57"/>
      <c r="E27662" s="62"/>
    </row>
    <row r="27663">
      <c r="A27663" s="61"/>
      <c r="B27663" s="61"/>
      <c r="C27663" s="61"/>
      <c r="D27663" s="57"/>
      <c r="E27663" s="62"/>
    </row>
    <row r="27664">
      <c r="A27664" s="61"/>
      <c r="B27664" s="61"/>
      <c r="C27664" s="61"/>
      <c r="D27664" s="57"/>
      <c r="E27664" s="62"/>
    </row>
    <row r="27665">
      <c r="A27665" s="61"/>
      <c r="B27665" s="61"/>
      <c r="C27665" s="61"/>
      <c r="D27665" s="57"/>
      <c r="E27665" s="62"/>
    </row>
    <row r="27666">
      <c r="A27666" s="61"/>
      <c r="B27666" s="61"/>
      <c r="C27666" s="61"/>
      <c r="D27666" s="57"/>
      <c r="E27666" s="62"/>
    </row>
    <row r="27667">
      <c r="A27667" s="61"/>
      <c r="B27667" s="61"/>
      <c r="C27667" s="61"/>
      <c r="D27667" s="57"/>
      <c r="E27667" s="62"/>
    </row>
    <row r="27668">
      <c r="A27668" s="61"/>
      <c r="B27668" s="61"/>
      <c r="C27668" s="61"/>
      <c r="D27668" s="57"/>
      <c r="E27668" s="62"/>
    </row>
    <row r="27669">
      <c r="A27669" s="61"/>
      <c r="B27669" s="61"/>
      <c r="C27669" s="61"/>
      <c r="D27669" s="57"/>
      <c r="E27669" s="62"/>
    </row>
    <row r="27670">
      <c r="A27670" s="61"/>
      <c r="B27670" s="61"/>
      <c r="C27670" s="61"/>
      <c r="D27670" s="57"/>
      <c r="E27670" s="62"/>
    </row>
    <row r="27671">
      <c r="A27671" s="61"/>
      <c r="B27671" s="61"/>
      <c r="C27671" s="61"/>
      <c r="D27671" s="57"/>
      <c r="E27671" s="62"/>
    </row>
    <row r="27672">
      <c r="A27672" s="61"/>
      <c r="B27672" s="61"/>
      <c r="C27672" s="61"/>
      <c r="D27672" s="57"/>
      <c r="E27672" s="62"/>
    </row>
    <row r="27673">
      <c r="A27673" s="61"/>
      <c r="B27673" s="61"/>
      <c r="C27673" s="61"/>
      <c r="D27673" s="57"/>
      <c r="E27673" s="62"/>
    </row>
    <row r="27674">
      <c r="A27674" s="61"/>
      <c r="B27674" s="61"/>
      <c r="C27674" s="61"/>
      <c r="D27674" s="57"/>
      <c r="E27674" s="62"/>
    </row>
    <row r="27675">
      <c r="A27675" s="61"/>
      <c r="B27675" s="61"/>
      <c r="C27675" s="61"/>
      <c r="D27675" s="57"/>
      <c r="E27675" s="62"/>
    </row>
    <row r="27676">
      <c r="A27676" s="61"/>
      <c r="B27676" s="61"/>
      <c r="C27676" s="61"/>
      <c r="D27676" s="57"/>
      <c r="E27676" s="62"/>
    </row>
    <row r="27677">
      <c r="A27677" s="61"/>
      <c r="B27677" s="61"/>
      <c r="C27677" s="61"/>
      <c r="D27677" s="57"/>
      <c r="E27677" s="62"/>
    </row>
    <row r="27678">
      <c r="A27678" s="61"/>
      <c r="B27678" s="61"/>
      <c r="C27678" s="61"/>
      <c r="D27678" s="57"/>
      <c r="E27678" s="62"/>
    </row>
    <row r="27679">
      <c r="A27679" s="61"/>
      <c r="B27679" s="61"/>
      <c r="C27679" s="61"/>
      <c r="D27679" s="57"/>
      <c r="E27679" s="62"/>
    </row>
    <row r="27680">
      <c r="A27680" s="61"/>
      <c r="B27680" s="61"/>
      <c r="C27680" s="61"/>
      <c r="D27680" s="57"/>
      <c r="E27680" s="62"/>
    </row>
    <row r="27681">
      <c r="A27681" s="61"/>
      <c r="B27681" s="61"/>
      <c r="C27681" s="61"/>
      <c r="D27681" s="57"/>
      <c r="E27681" s="62"/>
    </row>
    <row r="27682">
      <c r="A27682" s="61"/>
      <c r="B27682" s="61"/>
      <c r="C27682" s="61"/>
      <c r="D27682" s="57"/>
      <c r="E27682" s="62"/>
    </row>
    <row r="27683">
      <c r="A27683" s="61"/>
      <c r="B27683" s="61"/>
      <c r="C27683" s="61"/>
      <c r="D27683" s="57"/>
      <c r="E27683" s="62"/>
    </row>
    <row r="27684">
      <c r="A27684" s="61"/>
      <c r="B27684" s="61"/>
      <c r="C27684" s="61"/>
      <c r="D27684" s="57"/>
      <c r="E27684" s="62"/>
    </row>
    <row r="27685">
      <c r="A27685" s="61"/>
      <c r="B27685" s="61"/>
      <c r="C27685" s="61"/>
      <c r="D27685" s="57"/>
      <c r="E27685" s="62"/>
    </row>
    <row r="27686">
      <c r="A27686" s="61"/>
      <c r="B27686" s="61"/>
      <c r="C27686" s="61"/>
      <c r="D27686" s="57"/>
      <c r="E27686" s="62"/>
    </row>
    <row r="27687">
      <c r="A27687" s="61"/>
      <c r="B27687" s="61"/>
      <c r="C27687" s="61"/>
      <c r="D27687" s="57"/>
      <c r="E27687" s="62"/>
    </row>
    <row r="27688">
      <c r="A27688" s="61"/>
      <c r="B27688" s="61"/>
      <c r="C27688" s="61"/>
      <c r="D27688" s="57"/>
      <c r="E27688" s="62"/>
    </row>
    <row r="27689">
      <c r="A27689" s="61"/>
      <c r="B27689" s="61"/>
      <c r="C27689" s="61"/>
      <c r="D27689" s="57"/>
      <c r="E27689" s="62"/>
    </row>
    <row r="27690">
      <c r="A27690" s="61"/>
      <c r="B27690" s="61"/>
      <c r="C27690" s="61"/>
      <c r="D27690" s="57"/>
      <c r="E27690" s="62"/>
    </row>
    <row r="27691">
      <c r="A27691" s="61"/>
      <c r="B27691" s="61"/>
      <c r="C27691" s="61"/>
      <c r="D27691" s="57"/>
      <c r="E27691" s="62"/>
    </row>
    <row r="27692">
      <c r="A27692" s="61"/>
      <c r="B27692" s="61"/>
      <c r="C27692" s="61"/>
      <c r="D27692" s="57"/>
      <c r="E27692" s="62"/>
    </row>
    <row r="27693">
      <c r="A27693" s="61"/>
      <c r="B27693" s="61"/>
      <c r="C27693" s="61"/>
      <c r="D27693" s="57"/>
      <c r="E27693" s="62"/>
    </row>
    <row r="27694">
      <c r="A27694" s="61"/>
      <c r="B27694" s="61"/>
      <c r="C27694" s="61"/>
      <c r="D27694" s="57"/>
      <c r="E27694" s="62"/>
    </row>
    <row r="27695">
      <c r="A27695" s="61"/>
      <c r="B27695" s="61"/>
      <c r="C27695" s="61"/>
      <c r="D27695" s="57"/>
      <c r="E27695" s="62"/>
    </row>
    <row r="27696">
      <c r="A27696" s="61"/>
      <c r="B27696" s="61"/>
      <c r="C27696" s="61"/>
      <c r="D27696" s="57"/>
      <c r="E27696" s="62"/>
    </row>
    <row r="27697">
      <c r="A27697" s="61"/>
      <c r="B27697" s="61"/>
      <c r="C27697" s="61"/>
      <c r="D27697" s="57"/>
      <c r="E27697" s="62"/>
    </row>
    <row r="27698">
      <c r="A27698" s="61"/>
      <c r="B27698" s="61"/>
      <c r="C27698" s="61"/>
      <c r="D27698" s="57"/>
      <c r="E27698" s="62"/>
    </row>
    <row r="27699">
      <c r="A27699" s="61"/>
      <c r="B27699" s="61"/>
      <c r="C27699" s="61"/>
      <c r="D27699" s="57"/>
      <c r="E27699" s="62"/>
    </row>
    <row r="27700">
      <c r="A27700" s="61"/>
      <c r="B27700" s="61"/>
      <c r="C27700" s="61"/>
      <c r="D27700" s="57"/>
      <c r="E27700" s="62"/>
    </row>
    <row r="27701">
      <c r="A27701" s="61"/>
      <c r="B27701" s="61"/>
      <c r="C27701" s="61"/>
      <c r="D27701" s="57"/>
      <c r="E27701" s="62"/>
    </row>
    <row r="27702">
      <c r="A27702" s="61"/>
      <c r="B27702" s="61"/>
      <c r="C27702" s="61"/>
      <c r="D27702" s="57"/>
      <c r="E27702" s="62"/>
    </row>
    <row r="27703">
      <c r="A27703" s="61"/>
      <c r="B27703" s="61"/>
      <c r="C27703" s="61"/>
      <c r="D27703" s="57"/>
      <c r="E27703" s="62"/>
    </row>
    <row r="27704">
      <c r="A27704" s="61"/>
      <c r="B27704" s="61"/>
      <c r="C27704" s="61"/>
      <c r="D27704" s="57"/>
      <c r="E27704" s="62"/>
    </row>
    <row r="27705">
      <c r="A27705" s="61"/>
      <c r="B27705" s="61"/>
      <c r="C27705" s="61"/>
      <c r="D27705" s="57"/>
      <c r="E27705" s="62"/>
    </row>
    <row r="27706">
      <c r="A27706" s="61"/>
      <c r="B27706" s="61"/>
      <c r="C27706" s="61"/>
      <c r="D27706" s="57"/>
      <c r="E27706" s="62"/>
    </row>
    <row r="27707">
      <c r="A27707" s="61"/>
      <c r="B27707" s="61"/>
      <c r="C27707" s="61"/>
      <c r="D27707" s="57"/>
      <c r="E27707" s="62"/>
    </row>
    <row r="27708">
      <c r="A27708" s="61"/>
      <c r="B27708" s="61"/>
      <c r="C27708" s="61"/>
      <c r="D27708" s="57"/>
      <c r="E27708" s="62"/>
    </row>
    <row r="27709">
      <c r="A27709" s="61"/>
      <c r="B27709" s="61"/>
      <c r="C27709" s="61"/>
      <c r="D27709" s="57"/>
      <c r="E27709" s="62"/>
    </row>
    <row r="27710">
      <c r="A27710" s="61"/>
      <c r="B27710" s="61"/>
      <c r="C27710" s="61"/>
      <c r="D27710" s="57"/>
      <c r="E27710" s="62"/>
    </row>
    <row r="27711">
      <c r="A27711" s="61"/>
      <c r="B27711" s="61"/>
      <c r="C27711" s="61"/>
      <c r="D27711" s="57"/>
      <c r="E27711" s="62"/>
    </row>
    <row r="27712">
      <c r="A27712" s="61"/>
      <c r="B27712" s="61"/>
      <c r="C27712" s="61"/>
      <c r="D27712" s="57"/>
      <c r="E27712" s="62"/>
    </row>
    <row r="27713">
      <c r="A27713" s="61"/>
      <c r="B27713" s="61"/>
      <c r="C27713" s="61"/>
      <c r="D27713" s="57"/>
      <c r="E27713" s="62"/>
    </row>
    <row r="27714">
      <c r="A27714" s="61"/>
      <c r="B27714" s="61"/>
      <c r="C27714" s="61"/>
      <c r="D27714" s="57"/>
      <c r="E27714" s="62"/>
    </row>
    <row r="27715">
      <c r="A27715" s="61"/>
      <c r="B27715" s="61"/>
      <c r="C27715" s="61"/>
      <c r="D27715" s="57"/>
      <c r="E27715" s="62"/>
    </row>
    <row r="27716">
      <c r="A27716" s="61"/>
      <c r="B27716" s="61"/>
      <c r="C27716" s="61"/>
      <c r="D27716" s="57"/>
      <c r="E27716" s="62"/>
    </row>
    <row r="27717">
      <c r="A27717" s="61"/>
      <c r="B27717" s="61"/>
      <c r="C27717" s="61"/>
      <c r="D27717" s="57"/>
      <c r="E27717" s="62"/>
    </row>
    <row r="27718">
      <c r="A27718" s="61"/>
      <c r="B27718" s="61"/>
      <c r="C27718" s="61"/>
      <c r="D27718" s="57"/>
      <c r="E27718" s="62"/>
    </row>
    <row r="27719">
      <c r="A27719" s="61"/>
      <c r="B27719" s="61"/>
      <c r="C27719" s="61"/>
      <c r="D27719" s="57"/>
      <c r="E27719" s="62"/>
    </row>
    <row r="27720">
      <c r="A27720" s="61"/>
      <c r="B27720" s="61"/>
      <c r="C27720" s="61"/>
      <c r="D27720" s="57"/>
      <c r="E27720" s="62"/>
    </row>
    <row r="27721">
      <c r="A27721" s="61"/>
      <c r="B27721" s="61"/>
      <c r="C27721" s="61"/>
      <c r="D27721" s="57"/>
      <c r="E27721" s="62"/>
    </row>
    <row r="27722">
      <c r="A27722" s="61"/>
      <c r="B27722" s="61"/>
      <c r="C27722" s="61"/>
      <c r="D27722" s="57"/>
      <c r="E27722" s="62"/>
    </row>
    <row r="27723">
      <c r="A27723" s="61"/>
      <c r="B27723" s="61"/>
      <c r="C27723" s="61"/>
      <c r="D27723" s="57"/>
      <c r="E27723" s="62"/>
    </row>
    <row r="27724">
      <c r="A27724" s="61"/>
      <c r="B27724" s="61"/>
      <c r="C27724" s="61"/>
      <c r="D27724" s="57"/>
      <c r="E27724" s="62"/>
    </row>
    <row r="27725">
      <c r="A27725" s="61"/>
      <c r="B27725" s="61"/>
      <c r="C27725" s="61"/>
      <c r="D27725" s="57"/>
      <c r="E27725" s="62"/>
    </row>
    <row r="27726">
      <c r="A27726" s="61"/>
      <c r="B27726" s="61"/>
      <c r="C27726" s="61"/>
      <c r="D27726" s="57"/>
      <c r="E27726" s="62"/>
    </row>
    <row r="27727">
      <c r="A27727" s="61"/>
      <c r="B27727" s="61"/>
      <c r="C27727" s="61"/>
      <c r="D27727" s="57"/>
      <c r="E27727" s="62"/>
    </row>
    <row r="27728">
      <c r="A27728" s="61"/>
      <c r="B27728" s="61"/>
      <c r="C27728" s="61"/>
      <c r="D27728" s="57"/>
      <c r="E27728" s="62"/>
    </row>
    <row r="27729">
      <c r="A27729" s="61"/>
      <c r="B27729" s="61"/>
      <c r="C27729" s="61"/>
      <c r="D27729" s="57"/>
      <c r="E27729" s="62"/>
    </row>
    <row r="27730">
      <c r="A27730" s="61"/>
      <c r="B27730" s="61"/>
      <c r="C27730" s="61"/>
      <c r="D27730" s="57"/>
      <c r="E27730" s="62"/>
    </row>
    <row r="27731">
      <c r="A27731" s="61"/>
      <c r="B27731" s="61"/>
      <c r="C27731" s="61"/>
      <c r="D27731" s="57"/>
      <c r="E27731" s="62"/>
    </row>
    <row r="27732">
      <c r="A27732" s="61"/>
      <c r="B27732" s="61"/>
      <c r="C27732" s="61"/>
      <c r="D27732" s="57"/>
      <c r="E27732" s="62"/>
    </row>
    <row r="27733">
      <c r="A27733" s="61"/>
      <c r="B27733" s="61"/>
      <c r="C27733" s="61"/>
      <c r="D27733" s="57"/>
      <c r="E27733" s="62"/>
    </row>
    <row r="27734">
      <c r="A27734" s="61"/>
      <c r="B27734" s="61"/>
      <c r="C27734" s="61"/>
      <c r="D27734" s="57"/>
      <c r="E27734" s="62"/>
    </row>
    <row r="27735">
      <c r="A27735" s="61"/>
      <c r="B27735" s="61"/>
      <c r="C27735" s="61"/>
      <c r="D27735" s="57"/>
      <c r="E27735" s="62"/>
    </row>
    <row r="27736">
      <c r="A27736" s="61"/>
      <c r="B27736" s="61"/>
      <c r="C27736" s="61"/>
      <c r="D27736" s="57"/>
      <c r="E27736" s="62"/>
    </row>
    <row r="27737">
      <c r="A27737" s="61"/>
      <c r="B27737" s="61"/>
      <c r="C27737" s="61"/>
      <c r="D27737" s="57"/>
      <c r="E27737" s="62"/>
    </row>
    <row r="27738">
      <c r="A27738" s="61"/>
      <c r="B27738" s="61"/>
      <c r="C27738" s="61"/>
      <c r="D27738" s="57"/>
      <c r="E27738" s="62"/>
    </row>
    <row r="27739">
      <c r="A27739" s="61"/>
      <c r="B27739" s="61"/>
      <c r="C27739" s="61"/>
      <c r="D27739" s="57"/>
      <c r="E27739" s="62"/>
    </row>
    <row r="27740">
      <c r="A27740" s="61"/>
      <c r="B27740" s="61"/>
      <c r="C27740" s="61"/>
      <c r="D27740" s="57"/>
      <c r="E27740" s="62"/>
    </row>
    <row r="27741">
      <c r="A27741" s="61"/>
      <c r="B27741" s="61"/>
      <c r="C27741" s="61"/>
      <c r="D27741" s="57"/>
      <c r="E27741" s="62"/>
    </row>
    <row r="27742">
      <c r="A27742" s="61"/>
      <c r="B27742" s="61"/>
      <c r="C27742" s="61"/>
      <c r="D27742" s="57"/>
      <c r="E27742" s="62"/>
    </row>
    <row r="27743">
      <c r="A27743" s="61"/>
      <c r="B27743" s="61"/>
      <c r="C27743" s="61"/>
      <c r="D27743" s="57"/>
      <c r="E27743" s="62"/>
    </row>
    <row r="27744">
      <c r="A27744" s="61"/>
      <c r="B27744" s="61"/>
      <c r="C27744" s="61"/>
      <c r="D27744" s="57"/>
      <c r="E27744" s="62"/>
    </row>
    <row r="27745">
      <c r="A27745" s="61"/>
      <c r="B27745" s="61"/>
      <c r="C27745" s="61"/>
      <c r="D27745" s="57"/>
      <c r="E27745" s="62"/>
    </row>
    <row r="27746">
      <c r="A27746" s="61"/>
      <c r="B27746" s="61"/>
      <c r="C27746" s="61"/>
      <c r="D27746" s="57"/>
      <c r="E27746" s="62"/>
    </row>
    <row r="27747">
      <c r="A27747" s="61"/>
      <c r="B27747" s="61"/>
      <c r="C27747" s="61"/>
      <c r="D27747" s="57"/>
      <c r="E27747" s="62"/>
    </row>
    <row r="27748">
      <c r="A27748" s="61"/>
      <c r="B27748" s="61"/>
      <c r="C27748" s="61"/>
      <c r="D27748" s="57"/>
      <c r="E27748" s="62"/>
    </row>
    <row r="27749">
      <c r="A27749" s="61"/>
      <c r="B27749" s="61"/>
      <c r="C27749" s="61"/>
      <c r="D27749" s="57"/>
      <c r="E27749" s="62"/>
    </row>
    <row r="27750">
      <c r="A27750" s="61"/>
      <c r="B27750" s="61"/>
      <c r="C27750" s="61"/>
      <c r="D27750" s="57"/>
      <c r="E27750" s="62"/>
    </row>
    <row r="27751">
      <c r="A27751" s="61"/>
      <c r="B27751" s="61"/>
      <c r="C27751" s="61"/>
      <c r="D27751" s="57"/>
      <c r="E27751" s="62"/>
    </row>
    <row r="27752">
      <c r="A27752" s="61"/>
      <c r="B27752" s="61"/>
      <c r="C27752" s="61"/>
      <c r="D27752" s="57"/>
      <c r="E27752" s="62"/>
    </row>
    <row r="27753">
      <c r="A27753" s="61"/>
      <c r="B27753" s="61"/>
      <c r="C27753" s="61"/>
      <c r="D27753" s="57"/>
      <c r="E27753" s="62"/>
    </row>
    <row r="27754">
      <c r="A27754" s="61"/>
      <c r="B27754" s="61"/>
      <c r="C27754" s="61"/>
      <c r="D27754" s="57"/>
      <c r="E27754" s="62"/>
    </row>
    <row r="27755">
      <c r="A27755" s="61"/>
      <c r="B27755" s="61"/>
      <c r="C27755" s="61"/>
      <c r="D27755" s="57"/>
      <c r="E27755" s="62"/>
    </row>
    <row r="27756">
      <c r="A27756" s="61"/>
      <c r="B27756" s="61"/>
      <c r="C27756" s="61"/>
      <c r="D27756" s="57"/>
      <c r="E27756" s="62"/>
    </row>
    <row r="27757">
      <c r="A27757" s="61"/>
      <c r="B27757" s="61"/>
      <c r="C27757" s="61"/>
      <c r="D27757" s="57"/>
      <c r="E27757" s="62"/>
    </row>
    <row r="27758">
      <c r="A27758" s="61"/>
      <c r="B27758" s="61"/>
      <c r="C27758" s="61"/>
      <c r="D27758" s="57"/>
      <c r="E27758" s="62"/>
    </row>
    <row r="27759">
      <c r="A27759" s="61"/>
      <c r="B27759" s="61"/>
      <c r="C27759" s="61"/>
      <c r="D27759" s="57"/>
      <c r="E27759" s="62"/>
    </row>
    <row r="27760">
      <c r="A27760" s="61"/>
      <c r="B27760" s="61"/>
      <c r="C27760" s="61"/>
      <c r="D27760" s="57"/>
      <c r="E27760" s="62"/>
    </row>
    <row r="27761">
      <c r="A27761" s="61"/>
      <c r="B27761" s="61"/>
      <c r="C27761" s="61"/>
      <c r="D27761" s="57"/>
      <c r="E27761" s="62"/>
    </row>
    <row r="27762">
      <c r="A27762" s="61"/>
      <c r="B27762" s="61"/>
      <c r="C27762" s="61"/>
      <c r="D27762" s="57"/>
      <c r="E27762" s="62"/>
    </row>
    <row r="27763">
      <c r="A27763" s="61"/>
      <c r="B27763" s="61"/>
      <c r="C27763" s="61"/>
      <c r="D27763" s="57"/>
      <c r="E27763" s="62"/>
    </row>
    <row r="27764">
      <c r="A27764" s="61"/>
      <c r="B27764" s="61"/>
      <c r="C27764" s="61"/>
      <c r="D27764" s="57"/>
      <c r="E27764" s="62"/>
    </row>
    <row r="27765">
      <c r="A27765" s="61"/>
      <c r="B27765" s="61"/>
      <c r="C27765" s="61"/>
      <c r="D27765" s="57"/>
      <c r="E27765" s="62"/>
    </row>
    <row r="27766">
      <c r="A27766" s="61"/>
      <c r="B27766" s="61"/>
      <c r="C27766" s="61"/>
      <c r="D27766" s="57"/>
      <c r="E27766" s="62"/>
    </row>
    <row r="27767">
      <c r="A27767" s="61"/>
      <c r="B27767" s="61"/>
      <c r="C27767" s="61"/>
      <c r="D27767" s="57"/>
      <c r="E27767" s="62"/>
    </row>
    <row r="27768">
      <c r="A27768" s="61"/>
      <c r="B27768" s="61"/>
      <c r="C27768" s="61"/>
      <c r="D27768" s="57"/>
      <c r="E27768" s="62"/>
    </row>
    <row r="27769">
      <c r="A27769" s="61"/>
      <c r="B27769" s="61"/>
      <c r="C27769" s="61"/>
      <c r="D27769" s="57"/>
      <c r="E27769" s="62"/>
    </row>
    <row r="27770">
      <c r="A27770" s="61"/>
      <c r="B27770" s="61"/>
      <c r="C27770" s="61"/>
      <c r="D27770" s="57"/>
      <c r="E27770" s="62"/>
    </row>
    <row r="27771">
      <c r="A27771" s="61"/>
      <c r="B27771" s="61"/>
      <c r="C27771" s="61"/>
      <c r="D27771" s="57"/>
      <c r="E27771" s="62"/>
    </row>
    <row r="27772">
      <c r="A27772" s="61"/>
      <c r="B27772" s="61"/>
      <c r="C27772" s="61"/>
      <c r="D27772" s="57"/>
      <c r="E27772" s="62"/>
    </row>
    <row r="27773">
      <c r="A27773" s="61"/>
      <c r="B27773" s="61"/>
      <c r="C27773" s="61"/>
      <c r="D27773" s="57"/>
      <c r="E27773" s="62"/>
    </row>
    <row r="27774">
      <c r="A27774" s="61"/>
      <c r="B27774" s="61"/>
      <c r="C27774" s="61"/>
      <c r="D27774" s="57"/>
      <c r="E27774" s="62"/>
    </row>
    <row r="27775">
      <c r="A27775" s="61"/>
      <c r="B27775" s="61"/>
      <c r="C27775" s="61"/>
      <c r="D27775" s="57"/>
      <c r="E27775" s="62"/>
    </row>
    <row r="27776">
      <c r="A27776" s="61"/>
      <c r="B27776" s="61"/>
      <c r="C27776" s="61"/>
      <c r="D27776" s="57"/>
      <c r="E27776" s="62"/>
    </row>
    <row r="27777">
      <c r="A27777" s="61"/>
      <c r="B27777" s="61"/>
      <c r="C27777" s="61"/>
      <c r="D27777" s="57"/>
      <c r="E27777" s="62"/>
    </row>
    <row r="27778">
      <c r="A27778" s="61"/>
      <c r="B27778" s="61"/>
      <c r="C27778" s="61"/>
      <c r="D27778" s="57"/>
      <c r="E27778" s="62"/>
    </row>
    <row r="27779">
      <c r="A27779" s="61"/>
      <c r="B27779" s="61"/>
      <c r="C27779" s="61"/>
      <c r="D27779" s="57"/>
      <c r="E27779" s="62"/>
    </row>
    <row r="27780">
      <c r="A27780" s="61"/>
      <c r="B27780" s="61"/>
      <c r="C27780" s="61"/>
      <c r="D27780" s="57"/>
      <c r="E27780" s="62"/>
    </row>
    <row r="27781">
      <c r="A27781" s="61"/>
      <c r="B27781" s="61"/>
      <c r="C27781" s="61"/>
      <c r="D27781" s="57"/>
      <c r="E27781" s="62"/>
    </row>
    <row r="27782">
      <c r="A27782" s="61"/>
      <c r="B27782" s="61"/>
      <c r="C27782" s="61"/>
      <c r="D27782" s="57"/>
      <c r="E27782" s="62"/>
    </row>
    <row r="27783">
      <c r="A27783" s="61"/>
      <c r="B27783" s="61"/>
      <c r="C27783" s="61"/>
      <c r="D27783" s="57"/>
      <c r="E27783" s="62"/>
    </row>
    <row r="27784">
      <c r="A27784" s="61"/>
      <c r="B27784" s="61"/>
      <c r="C27784" s="61"/>
      <c r="D27784" s="57"/>
      <c r="E27784" s="62"/>
    </row>
    <row r="27785">
      <c r="A27785" s="61"/>
      <c r="B27785" s="61"/>
      <c r="C27785" s="61"/>
      <c r="D27785" s="57"/>
      <c r="E27785" s="62"/>
    </row>
    <row r="27786">
      <c r="A27786" s="61"/>
      <c r="B27786" s="61"/>
      <c r="C27786" s="61"/>
      <c r="D27786" s="57"/>
      <c r="E27786" s="62"/>
    </row>
    <row r="27787">
      <c r="A27787" s="61"/>
      <c r="B27787" s="61"/>
      <c r="C27787" s="61"/>
      <c r="D27787" s="57"/>
      <c r="E27787" s="62"/>
    </row>
    <row r="27788">
      <c r="A27788" s="61"/>
      <c r="B27788" s="61"/>
      <c r="C27788" s="61"/>
      <c r="D27788" s="57"/>
      <c r="E27788" s="62"/>
    </row>
    <row r="27789">
      <c r="A27789" s="61"/>
      <c r="B27789" s="61"/>
      <c r="C27789" s="61"/>
      <c r="D27789" s="57"/>
      <c r="E27789" s="62"/>
    </row>
    <row r="27790">
      <c r="A27790" s="61"/>
      <c r="B27790" s="61"/>
      <c r="C27790" s="61"/>
      <c r="D27790" s="57"/>
      <c r="E27790" s="62"/>
    </row>
    <row r="27791">
      <c r="A27791" s="61"/>
      <c r="B27791" s="61"/>
      <c r="C27791" s="61"/>
      <c r="D27791" s="57"/>
      <c r="E27791" s="62"/>
    </row>
    <row r="27792">
      <c r="A27792" s="61"/>
      <c r="B27792" s="61"/>
      <c r="C27792" s="61"/>
      <c r="D27792" s="57"/>
      <c r="E27792" s="62"/>
    </row>
    <row r="27793">
      <c r="A27793" s="61"/>
      <c r="B27793" s="61"/>
      <c r="C27793" s="61"/>
      <c r="D27793" s="57"/>
      <c r="E27793" s="62"/>
    </row>
    <row r="27794">
      <c r="A27794" s="61"/>
      <c r="B27794" s="61"/>
      <c r="C27794" s="61"/>
      <c r="D27794" s="57"/>
      <c r="E27794" s="62"/>
    </row>
    <row r="27795">
      <c r="A27795" s="61"/>
      <c r="B27795" s="61"/>
      <c r="C27795" s="61"/>
      <c r="D27795" s="57"/>
      <c r="E27795" s="62"/>
    </row>
    <row r="27796">
      <c r="A27796" s="61"/>
      <c r="B27796" s="61"/>
      <c r="C27796" s="61"/>
      <c r="D27796" s="57"/>
      <c r="E27796" s="62"/>
    </row>
    <row r="27797">
      <c r="A27797" s="61"/>
      <c r="B27797" s="61"/>
      <c r="C27797" s="61"/>
      <c r="D27797" s="57"/>
      <c r="E27797" s="62"/>
    </row>
    <row r="27798">
      <c r="A27798" s="61"/>
      <c r="B27798" s="61"/>
      <c r="C27798" s="61"/>
      <c r="D27798" s="57"/>
      <c r="E27798" s="62"/>
    </row>
    <row r="27799">
      <c r="A27799" s="61"/>
      <c r="B27799" s="61"/>
      <c r="C27799" s="61"/>
      <c r="D27799" s="57"/>
      <c r="E27799" s="62"/>
    </row>
    <row r="27800">
      <c r="A27800" s="61"/>
      <c r="B27800" s="61"/>
      <c r="C27800" s="61"/>
      <c r="D27800" s="57"/>
      <c r="E27800" s="62"/>
    </row>
    <row r="27801">
      <c r="A27801" s="61"/>
      <c r="B27801" s="61"/>
      <c r="C27801" s="61"/>
      <c r="D27801" s="57"/>
      <c r="E27801" s="62"/>
    </row>
    <row r="27802">
      <c r="A27802" s="61"/>
      <c r="B27802" s="61"/>
      <c r="C27802" s="61"/>
      <c r="D27802" s="57"/>
      <c r="E27802" s="62"/>
    </row>
    <row r="27803">
      <c r="A27803" s="61"/>
      <c r="B27803" s="61"/>
      <c r="C27803" s="61"/>
      <c r="D27803" s="57"/>
      <c r="E27803" s="62"/>
    </row>
    <row r="27804">
      <c r="A27804" s="61"/>
      <c r="B27804" s="61"/>
      <c r="C27804" s="61"/>
      <c r="D27804" s="57"/>
      <c r="E27804" s="62"/>
    </row>
    <row r="27805">
      <c r="A27805" s="61"/>
      <c r="B27805" s="61"/>
      <c r="C27805" s="61"/>
      <c r="D27805" s="57"/>
      <c r="E27805" s="62"/>
    </row>
    <row r="27806">
      <c r="A27806" s="61"/>
      <c r="B27806" s="61"/>
      <c r="C27806" s="61"/>
      <c r="D27806" s="57"/>
      <c r="E27806" s="62"/>
    </row>
    <row r="27807">
      <c r="A27807" s="61"/>
      <c r="B27807" s="61"/>
      <c r="C27807" s="61"/>
      <c r="D27807" s="57"/>
      <c r="E27807" s="62"/>
    </row>
    <row r="27808">
      <c r="A27808" s="61"/>
      <c r="B27808" s="61"/>
      <c r="C27808" s="61"/>
      <c r="D27808" s="57"/>
      <c r="E27808" s="62"/>
    </row>
    <row r="27809">
      <c r="A27809" s="61"/>
      <c r="B27809" s="61"/>
      <c r="C27809" s="61"/>
      <c r="D27809" s="57"/>
      <c r="E27809" s="62"/>
    </row>
    <row r="27810">
      <c r="A27810" s="61"/>
      <c r="B27810" s="61"/>
      <c r="C27810" s="61"/>
      <c r="D27810" s="57"/>
      <c r="E27810" s="62"/>
    </row>
    <row r="27811">
      <c r="A27811" s="61"/>
      <c r="B27811" s="61"/>
      <c r="C27811" s="61"/>
      <c r="D27811" s="57"/>
      <c r="E27811" s="62"/>
    </row>
    <row r="27812">
      <c r="A27812" s="61"/>
      <c r="B27812" s="61"/>
      <c r="C27812" s="61"/>
      <c r="D27812" s="57"/>
      <c r="E27812" s="62"/>
    </row>
    <row r="27813">
      <c r="A27813" s="61"/>
      <c r="B27813" s="61"/>
      <c r="C27813" s="61"/>
      <c r="D27813" s="57"/>
      <c r="E27813" s="62"/>
    </row>
    <row r="27814">
      <c r="A27814" s="61"/>
      <c r="B27814" s="61"/>
      <c r="C27814" s="61"/>
      <c r="D27814" s="57"/>
      <c r="E27814" s="62"/>
    </row>
    <row r="27815">
      <c r="A27815" s="61"/>
      <c r="B27815" s="61"/>
      <c r="C27815" s="61"/>
      <c r="D27815" s="57"/>
      <c r="E27815" s="62"/>
    </row>
    <row r="27816">
      <c r="A27816" s="61"/>
      <c r="B27816" s="61"/>
      <c r="C27816" s="61"/>
      <c r="D27816" s="57"/>
      <c r="E27816" s="62"/>
    </row>
    <row r="27817">
      <c r="A27817" s="61"/>
      <c r="B27817" s="61"/>
      <c r="C27817" s="61"/>
      <c r="D27817" s="57"/>
      <c r="E27817" s="62"/>
    </row>
    <row r="27818">
      <c r="A27818" s="61"/>
      <c r="B27818" s="61"/>
      <c r="C27818" s="61"/>
      <c r="D27818" s="57"/>
      <c r="E27818" s="62"/>
    </row>
    <row r="27819">
      <c r="A27819" s="61"/>
      <c r="B27819" s="61"/>
      <c r="C27819" s="61"/>
      <c r="D27819" s="57"/>
      <c r="E27819" s="62"/>
    </row>
    <row r="27820">
      <c r="A27820" s="61"/>
      <c r="B27820" s="61"/>
      <c r="C27820" s="61"/>
      <c r="D27820" s="57"/>
      <c r="E27820" s="62"/>
    </row>
    <row r="27821">
      <c r="A27821" s="61"/>
      <c r="B27821" s="61"/>
      <c r="C27821" s="61"/>
      <c r="D27821" s="57"/>
      <c r="E27821" s="62"/>
    </row>
    <row r="27822">
      <c r="A27822" s="61"/>
      <c r="B27822" s="61"/>
      <c r="C27822" s="61"/>
      <c r="D27822" s="57"/>
      <c r="E27822" s="62"/>
    </row>
    <row r="27823">
      <c r="A27823" s="61"/>
      <c r="B27823" s="61"/>
      <c r="C27823" s="61"/>
      <c r="D27823" s="57"/>
      <c r="E27823" s="62"/>
    </row>
    <row r="27824">
      <c r="A27824" s="61"/>
      <c r="B27824" s="61"/>
      <c r="C27824" s="61"/>
      <c r="D27824" s="57"/>
      <c r="E27824" s="62"/>
    </row>
    <row r="27825">
      <c r="A27825" s="61"/>
      <c r="B27825" s="61"/>
      <c r="C27825" s="61"/>
      <c r="D27825" s="57"/>
      <c r="E27825" s="62"/>
    </row>
    <row r="27826">
      <c r="A27826" s="61"/>
      <c r="B27826" s="61"/>
      <c r="C27826" s="61"/>
      <c r="D27826" s="57"/>
      <c r="E27826" s="62"/>
    </row>
    <row r="27827">
      <c r="A27827" s="61"/>
      <c r="B27827" s="61"/>
      <c r="C27827" s="61"/>
      <c r="D27827" s="57"/>
      <c r="E27827" s="62"/>
    </row>
    <row r="27828">
      <c r="A27828" s="61"/>
      <c r="B27828" s="61"/>
      <c r="C27828" s="61"/>
      <c r="D27828" s="57"/>
      <c r="E27828" s="62"/>
    </row>
    <row r="27829">
      <c r="A27829" s="61"/>
      <c r="B27829" s="61"/>
      <c r="C27829" s="61"/>
      <c r="D27829" s="57"/>
      <c r="E27829" s="62"/>
    </row>
    <row r="27830">
      <c r="A27830" s="61"/>
      <c r="B27830" s="61"/>
      <c r="C27830" s="61"/>
      <c r="D27830" s="57"/>
      <c r="E27830" s="62"/>
    </row>
    <row r="27831">
      <c r="A27831" s="61"/>
      <c r="B27831" s="61"/>
      <c r="C27831" s="61"/>
      <c r="D27831" s="57"/>
      <c r="E27831" s="62"/>
    </row>
    <row r="27832">
      <c r="A27832" s="61"/>
      <c r="B27832" s="61"/>
      <c r="C27832" s="61"/>
      <c r="D27832" s="57"/>
      <c r="E27832" s="62"/>
    </row>
    <row r="27833">
      <c r="A27833" s="61"/>
      <c r="B27833" s="61"/>
      <c r="C27833" s="61"/>
      <c r="D27833" s="57"/>
      <c r="E27833" s="62"/>
    </row>
    <row r="27834">
      <c r="A27834" s="61"/>
      <c r="B27834" s="61"/>
      <c r="C27834" s="61"/>
      <c r="D27834" s="57"/>
      <c r="E27834" s="62"/>
    </row>
    <row r="27835">
      <c r="A27835" s="61"/>
      <c r="B27835" s="61"/>
      <c r="C27835" s="61"/>
      <c r="D27835" s="57"/>
      <c r="E27835" s="62"/>
    </row>
    <row r="27836">
      <c r="A27836" s="61"/>
      <c r="B27836" s="61"/>
      <c r="C27836" s="61"/>
      <c r="D27836" s="57"/>
      <c r="E27836" s="62"/>
    </row>
    <row r="27837">
      <c r="A27837" s="61"/>
      <c r="B27837" s="61"/>
      <c r="C27837" s="61"/>
      <c r="D27837" s="57"/>
      <c r="E27837" s="62"/>
    </row>
    <row r="27838">
      <c r="A27838" s="61"/>
      <c r="B27838" s="61"/>
      <c r="C27838" s="61"/>
      <c r="D27838" s="57"/>
      <c r="E27838" s="62"/>
    </row>
    <row r="27839">
      <c r="A27839" s="61"/>
      <c r="B27839" s="61"/>
      <c r="C27839" s="61"/>
      <c r="D27839" s="57"/>
      <c r="E27839" s="62"/>
    </row>
    <row r="27840">
      <c r="A27840" s="61"/>
      <c r="B27840" s="61"/>
      <c r="C27840" s="61"/>
      <c r="D27840" s="57"/>
      <c r="E27840" s="62"/>
    </row>
    <row r="27841">
      <c r="A27841" s="61"/>
      <c r="B27841" s="61"/>
      <c r="C27841" s="61"/>
      <c r="D27841" s="57"/>
      <c r="E27841" s="62"/>
    </row>
    <row r="27842">
      <c r="A27842" s="61"/>
      <c r="B27842" s="61"/>
      <c r="C27842" s="61"/>
      <c r="D27842" s="57"/>
      <c r="E27842" s="62"/>
    </row>
    <row r="27843">
      <c r="A27843" s="61"/>
      <c r="B27843" s="61"/>
      <c r="C27843" s="61"/>
      <c r="D27843" s="57"/>
      <c r="E27843" s="62"/>
    </row>
    <row r="27844">
      <c r="A27844" s="61"/>
      <c r="B27844" s="61"/>
      <c r="C27844" s="61"/>
      <c r="D27844" s="57"/>
      <c r="E27844" s="62"/>
    </row>
    <row r="27845">
      <c r="A27845" s="61"/>
      <c r="B27845" s="61"/>
      <c r="C27845" s="61"/>
      <c r="D27845" s="57"/>
      <c r="E27845" s="62"/>
    </row>
    <row r="27846">
      <c r="A27846" s="61"/>
      <c r="B27846" s="61"/>
      <c r="C27846" s="61"/>
      <c r="D27846" s="57"/>
      <c r="E27846" s="62"/>
    </row>
    <row r="27847">
      <c r="A27847" s="61"/>
      <c r="B27847" s="61"/>
      <c r="C27847" s="61"/>
      <c r="D27847" s="57"/>
      <c r="E27847" s="62"/>
    </row>
    <row r="27848">
      <c r="A27848" s="61"/>
      <c r="B27848" s="61"/>
      <c r="C27848" s="61"/>
      <c r="D27848" s="57"/>
      <c r="E27848" s="62"/>
    </row>
    <row r="27849">
      <c r="A27849" s="61"/>
      <c r="B27849" s="61"/>
      <c r="C27849" s="61"/>
      <c r="D27849" s="57"/>
      <c r="E27849" s="62"/>
    </row>
    <row r="27850">
      <c r="A27850" s="61"/>
      <c r="B27850" s="61"/>
      <c r="C27850" s="61"/>
      <c r="D27850" s="57"/>
      <c r="E27850" s="62"/>
    </row>
    <row r="27851">
      <c r="A27851" s="61"/>
      <c r="B27851" s="61"/>
      <c r="C27851" s="61"/>
      <c r="D27851" s="57"/>
      <c r="E27851" s="62"/>
    </row>
    <row r="27852">
      <c r="A27852" s="61"/>
      <c r="B27852" s="61"/>
      <c r="C27852" s="61"/>
      <c r="D27852" s="57"/>
      <c r="E27852" s="62"/>
    </row>
    <row r="27853">
      <c r="A27853" s="61"/>
      <c r="B27853" s="61"/>
      <c r="C27853" s="61"/>
      <c r="D27853" s="57"/>
      <c r="E27853" s="62"/>
    </row>
    <row r="27854">
      <c r="A27854" s="61"/>
      <c r="B27854" s="61"/>
      <c r="C27854" s="61"/>
      <c r="D27854" s="57"/>
      <c r="E27854" s="62"/>
    </row>
    <row r="27855">
      <c r="A27855" s="61"/>
      <c r="B27855" s="61"/>
      <c r="C27855" s="61"/>
      <c r="D27855" s="57"/>
      <c r="E27855" s="62"/>
    </row>
    <row r="27856">
      <c r="A27856" s="61"/>
      <c r="B27856" s="61"/>
      <c r="C27856" s="61"/>
      <c r="D27856" s="57"/>
      <c r="E27856" s="62"/>
    </row>
    <row r="27857">
      <c r="A27857" s="61"/>
      <c r="B27857" s="61"/>
      <c r="C27857" s="61"/>
      <c r="D27857" s="57"/>
      <c r="E27857" s="62"/>
    </row>
    <row r="27858">
      <c r="A27858" s="61"/>
      <c r="B27858" s="61"/>
      <c r="C27858" s="61"/>
      <c r="D27858" s="57"/>
      <c r="E27858" s="62"/>
    </row>
    <row r="27859">
      <c r="A27859" s="61"/>
      <c r="B27859" s="61"/>
      <c r="C27859" s="61"/>
      <c r="D27859" s="57"/>
      <c r="E27859" s="62"/>
    </row>
    <row r="27860">
      <c r="A27860" s="61"/>
      <c r="B27860" s="61"/>
      <c r="C27860" s="61"/>
      <c r="D27860" s="57"/>
      <c r="E27860" s="62"/>
    </row>
    <row r="27861">
      <c r="A27861" s="61"/>
      <c r="B27861" s="61"/>
      <c r="C27861" s="61"/>
      <c r="D27861" s="57"/>
      <c r="E27861" s="62"/>
    </row>
    <row r="27862">
      <c r="A27862" s="61"/>
      <c r="B27862" s="61"/>
      <c r="C27862" s="61"/>
      <c r="D27862" s="57"/>
      <c r="E27862" s="62"/>
    </row>
    <row r="27863">
      <c r="A27863" s="61"/>
      <c r="B27863" s="61"/>
      <c r="C27863" s="61"/>
      <c r="D27863" s="57"/>
      <c r="E27863" s="62"/>
    </row>
    <row r="27864">
      <c r="A27864" s="61"/>
      <c r="B27864" s="61"/>
      <c r="C27864" s="61"/>
      <c r="D27864" s="57"/>
      <c r="E27864" s="62"/>
    </row>
    <row r="27865">
      <c r="A27865" s="61"/>
      <c r="B27865" s="61"/>
      <c r="C27865" s="61"/>
      <c r="D27865" s="57"/>
      <c r="E27865" s="62"/>
    </row>
    <row r="27866">
      <c r="A27866" s="61"/>
      <c r="B27866" s="61"/>
      <c r="C27866" s="61"/>
      <c r="D27866" s="57"/>
      <c r="E27866" s="62"/>
    </row>
    <row r="27867">
      <c r="A27867" s="61"/>
      <c r="B27867" s="61"/>
      <c r="C27867" s="61"/>
      <c r="D27867" s="57"/>
      <c r="E27867" s="62"/>
    </row>
    <row r="27868">
      <c r="A27868" s="61"/>
      <c r="B27868" s="61"/>
      <c r="C27868" s="61"/>
      <c r="D27868" s="57"/>
      <c r="E27868" s="62"/>
    </row>
    <row r="27869">
      <c r="A27869" s="61"/>
      <c r="B27869" s="61"/>
      <c r="C27869" s="61"/>
      <c r="D27869" s="57"/>
      <c r="E27869" s="62"/>
    </row>
    <row r="27870">
      <c r="A27870" s="61"/>
      <c r="B27870" s="61"/>
      <c r="C27870" s="61"/>
      <c r="D27870" s="57"/>
      <c r="E27870" s="62"/>
    </row>
    <row r="27871">
      <c r="A27871" s="61"/>
      <c r="B27871" s="61"/>
      <c r="C27871" s="61"/>
      <c r="D27871" s="57"/>
      <c r="E27871" s="62"/>
    </row>
    <row r="27872">
      <c r="A27872" s="61"/>
      <c r="B27872" s="61"/>
      <c r="C27872" s="61"/>
      <c r="D27872" s="57"/>
      <c r="E27872" s="62"/>
    </row>
    <row r="27873">
      <c r="A27873" s="61"/>
      <c r="B27873" s="61"/>
      <c r="C27873" s="61"/>
      <c r="D27873" s="57"/>
      <c r="E27873" s="62"/>
    </row>
    <row r="27874">
      <c r="A27874" s="61"/>
      <c r="B27874" s="61"/>
      <c r="C27874" s="61"/>
      <c r="D27874" s="57"/>
      <c r="E27874" s="62"/>
    </row>
    <row r="27875">
      <c r="A27875" s="61"/>
      <c r="B27875" s="61"/>
      <c r="C27875" s="61"/>
      <c r="D27875" s="57"/>
      <c r="E27875" s="62"/>
    </row>
    <row r="27876">
      <c r="A27876" s="61"/>
      <c r="B27876" s="61"/>
      <c r="C27876" s="61"/>
      <c r="D27876" s="57"/>
      <c r="E27876" s="62"/>
    </row>
    <row r="27877">
      <c r="A27877" s="61"/>
      <c r="B27877" s="61"/>
      <c r="C27877" s="61"/>
      <c r="D27877" s="57"/>
      <c r="E27877" s="62"/>
    </row>
    <row r="27878">
      <c r="A27878" s="61"/>
      <c r="B27878" s="61"/>
      <c r="C27878" s="61"/>
      <c r="D27878" s="57"/>
      <c r="E27878" s="62"/>
    </row>
    <row r="27879">
      <c r="A27879" s="61"/>
      <c r="B27879" s="61"/>
      <c r="C27879" s="61"/>
      <c r="D27879" s="57"/>
      <c r="E27879" s="62"/>
    </row>
    <row r="27880">
      <c r="A27880" s="61"/>
      <c r="B27880" s="61"/>
      <c r="C27880" s="61"/>
      <c r="D27880" s="57"/>
      <c r="E27880" s="62"/>
    </row>
    <row r="27881">
      <c r="A27881" s="61"/>
      <c r="B27881" s="61"/>
      <c r="C27881" s="61"/>
      <c r="D27881" s="57"/>
      <c r="E27881" s="62"/>
    </row>
    <row r="27882">
      <c r="A27882" s="61"/>
      <c r="B27882" s="61"/>
      <c r="C27882" s="61"/>
      <c r="D27882" s="57"/>
      <c r="E27882" s="62"/>
    </row>
    <row r="27883">
      <c r="A27883" s="61"/>
      <c r="B27883" s="61"/>
      <c r="C27883" s="61"/>
      <c r="D27883" s="57"/>
      <c r="E27883" s="62"/>
    </row>
    <row r="27884">
      <c r="A27884" s="61"/>
      <c r="B27884" s="61"/>
      <c r="C27884" s="61"/>
      <c r="D27884" s="57"/>
      <c r="E27884" s="62"/>
    </row>
    <row r="27885">
      <c r="A27885" s="61"/>
      <c r="B27885" s="61"/>
      <c r="C27885" s="61"/>
      <c r="D27885" s="57"/>
      <c r="E27885" s="62"/>
    </row>
    <row r="27886">
      <c r="A27886" s="61"/>
      <c r="B27886" s="61"/>
      <c r="C27886" s="61"/>
      <c r="D27886" s="57"/>
      <c r="E27886" s="62"/>
    </row>
    <row r="27887">
      <c r="A27887" s="61"/>
      <c r="B27887" s="61"/>
      <c r="C27887" s="61"/>
      <c r="D27887" s="57"/>
      <c r="E27887" s="62"/>
    </row>
    <row r="27888">
      <c r="A27888" s="61"/>
      <c r="B27888" s="61"/>
      <c r="C27888" s="61"/>
      <c r="D27888" s="57"/>
      <c r="E27888" s="62"/>
    </row>
    <row r="27889">
      <c r="A27889" s="61"/>
      <c r="B27889" s="61"/>
      <c r="C27889" s="61"/>
      <c r="D27889" s="57"/>
      <c r="E27889" s="62"/>
    </row>
    <row r="27890">
      <c r="A27890" s="61"/>
      <c r="B27890" s="61"/>
      <c r="C27890" s="61"/>
      <c r="D27890" s="57"/>
      <c r="E27890" s="62"/>
    </row>
    <row r="27891">
      <c r="A27891" s="61"/>
      <c r="B27891" s="61"/>
      <c r="C27891" s="61"/>
      <c r="D27891" s="57"/>
      <c r="E27891" s="62"/>
    </row>
    <row r="27892">
      <c r="A27892" s="61"/>
      <c r="B27892" s="61"/>
      <c r="C27892" s="61"/>
      <c r="D27892" s="57"/>
      <c r="E27892" s="62"/>
    </row>
    <row r="27893">
      <c r="A27893" s="61"/>
      <c r="B27893" s="61"/>
      <c r="C27893" s="61"/>
      <c r="D27893" s="57"/>
      <c r="E27893" s="62"/>
    </row>
    <row r="27894">
      <c r="A27894" s="61"/>
      <c r="B27894" s="61"/>
      <c r="C27894" s="61"/>
      <c r="D27894" s="57"/>
      <c r="E27894" s="62"/>
    </row>
    <row r="27895">
      <c r="A27895" s="61"/>
      <c r="B27895" s="61"/>
      <c r="C27895" s="61"/>
      <c r="D27895" s="57"/>
      <c r="E27895" s="62"/>
    </row>
    <row r="27896">
      <c r="A27896" s="61"/>
      <c r="B27896" s="61"/>
      <c r="C27896" s="61"/>
      <c r="D27896" s="57"/>
      <c r="E27896" s="62"/>
    </row>
    <row r="27897">
      <c r="A27897" s="61"/>
      <c r="B27897" s="61"/>
      <c r="C27897" s="61"/>
      <c r="D27897" s="57"/>
      <c r="E27897" s="62"/>
    </row>
    <row r="27898">
      <c r="A27898" s="61"/>
      <c r="B27898" s="61"/>
      <c r="C27898" s="61"/>
      <c r="D27898" s="57"/>
      <c r="E27898" s="62"/>
    </row>
    <row r="27899">
      <c r="A27899" s="61"/>
      <c r="B27899" s="61"/>
      <c r="C27899" s="61"/>
      <c r="D27899" s="57"/>
      <c r="E27899" s="62"/>
    </row>
    <row r="27900">
      <c r="A27900" s="61"/>
      <c r="B27900" s="61"/>
      <c r="C27900" s="61"/>
      <c r="D27900" s="57"/>
      <c r="E27900" s="62"/>
    </row>
    <row r="27901">
      <c r="A27901" s="61"/>
      <c r="B27901" s="61"/>
      <c r="C27901" s="61"/>
      <c r="D27901" s="57"/>
      <c r="E27901" s="62"/>
    </row>
    <row r="27902">
      <c r="A27902" s="61"/>
      <c r="B27902" s="61"/>
      <c r="C27902" s="61"/>
      <c r="D27902" s="57"/>
      <c r="E27902" s="62"/>
    </row>
    <row r="27903">
      <c r="A27903" s="61"/>
      <c r="B27903" s="61"/>
      <c r="C27903" s="61"/>
      <c r="D27903" s="57"/>
      <c r="E27903" s="62"/>
    </row>
    <row r="27904">
      <c r="A27904" s="61"/>
      <c r="B27904" s="61"/>
      <c r="C27904" s="61"/>
      <c r="D27904" s="57"/>
      <c r="E27904" s="62"/>
    </row>
    <row r="27905">
      <c r="A27905" s="61"/>
      <c r="B27905" s="61"/>
      <c r="C27905" s="61"/>
      <c r="D27905" s="57"/>
      <c r="E27905" s="62"/>
    </row>
    <row r="27906">
      <c r="A27906" s="61"/>
      <c r="B27906" s="61"/>
      <c r="C27906" s="61"/>
      <c r="D27906" s="57"/>
      <c r="E27906" s="62"/>
    </row>
    <row r="27907">
      <c r="A27907" s="61"/>
      <c r="B27907" s="61"/>
      <c r="C27907" s="61"/>
      <c r="D27907" s="57"/>
      <c r="E27907" s="62"/>
    </row>
    <row r="27908">
      <c r="A27908" s="61"/>
      <c r="B27908" s="61"/>
      <c r="C27908" s="61"/>
      <c r="D27908" s="57"/>
      <c r="E27908" s="62"/>
    </row>
    <row r="27909">
      <c r="A27909" s="61"/>
      <c r="B27909" s="61"/>
      <c r="C27909" s="61"/>
      <c r="D27909" s="57"/>
      <c r="E27909" s="62"/>
    </row>
    <row r="27910">
      <c r="A27910" s="61"/>
      <c r="B27910" s="61"/>
      <c r="C27910" s="61"/>
      <c r="D27910" s="57"/>
      <c r="E27910" s="62"/>
    </row>
    <row r="27911">
      <c r="A27911" s="61"/>
      <c r="B27911" s="61"/>
      <c r="C27911" s="61"/>
      <c r="D27911" s="57"/>
      <c r="E27911" s="62"/>
    </row>
    <row r="27912">
      <c r="A27912" s="61"/>
      <c r="B27912" s="61"/>
      <c r="C27912" s="61"/>
      <c r="D27912" s="57"/>
      <c r="E27912" s="62"/>
    </row>
    <row r="27913">
      <c r="A27913" s="61"/>
      <c r="B27913" s="61"/>
      <c r="C27913" s="61"/>
      <c r="D27913" s="57"/>
      <c r="E27913" s="62"/>
    </row>
    <row r="27914">
      <c r="A27914" s="61"/>
      <c r="B27914" s="61"/>
      <c r="C27914" s="61"/>
      <c r="D27914" s="57"/>
      <c r="E27914" s="62"/>
    </row>
    <row r="27915">
      <c r="A27915" s="61"/>
      <c r="B27915" s="61"/>
      <c r="C27915" s="61"/>
      <c r="D27915" s="57"/>
      <c r="E27915" s="62"/>
    </row>
    <row r="27916">
      <c r="A27916" s="61"/>
      <c r="B27916" s="61"/>
      <c r="C27916" s="61"/>
      <c r="D27916" s="57"/>
      <c r="E27916" s="62"/>
    </row>
    <row r="27917">
      <c r="A27917" s="61"/>
      <c r="B27917" s="61"/>
      <c r="C27917" s="61"/>
      <c r="D27917" s="57"/>
      <c r="E27917" s="62"/>
    </row>
    <row r="27918">
      <c r="A27918" s="61"/>
      <c r="B27918" s="61"/>
      <c r="C27918" s="61"/>
      <c r="D27918" s="57"/>
      <c r="E27918" s="62"/>
    </row>
    <row r="27919">
      <c r="A27919" s="61"/>
      <c r="B27919" s="61"/>
      <c r="C27919" s="61"/>
      <c r="D27919" s="57"/>
      <c r="E27919" s="62"/>
    </row>
    <row r="27920">
      <c r="A27920" s="61"/>
      <c r="B27920" s="61"/>
      <c r="C27920" s="61"/>
      <c r="D27920" s="57"/>
      <c r="E27920" s="62"/>
    </row>
    <row r="27921">
      <c r="A27921" s="61"/>
      <c r="B27921" s="61"/>
      <c r="C27921" s="61"/>
      <c r="D27921" s="57"/>
      <c r="E27921" s="62"/>
    </row>
    <row r="27922">
      <c r="A27922" s="61"/>
      <c r="B27922" s="61"/>
      <c r="C27922" s="61"/>
      <c r="D27922" s="57"/>
      <c r="E27922" s="62"/>
    </row>
    <row r="27923">
      <c r="A27923" s="61"/>
      <c r="B27923" s="61"/>
      <c r="C27923" s="61"/>
      <c r="D27923" s="57"/>
      <c r="E27923" s="62"/>
    </row>
    <row r="27924">
      <c r="A27924" s="61"/>
      <c r="B27924" s="61"/>
      <c r="C27924" s="61"/>
      <c r="D27924" s="57"/>
      <c r="E27924" s="62"/>
    </row>
    <row r="27925">
      <c r="A27925" s="61"/>
      <c r="B27925" s="61"/>
      <c r="C27925" s="61"/>
      <c r="D27925" s="57"/>
      <c r="E27925" s="62"/>
    </row>
    <row r="27926">
      <c r="A27926" s="61"/>
      <c r="B27926" s="61"/>
      <c r="C27926" s="61"/>
      <c r="D27926" s="57"/>
      <c r="E27926" s="62"/>
    </row>
    <row r="27927">
      <c r="A27927" s="61"/>
      <c r="B27927" s="61"/>
      <c r="C27927" s="61"/>
      <c r="D27927" s="57"/>
      <c r="E27927" s="62"/>
    </row>
    <row r="27928">
      <c r="A27928" s="61"/>
      <c r="B27928" s="61"/>
      <c r="C27928" s="61"/>
      <c r="D27928" s="57"/>
      <c r="E27928" s="62"/>
    </row>
    <row r="27929">
      <c r="A27929" s="61"/>
      <c r="B27929" s="61"/>
      <c r="C27929" s="61"/>
      <c r="D27929" s="57"/>
      <c r="E27929" s="62"/>
    </row>
    <row r="27930">
      <c r="A27930" s="61"/>
      <c r="B27930" s="61"/>
      <c r="C27930" s="61"/>
      <c r="D27930" s="57"/>
      <c r="E27930" s="62"/>
    </row>
    <row r="27931">
      <c r="A27931" s="61"/>
      <c r="B27931" s="61"/>
      <c r="C27931" s="61"/>
      <c r="D27931" s="57"/>
      <c r="E27931" s="62"/>
    </row>
    <row r="27932">
      <c r="A27932" s="61"/>
      <c r="B27932" s="61"/>
      <c r="C27932" s="61"/>
      <c r="D27932" s="57"/>
      <c r="E27932" s="62"/>
    </row>
    <row r="27933">
      <c r="A27933" s="61"/>
      <c r="B27933" s="61"/>
      <c r="C27933" s="61"/>
      <c r="D27933" s="57"/>
      <c r="E27933" s="62"/>
    </row>
    <row r="27934">
      <c r="A27934" s="61"/>
      <c r="B27934" s="61"/>
      <c r="C27934" s="61"/>
      <c r="D27934" s="57"/>
      <c r="E27934" s="62"/>
    </row>
    <row r="27935">
      <c r="A27935" s="61"/>
      <c r="B27935" s="61"/>
      <c r="C27935" s="61"/>
      <c r="D27935" s="57"/>
      <c r="E27935" s="62"/>
    </row>
    <row r="27936">
      <c r="A27936" s="61"/>
      <c r="B27936" s="61"/>
      <c r="C27936" s="61"/>
      <c r="D27936" s="57"/>
      <c r="E27936" s="62"/>
    </row>
    <row r="27937">
      <c r="A27937" s="61"/>
      <c r="B27937" s="61"/>
      <c r="C27937" s="61"/>
      <c r="D27937" s="57"/>
      <c r="E27937" s="62"/>
    </row>
    <row r="27938">
      <c r="A27938" s="61"/>
      <c r="B27938" s="61"/>
      <c r="C27938" s="61"/>
      <c r="D27938" s="57"/>
      <c r="E27938" s="62"/>
    </row>
    <row r="27939">
      <c r="A27939" s="61"/>
      <c r="B27939" s="61"/>
      <c r="C27939" s="61"/>
      <c r="D27939" s="57"/>
      <c r="E27939" s="62"/>
    </row>
    <row r="27940">
      <c r="A27940" s="61"/>
      <c r="B27940" s="61"/>
      <c r="C27940" s="61"/>
      <c r="D27940" s="57"/>
      <c r="E27940" s="62"/>
    </row>
    <row r="27941">
      <c r="A27941" s="61"/>
      <c r="B27941" s="61"/>
      <c r="C27941" s="61"/>
      <c r="D27941" s="57"/>
      <c r="E27941" s="62"/>
    </row>
    <row r="27942">
      <c r="A27942" s="61"/>
      <c r="B27942" s="61"/>
      <c r="C27942" s="61"/>
      <c r="D27942" s="57"/>
      <c r="E27942" s="62"/>
    </row>
    <row r="27943">
      <c r="A27943" s="61"/>
      <c r="B27943" s="61"/>
      <c r="C27943" s="61"/>
      <c r="D27943" s="57"/>
      <c r="E27943" s="62"/>
    </row>
    <row r="27944">
      <c r="A27944" s="61"/>
      <c r="B27944" s="61"/>
      <c r="C27944" s="61"/>
      <c r="D27944" s="57"/>
      <c r="E27944" s="62"/>
    </row>
    <row r="27945">
      <c r="A27945" s="61"/>
      <c r="B27945" s="61"/>
      <c r="C27945" s="61"/>
      <c r="D27945" s="57"/>
      <c r="E27945" s="62"/>
    </row>
    <row r="27946">
      <c r="A27946" s="61"/>
      <c r="B27946" s="61"/>
      <c r="C27946" s="61"/>
      <c r="D27946" s="57"/>
      <c r="E27946" s="62"/>
    </row>
    <row r="27947">
      <c r="A27947" s="61"/>
      <c r="B27947" s="61"/>
      <c r="C27947" s="61"/>
      <c r="D27947" s="57"/>
      <c r="E27947" s="62"/>
    </row>
    <row r="27948">
      <c r="A27948" s="61"/>
      <c r="B27948" s="61"/>
      <c r="C27948" s="61"/>
      <c r="D27948" s="57"/>
      <c r="E27948" s="62"/>
    </row>
    <row r="27949">
      <c r="A27949" s="61"/>
      <c r="B27949" s="61"/>
      <c r="C27949" s="61"/>
      <c r="D27949" s="57"/>
      <c r="E27949" s="62"/>
    </row>
    <row r="27950">
      <c r="A27950" s="61"/>
      <c r="B27950" s="61"/>
      <c r="C27950" s="61"/>
      <c r="D27950" s="57"/>
      <c r="E27950" s="62"/>
    </row>
    <row r="27951">
      <c r="A27951" s="61"/>
      <c r="B27951" s="61"/>
      <c r="C27951" s="61"/>
      <c r="D27951" s="57"/>
      <c r="E27951" s="62"/>
    </row>
    <row r="27952">
      <c r="A27952" s="61"/>
      <c r="B27952" s="61"/>
      <c r="C27952" s="61"/>
      <c r="D27952" s="57"/>
      <c r="E27952" s="62"/>
    </row>
    <row r="27953">
      <c r="A27953" s="61"/>
      <c r="B27953" s="61"/>
      <c r="C27953" s="61"/>
      <c r="D27953" s="57"/>
      <c r="E27953" s="62"/>
    </row>
    <row r="27954">
      <c r="A27954" s="61"/>
      <c r="B27954" s="61"/>
      <c r="C27954" s="61"/>
      <c r="D27954" s="57"/>
      <c r="E27954" s="62"/>
    </row>
    <row r="27955">
      <c r="A27955" s="61"/>
      <c r="B27955" s="61"/>
      <c r="C27955" s="61"/>
      <c r="D27955" s="57"/>
      <c r="E27955" s="62"/>
    </row>
    <row r="27956">
      <c r="A27956" s="61"/>
      <c r="B27956" s="61"/>
      <c r="C27956" s="61"/>
      <c r="D27956" s="57"/>
      <c r="E27956" s="62"/>
    </row>
    <row r="27957">
      <c r="A27957" s="61"/>
      <c r="B27957" s="61"/>
      <c r="C27957" s="61"/>
      <c r="D27957" s="57"/>
      <c r="E27957" s="62"/>
    </row>
    <row r="27958">
      <c r="A27958" s="61"/>
      <c r="B27958" s="61"/>
      <c r="C27958" s="61"/>
      <c r="D27958" s="57"/>
      <c r="E27958" s="62"/>
    </row>
    <row r="27959">
      <c r="A27959" s="61"/>
      <c r="B27959" s="61"/>
      <c r="C27959" s="61"/>
      <c r="D27959" s="57"/>
      <c r="E27959" s="62"/>
    </row>
    <row r="27960">
      <c r="A27960" s="61"/>
      <c r="B27960" s="61"/>
      <c r="C27960" s="61"/>
      <c r="D27960" s="57"/>
      <c r="E27960" s="62"/>
    </row>
    <row r="27961">
      <c r="A27961" s="61"/>
      <c r="B27961" s="61"/>
      <c r="C27961" s="61"/>
      <c r="D27961" s="57"/>
      <c r="E27961" s="62"/>
    </row>
    <row r="27962">
      <c r="A27962" s="61"/>
      <c r="B27962" s="61"/>
      <c r="C27962" s="61"/>
      <c r="D27962" s="57"/>
      <c r="E27962" s="62"/>
    </row>
    <row r="27963">
      <c r="A27963" s="61"/>
      <c r="B27963" s="61"/>
      <c r="C27963" s="61"/>
      <c r="D27963" s="57"/>
      <c r="E27963" s="62"/>
    </row>
    <row r="27964">
      <c r="A27964" s="61"/>
      <c r="B27964" s="61"/>
      <c r="C27964" s="61"/>
      <c r="D27964" s="57"/>
      <c r="E27964" s="62"/>
    </row>
    <row r="27965">
      <c r="A27965" s="61"/>
      <c r="B27965" s="61"/>
      <c r="C27965" s="61"/>
      <c r="D27965" s="57"/>
      <c r="E27965" s="62"/>
    </row>
    <row r="27966">
      <c r="A27966" s="61"/>
      <c r="B27966" s="61"/>
      <c r="C27966" s="61"/>
      <c r="D27966" s="57"/>
      <c r="E27966" s="62"/>
    </row>
    <row r="27967">
      <c r="A27967" s="61"/>
      <c r="B27967" s="61"/>
      <c r="C27967" s="61"/>
      <c r="D27967" s="57"/>
      <c r="E27967" s="62"/>
    </row>
    <row r="27968">
      <c r="A27968" s="61"/>
      <c r="B27968" s="61"/>
      <c r="C27968" s="61"/>
      <c r="D27968" s="57"/>
      <c r="E27968" s="62"/>
    </row>
    <row r="27969">
      <c r="A27969" s="61"/>
      <c r="B27969" s="61"/>
      <c r="C27969" s="61"/>
      <c r="D27969" s="57"/>
      <c r="E27969" s="62"/>
    </row>
    <row r="27970">
      <c r="A27970" s="61"/>
      <c r="B27970" s="61"/>
      <c r="C27970" s="61"/>
      <c r="D27970" s="57"/>
      <c r="E27970" s="62"/>
    </row>
    <row r="27971">
      <c r="A27971" s="61"/>
      <c r="B27971" s="61"/>
      <c r="C27971" s="61"/>
      <c r="D27971" s="57"/>
      <c r="E27971" s="62"/>
    </row>
    <row r="27972">
      <c r="A27972" s="61"/>
      <c r="B27972" s="61"/>
      <c r="C27972" s="61"/>
      <c r="D27972" s="57"/>
      <c r="E27972" s="62"/>
    </row>
    <row r="27973">
      <c r="A27973" s="61"/>
      <c r="B27973" s="61"/>
      <c r="C27973" s="61"/>
      <c r="D27973" s="57"/>
      <c r="E27973" s="62"/>
    </row>
    <row r="27974">
      <c r="A27974" s="61"/>
      <c r="B27974" s="61"/>
      <c r="C27974" s="61"/>
      <c r="D27974" s="57"/>
      <c r="E27974" s="62"/>
    </row>
    <row r="27975">
      <c r="A27975" s="61"/>
      <c r="B27975" s="61"/>
      <c r="C27975" s="61"/>
      <c r="D27975" s="57"/>
      <c r="E27975" s="62"/>
    </row>
    <row r="27976">
      <c r="A27976" s="61"/>
      <c r="B27976" s="61"/>
      <c r="C27976" s="61"/>
      <c r="D27976" s="57"/>
      <c r="E27976" s="62"/>
    </row>
    <row r="27977">
      <c r="A27977" s="61"/>
      <c r="B27977" s="61"/>
      <c r="C27977" s="61"/>
      <c r="D27977" s="57"/>
      <c r="E27977" s="62"/>
    </row>
    <row r="27978">
      <c r="A27978" s="61"/>
      <c r="B27978" s="61"/>
      <c r="C27978" s="61"/>
      <c r="D27978" s="57"/>
      <c r="E27978" s="62"/>
    </row>
    <row r="27979">
      <c r="A27979" s="61"/>
      <c r="B27979" s="61"/>
      <c r="C27979" s="61"/>
      <c r="D27979" s="57"/>
      <c r="E27979" s="62"/>
    </row>
    <row r="27980">
      <c r="A27980" s="61"/>
      <c r="B27980" s="61"/>
      <c r="C27980" s="61"/>
      <c r="D27980" s="57"/>
      <c r="E27980" s="62"/>
    </row>
    <row r="27981">
      <c r="A27981" s="61"/>
      <c r="B27981" s="61"/>
      <c r="C27981" s="61"/>
      <c r="D27981" s="57"/>
      <c r="E27981" s="62"/>
    </row>
    <row r="27982">
      <c r="A27982" s="61"/>
      <c r="B27982" s="61"/>
      <c r="C27982" s="61"/>
      <c r="D27982" s="57"/>
      <c r="E27982" s="62"/>
    </row>
    <row r="27983">
      <c r="A27983" s="61"/>
      <c r="B27983" s="61"/>
      <c r="C27983" s="61"/>
      <c r="D27983" s="57"/>
      <c r="E27983" s="62"/>
    </row>
    <row r="27984">
      <c r="A27984" s="61"/>
      <c r="B27984" s="61"/>
      <c r="C27984" s="61"/>
      <c r="D27984" s="57"/>
      <c r="E27984" s="62"/>
    </row>
    <row r="27985">
      <c r="A27985" s="61"/>
      <c r="B27985" s="61"/>
      <c r="C27985" s="61"/>
      <c r="D27985" s="57"/>
      <c r="E27985" s="62"/>
    </row>
    <row r="27986">
      <c r="A27986" s="61"/>
      <c r="B27986" s="61"/>
      <c r="C27986" s="61"/>
      <c r="D27986" s="57"/>
      <c r="E27986" s="62"/>
    </row>
    <row r="27987">
      <c r="A27987" s="61"/>
      <c r="B27987" s="61"/>
      <c r="C27987" s="61"/>
      <c r="D27987" s="57"/>
      <c r="E27987" s="62"/>
    </row>
    <row r="27988">
      <c r="A27988" s="61"/>
      <c r="B27988" s="61"/>
      <c r="C27988" s="61"/>
      <c r="D27988" s="57"/>
      <c r="E27988" s="62"/>
    </row>
    <row r="27989">
      <c r="A27989" s="61"/>
      <c r="B27989" s="61"/>
      <c r="C27989" s="61"/>
      <c r="D27989" s="57"/>
      <c r="E27989" s="62"/>
    </row>
    <row r="27990">
      <c r="A27990" s="61"/>
      <c r="B27990" s="61"/>
      <c r="C27990" s="61"/>
      <c r="D27990" s="57"/>
      <c r="E27990" s="62"/>
    </row>
    <row r="27991">
      <c r="A27991" s="61"/>
      <c r="B27991" s="61"/>
      <c r="C27991" s="61"/>
      <c r="D27991" s="57"/>
      <c r="E27991" s="62"/>
    </row>
    <row r="27992">
      <c r="A27992" s="61"/>
      <c r="B27992" s="61"/>
      <c r="C27992" s="61"/>
      <c r="D27992" s="57"/>
      <c r="E27992" s="62"/>
    </row>
    <row r="27993">
      <c r="A27993" s="61"/>
      <c r="B27993" s="61"/>
      <c r="C27993" s="61"/>
      <c r="D27993" s="57"/>
      <c r="E27993" s="62"/>
    </row>
    <row r="27994">
      <c r="A27994" s="61"/>
      <c r="B27994" s="61"/>
      <c r="C27994" s="61"/>
      <c r="D27994" s="57"/>
      <c r="E27994" s="62"/>
    </row>
    <row r="27995">
      <c r="A27995" s="61"/>
      <c r="B27995" s="61"/>
      <c r="C27995" s="61"/>
      <c r="D27995" s="57"/>
      <c r="E27995" s="62"/>
    </row>
    <row r="27996">
      <c r="A27996" s="61"/>
      <c r="B27996" s="61"/>
      <c r="C27996" s="61"/>
      <c r="D27996" s="57"/>
      <c r="E27996" s="62"/>
    </row>
    <row r="27997">
      <c r="A27997" s="61"/>
      <c r="B27997" s="61"/>
      <c r="C27997" s="61"/>
      <c r="D27997" s="57"/>
      <c r="E27997" s="62"/>
    </row>
    <row r="27998">
      <c r="A27998" s="61"/>
      <c r="B27998" s="61"/>
      <c r="C27998" s="61"/>
      <c r="D27998" s="57"/>
      <c r="E27998" s="62"/>
    </row>
    <row r="27999">
      <c r="A27999" s="61"/>
      <c r="B27999" s="61"/>
      <c r="C27999" s="61"/>
      <c r="D27999" s="57"/>
      <c r="E27999" s="62"/>
    </row>
    <row r="28000">
      <c r="A28000" s="61"/>
      <c r="B28000" s="61"/>
      <c r="C28000" s="61"/>
      <c r="D28000" s="57"/>
      <c r="E28000" s="62"/>
    </row>
    <row r="28001">
      <c r="A28001" s="61"/>
      <c r="B28001" s="61"/>
      <c r="C28001" s="61"/>
      <c r="D28001" s="57"/>
      <c r="E28001" s="62"/>
    </row>
    <row r="28002">
      <c r="A28002" s="61"/>
      <c r="B28002" s="61"/>
      <c r="C28002" s="61"/>
      <c r="D28002" s="57"/>
      <c r="E28002" s="62"/>
    </row>
    <row r="28003">
      <c r="A28003" s="61"/>
      <c r="B28003" s="61"/>
      <c r="C28003" s="61"/>
      <c r="D28003" s="57"/>
      <c r="E28003" s="62"/>
    </row>
    <row r="28004">
      <c r="A28004" s="61"/>
      <c r="B28004" s="61"/>
      <c r="C28004" s="61"/>
      <c r="D28004" s="57"/>
      <c r="E28004" s="62"/>
    </row>
    <row r="28005">
      <c r="A28005" s="61"/>
      <c r="B28005" s="61"/>
      <c r="C28005" s="61"/>
      <c r="D28005" s="57"/>
      <c r="E28005" s="62"/>
    </row>
    <row r="28006">
      <c r="A28006" s="61"/>
      <c r="B28006" s="61"/>
      <c r="C28006" s="61"/>
      <c r="D28006" s="57"/>
      <c r="E28006" s="62"/>
    </row>
    <row r="28007">
      <c r="A28007" s="61"/>
      <c r="B28007" s="61"/>
      <c r="C28007" s="61"/>
      <c r="D28007" s="57"/>
      <c r="E28007" s="62"/>
    </row>
    <row r="28008">
      <c r="A28008" s="61"/>
      <c r="B28008" s="61"/>
      <c r="C28008" s="61"/>
      <c r="D28008" s="57"/>
      <c r="E28008" s="62"/>
    </row>
    <row r="28009">
      <c r="A28009" s="61"/>
      <c r="B28009" s="61"/>
      <c r="C28009" s="61"/>
      <c r="D28009" s="57"/>
      <c r="E28009" s="62"/>
    </row>
    <row r="28010">
      <c r="A28010" s="61"/>
      <c r="B28010" s="61"/>
      <c r="C28010" s="61"/>
      <c r="D28010" s="57"/>
      <c r="E28010" s="62"/>
    </row>
    <row r="28011">
      <c r="A28011" s="61"/>
      <c r="B28011" s="61"/>
      <c r="C28011" s="61"/>
      <c r="D28011" s="57"/>
      <c r="E28011" s="62"/>
    </row>
    <row r="28012">
      <c r="A28012" s="61"/>
      <c r="B28012" s="61"/>
      <c r="C28012" s="61"/>
      <c r="D28012" s="57"/>
      <c r="E28012" s="62"/>
    </row>
    <row r="28013">
      <c r="A28013" s="61"/>
      <c r="B28013" s="61"/>
      <c r="C28013" s="61"/>
      <c r="D28013" s="57"/>
      <c r="E28013" s="62"/>
    </row>
    <row r="28014">
      <c r="A28014" s="61"/>
      <c r="B28014" s="61"/>
      <c r="C28014" s="61"/>
      <c r="D28014" s="57"/>
      <c r="E28014" s="62"/>
    </row>
    <row r="28015">
      <c r="A28015" s="61"/>
      <c r="B28015" s="61"/>
      <c r="C28015" s="61"/>
      <c r="D28015" s="57"/>
      <c r="E28015" s="62"/>
    </row>
    <row r="28016">
      <c r="A28016" s="61"/>
      <c r="B28016" s="61"/>
      <c r="C28016" s="61"/>
      <c r="D28016" s="57"/>
      <c r="E28016" s="62"/>
    </row>
    <row r="28017">
      <c r="A28017" s="61"/>
      <c r="B28017" s="61"/>
      <c r="C28017" s="61"/>
      <c r="D28017" s="57"/>
      <c r="E28017" s="62"/>
    </row>
    <row r="28018">
      <c r="A28018" s="61"/>
      <c r="B28018" s="61"/>
      <c r="C28018" s="61"/>
      <c r="D28018" s="57"/>
      <c r="E28018" s="62"/>
    </row>
    <row r="28019">
      <c r="A28019" s="61"/>
      <c r="B28019" s="61"/>
      <c r="C28019" s="61"/>
      <c r="D28019" s="57"/>
      <c r="E28019" s="62"/>
    </row>
    <row r="28020">
      <c r="A28020" s="61"/>
      <c r="B28020" s="61"/>
      <c r="C28020" s="61"/>
      <c r="D28020" s="57"/>
      <c r="E28020" s="62"/>
    </row>
    <row r="28021">
      <c r="A28021" s="61"/>
      <c r="B28021" s="61"/>
      <c r="C28021" s="61"/>
      <c r="D28021" s="57"/>
      <c r="E28021" s="62"/>
    </row>
    <row r="28022">
      <c r="A28022" s="61"/>
      <c r="B28022" s="61"/>
      <c r="C28022" s="61"/>
      <c r="D28022" s="57"/>
      <c r="E28022" s="62"/>
    </row>
    <row r="28023">
      <c r="A28023" s="61"/>
      <c r="B28023" s="61"/>
      <c r="C28023" s="61"/>
      <c r="D28023" s="57"/>
      <c r="E28023" s="62"/>
    </row>
    <row r="28024">
      <c r="A28024" s="61"/>
      <c r="B28024" s="61"/>
      <c r="C28024" s="61"/>
      <c r="D28024" s="57"/>
      <c r="E28024" s="62"/>
    </row>
    <row r="28025">
      <c r="A28025" s="61"/>
      <c r="B28025" s="61"/>
      <c r="C28025" s="61"/>
      <c r="D28025" s="57"/>
      <c r="E28025" s="62"/>
    </row>
    <row r="28026">
      <c r="A28026" s="61"/>
      <c r="B28026" s="61"/>
      <c r="C28026" s="61"/>
      <c r="D28026" s="57"/>
      <c r="E28026" s="62"/>
    </row>
    <row r="28027">
      <c r="A28027" s="61"/>
      <c r="B28027" s="61"/>
      <c r="C28027" s="61"/>
      <c r="D28027" s="57"/>
      <c r="E28027" s="62"/>
    </row>
    <row r="28028">
      <c r="A28028" s="61"/>
      <c r="B28028" s="61"/>
      <c r="C28028" s="61"/>
      <c r="D28028" s="57"/>
      <c r="E28028" s="62"/>
    </row>
    <row r="28029">
      <c r="A28029" s="61"/>
      <c r="B28029" s="61"/>
      <c r="C28029" s="61"/>
      <c r="D28029" s="57"/>
      <c r="E28029" s="62"/>
    </row>
    <row r="28030">
      <c r="A28030" s="61"/>
      <c r="B28030" s="61"/>
      <c r="C28030" s="61"/>
      <c r="D28030" s="57"/>
      <c r="E28030" s="62"/>
    </row>
    <row r="28031">
      <c r="A28031" s="61"/>
      <c r="B28031" s="61"/>
      <c r="C28031" s="61"/>
      <c r="D28031" s="57"/>
      <c r="E28031" s="62"/>
    </row>
    <row r="28032">
      <c r="A28032" s="61"/>
      <c r="B28032" s="61"/>
      <c r="C28032" s="61"/>
      <c r="D28032" s="57"/>
      <c r="E28032" s="62"/>
    </row>
    <row r="28033">
      <c r="A28033" s="61"/>
      <c r="B28033" s="61"/>
      <c r="C28033" s="61"/>
      <c r="D28033" s="57"/>
      <c r="E28033" s="62"/>
    </row>
    <row r="28034">
      <c r="A28034" s="61"/>
      <c r="B28034" s="61"/>
      <c r="C28034" s="61"/>
      <c r="D28034" s="57"/>
      <c r="E28034" s="62"/>
    </row>
    <row r="28035">
      <c r="A28035" s="61"/>
      <c r="B28035" s="61"/>
      <c r="C28035" s="61"/>
      <c r="D28035" s="57"/>
      <c r="E28035" s="62"/>
    </row>
    <row r="28036">
      <c r="A28036" s="61"/>
      <c r="B28036" s="61"/>
      <c r="C28036" s="61"/>
      <c r="D28036" s="57"/>
      <c r="E28036" s="62"/>
    </row>
    <row r="28037">
      <c r="A28037" s="61"/>
      <c r="B28037" s="61"/>
      <c r="C28037" s="61"/>
      <c r="D28037" s="57"/>
      <c r="E28037" s="62"/>
    </row>
    <row r="28038">
      <c r="A28038" s="61"/>
      <c r="B28038" s="61"/>
      <c r="C28038" s="61"/>
      <c r="D28038" s="57"/>
      <c r="E28038" s="62"/>
    </row>
    <row r="28039">
      <c r="A28039" s="61"/>
      <c r="B28039" s="61"/>
      <c r="C28039" s="61"/>
      <c r="D28039" s="57"/>
      <c r="E28039" s="62"/>
    </row>
    <row r="28040">
      <c r="A28040" s="61"/>
      <c r="B28040" s="61"/>
      <c r="C28040" s="61"/>
      <c r="D28040" s="57"/>
      <c r="E28040" s="62"/>
    </row>
    <row r="28041">
      <c r="A28041" s="61"/>
      <c r="B28041" s="61"/>
      <c r="C28041" s="61"/>
      <c r="D28041" s="57"/>
      <c r="E28041" s="62"/>
    </row>
    <row r="28042">
      <c r="A28042" s="61"/>
      <c r="B28042" s="61"/>
      <c r="C28042" s="61"/>
      <c r="D28042" s="57"/>
      <c r="E28042" s="62"/>
    </row>
    <row r="28043">
      <c r="A28043" s="61"/>
      <c r="B28043" s="61"/>
      <c r="C28043" s="61"/>
      <c r="D28043" s="57"/>
      <c r="E28043" s="62"/>
    </row>
    <row r="28044">
      <c r="A28044" s="61"/>
      <c r="B28044" s="61"/>
      <c r="C28044" s="61"/>
      <c r="D28044" s="57"/>
      <c r="E28044" s="62"/>
    </row>
    <row r="28045">
      <c r="A28045" s="61"/>
      <c r="B28045" s="61"/>
      <c r="C28045" s="61"/>
      <c r="D28045" s="57"/>
      <c r="E28045" s="62"/>
    </row>
    <row r="28046">
      <c r="A28046" s="61"/>
      <c r="B28046" s="61"/>
      <c r="C28046" s="61"/>
      <c r="D28046" s="57"/>
      <c r="E28046" s="62"/>
    </row>
    <row r="28047">
      <c r="A28047" s="61"/>
      <c r="B28047" s="61"/>
      <c r="C28047" s="61"/>
      <c r="D28047" s="57"/>
      <c r="E28047" s="62"/>
    </row>
    <row r="28048">
      <c r="A28048" s="61"/>
      <c r="B28048" s="61"/>
      <c r="C28048" s="61"/>
      <c r="D28048" s="57"/>
      <c r="E28048" s="62"/>
    </row>
    <row r="28049">
      <c r="A28049" s="61"/>
      <c r="B28049" s="61"/>
      <c r="C28049" s="61"/>
      <c r="D28049" s="57"/>
      <c r="E28049" s="62"/>
    </row>
    <row r="28050">
      <c r="A28050" s="61"/>
      <c r="B28050" s="61"/>
      <c r="C28050" s="61"/>
      <c r="D28050" s="57"/>
      <c r="E28050" s="62"/>
    </row>
    <row r="28051">
      <c r="A28051" s="61"/>
      <c r="B28051" s="61"/>
      <c r="C28051" s="61"/>
      <c r="D28051" s="57"/>
      <c r="E28051" s="62"/>
    </row>
    <row r="28052">
      <c r="A28052" s="61"/>
      <c r="B28052" s="61"/>
      <c r="C28052" s="61"/>
      <c r="D28052" s="57"/>
      <c r="E28052" s="62"/>
    </row>
    <row r="28053">
      <c r="A28053" s="61"/>
      <c r="B28053" s="61"/>
      <c r="C28053" s="61"/>
      <c r="D28053" s="57"/>
      <c r="E28053" s="62"/>
    </row>
    <row r="28054">
      <c r="A28054" s="61"/>
      <c r="B28054" s="61"/>
      <c r="C28054" s="61"/>
      <c r="D28054" s="57"/>
      <c r="E28054" s="62"/>
    </row>
    <row r="28055">
      <c r="A28055" s="61"/>
      <c r="B28055" s="61"/>
      <c r="C28055" s="61"/>
      <c r="D28055" s="57"/>
      <c r="E28055" s="62"/>
    </row>
    <row r="28056">
      <c r="A28056" s="61"/>
      <c r="B28056" s="61"/>
      <c r="C28056" s="61"/>
      <c r="D28056" s="57"/>
      <c r="E28056" s="62"/>
    </row>
    <row r="28057">
      <c r="A28057" s="61"/>
      <c r="B28057" s="61"/>
      <c r="C28057" s="61"/>
      <c r="D28057" s="57"/>
      <c r="E28057" s="62"/>
    </row>
    <row r="28058">
      <c r="A28058" s="61"/>
      <c r="B28058" s="61"/>
      <c r="C28058" s="61"/>
      <c r="D28058" s="57"/>
      <c r="E28058" s="62"/>
    </row>
    <row r="28059">
      <c r="A28059" s="61"/>
      <c r="B28059" s="61"/>
      <c r="C28059" s="61"/>
      <c r="D28059" s="57"/>
      <c r="E28059" s="62"/>
    </row>
    <row r="28060">
      <c r="A28060" s="61"/>
      <c r="B28060" s="61"/>
      <c r="C28060" s="61"/>
      <c r="D28060" s="57"/>
      <c r="E28060" s="62"/>
    </row>
    <row r="28061">
      <c r="A28061" s="61"/>
      <c r="B28061" s="61"/>
      <c r="C28061" s="61"/>
      <c r="D28061" s="57"/>
      <c r="E28061" s="62"/>
    </row>
    <row r="28062">
      <c r="A28062" s="61"/>
      <c r="B28062" s="61"/>
      <c r="C28062" s="61"/>
      <c r="D28062" s="57"/>
      <c r="E28062" s="62"/>
    </row>
    <row r="28063">
      <c r="A28063" s="61"/>
      <c r="B28063" s="61"/>
      <c r="C28063" s="61"/>
      <c r="D28063" s="57"/>
      <c r="E28063" s="62"/>
    </row>
    <row r="28064">
      <c r="A28064" s="61"/>
      <c r="B28064" s="61"/>
      <c r="C28064" s="61"/>
      <c r="D28064" s="57"/>
      <c r="E28064" s="62"/>
    </row>
    <row r="28065">
      <c r="A28065" s="61"/>
      <c r="B28065" s="61"/>
      <c r="C28065" s="61"/>
      <c r="D28065" s="57"/>
      <c r="E28065" s="62"/>
    </row>
    <row r="28066">
      <c r="A28066" s="61"/>
      <c r="B28066" s="61"/>
      <c r="C28066" s="61"/>
      <c r="D28066" s="57"/>
      <c r="E28066" s="62"/>
    </row>
    <row r="28067">
      <c r="A28067" s="61"/>
      <c r="B28067" s="61"/>
      <c r="C28067" s="61"/>
      <c r="D28067" s="57"/>
      <c r="E28067" s="62"/>
    </row>
    <row r="28068">
      <c r="A28068" s="61"/>
      <c r="B28068" s="61"/>
      <c r="C28068" s="61"/>
      <c r="D28068" s="57"/>
      <c r="E28068" s="62"/>
    </row>
    <row r="28069">
      <c r="A28069" s="61"/>
      <c r="B28069" s="61"/>
      <c r="C28069" s="61"/>
      <c r="D28069" s="57"/>
      <c r="E28069" s="62"/>
    </row>
    <row r="28070">
      <c r="A28070" s="61"/>
      <c r="B28070" s="61"/>
      <c r="C28070" s="61"/>
      <c r="D28070" s="57"/>
      <c r="E28070" s="62"/>
    </row>
    <row r="28071">
      <c r="A28071" s="61"/>
      <c r="B28071" s="61"/>
      <c r="C28071" s="61"/>
      <c r="D28071" s="57"/>
      <c r="E28071" s="62"/>
    </row>
    <row r="28072">
      <c r="A28072" s="61"/>
      <c r="B28072" s="61"/>
      <c r="C28072" s="61"/>
      <c r="D28072" s="57"/>
      <c r="E28072" s="62"/>
    </row>
    <row r="28073">
      <c r="A28073" s="61"/>
      <c r="B28073" s="61"/>
      <c r="C28073" s="61"/>
      <c r="D28073" s="57"/>
      <c r="E28073" s="62"/>
    </row>
    <row r="28074">
      <c r="A28074" s="61"/>
      <c r="B28074" s="61"/>
      <c r="C28074" s="61"/>
      <c r="D28074" s="57"/>
      <c r="E28074" s="62"/>
    </row>
    <row r="28075">
      <c r="A28075" s="61"/>
      <c r="B28075" s="61"/>
      <c r="C28075" s="61"/>
      <c r="D28075" s="57"/>
      <c r="E28075" s="62"/>
    </row>
    <row r="28076">
      <c r="A28076" s="61"/>
      <c r="B28076" s="61"/>
      <c r="C28076" s="61"/>
      <c r="D28076" s="57"/>
      <c r="E28076" s="62"/>
    </row>
    <row r="28077">
      <c r="A28077" s="61"/>
      <c r="B28077" s="61"/>
      <c r="C28077" s="61"/>
      <c r="D28077" s="57"/>
      <c r="E28077" s="62"/>
    </row>
    <row r="28078">
      <c r="A28078" s="61"/>
      <c r="B28078" s="61"/>
      <c r="C28078" s="61"/>
      <c r="D28078" s="57"/>
      <c r="E28078" s="62"/>
    </row>
    <row r="28079">
      <c r="A28079" s="61"/>
      <c r="B28079" s="61"/>
      <c r="C28079" s="61"/>
      <c r="D28079" s="57"/>
      <c r="E28079" s="62"/>
    </row>
    <row r="28080">
      <c r="A28080" s="61"/>
      <c r="B28080" s="61"/>
      <c r="C28080" s="61"/>
      <c r="D28080" s="57"/>
      <c r="E28080" s="62"/>
    </row>
    <row r="28081">
      <c r="A28081" s="61"/>
      <c r="B28081" s="61"/>
      <c r="C28081" s="61"/>
      <c r="D28081" s="57"/>
      <c r="E28081" s="62"/>
    </row>
    <row r="28082">
      <c r="A28082" s="61"/>
      <c r="B28082" s="61"/>
      <c r="C28082" s="61"/>
      <c r="D28082" s="57"/>
      <c r="E28082" s="62"/>
    </row>
    <row r="28083">
      <c r="A28083" s="61"/>
      <c r="B28083" s="61"/>
      <c r="C28083" s="61"/>
      <c r="D28083" s="57"/>
      <c r="E28083" s="62"/>
    </row>
    <row r="28084">
      <c r="A28084" s="61"/>
      <c r="B28084" s="61"/>
      <c r="C28084" s="61"/>
      <c r="D28084" s="57"/>
      <c r="E28084" s="62"/>
    </row>
    <row r="28085">
      <c r="A28085" s="61"/>
      <c r="B28085" s="61"/>
      <c r="C28085" s="61"/>
      <c r="D28085" s="57"/>
      <c r="E28085" s="62"/>
    </row>
    <row r="28086">
      <c r="A28086" s="61"/>
      <c r="B28086" s="61"/>
      <c r="C28086" s="61"/>
      <c r="D28086" s="57"/>
      <c r="E28086" s="62"/>
    </row>
    <row r="28087">
      <c r="A28087" s="61"/>
      <c r="B28087" s="61"/>
      <c r="C28087" s="61"/>
      <c r="D28087" s="57"/>
      <c r="E28087" s="62"/>
    </row>
    <row r="28088">
      <c r="A28088" s="61"/>
      <c r="B28088" s="61"/>
      <c r="C28088" s="61"/>
      <c r="D28088" s="57"/>
      <c r="E28088" s="62"/>
    </row>
    <row r="28089">
      <c r="A28089" s="61"/>
      <c r="B28089" s="61"/>
      <c r="C28089" s="61"/>
      <c r="D28089" s="57"/>
      <c r="E28089" s="62"/>
    </row>
    <row r="28090">
      <c r="A28090" s="61"/>
      <c r="B28090" s="61"/>
      <c r="C28090" s="61"/>
      <c r="D28090" s="57"/>
      <c r="E28090" s="62"/>
    </row>
    <row r="28091">
      <c r="A28091" s="61"/>
      <c r="B28091" s="61"/>
      <c r="C28091" s="61"/>
      <c r="D28091" s="57"/>
      <c r="E28091" s="62"/>
    </row>
    <row r="28092">
      <c r="A28092" s="61"/>
      <c r="B28092" s="61"/>
      <c r="C28092" s="61"/>
      <c r="D28092" s="57"/>
      <c r="E28092" s="62"/>
    </row>
    <row r="28093">
      <c r="A28093" s="61"/>
      <c r="B28093" s="61"/>
      <c r="C28093" s="61"/>
      <c r="D28093" s="57"/>
      <c r="E28093" s="62"/>
    </row>
    <row r="28094">
      <c r="A28094" s="61"/>
      <c r="B28094" s="61"/>
      <c r="C28094" s="61"/>
      <c r="D28094" s="57"/>
      <c r="E28094" s="62"/>
    </row>
    <row r="28095">
      <c r="A28095" s="61"/>
      <c r="B28095" s="61"/>
      <c r="C28095" s="61"/>
      <c r="D28095" s="57"/>
      <c r="E28095" s="62"/>
    </row>
    <row r="28096">
      <c r="A28096" s="61"/>
      <c r="B28096" s="61"/>
      <c r="C28096" s="61"/>
      <c r="D28096" s="57"/>
      <c r="E28096" s="62"/>
    </row>
    <row r="28097">
      <c r="A28097" s="61"/>
      <c r="B28097" s="61"/>
      <c r="C28097" s="61"/>
      <c r="D28097" s="57"/>
      <c r="E28097" s="62"/>
    </row>
    <row r="28098">
      <c r="A28098" s="61"/>
      <c r="B28098" s="61"/>
      <c r="C28098" s="61"/>
      <c r="D28098" s="57"/>
      <c r="E28098" s="62"/>
    </row>
    <row r="28099">
      <c r="A28099" s="61"/>
      <c r="B28099" s="61"/>
      <c r="C28099" s="61"/>
      <c r="D28099" s="57"/>
      <c r="E28099" s="62"/>
    </row>
    <row r="28100">
      <c r="A28100" s="61"/>
      <c r="B28100" s="61"/>
      <c r="C28100" s="61"/>
      <c r="D28100" s="57"/>
      <c r="E28100" s="62"/>
    </row>
    <row r="28101">
      <c r="A28101" s="61"/>
      <c r="B28101" s="61"/>
      <c r="C28101" s="61"/>
      <c r="D28101" s="57"/>
      <c r="E28101" s="62"/>
    </row>
    <row r="28102">
      <c r="A28102" s="61"/>
      <c r="B28102" s="61"/>
      <c r="C28102" s="61"/>
      <c r="D28102" s="57"/>
      <c r="E28102" s="62"/>
    </row>
    <row r="28103">
      <c r="A28103" s="61"/>
      <c r="B28103" s="61"/>
      <c r="C28103" s="61"/>
      <c r="D28103" s="57"/>
      <c r="E28103" s="62"/>
    </row>
    <row r="28104">
      <c r="A28104" s="61"/>
      <c r="B28104" s="61"/>
      <c r="C28104" s="61"/>
      <c r="D28104" s="57"/>
      <c r="E28104" s="62"/>
    </row>
    <row r="28105">
      <c r="A28105" s="61"/>
      <c r="B28105" s="61"/>
      <c r="C28105" s="61"/>
      <c r="D28105" s="57"/>
      <c r="E28105" s="62"/>
    </row>
    <row r="28106">
      <c r="A28106" s="61"/>
      <c r="B28106" s="61"/>
      <c r="C28106" s="61"/>
      <c r="D28106" s="57"/>
      <c r="E28106" s="62"/>
    </row>
    <row r="28107">
      <c r="A28107" s="61"/>
      <c r="B28107" s="61"/>
      <c r="C28107" s="61"/>
      <c r="D28107" s="57"/>
      <c r="E28107" s="62"/>
    </row>
    <row r="28108">
      <c r="A28108" s="61"/>
      <c r="B28108" s="61"/>
      <c r="C28108" s="61"/>
      <c r="D28108" s="57"/>
      <c r="E28108" s="62"/>
    </row>
    <row r="28109">
      <c r="A28109" s="61"/>
      <c r="B28109" s="61"/>
      <c r="C28109" s="61"/>
      <c r="D28109" s="57"/>
      <c r="E28109" s="62"/>
    </row>
    <row r="28110">
      <c r="A28110" s="61"/>
      <c r="B28110" s="61"/>
      <c r="C28110" s="61"/>
      <c r="D28110" s="57"/>
      <c r="E28110" s="62"/>
    </row>
    <row r="28111">
      <c r="A28111" s="61"/>
      <c r="B28111" s="61"/>
      <c r="C28111" s="61"/>
      <c r="D28111" s="57"/>
      <c r="E28111" s="62"/>
    </row>
    <row r="28112">
      <c r="A28112" s="61"/>
      <c r="B28112" s="61"/>
      <c r="C28112" s="61"/>
      <c r="D28112" s="57"/>
      <c r="E28112" s="62"/>
    </row>
    <row r="28113">
      <c r="A28113" s="61"/>
      <c r="B28113" s="61"/>
      <c r="C28113" s="61"/>
      <c r="D28113" s="57"/>
      <c r="E28113" s="62"/>
    </row>
    <row r="28114">
      <c r="A28114" s="61"/>
      <c r="B28114" s="61"/>
      <c r="C28114" s="61"/>
      <c r="D28114" s="57"/>
      <c r="E28114" s="62"/>
    </row>
    <row r="28115">
      <c r="A28115" s="61"/>
      <c r="B28115" s="61"/>
      <c r="C28115" s="61"/>
      <c r="D28115" s="57"/>
      <c r="E28115" s="62"/>
    </row>
    <row r="28116">
      <c r="A28116" s="61"/>
      <c r="B28116" s="61"/>
      <c r="C28116" s="61"/>
      <c r="D28116" s="57"/>
      <c r="E28116" s="62"/>
    </row>
    <row r="28117">
      <c r="A28117" s="61"/>
      <c r="B28117" s="61"/>
      <c r="C28117" s="61"/>
      <c r="D28117" s="57"/>
      <c r="E28117" s="62"/>
    </row>
    <row r="28118">
      <c r="A28118" s="61"/>
      <c r="B28118" s="61"/>
      <c r="C28118" s="61"/>
      <c r="D28118" s="57"/>
      <c r="E28118" s="62"/>
    </row>
    <row r="28119">
      <c r="A28119" s="61"/>
      <c r="B28119" s="61"/>
      <c r="C28119" s="61"/>
      <c r="D28119" s="57"/>
      <c r="E28119" s="62"/>
    </row>
    <row r="28120">
      <c r="A28120" s="61"/>
      <c r="B28120" s="61"/>
      <c r="C28120" s="61"/>
      <c r="D28120" s="57"/>
      <c r="E28120" s="62"/>
    </row>
    <row r="28121">
      <c r="A28121" s="61"/>
      <c r="B28121" s="61"/>
      <c r="C28121" s="61"/>
      <c r="D28121" s="57"/>
      <c r="E28121" s="62"/>
    </row>
    <row r="28122">
      <c r="A28122" s="61"/>
      <c r="B28122" s="61"/>
      <c r="C28122" s="61"/>
      <c r="D28122" s="57"/>
      <c r="E28122" s="62"/>
    </row>
    <row r="28123">
      <c r="A28123" s="61"/>
      <c r="B28123" s="61"/>
      <c r="C28123" s="61"/>
      <c r="D28123" s="57"/>
      <c r="E28123" s="62"/>
    </row>
    <row r="28124">
      <c r="A28124" s="61"/>
      <c r="B28124" s="61"/>
      <c r="C28124" s="61"/>
      <c r="D28124" s="57"/>
      <c r="E28124" s="62"/>
    </row>
    <row r="28125">
      <c r="A28125" s="61"/>
      <c r="B28125" s="61"/>
      <c r="C28125" s="61"/>
      <c r="D28125" s="57"/>
      <c r="E28125" s="62"/>
    </row>
    <row r="28126">
      <c r="A28126" s="61"/>
      <c r="B28126" s="61"/>
      <c r="C28126" s="61"/>
      <c r="D28126" s="57"/>
      <c r="E28126" s="62"/>
    </row>
    <row r="28127">
      <c r="A28127" s="61"/>
      <c r="B28127" s="61"/>
      <c r="C28127" s="61"/>
      <c r="D28127" s="57"/>
      <c r="E28127" s="62"/>
    </row>
    <row r="28128">
      <c r="A28128" s="61"/>
      <c r="B28128" s="61"/>
      <c r="C28128" s="61"/>
      <c r="D28128" s="57"/>
      <c r="E28128" s="62"/>
    </row>
    <row r="28129">
      <c r="A28129" s="61"/>
      <c r="B28129" s="61"/>
      <c r="C28129" s="61"/>
      <c r="D28129" s="57"/>
      <c r="E28129" s="62"/>
    </row>
    <row r="28130">
      <c r="A28130" s="61"/>
      <c r="B28130" s="61"/>
      <c r="C28130" s="61"/>
      <c r="D28130" s="57"/>
      <c r="E28130" s="62"/>
    </row>
    <row r="28131">
      <c r="A28131" s="61"/>
      <c r="B28131" s="61"/>
      <c r="C28131" s="61"/>
      <c r="D28131" s="57"/>
      <c r="E28131" s="62"/>
    </row>
    <row r="28132">
      <c r="A28132" s="61"/>
      <c r="B28132" s="61"/>
      <c r="C28132" s="61"/>
      <c r="D28132" s="57"/>
      <c r="E28132" s="62"/>
    </row>
    <row r="28133">
      <c r="A28133" s="61"/>
      <c r="B28133" s="61"/>
      <c r="C28133" s="61"/>
      <c r="D28133" s="57"/>
      <c r="E28133" s="62"/>
    </row>
    <row r="28134">
      <c r="A28134" s="61"/>
      <c r="B28134" s="61"/>
      <c r="C28134" s="61"/>
      <c r="D28134" s="57"/>
      <c r="E28134" s="62"/>
    </row>
    <row r="28135">
      <c r="A28135" s="61"/>
      <c r="B28135" s="61"/>
      <c r="C28135" s="61"/>
      <c r="D28135" s="57"/>
      <c r="E28135" s="62"/>
    </row>
    <row r="28136">
      <c r="A28136" s="61"/>
      <c r="B28136" s="61"/>
      <c r="C28136" s="61"/>
      <c r="D28136" s="57"/>
      <c r="E28136" s="62"/>
    </row>
    <row r="28137">
      <c r="A28137" s="61"/>
      <c r="B28137" s="61"/>
      <c r="C28137" s="61"/>
      <c r="D28137" s="57"/>
      <c r="E28137" s="62"/>
    </row>
    <row r="28138">
      <c r="A28138" s="61"/>
      <c r="B28138" s="61"/>
      <c r="C28138" s="61"/>
      <c r="D28138" s="57"/>
      <c r="E28138" s="62"/>
    </row>
    <row r="28139">
      <c r="A28139" s="61"/>
      <c r="B28139" s="61"/>
      <c r="C28139" s="61"/>
      <c r="D28139" s="57"/>
      <c r="E28139" s="62"/>
    </row>
    <row r="28140">
      <c r="A28140" s="61"/>
      <c r="B28140" s="61"/>
      <c r="C28140" s="61"/>
      <c r="D28140" s="57"/>
      <c r="E28140" s="62"/>
    </row>
    <row r="28141">
      <c r="A28141" s="61"/>
      <c r="B28141" s="61"/>
      <c r="C28141" s="61"/>
      <c r="D28141" s="57"/>
      <c r="E28141" s="62"/>
    </row>
    <row r="28142">
      <c r="A28142" s="61"/>
      <c r="B28142" s="61"/>
      <c r="C28142" s="61"/>
      <c r="D28142" s="57"/>
      <c r="E28142" s="62"/>
    </row>
    <row r="28143">
      <c r="A28143" s="61"/>
      <c r="B28143" s="61"/>
      <c r="C28143" s="61"/>
      <c r="D28143" s="57"/>
      <c r="E28143" s="62"/>
    </row>
    <row r="28144">
      <c r="A28144" s="61"/>
      <c r="B28144" s="61"/>
      <c r="C28144" s="61"/>
      <c r="D28144" s="57"/>
      <c r="E28144" s="62"/>
    </row>
    <row r="28145">
      <c r="A28145" s="61"/>
      <c r="B28145" s="61"/>
      <c r="C28145" s="61"/>
      <c r="D28145" s="57"/>
      <c r="E28145" s="62"/>
    </row>
    <row r="28146">
      <c r="A28146" s="61"/>
      <c r="B28146" s="61"/>
      <c r="C28146" s="61"/>
      <c r="D28146" s="57"/>
      <c r="E28146" s="62"/>
    </row>
    <row r="28147">
      <c r="A28147" s="61"/>
      <c r="B28147" s="61"/>
      <c r="C28147" s="61"/>
      <c r="D28147" s="57"/>
      <c r="E28147" s="62"/>
    </row>
    <row r="28148">
      <c r="A28148" s="61"/>
      <c r="B28148" s="61"/>
      <c r="C28148" s="61"/>
      <c r="D28148" s="57"/>
      <c r="E28148" s="62"/>
    </row>
    <row r="28149">
      <c r="A28149" s="61"/>
      <c r="B28149" s="61"/>
      <c r="C28149" s="61"/>
      <c r="D28149" s="57"/>
      <c r="E28149" s="62"/>
    </row>
    <row r="28150">
      <c r="A28150" s="61"/>
      <c r="B28150" s="61"/>
      <c r="C28150" s="61"/>
      <c r="D28150" s="57"/>
      <c r="E28150" s="62"/>
    </row>
    <row r="28151">
      <c r="A28151" s="61"/>
      <c r="B28151" s="61"/>
      <c r="C28151" s="61"/>
      <c r="D28151" s="57"/>
      <c r="E28151" s="62"/>
    </row>
    <row r="28152">
      <c r="A28152" s="61"/>
      <c r="B28152" s="61"/>
      <c r="C28152" s="61"/>
      <c r="D28152" s="57"/>
      <c r="E28152" s="62"/>
    </row>
    <row r="28153">
      <c r="A28153" s="61"/>
      <c r="B28153" s="61"/>
      <c r="C28153" s="61"/>
      <c r="D28153" s="57"/>
      <c r="E28153" s="62"/>
    </row>
    <row r="28154">
      <c r="A28154" s="61"/>
      <c r="B28154" s="61"/>
      <c r="C28154" s="61"/>
      <c r="D28154" s="57"/>
      <c r="E28154" s="62"/>
    </row>
    <row r="28155">
      <c r="A28155" s="61"/>
      <c r="B28155" s="61"/>
      <c r="C28155" s="61"/>
      <c r="D28155" s="57"/>
      <c r="E28155" s="62"/>
    </row>
    <row r="28156">
      <c r="A28156" s="61"/>
      <c r="B28156" s="61"/>
      <c r="C28156" s="61"/>
      <c r="D28156" s="57"/>
      <c r="E28156" s="62"/>
    </row>
    <row r="28157">
      <c r="A28157" s="61"/>
      <c r="B28157" s="61"/>
      <c r="C28157" s="61"/>
      <c r="D28157" s="57"/>
      <c r="E28157" s="62"/>
    </row>
    <row r="28158">
      <c r="A28158" s="61"/>
      <c r="B28158" s="61"/>
      <c r="C28158" s="61"/>
      <c r="D28158" s="57"/>
      <c r="E28158" s="62"/>
    </row>
    <row r="28159">
      <c r="A28159" s="61"/>
      <c r="B28159" s="61"/>
      <c r="C28159" s="61"/>
      <c r="D28159" s="57"/>
      <c r="E28159" s="62"/>
    </row>
    <row r="28160">
      <c r="A28160" s="61"/>
      <c r="B28160" s="61"/>
      <c r="C28160" s="61"/>
      <c r="D28160" s="57"/>
      <c r="E28160" s="62"/>
    </row>
    <row r="28161">
      <c r="A28161" s="61"/>
      <c r="B28161" s="61"/>
      <c r="C28161" s="61"/>
      <c r="D28161" s="57"/>
      <c r="E28161" s="62"/>
    </row>
    <row r="28162">
      <c r="A28162" s="61"/>
      <c r="B28162" s="61"/>
      <c r="C28162" s="61"/>
      <c r="D28162" s="57"/>
      <c r="E28162" s="62"/>
    </row>
    <row r="28163">
      <c r="A28163" s="61"/>
      <c r="B28163" s="61"/>
      <c r="C28163" s="61"/>
      <c r="D28163" s="57"/>
      <c r="E28163" s="62"/>
    </row>
    <row r="28164">
      <c r="A28164" s="61"/>
      <c r="B28164" s="61"/>
      <c r="C28164" s="61"/>
      <c r="D28164" s="57"/>
      <c r="E28164" s="62"/>
    </row>
    <row r="28165">
      <c r="A28165" s="61"/>
      <c r="B28165" s="61"/>
      <c r="C28165" s="61"/>
      <c r="D28165" s="57"/>
      <c r="E28165" s="62"/>
    </row>
    <row r="28166">
      <c r="A28166" s="61"/>
      <c r="B28166" s="61"/>
      <c r="C28166" s="61"/>
      <c r="D28166" s="57"/>
      <c r="E28166" s="62"/>
    </row>
    <row r="28167">
      <c r="A28167" s="61"/>
      <c r="B28167" s="61"/>
      <c r="C28167" s="61"/>
      <c r="D28167" s="57"/>
      <c r="E28167" s="62"/>
    </row>
    <row r="28168">
      <c r="A28168" s="61"/>
      <c r="B28168" s="61"/>
      <c r="C28168" s="61"/>
      <c r="D28168" s="57"/>
      <c r="E28168" s="62"/>
    </row>
    <row r="28169">
      <c r="A28169" s="61"/>
      <c r="B28169" s="61"/>
      <c r="C28169" s="61"/>
      <c r="D28169" s="57"/>
      <c r="E28169" s="62"/>
    </row>
    <row r="28170">
      <c r="A28170" s="61"/>
      <c r="B28170" s="61"/>
      <c r="C28170" s="61"/>
      <c r="D28170" s="57"/>
      <c r="E28170" s="62"/>
    </row>
    <row r="28171">
      <c r="A28171" s="61"/>
      <c r="B28171" s="61"/>
      <c r="C28171" s="61"/>
      <c r="D28171" s="57"/>
      <c r="E28171" s="62"/>
    </row>
    <row r="28172">
      <c r="A28172" s="61"/>
      <c r="B28172" s="61"/>
      <c r="C28172" s="61"/>
      <c r="D28172" s="57"/>
      <c r="E28172" s="62"/>
    </row>
    <row r="28173">
      <c r="A28173" s="61"/>
      <c r="B28173" s="61"/>
      <c r="C28173" s="61"/>
      <c r="D28173" s="57"/>
      <c r="E28173" s="62"/>
    </row>
    <row r="28174">
      <c r="A28174" s="61"/>
      <c r="B28174" s="61"/>
      <c r="C28174" s="61"/>
      <c r="D28174" s="57"/>
      <c r="E28174" s="62"/>
    </row>
    <row r="28175">
      <c r="A28175" s="61"/>
      <c r="B28175" s="61"/>
      <c r="C28175" s="61"/>
      <c r="D28175" s="57"/>
      <c r="E28175" s="62"/>
    </row>
    <row r="28176">
      <c r="A28176" s="61"/>
      <c r="B28176" s="61"/>
      <c r="C28176" s="61"/>
      <c r="D28176" s="57"/>
      <c r="E28176" s="62"/>
    </row>
    <row r="28177">
      <c r="A28177" s="61"/>
      <c r="B28177" s="61"/>
      <c r="C28177" s="61"/>
      <c r="D28177" s="57"/>
      <c r="E28177" s="62"/>
    </row>
    <row r="28178">
      <c r="A28178" s="61"/>
      <c r="B28178" s="61"/>
      <c r="C28178" s="61"/>
      <c r="D28178" s="57"/>
      <c r="E28178" s="62"/>
    </row>
    <row r="28179">
      <c r="A28179" s="61"/>
      <c r="B28179" s="61"/>
      <c r="C28179" s="61"/>
      <c r="D28179" s="57"/>
      <c r="E28179" s="62"/>
    </row>
    <row r="28180">
      <c r="A28180" s="61"/>
      <c r="B28180" s="61"/>
      <c r="C28180" s="61"/>
      <c r="D28180" s="57"/>
      <c r="E28180" s="62"/>
    </row>
    <row r="28181">
      <c r="A28181" s="61"/>
      <c r="B28181" s="61"/>
      <c r="C28181" s="61"/>
      <c r="D28181" s="57"/>
      <c r="E28181" s="62"/>
    </row>
    <row r="28182">
      <c r="A28182" s="61"/>
      <c r="B28182" s="61"/>
      <c r="C28182" s="61"/>
      <c r="D28182" s="57"/>
      <c r="E28182" s="62"/>
    </row>
    <row r="28183">
      <c r="A28183" s="61"/>
      <c r="B28183" s="61"/>
      <c r="C28183" s="61"/>
      <c r="D28183" s="57"/>
      <c r="E28183" s="62"/>
    </row>
    <row r="28184">
      <c r="A28184" s="61"/>
      <c r="B28184" s="61"/>
      <c r="C28184" s="61"/>
      <c r="D28184" s="57"/>
      <c r="E28184" s="62"/>
    </row>
    <row r="28185">
      <c r="A28185" s="61"/>
      <c r="B28185" s="61"/>
      <c r="C28185" s="61"/>
      <c r="D28185" s="57"/>
      <c r="E28185" s="62"/>
    </row>
    <row r="28186">
      <c r="A28186" s="61"/>
      <c r="B28186" s="61"/>
      <c r="C28186" s="61"/>
      <c r="D28186" s="57"/>
      <c r="E28186" s="62"/>
    </row>
    <row r="28187">
      <c r="A28187" s="61"/>
      <c r="B28187" s="61"/>
      <c r="C28187" s="61"/>
      <c r="D28187" s="57"/>
      <c r="E28187" s="62"/>
    </row>
    <row r="28188">
      <c r="A28188" s="61"/>
      <c r="B28188" s="61"/>
      <c r="C28188" s="61"/>
      <c r="D28188" s="57"/>
      <c r="E28188" s="62"/>
    </row>
    <row r="28189">
      <c r="A28189" s="61"/>
      <c r="B28189" s="61"/>
      <c r="C28189" s="61"/>
      <c r="D28189" s="57"/>
      <c r="E28189" s="62"/>
    </row>
    <row r="28190">
      <c r="A28190" s="61"/>
      <c r="B28190" s="61"/>
      <c r="C28190" s="61"/>
      <c r="D28190" s="57"/>
      <c r="E28190" s="62"/>
    </row>
    <row r="28191">
      <c r="A28191" s="61"/>
      <c r="B28191" s="61"/>
      <c r="C28191" s="61"/>
      <c r="D28191" s="57"/>
      <c r="E28191" s="62"/>
    </row>
    <row r="28192">
      <c r="A28192" s="61"/>
      <c r="B28192" s="61"/>
      <c r="C28192" s="61"/>
      <c r="D28192" s="57"/>
      <c r="E28192" s="62"/>
    </row>
    <row r="28193">
      <c r="A28193" s="61"/>
      <c r="B28193" s="61"/>
      <c r="C28193" s="61"/>
      <c r="D28193" s="57"/>
      <c r="E28193" s="62"/>
    </row>
    <row r="28194">
      <c r="A28194" s="61"/>
      <c r="B28194" s="61"/>
      <c r="C28194" s="61"/>
      <c r="D28194" s="57"/>
      <c r="E28194" s="62"/>
    </row>
    <row r="28195">
      <c r="A28195" s="61"/>
      <c r="B28195" s="61"/>
      <c r="C28195" s="61"/>
      <c r="D28195" s="57"/>
      <c r="E28195" s="62"/>
    </row>
    <row r="28196">
      <c r="A28196" s="61"/>
      <c r="B28196" s="61"/>
      <c r="C28196" s="61"/>
      <c r="D28196" s="57"/>
      <c r="E28196" s="62"/>
    </row>
    <row r="28197">
      <c r="A28197" s="61"/>
      <c r="B28197" s="61"/>
      <c r="C28197" s="61"/>
      <c r="D28197" s="57"/>
      <c r="E28197" s="62"/>
    </row>
    <row r="28198">
      <c r="A28198" s="61"/>
      <c r="B28198" s="61"/>
      <c r="C28198" s="61"/>
      <c r="D28198" s="57"/>
      <c r="E28198" s="62"/>
    </row>
    <row r="28199">
      <c r="A28199" s="61"/>
      <c r="B28199" s="61"/>
      <c r="C28199" s="61"/>
      <c r="D28199" s="57"/>
      <c r="E28199" s="62"/>
    </row>
    <row r="28200">
      <c r="A28200" s="61"/>
      <c r="B28200" s="61"/>
      <c r="C28200" s="61"/>
      <c r="D28200" s="57"/>
      <c r="E28200" s="62"/>
    </row>
    <row r="28201">
      <c r="A28201" s="61"/>
      <c r="B28201" s="61"/>
      <c r="C28201" s="61"/>
      <c r="D28201" s="57"/>
      <c r="E28201" s="62"/>
    </row>
    <row r="28202">
      <c r="A28202" s="61"/>
      <c r="B28202" s="61"/>
      <c r="C28202" s="61"/>
      <c r="D28202" s="57"/>
      <c r="E28202" s="62"/>
    </row>
    <row r="28203">
      <c r="A28203" s="61"/>
      <c r="B28203" s="61"/>
      <c r="C28203" s="61"/>
      <c r="D28203" s="57"/>
      <c r="E28203" s="62"/>
    </row>
    <row r="28204">
      <c r="A28204" s="61"/>
      <c r="B28204" s="61"/>
      <c r="C28204" s="61"/>
      <c r="D28204" s="57"/>
      <c r="E28204" s="62"/>
    </row>
    <row r="28205">
      <c r="A28205" s="61"/>
      <c r="B28205" s="61"/>
      <c r="C28205" s="61"/>
      <c r="D28205" s="57"/>
      <c r="E28205" s="62"/>
    </row>
    <row r="28206">
      <c r="A28206" s="61"/>
      <c r="B28206" s="61"/>
      <c r="C28206" s="61"/>
      <c r="D28206" s="57"/>
      <c r="E28206" s="62"/>
    </row>
    <row r="28207">
      <c r="A28207" s="61"/>
      <c r="B28207" s="61"/>
      <c r="C28207" s="61"/>
      <c r="D28207" s="57"/>
      <c r="E28207" s="62"/>
    </row>
    <row r="28208">
      <c r="A28208" s="61"/>
      <c r="B28208" s="61"/>
      <c r="C28208" s="61"/>
      <c r="D28208" s="57"/>
      <c r="E28208" s="62"/>
    </row>
    <row r="28209">
      <c r="A28209" s="61"/>
      <c r="B28209" s="61"/>
      <c r="C28209" s="61"/>
      <c r="D28209" s="57"/>
      <c r="E28209" s="62"/>
    </row>
    <row r="28210">
      <c r="A28210" s="61"/>
      <c r="B28210" s="61"/>
      <c r="C28210" s="61"/>
      <c r="D28210" s="57"/>
      <c r="E28210" s="62"/>
    </row>
    <row r="28211">
      <c r="A28211" s="61"/>
      <c r="B28211" s="61"/>
      <c r="C28211" s="61"/>
      <c r="D28211" s="57"/>
      <c r="E28211" s="62"/>
    </row>
    <row r="28212">
      <c r="A28212" s="61"/>
      <c r="B28212" s="61"/>
      <c r="C28212" s="61"/>
      <c r="D28212" s="57"/>
      <c r="E28212" s="62"/>
    </row>
    <row r="28213">
      <c r="A28213" s="61"/>
      <c r="B28213" s="61"/>
      <c r="C28213" s="61"/>
      <c r="D28213" s="57"/>
      <c r="E28213" s="62"/>
    </row>
    <row r="28214">
      <c r="A28214" s="61"/>
      <c r="B28214" s="61"/>
      <c r="C28214" s="61"/>
      <c r="D28214" s="57"/>
      <c r="E28214" s="62"/>
    </row>
    <row r="28215">
      <c r="A28215" s="61"/>
      <c r="B28215" s="61"/>
      <c r="C28215" s="61"/>
      <c r="D28215" s="57"/>
      <c r="E28215" s="62"/>
    </row>
    <row r="28216">
      <c r="A28216" s="61"/>
      <c r="B28216" s="61"/>
      <c r="C28216" s="61"/>
      <c r="D28216" s="57"/>
      <c r="E28216" s="62"/>
    </row>
    <row r="28217">
      <c r="A28217" s="61"/>
      <c r="B28217" s="61"/>
      <c r="C28217" s="61"/>
      <c r="D28217" s="57"/>
      <c r="E28217" s="62"/>
    </row>
    <row r="28218">
      <c r="A28218" s="61"/>
      <c r="B28218" s="61"/>
      <c r="C28218" s="61"/>
      <c r="D28218" s="57"/>
      <c r="E28218" s="62"/>
    </row>
    <row r="28219">
      <c r="A28219" s="61"/>
      <c r="B28219" s="61"/>
      <c r="C28219" s="61"/>
      <c r="D28219" s="57"/>
      <c r="E28219" s="62"/>
    </row>
    <row r="28220">
      <c r="A28220" s="61"/>
      <c r="B28220" s="61"/>
      <c r="C28220" s="61"/>
      <c r="D28220" s="57"/>
      <c r="E28220" s="62"/>
    </row>
    <row r="28221">
      <c r="A28221" s="61"/>
      <c r="B28221" s="61"/>
      <c r="C28221" s="61"/>
      <c r="D28221" s="57"/>
      <c r="E28221" s="62"/>
    </row>
    <row r="28222">
      <c r="A28222" s="61"/>
      <c r="B28222" s="61"/>
      <c r="C28222" s="61"/>
      <c r="D28222" s="57"/>
      <c r="E28222" s="62"/>
    </row>
    <row r="28223">
      <c r="A28223" s="61"/>
      <c r="B28223" s="61"/>
      <c r="C28223" s="61"/>
      <c r="D28223" s="57"/>
      <c r="E28223" s="62"/>
    </row>
    <row r="28224">
      <c r="A28224" s="61"/>
      <c r="B28224" s="61"/>
      <c r="C28224" s="61"/>
      <c r="D28224" s="57"/>
      <c r="E28224" s="62"/>
    </row>
    <row r="28225">
      <c r="A28225" s="61"/>
      <c r="B28225" s="61"/>
      <c r="C28225" s="61"/>
      <c r="D28225" s="57"/>
      <c r="E28225" s="62"/>
    </row>
    <row r="28226">
      <c r="A28226" s="61"/>
      <c r="B28226" s="61"/>
      <c r="C28226" s="61"/>
      <c r="D28226" s="57"/>
      <c r="E28226" s="62"/>
    </row>
    <row r="28227">
      <c r="A28227" s="61"/>
      <c r="B28227" s="61"/>
      <c r="C28227" s="61"/>
      <c r="D28227" s="57"/>
      <c r="E28227" s="62"/>
    </row>
    <row r="28228">
      <c r="A28228" s="61"/>
      <c r="B28228" s="61"/>
      <c r="C28228" s="61"/>
      <c r="D28228" s="57"/>
      <c r="E28228" s="62"/>
    </row>
    <row r="28229">
      <c r="A28229" s="61"/>
      <c r="B28229" s="61"/>
      <c r="C28229" s="61"/>
      <c r="D28229" s="57"/>
      <c r="E28229" s="62"/>
    </row>
    <row r="28230">
      <c r="A28230" s="61"/>
      <c r="B28230" s="61"/>
      <c r="C28230" s="61"/>
      <c r="D28230" s="57"/>
      <c r="E28230" s="62"/>
    </row>
    <row r="28231">
      <c r="A28231" s="61"/>
      <c r="B28231" s="61"/>
      <c r="C28231" s="61"/>
      <c r="D28231" s="57"/>
      <c r="E28231" s="62"/>
    </row>
    <row r="28232">
      <c r="A28232" s="61"/>
      <c r="B28232" s="61"/>
      <c r="C28232" s="61"/>
      <c r="D28232" s="57"/>
      <c r="E28232" s="62"/>
    </row>
    <row r="28233">
      <c r="A28233" s="61"/>
      <c r="B28233" s="61"/>
      <c r="C28233" s="61"/>
      <c r="D28233" s="57"/>
      <c r="E28233" s="62"/>
    </row>
    <row r="28234">
      <c r="A28234" s="61"/>
      <c r="B28234" s="61"/>
      <c r="C28234" s="61"/>
      <c r="D28234" s="57"/>
      <c r="E28234" s="62"/>
    </row>
    <row r="28235">
      <c r="A28235" s="61"/>
      <c r="B28235" s="61"/>
      <c r="C28235" s="61"/>
      <c r="D28235" s="57"/>
      <c r="E28235" s="62"/>
    </row>
    <row r="28236">
      <c r="A28236" s="61"/>
      <c r="B28236" s="61"/>
      <c r="C28236" s="61"/>
      <c r="D28236" s="57"/>
      <c r="E28236" s="62"/>
    </row>
    <row r="28237">
      <c r="A28237" s="61"/>
      <c r="B28237" s="61"/>
      <c r="C28237" s="61"/>
      <c r="D28237" s="57"/>
      <c r="E28237" s="62"/>
    </row>
    <row r="28238">
      <c r="A28238" s="61"/>
      <c r="B28238" s="61"/>
      <c r="C28238" s="61"/>
      <c r="D28238" s="57"/>
      <c r="E28238" s="62"/>
    </row>
    <row r="28239">
      <c r="A28239" s="61"/>
      <c r="B28239" s="61"/>
      <c r="C28239" s="61"/>
      <c r="D28239" s="57"/>
      <c r="E28239" s="62"/>
    </row>
    <row r="28240">
      <c r="A28240" s="61"/>
      <c r="B28240" s="61"/>
      <c r="C28240" s="61"/>
      <c r="D28240" s="57"/>
      <c r="E28240" s="62"/>
    </row>
    <row r="28241">
      <c r="A28241" s="61"/>
      <c r="B28241" s="61"/>
      <c r="C28241" s="61"/>
      <c r="D28241" s="57"/>
      <c r="E28241" s="62"/>
    </row>
    <row r="28242">
      <c r="A28242" s="61"/>
      <c r="B28242" s="61"/>
      <c r="C28242" s="61"/>
      <c r="D28242" s="57"/>
      <c r="E28242" s="62"/>
    </row>
    <row r="28243">
      <c r="A28243" s="61"/>
      <c r="B28243" s="61"/>
      <c r="C28243" s="61"/>
      <c r="D28243" s="57"/>
      <c r="E28243" s="62"/>
    </row>
    <row r="28244">
      <c r="A28244" s="61"/>
      <c r="B28244" s="61"/>
      <c r="C28244" s="61"/>
      <c r="D28244" s="57"/>
      <c r="E28244" s="62"/>
    </row>
    <row r="28245">
      <c r="A28245" s="61"/>
      <c r="B28245" s="61"/>
      <c r="C28245" s="61"/>
      <c r="D28245" s="57"/>
      <c r="E28245" s="62"/>
    </row>
    <row r="28246">
      <c r="A28246" s="61"/>
      <c r="B28246" s="61"/>
      <c r="C28246" s="61"/>
      <c r="D28246" s="57"/>
      <c r="E28246" s="62"/>
    </row>
    <row r="28247">
      <c r="A28247" s="61"/>
      <c r="B28247" s="61"/>
      <c r="C28247" s="61"/>
      <c r="D28247" s="57"/>
      <c r="E28247" s="62"/>
    </row>
    <row r="28248">
      <c r="A28248" s="61"/>
      <c r="B28248" s="61"/>
      <c r="C28248" s="61"/>
      <c r="D28248" s="57"/>
      <c r="E28248" s="62"/>
    </row>
    <row r="28249">
      <c r="A28249" s="61"/>
      <c r="B28249" s="61"/>
      <c r="C28249" s="61"/>
      <c r="D28249" s="57"/>
      <c r="E28249" s="62"/>
    </row>
    <row r="28250">
      <c r="A28250" s="61"/>
      <c r="B28250" s="61"/>
      <c r="C28250" s="61"/>
      <c r="D28250" s="57"/>
      <c r="E28250" s="62"/>
    </row>
    <row r="28251">
      <c r="A28251" s="61"/>
      <c r="B28251" s="61"/>
      <c r="C28251" s="61"/>
      <c r="D28251" s="57"/>
      <c r="E28251" s="62"/>
    </row>
    <row r="28252">
      <c r="A28252" s="61"/>
      <c r="B28252" s="61"/>
      <c r="C28252" s="61"/>
      <c r="D28252" s="57"/>
      <c r="E28252" s="62"/>
    </row>
    <row r="28253">
      <c r="A28253" s="61"/>
      <c r="B28253" s="61"/>
      <c r="C28253" s="61"/>
      <c r="D28253" s="57"/>
      <c r="E28253" s="62"/>
    </row>
    <row r="28254">
      <c r="A28254" s="61"/>
      <c r="B28254" s="61"/>
      <c r="C28254" s="61"/>
      <c r="D28254" s="57"/>
      <c r="E28254" s="62"/>
    </row>
    <row r="28255">
      <c r="A28255" s="61"/>
      <c r="B28255" s="61"/>
      <c r="C28255" s="61"/>
      <c r="D28255" s="57"/>
      <c r="E28255" s="62"/>
    </row>
    <row r="28256">
      <c r="A28256" s="61"/>
      <c r="B28256" s="61"/>
      <c r="C28256" s="61"/>
      <c r="D28256" s="57"/>
      <c r="E28256" s="62"/>
    </row>
    <row r="28257">
      <c r="A28257" s="61"/>
      <c r="B28257" s="61"/>
      <c r="C28257" s="61"/>
      <c r="D28257" s="57"/>
      <c r="E28257" s="62"/>
    </row>
    <row r="28258">
      <c r="A28258" s="61"/>
      <c r="B28258" s="61"/>
      <c r="C28258" s="61"/>
      <c r="D28258" s="57"/>
      <c r="E28258" s="62"/>
    </row>
    <row r="28259">
      <c r="A28259" s="61"/>
      <c r="B28259" s="61"/>
      <c r="C28259" s="61"/>
      <c r="D28259" s="57"/>
      <c r="E28259" s="62"/>
    </row>
    <row r="28260">
      <c r="A28260" s="61"/>
      <c r="B28260" s="61"/>
      <c r="C28260" s="61"/>
      <c r="D28260" s="57"/>
      <c r="E28260" s="62"/>
    </row>
    <row r="28261">
      <c r="A28261" s="61"/>
      <c r="B28261" s="61"/>
      <c r="C28261" s="61"/>
      <c r="D28261" s="57"/>
      <c r="E28261" s="62"/>
    </row>
    <row r="28262">
      <c r="A28262" s="61"/>
      <c r="B28262" s="61"/>
      <c r="C28262" s="61"/>
      <c r="D28262" s="57"/>
      <c r="E28262" s="62"/>
    </row>
    <row r="28263">
      <c r="A28263" s="61"/>
      <c r="B28263" s="61"/>
      <c r="C28263" s="61"/>
      <c r="D28263" s="57"/>
      <c r="E28263" s="62"/>
    </row>
    <row r="28264">
      <c r="A28264" s="61"/>
      <c r="B28264" s="61"/>
      <c r="C28264" s="61"/>
      <c r="D28264" s="57"/>
      <c r="E28264" s="62"/>
    </row>
    <row r="28265">
      <c r="A28265" s="61"/>
      <c r="B28265" s="61"/>
      <c r="C28265" s="61"/>
      <c r="D28265" s="57"/>
      <c r="E28265" s="62"/>
    </row>
    <row r="28266">
      <c r="A28266" s="61"/>
      <c r="B28266" s="61"/>
      <c r="C28266" s="61"/>
      <c r="D28266" s="57"/>
      <c r="E28266" s="62"/>
    </row>
    <row r="28267">
      <c r="A28267" s="61"/>
      <c r="B28267" s="61"/>
      <c r="C28267" s="61"/>
      <c r="D28267" s="57"/>
      <c r="E28267" s="62"/>
    </row>
    <row r="28268">
      <c r="A28268" s="61"/>
      <c r="B28268" s="61"/>
      <c r="C28268" s="61"/>
      <c r="D28268" s="57"/>
      <c r="E28268" s="62"/>
    </row>
    <row r="28269">
      <c r="A28269" s="61"/>
      <c r="B28269" s="61"/>
      <c r="C28269" s="61"/>
      <c r="D28269" s="57"/>
      <c r="E28269" s="62"/>
    </row>
    <row r="28270">
      <c r="A28270" s="61"/>
      <c r="B28270" s="61"/>
      <c r="C28270" s="61"/>
      <c r="D28270" s="57"/>
      <c r="E28270" s="62"/>
    </row>
    <row r="28271">
      <c r="A28271" s="61"/>
      <c r="B28271" s="61"/>
      <c r="C28271" s="61"/>
      <c r="D28271" s="57"/>
      <c r="E28271" s="62"/>
    </row>
    <row r="28272">
      <c r="A28272" s="61"/>
      <c r="B28272" s="61"/>
      <c r="C28272" s="61"/>
      <c r="D28272" s="57"/>
      <c r="E28272" s="62"/>
    </row>
    <row r="28273">
      <c r="A28273" s="61"/>
      <c r="B28273" s="61"/>
      <c r="C28273" s="61"/>
      <c r="D28273" s="57"/>
      <c r="E28273" s="62"/>
    </row>
    <row r="28274">
      <c r="A28274" s="61"/>
      <c r="B28274" s="61"/>
      <c r="C28274" s="61"/>
      <c r="D28274" s="57"/>
      <c r="E28274" s="62"/>
    </row>
    <row r="28275">
      <c r="A28275" s="61"/>
      <c r="B28275" s="61"/>
      <c r="C28275" s="61"/>
      <c r="D28275" s="57"/>
      <c r="E28275" s="62"/>
    </row>
    <row r="28276">
      <c r="A28276" s="61"/>
      <c r="B28276" s="61"/>
      <c r="C28276" s="61"/>
      <c r="D28276" s="57"/>
      <c r="E28276" s="62"/>
    </row>
    <row r="28277">
      <c r="A28277" s="61"/>
      <c r="B28277" s="61"/>
      <c r="C28277" s="61"/>
      <c r="D28277" s="57"/>
      <c r="E28277" s="62"/>
    </row>
    <row r="28278">
      <c r="A28278" s="61"/>
      <c r="B28278" s="61"/>
      <c r="C28278" s="61"/>
      <c r="D28278" s="57"/>
      <c r="E28278" s="62"/>
    </row>
    <row r="28279">
      <c r="A28279" s="61"/>
      <c r="B28279" s="61"/>
      <c r="C28279" s="61"/>
      <c r="D28279" s="57"/>
      <c r="E28279" s="62"/>
    </row>
    <row r="28280">
      <c r="A28280" s="61"/>
      <c r="B28280" s="61"/>
      <c r="C28280" s="61"/>
      <c r="D28280" s="57"/>
      <c r="E28280" s="62"/>
    </row>
    <row r="28281">
      <c r="A28281" s="61"/>
      <c r="B28281" s="61"/>
      <c r="C28281" s="61"/>
      <c r="D28281" s="57"/>
      <c r="E28281" s="62"/>
    </row>
    <row r="28282">
      <c r="A28282" s="61"/>
      <c r="B28282" s="61"/>
      <c r="C28282" s="61"/>
      <c r="D28282" s="57"/>
      <c r="E28282" s="62"/>
    </row>
    <row r="28283">
      <c r="A28283" s="61"/>
      <c r="B28283" s="61"/>
      <c r="C28283" s="61"/>
      <c r="D28283" s="57"/>
      <c r="E28283" s="62"/>
    </row>
    <row r="28284">
      <c r="A28284" s="61"/>
      <c r="B28284" s="61"/>
      <c r="C28284" s="61"/>
      <c r="D28284" s="57"/>
      <c r="E28284" s="62"/>
    </row>
    <row r="28285">
      <c r="A28285" s="61"/>
      <c r="B28285" s="61"/>
      <c r="C28285" s="61"/>
      <c r="D28285" s="57"/>
      <c r="E28285" s="62"/>
    </row>
    <row r="28286">
      <c r="A28286" s="61"/>
      <c r="B28286" s="61"/>
      <c r="C28286" s="61"/>
      <c r="D28286" s="57"/>
      <c r="E28286" s="62"/>
    </row>
    <row r="28287">
      <c r="A28287" s="61"/>
      <c r="B28287" s="61"/>
      <c r="C28287" s="61"/>
      <c r="D28287" s="57"/>
      <c r="E28287" s="62"/>
    </row>
    <row r="28288">
      <c r="A28288" s="61"/>
      <c r="B28288" s="61"/>
      <c r="C28288" s="61"/>
      <c r="D28288" s="57"/>
      <c r="E28288" s="62"/>
    </row>
    <row r="28289">
      <c r="A28289" s="61"/>
      <c r="B28289" s="61"/>
      <c r="C28289" s="61"/>
      <c r="D28289" s="57"/>
      <c r="E28289" s="62"/>
    </row>
    <row r="28290">
      <c r="A28290" s="61"/>
      <c r="B28290" s="61"/>
      <c r="C28290" s="61"/>
      <c r="D28290" s="57"/>
      <c r="E28290" s="62"/>
    </row>
    <row r="28291">
      <c r="A28291" s="61"/>
      <c r="B28291" s="61"/>
      <c r="C28291" s="61"/>
      <c r="D28291" s="57"/>
      <c r="E28291" s="62"/>
    </row>
    <row r="28292">
      <c r="A28292" s="61"/>
      <c r="B28292" s="61"/>
      <c r="C28292" s="61"/>
      <c r="D28292" s="57"/>
      <c r="E28292" s="62"/>
    </row>
    <row r="28293">
      <c r="A28293" s="61"/>
      <c r="B28293" s="61"/>
      <c r="C28293" s="61"/>
      <c r="D28293" s="57"/>
      <c r="E28293" s="62"/>
    </row>
    <row r="28294">
      <c r="A28294" s="61"/>
      <c r="B28294" s="61"/>
      <c r="C28294" s="61"/>
      <c r="D28294" s="57"/>
      <c r="E28294" s="62"/>
    </row>
    <row r="28295">
      <c r="A28295" s="61"/>
      <c r="B28295" s="61"/>
      <c r="C28295" s="61"/>
      <c r="D28295" s="57"/>
      <c r="E28295" s="62"/>
    </row>
    <row r="28296">
      <c r="A28296" s="61"/>
      <c r="B28296" s="61"/>
      <c r="C28296" s="61"/>
      <c r="D28296" s="57"/>
      <c r="E28296" s="62"/>
    </row>
    <row r="28297">
      <c r="A28297" s="61"/>
      <c r="B28297" s="61"/>
      <c r="C28297" s="61"/>
      <c r="D28297" s="57"/>
      <c r="E28297" s="62"/>
    </row>
    <row r="28298">
      <c r="A28298" s="61"/>
      <c r="B28298" s="61"/>
      <c r="C28298" s="61"/>
      <c r="D28298" s="57"/>
      <c r="E28298" s="62"/>
    </row>
    <row r="28299">
      <c r="A28299" s="61"/>
      <c r="B28299" s="61"/>
      <c r="C28299" s="61"/>
      <c r="D28299" s="57"/>
      <c r="E28299" s="62"/>
    </row>
    <row r="28300">
      <c r="A28300" s="61"/>
      <c r="B28300" s="61"/>
      <c r="C28300" s="61"/>
      <c r="D28300" s="57"/>
      <c r="E28300" s="62"/>
    </row>
    <row r="28301">
      <c r="A28301" s="61"/>
      <c r="B28301" s="61"/>
      <c r="C28301" s="61"/>
      <c r="D28301" s="57"/>
      <c r="E28301" s="62"/>
    </row>
    <row r="28302">
      <c r="A28302" s="61"/>
      <c r="B28302" s="61"/>
      <c r="C28302" s="61"/>
      <c r="D28302" s="57"/>
      <c r="E28302" s="62"/>
    </row>
    <row r="28303">
      <c r="A28303" s="61"/>
      <c r="B28303" s="61"/>
      <c r="C28303" s="61"/>
      <c r="D28303" s="57"/>
      <c r="E28303" s="62"/>
    </row>
    <row r="28304">
      <c r="A28304" s="61"/>
      <c r="B28304" s="61"/>
      <c r="C28304" s="61"/>
      <c r="D28304" s="57"/>
      <c r="E28304" s="62"/>
    </row>
    <row r="28305">
      <c r="A28305" s="61"/>
      <c r="B28305" s="61"/>
      <c r="C28305" s="61"/>
      <c r="D28305" s="57"/>
      <c r="E28305" s="62"/>
    </row>
    <row r="28306">
      <c r="A28306" s="61"/>
      <c r="B28306" s="61"/>
      <c r="C28306" s="61"/>
      <c r="D28306" s="57"/>
      <c r="E28306" s="62"/>
    </row>
    <row r="28307">
      <c r="A28307" s="61"/>
      <c r="B28307" s="61"/>
      <c r="C28307" s="61"/>
      <c r="D28307" s="57"/>
      <c r="E28307" s="62"/>
    </row>
    <row r="28308">
      <c r="A28308" s="61"/>
      <c r="B28308" s="61"/>
      <c r="C28308" s="61"/>
      <c r="D28308" s="57"/>
      <c r="E28308" s="62"/>
    </row>
    <row r="28309">
      <c r="A28309" s="61"/>
      <c r="B28309" s="61"/>
      <c r="C28309" s="61"/>
      <c r="D28309" s="57"/>
      <c r="E28309" s="62"/>
    </row>
    <row r="28310">
      <c r="A28310" s="61"/>
      <c r="B28310" s="61"/>
      <c r="C28310" s="61"/>
      <c r="D28310" s="57"/>
      <c r="E28310" s="62"/>
    </row>
    <row r="28311">
      <c r="A28311" s="61"/>
      <c r="B28311" s="61"/>
      <c r="C28311" s="61"/>
      <c r="D28311" s="57"/>
      <c r="E28311" s="62"/>
    </row>
    <row r="28312">
      <c r="A28312" s="61"/>
      <c r="B28312" s="61"/>
      <c r="C28312" s="61"/>
      <c r="D28312" s="57"/>
      <c r="E28312" s="62"/>
    </row>
    <row r="28313">
      <c r="A28313" s="61"/>
      <c r="B28313" s="61"/>
      <c r="C28313" s="61"/>
      <c r="D28313" s="57"/>
      <c r="E28313" s="62"/>
    </row>
    <row r="28314">
      <c r="A28314" s="61"/>
      <c r="B28314" s="61"/>
      <c r="C28314" s="61"/>
      <c r="D28314" s="57"/>
      <c r="E28314" s="62"/>
    </row>
    <row r="28315">
      <c r="A28315" s="61"/>
      <c r="B28315" s="61"/>
      <c r="C28315" s="61"/>
      <c r="D28315" s="57"/>
      <c r="E28315" s="62"/>
    </row>
    <row r="28316">
      <c r="A28316" s="61"/>
      <c r="B28316" s="61"/>
      <c r="C28316" s="61"/>
      <c r="D28316" s="57"/>
      <c r="E28316" s="62"/>
    </row>
    <row r="28317">
      <c r="A28317" s="61"/>
      <c r="B28317" s="61"/>
      <c r="C28317" s="61"/>
      <c r="D28317" s="57"/>
      <c r="E28317" s="62"/>
    </row>
    <row r="28318">
      <c r="A28318" s="61"/>
      <c r="B28318" s="61"/>
      <c r="C28318" s="61"/>
      <c r="D28318" s="57"/>
      <c r="E28318" s="62"/>
    </row>
    <row r="28319">
      <c r="A28319" s="61"/>
      <c r="B28319" s="61"/>
      <c r="C28319" s="61"/>
      <c r="D28319" s="57"/>
      <c r="E28319" s="62"/>
    </row>
    <row r="28320">
      <c r="A28320" s="61"/>
      <c r="B28320" s="61"/>
      <c r="C28320" s="61"/>
      <c r="D28320" s="57"/>
      <c r="E28320" s="62"/>
    </row>
    <row r="28321">
      <c r="A28321" s="61"/>
      <c r="B28321" s="61"/>
      <c r="C28321" s="61"/>
      <c r="D28321" s="57"/>
      <c r="E28321" s="62"/>
    </row>
    <row r="28322">
      <c r="A28322" s="61"/>
      <c r="B28322" s="61"/>
      <c r="C28322" s="61"/>
      <c r="D28322" s="57"/>
      <c r="E28322" s="62"/>
    </row>
    <row r="28323">
      <c r="A28323" s="61"/>
      <c r="B28323" s="61"/>
      <c r="C28323" s="61"/>
      <c r="D28323" s="57"/>
      <c r="E28323" s="62"/>
    </row>
    <row r="28324">
      <c r="A28324" s="61"/>
      <c r="B28324" s="61"/>
      <c r="C28324" s="61"/>
      <c r="D28324" s="57"/>
      <c r="E28324" s="62"/>
    </row>
    <row r="28325">
      <c r="A28325" s="61"/>
      <c r="B28325" s="61"/>
      <c r="C28325" s="61"/>
      <c r="D28325" s="57"/>
      <c r="E28325" s="62"/>
    </row>
    <row r="28326">
      <c r="A28326" s="61"/>
      <c r="B28326" s="61"/>
      <c r="C28326" s="61"/>
      <c r="D28326" s="57"/>
      <c r="E28326" s="62"/>
    </row>
    <row r="28327">
      <c r="A28327" s="61"/>
      <c r="B28327" s="61"/>
      <c r="C28327" s="61"/>
      <c r="D28327" s="57"/>
      <c r="E28327" s="62"/>
    </row>
    <row r="28328">
      <c r="A28328" s="61"/>
      <c r="B28328" s="61"/>
      <c r="C28328" s="61"/>
      <c r="D28328" s="57"/>
      <c r="E28328" s="62"/>
    </row>
    <row r="28329">
      <c r="A28329" s="61"/>
      <c r="B28329" s="61"/>
      <c r="C28329" s="61"/>
      <c r="D28329" s="57"/>
      <c r="E28329" s="62"/>
    </row>
    <row r="28330">
      <c r="A28330" s="61"/>
      <c r="B28330" s="61"/>
      <c r="C28330" s="61"/>
      <c r="D28330" s="57"/>
      <c r="E28330" s="62"/>
    </row>
    <row r="28331">
      <c r="A28331" s="61"/>
      <c r="B28331" s="61"/>
      <c r="C28331" s="61"/>
      <c r="D28331" s="57"/>
      <c r="E28331" s="62"/>
    </row>
    <row r="28332">
      <c r="A28332" s="61"/>
      <c r="B28332" s="61"/>
      <c r="C28332" s="61"/>
      <c r="D28332" s="57"/>
      <c r="E28332" s="62"/>
    </row>
    <row r="28333">
      <c r="A28333" s="61"/>
      <c r="B28333" s="61"/>
      <c r="C28333" s="61"/>
      <c r="D28333" s="57"/>
      <c r="E28333" s="62"/>
    </row>
    <row r="28334">
      <c r="A28334" s="61"/>
      <c r="B28334" s="61"/>
      <c r="C28334" s="61"/>
      <c r="D28334" s="57"/>
      <c r="E28334" s="62"/>
    </row>
    <row r="28335">
      <c r="A28335" s="61"/>
      <c r="B28335" s="61"/>
      <c r="C28335" s="61"/>
      <c r="D28335" s="57"/>
      <c r="E28335" s="62"/>
    </row>
    <row r="28336">
      <c r="A28336" s="61"/>
      <c r="B28336" s="61"/>
      <c r="C28336" s="61"/>
      <c r="D28336" s="57"/>
      <c r="E28336" s="62"/>
    </row>
    <row r="28337">
      <c r="A28337" s="61"/>
      <c r="B28337" s="61"/>
      <c r="C28337" s="61"/>
      <c r="D28337" s="57"/>
      <c r="E28337" s="62"/>
    </row>
    <row r="28338">
      <c r="A28338" s="61"/>
      <c r="B28338" s="61"/>
      <c r="C28338" s="61"/>
      <c r="D28338" s="57"/>
      <c r="E28338" s="62"/>
    </row>
    <row r="28339">
      <c r="A28339" s="61"/>
      <c r="B28339" s="61"/>
      <c r="C28339" s="61"/>
      <c r="D28339" s="57"/>
      <c r="E28339" s="62"/>
    </row>
    <row r="28340">
      <c r="A28340" s="61"/>
      <c r="B28340" s="61"/>
      <c r="C28340" s="61"/>
      <c r="D28340" s="57"/>
      <c r="E28340" s="62"/>
    </row>
    <row r="28341">
      <c r="A28341" s="61"/>
      <c r="B28341" s="61"/>
      <c r="C28341" s="61"/>
      <c r="D28341" s="57"/>
      <c r="E28341" s="62"/>
    </row>
    <row r="28342">
      <c r="A28342" s="61"/>
      <c r="B28342" s="61"/>
      <c r="C28342" s="61"/>
      <c r="D28342" s="57"/>
      <c r="E28342" s="62"/>
    </row>
    <row r="28343">
      <c r="A28343" s="61"/>
      <c r="B28343" s="61"/>
      <c r="C28343" s="61"/>
      <c r="D28343" s="57"/>
      <c r="E28343" s="62"/>
    </row>
    <row r="28344">
      <c r="A28344" s="61"/>
      <c r="B28344" s="61"/>
      <c r="C28344" s="61"/>
      <c r="D28344" s="57"/>
      <c r="E28344" s="62"/>
    </row>
    <row r="28345">
      <c r="A28345" s="61"/>
      <c r="B28345" s="61"/>
      <c r="C28345" s="61"/>
      <c r="D28345" s="57"/>
      <c r="E28345" s="62"/>
    </row>
    <row r="28346">
      <c r="A28346" s="61"/>
      <c r="B28346" s="61"/>
      <c r="C28346" s="61"/>
      <c r="D28346" s="57"/>
      <c r="E28346" s="62"/>
    </row>
    <row r="28347">
      <c r="A28347" s="61"/>
      <c r="B28347" s="61"/>
      <c r="C28347" s="61"/>
      <c r="D28347" s="57"/>
      <c r="E28347" s="62"/>
    </row>
    <row r="28348">
      <c r="A28348" s="61"/>
      <c r="B28348" s="61"/>
      <c r="C28348" s="61"/>
      <c r="D28348" s="57"/>
      <c r="E28348" s="62"/>
    </row>
    <row r="28349">
      <c r="A28349" s="61"/>
      <c r="B28349" s="61"/>
      <c r="C28349" s="61"/>
      <c r="D28349" s="57"/>
      <c r="E28349" s="62"/>
    </row>
    <row r="28350">
      <c r="A28350" s="61"/>
      <c r="B28350" s="61"/>
      <c r="C28350" s="61"/>
      <c r="D28350" s="57"/>
      <c r="E28350" s="62"/>
    </row>
    <row r="28351">
      <c r="A28351" s="61"/>
      <c r="B28351" s="61"/>
      <c r="C28351" s="61"/>
      <c r="D28351" s="57"/>
      <c r="E28351" s="62"/>
    </row>
    <row r="28352">
      <c r="A28352" s="61"/>
      <c r="B28352" s="61"/>
      <c r="C28352" s="61"/>
      <c r="D28352" s="57"/>
      <c r="E28352" s="62"/>
    </row>
    <row r="28353">
      <c r="A28353" s="61"/>
      <c r="B28353" s="61"/>
      <c r="C28353" s="61"/>
      <c r="D28353" s="57"/>
      <c r="E28353" s="62"/>
    </row>
    <row r="28354">
      <c r="A28354" s="61"/>
      <c r="B28354" s="61"/>
      <c r="C28354" s="61"/>
      <c r="D28354" s="57"/>
      <c r="E28354" s="62"/>
    </row>
    <row r="28355">
      <c r="A28355" s="61"/>
      <c r="B28355" s="61"/>
      <c r="C28355" s="61"/>
      <c r="D28355" s="57"/>
      <c r="E28355" s="62"/>
    </row>
    <row r="28356">
      <c r="A28356" s="61"/>
      <c r="B28356" s="61"/>
      <c r="C28356" s="61"/>
      <c r="D28356" s="57"/>
      <c r="E28356" s="62"/>
    </row>
    <row r="28357">
      <c r="A28357" s="61"/>
      <c r="B28357" s="61"/>
      <c r="C28357" s="61"/>
      <c r="D28357" s="57"/>
      <c r="E28357" s="62"/>
    </row>
    <row r="28358">
      <c r="A28358" s="61"/>
      <c r="B28358" s="61"/>
      <c r="C28358" s="61"/>
      <c r="D28358" s="57"/>
      <c r="E28358" s="62"/>
    </row>
    <row r="28359">
      <c r="A28359" s="61"/>
      <c r="B28359" s="61"/>
      <c r="C28359" s="61"/>
      <c r="D28359" s="57"/>
      <c r="E28359" s="62"/>
    </row>
    <row r="28360">
      <c r="A28360" s="61"/>
      <c r="B28360" s="61"/>
      <c r="C28360" s="61"/>
      <c r="D28360" s="57"/>
      <c r="E28360" s="62"/>
    </row>
    <row r="28361">
      <c r="A28361" s="61"/>
      <c r="B28361" s="61"/>
      <c r="C28361" s="61"/>
      <c r="D28361" s="57"/>
      <c r="E28361" s="62"/>
    </row>
    <row r="28362">
      <c r="A28362" s="61"/>
      <c r="B28362" s="61"/>
      <c r="C28362" s="61"/>
      <c r="D28362" s="57"/>
      <c r="E28362" s="62"/>
    </row>
    <row r="28363">
      <c r="A28363" s="61"/>
      <c r="B28363" s="61"/>
      <c r="C28363" s="61"/>
      <c r="D28363" s="57"/>
      <c r="E28363" s="62"/>
    </row>
    <row r="28364">
      <c r="A28364" s="61"/>
      <c r="B28364" s="61"/>
      <c r="C28364" s="61"/>
      <c r="D28364" s="57"/>
      <c r="E28364" s="62"/>
    </row>
    <row r="28365">
      <c r="A28365" s="61"/>
      <c r="B28365" s="61"/>
      <c r="C28365" s="61"/>
      <c r="D28365" s="57"/>
      <c r="E28365" s="62"/>
    </row>
    <row r="28366">
      <c r="A28366" s="61"/>
      <c r="B28366" s="61"/>
      <c r="C28366" s="61"/>
      <c r="D28366" s="57"/>
      <c r="E28366" s="62"/>
    </row>
    <row r="28367">
      <c r="A28367" s="61"/>
      <c r="B28367" s="61"/>
      <c r="C28367" s="61"/>
      <c r="D28367" s="57"/>
      <c r="E28367" s="62"/>
    </row>
    <row r="28368">
      <c r="A28368" s="61"/>
      <c r="B28368" s="61"/>
      <c r="C28368" s="61"/>
      <c r="D28368" s="57"/>
      <c r="E28368" s="62"/>
    </row>
    <row r="28369">
      <c r="A28369" s="61"/>
      <c r="B28369" s="61"/>
      <c r="C28369" s="61"/>
      <c r="D28369" s="57"/>
      <c r="E28369" s="62"/>
    </row>
    <row r="28370">
      <c r="A28370" s="61"/>
      <c r="B28370" s="61"/>
      <c r="C28370" s="61"/>
      <c r="D28370" s="57"/>
      <c r="E28370" s="62"/>
    </row>
    <row r="28371">
      <c r="A28371" s="61"/>
      <c r="B28371" s="61"/>
      <c r="C28371" s="61"/>
      <c r="D28371" s="57"/>
      <c r="E28371" s="62"/>
    </row>
    <row r="28372">
      <c r="A28372" s="61"/>
      <c r="B28372" s="61"/>
      <c r="C28372" s="61"/>
      <c r="D28372" s="57"/>
      <c r="E28372" s="62"/>
    </row>
    <row r="28373">
      <c r="A28373" s="61"/>
      <c r="B28373" s="61"/>
      <c r="C28373" s="61"/>
      <c r="D28373" s="57"/>
      <c r="E28373" s="62"/>
    </row>
    <row r="28374">
      <c r="A28374" s="61"/>
      <c r="B28374" s="61"/>
      <c r="C28374" s="61"/>
      <c r="D28374" s="57"/>
      <c r="E28374" s="62"/>
    </row>
    <row r="28375">
      <c r="A28375" s="61"/>
      <c r="B28375" s="61"/>
      <c r="C28375" s="61"/>
      <c r="D28375" s="57"/>
      <c r="E28375" s="62"/>
    </row>
    <row r="28376">
      <c r="A28376" s="61"/>
      <c r="B28376" s="61"/>
      <c r="C28376" s="61"/>
      <c r="D28376" s="57"/>
      <c r="E28376" s="62"/>
    </row>
    <row r="28377">
      <c r="A28377" s="61"/>
      <c r="B28377" s="61"/>
      <c r="C28377" s="61"/>
      <c r="D28377" s="57"/>
      <c r="E28377" s="62"/>
    </row>
    <row r="28378">
      <c r="A28378" s="61"/>
      <c r="B28378" s="61"/>
      <c r="C28378" s="61"/>
      <c r="D28378" s="57"/>
      <c r="E28378" s="62"/>
    </row>
    <row r="28379">
      <c r="A28379" s="61"/>
      <c r="B28379" s="61"/>
      <c r="C28379" s="61"/>
      <c r="D28379" s="57"/>
      <c r="E28379" s="62"/>
    </row>
    <row r="28380">
      <c r="A28380" s="61"/>
      <c r="B28380" s="61"/>
      <c r="C28380" s="61"/>
      <c r="D28380" s="57"/>
      <c r="E28380" s="62"/>
    </row>
    <row r="28381">
      <c r="A28381" s="61"/>
      <c r="B28381" s="61"/>
      <c r="C28381" s="61"/>
      <c r="D28381" s="57"/>
      <c r="E28381" s="62"/>
    </row>
    <row r="28382">
      <c r="A28382" s="61"/>
      <c r="B28382" s="61"/>
      <c r="C28382" s="61"/>
      <c r="D28382" s="57"/>
      <c r="E28382" s="62"/>
    </row>
    <row r="28383">
      <c r="A28383" s="61"/>
      <c r="B28383" s="61"/>
      <c r="C28383" s="61"/>
      <c r="D28383" s="57"/>
      <c r="E28383" s="62"/>
    </row>
    <row r="28384">
      <c r="A28384" s="61"/>
      <c r="B28384" s="61"/>
      <c r="C28384" s="61"/>
      <c r="D28384" s="57"/>
      <c r="E28384" s="62"/>
    </row>
    <row r="28385">
      <c r="A28385" s="61"/>
      <c r="B28385" s="61"/>
      <c r="C28385" s="61"/>
      <c r="D28385" s="57"/>
      <c r="E28385" s="62"/>
    </row>
    <row r="28386">
      <c r="A28386" s="61"/>
      <c r="B28386" s="61"/>
      <c r="C28386" s="61"/>
      <c r="D28386" s="57"/>
      <c r="E28386" s="62"/>
    </row>
    <row r="28387">
      <c r="A28387" s="61"/>
      <c r="B28387" s="61"/>
      <c r="C28387" s="61"/>
      <c r="D28387" s="57"/>
      <c r="E28387" s="62"/>
    </row>
    <row r="28388">
      <c r="A28388" s="61"/>
      <c r="B28388" s="61"/>
      <c r="C28388" s="61"/>
      <c r="D28388" s="57"/>
      <c r="E28388" s="62"/>
    </row>
    <row r="28389">
      <c r="A28389" s="61"/>
      <c r="B28389" s="61"/>
      <c r="C28389" s="61"/>
      <c r="D28389" s="57"/>
      <c r="E28389" s="62"/>
    </row>
    <row r="28390">
      <c r="A28390" s="61"/>
      <c r="B28390" s="61"/>
      <c r="C28390" s="61"/>
      <c r="D28390" s="57"/>
      <c r="E28390" s="62"/>
    </row>
    <row r="28391">
      <c r="A28391" s="61"/>
      <c r="B28391" s="61"/>
      <c r="C28391" s="61"/>
      <c r="D28391" s="57"/>
      <c r="E28391" s="62"/>
    </row>
    <row r="28392">
      <c r="A28392" s="61"/>
      <c r="B28392" s="61"/>
      <c r="C28392" s="61"/>
      <c r="D28392" s="57"/>
      <c r="E28392" s="62"/>
    </row>
    <row r="28393">
      <c r="A28393" s="61"/>
      <c r="B28393" s="61"/>
      <c r="C28393" s="61"/>
      <c r="D28393" s="57"/>
      <c r="E28393" s="62"/>
    </row>
    <row r="28394">
      <c r="A28394" s="61"/>
      <c r="B28394" s="61"/>
      <c r="C28394" s="61"/>
      <c r="D28394" s="57"/>
      <c r="E28394" s="62"/>
    </row>
    <row r="28395">
      <c r="A28395" s="61"/>
      <c r="B28395" s="61"/>
      <c r="C28395" s="61"/>
      <c r="D28395" s="57"/>
      <c r="E28395" s="62"/>
    </row>
    <row r="28396">
      <c r="A28396" s="61"/>
      <c r="B28396" s="61"/>
      <c r="C28396" s="61"/>
      <c r="D28396" s="57"/>
      <c r="E28396" s="62"/>
    </row>
    <row r="28397">
      <c r="A28397" s="61"/>
      <c r="B28397" s="61"/>
      <c r="C28397" s="61"/>
      <c r="D28397" s="57"/>
      <c r="E28397" s="62"/>
    </row>
    <row r="28398">
      <c r="A28398" s="61"/>
      <c r="B28398" s="61"/>
      <c r="C28398" s="61"/>
      <c r="D28398" s="57"/>
      <c r="E28398" s="62"/>
    </row>
    <row r="28399">
      <c r="A28399" s="61"/>
      <c r="B28399" s="61"/>
      <c r="C28399" s="61"/>
      <c r="D28399" s="57"/>
      <c r="E28399" s="62"/>
    </row>
    <row r="28400">
      <c r="A28400" s="61"/>
      <c r="B28400" s="61"/>
      <c r="C28400" s="61"/>
      <c r="D28400" s="57"/>
      <c r="E28400" s="62"/>
    </row>
    <row r="28401">
      <c r="A28401" s="61"/>
      <c r="B28401" s="61"/>
      <c r="C28401" s="61"/>
      <c r="D28401" s="57"/>
      <c r="E28401" s="62"/>
    </row>
    <row r="28402">
      <c r="A28402" s="61"/>
      <c r="B28402" s="61"/>
      <c r="C28402" s="61"/>
      <c r="D28402" s="57"/>
      <c r="E28402" s="62"/>
    </row>
    <row r="28403">
      <c r="A28403" s="61"/>
      <c r="B28403" s="61"/>
      <c r="C28403" s="61"/>
      <c r="D28403" s="57"/>
      <c r="E28403" s="62"/>
    </row>
    <row r="28404">
      <c r="A28404" s="61"/>
      <c r="B28404" s="61"/>
      <c r="C28404" s="61"/>
      <c r="D28404" s="57"/>
      <c r="E28404" s="62"/>
    </row>
    <row r="28405">
      <c r="A28405" s="61"/>
      <c r="B28405" s="61"/>
      <c r="C28405" s="61"/>
      <c r="D28405" s="57"/>
      <c r="E28405" s="62"/>
    </row>
    <row r="28406">
      <c r="A28406" s="61"/>
      <c r="B28406" s="61"/>
      <c r="C28406" s="61"/>
      <c r="D28406" s="57"/>
      <c r="E28406" s="62"/>
    </row>
    <row r="28407">
      <c r="A28407" s="61"/>
      <c r="B28407" s="61"/>
      <c r="C28407" s="61"/>
      <c r="D28407" s="57"/>
      <c r="E28407" s="62"/>
    </row>
    <row r="28408">
      <c r="A28408" s="61"/>
      <c r="B28408" s="61"/>
      <c r="C28408" s="61"/>
      <c r="D28408" s="57"/>
      <c r="E28408" s="62"/>
    </row>
    <row r="28409">
      <c r="A28409" s="61"/>
      <c r="B28409" s="61"/>
      <c r="C28409" s="61"/>
      <c r="D28409" s="57"/>
      <c r="E28409" s="62"/>
    </row>
    <row r="28410">
      <c r="A28410" s="61"/>
      <c r="B28410" s="61"/>
      <c r="C28410" s="61"/>
      <c r="D28410" s="57"/>
      <c r="E28410" s="62"/>
    </row>
    <row r="28411">
      <c r="A28411" s="61"/>
      <c r="B28411" s="61"/>
      <c r="C28411" s="61"/>
      <c r="D28411" s="57"/>
      <c r="E28411" s="62"/>
    </row>
    <row r="28412">
      <c r="A28412" s="61"/>
      <c r="B28412" s="61"/>
      <c r="C28412" s="61"/>
      <c r="D28412" s="57"/>
      <c r="E28412" s="62"/>
    </row>
    <row r="28413">
      <c r="A28413" s="61"/>
      <c r="B28413" s="61"/>
      <c r="C28413" s="61"/>
      <c r="D28413" s="57"/>
      <c r="E28413" s="62"/>
    </row>
    <row r="28414">
      <c r="A28414" s="61"/>
      <c r="B28414" s="61"/>
      <c r="C28414" s="61"/>
      <c r="D28414" s="57"/>
      <c r="E28414" s="62"/>
    </row>
    <row r="28415">
      <c r="A28415" s="61"/>
      <c r="B28415" s="61"/>
      <c r="C28415" s="61"/>
      <c r="D28415" s="57"/>
      <c r="E28415" s="62"/>
    </row>
    <row r="28416">
      <c r="A28416" s="61"/>
      <c r="B28416" s="61"/>
      <c r="C28416" s="61"/>
      <c r="D28416" s="57"/>
      <c r="E28416" s="62"/>
    </row>
    <row r="28417">
      <c r="A28417" s="61"/>
      <c r="B28417" s="61"/>
      <c r="C28417" s="61"/>
      <c r="D28417" s="57"/>
      <c r="E28417" s="62"/>
    </row>
    <row r="28418">
      <c r="A28418" s="61"/>
      <c r="B28418" s="61"/>
      <c r="C28418" s="61"/>
      <c r="D28418" s="57"/>
      <c r="E28418" s="62"/>
    </row>
    <row r="28419">
      <c r="A28419" s="61"/>
      <c r="B28419" s="61"/>
      <c r="C28419" s="61"/>
      <c r="D28419" s="57"/>
      <c r="E28419" s="62"/>
    </row>
    <row r="28420">
      <c r="A28420" s="61"/>
      <c r="B28420" s="61"/>
      <c r="C28420" s="61"/>
      <c r="D28420" s="57"/>
      <c r="E28420" s="62"/>
    </row>
    <row r="28421">
      <c r="A28421" s="61"/>
      <c r="B28421" s="61"/>
      <c r="C28421" s="61"/>
      <c r="D28421" s="57"/>
      <c r="E28421" s="62"/>
    </row>
    <row r="28422">
      <c r="A28422" s="61"/>
      <c r="B28422" s="61"/>
      <c r="C28422" s="61"/>
      <c r="D28422" s="57"/>
      <c r="E28422" s="62"/>
    </row>
    <row r="28423">
      <c r="A28423" s="61"/>
      <c r="B28423" s="61"/>
      <c r="C28423" s="61"/>
      <c r="D28423" s="57"/>
      <c r="E28423" s="62"/>
    </row>
    <row r="28424">
      <c r="A28424" s="61"/>
      <c r="B28424" s="61"/>
      <c r="C28424" s="61"/>
      <c r="D28424" s="57"/>
      <c r="E28424" s="62"/>
    </row>
    <row r="28425">
      <c r="A28425" s="61"/>
      <c r="B28425" s="61"/>
      <c r="C28425" s="61"/>
      <c r="D28425" s="57"/>
      <c r="E28425" s="62"/>
    </row>
    <row r="28426">
      <c r="A28426" s="61"/>
      <c r="B28426" s="61"/>
      <c r="C28426" s="61"/>
      <c r="D28426" s="57"/>
      <c r="E28426" s="62"/>
    </row>
    <row r="28427">
      <c r="A28427" s="61"/>
      <c r="B28427" s="61"/>
      <c r="C28427" s="61"/>
      <c r="D28427" s="57"/>
      <c r="E28427" s="62"/>
    </row>
    <row r="28428">
      <c r="A28428" s="61"/>
      <c r="B28428" s="61"/>
      <c r="C28428" s="61"/>
      <c r="D28428" s="57"/>
      <c r="E28428" s="62"/>
    </row>
    <row r="28429">
      <c r="A28429" s="61"/>
      <c r="B28429" s="61"/>
      <c r="C28429" s="61"/>
      <c r="D28429" s="57"/>
      <c r="E28429" s="62"/>
    </row>
    <row r="28430">
      <c r="A28430" s="61"/>
      <c r="B28430" s="61"/>
      <c r="C28430" s="61"/>
      <c r="D28430" s="57"/>
      <c r="E28430" s="62"/>
    </row>
    <row r="28431">
      <c r="A28431" s="61"/>
      <c r="B28431" s="61"/>
      <c r="C28431" s="61"/>
      <c r="D28431" s="57"/>
      <c r="E28431" s="62"/>
    </row>
    <row r="28432">
      <c r="A28432" s="61"/>
      <c r="B28432" s="61"/>
      <c r="C28432" s="61"/>
      <c r="D28432" s="57"/>
      <c r="E28432" s="62"/>
    </row>
    <row r="28433">
      <c r="A28433" s="61"/>
      <c r="B28433" s="61"/>
      <c r="C28433" s="61"/>
      <c r="D28433" s="57"/>
      <c r="E28433" s="62"/>
    </row>
    <row r="28434">
      <c r="A28434" s="61"/>
      <c r="B28434" s="61"/>
      <c r="C28434" s="61"/>
      <c r="D28434" s="57"/>
      <c r="E28434" s="62"/>
    </row>
    <row r="28435">
      <c r="A28435" s="61"/>
      <c r="B28435" s="61"/>
      <c r="C28435" s="61"/>
      <c r="D28435" s="57"/>
      <c r="E28435" s="62"/>
    </row>
    <row r="28436">
      <c r="A28436" s="61"/>
      <c r="B28436" s="61"/>
      <c r="C28436" s="61"/>
      <c r="D28436" s="57"/>
      <c r="E28436" s="62"/>
    </row>
    <row r="28437">
      <c r="A28437" s="61"/>
      <c r="B28437" s="61"/>
      <c r="C28437" s="61"/>
      <c r="D28437" s="57"/>
      <c r="E28437" s="62"/>
    </row>
    <row r="28438">
      <c r="A28438" s="61"/>
      <c r="B28438" s="61"/>
      <c r="C28438" s="61"/>
      <c r="D28438" s="57"/>
      <c r="E28438" s="62"/>
    </row>
    <row r="28439">
      <c r="A28439" s="61"/>
      <c r="B28439" s="61"/>
      <c r="C28439" s="61"/>
      <c r="D28439" s="57"/>
      <c r="E28439" s="62"/>
    </row>
    <row r="28440">
      <c r="A28440" s="61"/>
      <c r="B28440" s="61"/>
      <c r="C28440" s="61"/>
      <c r="D28440" s="57"/>
      <c r="E28440" s="62"/>
    </row>
    <row r="28441">
      <c r="A28441" s="61"/>
      <c r="B28441" s="61"/>
      <c r="C28441" s="61"/>
      <c r="D28441" s="57"/>
      <c r="E28441" s="62"/>
    </row>
    <row r="28442">
      <c r="A28442" s="61"/>
      <c r="B28442" s="61"/>
      <c r="C28442" s="61"/>
      <c r="D28442" s="57"/>
      <c r="E28442" s="62"/>
    </row>
    <row r="28443">
      <c r="A28443" s="61"/>
      <c r="B28443" s="61"/>
      <c r="C28443" s="61"/>
      <c r="D28443" s="57"/>
      <c r="E28443" s="62"/>
    </row>
    <row r="28444">
      <c r="A28444" s="61"/>
      <c r="B28444" s="61"/>
      <c r="C28444" s="61"/>
      <c r="D28444" s="57"/>
      <c r="E28444" s="62"/>
    </row>
    <row r="28445">
      <c r="A28445" s="61"/>
      <c r="B28445" s="61"/>
      <c r="C28445" s="61"/>
      <c r="D28445" s="57"/>
      <c r="E28445" s="62"/>
    </row>
    <row r="28446">
      <c r="A28446" s="61"/>
      <c r="B28446" s="61"/>
      <c r="C28446" s="61"/>
      <c r="D28446" s="57"/>
      <c r="E28446" s="62"/>
    </row>
    <row r="28447">
      <c r="A28447" s="61"/>
      <c r="B28447" s="61"/>
      <c r="C28447" s="61"/>
      <c r="D28447" s="57"/>
      <c r="E28447" s="62"/>
    </row>
    <row r="28448">
      <c r="A28448" s="61"/>
      <c r="B28448" s="61"/>
      <c r="C28448" s="61"/>
      <c r="D28448" s="57"/>
      <c r="E28448" s="62"/>
    </row>
    <row r="28449">
      <c r="A28449" s="61"/>
      <c r="B28449" s="61"/>
      <c r="C28449" s="61"/>
      <c r="D28449" s="57"/>
      <c r="E28449" s="62"/>
    </row>
    <row r="28450">
      <c r="A28450" s="61"/>
      <c r="B28450" s="61"/>
      <c r="C28450" s="61"/>
      <c r="D28450" s="57"/>
      <c r="E28450" s="62"/>
    </row>
    <row r="28451">
      <c r="A28451" s="61"/>
      <c r="B28451" s="61"/>
      <c r="C28451" s="61"/>
      <c r="D28451" s="57"/>
      <c r="E28451" s="62"/>
    </row>
    <row r="28452">
      <c r="A28452" s="61"/>
      <c r="B28452" s="61"/>
      <c r="C28452" s="61"/>
      <c r="D28452" s="57"/>
      <c r="E28452" s="62"/>
    </row>
    <row r="28453">
      <c r="A28453" s="61"/>
      <c r="B28453" s="61"/>
      <c r="C28453" s="61"/>
      <c r="D28453" s="57"/>
      <c r="E28453" s="62"/>
    </row>
    <row r="28454">
      <c r="A28454" s="61"/>
      <c r="B28454" s="61"/>
      <c r="C28454" s="61"/>
      <c r="D28454" s="57"/>
      <c r="E28454" s="62"/>
    </row>
    <row r="28455">
      <c r="A28455" s="61"/>
      <c r="B28455" s="61"/>
      <c r="C28455" s="61"/>
      <c r="D28455" s="57"/>
      <c r="E28455" s="62"/>
    </row>
    <row r="28456">
      <c r="A28456" s="61"/>
      <c r="B28456" s="61"/>
      <c r="C28456" s="61"/>
      <c r="D28456" s="57"/>
      <c r="E28456" s="62"/>
    </row>
    <row r="28457">
      <c r="A28457" s="61"/>
      <c r="B28457" s="61"/>
      <c r="C28457" s="61"/>
      <c r="D28457" s="57"/>
      <c r="E28457" s="62"/>
    </row>
    <row r="28458">
      <c r="A28458" s="61"/>
      <c r="B28458" s="61"/>
      <c r="C28458" s="61"/>
      <c r="D28458" s="57"/>
      <c r="E28458" s="62"/>
    </row>
    <row r="28459">
      <c r="A28459" s="61"/>
      <c r="B28459" s="61"/>
      <c r="C28459" s="61"/>
      <c r="D28459" s="57"/>
      <c r="E28459" s="62"/>
    </row>
    <row r="28460">
      <c r="A28460" s="61"/>
      <c r="B28460" s="61"/>
      <c r="C28460" s="61"/>
      <c r="D28460" s="57"/>
      <c r="E28460" s="62"/>
    </row>
    <row r="28461">
      <c r="A28461" s="61"/>
      <c r="B28461" s="61"/>
      <c r="C28461" s="61"/>
      <c r="D28461" s="57"/>
      <c r="E28461" s="62"/>
    </row>
    <row r="28462">
      <c r="A28462" s="61"/>
      <c r="B28462" s="61"/>
      <c r="C28462" s="61"/>
      <c r="D28462" s="57"/>
      <c r="E28462" s="62"/>
    </row>
    <row r="28463">
      <c r="A28463" s="61"/>
      <c r="B28463" s="61"/>
      <c r="C28463" s="61"/>
      <c r="D28463" s="57"/>
      <c r="E28463" s="62"/>
    </row>
    <row r="28464">
      <c r="A28464" s="61"/>
      <c r="B28464" s="61"/>
      <c r="C28464" s="61"/>
      <c r="D28464" s="57"/>
      <c r="E28464" s="62"/>
    </row>
    <row r="28465">
      <c r="A28465" s="61"/>
      <c r="B28465" s="61"/>
      <c r="C28465" s="61"/>
      <c r="D28465" s="57"/>
      <c r="E28465" s="62"/>
    </row>
    <row r="28466">
      <c r="A28466" s="61"/>
      <c r="B28466" s="61"/>
      <c r="C28466" s="61"/>
      <c r="D28466" s="57"/>
      <c r="E28466" s="62"/>
    </row>
    <row r="28467">
      <c r="A28467" s="61"/>
      <c r="B28467" s="61"/>
      <c r="C28467" s="61"/>
      <c r="D28467" s="57"/>
      <c r="E28467" s="62"/>
    </row>
    <row r="28468">
      <c r="A28468" s="61"/>
      <c r="B28468" s="61"/>
      <c r="C28468" s="61"/>
      <c r="D28468" s="57"/>
      <c r="E28468" s="62"/>
    </row>
    <row r="28469">
      <c r="A28469" s="61"/>
      <c r="B28469" s="61"/>
      <c r="C28469" s="61"/>
      <c r="D28469" s="57"/>
      <c r="E28469" s="62"/>
    </row>
    <row r="28470">
      <c r="A28470" s="61"/>
      <c r="B28470" s="61"/>
      <c r="C28470" s="61"/>
      <c r="D28470" s="57"/>
      <c r="E28470" s="62"/>
    </row>
    <row r="28471">
      <c r="A28471" s="61"/>
      <c r="B28471" s="61"/>
      <c r="C28471" s="61"/>
      <c r="D28471" s="57"/>
      <c r="E28471" s="62"/>
    </row>
    <row r="28472">
      <c r="A28472" s="61"/>
      <c r="B28472" s="61"/>
      <c r="C28472" s="61"/>
      <c r="D28472" s="57"/>
      <c r="E28472" s="62"/>
    </row>
    <row r="28473">
      <c r="A28473" s="61"/>
      <c r="B28473" s="61"/>
      <c r="C28473" s="61"/>
      <c r="D28473" s="57"/>
      <c r="E28473" s="62"/>
    </row>
    <row r="28474">
      <c r="A28474" s="61"/>
      <c r="B28474" s="61"/>
      <c r="C28474" s="61"/>
      <c r="D28474" s="57"/>
      <c r="E28474" s="62"/>
    </row>
    <row r="28475">
      <c r="A28475" s="61"/>
      <c r="B28475" s="61"/>
      <c r="C28475" s="61"/>
      <c r="D28475" s="57"/>
      <c r="E28475" s="62"/>
    </row>
    <row r="28476">
      <c r="A28476" s="61"/>
      <c r="B28476" s="61"/>
      <c r="C28476" s="61"/>
      <c r="D28476" s="57"/>
      <c r="E28476" s="62"/>
    </row>
    <row r="28477">
      <c r="A28477" s="61"/>
      <c r="B28477" s="61"/>
      <c r="C28477" s="61"/>
      <c r="D28477" s="57"/>
      <c r="E28477" s="62"/>
    </row>
    <row r="28478">
      <c r="A28478" s="61"/>
      <c r="B28478" s="61"/>
      <c r="C28478" s="61"/>
      <c r="D28478" s="57"/>
      <c r="E28478" s="62"/>
    </row>
    <row r="28479">
      <c r="A28479" s="61"/>
      <c r="B28479" s="61"/>
      <c r="C28479" s="61"/>
      <c r="D28479" s="57"/>
      <c r="E28479" s="62"/>
    </row>
    <row r="28480">
      <c r="A28480" s="61"/>
      <c r="B28480" s="61"/>
      <c r="C28480" s="61"/>
      <c r="D28480" s="57"/>
      <c r="E28480" s="62"/>
    </row>
    <row r="28481">
      <c r="A28481" s="61"/>
      <c r="B28481" s="61"/>
      <c r="C28481" s="61"/>
      <c r="D28481" s="57"/>
      <c r="E28481" s="62"/>
    </row>
    <row r="28482">
      <c r="A28482" s="61"/>
      <c r="B28482" s="61"/>
      <c r="C28482" s="61"/>
      <c r="D28482" s="57"/>
      <c r="E28482" s="62"/>
    </row>
    <row r="28483">
      <c r="A28483" s="61"/>
      <c r="B28483" s="61"/>
      <c r="C28483" s="61"/>
      <c r="D28483" s="57"/>
      <c r="E28483" s="62"/>
    </row>
    <row r="28484">
      <c r="A28484" s="61"/>
      <c r="B28484" s="61"/>
      <c r="C28484" s="61"/>
      <c r="D28484" s="57"/>
      <c r="E28484" s="62"/>
    </row>
    <row r="28485">
      <c r="A28485" s="61"/>
      <c r="B28485" s="61"/>
      <c r="C28485" s="61"/>
      <c r="D28485" s="57"/>
      <c r="E28485" s="62"/>
    </row>
    <row r="28486">
      <c r="A28486" s="61"/>
      <c r="B28486" s="61"/>
      <c r="C28486" s="61"/>
      <c r="D28486" s="57"/>
      <c r="E28486" s="62"/>
    </row>
    <row r="28487">
      <c r="A28487" s="61"/>
      <c r="B28487" s="61"/>
      <c r="C28487" s="61"/>
      <c r="D28487" s="57"/>
      <c r="E28487" s="62"/>
    </row>
    <row r="28488">
      <c r="A28488" s="61"/>
      <c r="B28488" s="61"/>
      <c r="C28488" s="61"/>
      <c r="D28488" s="57"/>
      <c r="E28488" s="62"/>
    </row>
    <row r="28489">
      <c r="A28489" s="61"/>
      <c r="B28489" s="61"/>
      <c r="C28489" s="61"/>
      <c r="D28489" s="57"/>
      <c r="E28489" s="62"/>
    </row>
    <row r="28490">
      <c r="A28490" s="61"/>
      <c r="B28490" s="61"/>
      <c r="C28490" s="61"/>
      <c r="D28490" s="57"/>
      <c r="E28490" s="62"/>
    </row>
    <row r="28491">
      <c r="A28491" s="61"/>
      <c r="B28491" s="61"/>
      <c r="C28491" s="61"/>
      <c r="D28491" s="57"/>
      <c r="E28491" s="62"/>
    </row>
    <row r="28492">
      <c r="A28492" s="61"/>
      <c r="B28492" s="61"/>
      <c r="C28492" s="61"/>
      <c r="D28492" s="57"/>
      <c r="E28492" s="62"/>
    </row>
    <row r="28493">
      <c r="A28493" s="61"/>
      <c r="B28493" s="61"/>
      <c r="C28493" s="61"/>
      <c r="D28493" s="57"/>
      <c r="E28493" s="62"/>
    </row>
    <row r="28494">
      <c r="A28494" s="61"/>
      <c r="B28494" s="61"/>
      <c r="C28494" s="61"/>
      <c r="D28494" s="57"/>
      <c r="E28494" s="62"/>
    </row>
    <row r="28495">
      <c r="A28495" s="61"/>
      <c r="B28495" s="61"/>
      <c r="C28495" s="61"/>
      <c r="D28495" s="57"/>
      <c r="E28495" s="62"/>
    </row>
    <row r="28496">
      <c r="A28496" s="61"/>
      <c r="B28496" s="61"/>
      <c r="C28496" s="61"/>
      <c r="D28496" s="57"/>
      <c r="E28496" s="62"/>
    </row>
    <row r="28497">
      <c r="A28497" s="61"/>
      <c r="B28497" s="61"/>
      <c r="C28497" s="61"/>
      <c r="D28497" s="57"/>
      <c r="E28497" s="62"/>
    </row>
    <row r="28498">
      <c r="A28498" s="61"/>
      <c r="B28498" s="61"/>
      <c r="C28498" s="61"/>
      <c r="D28498" s="57"/>
      <c r="E28498" s="62"/>
    </row>
    <row r="28499">
      <c r="A28499" s="61"/>
      <c r="B28499" s="61"/>
      <c r="C28499" s="61"/>
      <c r="D28499" s="57"/>
      <c r="E28499" s="62"/>
    </row>
    <row r="28500">
      <c r="A28500" s="61"/>
      <c r="B28500" s="61"/>
      <c r="C28500" s="61"/>
      <c r="D28500" s="57"/>
      <c r="E28500" s="62"/>
    </row>
    <row r="28501">
      <c r="A28501" s="61"/>
      <c r="B28501" s="61"/>
      <c r="C28501" s="61"/>
      <c r="D28501" s="57"/>
      <c r="E28501" s="62"/>
    </row>
    <row r="28502">
      <c r="A28502" s="61"/>
      <c r="B28502" s="61"/>
      <c r="C28502" s="61"/>
      <c r="D28502" s="57"/>
      <c r="E28502" s="62"/>
    </row>
    <row r="28503">
      <c r="A28503" s="61"/>
      <c r="B28503" s="61"/>
      <c r="C28503" s="61"/>
      <c r="D28503" s="57"/>
      <c r="E28503" s="62"/>
    </row>
    <row r="28504">
      <c r="A28504" s="61"/>
      <c r="B28504" s="61"/>
      <c r="C28504" s="61"/>
      <c r="D28504" s="57"/>
      <c r="E28504" s="62"/>
    </row>
    <row r="28505">
      <c r="A28505" s="61"/>
      <c r="B28505" s="61"/>
      <c r="C28505" s="61"/>
      <c r="D28505" s="57"/>
      <c r="E28505" s="62"/>
    </row>
    <row r="28506">
      <c r="A28506" s="61"/>
      <c r="B28506" s="61"/>
      <c r="C28506" s="61"/>
      <c r="D28506" s="57"/>
      <c r="E28506" s="62"/>
    </row>
    <row r="28507">
      <c r="A28507" s="61"/>
      <c r="B28507" s="61"/>
      <c r="C28507" s="61"/>
      <c r="D28507" s="57"/>
      <c r="E28507" s="62"/>
    </row>
    <row r="28508">
      <c r="A28508" s="61"/>
      <c r="B28508" s="61"/>
      <c r="C28508" s="61"/>
      <c r="D28508" s="57"/>
      <c r="E28508" s="62"/>
    </row>
    <row r="28509">
      <c r="A28509" s="61"/>
      <c r="B28509" s="61"/>
      <c r="C28509" s="61"/>
      <c r="D28509" s="57"/>
      <c r="E28509" s="62"/>
    </row>
    <row r="28510">
      <c r="A28510" s="61"/>
      <c r="B28510" s="61"/>
      <c r="C28510" s="61"/>
      <c r="D28510" s="57"/>
      <c r="E28510" s="62"/>
    </row>
    <row r="28511">
      <c r="A28511" s="61"/>
      <c r="B28511" s="61"/>
      <c r="C28511" s="61"/>
      <c r="D28511" s="57"/>
      <c r="E28511" s="62"/>
    </row>
    <row r="28512">
      <c r="A28512" s="61"/>
      <c r="B28512" s="61"/>
      <c r="C28512" s="61"/>
      <c r="D28512" s="57"/>
      <c r="E28512" s="62"/>
    </row>
    <row r="28513">
      <c r="A28513" s="61"/>
      <c r="B28513" s="61"/>
      <c r="C28513" s="61"/>
      <c r="D28513" s="57"/>
      <c r="E28513" s="62"/>
    </row>
    <row r="28514">
      <c r="A28514" s="61"/>
      <c r="B28514" s="61"/>
      <c r="C28514" s="61"/>
      <c r="D28514" s="57"/>
      <c r="E28514" s="62"/>
    </row>
    <row r="28515">
      <c r="A28515" s="61"/>
      <c r="B28515" s="61"/>
      <c r="C28515" s="61"/>
      <c r="D28515" s="57"/>
      <c r="E28515" s="62"/>
    </row>
    <row r="28516">
      <c r="A28516" s="61"/>
      <c r="B28516" s="61"/>
      <c r="C28516" s="61"/>
      <c r="D28516" s="57"/>
      <c r="E28516" s="62"/>
    </row>
    <row r="28517">
      <c r="A28517" s="61"/>
      <c r="B28517" s="61"/>
      <c r="C28517" s="61"/>
      <c r="D28517" s="57"/>
      <c r="E28517" s="62"/>
    </row>
    <row r="28518">
      <c r="A28518" s="61"/>
      <c r="B28518" s="61"/>
      <c r="C28518" s="61"/>
      <c r="D28518" s="57"/>
      <c r="E28518" s="62"/>
    </row>
    <row r="28519">
      <c r="A28519" s="61"/>
      <c r="B28519" s="61"/>
      <c r="C28519" s="61"/>
      <c r="D28519" s="57"/>
      <c r="E28519" s="62"/>
    </row>
    <row r="28520">
      <c r="A28520" s="61"/>
      <c r="B28520" s="61"/>
      <c r="C28520" s="61"/>
      <c r="D28520" s="57"/>
      <c r="E28520" s="62"/>
    </row>
    <row r="28521">
      <c r="A28521" s="61"/>
      <c r="B28521" s="61"/>
      <c r="C28521" s="61"/>
      <c r="D28521" s="57"/>
      <c r="E28521" s="62"/>
    </row>
    <row r="28522">
      <c r="A28522" s="61"/>
      <c r="B28522" s="61"/>
      <c r="C28522" s="61"/>
      <c r="D28522" s="57"/>
      <c r="E28522" s="62"/>
    </row>
    <row r="28523">
      <c r="A28523" s="61"/>
      <c r="B28523" s="61"/>
      <c r="C28523" s="61"/>
      <c r="D28523" s="57"/>
      <c r="E28523" s="62"/>
    </row>
    <row r="28524">
      <c r="A28524" s="61"/>
      <c r="B28524" s="61"/>
      <c r="C28524" s="61"/>
      <c r="D28524" s="57"/>
      <c r="E28524" s="62"/>
    </row>
    <row r="28525">
      <c r="A28525" s="61"/>
      <c r="B28525" s="61"/>
      <c r="C28525" s="61"/>
      <c r="D28525" s="57"/>
      <c r="E28525" s="62"/>
    </row>
    <row r="28526">
      <c r="A28526" s="61"/>
      <c r="B28526" s="61"/>
      <c r="C28526" s="61"/>
      <c r="D28526" s="57"/>
      <c r="E28526" s="62"/>
    </row>
    <row r="28527">
      <c r="A28527" s="61"/>
      <c r="B28527" s="61"/>
      <c r="C28527" s="61"/>
      <c r="D28527" s="57"/>
      <c r="E28527" s="62"/>
    </row>
    <row r="28528">
      <c r="A28528" s="61"/>
      <c r="B28528" s="61"/>
      <c r="C28528" s="61"/>
      <c r="D28528" s="57"/>
      <c r="E28528" s="62"/>
    </row>
    <row r="28529">
      <c r="A28529" s="61"/>
      <c r="B28529" s="61"/>
      <c r="C28529" s="61"/>
      <c r="D28529" s="57"/>
      <c r="E28529" s="62"/>
    </row>
    <row r="28530">
      <c r="A28530" s="61"/>
      <c r="B28530" s="61"/>
      <c r="C28530" s="61"/>
      <c r="D28530" s="57"/>
      <c r="E28530" s="62"/>
    </row>
    <row r="28531">
      <c r="A28531" s="61"/>
      <c r="B28531" s="61"/>
      <c r="C28531" s="61"/>
      <c r="D28531" s="57"/>
      <c r="E28531" s="62"/>
    </row>
    <row r="28532">
      <c r="A28532" s="61"/>
      <c r="B28532" s="61"/>
      <c r="C28532" s="61"/>
      <c r="D28532" s="57"/>
      <c r="E28532" s="62"/>
    </row>
    <row r="28533">
      <c r="A28533" s="61"/>
      <c r="B28533" s="61"/>
      <c r="C28533" s="61"/>
      <c r="D28533" s="57"/>
      <c r="E28533" s="62"/>
    </row>
    <row r="28534">
      <c r="A28534" s="61"/>
      <c r="B28534" s="61"/>
      <c r="C28534" s="61"/>
      <c r="D28534" s="57"/>
      <c r="E28534" s="62"/>
    </row>
    <row r="28535">
      <c r="A28535" s="61"/>
      <c r="B28535" s="61"/>
      <c r="C28535" s="61"/>
      <c r="D28535" s="57"/>
      <c r="E28535" s="62"/>
    </row>
    <row r="28536">
      <c r="A28536" s="61"/>
      <c r="B28536" s="61"/>
      <c r="C28536" s="61"/>
      <c r="D28536" s="57"/>
      <c r="E28536" s="62"/>
    </row>
    <row r="28537">
      <c r="A28537" s="61"/>
      <c r="B28537" s="61"/>
      <c r="C28537" s="61"/>
      <c r="D28537" s="57"/>
      <c r="E28537" s="62"/>
    </row>
    <row r="28538">
      <c r="A28538" s="61"/>
      <c r="B28538" s="61"/>
      <c r="C28538" s="61"/>
      <c r="D28538" s="57"/>
      <c r="E28538" s="62"/>
    </row>
    <row r="28539">
      <c r="A28539" s="61"/>
      <c r="B28539" s="61"/>
      <c r="C28539" s="61"/>
      <c r="D28539" s="57"/>
      <c r="E28539" s="62"/>
    </row>
    <row r="28540">
      <c r="A28540" s="61"/>
      <c r="B28540" s="61"/>
      <c r="C28540" s="61"/>
      <c r="D28540" s="57"/>
      <c r="E28540" s="62"/>
    </row>
    <row r="28541">
      <c r="A28541" s="61"/>
      <c r="B28541" s="61"/>
      <c r="C28541" s="61"/>
      <c r="D28541" s="57"/>
      <c r="E28541" s="62"/>
    </row>
    <row r="28542">
      <c r="A28542" s="61"/>
      <c r="B28542" s="61"/>
      <c r="C28542" s="61"/>
      <c r="D28542" s="57"/>
      <c r="E28542" s="62"/>
    </row>
    <row r="28543">
      <c r="A28543" s="61"/>
      <c r="B28543" s="61"/>
      <c r="C28543" s="61"/>
      <c r="D28543" s="57"/>
      <c r="E28543" s="62"/>
    </row>
    <row r="28544">
      <c r="A28544" s="61"/>
      <c r="B28544" s="61"/>
      <c r="C28544" s="61"/>
      <c r="D28544" s="57"/>
      <c r="E28544" s="62"/>
    </row>
    <row r="28545">
      <c r="A28545" s="61"/>
      <c r="B28545" s="61"/>
      <c r="C28545" s="61"/>
      <c r="D28545" s="57"/>
      <c r="E28545" s="62"/>
    </row>
    <row r="28546">
      <c r="A28546" s="61"/>
      <c r="B28546" s="61"/>
      <c r="C28546" s="61"/>
      <c r="D28546" s="57"/>
      <c r="E28546" s="62"/>
    </row>
    <row r="28547">
      <c r="A28547" s="61"/>
      <c r="B28547" s="61"/>
      <c r="C28547" s="61"/>
      <c r="D28547" s="57"/>
      <c r="E28547" s="62"/>
    </row>
    <row r="28548">
      <c r="A28548" s="61"/>
      <c r="B28548" s="61"/>
      <c r="C28548" s="61"/>
      <c r="D28548" s="57"/>
      <c r="E28548" s="62"/>
    </row>
    <row r="28549">
      <c r="A28549" s="61"/>
      <c r="B28549" s="61"/>
      <c r="C28549" s="61"/>
      <c r="D28549" s="57"/>
      <c r="E28549" s="62"/>
    </row>
    <row r="28550">
      <c r="A28550" s="61"/>
      <c r="B28550" s="61"/>
      <c r="C28550" s="61"/>
      <c r="D28550" s="57"/>
      <c r="E28550" s="62"/>
    </row>
    <row r="28551">
      <c r="A28551" s="61"/>
      <c r="B28551" s="61"/>
      <c r="C28551" s="61"/>
      <c r="D28551" s="57"/>
      <c r="E28551" s="62"/>
    </row>
    <row r="28552">
      <c r="A28552" s="61"/>
      <c r="B28552" s="61"/>
      <c r="C28552" s="61"/>
      <c r="D28552" s="57"/>
      <c r="E28552" s="62"/>
    </row>
    <row r="28553">
      <c r="A28553" s="61"/>
      <c r="B28553" s="61"/>
      <c r="C28553" s="61"/>
      <c r="D28553" s="57"/>
      <c r="E28553" s="62"/>
    </row>
    <row r="28554">
      <c r="A28554" s="61"/>
      <c r="B28554" s="61"/>
      <c r="C28554" s="61"/>
      <c r="D28554" s="57"/>
      <c r="E28554" s="62"/>
    </row>
    <row r="28555">
      <c r="A28555" s="61"/>
      <c r="B28555" s="61"/>
      <c r="C28555" s="61"/>
      <c r="D28555" s="57"/>
      <c r="E28555" s="62"/>
    </row>
    <row r="28556">
      <c r="A28556" s="61"/>
      <c r="B28556" s="61"/>
      <c r="C28556" s="61"/>
      <c r="D28556" s="57"/>
      <c r="E28556" s="62"/>
    </row>
    <row r="28557">
      <c r="A28557" s="61"/>
      <c r="B28557" s="61"/>
      <c r="C28557" s="61"/>
      <c r="D28557" s="57"/>
      <c r="E28557" s="62"/>
    </row>
    <row r="28558">
      <c r="A28558" s="61"/>
      <c r="B28558" s="61"/>
      <c r="C28558" s="61"/>
      <c r="D28558" s="57"/>
      <c r="E28558" s="62"/>
    </row>
    <row r="28559">
      <c r="A28559" s="61"/>
      <c r="B28559" s="61"/>
      <c r="C28559" s="61"/>
      <c r="D28559" s="57"/>
      <c r="E28559" s="62"/>
    </row>
    <row r="28560">
      <c r="A28560" s="61"/>
      <c r="B28560" s="61"/>
      <c r="C28560" s="61"/>
      <c r="D28560" s="57"/>
      <c r="E28560" s="62"/>
    </row>
    <row r="28561">
      <c r="A28561" s="61"/>
      <c r="B28561" s="61"/>
      <c r="C28561" s="61"/>
      <c r="D28561" s="57"/>
      <c r="E28561" s="62"/>
    </row>
    <row r="28562">
      <c r="A28562" s="61"/>
      <c r="B28562" s="61"/>
      <c r="C28562" s="61"/>
      <c r="D28562" s="57"/>
      <c r="E28562" s="62"/>
    </row>
    <row r="28563">
      <c r="A28563" s="61"/>
      <c r="B28563" s="61"/>
      <c r="C28563" s="61"/>
      <c r="D28563" s="57"/>
      <c r="E28563" s="62"/>
    </row>
    <row r="28564">
      <c r="A28564" s="61"/>
      <c r="B28564" s="61"/>
      <c r="C28564" s="61"/>
      <c r="D28564" s="57"/>
      <c r="E28564" s="62"/>
    </row>
    <row r="28565">
      <c r="A28565" s="61"/>
      <c r="B28565" s="61"/>
      <c r="C28565" s="61"/>
      <c r="D28565" s="57"/>
      <c r="E28565" s="62"/>
    </row>
    <row r="28566">
      <c r="A28566" s="61"/>
      <c r="B28566" s="61"/>
      <c r="C28566" s="61"/>
      <c r="D28566" s="57"/>
      <c r="E28566" s="62"/>
    </row>
    <row r="28567">
      <c r="A28567" s="61"/>
      <c r="B28567" s="61"/>
      <c r="C28567" s="61"/>
      <c r="D28567" s="57"/>
      <c r="E28567" s="62"/>
    </row>
    <row r="28568">
      <c r="A28568" s="61"/>
      <c r="B28568" s="61"/>
      <c r="C28568" s="61"/>
      <c r="D28568" s="57"/>
      <c r="E28568" s="62"/>
    </row>
    <row r="28569">
      <c r="A28569" s="61"/>
      <c r="B28569" s="61"/>
      <c r="C28569" s="61"/>
      <c r="D28569" s="57"/>
      <c r="E28569" s="62"/>
    </row>
    <row r="28570">
      <c r="A28570" s="61"/>
      <c r="B28570" s="61"/>
      <c r="C28570" s="61"/>
      <c r="D28570" s="57"/>
      <c r="E28570" s="62"/>
    </row>
    <row r="28571">
      <c r="A28571" s="61"/>
      <c r="B28571" s="61"/>
      <c r="C28571" s="61"/>
      <c r="D28571" s="57"/>
      <c r="E28571" s="62"/>
    </row>
    <row r="28572">
      <c r="A28572" s="61"/>
      <c r="B28572" s="61"/>
      <c r="C28572" s="61"/>
      <c r="D28572" s="57"/>
      <c r="E28572" s="62"/>
    </row>
    <row r="28573">
      <c r="A28573" s="61"/>
      <c r="B28573" s="61"/>
      <c r="C28573" s="61"/>
      <c r="D28573" s="57"/>
      <c r="E28573" s="62"/>
    </row>
    <row r="28574">
      <c r="A28574" s="61"/>
      <c r="B28574" s="61"/>
      <c r="C28574" s="61"/>
      <c r="D28574" s="57"/>
      <c r="E28574" s="62"/>
    </row>
    <row r="28575">
      <c r="A28575" s="61"/>
      <c r="B28575" s="61"/>
      <c r="C28575" s="61"/>
      <c r="D28575" s="57"/>
      <c r="E28575" s="62"/>
    </row>
    <row r="28576">
      <c r="A28576" s="61"/>
      <c r="B28576" s="61"/>
      <c r="C28576" s="61"/>
      <c r="D28576" s="57"/>
      <c r="E28576" s="62"/>
    </row>
    <row r="28577">
      <c r="A28577" s="61"/>
      <c r="B28577" s="61"/>
      <c r="C28577" s="61"/>
      <c r="D28577" s="57"/>
      <c r="E28577" s="62"/>
    </row>
    <row r="28578">
      <c r="A28578" s="61"/>
      <c r="B28578" s="61"/>
      <c r="C28578" s="61"/>
      <c r="D28578" s="57"/>
      <c r="E28578" s="62"/>
    </row>
    <row r="28579">
      <c r="A28579" s="61"/>
      <c r="B28579" s="61"/>
      <c r="C28579" s="61"/>
      <c r="D28579" s="57"/>
      <c r="E28579" s="62"/>
    </row>
    <row r="28580">
      <c r="A28580" s="61"/>
      <c r="B28580" s="61"/>
      <c r="C28580" s="61"/>
      <c r="D28580" s="57"/>
      <c r="E28580" s="62"/>
    </row>
    <row r="28581">
      <c r="A28581" s="61"/>
      <c r="B28581" s="61"/>
      <c r="C28581" s="61"/>
      <c r="D28581" s="57"/>
      <c r="E28581" s="62"/>
    </row>
    <row r="28582">
      <c r="A28582" s="61"/>
      <c r="B28582" s="61"/>
      <c r="C28582" s="61"/>
      <c r="D28582" s="57"/>
      <c r="E28582" s="62"/>
    </row>
    <row r="28583">
      <c r="A28583" s="61"/>
      <c r="B28583" s="61"/>
      <c r="C28583" s="61"/>
      <c r="D28583" s="57"/>
      <c r="E28583" s="62"/>
    </row>
    <row r="28584">
      <c r="A28584" s="61"/>
      <c r="B28584" s="61"/>
      <c r="C28584" s="61"/>
      <c r="D28584" s="57"/>
      <c r="E28584" s="62"/>
    </row>
    <row r="28585">
      <c r="A28585" s="61"/>
      <c r="B28585" s="61"/>
      <c r="C28585" s="61"/>
      <c r="D28585" s="57"/>
      <c r="E28585" s="62"/>
    </row>
    <row r="28586">
      <c r="A28586" s="61"/>
      <c r="B28586" s="61"/>
      <c r="C28586" s="61"/>
      <c r="D28586" s="57"/>
      <c r="E28586" s="62"/>
    </row>
    <row r="28587">
      <c r="A28587" s="61"/>
      <c r="B28587" s="61"/>
      <c r="C28587" s="61"/>
      <c r="D28587" s="57"/>
      <c r="E28587" s="62"/>
    </row>
    <row r="28588">
      <c r="A28588" s="61"/>
      <c r="B28588" s="61"/>
      <c r="C28588" s="61"/>
      <c r="D28588" s="57"/>
      <c r="E28588" s="62"/>
    </row>
    <row r="28589">
      <c r="A28589" s="61"/>
      <c r="B28589" s="61"/>
      <c r="C28589" s="61"/>
      <c r="D28589" s="57"/>
      <c r="E28589" s="62"/>
    </row>
    <row r="28590">
      <c r="A28590" s="61"/>
      <c r="B28590" s="61"/>
      <c r="C28590" s="61"/>
      <c r="D28590" s="57"/>
      <c r="E28590" s="62"/>
    </row>
    <row r="28591">
      <c r="A28591" s="61"/>
      <c r="B28591" s="61"/>
      <c r="C28591" s="61"/>
      <c r="D28591" s="57"/>
      <c r="E28591" s="62"/>
    </row>
    <row r="28592">
      <c r="A28592" s="61"/>
      <c r="B28592" s="61"/>
      <c r="C28592" s="61"/>
      <c r="D28592" s="57"/>
      <c r="E28592" s="62"/>
    </row>
    <row r="28593">
      <c r="A28593" s="61"/>
      <c r="B28593" s="61"/>
      <c r="C28593" s="61"/>
      <c r="D28593" s="57"/>
      <c r="E28593" s="62"/>
    </row>
    <row r="28594">
      <c r="A28594" s="61"/>
      <c r="B28594" s="61"/>
      <c r="C28594" s="61"/>
      <c r="D28594" s="57"/>
      <c r="E28594" s="62"/>
    </row>
    <row r="28595">
      <c r="A28595" s="61"/>
      <c r="B28595" s="61"/>
      <c r="C28595" s="61"/>
      <c r="D28595" s="57"/>
      <c r="E28595" s="62"/>
    </row>
    <row r="28596">
      <c r="A28596" s="61"/>
      <c r="B28596" s="61"/>
      <c r="C28596" s="61"/>
      <c r="D28596" s="57"/>
      <c r="E28596" s="62"/>
    </row>
    <row r="28597">
      <c r="A28597" s="61"/>
      <c r="B28597" s="61"/>
      <c r="C28597" s="61"/>
      <c r="D28597" s="57"/>
      <c r="E28597" s="62"/>
    </row>
    <row r="28598">
      <c r="A28598" s="61"/>
      <c r="B28598" s="61"/>
      <c r="C28598" s="61"/>
      <c r="D28598" s="57"/>
      <c r="E28598" s="62"/>
    </row>
    <row r="28599">
      <c r="A28599" s="61"/>
      <c r="B28599" s="61"/>
      <c r="C28599" s="61"/>
      <c r="D28599" s="57"/>
      <c r="E28599" s="62"/>
    </row>
    <row r="28600">
      <c r="A28600" s="61"/>
      <c r="B28600" s="61"/>
      <c r="C28600" s="61"/>
      <c r="D28600" s="57"/>
      <c r="E28600" s="62"/>
    </row>
    <row r="28601">
      <c r="A28601" s="61"/>
      <c r="B28601" s="61"/>
      <c r="C28601" s="61"/>
      <c r="D28601" s="57"/>
      <c r="E28601" s="62"/>
    </row>
    <row r="28602">
      <c r="A28602" s="61"/>
      <c r="B28602" s="61"/>
      <c r="C28602" s="61"/>
      <c r="D28602" s="57"/>
      <c r="E28602" s="62"/>
    </row>
    <row r="28603">
      <c r="A28603" s="61"/>
      <c r="B28603" s="61"/>
      <c r="C28603" s="61"/>
      <c r="D28603" s="57"/>
      <c r="E28603" s="62"/>
    </row>
    <row r="28604">
      <c r="A28604" s="61"/>
      <c r="B28604" s="61"/>
      <c r="C28604" s="61"/>
      <c r="D28604" s="57"/>
      <c r="E28604" s="62"/>
    </row>
    <row r="28605">
      <c r="A28605" s="61"/>
      <c r="B28605" s="61"/>
      <c r="C28605" s="61"/>
      <c r="D28605" s="57"/>
      <c r="E28605" s="62"/>
    </row>
    <row r="28606">
      <c r="A28606" s="61"/>
      <c r="B28606" s="61"/>
      <c r="C28606" s="61"/>
      <c r="D28606" s="57"/>
      <c r="E28606" s="62"/>
    </row>
    <row r="28607">
      <c r="A28607" s="61"/>
      <c r="B28607" s="61"/>
      <c r="C28607" s="61"/>
      <c r="D28607" s="57"/>
      <c r="E28607" s="62"/>
    </row>
    <row r="28608">
      <c r="A28608" s="61"/>
      <c r="B28608" s="61"/>
      <c r="C28608" s="61"/>
      <c r="D28608" s="57"/>
      <c r="E28608" s="62"/>
    </row>
    <row r="28609">
      <c r="A28609" s="61"/>
      <c r="B28609" s="61"/>
      <c r="C28609" s="61"/>
      <c r="D28609" s="57"/>
      <c r="E28609" s="62"/>
    </row>
    <row r="28610">
      <c r="A28610" s="61"/>
      <c r="B28610" s="61"/>
      <c r="C28610" s="61"/>
      <c r="D28610" s="57"/>
      <c r="E28610" s="62"/>
    </row>
    <row r="28611">
      <c r="A28611" s="61"/>
      <c r="B28611" s="61"/>
      <c r="C28611" s="61"/>
      <c r="D28611" s="57"/>
      <c r="E28611" s="62"/>
    </row>
    <row r="28612">
      <c r="A28612" s="61"/>
      <c r="B28612" s="61"/>
      <c r="C28612" s="61"/>
      <c r="D28612" s="57"/>
      <c r="E28612" s="62"/>
    </row>
    <row r="28613">
      <c r="A28613" s="61"/>
      <c r="B28613" s="61"/>
      <c r="C28613" s="61"/>
      <c r="D28613" s="57"/>
      <c r="E28613" s="62"/>
    </row>
    <row r="28614">
      <c r="A28614" s="61"/>
      <c r="B28614" s="61"/>
      <c r="C28614" s="61"/>
      <c r="D28614" s="57"/>
      <c r="E28614" s="62"/>
    </row>
    <row r="28615">
      <c r="A28615" s="61"/>
      <c r="B28615" s="61"/>
      <c r="C28615" s="61"/>
      <c r="D28615" s="57"/>
      <c r="E28615" s="62"/>
    </row>
    <row r="28616">
      <c r="A28616" s="61"/>
      <c r="B28616" s="61"/>
      <c r="C28616" s="61"/>
      <c r="D28616" s="57"/>
      <c r="E28616" s="62"/>
    </row>
    <row r="28617">
      <c r="A28617" s="61"/>
      <c r="B28617" s="61"/>
      <c r="C28617" s="61"/>
      <c r="D28617" s="57"/>
      <c r="E28617" s="62"/>
    </row>
    <row r="28618">
      <c r="A28618" s="61"/>
      <c r="B28618" s="61"/>
      <c r="C28618" s="61"/>
      <c r="D28618" s="57"/>
      <c r="E28618" s="62"/>
    </row>
    <row r="28619">
      <c r="A28619" s="61"/>
      <c r="B28619" s="61"/>
      <c r="C28619" s="61"/>
      <c r="D28619" s="57"/>
      <c r="E28619" s="62"/>
    </row>
    <row r="28620">
      <c r="A28620" s="61"/>
      <c r="B28620" s="61"/>
      <c r="C28620" s="61"/>
      <c r="D28620" s="57"/>
      <c r="E28620" s="62"/>
    </row>
    <row r="28621">
      <c r="A28621" s="61"/>
      <c r="B28621" s="61"/>
      <c r="C28621" s="61"/>
      <c r="D28621" s="57"/>
      <c r="E28621" s="62"/>
    </row>
    <row r="28622">
      <c r="A28622" s="61"/>
      <c r="B28622" s="61"/>
      <c r="C28622" s="61"/>
      <c r="D28622" s="57"/>
      <c r="E28622" s="62"/>
    </row>
    <row r="28623">
      <c r="A28623" s="61"/>
      <c r="B28623" s="61"/>
      <c r="C28623" s="61"/>
      <c r="D28623" s="57"/>
      <c r="E28623" s="62"/>
    </row>
    <row r="28624">
      <c r="A28624" s="61"/>
      <c r="B28624" s="61"/>
      <c r="C28624" s="61"/>
      <c r="D28624" s="57"/>
      <c r="E28624" s="62"/>
    </row>
    <row r="28625">
      <c r="A28625" s="61"/>
      <c r="B28625" s="61"/>
      <c r="C28625" s="61"/>
      <c r="D28625" s="57"/>
      <c r="E28625" s="62"/>
    </row>
    <row r="28626">
      <c r="A28626" s="61"/>
      <c r="B28626" s="61"/>
      <c r="C28626" s="61"/>
      <c r="D28626" s="57"/>
      <c r="E28626" s="62"/>
    </row>
    <row r="28627">
      <c r="A28627" s="61"/>
      <c r="B28627" s="61"/>
      <c r="C28627" s="61"/>
      <c r="D28627" s="57"/>
      <c r="E28627" s="62"/>
    </row>
    <row r="28628">
      <c r="A28628" s="61"/>
      <c r="B28628" s="61"/>
      <c r="C28628" s="61"/>
      <c r="D28628" s="57"/>
      <c r="E28628" s="62"/>
    </row>
    <row r="28629">
      <c r="A28629" s="61"/>
      <c r="B28629" s="61"/>
      <c r="C28629" s="61"/>
      <c r="D28629" s="57"/>
      <c r="E28629" s="62"/>
    </row>
    <row r="28630">
      <c r="A28630" s="61"/>
      <c r="B28630" s="61"/>
      <c r="C28630" s="61"/>
      <c r="D28630" s="57"/>
      <c r="E28630" s="62"/>
    </row>
    <row r="28631">
      <c r="A28631" s="61"/>
      <c r="B28631" s="61"/>
      <c r="C28631" s="61"/>
      <c r="D28631" s="57"/>
      <c r="E28631" s="62"/>
    </row>
    <row r="28632">
      <c r="A28632" s="61"/>
      <c r="B28632" s="61"/>
      <c r="C28632" s="61"/>
      <c r="D28632" s="57"/>
      <c r="E28632" s="62"/>
    </row>
    <row r="28633">
      <c r="A28633" s="61"/>
      <c r="B28633" s="61"/>
      <c r="C28633" s="61"/>
      <c r="D28633" s="57"/>
      <c r="E28633" s="62"/>
    </row>
    <row r="28634">
      <c r="A28634" s="61"/>
      <c r="B28634" s="61"/>
      <c r="C28634" s="61"/>
      <c r="D28634" s="57"/>
      <c r="E28634" s="62"/>
    </row>
    <row r="28635">
      <c r="A28635" s="61"/>
      <c r="B28635" s="61"/>
      <c r="C28635" s="61"/>
      <c r="D28635" s="57"/>
      <c r="E28635" s="62"/>
    </row>
    <row r="28636">
      <c r="A28636" s="61"/>
      <c r="B28636" s="61"/>
      <c r="C28636" s="61"/>
      <c r="D28636" s="57"/>
      <c r="E28636" s="62"/>
    </row>
    <row r="28637">
      <c r="A28637" s="61"/>
      <c r="B28637" s="61"/>
      <c r="C28637" s="61"/>
      <c r="D28637" s="57"/>
      <c r="E28637" s="62"/>
    </row>
    <row r="28638">
      <c r="A28638" s="61"/>
      <c r="B28638" s="61"/>
      <c r="C28638" s="61"/>
      <c r="D28638" s="57"/>
      <c r="E28638" s="62"/>
    </row>
    <row r="28639">
      <c r="A28639" s="61"/>
      <c r="B28639" s="61"/>
      <c r="C28639" s="61"/>
      <c r="D28639" s="57"/>
      <c r="E28639" s="62"/>
    </row>
    <row r="28640">
      <c r="A28640" s="61"/>
      <c r="B28640" s="61"/>
      <c r="C28640" s="61"/>
      <c r="D28640" s="57"/>
      <c r="E28640" s="62"/>
    </row>
    <row r="28641">
      <c r="A28641" s="61"/>
      <c r="B28641" s="61"/>
      <c r="C28641" s="61"/>
      <c r="D28641" s="57"/>
      <c r="E28641" s="62"/>
    </row>
    <row r="28642">
      <c r="A28642" s="61"/>
      <c r="B28642" s="61"/>
      <c r="C28642" s="61"/>
      <c r="D28642" s="57"/>
      <c r="E28642" s="62"/>
    </row>
    <row r="28643">
      <c r="A28643" s="61"/>
      <c r="B28643" s="61"/>
      <c r="C28643" s="61"/>
      <c r="D28643" s="57"/>
      <c r="E28643" s="62"/>
    </row>
    <row r="28644">
      <c r="A28644" s="61"/>
      <c r="B28644" s="61"/>
      <c r="C28644" s="61"/>
      <c r="D28644" s="57"/>
      <c r="E28644" s="62"/>
    </row>
    <row r="28645">
      <c r="A28645" s="61"/>
      <c r="B28645" s="61"/>
      <c r="C28645" s="61"/>
      <c r="D28645" s="57"/>
      <c r="E28645" s="62"/>
    </row>
    <row r="28646">
      <c r="A28646" s="61"/>
      <c r="B28646" s="61"/>
      <c r="C28646" s="61"/>
      <c r="D28646" s="57"/>
      <c r="E28646" s="62"/>
    </row>
    <row r="28647">
      <c r="A28647" s="61"/>
      <c r="B28647" s="61"/>
      <c r="C28647" s="61"/>
      <c r="D28647" s="57"/>
      <c r="E28647" s="62"/>
    </row>
    <row r="28648">
      <c r="A28648" s="61"/>
      <c r="B28648" s="61"/>
      <c r="C28648" s="61"/>
      <c r="D28648" s="57"/>
      <c r="E28648" s="62"/>
    </row>
    <row r="28649">
      <c r="A28649" s="61"/>
      <c r="B28649" s="61"/>
      <c r="C28649" s="61"/>
      <c r="D28649" s="57"/>
      <c r="E28649" s="62"/>
    </row>
    <row r="28650">
      <c r="A28650" s="61"/>
      <c r="B28650" s="61"/>
      <c r="C28650" s="61"/>
      <c r="D28650" s="57"/>
      <c r="E28650" s="62"/>
    </row>
    <row r="28651">
      <c r="A28651" s="61"/>
      <c r="B28651" s="61"/>
      <c r="C28651" s="61"/>
      <c r="D28651" s="57"/>
      <c r="E28651" s="62"/>
    </row>
    <row r="28652">
      <c r="A28652" s="61"/>
      <c r="B28652" s="61"/>
      <c r="C28652" s="61"/>
      <c r="D28652" s="57"/>
      <c r="E28652" s="62"/>
    </row>
    <row r="28653">
      <c r="A28653" s="61"/>
      <c r="B28653" s="61"/>
      <c r="C28653" s="61"/>
      <c r="D28653" s="57"/>
      <c r="E28653" s="62"/>
    </row>
    <row r="28654">
      <c r="A28654" s="61"/>
      <c r="B28654" s="61"/>
      <c r="C28654" s="61"/>
      <c r="D28654" s="57"/>
      <c r="E28654" s="62"/>
    </row>
    <row r="28655">
      <c r="A28655" s="61"/>
      <c r="B28655" s="61"/>
      <c r="C28655" s="61"/>
      <c r="D28655" s="57"/>
      <c r="E28655" s="62"/>
    </row>
    <row r="28656">
      <c r="A28656" s="61"/>
      <c r="B28656" s="61"/>
      <c r="C28656" s="61"/>
      <c r="D28656" s="57"/>
      <c r="E28656" s="62"/>
    </row>
    <row r="28657">
      <c r="A28657" s="61"/>
      <c r="B28657" s="61"/>
      <c r="C28657" s="61"/>
      <c r="D28657" s="57"/>
      <c r="E28657" s="62"/>
    </row>
    <row r="28658">
      <c r="A28658" s="61"/>
      <c r="B28658" s="61"/>
      <c r="C28658" s="61"/>
      <c r="D28658" s="57"/>
      <c r="E28658" s="62"/>
    </row>
    <row r="28659">
      <c r="A28659" s="61"/>
      <c r="B28659" s="61"/>
      <c r="C28659" s="61"/>
      <c r="D28659" s="57"/>
      <c r="E28659" s="62"/>
    </row>
    <row r="28660">
      <c r="A28660" s="61"/>
      <c r="B28660" s="61"/>
      <c r="C28660" s="61"/>
      <c r="D28660" s="57"/>
      <c r="E28660" s="62"/>
    </row>
    <row r="28661">
      <c r="A28661" s="61"/>
      <c r="B28661" s="61"/>
      <c r="C28661" s="61"/>
      <c r="D28661" s="57"/>
      <c r="E28661" s="62"/>
    </row>
    <row r="28662">
      <c r="A28662" s="61"/>
      <c r="B28662" s="61"/>
      <c r="C28662" s="61"/>
      <c r="D28662" s="57"/>
      <c r="E28662" s="62"/>
    </row>
    <row r="28663">
      <c r="A28663" s="61"/>
      <c r="B28663" s="61"/>
      <c r="C28663" s="61"/>
      <c r="D28663" s="57"/>
      <c r="E28663" s="62"/>
    </row>
    <row r="28664">
      <c r="A28664" s="61"/>
      <c r="B28664" s="61"/>
      <c r="C28664" s="61"/>
      <c r="D28664" s="57"/>
      <c r="E28664" s="62"/>
    </row>
    <row r="28665">
      <c r="A28665" s="61"/>
      <c r="B28665" s="61"/>
      <c r="C28665" s="61"/>
      <c r="D28665" s="57"/>
      <c r="E28665" s="62"/>
    </row>
    <row r="28666">
      <c r="A28666" s="61"/>
      <c r="B28666" s="61"/>
      <c r="C28666" s="61"/>
      <c r="D28666" s="57"/>
      <c r="E28666" s="62"/>
    </row>
    <row r="28667">
      <c r="A28667" s="61"/>
      <c r="B28667" s="61"/>
      <c r="C28667" s="61"/>
      <c r="D28667" s="57"/>
      <c r="E28667" s="62"/>
    </row>
    <row r="28668">
      <c r="A28668" s="61"/>
      <c r="B28668" s="61"/>
      <c r="C28668" s="61"/>
      <c r="D28668" s="57"/>
      <c r="E28668" s="62"/>
    </row>
    <row r="28669">
      <c r="A28669" s="61"/>
      <c r="B28669" s="61"/>
      <c r="C28669" s="61"/>
      <c r="D28669" s="57"/>
      <c r="E28669" s="62"/>
    </row>
    <row r="28670">
      <c r="A28670" s="61"/>
      <c r="B28670" s="61"/>
      <c r="C28670" s="61"/>
      <c r="D28670" s="57"/>
      <c r="E28670" s="62"/>
    </row>
    <row r="28671">
      <c r="A28671" s="61"/>
      <c r="B28671" s="61"/>
      <c r="C28671" s="61"/>
      <c r="D28671" s="57"/>
      <c r="E28671" s="62"/>
    </row>
    <row r="28672">
      <c r="A28672" s="61"/>
      <c r="B28672" s="61"/>
      <c r="C28672" s="61"/>
      <c r="D28672" s="57"/>
      <c r="E28672" s="62"/>
    </row>
    <row r="28673">
      <c r="A28673" s="61"/>
      <c r="B28673" s="61"/>
      <c r="C28673" s="61"/>
      <c r="D28673" s="57"/>
      <c r="E28673" s="62"/>
    </row>
    <row r="28674">
      <c r="A28674" s="61"/>
      <c r="B28674" s="61"/>
      <c r="C28674" s="61"/>
      <c r="D28674" s="57"/>
      <c r="E28674" s="62"/>
    </row>
    <row r="28675">
      <c r="A28675" s="61"/>
      <c r="B28675" s="61"/>
      <c r="C28675" s="61"/>
      <c r="D28675" s="57"/>
      <c r="E28675" s="62"/>
    </row>
    <row r="28676">
      <c r="A28676" s="61"/>
      <c r="B28676" s="61"/>
      <c r="C28676" s="61"/>
      <c r="D28676" s="57"/>
      <c r="E28676" s="62"/>
    </row>
    <row r="28677">
      <c r="A28677" s="61"/>
      <c r="B28677" s="61"/>
      <c r="C28677" s="61"/>
      <c r="D28677" s="57"/>
      <c r="E28677" s="62"/>
    </row>
    <row r="28678">
      <c r="A28678" s="61"/>
      <c r="B28678" s="61"/>
      <c r="C28678" s="61"/>
      <c r="D28678" s="57"/>
      <c r="E28678" s="62"/>
    </row>
    <row r="28679">
      <c r="A28679" s="61"/>
      <c r="B28679" s="61"/>
      <c r="C28679" s="61"/>
      <c r="D28679" s="57"/>
      <c r="E28679" s="62"/>
    </row>
    <row r="28680">
      <c r="A28680" s="61"/>
      <c r="B28680" s="61"/>
      <c r="C28680" s="61"/>
      <c r="D28680" s="57"/>
      <c r="E28680" s="62"/>
    </row>
    <row r="28681">
      <c r="A28681" s="61"/>
      <c r="B28681" s="61"/>
      <c r="C28681" s="61"/>
      <c r="D28681" s="57"/>
      <c r="E28681" s="62"/>
    </row>
    <row r="28682">
      <c r="A28682" s="61"/>
      <c r="B28682" s="61"/>
      <c r="C28682" s="61"/>
      <c r="D28682" s="57"/>
      <c r="E28682" s="62"/>
    </row>
    <row r="28683">
      <c r="A28683" s="61"/>
      <c r="B28683" s="61"/>
      <c r="C28683" s="61"/>
      <c r="D28683" s="57"/>
      <c r="E28683" s="62"/>
    </row>
    <row r="28684">
      <c r="A28684" s="61"/>
      <c r="B28684" s="61"/>
      <c r="C28684" s="61"/>
      <c r="D28684" s="57"/>
      <c r="E28684" s="62"/>
    </row>
    <row r="28685">
      <c r="A28685" s="61"/>
      <c r="B28685" s="61"/>
      <c r="C28685" s="61"/>
      <c r="D28685" s="57"/>
      <c r="E28685" s="62"/>
    </row>
    <row r="28686">
      <c r="A28686" s="61"/>
      <c r="B28686" s="61"/>
      <c r="C28686" s="61"/>
      <c r="D28686" s="57"/>
      <c r="E28686" s="62"/>
    </row>
    <row r="28687">
      <c r="A28687" s="61"/>
      <c r="B28687" s="61"/>
      <c r="C28687" s="61"/>
      <c r="D28687" s="57"/>
      <c r="E28687" s="62"/>
    </row>
    <row r="28688">
      <c r="A28688" s="61"/>
      <c r="B28688" s="61"/>
      <c r="C28688" s="61"/>
      <c r="D28688" s="57"/>
      <c r="E28688" s="62"/>
    </row>
    <row r="28689">
      <c r="A28689" s="61"/>
      <c r="B28689" s="61"/>
      <c r="C28689" s="61"/>
      <c r="D28689" s="57"/>
      <c r="E28689" s="62"/>
    </row>
    <row r="28690">
      <c r="A28690" s="61"/>
      <c r="B28690" s="61"/>
      <c r="C28690" s="61"/>
      <c r="D28690" s="57"/>
      <c r="E28690" s="62"/>
    </row>
    <row r="28691">
      <c r="A28691" s="61"/>
      <c r="B28691" s="61"/>
      <c r="C28691" s="61"/>
      <c r="D28691" s="57"/>
      <c r="E28691" s="62"/>
    </row>
    <row r="28692">
      <c r="A28692" s="61"/>
      <c r="B28692" s="61"/>
      <c r="C28692" s="61"/>
      <c r="D28692" s="57"/>
      <c r="E28692" s="62"/>
    </row>
    <row r="28693">
      <c r="A28693" s="61"/>
      <c r="B28693" s="61"/>
      <c r="C28693" s="61"/>
      <c r="D28693" s="57"/>
      <c r="E28693" s="62"/>
    </row>
    <row r="28694">
      <c r="A28694" s="61"/>
      <c r="B28694" s="61"/>
      <c r="C28694" s="61"/>
      <c r="D28694" s="57"/>
      <c r="E28694" s="62"/>
    </row>
    <row r="28695">
      <c r="A28695" s="61"/>
      <c r="B28695" s="61"/>
      <c r="C28695" s="61"/>
      <c r="D28695" s="57"/>
      <c r="E28695" s="62"/>
    </row>
    <row r="28696">
      <c r="A28696" s="61"/>
      <c r="B28696" s="61"/>
      <c r="C28696" s="61"/>
      <c r="D28696" s="57"/>
      <c r="E28696" s="62"/>
    </row>
    <row r="28697">
      <c r="A28697" s="61"/>
      <c r="B28697" s="61"/>
      <c r="C28697" s="61"/>
      <c r="D28697" s="57"/>
      <c r="E28697" s="62"/>
    </row>
    <row r="28698">
      <c r="A28698" s="61"/>
      <c r="B28698" s="61"/>
      <c r="C28698" s="61"/>
      <c r="D28698" s="57"/>
      <c r="E28698" s="62"/>
    </row>
    <row r="28699">
      <c r="A28699" s="61"/>
      <c r="B28699" s="61"/>
      <c r="C28699" s="61"/>
      <c r="D28699" s="57"/>
      <c r="E28699" s="62"/>
    </row>
    <row r="28700">
      <c r="A28700" s="61"/>
      <c r="B28700" s="61"/>
      <c r="C28700" s="61"/>
      <c r="D28700" s="57"/>
      <c r="E28700" s="62"/>
    </row>
    <row r="28701">
      <c r="A28701" s="61"/>
      <c r="B28701" s="61"/>
      <c r="C28701" s="61"/>
      <c r="D28701" s="57"/>
      <c r="E28701" s="62"/>
    </row>
    <row r="28702">
      <c r="A28702" s="61"/>
      <c r="B28702" s="61"/>
      <c r="C28702" s="61"/>
      <c r="D28702" s="57"/>
      <c r="E28702" s="62"/>
    </row>
    <row r="28703">
      <c r="A28703" s="61"/>
      <c r="B28703" s="61"/>
      <c r="C28703" s="61"/>
      <c r="D28703" s="57"/>
      <c r="E28703" s="62"/>
    </row>
    <row r="28704">
      <c r="A28704" s="61"/>
      <c r="B28704" s="61"/>
      <c r="C28704" s="61"/>
      <c r="D28704" s="57"/>
      <c r="E28704" s="62"/>
    </row>
    <row r="28705">
      <c r="A28705" s="61"/>
      <c r="B28705" s="61"/>
      <c r="C28705" s="61"/>
      <c r="D28705" s="57"/>
      <c r="E28705" s="62"/>
    </row>
    <row r="28706">
      <c r="A28706" s="61"/>
      <c r="B28706" s="61"/>
      <c r="C28706" s="61"/>
      <c r="D28706" s="57"/>
      <c r="E28706" s="62"/>
    </row>
    <row r="28707">
      <c r="A28707" s="61"/>
      <c r="B28707" s="61"/>
      <c r="C28707" s="61"/>
      <c r="D28707" s="57"/>
      <c r="E28707" s="62"/>
    </row>
    <row r="28708">
      <c r="A28708" s="61"/>
      <c r="B28708" s="61"/>
      <c r="C28708" s="61"/>
      <c r="D28708" s="57"/>
      <c r="E28708" s="62"/>
    </row>
    <row r="28709">
      <c r="A28709" s="61"/>
      <c r="B28709" s="61"/>
      <c r="C28709" s="61"/>
      <c r="D28709" s="57"/>
      <c r="E28709" s="62"/>
    </row>
    <row r="28710">
      <c r="A28710" s="61"/>
      <c r="B28710" s="61"/>
      <c r="C28710" s="61"/>
      <c r="D28710" s="57"/>
      <c r="E28710" s="62"/>
    </row>
    <row r="28711">
      <c r="A28711" s="61"/>
      <c r="B28711" s="61"/>
      <c r="C28711" s="61"/>
      <c r="D28711" s="57"/>
      <c r="E28711" s="62"/>
    </row>
    <row r="28712">
      <c r="A28712" s="61"/>
      <c r="B28712" s="61"/>
      <c r="C28712" s="61"/>
      <c r="D28712" s="57"/>
      <c r="E28712" s="62"/>
    </row>
    <row r="28713">
      <c r="A28713" s="61"/>
      <c r="B28713" s="61"/>
      <c r="C28713" s="61"/>
      <c r="D28713" s="57"/>
      <c r="E28713" s="62"/>
    </row>
    <row r="28714">
      <c r="A28714" s="61"/>
      <c r="B28714" s="61"/>
      <c r="C28714" s="61"/>
      <c r="D28714" s="57"/>
      <c r="E28714" s="62"/>
    </row>
    <row r="28715">
      <c r="A28715" s="61"/>
      <c r="B28715" s="61"/>
      <c r="C28715" s="61"/>
      <c r="D28715" s="57"/>
      <c r="E28715" s="62"/>
    </row>
    <row r="28716">
      <c r="A28716" s="61"/>
      <c r="B28716" s="61"/>
      <c r="C28716" s="61"/>
      <c r="D28716" s="57"/>
      <c r="E28716" s="62"/>
    </row>
    <row r="28717">
      <c r="A28717" s="61"/>
      <c r="B28717" s="61"/>
      <c r="C28717" s="61"/>
      <c r="D28717" s="57"/>
      <c r="E28717" s="62"/>
    </row>
    <row r="28718">
      <c r="A28718" s="61"/>
      <c r="B28718" s="61"/>
      <c r="C28718" s="61"/>
      <c r="D28718" s="57"/>
      <c r="E28718" s="62"/>
    </row>
    <row r="28719">
      <c r="A28719" s="61"/>
      <c r="B28719" s="61"/>
      <c r="C28719" s="61"/>
      <c r="D28719" s="57"/>
      <c r="E28719" s="62"/>
    </row>
    <row r="28720">
      <c r="A28720" s="61"/>
      <c r="B28720" s="61"/>
      <c r="C28720" s="61"/>
      <c r="D28720" s="57"/>
      <c r="E28720" s="62"/>
    </row>
    <row r="28721">
      <c r="A28721" s="61"/>
      <c r="B28721" s="61"/>
      <c r="C28721" s="61"/>
      <c r="D28721" s="57"/>
      <c r="E28721" s="62"/>
    </row>
    <row r="28722">
      <c r="A28722" s="61"/>
      <c r="B28722" s="61"/>
      <c r="C28722" s="61"/>
      <c r="D28722" s="57"/>
      <c r="E28722" s="62"/>
    </row>
    <row r="28723">
      <c r="A28723" s="61"/>
      <c r="B28723" s="61"/>
      <c r="C28723" s="61"/>
      <c r="D28723" s="57"/>
      <c r="E28723" s="62"/>
    </row>
    <row r="28724">
      <c r="A28724" s="61"/>
      <c r="B28724" s="61"/>
      <c r="C28724" s="61"/>
      <c r="D28724" s="57"/>
      <c r="E28724" s="62"/>
    </row>
    <row r="28725">
      <c r="A28725" s="61"/>
      <c r="B28725" s="61"/>
      <c r="C28725" s="61"/>
      <c r="D28725" s="57"/>
      <c r="E28725" s="62"/>
    </row>
    <row r="28726">
      <c r="A28726" s="61"/>
      <c r="B28726" s="61"/>
      <c r="C28726" s="61"/>
      <c r="D28726" s="57"/>
      <c r="E28726" s="62"/>
    </row>
    <row r="28727">
      <c r="A28727" s="61"/>
      <c r="B28727" s="61"/>
      <c r="C28727" s="61"/>
      <c r="D28727" s="57"/>
      <c r="E28727" s="62"/>
    </row>
    <row r="28728">
      <c r="A28728" s="61"/>
      <c r="B28728" s="61"/>
      <c r="C28728" s="61"/>
      <c r="D28728" s="57"/>
      <c r="E28728" s="62"/>
    </row>
    <row r="28729">
      <c r="A28729" s="61"/>
      <c r="B28729" s="61"/>
      <c r="C28729" s="61"/>
      <c r="D28729" s="57"/>
      <c r="E28729" s="62"/>
    </row>
    <row r="28730">
      <c r="A28730" s="61"/>
      <c r="B28730" s="61"/>
      <c r="C28730" s="61"/>
      <c r="D28730" s="57"/>
      <c r="E28730" s="62"/>
    </row>
    <row r="28731">
      <c r="A28731" s="61"/>
      <c r="B28731" s="61"/>
      <c r="C28731" s="61"/>
      <c r="D28731" s="57"/>
      <c r="E28731" s="62"/>
    </row>
    <row r="28732">
      <c r="A28732" s="61"/>
      <c r="B28732" s="61"/>
      <c r="C28732" s="61"/>
      <c r="D28732" s="57"/>
      <c r="E28732" s="62"/>
    </row>
    <row r="28733">
      <c r="A28733" s="61"/>
      <c r="B28733" s="61"/>
      <c r="C28733" s="61"/>
      <c r="D28733" s="57"/>
      <c r="E28733" s="62"/>
    </row>
    <row r="28734">
      <c r="A28734" s="61"/>
      <c r="B28734" s="61"/>
      <c r="C28734" s="61"/>
      <c r="D28734" s="57"/>
      <c r="E28734" s="62"/>
    </row>
    <row r="28735">
      <c r="A28735" s="61"/>
      <c r="B28735" s="61"/>
      <c r="C28735" s="61"/>
      <c r="D28735" s="57"/>
      <c r="E28735" s="62"/>
    </row>
    <row r="28736">
      <c r="A28736" s="61"/>
      <c r="B28736" s="61"/>
      <c r="C28736" s="61"/>
      <c r="D28736" s="57"/>
      <c r="E28736" s="62"/>
    </row>
    <row r="28737">
      <c r="A28737" s="61"/>
      <c r="B28737" s="61"/>
      <c r="C28737" s="61"/>
      <c r="D28737" s="57"/>
      <c r="E28737" s="62"/>
    </row>
    <row r="28738">
      <c r="A28738" s="61"/>
      <c r="B28738" s="61"/>
      <c r="C28738" s="61"/>
      <c r="D28738" s="57"/>
      <c r="E28738" s="62"/>
    </row>
    <row r="28739">
      <c r="A28739" s="61"/>
      <c r="B28739" s="61"/>
      <c r="C28739" s="61"/>
      <c r="D28739" s="57"/>
      <c r="E28739" s="62"/>
    </row>
    <row r="28740">
      <c r="A28740" s="61"/>
      <c r="B28740" s="61"/>
      <c r="C28740" s="61"/>
      <c r="D28740" s="57"/>
      <c r="E28740" s="62"/>
    </row>
    <row r="28741">
      <c r="A28741" s="61"/>
      <c r="B28741" s="61"/>
      <c r="C28741" s="61"/>
      <c r="D28741" s="57"/>
      <c r="E28741" s="62"/>
    </row>
    <row r="28742">
      <c r="A28742" s="61"/>
      <c r="B28742" s="61"/>
      <c r="C28742" s="61"/>
      <c r="D28742" s="57"/>
      <c r="E28742" s="62"/>
    </row>
    <row r="28743">
      <c r="A28743" s="61"/>
      <c r="B28743" s="61"/>
      <c r="C28743" s="61"/>
      <c r="D28743" s="57"/>
      <c r="E28743" s="62"/>
    </row>
    <row r="28744">
      <c r="A28744" s="61"/>
      <c r="B28744" s="61"/>
      <c r="C28744" s="61"/>
      <c r="D28744" s="57"/>
      <c r="E28744" s="62"/>
    </row>
    <row r="28745">
      <c r="A28745" s="61"/>
      <c r="B28745" s="61"/>
      <c r="C28745" s="61"/>
      <c r="D28745" s="57"/>
      <c r="E28745" s="62"/>
    </row>
    <row r="28746">
      <c r="A28746" s="61"/>
      <c r="B28746" s="61"/>
      <c r="C28746" s="61"/>
      <c r="D28746" s="57"/>
      <c r="E28746" s="62"/>
    </row>
    <row r="28747">
      <c r="A28747" s="61"/>
      <c r="B28747" s="61"/>
      <c r="C28747" s="61"/>
      <c r="D28747" s="57"/>
      <c r="E28747" s="62"/>
    </row>
    <row r="28748">
      <c r="A28748" s="61"/>
      <c r="B28748" s="61"/>
      <c r="C28748" s="61"/>
      <c r="D28748" s="57"/>
      <c r="E28748" s="62"/>
    </row>
    <row r="28749">
      <c r="A28749" s="61"/>
      <c r="B28749" s="61"/>
      <c r="C28749" s="61"/>
      <c r="D28749" s="57"/>
      <c r="E28749" s="62"/>
    </row>
    <row r="28750">
      <c r="A28750" s="61"/>
      <c r="B28750" s="61"/>
      <c r="C28750" s="61"/>
      <c r="D28750" s="57"/>
      <c r="E28750" s="62"/>
    </row>
    <row r="28751">
      <c r="A28751" s="61"/>
      <c r="B28751" s="61"/>
      <c r="C28751" s="61"/>
      <c r="D28751" s="57"/>
      <c r="E28751" s="62"/>
    </row>
    <row r="28752">
      <c r="A28752" s="61"/>
      <c r="B28752" s="61"/>
      <c r="C28752" s="61"/>
      <c r="D28752" s="57"/>
      <c r="E28752" s="62"/>
    </row>
    <row r="28753">
      <c r="A28753" s="61"/>
      <c r="B28753" s="61"/>
      <c r="C28753" s="61"/>
      <c r="D28753" s="57"/>
      <c r="E28753" s="62"/>
    </row>
    <row r="28754">
      <c r="A28754" s="61"/>
      <c r="B28754" s="61"/>
      <c r="C28754" s="61"/>
      <c r="D28754" s="57"/>
      <c r="E28754" s="62"/>
    </row>
    <row r="28755">
      <c r="A28755" s="61"/>
      <c r="B28755" s="61"/>
      <c r="C28755" s="61"/>
      <c r="D28755" s="57"/>
      <c r="E28755" s="62"/>
    </row>
    <row r="28756">
      <c r="A28756" s="61"/>
      <c r="B28756" s="61"/>
      <c r="C28756" s="61"/>
      <c r="D28756" s="57"/>
      <c r="E28756" s="62"/>
    </row>
    <row r="28757">
      <c r="A28757" s="61"/>
      <c r="B28757" s="61"/>
      <c r="C28757" s="61"/>
      <c r="D28757" s="57"/>
      <c r="E28757" s="62"/>
    </row>
    <row r="28758">
      <c r="A28758" s="61"/>
      <c r="B28758" s="61"/>
      <c r="C28758" s="61"/>
      <c r="D28758" s="57"/>
      <c r="E28758" s="62"/>
    </row>
    <row r="28759">
      <c r="A28759" s="61"/>
      <c r="B28759" s="61"/>
      <c r="C28759" s="61"/>
      <c r="D28759" s="57"/>
      <c r="E28759" s="62"/>
    </row>
    <row r="28760">
      <c r="A28760" s="61"/>
      <c r="B28760" s="61"/>
      <c r="C28760" s="61"/>
      <c r="D28760" s="57"/>
      <c r="E28760" s="62"/>
    </row>
    <row r="28761">
      <c r="A28761" s="61"/>
      <c r="B28761" s="61"/>
      <c r="C28761" s="61"/>
      <c r="D28761" s="57"/>
      <c r="E28761" s="62"/>
    </row>
    <row r="28762">
      <c r="A28762" s="61"/>
      <c r="B28762" s="61"/>
      <c r="C28762" s="61"/>
      <c r="D28762" s="57"/>
      <c r="E28762" s="62"/>
    </row>
    <row r="28763">
      <c r="A28763" s="61"/>
      <c r="B28763" s="61"/>
      <c r="C28763" s="61"/>
      <c r="D28763" s="57"/>
      <c r="E28763" s="62"/>
    </row>
    <row r="28764">
      <c r="A28764" s="61"/>
      <c r="B28764" s="61"/>
      <c r="C28764" s="61"/>
      <c r="D28764" s="57"/>
      <c r="E28764" s="62"/>
    </row>
    <row r="28765">
      <c r="A28765" s="61"/>
      <c r="B28765" s="61"/>
      <c r="C28765" s="61"/>
      <c r="D28765" s="57"/>
      <c r="E28765" s="62"/>
    </row>
    <row r="28766">
      <c r="A28766" s="61"/>
      <c r="B28766" s="61"/>
      <c r="C28766" s="61"/>
      <c r="D28766" s="57"/>
      <c r="E28766" s="62"/>
    </row>
    <row r="28767">
      <c r="A28767" s="61"/>
      <c r="B28767" s="61"/>
      <c r="C28767" s="61"/>
      <c r="D28767" s="57"/>
      <c r="E28767" s="62"/>
    </row>
    <row r="28768">
      <c r="A28768" s="61"/>
      <c r="B28768" s="61"/>
      <c r="C28768" s="61"/>
      <c r="D28768" s="57"/>
      <c r="E28768" s="62"/>
    </row>
    <row r="28769">
      <c r="A28769" s="61"/>
      <c r="B28769" s="61"/>
      <c r="C28769" s="61"/>
      <c r="D28769" s="57"/>
      <c r="E28769" s="62"/>
    </row>
    <row r="28770">
      <c r="A28770" s="61"/>
      <c r="B28770" s="61"/>
      <c r="C28770" s="61"/>
      <c r="D28770" s="57"/>
      <c r="E28770" s="62"/>
    </row>
    <row r="28771">
      <c r="A28771" s="61"/>
      <c r="B28771" s="61"/>
      <c r="C28771" s="61"/>
      <c r="D28771" s="57"/>
      <c r="E28771" s="62"/>
    </row>
    <row r="28772">
      <c r="A28772" s="61"/>
      <c r="B28772" s="61"/>
      <c r="C28772" s="61"/>
      <c r="D28772" s="57"/>
      <c r="E28772" s="62"/>
    </row>
    <row r="28773">
      <c r="A28773" s="61"/>
      <c r="B28773" s="61"/>
      <c r="C28773" s="61"/>
      <c r="D28773" s="57"/>
      <c r="E28773" s="62"/>
    </row>
    <row r="28774">
      <c r="A28774" s="61"/>
      <c r="B28774" s="61"/>
      <c r="C28774" s="61"/>
      <c r="D28774" s="57"/>
      <c r="E28774" s="62"/>
    </row>
    <row r="28775">
      <c r="A28775" s="61"/>
      <c r="B28775" s="61"/>
      <c r="C28775" s="61"/>
      <c r="D28775" s="57"/>
      <c r="E28775" s="62"/>
    </row>
    <row r="28776">
      <c r="A28776" s="61"/>
      <c r="B28776" s="61"/>
      <c r="C28776" s="61"/>
      <c r="D28776" s="57"/>
      <c r="E28776" s="62"/>
    </row>
    <row r="28777">
      <c r="A28777" s="61"/>
      <c r="B28777" s="61"/>
      <c r="C28777" s="61"/>
      <c r="D28777" s="57"/>
      <c r="E28777" s="62"/>
    </row>
    <row r="28778">
      <c r="A28778" s="61"/>
      <c r="B28778" s="61"/>
      <c r="C28778" s="61"/>
      <c r="D28778" s="57"/>
      <c r="E28778" s="62"/>
    </row>
    <row r="28779">
      <c r="A28779" s="61"/>
      <c r="B28779" s="61"/>
      <c r="C28779" s="61"/>
      <c r="D28779" s="57"/>
      <c r="E28779" s="62"/>
    </row>
    <row r="28780">
      <c r="A28780" s="61"/>
      <c r="B28780" s="61"/>
      <c r="C28780" s="61"/>
      <c r="D28780" s="57"/>
      <c r="E28780" s="62"/>
    </row>
    <row r="28781">
      <c r="A28781" s="61"/>
      <c r="B28781" s="61"/>
      <c r="C28781" s="61"/>
      <c r="D28781" s="57"/>
      <c r="E28781" s="62"/>
    </row>
    <row r="28782">
      <c r="A28782" s="61"/>
      <c r="B28782" s="61"/>
      <c r="C28782" s="61"/>
      <c r="D28782" s="57"/>
      <c r="E28782" s="62"/>
    </row>
    <row r="28783">
      <c r="A28783" s="61"/>
      <c r="B28783" s="61"/>
      <c r="C28783" s="61"/>
      <c r="D28783" s="57"/>
      <c r="E28783" s="62"/>
    </row>
    <row r="28784">
      <c r="A28784" s="61"/>
      <c r="B28784" s="61"/>
      <c r="C28784" s="61"/>
      <c r="D28784" s="57"/>
      <c r="E28784" s="62"/>
    </row>
    <row r="28785">
      <c r="A28785" s="61"/>
      <c r="B28785" s="61"/>
      <c r="C28785" s="61"/>
      <c r="D28785" s="57"/>
      <c r="E28785" s="62"/>
    </row>
    <row r="28786">
      <c r="A28786" s="61"/>
      <c r="B28786" s="61"/>
      <c r="C28786" s="61"/>
      <c r="D28786" s="57"/>
      <c r="E28786" s="62"/>
    </row>
    <row r="28787">
      <c r="A28787" s="61"/>
      <c r="B28787" s="61"/>
      <c r="C28787" s="61"/>
      <c r="D28787" s="57"/>
      <c r="E28787" s="62"/>
    </row>
    <row r="28788">
      <c r="A28788" s="61"/>
      <c r="B28788" s="61"/>
      <c r="C28788" s="61"/>
      <c r="D28788" s="57"/>
      <c r="E28788" s="62"/>
    </row>
    <row r="28789">
      <c r="A28789" s="61"/>
      <c r="B28789" s="61"/>
      <c r="C28789" s="61"/>
      <c r="D28789" s="57"/>
      <c r="E28789" s="62"/>
    </row>
    <row r="28790">
      <c r="A28790" s="61"/>
      <c r="B28790" s="61"/>
      <c r="C28790" s="61"/>
      <c r="D28790" s="57"/>
      <c r="E28790" s="62"/>
    </row>
    <row r="28791">
      <c r="A28791" s="61"/>
      <c r="B28791" s="61"/>
      <c r="C28791" s="61"/>
      <c r="D28791" s="57"/>
      <c r="E28791" s="62"/>
    </row>
    <row r="28792">
      <c r="A28792" s="61"/>
      <c r="B28792" s="61"/>
      <c r="C28792" s="61"/>
      <c r="D28792" s="57"/>
      <c r="E28792" s="62"/>
    </row>
    <row r="28793">
      <c r="A28793" s="61"/>
      <c r="B28793" s="61"/>
      <c r="C28793" s="61"/>
      <c r="D28793" s="57"/>
      <c r="E28793" s="62"/>
    </row>
    <row r="28794">
      <c r="A28794" s="61"/>
      <c r="B28794" s="61"/>
      <c r="C28794" s="61"/>
      <c r="D28794" s="57"/>
      <c r="E28794" s="62"/>
    </row>
    <row r="28795">
      <c r="A28795" s="61"/>
      <c r="B28795" s="61"/>
      <c r="C28795" s="61"/>
      <c r="D28795" s="57"/>
      <c r="E28795" s="62"/>
    </row>
    <row r="28796">
      <c r="A28796" s="61"/>
      <c r="B28796" s="61"/>
      <c r="C28796" s="61"/>
      <c r="D28796" s="57"/>
      <c r="E28796" s="62"/>
    </row>
    <row r="28797">
      <c r="A28797" s="61"/>
      <c r="B28797" s="61"/>
      <c r="C28797" s="61"/>
      <c r="D28797" s="57"/>
      <c r="E28797" s="62"/>
    </row>
    <row r="28798">
      <c r="A28798" s="61"/>
      <c r="B28798" s="61"/>
      <c r="C28798" s="61"/>
      <c r="D28798" s="57"/>
      <c r="E28798" s="62"/>
    </row>
    <row r="28799">
      <c r="A28799" s="61"/>
      <c r="B28799" s="61"/>
      <c r="C28799" s="61"/>
      <c r="D28799" s="57"/>
      <c r="E28799" s="62"/>
    </row>
    <row r="28800">
      <c r="A28800" s="61"/>
      <c r="B28800" s="61"/>
      <c r="C28800" s="61"/>
      <c r="D28800" s="57"/>
      <c r="E28800" s="62"/>
    </row>
    <row r="28801">
      <c r="A28801" s="61"/>
      <c r="B28801" s="61"/>
      <c r="C28801" s="61"/>
      <c r="D28801" s="57"/>
      <c r="E28801" s="62"/>
    </row>
    <row r="28802">
      <c r="A28802" s="61"/>
      <c r="B28802" s="61"/>
      <c r="C28802" s="61"/>
      <c r="D28802" s="57"/>
      <c r="E28802" s="62"/>
    </row>
    <row r="28803">
      <c r="A28803" s="61"/>
      <c r="B28803" s="61"/>
      <c r="C28803" s="61"/>
      <c r="D28803" s="57"/>
      <c r="E28803" s="62"/>
    </row>
    <row r="28804">
      <c r="A28804" s="61"/>
      <c r="B28804" s="61"/>
      <c r="C28804" s="61"/>
      <c r="D28804" s="57"/>
      <c r="E28804" s="62"/>
    </row>
    <row r="28805">
      <c r="A28805" s="61"/>
      <c r="B28805" s="61"/>
      <c r="C28805" s="61"/>
      <c r="D28805" s="57"/>
      <c r="E28805" s="62"/>
    </row>
    <row r="28806">
      <c r="A28806" s="61"/>
      <c r="B28806" s="61"/>
      <c r="C28806" s="61"/>
      <c r="D28806" s="57"/>
      <c r="E28806" s="62"/>
    </row>
    <row r="28807">
      <c r="A28807" s="61"/>
      <c r="B28807" s="61"/>
      <c r="C28807" s="61"/>
      <c r="D28807" s="57"/>
      <c r="E28807" s="62"/>
    </row>
    <row r="28808">
      <c r="A28808" s="61"/>
      <c r="B28808" s="61"/>
      <c r="C28808" s="61"/>
      <c r="D28808" s="57"/>
      <c r="E28808" s="62"/>
    </row>
    <row r="28809">
      <c r="A28809" s="61"/>
      <c r="B28809" s="61"/>
      <c r="C28809" s="61"/>
      <c r="D28809" s="57"/>
      <c r="E28809" s="62"/>
    </row>
    <row r="28810">
      <c r="A28810" s="61"/>
      <c r="B28810" s="61"/>
      <c r="C28810" s="61"/>
      <c r="D28810" s="57"/>
      <c r="E28810" s="62"/>
    </row>
    <row r="28811">
      <c r="A28811" s="61"/>
      <c r="B28811" s="61"/>
      <c r="C28811" s="61"/>
      <c r="D28811" s="57"/>
      <c r="E28811" s="62"/>
    </row>
    <row r="28812">
      <c r="A28812" s="61"/>
      <c r="B28812" s="61"/>
      <c r="C28812" s="61"/>
      <c r="D28812" s="57"/>
      <c r="E28812" s="62"/>
    </row>
    <row r="28813">
      <c r="A28813" s="61"/>
      <c r="B28813" s="61"/>
      <c r="C28813" s="61"/>
      <c r="D28813" s="57"/>
      <c r="E28813" s="62"/>
    </row>
    <row r="28814">
      <c r="A28814" s="61"/>
      <c r="B28814" s="61"/>
      <c r="C28814" s="61"/>
      <c r="D28814" s="57"/>
      <c r="E28814" s="62"/>
    </row>
    <row r="28815">
      <c r="A28815" s="61"/>
      <c r="B28815" s="61"/>
      <c r="C28815" s="61"/>
      <c r="D28815" s="57"/>
      <c r="E28815" s="62"/>
    </row>
    <row r="28816">
      <c r="A28816" s="61"/>
      <c r="B28816" s="61"/>
      <c r="C28816" s="61"/>
      <c r="D28816" s="57"/>
      <c r="E28816" s="62"/>
    </row>
    <row r="28817">
      <c r="A28817" s="61"/>
      <c r="B28817" s="61"/>
      <c r="C28817" s="61"/>
      <c r="D28817" s="57"/>
      <c r="E28817" s="62"/>
    </row>
    <row r="28818">
      <c r="A28818" s="61"/>
      <c r="B28818" s="61"/>
      <c r="C28818" s="61"/>
      <c r="D28818" s="57"/>
      <c r="E28818" s="62"/>
    </row>
    <row r="28819">
      <c r="A28819" s="61"/>
      <c r="B28819" s="61"/>
      <c r="C28819" s="61"/>
      <c r="D28819" s="57"/>
      <c r="E28819" s="62"/>
    </row>
    <row r="28820">
      <c r="A28820" s="61"/>
      <c r="B28820" s="61"/>
      <c r="C28820" s="61"/>
      <c r="D28820" s="57"/>
      <c r="E28820" s="62"/>
    </row>
    <row r="28821">
      <c r="A28821" s="61"/>
      <c r="B28821" s="61"/>
      <c r="C28821" s="61"/>
      <c r="D28821" s="57"/>
      <c r="E28821" s="62"/>
    </row>
    <row r="28822">
      <c r="A28822" s="61"/>
      <c r="B28822" s="61"/>
      <c r="C28822" s="61"/>
      <c r="D28822" s="57"/>
      <c r="E28822" s="62"/>
    </row>
    <row r="28823">
      <c r="A28823" s="61"/>
      <c r="B28823" s="61"/>
      <c r="C28823" s="61"/>
      <c r="D28823" s="57"/>
      <c r="E28823" s="62"/>
    </row>
    <row r="28824">
      <c r="A28824" s="61"/>
      <c r="B28824" s="61"/>
      <c r="C28824" s="61"/>
      <c r="D28824" s="57"/>
      <c r="E28824" s="62"/>
    </row>
    <row r="28825">
      <c r="A28825" s="61"/>
      <c r="B28825" s="61"/>
      <c r="C28825" s="61"/>
      <c r="D28825" s="57"/>
      <c r="E28825" s="62"/>
    </row>
    <row r="28826">
      <c r="A28826" s="61"/>
      <c r="B28826" s="61"/>
      <c r="C28826" s="61"/>
      <c r="D28826" s="57"/>
      <c r="E28826" s="62"/>
    </row>
    <row r="28827">
      <c r="A28827" s="61"/>
      <c r="B28827" s="61"/>
      <c r="C28827" s="61"/>
      <c r="D28827" s="57"/>
      <c r="E28827" s="62"/>
    </row>
    <row r="28828">
      <c r="A28828" s="61"/>
      <c r="B28828" s="61"/>
      <c r="C28828" s="61"/>
      <c r="D28828" s="57"/>
      <c r="E28828" s="62"/>
    </row>
    <row r="28829">
      <c r="A28829" s="61"/>
      <c r="B28829" s="61"/>
      <c r="C28829" s="61"/>
      <c r="D28829" s="57"/>
      <c r="E28829" s="62"/>
    </row>
    <row r="28830">
      <c r="A28830" s="61"/>
      <c r="B28830" s="61"/>
      <c r="C28830" s="61"/>
      <c r="D28830" s="57"/>
      <c r="E28830" s="62"/>
    </row>
    <row r="28831">
      <c r="A28831" s="61"/>
      <c r="B28831" s="61"/>
      <c r="C28831" s="61"/>
      <c r="D28831" s="57"/>
      <c r="E28831" s="62"/>
    </row>
    <row r="28832">
      <c r="A28832" s="61"/>
      <c r="B28832" s="61"/>
      <c r="C28832" s="61"/>
      <c r="D28832" s="57"/>
      <c r="E28832" s="62"/>
    </row>
    <row r="28833">
      <c r="A28833" s="61"/>
      <c r="B28833" s="61"/>
      <c r="C28833" s="61"/>
      <c r="D28833" s="57"/>
      <c r="E28833" s="62"/>
    </row>
    <row r="28834">
      <c r="A28834" s="61"/>
      <c r="B28834" s="61"/>
      <c r="C28834" s="61"/>
      <c r="D28834" s="57"/>
      <c r="E28834" s="62"/>
    </row>
    <row r="28835">
      <c r="A28835" s="61"/>
      <c r="B28835" s="61"/>
      <c r="C28835" s="61"/>
      <c r="D28835" s="57"/>
      <c r="E28835" s="62"/>
    </row>
    <row r="28836">
      <c r="A28836" s="61"/>
      <c r="B28836" s="61"/>
      <c r="C28836" s="61"/>
      <c r="D28836" s="57"/>
      <c r="E28836" s="62"/>
    </row>
    <row r="28837">
      <c r="A28837" s="61"/>
      <c r="B28837" s="61"/>
      <c r="C28837" s="61"/>
      <c r="D28837" s="57"/>
      <c r="E28837" s="62"/>
    </row>
    <row r="28838">
      <c r="A28838" s="61"/>
      <c r="B28838" s="61"/>
      <c r="C28838" s="61"/>
      <c r="D28838" s="57"/>
      <c r="E28838" s="62"/>
    </row>
    <row r="28839">
      <c r="A28839" s="61"/>
      <c r="B28839" s="61"/>
      <c r="C28839" s="61"/>
      <c r="D28839" s="57"/>
      <c r="E28839" s="62"/>
    </row>
    <row r="28840">
      <c r="A28840" s="61"/>
      <c r="B28840" s="61"/>
      <c r="C28840" s="61"/>
      <c r="D28840" s="57"/>
      <c r="E28840" s="62"/>
    </row>
    <row r="28841">
      <c r="A28841" s="61"/>
      <c r="B28841" s="61"/>
      <c r="C28841" s="61"/>
      <c r="D28841" s="57"/>
      <c r="E28841" s="62"/>
    </row>
    <row r="28842">
      <c r="A28842" s="61"/>
      <c r="B28842" s="61"/>
      <c r="C28842" s="61"/>
      <c r="D28842" s="57"/>
      <c r="E28842" s="62"/>
    </row>
    <row r="28843">
      <c r="A28843" s="61"/>
      <c r="B28843" s="61"/>
      <c r="C28843" s="61"/>
      <c r="D28843" s="57"/>
      <c r="E28843" s="62"/>
    </row>
    <row r="28844">
      <c r="A28844" s="61"/>
      <c r="B28844" s="61"/>
      <c r="C28844" s="61"/>
      <c r="D28844" s="57"/>
      <c r="E28844" s="62"/>
    </row>
    <row r="28845">
      <c r="A28845" s="61"/>
      <c r="B28845" s="61"/>
      <c r="C28845" s="61"/>
      <c r="D28845" s="57"/>
      <c r="E28845" s="62"/>
    </row>
    <row r="28846">
      <c r="A28846" s="61"/>
      <c r="B28846" s="61"/>
      <c r="C28846" s="61"/>
      <c r="D28846" s="57"/>
      <c r="E28846" s="62"/>
    </row>
    <row r="28847">
      <c r="A28847" s="61"/>
      <c r="B28847" s="61"/>
      <c r="C28847" s="61"/>
      <c r="D28847" s="57"/>
      <c r="E28847" s="62"/>
    </row>
    <row r="28848">
      <c r="A28848" s="61"/>
      <c r="B28848" s="61"/>
      <c r="C28848" s="61"/>
      <c r="D28848" s="57"/>
      <c r="E28848" s="62"/>
    </row>
    <row r="28849">
      <c r="A28849" s="61"/>
      <c r="B28849" s="61"/>
      <c r="C28849" s="61"/>
      <c r="D28849" s="57"/>
      <c r="E28849" s="62"/>
    </row>
    <row r="28850">
      <c r="A28850" s="61"/>
      <c r="B28850" s="61"/>
      <c r="C28850" s="61"/>
      <c r="D28850" s="57"/>
      <c r="E28850" s="62"/>
    </row>
    <row r="28851">
      <c r="A28851" s="61"/>
      <c r="B28851" s="61"/>
      <c r="C28851" s="61"/>
      <c r="D28851" s="57"/>
      <c r="E28851" s="62"/>
    </row>
    <row r="28852">
      <c r="A28852" s="61"/>
      <c r="B28852" s="61"/>
      <c r="C28852" s="61"/>
      <c r="D28852" s="57"/>
      <c r="E28852" s="62"/>
    </row>
    <row r="28853">
      <c r="A28853" s="61"/>
      <c r="B28853" s="61"/>
      <c r="C28853" s="61"/>
      <c r="D28853" s="57"/>
      <c r="E28853" s="62"/>
    </row>
    <row r="28854">
      <c r="A28854" s="61"/>
      <c r="B28854" s="61"/>
      <c r="C28854" s="61"/>
      <c r="D28854" s="57"/>
      <c r="E28854" s="62"/>
    </row>
    <row r="28855">
      <c r="A28855" s="61"/>
      <c r="B28855" s="61"/>
      <c r="C28855" s="61"/>
      <c r="D28855" s="57"/>
      <c r="E28855" s="62"/>
    </row>
    <row r="28856">
      <c r="A28856" s="61"/>
      <c r="B28856" s="61"/>
      <c r="C28856" s="61"/>
      <c r="D28856" s="57"/>
      <c r="E28856" s="62"/>
    </row>
    <row r="28857">
      <c r="A28857" s="61"/>
      <c r="B28857" s="61"/>
      <c r="C28857" s="61"/>
      <c r="D28857" s="57"/>
      <c r="E28857" s="62"/>
    </row>
    <row r="28858">
      <c r="A28858" s="61"/>
      <c r="B28858" s="61"/>
      <c r="C28858" s="61"/>
      <c r="D28858" s="57"/>
      <c r="E28858" s="62"/>
    </row>
    <row r="28859">
      <c r="A28859" s="61"/>
      <c r="B28859" s="61"/>
      <c r="C28859" s="61"/>
      <c r="D28859" s="57"/>
      <c r="E28859" s="62"/>
    </row>
    <row r="28860">
      <c r="A28860" s="61"/>
      <c r="B28860" s="61"/>
      <c r="C28860" s="61"/>
      <c r="D28860" s="57"/>
      <c r="E28860" s="62"/>
    </row>
    <row r="28861">
      <c r="A28861" s="61"/>
      <c r="B28861" s="61"/>
      <c r="C28861" s="61"/>
      <c r="D28861" s="57"/>
      <c r="E28861" s="62"/>
    </row>
    <row r="28862">
      <c r="A28862" s="61"/>
      <c r="B28862" s="61"/>
      <c r="C28862" s="61"/>
      <c r="D28862" s="57"/>
      <c r="E28862" s="62"/>
    </row>
    <row r="28863">
      <c r="A28863" s="61"/>
      <c r="B28863" s="61"/>
      <c r="C28863" s="61"/>
      <c r="D28863" s="57"/>
      <c r="E28863" s="62"/>
    </row>
    <row r="28864">
      <c r="A28864" s="61"/>
      <c r="B28864" s="61"/>
      <c r="C28864" s="61"/>
      <c r="D28864" s="57"/>
      <c r="E28864" s="62"/>
    </row>
    <row r="28865">
      <c r="A28865" s="61"/>
      <c r="B28865" s="61"/>
      <c r="C28865" s="61"/>
      <c r="D28865" s="57"/>
      <c r="E28865" s="62"/>
    </row>
    <row r="28866">
      <c r="A28866" s="61"/>
      <c r="B28866" s="61"/>
      <c r="C28866" s="61"/>
      <c r="D28866" s="57"/>
      <c r="E28866" s="62"/>
    </row>
    <row r="28867">
      <c r="A28867" s="61"/>
      <c r="B28867" s="61"/>
      <c r="C28867" s="61"/>
      <c r="D28867" s="57"/>
      <c r="E28867" s="62"/>
    </row>
    <row r="28868">
      <c r="A28868" s="61"/>
      <c r="B28868" s="61"/>
      <c r="C28868" s="61"/>
      <c r="D28868" s="57"/>
      <c r="E28868" s="62"/>
    </row>
    <row r="28869">
      <c r="A28869" s="61"/>
      <c r="B28869" s="61"/>
      <c r="C28869" s="61"/>
      <c r="D28869" s="57"/>
      <c r="E28869" s="62"/>
    </row>
    <row r="28870">
      <c r="A28870" s="61"/>
      <c r="B28870" s="61"/>
      <c r="C28870" s="61"/>
      <c r="D28870" s="57"/>
      <c r="E28870" s="62"/>
    </row>
    <row r="28871">
      <c r="A28871" s="61"/>
      <c r="B28871" s="61"/>
      <c r="C28871" s="61"/>
      <c r="D28871" s="57"/>
      <c r="E28871" s="62"/>
    </row>
    <row r="28872">
      <c r="A28872" s="61"/>
      <c r="B28872" s="61"/>
      <c r="C28872" s="61"/>
      <c r="D28872" s="57"/>
      <c r="E28872" s="62"/>
    </row>
    <row r="28873">
      <c r="A28873" s="61"/>
      <c r="B28873" s="61"/>
      <c r="C28873" s="61"/>
      <c r="D28873" s="57"/>
      <c r="E28873" s="62"/>
    </row>
    <row r="28874">
      <c r="A28874" s="61"/>
      <c r="B28874" s="61"/>
      <c r="C28874" s="61"/>
      <c r="D28874" s="57"/>
      <c r="E28874" s="62"/>
    </row>
    <row r="28875">
      <c r="A28875" s="61"/>
      <c r="B28875" s="61"/>
      <c r="C28875" s="61"/>
      <c r="D28875" s="57"/>
      <c r="E28875" s="62"/>
    </row>
    <row r="28876">
      <c r="A28876" s="61"/>
      <c r="B28876" s="61"/>
      <c r="C28876" s="61"/>
      <c r="D28876" s="57"/>
      <c r="E28876" s="62"/>
    </row>
    <row r="28877">
      <c r="A28877" s="61"/>
      <c r="B28877" s="61"/>
      <c r="C28877" s="61"/>
      <c r="D28877" s="57"/>
      <c r="E28877" s="62"/>
    </row>
    <row r="28878">
      <c r="A28878" s="61"/>
      <c r="B28878" s="61"/>
      <c r="C28878" s="61"/>
      <c r="D28878" s="57"/>
      <c r="E28878" s="62"/>
    </row>
    <row r="28879">
      <c r="A28879" s="61"/>
      <c r="B28879" s="61"/>
      <c r="C28879" s="61"/>
      <c r="D28879" s="57"/>
      <c r="E28879" s="62"/>
    </row>
    <row r="28880">
      <c r="A28880" s="61"/>
      <c r="B28880" s="61"/>
      <c r="C28880" s="61"/>
      <c r="D28880" s="57"/>
      <c r="E28880" s="62"/>
    </row>
    <row r="28881">
      <c r="A28881" s="61"/>
      <c r="B28881" s="61"/>
      <c r="C28881" s="61"/>
      <c r="D28881" s="57"/>
      <c r="E28881" s="62"/>
    </row>
    <row r="28882">
      <c r="A28882" s="61"/>
      <c r="B28882" s="61"/>
      <c r="C28882" s="61"/>
      <c r="D28882" s="57"/>
      <c r="E28882" s="62"/>
    </row>
    <row r="28883">
      <c r="A28883" s="61"/>
      <c r="B28883" s="61"/>
      <c r="C28883" s="61"/>
      <c r="D28883" s="57"/>
      <c r="E28883" s="62"/>
    </row>
    <row r="28884">
      <c r="A28884" s="61"/>
      <c r="B28884" s="61"/>
      <c r="C28884" s="61"/>
      <c r="D28884" s="57"/>
      <c r="E28884" s="62"/>
    </row>
    <row r="28885">
      <c r="A28885" s="61"/>
      <c r="B28885" s="61"/>
      <c r="C28885" s="61"/>
      <c r="D28885" s="57"/>
      <c r="E28885" s="62"/>
    </row>
    <row r="28886">
      <c r="A28886" s="61"/>
      <c r="B28886" s="61"/>
      <c r="C28886" s="61"/>
      <c r="D28886" s="57"/>
      <c r="E28886" s="62"/>
    </row>
    <row r="28887">
      <c r="A28887" s="61"/>
      <c r="B28887" s="61"/>
      <c r="C28887" s="61"/>
      <c r="D28887" s="57"/>
      <c r="E28887" s="62"/>
    </row>
    <row r="28888">
      <c r="A28888" s="61"/>
      <c r="B28888" s="61"/>
      <c r="C28888" s="61"/>
      <c r="D28888" s="57"/>
      <c r="E28888" s="62"/>
    </row>
    <row r="28889">
      <c r="A28889" s="61"/>
      <c r="B28889" s="61"/>
      <c r="C28889" s="61"/>
      <c r="D28889" s="57"/>
      <c r="E28889" s="62"/>
    </row>
    <row r="28890">
      <c r="A28890" s="61"/>
      <c r="B28890" s="61"/>
      <c r="C28890" s="61"/>
      <c r="D28890" s="57"/>
      <c r="E28890" s="62"/>
    </row>
    <row r="28891">
      <c r="A28891" s="61"/>
      <c r="B28891" s="61"/>
      <c r="C28891" s="61"/>
      <c r="D28891" s="57"/>
      <c r="E28891" s="62"/>
    </row>
    <row r="28892">
      <c r="A28892" s="61"/>
      <c r="B28892" s="61"/>
      <c r="C28892" s="61"/>
      <c r="D28892" s="57"/>
      <c r="E28892" s="62"/>
    </row>
    <row r="28893">
      <c r="A28893" s="61"/>
      <c r="B28893" s="61"/>
      <c r="C28893" s="61"/>
      <c r="D28893" s="57"/>
      <c r="E28893" s="62"/>
    </row>
    <row r="28894">
      <c r="A28894" s="61"/>
      <c r="B28894" s="61"/>
      <c r="C28894" s="61"/>
      <c r="D28894" s="57"/>
      <c r="E28894" s="62"/>
    </row>
    <row r="28895">
      <c r="A28895" s="61"/>
      <c r="B28895" s="61"/>
      <c r="C28895" s="61"/>
      <c r="D28895" s="57"/>
      <c r="E28895" s="62"/>
    </row>
    <row r="28896">
      <c r="A28896" s="61"/>
      <c r="B28896" s="61"/>
      <c r="C28896" s="61"/>
      <c r="D28896" s="57"/>
      <c r="E28896" s="62"/>
    </row>
    <row r="28897">
      <c r="A28897" s="61"/>
      <c r="B28897" s="61"/>
      <c r="C28897" s="61"/>
      <c r="D28897" s="57"/>
      <c r="E28897" s="62"/>
    </row>
    <row r="28898">
      <c r="A28898" s="61"/>
      <c r="B28898" s="61"/>
      <c r="C28898" s="61"/>
      <c r="D28898" s="57"/>
      <c r="E28898" s="62"/>
    </row>
    <row r="28899">
      <c r="A28899" s="61"/>
      <c r="B28899" s="61"/>
      <c r="C28899" s="61"/>
      <c r="D28899" s="57"/>
      <c r="E28899" s="62"/>
    </row>
    <row r="28900">
      <c r="A28900" s="61"/>
      <c r="B28900" s="61"/>
      <c r="C28900" s="61"/>
      <c r="D28900" s="57"/>
      <c r="E28900" s="62"/>
    </row>
    <row r="28901">
      <c r="A28901" s="61"/>
      <c r="B28901" s="61"/>
      <c r="C28901" s="61"/>
      <c r="D28901" s="57"/>
      <c r="E28901" s="62"/>
    </row>
    <row r="28902">
      <c r="A28902" s="61"/>
      <c r="B28902" s="61"/>
      <c r="C28902" s="61"/>
      <c r="D28902" s="57"/>
      <c r="E28902" s="62"/>
    </row>
    <row r="28903">
      <c r="A28903" s="61"/>
      <c r="B28903" s="61"/>
      <c r="C28903" s="61"/>
      <c r="D28903" s="57"/>
      <c r="E28903" s="62"/>
    </row>
    <row r="28904">
      <c r="A28904" s="61"/>
      <c r="B28904" s="61"/>
      <c r="C28904" s="61"/>
      <c r="D28904" s="57"/>
      <c r="E28904" s="62"/>
    </row>
    <row r="28905">
      <c r="A28905" s="61"/>
      <c r="B28905" s="61"/>
      <c r="C28905" s="61"/>
      <c r="D28905" s="57"/>
      <c r="E28905" s="62"/>
    </row>
    <row r="28906">
      <c r="A28906" s="61"/>
      <c r="B28906" s="61"/>
      <c r="C28906" s="61"/>
      <c r="D28906" s="57"/>
      <c r="E28906" s="62"/>
    </row>
    <row r="28907">
      <c r="A28907" s="61"/>
      <c r="B28907" s="61"/>
      <c r="C28907" s="61"/>
      <c r="D28907" s="57"/>
      <c r="E28907" s="62"/>
    </row>
    <row r="28908">
      <c r="A28908" s="61"/>
      <c r="B28908" s="61"/>
      <c r="C28908" s="61"/>
      <c r="D28908" s="57"/>
      <c r="E28908" s="62"/>
    </row>
    <row r="28909">
      <c r="A28909" s="61"/>
      <c r="B28909" s="61"/>
      <c r="C28909" s="61"/>
      <c r="D28909" s="57"/>
      <c r="E28909" s="62"/>
    </row>
    <row r="28910">
      <c r="A28910" s="61"/>
      <c r="B28910" s="61"/>
      <c r="C28910" s="61"/>
      <c r="D28910" s="57"/>
      <c r="E28910" s="62"/>
    </row>
    <row r="28911">
      <c r="A28911" s="61"/>
      <c r="B28911" s="61"/>
      <c r="C28911" s="61"/>
      <c r="D28911" s="57"/>
      <c r="E28911" s="62"/>
    </row>
    <row r="28912">
      <c r="A28912" s="61"/>
      <c r="B28912" s="61"/>
      <c r="C28912" s="61"/>
      <c r="D28912" s="57"/>
      <c r="E28912" s="62"/>
    </row>
    <row r="28913">
      <c r="A28913" s="61"/>
      <c r="B28913" s="61"/>
      <c r="C28913" s="61"/>
      <c r="D28913" s="57"/>
      <c r="E28913" s="62"/>
    </row>
    <row r="28914">
      <c r="A28914" s="61"/>
      <c r="B28914" s="61"/>
      <c r="C28914" s="61"/>
      <c r="D28914" s="57"/>
      <c r="E28914" s="62"/>
    </row>
    <row r="28915">
      <c r="A28915" s="61"/>
      <c r="B28915" s="61"/>
      <c r="C28915" s="61"/>
      <c r="D28915" s="57"/>
      <c r="E28915" s="62"/>
    </row>
    <row r="28916">
      <c r="A28916" s="61"/>
      <c r="B28916" s="61"/>
      <c r="C28916" s="61"/>
      <c r="D28916" s="57"/>
      <c r="E28916" s="62"/>
    </row>
    <row r="28917">
      <c r="A28917" s="61"/>
      <c r="B28917" s="61"/>
      <c r="C28917" s="61"/>
      <c r="D28917" s="57"/>
      <c r="E28917" s="62"/>
    </row>
    <row r="28918">
      <c r="A28918" s="61"/>
      <c r="B28918" s="61"/>
      <c r="C28918" s="61"/>
      <c r="D28918" s="57"/>
      <c r="E28918" s="62"/>
    </row>
    <row r="28919">
      <c r="A28919" s="61"/>
      <c r="B28919" s="61"/>
      <c r="C28919" s="61"/>
      <c r="D28919" s="57"/>
      <c r="E28919" s="62"/>
    </row>
    <row r="28920">
      <c r="A28920" s="61"/>
      <c r="B28920" s="61"/>
      <c r="C28920" s="61"/>
      <c r="D28920" s="57"/>
      <c r="E28920" s="62"/>
    </row>
    <row r="28921">
      <c r="A28921" s="61"/>
      <c r="B28921" s="61"/>
      <c r="C28921" s="61"/>
      <c r="D28921" s="57"/>
      <c r="E28921" s="62"/>
    </row>
    <row r="28922">
      <c r="A28922" s="61"/>
      <c r="B28922" s="61"/>
      <c r="C28922" s="61"/>
      <c r="D28922" s="57"/>
      <c r="E28922" s="62"/>
    </row>
    <row r="28923">
      <c r="A28923" s="61"/>
      <c r="B28923" s="61"/>
      <c r="C28923" s="61"/>
      <c r="D28923" s="57"/>
      <c r="E28923" s="62"/>
    </row>
    <row r="28924">
      <c r="A28924" s="61"/>
      <c r="B28924" s="61"/>
      <c r="C28924" s="61"/>
      <c r="D28924" s="57"/>
      <c r="E28924" s="62"/>
    </row>
    <row r="28925">
      <c r="A28925" s="61"/>
      <c r="B28925" s="61"/>
      <c r="C28925" s="61"/>
      <c r="D28925" s="57"/>
      <c r="E28925" s="62"/>
    </row>
    <row r="28926">
      <c r="A28926" s="61"/>
      <c r="B28926" s="61"/>
      <c r="C28926" s="61"/>
      <c r="D28926" s="57"/>
      <c r="E28926" s="62"/>
    </row>
    <row r="28927">
      <c r="A28927" s="61"/>
      <c r="B28927" s="61"/>
      <c r="C28927" s="61"/>
      <c r="D28927" s="57"/>
      <c r="E28927" s="62"/>
    </row>
    <row r="28928">
      <c r="A28928" s="61"/>
      <c r="B28928" s="61"/>
      <c r="C28928" s="61"/>
      <c r="D28928" s="57"/>
      <c r="E28928" s="62"/>
    </row>
    <row r="28929">
      <c r="A28929" s="61"/>
      <c r="B28929" s="61"/>
      <c r="C28929" s="61"/>
      <c r="D28929" s="57"/>
      <c r="E28929" s="62"/>
    </row>
    <row r="28930">
      <c r="A28930" s="61"/>
      <c r="B28930" s="61"/>
      <c r="C28930" s="61"/>
      <c r="D28930" s="57"/>
      <c r="E28930" s="62"/>
    </row>
    <row r="28931">
      <c r="A28931" s="61"/>
      <c r="B28931" s="61"/>
      <c r="C28931" s="61"/>
      <c r="D28931" s="57"/>
      <c r="E28931" s="62"/>
    </row>
    <row r="28932">
      <c r="A28932" s="61"/>
      <c r="B28932" s="61"/>
      <c r="C28932" s="61"/>
      <c r="D28932" s="57"/>
      <c r="E28932" s="62"/>
    </row>
    <row r="28933">
      <c r="A28933" s="61"/>
      <c r="B28933" s="61"/>
      <c r="C28933" s="61"/>
      <c r="D28933" s="57"/>
      <c r="E28933" s="62"/>
    </row>
    <row r="28934">
      <c r="A28934" s="61"/>
      <c r="B28934" s="61"/>
      <c r="C28934" s="61"/>
      <c r="D28934" s="57"/>
      <c r="E28934" s="62"/>
    </row>
    <row r="28935">
      <c r="A28935" s="61"/>
      <c r="B28935" s="61"/>
      <c r="C28935" s="61"/>
      <c r="D28935" s="57"/>
      <c r="E28935" s="62"/>
    </row>
    <row r="28936">
      <c r="A28936" s="61"/>
      <c r="B28936" s="61"/>
      <c r="C28936" s="61"/>
      <c r="D28936" s="57"/>
      <c r="E28936" s="62"/>
    </row>
    <row r="28937">
      <c r="A28937" s="61"/>
      <c r="B28937" s="61"/>
      <c r="C28937" s="61"/>
      <c r="D28937" s="57"/>
      <c r="E28937" s="62"/>
    </row>
    <row r="28938">
      <c r="A28938" s="61"/>
      <c r="B28938" s="61"/>
      <c r="C28938" s="61"/>
      <c r="D28938" s="57"/>
      <c r="E28938" s="62"/>
    </row>
    <row r="28939">
      <c r="A28939" s="61"/>
      <c r="B28939" s="61"/>
      <c r="C28939" s="61"/>
      <c r="D28939" s="57"/>
      <c r="E28939" s="62"/>
    </row>
    <row r="28940">
      <c r="A28940" s="61"/>
      <c r="B28940" s="61"/>
      <c r="C28940" s="61"/>
      <c r="D28940" s="57"/>
      <c r="E28940" s="62"/>
    </row>
    <row r="28941">
      <c r="A28941" s="61"/>
      <c r="B28941" s="61"/>
      <c r="C28941" s="61"/>
      <c r="D28941" s="57"/>
      <c r="E28941" s="62"/>
    </row>
    <row r="28942">
      <c r="A28942" s="61"/>
      <c r="B28942" s="61"/>
      <c r="C28942" s="61"/>
      <c r="D28942" s="57"/>
      <c r="E28942" s="62"/>
    </row>
    <row r="28943">
      <c r="A28943" s="61"/>
      <c r="B28943" s="61"/>
      <c r="C28943" s="61"/>
      <c r="D28943" s="57"/>
      <c r="E28943" s="62"/>
    </row>
    <row r="28944">
      <c r="A28944" s="61"/>
      <c r="B28944" s="61"/>
      <c r="C28944" s="61"/>
      <c r="D28944" s="57"/>
      <c r="E28944" s="62"/>
    </row>
    <row r="28945">
      <c r="A28945" s="61"/>
      <c r="B28945" s="61"/>
      <c r="C28945" s="61"/>
      <c r="D28945" s="57"/>
      <c r="E28945" s="62"/>
    </row>
    <row r="28946">
      <c r="A28946" s="61"/>
      <c r="B28946" s="61"/>
      <c r="C28946" s="61"/>
      <c r="D28946" s="57"/>
      <c r="E28946" s="62"/>
    </row>
    <row r="28947">
      <c r="A28947" s="61"/>
      <c r="B28947" s="61"/>
      <c r="C28947" s="61"/>
      <c r="D28947" s="57"/>
      <c r="E28947" s="62"/>
    </row>
    <row r="28948">
      <c r="A28948" s="61"/>
      <c r="B28948" s="61"/>
      <c r="C28948" s="61"/>
      <c r="D28948" s="57"/>
      <c r="E28948" s="62"/>
    </row>
    <row r="28949">
      <c r="A28949" s="61"/>
      <c r="B28949" s="61"/>
      <c r="C28949" s="61"/>
      <c r="D28949" s="57"/>
      <c r="E28949" s="62"/>
    </row>
    <row r="28950">
      <c r="A28950" s="61"/>
      <c r="B28950" s="61"/>
      <c r="C28950" s="61"/>
      <c r="D28950" s="57"/>
      <c r="E28950" s="62"/>
    </row>
    <row r="28951">
      <c r="A28951" s="61"/>
      <c r="B28951" s="61"/>
      <c r="C28951" s="61"/>
      <c r="D28951" s="57"/>
      <c r="E28951" s="62"/>
    </row>
    <row r="28952">
      <c r="A28952" s="61"/>
      <c r="B28952" s="61"/>
      <c r="C28952" s="61"/>
      <c r="D28952" s="57"/>
      <c r="E28952" s="62"/>
    </row>
    <row r="28953">
      <c r="A28953" s="61"/>
      <c r="B28953" s="61"/>
      <c r="C28953" s="61"/>
      <c r="D28953" s="57"/>
      <c r="E28953" s="62"/>
    </row>
    <row r="28954">
      <c r="A28954" s="61"/>
      <c r="B28954" s="61"/>
      <c r="C28954" s="61"/>
      <c r="D28954" s="57"/>
      <c r="E28954" s="62"/>
    </row>
    <row r="28955">
      <c r="A28955" s="61"/>
      <c r="B28955" s="61"/>
      <c r="C28955" s="61"/>
      <c r="D28955" s="57"/>
      <c r="E28955" s="62"/>
    </row>
    <row r="28956">
      <c r="A28956" s="61"/>
      <c r="B28956" s="61"/>
      <c r="C28956" s="61"/>
      <c r="D28956" s="57"/>
      <c r="E28956" s="62"/>
    </row>
    <row r="28957">
      <c r="A28957" s="61"/>
      <c r="B28957" s="61"/>
      <c r="C28957" s="61"/>
      <c r="D28957" s="57"/>
      <c r="E28957" s="62"/>
    </row>
    <row r="28958">
      <c r="A28958" s="61"/>
      <c r="B28958" s="61"/>
      <c r="C28958" s="61"/>
      <c r="D28958" s="57"/>
      <c r="E28958" s="62"/>
    </row>
    <row r="28959">
      <c r="A28959" s="61"/>
      <c r="B28959" s="61"/>
      <c r="C28959" s="61"/>
      <c r="D28959" s="57"/>
      <c r="E28959" s="62"/>
    </row>
    <row r="28960">
      <c r="A28960" s="61"/>
      <c r="B28960" s="61"/>
      <c r="C28960" s="61"/>
      <c r="D28960" s="57"/>
      <c r="E28960" s="62"/>
    </row>
    <row r="28961">
      <c r="A28961" s="61"/>
      <c r="B28961" s="61"/>
      <c r="C28961" s="61"/>
      <c r="D28961" s="57"/>
      <c r="E28961" s="62"/>
    </row>
    <row r="28962">
      <c r="A28962" s="61"/>
      <c r="B28962" s="61"/>
      <c r="C28962" s="61"/>
      <c r="D28962" s="57"/>
      <c r="E28962" s="62"/>
    </row>
    <row r="28963">
      <c r="A28963" s="61"/>
      <c r="B28963" s="61"/>
      <c r="C28963" s="61"/>
      <c r="D28963" s="57"/>
      <c r="E28963" s="62"/>
    </row>
    <row r="28964">
      <c r="A28964" s="61"/>
      <c r="B28964" s="61"/>
      <c r="C28964" s="61"/>
      <c r="D28964" s="57"/>
      <c r="E28964" s="62"/>
    </row>
    <row r="28965">
      <c r="A28965" s="61"/>
      <c r="B28965" s="61"/>
      <c r="C28965" s="61"/>
      <c r="D28965" s="57"/>
      <c r="E28965" s="62"/>
    </row>
    <row r="28966">
      <c r="A28966" s="61"/>
      <c r="B28966" s="61"/>
      <c r="C28966" s="61"/>
      <c r="D28966" s="57"/>
      <c r="E28966" s="62"/>
    </row>
    <row r="28967">
      <c r="A28967" s="61"/>
      <c r="B28967" s="61"/>
      <c r="C28967" s="61"/>
      <c r="D28967" s="57"/>
      <c r="E28967" s="62"/>
    </row>
    <row r="28968">
      <c r="A28968" s="61"/>
      <c r="B28968" s="61"/>
      <c r="C28968" s="61"/>
      <c r="D28968" s="57"/>
      <c r="E28968" s="62"/>
    </row>
    <row r="28969">
      <c r="A28969" s="61"/>
      <c r="B28969" s="61"/>
      <c r="C28969" s="61"/>
      <c r="D28969" s="57"/>
      <c r="E28969" s="62"/>
    </row>
    <row r="28970">
      <c r="A28970" s="61"/>
      <c r="B28970" s="61"/>
      <c r="C28970" s="61"/>
      <c r="D28970" s="57"/>
      <c r="E28970" s="62"/>
    </row>
    <row r="28971">
      <c r="A28971" s="61"/>
      <c r="B28971" s="61"/>
      <c r="C28971" s="61"/>
      <c r="D28971" s="57"/>
      <c r="E28971" s="62"/>
    </row>
    <row r="28972">
      <c r="A28972" s="61"/>
      <c r="B28972" s="61"/>
      <c r="C28972" s="61"/>
      <c r="D28972" s="57"/>
      <c r="E28972" s="62"/>
    </row>
    <row r="28973">
      <c r="A28973" s="61"/>
      <c r="B28973" s="61"/>
      <c r="C28973" s="61"/>
      <c r="D28973" s="57"/>
      <c r="E28973" s="62"/>
    </row>
    <row r="28974">
      <c r="A28974" s="61"/>
      <c r="B28974" s="61"/>
      <c r="C28974" s="61"/>
      <c r="D28974" s="57"/>
      <c r="E28974" s="62"/>
    </row>
    <row r="28975">
      <c r="A28975" s="61"/>
      <c r="B28975" s="61"/>
      <c r="C28975" s="61"/>
      <c r="D28975" s="57"/>
      <c r="E28975" s="62"/>
    </row>
    <row r="28976">
      <c r="A28976" s="61"/>
      <c r="B28976" s="61"/>
      <c r="C28976" s="61"/>
      <c r="D28976" s="57"/>
      <c r="E28976" s="62"/>
    </row>
    <row r="28977">
      <c r="A28977" s="61"/>
      <c r="B28977" s="61"/>
      <c r="C28977" s="61"/>
      <c r="D28977" s="57"/>
      <c r="E28977" s="62"/>
    </row>
    <row r="28978">
      <c r="A28978" s="61"/>
      <c r="B28978" s="61"/>
      <c r="C28978" s="61"/>
      <c r="D28978" s="57"/>
      <c r="E28978" s="62"/>
    </row>
    <row r="28979">
      <c r="A28979" s="61"/>
      <c r="B28979" s="61"/>
      <c r="C28979" s="61"/>
      <c r="D28979" s="57"/>
      <c r="E28979" s="62"/>
    </row>
    <row r="28980">
      <c r="A28980" s="61"/>
      <c r="B28980" s="61"/>
      <c r="C28980" s="61"/>
      <c r="D28980" s="57"/>
      <c r="E28980" s="62"/>
    </row>
    <row r="28981">
      <c r="A28981" s="61"/>
      <c r="B28981" s="61"/>
      <c r="C28981" s="61"/>
      <c r="D28981" s="57"/>
      <c r="E28981" s="62"/>
    </row>
    <row r="28982">
      <c r="A28982" s="61"/>
      <c r="B28982" s="61"/>
      <c r="C28982" s="61"/>
      <c r="D28982" s="57"/>
      <c r="E28982" s="62"/>
    </row>
    <row r="28983">
      <c r="A28983" s="61"/>
      <c r="B28983" s="61"/>
      <c r="C28983" s="61"/>
      <c r="D28983" s="57"/>
      <c r="E28983" s="62"/>
    </row>
    <row r="28984">
      <c r="A28984" s="61"/>
      <c r="B28984" s="61"/>
      <c r="C28984" s="61"/>
      <c r="D28984" s="57"/>
      <c r="E28984" s="62"/>
    </row>
    <row r="28985">
      <c r="A28985" s="61"/>
      <c r="B28985" s="61"/>
      <c r="C28985" s="61"/>
      <c r="D28985" s="57"/>
      <c r="E28985" s="62"/>
    </row>
    <row r="28986">
      <c r="A28986" s="61"/>
      <c r="B28986" s="61"/>
      <c r="C28986" s="61"/>
      <c r="D28986" s="57"/>
      <c r="E28986" s="62"/>
    </row>
    <row r="28987">
      <c r="A28987" s="61"/>
      <c r="B28987" s="61"/>
      <c r="C28987" s="61"/>
      <c r="D28987" s="57"/>
      <c r="E28987" s="62"/>
    </row>
    <row r="28988">
      <c r="A28988" s="61"/>
      <c r="B28988" s="61"/>
      <c r="C28988" s="61"/>
      <c r="D28988" s="57"/>
      <c r="E28988" s="62"/>
    </row>
    <row r="28989">
      <c r="A28989" s="61"/>
      <c r="B28989" s="61"/>
      <c r="C28989" s="61"/>
      <c r="D28989" s="57"/>
      <c r="E28989" s="62"/>
    </row>
    <row r="28990">
      <c r="A28990" s="61"/>
      <c r="B28990" s="61"/>
      <c r="C28990" s="61"/>
      <c r="D28990" s="57"/>
      <c r="E28990" s="62"/>
    </row>
    <row r="28991">
      <c r="A28991" s="61"/>
      <c r="B28991" s="61"/>
      <c r="C28991" s="61"/>
      <c r="D28991" s="57"/>
      <c r="E28991" s="62"/>
    </row>
    <row r="28992">
      <c r="A28992" s="61"/>
      <c r="B28992" s="61"/>
      <c r="C28992" s="61"/>
      <c r="D28992" s="57"/>
      <c r="E28992" s="62"/>
    </row>
    <row r="28993">
      <c r="A28993" s="61"/>
      <c r="B28993" s="61"/>
      <c r="C28993" s="61"/>
      <c r="D28993" s="57"/>
      <c r="E28993" s="62"/>
    </row>
    <row r="28994">
      <c r="A28994" s="61"/>
      <c r="B28994" s="61"/>
      <c r="C28994" s="61"/>
      <c r="D28994" s="57"/>
      <c r="E28994" s="62"/>
    </row>
    <row r="28995">
      <c r="A28995" s="61"/>
      <c r="B28995" s="61"/>
      <c r="C28995" s="61"/>
      <c r="D28995" s="57"/>
      <c r="E28995" s="62"/>
    </row>
    <row r="28996">
      <c r="A28996" s="61"/>
      <c r="B28996" s="61"/>
      <c r="C28996" s="61"/>
      <c r="D28996" s="57"/>
      <c r="E28996" s="62"/>
    </row>
    <row r="28997">
      <c r="A28997" s="61"/>
      <c r="B28997" s="61"/>
      <c r="C28997" s="61"/>
      <c r="D28997" s="57"/>
      <c r="E28997" s="62"/>
    </row>
    <row r="28998">
      <c r="A28998" s="61"/>
      <c r="B28998" s="61"/>
      <c r="C28998" s="61"/>
      <c r="D28998" s="57"/>
      <c r="E28998" s="62"/>
    </row>
    <row r="28999">
      <c r="A28999" s="61"/>
      <c r="B28999" s="61"/>
      <c r="C28999" s="61"/>
      <c r="D28999" s="57"/>
      <c r="E28999" s="62"/>
    </row>
    <row r="29000">
      <c r="A29000" s="61"/>
      <c r="B29000" s="61"/>
      <c r="C29000" s="61"/>
      <c r="D29000" s="57"/>
      <c r="E29000" s="62"/>
    </row>
    <row r="29001">
      <c r="A29001" s="61"/>
      <c r="B29001" s="61"/>
      <c r="C29001" s="61"/>
      <c r="D29001" s="57"/>
      <c r="E29001" s="62"/>
    </row>
    <row r="29002">
      <c r="A29002" s="61"/>
      <c r="B29002" s="61"/>
      <c r="C29002" s="61"/>
      <c r="D29002" s="57"/>
      <c r="E29002" s="62"/>
    </row>
    <row r="29003">
      <c r="A29003" s="61"/>
      <c r="B29003" s="61"/>
      <c r="C29003" s="61"/>
      <c r="D29003" s="57"/>
      <c r="E29003" s="62"/>
    </row>
    <row r="29004">
      <c r="A29004" s="61"/>
      <c r="B29004" s="61"/>
      <c r="C29004" s="61"/>
      <c r="D29004" s="57"/>
      <c r="E29004" s="62"/>
    </row>
    <row r="29005">
      <c r="A29005" s="61"/>
      <c r="B29005" s="61"/>
      <c r="C29005" s="61"/>
      <c r="D29005" s="57"/>
      <c r="E29005" s="62"/>
    </row>
    <row r="29006">
      <c r="A29006" s="61"/>
      <c r="B29006" s="61"/>
      <c r="C29006" s="61"/>
      <c r="D29006" s="57"/>
      <c r="E29006" s="62"/>
    </row>
    <row r="29007">
      <c r="A29007" s="61"/>
      <c r="B29007" s="61"/>
      <c r="C29007" s="61"/>
      <c r="D29007" s="57"/>
      <c r="E29007" s="62"/>
    </row>
    <row r="29008">
      <c r="A29008" s="61"/>
      <c r="B29008" s="61"/>
      <c r="C29008" s="61"/>
      <c r="D29008" s="57"/>
      <c r="E29008" s="62"/>
    </row>
    <row r="29009">
      <c r="A29009" s="61"/>
      <c r="B29009" s="61"/>
      <c r="C29009" s="61"/>
      <c r="D29009" s="57"/>
      <c r="E29009" s="62"/>
    </row>
    <row r="29010">
      <c r="A29010" s="61"/>
      <c r="B29010" s="61"/>
      <c r="C29010" s="61"/>
      <c r="D29010" s="57"/>
      <c r="E29010" s="62"/>
    </row>
    <row r="29011">
      <c r="A29011" s="61"/>
      <c r="B29011" s="61"/>
      <c r="C29011" s="61"/>
      <c r="D29011" s="57"/>
      <c r="E29011" s="62"/>
    </row>
    <row r="29012">
      <c r="A29012" s="61"/>
      <c r="B29012" s="61"/>
      <c r="C29012" s="61"/>
      <c r="D29012" s="57"/>
      <c r="E29012" s="62"/>
    </row>
    <row r="29013">
      <c r="A29013" s="61"/>
      <c r="B29013" s="61"/>
      <c r="C29013" s="61"/>
      <c r="D29013" s="57"/>
      <c r="E29013" s="62"/>
    </row>
    <row r="29014">
      <c r="A29014" s="61"/>
      <c r="B29014" s="61"/>
      <c r="C29014" s="61"/>
      <c r="D29014" s="57"/>
      <c r="E29014" s="62"/>
    </row>
    <row r="29015">
      <c r="A29015" s="61"/>
      <c r="B29015" s="61"/>
      <c r="C29015" s="61"/>
      <c r="D29015" s="57"/>
      <c r="E29015" s="62"/>
    </row>
    <row r="29016">
      <c r="A29016" s="61"/>
      <c r="B29016" s="61"/>
      <c r="C29016" s="61"/>
      <c r="D29016" s="57"/>
      <c r="E29016" s="62"/>
    </row>
    <row r="29017">
      <c r="A29017" s="61"/>
      <c r="B29017" s="61"/>
      <c r="C29017" s="61"/>
      <c r="D29017" s="57"/>
      <c r="E29017" s="62"/>
    </row>
    <row r="29018">
      <c r="A29018" s="61"/>
      <c r="B29018" s="61"/>
      <c r="C29018" s="61"/>
      <c r="D29018" s="57"/>
      <c r="E29018" s="62"/>
    </row>
    <row r="29019">
      <c r="A29019" s="61"/>
      <c r="B29019" s="61"/>
      <c r="C29019" s="61"/>
      <c r="D29019" s="57"/>
      <c r="E29019" s="62"/>
    </row>
    <row r="29020">
      <c r="A29020" s="61"/>
      <c r="B29020" s="61"/>
      <c r="C29020" s="61"/>
      <c r="D29020" s="57"/>
      <c r="E29020" s="62"/>
    </row>
    <row r="29021">
      <c r="A29021" s="61"/>
      <c r="B29021" s="61"/>
      <c r="C29021" s="61"/>
      <c r="D29021" s="57"/>
      <c r="E29021" s="62"/>
    </row>
    <row r="29022">
      <c r="A29022" s="61"/>
      <c r="B29022" s="61"/>
      <c r="C29022" s="61"/>
      <c r="D29022" s="57"/>
      <c r="E29022" s="62"/>
    </row>
    <row r="29023">
      <c r="A29023" s="61"/>
      <c r="B29023" s="61"/>
      <c r="C29023" s="61"/>
      <c r="D29023" s="57"/>
      <c r="E29023" s="62"/>
    </row>
    <row r="29024">
      <c r="A29024" s="61"/>
      <c r="B29024" s="61"/>
      <c r="C29024" s="61"/>
      <c r="D29024" s="57"/>
      <c r="E29024" s="62"/>
    </row>
    <row r="29025">
      <c r="A29025" s="61"/>
      <c r="B29025" s="61"/>
      <c r="C29025" s="61"/>
      <c r="D29025" s="57"/>
      <c r="E29025" s="62"/>
    </row>
    <row r="29026">
      <c r="A29026" s="61"/>
      <c r="B29026" s="61"/>
      <c r="C29026" s="61"/>
      <c r="D29026" s="57"/>
      <c r="E29026" s="62"/>
    </row>
    <row r="29027">
      <c r="A29027" s="61"/>
      <c r="B29027" s="61"/>
      <c r="C29027" s="61"/>
      <c r="D29027" s="57"/>
      <c r="E29027" s="62"/>
    </row>
    <row r="29028">
      <c r="A29028" s="61"/>
      <c r="B29028" s="61"/>
      <c r="C29028" s="61"/>
      <c r="D29028" s="57"/>
      <c r="E29028" s="62"/>
    </row>
    <row r="29029">
      <c r="A29029" s="61"/>
      <c r="B29029" s="61"/>
      <c r="C29029" s="61"/>
      <c r="D29029" s="57"/>
      <c r="E29029" s="62"/>
    </row>
    <row r="29030">
      <c r="A29030" s="61"/>
      <c r="B29030" s="61"/>
      <c r="C29030" s="61"/>
      <c r="D29030" s="57"/>
      <c r="E29030" s="62"/>
    </row>
    <row r="29031">
      <c r="A29031" s="61"/>
      <c r="B29031" s="61"/>
      <c r="C29031" s="61"/>
      <c r="D29031" s="57"/>
      <c r="E29031" s="62"/>
    </row>
    <row r="29032">
      <c r="A29032" s="61"/>
      <c r="B29032" s="61"/>
      <c r="C29032" s="61"/>
      <c r="D29032" s="57"/>
      <c r="E29032" s="62"/>
    </row>
    <row r="29033">
      <c r="A29033" s="61"/>
      <c r="B29033" s="61"/>
      <c r="C29033" s="61"/>
      <c r="D29033" s="57"/>
      <c r="E29033" s="62"/>
    </row>
    <row r="29034">
      <c r="A29034" s="61"/>
      <c r="B29034" s="61"/>
      <c r="C29034" s="61"/>
      <c r="D29034" s="57"/>
      <c r="E29034" s="62"/>
    </row>
    <row r="29035">
      <c r="A29035" s="61"/>
      <c r="B29035" s="61"/>
      <c r="C29035" s="61"/>
      <c r="D29035" s="57"/>
      <c r="E29035" s="62"/>
    </row>
    <row r="29036">
      <c r="A29036" s="61"/>
      <c r="B29036" s="61"/>
      <c r="C29036" s="61"/>
      <c r="D29036" s="57"/>
      <c r="E29036" s="62"/>
    </row>
    <row r="29037">
      <c r="A29037" s="61"/>
      <c r="B29037" s="61"/>
      <c r="C29037" s="61"/>
      <c r="D29037" s="57"/>
      <c r="E29037" s="62"/>
    </row>
    <row r="29038">
      <c r="A29038" s="61"/>
      <c r="B29038" s="61"/>
      <c r="C29038" s="61"/>
      <c r="D29038" s="57"/>
      <c r="E29038" s="62"/>
    </row>
    <row r="29039">
      <c r="A29039" s="61"/>
      <c r="B29039" s="61"/>
      <c r="C29039" s="61"/>
      <c r="D29039" s="57"/>
      <c r="E29039" s="62"/>
    </row>
    <row r="29040">
      <c r="A29040" s="61"/>
      <c r="B29040" s="61"/>
      <c r="C29040" s="61"/>
      <c r="D29040" s="57"/>
      <c r="E29040" s="62"/>
    </row>
    <row r="29041">
      <c r="A29041" s="61"/>
      <c r="B29041" s="61"/>
      <c r="C29041" s="61"/>
      <c r="D29041" s="57"/>
      <c r="E29041" s="62"/>
    </row>
    <row r="29042">
      <c r="A29042" s="61"/>
      <c r="B29042" s="61"/>
      <c r="C29042" s="61"/>
      <c r="D29042" s="57"/>
      <c r="E29042" s="62"/>
    </row>
    <row r="29043">
      <c r="A29043" s="61"/>
      <c r="B29043" s="61"/>
      <c r="C29043" s="61"/>
      <c r="D29043" s="57"/>
      <c r="E29043" s="62"/>
    </row>
    <row r="29044">
      <c r="A29044" s="61"/>
      <c r="B29044" s="61"/>
      <c r="C29044" s="61"/>
      <c r="D29044" s="57"/>
      <c r="E29044" s="62"/>
    </row>
    <row r="29045">
      <c r="A29045" s="61"/>
      <c r="B29045" s="61"/>
      <c r="C29045" s="61"/>
      <c r="D29045" s="57"/>
      <c r="E29045" s="62"/>
    </row>
    <row r="29046">
      <c r="A29046" s="61"/>
      <c r="B29046" s="61"/>
      <c r="C29046" s="61"/>
      <c r="D29046" s="57"/>
      <c r="E29046" s="62"/>
    </row>
    <row r="29047">
      <c r="A29047" s="61"/>
      <c r="B29047" s="61"/>
      <c r="C29047" s="61"/>
      <c r="D29047" s="57"/>
      <c r="E29047" s="62"/>
    </row>
    <row r="29048">
      <c r="A29048" s="61"/>
      <c r="B29048" s="61"/>
      <c r="C29048" s="61"/>
      <c r="D29048" s="57"/>
      <c r="E29048" s="62"/>
    </row>
    <row r="29049">
      <c r="A29049" s="61"/>
      <c r="B29049" s="61"/>
      <c r="C29049" s="61"/>
      <c r="D29049" s="57"/>
      <c r="E29049" s="62"/>
    </row>
    <row r="29050">
      <c r="A29050" s="61"/>
      <c r="B29050" s="61"/>
      <c r="C29050" s="61"/>
      <c r="D29050" s="57"/>
      <c r="E29050" s="62"/>
    </row>
    <row r="29051">
      <c r="A29051" s="61"/>
      <c r="B29051" s="61"/>
      <c r="C29051" s="61"/>
      <c r="D29051" s="57"/>
      <c r="E29051" s="62"/>
    </row>
    <row r="29052">
      <c r="A29052" s="61"/>
      <c r="B29052" s="61"/>
      <c r="C29052" s="61"/>
      <c r="D29052" s="57"/>
      <c r="E29052" s="62"/>
    </row>
    <row r="29053">
      <c r="A29053" s="61"/>
      <c r="B29053" s="61"/>
      <c r="C29053" s="61"/>
      <c r="D29053" s="57"/>
      <c r="E29053" s="62"/>
    </row>
    <row r="29054">
      <c r="A29054" s="61"/>
      <c r="B29054" s="61"/>
      <c r="C29054" s="61"/>
      <c r="D29054" s="57"/>
      <c r="E29054" s="62"/>
    </row>
    <row r="29055">
      <c r="A29055" s="61"/>
      <c r="B29055" s="61"/>
      <c r="C29055" s="61"/>
      <c r="D29055" s="57"/>
      <c r="E29055" s="62"/>
    </row>
    <row r="29056">
      <c r="A29056" s="61"/>
      <c r="B29056" s="61"/>
      <c r="C29056" s="61"/>
      <c r="D29056" s="57"/>
      <c r="E29056" s="62"/>
    </row>
    <row r="29057">
      <c r="A29057" s="61"/>
      <c r="B29057" s="61"/>
      <c r="C29057" s="61"/>
      <c r="D29057" s="57"/>
      <c r="E29057" s="62"/>
    </row>
    <row r="29058">
      <c r="A29058" s="61"/>
      <c r="B29058" s="61"/>
      <c r="C29058" s="61"/>
      <c r="D29058" s="57"/>
      <c r="E29058" s="62"/>
    </row>
    <row r="29059">
      <c r="A29059" s="61"/>
      <c r="B29059" s="61"/>
      <c r="C29059" s="61"/>
      <c r="D29059" s="57"/>
      <c r="E29059" s="62"/>
    </row>
    <row r="29060">
      <c r="A29060" s="61"/>
      <c r="B29060" s="61"/>
      <c r="C29060" s="61"/>
      <c r="D29060" s="57"/>
      <c r="E29060" s="62"/>
    </row>
    <row r="29061">
      <c r="A29061" s="61"/>
      <c r="B29061" s="61"/>
      <c r="C29061" s="61"/>
      <c r="D29061" s="57"/>
      <c r="E29061" s="62"/>
    </row>
    <row r="29062">
      <c r="A29062" s="61"/>
      <c r="B29062" s="61"/>
      <c r="C29062" s="61"/>
      <c r="D29062" s="57"/>
      <c r="E29062" s="62"/>
    </row>
    <row r="29063">
      <c r="A29063" s="61"/>
      <c r="B29063" s="61"/>
      <c r="C29063" s="61"/>
      <c r="D29063" s="57"/>
      <c r="E29063" s="62"/>
    </row>
    <row r="29064">
      <c r="A29064" s="61"/>
      <c r="B29064" s="61"/>
      <c r="C29064" s="61"/>
      <c r="D29064" s="57"/>
      <c r="E29064" s="62"/>
    </row>
    <row r="29065">
      <c r="A29065" s="61"/>
      <c r="B29065" s="61"/>
      <c r="C29065" s="61"/>
      <c r="D29065" s="57"/>
      <c r="E29065" s="62"/>
    </row>
    <row r="29066">
      <c r="A29066" s="61"/>
      <c r="B29066" s="61"/>
      <c r="C29066" s="61"/>
      <c r="D29066" s="57"/>
      <c r="E29066" s="62"/>
    </row>
    <row r="29067">
      <c r="A29067" s="61"/>
      <c r="B29067" s="61"/>
      <c r="C29067" s="61"/>
      <c r="D29067" s="57"/>
      <c r="E29067" s="62"/>
    </row>
    <row r="29068">
      <c r="A29068" s="61"/>
      <c r="B29068" s="61"/>
      <c r="C29068" s="61"/>
      <c r="D29068" s="57"/>
      <c r="E29068" s="62"/>
    </row>
    <row r="29069">
      <c r="A29069" s="61"/>
      <c r="B29069" s="61"/>
      <c r="C29069" s="61"/>
      <c r="D29069" s="57"/>
      <c r="E29069" s="62"/>
    </row>
    <row r="29070">
      <c r="A29070" s="61"/>
      <c r="B29070" s="61"/>
      <c r="C29070" s="61"/>
      <c r="D29070" s="57"/>
      <c r="E29070" s="62"/>
    </row>
    <row r="29071">
      <c r="A29071" s="61"/>
      <c r="B29071" s="61"/>
      <c r="C29071" s="61"/>
      <c r="D29071" s="57"/>
      <c r="E29071" s="62"/>
    </row>
    <row r="29072">
      <c r="A29072" s="61"/>
      <c r="B29072" s="61"/>
      <c r="C29072" s="61"/>
      <c r="D29072" s="57"/>
      <c r="E29072" s="62"/>
    </row>
    <row r="29073">
      <c r="A29073" s="61"/>
      <c r="B29073" s="61"/>
      <c r="C29073" s="61"/>
      <c r="D29073" s="57"/>
      <c r="E29073" s="62"/>
    </row>
    <row r="29074">
      <c r="A29074" s="61"/>
      <c r="B29074" s="61"/>
      <c r="C29074" s="61"/>
      <c r="D29074" s="57"/>
      <c r="E29074" s="62"/>
    </row>
    <row r="29075">
      <c r="A29075" s="61"/>
      <c r="B29075" s="61"/>
      <c r="C29075" s="61"/>
      <c r="D29075" s="57"/>
      <c r="E29075" s="62"/>
    </row>
    <row r="29076">
      <c r="A29076" s="61"/>
      <c r="B29076" s="61"/>
      <c r="C29076" s="61"/>
      <c r="D29076" s="57"/>
      <c r="E29076" s="62"/>
    </row>
    <row r="29077">
      <c r="A29077" s="61"/>
      <c r="B29077" s="61"/>
      <c r="C29077" s="61"/>
      <c r="D29077" s="57"/>
      <c r="E29077" s="62"/>
    </row>
    <row r="29078">
      <c r="A29078" s="61"/>
      <c r="B29078" s="61"/>
      <c r="C29078" s="61"/>
      <c r="D29078" s="57"/>
      <c r="E29078" s="62"/>
    </row>
    <row r="29079">
      <c r="A29079" s="61"/>
      <c r="B29079" s="61"/>
      <c r="C29079" s="61"/>
      <c r="D29079" s="57"/>
      <c r="E29079" s="62"/>
    </row>
    <row r="29080">
      <c r="A29080" s="61"/>
      <c r="B29080" s="61"/>
      <c r="C29080" s="61"/>
      <c r="D29080" s="57"/>
      <c r="E29080" s="62"/>
    </row>
    <row r="29081">
      <c r="A29081" s="61"/>
      <c r="B29081" s="61"/>
      <c r="C29081" s="61"/>
      <c r="D29081" s="57"/>
      <c r="E29081" s="62"/>
    </row>
    <row r="29082">
      <c r="A29082" s="61"/>
      <c r="B29082" s="61"/>
      <c r="C29082" s="61"/>
      <c r="D29082" s="57"/>
      <c r="E29082" s="62"/>
    </row>
    <row r="29083">
      <c r="A29083" s="61"/>
      <c r="B29083" s="61"/>
      <c r="C29083" s="61"/>
      <c r="D29083" s="57"/>
      <c r="E29083" s="62"/>
    </row>
    <row r="29084">
      <c r="A29084" s="61"/>
      <c r="B29084" s="61"/>
      <c r="C29084" s="61"/>
      <c r="D29084" s="57"/>
      <c r="E29084" s="62"/>
    </row>
    <row r="29085">
      <c r="A29085" s="61"/>
      <c r="B29085" s="61"/>
      <c r="C29085" s="61"/>
      <c r="D29085" s="57"/>
      <c r="E29085" s="62"/>
    </row>
    <row r="29086">
      <c r="A29086" s="61"/>
      <c r="B29086" s="61"/>
      <c r="C29086" s="61"/>
      <c r="D29086" s="57"/>
      <c r="E29086" s="62"/>
    </row>
    <row r="29087">
      <c r="A29087" s="61"/>
      <c r="B29087" s="61"/>
      <c r="C29087" s="61"/>
      <c r="D29087" s="57"/>
      <c r="E29087" s="62"/>
    </row>
    <row r="29088">
      <c r="A29088" s="61"/>
      <c r="B29088" s="61"/>
      <c r="C29088" s="61"/>
      <c r="D29088" s="57"/>
      <c r="E29088" s="62"/>
    </row>
    <row r="29089">
      <c r="A29089" s="61"/>
      <c r="B29089" s="61"/>
      <c r="C29089" s="61"/>
      <c r="D29089" s="57"/>
      <c r="E29089" s="62"/>
    </row>
    <row r="29090">
      <c r="A29090" s="61"/>
      <c r="B29090" s="61"/>
      <c r="C29090" s="61"/>
      <c r="D29090" s="57"/>
      <c r="E29090" s="62"/>
    </row>
    <row r="29091">
      <c r="A29091" s="61"/>
      <c r="B29091" s="61"/>
      <c r="C29091" s="61"/>
      <c r="D29091" s="57"/>
      <c r="E29091" s="62"/>
    </row>
    <row r="29092">
      <c r="A29092" s="61"/>
      <c r="B29092" s="61"/>
      <c r="C29092" s="61"/>
      <c r="D29092" s="57"/>
      <c r="E29092" s="62"/>
    </row>
    <row r="29093">
      <c r="A29093" s="61"/>
      <c r="B29093" s="61"/>
      <c r="C29093" s="61"/>
      <c r="D29093" s="57"/>
      <c r="E29093" s="62"/>
    </row>
    <row r="29094">
      <c r="A29094" s="61"/>
      <c r="B29094" s="61"/>
      <c r="C29094" s="61"/>
      <c r="D29094" s="57"/>
      <c r="E29094" s="62"/>
    </row>
    <row r="29095">
      <c r="A29095" s="61"/>
      <c r="B29095" s="61"/>
      <c r="C29095" s="61"/>
      <c r="D29095" s="57"/>
      <c r="E29095" s="62"/>
    </row>
    <row r="29096">
      <c r="A29096" s="61"/>
      <c r="B29096" s="61"/>
      <c r="C29096" s="61"/>
      <c r="D29096" s="57"/>
      <c r="E29096" s="62"/>
    </row>
    <row r="29097">
      <c r="A29097" s="61"/>
      <c r="B29097" s="61"/>
      <c r="C29097" s="61"/>
      <c r="D29097" s="57"/>
      <c r="E29097" s="62"/>
    </row>
    <row r="29098">
      <c r="A29098" s="61"/>
      <c r="B29098" s="61"/>
      <c r="C29098" s="61"/>
      <c r="D29098" s="57"/>
      <c r="E29098" s="62"/>
    </row>
    <row r="29099">
      <c r="A29099" s="61"/>
      <c r="B29099" s="61"/>
      <c r="C29099" s="61"/>
      <c r="D29099" s="57"/>
      <c r="E29099" s="62"/>
    </row>
    <row r="29100">
      <c r="A29100" s="61"/>
      <c r="B29100" s="61"/>
      <c r="C29100" s="61"/>
      <c r="D29100" s="57"/>
      <c r="E29100" s="62"/>
    </row>
    <row r="29101">
      <c r="A29101" s="61"/>
      <c r="B29101" s="61"/>
      <c r="C29101" s="61"/>
      <c r="D29101" s="57"/>
      <c r="E29101" s="62"/>
    </row>
    <row r="29102">
      <c r="A29102" s="61"/>
      <c r="B29102" s="61"/>
      <c r="C29102" s="61"/>
      <c r="D29102" s="57"/>
      <c r="E29102" s="62"/>
    </row>
    <row r="29103">
      <c r="A29103" s="61"/>
      <c r="B29103" s="61"/>
      <c r="C29103" s="61"/>
      <c r="D29103" s="57"/>
      <c r="E29103" s="62"/>
    </row>
    <row r="29104">
      <c r="A29104" s="61"/>
      <c r="B29104" s="61"/>
      <c r="C29104" s="61"/>
      <c r="D29104" s="57"/>
      <c r="E29104" s="62"/>
    </row>
    <row r="29105">
      <c r="A29105" s="61"/>
      <c r="B29105" s="61"/>
      <c r="C29105" s="61"/>
      <c r="D29105" s="57"/>
      <c r="E29105" s="62"/>
    </row>
    <row r="29106">
      <c r="A29106" s="61"/>
      <c r="B29106" s="61"/>
      <c r="C29106" s="61"/>
      <c r="D29106" s="57"/>
      <c r="E29106" s="62"/>
    </row>
    <row r="29107">
      <c r="A29107" s="61"/>
      <c r="B29107" s="61"/>
      <c r="C29107" s="61"/>
      <c r="D29107" s="57"/>
      <c r="E29107" s="62"/>
    </row>
    <row r="29108">
      <c r="A29108" s="61"/>
      <c r="B29108" s="61"/>
      <c r="C29108" s="61"/>
      <c r="D29108" s="57"/>
      <c r="E29108" s="62"/>
    </row>
    <row r="29109">
      <c r="A29109" s="61"/>
      <c r="B29109" s="61"/>
      <c r="C29109" s="61"/>
      <c r="D29109" s="57"/>
      <c r="E29109" s="62"/>
    </row>
    <row r="29110">
      <c r="A29110" s="61"/>
      <c r="B29110" s="61"/>
      <c r="C29110" s="61"/>
      <c r="D29110" s="57"/>
      <c r="E29110" s="62"/>
    </row>
    <row r="29111">
      <c r="A29111" s="61"/>
      <c r="B29111" s="61"/>
      <c r="C29111" s="61"/>
      <c r="D29111" s="57"/>
      <c r="E29111" s="62"/>
    </row>
    <row r="29112">
      <c r="A29112" s="61"/>
      <c r="B29112" s="61"/>
      <c r="C29112" s="61"/>
      <c r="D29112" s="57"/>
      <c r="E29112" s="62"/>
    </row>
    <row r="29113">
      <c r="A29113" s="61"/>
      <c r="B29113" s="61"/>
      <c r="C29113" s="61"/>
      <c r="D29113" s="57"/>
      <c r="E29113" s="62"/>
    </row>
    <row r="29114">
      <c r="A29114" s="61"/>
      <c r="B29114" s="61"/>
      <c r="C29114" s="61"/>
      <c r="D29114" s="57"/>
      <c r="E29114" s="62"/>
    </row>
    <row r="29115">
      <c r="A29115" s="61"/>
      <c r="B29115" s="61"/>
      <c r="C29115" s="61"/>
      <c r="D29115" s="57"/>
      <c r="E29115" s="62"/>
    </row>
    <row r="29116">
      <c r="A29116" s="61"/>
      <c r="B29116" s="61"/>
      <c r="C29116" s="61"/>
      <c r="D29116" s="57"/>
      <c r="E29116" s="62"/>
    </row>
    <row r="29117">
      <c r="A29117" s="61"/>
      <c r="B29117" s="61"/>
      <c r="C29117" s="61"/>
      <c r="D29117" s="57"/>
      <c r="E29117" s="62"/>
    </row>
    <row r="29118">
      <c r="A29118" s="61"/>
      <c r="B29118" s="61"/>
      <c r="C29118" s="61"/>
      <c r="D29118" s="57"/>
      <c r="E29118" s="62"/>
    </row>
    <row r="29119">
      <c r="A29119" s="61"/>
      <c r="B29119" s="61"/>
      <c r="C29119" s="61"/>
      <c r="D29119" s="57"/>
      <c r="E29119" s="62"/>
    </row>
    <row r="29120">
      <c r="A29120" s="61"/>
      <c r="B29120" s="61"/>
      <c r="C29120" s="61"/>
      <c r="D29120" s="57"/>
      <c r="E29120" s="62"/>
    </row>
    <row r="29121">
      <c r="A29121" s="61"/>
      <c r="B29121" s="61"/>
      <c r="C29121" s="61"/>
      <c r="D29121" s="57"/>
      <c r="E29121" s="62"/>
    </row>
    <row r="29122">
      <c r="A29122" s="61"/>
      <c r="B29122" s="61"/>
      <c r="C29122" s="61"/>
      <c r="D29122" s="57"/>
      <c r="E29122" s="62"/>
    </row>
    <row r="29123">
      <c r="A29123" s="61"/>
      <c r="B29123" s="61"/>
      <c r="C29123" s="61"/>
      <c r="D29123" s="57"/>
      <c r="E29123" s="62"/>
    </row>
    <row r="29124">
      <c r="A29124" s="61"/>
      <c r="B29124" s="61"/>
      <c r="C29124" s="61"/>
      <c r="D29124" s="57"/>
      <c r="E29124" s="62"/>
    </row>
    <row r="29125">
      <c r="A29125" s="61"/>
      <c r="B29125" s="61"/>
      <c r="C29125" s="61"/>
      <c r="D29125" s="57"/>
      <c r="E29125" s="62"/>
    </row>
    <row r="29126">
      <c r="A29126" s="61"/>
      <c r="B29126" s="61"/>
      <c r="C29126" s="61"/>
      <c r="D29126" s="57"/>
      <c r="E29126" s="62"/>
    </row>
    <row r="29127">
      <c r="A29127" s="61"/>
      <c r="B29127" s="61"/>
      <c r="C29127" s="61"/>
      <c r="D29127" s="57"/>
      <c r="E29127" s="62"/>
    </row>
    <row r="29128">
      <c r="A29128" s="61"/>
      <c r="B29128" s="61"/>
      <c r="C29128" s="61"/>
      <c r="D29128" s="57"/>
      <c r="E29128" s="62"/>
    </row>
    <row r="29129">
      <c r="A29129" s="61"/>
      <c r="B29129" s="61"/>
      <c r="C29129" s="61"/>
      <c r="D29129" s="57"/>
      <c r="E29129" s="62"/>
    </row>
    <row r="29130">
      <c r="A29130" s="61"/>
      <c r="B29130" s="61"/>
      <c r="C29130" s="61"/>
      <c r="D29130" s="57"/>
      <c r="E29130" s="62"/>
    </row>
    <row r="29131">
      <c r="A29131" s="61"/>
      <c r="B29131" s="61"/>
      <c r="C29131" s="61"/>
      <c r="D29131" s="57"/>
      <c r="E29131" s="62"/>
    </row>
    <row r="29132">
      <c r="A29132" s="61"/>
      <c r="B29132" s="61"/>
      <c r="C29132" s="61"/>
      <c r="D29132" s="57"/>
      <c r="E29132" s="62"/>
    </row>
    <row r="29133">
      <c r="A29133" s="61"/>
      <c r="B29133" s="61"/>
      <c r="C29133" s="61"/>
      <c r="D29133" s="57"/>
      <c r="E29133" s="62"/>
    </row>
    <row r="29134">
      <c r="A29134" s="61"/>
      <c r="B29134" s="61"/>
      <c r="C29134" s="61"/>
      <c r="D29134" s="57"/>
      <c r="E29134" s="62"/>
    </row>
    <row r="29135">
      <c r="A29135" s="61"/>
      <c r="B29135" s="61"/>
      <c r="C29135" s="61"/>
      <c r="D29135" s="57"/>
      <c r="E29135" s="62"/>
    </row>
    <row r="29136">
      <c r="A29136" s="61"/>
      <c r="B29136" s="61"/>
      <c r="C29136" s="61"/>
      <c r="D29136" s="57"/>
      <c r="E29136" s="62"/>
    </row>
    <row r="29137">
      <c r="A29137" s="61"/>
      <c r="B29137" s="61"/>
      <c r="C29137" s="61"/>
      <c r="D29137" s="57"/>
      <c r="E29137" s="62"/>
    </row>
    <row r="29138">
      <c r="A29138" s="61"/>
      <c r="B29138" s="61"/>
      <c r="C29138" s="61"/>
      <c r="D29138" s="57"/>
      <c r="E29138" s="62"/>
    </row>
    <row r="29139">
      <c r="A29139" s="61"/>
      <c r="B29139" s="61"/>
      <c r="C29139" s="61"/>
      <c r="D29139" s="57"/>
      <c r="E29139" s="62"/>
    </row>
    <row r="29140">
      <c r="A29140" s="61"/>
      <c r="B29140" s="61"/>
      <c r="C29140" s="61"/>
      <c r="D29140" s="57"/>
      <c r="E29140" s="62"/>
    </row>
    <row r="29141">
      <c r="A29141" s="61"/>
      <c r="B29141" s="61"/>
      <c r="C29141" s="61"/>
      <c r="D29141" s="57"/>
      <c r="E29141" s="62"/>
    </row>
    <row r="29142">
      <c r="A29142" s="61"/>
      <c r="B29142" s="61"/>
      <c r="C29142" s="61"/>
      <c r="D29142" s="57"/>
      <c r="E29142" s="62"/>
    </row>
    <row r="29143">
      <c r="A29143" s="61"/>
      <c r="B29143" s="61"/>
      <c r="C29143" s="61"/>
      <c r="D29143" s="57"/>
      <c r="E29143" s="62"/>
    </row>
    <row r="29144">
      <c r="A29144" s="61"/>
      <c r="B29144" s="61"/>
      <c r="C29144" s="61"/>
      <c r="D29144" s="57"/>
      <c r="E29144" s="62"/>
    </row>
    <row r="29145">
      <c r="A29145" s="61"/>
      <c r="B29145" s="61"/>
      <c r="C29145" s="61"/>
      <c r="D29145" s="57"/>
      <c r="E29145" s="62"/>
    </row>
    <row r="29146">
      <c r="A29146" s="61"/>
      <c r="B29146" s="61"/>
      <c r="C29146" s="61"/>
      <c r="D29146" s="57"/>
      <c r="E29146" s="62"/>
    </row>
    <row r="29147">
      <c r="A29147" s="61"/>
      <c r="B29147" s="61"/>
      <c r="C29147" s="61"/>
      <c r="D29147" s="57"/>
      <c r="E29147" s="62"/>
    </row>
    <row r="29148">
      <c r="A29148" s="61"/>
      <c r="B29148" s="61"/>
      <c r="C29148" s="61"/>
      <c r="D29148" s="57"/>
      <c r="E29148" s="62"/>
    </row>
    <row r="29149">
      <c r="A29149" s="61"/>
      <c r="B29149" s="61"/>
      <c r="C29149" s="61"/>
      <c r="D29149" s="57"/>
      <c r="E29149" s="62"/>
    </row>
    <row r="29150">
      <c r="A29150" s="61"/>
      <c r="B29150" s="61"/>
      <c r="C29150" s="61"/>
      <c r="D29150" s="57"/>
      <c r="E29150" s="62"/>
    </row>
    <row r="29151">
      <c r="A29151" s="61"/>
      <c r="B29151" s="61"/>
      <c r="C29151" s="61"/>
      <c r="D29151" s="57"/>
      <c r="E29151" s="62"/>
    </row>
    <row r="29152">
      <c r="A29152" s="61"/>
      <c r="B29152" s="61"/>
      <c r="C29152" s="61"/>
      <c r="D29152" s="57"/>
      <c r="E29152" s="62"/>
    </row>
    <row r="29153">
      <c r="A29153" s="61"/>
      <c r="B29153" s="61"/>
      <c r="C29153" s="61"/>
      <c r="D29153" s="57"/>
      <c r="E29153" s="62"/>
    </row>
    <row r="29154">
      <c r="A29154" s="61"/>
      <c r="B29154" s="61"/>
      <c r="C29154" s="61"/>
      <c r="D29154" s="57"/>
      <c r="E29154" s="62"/>
    </row>
    <row r="29155">
      <c r="A29155" s="61"/>
      <c r="B29155" s="61"/>
      <c r="C29155" s="61"/>
      <c r="D29155" s="57"/>
      <c r="E29155" s="62"/>
    </row>
    <row r="29156">
      <c r="A29156" s="61"/>
      <c r="B29156" s="61"/>
      <c r="C29156" s="61"/>
      <c r="D29156" s="57"/>
      <c r="E29156" s="62"/>
    </row>
    <row r="29157">
      <c r="A29157" s="61"/>
      <c r="B29157" s="61"/>
      <c r="C29157" s="61"/>
      <c r="D29157" s="57"/>
      <c r="E29157" s="62"/>
    </row>
    <row r="29158">
      <c r="A29158" s="61"/>
      <c r="B29158" s="61"/>
      <c r="C29158" s="61"/>
      <c r="D29158" s="57"/>
      <c r="E29158" s="62"/>
    </row>
    <row r="29159">
      <c r="A29159" s="61"/>
      <c r="B29159" s="61"/>
      <c r="C29159" s="61"/>
      <c r="D29159" s="57"/>
      <c r="E29159" s="62"/>
    </row>
    <row r="29160">
      <c r="A29160" s="61"/>
      <c r="B29160" s="61"/>
      <c r="C29160" s="61"/>
      <c r="D29160" s="57"/>
      <c r="E29160" s="62"/>
    </row>
    <row r="29161">
      <c r="A29161" s="61"/>
      <c r="B29161" s="61"/>
      <c r="C29161" s="61"/>
      <c r="D29161" s="57"/>
      <c r="E29161" s="62"/>
    </row>
    <row r="29162">
      <c r="A29162" s="61"/>
      <c r="B29162" s="61"/>
      <c r="C29162" s="61"/>
      <c r="D29162" s="57"/>
      <c r="E29162" s="62"/>
    </row>
    <row r="29163">
      <c r="A29163" s="61"/>
      <c r="B29163" s="61"/>
      <c r="C29163" s="61"/>
      <c r="D29163" s="57"/>
      <c r="E29163" s="62"/>
    </row>
    <row r="29164">
      <c r="A29164" s="61"/>
      <c r="B29164" s="61"/>
      <c r="C29164" s="61"/>
      <c r="D29164" s="57"/>
      <c r="E29164" s="62"/>
    </row>
    <row r="29165">
      <c r="A29165" s="61"/>
      <c r="B29165" s="61"/>
      <c r="C29165" s="61"/>
      <c r="D29165" s="57"/>
      <c r="E29165" s="62"/>
    </row>
    <row r="29166">
      <c r="A29166" s="61"/>
      <c r="B29166" s="61"/>
      <c r="C29166" s="61"/>
      <c r="D29166" s="57"/>
      <c r="E29166" s="62"/>
    </row>
    <row r="29167">
      <c r="A29167" s="61"/>
      <c r="B29167" s="61"/>
      <c r="C29167" s="61"/>
      <c r="D29167" s="57"/>
      <c r="E29167" s="62"/>
    </row>
    <row r="29168">
      <c r="A29168" s="61"/>
      <c r="B29168" s="61"/>
      <c r="C29168" s="61"/>
      <c r="D29168" s="57"/>
      <c r="E29168" s="62"/>
    </row>
    <row r="29169">
      <c r="A29169" s="61"/>
      <c r="B29169" s="61"/>
      <c r="C29169" s="61"/>
      <c r="D29169" s="57"/>
      <c r="E29169" s="62"/>
    </row>
    <row r="29170">
      <c r="A29170" s="61"/>
      <c r="B29170" s="61"/>
      <c r="C29170" s="61"/>
      <c r="D29170" s="57"/>
      <c r="E29170" s="62"/>
    </row>
    <row r="29171">
      <c r="A29171" s="61"/>
      <c r="B29171" s="61"/>
      <c r="C29171" s="61"/>
      <c r="D29171" s="57"/>
      <c r="E29171" s="62"/>
    </row>
    <row r="29172">
      <c r="A29172" s="61"/>
      <c r="B29172" s="61"/>
      <c r="C29172" s="61"/>
      <c r="D29172" s="57"/>
      <c r="E29172" s="62"/>
    </row>
    <row r="29173">
      <c r="A29173" s="61"/>
      <c r="B29173" s="61"/>
      <c r="C29173" s="61"/>
      <c r="D29173" s="57"/>
      <c r="E29173" s="62"/>
    </row>
    <row r="29174">
      <c r="A29174" s="61"/>
      <c r="B29174" s="61"/>
      <c r="C29174" s="61"/>
      <c r="D29174" s="57"/>
      <c r="E29174" s="62"/>
    </row>
    <row r="29175">
      <c r="A29175" s="61"/>
      <c r="B29175" s="61"/>
      <c r="C29175" s="61"/>
      <c r="D29175" s="57"/>
      <c r="E29175" s="62"/>
    </row>
    <row r="29176">
      <c r="A29176" s="61"/>
      <c r="B29176" s="61"/>
      <c r="C29176" s="61"/>
      <c r="D29176" s="57"/>
      <c r="E29176" s="62"/>
    </row>
    <row r="29177">
      <c r="A29177" s="61"/>
      <c r="B29177" s="61"/>
      <c r="C29177" s="61"/>
      <c r="D29177" s="57"/>
      <c r="E29177" s="62"/>
    </row>
    <row r="29178">
      <c r="A29178" s="61"/>
      <c r="B29178" s="61"/>
      <c r="C29178" s="61"/>
      <c r="D29178" s="57"/>
      <c r="E29178" s="62"/>
    </row>
    <row r="29179">
      <c r="A29179" s="61"/>
      <c r="B29179" s="61"/>
      <c r="C29179" s="61"/>
      <c r="D29179" s="57"/>
      <c r="E29179" s="62"/>
    </row>
    <row r="29180">
      <c r="A29180" s="61"/>
      <c r="B29180" s="61"/>
      <c r="C29180" s="61"/>
      <c r="D29180" s="57"/>
      <c r="E29180" s="62"/>
    </row>
    <row r="29181">
      <c r="A29181" s="61"/>
      <c r="B29181" s="61"/>
      <c r="C29181" s="61"/>
      <c r="D29181" s="57"/>
      <c r="E29181" s="62"/>
    </row>
    <row r="29182">
      <c r="A29182" s="61"/>
      <c r="B29182" s="61"/>
      <c r="C29182" s="61"/>
      <c r="D29182" s="57"/>
      <c r="E29182" s="62"/>
    </row>
    <row r="29183">
      <c r="A29183" s="61"/>
      <c r="B29183" s="61"/>
      <c r="C29183" s="61"/>
      <c r="D29183" s="57"/>
      <c r="E29183" s="62"/>
    </row>
    <row r="29184">
      <c r="A29184" s="61"/>
      <c r="B29184" s="61"/>
      <c r="C29184" s="61"/>
      <c r="D29184" s="57"/>
      <c r="E29184" s="62"/>
    </row>
    <row r="29185">
      <c r="A29185" s="61"/>
      <c r="B29185" s="61"/>
      <c r="C29185" s="61"/>
      <c r="D29185" s="57"/>
      <c r="E29185" s="62"/>
    </row>
    <row r="29186">
      <c r="A29186" s="61"/>
      <c r="B29186" s="61"/>
      <c r="C29186" s="61"/>
      <c r="D29186" s="57"/>
      <c r="E29186" s="62"/>
    </row>
    <row r="29187">
      <c r="A29187" s="61"/>
      <c r="B29187" s="61"/>
      <c r="C29187" s="61"/>
      <c r="D29187" s="57"/>
      <c r="E29187" s="62"/>
    </row>
    <row r="29188">
      <c r="A29188" s="61"/>
      <c r="B29188" s="61"/>
      <c r="C29188" s="61"/>
      <c r="D29188" s="57"/>
      <c r="E29188" s="62"/>
    </row>
    <row r="29189">
      <c r="A29189" s="61"/>
      <c r="B29189" s="61"/>
      <c r="C29189" s="61"/>
      <c r="D29189" s="57"/>
      <c r="E29189" s="62"/>
    </row>
    <row r="29190">
      <c r="A29190" s="61"/>
      <c r="B29190" s="61"/>
      <c r="C29190" s="61"/>
      <c r="D29190" s="57"/>
      <c r="E29190" s="62"/>
    </row>
    <row r="29191">
      <c r="A29191" s="61"/>
      <c r="B29191" s="61"/>
      <c r="C29191" s="61"/>
      <c r="D29191" s="57"/>
      <c r="E29191" s="62"/>
    </row>
    <row r="29192">
      <c r="A29192" s="61"/>
      <c r="B29192" s="61"/>
      <c r="C29192" s="61"/>
      <c r="D29192" s="57"/>
      <c r="E29192" s="62"/>
    </row>
    <row r="29193">
      <c r="A29193" s="61"/>
      <c r="B29193" s="61"/>
      <c r="C29193" s="61"/>
      <c r="D29193" s="57"/>
      <c r="E29193" s="62"/>
    </row>
    <row r="29194">
      <c r="A29194" s="61"/>
      <c r="B29194" s="61"/>
      <c r="C29194" s="61"/>
      <c r="D29194" s="57"/>
      <c r="E29194" s="62"/>
    </row>
    <row r="29195">
      <c r="A29195" s="61"/>
      <c r="B29195" s="61"/>
      <c r="C29195" s="61"/>
      <c r="D29195" s="57"/>
      <c r="E29195" s="62"/>
    </row>
    <row r="29196">
      <c r="A29196" s="61"/>
      <c r="B29196" s="61"/>
      <c r="C29196" s="61"/>
      <c r="D29196" s="57"/>
      <c r="E29196" s="62"/>
    </row>
    <row r="29197">
      <c r="A29197" s="61"/>
      <c r="B29197" s="61"/>
      <c r="C29197" s="61"/>
      <c r="D29197" s="57"/>
      <c r="E29197" s="62"/>
    </row>
    <row r="29198">
      <c r="A29198" s="61"/>
      <c r="B29198" s="61"/>
      <c r="C29198" s="61"/>
      <c r="D29198" s="57"/>
      <c r="E29198" s="62"/>
    </row>
    <row r="29199">
      <c r="A29199" s="61"/>
      <c r="B29199" s="61"/>
      <c r="C29199" s="61"/>
      <c r="D29199" s="57"/>
      <c r="E29199" s="62"/>
    </row>
    <row r="29200">
      <c r="A29200" s="61"/>
      <c r="B29200" s="61"/>
      <c r="C29200" s="61"/>
      <c r="D29200" s="57"/>
      <c r="E29200" s="62"/>
    </row>
    <row r="29201">
      <c r="A29201" s="61"/>
      <c r="B29201" s="61"/>
      <c r="C29201" s="61"/>
      <c r="D29201" s="57"/>
      <c r="E29201" s="62"/>
    </row>
    <row r="29202">
      <c r="A29202" s="61"/>
      <c r="B29202" s="61"/>
      <c r="C29202" s="61"/>
      <c r="D29202" s="57"/>
      <c r="E29202" s="62"/>
    </row>
    <row r="29203">
      <c r="A29203" s="61"/>
      <c r="B29203" s="61"/>
      <c r="C29203" s="61"/>
      <c r="D29203" s="57"/>
      <c r="E29203" s="62"/>
    </row>
    <row r="29204">
      <c r="A29204" s="61"/>
      <c r="B29204" s="61"/>
      <c r="C29204" s="61"/>
      <c r="D29204" s="57"/>
      <c r="E29204" s="62"/>
    </row>
    <row r="29205">
      <c r="A29205" s="61"/>
      <c r="B29205" s="61"/>
      <c r="C29205" s="61"/>
      <c r="D29205" s="57"/>
      <c r="E29205" s="62"/>
    </row>
    <row r="29206">
      <c r="A29206" s="61"/>
      <c r="B29206" s="61"/>
      <c r="C29206" s="61"/>
      <c r="D29206" s="57"/>
      <c r="E29206" s="62"/>
    </row>
    <row r="29207">
      <c r="A29207" s="61"/>
      <c r="B29207" s="61"/>
      <c r="C29207" s="61"/>
      <c r="D29207" s="57"/>
      <c r="E29207" s="62"/>
    </row>
    <row r="29208">
      <c r="A29208" s="61"/>
      <c r="B29208" s="61"/>
      <c r="C29208" s="61"/>
      <c r="D29208" s="57"/>
      <c r="E29208" s="62"/>
    </row>
    <row r="29209">
      <c r="A29209" s="61"/>
      <c r="B29209" s="61"/>
      <c r="C29209" s="61"/>
      <c r="D29209" s="57"/>
      <c r="E29209" s="62"/>
    </row>
    <row r="29210">
      <c r="A29210" s="61"/>
      <c r="B29210" s="61"/>
      <c r="C29210" s="61"/>
      <c r="D29210" s="57"/>
      <c r="E29210" s="62"/>
    </row>
    <row r="29211">
      <c r="A29211" s="61"/>
      <c r="B29211" s="61"/>
      <c r="C29211" s="61"/>
      <c r="D29211" s="57"/>
      <c r="E29211" s="62"/>
    </row>
    <row r="29212">
      <c r="A29212" s="61"/>
      <c r="B29212" s="61"/>
      <c r="C29212" s="61"/>
      <c r="D29212" s="57"/>
      <c r="E29212" s="62"/>
    </row>
    <row r="29213">
      <c r="A29213" s="61"/>
      <c r="B29213" s="61"/>
      <c r="C29213" s="61"/>
      <c r="D29213" s="57"/>
      <c r="E29213" s="62"/>
    </row>
    <row r="29214">
      <c r="A29214" s="61"/>
      <c r="B29214" s="61"/>
      <c r="C29214" s="61"/>
      <c r="D29214" s="57"/>
      <c r="E29214" s="62"/>
    </row>
    <row r="29215">
      <c r="A29215" s="61"/>
      <c r="B29215" s="61"/>
      <c r="C29215" s="61"/>
      <c r="D29215" s="57"/>
      <c r="E29215" s="62"/>
    </row>
    <row r="29216">
      <c r="A29216" s="61"/>
      <c r="B29216" s="61"/>
      <c r="C29216" s="61"/>
      <c r="D29216" s="57"/>
      <c r="E29216" s="62"/>
    </row>
    <row r="29217">
      <c r="A29217" s="61"/>
      <c r="B29217" s="61"/>
      <c r="C29217" s="61"/>
      <c r="D29217" s="57"/>
      <c r="E29217" s="62"/>
    </row>
    <row r="29218">
      <c r="A29218" s="61"/>
      <c r="B29218" s="61"/>
      <c r="C29218" s="61"/>
      <c r="D29218" s="57"/>
      <c r="E29218" s="62"/>
    </row>
    <row r="29219">
      <c r="A29219" s="61"/>
      <c r="B29219" s="61"/>
      <c r="C29219" s="61"/>
      <c r="D29219" s="57"/>
      <c r="E29219" s="62"/>
    </row>
    <row r="29220">
      <c r="A29220" s="61"/>
      <c r="B29220" s="61"/>
      <c r="C29220" s="61"/>
      <c r="D29220" s="57"/>
      <c r="E29220" s="62"/>
    </row>
    <row r="29221">
      <c r="A29221" s="61"/>
      <c r="B29221" s="61"/>
      <c r="C29221" s="61"/>
      <c r="D29221" s="57"/>
      <c r="E29221" s="62"/>
    </row>
    <row r="29222">
      <c r="A29222" s="61"/>
      <c r="B29222" s="61"/>
      <c r="C29222" s="61"/>
      <c r="D29222" s="57"/>
      <c r="E29222" s="62"/>
    </row>
    <row r="29223">
      <c r="A29223" s="61"/>
      <c r="B29223" s="61"/>
      <c r="C29223" s="61"/>
      <c r="D29223" s="57"/>
      <c r="E29223" s="62"/>
    </row>
    <row r="29224">
      <c r="A29224" s="61"/>
      <c r="B29224" s="61"/>
      <c r="C29224" s="61"/>
      <c r="D29224" s="57"/>
      <c r="E29224" s="62"/>
    </row>
    <row r="29225">
      <c r="A29225" s="61"/>
      <c r="B29225" s="61"/>
      <c r="C29225" s="61"/>
      <c r="D29225" s="57"/>
      <c r="E29225" s="62"/>
    </row>
    <row r="29226">
      <c r="A29226" s="61"/>
      <c r="B29226" s="61"/>
      <c r="C29226" s="61"/>
      <c r="D29226" s="57"/>
      <c r="E29226" s="62"/>
    </row>
    <row r="29227">
      <c r="A29227" s="61"/>
      <c r="B29227" s="61"/>
      <c r="C29227" s="61"/>
      <c r="D29227" s="57"/>
      <c r="E29227" s="62"/>
    </row>
    <row r="29228">
      <c r="A29228" s="61"/>
      <c r="B29228" s="61"/>
      <c r="C29228" s="61"/>
      <c r="D29228" s="57"/>
      <c r="E29228" s="62"/>
    </row>
    <row r="29229">
      <c r="A29229" s="61"/>
      <c r="B29229" s="61"/>
      <c r="C29229" s="61"/>
      <c r="D29229" s="57"/>
      <c r="E29229" s="62"/>
    </row>
    <row r="29230">
      <c r="A29230" s="61"/>
      <c r="B29230" s="61"/>
      <c r="C29230" s="61"/>
      <c r="D29230" s="57"/>
      <c r="E29230" s="62"/>
    </row>
    <row r="29231">
      <c r="A29231" s="61"/>
      <c r="B29231" s="61"/>
      <c r="C29231" s="61"/>
      <c r="D29231" s="57"/>
      <c r="E29231" s="62"/>
    </row>
    <row r="29232">
      <c r="A29232" s="61"/>
      <c r="B29232" s="61"/>
      <c r="C29232" s="61"/>
      <c r="D29232" s="57"/>
      <c r="E29232" s="62"/>
    </row>
    <row r="29233">
      <c r="A29233" s="61"/>
      <c r="B29233" s="61"/>
      <c r="C29233" s="61"/>
      <c r="D29233" s="57"/>
      <c r="E29233" s="62"/>
    </row>
    <row r="29234">
      <c r="A29234" s="61"/>
      <c r="B29234" s="61"/>
      <c r="C29234" s="61"/>
      <c r="D29234" s="57"/>
      <c r="E29234" s="62"/>
    </row>
    <row r="29235">
      <c r="A29235" s="61"/>
      <c r="B29235" s="61"/>
      <c r="C29235" s="61"/>
      <c r="D29235" s="57"/>
      <c r="E29235" s="62"/>
    </row>
    <row r="29236">
      <c r="A29236" s="61"/>
      <c r="B29236" s="61"/>
      <c r="C29236" s="61"/>
      <c r="D29236" s="57"/>
      <c r="E29236" s="62"/>
    </row>
    <row r="29237">
      <c r="A29237" s="61"/>
      <c r="B29237" s="61"/>
      <c r="C29237" s="61"/>
      <c r="D29237" s="57"/>
      <c r="E29237" s="62"/>
    </row>
    <row r="29238">
      <c r="A29238" s="61"/>
      <c r="B29238" s="61"/>
      <c r="C29238" s="61"/>
      <c r="D29238" s="57"/>
      <c r="E29238" s="62"/>
    </row>
    <row r="29239">
      <c r="A29239" s="61"/>
      <c r="B29239" s="61"/>
      <c r="C29239" s="61"/>
      <c r="D29239" s="57"/>
      <c r="E29239" s="62"/>
    </row>
    <row r="29240">
      <c r="A29240" s="61"/>
      <c r="B29240" s="61"/>
      <c r="C29240" s="61"/>
      <c r="D29240" s="57"/>
      <c r="E29240" s="62"/>
    </row>
    <row r="29241">
      <c r="A29241" s="61"/>
      <c r="B29241" s="61"/>
      <c r="C29241" s="61"/>
      <c r="D29241" s="57"/>
      <c r="E29241" s="62"/>
    </row>
    <row r="29242">
      <c r="A29242" s="61"/>
      <c r="B29242" s="61"/>
      <c r="C29242" s="61"/>
      <c r="D29242" s="57"/>
      <c r="E29242" s="62"/>
    </row>
    <row r="29243">
      <c r="A29243" s="61"/>
      <c r="B29243" s="61"/>
      <c r="C29243" s="61"/>
      <c r="D29243" s="57"/>
      <c r="E29243" s="62"/>
    </row>
    <row r="29244">
      <c r="A29244" s="61"/>
      <c r="B29244" s="61"/>
      <c r="C29244" s="61"/>
      <c r="D29244" s="57"/>
      <c r="E29244" s="62"/>
    </row>
    <row r="29245">
      <c r="A29245" s="61"/>
      <c r="B29245" s="61"/>
      <c r="C29245" s="61"/>
      <c r="D29245" s="57"/>
      <c r="E29245" s="62"/>
    </row>
    <row r="29246">
      <c r="A29246" s="61"/>
      <c r="B29246" s="61"/>
      <c r="C29246" s="61"/>
      <c r="D29246" s="57"/>
      <c r="E29246" s="62"/>
    </row>
    <row r="29247">
      <c r="A29247" s="61"/>
      <c r="B29247" s="61"/>
      <c r="C29247" s="61"/>
      <c r="D29247" s="57"/>
      <c r="E29247" s="62"/>
    </row>
    <row r="29248">
      <c r="A29248" s="61"/>
      <c r="B29248" s="61"/>
      <c r="C29248" s="61"/>
      <c r="D29248" s="57"/>
      <c r="E29248" s="62"/>
    </row>
    <row r="29249">
      <c r="A29249" s="61"/>
      <c r="B29249" s="61"/>
      <c r="C29249" s="61"/>
      <c r="D29249" s="57"/>
      <c r="E29249" s="62"/>
    </row>
    <row r="29250">
      <c r="A29250" s="61"/>
      <c r="B29250" s="61"/>
      <c r="C29250" s="61"/>
      <c r="D29250" s="57"/>
      <c r="E29250" s="62"/>
    </row>
    <row r="29251">
      <c r="A29251" s="61"/>
      <c r="B29251" s="61"/>
      <c r="C29251" s="61"/>
      <c r="D29251" s="57"/>
      <c r="E29251" s="62"/>
    </row>
    <row r="29252">
      <c r="A29252" s="61"/>
      <c r="B29252" s="61"/>
      <c r="C29252" s="61"/>
      <c r="D29252" s="57"/>
      <c r="E29252" s="62"/>
    </row>
    <row r="29253">
      <c r="A29253" s="61"/>
      <c r="B29253" s="61"/>
      <c r="C29253" s="61"/>
      <c r="D29253" s="57"/>
      <c r="E29253" s="62"/>
    </row>
    <row r="29254">
      <c r="A29254" s="61"/>
      <c r="B29254" s="61"/>
      <c r="C29254" s="61"/>
      <c r="D29254" s="57"/>
      <c r="E29254" s="62"/>
    </row>
    <row r="29255">
      <c r="A29255" s="61"/>
      <c r="B29255" s="61"/>
      <c r="C29255" s="61"/>
      <c r="D29255" s="57"/>
      <c r="E29255" s="62"/>
    </row>
    <row r="29256">
      <c r="A29256" s="61"/>
      <c r="B29256" s="61"/>
      <c r="C29256" s="61"/>
      <c r="D29256" s="57"/>
      <c r="E29256" s="62"/>
    </row>
    <row r="29257">
      <c r="A29257" s="61"/>
      <c r="B29257" s="61"/>
      <c r="C29257" s="61"/>
      <c r="D29257" s="57"/>
      <c r="E29257" s="62"/>
    </row>
    <row r="29258">
      <c r="A29258" s="61"/>
      <c r="B29258" s="61"/>
      <c r="C29258" s="61"/>
      <c r="D29258" s="57"/>
      <c r="E29258" s="62"/>
    </row>
    <row r="29259">
      <c r="A29259" s="61"/>
      <c r="B29259" s="61"/>
      <c r="C29259" s="61"/>
      <c r="D29259" s="57"/>
      <c r="E29259" s="62"/>
    </row>
    <row r="29260">
      <c r="A29260" s="61"/>
      <c r="B29260" s="61"/>
      <c r="C29260" s="61"/>
      <c r="D29260" s="57"/>
      <c r="E29260" s="62"/>
    </row>
    <row r="29261">
      <c r="A29261" s="61"/>
      <c r="B29261" s="61"/>
      <c r="C29261" s="61"/>
      <c r="D29261" s="57"/>
      <c r="E29261" s="62"/>
    </row>
    <row r="29262">
      <c r="A29262" s="61"/>
      <c r="B29262" s="61"/>
      <c r="C29262" s="61"/>
      <c r="D29262" s="57"/>
      <c r="E29262" s="62"/>
    </row>
    <row r="29263">
      <c r="A29263" s="61"/>
      <c r="B29263" s="61"/>
      <c r="C29263" s="61"/>
      <c r="D29263" s="57"/>
      <c r="E29263" s="62"/>
    </row>
    <row r="29264">
      <c r="A29264" s="61"/>
      <c r="B29264" s="61"/>
      <c r="C29264" s="61"/>
      <c r="D29264" s="57"/>
      <c r="E29264" s="62"/>
    </row>
    <row r="29265">
      <c r="A29265" s="61"/>
      <c r="B29265" s="61"/>
      <c r="C29265" s="61"/>
      <c r="D29265" s="57"/>
      <c r="E29265" s="62"/>
    </row>
    <row r="29266">
      <c r="A29266" s="61"/>
      <c r="B29266" s="61"/>
      <c r="C29266" s="61"/>
      <c r="D29266" s="57"/>
      <c r="E29266" s="62"/>
    </row>
    <row r="29267">
      <c r="A29267" s="61"/>
      <c r="B29267" s="61"/>
      <c r="C29267" s="61"/>
      <c r="D29267" s="57"/>
      <c r="E29267" s="62"/>
    </row>
    <row r="29268">
      <c r="A29268" s="61"/>
      <c r="B29268" s="61"/>
      <c r="C29268" s="61"/>
      <c r="D29268" s="57"/>
      <c r="E29268" s="62"/>
    </row>
    <row r="29269">
      <c r="A29269" s="61"/>
      <c r="B29269" s="61"/>
      <c r="C29269" s="61"/>
      <c r="D29269" s="57"/>
      <c r="E29269" s="62"/>
    </row>
    <row r="29270">
      <c r="A29270" s="61"/>
      <c r="B29270" s="61"/>
      <c r="C29270" s="61"/>
      <c r="D29270" s="57"/>
      <c r="E29270" s="62"/>
    </row>
    <row r="29271">
      <c r="A29271" s="61"/>
      <c r="B29271" s="61"/>
      <c r="C29271" s="61"/>
      <c r="D29271" s="57"/>
      <c r="E29271" s="62"/>
    </row>
    <row r="29272">
      <c r="A29272" s="61"/>
      <c r="B29272" s="61"/>
      <c r="C29272" s="61"/>
      <c r="D29272" s="57"/>
      <c r="E29272" s="62"/>
    </row>
    <row r="29273">
      <c r="A29273" s="61"/>
      <c r="B29273" s="61"/>
      <c r="C29273" s="61"/>
      <c r="D29273" s="57"/>
      <c r="E29273" s="62"/>
    </row>
    <row r="29274">
      <c r="A29274" s="61"/>
      <c r="B29274" s="61"/>
      <c r="C29274" s="61"/>
      <c r="D29274" s="57"/>
      <c r="E29274" s="62"/>
    </row>
    <row r="29275">
      <c r="A29275" s="61"/>
      <c r="B29275" s="61"/>
      <c r="C29275" s="61"/>
      <c r="D29275" s="57"/>
      <c r="E29275" s="62"/>
    </row>
    <row r="29276">
      <c r="A29276" s="61"/>
      <c r="B29276" s="61"/>
      <c r="C29276" s="61"/>
      <c r="D29276" s="57"/>
      <c r="E29276" s="62"/>
    </row>
    <row r="29277">
      <c r="A29277" s="61"/>
      <c r="B29277" s="61"/>
      <c r="C29277" s="61"/>
      <c r="D29277" s="57"/>
      <c r="E29277" s="62"/>
    </row>
    <row r="29278">
      <c r="A29278" s="61"/>
      <c r="B29278" s="61"/>
      <c r="C29278" s="61"/>
      <c r="D29278" s="57"/>
      <c r="E29278" s="62"/>
    </row>
    <row r="29279">
      <c r="A29279" s="61"/>
      <c r="B29279" s="61"/>
      <c r="C29279" s="61"/>
      <c r="D29279" s="57"/>
      <c r="E29279" s="62"/>
    </row>
    <row r="29280">
      <c r="A29280" s="61"/>
      <c r="B29280" s="61"/>
      <c r="C29280" s="61"/>
      <c r="D29280" s="57"/>
      <c r="E29280" s="62"/>
    </row>
    <row r="29281">
      <c r="A29281" s="61"/>
      <c r="B29281" s="61"/>
      <c r="C29281" s="61"/>
      <c r="D29281" s="57"/>
      <c r="E29281" s="62"/>
    </row>
    <row r="29282">
      <c r="A29282" s="61"/>
      <c r="B29282" s="61"/>
      <c r="C29282" s="61"/>
      <c r="D29282" s="57"/>
      <c r="E29282" s="62"/>
    </row>
    <row r="29283">
      <c r="A29283" s="61"/>
      <c r="B29283" s="61"/>
      <c r="C29283" s="61"/>
      <c r="D29283" s="57"/>
      <c r="E29283" s="62"/>
    </row>
    <row r="29284">
      <c r="A29284" s="61"/>
      <c r="B29284" s="61"/>
      <c r="C29284" s="61"/>
      <c r="D29284" s="57"/>
      <c r="E29284" s="62"/>
    </row>
    <row r="29285">
      <c r="A29285" s="61"/>
      <c r="B29285" s="61"/>
      <c r="C29285" s="61"/>
      <c r="D29285" s="57"/>
      <c r="E29285" s="62"/>
    </row>
    <row r="29286">
      <c r="A29286" s="61"/>
      <c r="B29286" s="61"/>
      <c r="C29286" s="61"/>
      <c r="D29286" s="57"/>
      <c r="E29286" s="62"/>
    </row>
    <row r="29287">
      <c r="A29287" s="61"/>
      <c r="B29287" s="61"/>
      <c r="C29287" s="61"/>
      <c r="D29287" s="57"/>
      <c r="E29287" s="62"/>
    </row>
    <row r="29288">
      <c r="A29288" s="61"/>
      <c r="B29288" s="61"/>
      <c r="C29288" s="61"/>
      <c r="D29288" s="57"/>
      <c r="E29288" s="62"/>
    </row>
    <row r="29289">
      <c r="A29289" s="61"/>
      <c r="B29289" s="61"/>
      <c r="C29289" s="61"/>
      <c r="D29289" s="57"/>
      <c r="E29289" s="62"/>
    </row>
    <row r="29290">
      <c r="A29290" s="61"/>
      <c r="B29290" s="61"/>
      <c r="C29290" s="61"/>
      <c r="D29290" s="57"/>
      <c r="E29290" s="62"/>
    </row>
    <row r="29291">
      <c r="A29291" s="61"/>
      <c r="B29291" s="61"/>
      <c r="C29291" s="61"/>
      <c r="D29291" s="57"/>
      <c r="E29291" s="62"/>
    </row>
    <row r="29292">
      <c r="A29292" s="61"/>
      <c r="B29292" s="61"/>
      <c r="C29292" s="61"/>
      <c r="D29292" s="57"/>
      <c r="E29292" s="62"/>
    </row>
    <row r="29293">
      <c r="A29293" s="61"/>
      <c r="B29293" s="61"/>
      <c r="C29293" s="61"/>
      <c r="D29293" s="57"/>
      <c r="E29293" s="62"/>
    </row>
    <row r="29294">
      <c r="A29294" s="61"/>
      <c r="B29294" s="61"/>
      <c r="C29294" s="61"/>
      <c r="D29294" s="57"/>
      <c r="E29294" s="62"/>
    </row>
    <row r="29295">
      <c r="A29295" s="61"/>
      <c r="B29295" s="61"/>
      <c r="C29295" s="61"/>
      <c r="D29295" s="57"/>
      <c r="E29295" s="62"/>
    </row>
    <row r="29296">
      <c r="A29296" s="61"/>
      <c r="B29296" s="61"/>
      <c r="C29296" s="61"/>
      <c r="D29296" s="57"/>
      <c r="E29296" s="62"/>
    </row>
    <row r="29297">
      <c r="A29297" s="61"/>
      <c r="B29297" s="61"/>
      <c r="C29297" s="61"/>
      <c r="D29297" s="57"/>
      <c r="E29297" s="62"/>
    </row>
    <row r="29298">
      <c r="A29298" s="61"/>
      <c r="B29298" s="61"/>
      <c r="C29298" s="61"/>
      <c r="D29298" s="57"/>
      <c r="E29298" s="62"/>
    </row>
    <row r="29299">
      <c r="A29299" s="61"/>
      <c r="B29299" s="61"/>
      <c r="C29299" s="61"/>
      <c r="D29299" s="57"/>
      <c r="E29299" s="62"/>
    </row>
    <row r="29300">
      <c r="A29300" s="61"/>
      <c r="B29300" s="61"/>
      <c r="C29300" s="61"/>
      <c r="D29300" s="57"/>
      <c r="E29300" s="62"/>
    </row>
    <row r="29301">
      <c r="A29301" s="61"/>
      <c r="B29301" s="61"/>
      <c r="C29301" s="61"/>
      <c r="D29301" s="57"/>
      <c r="E29301" s="62"/>
    </row>
    <row r="29302">
      <c r="A29302" s="61"/>
      <c r="B29302" s="61"/>
      <c r="C29302" s="61"/>
      <c r="D29302" s="57"/>
      <c r="E29302" s="62"/>
    </row>
    <row r="29303">
      <c r="A29303" s="61"/>
      <c r="B29303" s="61"/>
      <c r="C29303" s="61"/>
      <c r="D29303" s="57"/>
      <c r="E29303" s="62"/>
    </row>
    <row r="29304">
      <c r="A29304" s="61"/>
      <c r="B29304" s="61"/>
      <c r="C29304" s="61"/>
      <c r="D29304" s="57"/>
      <c r="E29304" s="62"/>
    </row>
    <row r="29305">
      <c r="A29305" s="61"/>
      <c r="B29305" s="61"/>
      <c r="C29305" s="61"/>
      <c r="D29305" s="57"/>
      <c r="E29305" s="62"/>
    </row>
    <row r="29306">
      <c r="A29306" s="61"/>
      <c r="B29306" s="61"/>
      <c r="C29306" s="61"/>
      <c r="D29306" s="57"/>
      <c r="E29306" s="62"/>
    </row>
    <row r="29307">
      <c r="A29307" s="61"/>
      <c r="B29307" s="61"/>
      <c r="C29307" s="61"/>
      <c r="D29307" s="57"/>
      <c r="E29307" s="62"/>
    </row>
    <row r="29308">
      <c r="A29308" s="61"/>
      <c r="B29308" s="61"/>
      <c r="C29308" s="61"/>
      <c r="D29308" s="57"/>
      <c r="E29308" s="62"/>
    </row>
    <row r="29309">
      <c r="A29309" s="61"/>
      <c r="B29309" s="61"/>
      <c r="C29309" s="61"/>
      <c r="D29309" s="57"/>
      <c r="E29309" s="62"/>
    </row>
    <row r="29310">
      <c r="A29310" s="61"/>
      <c r="B29310" s="61"/>
      <c r="C29310" s="61"/>
      <c r="D29310" s="57"/>
      <c r="E29310" s="62"/>
    </row>
    <row r="29311">
      <c r="A29311" s="61"/>
      <c r="B29311" s="61"/>
      <c r="C29311" s="61"/>
      <c r="D29311" s="57"/>
      <c r="E29311" s="62"/>
    </row>
    <row r="29312">
      <c r="A29312" s="61"/>
      <c r="B29312" s="61"/>
      <c r="C29312" s="61"/>
      <c r="D29312" s="57"/>
      <c r="E29312" s="62"/>
    </row>
    <row r="29313">
      <c r="A29313" s="61"/>
      <c r="B29313" s="61"/>
      <c r="C29313" s="61"/>
      <c r="D29313" s="57"/>
      <c r="E29313" s="62"/>
    </row>
    <row r="29314">
      <c r="A29314" s="61"/>
      <c r="B29314" s="61"/>
      <c r="C29314" s="61"/>
      <c r="D29314" s="57"/>
      <c r="E29314" s="62"/>
    </row>
    <row r="29315">
      <c r="A29315" s="61"/>
      <c r="B29315" s="61"/>
      <c r="C29315" s="61"/>
      <c r="D29315" s="57"/>
      <c r="E29315" s="62"/>
    </row>
    <row r="29316">
      <c r="A29316" s="61"/>
      <c r="B29316" s="61"/>
      <c r="C29316" s="61"/>
      <c r="D29316" s="57"/>
      <c r="E29316" s="62"/>
    </row>
    <row r="29317">
      <c r="A29317" s="61"/>
      <c r="B29317" s="61"/>
      <c r="C29317" s="61"/>
      <c r="D29317" s="57"/>
      <c r="E29317" s="62"/>
    </row>
    <row r="29318">
      <c r="A29318" s="61"/>
      <c r="B29318" s="61"/>
      <c r="C29318" s="61"/>
      <c r="D29318" s="57"/>
      <c r="E29318" s="62"/>
    </row>
    <row r="29319">
      <c r="A29319" s="61"/>
      <c r="B29319" s="61"/>
      <c r="C29319" s="61"/>
      <c r="D29319" s="57"/>
      <c r="E29319" s="62"/>
    </row>
    <row r="29320">
      <c r="A29320" s="61"/>
      <c r="B29320" s="61"/>
      <c r="C29320" s="61"/>
      <c r="D29320" s="57"/>
      <c r="E29320" s="62"/>
    </row>
    <row r="29321">
      <c r="A29321" s="61"/>
      <c r="B29321" s="61"/>
      <c r="C29321" s="61"/>
      <c r="D29321" s="57"/>
      <c r="E29321" s="62"/>
    </row>
    <row r="29322">
      <c r="A29322" s="61"/>
      <c r="B29322" s="61"/>
      <c r="C29322" s="61"/>
      <c r="D29322" s="57"/>
      <c r="E29322" s="62"/>
    </row>
    <row r="29323">
      <c r="A29323" s="61"/>
      <c r="B29323" s="61"/>
      <c r="C29323" s="61"/>
      <c r="D29323" s="57"/>
      <c r="E29323" s="62"/>
    </row>
    <row r="29324">
      <c r="A29324" s="61"/>
      <c r="B29324" s="61"/>
      <c r="C29324" s="61"/>
      <c r="D29324" s="57"/>
      <c r="E29324" s="62"/>
    </row>
    <row r="29325">
      <c r="A29325" s="61"/>
      <c r="B29325" s="61"/>
      <c r="C29325" s="61"/>
      <c r="D29325" s="57"/>
      <c r="E29325" s="62"/>
    </row>
    <row r="29326">
      <c r="A29326" s="61"/>
      <c r="B29326" s="61"/>
      <c r="C29326" s="61"/>
      <c r="D29326" s="57"/>
      <c r="E29326" s="62"/>
    </row>
    <row r="29327">
      <c r="A29327" s="61"/>
      <c r="B29327" s="61"/>
      <c r="C29327" s="61"/>
      <c r="D29327" s="57"/>
      <c r="E29327" s="62"/>
    </row>
    <row r="29328">
      <c r="A29328" s="61"/>
      <c r="B29328" s="61"/>
      <c r="C29328" s="61"/>
      <c r="D29328" s="57"/>
      <c r="E29328" s="62"/>
    </row>
    <row r="29329">
      <c r="A29329" s="61"/>
      <c r="B29329" s="61"/>
      <c r="C29329" s="61"/>
      <c r="D29329" s="57"/>
      <c r="E29329" s="62"/>
    </row>
    <row r="29330">
      <c r="A29330" s="61"/>
      <c r="B29330" s="61"/>
      <c r="C29330" s="61"/>
      <c r="D29330" s="57"/>
      <c r="E29330" s="62"/>
    </row>
    <row r="29331">
      <c r="A29331" s="61"/>
      <c r="B29331" s="61"/>
      <c r="C29331" s="61"/>
      <c r="D29331" s="57"/>
      <c r="E29331" s="62"/>
    </row>
    <row r="29332">
      <c r="A29332" s="61"/>
      <c r="B29332" s="61"/>
      <c r="C29332" s="61"/>
      <c r="D29332" s="57"/>
      <c r="E29332" s="62"/>
    </row>
    <row r="29333">
      <c r="A29333" s="61"/>
      <c r="B29333" s="61"/>
      <c r="C29333" s="61"/>
      <c r="D29333" s="57"/>
      <c r="E29333" s="62"/>
    </row>
    <row r="29334">
      <c r="A29334" s="61"/>
      <c r="B29334" s="61"/>
      <c r="C29334" s="61"/>
      <c r="D29334" s="57"/>
      <c r="E29334" s="62"/>
    </row>
    <row r="29335">
      <c r="A29335" s="61"/>
      <c r="B29335" s="61"/>
      <c r="C29335" s="61"/>
      <c r="D29335" s="57"/>
      <c r="E29335" s="62"/>
    </row>
    <row r="29336">
      <c r="A29336" s="61"/>
      <c r="B29336" s="61"/>
      <c r="C29336" s="61"/>
      <c r="D29336" s="57"/>
      <c r="E29336" s="62"/>
    </row>
    <row r="29337">
      <c r="A29337" s="61"/>
      <c r="B29337" s="61"/>
      <c r="C29337" s="61"/>
      <c r="D29337" s="57"/>
      <c r="E29337" s="62"/>
    </row>
    <row r="29338">
      <c r="A29338" s="61"/>
      <c r="B29338" s="61"/>
      <c r="C29338" s="61"/>
      <c r="D29338" s="57"/>
      <c r="E29338" s="62"/>
    </row>
    <row r="29339">
      <c r="A29339" s="61"/>
      <c r="B29339" s="61"/>
      <c r="C29339" s="61"/>
      <c r="D29339" s="57"/>
      <c r="E29339" s="62"/>
    </row>
    <row r="29340">
      <c r="A29340" s="61"/>
      <c r="B29340" s="61"/>
      <c r="C29340" s="61"/>
      <c r="D29340" s="57"/>
      <c r="E29340" s="62"/>
    </row>
    <row r="29341">
      <c r="A29341" s="61"/>
      <c r="B29341" s="61"/>
      <c r="C29341" s="61"/>
      <c r="D29341" s="57"/>
      <c r="E29341" s="62"/>
    </row>
    <row r="29342">
      <c r="A29342" s="61"/>
      <c r="B29342" s="61"/>
      <c r="C29342" s="61"/>
      <c r="D29342" s="57"/>
      <c r="E29342" s="62"/>
    </row>
    <row r="29343">
      <c r="A29343" s="61"/>
      <c r="B29343" s="61"/>
      <c r="C29343" s="61"/>
      <c r="D29343" s="57"/>
      <c r="E29343" s="62"/>
    </row>
    <row r="29344">
      <c r="A29344" s="61"/>
      <c r="B29344" s="61"/>
      <c r="C29344" s="61"/>
      <c r="D29344" s="57"/>
      <c r="E29344" s="62"/>
    </row>
    <row r="29345">
      <c r="A29345" s="61"/>
      <c r="B29345" s="61"/>
      <c r="C29345" s="61"/>
      <c r="D29345" s="57"/>
      <c r="E29345" s="62"/>
    </row>
    <row r="29346">
      <c r="A29346" s="61"/>
      <c r="B29346" s="61"/>
      <c r="C29346" s="61"/>
      <c r="D29346" s="57"/>
      <c r="E29346" s="62"/>
    </row>
    <row r="29347">
      <c r="A29347" s="61"/>
      <c r="B29347" s="61"/>
      <c r="C29347" s="61"/>
      <c r="D29347" s="57"/>
      <c r="E29347" s="62"/>
    </row>
    <row r="29348">
      <c r="A29348" s="61"/>
      <c r="B29348" s="61"/>
      <c r="C29348" s="61"/>
      <c r="D29348" s="57"/>
      <c r="E29348" s="62"/>
    </row>
    <row r="29349">
      <c r="A29349" s="61"/>
      <c r="B29349" s="61"/>
      <c r="C29349" s="61"/>
      <c r="D29349" s="57"/>
      <c r="E29349" s="62"/>
    </row>
    <row r="29350">
      <c r="A29350" s="61"/>
      <c r="B29350" s="61"/>
      <c r="C29350" s="61"/>
      <c r="D29350" s="57"/>
      <c r="E29350" s="62"/>
    </row>
    <row r="29351">
      <c r="A29351" s="61"/>
      <c r="B29351" s="61"/>
      <c r="C29351" s="61"/>
      <c r="D29351" s="57"/>
      <c r="E29351" s="62"/>
    </row>
    <row r="29352">
      <c r="A29352" s="61"/>
      <c r="B29352" s="61"/>
      <c r="C29352" s="61"/>
      <c r="D29352" s="57"/>
      <c r="E29352" s="62"/>
    </row>
    <row r="29353">
      <c r="A29353" s="61"/>
      <c r="B29353" s="61"/>
      <c r="C29353" s="61"/>
      <c r="D29353" s="57"/>
      <c r="E29353" s="62"/>
    </row>
    <row r="29354">
      <c r="A29354" s="61"/>
      <c r="B29354" s="61"/>
      <c r="C29354" s="61"/>
      <c r="D29354" s="57"/>
      <c r="E29354" s="62"/>
    </row>
    <row r="29355">
      <c r="A29355" s="61"/>
      <c r="B29355" s="61"/>
      <c r="C29355" s="61"/>
      <c r="D29355" s="57"/>
      <c r="E29355" s="62"/>
    </row>
    <row r="29356">
      <c r="A29356" s="61"/>
      <c r="B29356" s="61"/>
      <c r="C29356" s="61"/>
      <c r="D29356" s="57"/>
      <c r="E29356" s="62"/>
    </row>
    <row r="29357">
      <c r="A29357" s="61"/>
      <c r="B29357" s="61"/>
      <c r="C29357" s="61"/>
      <c r="D29357" s="57"/>
      <c r="E29357" s="62"/>
    </row>
    <row r="29358">
      <c r="A29358" s="61"/>
      <c r="B29358" s="61"/>
      <c r="C29358" s="61"/>
      <c r="D29358" s="57"/>
      <c r="E29358" s="62"/>
    </row>
    <row r="29359">
      <c r="A29359" s="61"/>
      <c r="B29359" s="61"/>
      <c r="C29359" s="61"/>
      <c r="D29359" s="57"/>
      <c r="E29359" s="62"/>
    </row>
    <row r="29360">
      <c r="A29360" s="61"/>
      <c r="B29360" s="61"/>
      <c r="C29360" s="61"/>
      <c r="D29360" s="57"/>
      <c r="E29360" s="62"/>
    </row>
    <row r="29361">
      <c r="A29361" s="61"/>
      <c r="B29361" s="61"/>
      <c r="C29361" s="61"/>
      <c r="D29361" s="57"/>
      <c r="E29361" s="62"/>
    </row>
    <row r="29362">
      <c r="A29362" s="61"/>
      <c r="B29362" s="61"/>
      <c r="C29362" s="61"/>
      <c r="D29362" s="57"/>
      <c r="E29362" s="62"/>
    </row>
    <row r="29363">
      <c r="A29363" s="61"/>
      <c r="B29363" s="61"/>
      <c r="C29363" s="61"/>
      <c r="D29363" s="57"/>
      <c r="E29363" s="62"/>
    </row>
    <row r="29364">
      <c r="A29364" s="61"/>
      <c r="B29364" s="61"/>
      <c r="C29364" s="61"/>
      <c r="D29364" s="57"/>
      <c r="E29364" s="62"/>
    </row>
    <row r="29365">
      <c r="A29365" s="61"/>
      <c r="B29365" s="61"/>
      <c r="C29365" s="61"/>
      <c r="D29365" s="57"/>
      <c r="E29365" s="62"/>
    </row>
    <row r="29366">
      <c r="A29366" s="61"/>
      <c r="B29366" s="61"/>
      <c r="C29366" s="61"/>
      <c r="D29366" s="57"/>
      <c r="E29366" s="62"/>
    </row>
    <row r="29367">
      <c r="A29367" s="61"/>
      <c r="B29367" s="61"/>
      <c r="C29367" s="61"/>
      <c r="D29367" s="57"/>
      <c r="E29367" s="62"/>
    </row>
    <row r="29368">
      <c r="A29368" s="61"/>
      <c r="B29368" s="61"/>
      <c r="C29368" s="61"/>
      <c r="D29368" s="57"/>
      <c r="E29368" s="62"/>
    </row>
    <row r="29369">
      <c r="A29369" s="61"/>
      <c r="B29369" s="61"/>
      <c r="C29369" s="61"/>
      <c r="D29369" s="57"/>
      <c r="E29369" s="62"/>
    </row>
    <row r="29370">
      <c r="A29370" s="61"/>
      <c r="B29370" s="61"/>
      <c r="C29370" s="61"/>
      <c r="D29370" s="57"/>
      <c r="E29370" s="62"/>
    </row>
    <row r="29371">
      <c r="A29371" s="61"/>
      <c r="B29371" s="61"/>
      <c r="C29371" s="61"/>
      <c r="D29371" s="57"/>
      <c r="E29371" s="62"/>
    </row>
    <row r="29372">
      <c r="A29372" s="61"/>
      <c r="B29372" s="61"/>
      <c r="C29372" s="61"/>
      <c r="D29372" s="57"/>
      <c r="E29372" s="62"/>
    </row>
    <row r="29373">
      <c r="A29373" s="61"/>
      <c r="B29373" s="61"/>
      <c r="C29373" s="61"/>
      <c r="D29373" s="57"/>
      <c r="E29373" s="62"/>
    </row>
    <row r="29374">
      <c r="A29374" s="61"/>
      <c r="B29374" s="61"/>
      <c r="C29374" s="61"/>
      <c r="D29374" s="57"/>
      <c r="E29374" s="62"/>
    </row>
    <row r="29375">
      <c r="A29375" s="61"/>
      <c r="B29375" s="61"/>
      <c r="C29375" s="61"/>
      <c r="D29375" s="57"/>
      <c r="E29375" s="62"/>
    </row>
    <row r="29376">
      <c r="A29376" s="61"/>
      <c r="B29376" s="61"/>
      <c r="C29376" s="61"/>
      <c r="D29376" s="57"/>
      <c r="E29376" s="62"/>
    </row>
    <row r="29377">
      <c r="A29377" s="61"/>
      <c r="B29377" s="61"/>
      <c r="C29377" s="61"/>
      <c r="D29377" s="57"/>
      <c r="E29377" s="62"/>
    </row>
    <row r="29378">
      <c r="A29378" s="61"/>
      <c r="B29378" s="61"/>
      <c r="C29378" s="61"/>
      <c r="D29378" s="57"/>
      <c r="E29378" s="62"/>
    </row>
    <row r="29379">
      <c r="A29379" s="61"/>
      <c r="B29379" s="61"/>
      <c r="C29379" s="61"/>
      <c r="D29379" s="57"/>
      <c r="E29379" s="62"/>
    </row>
    <row r="29380">
      <c r="A29380" s="61"/>
      <c r="B29380" s="61"/>
      <c r="C29380" s="61"/>
      <c r="D29380" s="57"/>
      <c r="E29380" s="62"/>
    </row>
    <row r="29381">
      <c r="A29381" s="61"/>
      <c r="B29381" s="61"/>
      <c r="C29381" s="61"/>
      <c r="D29381" s="57"/>
      <c r="E29381" s="62"/>
    </row>
    <row r="29382">
      <c r="A29382" s="61"/>
      <c r="B29382" s="61"/>
      <c r="C29382" s="61"/>
      <c r="D29382" s="57"/>
      <c r="E29382" s="62"/>
    </row>
    <row r="29383">
      <c r="A29383" s="61"/>
      <c r="B29383" s="61"/>
      <c r="C29383" s="61"/>
      <c r="D29383" s="57"/>
      <c r="E29383" s="62"/>
    </row>
    <row r="29384">
      <c r="A29384" s="61"/>
      <c r="B29384" s="61"/>
      <c r="C29384" s="61"/>
      <c r="D29384" s="57"/>
      <c r="E29384" s="62"/>
    </row>
    <row r="29385">
      <c r="A29385" s="61"/>
      <c r="B29385" s="61"/>
      <c r="C29385" s="61"/>
      <c r="D29385" s="57"/>
      <c r="E29385" s="62"/>
    </row>
    <row r="29386">
      <c r="A29386" s="61"/>
      <c r="B29386" s="61"/>
      <c r="C29386" s="61"/>
      <c r="D29386" s="57"/>
      <c r="E29386" s="62"/>
    </row>
    <row r="29387">
      <c r="A29387" s="61"/>
      <c r="B29387" s="61"/>
      <c r="C29387" s="61"/>
      <c r="D29387" s="57"/>
      <c r="E29387" s="62"/>
    </row>
    <row r="29388">
      <c r="A29388" s="61"/>
      <c r="B29388" s="61"/>
      <c r="C29388" s="61"/>
      <c r="D29388" s="57"/>
      <c r="E29388" s="62"/>
    </row>
    <row r="29389">
      <c r="A29389" s="61"/>
      <c r="B29389" s="61"/>
      <c r="C29389" s="61"/>
      <c r="D29389" s="57"/>
      <c r="E29389" s="62"/>
    </row>
    <row r="29390">
      <c r="A29390" s="61"/>
      <c r="B29390" s="61"/>
      <c r="C29390" s="61"/>
      <c r="D29390" s="57"/>
      <c r="E29390" s="62"/>
    </row>
    <row r="29391">
      <c r="A29391" s="61"/>
      <c r="B29391" s="61"/>
      <c r="C29391" s="61"/>
      <c r="D29391" s="57"/>
      <c r="E29391" s="62"/>
    </row>
    <row r="29392">
      <c r="A29392" s="61"/>
      <c r="B29392" s="61"/>
      <c r="C29392" s="61"/>
      <c r="D29392" s="57"/>
      <c r="E29392" s="62"/>
    </row>
    <row r="29393">
      <c r="A29393" s="61"/>
      <c r="B29393" s="61"/>
      <c r="C29393" s="61"/>
      <c r="D29393" s="57"/>
      <c r="E29393" s="62"/>
    </row>
    <row r="29394">
      <c r="A29394" s="61"/>
      <c r="B29394" s="61"/>
      <c r="C29394" s="61"/>
      <c r="D29394" s="57"/>
      <c r="E29394" s="62"/>
    </row>
    <row r="29395">
      <c r="A29395" s="61"/>
      <c r="B29395" s="61"/>
      <c r="C29395" s="61"/>
      <c r="D29395" s="57"/>
      <c r="E29395" s="62"/>
    </row>
    <row r="29396">
      <c r="A29396" s="61"/>
      <c r="B29396" s="61"/>
      <c r="C29396" s="61"/>
      <c r="D29396" s="57"/>
      <c r="E29396" s="62"/>
    </row>
    <row r="29397">
      <c r="A29397" s="61"/>
      <c r="B29397" s="61"/>
      <c r="C29397" s="61"/>
      <c r="D29397" s="57"/>
      <c r="E29397" s="62"/>
    </row>
    <row r="29398">
      <c r="A29398" s="61"/>
      <c r="B29398" s="61"/>
      <c r="C29398" s="61"/>
      <c r="D29398" s="57"/>
      <c r="E29398" s="62"/>
    </row>
    <row r="29399">
      <c r="A29399" s="61"/>
      <c r="B29399" s="61"/>
      <c r="C29399" s="61"/>
      <c r="D29399" s="57"/>
      <c r="E29399" s="62"/>
    </row>
    <row r="29400">
      <c r="A29400" s="61"/>
      <c r="B29400" s="61"/>
      <c r="C29400" s="61"/>
      <c r="D29400" s="57"/>
      <c r="E29400" s="62"/>
    </row>
    <row r="29401">
      <c r="A29401" s="61"/>
      <c r="B29401" s="61"/>
      <c r="C29401" s="61"/>
      <c r="D29401" s="57"/>
      <c r="E29401" s="62"/>
    </row>
    <row r="29402">
      <c r="A29402" s="61"/>
      <c r="B29402" s="61"/>
      <c r="C29402" s="61"/>
      <c r="D29402" s="57"/>
      <c r="E29402" s="62"/>
    </row>
    <row r="29403">
      <c r="A29403" s="61"/>
      <c r="B29403" s="61"/>
      <c r="C29403" s="61"/>
      <c r="D29403" s="57"/>
      <c r="E29403" s="62"/>
    </row>
    <row r="29404">
      <c r="A29404" s="61"/>
      <c r="B29404" s="61"/>
      <c r="C29404" s="61"/>
      <c r="D29404" s="57"/>
      <c r="E29404" s="62"/>
    </row>
    <row r="29405">
      <c r="A29405" s="61"/>
      <c r="B29405" s="61"/>
      <c r="C29405" s="61"/>
      <c r="D29405" s="57"/>
      <c r="E29405" s="62"/>
    </row>
    <row r="29406">
      <c r="A29406" s="61"/>
      <c r="B29406" s="61"/>
      <c r="C29406" s="61"/>
      <c r="D29406" s="57"/>
      <c r="E29406" s="62"/>
    </row>
    <row r="29407">
      <c r="A29407" s="61"/>
      <c r="B29407" s="61"/>
      <c r="C29407" s="61"/>
      <c r="D29407" s="57"/>
      <c r="E29407" s="62"/>
    </row>
    <row r="29408">
      <c r="A29408" s="61"/>
      <c r="B29408" s="61"/>
      <c r="C29408" s="61"/>
      <c r="D29408" s="57"/>
      <c r="E29408" s="62"/>
    </row>
    <row r="29409">
      <c r="A29409" s="61"/>
      <c r="B29409" s="61"/>
      <c r="C29409" s="61"/>
      <c r="D29409" s="57"/>
      <c r="E29409" s="62"/>
    </row>
    <row r="29410">
      <c r="A29410" s="61"/>
      <c r="B29410" s="61"/>
      <c r="C29410" s="61"/>
      <c r="D29410" s="57"/>
      <c r="E29410" s="62"/>
    </row>
    <row r="29411">
      <c r="A29411" s="61"/>
      <c r="B29411" s="61"/>
      <c r="C29411" s="61"/>
      <c r="D29411" s="57"/>
      <c r="E29411" s="62"/>
    </row>
    <row r="29412">
      <c r="A29412" s="61"/>
      <c r="B29412" s="61"/>
      <c r="C29412" s="61"/>
      <c r="D29412" s="57"/>
      <c r="E29412" s="62"/>
    </row>
    <row r="29413">
      <c r="A29413" s="61"/>
      <c r="B29413" s="61"/>
      <c r="C29413" s="61"/>
      <c r="D29413" s="57"/>
      <c r="E29413" s="62"/>
    </row>
    <row r="29414">
      <c r="A29414" s="61"/>
      <c r="B29414" s="61"/>
      <c r="C29414" s="61"/>
      <c r="D29414" s="57"/>
      <c r="E29414" s="62"/>
    </row>
    <row r="29415">
      <c r="A29415" s="61"/>
      <c r="B29415" s="61"/>
      <c r="C29415" s="61"/>
      <c r="D29415" s="57"/>
      <c r="E29415" s="62"/>
    </row>
    <row r="29416">
      <c r="A29416" s="61"/>
      <c r="B29416" s="61"/>
      <c r="C29416" s="61"/>
      <c r="D29416" s="57"/>
      <c r="E29416" s="62"/>
    </row>
    <row r="29417">
      <c r="A29417" s="61"/>
      <c r="B29417" s="61"/>
      <c r="C29417" s="61"/>
      <c r="D29417" s="57"/>
      <c r="E29417" s="62"/>
    </row>
    <row r="29418">
      <c r="A29418" s="61"/>
      <c r="B29418" s="61"/>
      <c r="C29418" s="61"/>
      <c r="D29418" s="57"/>
      <c r="E29418" s="62"/>
    </row>
    <row r="29419">
      <c r="A29419" s="61"/>
      <c r="B29419" s="61"/>
      <c r="C29419" s="61"/>
      <c r="D29419" s="57"/>
      <c r="E29419" s="62"/>
    </row>
    <row r="29420">
      <c r="A29420" s="61"/>
      <c r="B29420" s="61"/>
      <c r="C29420" s="61"/>
      <c r="D29420" s="57"/>
      <c r="E29420" s="62"/>
    </row>
    <row r="29421">
      <c r="A29421" s="61"/>
      <c r="B29421" s="61"/>
      <c r="C29421" s="61"/>
      <c r="D29421" s="57"/>
      <c r="E29421" s="62"/>
    </row>
    <row r="29422">
      <c r="A29422" s="61"/>
      <c r="B29422" s="61"/>
      <c r="C29422" s="61"/>
      <c r="D29422" s="57"/>
      <c r="E29422" s="62"/>
    </row>
    <row r="29423">
      <c r="A29423" s="61"/>
      <c r="B29423" s="61"/>
      <c r="C29423" s="61"/>
      <c r="D29423" s="57"/>
      <c r="E29423" s="62"/>
    </row>
    <row r="29424">
      <c r="A29424" s="61"/>
      <c r="B29424" s="61"/>
      <c r="C29424" s="61"/>
      <c r="D29424" s="57"/>
      <c r="E29424" s="62"/>
    </row>
    <row r="29425">
      <c r="A29425" s="61"/>
      <c r="B29425" s="61"/>
      <c r="C29425" s="61"/>
      <c r="D29425" s="57"/>
      <c r="E29425" s="62"/>
    </row>
    <row r="29426">
      <c r="A29426" s="61"/>
      <c r="B29426" s="61"/>
      <c r="C29426" s="61"/>
      <c r="D29426" s="57"/>
      <c r="E29426" s="62"/>
    </row>
    <row r="29427">
      <c r="A29427" s="61"/>
      <c r="B29427" s="61"/>
      <c r="C29427" s="61"/>
      <c r="D29427" s="57"/>
      <c r="E29427" s="62"/>
    </row>
    <row r="29428">
      <c r="A29428" s="61"/>
      <c r="B29428" s="61"/>
      <c r="C29428" s="61"/>
      <c r="D29428" s="57"/>
      <c r="E29428" s="62"/>
    </row>
    <row r="29429">
      <c r="A29429" s="61"/>
      <c r="B29429" s="61"/>
      <c r="C29429" s="61"/>
      <c r="D29429" s="57"/>
      <c r="E29429" s="62"/>
    </row>
    <row r="29430">
      <c r="A29430" s="61"/>
      <c r="B29430" s="61"/>
      <c r="C29430" s="61"/>
      <c r="D29430" s="57"/>
      <c r="E29430" s="62"/>
    </row>
    <row r="29431">
      <c r="A29431" s="61"/>
      <c r="B29431" s="61"/>
      <c r="C29431" s="61"/>
      <c r="D29431" s="57"/>
      <c r="E29431" s="62"/>
    </row>
    <row r="29432">
      <c r="A29432" s="61"/>
      <c r="B29432" s="61"/>
      <c r="C29432" s="61"/>
      <c r="D29432" s="57"/>
      <c r="E29432" s="62"/>
    </row>
    <row r="29433">
      <c r="A29433" s="61"/>
      <c r="B29433" s="61"/>
      <c r="C29433" s="61"/>
      <c r="D29433" s="57"/>
      <c r="E29433" s="62"/>
    </row>
    <row r="29434">
      <c r="A29434" s="61"/>
      <c r="B29434" s="61"/>
      <c r="C29434" s="61"/>
      <c r="D29434" s="57"/>
      <c r="E29434" s="62"/>
    </row>
    <row r="29435">
      <c r="A29435" s="61"/>
      <c r="B29435" s="61"/>
      <c r="C29435" s="61"/>
      <c r="D29435" s="57"/>
      <c r="E29435" s="62"/>
    </row>
    <row r="29436">
      <c r="A29436" s="61"/>
      <c r="B29436" s="61"/>
      <c r="C29436" s="61"/>
      <c r="D29436" s="57"/>
      <c r="E29436" s="62"/>
    </row>
    <row r="29437">
      <c r="A29437" s="61"/>
      <c r="B29437" s="61"/>
      <c r="C29437" s="61"/>
      <c r="D29437" s="57"/>
      <c r="E29437" s="62"/>
    </row>
    <row r="29438">
      <c r="A29438" s="61"/>
      <c r="B29438" s="61"/>
      <c r="C29438" s="61"/>
      <c r="D29438" s="57"/>
      <c r="E29438" s="62"/>
    </row>
    <row r="29439">
      <c r="A29439" s="61"/>
      <c r="B29439" s="61"/>
      <c r="C29439" s="61"/>
      <c r="D29439" s="57"/>
      <c r="E29439" s="62"/>
    </row>
    <row r="29440">
      <c r="A29440" s="61"/>
      <c r="B29440" s="61"/>
      <c r="C29440" s="61"/>
      <c r="D29440" s="57"/>
      <c r="E29440" s="62"/>
    </row>
    <row r="29441">
      <c r="A29441" s="61"/>
      <c r="B29441" s="61"/>
      <c r="C29441" s="61"/>
      <c r="D29441" s="57"/>
      <c r="E29441" s="62"/>
    </row>
    <row r="29442">
      <c r="A29442" s="61"/>
      <c r="B29442" s="61"/>
      <c r="C29442" s="61"/>
      <c r="D29442" s="57"/>
      <c r="E29442" s="62"/>
    </row>
    <row r="29443">
      <c r="A29443" s="61"/>
      <c r="B29443" s="61"/>
      <c r="C29443" s="61"/>
      <c r="D29443" s="57"/>
      <c r="E29443" s="62"/>
    </row>
    <row r="29444">
      <c r="A29444" s="61"/>
      <c r="B29444" s="61"/>
      <c r="C29444" s="61"/>
      <c r="D29444" s="57"/>
      <c r="E29444" s="62"/>
    </row>
    <row r="29445">
      <c r="A29445" s="61"/>
      <c r="B29445" s="61"/>
      <c r="C29445" s="61"/>
      <c r="D29445" s="57"/>
      <c r="E29445" s="62"/>
    </row>
    <row r="29446">
      <c r="A29446" s="61"/>
      <c r="B29446" s="61"/>
      <c r="C29446" s="61"/>
      <c r="D29446" s="57"/>
      <c r="E29446" s="62"/>
    </row>
    <row r="29447">
      <c r="A29447" s="61"/>
      <c r="B29447" s="61"/>
      <c r="C29447" s="61"/>
      <c r="D29447" s="57"/>
      <c r="E29447" s="62"/>
    </row>
    <row r="29448">
      <c r="A29448" s="61"/>
      <c r="B29448" s="61"/>
      <c r="C29448" s="61"/>
      <c r="D29448" s="57"/>
      <c r="E29448" s="62"/>
    </row>
    <row r="29449">
      <c r="A29449" s="61"/>
      <c r="B29449" s="61"/>
      <c r="C29449" s="61"/>
      <c r="D29449" s="57"/>
      <c r="E29449" s="62"/>
    </row>
    <row r="29450">
      <c r="A29450" s="61"/>
      <c r="B29450" s="61"/>
      <c r="C29450" s="61"/>
      <c r="D29450" s="57"/>
      <c r="E29450" s="62"/>
    </row>
    <row r="29451">
      <c r="A29451" s="61"/>
      <c r="B29451" s="61"/>
      <c r="C29451" s="61"/>
      <c r="D29451" s="57"/>
      <c r="E29451" s="62"/>
    </row>
    <row r="29452">
      <c r="A29452" s="61"/>
      <c r="B29452" s="61"/>
      <c r="C29452" s="61"/>
      <c r="D29452" s="57"/>
      <c r="E29452" s="62"/>
    </row>
    <row r="29453">
      <c r="A29453" s="61"/>
      <c r="B29453" s="61"/>
      <c r="C29453" s="61"/>
      <c r="D29453" s="57"/>
      <c r="E29453" s="62"/>
    </row>
    <row r="29454">
      <c r="A29454" s="61"/>
      <c r="B29454" s="61"/>
      <c r="C29454" s="61"/>
      <c r="D29454" s="57"/>
      <c r="E29454" s="62"/>
    </row>
    <row r="29455">
      <c r="A29455" s="61"/>
      <c r="B29455" s="61"/>
      <c r="C29455" s="61"/>
      <c r="D29455" s="57"/>
      <c r="E29455" s="62"/>
    </row>
    <row r="29456">
      <c r="A29456" s="61"/>
      <c r="B29456" s="61"/>
      <c r="C29456" s="61"/>
      <c r="D29456" s="57"/>
      <c r="E29456" s="62"/>
    </row>
    <row r="29457">
      <c r="A29457" s="61"/>
      <c r="B29457" s="61"/>
      <c r="C29457" s="61"/>
      <c r="D29457" s="57"/>
      <c r="E29457" s="62"/>
    </row>
    <row r="29458">
      <c r="A29458" s="61"/>
      <c r="B29458" s="61"/>
      <c r="C29458" s="61"/>
      <c r="D29458" s="57"/>
      <c r="E29458" s="62"/>
    </row>
    <row r="29459">
      <c r="A29459" s="61"/>
      <c r="B29459" s="61"/>
      <c r="C29459" s="61"/>
      <c r="D29459" s="57"/>
      <c r="E29459" s="62"/>
    </row>
    <row r="29460">
      <c r="A29460" s="61"/>
      <c r="B29460" s="61"/>
      <c r="C29460" s="61"/>
      <c r="D29460" s="57"/>
      <c r="E29460" s="62"/>
    </row>
    <row r="29461">
      <c r="A29461" s="61"/>
      <c r="B29461" s="61"/>
      <c r="C29461" s="61"/>
      <c r="D29461" s="57"/>
      <c r="E29461" s="62"/>
    </row>
    <row r="29462">
      <c r="A29462" s="61"/>
      <c r="B29462" s="61"/>
      <c r="C29462" s="61"/>
      <c r="D29462" s="57"/>
      <c r="E29462" s="62"/>
    </row>
    <row r="29463">
      <c r="A29463" s="61"/>
      <c r="B29463" s="61"/>
      <c r="C29463" s="61"/>
      <c r="D29463" s="57"/>
      <c r="E29463" s="62"/>
    </row>
    <row r="29464">
      <c r="A29464" s="61"/>
      <c r="B29464" s="61"/>
      <c r="C29464" s="61"/>
      <c r="D29464" s="57"/>
      <c r="E29464" s="62"/>
    </row>
    <row r="29465">
      <c r="A29465" s="61"/>
      <c r="B29465" s="61"/>
      <c r="C29465" s="61"/>
      <c r="D29465" s="57"/>
      <c r="E29465" s="62"/>
    </row>
    <row r="29466">
      <c r="A29466" s="61"/>
      <c r="B29466" s="61"/>
      <c r="C29466" s="61"/>
      <c r="D29466" s="57"/>
      <c r="E29466" s="62"/>
    </row>
    <row r="29467">
      <c r="A29467" s="61"/>
      <c r="B29467" s="61"/>
      <c r="C29467" s="61"/>
      <c r="D29467" s="57"/>
      <c r="E29467" s="62"/>
    </row>
    <row r="29468">
      <c r="A29468" s="61"/>
      <c r="B29468" s="61"/>
      <c r="C29468" s="61"/>
      <c r="D29468" s="57"/>
      <c r="E29468" s="62"/>
    </row>
    <row r="29469">
      <c r="A29469" s="61"/>
      <c r="B29469" s="61"/>
      <c r="C29469" s="61"/>
      <c r="D29469" s="57"/>
      <c r="E29469" s="62"/>
    </row>
    <row r="29470">
      <c r="A29470" s="61"/>
      <c r="B29470" s="61"/>
      <c r="C29470" s="61"/>
      <c r="D29470" s="57"/>
      <c r="E29470" s="62"/>
    </row>
    <row r="29471">
      <c r="A29471" s="61"/>
      <c r="B29471" s="61"/>
      <c r="C29471" s="61"/>
      <c r="D29471" s="57"/>
      <c r="E29471" s="62"/>
    </row>
    <row r="29472">
      <c r="A29472" s="61"/>
      <c r="B29472" s="61"/>
      <c r="C29472" s="61"/>
      <c r="D29472" s="57"/>
      <c r="E29472" s="62"/>
    </row>
    <row r="29473">
      <c r="A29473" s="61"/>
      <c r="B29473" s="61"/>
      <c r="C29473" s="61"/>
      <c r="D29473" s="57"/>
      <c r="E29473" s="62"/>
    </row>
    <row r="29474">
      <c r="A29474" s="61"/>
      <c r="B29474" s="61"/>
      <c r="C29474" s="61"/>
      <c r="D29474" s="57"/>
      <c r="E29474" s="62"/>
    </row>
    <row r="29475">
      <c r="A29475" s="61"/>
      <c r="B29475" s="61"/>
      <c r="C29475" s="61"/>
      <c r="D29475" s="57"/>
      <c r="E29475" s="62"/>
    </row>
    <row r="29476">
      <c r="A29476" s="61"/>
      <c r="B29476" s="61"/>
      <c r="C29476" s="61"/>
      <c r="D29476" s="57"/>
      <c r="E29476" s="62"/>
    </row>
    <row r="29477">
      <c r="A29477" s="61"/>
      <c r="B29477" s="61"/>
      <c r="C29477" s="61"/>
      <c r="D29477" s="57"/>
      <c r="E29477" s="62"/>
    </row>
    <row r="29478">
      <c r="A29478" s="61"/>
      <c r="B29478" s="61"/>
      <c r="C29478" s="61"/>
      <c r="D29478" s="57"/>
      <c r="E29478" s="62"/>
    </row>
    <row r="29479">
      <c r="A29479" s="61"/>
      <c r="B29479" s="61"/>
      <c r="C29479" s="61"/>
      <c r="D29479" s="57"/>
      <c r="E29479" s="62"/>
    </row>
    <row r="29480">
      <c r="A29480" s="61"/>
      <c r="B29480" s="61"/>
      <c r="C29480" s="61"/>
      <c r="D29480" s="57"/>
      <c r="E29480" s="62"/>
    </row>
    <row r="29481">
      <c r="A29481" s="61"/>
      <c r="B29481" s="61"/>
      <c r="C29481" s="61"/>
      <c r="D29481" s="57"/>
      <c r="E29481" s="62"/>
    </row>
    <row r="29482">
      <c r="A29482" s="61"/>
      <c r="B29482" s="61"/>
      <c r="C29482" s="61"/>
      <c r="D29482" s="57"/>
      <c r="E29482" s="62"/>
    </row>
    <row r="29483">
      <c r="A29483" s="61"/>
      <c r="B29483" s="61"/>
      <c r="C29483" s="61"/>
      <c r="D29483" s="57"/>
      <c r="E29483" s="62"/>
    </row>
    <row r="29484">
      <c r="A29484" s="61"/>
      <c r="B29484" s="61"/>
      <c r="C29484" s="61"/>
      <c r="D29484" s="57"/>
      <c r="E29484" s="62"/>
    </row>
    <row r="29485">
      <c r="A29485" s="61"/>
      <c r="B29485" s="61"/>
      <c r="C29485" s="61"/>
      <c r="D29485" s="57"/>
      <c r="E29485" s="62"/>
    </row>
    <row r="29486">
      <c r="A29486" s="61"/>
      <c r="B29486" s="61"/>
      <c r="C29486" s="61"/>
      <c r="D29486" s="57"/>
      <c r="E29486" s="62"/>
    </row>
    <row r="29487">
      <c r="A29487" s="61"/>
      <c r="B29487" s="61"/>
      <c r="C29487" s="61"/>
      <c r="D29487" s="57"/>
      <c r="E29487" s="62"/>
    </row>
    <row r="29488">
      <c r="A29488" s="61"/>
      <c r="B29488" s="61"/>
      <c r="C29488" s="61"/>
      <c r="D29488" s="57"/>
      <c r="E29488" s="62"/>
    </row>
    <row r="29489">
      <c r="A29489" s="61"/>
      <c r="B29489" s="61"/>
      <c r="C29489" s="61"/>
      <c r="D29489" s="57"/>
      <c r="E29489" s="62"/>
    </row>
    <row r="29490">
      <c r="A29490" s="61"/>
      <c r="B29490" s="61"/>
      <c r="C29490" s="61"/>
      <c r="D29490" s="57"/>
      <c r="E29490" s="62"/>
    </row>
    <row r="29491">
      <c r="A29491" s="61"/>
      <c r="B29491" s="61"/>
      <c r="C29491" s="61"/>
      <c r="D29491" s="57"/>
      <c r="E29491" s="62"/>
    </row>
    <row r="29492">
      <c r="A29492" s="61"/>
      <c r="B29492" s="61"/>
      <c r="C29492" s="61"/>
      <c r="D29492" s="57"/>
      <c r="E29492" s="62"/>
    </row>
    <row r="29493">
      <c r="A29493" s="61"/>
      <c r="B29493" s="61"/>
      <c r="C29493" s="61"/>
      <c r="D29493" s="57"/>
      <c r="E29493" s="62"/>
    </row>
    <row r="29494">
      <c r="A29494" s="61"/>
      <c r="B29494" s="61"/>
      <c r="C29494" s="61"/>
      <c r="D29494" s="57"/>
      <c r="E29494" s="62"/>
    </row>
    <row r="29495">
      <c r="A29495" s="61"/>
      <c r="B29495" s="61"/>
      <c r="C29495" s="61"/>
      <c r="D29495" s="57"/>
      <c r="E29495" s="62"/>
    </row>
    <row r="29496">
      <c r="A29496" s="61"/>
      <c r="B29496" s="61"/>
      <c r="C29496" s="61"/>
      <c r="D29496" s="57"/>
      <c r="E29496" s="62"/>
    </row>
    <row r="29497">
      <c r="A29497" s="61"/>
      <c r="B29497" s="61"/>
      <c r="C29497" s="61"/>
      <c r="D29497" s="57"/>
      <c r="E29497" s="62"/>
    </row>
    <row r="29498">
      <c r="A29498" s="61"/>
      <c r="B29498" s="61"/>
      <c r="C29498" s="61"/>
      <c r="D29498" s="57"/>
      <c r="E29498" s="62"/>
    </row>
    <row r="29499">
      <c r="A29499" s="61"/>
      <c r="B29499" s="61"/>
      <c r="C29499" s="61"/>
      <c r="D29499" s="57"/>
      <c r="E29499" s="62"/>
    </row>
    <row r="29500">
      <c r="A29500" s="61"/>
      <c r="B29500" s="61"/>
      <c r="C29500" s="61"/>
      <c r="D29500" s="57"/>
      <c r="E29500" s="62"/>
    </row>
    <row r="29501">
      <c r="A29501" s="61"/>
      <c r="B29501" s="61"/>
      <c r="C29501" s="61"/>
      <c r="D29501" s="57"/>
      <c r="E29501" s="62"/>
    </row>
    <row r="29502">
      <c r="A29502" s="61"/>
      <c r="B29502" s="61"/>
      <c r="C29502" s="61"/>
      <c r="D29502" s="57"/>
      <c r="E29502" s="62"/>
    </row>
    <row r="29503">
      <c r="A29503" s="61"/>
      <c r="B29503" s="61"/>
      <c r="C29503" s="61"/>
      <c r="D29503" s="57"/>
      <c r="E29503" s="62"/>
    </row>
    <row r="29504">
      <c r="A29504" s="61"/>
      <c r="B29504" s="61"/>
      <c r="C29504" s="61"/>
      <c r="D29504" s="57"/>
      <c r="E29504" s="62"/>
    </row>
    <row r="29505">
      <c r="A29505" s="61"/>
      <c r="B29505" s="61"/>
      <c r="C29505" s="61"/>
      <c r="D29505" s="57"/>
      <c r="E29505" s="62"/>
    </row>
    <row r="29506">
      <c r="A29506" s="61"/>
      <c r="B29506" s="61"/>
      <c r="C29506" s="61"/>
      <c r="D29506" s="57"/>
      <c r="E29506" s="62"/>
    </row>
    <row r="29507">
      <c r="A29507" s="61"/>
      <c r="B29507" s="61"/>
      <c r="C29507" s="61"/>
      <c r="D29507" s="57"/>
      <c r="E29507" s="62"/>
    </row>
    <row r="29508">
      <c r="A29508" s="61"/>
      <c r="B29508" s="61"/>
      <c r="C29508" s="61"/>
      <c r="D29508" s="57"/>
      <c r="E29508" s="62"/>
    </row>
    <row r="29509">
      <c r="A29509" s="61"/>
      <c r="B29509" s="61"/>
      <c r="C29509" s="61"/>
      <c r="D29509" s="57"/>
      <c r="E29509" s="62"/>
    </row>
    <row r="29510">
      <c r="A29510" s="61"/>
      <c r="B29510" s="61"/>
      <c r="C29510" s="61"/>
      <c r="D29510" s="57"/>
      <c r="E29510" s="62"/>
    </row>
    <row r="29511">
      <c r="A29511" s="61"/>
      <c r="B29511" s="61"/>
      <c r="C29511" s="61"/>
      <c r="D29511" s="57"/>
      <c r="E29511" s="62"/>
    </row>
    <row r="29512">
      <c r="A29512" s="61"/>
      <c r="B29512" s="61"/>
      <c r="C29512" s="61"/>
      <c r="D29512" s="57"/>
      <c r="E29512" s="62"/>
    </row>
    <row r="29513">
      <c r="A29513" s="61"/>
      <c r="B29513" s="61"/>
      <c r="C29513" s="61"/>
      <c r="D29513" s="57"/>
      <c r="E29513" s="62"/>
    </row>
    <row r="29514">
      <c r="A29514" s="61"/>
      <c r="B29514" s="61"/>
      <c r="C29514" s="61"/>
      <c r="D29514" s="57"/>
      <c r="E29514" s="62"/>
    </row>
    <row r="29515">
      <c r="A29515" s="61"/>
      <c r="B29515" s="61"/>
      <c r="C29515" s="61"/>
      <c r="D29515" s="57"/>
      <c r="E29515" s="62"/>
    </row>
    <row r="29516">
      <c r="A29516" s="61"/>
      <c r="B29516" s="61"/>
      <c r="C29516" s="61"/>
      <c r="D29516" s="57"/>
      <c r="E29516" s="62"/>
    </row>
    <row r="29517">
      <c r="A29517" s="61"/>
      <c r="B29517" s="61"/>
      <c r="C29517" s="61"/>
      <c r="D29517" s="57"/>
      <c r="E29517" s="62"/>
    </row>
    <row r="29518">
      <c r="A29518" s="61"/>
      <c r="B29518" s="61"/>
      <c r="C29518" s="61"/>
      <c r="D29518" s="57"/>
      <c r="E29518" s="62"/>
    </row>
    <row r="29519">
      <c r="A29519" s="61"/>
      <c r="B29519" s="61"/>
      <c r="C29519" s="61"/>
      <c r="D29519" s="57"/>
      <c r="E29519" s="62"/>
    </row>
    <row r="29520">
      <c r="A29520" s="61"/>
      <c r="B29520" s="61"/>
      <c r="C29520" s="61"/>
      <c r="D29520" s="57"/>
      <c r="E29520" s="62"/>
    </row>
    <row r="29521">
      <c r="A29521" s="61"/>
      <c r="B29521" s="61"/>
      <c r="C29521" s="61"/>
      <c r="D29521" s="57"/>
      <c r="E29521" s="62"/>
    </row>
    <row r="29522">
      <c r="A29522" s="61"/>
      <c r="B29522" s="61"/>
      <c r="C29522" s="61"/>
      <c r="D29522" s="57"/>
      <c r="E29522" s="62"/>
    </row>
    <row r="29523">
      <c r="A29523" s="61"/>
      <c r="B29523" s="61"/>
      <c r="C29523" s="61"/>
      <c r="D29523" s="57"/>
      <c r="E29523" s="62"/>
    </row>
    <row r="29524">
      <c r="A29524" s="61"/>
      <c r="B29524" s="61"/>
      <c r="C29524" s="61"/>
      <c r="D29524" s="57"/>
      <c r="E29524" s="62"/>
    </row>
    <row r="29525">
      <c r="A29525" s="61"/>
      <c r="B29525" s="61"/>
      <c r="C29525" s="61"/>
      <c r="D29525" s="57"/>
      <c r="E29525" s="62"/>
    </row>
    <row r="29526">
      <c r="A29526" s="61"/>
      <c r="B29526" s="61"/>
      <c r="C29526" s="61"/>
      <c r="D29526" s="57"/>
      <c r="E29526" s="62"/>
    </row>
    <row r="29527">
      <c r="A29527" s="61"/>
      <c r="B29527" s="61"/>
      <c r="C29527" s="61"/>
      <c r="D29527" s="57"/>
      <c r="E29527" s="62"/>
    </row>
    <row r="29528">
      <c r="A29528" s="61"/>
      <c r="B29528" s="61"/>
      <c r="C29528" s="61"/>
      <c r="D29528" s="57"/>
      <c r="E29528" s="62"/>
    </row>
    <row r="29529">
      <c r="A29529" s="61"/>
      <c r="B29529" s="61"/>
      <c r="C29529" s="61"/>
      <c r="D29529" s="57"/>
      <c r="E29529" s="62"/>
    </row>
    <row r="29530">
      <c r="A29530" s="61"/>
      <c r="B29530" s="61"/>
      <c r="C29530" s="61"/>
      <c r="D29530" s="57"/>
      <c r="E29530" s="62"/>
    </row>
    <row r="29531">
      <c r="A29531" s="61"/>
      <c r="B29531" s="61"/>
      <c r="C29531" s="61"/>
      <c r="D29531" s="57"/>
      <c r="E29531" s="62"/>
    </row>
    <row r="29532">
      <c r="A29532" s="61"/>
      <c r="B29532" s="61"/>
      <c r="C29532" s="61"/>
      <c r="D29532" s="57"/>
      <c r="E29532" s="62"/>
    </row>
    <row r="29533">
      <c r="A29533" s="61"/>
      <c r="B29533" s="61"/>
      <c r="C29533" s="61"/>
      <c r="D29533" s="57"/>
      <c r="E29533" s="62"/>
    </row>
    <row r="29534">
      <c r="A29534" s="61"/>
      <c r="B29534" s="61"/>
      <c r="C29534" s="61"/>
      <c r="D29534" s="57"/>
      <c r="E29534" s="62"/>
    </row>
    <row r="29535">
      <c r="A29535" s="61"/>
      <c r="B29535" s="61"/>
      <c r="C29535" s="61"/>
      <c r="D29535" s="57"/>
      <c r="E29535" s="62"/>
    </row>
    <row r="29536">
      <c r="A29536" s="61"/>
      <c r="B29536" s="61"/>
      <c r="C29536" s="61"/>
      <c r="D29536" s="57"/>
      <c r="E29536" s="62"/>
    </row>
    <row r="29537">
      <c r="A29537" s="61"/>
      <c r="B29537" s="61"/>
      <c r="C29537" s="61"/>
      <c r="D29537" s="57"/>
      <c r="E29537" s="62"/>
    </row>
    <row r="29538">
      <c r="A29538" s="61"/>
      <c r="B29538" s="61"/>
      <c r="C29538" s="61"/>
      <c r="D29538" s="57"/>
      <c r="E29538" s="62"/>
    </row>
    <row r="29539">
      <c r="A29539" s="61"/>
      <c r="B29539" s="61"/>
      <c r="C29539" s="61"/>
      <c r="D29539" s="57"/>
      <c r="E29539" s="62"/>
    </row>
    <row r="29540">
      <c r="A29540" s="61"/>
      <c r="B29540" s="61"/>
      <c r="C29540" s="61"/>
      <c r="D29540" s="57"/>
      <c r="E29540" s="62"/>
    </row>
    <row r="29541">
      <c r="A29541" s="61"/>
      <c r="B29541" s="61"/>
      <c r="C29541" s="61"/>
      <c r="D29541" s="57"/>
      <c r="E29541" s="62"/>
    </row>
    <row r="29542">
      <c r="A29542" s="61"/>
      <c r="B29542" s="61"/>
      <c r="C29542" s="61"/>
      <c r="D29542" s="57"/>
      <c r="E29542" s="62"/>
    </row>
    <row r="29543">
      <c r="A29543" s="61"/>
      <c r="B29543" s="61"/>
      <c r="C29543" s="61"/>
      <c r="D29543" s="57"/>
      <c r="E29543" s="62"/>
    </row>
    <row r="29544">
      <c r="A29544" s="61"/>
      <c r="B29544" s="61"/>
      <c r="C29544" s="61"/>
      <c r="D29544" s="57"/>
      <c r="E29544" s="62"/>
    </row>
    <row r="29545">
      <c r="A29545" s="61"/>
      <c r="B29545" s="61"/>
      <c r="C29545" s="61"/>
      <c r="D29545" s="57"/>
      <c r="E29545" s="62"/>
    </row>
    <row r="29546">
      <c r="A29546" s="61"/>
      <c r="B29546" s="61"/>
      <c r="C29546" s="61"/>
      <c r="D29546" s="57"/>
      <c r="E29546" s="62"/>
    </row>
    <row r="29547">
      <c r="A29547" s="61"/>
      <c r="B29547" s="61"/>
      <c r="C29547" s="61"/>
      <c r="D29547" s="57"/>
      <c r="E29547" s="62"/>
    </row>
    <row r="29548">
      <c r="A29548" s="61"/>
      <c r="B29548" s="61"/>
      <c r="C29548" s="61"/>
      <c r="D29548" s="57"/>
      <c r="E29548" s="62"/>
    </row>
    <row r="29549">
      <c r="A29549" s="61"/>
      <c r="B29549" s="61"/>
      <c r="C29549" s="61"/>
      <c r="D29549" s="57"/>
      <c r="E29549" s="62"/>
    </row>
    <row r="29550">
      <c r="A29550" s="61"/>
      <c r="B29550" s="61"/>
      <c r="C29550" s="61"/>
      <c r="D29550" s="57"/>
      <c r="E29550" s="62"/>
    </row>
    <row r="29551">
      <c r="A29551" s="61"/>
      <c r="B29551" s="61"/>
      <c r="C29551" s="61"/>
      <c r="D29551" s="57"/>
      <c r="E29551" s="62"/>
    </row>
    <row r="29552">
      <c r="A29552" s="61"/>
      <c r="B29552" s="61"/>
      <c r="C29552" s="61"/>
      <c r="D29552" s="57"/>
      <c r="E29552" s="62"/>
    </row>
    <row r="29553">
      <c r="A29553" s="61"/>
      <c r="B29553" s="61"/>
      <c r="C29553" s="61"/>
      <c r="D29553" s="57"/>
      <c r="E29553" s="62"/>
    </row>
    <row r="29554">
      <c r="A29554" s="61"/>
      <c r="B29554" s="61"/>
      <c r="C29554" s="61"/>
      <c r="D29554" s="57"/>
      <c r="E29554" s="62"/>
    </row>
    <row r="29555">
      <c r="A29555" s="61"/>
      <c r="B29555" s="61"/>
      <c r="C29555" s="61"/>
      <c r="D29555" s="57"/>
      <c r="E29555" s="62"/>
    </row>
    <row r="29556">
      <c r="A29556" s="61"/>
      <c r="B29556" s="61"/>
      <c r="C29556" s="61"/>
      <c r="D29556" s="57"/>
      <c r="E29556" s="62"/>
    </row>
    <row r="29557">
      <c r="A29557" s="61"/>
      <c r="B29557" s="61"/>
      <c r="C29557" s="61"/>
      <c r="D29557" s="57"/>
      <c r="E29557" s="62"/>
    </row>
    <row r="29558">
      <c r="A29558" s="61"/>
      <c r="B29558" s="61"/>
      <c r="C29558" s="61"/>
      <c r="D29558" s="57"/>
      <c r="E29558" s="62"/>
    </row>
    <row r="29559">
      <c r="A29559" s="61"/>
      <c r="B29559" s="61"/>
      <c r="C29559" s="61"/>
      <c r="D29559" s="57"/>
      <c r="E29559" s="62"/>
    </row>
    <row r="29560">
      <c r="A29560" s="61"/>
      <c r="B29560" s="61"/>
      <c r="C29560" s="61"/>
      <c r="D29560" s="57"/>
      <c r="E29560" s="62"/>
    </row>
    <row r="29561">
      <c r="A29561" s="61"/>
      <c r="B29561" s="61"/>
      <c r="C29561" s="61"/>
      <c r="D29561" s="57"/>
      <c r="E29561" s="62"/>
    </row>
    <row r="29562">
      <c r="A29562" s="61"/>
      <c r="B29562" s="61"/>
      <c r="C29562" s="61"/>
      <c r="D29562" s="57"/>
      <c r="E29562" s="62"/>
    </row>
    <row r="29563">
      <c r="A29563" s="61"/>
      <c r="B29563" s="61"/>
      <c r="C29563" s="61"/>
      <c r="D29563" s="57"/>
      <c r="E29563" s="62"/>
    </row>
    <row r="29564">
      <c r="A29564" s="61"/>
      <c r="B29564" s="61"/>
      <c r="C29564" s="61"/>
      <c r="D29564" s="57"/>
      <c r="E29564" s="62"/>
    </row>
    <row r="29565">
      <c r="A29565" s="61"/>
      <c r="B29565" s="61"/>
      <c r="C29565" s="61"/>
      <c r="D29565" s="57"/>
      <c r="E29565" s="62"/>
    </row>
    <row r="29566">
      <c r="A29566" s="61"/>
      <c r="B29566" s="61"/>
      <c r="C29566" s="61"/>
      <c r="D29566" s="57"/>
      <c r="E29566" s="62"/>
    </row>
    <row r="29567">
      <c r="A29567" s="61"/>
      <c r="B29567" s="61"/>
      <c r="C29567" s="61"/>
      <c r="D29567" s="57"/>
      <c r="E29567" s="62"/>
    </row>
    <row r="29568">
      <c r="A29568" s="61"/>
      <c r="B29568" s="61"/>
      <c r="C29568" s="61"/>
      <c r="D29568" s="57"/>
      <c r="E29568" s="62"/>
    </row>
    <row r="29569">
      <c r="A29569" s="61"/>
      <c r="B29569" s="61"/>
      <c r="C29569" s="61"/>
      <c r="D29569" s="57"/>
      <c r="E29569" s="62"/>
    </row>
    <row r="29570">
      <c r="A29570" s="61"/>
      <c r="B29570" s="61"/>
      <c r="C29570" s="61"/>
      <c r="D29570" s="57"/>
      <c r="E29570" s="62"/>
    </row>
    <row r="29571">
      <c r="A29571" s="61"/>
      <c r="B29571" s="61"/>
      <c r="C29571" s="61"/>
      <c r="D29571" s="57"/>
      <c r="E29571" s="62"/>
    </row>
    <row r="29572">
      <c r="A29572" s="61"/>
      <c r="B29572" s="61"/>
      <c r="C29572" s="61"/>
      <c r="D29572" s="57"/>
      <c r="E29572" s="62"/>
    </row>
    <row r="29573">
      <c r="A29573" s="61"/>
      <c r="B29573" s="61"/>
      <c r="C29573" s="61"/>
      <c r="D29573" s="57"/>
      <c r="E29573" s="62"/>
    </row>
    <row r="29574">
      <c r="A29574" s="61"/>
      <c r="B29574" s="61"/>
      <c r="C29574" s="61"/>
      <c r="D29574" s="57"/>
      <c r="E29574" s="62"/>
    </row>
    <row r="29575">
      <c r="A29575" s="61"/>
      <c r="B29575" s="61"/>
      <c r="C29575" s="61"/>
      <c r="D29575" s="57"/>
      <c r="E29575" s="62"/>
    </row>
    <row r="29576">
      <c r="A29576" s="61"/>
      <c r="B29576" s="61"/>
      <c r="C29576" s="61"/>
      <c r="D29576" s="57"/>
      <c r="E29576" s="62"/>
    </row>
    <row r="29577">
      <c r="A29577" s="61"/>
      <c r="B29577" s="61"/>
      <c r="C29577" s="61"/>
      <c r="D29577" s="57"/>
      <c r="E29577" s="62"/>
    </row>
    <row r="29578">
      <c r="A29578" s="61"/>
      <c r="B29578" s="61"/>
      <c r="C29578" s="61"/>
      <c r="D29578" s="57"/>
      <c r="E29578" s="62"/>
    </row>
    <row r="29579">
      <c r="A29579" s="61"/>
      <c r="B29579" s="61"/>
      <c r="C29579" s="61"/>
      <c r="D29579" s="57"/>
      <c r="E29579" s="62"/>
    </row>
    <row r="29580">
      <c r="A29580" s="61"/>
      <c r="B29580" s="61"/>
      <c r="C29580" s="61"/>
      <c r="D29580" s="57"/>
      <c r="E29580" s="62"/>
    </row>
    <row r="29581">
      <c r="A29581" s="61"/>
      <c r="B29581" s="61"/>
      <c r="C29581" s="61"/>
      <c r="D29581" s="57"/>
      <c r="E29581" s="62"/>
    </row>
    <row r="29582">
      <c r="A29582" s="61"/>
      <c r="B29582" s="61"/>
      <c r="C29582" s="61"/>
      <c r="D29582" s="57"/>
      <c r="E29582" s="62"/>
    </row>
    <row r="29583">
      <c r="A29583" s="61"/>
      <c r="B29583" s="61"/>
      <c r="C29583" s="61"/>
      <c r="D29583" s="57"/>
      <c r="E29583" s="62"/>
    </row>
    <row r="29584">
      <c r="A29584" s="61"/>
      <c r="B29584" s="61"/>
      <c r="C29584" s="61"/>
      <c r="D29584" s="57"/>
      <c r="E29584" s="62"/>
    </row>
    <row r="29585">
      <c r="A29585" s="61"/>
      <c r="B29585" s="61"/>
      <c r="C29585" s="61"/>
      <c r="D29585" s="57"/>
      <c r="E29585" s="62"/>
    </row>
    <row r="29586">
      <c r="A29586" s="61"/>
      <c r="B29586" s="61"/>
      <c r="C29586" s="61"/>
      <c r="D29586" s="57"/>
      <c r="E29586" s="62"/>
    </row>
    <row r="29587">
      <c r="A29587" s="61"/>
      <c r="B29587" s="61"/>
      <c r="C29587" s="61"/>
      <c r="D29587" s="57"/>
      <c r="E29587" s="62"/>
    </row>
    <row r="29588">
      <c r="A29588" s="61"/>
      <c r="B29588" s="61"/>
      <c r="C29588" s="61"/>
      <c r="D29588" s="57"/>
      <c r="E29588" s="62"/>
    </row>
    <row r="29589">
      <c r="A29589" s="61"/>
      <c r="B29589" s="61"/>
      <c r="C29589" s="61"/>
      <c r="D29589" s="57"/>
      <c r="E29589" s="62"/>
    </row>
    <row r="29590">
      <c r="A29590" s="61"/>
      <c r="B29590" s="61"/>
      <c r="C29590" s="61"/>
      <c r="D29590" s="57"/>
      <c r="E29590" s="62"/>
    </row>
    <row r="29591">
      <c r="A29591" s="61"/>
      <c r="B29591" s="61"/>
      <c r="C29591" s="61"/>
      <c r="D29591" s="57"/>
      <c r="E29591" s="62"/>
    </row>
    <row r="29592">
      <c r="A29592" s="61"/>
      <c r="B29592" s="61"/>
      <c r="C29592" s="61"/>
      <c r="D29592" s="57"/>
      <c r="E29592" s="62"/>
    </row>
    <row r="29593">
      <c r="A29593" s="61"/>
      <c r="B29593" s="61"/>
      <c r="C29593" s="61"/>
      <c r="D29593" s="57"/>
      <c r="E29593" s="62"/>
    </row>
    <row r="29594">
      <c r="A29594" s="61"/>
      <c r="B29594" s="61"/>
      <c r="C29594" s="61"/>
      <c r="D29594" s="57"/>
      <c r="E29594" s="62"/>
    </row>
    <row r="29595">
      <c r="A29595" s="61"/>
      <c r="B29595" s="61"/>
      <c r="C29595" s="61"/>
      <c r="D29595" s="57"/>
      <c r="E29595" s="62"/>
    </row>
    <row r="29596">
      <c r="A29596" s="61"/>
      <c r="B29596" s="61"/>
      <c r="C29596" s="61"/>
      <c r="D29596" s="57"/>
      <c r="E29596" s="62"/>
    </row>
    <row r="29597">
      <c r="A29597" s="61"/>
      <c r="B29597" s="61"/>
      <c r="C29597" s="61"/>
      <c r="D29597" s="57"/>
      <c r="E29597" s="62"/>
    </row>
    <row r="29598">
      <c r="A29598" s="61"/>
      <c r="B29598" s="61"/>
      <c r="C29598" s="61"/>
      <c r="D29598" s="57"/>
      <c r="E29598" s="62"/>
    </row>
    <row r="29599">
      <c r="A29599" s="61"/>
      <c r="B29599" s="61"/>
      <c r="C29599" s="61"/>
      <c r="D29599" s="57"/>
      <c r="E29599" s="62"/>
    </row>
    <row r="29600">
      <c r="A29600" s="61"/>
      <c r="B29600" s="61"/>
      <c r="C29600" s="61"/>
      <c r="D29600" s="57"/>
      <c r="E29600" s="62"/>
    </row>
    <row r="29601">
      <c r="A29601" s="61"/>
      <c r="B29601" s="61"/>
      <c r="C29601" s="61"/>
      <c r="D29601" s="57"/>
      <c r="E29601" s="62"/>
    </row>
    <row r="29602">
      <c r="A29602" s="61"/>
      <c r="B29602" s="61"/>
      <c r="C29602" s="61"/>
      <c r="D29602" s="57"/>
      <c r="E29602" s="62"/>
    </row>
    <row r="29603">
      <c r="A29603" s="61"/>
      <c r="B29603" s="61"/>
      <c r="C29603" s="61"/>
      <c r="D29603" s="57"/>
      <c r="E29603" s="62"/>
    </row>
    <row r="29604">
      <c r="A29604" s="61"/>
      <c r="B29604" s="61"/>
      <c r="C29604" s="61"/>
      <c r="D29604" s="57"/>
      <c r="E29604" s="62"/>
    </row>
    <row r="29605">
      <c r="A29605" s="61"/>
      <c r="B29605" s="61"/>
      <c r="C29605" s="61"/>
      <c r="D29605" s="57"/>
      <c r="E29605" s="62"/>
    </row>
    <row r="29606">
      <c r="A29606" s="61"/>
      <c r="B29606" s="61"/>
      <c r="C29606" s="61"/>
      <c r="D29606" s="57"/>
      <c r="E29606" s="62"/>
    </row>
    <row r="29607">
      <c r="A29607" s="61"/>
      <c r="B29607" s="61"/>
      <c r="C29607" s="61"/>
      <c r="D29607" s="57"/>
      <c r="E29607" s="62"/>
    </row>
    <row r="29608">
      <c r="A29608" s="61"/>
      <c r="B29608" s="61"/>
      <c r="C29608" s="61"/>
      <c r="D29608" s="57"/>
      <c r="E29608" s="62"/>
    </row>
    <row r="29609">
      <c r="A29609" s="61"/>
      <c r="B29609" s="61"/>
      <c r="C29609" s="61"/>
      <c r="D29609" s="57"/>
      <c r="E29609" s="62"/>
    </row>
    <row r="29610">
      <c r="A29610" s="61"/>
      <c r="B29610" s="61"/>
      <c r="C29610" s="61"/>
      <c r="D29610" s="57"/>
      <c r="E29610" s="62"/>
    </row>
    <row r="29611">
      <c r="A29611" s="61"/>
      <c r="B29611" s="61"/>
      <c r="C29611" s="61"/>
      <c r="D29611" s="57"/>
      <c r="E29611" s="62"/>
    </row>
    <row r="29612">
      <c r="A29612" s="61"/>
      <c r="B29612" s="61"/>
      <c r="C29612" s="61"/>
      <c r="D29612" s="57"/>
      <c r="E29612" s="62"/>
    </row>
    <row r="29613">
      <c r="A29613" s="61"/>
      <c r="B29613" s="61"/>
      <c r="C29613" s="61"/>
      <c r="D29613" s="57"/>
      <c r="E29613" s="62"/>
    </row>
    <row r="29614">
      <c r="A29614" s="61"/>
      <c r="B29614" s="61"/>
      <c r="C29614" s="61"/>
      <c r="D29614" s="57"/>
      <c r="E29614" s="62"/>
    </row>
    <row r="29615">
      <c r="A29615" s="61"/>
      <c r="B29615" s="61"/>
      <c r="C29615" s="61"/>
      <c r="D29615" s="57"/>
      <c r="E29615" s="62"/>
    </row>
    <row r="29616">
      <c r="A29616" s="61"/>
      <c r="B29616" s="61"/>
      <c r="C29616" s="61"/>
      <c r="D29616" s="57"/>
      <c r="E29616" s="62"/>
    </row>
    <row r="29617">
      <c r="A29617" s="61"/>
      <c r="B29617" s="61"/>
      <c r="C29617" s="61"/>
      <c r="D29617" s="57"/>
      <c r="E29617" s="62"/>
    </row>
    <row r="29618">
      <c r="A29618" s="61"/>
      <c r="B29618" s="61"/>
      <c r="C29618" s="61"/>
      <c r="D29618" s="57"/>
      <c r="E29618" s="62"/>
    </row>
    <row r="29619">
      <c r="A29619" s="61"/>
      <c r="B29619" s="61"/>
      <c r="C29619" s="61"/>
      <c r="D29619" s="57"/>
      <c r="E29619" s="62"/>
    </row>
    <row r="29620">
      <c r="A29620" s="61"/>
      <c r="B29620" s="61"/>
      <c r="C29620" s="61"/>
      <c r="D29620" s="57"/>
      <c r="E29620" s="62"/>
    </row>
    <row r="29621">
      <c r="A29621" s="61"/>
      <c r="B29621" s="61"/>
      <c r="C29621" s="61"/>
      <c r="D29621" s="57"/>
      <c r="E29621" s="62"/>
    </row>
    <row r="29622">
      <c r="A29622" s="61"/>
      <c r="B29622" s="61"/>
      <c r="C29622" s="61"/>
      <c r="D29622" s="57"/>
      <c r="E29622" s="62"/>
    </row>
    <row r="29623">
      <c r="A29623" s="61"/>
      <c r="B29623" s="61"/>
      <c r="C29623" s="61"/>
      <c r="D29623" s="57"/>
      <c r="E29623" s="62"/>
    </row>
    <row r="29624">
      <c r="A29624" s="61"/>
      <c r="B29624" s="61"/>
      <c r="C29624" s="61"/>
      <c r="D29624" s="57"/>
      <c r="E29624" s="62"/>
    </row>
    <row r="29625">
      <c r="A29625" s="61"/>
      <c r="B29625" s="61"/>
      <c r="C29625" s="61"/>
      <c r="D29625" s="57"/>
      <c r="E29625" s="62"/>
    </row>
    <row r="29626">
      <c r="A29626" s="61"/>
      <c r="B29626" s="61"/>
      <c r="C29626" s="61"/>
      <c r="D29626" s="57"/>
      <c r="E29626" s="62"/>
    </row>
    <row r="29627">
      <c r="A29627" s="61"/>
      <c r="B29627" s="61"/>
      <c r="C29627" s="61"/>
      <c r="D29627" s="57"/>
      <c r="E29627" s="62"/>
    </row>
    <row r="29628">
      <c r="A29628" s="61"/>
      <c r="B29628" s="61"/>
      <c r="C29628" s="61"/>
      <c r="D29628" s="57"/>
      <c r="E29628" s="62"/>
    </row>
    <row r="29629">
      <c r="A29629" s="61"/>
      <c r="B29629" s="61"/>
      <c r="C29629" s="61"/>
      <c r="D29629" s="57"/>
      <c r="E29629" s="62"/>
    </row>
    <row r="29630">
      <c r="A29630" s="61"/>
      <c r="B29630" s="61"/>
      <c r="C29630" s="61"/>
      <c r="D29630" s="57"/>
      <c r="E29630" s="62"/>
    </row>
    <row r="29631">
      <c r="A29631" s="61"/>
      <c r="B29631" s="61"/>
      <c r="C29631" s="61"/>
      <c r="D29631" s="57"/>
      <c r="E29631" s="62"/>
    </row>
    <row r="29632">
      <c r="A29632" s="61"/>
      <c r="B29632" s="61"/>
      <c r="C29632" s="61"/>
      <c r="D29632" s="57"/>
      <c r="E29632" s="62"/>
    </row>
    <row r="29633">
      <c r="A29633" s="61"/>
      <c r="B29633" s="61"/>
      <c r="C29633" s="61"/>
      <c r="D29633" s="57"/>
      <c r="E29633" s="62"/>
    </row>
    <row r="29634">
      <c r="A29634" s="61"/>
      <c r="B29634" s="61"/>
      <c r="C29634" s="61"/>
      <c r="D29634" s="57"/>
      <c r="E29634" s="62"/>
    </row>
    <row r="29635">
      <c r="A29635" s="61"/>
      <c r="B29635" s="61"/>
      <c r="C29635" s="61"/>
      <c r="D29635" s="57"/>
      <c r="E29635" s="62"/>
    </row>
    <row r="29636">
      <c r="A29636" s="61"/>
      <c r="B29636" s="61"/>
      <c r="C29636" s="61"/>
      <c r="D29636" s="57"/>
      <c r="E29636" s="62"/>
    </row>
    <row r="29637">
      <c r="A29637" s="61"/>
      <c r="B29637" s="61"/>
      <c r="C29637" s="61"/>
      <c r="D29637" s="57"/>
      <c r="E29637" s="62"/>
    </row>
    <row r="29638">
      <c r="A29638" s="61"/>
      <c r="B29638" s="61"/>
      <c r="C29638" s="61"/>
      <c r="D29638" s="57"/>
      <c r="E29638" s="62"/>
    </row>
    <row r="29639">
      <c r="A29639" s="61"/>
      <c r="B29639" s="61"/>
      <c r="C29639" s="61"/>
      <c r="D29639" s="57"/>
      <c r="E29639" s="62"/>
    </row>
    <row r="29640">
      <c r="A29640" s="61"/>
      <c r="B29640" s="61"/>
      <c r="C29640" s="61"/>
      <c r="D29640" s="57"/>
      <c r="E29640" s="62"/>
    </row>
    <row r="29641">
      <c r="A29641" s="61"/>
      <c r="B29641" s="61"/>
      <c r="C29641" s="61"/>
      <c r="D29641" s="57"/>
      <c r="E29641" s="62"/>
    </row>
    <row r="29642">
      <c r="A29642" s="61"/>
      <c r="B29642" s="61"/>
      <c r="C29642" s="61"/>
      <c r="D29642" s="57"/>
      <c r="E29642" s="62"/>
    </row>
    <row r="29643">
      <c r="A29643" s="61"/>
      <c r="B29643" s="61"/>
      <c r="C29643" s="61"/>
      <c r="D29643" s="57"/>
      <c r="E29643" s="62"/>
    </row>
    <row r="29644">
      <c r="A29644" s="61"/>
      <c r="B29644" s="61"/>
      <c r="C29644" s="61"/>
      <c r="D29644" s="57"/>
      <c r="E29644" s="62"/>
    </row>
    <row r="29645">
      <c r="A29645" s="61"/>
      <c r="B29645" s="61"/>
      <c r="C29645" s="61"/>
      <c r="D29645" s="57"/>
      <c r="E29645" s="62"/>
    </row>
    <row r="29646">
      <c r="A29646" s="61"/>
      <c r="B29646" s="61"/>
      <c r="C29646" s="61"/>
      <c r="D29646" s="57"/>
      <c r="E29646" s="62"/>
    </row>
    <row r="29647">
      <c r="A29647" s="61"/>
      <c r="B29647" s="61"/>
      <c r="C29647" s="61"/>
      <c r="D29647" s="57"/>
      <c r="E29647" s="62"/>
    </row>
    <row r="29648">
      <c r="A29648" s="61"/>
      <c r="B29648" s="61"/>
      <c r="C29648" s="61"/>
      <c r="D29648" s="57"/>
      <c r="E29648" s="62"/>
    </row>
    <row r="29649">
      <c r="A29649" s="61"/>
      <c r="B29649" s="61"/>
      <c r="C29649" s="61"/>
      <c r="D29649" s="57"/>
      <c r="E29649" s="62"/>
    </row>
    <row r="29650">
      <c r="A29650" s="61"/>
      <c r="B29650" s="61"/>
      <c r="C29650" s="61"/>
      <c r="D29650" s="57"/>
      <c r="E29650" s="62"/>
    </row>
    <row r="29651">
      <c r="A29651" s="61"/>
      <c r="B29651" s="61"/>
      <c r="C29651" s="61"/>
      <c r="D29651" s="57"/>
      <c r="E29651" s="62"/>
    </row>
    <row r="29652">
      <c r="A29652" s="61"/>
      <c r="B29652" s="61"/>
      <c r="C29652" s="61"/>
      <c r="D29652" s="57"/>
      <c r="E29652" s="62"/>
    </row>
    <row r="29653">
      <c r="A29653" s="61"/>
      <c r="B29653" s="61"/>
      <c r="C29653" s="61"/>
      <c r="D29653" s="57"/>
      <c r="E29653" s="62"/>
    </row>
    <row r="29654">
      <c r="A29654" s="61"/>
      <c r="B29654" s="61"/>
      <c r="C29654" s="61"/>
      <c r="D29654" s="57"/>
      <c r="E29654" s="62"/>
    </row>
    <row r="29655">
      <c r="A29655" s="61"/>
      <c r="B29655" s="61"/>
      <c r="C29655" s="61"/>
      <c r="D29655" s="57"/>
      <c r="E29655" s="62"/>
    </row>
    <row r="29656">
      <c r="A29656" s="61"/>
      <c r="B29656" s="61"/>
      <c r="C29656" s="61"/>
      <c r="D29656" s="57"/>
      <c r="E29656" s="62"/>
    </row>
    <row r="29657">
      <c r="A29657" s="61"/>
      <c r="B29657" s="61"/>
      <c r="C29657" s="61"/>
      <c r="D29657" s="57"/>
      <c r="E29657" s="62"/>
    </row>
    <row r="29658">
      <c r="A29658" s="61"/>
      <c r="B29658" s="61"/>
      <c r="C29658" s="61"/>
      <c r="D29658" s="57"/>
      <c r="E29658" s="62"/>
    </row>
    <row r="29659">
      <c r="A29659" s="61"/>
      <c r="B29659" s="61"/>
      <c r="C29659" s="61"/>
      <c r="D29659" s="57"/>
      <c r="E29659" s="62"/>
    </row>
    <row r="29660">
      <c r="A29660" s="61"/>
      <c r="B29660" s="61"/>
      <c r="C29660" s="61"/>
      <c r="D29660" s="57"/>
      <c r="E29660" s="62"/>
    </row>
    <row r="29661">
      <c r="A29661" s="61"/>
      <c r="B29661" s="61"/>
      <c r="C29661" s="61"/>
      <c r="D29661" s="57"/>
      <c r="E29661" s="62"/>
    </row>
    <row r="29662">
      <c r="A29662" s="61"/>
      <c r="B29662" s="61"/>
      <c r="C29662" s="61"/>
      <c r="D29662" s="57"/>
      <c r="E29662" s="62"/>
    </row>
    <row r="29663">
      <c r="A29663" s="61"/>
      <c r="B29663" s="61"/>
      <c r="C29663" s="61"/>
      <c r="D29663" s="57"/>
      <c r="E29663" s="62"/>
    </row>
    <row r="29664">
      <c r="A29664" s="61"/>
      <c r="B29664" s="61"/>
      <c r="C29664" s="61"/>
      <c r="D29664" s="57"/>
      <c r="E29664" s="62"/>
    </row>
    <row r="29665">
      <c r="A29665" s="61"/>
      <c r="B29665" s="61"/>
      <c r="C29665" s="61"/>
      <c r="D29665" s="57"/>
      <c r="E29665" s="62"/>
    </row>
    <row r="29666">
      <c r="A29666" s="61"/>
      <c r="B29666" s="61"/>
      <c r="C29666" s="61"/>
      <c r="D29666" s="57"/>
      <c r="E29666" s="62"/>
    </row>
    <row r="29667">
      <c r="A29667" s="61"/>
      <c r="B29667" s="61"/>
      <c r="C29667" s="61"/>
      <c r="D29667" s="57"/>
      <c r="E29667" s="62"/>
    </row>
    <row r="29668">
      <c r="A29668" s="61"/>
      <c r="B29668" s="61"/>
      <c r="C29668" s="61"/>
      <c r="D29668" s="57"/>
      <c r="E29668" s="62"/>
    </row>
    <row r="29669">
      <c r="A29669" s="61"/>
      <c r="B29669" s="61"/>
      <c r="C29669" s="61"/>
      <c r="D29669" s="57"/>
      <c r="E29669" s="62"/>
    </row>
    <row r="29670">
      <c r="A29670" s="61"/>
      <c r="B29670" s="61"/>
      <c r="C29670" s="61"/>
      <c r="D29670" s="57"/>
      <c r="E29670" s="62"/>
    </row>
    <row r="29671">
      <c r="A29671" s="61"/>
      <c r="B29671" s="61"/>
      <c r="C29671" s="61"/>
      <c r="D29671" s="57"/>
      <c r="E29671" s="62"/>
    </row>
    <row r="29672">
      <c r="A29672" s="61"/>
      <c r="B29672" s="61"/>
      <c r="C29672" s="61"/>
      <c r="D29672" s="57"/>
      <c r="E29672" s="62"/>
    </row>
    <row r="29673">
      <c r="A29673" s="61"/>
      <c r="B29673" s="61"/>
      <c r="C29673" s="61"/>
      <c r="D29673" s="57"/>
      <c r="E29673" s="62"/>
    </row>
    <row r="29674">
      <c r="A29674" s="61"/>
      <c r="B29674" s="61"/>
      <c r="C29674" s="61"/>
      <c r="D29674" s="57"/>
      <c r="E29674" s="62"/>
    </row>
    <row r="29675">
      <c r="A29675" s="61"/>
      <c r="B29675" s="61"/>
      <c r="C29675" s="61"/>
      <c r="D29675" s="57"/>
      <c r="E29675" s="62"/>
    </row>
    <row r="29676">
      <c r="A29676" s="61"/>
      <c r="B29676" s="61"/>
      <c r="C29676" s="61"/>
      <c r="D29676" s="57"/>
      <c r="E29676" s="62"/>
    </row>
    <row r="29677">
      <c r="A29677" s="61"/>
      <c r="B29677" s="61"/>
      <c r="C29677" s="61"/>
      <c r="D29677" s="57"/>
      <c r="E29677" s="62"/>
    </row>
    <row r="29678">
      <c r="A29678" s="61"/>
      <c r="B29678" s="61"/>
      <c r="C29678" s="61"/>
      <c r="D29678" s="57"/>
      <c r="E29678" s="62"/>
    </row>
    <row r="29679">
      <c r="A29679" s="61"/>
      <c r="B29679" s="61"/>
      <c r="C29679" s="61"/>
      <c r="D29679" s="57"/>
      <c r="E29679" s="62"/>
    </row>
    <row r="29680">
      <c r="A29680" s="61"/>
      <c r="B29680" s="61"/>
      <c r="C29680" s="61"/>
      <c r="D29680" s="57"/>
      <c r="E29680" s="62"/>
    </row>
    <row r="29681">
      <c r="A29681" s="61"/>
      <c r="B29681" s="61"/>
      <c r="C29681" s="61"/>
      <c r="D29681" s="57"/>
      <c r="E29681" s="62"/>
    </row>
    <row r="29682">
      <c r="A29682" s="61"/>
      <c r="B29682" s="61"/>
      <c r="C29682" s="61"/>
      <c r="D29682" s="57"/>
      <c r="E29682" s="62"/>
    </row>
    <row r="29683">
      <c r="A29683" s="61"/>
      <c r="B29683" s="61"/>
      <c r="C29683" s="61"/>
      <c r="D29683" s="57"/>
      <c r="E29683" s="62"/>
    </row>
    <row r="29684">
      <c r="A29684" s="61"/>
      <c r="B29684" s="61"/>
      <c r="C29684" s="61"/>
      <c r="D29684" s="57"/>
      <c r="E29684" s="62"/>
    </row>
    <row r="29685">
      <c r="A29685" s="61"/>
      <c r="B29685" s="61"/>
      <c r="C29685" s="61"/>
      <c r="D29685" s="57"/>
      <c r="E29685" s="62"/>
    </row>
    <row r="29686">
      <c r="A29686" s="61"/>
      <c r="B29686" s="61"/>
      <c r="C29686" s="61"/>
      <c r="D29686" s="57"/>
      <c r="E29686" s="62"/>
    </row>
    <row r="29687">
      <c r="A29687" s="61"/>
      <c r="B29687" s="61"/>
      <c r="C29687" s="61"/>
      <c r="D29687" s="57"/>
      <c r="E29687" s="62"/>
    </row>
    <row r="29688">
      <c r="A29688" s="61"/>
      <c r="B29688" s="61"/>
      <c r="C29688" s="61"/>
      <c r="D29688" s="57"/>
      <c r="E29688" s="62"/>
    </row>
    <row r="29689">
      <c r="A29689" s="61"/>
      <c r="B29689" s="61"/>
      <c r="C29689" s="61"/>
      <c r="D29689" s="57"/>
      <c r="E29689" s="62"/>
    </row>
    <row r="29690">
      <c r="A29690" s="61"/>
      <c r="B29690" s="61"/>
      <c r="C29690" s="61"/>
      <c r="D29690" s="57"/>
      <c r="E29690" s="62"/>
    </row>
    <row r="29691">
      <c r="A29691" s="61"/>
      <c r="B29691" s="61"/>
      <c r="C29691" s="61"/>
      <c r="D29691" s="57"/>
      <c r="E29691" s="62"/>
    </row>
    <row r="29692">
      <c r="A29692" s="61"/>
      <c r="B29692" s="61"/>
      <c r="C29692" s="61"/>
      <c r="D29692" s="57"/>
      <c r="E29692" s="62"/>
    </row>
    <row r="29693">
      <c r="A29693" s="61"/>
      <c r="B29693" s="61"/>
      <c r="C29693" s="61"/>
      <c r="D29693" s="57"/>
      <c r="E29693" s="62"/>
    </row>
    <row r="29694">
      <c r="A29694" s="61"/>
      <c r="B29694" s="61"/>
      <c r="C29694" s="61"/>
      <c r="D29694" s="57"/>
      <c r="E29694" s="62"/>
    </row>
    <row r="29695">
      <c r="A29695" s="61"/>
      <c r="B29695" s="61"/>
      <c r="C29695" s="61"/>
      <c r="D29695" s="57"/>
      <c r="E29695" s="62"/>
    </row>
    <row r="29696">
      <c r="A29696" s="61"/>
      <c r="B29696" s="61"/>
      <c r="C29696" s="61"/>
      <c r="D29696" s="57"/>
      <c r="E29696" s="62"/>
    </row>
    <row r="29697">
      <c r="A29697" s="61"/>
      <c r="B29697" s="61"/>
      <c r="C29697" s="61"/>
      <c r="D29697" s="57"/>
      <c r="E29697" s="62"/>
    </row>
    <row r="29698">
      <c r="A29698" s="61"/>
      <c r="B29698" s="61"/>
      <c r="C29698" s="61"/>
      <c r="D29698" s="57"/>
      <c r="E29698" s="62"/>
    </row>
    <row r="29699">
      <c r="A29699" s="61"/>
      <c r="B29699" s="61"/>
      <c r="C29699" s="61"/>
      <c r="D29699" s="57"/>
      <c r="E29699" s="62"/>
    </row>
    <row r="29700">
      <c r="A29700" s="61"/>
      <c r="B29700" s="61"/>
      <c r="C29700" s="61"/>
      <c r="D29700" s="57"/>
      <c r="E29700" s="62"/>
    </row>
    <row r="29701">
      <c r="A29701" s="61"/>
      <c r="B29701" s="61"/>
      <c r="C29701" s="61"/>
      <c r="D29701" s="57"/>
      <c r="E29701" s="62"/>
    </row>
    <row r="29702">
      <c r="A29702" s="61"/>
      <c r="B29702" s="61"/>
      <c r="C29702" s="61"/>
      <c r="D29702" s="57"/>
      <c r="E29702" s="62"/>
    </row>
    <row r="29703">
      <c r="A29703" s="61"/>
      <c r="B29703" s="61"/>
      <c r="C29703" s="61"/>
      <c r="D29703" s="57"/>
      <c r="E29703" s="62"/>
    </row>
    <row r="29704">
      <c r="A29704" s="61"/>
      <c r="B29704" s="61"/>
      <c r="C29704" s="61"/>
      <c r="D29704" s="57"/>
      <c r="E29704" s="62"/>
    </row>
    <row r="29705">
      <c r="A29705" s="61"/>
      <c r="B29705" s="61"/>
      <c r="C29705" s="61"/>
      <c r="D29705" s="57"/>
      <c r="E29705" s="62"/>
    </row>
    <row r="29706">
      <c r="A29706" s="61"/>
      <c r="B29706" s="61"/>
      <c r="C29706" s="61"/>
      <c r="D29706" s="57"/>
      <c r="E29706" s="62"/>
    </row>
    <row r="29707">
      <c r="A29707" s="61"/>
      <c r="B29707" s="61"/>
      <c r="C29707" s="61"/>
      <c r="D29707" s="57"/>
      <c r="E29707" s="62"/>
    </row>
    <row r="29708">
      <c r="A29708" s="61"/>
      <c r="B29708" s="61"/>
      <c r="C29708" s="61"/>
      <c r="D29708" s="57"/>
      <c r="E29708" s="62"/>
    </row>
    <row r="29709">
      <c r="A29709" s="61"/>
      <c r="B29709" s="61"/>
      <c r="C29709" s="61"/>
      <c r="D29709" s="57"/>
      <c r="E29709" s="62"/>
    </row>
    <row r="29710">
      <c r="A29710" s="61"/>
      <c r="B29710" s="61"/>
      <c r="C29710" s="61"/>
      <c r="D29710" s="57"/>
      <c r="E29710" s="62"/>
    </row>
    <row r="29711">
      <c r="A29711" s="61"/>
      <c r="B29711" s="61"/>
      <c r="C29711" s="61"/>
      <c r="D29711" s="57"/>
      <c r="E29711" s="62"/>
    </row>
    <row r="29712">
      <c r="A29712" s="61"/>
      <c r="B29712" s="61"/>
      <c r="C29712" s="61"/>
      <c r="D29712" s="57"/>
      <c r="E29712" s="62"/>
    </row>
    <row r="29713">
      <c r="A29713" s="61"/>
      <c r="B29713" s="61"/>
      <c r="C29713" s="61"/>
      <c r="D29713" s="57"/>
      <c r="E29713" s="62"/>
    </row>
    <row r="29714">
      <c r="A29714" s="61"/>
      <c r="B29714" s="61"/>
      <c r="C29714" s="61"/>
      <c r="D29714" s="57"/>
      <c r="E29714" s="62"/>
    </row>
    <row r="29715">
      <c r="A29715" s="61"/>
      <c r="B29715" s="61"/>
      <c r="C29715" s="61"/>
      <c r="D29715" s="57"/>
      <c r="E29715" s="62"/>
    </row>
    <row r="29716">
      <c r="A29716" s="61"/>
      <c r="B29716" s="61"/>
      <c r="C29716" s="61"/>
      <c r="D29716" s="57"/>
      <c r="E29716" s="62"/>
    </row>
    <row r="29717">
      <c r="A29717" s="61"/>
      <c r="B29717" s="61"/>
      <c r="C29717" s="61"/>
      <c r="D29717" s="57"/>
      <c r="E29717" s="62"/>
    </row>
    <row r="29718">
      <c r="A29718" s="61"/>
      <c r="B29718" s="61"/>
      <c r="C29718" s="61"/>
      <c r="D29718" s="57"/>
      <c r="E29718" s="62"/>
    </row>
    <row r="29719">
      <c r="A29719" s="61"/>
      <c r="B29719" s="61"/>
      <c r="C29719" s="61"/>
      <c r="D29719" s="57"/>
      <c r="E29719" s="62"/>
    </row>
    <row r="29720">
      <c r="A29720" s="61"/>
      <c r="B29720" s="61"/>
      <c r="C29720" s="61"/>
      <c r="D29720" s="57"/>
      <c r="E29720" s="62"/>
    </row>
    <row r="29721">
      <c r="A29721" s="61"/>
      <c r="B29721" s="61"/>
      <c r="C29721" s="61"/>
      <c r="D29721" s="57"/>
      <c r="E29721" s="62"/>
    </row>
    <row r="29722">
      <c r="A29722" s="61"/>
      <c r="B29722" s="61"/>
      <c r="C29722" s="61"/>
      <c r="D29722" s="57"/>
      <c r="E29722" s="62"/>
    </row>
    <row r="29723">
      <c r="A29723" s="61"/>
      <c r="B29723" s="61"/>
      <c r="C29723" s="61"/>
      <c r="D29723" s="57"/>
      <c r="E29723" s="62"/>
    </row>
    <row r="29724">
      <c r="A29724" s="61"/>
      <c r="B29724" s="61"/>
      <c r="C29724" s="61"/>
      <c r="D29724" s="57"/>
      <c r="E29724" s="62"/>
    </row>
    <row r="29725">
      <c r="A29725" s="61"/>
      <c r="B29725" s="61"/>
      <c r="C29725" s="61"/>
      <c r="D29725" s="57"/>
      <c r="E29725" s="62"/>
    </row>
    <row r="29726">
      <c r="A29726" s="61"/>
      <c r="B29726" s="61"/>
      <c r="C29726" s="61"/>
      <c r="D29726" s="57"/>
      <c r="E29726" s="62"/>
    </row>
    <row r="29727">
      <c r="A29727" s="61"/>
      <c r="B29727" s="61"/>
      <c r="C29727" s="61"/>
      <c r="D29727" s="57"/>
      <c r="E29727" s="62"/>
    </row>
    <row r="29728">
      <c r="A29728" s="61"/>
      <c r="B29728" s="61"/>
      <c r="C29728" s="61"/>
      <c r="D29728" s="57"/>
      <c r="E29728" s="62"/>
    </row>
    <row r="29729">
      <c r="A29729" s="61"/>
      <c r="B29729" s="61"/>
      <c r="C29729" s="61"/>
      <c r="D29729" s="57"/>
      <c r="E29729" s="62"/>
    </row>
    <row r="29730">
      <c r="A29730" s="61"/>
      <c r="B29730" s="61"/>
      <c r="C29730" s="61"/>
      <c r="D29730" s="57"/>
      <c r="E29730" s="62"/>
    </row>
    <row r="29731">
      <c r="A29731" s="61"/>
      <c r="B29731" s="61"/>
      <c r="C29731" s="61"/>
      <c r="D29731" s="57"/>
      <c r="E29731" s="62"/>
    </row>
    <row r="29732">
      <c r="A29732" s="61"/>
      <c r="B29732" s="61"/>
      <c r="C29732" s="61"/>
      <c r="D29732" s="57"/>
      <c r="E29732" s="62"/>
    </row>
    <row r="29733">
      <c r="A29733" s="61"/>
      <c r="B29733" s="61"/>
      <c r="C29733" s="61"/>
      <c r="D29733" s="57"/>
      <c r="E29733" s="62"/>
    </row>
    <row r="29734">
      <c r="A29734" s="61"/>
      <c r="B29734" s="61"/>
      <c r="C29734" s="61"/>
      <c r="D29734" s="57"/>
      <c r="E29734" s="62"/>
    </row>
    <row r="29735">
      <c r="A29735" s="61"/>
      <c r="B29735" s="61"/>
      <c r="C29735" s="61"/>
      <c r="D29735" s="57"/>
      <c r="E29735" s="62"/>
    </row>
    <row r="29736">
      <c r="A29736" s="61"/>
      <c r="B29736" s="61"/>
      <c r="C29736" s="61"/>
      <c r="D29736" s="57"/>
      <c r="E29736" s="62"/>
    </row>
    <row r="29737">
      <c r="A29737" s="61"/>
      <c r="B29737" s="61"/>
      <c r="C29737" s="61"/>
      <c r="D29737" s="57"/>
      <c r="E29737" s="62"/>
    </row>
    <row r="29738">
      <c r="A29738" s="61"/>
      <c r="B29738" s="61"/>
      <c r="C29738" s="61"/>
      <c r="D29738" s="57"/>
      <c r="E29738" s="62"/>
    </row>
    <row r="29739">
      <c r="A29739" s="61"/>
      <c r="B29739" s="61"/>
      <c r="C29739" s="61"/>
      <c r="D29739" s="57"/>
      <c r="E29739" s="62"/>
    </row>
    <row r="29740">
      <c r="A29740" s="61"/>
      <c r="B29740" s="61"/>
      <c r="C29740" s="61"/>
      <c r="D29740" s="57"/>
      <c r="E29740" s="62"/>
    </row>
    <row r="29741">
      <c r="A29741" s="61"/>
      <c r="B29741" s="61"/>
      <c r="C29741" s="61"/>
      <c r="D29741" s="57"/>
      <c r="E29741" s="62"/>
    </row>
    <row r="29742">
      <c r="A29742" s="61"/>
      <c r="B29742" s="61"/>
      <c r="C29742" s="61"/>
      <c r="D29742" s="57"/>
      <c r="E29742" s="62"/>
    </row>
    <row r="29743">
      <c r="A29743" s="61"/>
      <c r="B29743" s="61"/>
      <c r="C29743" s="61"/>
      <c r="D29743" s="57"/>
      <c r="E29743" s="62"/>
    </row>
    <row r="29744">
      <c r="A29744" s="61"/>
      <c r="B29744" s="61"/>
      <c r="C29744" s="61"/>
      <c r="D29744" s="57"/>
      <c r="E29744" s="62"/>
    </row>
    <row r="29745">
      <c r="A29745" s="61"/>
      <c r="B29745" s="61"/>
      <c r="C29745" s="61"/>
      <c r="D29745" s="57"/>
      <c r="E29745" s="62"/>
    </row>
    <row r="29746">
      <c r="A29746" s="61"/>
      <c r="B29746" s="61"/>
      <c r="C29746" s="61"/>
      <c r="D29746" s="57"/>
      <c r="E29746" s="62"/>
    </row>
    <row r="29747">
      <c r="A29747" s="61"/>
      <c r="B29747" s="61"/>
      <c r="C29747" s="61"/>
      <c r="D29747" s="57"/>
      <c r="E29747" s="62"/>
    </row>
    <row r="29748">
      <c r="A29748" s="61"/>
      <c r="B29748" s="61"/>
      <c r="C29748" s="61"/>
      <c r="D29748" s="57"/>
      <c r="E29748" s="62"/>
    </row>
    <row r="29749">
      <c r="A29749" s="61"/>
      <c r="B29749" s="61"/>
      <c r="C29749" s="61"/>
      <c r="D29749" s="57"/>
      <c r="E29749" s="62"/>
    </row>
    <row r="29750">
      <c r="A29750" s="61"/>
      <c r="B29750" s="61"/>
      <c r="C29750" s="61"/>
      <c r="D29750" s="57"/>
      <c r="E29750" s="62"/>
    </row>
    <row r="29751">
      <c r="A29751" s="61"/>
      <c r="B29751" s="61"/>
      <c r="C29751" s="61"/>
      <c r="D29751" s="57"/>
      <c r="E29751" s="62"/>
    </row>
    <row r="29752">
      <c r="A29752" s="61"/>
      <c r="B29752" s="61"/>
      <c r="C29752" s="61"/>
      <c r="D29752" s="57"/>
      <c r="E29752" s="62"/>
    </row>
    <row r="29753">
      <c r="A29753" s="61"/>
      <c r="B29753" s="61"/>
      <c r="C29753" s="61"/>
      <c r="D29753" s="57"/>
      <c r="E29753" s="62"/>
    </row>
    <row r="29754">
      <c r="A29754" s="61"/>
      <c r="B29754" s="61"/>
      <c r="C29754" s="61"/>
      <c r="D29754" s="57"/>
      <c r="E29754" s="62"/>
    </row>
    <row r="29755">
      <c r="A29755" s="61"/>
      <c r="B29755" s="61"/>
      <c r="C29755" s="61"/>
      <c r="D29755" s="57"/>
      <c r="E29755" s="62"/>
    </row>
    <row r="29756">
      <c r="A29756" s="61"/>
      <c r="B29756" s="61"/>
      <c r="C29756" s="61"/>
      <c r="D29756" s="57"/>
      <c r="E29756" s="62"/>
    </row>
    <row r="29757">
      <c r="A29757" s="61"/>
      <c r="B29757" s="61"/>
      <c r="C29757" s="61"/>
      <c r="D29757" s="57"/>
      <c r="E29757" s="62"/>
    </row>
    <row r="29758">
      <c r="A29758" s="61"/>
      <c r="B29758" s="61"/>
      <c r="C29758" s="61"/>
      <c r="D29758" s="57"/>
      <c r="E29758" s="62"/>
    </row>
    <row r="29759">
      <c r="A29759" s="61"/>
      <c r="B29759" s="61"/>
      <c r="C29759" s="61"/>
      <c r="D29759" s="57"/>
      <c r="E29759" s="62"/>
    </row>
    <row r="29760">
      <c r="A29760" s="61"/>
      <c r="B29760" s="61"/>
      <c r="C29760" s="61"/>
      <c r="D29760" s="57"/>
      <c r="E29760" s="62"/>
    </row>
    <row r="29761">
      <c r="A29761" s="61"/>
      <c r="B29761" s="61"/>
      <c r="C29761" s="61"/>
      <c r="D29761" s="57"/>
      <c r="E29761" s="62"/>
    </row>
    <row r="29762">
      <c r="A29762" s="61"/>
      <c r="B29762" s="61"/>
      <c r="C29762" s="61"/>
      <c r="D29762" s="57"/>
      <c r="E29762" s="62"/>
    </row>
    <row r="29763">
      <c r="A29763" s="61"/>
      <c r="B29763" s="61"/>
      <c r="C29763" s="61"/>
      <c r="D29763" s="57"/>
      <c r="E29763" s="62"/>
    </row>
    <row r="29764">
      <c r="A29764" s="61"/>
      <c r="B29764" s="61"/>
      <c r="C29764" s="61"/>
      <c r="D29764" s="57"/>
      <c r="E29764" s="62"/>
    </row>
    <row r="29765">
      <c r="A29765" s="61"/>
      <c r="B29765" s="61"/>
      <c r="C29765" s="61"/>
      <c r="D29765" s="57"/>
      <c r="E29765" s="62"/>
    </row>
    <row r="29766">
      <c r="A29766" s="61"/>
      <c r="B29766" s="61"/>
      <c r="C29766" s="61"/>
      <c r="D29766" s="57"/>
      <c r="E29766" s="62"/>
    </row>
    <row r="29767">
      <c r="A29767" s="61"/>
      <c r="B29767" s="61"/>
      <c r="C29767" s="61"/>
      <c r="D29767" s="57"/>
      <c r="E29767" s="62"/>
    </row>
    <row r="29768">
      <c r="A29768" s="61"/>
      <c r="B29768" s="61"/>
      <c r="C29768" s="61"/>
      <c r="D29768" s="57"/>
      <c r="E29768" s="62"/>
    </row>
    <row r="29769">
      <c r="A29769" s="61"/>
      <c r="B29769" s="61"/>
      <c r="C29769" s="61"/>
      <c r="D29769" s="57"/>
      <c r="E29769" s="62"/>
    </row>
    <row r="29770">
      <c r="A29770" s="61"/>
      <c r="B29770" s="61"/>
      <c r="C29770" s="61"/>
      <c r="D29770" s="57"/>
      <c r="E29770" s="62"/>
    </row>
    <row r="29771">
      <c r="A29771" s="61"/>
      <c r="B29771" s="61"/>
      <c r="C29771" s="61"/>
      <c r="D29771" s="57"/>
      <c r="E29771" s="62"/>
    </row>
    <row r="29772">
      <c r="A29772" s="61"/>
      <c r="B29772" s="61"/>
      <c r="C29772" s="61"/>
      <c r="D29772" s="57"/>
      <c r="E29772" s="62"/>
    </row>
    <row r="29773">
      <c r="A29773" s="61"/>
      <c r="B29773" s="61"/>
      <c r="C29773" s="61"/>
      <c r="D29773" s="57"/>
      <c r="E29773" s="62"/>
    </row>
    <row r="29774">
      <c r="A29774" s="61"/>
      <c r="B29774" s="61"/>
      <c r="C29774" s="61"/>
      <c r="D29774" s="57"/>
      <c r="E29774" s="62"/>
    </row>
    <row r="29775">
      <c r="A29775" s="61"/>
      <c r="B29775" s="61"/>
      <c r="C29775" s="61"/>
      <c r="D29775" s="57"/>
      <c r="E29775" s="62"/>
    </row>
    <row r="29776">
      <c r="A29776" s="61"/>
      <c r="B29776" s="61"/>
      <c r="C29776" s="61"/>
      <c r="D29776" s="57"/>
      <c r="E29776" s="62"/>
    </row>
    <row r="29777">
      <c r="A29777" s="61"/>
      <c r="B29777" s="61"/>
      <c r="C29777" s="61"/>
      <c r="D29777" s="57"/>
      <c r="E29777" s="62"/>
    </row>
    <row r="29778">
      <c r="A29778" s="61"/>
      <c r="B29778" s="61"/>
      <c r="C29778" s="61"/>
      <c r="D29778" s="57"/>
      <c r="E29778" s="62"/>
    </row>
    <row r="29779">
      <c r="A29779" s="61"/>
      <c r="B29779" s="61"/>
      <c r="C29779" s="61"/>
      <c r="D29779" s="57"/>
      <c r="E29779" s="62"/>
    </row>
    <row r="29780">
      <c r="A29780" s="61"/>
      <c r="B29780" s="61"/>
      <c r="C29780" s="61"/>
      <c r="D29780" s="57"/>
      <c r="E29780" s="62"/>
    </row>
    <row r="29781">
      <c r="A29781" s="61"/>
      <c r="B29781" s="61"/>
      <c r="C29781" s="61"/>
      <c r="D29781" s="57"/>
      <c r="E29781" s="62"/>
    </row>
    <row r="29782">
      <c r="A29782" s="61"/>
      <c r="B29782" s="61"/>
      <c r="C29782" s="61"/>
      <c r="D29782" s="57"/>
      <c r="E29782" s="62"/>
    </row>
    <row r="29783">
      <c r="A29783" s="61"/>
      <c r="B29783" s="61"/>
      <c r="C29783" s="61"/>
      <c r="D29783" s="57"/>
      <c r="E29783" s="62"/>
    </row>
    <row r="29784">
      <c r="A29784" s="61"/>
      <c r="B29784" s="61"/>
      <c r="C29784" s="61"/>
      <c r="D29784" s="57"/>
      <c r="E29784" s="62"/>
    </row>
    <row r="29785">
      <c r="A29785" s="61"/>
      <c r="B29785" s="61"/>
      <c r="C29785" s="61"/>
      <c r="D29785" s="57"/>
      <c r="E29785" s="62"/>
    </row>
    <row r="29786">
      <c r="A29786" s="61"/>
      <c r="B29786" s="61"/>
      <c r="C29786" s="61"/>
      <c r="D29786" s="57"/>
      <c r="E29786" s="62"/>
    </row>
    <row r="29787">
      <c r="A29787" s="61"/>
      <c r="B29787" s="61"/>
      <c r="C29787" s="61"/>
      <c r="D29787" s="57"/>
      <c r="E29787" s="62"/>
    </row>
    <row r="29788">
      <c r="A29788" s="61"/>
      <c r="B29788" s="61"/>
      <c r="C29788" s="61"/>
      <c r="D29788" s="57"/>
      <c r="E29788" s="62"/>
    </row>
    <row r="29789">
      <c r="A29789" s="61"/>
      <c r="B29789" s="61"/>
      <c r="C29789" s="61"/>
      <c r="D29789" s="57"/>
      <c r="E29789" s="62"/>
    </row>
    <row r="29790">
      <c r="A29790" s="61"/>
      <c r="B29790" s="61"/>
      <c r="C29790" s="61"/>
      <c r="D29790" s="57"/>
      <c r="E29790" s="62"/>
    </row>
    <row r="29791">
      <c r="A29791" s="61"/>
      <c r="B29791" s="61"/>
      <c r="C29791" s="61"/>
      <c r="D29791" s="57"/>
      <c r="E29791" s="62"/>
    </row>
    <row r="29792">
      <c r="A29792" s="61"/>
      <c r="B29792" s="61"/>
      <c r="C29792" s="61"/>
      <c r="D29792" s="57"/>
      <c r="E29792" s="62"/>
    </row>
    <row r="29793">
      <c r="A29793" s="61"/>
      <c r="B29793" s="61"/>
      <c r="C29793" s="61"/>
      <c r="D29793" s="57"/>
      <c r="E29793" s="62"/>
    </row>
    <row r="29794">
      <c r="A29794" s="61"/>
      <c r="B29794" s="61"/>
      <c r="C29794" s="61"/>
      <c r="D29794" s="57"/>
      <c r="E29794" s="62"/>
    </row>
    <row r="29795">
      <c r="A29795" s="61"/>
      <c r="B29795" s="61"/>
      <c r="C29795" s="61"/>
      <c r="D29795" s="57"/>
      <c r="E29795" s="62"/>
    </row>
    <row r="29796">
      <c r="A29796" s="61"/>
      <c r="B29796" s="61"/>
      <c r="C29796" s="61"/>
      <c r="D29796" s="57"/>
      <c r="E29796" s="62"/>
    </row>
    <row r="29797">
      <c r="A29797" s="61"/>
      <c r="B29797" s="61"/>
      <c r="C29797" s="61"/>
      <c r="D29797" s="57"/>
      <c r="E29797" s="62"/>
    </row>
    <row r="29798">
      <c r="A29798" s="61"/>
      <c r="B29798" s="61"/>
      <c r="C29798" s="61"/>
      <c r="D29798" s="57"/>
      <c r="E29798" s="62"/>
    </row>
    <row r="29799">
      <c r="A29799" s="61"/>
      <c r="B29799" s="61"/>
      <c r="C29799" s="61"/>
      <c r="D29799" s="57"/>
      <c r="E29799" s="62"/>
    </row>
    <row r="29800">
      <c r="A29800" s="61"/>
      <c r="B29800" s="61"/>
      <c r="C29800" s="61"/>
      <c r="D29800" s="57"/>
      <c r="E29800" s="62"/>
    </row>
    <row r="29801">
      <c r="A29801" s="61"/>
      <c r="B29801" s="61"/>
      <c r="C29801" s="61"/>
      <c r="D29801" s="57"/>
      <c r="E29801" s="62"/>
    </row>
    <row r="29802">
      <c r="A29802" s="61"/>
      <c r="B29802" s="61"/>
      <c r="C29802" s="61"/>
      <c r="D29802" s="57"/>
      <c r="E29802" s="62"/>
    </row>
    <row r="29803">
      <c r="A29803" s="61"/>
      <c r="B29803" s="61"/>
      <c r="C29803" s="61"/>
      <c r="D29803" s="57"/>
      <c r="E29803" s="62"/>
    </row>
    <row r="29804">
      <c r="A29804" s="61"/>
      <c r="B29804" s="61"/>
      <c r="C29804" s="61"/>
      <c r="D29804" s="57"/>
      <c r="E29804" s="62"/>
    </row>
    <row r="29805">
      <c r="A29805" s="61"/>
      <c r="B29805" s="61"/>
      <c r="C29805" s="61"/>
      <c r="D29805" s="57"/>
      <c r="E29805" s="62"/>
    </row>
    <row r="29806">
      <c r="A29806" s="61"/>
      <c r="B29806" s="61"/>
      <c r="C29806" s="61"/>
      <c r="D29806" s="57"/>
      <c r="E29806" s="62"/>
    </row>
    <row r="29807">
      <c r="A29807" s="61"/>
      <c r="B29807" s="61"/>
      <c r="C29807" s="61"/>
      <c r="D29807" s="57"/>
      <c r="E29807" s="62"/>
    </row>
    <row r="29808">
      <c r="A29808" s="61"/>
      <c r="B29808" s="61"/>
      <c r="C29808" s="61"/>
      <c r="D29808" s="57"/>
      <c r="E29808" s="62"/>
    </row>
    <row r="29809">
      <c r="A29809" s="61"/>
      <c r="B29809" s="61"/>
      <c r="C29809" s="61"/>
      <c r="D29809" s="57"/>
      <c r="E29809" s="62"/>
    </row>
    <row r="29810">
      <c r="A29810" s="61"/>
      <c r="B29810" s="61"/>
      <c r="C29810" s="61"/>
      <c r="D29810" s="57"/>
      <c r="E29810" s="62"/>
    </row>
    <row r="29811">
      <c r="A29811" s="61"/>
      <c r="B29811" s="61"/>
      <c r="C29811" s="61"/>
      <c r="D29811" s="57"/>
      <c r="E29811" s="62"/>
    </row>
    <row r="29812">
      <c r="A29812" s="61"/>
      <c r="B29812" s="61"/>
      <c r="C29812" s="61"/>
      <c r="D29812" s="57"/>
      <c r="E29812" s="62"/>
    </row>
    <row r="29813">
      <c r="A29813" s="61"/>
      <c r="B29813" s="61"/>
      <c r="C29813" s="61"/>
      <c r="D29813" s="57"/>
      <c r="E29813" s="62"/>
    </row>
    <row r="29814">
      <c r="A29814" s="61"/>
      <c r="B29814" s="61"/>
      <c r="C29814" s="61"/>
      <c r="D29814" s="57"/>
      <c r="E29814" s="62"/>
    </row>
    <row r="29815">
      <c r="A29815" s="61"/>
      <c r="B29815" s="61"/>
      <c r="C29815" s="61"/>
      <c r="D29815" s="57"/>
      <c r="E29815" s="62"/>
    </row>
    <row r="29816">
      <c r="A29816" s="61"/>
      <c r="B29816" s="61"/>
      <c r="C29816" s="61"/>
      <c r="D29816" s="57"/>
      <c r="E29816" s="62"/>
    </row>
    <row r="29817">
      <c r="A29817" s="61"/>
      <c r="B29817" s="61"/>
      <c r="C29817" s="61"/>
      <c r="D29817" s="57"/>
      <c r="E29817" s="62"/>
    </row>
    <row r="29818">
      <c r="A29818" s="61"/>
      <c r="B29818" s="61"/>
      <c r="C29818" s="61"/>
      <c r="D29818" s="57"/>
      <c r="E29818" s="62"/>
    </row>
    <row r="29819">
      <c r="A29819" s="61"/>
      <c r="B29819" s="61"/>
      <c r="C29819" s="61"/>
      <c r="D29819" s="57"/>
      <c r="E29819" s="62"/>
    </row>
    <row r="29820">
      <c r="A29820" s="61"/>
      <c r="B29820" s="61"/>
      <c r="C29820" s="61"/>
      <c r="D29820" s="57"/>
      <c r="E29820" s="62"/>
    </row>
    <row r="29821">
      <c r="A29821" s="61"/>
      <c r="B29821" s="61"/>
      <c r="C29821" s="61"/>
      <c r="D29821" s="57"/>
      <c r="E29821" s="62"/>
    </row>
    <row r="29822">
      <c r="A29822" s="61"/>
      <c r="B29822" s="61"/>
      <c r="C29822" s="61"/>
      <c r="D29822" s="57"/>
      <c r="E29822" s="62"/>
    </row>
    <row r="29823">
      <c r="A29823" s="61"/>
      <c r="B29823" s="61"/>
      <c r="C29823" s="61"/>
      <c r="D29823" s="57"/>
      <c r="E29823" s="62"/>
    </row>
    <row r="29824">
      <c r="A29824" s="61"/>
      <c r="B29824" s="61"/>
      <c r="C29824" s="61"/>
      <c r="D29824" s="57"/>
      <c r="E29824" s="62"/>
    </row>
    <row r="29825">
      <c r="A29825" s="61"/>
      <c r="B29825" s="61"/>
      <c r="C29825" s="61"/>
      <c r="D29825" s="57"/>
      <c r="E29825" s="62"/>
    </row>
    <row r="29826">
      <c r="A29826" s="61"/>
      <c r="B29826" s="61"/>
      <c r="C29826" s="61"/>
      <c r="D29826" s="57"/>
      <c r="E29826" s="62"/>
    </row>
    <row r="29827">
      <c r="A29827" s="61"/>
      <c r="B29827" s="61"/>
      <c r="C29827" s="61"/>
      <c r="D29827" s="57"/>
      <c r="E29827" s="62"/>
    </row>
    <row r="29828">
      <c r="A29828" s="61"/>
      <c r="B29828" s="61"/>
      <c r="C29828" s="61"/>
      <c r="D29828" s="57"/>
      <c r="E29828" s="62"/>
    </row>
    <row r="29829">
      <c r="A29829" s="61"/>
      <c r="B29829" s="61"/>
      <c r="C29829" s="61"/>
      <c r="D29829" s="57"/>
      <c r="E29829" s="62"/>
    </row>
    <row r="29830">
      <c r="A29830" s="61"/>
      <c r="B29830" s="61"/>
      <c r="C29830" s="61"/>
      <c r="D29830" s="57"/>
      <c r="E29830" s="62"/>
    </row>
    <row r="29831">
      <c r="A29831" s="61"/>
      <c r="B29831" s="61"/>
      <c r="C29831" s="61"/>
      <c r="D29831" s="57"/>
      <c r="E29831" s="62"/>
    </row>
    <row r="29832">
      <c r="A29832" s="61"/>
      <c r="B29832" s="61"/>
      <c r="C29832" s="61"/>
      <c r="D29832" s="57"/>
      <c r="E29832" s="62"/>
    </row>
    <row r="29833">
      <c r="A29833" s="61"/>
      <c r="B29833" s="61"/>
      <c r="C29833" s="61"/>
      <c r="D29833" s="57"/>
      <c r="E29833" s="62"/>
    </row>
    <row r="29834">
      <c r="A29834" s="61"/>
      <c r="B29834" s="61"/>
      <c r="C29834" s="61"/>
      <c r="D29834" s="57"/>
      <c r="E29834" s="62"/>
    </row>
    <row r="29835">
      <c r="A29835" s="61"/>
      <c r="B29835" s="61"/>
      <c r="C29835" s="61"/>
      <c r="D29835" s="57"/>
      <c r="E29835" s="62"/>
    </row>
    <row r="29836">
      <c r="A29836" s="61"/>
      <c r="B29836" s="61"/>
      <c r="C29836" s="61"/>
      <c r="D29836" s="57"/>
      <c r="E29836" s="62"/>
    </row>
    <row r="29837">
      <c r="A29837" s="61"/>
      <c r="B29837" s="61"/>
      <c r="C29837" s="61"/>
      <c r="D29837" s="57"/>
      <c r="E29837" s="62"/>
    </row>
    <row r="29838">
      <c r="A29838" s="61"/>
      <c r="B29838" s="61"/>
      <c r="C29838" s="61"/>
      <c r="D29838" s="57"/>
      <c r="E29838" s="62"/>
    </row>
    <row r="29839">
      <c r="A29839" s="61"/>
      <c r="B29839" s="61"/>
      <c r="C29839" s="61"/>
      <c r="D29839" s="57"/>
      <c r="E29839" s="62"/>
    </row>
    <row r="29840">
      <c r="A29840" s="61"/>
      <c r="B29840" s="61"/>
      <c r="C29840" s="61"/>
      <c r="D29840" s="57"/>
      <c r="E29840" s="62"/>
    </row>
    <row r="29841">
      <c r="A29841" s="61"/>
      <c r="B29841" s="61"/>
      <c r="C29841" s="61"/>
      <c r="D29841" s="57"/>
      <c r="E29841" s="62"/>
    </row>
    <row r="29842">
      <c r="A29842" s="61"/>
      <c r="B29842" s="61"/>
      <c r="C29842" s="61"/>
      <c r="D29842" s="57"/>
      <c r="E29842" s="62"/>
    </row>
    <row r="29843">
      <c r="A29843" s="61"/>
      <c r="B29843" s="61"/>
      <c r="C29843" s="61"/>
      <c r="D29843" s="57"/>
      <c r="E29843" s="62"/>
    </row>
    <row r="29844">
      <c r="A29844" s="61"/>
      <c r="B29844" s="61"/>
      <c r="C29844" s="61"/>
      <c r="D29844" s="57"/>
      <c r="E29844" s="62"/>
    </row>
    <row r="29845">
      <c r="A29845" s="61"/>
      <c r="B29845" s="61"/>
      <c r="C29845" s="61"/>
      <c r="D29845" s="57"/>
      <c r="E29845" s="62"/>
    </row>
    <row r="29846">
      <c r="A29846" s="61"/>
      <c r="B29846" s="61"/>
      <c r="C29846" s="61"/>
      <c r="D29846" s="57"/>
      <c r="E29846" s="62"/>
    </row>
    <row r="29847">
      <c r="A29847" s="61"/>
      <c r="B29847" s="61"/>
      <c r="C29847" s="61"/>
      <c r="D29847" s="57"/>
      <c r="E29847" s="62"/>
    </row>
    <row r="29848">
      <c r="A29848" s="61"/>
      <c r="B29848" s="61"/>
      <c r="C29848" s="61"/>
      <c r="D29848" s="57"/>
      <c r="E29848" s="62"/>
    </row>
    <row r="29849">
      <c r="A29849" s="61"/>
      <c r="B29849" s="61"/>
      <c r="C29849" s="61"/>
      <c r="D29849" s="57"/>
      <c r="E29849" s="62"/>
    </row>
    <row r="29850">
      <c r="A29850" s="61"/>
      <c r="B29850" s="61"/>
      <c r="C29850" s="61"/>
      <c r="D29850" s="57"/>
      <c r="E29850" s="62"/>
    </row>
    <row r="29851">
      <c r="A29851" s="61"/>
      <c r="B29851" s="61"/>
      <c r="C29851" s="61"/>
      <c r="D29851" s="57"/>
      <c r="E29851" s="62"/>
    </row>
    <row r="29852">
      <c r="A29852" s="61"/>
      <c r="B29852" s="61"/>
      <c r="C29852" s="61"/>
      <c r="D29852" s="57"/>
      <c r="E29852" s="62"/>
    </row>
    <row r="29853">
      <c r="A29853" s="61"/>
      <c r="B29853" s="61"/>
      <c r="C29853" s="61"/>
      <c r="D29853" s="57"/>
      <c r="E29853" s="62"/>
    </row>
    <row r="29854">
      <c r="A29854" s="61"/>
      <c r="B29854" s="61"/>
      <c r="C29854" s="61"/>
      <c r="D29854" s="57"/>
      <c r="E29854" s="62"/>
    </row>
    <row r="29855">
      <c r="A29855" s="61"/>
      <c r="B29855" s="61"/>
      <c r="C29855" s="61"/>
      <c r="D29855" s="57"/>
      <c r="E29855" s="62"/>
    </row>
    <row r="29856">
      <c r="A29856" s="61"/>
      <c r="B29856" s="61"/>
      <c r="C29856" s="61"/>
      <c r="D29856" s="57"/>
      <c r="E29856" s="62"/>
    </row>
    <row r="29857">
      <c r="A29857" s="61"/>
      <c r="B29857" s="61"/>
      <c r="C29857" s="61"/>
      <c r="D29857" s="57"/>
      <c r="E29857" s="62"/>
    </row>
    <row r="29858">
      <c r="A29858" s="61"/>
      <c r="B29858" s="61"/>
      <c r="C29858" s="61"/>
      <c r="D29858" s="57"/>
      <c r="E29858" s="62"/>
    </row>
    <row r="29859">
      <c r="A29859" s="61"/>
      <c r="B29859" s="61"/>
      <c r="C29859" s="61"/>
      <c r="D29859" s="57"/>
      <c r="E29859" s="62"/>
    </row>
    <row r="29860">
      <c r="A29860" s="61"/>
      <c r="B29860" s="61"/>
      <c r="C29860" s="61"/>
      <c r="D29860" s="57"/>
      <c r="E29860" s="62"/>
    </row>
    <row r="29861">
      <c r="A29861" s="61"/>
      <c r="B29861" s="61"/>
      <c r="C29861" s="61"/>
      <c r="D29861" s="57"/>
      <c r="E29861" s="62"/>
    </row>
    <row r="29862">
      <c r="A29862" s="61"/>
      <c r="B29862" s="61"/>
      <c r="C29862" s="61"/>
      <c r="D29862" s="57"/>
      <c r="E29862" s="62"/>
    </row>
    <row r="29863">
      <c r="A29863" s="61"/>
      <c r="B29863" s="61"/>
      <c r="C29863" s="61"/>
      <c r="D29863" s="57"/>
      <c r="E29863" s="62"/>
    </row>
    <row r="29864">
      <c r="A29864" s="61"/>
      <c r="B29864" s="61"/>
      <c r="C29864" s="61"/>
      <c r="D29864" s="57"/>
      <c r="E29864" s="62"/>
    </row>
    <row r="29865">
      <c r="A29865" s="61"/>
      <c r="B29865" s="61"/>
      <c r="C29865" s="61"/>
      <c r="D29865" s="57"/>
      <c r="E29865" s="62"/>
    </row>
    <row r="29866">
      <c r="A29866" s="61"/>
      <c r="B29866" s="61"/>
      <c r="C29866" s="61"/>
      <c r="D29866" s="57"/>
      <c r="E29866" s="62"/>
    </row>
    <row r="29867">
      <c r="A29867" s="61"/>
      <c r="B29867" s="61"/>
      <c r="C29867" s="61"/>
      <c r="D29867" s="57"/>
      <c r="E29867" s="62"/>
    </row>
    <row r="29868">
      <c r="A29868" s="61"/>
      <c r="B29868" s="61"/>
      <c r="C29868" s="61"/>
      <c r="D29868" s="57"/>
      <c r="E29868" s="62"/>
    </row>
    <row r="29869">
      <c r="A29869" s="61"/>
      <c r="B29869" s="61"/>
      <c r="C29869" s="61"/>
      <c r="D29869" s="57"/>
      <c r="E29869" s="62"/>
    </row>
    <row r="29870">
      <c r="A29870" s="61"/>
      <c r="B29870" s="61"/>
      <c r="C29870" s="61"/>
      <c r="D29870" s="57"/>
      <c r="E29870" s="62"/>
    </row>
    <row r="29871">
      <c r="A29871" s="61"/>
      <c r="B29871" s="61"/>
      <c r="C29871" s="61"/>
      <c r="D29871" s="57"/>
      <c r="E29871" s="62"/>
    </row>
    <row r="29872">
      <c r="A29872" s="61"/>
      <c r="B29872" s="61"/>
      <c r="C29872" s="61"/>
      <c r="D29872" s="57"/>
      <c r="E29872" s="62"/>
    </row>
    <row r="29873">
      <c r="A29873" s="61"/>
      <c r="B29873" s="61"/>
      <c r="C29873" s="61"/>
      <c r="D29873" s="57"/>
      <c r="E29873" s="62"/>
    </row>
    <row r="29874">
      <c r="A29874" s="61"/>
      <c r="B29874" s="61"/>
      <c r="C29874" s="61"/>
      <c r="D29874" s="57"/>
      <c r="E29874" s="62"/>
    </row>
    <row r="29875">
      <c r="A29875" s="61"/>
      <c r="B29875" s="61"/>
      <c r="C29875" s="61"/>
      <c r="D29875" s="57"/>
      <c r="E29875" s="62"/>
    </row>
    <row r="29876">
      <c r="A29876" s="61"/>
      <c r="B29876" s="61"/>
      <c r="C29876" s="61"/>
      <c r="D29876" s="57"/>
      <c r="E29876" s="62"/>
    </row>
    <row r="29877">
      <c r="A29877" s="61"/>
      <c r="B29877" s="61"/>
      <c r="C29877" s="61"/>
      <c r="D29877" s="57"/>
      <c r="E29877" s="62"/>
    </row>
    <row r="29878">
      <c r="A29878" s="61"/>
      <c r="B29878" s="61"/>
      <c r="C29878" s="61"/>
      <c r="D29878" s="57"/>
      <c r="E29878" s="62"/>
    </row>
    <row r="29879">
      <c r="A29879" s="61"/>
      <c r="B29879" s="61"/>
      <c r="C29879" s="61"/>
      <c r="D29879" s="57"/>
      <c r="E29879" s="62"/>
    </row>
    <row r="29880">
      <c r="A29880" s="61"/>
      <c r="B29880" s="61"/>
      <c r="C29880" s="61"/>
      <c r="D29880" s="57"/>
      <c r="E29880" s="62"/>
    </row>
    <row r="29881">
      <c r="A29881" s="61"/>
      <c r="B29881" s="61"/>
      <c r="C29881" s="61"/>
      <c r="D29881" s="57"/>
      <c r="E29881" s="62"/>
    </row>
    <row r="29882">
      <c r="A29882" s="61"/>
      <c r="B29882" s="61"/>
      <c r="C29882" s="61"/>
      <c r="D29882" s="57"/>
      <c r="E29882" s="62"/>
    </row>
    <row r="29883">
      <c r="A29883" s="61"/>
      <c r="B29883" s="61"/>
      <c r="C29883" s="61"/>
      <c r="D29883" s="57"/>
      <c r="E29883" s="62"/>
    </row>
    <row r="29884">
      <c r="A29884" s="61"/>
      <c r="B29884" s="61"/>
      <c r="C29884" s="61"/>
      <c r="D29884" s="57"/>
      <c r="E29884" s="62"/>
    </row>
    <row r="29885">
      <c r="A29885" s="61"/>
      <c r="B29885" s="61"/>
      <c r="C29885" s="61"/>
      <c r="D29885" s="57"/>
      <c r="E29885" s="62"/>
    </row>
    <row r="29886">
      <c r="A29886" s="61"/>
      <c r="B29886" s="61"/>
      <c r="C29886" s="61"/>
      <c r="D29886" s="57"/>
      <c r="E29886" s="62"/>
    </row>
    <row r="29887">
      <c r="A29887" s="61"/>
      <c r="B29887" s="61"/>
      <c r="C29887" s="61"/>
      <c r="D29887" s="57"/>
      <c r="E29887" s="62"/>
    </row>
    <row r="29888">
      <c r="A29888" s="61"/>
      <c r="B29888" s="61"/>
      <c r="C29888" s="61"/>
      <c r="D29888" s="57"/>
      <c r="E29888" s="62"/>
    </row>
    <row r="29889">
      <c r="A29889" s="61"/>
      <c r="B29889" s="61"/>
      <c r="C29889" s="61"/>
      <c r="D29889" s="57"/>
      <c r="E29889" s="62"/>
    </row>
    <row r="29890">
      <c r="A29890" s="61"/>
      <c r="B29890" s="61"/>
      <c r="C29890" s="61"/>
      <c r="D29890" s="57"/>
      <c r="E29890" s="62"/>
    </row>
    <row r="29891">
      <c r="A29891" s="61"/>
      <c r="B29891" s="61"/>
      <c r="C29891" s="61"/>
      <c r="D29891" s="57"/>
      <c r="E29891" s="62"/>
    </row>
    <row r="29892">
      <c r="A29892" s="61"/>
      <c r="B29892" s="61"/>
      <c r="C29892" s="61"/>
      <c r="D29892" s="57"/>
      <c r="E29892" s="62"/>
    </row>
    <row r="29893">
      <c r="A29893" s="61"/>
      <c r="B29893" s="61"/>
      <c r="C29893" s="61"/>
      <c r="D29893" s="57"/>
      <c r="E29893" s="62"/>
    </row>
    <row r="29894">
      <c r="A29894" s="61"/>
      <c r="B29894" s="61"/>
      <c r="C29894" s="61"/>
      <c r="D29894" s="57"/>
      <c r="E29894" s="62"/>
    </row>
    <row r="29895">
      <c r="A29895" s="61"/>
      <c r="B29895" s="61"/>
      <c r="C29895" s="61"/>
      <c r="D29895" s="57"/>
      <c r="E29895" s="62"/>
    </row>
    <row r="29896">
      <c r="A29896" s="61"/>
      <c r="B29896" s="61"/>
      <c r="C29896" s="61"/>
      <c r="D29896" s="57"/>
      <c r="E29896" s="62"/>
    </row>
    <row r="29897">
      <c r="A29897" s="61"/>
      <c r="B29897" s="61"/>
      <c r="C29897" s="61"/>
      <c r="D29897" s="57"/>
      <c r="E29897" s="62"/>
    </row>
    <row r="29898">
      <c r="A29898" s="61"/>
      <c r="B29898" s="61"/>
      <c r="C29898" s="61"/>
      <c r="D29898" s="57"/>
      <c r="E29898" s="62"/>
    </row>
    <row r="29899">
      <c r="A29899" s="61"/>
      <c r="B29899" s="61"/>
      <c r="C29899" s="61"/>
      <c r="D29899" s="57"/>
      <c r="E29899" s="62"/>
    </row>
    <row r="29900">
      <c r="A29900" s="61"/>
      <c r="B29900" s="61"/>
      <c r="C29900" s="61"/>
      <c r="D29900" s="57"/>
      <c r="E29900" s="62"/>
    </row>
    <row r="29901">
      <c r="A29901" s="61"/>
      <c r="B29901" s="61"/>
      <c r="C29901" s="61"/>
      <c r="D29901" s="57"/>
      <c r="E29901" s="62"/>
    </row>
    <row r="29902">
      <c r="A29902" s="61"/>
      <c r="B29902" s="61"/>
      <c r="C29902" s="61"/>
      <c r="D29902" s="57"/>
      <c r="E29902" s="62"/>
    </row>
    <row r="29903">
      <c r="A29903" s="61"/>
      <c r="B29903" s="61"/>
      <c r="C29903" s="61"/>
      <c r="D29903" s="57"/>
      <c r="E29903" s="62"/>
    </row>
    <row r="29904">
      <c r="A29904" s="61"/>
      <c r="B29904" s="61"/>
      <c r="C29904" s="61"/>
      <c r="D29904" s="57"/>
      <c r="E29904" s="62"/>
    </row>
    <row r="29905">
      <c r="A29905" s="61"/>
      <c r="B29905" s="61"/>
      <c r="C29905" s="61"/>
      <c r="D29905" s="57"/>
      <c r="E29905" s="62"/>
    </row>
    <row r="29906">
      <c r="A29906" s="61"/>
      <c r="B29906" s="61"/>
      <c r="C29906" s="61"/>
      <c r="D29906" s="57"/>
      <c r="E29906" s="62"/>
    </row>
    <row r="29907">
      <c r="A29907" s="61"/>
      <c r="B29907" s="61"/>
      <c r="C29907" s="61"/>
      <c r="D29907" s="57"/>
      <c r="E29907" s="62"/>
    </row>
    <row r="29908">
      <c r="A29908" s="61"/>
      <c r="B29908" s="61"/>
      <c r="C29908" s="61"/>
      <c r="D29908" s="57"/>
      <c r="E29908" s="62"/>
    </row>
    <row r="29909">
      <c r="A29909" s="61"/>
      <c r="B29909" s="61"/>
      <c r="C29909" s="61"/>
      <c r="D29909" s="57"/>
      <c r="E29909" s="62"/>
    </row>
    <row r="29910">
      <c r="A29910" s="61"/>
      <c r="B29910" s="61"/>
      <c r="C29910" s="61"/>
      <c r="D29910" s="57"/>
      <c r="E29910" s="62"/>
    </row>
    <row r="29911">
      <c r="A29911" s="61"/>
      <c r="B29911" s="61"/>
      <c r="C29911" s="61"/>
      <c r="D29911" s="57"/>
      <c r="E29911" s="62"/>
    </row>
    <row r="29912">
      <c r="A29912" s="61"/>
      <c r="B29912" s="61"/>
      <c r="C29912" s="61"/>
      <c r="D29912" s="57"/>
      <c r="E29912" s="62"/>
    </row>
    <row r="29913">
      <c r="A29913" s="61"/>
      <c r="B29913" s="61"/>
      <c r="C29913" s="61"/>
      <c r="D29913" s="57"/>
      <c r="E29913" s="62"/>
    </row>
    <row r="29914">
      <c r="A29914" s="61"/>
      <c r="B29914" s="61"/>
      <c r="C29914" s="61"/>
      <c r="D29914" s="57"/>
      <c r="E29914" s="62"/>
    </row>
    <row r="29915">
      <c r="A29915" s="61"/>
      <c r="B29915" s="61"/>
      <c r="C29915" s="61"/>
      <c r="D29915" s="57"/>
      <c r="E29915" s="62"/>
    </row>
    <row r="29916">
      <c r="A29916" s="61"/>
      <c r="B29916" s="61"/>
      <c r="C29916" s="61"/>
      <c r="D29916" s="57"/>
      <c r="E29916" s="62"/>
    </row>
    <row r="29917">
      <c r="A29917" s="61"/>
      <c r="B29917" s="61"/>
      <c r="C29917" s="61"/>
      <c r="D29917" s="57"/>
      <c r="E29917" s="62"/>
    </row>
    <row r="29918">
      <c r="A29918" s="61"/>
      <c r="B29918" s="61"/>
      <c r="C29918" s="61"/>
      <c r="D29918" s="57"/>
      <c r="E29918" s="62"/>
    </row>
    <row r="29919">
      <c r="A29919" s="61"/>
      <c r="B29919" s="61"/>
      <c r="C29919" s="61"/>
      <c r="D29919" s="57"/>
      <c r="E29919" s="62"/>
    </row>
    <row r="29920">
      <c r="A29920" s="61"/>
      <c r="B29920" s="61"/>
      <c r="C29920" s="61"/>
      <c r="D29920" s="57"/>
      <c r="E29920" s="62"/>
    </row>
    <row r="29921">
      <c r="A29921" s="61"/>
      <c r="B29921" s="61"/>
      <c r="C29921" s="61"/>
      <c r="D29921" s="57"/>
      <c r="E29921" s="62"/>
    </row>
    <row r="29922">
      <c r="A29922" s="61"/>
      <c r="B29922" s="61"/>
      <c r="C29922" s="61"/>
      <c r="D29922" s="57"/>
      <c r="E29922" s="62"/>
    </row>
    <row r="29923">
      <c r="A29923" s="61"/>
      <c r="B29923" s="61"/>
      <c r="C29923" s="61"/>
      <c r="D29923" s="57"/>
      <c r="E29923" s="62"/>
    </row>
    <row r="29924">
      <c r="A29924" s="61"/>
      <c r="B29924" s="61"/>
      <c r="C29924" s="61"/>
      <c r="D29924" s="57"/>
      <c r="E29924" s="62"/>
    </row>
    <row r="29925">
      <c r="A29925" s="61"/>
      <c r="B29925" s="61"/>
      <c r="C29925" s="61"/>
      <c r="D29925" s="57"/>
      <c r="E29925" s="62"/>
    </row>
    <row r="29926">
      <c r="A29926" s="61"/>
      <c r="B29926" s="61"/>
      <c r="C29926" s="61"/>
      <c r="D29926" s="57"/>
      <c r="E29926" s="62"/>
    </row>
    <row r="29927">
      <c r="A29927" s="61"/>
      <c r="B29927" s="61"/>
      <c r="C29927" s="61"/>
      <c r="D29927" s="57"/>
      <c r="E29927" s="62"/>
    </row>
    <row r="29928">
      <c r="A29928" s="61"/>
      <c r="B29928" s="61"/>
      <c r="C29928" s="61"/>
      <c r="D29928" s="57"/>
      <c r="E29928" s="62"/>
    </row>
    <row r="29929">
      <c r="A29929" s="61"/>
      <c r="B29929" s="61"/>
      <c r="C29929" s="61"/>
      <c r="D29929" s="57"/>
      <c r="E29929" s="62"/>
    </row>
    <row r="29930">
      <c r="A29930" s="61"/>
      <c r="B29930" s="61"/>
      <c r="C29930" s="61"/>
      <c r="D29930" s="57"/>
      <c r="E29930" s="62"/>
    </row>
    <row r="29931">
      <c r="A29931" s="61"/>
      <c r="B29931" s="61"/>
      <c r="C29931" s="61"/>
      <c r="D29931" s="57"/>
      <c r="E29931" s="62"/>
    </row>
    <row r="29932">
      <c r="A29932" s="61"/>
      <c r="B29932" s="61"/>
      <c r="C29932" s="61"/>
      <c r="D29932" s="57"/>
      <c r="E29932" s="62"/>
    </row>
    <row r="29933">
      <c r="A29933" s="61"/>
      <c r="B29933" s="61"/>
      <c r="C29933" s="61"/>
      <c r="D29933" s="57"/>
      <c r="E29933" s="62"/>
    </row>
    <row r="29934">
      <c r="A29934" s="61"/>
      <c r="B29934" s="61"/>
      <c r="C29934" s="61"/>
      <c r="D29934" s="57"/>
      <c r="E29934" s="62"/>
    </row>
    <row r="29935">
      <c r="A29935" s="61"/>
      <c r="B29935" s="61"/>
      <c r="C29935" s="61"/>
      <c r="D29935" s="57"/>
      <c r="E29935" s="62"/>
    </row>
    <row r="29936">
      <c r="A29936" s="61"/>
      <c r="B29936" s="61"/>
      <c r="C29936" s="61"/>
      <c r="D29936" s="57"/>
      <c r="E29936" s="62"/>
    </row>
    <row r="29937">
      <c r="A29937" s="61"/>
      <c r="B29937" s="61"/>
      <c r="C29937" s="61"/>
      <c r="D29937" s="57"/>
      <c r="E29937" s="62"/>
    </row>
    <row r="29938">
      <c r="A29938" s="61"/>
      <c r="B29938" s="61"/>
      <c r="C29938" s="61"/>
      <c r="D29938" s="57"/>
      <c r="E29938" s="62"/>
    </row>
    <row r="29939">
      <c r="A29939" s="61"/>
      <c r="B29939" s="61"/>
      <c r="C29939" s="61"/>
      <c r="D29939" s="57"/>
      <c r="E29939" s="62"/>
    </row>
    <row r="29940">
      <c r="A29940" s="61"/>
      <c r="B29940" s="61"/>
      <c r="C29940" s="61"/>
      <c r="D29940" s="57"/>
      <c r="E29940" s="62"/>
    </row>
    <row r="29941">
      <c r="A29941" s="61"/>
      <c r="B29941" s="61"/>
      <c r="C29941" s="61"/>
      <c r="D29941" s="57"/>
      <c r="E29941" s="62"/>
    </row>
    <row r="29942">
      <c r="A29942" s="61"/>
      <c r="B29942" s="61"/>
      <c r="C29942" s="61"/>
      <c r="D29942" s="57"/>
      <c r="E29942" s="62"/>
    </row>
    <row r="29943">
      <c r="A29943" s="61"/>
      <c r="B29943" s="61"/>
      <c r="C29943" s="61"/>
      <c r="D29943" s="57"/>
      <c r="E29943" s="62"/>
    </row>
    <row r="29944">
      <c r="A29944" s="61"/>
      <c r="B29944" s="61"/>
      <c r="C29944" s="61"/>
      <c r="D29944" s="57"/>
      <c r="E29944" s="62"/>
    </row>
    <row r="29945">
      <c r="A29945" s="61"/>
      <c r="B29945" s="61"/>
      <c r="C29945" s="61"/>
      <c r="D29945" s="57"/>
      <c r="E29945" s="62"/>
    </row>
    <row r="29946">
      <c r="A29946" s="61"/>
      <c r="B29946" s="61"/>
      <c r="C29946" s="61"/>
      <c r="D29946" s="57"/>
      <c r="E29946" s="62"/>
    </row>
    <row r="29947">
      <c r="A29947" s="61"/>
      <c r="B29947" s="61"/>
      <c r="C29947" s="61"/>
      <c r="D29947" s="57"/>
      <c r="E29947" s="62"/>
    </row>
    <row r="29948">
      <c r="A29948" s="61"/>
      <c r="B29948" s="61"/>
      <c r="C29948" s="61"/>
      <c r="D29948" s="57"/>
      <c r="E29948" s="62"/>
    </row>
    <row r="29949">
      <c r="A29949" s="61"/>
      <c r="B29949" s="61"/>
      <c r="C29949" s="61"/>
      <c r="D29949" s="57"/>
      <c r="E29949" s="62"/>
    </row>
    <row r="29950">
      <c r="A29950" s="61"/>
      <c r="B29950" s="61"/>
      <c r="C29950" s="61"/>
      <c r="D29950" s="57"/>
      <c r="E29950" s="62"/>
    </row>
    <row r="29951">
      <c r="A29951" s="61"/>
      <c r="B29951" s="61"/>
      <c r="C29951" s="61"/>
      <c r="D29951" s="57"/>
      <c r="E29951" s="62"/>
    </row>
    <row r="29952">
      <c r="A29952" s="61"/>
      <c r="B29952" s="61"/>
      <c r="C29952" s="61"/>
      <c r="D29952" s="57"/>
      <c r="E29952" s="62"/>
    </row>
    <row r="29953">
      <c r="A29953" s="61"/>
      <c r="B29953" s="61"/>
      <c r="C29953" s="61"/>
      <c r="D29953" s="57"/>
      <c r="E29953" s="62"/>
    </row>
    <row r="29954">
      <c r="A29954" s="61"/>
      <c r="B29954" s="61"/>
      <c r="C29954" s="61"/>
      <c r="D29954" s="57"/>
      <c r="E29954" s="62"/>
    </row>
    <row r="29955">
      <c r="A29955" s="61"/>
      <c r="B29955" s="61"/>
      <c r="C29955" s="61"/>
      <c r="D29955" s="57"/>
      <c r="E29955" s="62"/>
    </row>
    <row r="29956">
      <c r="A29956" s="61"/>
      <c r="B29956" s="61"/>
      <c r="C29956" s="61"/>
      <c r="D29956" s="57"/>
      <c r="E29956" s="62"/>
    </row>
    <row r="29957">
      <c r="A29957" s="61"/>
      <c r="B29957" s="61"/>
      <c r="C29957" s="61"/>
      <c r="D29957" s="57"/>
      <c r="E29957" s="62"/>
    </row>
    <row r="29958">
      <c r="A29958" s="61"/>
      <c r="B29958" s="61"/>
      <c r="C29958" s="61"/>
      <c r="D29958" s="57"/>
      <c r="E29958" s="62"/>
    </row>
    <row r="29959">
      <c r="A29959" s="61"/>
      <c r="B29959" s="61"/>
      <c r="C29959" s="61"/>
      <c r="D29959" s="57"/>
      <c r="E29959" s="62"/>
    </row>
    <row r="29960">
      <c r="A29960" s="61"/>
      <c r="B29960" s="61"/>
      <c r="C29960" s="61"/>
      <c r="D29960" s="57"/>
      <c r="E29960" s="62"/>
    </row>
    <row r="29961">
      <c r="A29961" s="61"/>
      <c r="B29961" s="61"/>
      <c r="C29961" s="61"/>
      <c r="D29961" s="57"/>
      <c r="E29961" s="62"/>
    </row>
    <row r="29962">
      <c r="A29962" s="61"/>
      <c r="B29962" s="61"/>
      <c r="C29962" s="61"/>
      <c r="D29962" s="57"/>
      <c r="E29962" s="62"/>
    </row>
    <row r="29963">
      <c r="A29963" s="61"/>
      <c r="B29963" s="61"/>
      <c r="C29963" s="61"/>
      <c r="D29963" s="57"/>
      <c r="E29963" s="62"/>
    </row>
    <row r="29964">
      <c r="A29964" s="61"/>
      <c r="B29964" s="61"/>
      <c r="C29964" s="61"/>
      <c r="D29964" s="57"/>
      <c r="E29964" s="62"/>
    </row>
    <row r="29965">
      <c r="A29965" s="61"/>
      <c r="B29965" s="61"/>
      <c r="C29965" s="61"/>
      <c r="D29965" s="57"/>
      <c r="E29965" s="62"/>
    </row>
    <row r="29966">
      <c r="A29966" s="61"/>
      <c r="B29966" s="61"/>
      <c r="C29966" s="61"/>
      <c r="D29966" s="57"/>
      <c r="E29966" s="62"/>
    </row>
    <row r="29967">
      <c r="A29967" s="61"/>
      <c r="B29967" s="61"/>
      <c r="C29967" s="61"/>
      <c r="D29967" s="57"/>
      <c r="E29967" s="62"/>
    </row>
    <row r="29968">
      <c r="A29968" s="61"/>
      <c r="B29968" s="61"/>
      <c r="C29968" s="61"/>
      <c r="D29968" s="57"/>
      <c r="E29968" s="62"/>
    </row>
    <row r="29969">
      <c r="A29969" s="61"/>
      <c r="B29969" s="61"/>
      <c r="C29969" s="61"/>
      <c r="D29969" s="57"/>
      <c r="E29969" s="62"/>
    </row>
    <row r="29970">
      <c r="A29970" s="61"/>
      <c r="B29970" s="61"/>
      <c r="C29970" s="61"/>
      <c r="D29970" s="57"/>
      <c r="E29970" s="62"/>
    </row>
    <row r="29971">
      <c r="A29971" s="61"/>
      <c r="B29971" s="61"/>
      <c r="C29971" s="61"/>
      <c r="D29971" s="57"/>
      <c r="E29971" s="62"/>
    </row>
    <row r="29972">
      <c r="A29972" s="61"/>
      <c r="B29972" s="61"/>
      <c r="C29972" s="61"/>
      <c r="D29972" s="57"/>
      <c r="E29972" s="62"/>
    </row>
    <row r="29973">
      <c r="A29973" s="61"/>
      <c r="B29973" s="61"/>
      <c r="C29973" s="61"/>
      <c r="D29973" s="57"/>
      <c r="E29973" s="62"/>
    </row>
    <row r="29974">
      <c r="A29974" s="61"/>
      <c r="B29974" s="61"/>
      <c r="C29974" s="61"/>
      <c r="D29974" s="57"/>
      <c r="E29974" s="62"/>
    </row>
    <row r="29975">
      <c r="A29975" s="61"/>
      <c r="B29975" s="61"/>
      <c r="C29975" s="61"/>
      <c r="D29975" s="57"/>
      <c r="E29975" s="62"/>
    </row>
    <row r="29976">
      <c r="A29976" s="61"/>
      <c r="B29976" s="61"/>
      <c r="C29976" s="61"/>
      <c r="D29976" s="57"/>
      <c r="E29976" s="62"/>
    </row>
    <row r="29977">
      <c r="A29977" s="61"/>
      <c r="B29977" s="61"/>
      <c r="C29977" s="61"/>
      <c r="D29977" s="57"/>
      <c r="E29977" s="62"/>
    </row>
    <row r="29978">
      <c r="A29978" s="61"/>
      <c r="B29978" s="61"/>
      <c r="C29978" s="61"/>
      <c r="D29978" s="57"/>
      <c r="E29978" s="62"/>
    </row>
    <row r="29979">
      <c r="A29979" s="61"/>
      <c r="B29979" s="61"/>
      <c r="C29979" s="61"/>
      <c r="D29979" s="57"/>
      <c r="E29979" s="62"/>
    </row>
    <row r="29980">
      <c r="A29980" s="61"/>
      <c r="B29980" s="61"/>
      <c r="C29980" s="61"/>
      <c r="D29980" s="57"/>
      <c r="E29980" s="62"/>
    </row>
    <row r="29981">
      <c r="A29981" s="61"/>
      <c r="B29981" s="61"/>
      <c r="C29981" s="61"/>
      <c r="D29981" s="57"/>
      <c r="E29981" s="62"/>
    </row>
    <row r="29982">
      <c r="A29982" s="61"/>
      <c r="B29982" s="61"/>
      <c r="C29982" s="61"/>
      <c r="D29982" s="57"/>
      <c r="E29982" s="62"/>
    </row>
    <row r="29983">
      <c r="A29983" s="61"/>
      <c r="B29983" s="61"/>
      <c r="C29983" s="61"/>
      <c r="D29983" s="57"/>
      <c r="E29983" s="62"/>
    </row>
    <row r="29984">
      <c r="A29984" s="61"/>
      <c r="B29984" s="61"/>
      <c r="C29984" s="61"/>
      <c r="D29984" s="57"/>
      <c r="E29984" s="62"/>
    </row>
    <row r="29985">
      <c r="A29985" s="61"/>
      <c r="B29985" s="61"/>
      <c r="C29985" s="61"/>
      <c r="D29985" s="57"/>
      <c r="E29985" s="62"/>
    </row>
    <row r="29986">
      <c r="A29986" s="61"/>
      <c r="B29986" s="61"/>
      <c r="C29986" s="61"/>
      <c r="D29986" s="57"/>
      <c r="E29986" s="62"/>
    </row>
    <row r="29987">
      <c r="A29987" s="61"/>
      <c r="B29987" s="61"/>
      <c r="C29987" s="61"/>
      <c r="D29987" s="57"/>
      <c r="E29987" s="62"/>
    </row>
    <row r="29988">
      <c r="A29988" s="61"/>
      <c r="B29988" s="61"/>
      <c r="C29988" s="61"/>
      <c r="D29988" s="57"/>
      <c r="E29988" s="62"/>
    </row>
    <row r="29989">
      <c r="A29989" s="61"/>
      <c r="B29989" s="61"/>
      <c r="C29989" s="61"/>
      <c r="D29989" s="57"/>
      <c r="E29989" s="62"/>
    </row>
    <row r="29990">
      <c r="A29990" s="61"/>
      <c r="B29990" s="61"/>
      <c r="C29990" s="61"/>
      <c r="D29990" s="57"/>
      <c r="E29990" s="62"/>
    </row>
    <row r="29991">
      <c r="A29991" s="61"/>
      <c r="B29991" s="61"/>
      <c r="C29991" s="61"/>
      <c r="D29991" s="57"/>
      <c r="E29991" s="62"/>
    </row>
    <row r="29992">
      <c r="A29992" s="61"/>
      <c r="B29992" s="61"/>
      <c r="C29992" s="61"/>
      <c r="D29992" s="57"/>
      <c r="E29992" s="62"/>
    </row>
    <row r="29993">
      <c r="A29993" s="61"/>
      <c r="B29993" s="61"/>
      <c r="C29993" s="61"/>
      <c r="D29993" s="57"/>
      <c r="E29993" s="62"/>
    </row>
    <row r="29994">
      <c r="A29994" s="61"/>
      <c r="B29994" s="61"/>
      <c r="C29994" s="61"/>
      <c r="D29994" s="57"/>
      <c r="E29994" s="62"/>
    </row>
    <row r="29995">
      <c r="A29995" s="61"/>
      <c r="B29995" s="61"/>
      <c r="C29995" s="61"/>
      <c r="D29995" s="57"/>
      <c r="E29995" s="62"/>
    </row>
    <row r="29996">
      <c r="A29996" s="61"/>
      <c r="B29996" s="61"/>
      <c r="C29996" s="61"/>
      <c r="D29996" s="57"/>
      <c r="E29996" s="62"/>
    </row>
    <row r="29997">
      <c r="A29997" s="61"/>
      <c r="B29997" s="61"/>
      <c r="C29997" s="61"/>
      <c r="D29997" s="57"/>
      <c r="E29997" s="62"/>
    </row>
    <row r="29998">
      <c r="A29998" s="61"/>
      <c r="B29998" s="61"/>
      <c r="C29998" s="61"/>
      <c r="D29998" s="57"/>
      <c r="E29998" s="62"/>
    </row>
    <row r="29999">
      <c r="A29999" s="61"/>
      <c r="B29999" s="61"/>
      <c r="C29999" s="61"/>
      <c r="D29999" s="57"/>
      <c r="E29999" s="62"/>
    </row>
    <row r="30000">
      <c r="A30000" s="61"/>
      <c r="B30000" s="61"/>
      <c r="C30000" s="61"/>
      <c r="D30000" s="57"/>
      <c r="E30000" s="62"/>
    </row>
    <row r="30001">
      <c r="A30001" s="61"/>
      <c r="B30001" s="61"/>
      <c r="C30001" s="61"/>
      <c r="D30001" s="57"/>
      <c r="E30001" s="62"/>
    </row>
    <row r="30002">
      <c r="A30002" s="61"/>
      <c r="B30002" s="61"/>
      <c r="C30002" s="61"/>
      <c r="D30002" s="57"/>
      <c r="E30002" s="62"/>
    </row>
    <row r="30003">
      <c r="A30003" s="61"/>
      <c r="B30003" s="61"/>
      <c r="C30003" s="61"/>
      <c r="D30003" s="57"/>
      <c r="E30003" s="62"/>
    </row>
    <row r="30004">
      <c r="A30004" s="61"/>
      <c r="B30004" s="61"/>
      <c r="C30004" s="61"/>
      <c r="D30004" s="57"/>
      <c r="E30004" s="62"/>
    </row>
    <row r="30005">
      <c r="A30005" s="61"/>
      <c r="B30005" s="61"/>
      <c r="C30005" s="61"/>
      <c r="D30005" s="57"/>
      <c r="E30005" s="62"/>
    </row>
    <row r="30006">
      <c r="A30006" s="61"/>
      <c r="B30006" s="61"/>
      <c r="C30006" s="61"/>
      <c r="D30006" s="57"/>
      <c r="E30006" s="62"/>
    </row>
    <row r="30007">
      <c r="A30007" s="61"/>
      <c r="B30007" s="61"/>
      <c r="C30007" s="61"/>
      <c r="D30007" s="57"/>
      <c r="E30007" s="62"/>
    </row>
    <row r="30008">
      <c r="A30008" s="61"/>
      <c r="B30008" s="61"/>
      <c r="C30008" s="61"/>
      <c r="D30008" s="57"/>
      <c r="E30008" s="62"/>
    </row>
    <row r="30009">
      <c r="A30009" s="61"/>
      <c r="B30009" s="61"/>
      <c r="C30009" s="61"/>
      <c r="D30009" s="57"/>
      <c r="E30009" s="62"/>
    </row>
    <row r="30010">
      <c r="A30010" s="61"/>
      <c r="B30010" s="61"/>
      <c r="C30010" s="61"/>
      <c r="D30010" s="57"/>
      <c r="E30010" s="62"/>
    </row>
    <row r="30011">
      <c r="A30011" s="61"/>
      <c r="B30011" s="61"/>
      <c r="C30011" s="61"/>
      <c r="D30011" s="57"/>
      <c r="E30011" s="62"/>
    </row>
    <row r="30012">
      <c r="A30012" s="61"/>
      <c r="B30012" s="61"/>
      <c r="C30012" s="61"/>
      <c r="D30012" s="57"/>
      <c r="E30012" s="62"/>
    </row>
    <row r="30013">
      <c r="A30013" s="61"/>
      <c r="B30013" s="61"/>
      <c r="C30013" s="61"/>
      <c r="D30013" s="57"/>
      <c r="E30013" s="62"/>
    </row>
    <row r="30014">
      <c r="A30014" s="61"/>
      <c r="B30014" s="61"/>
      <c r="C30014" s="61"/>
      <c r="D30014" s="57"/>
      <c r="E30014" s="62"/>
    </row>
    <row r="30015">
      <c r="A30015" s="61"/>
      <c r="B30015" s="61"/>
      <c r="C30015" s="61"/>
      <c r="D30015" s="57"/>
      <c r="E30015" s="62"/>
    </row>
    <row r="30016">
      <c r="A30016" s="61"/>
      <c r="B30016" s="61"/>
      <c r="C30016" s="61"/>
      <c r="D30016" s="57"/>
      <c r="E30016" s="62"/>
    </row>
    <row r="30017">
      <c r="A30017" s="61"/>
      <c r="B30017" s="61"/>
      <c r="C30017" s="61"/>
      <c r="D30017" s="57"/>
      <c r="E30017" s="62"/>
    </row>
    <row r="30018">
      <c r="A30018" s="61"/>
      <c r="B30018" s="61"/>
      <c r="C30018" s="61"/>
      <c r="D30018" s="57"/>
      <c r="E30018" s="62"/>
    </row>
    <row r="30019">
      <c r="A30019" s="61"/>
      <c r="B30019" s="61"/>
      <c r="C30019" s="61"/>
      <c r="D30019" s="57"/>
      <c r="E30019" s="62"/>
    </row>
    <row r="30020">
      <c r="A30020" s="61"/>
      <c r="B30020" s="61"/>
      <c r="C30020" s="61"/>
      <c r="D30020" s="57"/>
      <c r="E30020" s="62"/>
    </row>
    <row r="30021">
      <c r="A30021" s="61"/>
      <c r="B30021" s="61"/>
      <c r="C30021" s="61"/>
      <c r="D30021" s="57"/>
      <c r="E30021" s="62"/>
    </row>
    <row r="30022">
      <c r="A30022" s="61"/>
      <c r="B30022" s="61"/>
      <c r="C30022" s="61"/>
      <c r="D30022" s="57"/>
      <c r="E30022" s="62"/>
    </row>
    <row r="30023">
      <c r="A30023" s="61"/>
      <c r="B30023" s="61"/>
      <c r="C30023" s="61"/>
      <c r="D30023" s="57"/>
      <c r="E30023" s="62"/>
    </row>
    <row r="30024">
      <c r="A30024" s="61"/>
      <c r="B30024" s="61"/>
      <c r="C30024" s="61"/>
      <c r="D30024" s="57"/>
      <c r="E30024" s="62"/>
    </row>
    <row r="30025">
      <c r="A30025" s="61"/>
      <c r="B30025" s="61"/>
      <c r="C30025" s="61"/>
      <c r="D30025" s="57"/>
      <c r="E30025" s="62"/>
    </row>
    <row r="30026">
      <c r="A30026" s="61"/>
      <c r="B30026" s="61"/>
      <c r="C30026" s="61"/>
      <c r="D30026" s="57"/>
      <c r="E30026" s="62"/>
    </row>
    <row r="30027">
      <c r="A30027" s="61"/>
      <c r="B30027" s="61"/>
      <c r="C30027" s="61"/>
      <c r="D30027" s="57"/>
      <c r="E30027" s="62"/>
    </row>
    <row r="30028">
      <c r="A30028" s="61"/>
      <c r="B30028" s="61"/>
      <c r="C30028" s="61"/>
      <c r="D30028" s="57"/>
      <c r="E30028" s="62"/>
    </row>
    <row r="30029">
      <c r="A30029" s="61"/>
      <c r="B30029" s="61"/>
      <c r="C30029" s="61"/>
      <c r="D30029" s="57"/>
      <c r="E30029" s="62"/>
    </row>
    <row r="30030">
      <c r="A30030" s="61"/>
      <c r="B30030" s="61"/>
      <c r="C30030" s="61"/>
      <c r="D30030" s="57"/>
      <c r="E30030" s="62"/>
    </row>
    <row r="30031">
      <c r="A30031" s="61"/>
      <c r="B30031" s="61"/>
      <c r="C30031" s="61"/>
      <c r="D30031" s="57"/>
      <c r="E30031" s="62"/>
    </row>
    <row r="30032">
      <c r="A30032" s="61"/>
      <c r="B30032" s="61"/>
      <c r="C30032" s="61"/>
      <c r="D30032" s="57"/>
      <c r="E30032" s="62"/>
    </row>
    <row r="30033">
      <c r="A30033" s="61"/>
      <c r="B30033" s="61"/>
      <c r="C30033" s="61"/>
      <c r="D30033" s="57"/>
      <c r="E30033" s="62"/>
    </row>
    <row r="30034">
      <c r="A30034" s="61"/>
      <c r="B30034" s="61"/>
      <c r="C30034" s="61"/>
      <c r="D30034" s="57"/>
      <c r="E30034" s="62"/>
    </row>
    <row r="30035">
      <c r="A30035" s="61"/>
      <c r="B30035" s="61"/>
      <c r="C30035" s="61"/>
      <c r="D30035" s="57"/>
      <c r="E30035" s="62"/>
    </row>
    <row r="30036">
      <c r="A30036" s="61"/>
      <c r="B30036" s="61"/>
      <c r="C30036" s="61"/>
      <c r="D30036" s="57"/>
      <c r="E30036" s="62"/>
    </row>
    <row r="30037">
      <c r="A30037" s="61"/>
      <c r="B30037" s="61"/>
      <c r="C30037" s="61"/>
      <c r="D30037" s="57"/>
      <c r="E30037" s="62"/>
    </row>
    <row r="30038">
      <c r="A30038" s="61"/>
      <c r="B30038" s="61"/>
      <c r="C30038" s="61"/>
      <c r="D30038" s="57"/>
      <c r="E30038" s="62"/>
    </row>
    <row r="30039">
      <c r="A30039" s="61"/>
      <c r="B30039" s="61"/>
      <c r="C30039" s="61"/>
      <c r="D30039" s="57"/>
      <c r="E30039" s="62"/>
    </row>
    <row r="30040">
      <c r="A30040" s="61"/>
      <c r="B30040" s="61"/>
      <c r="C30040" s="61"/>
      <c r="D30040" s="57"/>
      <c r="E30040" s="62"/>
    </row>
    <row r="30041">
      <c r="A30041" s="61"/>
      <c r="B30041" s="61"/>
      <c r="C30041" s="61"/>
      <c r="D30041" s="57"/>
      <c r="E30041" s="62"/>
    </row>
    <row r="30042">
      <c r="A30042" s="61"/>
      <c r="B30042" s="61"/>
      <c r="C30042" s="61"/>
      <c r="D30042" s="57"/>
      <c r="E30042" s="62"/>
    </row>
    <row r="30043">
      <c r="A30043" s="61"/>
      <c r="B30043" s="61"/>
      <c r="C30043" s="61"/>
      <c r="D30043" s="57"/>
      <c r="E30043" s="62"/>
    </row>
    <row r="30044">
      <c r="A30044" s="61"/>
      <c r="B30044" s="61"/>
      <c r="C30044" s="61"/>
      <c r="D30044" s="57"/>
      <c r="E30044" s="62"/>
    </row>
    <row r="30045">
      <c r="A30045" s="61"/>
      <c r="B30045" s="61"/>
      <c r="C30045" s="61"/>
      <c r="D30045" s="57"/>
      <c r="E30045" s="62"/>
    </row>
    <row r="30046">
      <c r="A30046" s="61"/>
      <c r="B30046" s="61"/>
      <c r="C30046" s="61"/>
      <c r="D30046" s="57"/>
      <c r="E30046" s="62"/>
    </row>
    <row r="30047">
      <c r="A30047" s="61"/>
      <c r="B30047" s="61"/>
      <c r="C30047" s="61"/>
      <c r="D30047" s="57"/>
      <c r="E30047" s="62"/>
    </row>
    <row r="30048">
      <c r="A30048" s="61"/>
      <c r="B30048" s="61"/>
      <c r="C30048" s="61"/>
      <c r="D30048" s="57"/>
      <c r="E30048" s="62"/>
    </row>
    <row r="30049">
      <c r="A30049" s="61"/>
      <c r="B30049" s="61"/>
      <c r="C30049" s="61"/>
      <c r="D30049" s="57"/>
      <c r="E30049" s="62"/>
    </row>
    <row r="30050">
      <c r="A30050" s="61"/>
      <c r="B30050" s="61"/>
      <c r="C30050" s="61"/>
      <c r="D30050" s="57"/>
      <c r="E30050" s="62"/>
    </row>
    <row r="30051">
      <c r="A30051" s="61"/>
      <c r="B30051" s="61"/>
      <c r="C30051" s="61"/>
      <c r="D30051" s="57"/>
      <c r="E30051" s="62"/>
    </row>
    <row r="30052">
      <c r="A30052" s="61"/>
      <c r="B30052" s="61"/>
      <c r="C30052" s="61"/>
      <c r="D30052" s="57"/>
      <c r="E30052" s="62"/>
    </row>
    <row r="30053">
      <c r="A30053" s="61"/>
      <c r="B30053" s="61"/>
      <c r="C30053" s="61"/>
      <c r="D30053" s="57"/>
      <c r="E30053" s="62"/>
    </row>
    <row r="30054">
      <c r="A30054" s="61"/>
      <c r="B30054" s="61"/>
      <c r="C30054" s="61"/>
      <c r="D30054" s="57"/>
      <c r="E30054" s="62"/>
    </row>
    <row r="30055">
      <c r="A30055" s="61"/>
      <c r="B30055" s="61"/>
      <c r="C30055" s="61"/>
      <c r="D30055" s="57"/>
      <c r="E30055" s="62"/>
    </row>
    <row r="30056">
      <c r="A30056" s="61"/>
      <c r="B30056" s="61"/>
      <c r="C30056" s="61"/>
      <c r="D30056" s="57"/>
      <c r="E30056" s="62"/>
    </row>
    <row r="30057">
      <c r="A30057" s="61"/>
      <c r="B30057" s="61"/>
      <c r="C30057" s="61"/>
      <c r="D30057" s="57"/>
      <c r="E30057" s="62"/>
    </row>
    <row r="30058">
      <c r="A30058" s="61"/>
      <c r="B30058" s="61"/>
      <c r="C30058" s="61"/>
      <c r="D30058" s="57"/>
      <c r="E30058" s="62"/>
    </row>
    <row r="30059">
      <c r="A30059" s="61"/>
      <c r="B30059" s="61"/>
      <c r="C30059" s="61"/>
      <c r="D30059" s="57"/>
      <c r="E30059" s="62"/>
    </row>
    <row r="30060">
      <c r="A30060" s="61"/>
      <c r="B30060" s="61"/>
      <c r="C30060" s="61"/>
      <c r="D30060" s="57"/>
      <c r="E30060" s="62"/>
    </row>
    <row r="30061">
      <c r="A30061" s="61"/>
      <c r="B30061" s="61"/>
      <c r="C30061" s="61"/>
      <c r="D30061" s="57"/>
      <c r="E30061" s="62"/>
    </row>
    <row r="30062">
      <c r="A30062" s="61"/>
      <c r="B30062" s="61"/>
      <c r="C30062" s="61"/>
      <c r="D30062" s="57"/>
      <c r="E30062" s="62"/>
    </row>
    <row r="30063">
      <c r="A30063" s="61"/>
      <c r="B30063" s="61"/>
      <c r="C30063" s="61"/>
      <c r="D30063" s="57"/>
      <c r="E30063" s="62"/>
    </row>
    <row r="30064">
      <c r="A30064" s="61"/>
      <c r="B30064" s="61"/>
      <c r="C30064" s="61"/>
      <c r="D30064" s="57"/>
      <c r="E30064" s="62"/>
    </row>
    <row r="30065">
      <c r="A30065" s="61"/>
      <c r="B30065" s="61"/>
      <c r="C30065" s="61"/>
      <c r="D30065" s="57"/>
      <c r="E30065" s="62"/>
    </row>
    <row r="30066">
      <c r="A30066" s="61"/>
      <c r="B30066" s="61"/>
      <c r="C30066" s="61"/>
      <c r="D30066" s="57"/>
      <c r="E30066" s="62"/>
    </row>
    <row r="30067">
      <c r="A30067" s="61"/>
      <c r="B30067" s="61"/>
      <c r="C30067" s="61"/>
      <c r="D30067" s="57"/>
      <c r="E30067" s="62"/>
    </row>
    <row r="30068">
      <c r="A30068" s="61"/>
      <c r="B30068" s="61"/>
      <c r="C30068" s="61"/>
      <c r="D30068" s="57"/>
      <c r="E30068" s="62"/>
    </row>
    <row r="30069">
      <c r="A30069" s="61"/>
      <c r="B30069" s="61"/>
      <c r="C30069" s="61"/>
      <c r="D30069" s="57"/>
      <c r="E30069" s="62"/>
    </row>
    <row r="30070">
      <c r="A30070" s="61"/>
      <c r="B30070" s="61"/>
      <c r="C30070" s="61"/>
      <c r="D30070" s="57"/>
      <c r="E30070" s="62"/>
    </row>
    <row r="30071">
      <c r="A30071" s="61"/>
      <c r="B30071" s="61"/>
      <c r="C30071" s="61"/>
      <c r="D30071" s="57"/>
      <c r="E30071" s="62"/>
    </row>
    <row r="30072">
      <c r="A30072" s="61"/>
      <c r="B30072" s="61"/>
      <c r="C30072" s="61"/>
      <c r="D30072" s="57"/>
      <c r="E30072" s="62"/>
    </row>
    <row r="30073">
      <c r="A30073" s="61"/>
      <c r="B30073" s="61"/>
      <c r="C30073" s="61"/>
      <c r="D30073" s="57"/>
      <c r="E30073" s="62"/>
    </row>
    <row r="30074">
      <c r="A30074" s="61"/>
      <c r="B30074" s="61"/>
      <c r="C30074" s="61"/>
      <c r="D30074" s="57"/>
      <c r="E30074" s="62"/>
    </row>
    <row r="30075">
      <c r="A30075" s="61"/>
      <c r="B30075" s="61"/>
      <c r="C30075" s="61"/>
      <c r="D30075" s="57"/>
      <c r="E30075" s="62"/>
    </row>
    <row r="30076">
      <c r="A30076" s="61"/>
      <c r="B30076" s="61"/>
      <c r="C30076" s="61"/>
      <c r="D30076" s="57"/>
      <c r="E30076" s="62"/>
    </row>
    <row r="30077">
      <c r="A30077" s="61"/>
      <c r="B30077" s="61"/>
      <c r="C30077" s="61"/>
      <c r="D30077" s="57"/>
      <c r="E30077" s="62"/>
    </row>
    <row r="30078">
      <c r="A30078" s="61"/>
      <c r="B30078" s="61"/>
      <c r="C30078" s="61"/>
      <c r="D30078" s="57"/>
      <c r="E30078" s="62"/>
    </row>
    <row r="30079">
      <c r="A30079" s="61"/>
      <c r="B30079" s="61"/>
      <c r="C30079" s="61"/>
      <c r="D30079" s="57"/>
      <c r="E30079" s="62"/>
    </row>
    <row r="30080">
      <c r="A30080" s="61"/>
      <c r="B30080" s="61"/>
      <c r="C30080" s="61"/>
      <c r="D30080" s="57"/>
      <c r="E30080" s="62"/>
    </row>
    <row r="30081">
      <c r="A30081" s="61"/>
      <c r="B30081" s="61"/>
      <c r="C30081" s="61"/>
      <c r="D30081" s="57"/>
      <c r="E30081" s="62"/>
    </row>
    <row r="30082">
      <c r="A30082" s="61"/>
      <c r="B30082" s="61"/>
      <c r="C30082" s="61"/>
      <c r="D30082" s="57"/>
      <c r="E30082" s="62"/>
    </row>
    <row r="30083">
      <c r="A30083" s="61"/>
      <c r="B30083" s="61"/>
      <c r="C30083" s="61"/>
      <c r="D30083" s="57"/>
      <c r="E30083" s="62"/>
    </row>
    <row r="30084">
      <c r="A30084" s="61"/>
      <c r="B30084" s="61"/>
      <c r="C30084" s="61"/>
      <c r="D30084" s="57"/>
      <c r="E30084" s="62"/>
    </row>
    <row r="30085">
      <c r="A30085" s="61"/>
      <c r="B30085" s="61"/>
      <c r="C30085" s="61"/>
      <c r="D30085" s="57"/>
      <c r="E30085" s="62"/>
    </row>
    <row r="30086">
      <c r="A30086" s="61"/>
      <c r="B30086" s="61"/>
      <c r="C30086" s="61"/>
      <c r="D30086" s="57"/>
      <c r="E30086" s="62"/>
    </row>
    <row r="30087">
      <c r="A30087" s="61"/>
      <c r="B30087" s="61"/>
      <c r="C30087" s="61"/>
      <c r="D30087" s="57"/>
      <c r="E30087" s="62"/>
    </row>
    <row r="30088">
      <c r="A30088" s="61"/>
      <c r="B30088" s="61"/>
      <c r="C30088" s="61"/>
      <c r="D30088" s="57"/>
      <c r="E30088" s="62"/>
    </row>
    <row r="30089">
      <c r="A30089" s="61"/>
      <c r="B30089" s="61"/>
      <c r="C30089" s="61"/>
      <c r="D30089" s="57"/>
      <c r="E30089" s="62"/>
    </row>
    <row r="30090">
      <c r="A30090" s="61"/>
      <c r="B30090" s="61"/>
      <c r="C30090" s="61"/>
      <c r="D30090" s="57"/>
      <c r="E30090" s="62"/>
    </row>
    <row r="30091">
      <c r="A30091" s="61"/>
      <c r="B30091" s="61"/>
      <c r="C30091" s="61"/>
      <c r="D30091" s="57"/>
      <c r="E30091" s="62"/>
    </row>
    <row r="30092">
      <c r="A30092" s="61"/>
      <c r="B30092" s="61"/>
      <c r="C30092" s="61"/>
      <c r="D30092" s="57"/>
      <c r="E30092" s="62"/>
    </row>
    <row r="30093">
      <c r="A30093" s="61"/>
      <c r="B30093" s="61"/>
      <c r="C30093" s="61"/>
      <c r="D30093" s="57"/>
      <c r="E30093" s="62"/>
    </row>
    <row r="30094">
      <c r="A30094" s="61"/>
      <c r="B30094" s="61"/>
      <c r="C30094" s="61"/>
      <c r="D30094" s="57"/>
      <c r="E30094" s="62"/>
    </row>
    <row r="30095">
      <c r="A30095" s="61"/>
      <c r="B30095" s="61"/>
      <c r="C30095" s="61"/>
      <c r="D30095" s="57"/>
      <c r="E30095" s="62"/>
    </row>
    <row r="30096">
      <c r="A30096" s="61"/>
      <c r="B30096" s="61"/>
      <c r="C30096" s="61"/>
      <c r="D30096" s="57"/>
      <c r="E30096" s="62"/>
    </row>
    <row r="30097">
      <c r="A30097" s="61"/>
      <c r="B30097" s="61"/>
      <c r="C30097" s="61"/>
      <c r="D30097" s="57"/>
      <c r="E30097" s="62"/>
    </row>
    <row r="30098">
      <c r="A30098" s="61"/>
      <c r="B30098" s="61"/>
      <c r="C30098" s="61"/>
      <c r="D30098" s="57"/>
      <c r="E30098" s="62"/>
    </row>
    <row r="30099">
      <c r="A30099" s="61"/>
      <c r="B30099" s="61"/>
      <c r="C30099" s="61"/>
      <c r="D30099" s="57"/>
      <c r="E30099" s="62"/>
    </row>
    <row r="30100">
      <c r="A30100" s="61"/>
      <c r="B30100" s="61"/>
      <c r="C30100" s="61"/>
      <c r="D30100" s="57"/>
      <c r="E30100" s="62"/>
    </row>
    <row r="30101">
      <c r="A30101" s="61"/>
      <c r="B30101" s="61"/>
      <c r="C30101" s="61"/>
      <c r="D30101" s="57"/>
      <c r="E30101" s="62"/>
    </row>
    <row r="30102">
      <c r="A30102" s="61"/>
      <c r="B30102" s="61"/>
      <c r="C30102" s="61"/>
      <c r="D30102" s="57"/>
      <c r="E30102" s="62"/>
    </row>
    <row r="30103">
      <c r="A30103" s="61"/>
      <c r="B30103" s="61"/>
      <c r="C30103" s="61"/>
      <c r="D30103" s="57"/>
      <c r="E30103" s="62"/>
    </row>
    <row r="30104">
      <c r="A30104" s="61"/>
      <c r="B30104" s="61"/>
      <c r="C30104" s="61"/>
      <c r="D30104" s="57"/>
      <c r="E30104" s="62"/>
    </row>
    <row r="30105">
      <c r="A30105" s="61"/>
      <c r="B30105" s="61"/>
      <c r="C30105" s="61"/>
      <c r="D30105" s="57"/>
      <c r="E30105" s="62"/>
    </row>
    <row r="30106">
      <c r="A30106" s="61"/>
      <c r="B30106" s="61"/>
      <c r="C30106" s="61"/>
      <c r="D30106" s="57"/>
      <c r="E30106" s="62"/>
    </row>
    <row r="30107">
      <c r="A30107" s="61"/>
      <c r="B30107" s="61"/>
      <c r="C30107" s="61"/>
      <c r="D30107" s="57"/>
      <c r="E30107" s="62"/>
    </row>
    <row r="30108">
      <c r="A30108" s="61"/>
      <c r="B30108" s="61"/>
      <c r="C30108" s="61"/>
      <c r="D30108" s="57"/>
      <c r="E30108" s="62"/>
    </row>
    <row r="30109">
      <c r="A30109" s="61"/>
      <c r="B30109" s="61"/>
      <c r="C30109" s="61"/>
      <c r="D30109" s="57"/>
      <c r="E30109" s="62"/>
    </row>
    <row r="30110">
      <c r="A30110" s="61"/>
      <c r="B30110" s="61"/>
      <c r="C30110" s="61"/>
      <c r="D30110" s="57"/>
      <c r="E30110" s="62"/>
    </row>
    <row r="30111">
      <c r="A30111" s="61"/>
      <c r="B30111" s="61"/>
      <c r="C30111" s="61"/>
      <c r="D30111" s="57"/>
      <c r="E30111" s="62"/>
    </row>
    <row r="30112">
      <c r="A30112" s="61"/>
      <c r="B30112" s="61"/>
      <c r="C30112" s="61"/>
      <c r="D30112" s="57"/>
      <c r="E30112" s="62"/>
    </row>
    <row r="30113">
      <c r="A30113" s="61"/>
      <c r="B30113" s="61"/>
      <c r="C30113" s="61"/>
      <c r="D30113" s="57"/>
      <c r="E30113" s="62"/>
    </row>
    <row r="30114">
      <c r="A30114" s="61"/>
      <c r="B30114" s="61"/>
      <c r="C30114" s="61"/>
      <c r="D30114" s="57"/>
      <c r="E30114" s="62"/>
    </row>
    <row r="30115">
      <c r="A30115" s="61"/>
      <c r="B30115" s="61"/>
      <c r="C30115" s="61"/>
      <c r="D30115" s="57"/>
      <c r="E30115" s="62"/>
    </row>
    <row r="30116">
      <c r="A30116" s="61"/>
      <c r="B30116" s="61"/>
      <c r="C30116" s="61"/>
      <c r="D30116" s="57"/>
      <c r="E30116" s="62"/>
    </row>
    <row r="30117">
      <c r="A30117" s="61"/>
      <c r="B30117" s="61"/>
      <c r="C30117" s="61"/>
      <c r="D30117" s="57"/>
      <c r="E30117" s="62"/>
    </row>
    <row r="30118">
      <c r="A30118" s="61"/>
      <c r="B30118" s="61"/>
      <c r="C30118" s="61"/>
      <c r="D30118" s="57"/>
      <c r="E30118" s="62"/>
    </row>
    <row r="30119">
      <c r="A30119" s="61"/>
      <c r="B30119" s="61"/>
      <c r="C30119" s="61"/>
      <c r="D30119" s="57"/>
      <c r="E30119" s="62"/>
    </row>
    <row r="30120">
      <c r="A30120" s="61"/>
      <c r="B30120" s="61"/>
      <c r="C30120" s="61"/>
      <c r="D30120" s="57"/>
      <c r="E30120" s="62"/>
    </row>
    <row r="30121">
      <c r="A30121" s="61"/>
      <c r="B30121" s="61"/>
      <c r="C30121" s="61"/>
      <c r="D30121" s="57"/>
      <c r="E30121" s="62"/>
    </row>
    <row r="30122">
      <c r="A30122" s="61"/>
      <c r="B30122" s="61"/>
      <c r="C30122" s="61"/>
      <c r="D30122" s="57"/>
      <c r="E30122" s="62"/>
    </row>
    <row r="30123">
      <c r="A30123" s="61"/>
      <c r="B30123" s="61"/>
      <c r="C30123" s="61"/>
      <c r="D30123" s="57"/>
      <c r="E30123" s="62"/>
    </row>
    <row r="30124">
      <c r="A30124" s="61"/>
      <c r="B30124" s="61"/>
      <c r="C30124" s="61"/>
      <c r="D30124" s="57"/>
      <c r="E30124" s="62"/>
    </row>
    <row r="30125">
      <c r="A30125" s="61"/>
      <c r="B30125" s="61"/>
      <c r="C30125" s="61"/>
      <c r="D30125" s="57"/>
      <c r="E30125" s="62"/>
    </row>
    <row r="30126">
      <c r="A30126" s="61"/>
      <c r="B30126" s="61"/>
      <c r="C30126" s="61"/>
      <c r="D30126" s="57"/>
      <c r="E30126" s="62"/>
    </row>
    <row r="30127">
      <c r="A30127" s="61"/>
      <c r="B30127" s="61"/>
      <c r="C30127" s="61"/>
      <c r="D30127" s="57"/>
      <c r="E30127" s="62"/>
    </row>
    <row r="30128">
      <c r="A30128" s="61"/>
      <c r="B30128" s="61"/>
      <c r="C30128" s="61"/>
      <c r="D30128" s="57"/>
      <c r="E30128" s="62"/>
    </row>
    <row r="30129">
      <c r="A30129" s="61"/>
      <c r="B30129" s="61"/>
      <c r="C30129" s="61"/>
      <c r="D30129" s="57"/>
      <c r="E30129" s="62"/>
    </row>
    <row r="30130">
      <c r="A30130" s="61"/>
      <c r="B30130" s="61"/>
      <c r="C30130" s="61"/>
      <c r="D30130" s="57"/>
      <c r="E30130" s="62"/>
    </row>
    <row r="30131">
      <c r="A30131" s="61"/>
      <c r="B30131" s="61"/>
      <c r="C30131" s="61"/>
      <c r="D30131" s="57"/>
      <c r="E30131" s="62"/>
    </row>
    <row r="30132">
      <c r="A30132" s="61"/>
      <c r="B30132" s="61"/>
      <c r="C30132" s="61"/>
      <c r="D30132" s="57"/>
      <c r="E30132" s="62"/>
    </row>
    <row r="30133">
      <c r="A30133" s="61"/>
      <c r="B30133" s="61"/>
      <c r="C30133" s="61"/>
      <c r="D30133" s="57"/>
      <c r="E30133" s="62"/>
    </row>
    <row r="30134">
      <c r="A30134" s="61"/>
      <c r="B30134" s="61"/>
      <c r="C30134" s="61"/>
      <c r="D30134" s="57"/>
      <c r="E30134" s="62"/>
    </row>
    <row r="30135">
      <c r="A30135" s="61"/>
      <c r="B30135" s="61"/>
      <c r="C30135" s="61"/>
      <c r="D30135" s="57"/>
      <c r="E30135" s="62"/>
    </row>
    <row r="30136">
      <c r="A30136" s="61"/>
      <c r="B30136" s="61"/>
      <c r="C30136" s="61"/>
      <c r="D30136" s="57"/>
      <c r="E30136" s="62"/>
    </row>
    <row r="30137">
      <c r="A30137" s="61"/>
      <c r="B30137" s="61"/>
      <c r="C30137" s="61"/>
      <c r="D30137" s="57"/>
      <c r="E30137" s="62"/>
    </row>
    <row r="30138">
      <c r="A30138" s="61"/>
      <c r="B30138" s="61"/>
      <c r="C30138" s="61"/>
      <c r="D30138" s="57"/>
      <c r="E30138" s="62"/>
    </row>
    <row r="30139">
      <c r="A30139" s="61"/>
      <c r="B30139" s="61"/>
      <c r="C30139" s="61"/>
      <c r="D30139" s="57"/>
      <c r="E30139" s="62"/>
    </row>
    <row r="30140">
      <c r="A30140" s="61"/>
      <c r="B30140" s="61"/>
      <c r="C30140" s="61"/>
      <c r="D30140" s="57"/>
      <c r="E30140" s="62"/>
    </row>
    <row r="30141">
      <c r="A30141" s="61"/>
      <c r="B30141" s="61"/>
      <c r="C30141" s="61"/>
      <c r="D30141" s="57"/>
      <c r="E30141" s="62"/>
    </row>
    <row r="30142">
      <c r="A30142" s="61"/>
      <c r="B30142" s="61"/>
      <c r="C30142" s="61"/>
      <c r="D30142" s="57"/>
      <c r="E30142" s="62"/>
    </row>
    <row r="30143">
      <c r="A30143" s="61"/>
      <c r="B30143" s="61"/>
      <c r="C30143" s="61"/>
      <c r="D30143" s="57"/>
      <c r="E30143" s="62"/>
    </row>
    <row r="30144">
      <c r="A30144" s="61"/>
      <c r="B30144" s="61"/>
      <c r="C30144" s="61"/>
      <c r="D30144" s="57"/>
      <c r="E30144" s="62"/>
    </row>
    <row r="30145">
      <c r="A30145" s="61"/>
      <c r="B30145" s="61"/>
      <c r="C30145" s="61"/>
      <c r="D30145" s="57"/>
      <c r="E30145" s="62"/>
    </row>
    <row r="30146">
      <c r="A30146" s="61"/>
      <c r="B30146" s="61"/>
      <c r="C30146" s="61"/>
      <c r="D30146" s="57"/>
      <c r="E30146" s="62"/>
    </row>
    <row r="30147">
      <c r="A30147" s="61"/>
      <c r="B30147" s="61"/>
      <c r="C30147" s="61"/>
      <c r="D30147" s="57"/>
      <c r="E30147" s="62"/>
    </row>
    <row r="30148">
      <c r="A30148" s="61"/>
      <c r="B30148" s="61"/>
      <c r="C30148" s="61"/>
      <c r="D30148" s="57"/>
      <c r="E30148" s="62"/>
    </row>
    <row r="30149">
      <c r="A30149" s="61"/>
      <c r="B30149" s="61"/>
      <c r="C30149" s="61"/>
      <c r="D30149" s="57"/>
      <c r="E30149" s="62"/>
    </row>
    <row r="30150">
      <c r="A30150" s="61"/>
      <c r="B30150" s="61"/>
      <c r="C30150" s="61"/>
      <c r="D30150" s="57"/>
      <c r="E30150" s="62"/>
    </row>
    <row r="30151">
      <c r="A30151" s="61"/>
      <c r="B30151" s="61"/>
      <c r="C30151" s="61"/>
      <c r="D30151" s="57"/>
      <c r="E30151" s="62"/>
    </row>
    <row r="30152">
      <c r="A30152" s="61"/>
      <c r="B30152" s="61"/>
      <c r="C30152" s="61"/>
      <c r="D30152" s="57"/>
      <c r="E30152" s="62"/>
    </row>
    <row r="30153">
      <c r="A30153" s="61"/>
      <c r="B30153" s="61"/>
      <c r="C30153" s="61"/>
      <c r="D30153" s="57"/>
      <c r="E30153" s="62"/>
    </row>
    <row r="30154">
      <c r="A30154" s="61"/>
      <c r="B30154" s="61"/>
      <c r="C30154" s="61"/>
      <c r="D30154" s="57"/>
      <c r="E30154" s="62"/>
    </row>
    <row r="30155">
      <c r="A30155" s="61"/>
      <c r="B30155" s="61"/>
      <c r="C30155" s="61"/>
      <c r="D30155" s="57"/>
      <c r="E30155" s="62"/>
    </row>
    <row r="30156">
      <c r="A30156" s="61"/>
      <c r="B30156" s="61"/>
      <c r="C30156" s="61"/>
      <c r="D30156" s="57"/>
      <c r="E30156" s="62"/>
    </row>
    <row r="30157">
      <c r="A30157" s="61"/>
      <c r="B30157" s="61"/>
      <c r="C30157" s="61"/>
      <c r="D30157" s="57"/>
      <c r="E30157" s="62"/>
    </row>
    <row r="30158">
      <c r="A30158" s="61"/>
      <c r="B30158" s="61"/>
      <c r="C30158" s="61"/>
      <c r="D30158" s="57"/>
      <c r="E30158" s="62"/>
    </row>
    <row r="30159">
      <c r="A30159" s="61"/>
      <c r="B30159" s="61"/>
      <c r="C30159" s="61"/>
      <c r="D30159" s="57"/>
      <c r="E30159" s="62"/>
    </row>
    <row r="30160">
      <c r="A30160" s="61"/>
      <c r="B30160" s="61"/>
      <c r="C30160" s="61"/>
      <c r="D30160" s="57"/>
      <c r="E30160" s="62"/>
    </row>
    <row r="30161">
      <c r="A30161" s="61"/>
      <c r="B30161" s="61"/>
      <c r="C30161" s="61"/>
      <c r="D30161" s="57"/>
      <c r="E30161" s="62"/>
    </row>
    <row r="30162">
      <c r="A30162" s="61"/>
      <c r="B30162" s="61"/>
      <c r="C30162" s="61"/>
      <c r="D30162" s="57"/>
      <c r="E30162" s="62"/>
    </row>
    <row r="30163">
      <c r="A30163" s="61"/>
      <c r="B30163" s="61"/>
      <c r="C30163" s="61"/>
      <c r="D30163" s="57"/>
      <c r="E30163" s="62"/>
    </row>
    <row r="30164">
      <c r="A30164" s="61"/>
      <c r="B30164" s="61"/>
      <c r="C30164" s="61"/>
      <c r="D30164" s="57"/>
      <c r="E30164" s="62"/>
    </row>
    <row r="30165">
      <c r="A30165" s="61"/>
      <c r="B30165" s="61"/>
      <c r="C30165" s="61"/>
      <c r="D30165" s="57"/>
      <c r="E30165" s="62"/>
    </row>
    <row r="30166">
      <c r="A30166" s="61"/>
      <c r="B30166" s="61"/>
      <c r="C30166" s="61"/>
      <c r="D30166" s="57"/>
      <c r="E30166" s="62"/>
    </row>
    <row r="30167">
      <c r="A30167" s="61"/>
      <c r="B30167" s="61"/>
      <c r="C30167" s="61"/>
      <c r="D30167" s="57"/>
      <c r="E30167" s="62"/>
    </row>
    <row r="30168">
      <c r="A30168" s="61"/>
      <c r="B30168" s="61"/>
      <c r="C30168" s="61"/>
      <c r="D30168" s="57"/>
      <c r="E30168" s="62"/>
    </row>
    <row r="30169">
      <c r="A30169" s="61"/>
      <c r="B30169" s="61"/>
      <c r="C30169" s="61"/>
      <c r="D30169" s="57"/>
      <c r="E30169" s="62"/>
    </row>
    <row r="30170">
      <c r="A30170" s="61"/>
      <c r="B30170" s="61"/>
      <c r="C30170" s="61"/>
      <c r="D30170" s="57"/>
      <c r="E30170" s="62"/>
    </row>
    <row r="30171">
      <c r="A30171" s="61"/>
      <c r="B30171" s="61"/>
      <c r="C30171" s="61"/>
      <c r="D30171" s="57"/>
      <c r="E30171" s="62"/>
    </row>
    <row r="30172">
      <c r="A30172" s="61"/>
      <c r="B30172" s="61"/>
      <c r="C30172" s="61"/>
      <c r="D30172" s="57"/>
      <c r="E30172" s="62"/>
    </row>
    <row r="30173">
      <c r="A30173" s="61"/>
      <c r="B30173" s="61"/>
      <c r="C30173" s="61"/>
      <c r="D30173" s="57"/>
      <c r="E30173" s="62"/>
    </row>
    <row r="30174">
      <c r="A30174" s="61"/>
      <c r="B30174" s="61"/>
      <c r="C30174" s="61"/>
      <c r="D30174" s="57"/>
      <c r="E30174" s="62"/>
    </row>
    <row r="30175">
      <c r="A30175" s="61"/>
      <c r="B30175" s="61"/>
      <c r="C30175" s="61"/>
      <c r="D30175" s="57"/>
      <c r="E30175" s="62"/>
    </row>
    <row r="30176">
      <c r="A30176" s="61"/>
      <c r="B30176" s="61"/>
      <c r="C30176" s="61"/>
      <c r="D30176" s="57"/>
      <c r="E30176" s="62"/>
    </row>
    <row r="30177">
      <c r="A30177" s="61"/>
      <c r="B30177" s="61"/>
      <c r="C30177" s="61"/>
      <c r="D30177" s="57"/>
      <c r="E30177" s="62"/>
    </row>
    <row r="30178">
      <c r="A30178" s="61"/>
      <c r="B30178" s="61"/>
      <c r="C30178" s="61"/>
      <c r="D30178" s="57"/>
      <c r="E30178" s="62"/>
    </row>
    <row r="30179">
      <c r="A30179" s="61"/>
      <c r="B30179" s="61"/>
      <c r="C30179" s="61"/>
      <c r="D30179" s="57"/>
      <c r="E30179" s="62"/>
    </row>
    <row r="30180">
      <c r="A30180" s="61"/>
      <c r="B30180" s="61"/>
      <c r="C30180" s="61"/>
      <c r="D30180" s="57"/>
      <c r="E30180" s="62"/>
    </row>
    <row r="30181">
      <c r="A30181" s="61"/>
      <c r="B30181" s="61"/>
      <c r="C30181" s="61"/>
      <c r="D30181" s="57"/>
      <c r="E30181" s="62"/>
    </row>
    <row r="30182">
      <c r="A30182" s="61"/>
      <c r="B30182" s="61"/>
      <c r="C30182" s="61"/>
      <c r="D30182" s="57"/>
      <c r="E30182" s="62"/>
    </row>
    <row r="30183">
      <c r="A30183" s="61"/>
      <c r="B30183" s="61"/>
      <c r="C30183" s="61"/>
      <c r="D30183" s="57"/>
      <c r="E30183" s="62"/>
    </row>
    <row r="30184">
      <c r="A30184" s="61"/>
      <c r="B30184" s="61"/>
      <c r="C30184" s="61"/>
      <c r="D30184" s="57"/>
      <c r="E30184" s="62"/>
    </row>
    <row r="30185">
      <c r="A30185" s="61"/>
      <c r="B30185" s="61"/>
      <c r="C30185" s="61"/>
      <c r="D30185" s="57"/>
      <c r="E30185" s="62"/>
    </row>
    <row r="30186">
      <c r="A30186" s="61"/>
      <c r="B30186" s="61"/>
      <c r="C30186" s="61"/>
      <c r="D30186" s="57"/>
      <c r="E30186" s="62"/>
    </row>
    <row r="30187">
      <c r="A30187" s="61"/>
      <c r="B30187" s="61"/>
      <c r="C30187" s="61"/>
      <c r="D30187" s="57"/>
      <c r="E30187" s="62"/>
    </row>
    <row r="30188">
      <c r="A30188" s="61"/>
      <c r="B30188" s="61"/>
      <c r="C30188" s="61"/>
      <c r="D30188" s="57"/>
      <c r="E30188" s="62"/>
    </row>
    <row r="30189">
      <c r="A30189" s="61"/>
      <c r="B30189" s="61"/>
      <c r="C30189" s="61"/>
      <c r="D30189" s="57"/>
      <c r="E30189" s="62"/>
    </row>
    <row r="30190">
      <c r="A30190" s="61"/>
      <c r="B30190" s="61"/>
      <c r="C30190" s="61"/>
      <c r="D30190" s="57"/>
      <c r="E30190" s="62"/>
    </row>
    <row r="30191">
      <c r="A30191" s="61"/>
      <c r="B30191" s="61"/>
      <c r="C30191" s="61"/>
      <c r="D30191" s="57"/>
      <c r="E30191" s="62"/>
    </row>
    <row r="30192">
      <c r="A30192" s="61"/>
      <c r="B30192" s="61"/>
      <c r="C30192" s="61"/>
      <c r="D30192" s="57"/>
      <c r="E30192" s="62"/>
    </row>
    <row r="30193">
      <c r="A30193" s="61"/>
      <c r="B30193" s="61"/>
      <c r="C30193" s="61"/>
      <c r="D30193" s="57"/>
      <c r="E30193" s="62"/>
    </row>
    <row r="30194">
      <c r="A30194" s="61"/>
      <c r="B30194" s="61"/>
      <c r="C30194" s="61"/>
      <c r="D30194" s="57"/>
      <c r="E30194" s="62"/>
    </row>
    <row r="30195">
      <c r="A30195" s="61"/>
      <c r="B30195" s="61"/>
      <c r="C30195" s="61"/>
      <c r="D30195" s="57"/>
      <c r="E30195" s="62"/>
    </row>
    <row r="30196">
      <c r="A30196" s="61"/>
      <c r="B30196" s="61"/>
      <c r="C30196" s="61"/>
      <c r="D30196" s="57"/>
      <c r="E30196" s="62"/>
    </row>
    <row r="30197">
      <c r="A30197" s="61"/>
      <c r="B30197" s="61"/>
      <c r="C30197" s="61"/>
      <c r="D30197" s="57"/>
      <c r="E30197" s="62"/>
    </row>
    <row r="30198">
      <c r="A30198" s="61"/>
      <c r="B30198" s="61"/>
      <c r="C30198" s="61"/>
      <c r="D30198" s="57"/>
      <c r="E30198" s="62"/>
    </row>
    <row r="30199">
      <c r="A30199" s="61"/>
      <c r="B30199" s="61"/>
      <c r="C30199" s="61"/>
      <c r="D30199" s="57"/>
      <c r="E30199" s="62"/>
    </row>
    <row r="30200">
      <c r="A30200" s="61"/>
      <c r="B30200" s="61"/>
      <c r="C30200" s="61"/>
      <c r="D30200" s="57"/>
      <c r="E30200" s="62"/>
    </row>
    <row r="30201">
      <c r="A30201" s="61"/>
      <c r="B30201" s="61"/>
      <c r="C30201" s="61"/>
      <c r="D30201" s="57"/>
      <c r="E30201" s="62"/>
    </row>
    <row r="30202">
      <c r="A30202" s="61"/>
      <c r="B30202" s="61"/>
      <c r="C30202" s="61"/>
      <c r="D30202" s="57"/>
      <c r="E30202" s="62"/>
    </row>
    <row r="30203">
      <c r="A30203" s="61"/>
      <c r="B30203" s="61"/>
      <c r="C30203" s="61"/>
      <c r="D30203" s="57"/>
      <c r="E30203" s="62"/>
    </row>
    <row r="30204">
      <c r="A30204" s="61"/>
      <c r="B30204" s="61"/>
      <c r="C30204" s="61"/>
      <c r="D30204" s="57"/>
      <c r="E30204" s="62"/>
    </row>
    <row r="30205">
      <c r="A30205" s="61"/>
      <c r="B30205" s="61"/>
      <c r="C30205" s="61"/>
      <c r="D30205" s="57"/>
      <c r="E30205" s="62"/>
    </row>
    <row r="30206">
      <c r="A30206" s="61"/>
      <c r="B30206" s="61"/>
      <c r="C30206" s="61"/>
      <c r="D30206" s="57"/>
      <c r="E30206" s="62"/>
    </row>
    <row r="30207">
      <c r="A30207" s="61"/>
      <c r="B30207" s="61"/>
      <c r="C30207" s="61"/>
      <c r="D30207" s="57"/>
      <c r="E30207" s="62"/>
    </row>
    <row r="30208">
      <c r="A30208" s="61"/>
      <c r="B30208" s="61"/>
      <c r="C30208" s="61"/>
      <c r="D30208" s="57"/>
      <c r="E30208" s="62"/>
    </row>
    <row r="30209">
      <c r="A30209" s="61"/>
      <c r="B30209" s="61"/>
      <c r="C30209" s="61"/>
      <c r="D30209" s="57"/>
      <c r="E30209" s="62"/>
    </row>
    <row r="30210">
      <c r="A30210" s="61"/>
      <c r="B30210" s="61"/>
      <c r="C30210" s="61"/>
      <c r="D30210" s="57"/>
      <c r="E30210" s="62"/>
    </row>
    <row r="30211">
      <c r="A30211" s="61"/>
      <c r="B30211" s="61"/>
      <c r="C30211" s="61"/>
      <c r="D30211" s="57"/>
      <c r="E30211" s="62"/>
    </row>
    <row r="30212">
      <c r="A30212" s="61"/>
      <c r="B30212" s="61"/>
      <c r="C30212" s="61"/>
      <c r="D30212" s="57"/>
      <c r="E30212" s="62"/>
    </row>
    <row r="30213">
      <c r="A30213" s="61"/>
      <c r="B30213" s="61"/>
      <c r="C30213" s="61"/>
      <c r="D30213" s="57"/>
      <c r="E30213" s="62"/>
    </row>
    <row r="30214">
      <c r="A30214" s="61"/>
      <c r="B30214" s="61"/>
      <c r="C30214" s="61"/>
      <c r="D30214" s="57"/>
      <c r="E30214" s="62"/>
    </row>
    <row r="30215">
      <c r="A30215" s="61"/>
      <c r="B30215" s="61"/>
      <c r="C30215" s="61"/>
      <c r="D30215" s="57"/>
      <c r="E30215" s="62"/>
    </row>
    <row r="30216">
      <c r="A30216" s="61"/>
      <c r="B30216" s="61"/>
      <c r="C30216" s="61"/>
      <c r="D30216" s="57"/>
      <c r="E30216" s="62"/>
    </row>
    <row r="30217">
      <c r="A30217" s="61"/>
      <c r="B30217" s="61"/>
      <c r="C30217" s="61"/>
      <c r="D30217" s="57"/>
      <c r="E30217" s="62"/>
    </row>
    <row r="30218">
      <c r="A30218" s="61"/>
      <c r="B30218" s="61"/>
      <c r="C30218" s="61"/>
      <c r="D30218" s="57"/>
      <c r="E30218" s="62"/>
    </row>
    <row r="30219">
      <c r="A30219" s="61"/>
      <c r="B30219" s="61"/>
      <c r="C30219" s="61"/>
      <c r="D30219" s="57"/>
      <c r="E30219" s="62"/>
    </row>
    <row r="30220">
      <c r="A30220" s="61"/>
      <c r="B30220" s="61"/>
      <c r="C30220" s="61"/>
      <c r="D30220" s="57"/>
      <c r="E30220" s="62"/>
    </row>
    <row r="30221">
      <c r="A30221" s="61"/>
      <c r="B30221" s="61"/>
      <c r="C30221" s="61"/>
      <c r="D30221" s="57"/>
      <c r="E30221" s="62"/>
    </row>
    <row r="30222">
      <c r="A30222" s="61"/>
      <c r="B30222" s="61"/>
      <c r="C30222" s="61"/>
      <c r="D30222" s="57"/>
      <c r="E30222" s="62"/>
    </row>
    <row r="30223">
      <c r="A30223" s="61"/>
      <c r="B30223" s="61"/>
      <c r="C30223" s="61"/>
      <c r="D30223" s="57"/>
      <c r="E30223" s="62"/>
    </row>
    <row r="30224">
      <c r="A30224" s="61"/>
      <c r="B30224" s="61"/>
      <c r="C30224" s="61"/>
      <c r="D30224" s="57"/>
      <c r="E30224" s="62"/>
    </row>
    <row r="30225">
      <c r="A30225" s="61"/>
      <c r="B30225" s="61"/>
      <c r="C30225" s="61"/>
      <c r="D30225" s="57"/>
      <c r="E30225" s="62"/>
    </row>
    <row r="30226">
      <c r="A30226" s="61"/>
      <c r="B30226" s="61"/>
      <c r="C30226" s="61"/>
      <c r="D30226" s="57"/>
      <c r="E30226" s="62"/>
    </row>
    <row r="30227">
      <c r="A30227" s="61"/>
      <c r="B30227" s="61"/>
      <c r="C30227" s="61"/>
      <c r="D30227" s="57"/>
      <c r="E30227" s="62"/>
    </row>
    <row r="30228">
      <c r="A30228" s="61"/>
      <c r="B30228" s="61"/>
      <c r="C30228" s="61"/>
      <c r="D30228" s="57"/>
      <c r="E30228" s="62"/>
    </row>
    <row r="30229">
      <c r="A30229" s="61"/>
      <c r="B30229" s="61"/>
      <c r="C30229" s="61"/>
      <c r="D30229" s="57"/>
      <c r="E30229" s="62"/>
    </row>
    <row r="30230">
      <c r="A30230" s="61"/>
      <c r="B30230" s="61"/>
      <c r="C30230" s="61"/>
      <c r="D30230" s="57"/>
      <c r="E30230" s="62"/>
    </row>
    <row r="30231">
      <c r="A30231" s="61"/>
      <c r="B30231" s="61"/>
      <c r="C30231" s="61"/>
      <c r="D30231" s="57"/>
      <c r="E30231" s="62"/>
    </row>
    <row r="30232">
      <c r="A30232" s="61"/>
      <c r="B30232" s="61"/>
      <c r="C30232" s="61"/>
      <c r="D30232" s="57"/>
      <c r="E30232" s="62"/>
    </row>
    <row r="30233">
      <c r="A30233" s="61"/>
      <c r="B30233" s="61"/>
      <c r="C30233" s="61"/>
      <c r="D30233" s="57"/>
      <c r="E30233" s="62"/>
    </row>
    <row r="30234">
      <c r="A30234" s="61"/>
      <c r="B30234" s="61"/>
      <c r="C30234" s="61"/>
      <c r="D30234" s="57"/>
      <c r="E30234" s="62"/>
    </row>
    <row r="30235">
      <c r="A30235" s="61"/>
      <c r="B30235" s="61"/>
      <c r="C30235" s="61"/>
      <c r="D30235" s="57"/>
      <c r="E30235" s="62"/>
    </row>
    <row r="30236">
      <c r="A30236" s="61"/>
      <c r="B30236" s="61"/>
      <c r="C30236" s="61"/>
      <c r="D30236" s="57"/>
      <c r="E30236" s="62"/>
    </row>
    <row r="30237">
      <c r="A30237" s="61"/>
      <c r="B30237" s="61"/>
      <c r="C30237" s="61"/>
      <c r="D30237" s="57"/>
      <c r="E30237" s="62"/>
    </row>
    <row r="30238">
      <c r="A30238" s="61"/>
      <c r="B30238" s="61"/>
      <c r="C30238" s="61"/>
      <c r="D30238" s="57"/>
      <c r="E30238" s="62"/>
    </row>
    <row r="30239">
      <c r="A30239" s="61"/>
      <c r="B30239" s="61"/>
      <c r="C30239" s="61"/>
      <c r="D30239" s="57"/>
      <c r="E30239" s="62"/>
    </row>
    <row r="30240">
      <c r="A30240" s="61"/>
      <c r="B30240" s="61"/>
      <c r="C30240" s="61"/>
      <c r="D30240" s="57"/>
      <c r="E30240" s="62"/>
    </row>
    <row r="30241">
      <c r="A30241" s="61"/>
      <c r="B30241" s="61"/>
      <c r="C30241" s="61"/>
      <c r="D30241" s="57"/>
      <c r="E30241" s="62"/>
    </row>
    <row r="30242">
      <c r="A30242" s="61"/>
      <c r="B30242" s="61"/>
      <c r="C30242" s="61"/>
      <c r="D30242" s="57"/>
      <c r="E30242" s="62"/>
    </row>
    <row r="30243">
      <c r="A30243" s="61"/>
      <c r="B30243" s="61"/>
      <c r="C30243" s="61"/>
      <c r="D30243" s="57"/>
      <c r="E30243" s="62"/>
    </row>
    <row r="30244">
      <c r="A30244" s="61"/>
      <c r="B30244" s="61"/>
      <c r="C30244" s="61"/>
      <c r="D30244" s="57"/>
      <c r="E30244" s="62"/>
    </row>
    <row r="30245">
      <c r="A30245" s="61"/>
      <c r="B30245" s="61"/>
      <c r="C30245" s="61"/>
      <c r="D30245" s="57"/>
      <c r="E30245" s="62"/>
    </row>
    <row r="30246">
      <c r="A30246" s="61"/>
      <c r="B30246" s="61"/>
      <c r="C30246" s="61"/>
      <c r="D30246" s="57"/>
      <c r="E30246" s="62"/>
    </row>
    <row r="30247">
      <c r="A30247" s="61"/>
      <c r="B30247" s="61"/>
      <c r="C30247" s="61"/>
      <c r="D30247" s="57"/>
      <c r="E30247" s="62"/>
    </row>
    <row r="30248">
      <c r="A30248" s="61"/>
      <c r="B30248" s="61"/>
      <c r="C30248" s="61"/>
      <c r="D30248" s="57"/>
      <c r="E30248" s="62"/>
    </row>
    <row r="30249">
      <c r="A30249" s="61"/>
      <c r="B30249" s="61"/>
      <c r="C30249" s="61"/>
      <c r="D30249" s="57"/>
      <c r="E30249" s="62"/>
    </row>
    <row r="30250">
      <c r="A30250" s="61"/>
      <c r="B30250" s="61"/>
      <c r="C30250" s="61"/>
      <c r="D30250" s="57"/>
      <c r="E30250" s="62"/>
    </row>
    <row r="30251">
      <c r="A30251" s="61"/>
      <c r="B30251" s="61"/>
      <c r="C30251" s="61"/>
      <c r="D30251" s="57"/>
      <c r="E30251" s="62"/>
    </row>
    <row r="30252">
      <c r="A30252" s="61"/>
      <c r="B30252" s="61"/>
      <c r="C30252" s="61"/>
      <c r="D30252" s="57"/>
      <c r="E30252" s="62"/>
    </row>
    <row r="30253">
      <c r="A30253" s="61"/>
      <c r="B30253" s="61"/>
      <c r="C30253" s="61"/>
      <c r="D30253" s="57"/>
      <c r="E30253" s="62"/>
    </row>
    <row r="30254">
      <c r="A30254" s="61"/>
      <c r="B30254" s="61"/>
      <c r="C30254" s="61"/>
      <c r="D30254" s="57"/>
      <c r="E30254" s="62"/>
    </row>
    <row r="30255">
      <c r="A30255" s="61"/>
      <c r="B30255" s="61"/>
      <c r="C30255" s="61"/>
      <c r="D30255" s="57"/>
      <c r="E30255" s="62"/>
    </row>
    <row r="30256">
      <c r="A30256" s="61"/>
      <c r="B30256" s="61"/>
      <c r="C30256" s="61"/>
      <c r="D30256" s="57"/>
      <c r="E30256" s="62"/>
    </row>
    <row r="30257">
      <c r="A30257" s="61"/>
      <c r="B30257" s="61"/>
      <c r="C30257" s="61"/>
      <c r="D30257" s="57"/>
      <c r="E30257" s="62"/>
    </row>
    <row r="30258">
      <c r="A30258" s="61"/>
      <c r="B30258" s="61"/>
      <c r="C30258" s="61"/>
      <c r="D30258" s="57"/>
      <c r="E30258" s="62"/>
    </row>
    <row r="30259">
      <c r="A30259" s="61"/>
      <c r="B30259" s="61"/>
      <c r="C30259" s="61"/>
      <c r="D30259" s="57"/>
      <c r="E30259" s="62"/>
    </row>
    <row r="30260">
      <c r="A30260" s="61"/>
      <c r="B30260" s="61"/>
      <c r="C30260" s="61"/>
      <c r="D30260" s="57"/>
      <c r="E30260" s="62"/>
    </row>
    <row r="30261">
      <c r="A30261" s="61"/>
      <c r="B30261" s="61"/>
      <c r="C30261" s="61"/>
      <c r="D30261" s="57"/>
      <c r="E30261" s="62"/>
    </row>
    <row r="30262">
      <c r="A30262" s="61"/>
      <c r="B30262" s="61"/>
      <c r="C30262" s="61"/>
      <c r="D30262" s="57"/>
      <c r="E30262" s="62"/>
    </row>
    <row r="30263">
      <c r="A30263" s="61"/>
      <c r="B30263" s="61"/>
      <c r="C30263" s="61"/>
      <c r="D30263" s="57"/>
      <c r="E30263" s="62"/>
    </row>
    <row r="30264">
      <c r="A30264" s="61"/>
      <c r="B30264" s="61"/>
      <c r="C30264" s="61"/>
      <c r="D30264" s="57"/>
      <c r="E30264" s="62"/>
    </row>
    <row r="30265">
      <c r="A30265" s="61"/>
      <c r="B30265" s="61"/>
      <c r="C30265" s="61"/>
      <c r="D30265" s="57"/>
      <c r="E30265" s="62"/>
    </row>
    <row r="30266">
      <c r="A30266" s="61"/>
      <c r="B30266" s="61"/>
      <c r="C30266" s="61"/>
      <c r="D30266" s="57"/>
      <c r="E30266" s="62"/>
    </row>
    <row r="30267">
      <c r="A30267" s="61"/>
      <c r="B30267" s="61"/>
      <c r="C30267" s="61"/>
      <c r="D30267" s="57"/>
      <c r="E30267" s="62"/>
    </row>
    <row r="30268">
      <c r="A30268" s="61"/>
      <c r="B30268" s="61"/>
      <c r="C30268" s="61"/>
      <c r="D30268" s="57"/>
      <c r="E30268" s="62"/>
    </row>
    <row r="30269">
      <c r="A30269" s="61"/>
      <c r="B30269" s="61"/>
      <c r="C30269" s="61"/>
      <c r="D30269" s="57"/>
      <c r="E30269" s="62"/>
    </row>
    <row r="30270">
      <c r="A30270" s="61"/>
      <c r="B30270" s="61"/>
      <c r="C30270" s="61"/>
      <c r="D30270" s="57"/>
      <c r="E30270" s="62"/>
    </row>
    <row r="30271">
      <c r="A30271" s="61"/>
      <c r="B30271" s="61"/>
      <c r="C30271" s="61"/>
      <c r="D30271" s="57"/>
      <c r="E30271" s="62"/>
    </row>
    <row r="30272">
      <c r="A30272" s="61"/>
      <c r="B30272" s="61"/>
      <c r="C30272" s="61"/>
      <c r="D30272" s="57"/>
      <c r="E30272" s="62"/>
    </row>
    <row r="30273">
      <c r="A30273" s="61"/>
      <c r="B30273" s="61"/>
      <c r="C30273" s="61"/>
      <c r="D30273" s="57"/>
      <c r="E30273" s="62"/>
    </row>
    <row r="30274">
      <c r="A30274" s="61"/>
      <c r="B30274" s="61"/>
      <c r="C30274" s="61"/>
      <c r="D30274" s="57"/>
      <c r="E30274" s="62"/>
    </row>
    <row r="30275">
      <c r="A30275" s="61"/>
      <c r="B30275" s="61"/>
      <c r="C30275" s="61"/>
      <c r="D30275" s="57"/>
      <c r="E30275" s="62"/>
    </row>
    <row r="30276">
      <c r="A30276" s="61"/>
      <c r="B30276" s="61"/>
      <c r="C30276" s="61"/>
      <c r="D30276" s="57"/>
      <c r="E30276" s="62"/>
    </row>
    <row r="30277">
      <c r="A30277" s="61"/>
      <c r="B30277" s="61"/>
      <c r="C30277" s="61"/>
      <c r="D30277" s="57"/>
      <c r="E30277" s="62"/>
    </row>
    <row r="30278">
      <c r="A30278" s="61"/>
      <c r="B30278" s="61"/>
      <c r="C30278" s="61"/>
      <c r="D30278" s="57"/>
      <c r="E30278" s="62"/>
    </row>
    <row r="30279">
      <c r="A30279" s="61"/>
      <c r="B30279" s="61"/>
      <c r="C30279" s="61"/>
      <c r="D30279" s="57"/>
      <c r="E30279" s="62"/>
    </row>
    <row r="30280">
      <c r="A30280" s="61"/>
      <c r="B30280" s="61"/>
      <c r="C30280" s="61"/>
      <c r="D30280" s="57"/>
      <c r="E30280" s="62"/>
    </row>
    <row r="30281">
      <c r="A30281" s="61"/>
      <c r="B30281" s="61"/>
      <c r="C30281" s="61"/>
      <c r="D30281" s="57"/>
      <c r="E30281" s="62"/>
    </row>
    <row r="30282">
      <c r="A30282" s="61"/>
      <c r="B30282" s="61"/>
      <c r="C30282" s="61"/>
      <c r="D30282" s="57"/>
      <c r="E30282" s="62"/>
    </row>
    <row r="30283">
      <c r="A30283" s="61"/>
      <c r="B30283" s="61"/>
      <c r="C30283" s="61"/>
      <c r="D30283" s="57"/>
      <c r="E30283" s="62"/>
    </row>
    <row r="30284">
      <c r="A30284" s="61"/>
      <c r="B30284" s="61"/>
      <c r="C30284" s="61"/>
      <c r="D30284" s="57"/>
      <c r="E30284" s="62"/>
    </row>
    <row r="30285">
      <c r="A30285" s="61"/>
      <c r="B30285" s="61"/>
      <c r="C30285" s="61"/>
      <c r="D30285" s="57"/>
      <c r="E30285" s="62"/>
    </row>
    <row r="30286">
      <c r="A30286" s="61"/>
      <c r="B30286" s="61"/>
      <c r="C30286" s="61"/>
      <c r="D30286" s="57"/>
      <c r="E30286" s="62"/>
    </row>
    <row r="30287">
      <c r="A30287" s="61"/>
      <c r="B30287" s="61"/>
      <c r="C30287" s="61"/>
      <c r="D30287" s="57"/>
      <c r="E30287" s="62"/>
    </row>
    <row r="30288">
      <c r="A30288" s="61"/>
      <c r="B30288" s="61"/>
      <c r="C30288" s="61"/>
      <c r="D30288" s="57"/>
      <c r="E30288" s="62"/>
    </row>
    <row r="30289">
      <c r="A30289" s="61"/>
      <c r="B30289" s="61"/>
      <c r="C30289" s="61"/>
      <c r="D30289" s="57"/>
      <c r="E30289" s="62"/>
    </row>
    <row r="30290">
      <c r="A30290" s="61"/>
      <c r="B30290" s="61"/>
      <c r="C30290" s="61"/>
      <c r="D30290" s="57"/>
      <c r="E30290" s="62"/>
    </row>
    <row r="30291">
      <c r="A30291" s="61"/>
      <c r="B30291" s="61"/>
      <c r="C30291" s="61"/>
      <c r="D30291" s="57"/>
      <c r="E30291" s="62"/>
    </row>
    <row r="30292">
      <c r="A30292" s="61"/>
      <c r="B30292" s="61"/>
      <c r="C30292" s="61"/>
      <c r="D30292" s="57"/>
      <c r="E30292" s="62"/>
    </row>
    <row r="30293">
      <c r="A30293" s="61"/>
      <c r="B30293" s="61"/>
      <c r="C30293" s="61"/>
      <c r="D30293" s="57"/>
      <c r="E30293" s="62"/>
    </row>
    <row r="30294">
      <c r="A30294" s="61"/>
      <c r="B30294" s="61"/>
      <c r="C30294" s="61"/>
      <c r="D30294" s="57"/>
      <c r="E30294" s="62"/>
    </row>
    <row r="30295">
      <c r="A30295" s="61"/>
      <c r="B30295" s="61"/>
      <c r="C30295" s="61"/>
      <c r="D30295" s="57"/>
      <c r="E30295" s="62"/>
    </row>
    <row r="30296">
      <c r="A30296" s="61"/>
      <c r="B30296" s="61"/>
      <c r="C30296" s="61"/>
      <c r="D30296" s="57"/>
      <c r="E30296" s="62"/>
    </row>
    <row r="30297">
      <c r="A30297" s="61"/>
      <c r="B30297" s="61"/>
      <c r="C30297" s="61"/>
      <c r="D30297" s="57"/>
      <c r="E30297" s="62"/>
    </row>
    <row r="30298">
      <c r="A30298" s="61"/>
      <c r="B30298" s="61"/>
      <c r="C30298" s="61"/>
      <c r="D30298" s="57"/>
      <c r="E30298" s="62"/>
    </row>
    <row r="30299">
      <c r="A30299" s="61"/>
      <c r="B30299" s="61"/>
      <c r="C30299" s="61"/>
      <c r="D30299" s="57"/>
      <c r="E30299" s="62"/>
    </row>
    <row r="30300">
      <c r="A30300" s="61"/>
      <c r="B30300" s="61"/>
      <c r="C30300" s="61"/>
      <c r="D30300" s="57"/>
      <c r="E30300" s="62"/>
    </row>
    <row r="30301">
      <c r="A30301" s="61"/>
      <c r="B30301" s="61"/>
      <c r="C30301" s="61"/>
      <c r="D30301" s="57"/>
      <c r="E30301" s="62"/>
    </row>
    <row r="30302">
      <c r="A30302" s="61"/>
      <c r="B30302" s="61"/>
      <c r="C30302" s="61"/>
      <c r="D30302" s="57"/>
      <c r="E30302" s="62"/>
    </row>
    <row r="30303">
      <c r="A30303" s="61"/>
      <c r="B30303" s="61"/>
      <c r="C30303" s="61"/>
      <c r="D30303" s="57"/>
      <c r="E30303" s="62"/>
    </row>
    <row r="30304">
      <c r="A30304" s="61"/>
      <c r="B30304" s="61"/>
      <c r="C30304" s="61"/>
      <c r="D30304" s="57"/>
      <c r="E30304" s="62"/>
    </row>
    <row r="30305">
      <c r="A30305" s="61"/>
      <c r="B30305" s="61"/>
      <c r="C30305" s="61"/>
      <c r="D30305" s="57"/>
      <c r="E30305" s="62"/>
    </row>
    <row r="30306">
      <c r="A30306" s="61"/>
      <c r="B30306" s="61"/>
      <c r="C30306" s="61"/>
      <c r="D30306" s="57"/>
      <c r="E30306" s="62"/>
    </row>
    <row r="30307">
      <c r="A30307" s="61"/>
      <c r="B30307" s="61"/>
      <c r="C30307" s="61"/>
      <c r="D30307" s="57"/>
      <c r="E30307" s="62"/>
    </row>
    <row r="30308">
      <c r="A30308" s="61"/>
      <c r="B30308" s="61"/>
      <c r="C30308" s="61"/>
      <c r="D30308" s="57"/>
      <c r="E30308" s="62"/>
    </row>
    <row r="30309">
      <c r="A30309" s="61"/>
      <c r="B30309" s="61"/>
      <c r="C30309" s="61"/>
      <c r="D30309" s="57"/>
      <c r="E30309" s="62"/>
    </row>
    <row r="30310">
      <c r="A30310" s="61"/>
      <c r="B30310" s="61"/>
      <c r="C30310" s="61"/>
      <c r="D30310" s="57"/>
      <c r="E30310" s="62"/>
    </row>
    <row r="30311">
      <c r="A30311" s="61"/>
      <c r="B30311" s="61"/>
      <c r="C30311" s="61"/>
      <c r="D30311" s="57"/>
      <c r="E30311" s="62"/>
    </row>
    <row r="30312">
      <c r="A30312" s="61"/>
      <c r="B30312" s="61"/>
      <c r="C30312" s="61"/>
      <c r="D30312" s="57"/>
      <c r="E30312" s="62"/>
    </row>
    <row r="30313">
      <c r="A30313" s="61"/>
      <c r="B30313" s="61"/>
      <c r="C30313" s="61"/>
      <c r="D30313" s="57"/>
      <c r="E30313" s="62"/>
    </row>
    <row r="30314">
      <c r="A30314" s="61"/>
      <c r="B30314" s="61"/>
      <c r="C30314" s="61"/>
      <c r="D30314" s="57"/>
      <c r="E30314" s="62"/>
    </row>
    <row r="30315">
      <c r="A30315" s="61"/>
      <c r="B30315" s="61"/>
      <c r="C30315" s="61"/>
      <c r="D30315" s="57"/>
      <c r="E30315" s="62"/>
    </row>
    <row r="30316">
      <c r="A30316" s="61"/>
      <c r="B30316" s="61"/>
      <c r="C30316" s="61"/>
      <c r="D30316" s="57"/>
      <c r="E30316" s="62"/>
    </row>
    <row r="30317">
      <c r="A30317" s="61"/>
      <c r="B30317" s="61"/>
      <c r="C30317" s="61"/>
      <c r="D30317" s="57"/>
      <c r="E30317" s="62"/>
    </row>
    <row r="30318">
      <c r="A30318" s="61"/>
      <c r="B30318" s="61"/>
      <c r="C30318" s="61"/>
      <c r="D30318" s="57"/>
      <c r="E30318" s="62"/>
    </row>
    <row r="30319">
      <c r="A30319" s="61"/>
      <c r="B30319" s="61"/>
      <c r="C30319" s="61"/>
      <c r="D30319" s="57"/>
      <c r="E30319" s="62"/>
    </row>
    <row r="30320">
      <c r="A30320" s="61"/>
      <c r="B30320" s="61"/>
      <c r="C30320" s="61"/>
      <c r="D30320" s="57"/>
      <c r="E30320" s="62"/>
    </row>
    <row r="30321">
      <c r="A30321" s="61"/>
      <c r="B30321" s="61"/>
      <c r="C30321" s="61"/>
      <c r="D30321" s="57"/>
      <c r="E30321" s="62"/>
    </row>
    <row r="30322">
      <c r="A30322" s="61"/>
      <c r="B30322" s="61"/>
      <c r="C30322" s="61"/>
      <c r="D30322" s="57"/>
      <c r="E30322" s="62"/>
    </row>
    <row r="30323">
      <c r="A30323" s="61"/>
      <c r="B30323" s="61"/>
      <c r="C30323" s="61"/>
      <c r="D30323" s="57"/>
      <c r="E30323" s="62"/>
    </row>
    <row r="30324">
      <c r="A30324" s="61"/>
      <c r="B30324" s="61"/>
      <c r="C30324" s="61"/>
      <c r="D30324" s="57"/>
      <c r="E30324" s="62"/>
    </row>
    <row r="30325">
      <c r="A30325" s="61"/>
      <c r="B30325" s="61"/>
      <c r="C30325" s="61"/>
      <c r="D30325" s="57"/>
      <c r="E30325" s="62"/>
    </row>
    <row r="30326">
      <c r="A30326" s="61"/>
      <c r="B30326" s="61"/>
      <c r="C30326" s="61"/>
      <c r="D30326" s="57"/>
      <c r="E30326" s="62"/>
    </row>
    <row r="30327">
      <c r="A30327" s="61"/>
      <c r="B30327" s="61"/>
      <c r="C30327" s="61"/>
      <c r="D30327" s="57"/>
      <c r="E30327" s="62"/>
    </row>
    <row r="30328">
      <c r="A30328" s="61"/>
      <c r="B30328" s="61"/>
      <c r="C30328" s="61"/>
      <c r="D30328" s="57"/>
      <c r="E30328" s="62"/>
    </row>
    <row r="30329">
      <c r="A30329" s="61"/>
      <c r="B30329" s="61"/>
      <c r="C30329" s="61"/>
      <c r="D30329" s="57"/>
      <c r="E30329" s="62"/>
    </row>
    <row r="30330">
      <c r="A30330" s="61"/>
      <c r="B30330" s="61"/>
      <c r="C30330" s="61"/>
      <c r="D30330" s="57"/>
      <c r="E30330" s="62"/>
    </row>
    <row r="30331">
      <c r="A30331" s="61"/>
      <c r="B30331" s="61"/>
      <c r="C30331" s="61"/>
      <c r="D30331" s="57"/>
      <c r="E30331" s="62"/>
    </row>
    <row r="30332">
      <c r="A30332" s="61"/>
      <c r="B30332" s="61"/>
      <c r="C30332" s="61"/>
      <c r="D30332" s="57"/>
      <c r="E30332" s="62"/>
    </row>
    <row r="30333">
      <c r="A30333" s="61"/>
      <c r="B30333" s="61"/>
      <c r="C30333" s="61"/>
      <c r="D30333" s="57"/>
      <c r="E30333" s="62"/>
    </row>
    <row r="30334">
      <c r="A30334" s="61"/>
      <c r="B30334" s="61"/>
      <c r="C30334" s="61"/>
      <c r="D30334" s="57"/>
      <c r="E30334" s="62"/>
    </row>
    <row r="30335">
      <c r="A30335" s="61"/>
      <c r="B30335" s="61"/>
      <c r="C30335" s="61"/>
      <c r="D30335" s="57"/>
      <c r="E30335" s="62"/>
    </row>
    <row r="30336">
      <c r="A30336" s="61"/>
      <c r="B30336" s="61"/>
      <c r="C30336" s="61"/>
      <c r="D30336" s="57"/>
      <c r="E30336" s="62"/>
    </row>
    <row r="30337">
      <c r="A30337" s="61"/>
      <c r="B30337" s="61"/>
      <c r="C30337" s="61"/>
      <c r="D30337" s="57"/>
      <c r="E30337" s="62"/>
    </row>
    <row r="30338">
      <c r="A30338" s="61"/>
      <c r="B30338" s="61"/>
      <c r="C30338" s="61"/>
      <c r="D30338" s="57"/>
      <c r="E30338" s="62"/>
    </row>
    <row r="30339">
      <c r="A30339" s="61"/>
      <c r="B30339" s="61"/>
      <c r="C30339" s="61"/>
      <c r="D30339" s="57"/>
      <c r="E30339" s="62"/>
    </row>
    <row r="30340">
      <c r="A30340" s="61"/>
      <c r="B30340" s="61"/>
      <c r="C30340" s="61"/>
      <c r="D30340" s="57"/>
      <c r="E30340" s="62"/>
    </row>
    <row r="30341">
      <c r="A30341" s="61"/>
      <c r="B30341" s="61"/>
      <c r="C30341" s="61"/>
      <c r="D30341" s="57"/>
      <c r="E30341" s="62"/>
    </row>
    <row r="30342">
      <c r="A30342" s="61"/>
      <c r="B30342" s="61"/>
      <c r="C30342" s="61"/>
      <c r="D30342" s="57"/>
      <c r="E30342" s="62"/>
    </row>
    <row r="30343">
      <c r="A30343" s="61"/>
      <c r="B30343" s="61"/>
      <c r="C30343" s="61"/>
      <c r="D30343" s="57"/>
      <c r="E30343" s="62"/>
    </row>
    <row r="30344">
      <c r="A30344" s="61"/>
      <c r="B30344" s="61"/>
      <c r="C30344" s="61"/>
      <c r="D30344" s="57"/>
      <c r="E30344" s="62"/>
    </row>
    <row r="30345">
      <c r="A30345" s="61"/>
      <c r="B30345" s="61"/>
      <c r="C30345" s="61"/>
      <c r="D30345" s="57"/>
      <c r="E30345" s="62"/>
    </row>
    <row r="30346">
      <c r="A30346" s="61"/>
      <c r="B30346" s="61"/>
      <c r="C30346" s="61"/>
      <c r="D30346" s="57"/>
      <c r="E30346" s="62"/>
    </row>
    <row r="30347">
      <c r="A30347" s="61"/>
      <c r="B30347" s="61"/>
      <c r="C30347" s="61"/>
      <c r="D30347" s="57"/>
      <c r="E30347" s="62"/>
    </row>
    <row r="30348">
      <c r="A30348" s="61"/>
      <c r="B30348" s="61"/>
      <c r="C30348" s="61"/>
      <c r="D30348" s="57"/>
      <c r="E30348" s="62"/>
    </row>
    <row r="30349">
      <c r="A30349" s="61"/>
      <c r="B30349" s="61"/>
      <c r="C30349" s="61"/>
      <c r="D30349" s="57"/>
      <c r="E30349" s="62"/>
    </row>
    <row r="30350">
      <c r="A30350" s="61"/>
      <c r="B30350" s="61"/>
      <c r="C30350" s="61"/>
      <c r="D30350" s="57"/>
      <c r="E30350" s="62"/>
    </row>
    <row r="30351">
      <c r="A30351" s="61"/>
      <c r="B30351" s="61"/>
      <c r="C30351" s="61"/>
      <c r="D30351" s="57"/>
      <c r="E30351" s="62"/>
    </row>
    <row r="30352">
      <c r="A30352" s="61"/>
      <c r="B30352" s="61"/>
      <c r="C30352" s="61"/>
      <c r="D30352" s="57"/>
      <c r="E30352" s="62"/>
    </row>
    <row r="30353">
      <c r="A30353" s="61"/>
      <c r="B30353" s="61"/>
      <c r="C30353" s="61"/>
      <c r="D30353" s="57"/>
      <c r="E30353" s="62"/>
    </row>
    <row r="30354">
      <c r="A30354" s="61"/>
      <c r="B30354" s="61"/>
      <c r="C30354" s="61"/>
      <c r="D30354" s="57"/>
      <c r="E30354" s="62"/>
    </row>
    <row r="30355">
      <c r="A30355" s="61"/>
      <c r="B30355" s="61"/>
      <c r="C30355" s="61"/>
      <c r="D30355" s="57"/>
      <c r="E30355" s="62"/>
    </row>
    <row r="30356">
      <c r="A30356" s="61"/>
      <c r="B30356" s="61"/>
      <c r="C30356" s="61"/>
      <c r="D30356" s="57"/>
      <c r="E30356" s="62"/>
    </row>
    <row r="30357">
      <c r="A30357" s="61"/>
      <c r="B30357" s="61"/>
      <c r="C30357" s="61"/>
      <c r="D30357" s="57"/>
      <c r="E30357" s="62"/>
    </row>
    <row r="30358">
      <c r="A30358" s="61"/>
      <c r="B30358" s="61"/>
      <c r="C30358" s="61"/>
      <c r="D30358" s="57"/>
      <c r="E30358" s="62"/>
    </row>
    <row r="30359">
      <c r="A30359" s="61"/>
      <c r="B30359" s="61"/>
      <c r="C30359" s="61"/>
      <c r="D30359" s="57"/>
      <c r="E30359" s="62"/>
    </row>
    <row r="30360">
      <c r="A30360" s="61"/>
      <c r="B30360" s="61"/>
      <c r="C30360" s="61"/>
      <c r="D30360" s="57"/>
      <c r="E30360" s="62"/>
    </row>
    <row r="30361">
      <c r="A30361" s="61"/>
      <c r="B30361" s="61"/>
      <c r="C30361" s="61"/>
      <c r="D30361" s="57"/>
      <c r="E30361" s="62"/>
    </row>
    <row r="30362">
      <c r="A30362" s="61"/>
      <c r="B30362" s="61"/>
      <c r="C30362" s="61"/>
      <c r="D30362" s="57"/>
      <c r="E30362" s="62"/>
    </row>
    <row r="30363">
      <c r="A30363" s="61"/>
      <c r="B30363" s="61"/>
      <c r="C30363" s="61"/>
      <c r="D30363" s="57"/>
      <c r="E30363" s="62"/>
    </row>
    <row r="30364">
      <c r="A30364" s="61"/>
      <c r="B30364" s="61"/>
      <c r="C30364" s="61"/>
      <c r="D30364" s="57"/>
      <c r="E30364" s="62"/>
    </row>
    <row r="30365">
      <c r="A30365" s="61"/>
      <c r="B30365" s="61"/>
      <c r="C30365" s="61"/>
      <c r="D30365" s="57"/>
      <c r="E30365" s="62"/>
    </row>
    <row r="30366">
      <c r="A30366" s="61"/>
      <c r="B30366" s="61"/>
      <c r="C30366" s="61"/>
      <c r="D30366" s="57"/>
      <c r="E30366" s="62"/>
    </row>
    <row r="30367">
      <c r="A30367" s="61"/>
      <c r="B30367" s="61"/>
      <c r="C30367" s="61"/>
      <c r="D30367" s="57"/>
      <c r="E30367" s="62"/>
    </row>
    <row r="30368">
      <c r="A30368" s="61"/>
      <c r="B30368" s="61"/>
      <c r="C30368" s="61"/>
      <c r="D30368" s="57"/>
      <c r="E30368" s="62"/>
    </row>
    <row r="30369">
      <c r="A30369" s="61"/>
      <c r="B30369" s="61"/>
      <c r="C30369" s="61"/>
      <c r="D30369" s="57"/>
      <c r="E30369" s="62"/>
    </row>
    <row r="30370">
      <c r="A30370" s="61"/>
      <c r="B30370" s="61"/>
      <c r="C30370" s="61"/>
      <c r="D30370" s="57"/>
      <c r="E30370" s="62"/>
    </row>
    <row r="30371">
      <c r="A30371" s="61"/>
      <c r="B30371" s="61"/>
      <c r="C30371" s="61"/>
      <c r="D30371" s="57"/>
      <c r="E30371" s="62"/>
    </row>
    <row r="30372">
      <c r="A30372" s="61"/>
      <c r="B30372" s="61"/>
      <c r="C30372" s="61"/>
      <c r="D30372" s="57"/>
      <c r="E30372" s="62"/>
    </row>
    <row r="30373">
      <c r="A30373" s="61"/>
      <c r="B30373" s="61"/>
      <c r="C30373" s="61"/>
      <c r="D30373" s="57"/>
      <c r="E30373" s="62"/>
    </row>
    <row r="30374">
      <c r="A30374" s="61"/>
      <c r="B30374" s="61"/>
      <c r="C30374" s="61"/>
      <c r="D30374" s="57"/>
      <c r="E30374" s="62"/>
    </row>
    <row r="30375">
      <c r="A30375" s="61"/>
      <c r="B30375" s="61"/>
      <c r="C30375" s="61"/>
      <c r="D30375" s="57"/>
      <c r="E30375" s="62"/>
    </row>
    <row r="30376">
      <c r="A30376" s="61"/>
      <c r="B30376" s="61"/>
      <c r="C30376" s="61"/>
      <c r="D30376" s="57"/>
      <c r="E30376" s="62"/>
    </row>
    <row r="30377">
      <c r="A30377" s="61"/>
      <c r="B30377" s="61"/>
      <c r="C30377" s="61"/>
      <c r="D30377" s="57"/>
      <c r="E30377" s="62"/>
    </row>
    <row r="30378">
      <c r="A30378" s="61"/>
      <c r="B30378" s="61"/>
      <c r="C30378" s="61"/>
      <c r="D30378" s="57"/>
      <c r="E30378" s="62"/>
    </row>
    <row r="30379">
      <c r="A30379" s="61"/>
      <c r="B30379" s="61"/>
      <c r="C30379" s="61"/>
      <c r="D30379" s="57"/>
      <c r="E30379" s="62"/>
    </row>
    <row r="30380">
      <c r="A30380" s="61"/>
      <c r="B30380" s="61"/>
      <c r="C30380" s="61"/>
      <c r="D30380" s="57"/>
      <c r="E30380" s="62"/>
    </row>
    <row r="30381">
      <c r="A30381" s="61"/>
      <c r="B30381" s="61"/>
      <c r="C30381" s="61"/>
      <c r="D30381" s="57"/>
      <c r="E30381" s="62"/>
    </row>
    <row r="30382">
      <c r="A30382" s="61"/>
      <c r="B30382" s="61"/>
      <c r="C30382" s="61"/>
      <c r="D30382" s="57"/>
      <c r="E30382" s="62"/>
    </row>
    <row r="30383">
      <c r="A30383" s="61"/>
      <c r="B30383" s="61"/>
      <c r="C30383" s="61"/>
      <c r="D30383" s="57"/>
      <c r="E30383" s="62"/>
    </row>
    <row r="30384">
      <c r="A30384" s="61"/>
      <c r="B30384" s="61"/>
      <c r="C30384" s="61"/>
      <c r="D30384" s="57"/>
      <c r="E30384" s="62"/>
    </row>
    <row r="30385">
      <c r="A30385" s="61"/>
      <c r="B30385" s="61"/>
      <c r="C30385" s="61"/>
      <c r="D30385" s="57"/>
      <c r="E30385" s="62"/>
    </row>
    <row r="30386">
      <c r="A30386" s="61"/>
      <c r="B30386" s="61"/>
      <c r="C30386" s="61"/>
      <c r="D30386" s="57"/>
      <c r="E30386" s="62"/>
    </row>
    <row r="30387">
      <c r="A30387" s="61"/>
      <c r="B30387" s="61"/>
      <c r="C30387" s="61"/>
      <c r="D30387" s="57"/>
      <c r="E30387" s="62"/>
    </row>
    <row r="30388">
      <c r="A30388" s="61"/>
      <c r="B30388" s="61"/>
      <c r="C30388" s="61"/>
      <c r="D30388" s="57"/>
      <c r="E30388" s="62"/>
    </row>
    <row r="30389">
      <c r="A30389" s="61"/>
      <c r="B30389" s="61"/>
      <c r="C30389" s="61"/>
      <c r="D30389" s="57"/>
      <c r="E30389" s="62"/>
    </row>
    <row r="30390">
      <c r="A30390" s="61"/>
      <c r="B30390" s="61"/>
      <c r="C30390" s="61"/>
      <c r="D30390" s="57"/>
      <c r="E30390" s="62"/>
    </row>
    <row r="30391">
      <c r="A30391" s="61"/>
      <c r="B30391" s="61"/>
      <c r="C30391" s="61"/>
      <c r="D30391" s="57"/>
      <c r="E30391" s="62"/>
    </row>
    <row r="30392">
      <c r="A30392" s="61"/>
      <c r="B30392" s="61"/>
      <c r="C30392" s="61"/>
      <c r="D30392" s="57"/>
      <c r="E30392" s="62"/>
    </row>
    <row r="30393">
      <c r="A30393" s="61"/>
      <c r="B30393" s="61"/>
      <c r="C30393" s="61"/>
      <c r="D30393" s="57"/>
      <c r="E30393" s="62"/>
    </row>
    <row r="30394">
      <c r="A30394" s="61"/>
      <c r="B30394" s="61"/>
      <c r="C30394" s="61"/>
      <c r="D30394" s="57"/>
      <c r="E30394" s="62"/>
    </row>
    <row r="30395">
      <c r="A30395" s="61"/>
      <c r="B30395" s="61"/>
      <c r="C30395" s="61"/>
      <c r="D30395" s="57"/>
      <c r="E30395" s="62"/>
    </row>
    <row r="30396">
      <c r="A30396" s="61"/>
      <c r="B30396" s="61"/>
      <c r="C30396" s="61"/>
      <c r="D30396" s="57"/>
      <c r="E30396" s="62"/>
    </row>
    <row r="30397">
      <c r="A30397" s="61"/>
      <c r="B30397" s="61"/>
      <c r="C30397" s="61"/>
      <c r="D30397" s="57"/>
      <c r="E30397" s="62"/>
    </row>
    <row r="30398">
      <c r="A30398" s="61"/>
      <c r="B30398" s="61"/>
      <c r="C30398" s="61"/>
      <c r="D30398" s="57"/>
      <c r="E30398" s="62"/>
    </row>
    <row r="30399">
      <c r="A30399" s="61"/>
      <c r="B30399" s="61"/>
      <c r="C30399" s="61"/>
      <c r="D30399" s="57"/>
      <c r="E30399" s="62"/>
    </row>
    <row r="30400">
      <c r="A30400" s="61"/>
      <c r="B30400" s="61"/>
      <c r="C30400" s="61"/>
      <c r="D30400" s="57"/>
      <c r="E30400" s="62"/>
    </row>
    <row r="30401">
      <c r="A30401" s="61"/>
      <c r="B30401" s="61"/>
      <c r="C30401" s="61"/>
      <c r="D30401" s="57"/>
      <c r="E30401" s="62"/>
    </row>
    <row r="30402">
      <c r="A30402" s="61"/>
      <c r="B30402" s="61"/>
      <c r="C30402" s="61"/>
      <c r="D30402" s="57"/>
      <c r="E30402" s="62"/>
    </row>
    <row r="30403">
      <c r="A30403" s="61"/>
      <c r="B30403" s="61"/>
      <c r="C30403" s="61"/>
      <c r="D30403" s="57"/>
      <c r="E30403" s="62"/>
    </row>
    <row r="30404">
      <c r="A30404" s="61"/>
      <c r="B30404" s="61"/>
      <c r="C30404" s="61"/>
      <c r="D30404" s="57"/>
      <c r="E30404" s="62"/>
    </row>
    <row r="30405">
      <c r="A30405" s="61"/>
      <c r="B30405" s="61"/>
      <c r="C30405" s="61"/>
      <c r="D30405" s="57"/>
      <c r="E30405" s="62"/>
    </row>
    <row r="30406">
      <c r="A30406" s="61"/>
      <c r="B30406" s="61"/>
      <c r="C30406" s="61"/>
      <c r="D30406" s="57"/>
      <c r="E30406" s="62"/>
    </row>
    <row r="30407">
      <c r="A30407" s="61"/>
      <c r="B30407" s="61"/>
      <c r="C30407" s="61"/>
      <c r="D30407" s="57"/>
      <c r="E30407" s="62"/>
    </row>
    <row r="30408">
      <c r="A30408" s="61"/>
      <c r="B30408" s="61"/>
      <c r="C30408" s="61"/>
      <c r="D30408" s="57"/>
      <c r="E30408" s="62"/>
    </row>
    <row r="30409">
      <c r="A30409" s="61"/>
      <c r="B30409" s="61"/>
      <c r="C30409" s="61"/>
      <c r="D30409" s="57"/>
      <c r="E30409" s="62"/>
    </row>
    <row r="30410">
      <c r="A30410" s="61"/>
      <c r="B30410" s="61"/>
      <c r="C30410" s="61"/>
      <c r="D30410" s="57"/>
      <c r="E30410" s="62"/>
    </row>
    <row r="30411">
      <c r="A30411" s="61"/>
      <c r="B30411" s="61"/>
      <c r="C30411" s="61"/>
      <c r="D30411" s="57"/>
      <c r="E30411" s="62"/>
    </row>
    <row r="30412">
      <c r="A30412" s="61"/>
      <c r="B30412" s="61"/>
      <c r="C30412" s="61"/>
      <c r="D30412" s="57"/>
      <c r="E30412" s="62"/>
    </row>
    <row r="30413">
      <c r="A30413" s="61"/>
      <c r="B30413" s="61"/>
      <c r="C30413" s="61"/>
      <c r="D30413" s="57"/>
      <c r="E30413" s="62"/>
    </row>
    <row r="30414">
      <c r="A30414" s="61"/>
      <c r="B30414" s="61"/>
      <c r="C30414" s="61"/>
      <c r="D30414" s="57"/>
      <c r="E30414" s="62"/>
    </row>
    <row r="30415">
      <c r="A30415" s="61"/>
      <c r="B30415" s="61"/>
      <c r="C30415" s="61"/>
      <c r="D30415" s="57"/>
      <c r="E30415" s="62"/>
    </row>
    <row r="30416">
      <c r="A30416" s="61"/>
      <c r="B30416" s="61"/>
      <c r="C30416" s="61"/>
      <c r="D30416" s="57"/>
      <c r="E30416" s="62"/>
    </row>
    <row r="30417">
      <c r="A30417" s="61"/>
      <c r="B30417" s="61"/>
      <c r="C30417" s="61"/>
      <c r="D30417" s="57"/>
      <c r="E30417" s="62"/>
    </row>
    <row r="30418">
      <c r="A30418" s="61"/>
      <c r="B30418" s="61"/>
      <c r="C30418" s="61"/>
      <c r="D30418" s="57"/>
      <c r="E30418" s="62"/>
    </row>
    <row r="30419">
      <c r="A30419" s="61"/>
      <c r="B30419" s="61"/>
      <c r="C30419" s="61"/>
      <c r="D30419" s="57"/>
      <c r="E30419" s="62"/>
    </row>
    <row r="30420">
      <c r="A30420" s="61"/>
      <c r="B30420" s="61"/>
      <c r="C30420" s="61"/>
      <c r="D30420" s="57"/>
      <c r="E30420" s="62"/>
    </row>
    <row r="30421">
      <c r="A30421" s="61"/>
      <c r="B30421" s="61"/>
      <c r="C30421" s="61"/>
      <c r="D30421" s="57"/>
      <c r="E30421" s="62"/>
    </row>
    <row r="30422">
      <c r="A30422" s="61"/>
      <c r="B30422" s="61"/>
      <c r="C30422" s="61"/>
      <c r="D30422" s="57"/>
      <c r="E30422" s="62"/>
    </row>
    <row r="30423">
      <c r="A30423" s="61"/>
      <c r="B30423" s="61"/>
      <c r="C30423" s="61"/>
      <c r="D30423" s="57"/>
      <c r="E30423" s="62"/>
    </row>
    <row r="30424">
      <c r="A30424" s="61"/>
      <c r="B30424" s="61"/>
      <c r="C30424" s="61"/>
      <c r="D30424" s="57"/>
      <c r="E30424" s="62"/>
    </row>
    <row r="30425">
      <c r="A30425" s="61"/>
      <c r="B30425" s="61"/>
      <c r="C30425" s="61"/>
      <c r="D30425" s="57"/>
      <c r="E30425" s="62"/>
    </row>
    <row r="30426">
      <c r="A30426" s="61"/>
      <c r="B30426" s="61"/>
      <c r="C30426" s="61"/>
      <c r="D30426" s="57"/>
      <c r="E30426" s="62"/>
    </row>
    <row r="30427">
      <c r="A30427" s="61"/>
      <c r="B30427" s="61"/>
      <c r="C30427" s="61"/>
      <c r="D30427" s="57"/>
      <c r="E30427" s="62"/>
    </row>
    <row r="30428">
      <c r="A30428" s="61"/>
      <c r="B30428" s="61"/>
      <c r="C30428" s="61"/>
      <c r="D30428" s="57"/>
      <c r="E30428" s="62"/>
    </row>
    <row r="30429">
      <c r="A30429" s="61"/>
      <c r="B30429" s="61"/>
      <c r="C30429" s="61"/>
      <c r="D30429" s="57"/>
      <c r="E30429" s="62"/>
    </row>
    <row r="30430">
      <c r="A30430" s="61"/>
      <c r="B30430" s="61"/>
      <c r="C30430" s="61"/>
      <c r="D30430" s="57"/>
      <c r="E30430" s="62"/>
    </row>
    <row r="30431">
      <c r="A30431" s="61"/>
      <c r="B30431" s="61"/>
      <c r="C30431" s="61"/>
      <c r="D30431" s="57"/>
      <c r="E30431" s="62"/>
    </row>
    <row r="30432">
      <c r="A30432" s="61"/>
      <c r="B30432" s="61"/>
      <c r="C30432" s="61"/>
      <c r="D30432" s="57"/>
      <c r="E30432" s="62"/>
    </row>
    <row r="30433">
      <c r="A30433" s="61"/>
      <c r="B30433" s="61"/>
      <c r="C30433" s="61"/>
      <c r="D30433" s="57"/>
      <c r="E30433" s="62"/>
    </row>
    <row r="30434">
      <c r="A30434" s="61"/>
      <c r="B30434" s="61"/>
      <c r="C30434" s="61"/>
      <c r="D30434" s="57"/>
      <c r="E30434" s="62"/>
    </row>
    <row r="30435">
      <c r="A30435" s="61"/>
      <c r="B30435" s="61"/>
      <c r="C30435" s="61"/>
      <c r="D30435" s="57"/>
      <c r="E30435" s="62"/>
    </row>
    <row r="30436">
      <c r="A30436" s="61"/>
      <c r="B30436" s="61"/>
      <c r="C30436" s="61"/>
      <c r="D30436" s="57"/>
      <c r="E30436" s="62"/>
    </row>
    <row r="30437">
      <c r="A30437" s="61"/>
      <c r="B30437" s="61"/>
      <c r="C30437" s="61"/>
      <c r="D30437" s="57"/>
      <c r="E30437" s="62"/>
    </row>
    <row r="30438">
      <c r="A30438" s="61"/>
      <c r="B30438" s="61"/>
      <c r="C30438" s="61"/>
      <c r="D30438" s="57"/>
      <c r="E30438" s="62"/>
    </row>
    <row r="30439">
      <c r="A30439" s="61"/>
      <c r="B30439" s="61"/>
      <c r="C30439" s="61"/>
      <c r="D30439" s="57"/>
      <c r="E30439" s="62"/>
    </row>
    <row r="30440">
      <c r="A30440" s="61"/>
      <c r="B30440" s="61"/>
      <c r="C30440" s="61"/>
      <c r="D30440" s="57"/>
      <c r="E30440" s="62"/>
    </row>
    <row r="30441">
      <c r="A30441" s="61"/>
      <c r="B30441" s="61"/>
      <c r="C30441" s="61"/>
      <c r="D30441" s="57"/>
      <c r="E30441" s="62"/>
    </row>
    <row r="30442">
      <c r="A30442" s="61"/>
      <c r="B30442" s="61"/>
      <c r="C30442" s="61"/>
      <c r="D30442" s="57"/>
      <c r="E30442" s="62"/>
    </row>
    <row r="30443">
      <c r="A30443" s="61"/>
      <c r="B30443" s="61"/>
      <c r="C30443" s="61"/>
      <c r="D30443" s="57"/>
      <c r="E30443" s="62"/>
    </row>
    <row r="30444">
      <c r="A30444" s="61"/>
      <c r="B30444" s="61"/>
      <c r="C30444" s="61"/>
      <c r="D30444" s="57"/>
      <c r="E30444" s="62"/>
    </row>
    <row r="30445">
      <c r="A30445" s="61"/>
      <c r="B30445" s="61"/>
      <c r="C30445" s="61"/>
      <c r="D30445" s="57"/>
      <c r="E30445" s="62"/>
    </row>
    <row r="30446">
      <c r="A30446" s="61"/>
      <c r="B30446" s="61"/>
      <c r="C30446" s="61"/>
      <c r="D30446" s="57"/>
      <c r="E30446" s="62"/>
    </row>
    <row r="30447">
      <c r="A30447" s="61"/>
      <c r="B30447" s="61"/>
      <c r="C30447" s="61"/>
      <c r="D30447" s="57"/>
      <c r="E30447" s="62"/>
    </row>
    <row r="30448">
      <c r="A30448" s="61"/>
      <c r="B30448" s="61"/>
      <c r="C30448" s="61"/>
      <c r="D30448" s="57"/>
      <c r="E30448" s="62"/>
    </row>
    <row r="30449">
      <c r="A30449" s="61"/>
      <c r="B30449" s="61"/>
      <c r="C30449" s="61"/>
      <c r="D30449" s="57"/>
      <c r="E30449" s="62"/>
    </row>
    <row r="30450">
      <c r="A30450" s="61"/>
      <c r="B30450" s="61"/>
      <c r="C30450" s="61"/>
      <c r="D30450" s="57"/>
      <c r="E30450" s="62"/>
    </row>
    <row r="30451">
      <c r="A30451" s="61"/>
      <c r="B30451" s="61"/>
      <c r="C30451" s="61"/>
      <c r="D30451" s="57"/>
      <c r="E30451" s="62"/>
    </row>
    <row r="30452">
      <c r="A30452" s="61"/>
      <c r="B30452" s="61"/>
      <c r="C30452" s="61"/>
      <c r="D30452" s="57"/>
      <c r="E30452" s="62"/>
    </row>
    <row r="30453">
      <c r="A30453" s="61"/>
      <c r="B30453" s="61"/>
      <c r="C30453" s="61"/>
      <c r="D30453" s="57"/>
      <c r="E30453" s="62"/>
    </row>
    <row r="30454">
      <c r="A30454" s="61"/>
      <c r="B30454" s="61"/>
      <c r="C30454" s="61"/>
      <c r="D30454" s="57"/>
      <c r="E30454" s="62"/>
    </row>
    <row r="30455">
      <c r="A30455" s="61"/>
      <c r="B30455" s="61"/>
      <c r="C30455" s="61"/>
      <c r="D30455" s="57"/>
      <c r="E30455" s="62"/>
    </row>
    <row r="30456">
      <c r="A30456" s="61"/>
      <c r="B30456" s="61"/>
      <c r="C30456" s="61"/>
      <c r="D30456" s="57"/>
      <c r="E30456" s="62"/>
    </row>
    <row r="30457">
      <c r="A30457" s="61"/>
      <c r="B30457" s="61"/>
      <c r="C30457" s="61"/>
      <c r="D30457" s="57"/>
      <c r="E30457" s="62"/>
    </row>
    <row r="30458">
      <c r="A30458" s="61"/>
      <c r="B30458" s="61"/>
      <c r="C30458" s="61"/>
      <c r="D30458" s="57"/>
      <c r="E30458" s="62"/>
    </row>
    <row r="30459">
      <c r="A30459" s="61"/>
      <c r="B30459" s="61"/>
      <c r="C30459" s="61"/>
      <c r="D30459" s="57"/>
      <c r="E30459" s="62"/>
    </row>
    <row r="30460">
      <c r="A30460" s="61"/>
      <c r="B30460" s="61"/>
      <c r="C30460" s="61"/>
      <c r="D30460" s="57"/>
      <c r="E30460" s="62"/>
    </row>
    <row r="30461">
      <c r="A30461" s="61"/>
      <c r="B30461" s="61"/>
      <c r="C30461" s="61"/>
      <c r="D30461" s="57"/>
      <c r="E30461" s="62"/>
    </row>
    <row r="30462">
      <c r="A30462" s="61"/>
      <c r="B30462" s="61"/>
      <c r="C30462" s="61"/>
      <c r="D30462" s="57"/>
      <c r="E30462" s="62"/>
    </row>
    <row r="30463">
      <c r="A30463" s="61"/>
      <c r="B30463" s="61"/>
      <c r="C30463" s="61"/>
      <c r="D30463" s="57"/>
      <c r="E30463" s="62"/>
    </row>
    <row r="30464">
      <c r="A30464" s="61"/>
      <c r="B30464" s="61"/>
      <c r="C30464" s="61"/>
      <c r="D30464" s="57"/>
      <c r="E30464" s="62"/>
    </row>
    <row r="30465">
      <c r="A30465" s="61"/>
      <c r="B30465" s="61"/>
      <c r="C30465" s="61"/>
      <c r="D30465" s="57"/>
      <c r="E30465" s="62"/>
    </row>
    <row r="30466">
      <c r="A30466" s="61"/>
      <c r="B30466" s="61"/>
      <c r="C30466" s="61"/>
      <c r="D30466" s="57"/>
      <c r="E30466" s="62"/>
    </row>
    <row r="30467">
      <c r="A30467" s="61"/>
      <c r="B30467" s="61"/>
      <c r="C30467" s="61"/>
      <c r="D30467" s="57"/>
      <c r="E30467" s="62"/>
    </row>
    <row r="30468">
      <c r="A30468" s="61"/>
      <c r="B30468" s="61"/>
      <c r="C30468" s="61"/>
      <c r="D30468" s="57"/>
      <c r="E30468" s="62"/>
    </row>
    <row r="30469">
      <c r="A30469" s="61"/>
      <c r="B30469" s="61"/>
      <c r="C30469" s="61"/>
      <c r="D30469" s="57"/>
      <c r="E30469" s="62"/>
    </row>
    <row r="30470">
      <c r="A30470" s="61"/>
      <c r="B30470" s="61"/>
      <c r="C30470" s="61"/>
      <c r="D30470" s="57"/>
      <c r="E30470" s="62"/>
    </row>
    <row r="30471">
      <c r="A30471" s="61"/>
      <c r="B30471" s="61"/>
      <c r="C30471" s="61"/>
      <c r="D30471" s="57"/>
      <c r="E30471" s="62"/>
    </row>
    <row r="30472">
      <c r="A30472" s="61"/>
      <c r="B30472" s="61"/>
      <c r="C30472" s="61"/>
      <c r="D30472" s="57"/>
      <c r="E30472" s="62"/>
    </row>
    <row r="30473">
      <c r="A30473" s="61"/>
      <c r="B30473" s="61"/>
      <c r="C30473" s="61"/>
      <c r="D30473" s="57"/>
      <c r="E30473" s="62"/>
    </row>
    <row r="30474">
      <c r="A30474" s="61"/>
      <c r="B30474" s="61"/>
      <c r="C30474" s="61"/>
      <c r="D30474" s="57"/>
      <c r="E30474" s="62"/>
    </row>
    <row r="30475">
      <c r="A30475" s="61"/>
      <c r="B30475" s="61"/>
      <c r="C30475" s="61"/>
      <c r="D30475" s="57"/>
      <c r="E30475" s="62"/>
    </row>
    <row r="30476">
      <c r="A30476" s="61"/>
      <c r="B30476" s="61"/>
      <c r="C30476" s="61"/>
      <c r="D30476" s="57"/>
      <c r="E30476" s="62"/>
    </row>
    <row r="30477">
      <c r="A30477" s="61"/>
      <c r="B30477" s="61"/>
      <c r="C30477" s="61"/>
      <c r="D30477" s="57"/>
      <c r="E30477" s="62"/>
    </row>
    <row r="30478">
      <c r="A30478" s="61"/>
      <c r="B30478" s="61"/>
      <c r="C30478" s="61"/>
      <c r="D30478" s="57"/>
      <c r="E30478" s="62"/>
    </row>
    <row r="30479">
      <c r="A30479" s="61"/>
      <c r="B30479" s="61"/>
      <c r="C30479" s="61"/>
      <c r="D30479" s="57"/>
      <c r="E30479" s="62"/>
    </row>
    <row r="30480">
      <c r="A30480" s="61"/>
      <c r="B30480" s="61"/>
      <c r="C30480" s="61"/>
      <c r="D30480" s="57"/>
      <c r="E30480" s="62"/>
    </row>
    <row r="30481">
      <c r="A30481" s="61"/>
      <c r="B30481" s="61"/>
      <c r="C30481" s="61"/>
      <c r="D30481" s="57"/>
      <c r="E30481" s="62"/>
    </row>
    <row r="30482">
      <c r="A30482" s="61"/>
      <c r="B30482" s="61"/>
      <c r="C30482" s="61"/>
      <c r="D30482" s="57"/>
      <c r="E30482" s="62"/>
    </row>
    <row r="30483">
      <c r="A30483" s="61"/>
      <c r="B30483" s="61"/>
      <c r="C30483" s="61"/>
      <c r="D30483" s="57"/>
      <c r="E30483" s="62"/>
    </row>
    <row r="30484">
      <c r="A30484" s="61"/>
      <c r="B30484" s="61"/>
      <c r="C30484" s="61"/>
      <c r="D30484" s="57"/>
      <c r="E30484" s="62"/>
    </row>
    <row r="30485">
      <c r="A30485" s="61"/>
      <c r="B30485" s="61"/>
      <c r="C30485" s="61"/>
      <c r="D30485" s="57"/>
      <c r="E30485" s="62"/>
    </row>
    <row r="30486">
      <c r="A30486" s="61"/>
      <c r="B30486" s="61"/>
      <c r="C30486" s="61"/>
      <c r="D30486" s="57"/>
      <c r="E30486" s="62"/>
    </row>
    <row r="30487">
      <c r="A30487" s="61"/>
      <c r="B30487" s="61"/>
      <c r="C30487" s="61"/>
      <c r="D30487" s="57"/>
      <c r="E30487" s="62"/>
    </row>
    <row r="30488">
      <c r="A30488" s="61"/>
      <c r="B30488" s="61"/>
      <c r="C30488" s="61"/>
      <c r="D30488" s="57"/>
      <c r="E30488" s="62"/>
    </row>
    <row r="30489">
      <c r="A30489" s="61"/>
      <c r="B30489" s="61"/>
      <c r="C30489" s="61"/>
      <c r="D30489" s="57"/>
      <c r="E30489" s="62"/>
    </row>
    <row r="30490">
      <c r="A30490" s="61"/>
      <c r="B30490" s="61"/>
      <c r="C30490" s="61"/>
      <c r="D30490" s="57"/>
      <c r="E30490" s="62"/>
    </row>
    <row r="30491">
      <c r="A30491" s="61"/>
      <c r="B30491" s="61"/>
      <c r="C30491" s="61"/>
      <c r="D30491" s="57"/>
      <c r="E30491" s="62"/>
    </row>
    <row r="30492">
      <c r="A30492" s="61"/>
      <c r="B30492" s="61"/>
      <c r="C30492" s="61"/>
      <c r="D30492" s="57"/>
      <c r="E30492" s="62"/>
    </row>
    <row r="30493">
      <c r="A30493" s="61"/>
      <c r="B30493" s="61"/>
      <c r="C30493" s="61"/>
      <c r="D30493" s="57"/>
      <c r="E30493" s="62"/>
    </row>
    <row r="30494">
      <c r="A30494" s="61"/>
      <c r="B30494" s="61"/>
      <c r="C30494" s="61"/>
      <c r="D30494" s="57"/>
      <c r="E30494" s="62"/>
    </row>
    <row r="30495">
      <c r="A30495" s="61"/>
      <c r="B30495" s="61"/>
      <c r="C30495" s="61"/>
      <c r="D30495" s="57"/>
      <c r="E30495" s="62"/>
    </row>
    <row r="30496">
      <c r="A30496" s="61"/>
      <c r="B30496" s="61"/>
      <c r="C30496" s="61"/>
      <c r="D30496" s="57"/>
      <c r="E30496" s="62"/>
    </row>
    <row r="30497">
      <c r="A30497" s="61"/>
      <c r="B30497" s="61"/>
      <c r="C30497" s="61"/>
      <c r="D30497" s="57"/>
      <c r="E30497" s="62"/>
    </row>
    <row r="30498">
      <c r="A30498" s="61"/>
      <c r="B30498" s="61"/>
      <c r="C30498" s="61"/>
      <c r="D30498" s="57"/>
      <c r="E30498" s="62"/>
    </row>
    <row r="30499">
      <c r="A30499" s="61"/>
      <c r="B30499" s="61"/>
      <c r="C30499" s="61"/>
      <c r="D30499" s="57"/>
      <c r="E30499" s="62"/>
    </row>
    <row r="30500">
      <c r="A30500" s="61"/>
      <c r="B30500" s="61"/>
      <c r="C30500" s="61"/>
      <c r="D30500" s="57"/>
      <c r="E30500" s="62"/>
    </row>
    <row r="30501">
      <c r="A30501" s="61"/>
      <c r="B30501" s="61"/>
      <c r="C30501" s="61"/>
      <c r="D30501" s="57"/>
      <c r="E30501" s="62"/>
    </row>
    <row r="30502">
      <c r="A30502" s="61"/>
      <c r="B30502" s="61"/>
      <c r="C30502" s="61"/>
      <c r="D30502" s="57"/>
      <c r="E30502" s="62"/>
    </row>
    <row r="30503">
      <c r="A30503" s="61"/>
      <c r="B30503" s="61"/>
      <c r="C30503" s="61"/>
      <c r="D30503" s="57"/>
      <c r="E30503" s="62"/>
    </row>
    <row r="30504">
      <c r="A30504" s="61"/>
      <c r="B30504" s="61"/>
      <c r="C30504" s="61"/>
      <c r="D30504" s="57"/>
      <c r="E30504" s="62"/>
    </row>
    <row r="30505">
      <c r="A30505" s="61"/>
      <c r="B30505" s="61"/>
      <c r="C30505" s="61"/>
      <c r="D30505" s="57"/>
      <c r="E30505" s="62"/>
    </row>
    <row r="30506">
      <c r="A30506" s="61"/>
      <c r="B30506" s="61"/>
      <c r="C30506" s="61"/>
      <c r="D30506" s="57"/>
      <c r="E30506" s="62"/>
    </row>
    <row r="30507">
      <c r="A30507" s="61"/>
      <c r="B30507" s="61"/>
      <c r="C30507" s="61"/>
      <c r="D30507" s="57"/>
      <c r="E30507" s="62"/>
    </row>
    <row r="30508">
      <c r="A30508" s="61"/>
      <c r="B30508" s="61"/>
      <c r="C30508" s="61"/>
      <c r="D30508" s="57"/>
      <c r="E30508" s="62"/>
    </row>
    <row r="30509">
      <c r="A30509" s="61"/>
      <c r="B30509" s="61"/>
      <c r="C30509" s="61"/>
      <c r="D30509" s="57"/>
      <c r="E30509" s="62"/>
    </row>
    <row r="30510">
      <c r="A30510" s="61"/>
      <c r="B30510" s="61"/>
      <c r="C30510" s="61"/>
      <c r="D30510" s="57"/>
      <c r="E30510" s="62"/>
    </row>
    <row r="30511">
      <c r="A30511" s="61"/>
      <c r="B30511" s="61"/>
      <c r="C30511" s="61"/>
      <c r="D30511" s="57"/>
      <c r="E30511" s="62"/>
    </row>
    <row r="30512">
      <c r="A30512" s="61"/>
      <c r="B30512" s="61"/>
      <c r="C30512" s="61"/>
      <c r="D30512" s="57"/>
      <c r="E30512" s="62"/>
    </row>
    <row r="30513">
      <c r="A30513" s="61"/>
      <c r="B30513" s="61"/>
      <c r="C30513" s="61"/>
      <c r="D30513" s="57"/>
      <c r="E30513" s="62"/>
    </row>
    <row r="30514">
      <c r="A30514" s="61"/>
      <c r="B30514" s="61"/>
      <c r="C30514" s="61"/>
      <c r="D30514" s="57"/>
      <c r="E30514" s="62"/>
    </row>
    <row r="30515">
      <c r="A30515" s="61"/>
      <c r="B30515" s="61"/>
      <c r="C30515" s="61"/>
      <c r="D30515" s="57"/>
      <c r="E30515" s="62"/>
    </row>
    <row r="30516">
      <c r="A30516" s="61"/>
      <c r="B30516" s="61"/>
      <c r="C30516" s="61"/>
      <c r="D30516" s="57"/>
      <c r="E30516" s="62"/>
    </row>
    <row r="30517">
      <c r="A30517" s="61"/>
      <c r="B30517" s="61"/>
      <c r="C30517" s="61"/>
      <c r="D30517" s="57"/>
      <c r="E30517" s="62"/>
    </row>
    <row r="30518">
      <c r="A30518" s="61"/>
      <c r="B30518" s="61"/>
      <c r="C30518" s="61"/>
      <c r="D30518" s="57"/>
      <c r="E30518" s="62"/>
    </row>
    <row r="30519">
      <c r="A30519" s="61"/>
      <c r="B30519" s="61"/>
      <c r="C30519" s="61"/>
      <c r="D30519" s="57"/>
      <c r="E30519" s="62"/>
    </row>
    <row r="30520">
      <c r="A30520" s="61"/>
      <c r="B30520" s="61"/>
      <c r="C30520" s="61"/>
      <c r="D30520" s="57"/>
      <c r="E30520" s="62"/>
    </row>
    <row r="30521">
      <c r="A30521" s="61"/>
      <c r="B30521" s="61"/>
      <c r="C30521" s="61"/>
      <c r="D30521" s="57"/>
      <c r="E30521" s="62"/>
    </row>
    <row r="30522">
      <c r="A30522" s="61"/>
      <c r="B30522" s="61"/>
      <c r="C30522" s="61"/>
      <c r="D30522" s="57"/>
      <c r="E30522" s="62"/>
    </row>
    <row r="30523">
      <c r="A30523" s="61"/>
      <c r="B30523" s="61"/>
      <c r="C30523" s="61"/>
      <c r="D30523" s="57"/>
      <c r="E30523" s="62"/>
    </row>
    <row r="30524">
      <c r="A30524" s="61"/>
      <c r="B30524" s="61"/>
      <c r="C30524" s="61"/>
      <c r="D30524" s="57"/>
      <c r="E30524" s="62"/>
    </row>
    <row r="30525">
      <c r="A30525" s="61"/>
      <c r="B30525" s="61"/>
      <c r="C30525" s="61"/>
      <c r="D30525" s="57"/>
      <c r="E30525" s="62"/>
    </row>
    <row r="30526">
      <c r="A30526" s="61"/>
      <c r="B30526" s="61"/>
      <c r="C30526" s="61"/>
      <c r="D30526" s="57"/>
      <c r="E30526" s="62"/>
    </row>
    <row r="30527">
      <c r="A30527" s="61"/>
      <c r="B30527" s="61"/>
      <c r="C30527" s="61"/>
      <c r="D30527" s="57"/>
      <c r="E30527" s="62"/>
    </row>
    <row r="30528">
      <c r="A30528" s="61"/>
      <c r="B30528" s="61"/>
      <c r="C30528" s="61"/>
      <c r="D30528" s="57"/>
      <c r="E30528" s="62"/>
    </row>
    <row r="30529">
      <c r="A30529" s="61"/>
      <c r="B30529" s="61"/>
      <c r="C30529" s="61"/>
      <c r="D30529" s="57"/>
      <c r="E30529" s="62"/>
    </row>
    <row r="30530">
      <c r="A30530" s="61"/>
      <c r="B30530" s="61"/>
      <c r="C30530" s="61"/>
      <c r="D30530" s="57"/>
      <c r="E30530" s="62"/>
    </row>
    <row r="30531">
      <c r="A30531" s="61"/>
      <c r="B30531" s="61"/>
      <c r="C30531" s="61"/>
      <c r="D30531" s="57"/>
      <c r="E30531" s="62"/>
    </row>
    <row r="30532">
      <c r="A30532" s="61"/>
      <c r="B30532" s="61"/>
      <c r="C30532" s="61"/>
      <c r="D30532" s="57"/>
      <c r="E30532" s="62"/>
    </row>
    <row r="30533">
      <c r="A30533" s="61"/>
      <c r="B30533" s="61"/>
      <c r="C30533" s="61"/>
      <c r="D30533" s="57"/>
      <c r="E30533" s="62"/>
    </row>
    <row r="30534">
      <c r="A30534" s="61"/>
      <c r="B30534" s="61"/>
      <c r="C30534" s="61"/>
      <c r="D30534" s="57"/>
      <c r="E30534" s="62"/>
    </row>
    <row r="30535">
      <c r="A30535" s="61"/>
      <c r="B30535" s="61"/>
      <c r="C30535" s="61"/>
      <c r="D30535" s="57"/>
      <c r="E30535" s="62"/>
    </row>
    <row r="30536">
      <c r="A30536" s="61"/>
      <c r="B30536" s="61"/>
      <c r="C30536" s="61"/>
      <c r="D30536" s="57"/>
      <c r="E30536" s="62"/>
    </row>
    <row r="30537">
      <c r="A30537" s="61"/>
      <c r="B30537" s="61"/>
      <c r="C30537" s="61"/>
      <c r="D30537" s="57"/>
      <c r="E30537" s="62"/>
    </row>
    <row r="30538">
      <c r="A30538" s="61"/>
      <c r="B30538" s="61"/>
      <c r="C30538" s="61"/>
      <c r="D30538" s="57"/>
      <c r="E30538" s="62"/>
    </row>
    <row r="30539">
      <c r="A30539" s="61"/>
      <c r="B30539" s="61"/>
      <c r="C30539" s="61"/>
      <c r="D30539" s="57"/>
      <c r="E30539" s="62"/>
    </row>
    <row r="30540">
      <c r="A30540" s="61"/>
      <c r="B30540" s="61"/>
      <c r="C30540" s="61"/>
      <c r="D30540" s="57"/>
      <c r="E30540" s="62"/>
    </row>
    <row r="30541">
      <c r="A30541" s="61"/>
      <c r="B30541" s="61"/>
      <c r="C30541" s="61"/>
      <c r="D30541" s="57"/>
      <c r="E30541" s="62"/>
    </row>
    <row r="30542">
      <c r="A30542" s="61"/>
      <c r="B30542" s="61"/>
      <c r="C30542" s="61"/>
      <c r="D30542" s="57"/>
      <c r="E30542" s="62"/>
    </row>
    <row r="30543">
      <c r="A30543" s="61"/>
      <c r="B30543" s="61"/>
      <c r="C30543" s="61"/>
      <c r="D30543" s="57"/>
      <c r="E30543" s="62"/>
    </row>
    <row r="30544">
      <c r="A30544" s="61"/>
      <c r="B30544" s="61"/>
      <c r="C30544" s="61"/>
      <c r="D30544" s="57"/>
      <c r="E30544" s="62"/>
    </row>
    <row r="30545">
      <c r="A30545" s="61"/>
      <c r="B30545" s="61"/>
      <c r="C30545" s="61"/>
      <c r="D30545" s="57"/>
      <c r="E30545" s="62"/>
    </row>
    <row r="30546">
      <c r="A30546" s="61"/>
      <c r="B30546" s="61"/>
      <c r="C30546" s="61"/>
      <c r="D30546" s="57"/>
      <c r="E30546" s="62"/>
    </row>
    <row r="30547">
      <c r="A30547" s="61"/>
      <c r="B30547" s="61"/>
      <c r="C30547" s="61"/>
      <c r="D30547" s="57"/>
      <c r="E30547" s="62"/>
    </row>
    <row r="30548">
      <c r="A30548" s="61"/>
      <c r="B30548" s="61"/>
      <c r="C30548" s="61"/>
      <c r="D30548" s="57"/>
      <c r="E30548" s="62"/>
    </row>
    <row r="30549">
      <c r="A30549" s="61"/>
      <c r="B30549" s="61"/>
      <c r="C30549" s="61"/>
      <c r="D30549" s="57"/>
      <c r="E30549" s="62"/>
    </row>
    <row r="30550">
      <c r="A30550" s="61"/>
      <c r="B30550" s="61"/>
      <c r="C30550" s="61"/>
      <c r="D30550" s="57"/>
      <c r="E30550" s="62"/>
    </row>
    <row r="30551">
      <c r="A30551" s="61"/>
      <c r="B30551" s="61"/>
      <c r="C30551" s="61"/>
      <c r="D30551" s="57"/>
      <c r="E30551" s="62"/>
    </row>
    <row r="30552">
      <c r="A30552" s="61"/>
      <c r="B30552" s="61"/>
      <c r="C30552" s="61"/>
      <c r="D30552" s="57"/>
      <c r="E30552" s="62"/>
    </row>
    <row r="30553">
      <c r="A30553" s="61"/>
      <c r="B30553" s="61"/>
      <c r="C30553" s="61"/>
      <c r="D30553" s="57"/>
      <c r="E30553" s="62"/>
    </row>
    <row r="30554">
      <c r="A30554" s="61"/>
      <c r="B30554" s="61"/>
      <c r="C30554" s="61"/>
      <c r="D30554" s="57"/>
      <c r="E30554" s="62"/>
    </row>
    <row r="30555">
      <c r="A30555" s="61"/>
      <c r="B30555" s="61"/>
      <c r="C30555" s="61"/>
      <c r="D30555" s="57"/>
      <c r="E30555" s="62"/>
    </row>
    <row r="30556">
      <c r="A30556" s="61"/>
      <c r="B30556" s="61"/>
      <c r="C30556" s="61"/>
      <c r="D30556" s="57"/>
      <c r="E30556" s="62"/>
    </row>
    <row r="30557">
      <c r="A30557" s="61"/>
      <c r="B30557" s="61"/>
      <c r="C30557" s="61"/>
      <c r="D30557" s="57"/>
      <c r="E30557" s="62"/>
    </row>
    <row r="30558">
      <c r="A30558" s="61"/>
      <c r="B30558" s="61"/>
      <c r="C30558" s="61"/>
      <c r="D30558" s="57"/>
      <c r="E30558" s="62"/>
    </row>
    <row r="30559">
      <c r="A30559" s="61"/>
      <c r="B30559" s="61"/>
      <c r="C30559" s="61"/>
      <c r="D30559" s="57"/>
      <c r="E30559" s="62"/>
    </row>
    <row r="30560">
      <c r="A30560" s="61"/>
      <c r="B30560" s="61"/>
      <c r="C30560" s="61"/>
      <c r="D30560" s="57"/>
      <c r="E30560" s="62"/>
    </row>
    <row r="30561">
      <c r="A30561" s="61"/>
      <c r="B30561" s="61"/>
      <c r="C30561" s="61"/>
      <c r="D30561" s="57"/>
      <c r="E30561" s="62"/>
    </row>
    <row r="30562">
      <c r="A30562" s="61"/>
      <c r="B30562" s="61"/>
      <c r="C30562" s="61"/>
      <c r="D30562" s="57"/>
      <c r="E30562" s="62"/>
    </row>
    <row r="30563">
      <c r="A30563" s="61"/>
      <c r="B30563" s="61"/>
      <c r="C30563" s="61"/>
      <c r="D30563" s="57"/>
      <c r="E30563" s="62"/>
    </row>
    <row r="30564">
      <c r="A30564" s="61"/>
      <c r="B30564" s="61"/>
      <c r="C30564" s="61"/>
      <c r="D30564" s="57"/>
      <c r="E30564" s="62"/>
    </row>
    <row r="30565">
      <c r="A30565" s="61"/>
      <c r="B30565" s="61"/>
      <c r="C30565" s="61"/>
      <c r="D30565" s="57"/>
      <c r="E30565" s="62"/>
    </row>
    <row r="30566">
      <c r="A30566" s="61"/>
      <c r="B30566" s="61"/>
      <c r="C30566" s="61"/>
      <c r="D30566" s="57"/>
      <c r="E30566" s="62"/>
    </row>
    <row r="30567">
      <c r="A30567" s="61"/>
      <c r="B30567" s="61"/>
      <c r="C30567" s="61"/>
      <c r="D30567" s="57"/>
      <c r="E30567" s="62"/>
    </row>
    <row r="30568">
      <c r="A30568" s="61"/>
      <c r="B30568" s="61"/>
      <c r="C30568" s="61"/>
      <c r="D30568" s="57"/>
      <c r="E30568" s="62"/>
    </row>
    <row r="30569">
      <c r="A30569" s="61"/>
      <c r="B30569" s="61"/>
      <c r="C30569" s="61"/>
      <c r="D30569" s="57"/>
      <c r="E30569" s="62"/>
    </row>
    <row r="30570">
      <c r="A30570" s="61"/>
      <c r="B30570" s="61"/>
      <c r="C30570" s="61"/>
      <c r="D30570" s="57"/>
      <c r="E30570" s="62"/>
    </row>
    <row r="30571">
      <c r="A30571" s="61"/>
      <c r="B30571" s="61"/>
      <c r="C30571" s="61"/>
      <c r="D30571" s="57"/>
      <c r="E30571" s="62"/>
    </row>
    <row r="30572">
      <c r="A30572" s="61"/>
      <c r="B30572" s="61"/>
      <c r="C30572" s="61"/>
      <c r="D30572" s="57"/>
      <c r="E30572" s="62"/>
    </row>
    <row r="30573">
      <c r="A30573" s="61"/>
      <c r="B30573" s="61"/>
      <c r="C30573" s="61"/>
      <c r="D30573" s="57"/>
      <c r="E30573" s="62"/>
    </row>
    <row r="30574">
      <c r="A30574" s="61"/>
      <c r="B30574" s="61"/>
      <c r="C30574" s="61"/>
      <c r="D30574" s="57"/>
      <c r="E30574" s="62"/>
    </row>
    <row r="30575">
      <c r="A30575" s="61"/>
      <c r="B30575" s="61"/>
      <c r="C30575" s="61"/>
      <c r="D30575" s="57"/>
      <c r="E30575" s="62"/>
    </row>
    <row r="30576">
      <c r="A30576" s="61"/>
      <c r="B30576" s="61"/>
      <c r="C30576" s="61"/>
      <c r="D30576" s="57"/>
      <c r="E30576" s="62"/>
    </row>
    <row r="30577">
      <c r="A30577" s="61"/>
      <c r="B30577" s="61"/>
      <c r="C30577" s="61"/>
      <c r="D30577" s="57"/>
      <c r="E30577" s="62"/>
    </row>
    <row r="30578">
      <c r="A30578" s="61"/>
      <c r="B30578" s="61"/>
      <c r="C30578" s="61"/>
      <c r="D30578" s="57"/>
      <c r="E30578" s="62"/>
    </row>
    <row r="30579">
      <c r="A30579" s="61"/>
      <c r="B30579" s="61"/>
      <c r="C30579" s="61"/>
      <c r="D30579" s="57"/>
      <c r="E30579" s="62"/>
    </row>
    <row r="30580">
      <c r="A30580" s="61"/>
      <c r="B30580" s="61"/>
      <c r="C30580" s="61"/>
      <c r="D30580" s="57"/>
      <c r="E30580" s="62"/>
    </row>
    <row r="30581">
      <c r="A30581" s="61"/>
      <c r="B30581" s="61"/>
      <c r="C30581" s="61"/>
      <c r="D30581" s="57"/>
      <c r="E30581" s="62"/>
    </row>
    <row r="30582">
      <c r="A30582" s="61"/>
      <c r="B30582" s="61"/>
      <c r="C30582" s="61"/>
      <c r="D30582" s="57"/>
      <c r="E30582" s="62"/>
    </row>
    <row r="30583">
      <c r="A30583" s="61"/>
      <c r="B30583" s="61"/>
      <c r="C30583" s="61"/>
      <c r="D30583" s="57"/>
      <c r="E30583" s="62"/>
    </row>
    <row r="30584">
      <c r="A30584" s="61"/>
      <c r="B30584" s="61"/>
      <c r="C30584" s="61"/>
      <c r="D30584" s="57"/>
      <c r="E30584" s="62"/>
    </row>
    <row r="30585">
      <c r="A30585" s="61"/>
      <c r="B30585" s="61"/>
      <c r="C30585" s="61"/>
      <c r="D30585" s="57"/>
      <c r="E30585" s="62"/>
    </row>
    <row r="30586">
      <c r="A30586" s="61"/>
      <c r="B30586" s="61"/>
      <c r="C30586" s="61"/>
      <c r="D30586" s="57"/>
      <c r="E30586" s="62"/>
    </row>
    <row r="30587">
      <c r="A30587" s="61"/>
      <c r="B30587" s="61"/>
      <c r="C30587" s="61"/>
      <c r="D30587" s="57"/>
      <c r="E30587" s="62"/>
    </row>
    <row r="30588">
      <c r="A30588" s="61"/>
      <c r="B30588" s="61"/>
      <c r="C30588" s="61"/>
      <c r="D30588" s="57"/>
      <c r="E30588" s="62"/>
    </row>
    <row r="30589">
      <c r="A30589" s="61"/>
      <c r="B30589" s="61"/>
      <c r="C30589" s="61"/>
      <c r="D30589" s="57"/>
      <c r="E30589" s="62"/>
    </row>
    <row r="30590">
      <c r="A30590" s="61"/>
      <c r="B30590" s="61"/>
      <c r="C30590" s="61"/>
      <c r="D30590" s="57"/>
      <c r="E30590" s="62"/>
    </row>
    <row r="30591">
      <c r="A30591" s="61"/>
      <c r="B30591" s="61"/>
      <c r="C30591" s="61"/>
      <c r="D30591" s="57"/>
      <c r="E30591" s="62"/>
    </row>
    <row r="30592">
      <c r="A30592" s="61"/>
      <c r="B30592" s="61"/>
      <c r="C30592" s="61"/>
      <c r="D30592" s="57"/>
      <c r="E30592" s="62"/>
    </row>
    <row r="30593">
      <c r="A30593" s="61"/>
      <c r="B30593" s="61"/>
      <c r="C30593" s="61"/>
      <c r="D30593" s="57"/>
      <c r="E30593" s="62"/>
    </row>
    <row r="30594">
      <c r="A30594" s="61"/>
      <c r="B30594" s="61"/>
      <c r="C30594" s="61"/>
      <c r="D30594" s="57"/>
      <c r="E30594" s="62"/>
    </row>
    <row r="30595">
      <c r="A30595" s="61"/>
      <c r="B30595" s="61"/>
      <c r="C30595" s="61"/>
      <c r="D30595" s="57"/>
      <c r="E30595" s="62"/>
    </row>
    <row r="30596">
      <c r="A30596" s="61"/>
      <c r="B30596" s="61"/>
      <c r="C30596" s="61"/>
      <c r="D30596" s="57"/>
      <c r="E30596" s="62"/>
    </row>
    <row r="30597">
      <c r="A30597" s="61"/>
      <c r="B30597" s="61"/>
      <c r="C30597" s="61"/>
      <c r="D30597" s="57"/>
      <c r="E30597" s="62"/>
    </row>
    <row r="30598">
      <c r="A30598" s="61"/>
      <c r="B30598" s="61"/>
      <c r="C30598" s="61"/>
      <c r="D30598" s="57"/>
      <c r="E30598" s="62"/>
    </row>
    <row r="30599">
      <c r="A30599" s="61"/>
      <c r="B30599" s="61"/>
      <c r="C30599" s="61"/>
      <c r="D30599" s="57"/>
      <c r="E30599" s="62"/>
    </row>
    <row r="30600">
      <c r="A30600" s="61"/>
      <c r="B30600" s="61"/>
      <c r="C30600" s="61"/>
      <c r="D30600" s="57"/>
      <c r="E30600" s="62"/>
    </row>
    <row r="30601">
      <c r="A30601" s="61"/>
      <c r="B30601" s="61"/>
      <c r="C30601" s="61"/>
      <c r="D30601" s="57"/>
      <c r="E30601" s="62"/>
    </row>
    <row r="30602">
      <c r="A30602" s="61"/>
      <c r="B30602" s="61"/>
      <c r="C30602" s="61"/>
      <c r="D30602" s="57"/>
      <c r="E30602" s="62"/>
    </row>
    <row r="30603">
      <c r="A30603" s="61"/>
      <c r="B30603" s="61"/>
      <c r="C30603" s="61"/>
      <c r="D30603" s="57"/>
      <c r="E30603" s="62"/>
    </row>
    <row r="30604">
      <c r="A30604" s="61"/>
      <c r="B30604" s="61"/>
      <c r="C30604" s="61"/>
      <c r="D30604" s="57"/>
      <c r="E30604" s="62"/>
    </row>
    <row r="30605">
      <c r="A30605" s="61"/>
      <c r="B30605" s="61"/>
      <c r="C30605" s="61"/>
      <c r="D30605" s="57"/>
      <c r="E30605" s="62"/>
    </row>
    <row r="30606">
      <c r="A30606" s="61"/>
      <c r="B30606" s="61"/>
      <c r="C30606" s="61"/>
      <c r="D30606" s="57"/>
      <c r="E30606" s="62"/>
    </row>
    <row r="30607">
      <c r="A30607" s="61"/>
      <c r="B30607" s="61"/>
      <c r="C30607" s="61"/>
      <c r="D30607" s="57"/>
      <c r="E30607" s="62"/>
    </row>
    <row r="30608">
      <c r="A30608" s="61"/>
      <c r="B30608" s="61"/>
      <c r="C30608" s="61"/>
      <c r="D30608" s="57"/>
      <c r="E30608" s="62"/>
    </row>
    <row r="30609">
      <c r="A30609" s="61"/>
      <c r="B30609" s="61"/>
      <c r="C30609" s="61"/>
      <c r="D30609" s="57"/>
      <c r="E30609" s="62"/>
    </row>
    <row r="30610">
      <c r="A30610" s="61"/>
      <c r="B30610" s="61"/>
      <c r="C30610" s="61"/>
      <c r="D30610" s="57"/>
      <c r="E30610" s="62"/>
    </row>
    <row r="30611">
      <c r="A30611" s="61"/>
      <c r="B30611" s="61"/>
      <c r="C30611" s="61"/>
      <c r="D30611" s="57"/>
      <c r="E30611" s="62"/>
    </row>
    <row r="30612">
      <c r="A30612" s="61"/>
      <c r="B30612" s="61"/>
      <c r="C30612" s="61"/>
      <c r="D30612" s="57"/>
      <c r="E30612" s="62"/>
    </row>
    <row r="30613">
      <c r="A30613" s="61"/>
      <c r="B30613" s="61"/>
      <c r="C30613" s="61"/>
      <c r="D30613" s="57"/>
      <c r="E30613" s="62"/>
    </row>
    <row r="30614">
      <c r="A30614" s="61"/>
      <c r="B30614" s="61"/>
      <c r="C30614" s="61"/>
      <c r="D30614" s="57"/>
      <c r="E30614" s="62"/>
    </row>
    <row r="30615">
      <c r="A30615" s="61"/>
      <c r="B30615" s="61"/>
      <c r="C30615" s="61"/>
      <c r="D30615" s="57"/>
      <c r="E30615" s="62"/>
    </row>
    <row r="30616">
      <c r="A30616" s="61"/>
      <c r="B30616" s="61"/>
      <c r="C30616" s="61"/>
      <c r="D30616" s="57"/>
      <c r="E30616" s="62"/>
    </row>
    <row r="30617">
      <c r="A30617" s="61"/>
      <c r="B30617" s="61"/>
      <c r="C30617" s="61"/>
      <c r="D30617" s="57"/>
      <c r="E30617" s="62"/>
    </row>
    <row r="30618">
      <c r="A30618" s="61"/>
      <c r="B30618" s="61"/>
      <c r="C30618" s="61"/>
      <c r="D30618" s="57"/>
      <c r="E30618" s="62"/>
    </row>
    <row r="30619">
      <c r="A30619" s="61"/>
      <c r="B30619" s="61"/>
      <c r="C30619" s="61"/>
      <c r="D30619" s="57"/>
      <c r="E30619" s="62"/>
    </row>
    <row r="30620">
      <c r="A30620" s="61"/>
      <c r="B30620" s="61"/>
      <c r="C30620" s="61"/>
      <c r="D30620" s="57"/>
      <c r="E30620" s="62"/>
    </row>
    <row r="30621">
      <c r="A30621" s="61"/>
      <c r="B30621" s="61"/>
      <c r="C30621" s="61"/>
      <c r="D30621" s="57"/>
      <c r="E30621" s="62"/>
    </row>
    <row r="30622">
      <c r="A30622" s="61"/>
      <c r="B30622" s="61"/>
      <c r="C30622" s="61"/>
      <c r="D30622" s="57"/>
      <c r="E30622" s="62"/>
    </row>
    <row r="30623">
      <c r="A30623" s="61"/>
      <c r="B30623" s="61"/>
      <c r="C30623" s="61"/>
      <c r="D30623" s="57"/>
      <c r="E30623" s="62"/>
    </row>
    <row r="30624">
      <c r="A30624" s="61"/>
      <c r="B30624" s="61"/>
      <c r="C30624" s="61"/>
      <c r="D30624" s="57"/>
      <c r="E30624" s="62"/>
    </row>
    <row r="30625">
      <c r="A30625" s="61"/>
      <c r="B30625" s="61"/>
      <c r="C30625" s="61"/>
      <c r="D30625" s="57"/>
      <c r="E30625" s="62"/>
    </row>
    <row r="30626">
      <c r="A30626" s="61"/>
      <c r="B30626" s="61"/>
      <c r="C30626" s="61"/>
      <c r="D30626" s="57"/>
      <c r="E30626" s="62"/>
    </row>
    <row r="30627">
      <c r="A30627" s="61"/>
      <c r="B30627" s="61"/>
      <c r="C30627" s="61"/>
      <c r="D30627" s="57"/>
      <c r="E30627" s="62"/>
    </row>
    <row r="30628">
      <c r="A30628" s="61"/>
      <c r="B30628" s="61"/>
      <c r="C30628" s="61"/>
      <c r="D30628" s="57"/>
      <c r="E30628" s="62"/>
    </row>
    <row r="30629">
      <c r="A30629" s="61"/>
      <c r="B30629" s="61"/>
      <c r="C30629" s="61"/>
      <c r="D30629" s="57"/>
      <c r="E30629" s="62"/>
    </row>
    <row r="30630">
      <c r="A30630" s="61"/>
      <c r="B30630" s="61"/>
      <c r="C30630" s="61"/>
      <c r="D30630" s="57"/>
      <c r="E30630" s="62"/>
    </row>
    <row r="30631">
      <c r="A30631" s="61"/>
      <c r="B30631" s="61"/>
      <c r="C30631" s="61"/>
      <c r="D30631" s="57"/>
      <c r="E30631" s="62"/>
    </row>
    <row r="30632">
      <c r="A30632" s="61"/>
      <c r="B30632" s="61"/>
      <c r="C30632" s="61"/>
      <c r="D30632" s="57"/>
      <c r="E30632" s="62"/>
    </row>
    <row r="30633">
      <c r="A30633" s="61"/>
      <c r="B30633" s="61"/>
      <c r="C30633" s="61"/>
      <c r="D30633" s="57"/>
      <c r="E30633" s="62"/>
    </row>
    <row r="30634">
      <c r="A30634" s="61"/>
      <c r="B30634" s="61"/>
      <c r="C30634" s="61"/>
      <c r="D30634" s="57"/>
      <c r="E30634" s="62"/>
    </row>
    <row r="30635">
      <c r="A30635" s="61"/>
      <c r="B30635" s="61"/>
      <c r="C30635" s="61"/>
      <c r="D30635" s="57"/>
      <c r="E30635" s="62"/>
    </row>
    <row r="30636">
      <c r="A30636" s="61"/>
      <c r="B30636" s="61"/>
      <c r="C30636" s="61"/>
      <c r="D30636" s="57"/>
      <c r="E30636" s="62"/>
    </row>
    <row r="30637">
      <c r="A30637" s="61"/>
      <c r="B30637" s="61"/>
      <c r="C30637" s="61"/>
      <c r="D30637" s="57"/>
      <c r="E30637" s="62"/>
    </row>
    <row r="30638">
      <c r="A30638" s="61"/>
      <c r="B30638" s="61"/>
      <c r="C30638" s="61"/>
      <c r="D30638" s="57"/>
      <c r="E30638" s="62"/>
    </row>
    <row r="30639">
      <c r="A30639" s="61"/>
      <c r="B30639" s="61"/>
      <c r="C30639" s="61"/>
      <c r="D30639" s="57"/>
      <c r="E30639" s="62"/>
    </row>
    <row r="30640">
      <c r="A30640" s="61"/>
      <c r="B30640" s="61"/>
      <c r="C30640" s="61"/>
      <c r="D30640" s="57"/>
      <c r="E30640" s="62"/>
    </row>
    <row r="30641">
      <c r="A30641" s="61"/>
      <c r="B30641" s="61"/>
      <c r="C30641" s="61"/>
      <c r="D30641" s="57"/>
      <c r="E30641" s="62"/>
    </row>
    <row r="30642">
      <c r="A30642" s="61"/>
      <c r="B30642" s="61"/>
      <c r="C30642" s="61"/>
      <c r="D30642" s="57"/>
      <c r="E30642" s="62"/>
    </row>
    <row r="30643">
      <c r="A30643" s="61"/>
      <c r="B30643" s="61"/>
      <c r="C30643" s="61"/>
      <c r="D30643" s="57"/>
      <c r="E30643" s="62"/>
    </row>
    <row r="30644">
      <c r="A30644" s="61"/>
      <c r="B30644" s="61"/>
      <c r="C30644" s="61"/>
      <c r="D30644" s="57"/>
      <c r="E30644" s="62"/>
    </row>
    <row r="30645">
      <c r="A30645" s="61"/>
      <c r="B30645" s="61"/>
      <c r="C30645" s="61"/>
      <c r="D30645" s="57"/>
      <c r="E30645" s="62"/>
    </row>
    <row r="30646">
      <c r="A30646" s="61"/>
      <c r="B30646" s="61"/>
      <c r="C30646" s="61"/>
      <c r="D30646" s="57"/>
      <c r="E30646" s="62"/>
    </row>
    <row r="30647">
      <c r="A30647" s="61"/>
      <c r="B30647" s="61"/>
      <c r="C30647" s="61"/>
      <c r="D30647" s="57"/>
      <c r="E30647" s="62"/>
    </row>
    <row r="30648">
      <c r="A30648" s="61"/>
      <c r="B30648" s="61"/>
      <c r="C30648" s="61"/>
      <c r="D30648" s="57"/>
      <c r="E30648" s="62"/>
    </row>
    <row r="30649">
      <c r="A30649" s="61"/>
      <c r="B30649" s="61"/>
      <c r="C30649" s="61"/>
      <c r="D30649" s="57"/>
      <c r="E30649" s="62"/>
    </row>
    <row r="30650">
      <c r="A30650" s="61"/>
      <c r="B30650" s="61"/>
      <c r="C30650" s="61"/>
      <c r="D30650" s="57"/>
      <c r="E30650" s="62"/>
    </row>
    <row r="30651">
      <c r="A30651" s="61"/>
      <c r="B30651" s="61"/>
      <c r="C30651" s="61"/>
      <c r="D30651" s="57"/>
      <c r="E30651" s="62"/>
    </row>
    <row r="30652">
      <c r="A30652" s="61"/>
      <c r="B30652" s="61"/>
      <c r="C30652" s="61"/>
      <c r="D30652" s="57"/>
      <c r="E30652" s="62"/>
    </row>
    <row r="30653">
      <c r="A30653" s="61"/>
      <c r="B30653" s="61"/>
      <c r="C30653" s="61"/>
      <c r="D30653" s="57"/>
      <c r="E30653" s="62"/>
    </row>
    <row r="30654">
      <c r="A30654" s="61"/>
      <c r="B30654" s="61"/>
      <c r="C30654" s="61"/>
      <c r="D30654" s="57"/>
      <c r="E30654" s="62"/>
    </row>
    <row r="30655">
      <c r="A30655" s="61"/>
      <c r="B30655" s="61"/>
      <c r="C30655" s="61"/>
      <c r="D30655" s="57"/>
      <c r="E30655" s="62"/>
    </row>
    <row r="30656">
      <c r="A30656" s="61"/>
      <c r="B30656" s="61"/>
      <c r="C30656" s="61"/>
      <c r="D30656" s="57"/>
      <c r="E30656" s="62"/>
    </row>
    <row r="30657">
      <c r="A30657" s="61"/>
      <c r="B30657" s="61"/>
      <c r="C30657" s="61"/>
      <c r="D30657" s="57"/>
      <c r="E30657" s="62"/>
    </row>
    <row r="30658">
      <c r="A30658" s="61"/>
      <c r="B30658" s="61"/>
      <c r="C30658" s="61"/>
      <c r="D30658" s="57"/>
      <c r="E30658" s="62"/>
    </row>
    <row r="30659">
      <c r="A30659" s="61"/>
      <c r="B30659" s="61"/>
      <c r="C30659" s="61"/>
      <c r="D30659" s="57"/>
      <c r="E30659" s="62"/>
    </row>
    <row r="30660">
      <c r="A30660" s="61"/>
      <c r="B30660" s="61"/>
      <c r="C30660" s="61"/>
      <c r="D30660" s="57"/>
      <c r="E30660" s="62"/>
    </row>
    <row r="30661">
      <c r="A30661" s="61"/>
      <c r="B30661" s="61"/>
      <c r="C30661" s="61"/>
      <c r="D30661" s="57"/>
      <c r="E30661" s="62"/>
    </row>
    <row r="30662">
      <c r="A30662" s="61"/>
      <c r="B30662" s="61"/>
      <c r="C30662" s="61"/>
      <c r="D30662" s="57"/>
      <c r="E30662" s="62"/>
    </row>
    <row r="30663">
      <c r="A30663" s="61"/>
      <c r="B30663" s="61"/>
      <c r="C30663" s="61"/>
      <c r="D30663" s="57"/>
      <c r="E30663" s="62"/>
    </row>
    <row r="30664">
      <c r="A30664" s="61"/>
      <c r="B30664" s="61"/>
      <c r="C30664" s="61"/>
      <c r="D30664" s="57"/>
      <c r="E30664" s="62"/>
    </row>
    <row r="30665">
      <c r="A30665" s="61"/>
      <c r="B30665" s="61"/>
      <c r="C30665" s="61"/>
      <c r="D30665" s="57"/>
      <c r="E30665" s="62"/>
    </row>
    <row r="30666">
      <c r="A30666" s="61"/>
      <c r="B30666" s="61"/>
      <c r="C30666" s="61"/>
      <c r="D30666" s="57"/>
      <c r="E30666" s="62"/>
    </row>
    <row r="30667">
      <c r="A30667" s="61"/>
      <c r="B30667" s="61"/>
      <c r="C30667" s="61"/>
      <c r="D30667" s="57"/>
      <c r="E30667" s="62"/>
    </row>
    <row r="30668">
      <c r="A30668" s="61"/>
      <c r="B30668" s="61"/>
      <c r="C30668" s="61"/>
      <c r="D30668" s="57"/>
      <c r="E30668" s="62"/>
    </row>
    <row r="30669">
      <c r="A30669" s="61"/>
      <c r="B30669" s="61"/>
      <c r="C30669" s="61"/>
      <c r="D30669" s="57"/>
      <c r="E30669" s="62"/>
    </row>
    <row r="30670">
      <c r="A30670" s="61"/>
      <c r="B30670" s="61"/>
      <c r="C30670" s="61"/>
      <c r="D30670" s="57"/>
      <c r="E30670" s="62"/>
    </row>
    <row r="30671">
      <c r="A30671" s="61"/>
      <c r="B30671" s="61"/>
      <c r="C30671" s="61"/>
      <c r="D30671" s="57"/>
      <c r="E30671" s="62"/>
    </row>
    <row r="30672">
      <c r="A30672" s="61"/>
      <c r="B30672" s="61"/>
      <c r="C30672" s="61"/>
      <c r="D30672" s="57"/>
      <c r="E30672" s="62"/>
    </row>
    <row r="30673">
      <c r="A30673" s="61"/>
      <c r="B30673" s="61"/>
      <c r="C30673" s="61"/>
      <c r="D30673" s="57"/>
      <c r="E30673" s="62"/>
    </row>
    <row r="30674">
      <c r="A30674" s="61"/>
      <c r="B30674" s="61"/>
      <c r="C30674" s="61"/>
      <c r="D30674" s="57"/>
      <c r="E30674" s="62"/>
    </row>
    <row r="30675">
      <c r="A30675" s="61"/>
      <c r="B30675" s="61"/>
      <c r="C30675" s="61"/>
      <c r="D30675" s="57"/>
      <c r="E30675" s="62"/>
    </row>
    <row r="30676">
      <c r="A30676" s="61"/>
      <c r="B30676" s="61"/>
      <c r="C30676" s="61"/>
      <c r="D30676" s="57"/>
      <c r="E30676" s="62"/>
    </row>
    <row r="30677">
      <c r="A30677" s="61"/>
      <c r="B30677" s="61"/>
      <c r="C30677" s="61"/>
      <c r="D30677" s="57"/>
      <c r="E30677" s="62"/>
    </row>
    <row r="30678">
      <c r="A30678" s="61"/>
      <c r="B30678" s="61"/>
      <c r="C30678" s="61"/>
      <c r="D30678" s="57"/>
      <c r="E30678" s="62"/>
    </row>
    <row r="30679">
      <c r="A30679" s="61"/>
      <c r="B30679" s="61"/>
      <c r="C30679" s="61"/>
      <c r="D30679" s="57"/>
      <c r="E30679" s="62"/>
    </row>
    <row r="30680">
      <c r="A30680" s="61"/>
      <c r="B30680" s="61"/>
      <c r="C30680" s="61"/>
      <c r="D30680" s="57"/>
      <c r="E30680" s="62"/>
    </row>
    <row r="30681">
      <c r="A30681" s="61"/>
      <c r="B30681" s="61"/>
      <c r="C30681" s="61"/>
      <c r="D30681" s="57"/>
      <c r="E30681" s="62"/>
    </row>
    <row r="30682">
      <c r="A30682" s="61"/>
      <c r="B30682" s="61"/>
      <c r="C30682" s="61"/>
      <c r="D30682" s="57"/>
      <c r="E30682" s="62"/>
    </row>
    <row r="30683">
      <c r="A30683" s="61"/>
      <c r="B30683" s="61"/>
      <c r="C30683" s="61"/>
      <c r="D30683" s="57"/>
      <c r="E30683" s="62"/>
    </row>
    <row r="30684">
      <c r="A30684" s="61"/>
      <c r="B30684" s="61"/>
      <c r="C30684" s="61"/>
      <c r="D30684" s="57"/>
      <c r="E30684" s="62"/>
    </row>
    <row r="30685">
      <c r="A30685" s="61"/>
      <c r="B30685" s="61"/>
      <c r="C30685" s="61"/>
      <c r="D30685" s="57"/>
      <c r="E30685" s="62"/>
    </row>
    <row r="30686">
      <c r="A30686" s="61"/>
      <c r="B30686" s="61"/>
      <c r="C30686" s="61"/>
      <c r="D30686" s="57"/>
      <c r="E30686" s="62"/>
    </row>
    <row r="30687">
      <c r="A30687" s="61"/>
      <c r="B30687" s="61"/>
      <c r="C30687" s="61"/>
      <c r="D30687" s="57"/>
      <c r="E30687" s="62"/>
    </row>
    <row r="30688">
      <c r="A30688" s="61"/>
      <c r="B30688" s="61"/>
      <c r="C30688" s="61"/>
      <c r="D30688" s="57"/>
      <c r="E30688" s="62"/>
    </row>
    <row r="30689">
      <c r="A30689" s="61"/>
      <c r="B30689" s="61"/>
      <c r="C30689" s="61"/>
      <c r="D30689" s="57"/>
      <c r="E30689" s="62"/>
    </row>
    <row r="30690">
      <c r="A30690" s="61"/>
      <c r="B30690" s="61"/>
      <c r="C30690" s="61"/>
      <c r="D30690" s="57"/>
      <c r="E30690" s="62"/>
    </row>
    <row r="30691">
      <c r="A30691" s="61"/>
      <c r="B30691" s="61"/>
      <c r="C30691" s="61"/>
      <c r="D30691" s="57"/>
      <c r="E30691" s="62"/>
    </row>
    <row r="30692">
      <c r="A30692" s="61"/>
      <c r="B30692" s="61"/>
      <c r="C30692" s="61"/>
      <c r="D30692" s="57"/>
      <c r="E30692" s="62"/>
    </row>
    <row r="30693">
      <c r="A30693" s="61"/>
      <c r="B30693" s="61"/>
      <c r="C30693" s="61"/>
      <c r="D30693" s="57"/>
      <c r="E30693" s="62"/>
    </row>
    <row r="30694">
      <c r="A30694" s="61"/>
      <c r="B30694" s="61"/>
      <c r="C30694" s="61"/>
      <c r="D30694" s="57"/>
      <c r="E30694" s="62"/>
    </row>
    <row r="30695">
      <c r="A30695" s="61"/>
      <c r="B30695" s="61"/>
      <c r="C30695" s="61"/>
      <c r="D30695" s="57"/>
      <c r="E30695" s="62"/>
    </row>
    <row r="30696">
      <c r="A30696" s="61"/>
      <c r="B30696" s="61"/>
      <c r="C30696" s="61"/>
      <c r="D30696" s="57"/>
      <c r="E30696" s="62"/>
    </row>
    <row r="30697">
      <c r="A30697" s="61"/>
      <c r="B30697" s="61"/>
      <c r="C30697" s="61"/>
      <c r="D30697" s="57"/>
      <c r="E30697" s="62"/>
    </row>
    <row r="30698">
      <c r="A30698" s="61"/>
      <c r="B30698" s="61"/>
      <c r="C30698" s="61"/>
      <c r="D30698" s="57"/>
      <c r="E30698" s="62"/>
    </row>
    <row r="30699">
      <c r="A30699" s="61"/>
      <c r="B30699" s="61"/>
      <c r="C30699" s="61"/>
      <c r="D30699" s="57"/>
      <c r="E30699" s="62"/>
    </row>
    <row r="30700">
      <c r="A30700" s="61"/>
      <c r="B30700" s="61"/>
      <c r="C30700" s="61"/>
      <c r="D30700" s="57"/>
      <c r="E30700" s="62"/>
    </row>
    <row r="30701">
      <c r="A30701" s="61"/>
      <c r="B30701" s="61"/>
      <c r="C30701" s="61"/>
      <c r="D30701" s="57"/>
      <c r="E30701" s="62"/>
    </row>
    <row r="30702">
      <c r="A30702" s="61"/>
      <c r="B30702" s="61"/>
      <c r="C30702" s="61"/>
      <c r="D30702" s="57"/>
      <c r="E30702" s="62"/>
    </row>
    <row r="30703">
      <c r="A30703" s="61"/>
      <c r="B30703" s="61"/>
      <c r="C30703" s="61"/>
      <c r="D30703" s="57"/>
      <c r="E30703" s="62"/>
    </row>
    <row r="30704">
      <c r="A30704" s="61"/>
      <c r="B30704" s="61"/>
      <c r="C30704" s="61"/>
      <c r="D30704" s="57"/>
      <c r="E30704" s="62"/>
    </row>
    <row r="30705">
      <c r="A30705" s="61"/>
      <c r="B30705" s="61"/>
      <c r="C30705" s="61"/>
      <c r="D30705" s="57"/>
      <c r="E30705" s="62"/>
    </row>
    <row r="30706">
      <c r="A30706" s="61"/>
      <c r="B30706" s="61"/>
      <c r="C30706" s="61"/>
      <c r="D30706" s="57"/>
      <c r="E30706" s="62"/>
    </row>
    <row r="30707">
      <c r="A30707" s="61"/>
      <c r="B30707" s="61"/>
      <c r="C30707" s="61"/>
      <c r="D30707" s="57"/>
      <c r="E30707" s="62"/>
    </row>
    <row r="30708">
      <c r="A30708" s="61"/>
      <c r="B30708" s="61"/>
      <c r="C30708" s="61"/>
      <c r="D30708" s="57"/>
      <c r="E30708" s="62"/>
    </row>
    <row r="30709">
      <c r="A30709" s="61"/>
      <c r="B30709" s="61"/>
      <c r="C30709" s="61"/>
      <c r="D30709" s="57"/>
      <c r="E30709" s="62"/>
    </row>
    <row r="30710">
      <c r="A30710" s="61"/>
      <c r="B30710" s="61"/>
      <c r="C30710" s="61"/>
      <c r="D30710" s="57"/>
      <c r="E30710" s="62"/>
    </row>
    <row r="30711">
      <c r="A30711" s="61"/>
      <c r="B30711" s="61"/>
      <c r="C30711" s="61"/>
      <c r="D30711" s="57"/>
      <c r="E30711" s="62"/>
    </row>
    <row r="30712">
      <c r="A30712" s="61"/>
      <c r="B30712" s="61"/>
      <c r="C30712" s="61"/>
      <c r="D30712" s="57"/>
      <c r="E30712" s="62"/>
    </row>
    <row r="30713">
      <c r="A30713" s="61"/>
      <c r="B30713" s="61"/>
      <c r="C30713" s="61"/>
      <c r="D30713" s="57"/>
      <c r="E30713" s="62"/>
    </row>
    <row r="30714">
      <c r="A30714" s="61"/>
      <c r="B30714" s="61"/>
      <c r="C30714" s="61"/>
      <c r="D30714" s="57"/>
      <c r="E30714" s="62"/>
    </row>
    <row r="30715">
      <c r="A30715" s="61"/>
      <c r="B30715" s="61"/>
      <c r="C30715" s="61"/>
      <c r="D30715" s="57"/>
      <c r="E30715" s="62"/>
    </row>
    <row r="30716">
      <c r="A30716" s="61"/>
      <c r="B30716" s="61"/>
      <c r="C30716" s="61"/>
      <c r="D30716" s="57"/>
      <c r="E30716" s="62"/>
    </row>
    <row r="30717">
      <c r="A30717" s="61"/>
      <c r="B30717" s="61"/>
      <c r="C30717" s="61"/>
      <c r="D30717" s="57"/>
      <c r="E30717" s="62"/>
    </row>
    <row r="30718">
      <c r="A30718" s="61"/>
      <c r="B30718" s="61"/>
      <c r="C30718" s="61"/>
      <c r="D30718" s="57"/>
      <c r="E30718" s="62"/>
    </row>
    <row r="30719">
      <c r="A30719" s="61"/>
      <c r="B30719" s="61"/>
      <c r="C30719" s="61"/>
      <c r="D30719" s="57"/>
      <c r="E30719" s="62"/>
    </row>
    <row r="30720">
      <c r="A30720" s="61"/>
      <c r="B30720" s="61"/>
      <c r="C30720" s="61"/>
      <c r="D30720" s="57"/>
      <c r="E30720" s="62"/>
    </row>
    <row r="30721">
      <c r="A30721" s="61"/>
      <c r="B30721" s="61"/>
      <c r="C30721" s="61"/>
      <c r="D30721" s="57"/>
      <c r="E30721" s="62"/>
    </row>
    <row r="30722">
      <c r="A30722" s="61"/>
      <c r="B30722" s="61"/>
      <c r="C30722" s="61"/>
      <c r="D30722" s="57"/>
      <c r="E30722" s="62"/>
    </row>
    <row r="30723">
      <c r="A30723" s="61"/>
      <c r="B30723" s="61"/>
      <c r="C30723" s="61"/>
      <c r="D30723" s="57"/>
      <c r="E30723" s="62"/>
    </row>
    <row r="30724">
      <c r="A30724" s="61"/>
      <c r="B30724" s="61"/>
      <c r="C30724" s="61"/>
      <c r="D30724" s="57"/>
      <c r="E30724" s="62"/>
    </row>
    <row r="30725">
      <c r="A30725" s="61"/>
      <c r="B30725" s="61"/>
      <c r="C30725" s="61"/>
      <c r="D30725" s="57"/>
      <c r="E30725" s="62"/>
    </row>
    <row r="30726">
      <c r="A30726" s="61"/>
      <c r="B30726" s="61"/>
      <c r="C30726" s="61"/>
      <c r="D30726" s="57"/>
      <c r="E30726" s="62"/>
    </row>
    <row r="30727">
      <c r="A30727" s="61"/>
      <c r="B30727" s="61"/>
      <c r="C30727" s="61"/>
      <c r="D30727" s="57"/>
      <c r="E30727" s="62"/>
    </row>
    <row r="30728">
      <c r="A30728" s="61"/>
      <c r="B30728" s="61"/>
      <c r="C30728" s="61"/>
      <c r="D30728" s="57"/>
      <c r="E30728" s="62"/>
    </row>
    <row r="30729">
      <c r="A30729" s="61"/>
      <c r="B30729" s="61"/>
      <c r="C30729" s="61"/>
      <c r="D30729" s="57"/>
      <c r="E30729" s="62"/>
    </row>
    <row r="30730">
      <c r="A30730" s="61"/>
      <c r="B30730" s="61"/>
      <c r="C30730" s="61"/>
      <c r="D30730" s="57"/>
      <c r="E30730" s="62"/>
    </row>
    <row r="30731">
      <c r="A30731" s="61"/>
      <c r="B30731" s="61"/>
      <c r="C30731" s="61"/>
      <c r="D30731" s="57"/>
      <c r="E30731" s="62"/>
    </row>
    <row r="30732">
      <c r="A30732" s="61"/>
      <c r="B30732" s="61"/>
      <c r="C30732" s="61"/>
      <c r="D30732" s="57"/>
      <c r="E30732" s="62"/>
    </row>
    <row r="30733">
      <c r="A30733" s="61"/>
      <c r="B30733" s="61"/>
      <c r="C30733" s="61"/>
      <c r="D30733" s="57"/>
      <c r="E30733" s="62"/>
    </row>
    <row r="30734">
      <c r="A30734" s="61"/>
      <c r="B30734" s="61"/>
      <c r="C30734" s="61"/>
      <c r="D30734" s="57"/>
      <c r="E30734" s="62"/>
    </row>
    <row r="30735">
      <c r="A30735" s="61"/>
      <c r="B30735" s="61"/>
      <c r="C30735" s="61"/>
      <c r="D30735" s="57"/>
      <c r="E30735" s="62"/>
    </row>
    <row r="30736">
      <c r="A30736" s="61"/>
      <c r="B30736" s="61"/>
      <c r="C30736" s="61"/>
      <c r="D30736" s="57"/>
      <c r="E30736" s="62"/>
    </row>
    <row r="30737">
      <c r="A30737" s="61"/>
      <c r="B30737" s="61"/>
      <c r="C30737" s="61"/>
      <c r="D30737" s="57"/>
      <c r="E30737" s="62"/>
    </row>
    <row r="30738">
      <c r="A30738" s="61"/>
      <c r="B30738" s="61"/>
      <c r="C30738" s="61"/>
      <c r="D30738" s="57"/>
      <c r="E30738" s="62"/>
    </row>
    <row r="30739">
      <c r="A30739" s="61"/>
      <c r="B30739" s="61"/>
      <c r="C30739" s="61"/>
      <c r="D30739" s="57"/>
      <c r="E30739" s="62"/>
    </row>
    <row r="30740">
      <c r="A30740" s="61"/>
      <c r="B30740" s="61"/>
      <c r="C30740" s="61"/>
      <c r="D30740" s="57"/>
      <c r="E30740" s="62"/>
    </row>
    <row r="30741">
      <c r="A30741" s="61"/>
      <c r="B30741" s="61"/>
      <c r="C30741" s="61"/>
      <c r="D30741" s="57"/>
      <c r="E30741" s="62"/>
    </row>
    <row r="30742">
      <c r="A30742" s="61"/>
      <c r="B30742" s="61"/>
      <c r="C30742" s="61"/>
      <c r="D30742" s="57"/>
      <c r="E30742" s="62"/>
    </row>
    <row r="30743">
      <c r="A30743" s="61"/>
      <c r="B30743" s="61"/>
      <c r="C30743" s="61"/>
      <c r="D30743" s="57"/>
      <c r="E30743" s="62"/>
    </row>
    <row r="30744">
      <c r="A30744" s="61"/>
      <c r="B30744" s="61"/>
      <c r="C30744" s="61"/>
      <c r="D30744" s="57"/>
      <c r="E30744" s="62"/>
    </row>
    <row r="30745">
      <c r="A30745" s="61"/>
      <c r="B30745" s="61"/>
      <c r="C30745" s="61"/>
      <c r="D30745" s="57"/>
      <c r="E30745" s="62"/>
    </row>
    <row r="30746">
      <c r="A30746" s="61"/>
      <c r="B30746" s="61"/>
      <c r="C30746" s="61"/>
      <c r="D30746" s="57"/>
      <c r="E30746" s="62"/>
    </row>
    <row r="30747">
      <c r="A30747" s="61"/>
      <c r="B30747" s="61"/>
      <c r="C30747" s="61"/>
      <c r="D30747" s="57"/>
      <c r="E30747" s="62"/>
    </row>
    <row r="30748">
      <c r="A30748" s="61"/>
      <c r="B30748" s="61"/>
      <c r="C30748" s="61"/>
      <c r="D30748" s="57"/>
      <c r="E30748" s="62"/>
    </row>
    <row r="30749">
      <c r="A30749" s="61"/>
      <c r="B30749" s="61"/>
      <c r="C30749" s="61"/>
      <c r="D30749" s="57"/>
      <c r="E30749" s="62"/>
    </row>
    <row r="30750">
      <c r="A30750" s="61"/>
      <c r="B30750" s="61"/>
      <c r="C30750" s="61"/>
      <c r="D30750" s="57"/>
      <c r="E30750" s="62"/>
    </row>
    <row r="30751">
      <c r="A30751" s="61"/>
      <c r="B30751" s="61"/>
      <c r="C30751" s="61"/>
      <c r="D30751" s="57"/>
      <c r="E30751" s="62"/>
    </row>
    <row r="30752">
      <c r="A30752" s="61"/>
      <c r="B30752" s="61"/>
      <c r="C30752" s="61"/>
      <c r="D30752" s="57"/>
      <c r="E30752" s="62"/>
    </row>
    <row r="30753">
      <c r="A30753" s="61"/>
      <c r="B30753" s="61"/>
      <c r="C30753" s="61"/>
      <c r="D30753" s="57"/>
      <c r="E30753" s="62"/>
    </row>
    <row r="30754">
      <c r="A30754" s="61"/>
      <c r="B30754" s="61"/>
      <c r="C30754" s="61"/>
      <c r="D30754" s="57"/>
      <c r="E30754" s="62"/>
    </row>
    <row r="30755">
      <c r="A30755" s="61"/>
      <c r="B30755" s="61"/>
      <c r="C30755" s="61"/>
      <c r="D30755" s="57"/>
      <c r="E30755" s="62"/>
    </row>
    <row r="30756">
      <c r="A30756" s="61"/>
      <c r="B30756" s="61"/>
      <c r="C30756" s="61"/>
      <c r="D30756" s="57"/>
      <c r="E30756" s="62"/>
    </row>
    <row r="30757">
      <c r="A30757" s="61"/>
      <c r="B30757" s="61"/>
      <c r="C30757" s="61"/>
      <c r="D30757" s="57"/>
      <c r="E30757" s="62"/>
    </row>
    <row r="30758">
      <c r="A30758" s="61"/>
      <c r="B30758" s="61"/>
      <c r="C30758" s="61"/>
      <c r="D30758" s="57"/>
      <c r="E30758" s="62"/>
    </row>
    <row r="30759">
      <c r="A30759" s="61"/>
      <c r="B30759" s="61"/>
      <c r="C30759" s="61"/>
      <c r="D30759" s="57"/>
      <c r="E30759" s="62"/>
    </row>
    <row r="30760">
      <c r="A30760" s="61"/>
      <c r="B30760" s="61"/>
      <c r="C30760" s="61"/>
      <c r="D30760" s="57"/>
      <c r="E30760" s="62"/>
    </row>
    <row r="30761">
      <c r="A30761" s="61"/>
      <c r="B30761" s="61"/>
      <c r="C30761" s="61"/>
      <c r="D30761" s="57"/>
      <c r="E30761" s="62"/>
    </row>
    <row r="30762">
      <c r="A30762" s="61"/>
      <c r="B30762" s="61"/>
      <c r="C30762" s="61"/>
      <c r="D30762" s="57"/>
      <c r="E30762" s="62"/>
    </row>
    <row r="30763">
      <c r="A30763" s="61"/>
      <c r="B30763" s="61"/>
      <c r="C30763" s="61"/>
      <c r="D30763" s="57"/>
      <c r="E30763" s="62"/>
    </row>
    <row r="30764">
      <c r="A30764" s="61"/>
      <c r="B30764" s="61"/>
      <c r="C30764" s="61"/>
      <c r="D30764" s="57"/>
      <c r="E30764" s="62"/>
    </row>
    <row r="30765">
      <c r="A30765" s="61"/>
      <c r="B30765" s="61"/>
      <c r="C30765" s="61"/>
      <c r="D30765" s="57"/>
      <c r="E30765" s="62"/>
    </row>
    <row r="30766">
      <c r="A30766" s="61"/>
      <c r="B30766" s="61"/>
      <c r="C30766" s="61"/>
      <c r="D30766" s="57"/>
      <c r="E30766" s="62"/>
    </row>
    <row r="30767">
      <c r="A30767" s="61"/>
      <c r="B30767" s="61"/>
      <c r="C30767" s="61"/>
      <c r="D30767" s="57"/>
      <c r="E30767" s="62"/>
    </row>
    <row r="30768">
      <c r="A30768" s="61"/>
      <c r="B30768" s="61"/>
      <c r="C30768" s="61"/>
      <c r="D30768" s="57"/>
      <c r="E30768" s="62"/>
    </row>
    <row r="30769">
      <c r="A30769" s="61"/>
      <c r="B30769" s="61"/>
      <c r="C30769" s="61"/>
      <c r="D30769" s="57"/>
      <c r="E30769" s="62"/>
    </row>
    <row r="30770">
      <c r="A30770" s="61"/>
      <c r="B30770" s="61"/>
      <c r="C30770" s="61"/>
      <c r="D30770" s="57"/>
      <c r="E30770" s="62"/>
    </row>
    <row r="30771">
      <c r="A30771" s="61"/>
      <c r="B30771" s="61"/>
      <c r="C30771" s="61"/>
      <c r="D30771" s="57"/>
      <c r="E30771" s="62"/>
    </row>
    <row r="30772">
      <c r="A30772" s="61"/>
      <c r="B30772" s="61"/>
      <c r="C30772" s="61"/>
      <c r="D30772" s="57"/>
      <c r="E30772" s="62"/>
    </row>
    <row r="30773">
      <c r="A30773" s="61"/>
      <c r="B30773" s="61"/>
      <c r="C30773" s="61"/>
      <c r="D30773" s="57"/>
      <c r="E30773" s="62"/>
    </row>
    <row r="30774">
      <c r="A30774" s="61"/>
      <c r="B30774" s="61"/>
      <c r="C30774" s="61"/>
      <c r="D30774" s="57"/>
      <c r="E30774" s="62"/>
    </row>
    <row r="30775">
      <c r="A30775" s="61"/>
      <c r="B30775" s="61"/>
      <c r="C30775" s="61"/>
      <c r="D30775" s="57"/>
      <c r="E30775" s="62"/>
    </row>
    <row r="30776">
      <c r="A30776" s="61"/>
      <c r="B30776" s="61"/>
      <c r="C30776" s="61"/>
      <c r="D30776" s="57"/>
      <c r="E30776" s="62"/>
    </row>
    <row r="30777">
      <c r="A30777" s="61"/>
      <c r="B30777" s="61"/>
      <c r="C30777" s="61"/>
      <c r="D30777" s="57"/>
      <c r="E30777" s="62"/>
    </row>
    <row r="30778">
      <c r="A30778" s="61"/>
      <c r="B30778" s="61"/>
      <c r="C30778" s="61"/>
      <c r="D30778" s="57"/>
      <c r="E30778" s="62"/>
    </row>
    <row r="30779">
      <c r="A30779" s="61"/>
      <c r="B30779" s="61"/>
      <c r="C30779" s="61"/>
      <c r="D30779" s="57"/>
      <c r="E30779" s="62"/>
    </row>
    <row r="30780">
      <c r="A30780" s="61"/>
      <c r="B30780" s="61"/>
      <c r="C30780" s="61"/>
      <c r="D30780" s="57"/>
      <c r="E30780" s="62"/>
    </row>
    <row r="30781">
      <c r="A30781" s="61"/>
      <c r="B30781" s="61"/>
      <c r="C30781" s="61"/>
      <c r="D30781" s="57"/>
      <c r="E30781" s="62"/>
    </row>
    <row r="30782">
      <c r="A30782" s="61"/>
      <c r="B30782" s="61"/>
      <c r="C30782" s="61"/>
      <c r="D30782" s="57"/>
      <c r="E30782" s="62"/>
    </row>
    <row r="30783">
      <c r="A30783" s="61"/>
      <c r="B30783" s="61"/>
      <c r="C30783" s="61"/>
      <c r="D30783" s="57"/>
      <c r="E30783" s="62"/>
    </row>
    <row r="30784">
      <c r="A30784" s="61"/>
      <c r="B30784" s="61"/>
      <c r="C30784" s="61"/>
      <c r="D30784" s="57"/>
      <c r="E30784" s="62"/>
    </row>
    <row r="30785">
      <c r="A30785" s="61"/>
      <c r="B30785" s="61"/>
      <c r="C30785" s="61"/>
      <c r="D30785" s="57"/>
      <c r="E30785" s="62"/>
    </row>
    <row r="30786">
      <c r="A30786" s="61"/>
      <c r="B30786" s="61"/>
      <c r="C30786" s="61"/>
      <c r="D30786" s="57"/>
      <c r="E30786" s="62"/>
    </row>
    <row r="30787">
      <c r="A30787" s="61"/>
      <c r="B30787" s="61"/>
      <c r="C30787" s="61"/>
      <c r="D30787" s="57"/>
      <c r="E30787" s="62"/>
    </row>
    <row r="30788">
      <c r="A30788" s="61"/>
      <c r="B30788" s="61"/>
      <c r="C30788" s="61"/>
      <c r="D30788" s="57"/>
      <c r="E30788" s="62"/>
    </row>
    <row r="30789">
      <c r="A30789" s="61"/>
      <c r="B30789" s="61"/>
      <c r="C30789" s="61"/>
      <c r="D30789" s="57"/>
      <c r="E30789" s="62"/>
    </row>
    <row r="30790">
      <c r="A30790" s="61"/>
      <c r="B30790" s="61"/>
      <c r="C30790" s="61"/>
      <c r="D30790" s="57"/>
      <c r="E30790" s="62"/>
    </row>
    <row r="30791">
      <c r="A30791" s="61"/>
      <c r="B30791" s="61"/>
      <c r="C30791" s="61"/>
      <c r="D30791" s="57"/>
      <c r="E30791" s="62"/>
    </row>
    <row r="30792">
      <c r="A30792" s="61"/>
      <c r="B30792" s="61"/>
      <c r="C30792" s="61"/>
      <c r="D30792" s="57"/>
      <c r="E30792" s="62"/>
    </row>
    <row r="30793">
      <c r="A30793" s="61"/>
      <c r="B30793" s="61"/>
      <c r="C30793" s="61"/>
      <c r="D30793" s="57"/>
      <c r="E30793" s="62"/>
    </row>
    <row r="30794">
      <c r="A30794" s="61"/>
      <c r="B30794" s="61"/>
      <c r="C30794" s="61"/>
      <c r="D30794" s="57"/>
      <c r="E30794" s="62"/>
    </row>
    <row r="30795">
      <c r="A30795" s="61"/>
      <c r="B30795" s="61"/>
      <c r="C30795" s="61"/>
      <c r="D30795" s="57"/>
      <c r="E30795" s="62"/>
    </row>
    <row r="30796">
      <c r="A30796" s="61"/>
      <c r="B30796" s="61"/>
      <c r="C30796" s="61"/>
      <c r="D30796" s="57"/>
      <c r="E30796" s="62"/>
    </row>
    <row r="30797">
      <c r="A30797" s="61"/>
      <c r="B30797" s="61"/>
      <c r="C30797" s="61"/>
      <c r="D30797" s="57"/>
      <c r="E30797" s="62"/>
    </row>
    <row r="30798">
      <c r="A30798" s="61"/>
      <c r="B30798" s="61"/>
      <c r="C30798" s="61"/>
      <c r="D30798" s="57"/>
      <c r="E30798" s="62"/>
    </row>
    <row r="30799">
      <c r="A30799" s="61"/>
      <c r="B30799" s="61"/>
      <c r="C30799" s="61"/>
      <c r="D30799" s="57"/>
      <c r="E30799" s="62"/>
    </row>
    <row r="30800">
      <c r="A30800" s="61"/>
      <c r="B30800" s="61"/>
      <c r="C30800" s="61"/>
      <c r="D30800" s="57"/>
      <c r="E30800" s="62"/>
    </row>
    <row r="30801">
      <c r="A30801" s="61"/>
      <c r="B30801" s="61"/>
      <c r="C30801" s="61"/>
      <c r="D30801" s="57"/>
      <c r="E30801" s="62"/>
    </row>
    <row r="30802">
      <c r="A30802" s="61"/>
      <c r="B30802" s="61"/>
      <c r="C30802" s="61"/>
      <c r="D30802" s="57"/>
      <c r="E30802" s="62"/>
    </row>
    <row r="30803">
      <c r="A30803" s="61"/>
      <c r="B30803" s="61"/>
      <c r="C30803" s="61"/>
      <c r="D30803" s="57"/>
      <c r="E30803" s="62"/>
    </row>
    <row r="30804">
      <c r="A30804" s="61"/>
      <c r="B30804" s="61"/>
      <c r="C30804" s="61"/>
      <c r="D30804" s="57"/>
      <c r="E30804" s="62"/>
    </row>
    <row r="30805">
      <c r="A30805" s="61"/>
      <c r="B30805" s="61"/>
      <c r="C30805" s="61"/>
      <c r="D30805" s="57"/>
      <c r="E30805" s="62"/>
    </row>
    <row r="30806">
      <c r="A30806" s="61"/>
      <c r="B30806" s="61"/>
      <c r="C30806" s="61"/>
      <c r="D30806" s="57"/>
      <c r="E30806" s="62"/>
    </row>
    <row r="30807">
      <c r="A30807" s="61"/>
      <c r="B30807" s="61"/>
      <c r="C30807" s="61"/>
      <c r="D30807" s="57"/>
      <c r="E30807" s="62"/>
    </row>
    <row r="30808">
      <c r="A30808" s="61"/>
      <c r="B30808" s="61"/>
      <c r="C30808" s="61"/>
      <c r="D30808" s="57"/>
      <c r="E30808" s="62"/>
    </row>
    <row r="30809">
      <c r="A30809" s="61"/>
      <c r="B30809" s="61"/>
      <c r="C30809" s="61"/>
      <c r="D30809" s="57"/>
      <c r="E30809" s="62"/>
    </row>
    <row r="30810">
      <c r="A30810" s="61"/>
      <c r="B30810" s="61"/>
      <c r="C30810" s="61"/>
      <c r="D30810" s="57"/>
      <c r="E30810" s="62"/>
    </row>
    <row r="30811">
      <c r="A30811" s="61"/>
      <c r="B30811" s="61"/>
      <c r="C30811" s="61"/>
      <c r="D30811" s="57"/>
      <c r="E30811" s="62"/>
    </row>
    <row r="30812">
      <c r="A30812" s="61"/>
      <c r="B30812" s="61"/>
      <c r="C30812" s="61"/>
      <c r="D30812" s="57"/>
      <c r="E30812" s="62"/>
    </row>
    <row r="30813">
      <c r="A30813" s="61"/>
      <c r="B30813" s="61"/>
      <c r="C30813" s="61"/>
      <c r="D30813" s="57"/>
      <c r="E30813" s="62"/>
    </row>
    <row r="30814">
      <c r="A30814" s="61"/>
      <c r="B30814" s="61"/>
      <c r="C30814" s="61"/>
      <c r="D30814" s="57"/>
      <c r="E30814" s="62"/>
    </row>
    <row r="30815">
      <c r="A30815" s="61"/>
      <c r="B30815" s="61"/>
      <c r="C30815" s="61"/>
      <c r="D30815" s="57"/>
      <c r="E30815" s="62"/>
    </row>
    <row r="30816">
      <c r="A30816" s="61"/>
      <c r="B30816" s="61"/>
      <c r="C30816" s="61"/>
      <c r="D30816" s="57"/>
      <c r="E30816" s="62"/>
    </row>
    <row r="30817">
      <c r="A30817" s="61"/>
      <c r="B30817" s="61"/>
      <c r="C30817" s="61"/>
      <c r="D30817" s="57"/>
      <c r="E30817" s="62"/>
    </row>
    <row r="30818">
      <c r="A30818" s="61"/>
      <c r="B30818" s="61"/>
      <c r="C30818" s="61"/>
      <c r="D30818" s="57"/>
      <c r="E30818" s="62"/>
    </row>
    <row r="30819">
      <c r="A30819" s="61"/>
      <c r="B30819" s="61"/>
      <c r="C30819" s="61"/>
      <c r="D30819" s="57"/>
      <c r="E30819" s="62"/>
    </row>
    <row r="30820">
      <c r="A30820" s="61"/>
      <c r="B30820" s="61"/>
      <c r="C30820" s="61"/>
      <c r="D30820" s="57"/>
      <c r="E30820" s="62"/>
    </row>
    <row r="30821">
      <c r="A30821" s="61"/>
      <c r="B30821" s="61"/>
      <c r="C30821" s="61"/>
      <c r="D30821" s="57"/>
      <c r="E30821" s="62"/>
    </row>
    <row r="30822">
      <c r="A30822" s="61"/>
      <c r="B30822" s="61"/>
      <c r="C30822" s="61"/>
      <c r="D30822" s="57"/>
      <c r="E30822" s="62"/>
    </row>
    <row r="30823">
      <c r="A30823" s="61"/>
      <c r="B30823" s="61"/>
      <c r="C30823" s="61"/>
      <c r="D30823" s="57"/>
      <c r="E30823" s="62"/>
    </row>
    <row r="30824">
      <c r="A30824" s="61"/>
      <c r="B30824" s="61"/>
      <c r="C30824" s="61"/>
      <c r="D30824" s="57"/>
      <c r="E30824" s="62"/>
    </row>
    <row r="30825">
      <c r="A30825" s="61"/>
      <c r="B30825" s="61"/>
      <c r="C30825" s="61"/>
      <c r="D30825" s="57"/>
      <c r="E30825" s="62"/>
    </row>
    <row r="30826">
      <c r="A30826" s="61"/>
      <c r="B30826" s="61"/>
      <c r="C30826" s="61"/>
      <c r="D30826" s="57"/>
      <c r="E30826" s="62"/>
    </row>
    <row r="30827">
      <c r="A30827" s="61"/>
      <c r="B30827" s="61"/>
      <c r="C30827" s="61"/>
      <c r="D30827" s="57"/>
      <c r="E30827" s="62"/>
    </row>
    <row r="30828">
      <c r="A30828" s="61"/>
      <c r="B30828" s="61"/>
      <c r="C30828" s="61"/>
      <c r="D30828" s="57"/>
      <c r="E30828" s="62"/>
    </row>
    <row r="30829">
      <c r="A30829" s="61"/>
      <c r="B30829" s="61"/>
      <c r="C30829" s="61"/>
      <c r="D30829" s="57"/>
      <c r="E30829" s="62"/>
    </row>
    <row r="30830">
      <c r="A30830" s="61"/>
      <c r="B30830" s="61"/>
      <c r="C30830" s="61"/>
      <c r="D30830" s="57"/>
      <c r="E30830" s="62"/>
    </row>
    <row r="30831">
      <c r="A30831" s="61"/>
      <c r="B30831" s="61"/>
      <c r="C30831" s="61"/>
      <c r="D30831" s="57"/>
      <c r="E30831" s="62"/>
    </row>
    <row r="30832">
      <c r="A30832" s="61"/>
      <c r="B30832" s="61"/>
      <c r="C30832" s="61"/>
      <c r="D30832" s="57"/>
      <c r="E30832" s="62"/>
    </row>
    <row r="30833">
      <c r="A30833" s="61"/>
      <c r="B30833" s="61"/>
      <c r="C30833" s="61"/>
      <c r="D30833" s="57"/>
      <c r="E30833" s="62"/>
    </row>
    <row r="30834">
      <c r="A30834" s="61"/>
      <c r="B30834" s="61"/>
      <c r="C30834" s="61"/>
      <c r="D30834" s="57"/>
      <c r="E30834" s="62"/>
    </row>
    <row r="30835">
      <c r="A30835" s="61"/>
      <c r="B30835" s="61"/>
      <c r="C30835" s="61"/>
      <c r="D30835" s="57"/>
      <c r="E30835" s="62"/>
    </row>
    <row r="30836">
      <c r="A30836" s="61"/>
      <c r="B30836" s="61"/>
      <c r="C30836" s="61"/>
      <c r="D30836" s="57"/>
      <c r="E30836" s="62"/>
    </row>
    <row r="30837">
      <c r="A30837" s="61"/>
      <c r="B30837" s="61"/>
      <c r="C30837" s="61"/>
      <c r="D30837" s="57"/>
      <c r="E30837" s="62"/>
    </row>
    <row r="30838">
      <c r="A30838" s="61"/>
      <c r="B30838" s="61"/>
      <c r="C30838" s="61"/>
      <c r="D30838" s="57"/>
      <c r="E30838" s="62"/>
    </row>
    <row r="30839">
      <c r="A30839" s="61"/>
      <c r="B30839" s="61"/>
      <c r="C30839" s="61"/>
      <c r="D30839" s="57"/>
      <c r="E30839" s="62"/>
    </row>
    <row r="30840">
      <c r="A30840" s="61"/>
      <c r="B30840" s="61"/>
      <c r="C30840" s="61"/>
      <c r="D30840" s="57"/>
      <c r="E30840" s="62"/>
    </row>
    <row r="30841">
      <c r="A30841" s="61"/>
      <c r="B30841" s="61"/>
      <c r="C30841" s="61"/>
      <c r="D30841" s="57"/>
      <c r="E30841" s="62"/>
    </row>
    <row r="30842">
      <c r="A30842" s="61"/>
      <c r="B30842" s="61"/>
      <c r="C30842" s="61"/>
      <c r="D30842" s="57"/>
      <c r="E30842" s="62"/>
    </row>
    <row r="30843">
      <c r="A30843" s="61"/>
      <c r="B30843" s="61"/>
      <c r="C30843" s="61"/>
      <c r="D30843" s="57"/>
      <c r="E30843" s="62"/>
    </row>
    <row r="30844">
      <c r="A30844" s="61"/>
      <c r="B30844" s="61"/>
      <c r="C30844" s="61"/>
      <c r="D30844" s="57"/>
      <c r="E30844" s="62"/>
    </row>
    <row r="30845">
      <c r="A30845" s="61"/>
      <c r="B30845" s="61"/>
      <c r="C30845" s="61"/>
      <c r="D30845" s="57"/>
      <c r="E30845" s="62"/>
    </row>
    <row r="30846">
      <c r="A30846" s="61"/>
      <c r="B30846" s="61"/>
      <c r="C30846" s="61"/>
      <c r="D30846" s="57"/>
      <c r="E30846" s="62"/>
    </row>
    <row r="30847">
      <c r="A30847" s="61"/>
      <c r="B30847" s="61"/>
      <c r="C30847" s="61"/>
      <c r="D30847" s="57"/>
      <c r="E30847" s="62"/>
    </row>
    <row r="30848">
      <c r="A30848" s="61"/>
      <c r="B30848" s="61"/>
      <c r="C30848" s="61"/>
      <c r="D30848" s="57"/>
      <c r="E30848" s="62"/>
    </row>
    <row r="30849">
      <c r="A30849" s="61"/>
      <c r="B30849" s="61"/>
      <c r="C30849" s="61"/>
      <c r="D30849" s="57"/>
      <c r="E30849" s="62"/>
    </row>
    <row r="30850">
      <c r="A30850" s="61"/>
      <c r="B30850" s="61"/>
      <c r="C30850" s="61"/>
      <c r="D30850" s="57"/>
      <c r="E30850" s="62"/>
    </row>
    <row r="30851">
      <c r="A30851" s="61"/>
      <c r="B30851" s="61"/>
      <c r="C30851" s="61"/>
      <c r="D30851" s="57"/>
      <c r="E30851" s="62"/>
    </row>
    <row r="30852">
      <c r="A30852" s="61"/>
      <c r="B30852" s="61"/>
      <c r="C30852" s="61"/>
      <c r="D30852" s="57"/>
      <c r="E30852" s="62"/>
    </row>
    <row r="30853">
      <c r="A30853" s="61"/>
      <c r="B30853" s="61"/>
      <c r="C30853" s="61"/>
      <c r="D30853" s="57"/>
      <c r="E30853" s="62"/>
    </row>
    <row r="30854">
      <c r="A30854" s="61"/>
      <c r="B30854" s="61"/>
      <c r="C30854" s="61"/>
      <c r="D30854" s="57"/>
      <c r="E30854" s="62"/>
    </row>
    <row r="30855">
      <c r="A30855" s="61"/>
      <c r="B30855" s="61"/>
      <c r="C30855" s="61"/>
      <c r="D30855" s="57"/>
      <c r="E30855" s="62"/>
    </row>
    <row r="30856">
      <c r="A30856" s="61"/>
      <c r="B30856" s="61"/>
      <c r="C30856" s="61"/>
      <c r="D30856" s="57"/>
      <c r="E30856" s="62"/>
    </row>
    <row r="30857">
      <c r="A30857" s="61"/>
      <c r="B30857" s="61"/>
      <c r="C30857" s="61"/>
      <c r="D30857" s="57"/>
      <c r="E30857" s="62"/>
    </row>
    <row r="30858">
      <c r="A30858" s="61"/>
      <c r="B30858" s="61"/>
      <c r="C30858" s="61"/>
      <c r="D30858" s="57"/>
      <c r="E30858" s="62"/>
    </row>
    <row r="30859">
      <c r="A30859" s="61"/>
      <c r="B30859" s="61"/>
      <c r="C30859" s="61"/>
      <c r="D30859" s="57"/>
      <c r="E30859" s="62"/>
    </row>
    <row r="30860">
      <c r="A30860" s="61"/>
      <c r="B30860" s="61"/>
      <c r="C30860" s="61"/>
      <c r="D30860" s="57"/>
      <c r="E30860" s="62"/>
    </row>
    <row r="30861">
      <c r="A30861" s="61"/>
      <c r="B30861" s="61"/>
      <c r="C30861" s="61"/>
      <c r="D30861" s="57"/>
      <c r="E30861" s="62"/>
    </row>
    <row r="30862">
      <c r="A30862" s="61"/>
      <c r="B30862" s="61"/>
      <c r="C30862" s="61"/>
      <c r="D30862" s="57"/>
      <c r="E30862" s="62"/>
    </row>
    <row r="30863">
      <c r="A30863" s="61"/>
      <c r="B30863" s="61"/>
      <c r="C30863" s="61"/>
      <c r="D30863" s="57"/>
      <c r="E30863" s="62"/>
    </row>
    <row r="30864">
      <c r="A30864" s="61"/>
      <c r="B30864" s="61"/>
      <c r="C30864" s="61"/>
      <c r="D30864" s="57"/>
      <c r="E30864" s="62"/>
    </row>
    <row r="30865">
      <c r="A30865" s="61"/>
      <c r="B30865" s="61"/>
      <c r="C30865" s="61"/>
      <c r="D30865" s="57"/>
      <c r="E30865" s="62"/>
    </row>
    <row r="30866">
      <c r="A30866" s="61"/>
      <c r="B30866" s="61"/>
      <c r="C30866" s="61"/>
      <c r="D30866" s="57"/>
      <c r="E30866" s="62"/>
    </row>
    <row r="30867">
      <c r="A30867" s="61"/>
      <c r="B30867" s="61"/>
      <c r="C30867" s="61"/>
      <c r="D30867" s="57"/>
      <c r="E30867" s="62"/>
    </row>
    <row r="30868">
      <c r="A30868" s="61"/>
      <c r="B30868" s="61"/>
      <c r="C30868" s="61"/>
      <c r="D30868" s="57"/>
      <c r="E30868" s="62"/>
    </row>
    <row r="30869">
      <c r="A30869" s="61"/>
      <c r="B30869" s="61"/>
      <c r="C30869" s="61"/>
      <c r="D30869" s="57"/>
      <c r="E30869" s="62"/>
    </row>
    <row r="30870">
      <c r="A30870" s="61"/>
      <c r="B30870" s="61"/>
      <c r="C30870" s="61"/>
      <c r="D30870" s="57"/>
      <c r="E30870" s="62"/>
    </row>
    <row r="30871">
      <c r="A30871" s="61"/>
      <c r="B30871" s="61"/>
      <c r="C30871" s="61"/>
      <c r="D30871" s="57"/>
      <c r="E30871" s="62"/>
    </row>
    <row r="30872">
      <c r="A30872" s="61"/>
      <c r="B30872" s="61"/>
      <c r="C30872" s="61"/>
      <c r="D30872" s="57"/>
      <c r="E30872" s="62"/>
    </row>
    <row r="30873">
      <c r="A30873" s="61"/>
      <c r="B30873" s="61"/>
      <c r="C30873" s="61"/>
      <c r="D30873" s="57"/>
      <c r="E30873" s="62"/>
    </row>
    <row r="30874">
      <c r="A30874" s="61"/>
      <c r="B30874" s="61"/>
      <c r="C30874" s="61"/>
      <c r="D30874" s="57"/>
      <c r="E30874" s="62"/>
    </row>
    <row r="30875">
      <c r="A30875" s="61"/>
      <c r="B30875" s="61"/>
      <c r="C30875" s="61"/>
      <c r="D30875" s="57"/>
      <c r="E30875" s="62"/>
    </row>
    <row r="30876">
      <c r="A30876" s="61"/>
      <c r="B30876" s="61"/>
      <c r="C30876" s="61"/>
      <c r="D30876" s="57"/>
      <c r="E30876" s="62"/>
    </row>
    <row r="30877">
      <c r="A30877" s="61"/>
      <c r="B30877" s="61"/>
      <c r="C30877" s="61"/>
      <c r="D30877" s="57"/>
      <c r="E30877" s="62"/>
    </row>
    <row r="30878">
      <c r="A30878" s="61"/>
      <c r="B30878" s="61"/>
      <c r="C30878" s="61"/>
      <c r="D30878" s="57"/>
      <c r="E30878" s="62"/>
    </row>
    <row r="30879">
      <c r="A30879" s="61"/>
      <c r="B30879" s="61"/>
      <c r="C30879" s="61"/>
      <c r="D30879" s="57"/>
      <c r="E30879" s="62"/>
    </row>
    <row r="30880">
      <c r="A30880" s="61"/>
      <c r="B30880" s="61"/>
      <c r="C30880" s="61"/>
      <c r="D30880" s="57"/>
      <c r="E30880" s="62"/>
    </row>
    <row r="30881">
      <c r="A30881" s="61"/>
      <c r="B30881" s="61"/>
      <c r="C30881" s="61"/>
      <c r="D30881" s="57"/>
      <c r="E30881" s="62"/>
    </row>
    <row r="30882">
      <c r="A30882" s="61"/>
      <c r="B30882" s="61"/>
      <c r="C30882" s="61"/>
      <c r="D30882" s="57"/>
      <c r="E30882" s="62"/>
    </row>
    <row r="30883">
      <c r="A30883" s="61"/>
      <c r="B30883" s="61"/>
      <c r="C30883" s="61"/>
      <c r="D30883" s="57"/>
      <c r="E30883" s="62"/>
    </row>
    <row r="30884">
      <c r="A30884" s="61"/>
      <c r="B30884" s="61"/>
      <c r="C30884" s="61"/>
      <c r="D30884" s="57"/>
      <c r="E30884" s="62"/>
    </row>
    <row r="30885">
      <c r="A30885" s="61"/>
      <c r="B30885" s="61"/>
      <c r="C30885" s="61"/>
      <c r="D30885" s="57"/>
      <c r="E30885" s="62"/>
    </row>
    <row r="30886">
      <c r="A30886" s="61"/>
      <c r="B30886" s="61"/>
      <c r="C30886" s="61"/>
      <c r="D30886" s="57"/>
      <c r="E30886" s="62"/>
    </row>
    <row r="30887">
      <c r="A30887" s="61"/>
      <c r="B30887" s="61"/>
      <c r="C30887" s="61"/>
      <c r="D30887" s="57"/>
      <c r="E30887" s="62"/>
    </row>
    <row r="30888">
      <c r="A30888" s="61"/>
      <c r="B30888" s="61"/>
      <c r="C30888" s="61"/>
      <c r="D30888" s="57"/>
      <c r="E30888" s="62"/>
    </row>
    <row r="30889">
      <c r="A30889" s="61"/>
      <c r="B30889" s="61"/>
      <c r="C30889" s="61"/>
      <c r="D30889" s="57"/>
      <c r="E30889" s="62"/>
    </row>
    <row r="30890">
      <c r="A30890" s="61"/>
      <c r="B30890" s="61"/>
      <c r="C30890" s="61"/>
      <c r="D30890" s="57"/>
      <c r="E30890" s="62"/>
    </row>
    <row r="30891">
      <c r="A30891" s="61"/>
      <c r="B30891" s="61"/>
      <c r="C30891" s="61"/>
      <c r="D30891" s="57"/>
      <c r="E30891" s="62"/>
    </row>
    <row r="30892">
      <c r="A30892" s="61"/>
      <c r="B30892" s="61"/>
      <c r="C30892" s="61"/>
      <c r="D30892" s="57"/>
      <c r="E30892" s="62"/>
    </row>
    <row r="30893">
      <c r="A30893" s="61"/>
      <c r="B30893" s="61"/>
      <c r="C30893" s="61"/>
      <c r="D30893" s="57"/>
      <c r="E30893" s="62"/>
    </row>
    <row r="30894">
      <c r="A30894" s="61"/>
      <c r="B30894" s="61"/>
      <c r="C30894" s="61"/>
      <c r="D30894" s="57"/>
      <c r="E30894" s="62"/>
    </row>
    <row r="30895">
      <c r="A30895" s="61"/>
      <c r="B30895" s="61"/>
      <c r="C30895" s="61"/>
      <c r="D30895" s="57"/>
      <c r="E30895" s="62"/>
    </row>
    <row r="30896">
      <c r="A30896" s="61"/>
      <c r="B30896" s="61"/>
      <c r="C30896" s="61"/>
      <c r="D30896" s="57"/>
      <c r="E30896" s="62"/>
    </row>
    <row r="30897">
      <c r="A30897" s="61"/>
      <c r="B30897" s="61"/>
      <c r="C30897" s="61"/>
      <c r="D30897" s="57"/>
      <c r="E30897" s="62"/>
    </row>
    <row r="30898">
      <c r="A30898" s="61"/>
      <c r="B30898" s="61"/>
      <c r="C30898" s="61"/>
      <c r="D30898" s="57"/>
      <c r="E30898" s="62"/>
    </row>
    <row r="30899">
      <c r="A30899" s="61"/>
      <c r="B30899" s="61"/>
      <c r="C30899" s="61"/>
      <c r="D30899" s="57"/>
      <c r="E30899" s="62"/>
    </row>
    <row r="30900">
      <c r="A30900" s="61"/>
      <c r="B30900" s="61"/>
      <c r="C30900" s="61"/>
      <c r="D30900" s="57"/>
      <c r="E30900" s="62"/>
    </row>
    <row r="30901">
      <c r="A30901" s="61"/>
      <c r="B30901" s="61"/>
      <c r="C30901" s="61"/>
      <c r="D30901" s="57"/>
      <c r="E30901" s="62"/>
    </row>
    <row r="30902">
      <c r="A30902" s="61"/>
      <c r="B30902" s="61"/>
      <c r="C30902" s="61"/>
      <c r="D30902" s="57"/>
      <c r="E30902" s="62"/>
    </row>
    <row r="30903">
      <c r="A30903" s="61"/>
      <c r="B30903" s="61"/>
      <c r="C30903" s="61"/>
      <c r="D30903" s="57"/>
      <c r="E30903" s="62"/>
    </row>
    <row r="30904">
      <c r="A30904" s="61"/>
      <c r="B30904" s="61"/>
      <c r="C30904" s="61"/>
      <c r="D30904" s="57"/>
      <c r="E30904" s="62"/>
    </row>
    <row r="30905">
      <c r="A30905" s="61"/>
      <c r="B30905" s="61"/>
      <c r="C30905" s="61"/>
      <c r="D30905" s="57"/>
      <c r="E30905" s="62"/>
    </row>
    <row r="30906">
      <c r="A30906" s="61"/>
      <c r="B30906" s="61"/>
      <c r="C30906" s="61"/>
      <c r="D30906" s="57"/>
      <c r="E30906" s="62"/>
    </row>
    <row r="30907">
      <c r="A30907" s="61"/>
      <c r="B30907" s="61"/>
      <c r="C30907" s="61"/>
      <c r="D30907" s="57"/>
      <c r="E30907" s="62"/>
    </row>
    <row r="30908">
      <c r="A30908" s="61"/>
      <c r="B30908" s="61"/>
      <c r="C30908" s="61"/>
      <c r="D30908" s="57"/>
      <c r="E30908" s="62"/>
    </row>
    <row r="30909">
      <c r="A30909" s="61"/>
      <c r="B30909" s="61"/>
      <c r="C30909" s="61"/>
      <c r="D30909" s="57"/>
      <c r="E30909" s="62"/>
    </row>
    <row r="30910">
      <c r="A30910" s="61"/>
      <c r="B30910" s="61"/>
      <c r="C30910" s="61"/>
      <c r="D30910" s="57"/>
      <c r="E30910" s="62"/>
    </row>
    <row r="30911">
      <c r="A30911" s="61"/>
      <c r="B30911" s="61"/>
      <c r="C30911" s="61"/>
      <c r="D30911" s="57"/>
      <c r="E30911" s="62"/>
    </row>
    <row r="30912">
      <c r="A30912" s="61"/>
      <c r="B30912" s="61"/>
      <c r="C30912" s="61"/>
      <c r="D30912" s="57"/>
      <c r="E30912" s="62"/>
    </row>
    <row r="30913">
      <c r="A30913" s="61"/>
      <c r="B30913" s="61"/>
      <c r="C30913" s="61"/>
      <c r="D30913" s="57"/>
      <c r="E30913" s="62"/>
    </row>
    <row r="30914">
      <c r="A30914" s="61"/>
      <c r="B30914" s="61"/>
      <c r="C30914" s="61"/>
      <c r="D30914" s="57"/>
      <c r="E30914" s="62"/>
    </row>
    <row r="30915">
      <c r="A30915" s="61"/>
      <c r="B30915" s="61"/>
      <c r="C30915" s="61"/>
      <c r="D30915" s="57"/>
      <c r="E30915" s="62"/>
    </row>
    <row r="30916">
      <c r="A30916" s="61"/>
      <c r="B30916" s="61"/>
      <c r="C30916" s="61"/>
      <c r="D30916" s="57"/>
      <c r="E30916" s="62"/>
    </row>
    <row r="30917">
      <c r="A30917" s="61"/>
      <c r="B30917" s="61"/>
      <c r="C30917" s="61"/>
      <c r="D30917" s="57"/>
      <c r="E30917" s="62"/>
    </row>
    <row r="30918">
      <c r="A30918" s="61"/>
      <c r="B30918" s="61"/>
      <c r="C30918" s="61"/>
      <c r="D30918" s="57"/>
      <c r="E30918" s="62"/>
    </row>
    <row r="30919">
      <c r="A30919" s="61"/>
      <c r="B30919" s="61"/>
      <c r="C30919" s="61"/>
      <c r="D30919" s="57"/>
      <c r="E30919" s="62"/>
    </row>
    <row r="30920">
      <c r="A30920" s="61"/>
      <c r="B30920" s="61"/>
      <c r="C30920" s="61"/>
      <c r="D30920" s="57"/>
      <c r="E30920" s="62"/>
    </row>
    <row r="30921">
      <c r="A30921" s="61"/>
      <c r="B30921" s="61"/>
      <c r="C30921" s="61"/>
      <c r="D30921" s="57"/>
      <c r="E30921" s="62"/>
    </row>
    <row r="30922">
      <c r="A30922" s="61"/>
      <c r="B30922" s="61"/>
      <c r="C30922" s="61"/>
      <c r="D30922" s="57"/>
      <c r="E30922" s="62"/>
    </row>
    <row r="30923">
      <c r="A30923" s="61"/>
      <c r="B30923" s="61"/>
      <c r="C30923" s="61"/>
      <c r="D30923" s="57"/>
      <c r="E30923" s="62"/>
    </row>
    <row r="30924">
      <c r="A30924" s="61"/>
      <c r="B30924" s="61"/>
      <c r="C30924" s="61"/>
      <c r="D30924" s="57"/>
      <c r="E30924" s="62"/>
    </row>
    <row r="30925">
      <c r="A30925" s="61"/>
      <c r="B30925" s="61"/>
      <c r="C30925" s="61"/>
      <c r="D30925" s="57"/>
      <c r="E30925" s="62"/>
    </row>
    <row r="30926">
      <c r="A30926" s="61"/>
      <c r="B30926" s="61"/>
      <c r="C30926" s="61"/>
      <c r="D30926" s="57"/>
      <c r="E30926" s="62"/>
    </row>
    <row r="30927">
      <c r="A30927" s="61"/>
      <c r="B30927" s="61"/>
      <c r="C30927" s="61"/>
      <c r="D30927" s="57"/>
      <c r="E30927" s="62"/>
    </row>
    <row r="30928">
      <c r="A30928" s="61"/>
      <c r="B30928" s="61"/>
      <c r="C30928" s="61"/>
      <c r="D30928" s="57"/>
      <c r="E30928" s="62"/>
    </row>
    <row r="30929">
      <c r="A30929" s="61"/>
      <c r="B30929" s="61"/>
      <c r="C30929" s="61"/>
      <c r="D30929" s="57"/>
      <c r="E30929" s="62"/>
    </row>
    <row r="30930">
      <c r="A30930" s="61"/>
      <c r="B30930" s="61"/>
      <c r="C30930" s="61"/>
      <c r="D30930" s="57"/>
      <c r="E30930" s="62"/>
    </row>
    <row r="30931">
      <c r="A30931" s="61"/>
      <c r="B30931" s="61"/>
      <c r="C30931" s="61"/>
      <c r="D30931" s="57"/>
      <c r="E30931" s="62"/>
    </row>
    <row r="30932">
      <c r="A30932" s="61"/>
      <c r="B30932" s="61"/>
      <c r="C30932" s="61"/>
      <c r="D30932" s="57"/>
      <c r="E30932" s="62"/>
    </row>
    <row r="30933">
      <c r="A30933" s="61"/>
      <c r="B30933" s="61"/>
      <c r="C30933" s="61"/>
      <c r="D30933" s="57"/>
      <c r="E30933" s="62"/>
    </row>
    <row r="30934">
      <c r="A30934" s="61"/>
      <c r="B30934" s="61"/>
      <c r="C30934" s="61"/>
      <c r="D30934" s="57"/>
      <c r="E30934" s="62"/>
    </row>
    <row r="30935">
      <c r="A30935" s="61"/>
      <c r="B30935" s="61"/>
      <c r="C30935" s="61"/>
      <c r="D30935" s="57"/>
      <c r="E30935" s="62"/>
    </row>
    <row r="30936">
      <c r="A30936" s="61"/>
      <c r="B30936" s="61"/>
      <c r="C30936" s="61"/>
      <c r="D30936" s="57"/>
      <c r="E30936" s="62"/>
    </row>
    <row r="30937">
      <c r="A30937" s="61"/>
      <c r="B30937" s="61"/>
      <c r="C30937" s="61"/>
      <c r="D30937" s="57"/>
      <c r="E30937" s="62"/>
    </row>
    <row r="30938">
      <c r="A30938" s="61"/>
      <c r="B30938" s="61"/>
      <c r="C30938" s="61"/>
      <c r="D30938" s="57"/>
      <c r="E30938" s="62"/>
    </row>
    <row r="30939">
      <c r="A30939" s="61"/>
      <c r="B30939" s="61"/>
      <c r="C30939" s="61"/>
      <c r="D30939" s="57"/>
      <c r="E30939" s="62"/>
    </row>
    <row r="30940">
      <c r="A30940" s="61"/>
      <c r="B30940" s="61"/>
      <c r="C30940" s="61"/>
      <c r="D30940" s="57"/>
      <c r="E30940" s="62"/>
    </row>
    <row r="30941">
      <c r="A30941" s="61"/>
      <c r="B30941" s="61"/>
      <c r="C30941" s="61"/>
      <c r="D30941" s="57"/>
      <c r="E30941" s="62"/>
    </row>
    <row r="30942">
      <c r="A30942" s="61"/>
      <c r="B30942" s="61"/>
      <c r="C30942" s="61"/>
      <c r="D30942" s="57"/>
      <c r="E30942" s="62"/>
    </row>
    <row r="30943">
      <c r="A30943" s="61"/>
      <c r="B30943" s="61"/>
      <c r="C30943" s="61"/>
      <c r="D30943" s="57"/>
      <c r="E30943" s="62"/>
    </row>
    <row r="30944">
      <c r="A30944" s="61"/>
      <c r="B30944" s="61"/>
      <c r="C30944" s="61"/>
      <c r="D30944" s="57"/>
      <c r="E30944" s="62"/>
    </row>
    <row r="30945">
      <c r="A30945" s="61"/>
      <c r="B30945" s="61"/>
      <c r="C30945" s="61"/>
      <c r="D30945" s="57"/>
      <c r="E30945" s="62"/>
    </row>
    <row r="30946">
      <c r="A30946" s="61"/>
      <c r="B30946" s="61"/>
      <c r="C30946" s="61"/>
      <c r="D30946" s="57"/>
      <c r="E30946" s="62"/>
    </row>
    <row r="30947">
      <c r="A30947" s="61"/>
      <c r="B30947" s="61"/>
      <c r="C30947" s="61"/>
      <c r="D30947" s="57"/>
      <c r="E30947" s="62"/>
    </row>
    <row r="30948">
      <c r="A30948" s="61"/>
      <c r="B30948" s="61"/>
      <c r="C30948" s="61"/>
      <c r="D30948" s="57"/>
      <c r="E30948" s="62"/>
    </row>
    <row r="30949">
      <c r="A30949" s="61"/>
      <c r="B30949" s="61"/>
      <c r="C30949" s="61"/>
      <c r="D30949" s="57"/>
      <c r="E30949" s="62"/>
    </row>
    <row r="30950">
      <c r="A30950" s="61"/>
      <c r="B30950" s="61"/>
      <c r="C30950" s="61"/>
      <c r="D30950" s="57"/>
      <c r="E30950" s="62"/>
    </row>
    <row r="30951">
      <c r="A30951" s="61"/>
      <c r="B30951" s="61"/>
      <c r="C30951" s="61"/>
      <c r="D30951" s="57"/>
      <c r="E30951" s="62"/>
    </row>
    <row r="30952">
      <c r="A30952" s="61"/>
      <c r="B30952" s="61"/>
      <c r="C30952" s="61"/>
      <c r="D30952" s="57"/>
      <c r="E30952" s="62"/>
    </row>
    <row r="30953">
      <c r="A30953" s="61"/>
      <c r="B30953" s="61"/>
      <c r="C30953" s="61"/>
      <c r="D30953" s="57"/>
      <c r="E30953" s="62"/>
    </row>
    <row r="30954">
      <c r="A30954" s="61"/>
      <c r="B30954" s="61"/>
      <c r="C30954" s="61"/>
      <c r="D30954" s="57"/>
      <c r="E30954" s="62"/>
    </row>
    <row r="30955">
      <c r="A30955" s="61"/>
      <c r="B30955" s="61"/>
      <c r="C30955" s="61"/>
      <c r="D30955" s="57"/>
      <c r="E30955" s="62"/>
    </row>
    <row r="30956">
      <c r="A30956" s="61"/>
      <c r="B30956" s="61"/>
      <c r="C30956" s="61"/>
      <c r="D30956" s="57"/>
      <c r="E30956" s="62"/>
    </row>
    <row r="30957">
      <c r="A30957" s="61"/>
      <c r="B30957" s="61"/>
      <c r="C30957" s="61"/>
      <c r="D30957" s="57"/>
      <c r="E30957" s="62"/>
    </row>
    <row r="30958">
      <c r="A30958" s="61"/>
      <c r="B30958" s="61"/>
      <c r="C30958" s="61"/>
      <c r="D30958" s="57"/>
      <c r="E30958" s="62"/>
    </row>
    <row r="30959">
      <c r="A30959" s="61"/>
      <c r="B30959" s="61"/>
      <c r="C30959" s="61"/>
      <c r="D30959" s="57"/>
      <c r="E30959" s="62"/>
    </row>
    <row r="30960">
      <c r="A30960" s="61"/>
      <c r="B30960" s="61"/>
      <c r="C30960" s="61"/>
      <c r="D30960" s="57"/>
      <c r="E30960" s="62"/>
    </row>
    <row r="30961">
      <c r="A30961" s="61"/>
      <c r="B30961" s="61"/>
      <c r="C30961" s="61"/>
      <c r="D30961" s="57"/>
      <c r="E30961" s="62"/>
    </row>
    <row r="30962">
      <c r="A30962" s="61"/>
      <c r="B30962" s="61"/>
      <c r="C30962" s="61"/>
      <c r="D30962" s="57"/>
      <c r="E30962" s="62"/>
    </row>
    <row r="30963">
      <c r="A30963" s="61"/>
      <c r="B30963" s="61"/>
      <c r="C30963" s="61"/>
      <c r="D30963" s="57"/>
      <c r="E30963" s="62"/>
    </row>
    <row r="30964">
      <c r="A30964" s="61"/>
      <c r="B30964" s="61"/>
      <c r="C30964" s="61"/>
      <c r="D30964" s="57"/>
      <c r="E30964" s="62"/>
    </row>
    <row r="30965">
      <c r="A30965" s="61"/>
      <c r="B30965" s="61"/>
      <c r="C30965" s="61"/>
      <c r="D30965" s="57"/>
      <c r="E30965" s="62"/>
    </row>
    <row r="30966">
      <c r="A30966" s="61"/>
      <c r="B30966" s="61"/>
      <c r="C30966" s="61"/>
      <c r="D30966" s="57"/>
      <c r="E30966" s="62"/>
    </row>
    <row r="30967">
      <c r="A30967" s="61"/>
      <c r="B30967" s="61"/>
      <c r="C30967" s="61"/>
      <c r="D30967" s="57"/>
      <c r="E30967" s="62"/>
    </row>
    <row r="30968">
      <c r="A30968" s="61"/>
      <c r="B30968" s="61"/>
      <c r="C30968" s="61"/>
      <c r="D30968" s="57"/>
      <c r="E30968" s="62"/>
    </row>
    <row r="30969">
      <c r="A30969" s="61"/>
      <c r="B30969" s="61"/>
      <c r="C30969" s="61"/>
      <c r="D30969" s="57"/>
      <c r="E30969" s="62"/>
    </row>
    <row r="30970">
      <c r="A30970" s="61"/>
      <c r="B30970" s="61"/>
      <c r="C30970" s="61"/>
      <c r="D30970" s="57"/>
      <c r="E30970" s="62"/>
    </row>
    <row r="30971">
      <c r="A30971" s="61"/>
      <c r="B30971" s="61"/>
      <c r="C30971" s="61"/>
      <c r="D30971" s="57"/>
      <c r="E30971" s="62"/>
    </row>
    <row r="30972">
      <c r="A30972" s="61"/>
      <c r="B30972" s="61"/>
      <c r="C30972" s="61"/>
      <c r="D30972" s="57"/>
      <c r="E30972" s="62"/>
    </row>
    <row r="30973">
      <c r="A30973" s="61"/>
      <c r="B30973" s="61"/>
      <c r="C30973" s="61"/>
      <c r="D30973" s="57"/>
      <c r="E30973" s="62"/>
    </row>
    <row r="30974">
      <c r="A30974" s="61"/>
      <c r="B30974" s="61"/>
      <c r="C30974" s="61"/>
      <c r="D30974" s="57"/>
      <c r="E30974" s="62"/>
    </row>
    <row r="30975">
      <c r="A30975" s="61"/>
      <c r="B30975" s="61"/>
      <c r="C30975" s="61"/>
      <c r="D30975" s="57"/>
      <c r="E30975" s="62"/>
    </row>
    <row r="30976">
      <c r="A30976" s="61"/>
      <c r="B30976" s="61"/>
      <c r="C30976" s="61"/>
      <c r="D30976" s="57"/>
      <c r="E30976" s="62"/>
    </row>
    <row r="30977">
      <c r="A30977" s="61"/>
      <c r="B30977" s="61"/>
      <c r="C30977" s="61"/>
      <c r="D30977" s="57"/>
      <c r="E30977" s="62"/>
    </row>
    <row r="30978">
      <c r="A30978" s="61"/>
      <c r="B30978" s="61"/>
      <c r="C30978" s="61"/>
      <c r="D30978" s="57"/>
      <c r="E30978" s="62"/>
    </row>
    <row r="30979">
      <c r="A30979" s="61"/>
      <c r="B30979" s="61"/>
      <c r="C30979" s="61"/>
      <c r="D30979" s="57"/>
      <c r="E30979" s="62"/>
    </row>
    <row r="30980">
      <c r="A30980" s="61"/>
      <c r="B30980" s="61"/>
      <c r="C30980" s="61"/>
      <c r="D30980" s="57"/>
      <c r="E30980" s="62"/>
    </row>
    <row r="30981">
      <c r="A30981" s="61"/>
      <c r="B30981" s="61"/>
      <c r="C30981" s="61"/>
      <c r="D30981" s="57"/>
      <c r="E30981" s="62"/>
    </row>
    <row r="30982">
      <c r="A30982" s="61"/>
      <c r="B30982" s="61"/>
      <c r="C30982" s="61"/>
      <c r="D30982" s="57"/>
      <c r="E30982" s="62"/>
    </row>
    <row r="30983">
      <c r="A30983" s="61"/>
      <c r="B30983" s="61"/>
      <c r="C30983" s="61"/>
      <c r="D30983" s="57"/>
      <c r="E30983" s="62"/>
    </row>
    <row r="30984">
      <c r="A30984" s="61"/>
      <c r="B30984" s="61"/>
      <c r="C30984" s="61"/>
      <c r="D30984" s="57"/>
      <c r="E30984" s="62"/>
    </row>
    <row r="30985">
      <c r="A30985" s="61"/>
      <c r="B30985" s="61"/>
      <c r="C30985" s="61"/>
      <c r="D30985" s="57"/>
      <c r="E30985" s="62"/>
    </row>
    <row r="30986">
      <c r="A30986" s="61"/>
      <c r="B30986" s="61"/>
      <c r="C30986" s="61"/>
      <c r="D30986" s="57"/>
      <c r="E30986" s="62"/>
    </row>
    <row r="30987">
      <c r="A30987" s="61"/>
      <c r="B30987" s="61"/>
      <c r="C30987" s="61"/>
      <c r="D30987" s="57"/>
      <c r="E30987" s="62"/>
    </row>
    <row r="30988">
      <c r="A30988" s="61"/>
      <c r="B30988" s="61"/>
      <c r="C30988" s="61"/>
      <c r="D30988" s="57"/>
      <c r="E30988" s="62"/>
    </row>
    <row r="30989">
      <c r="A30989" s="61"/>
      <c r="B30989" s="61"/>
      <c r="C30989" s="61"/>
      <c r="D30989" s="57"/>
      <c r="E30989" s="62"/>
    </row>
    <row r="30990">
      <c r="A30990" s="61"/>
      <c r="B30990" s="61"/>
      <c r="C30990" s="61"/>
      <c r="D30990" s="57"/>
      <c r="E30990" s="62"/>
    </row>
    <row r="30991">
      <c r="A30991" s="61"/>
      <c r="B30991" s="61"/>
      <c r="C30991" s="61"/>
      <c r="D30991" s="57"/>
      <c r="E30991" s="62"/>
    </row>
    <row r="30992">
      <c r="A30992" s="61"/>
      <c r="B30992" s="61"/>
      <c r="C30992" s="61"/>
      <c r="D30992" s="57"/>
      <c r="E30992" s="62"/>
    </row>
    <row r="30993">
      <c r="A30993" s="61"/>
      <c r="B30993" s="61"/>
      <c r="C30993" s="61"/>
      <c r="D30993" s="57"/>
      <c r="E30993" s="62"/>
    </row>
    <row r="30994">
      <c r="A30994" s="61"/>
      <c r="B30994" s="61"/>
      <c r="C30994" s="61"/>
      <c r="D30994" s="57"/>
      <c r="E30994" s="62"/>
    </row>
    <row r="30995">
      <c r="A30995" s="61"/>
      <c r="B30995" s="61"/>
      <c r="C30995" s="61"/>
      <c r="D30995" s="57"/>
      <c r="E30995" s="62"/>
    </row>
    <row r="30996">
      <c r="A30996" s="61"/>
      <c r="B30996" s="61"/>
      <c r="C30996" s="61"/>
      <c r="D30996" s="57"/>
      <c r="E30996" s="62"/>
    </row>
    <row r="30997">
      <c r="A30997" s="61"/>
      <c r="B30997" s="61"/>
      <c r="C30997" s="61"/>
      <c r="D30997" s="57"/>
      <c r="E30997" s="62"/>
    </row>
    <row r="30998">
      <c r="A30998" s="61"/>
      <c r="B30998" s="61"/>
      <c r="C30998" s="61"/>
      <c r="D30998" s="57"/>
      <c r="E30998" s="62"/>
    </row>
    <row r="30999">
      <c r="A30999" s="61"/>
      <c r="B30999" s="61"/>
      <c r="C30999" s="61"/>
      <c r="D30999" s="57"/>
      <c r="E30999" s="62"/>
    </row>
    <row r="31000">
      <c r="A31000" s="61"/>
      <c r="B31000" s="61"/>
      <c r="C31000" s="61"/>
      <c r="D31000" s="57"/>
      <c r="E31000" s="62"/>
    </row>
    <row r="31001">
      <c r="A31001" s="61"/>
      <c r="B31001" s="61"/>
      <c r="C31001" s="61"/>
      <c r="D31001" s="57"/>
      <c r="E31001" s="62"/>
    </row>
    <row r="31002">
      <c r="A31002" s="61"/>
      <c r="B31002" s="61"/>
      <c r="C31002" s="61"/>
      <c r="D31002" s="57"/>
      <c r="E31002" s="62"/>
    </row>
    <row r="31003">
      <c r="A31003" s="61"/>
      <c r="B31003" s="61"/>
      <c r="C31003" s="61"/>
      <c r="D31003" s="57"/>
      <c r="E31003" s="62"/>
    </row>
    <row r="31004">
      <c r="A31004" s="61"/>
      <c r="B31004" s="61"/>
      <c r="C31004" s="61"/>
      <c r="D31004" s="57"/>
      <c r="E31004" s="62"/>
    </row>
    <row r="31005">
      <c r="A31005" s="61"/>
      <c r="B31005" s="61"/>
      <c r="C31005" s="61"/>
      <c r="D31005" s="57"/>
      <c r="E31005" s="62"/>
    </row>
    <row r="31006">
      <c r="A31006" s="61"/>
      <c r="B31006" s="61"/>
      <c r="C31006" s="61"/>
      <c r="D31006" s="57"/>
      <c r="E31006" s="62"/>
    </row>
    <row r="31007">
      <c r="A31007" s="61"/>
      <c r="B31007" s="61"/>
      <c r="C31007" s="61"/>
      <c r="D31007" s="57"/>
      <c r="E31007" s="62"/>
    </row>
    <row r="31008">
      <c r="A31008" s="61"/>
      <c r="B31008" s="61"/>
      <c r="C31008" s="61"/>
      <c r="D31008" s="57"/>
      <c r="E31008" s="62"/>
    </row>
    <row r="31009">
      <c r="A31009" s="61"/>
      <c r="B31009" s="61"/>
      <c r="C31009" s="61"/>
      <c r="D31009" s="57"/>
      <c r="E31009" s="62"/>
    </row>
    <row r="31010">
      <c r="A31010" s="61"/>
      <c r="B31010" s="61"/>
      <c r="C31010" s="61"/>
      <c r="D31010" s="57"/>
      <c r="E31010" s="62"/>
    </row>
    <row r="31011">
      <c r="A31011" s="61"/>
      <c r="B31011" s="61"/>
      <c r="C31011" s="61"/>
      <c r="D31011" s="57"/>
      <c r="E31011" s="62"/>
    </row>
    <row r="31012">
      <c r="A31012" s="61"/>
      <c r="B31012" s="61"/>
      <c r="C31012" s="61"/>
      <c r="D31012" s="57"/>
      <c r="E31012" s="62"/>
    </row>
    <row r="31013">
      <c r="A31013" s="61"/>
      <c r="B31013" s="61"/>
      <c r="C31013" s="61"/>
      <c r="D31013" s="57"/>
      <c r="E31013" s="62"/>
    </row>
    <row r="31014">
      <c r="A31014" s="61"/>
      <c r="B31014" s="61"/>
      <c r="C31014" s="61"/>
      <c r="D31014" s="57"/>
      <c r="E31014" s="62"/>
    </row>
    <row r="31015">
      <c r="A31015" s="61"/>
      <c r="B31015" s="61"/>
      <c r="C31015" s="61"/>
      <c r="D31015" s="57"/>
      <c r="E31015" s="62"/>
    </row>
    <row r="31016">
      <c r="A31016" s="61"/>
      <c r="B31016" s="61"/>
      <c r="C31016" s="61"/>
      <c r="D31016" s="57"/>
      <c r="E31016" s="62"/>
    </row>
    <row r="31017">
      <c r="A31017" s="61"/>
      <c r="B31017" s="61"/>
      <c r="C31017" s="61"/>
      <c r="D31017" s="57"/>
      <c r="E31017" s="62"/>
    </row>
    <row r="31018">
      <c r="A31018" s="61"/>
      <c r="B31018" s="61"/>
      <c r="C31018" s="61"/>
      <c r="D31018" s="57"/>
      <c r="E31018" s="62"/>
    </row>
    <row r="31019">
      <c r="A31019" s="61"/>
      <c r="B31019" s="61"/>
      <c r="C31019" s="61"/>
      <c r="D31019" s="57"/>
      <c r="E31019" s="62"/>
    </row>
    <row r="31020">
      <c r="A31020" s="61"/>
      <c r="B31020" s="61"/>
      <c r="C31020" s="61"/>
      <c r="D31020" s="57"/>
      <c r="E31020" s="62"/>
    </row>
    <row r="31021">
      <c r="A31021" s="61"/>
      <c r="B31021" s="61"/>
      <c r="C31021" s="61"/>
      <c r="D31021" s="57"/>
      <c r="E31021" s="62"/>
    </row>
    <row r="31022">
      <c r="A31022" s="61"/>
      <c r="B31022" s="61"/>
      <c r="C31022" s="61"/>
      <c r="D31022" s="57"/>
      <c r="E31022" s="62"/>
    </row>
    <row r="31023">
      <c r="A31023" s="61"/>
      <c r="B31023" s="61"/>
      <c r="C31023" s="61"/>
      <c r="D31023" s="57"/>
      <c r="E31023" s="62"/>
    </row>
    <row r="31024">
      <c r="A31024" s="61"/>
      <c r="B31024" s="61"/>
      <c r="C31024" s="61"/>
      <c r="D31024" s="57"/>
      <c r="E31024" s="62"/>
    </row>
    <row r="31025">
      <c r="A31025" s="61"/>
      <c r="B31025" s="61"/>
      <c r="C31025" s="61"/>
      <c r="D31025" s="57"/>
      <c r="E31025" s="62"/>
    </row>
    <row r="31026">
      <c r="A31026" s="61"/>
      <c r="B31026" s="61"/>
      <c r="C31026" s="61"/>
      <c r="D31026" s="57"/>
      <c r="E31026" s="62"/>
    </row>
    <row r="31027">
      <c r="A31027" s="61"/>
      <c r="B31027" s="61"/>
      <c r="C31027" s="61"/>
      <c r="D31027" s="57"/>
      <c r="E31027" s="62"/>
    </row>
    <row r="31028">
      <c r="A31028" s="61"/>
      <c r="B31028" s="61"/>
      <c r="C31028" s="61"/>
      <c r="D31028" s="57"/>
      <c r="E31028" s="62"/>
    </row>
    <row r="31029">
      <c r="A31029" s="61"/>
      <c r="B31029" s="61"/>
      <c r="C31029" s="61"/>
      <c r="D31029" s="57"/>
      <c r="E31029" s="62"/>
    </row>
    <row r="31030">
      <c r="A31030" s="61"/>
      <c r="B31030" s="61"/>
      <c r="C31030" s="61"/>
      <c r="D31030" s="57"/>
      <c r="E31030" s="62"/>
    </row>
    <row r="31031">
      <c r="A31031" s="61"/>
      <c r="B31031" s="61"/>
      <c r="C31031" s="61"/>
      <c r="D31031" s="57"/>
      <c r="E31031" s="62"/>
    </row>
    <row r="31032">
      <c r="A31032" s="61"/>
      <c r="B31032" s="61"/>
      <c r="C31032" s="61"/>
      <c r="D31032" s="57"/>
      <c r="E31032" s="62"/>
    </row>
    <row r="31033">
      <c r="A31033" s="61"/>
      <c r="B31033" s="61"/>
      <c r="C31033" s="61"/>
      <c r="D31033" s="57"/>
      <c r="E31033" s="62"/>
    </row>
    <row r="31034">
      <c r="A31034" s="61"/>
      <c r="B31034" s="61"/>
      <c r="C31034" s="61"/>
      <c r="D31034" s="57"/>
      <c r="E31034" s="62"/>
    </row>
    <row r="31035">
      <c r="A31035" s="61"/>
      <c r="B31035" s="61"/>
      <c r="C31035" s="61"/>
      <c r="D31035" s="57"/>
      <c r="E31035" s="62"/>
    </row>
    <row r="31036">
      <c r="A31036" s="61"/>
      <c r="B31036" s="61"/>
      <c r="C31036" s="61"/>
      <c r="D31036" s="57"/>
      <c r="E31036" s="62"/>
    </row>
    <row r="31037">
      <c r="A31037" s="61"/>
      <c r="B31037" s="61"/>
      <c r="C31037" s="61"/>
      <c r="D31037" s="57"/>
      <c r="E31037" s="62"/>
    </row>
    <row r="31038">
      <c r="A31038" s="61"/>
      <c r="B31038" s="61"/>
      <c r="C31038" s="61"/>
      <c r="D31038" s="57"/>
      <c r="E31038" s="62"/>
    </row>
    <row r="31039">
      <c r="A31039" s="61"/>
      <c r="B31039" s="61"/>
      <c r="C31039" s="61"/>
      <c r="D31039" s="57"/>
      <c r="E31039" s="62"/>
    </row>
    <row r="31040">
      <c r="A31040" s="61"/>
      <c r="B31040" s="61"/>
      <c r="C31040" s="61"/>
      <c r="D31040" s="57"/>
      <c r="E31040" s="62"/>
    </row>
    <row r="31041">
      <c r="A31041" s="61"/>
      <c r="B31041" s="61"/>
      <c r="C31041" s="61"/>
      <c r="D31041" s="57"/>
      <c r="E31041" s="62"/>
    </row>
    <row r="31042">
      <c r="A31042" s="61"/>
      <c r="B31042" s="61"/>
      <c r="C31042" s="61"/>
      <c r="D31042" s="57"/>
      <c r="E31042" s="62"/>
    </row>
    <row r="31043">
      <c r="A31043" s="61"/>
      <c r="B31043" s="61"/>
      <c r="C31043" s="61"/>
      <c r="D31043" s="57"/>
      <c r="E31043" s="62"/>
    </row>
    <row r="31044">
      <c r="A31044" s="61"/>
      <c r="B31044" s="61"/>
      <c r="C31044" s="61"/>
      <c r="D31044" s="57"/>
      <c r="E31044" s="62"/>
    </row>
    <row r="31045">
      <c r="A31045" s="61"/>
      <c r="B31045" s="61"/>
      <c r="C31045" s="61"/>
      <c r="D31045" s="57"/>
      <c r="E31045" s="62"/>
    </row>
    <row r="31046">
      <c r="A31046" s="61"/>
      <c r="B31046" s="61"/>
      <c r="C31046" s="61"/>
      <c r="D31046" s="57"/>
      <c r="E31046" s="62"/>
    </row>
    <row r="31047">
      <c r="A31047" s="61"/>
      <c r="B31047" s="61"/>
      <c r="C31047" s="61"/>
      <c r="D31047" s="57"/>
      <c r="E31047" s="62"/>
    </row>
    <row r="31048">
      <c r="A31048" s="61"/>
      <c r="B31048" s="61"/>
      <c r="C31048" s="61"/>
      <c r="D31048" s="57"/>
      <c r="E31048" s="62"/>
    </row>
    <row r="31049">
      <c r="A31049" s="61"/>
      <c r="B31049" s="61"/>
      <c r="C31049" s="61"/>
      <c r="D31049" s="57"/>
      <c r="E31049" s="62"/>
    </row>
    <row r="31050">
      <c r="A31050" s="61"/>
      <c r="B31050" s="61"/>
      <c r="C31050" s="61"/>
      <c r="D31050" s="57"/>
      <c r="E31050" s="62"/>
    </row>
    <row r="31051">
      <c r="A31051" s="61"/>
      <c r="B31051" s="61"/>
      <c r="C31051" s="61"/>
      <c r="D31051" s="57"/>
      <c r="E31051" s="62"/>
    </row>
    <row r="31052">
      <c r="A31052" s="61"/>
      <c r="B31052" s="61"/>
      <c r="C31052" s="61"/>
      <c r="D31052" s="57"/>
      <c r="E31052" s="62"/>
    </row>
    <row r="31053">
      <c r="A31053" s="61"/>
      <c r="B31053" s="61"/>
      <c r="C31053" s="61"/>
      <c r="D31053" s="57"/>
      <c r="E31053" s="62"/>
    </row>
    <row r="31054">
      <c r="A31054" s="61"/>
      <c r="B31054" s="61"/>
      <c r="C31054" s="61"/>
      <c r="D31054" s="57"/>
      <c r="E31054" s="62"/>
    </row>
    <row r="31055">
      <c r="A31055" s="61"/>
      <c r="B31055" s="61"/>
      <c r="C31055" s="61"/>
      <c r="D31055" s="57"/>
      <c r="E31055" s="62"/>
    </row>
    <row r="31056">
      <c r="A31056" s="61"/>
      <c r="B31056" s="61"/>
      <c r="C31056" s="61"/>
      <c r="D31056" s="57"/>
      <c r="E31056" s="62"/>
    </row>
    <row r="31057">
      <c r="A31057" s="61"/>
      <c r="B31057" s="61"/>
      <c r="C31057" s="61"/>
      <c r="D31057" s="57"/>
      <c r="E31057" s="62"/>
    </row>
    <row r="31058">
      <c r="A31058" s="61"/>
      <c r="B31058" s="61"/>
      <c r="C31058" s="61"/>
      <c r="D31058" s="57"/>
      <c r="E31058" s="62"/>
    </row>
    <row r="31059">
      <c r="A31059" s="61"/>
      <c r="B31059" s="61"/>
      <c r="C31059" s="61"/>
      <c r="D31059" s="57"/>
      <c r="E31059" s="62"/>
    </row>
    <row r="31060">
      <c r="A31060" s="61"/>
      <c r="B31060" s="61"/>
      <c r="C31060" s="61"/>
      <c r="D31060" s="57"/>
      <c r="E31060" s="62"/>
    </row>
    <row r="31061">
      <c r="A31061" s="61"/>
      <c r="B31061" s="61"/>
      <c r="C31061" s="61"/>
      <c r="D31061" s="57"/>
      <c r="E31061" s="62"/>
    </row>
    <row r="31062">
      <c r="A31062" s="61"/>
      <c r="B31062" s="61"/>
      <c r="C31062" s="61"/>
      <c r="D31062" s="57"/>
      <c r="E31062" s="62"/>
    </row>
    <row r="31063">
      <c r="A31063" s="61"/>
      <c r="B31063" s="61"/>
      <c r="C31063" s="61"/>
      <c r="D31063" s="57"/>
      <c r="E31063" s="62"/>
    </row>
    <row r="31064">
      <c r="A31064" s="61"/>
      <c r="B31064" s="61"/>
      <c r="C31064" s="61"/>
      <c r="D31064" s="57"/>
      <c r="E31064" s="62"/>
    </row>
    <row r="31065">
      <c r="A31065" s="61"/>
      <c r="B31065" s="61"/>
      <c r="C31065" s="61"/>
      <c r="D31065" s="57"/>
      <c r="E31065" s="62"/>
    </row>
    <row r="31066">
      <c r="A31066" s="61"/>
      <c r="B31066" s="61"/>
      <c r="C31066" s="61"/>
      <c r="D31066" s="57"/>
      <c r="E31066" s="62"/>
    </row>
    <row r="31067">
      <c r="A31067" s="61"/>
      <c r="B31067" s="61"/>
      <c r="C31067" s="61"/>
      <c r="D31067" s="57"/>
      <c r="E31067" s="62"/>
    </row>
    <row r="31068">
      <c r="A31068" s="61"/>
      <c r="B31068" s="61"/>
      <c r="C31068" s="61"/>
      <c r="D31068" s="57"/>
      <c r="E31068" s="62"/>
    </row>
    <row r="31069">
      <c r="A31069" s="61"/>
      <c r="B31069" s="61"/>
      <c r="C31069" s="61"/>
      <c r="D31069" s="57"/>
      <c r="E31069" s="62"/>
    </row>
    <row r="31070">
      <c r="A31070" s="61"/>
      <c r="B31070" s="61"/>
      <c r="C31070" s="61"/>
      <c r="D31070" s="57"/>
      <c r="E31070" s="62"/>
    </row>
    <row r="31071">
      <c r="A31071" s="61"/>
      <c r="B31071" s="61"/>
      <c r="C31071" s="61"/>
      <c r="D31071" s="57"/>
      <c r="E31071" s="62"/>
    </row>
    <row r="31072">
      <c r="A31072" s="61"/>
      <c r="B31072" s="61"/>
      <c r="C31072" s="61"/>
      <c r="D31072" s="57"/>
      <c r="E31072" s="62"/>
    </row>
    <row r="31073">
      <c r="A31073" s="61"/>
      <c r="B31073" s="61"/>
      <c r="C31073" s="61"/>
      <c r="D31073" s="57"/>
      <c r="E31073" s="62"/>
    </row>
    <row r="31074">
      <c r="A31074" s="61"/>
      <c r="B31074" s="61"/>
      <c r="C31074" s="61"/>
      <c r="D31074" s="57"/>
      <c r="E31074" s="62"/>
    </row>
    <row r="31075">
      <c r="A31075" s="61"/>
      <c r="B31075" s="61"/>
      <c r="C31075" s="61"/>
      <c r="D31075" s="57"/>
      <c r="E31075" s="62"/>
    </row>
    <row r="31076">
      <c r="A31076" s="61"/>
      <c r="B31076" s="61"/>
      <c r="C31076" s="61"/>
      <c r="D31076" s="57"/>
      <c r="E31076" s="62"/>
    </row>
    <row r="31077">
      <c r="A31077" s="61"/>
      <c r="B31077" s="61"/>
      <c r="C31077" s="61"/>
      <c r="D31077" s="57"/>
      <c r="E31077" s="62"/>
    </row>
    <row r="31078">
      <c r="A31078" s="61"/>
      <c r="B31078" s="61"/>
      <c r="C31078" s="61"/>
      <c r="D31078" s="57"/>
      <c r="E31078" s="62"/>
    </row>
    <row r="31079">
      <c r="A31079" s="61"/>
      <c r="B31079" s="61"/>
      <c r="C31079" s="61"/>
      <c r="D31079" s="57"/>
      <c r="E31079" s="62"/>
    </row>
    <row r="31080">
      <c r="A31080" s="61"/>
      <c r="B31080" s="61"/>
      <c r="C31080" s="61"/>
      <c r="D31080" s="57"/>
      <c r="E31080" s="62"/>
    </row>
    <row r="31081">
      <c r="A31081" s="61"/>
      <c r="B31081" s="61"/>
      <c r="C31081" s="61"/>
      <c r="D31081" s="57"/>
      <c r="E31081" s="62"/>
    </row>
    <row r="31082">
      <c r="A31082" s="61"/>
      <c r="B31082" s="61"/>
      <c r="C31082" s="61"/>
      <c r="D31082" s="57"/>
      <c r="E31082" s="62"/>
    </row>
    <row r="31083">
      <c r="A31083" s="61"/>
      <c r="B31083" s="61"/>
      <c r="C31083" s="61"/>
      <c r="D31083" s="57"/>
      <c r="E31083" s="62"/>
    </row>
    <row r="31084">
      <c r="A31084" s="61"/>
      <c r="B31084" s="61"/>
      <c r="C31084" s="61"/>
      <c r="D31084" s="57"/>
      <c r="E31084" s="62"/>
    </row>
    <row r="31085">
      <c r="A31085" s="61"/>
      <c r="B31085" s="61"/>
      <c r="C31085" s="61"/>
      <c r="D31085" s="57"/>
      <c r="E31085" s="62"/>
    </row>
    <row r="31086">
      <c r="A31086" s="61"/>
      <c r="B31086" s="61"/>
      <c r="C31086" s="61"/>
      <c r="D31086" s="57"/>
      <c r="E31086" s="62"/>
    </row>
    <row r="31087">
      <c r="A31087" s="61"/>
      <c r="B31087" s="61"/>
      <c r="C31087" s="61"/>
      <c r="D31087" s="57"/>
      <c r="E31087" s="62"/>
    </row>
    <row r="31088">
      <c r="A31088" s="61"/>
      <c r="B31088" s="61"/>
      <c r="C31088" s="61"/>
      <c r="D31088" s="57"/>
      <c r="E31088" s="62"/>
    </row>
    <row r="31089">
      <c r="A31089" s="61"/>
      <c r="B31089" s="61"/>
      <c r="C31089" s="61"/>
      <c r="D31089" s="57"/>
      <c r="E31089" s="62"/>
    </row>
    <row r="31090">
      <c r="A31090" s="61"/>
      <c r="B31090" s="61"/>
      <c r="C31090" s="61"/>
      <c r="D31090" s="57"/>
      <c r="E31090" s="62"/>
    </row>
    <row r="31091">
      <c r="A31091" s="61"/>
      <c r="B31091" s="61"/>
      <c r="C31091" s="61"/>
      <c r="D31091" s="57"/>
      <c r="E31091" s="62"/>
    </row>
    <row r="31092">
      <c r="A31092" s="61"/>
      <c r="B31092" s="61"/>
      <c r="C31092" s="61"/>
      <c r="D31092" s="57"/>
      <c r="E31092" s="62"/>
    </row>
    <row r="31093">
      <c r="A31093" s="61"/>
      <c r="B31093" s="61"/>
      <c r="C31093" s="61"/>
      <c r="D31093" s="57"/>
      <c r="E31093" s="62"/>
    </row>
    <row r="31094">
      <c r="A31094" s="61"/>
      <c r="B31094" s="61"/>
      <c r="C31094" s="61"/>
      <c r="D31094" s="57"/>
      <c r="E31094" s="62"/>
    </row>
    <row r="31095">
      <c r="A31095" s="61"/>
      <c r="B31095" s="61"/>
      <c r="C31095" s="61"/>
      <c r="D31095" s="57"/>
      <c r="E31095" s="62"/>
    </row>
    <row r="31096">
      <c r="A31096" s="61"/>
      <c r="B31096" s="61"/>
      <c r="C31096" s="61"/>
      <c r="D31096" s="57"/>
      <c r="E31096" s="62"/>
    </row>
    <row r="31097">
      <c r="A31097" s="61"/>
      <c r="B31097" s="61"/>
      <c r="C31097" s="61"/>
      <c r="D31097" s="57"/>
      <c r="E31097" s="62"/>
    </row>
    <row r="31098">
      <c r="A31098" s="61"/>
      <c r="B31098" s="61"/>
      <c r="C31098" s="61"/>
      <c r="D31098" s="57"/>
      <c r="E31098" s="62"/>
    </row>
    <row r="31099">
      <c r="A31099" s="61"/>
      <c r="B31099" s="61"/>
      <c r="C31099" s="61"/>
      <c r="D31099" s="57"/>
      <c r="E31099" s="62"/>
    </row>
    <row r="31100">
      <c r="A31100" s="61"/>
      <c r="B31100" s="61"/>
      <c r="C31100" s="61"/>
      <c r="D31100" s="57"/>
      <c r="E31100" s="62"/>
    </row>
    <row r="31101">
      <c r="A31101" s="61"/>
      <c r="B31101" s="61"/>
      <c r="C31101" s="61"/>
      <c r="D31101" s="57"/>
      <c r="E31101" s="62"/>
    </row>
    <row r="31102">
      <c r="A31102" s="61"/>
      <c r="B31102" s="61"/>
      <c r="C31102" s="61"/>
      <c r="D31102" s="57"/>
      <c r="E31102" s="62"/>
    </row>
    <row r="31103">
      <c r="A31103" s="61"/>
      <c r="B31103" s="61"/>
      <c r="C31103" s="61"/>
      <c r="D31103" s="57"/>
      <c r="E31103" s="62"/>
    </row>
    <row r="31104">
      <c r="A31104" s="61"/>
      <c r="B31104" s="61"/>
      <c r="C31104" s="61"/>
      <c r="D31104" s="57"/>
      <c r="E31104" s="62"/>
    </row>
    <row r="31105">
      <c r="A31105" s="61"/>
      <c r="B31105" s="61"/>
      <c r="C31105" s="61"/>
      <c r="D31105" s="57"/>
      <c r="E31105" s="62"/>
    </row>
    <row r="31106">
      <c r="A31106" s="61"/>
      <c r="B31106" s="61"/>
      <c r="C31106" s="61"/>
      <c r="D31106" s="57"/>
      <c r="E31106" s="62"/>
    </row>
    <row r="31107">
      <c r="A31107" s="61"/>
      <c r="B31107" s="61"/>
      <c r="C31107" s="61"/>
      <c r="D31107" s="57"/>
      <c r="E31107" s="62"/>
    </row>
    <row r="31108">
      <c r="A31108" s="61"/>
      <c r="B31108" s="61"/>
      <c r="C31108" s="61"/>
      <c r="D31108" s="57"/>
      <c r="E31108" s="62"/>
    </row>
    <row r="31109">
      <c r="A31109" s="61"/>
      <c r="B31109" s="61"/>
      <c r="C31109" s="61"/>
      <c r="D31109" s="57"/>
      <c r="E31109" s="62"/>
    </row>
    <row r="31110">
      <c r="A31110" s="61"/>
      <c r="B31110" s="61"/>
      <c r="C31110" s="61"/>
      <c r="D31110" s="57"/>
      <c r="E31110" s="62"/>
    </row>
    <row r="31111">
      <c r="A31111" s="61"/>
      <c r="B31111" s="61"/>
      <c r="C31111" s="61"/>
      <c r="D31111" s="57"/>
      <c r="E31111" s="62"/>
    </row>
    <row r="31112">
      <c r="A31112" s="61"/>
      <c r="B31112" s="61"/>
      <c r="C31112" s="61"/>
      <c r="D31112" s="57"/>
      <c r="E31112" s="62"/>
    </row>
    <row r="31113">
      <c r="A31113" s="61"/>
      <c r="B31113" s="61"/>
      <c r="C31113" s="61"/>
      <c r="D31113" s="57"/>
      <c r="E31113" s="62"/>
    </row>
    <row r="31114">
      <c r="A31114" s="61"/>
      <c r="B31114" s="61"/>
      <c r="C31114" s="61"/>
      <c r="D31114" s="57"/>
      <c r="E31114" s="62"/>
    </row>
    <row r="31115">
      <c r="A31115" s="61"/>
      <c r="B31115" s="61"/>
      <c r="C31115" s="61"/>
      <c r="D31115" s="57"/>
      <c r="E31115" s="62"/>
    </row>
    <row r="31116">
      <c r="A31116" s="61"/>
      <c r="B31116" s="61"/>
      <c r="C31116" s="61"/>
      <c r="D31116" s="57"/>
      <c r="E31116" s="62"/>
    </row>
    <row r="31117">
      <c r="A31117" s="61"/>
      <c r="B31117" s="61"/>
      <c r="C31117" s="61"/>
      <c r="D31117" s="57"/>
      <c r="E31117" s="62"/>
    </row>
    <row r="31118">
      <c r="A31118" s="61"/>
      <c r="B31118" s="61"/>
      <c r="C31118" s="61"/>
      <c r="D31118" s="57"/>
      <c r="E31118" s="62"/>
    </row>
    <row r="31119">
      <c r="A31119" s="61"/>
      <c r="B31119" s="61"/>
      <c r="C31119" s="61"/>
      <c r="D31119" s="57"/>
      <c r="E31119" s="62"/>
    </row>
    <row r="31120">
      <c r="A31120" s="61"/>
      <c r="B31120" s="61"/>
      <c r="C31120" s="61"/>
      <c r="D31120" s="57"/>
      <c r="E31120" s="62"/>
    </row>
    <row r="31121">
      <c r="A31121" s="61"/>
      <c r="B31121" s="61"/>
      <c r="C31121" s="61"/>
      <c r="D31121" s="57"/>
      <c r="E31121" s="62"/>
    </row>
    <row r="31122">
      <c r="A31122" s="61"/>
      <c r="B31122" s="61"/>
      <c r="C31122" s="61"/>
      <c r="D31122" s="57"/>
      <c r="E31122" s="62"/>
    </row>
    <row r="31123">
      <c r="A31123" s="61"/>
      <c r="B31123" s="61"/>
      <c r="C31123" s="61"/>
      <c r="D31123" s="57"/>
      <c r="E31123" s="62"/>
    </row>
    <row r="31124">
      <c r="A31124" s="61"/>
      <c r="B31124" s="61"/>
      <c r="C31124" s="61"/>
      <c r="D31124" s="57"/>
      <c r="E31124" s="62"/>
    </row>
    <row r="31125">
      <c r="A31125" s="61"/>
      <c r="B31125" s="61"/>
      <c r="C31125" s="61"/>
      <c r="D31125" s="57"/>
      <c r="E31125" s="62"/>
    </row>
    <row r="31126">
      <c r="A31126" s="61"/>
      <c r="B31126" s="61"/>
      <c r="C31126" s="61"/>
      <c r="D31126" s="57"/>
      <c r="E31126" s="62"/>
    </row>
    <row r="31127">
      <c r="A31127" s="61"/>
      <c r="B31127" s="61"/>
      <c r="C31127" s="61"/>
      <c r="D31127" s="57"/>
      <c r="E31127" s="62"/>
    </row>
    <row r="31128">
      <c r="A31128" s="61"/>
      <c r="B31128" s="61"/>
      <c r="C31128" s="61"/>
      <c r="D31128" s="57"/>
      <c r="E31128" s="62"/>
    </row>
    <row r="31129">
      <c r="A31129" s="61"/>
      <c r="B31129" s="61"/>
      <c r="C31129" s="61"/>
      <c r="D31129" s="57"/>
      <c r="E31129" s="62"/>
    </row>
    <row r="31130">
      <c r="A31130" s="61"/>
      <c r="B31130" s="61"/>
      <c r="C31130" s="61"/>
      <c r="D31130" s="57"/>
      <c r="E31130" s="62"/>
    </row>
    <row r="31131">
      <c r="A31131" s="61"/>
      <c r="B31131" s="61"/>
      <c r="C31131" s="61"/>
      <c r="D31131" s="57"/>
      <c r="E31131" s="62"/>
    </row>
    <row r="31132">
      <c r="A31132" s="61"/>
      <c r="B31132" s="61"/>
      <c r="C31132" s="61"/>
      <c r="D31132" s="57"/>
      <c r="E31132" s="62"/>
    </row>
    <row r="31133">
      <c r="A31133" s="61"/>
      <c r="B31133" s="61"/>
      <c r="C31133" s="61"/>
      <c r="D31133" s="57"/>
      <c r="E31133" s="62"/>
    </row>
    <row r="31134">
      <c r="A31134" s="61"/>
      <c r="B31134" s="61"/>
      <c r="C31134" s="61"/>
      <c r="D31134" s="57"/>
      <c r="E31134" s="62"/>
    </row>
    <row r="31135">
      <c r="A31135" s="61"/>
      <c r="B31135" s="61"/>
      <c r="C31135" s="61"/>
      <c r="D31135" s="57"/>
      <c r="E31135" s="62"/>
    </row>
    <row r="31136">
      <c r="A31136" s="61"/>
      <c r="B31136" s="61"/>
      <c r="C31136" s="61"/>
      <c r="D31136" s="57"/>
      <c r="E31136" s="62"/>
    </row>
    <row r="31137">
      <c r="A31137" s="61"/>
      <c r="B31137" s="61"/>
      <c r="C31137" s="61"/>
      <c r="D31137" s="57"/>
      <c r="E31137" s="62"/>
    </row>
    <row r="31138">
      <c r="A31138" s="61"/>
      <c r="B31138" s="61"/>
      <c r="C31138" s="61"/>
      <c r="D31138" s="57"/>
      <c r="E31138" s="62"/>
    </row>
    <row r="31139">
      <c r="A31139" s="61"/>
      <c r="B31139" s="61"/>
      <c r="C31139" s="61"/>
      <c r="D31139" s="57"/>
      <c r="E31139" s="62"/>
    </row>
    <row r="31140">
      <c r="A31140" s="61"/>
      <c r="B31140" s="61"/>
      <c r="C31140" s="61"/>
      <c r="D31140" s="57"/>
      <c r="E31140" s="62"/>
    </row>
    <row r="31141">
      <c r="A31141" s="61"/>
      <c r="B31141" s="61"/>
      <c r="C31141" s="61"/>
      <c r="D31141" s="57"/>
      <c r="E31141" s="62"/>
    </row>
    <row r="31142">
      <c r="A31142" s="61"/>
      <c r="B31142" s="61"/>
      <c r="C31142" s="61"/>
      <c r="D31142" s="57"/>
      <c r="E31142" s="62"/>
    </row>
    <row r="31143">
      <c r="A31143" s="61"/>
      <c r="B31143" s="61"/>
      <c r="C31143" s="61"/>
      <c r="D31143" s="57"/>
      <c r="E31143" s="62"/>
    </row>
    <row r="31144">
      <c r="A31144" s="61"/>
      <c r="B31144" s="61"/>
      <c r="C31144" s="61"/>
      <c r="D31144" s="57"/>
      <c r="E31144" s="62"/>
    </row>
    <row r="31145">
      <c r="A31145" s="61"/>
      <c r="B31145" s="61"/>
      <c r="C31145" s="61"/>
      <c r="D31145" s="57"/>
      <c r="E31145" s="62"/>
    </row>
    <row r="31146">
      <c r="A31146" s="61"/>
      <c r="B31146" s="61"/>
      <c r="C31146" s="61"/>
      <c r="D31146" s="57"/>
      <c r="E31146" s="62"/>
    </row>
    <row r="31147">
      <c r="A31147" s="61"/>
      <c r="B31147" s="61"/>
      <c r="C31147" s="61"/>
      <c r="D31147" s="57"/>
      <c r="E31147" s="62"/>
    </row>
    <row r="31148">
      <c r="A31148" s="61"/>
      <c r="B31148" s="61"/>
      <c r="C31148" s="61"/>
      <c r="D31148" s="57"/>
      <c r="E31148" s="62"/>
    </row>
    <row r="31149">
      <c r="A31149" s="61"/>
      <c r="B31149" s="61"/>
      <c r="C31149" s="61"/>
      <c r="D31149" s="57"/>
      <c r="E31149" s="62"/>
    </row>
    <row r="31150">
      <c r="A31150" s="61"/>
      <c r="B31150" s="61"/>
      <c r="C31150" s="61"/>
      <c r="D31150" s="57"/>
      <c r="E31150" s="62"/>
    </row>
    <row r="31151">
      <c r="A31151" s="61"/>
      <c r="B31151" s="61"/>
      <c r="C31151" s="61"/>
      <c r="D31151" s="57"/>
      <c r="E31151" s="62"/>
    </row>
    <row r="31152">
      <c r="A31152" s="61"/>
      <c r="B31152" s="61"/>
      <c r="C31152" s="61"/>
      <c r="D31152" s="57"/>
      <c r="E31152" s="62"/>
    </row>
    <row r="31153">
      <c r="A31153" s="61"/>
      <c r="B31153" s="61"/>
      <c r="C31153" s="61"/>
      <c r="D31153" s="57"/>
      <c r="E31153" s="62"/>
    </row>
    <row r="31154">
      <c r="A31154" s="61"/>
      <c r="B31154" s="61"/>
      <c r="C31154" s="61"/>
      <c r="D31154" s="57"/>
      <c r="E31154" s="62"/>
    </row>
    <row r="31155">
      <c r="A31155" s="61"/>
      <c r="B31155" s="61"/>
      <c r="C31155" s="61"/>
      <c r="D31155" s="57"/>
      <c r="E31155" s="62"/>
    </row>
    <row r="31156">
      <c r="A31156" s="61"/>
      <c r="B31156" s="61"/>
      <c r="C31156" s="61"/>
      <c r="D31156" s="57"/>
      <c r="E31156" s="62"/>
    </row>
    <row r="31157">
      <c r="A31157" s="61"/>
      <c r="B31157" s="61"/>
      <c r="C31157" s="61"/>
      <c r="D31157" s="57"/>
      <c r="E31157" s="62"/>
    </row>
    <row r="31158">
      <c r="A31158" s="61"/>
      <c r="B31158" s="61"/>
      <c r="C31158" s="61"/>
      <c r="D31158" s="57"/>
      <c r="E31158" s="62"/>
    </row>
    <row r="31159">
      <c r="A31159" s="61"/>
      <c r="B31159" s="61"/>
      <c r="C31159" s="61"/>
      <c r="D31159" s="57"/>
      <c r="E31159" s="62"/>
    </row>
    <row r="31160">
      <c r="A31160" s="61"/>
      <c r="B31160" s="61"/>
      <c r="C31160" s="61"/>
      <c r="D31160" s="57"/>
      <c r="E31160" s="62"/>
    </row>
    <row r="31161">
      <c r="A31161" s="61"/>
      <c r="B31161" s="61"/>
      <c r="C31161" s="61"/>
      <c r="D31161" s="57"/>
      <c r="E31161" s="62"/>
    </row>
    <row r="31162">
      <c r="A31162" s="61"/>
      <c r="B31162" s="61"/>
      <c r="C31162" s="61"/>
      <c r="D31162" s="57"/>
      <c r="E31162" s="62"/>
    </row>
    <row r="31163">
      <c r="A31163" s="61"/>
      <c r="B31163" s="61"/>
      <c r="C31163" s="61"/>
      <c r="D31163" s="57"/>
      <c r="E31163" s="62"/>
    </row>
    <row r="31164">
      <c r="A31164" s="61"/>
      <c r="B31164" s="61"/>
      <c r="C31164" s="61"/>
      <c r="D31164" s="57"/>
      <c r="E31164" s="62"/>
    </row>
    <row r="31165">
      <c r="A31165" s="61"/>
      <c r="B31165" s="61"/>
      <c r="C31165" s="61"/>
      <c r="D31165" s="57"/>
      <c r="E31165" s="62"/>
    </row>
    <row r="31166">
      <c r="A31166" s="61"/>
      <c r="B31166" s="61"/>
      <c r="C31166" s="61"/>
      <c r="D31166" s="57"/>
      <c r="E31166" s="62"/>
    </row>
    <row r="31167">
      <c r="A31167" s="61"/>
      <c r="B31167" s="61"/>
      <c r="C31167" s="61"/>
      <c r="D31167" s="57"/>
      <c r="E31167" s="62"/>
    </row>
    <row r="31168">
      <c r="A31168" s="61"/>
      <c r="B31168" s="61"/>
      <c r="C31168" s="61"/>
      <c r="D31168" s="57"/>
      <c r="E31168" s="62"/>
    </row>
    <row r="31169">
      <c r="A31169" s="61"/>
      <c r="B31169" s="61"/>
      <c r="C31169" s="61"/>
      <c r="D31169" s="57"/>
      <c r="E31169" s="62"/>
    </row>
    <row r="31170">
      <c r="A31170" s="61"/>
      <c r="B31170" s="61"/>
      <c r="C31170" s="61"/>
      <c r="D31170" s="57"/>
      <c r="E31170" s="62"/>
    </row>
    <row r="31171">
      <c r="A31171" s="61"/>
      <c r="B31171" s="61"/>
      <c r="C31171" s="61"/>
      <c r="D31171" s="57"/>
      <c r="E31171" s="62"/>
    </row>
    <row r="31172">
      <c r="A31172" s="61"/>
      <c r="B31172" s="61"/>
      <c r="C31172" s="61"/>
      <c r="D31172" s="57"/>
      <c r="E31172" s="62"/>
    </row>
    <row r="31173">
      <c r="A31173" s="61"/>
      <c r="B31173" s="61"/>
      <c r="C31173" s="61"/>
      <c r="D31173" s="57"/>
      <c r="E31173" s="62"/>
    </row>
    <row r="31174">
      <c r="A31174" s="61"/>
      <c r="B31174" s="61"/>
      <c r="C31174" s="61"/>
      <c r="D31174" s="57"/>
      <c r="E31174" s="62"/>
    </row>
    <row r="31175">
      <c r="A31175" s="61"/>
      <c r="B31175" s="61"/>
      <c r="C31175" s="61"/>
      <c r="D31175" s="57"/>
      <c r="E31175" s="62"/>
    </row>
    <row r="31176">
      <c r="A31176" s="61"/>
      <c r="B31176" s="61"/>
      <c r="C31176" s="61"/>
      <c r="D31176" s="57"/>
      <c r="E31176" s="62"/>
    </row>
    <row r="31177">
      <c r="A31177" s="61"/>
      <c r="B31177" s="61"/>
      <c r="C31177" s="61"/>
      <c r="D31177" s="57"/>
      <c r="E31177" s="62"/>
    </row>
    <row r="31178">
      <c r="A31178" s="61"/>
      <c r="B31178" s="61"/>
      <c r="C31178" s="61"/>
      <c r="D31178" s="57"/>
      <c r="E31178" s="62"/>
    </row>
    <row r="31179">
      <c r="A31179" s="61"/>
      <c r="B31179" s="61"/>
      <c r="C31179" s="61"/>
      <c r="D31179" s="57"/>
      <c r="E31179" s="62"/>
    </row>
    <row r="31180">
      <c r="A31180" s="61"/>
      <c r="B31180" s="61"/>
      <c r="C31180" s="61"/>
      <c r="D31180" s="57"/>
      <c r="E31180" s="62"/>
    </row>
    <row r="31181">
      <c r="A31181" s="61"/>
      <c r="B31181" s="61"/>
      <c r="C31181" s="61"/>
      <c r="D31181" s="57"/>
      <c r="E31181" s="62"/>
    </row>
    <row r="31182">
      <c r="A31182" s="61"/>
      <c r="B31182" s="61"/>
      <c r="C31182" s="61"/>
      <c r="D31182" s="57"/>
      <c r="E31182" s="62"/>
    </row>
    <row r="31183">
      <c r="A31183" s="61"/>
      <c r="B31183" s="61"/>
      <c r="C31183" s="61"/>
      <c r="D31183" s="57"/>
      <c r="E31183" s="62"/>
    </row>
    <row r="31184">
      <c r="A31184" s="61"/>
      <c r="B31184" s="61"/>
      <c r="C31184" s="61"/>
      <c r="D31184" s="57"/>
      <c r="E31184" s="62"/>
    </row>
    <row r="31185">
      <c r="A31185" s="61"/>
      <c r="B31185" s="61"/>
      <c r="C31185" s="61"/>
      <c r="D31185" s="57"/>
      <c r="E31185" s="62"/>
    </row>
    <row r="31186">
      <c r="A31186" s="61"/>
      <c r="B31186" s="61"/>
      <c r="C31186" s="61"/>
      <c r="D31186" s="57"/>
      <c r="E31186" s="62"/>
    </row>
    <row r="31187">
      <c r="A31187" s="61"/>
      <c r="B31187" s="61"/>
      <c r="C31187" s="61"/>
      <c r="D31187" s="57"/>
      <c r="E31187" s="62"/>
    </row>
    <row r="31188">
      <c r="A31188" s="61"/>
      <c r="B31188" s="61"/>
      <c r="C31188" s="61"/>
      <c r="D31188" s="57"/>
      <c r="E31188" s="62"/>
    </row>
    <row r="31189">
      <c r="A31189" s="61"/>
      <c r="B31189" s="61"/>
      <c r="C31189" s="61"/>
      <c r="D31189" s="57"/>
      <c r="E31189" s="62"/>
    </row>
    <row r="31190">
      <c r="A31190" s="61"/>
      <c r="B31190" s="61"/>
      <c r="C31190" s="61"/>
      <c r="D31190" s="57"/>
      <c r="E31190" s="62"/>
    </row>
    <row r="31191">
      <c r="A31191" s="61"/>
      <c r="B31191" s="61"/>
      <c r="C31191" s="61"/>
      <c r="D31191" s="57"/>
      <c r="E31191" s="62"/>
    </row>
    <row r="31192">
      <c r="A31192" s="61"/>
      <c r="B31192" s="61"/>
      <c r="C31192" s="61"/>
      <c r="D31192" s="57"/>
      <c r="E31192" s="62"/>
    </row>
    <row r="31193">
      <c r="A31193" s="61"/>
      <c r="B31193" s="61"/>
      <c r="C31193" s="61"/>
      <c r="D31193" s="57"/>
      <c r="E31193" s="62"/>
    </row>
    <row r="31194">
      <c r="A31194" s="61"/>
      <c r="B31194" s="61"/>
      <c r="C31194" s="61"/>
      <c r="D31194" s="57"/>
      <c r="E31194" s="62"/>
    </row>
    <row r="31195">
      <c r="A31195" s="61"/>
      <c r="B31195" s="61"/>
      <c r="C31195" s="61"/>
      <c r="D31195" s="57"/>
      <c r="E31195" s="62"/>
    </row>
    <row r="31196">
      <c r="A31196" s="61"/>
      <c r="B31196" s="61"/>
      <c r="C31196" s="61"/>
      <c r="D31196" s="57"/>
      <c r="E31196" s="62"/>
    </row>
    <row r="31197">
      <c r="A31197" s="61"/>
      <c r="B31197" s="61"/>
      <c r="C31197" s="61"/>
      <c r="D31197" s="57"/>
      <c r="E31197" s="62"/>
    </row>
    <row r="31198">
      <c r="A31198" s="61"/>
      <c r="B31198" s="61"/>
      <c r="C31198" s="61"/>
      <c r="D31198" s="57"/>
      <c r="E31198" s="62"/>
    </row>
    <row r="31199">
      <c r="A31199" s="61"/>
      <c r="B31199" s="61"/>
      <c r="C31199" s="61"/>
      <c r="D31199" s="57"/>
      <c r="E31199" s="62"/>
    </row>
    <row r="31200">
      <c r="A31200" s="61"/>
      <c r="B31200" s="61"/>
      <c r="C31200" s="61"/>
      <c r="D31200" s="57"/>
      <c r="E31200" s="62"/>
    </row>
    <row r="31201">
      <c r="A31201" s="61"/>
      <c r="B31201" s="61"/>
      <c r="C31201" s="61"/>
      <c r="D31201" s="57"/>
      <c r="E31201" s="62"/>
    </row>
    <row r="31202">
      <c r="A31202" s="61"/>
      <c r="B31202" s="61"/>
      <c r="C31202" s="61"/>
      <c r="D31202" s="57"/>
      <c r="E31202" s="62"/>
    </row>
    <row r="31203">
      <c r="A31203" s="61"/>
      <c r="B31203" s="61"/>
      <c r="C31203" s="61"/>
      <c r="D31203" s="57"/>
      <c r="E31203" s="62"/>
    </row>
    <row r="31204">
      <c r="A31204" s="61"/>
      <c r="B31204" s="61"/>
      <c r="C31204" s="61"/>
      <c r="D31204" s="57"/>
      <c r="E31204" s="62"/>
    </row>
    <row r="31205">
      <c r="A31205" s="61"/>
      <c r="B31205" s="61"/>
      <c r="C31205" s="61"/>
      <c r="D31205" s="57"/>
      <c r="E31205" s="62"/>
    </row>
    <row r="31206">
      <c r="A31206" s="61"/>
      <c r="B31206" s="61"/>
      <c r="C31206" s="61"/>
      <c r="D31206" s="57"/>
      <c r="E31206" s="62"/>
    </row>
    <row r="31207">
      <c r="A31207" s="61"/>
      <c r="B31207" s="61"/>
      <c r="C31207" s="61"/>
      <c r="D31207" s="57"/>
      <c r="E31207" s="62"/>
    </row>
    <row r="31208">
      <c r="A31208" s="61"/>
      <c r="B31208" s="61"/>
      <c r="C31208" s="61"/>
      <c r="D31208" s="57"/>
      <c r="E31208" s="62"/>
    </row>
    <row r="31209">
      <c r="A31209" s="61"/>
      <c r="B31209" s="61"/>
      <c r="C31209" s="61"/>
      <c r="D31209" s="57"/>
      <c r="E31209" s="62"/>
    </row>
    <row r="31210">
      <c r="A31210" s="61"/>
      <c r="B31210" s="61"/>
      <c r="C31210" s="61"/>
      <c r="D31210" s="57"/>
      <c r="E31210" s="62"/>
    </row>
    <row r="31211">
      <c r="A31211" s="61"/>
      <c r="B31211" s="61"/>
      <c r="C31211" s="61"/>
      <c r="D31211" s="57"/>
      <c r="E31211" s="62"/>
    </row>
    <row r="31212">
      <c r="A31212" s="61"/>
      <c r="B31212" s="61"/>
      <c r="C31212" s="61"/>
      <c r="D31212" s="57"/>
      <c r="E31212" s="62"/>
    </row>
    <row r="31213">
      <c r="A31213" s="61"/>
      <c r="B31213" s="61"/>
      <c r="C31213" s="61"/>
      <c r="D31213" s="57"/>
      <c r="E31213" s="62"/>
    </row>
    <row r="31214">
      <c r="A31214" s="61"/>
      <c r="B31214" s="61"/>
      <c r="C31214" s="61"/>
      <c r="D31214" s="57"/>
      <c r="E31214" s="62"/>
    </row>
    <row r="31215">
      <c r="A31215" s="61"/>
      <c r="B31215" s="61"/>
      <c r="C31215" s="61"/>
      <c r="D31215" s="57"/>
      <c r="E31215" s="62"/>
    </row>
    <row r="31216">
      <c r="A31216" s="61"/>
      <c r="B31216" s="61"/>
      <c r="C31216" s="61"/>
      <c r="D31216" s="57"/>
      <c r="E31216" s="62"/>
    </row>
    <row r="31217">
      <c r="A31217" s="61"/>
      <c r="B31217" s="61"/>
      <c r="C31217" s="61"/>
      <c r="D31217" s="57"/>
      <c r="E31217" s="62"/>
    </row>
    <row r="31218">
      <c r="A31218" s="61"/>
      <c r="B31218" s="61"/>
      <c r="C31218" s="61"/>
      <c r="D31218" s="57"/>
      <c r="E31218" s="62"/>
    </row>
    <row r="31219">
      <c r="A31219" s="61"/>
      <c r="B31219" s="61"/>
      <c r="C31219" s="61"/>
      <c r="D31219" s="57"/>
      <c r="E31219" s="62"/>
    </row>
    <row r="31220">
      <c r="A31220" s="61"/>
      <c r="B31220" s="61"/>
      <c r="C31220" s="61"/>
      <c r="D31220" s="57"/>
      <c r="E31220" s="62"/>
    </row>
    <row r="31221">
      <c r="A31221" s="61"/>
      <c r="B31221" s="61"/>
      <c r="C31221" s="61"/>
      <c r="D31221" s="57"/>
      <c r="E31221" s="62"/>
    </row>
    <row r="31222">
      <c r="A31222" s="61"/>
      <c r="B31222" s="61"/>
      <c r="C31222" s="61"/>
      <c r="D31222" s="57"/>
      <c r="E31222" s="62"/>
    </row>
    <row r="31223">
      <c r="A31223" s="61"/>
      <c r="B31223" s="61"/>
      <c r="C31223" s="61"/>
      <c r="D31223" s="57"/>
      <c r="E31223" s="62"/>
    </row>
    <row r="31224">
      <c r="A31224" s="61"/>
      <c r="B31224" s="61"/>
      <c r="C31224" s="61"/>
      <c r="D31224" s="57"/>
      <c r="E31224" s="62"/>
    </row>
    <row r="31225">
      <c r="A31225" s="61"/>
      <c r="B31225" s="61"/>
      <c r="C31225" s="61"/>
      <c r="D31225" s="57"/>
      <c r="E31225" s="62"/>
    </row>
    <row r="31226">
      <c r="A31226" s="61"/>
      <c r="B31226" s="61"/>
      <c r="C31226" s="61"/>
      <c r="D31226" s="57"/>
      <c r="E31226" s="62"/>
    </row>
    <row r="31227">
      <c r="A31227" s="61"/>
      <c r="B31227" s="61"/>
      <c r="C31227" s="61"/>
      <c r="D31227" s="57"/>
      <c r="E31227" s="62"/>
    </row>
    <row r="31228">
      <c r="A31228" s="61"/>
      <c r="B31228" s="61"/>
      <c r="C31228" s="61"/>
      <c r="D31228" s="57"/>
      <c r="E31228" s="62"/>
    </row>
    <row r="31229">
      <c r="A31229" s="61"/>
      <c r="B31229" s="61"/>
      <c r="C31229" s="61"/>
      <c r="D31229" s="57"/>
      <c r="E31229" s="62"/>
    </row>
    <row r="31230">
      <c r="A31230" s="61"/>
      <c r="B31230" s="61"/>
      <c r="C31230" s="61"/>
      <c r="D31230" s="57"/>
      <c r="E31230" s="62"/>
    </row>
    <row r="31231">
      <c r="A31231" s="61"/>
      <c r="B31231" s="61"/>
      <c r="C31231" s="61"/>
      <c r="D31231" s="57"/>
      <c r="E31231" s="62"/>
    </row>
    <row r="31232">
      <c r="A31232" s="61"/>
      <c r="B31232" s="61"/>
      <c r="C31232" s="61"/>
      <c r="D31232" s="57"/>
      <c r="E31232" s="62"/>
    </row>
    <row r="31233">
      <c r="A31233" s="61"/>
      <c r="B31233" s="61"/>
      <c r="C31233" s="61"/>
      <c r="D31233" s="57"/>
      <c r="E31233" s="62"/>
    </row>
    <row r="31234">
      <c r="A31234" s="61"/>
      <c r="B31234" s="61"/>
      <c r="C31234" s="61"/>
      <c r="D31234" s="57"/>
      <c r="E31234" s="62"/>
    </row>
    <row r="31235">
      <c r="A31235" s="61"/>
      <c r="B31235" s="61"/>
      <c r="C31235" s="61"/>
      <c r="D31235" s="57"/>
      <c r="E31235" s="62"/>
    </row>
    <row r="31236">
      <c r="A31236" s="61"/>
      <c r="B31236" s="61"/>
      <c r="C31236" s="61"/>
      <c r="D31236" s="57"/>
      <c r="E31236" s="62"/>
    </row>
    <row r="31237">
      <c r="A31237" s="61"/>
      <c r="B31237" s="61"/>
      <c r="C31237" s="61"/>
      <c r="D31237" s="57"/>
      <c r="E31237" s="62"/>
    </row>
    <row r="31238">
      <c r="A31238" s="61"/>
      <c r="B31238" s="61"/>
      <c r="C31238" s="61"/>
      <c r="D31238" s="57"/>
      <c r="E31238" s="62"/>
    </row>
    <row r="31239">
      <c r="A31239" s="61"/>
      <c r="B31239" s="61"/>
      <c r="C31239" s="61"/>
      <c r="D31239" s="57"/>
      <c r="E31239" s="62"/>
    </row>
    <row r="31240">
      <c r="A31240" s="61"/>
      <c r="B31240" s="61"/>
      <c r="C31240" s="61"/>
      <c r="D31240" s="57"/>
      <c r="E31240" s="62"/>
    </row>
    <row r="31241">
      <c r="A31241" s="61"/>
      <c r="B31241" s="61"/>
      <c r="C31241" s="61"/>
      <c r="D31241" s="57"/>
      <c r="E31241" s="62"/>
    </row>
    <row r="31242">
      <c r="A31242" s="61"/>
      <c r="B31242" s="61"/>
      <c r="C31242" s="61"/>
      <c r="D31242" s="57"/>
      <c r="E31242" s="62"/>
    </row>
    <row r="31243">
      <c r="A31243" s="61"/>
      <c r="B31243" s="61"/>
      <c r="C31243" s="61"/>
      <c r="D31243" s="57"/>
      <c r="E31243" s="62"/>
    </row>
    <row r="31244">
      <c r="A31244" s="61"/>
      <c r="B31244" s="61"/>
      <c r="C31244" s="61"/>
      <c r="D31244" s="57"/>
      <c r="E31244" s="62"/>
    </row>
    <row r="31245">
      <c r="A31245" s="61"/>
      <c r="B31245" s="61"/>
      <c r="C31245" s="61"/>
      <c r="D31245" s="57"/>
      <c r="E31245" s="62"/>
    </row>
    <row r="31246">
      <c r="A31246" s="61"/>
      <c r="B31246" s="61"/>
      <c r="C31246" s="61"/>
      <c r="D31246" s="57"/>
      <c r="E31246" s="62"/>
    </row>
    <row r="31247">
      <c r="A31247" s="61"/>
      <c r="B31247" s="61"/>
      <c r="C31247" s="61"/>
      <c r="D31247" s="57"/>
      <c r="E31247" s="62"/>
    </row>
    <row r="31248">
      <c r="A31248" s="61"/>
      <c r="B31248" s="61"/>
      <c r="C31248" s="61"/>
      <c r="D31248" s="57"/>
      <c r="E31248" s="62"/>
    </row>
    <row r="31249">
      <c r="A31249" s="61"/>
      <c r="B31249" s="61"/>
      <c r="C31249" s="61"/>
      <c r="D31249" s="57"/>
      <c r="E31249" s="62"/>
    </row>
    <row r="31250">
      <c r="A31250" s="61"/>
      <c r="B31250" s="61"/>
      <c r="C31250" s="61"/>
      <c r="D31250" s="57"/>
      <c r="E31250" s="62"/>
    </row>
    <row r="31251">
      <c r="A31251" s="61"/>
      <c r="B31251" s="61"/>
      <c r="C31251" s="61"/>
      <c r="D31251" s="57"/>
      <c r="E31251" s="62"/>
    </row>
    <row r="31252">
      <c r="A31252" s="61"/>
      <c r="B31252" s="61"/>
      <c r="C31252" s="61"/>
      <c r="D31252" s="57"/>
      <c r="E31252" s="62"/>
    </row>
    <row r="31253">
      <c r="A31253" s="61"/>
      <c r="B31253" s="61"/>
      <c r="C31253" s="61"/>
      <c r="D31253" s="57"/>
      <c r="E31253" s="62"/>
    </row>
    <row r="31254">
      <c r="A31254" s="61"/>
      <c r="B31254" s="61"/>
      <c r="C31254" s="61"/>
      <c r="D31254" s="57"/>
      <c r="E31254" s="62"/>
    </row>
    <row r="31255">
      <c r="A31255" s="61"/>
      <c r="B31255" s="61"/>
      <c r="C31255" s="61"/>
      <c r="D31255" s="57"/>
      <c r="E31255" s="62"/>
    </row>
    <row r="31256">
      <c r="A31256" s="61"/>
      <c r="B31256" s="61"/>
      <c r="C31256" s="61"/>
      <c r="D31256" s="57"/>
      <c r="E31256" s="62"/>
    </row>
    <row r="31257">
      <c r="A31257" s="61"/>
      <c r="B31257" s="61"/>
      <c r="C31257" s="61"/>
      <c r="D31257" s="57"/>
      <c r="E31257" s="62"/>
    </row>
    <row r="31258">
      <c r="A31258" s="61"/>
      <c r="B31258" s="61"/>
      <c r="C31258" s="61"/>
      <c r="D31258" s="57"/>
      <c r="E31258" s="62"/>
    </row>
    <row r="31259">
      <c r="A31259" s="61"/>
      <c r="B31259" s="61"/>
      <c r="C31259" s="61"/>
      <c r="D31259" s="57"/>
      <c r="E31259" s="62"/>
    </row>
    <row r="31260">
      <c r="A31260" s="61"/>
      <c r="B31260" s="61"/>
      <c r="C31260" s="61"/>
      <c r="D31260" s="57"/>
      <c r="E31260" s="62"/>
    </row>
    <row r="31261">
      <c r="A31261" s="61"/>
      <c r="B31261" s="61"/>
      <c r="C31261" s="61"/>
      <c r="D31261" s="57"/>
      <c r="E31261" s="62"/>
    </row>
    <row r="31262">
      <c r="A31262" s="61"/>
      <c r="B31262" s="61"/>
      <c r="C31262" s="61"/>
      <c r="D31262" s="57"/>
      <c r="E31262" s="62"/>
    </row>
    <row r="31263">
      <c r="A31263" s="61"/>
      <c r="B31263" s="61"/>
      <c r="C31263" s="61"/>
      <c r="D31263" s="57"/>
      <c r="E31263" s="62"/>
    </row>
    <row r="31264">
      <c r="A31264" s="61"/>
      <c r="B31264" s="61"/>
      <c r="C31264" s="61"/>
      <c r="D31264" s="57"/>
      <c r="E31264" s="62"/>
    </row>
    <row r="31265">
      <c r="A31265" s="61"/>
      <c r="B31265" s="61"/>
      <c r="C31265" s="61"/>
      <c r="D31265" s="57"/>
      <c r="E31265" s="62"/>
    </row>
    <row r="31266">
      <c r="A31266" s="61"/>
      <c r="B31266" s="61"/>
      <c r="C31266" s="61"/>
      <c r="D31266" s="57"/>
      <c r="E31266" s="62"/>
    </row>
    <row r="31267">
      <c r="A31267" s="61"/>
      <c r="B31267" s="61"/>
      <c r="C31267" s="61"/>
      <c r="D31267" s="57"/>
      <c r="E31267" s="62"/>
    </row>
    <row r="31268">
      <c r="A31268" s="61"/>
      <c r="B31268" s="61"/>
      <c r="C31268" s="61"/>
      <c r="D31268" s="57"/>
      <c r="E31268" s="62"/>
    </row>
    <row r="31269">
      <c r="A31269" s="61"/>
      <c r="B31269" s="61"/>
      <c r="C31269" s="61"/>
      <c r="D31269" s="57"/>
      <c r="E31269" s="62"/>
    </row>
    <row r="31270">
      <c r="A31270" s="61"/>
      <c r="B31270" s="61"/>
      <c r="C31270" s="61"/>
      <c r="D31270" s="57"/>
      <c r="E31270" s="62"/>
    </row>
    <row r="31271">
      <c r="A31271" s="61"/>
      <c r="B31271" s="61"/>
      <c r="C31271" s="61"/>
      <c r="D31271" s="57"/>
      <c r="E31271" s="62"/>
    </row>
    <row r="31272">
      <c r="A31272" s="61"/>
      <c r="B31272" s="61"/>
      <c r="C31272" s="61"/>
      <c r="D31272" s="57"/>
      <c r="E31272" s="62"/>
    </row>
    <row r="31273">
      <c r="A31273" s="61"/>
      <c r="B31273" s="61"/>
      <c r="C31273" s="61"/>
      <c r="D31273" s="57"/>
      <c r="E31273" s="62"/>
    </row>
    <row r="31274">
      <c r="A31274" s="61"/>
      <c r="B31274" s="61"/>
      <c r="C31274" s="61"/>
      <c r="D31274" s="57"/>
      <c r="E31274" s="62"/>
    </row>
    <row r="31275">
      <c r="A31275" s="61"/>
      <c r="B31275" s="61"/>
      <c r="C31275" s="61"/>
      <c r="D31275" s="57"/>
      <c r="E31275" s="62"/>
    </row>
    <row r="31276">
      <c r="A31276" s="61"/>
      <c r="B31276" s="61"/>
      <c r="C31276" s="61"/>
      <c r="D31276" s="57"/>
      <c r="E31276" s="62"/>
    </row>
    <row r="31277">
      <c r="A31277" s="61"/>
      <c r="B31277" s="61"/>
      <c r="C31277" s="61"/>
      <c r="D31277" s="57"/>
      <c r="E31277" s="62"/>
    </row>
    <row r="31278">
      <c r="A31278" s="61"/>
      <c r="B31278" s="61"/>
      <c r="C31278" s="61"/>
      <c r="D31278" s="57"/>
      <c r="E31278" s="62"/>
    </row>
    <row r="31279">
      <c r="A31279" s="61"/>
      <c r="B31279" s="61"/>
      <c r="C31279" s="61"/>
      <c r="D31279" s="57"/>
      <c r="E31279" s="62"/>
    </row>
    <row r="31280">
      <c r="A31280" s="61"/>
      <c r="B31280" s="61"/>
      <c r="C31280" s="61"/>
      <c r="D31280" s="57"/>
      <c r="E31280" s="62"/>
    </row>
    <row r="31281">
      <c r="A31281" s="61"/>
      <c r="B31281" s="61"/>
      <c r="C31281" s="61"/>
      <c r="D31281" s="57"/>
      <c r="E31281" s="62"/>
    </row>
    <row r="31282">
      <c r="A31282" s="61"/>
      <c r="B31282" s="61"/>
      <c r="C31282" s="61"/>
      <c r="D31282" s="57"/>
      <c r="E31282" s="62"/>
    </row>
    <row r="31283">
      <c r="A31283" s="61"/>
      <c r="B31283" s="61"/>
      <c r="C31283" s="61"/>
      <c r="D31283" s="57"/>
      <c r="E31283" s="62"/>
    </row>
    <row r="31284">
      <c r="A31284" s="61"/>
      <c r="B31284" s="61"/>
      <c r="C31284" s="61"/>
      <c r="D31284" s="57"/>
      <c r="E31284" s="62"/>
    </row>
    <row r="31285">
      <c r="A31285" s="61"/>
      <c r="B31285" s="61"/>
      <c r="C31285" s="61"/>
      <c r="D31285" s="57"/>
      <c r="E31285" s="62"/>
    </row>
    <row r="31286">
      <c r="A31286" s="61"/>
      <c r="B31286" s="61"/>
      <c r="C31286" s="61"/>
      <c r="D31286" s="57"/>
      <c r="E31286" s="62"/>
    </row>
    <row r="31287">
      <c r="A31287" s="61"/>
      <c r="B31287" s="61"/>
      <c r="C31287" s="61"/>
      <c r="D31287" s="57"/>
      <c r="E31287" s="62"/>
    </row>
    <row r="31288">
      <c r="A31288" s="61"/>
      <c r="B31288" s="61"/>
      <c r="C31288" s="61"/>
      <c r="D31288" s="57"/>
      <c r="E31288" s="62"/>
    </row>
    <row r="31289">
      <c r="A31289" s="61"/>
      <c r="B31289" s="61"/>
      <c r="C31289" s="61"/>
      <c r="D31289" s="57"/>
      <c r="E31289" s="62"/>
    </row>
    <row r="31290">
      <c r="A31290" s="61"/>
      <c r="B31290" s="61"/>
      <c r="C31290" s="61"/>
      <c r="D31290" s="57"/>
      <c r="E31290" s="62"/>
    </row>
    <row r="31291">
      <c r="A31291" s="61"/>
      <c r="B31291" s="61"/>
      <c r="C31291" s="61"/>
      <c r="D31291" s="57"/>
      <c r="E31291" s="62"/>
    </row>
    <row r="31292">
      <c r="A31292" s="61"/>
      <c r="B31292" s="61"/>
      <c r="C31292" s="61"/>
      <c r="D31292" s="57"/>
      <c r="E31292" s="62"/>
    </row>
    <row r="31293">
      <c r="A31293" s="61"/>
      <c r="B31293" s="61"/>
      <c r="C31293" s="61"/>
      <c r="D31293" s="57"/>
      <c r="E31293" s="62"/>
    </row>
    <row r="31294">
      <c r="A31294" s="61"/>
      <c r="B31294" s="61"/>
      <c r="C31294" s="61"/>
      <c r="D31294" s="57"/>
      <c r="E31294" s="62"/>
    </row>
    <row r="31295">
      <c r="A31295" s="61"/>
      <c r="B31295" s="61"/>
      <c r="C31295" s="61"/>
      <c r="D31295" s="57"/>
      <c r="E31295" s="62"/>
    </row>
    <row r="31296">
      <c r="A31296" s="61"/>
      <c r="B31296" s="61"/>
      <c r="C31296" s="61"/>
      <c r="D31296" s="57"/>
      <c r="E31296" s="62"/>
    </row>
    <row r="31297">
      <c r="A31297" s="61"/>
      <c r="B31297" s="61"/>
      <c r="C31297" s="61"/>
      <c r="D31297" s="57"/>
      <c r="E31297" s="62"/>
    </row>
    <row r="31298">
      <c r="A31298" s="61"/>
      <c r="B31298" s="61"/>
      <c r="C31298" s="61"/>
      <c r="D31298" s="57"/>
      <c r="E31298" s="62"/>
    </row>
    <row r="31299">
      <c r="A31299" s="61"/>
      <c r="B31299" s="61"/>
      <c r="C31299" s="61"/>
      <c r="D31299" s="57"/>
      <c r="E31299" s="62"/>
    </row>
    <row r="31300">
      <c r="A31300" s="61"/>
      <c r="B31300" s="61"/>
      <c r="C31300" s="61"/>
      <c r="D31300" s="57"/>
      <c r="E31300" s="62"/>
    </row>
    <row r="31301">
      <c r="A31301" s="61"/>
      <c r="B31301" s="61"/>
      <c r="C31301" s="61"/>
      <c r="D31301" s="57"/>
      <c r="E31301" s="62"/>
    </row>
    <row r="31302">
      <c r="A31302" s="61"/>
      <c r="B31302" s="61"/>
      <c r="C31302" s="61"/>
      <c r="D31302" s="57"/>
      <c r="E31302" s="62"/>
    </row>
    <row r="31303">
      <c r="A31303" s="61"/>
      <c r="B31303" s="61"/>
      <c r="C31303" s="61"/>
      <c r="D31303" s="57"/>
      <c r="E31303" s="62"/>
    </row>
    <row r="31304">
      <c r="A31304" s="61"/>
      <c r="B31304" s="61"/>
      <c r="C31304" s="61"/>
      <c r="D31304" s="57"/>
      <c r="E31304" s="62"/>
    </row>
    <row r="31305">
      <c r="A31305" s="61"/>
      <c r="B31305" s="61"/>
      <c r="C31305" s="61"/>
      <c r="D31305" s="57"/>
      <c r="E31305" s="62"/>
    </row>
    <row r="31306">
      <c r="A31306" s="61"/>
      <c r="B31306" s="61"/>
      <c r="C31306" s="61"/>
      <c r="D31306" s="57"/>
      <c r="E31306" s="62"/>
    </row>
    <row r="31307">
      <c r="A31307" s="61"/>
      <c r="B31307" s="61"/>
      <c r="C31307" s="61"/>
      <c r="D31307" s="57"/>
      <c r="E31307" s="62"/>
    </row>
    <row r="31308">
      <c r="A31308" s="61"/>
      <c r="B31308" s="61"/>
      <c r="C31308" s="61"/>
      <c r="D31308" s="57"/>
      <c r="E31308" s="62"/>
    </row>
    <row r="31309">
      <c r="A31309" s="61"/>
      <c r="B31309" s="61"/>
      <c r="C31309" s="61"/>
      <c r="D31309" s="57"/>
      <c r="E31309" s="62"/>
    </row>
    <row r="31310">
      <c r="A31310" s="61"/>
      <c r="B31310" s="61"/>
      <c r="C31310" s="61"/>
      <c r="D31310" s="57"/>
      <c r="E31310" s="62"/>
    </row>
    <row r="31311">
      <c r="A31311" s="61"/>
      <c r="B31311" s="61"/>
      <c r="C31311" s="61"/>
      <c r="D31311" s="57"/>
      <c r="E31311" s="62"/>
    </row>
    <row r="31312">
      <c r="A31312" s="61"/>
      <c r="B31312" s="61"/>
      <c r="C31312" s="61"/>
      <c r="D31312" s="57"/>
      <c r="E31312" s="62"/>
    </row>
    <row r="31313">
      <c r="A31313" s="61"/>
      <c r="B31313" s="61"/>
      <c r="C31313" s="61"/>
      <c r="D31313" s="57"/>
      <c r="E31313" s="62"/>
    </row>
    <row r="31314">
      <c r="A31314" s="61"/>
      <c r="B31314" s="61"/>
      <c r="C31314" s="61"/>
      <c r="D31314" s="57"/>
      <c r="E31314" s="62"/>
    </row>
    <row r="31315">
      <c r="A31315" s="61"/>
      <c r="B31315" s="61"/>
      <c r="C31315" s="61"/>
      <c r="D31315" s="57"/>
      <c r="E31315" s="62"/>
    </row>
    <row r="31316">
      <c r="A31316" s="61"/>
      <c r="B31316" s="61"/>
      <c r="C31316" s="61"/>
      <c r="D31316" s="57"/>
      <c r="E31316" s="62"/>
    </row>
    <row r="31317">
      <c r="A31317" s="61"/>
      <c r="B31317" s="61"/>
      <c r="C31317" s="61"/>
      <c r="D31317" s="57"/>
      <c r="E31317" s="62"/>
    </row>
    <row r="31318">
      <c r="A31318" s="61"/>
      <c r="B31318" s="61"/>
      <c r="C31318" s="61"/>
      <c r="D31318" s="57"/>
      <c r="E31318" s="62"/>
    </row>
    <row r="31319">
      <c r="A31319" s="61"/>
      <c r="B31319" s="61"/>
      <c r="C31319" s="61"/>
      <c r="D31319" s="57"/>
      <c r="E31319" s="62"/>
    </row>
    <row r="31320">
      <c r="A31320" s="61"/>
      <c r="B31320" s="61"/>
      <c r="C31320" s="61"/>
      <c r="D31320" s="57"/>
      <c r="E31320" s="62"/>
    </row>
    <row r="31321">
      <c r="A31321" s="61"/>
      <c r="B31321" s="61"/>
      <c r="C31321" s="61"/>
      <c r="D31321" s="57"/>
      <c r="E31321" s="62"/>
    </row>
    <row r="31322">
      <c r="A31322" s="61"/>
      <c r="B31322" s="61"/>
      <c r="C31322" s="61"/>
      <c r="D31322" s="57"/>
      <c r="E31322" s="62"/>
    </row>
    <row r="31323">
      <c r="A31323" s="61"/>
      <c r="B31323" s="61"/>
      <c r="C31323" s="61"/>
      <c r="D31323" s="57"/>
      <c r="E31323" s="62"/>
    </row>
    <row r="31324">
      <c r="A31324" s="61"/>
      <c r="B31324" s="61"/>
      <c r="C31324" s="61"/>
      <c r="D31324" s="57"/>
      <c r="E31324" s="62"/>
    </row>
    <row r="31325">
      <c r="A31325" s="61"/>
      <c r="B31325" s="61"/>
      <c r="C31325" s="61"/>
      <c r="D31325" s="57"/>
      <c r="E31325" s="62"/>
    </row>
    <row r="31326">
      <c r="A31326" s="61"/>
      <c r="B31326" s="61"/>
      <c r="C31326" s="61"/>
      <c r="D31326" s="57"/>
      <c r="E31326" s="62"/>
    </row>
    <row r="31327">
      <c r="A31327" s="61"/>
      <c r="B31327" s="61"/>
      <c r="C31327" s="61"/>
      <c r="D31327" s="57"/>
      <c r="E31327" s="62"/>
    </row>
    <row r="31328">
      <c r="A31328" s="61"/>
      <c r="B31328" s="61"/>
      <c r="C31328" s="61"/>
      <c r="D31328" s="57"/>
      <c r="E31328" s="62"/>
    </row>
    <row r="31329">
      <c r="A31329" s="61"/>
      <c r="B31329" s="61"/>
      <c r="C31329" s="61"/>
      <c r="D31329" s="57"/>
      <c r="E31329" s="62"/>
    </row>
    <row r="31330">
      <c r="A31330" s="61"/>
      <c r="B31330" s="61"/>
      <c r="C31330" s="61"/>
      <c r="D31330" s="57"/>
      <c r="E31330" s="62"/>
    </row>
    <row r="31331">
      <c r="A31331" s="61"/>
      <c r="B31331" s="61"/>
      <c r="C31331" s="61"/>
      <c r="D31331" s="57"/>
      <c r="E31331" s="62"/>
    </row>
    <row r="31332">
      <c r="A31332" s="61"/>
      <c r="B31332" s="61"/>
      <c r="C31332" s="61"/>
      <c r="D31332" s="57"/>
      <c r="E31332" s="62"/>
    </row>
    <row r="31333">
      <c r="A31333" s="61"/>
      <c r="B31333" s="61"/>
      <c r="C31333" s="61"/>
      <c r="D31333" s="57"/>
      <c r="E31333" s="62"/>
    </row>
    <row r="31334">
      <c r="A31334" s="61"/>
      <c r="B31334" s="61"/>
      <c r="C31334" s="61"/>
      <c r="D31334" s="57"/>
      <c r="E31334" s="62"/>
    </row>
    <row r="31335">
      <c r="A31335" s="61"/>
      <c r="B31335" s="61"/>
      <c r="C31335" s="61"/>
      <c r="D31335" s="57"/>
      <c r="E31335" s="62"/>
    </row>
    <row r="31336">
      <c r="A31336" s="61"/>
      <c r="B31336" s="61"/>
      <c r="C31336" s="61"/>
      <c r="D31336" s="57"/>
      <c r="E31336" s="62"/>
    </row>
    <row r="31337">
      <c r="A31337" s="61"/>
      <c r="B31337" s="61"/>
      <c r="C31337" s="61"/>
      <c r="D31337" s="57"/>
      <c r="E31337" s="62"/>
    </row>
    <row r="31338">
      <c r="A31338" s="61"/>
      <c r="B31338" s="61"/>
      <c r="C31338" s="61"/>
      <c r="D31338" s="57"/>
      <c r="E31338" s="62"/>
    </row>
    <row r="31339">
      <c r="A31339" s="61"/>
      <c r="B31339" s="61"/>
      <c r="C31339" s="61"/>
      <c r="D31339" s="57"/>
      <c r="E31339" s="62"/>
    </row>
    <row r="31340">
      <c r="A31340" s="61"/>
      <c r="B31340" s="61"/>
      <c r="C31340" s="61"/>
      <c r="D31340" s="57"/>
      <c r="E31340" s="62"/>
    </row>
    <row r="31341">
      <c r="A31341" s="61"/>
      <c r="B31341" s="61"/>
      <c r="C31341" s="61"/>
      <c r="D31341" s="57"/>
      <c r="E31341" s="62"/>
    </row>
    <row r="31342">
      <c r="A31342" s="61"/>
      <c r="B31342" s="61"/>
      <c r="C31342" s="61"/>
      <c r="D31342" s="57"/>
      <c r="E31342" s="62"/>
    </row>
    <row r="31343">
      <c r="A31343" s="61"/>
      <c r="B31343" s="61"/>
      <c r="C31343" s="61"/>
      <c r="D31343" s="57"/>
      <c r="E31343" s="62"/>
    </row>
    <row r="31344">
      <c r="A31344" s="61"/>
      <c r="B31344" s="61"/>
      <c r="C31344" s="61"/>
      <c r="D31344" s="57"/>
      <c r="E31344" s="62"/>
    </row>
    <row r="31345">
      <c r="A31345" s="61"/>
      <c r="B31345" s="61"/>
      <c r="C31345" s="61"/>
      <c r="D31345" s="57"/>
      <c r="E31345" s="62"/>
    </row>
    <row r="31346">
      <c r="A31346" s="61"/>
      <c r="B31346" s="61"/>
      <c r="C31346" s="61"/>
      <c r="D31346" s="57"/>
      <c r="E31346" s="62"/>
    </row>
    <row r="31347">
      <c r="A31347" s="61"/>
      <c r="B31347" s="61"/>
      <c r="C31347" s="61"/>
      <c r="D31347" s="57"/>
      <c r="E31347" s="62"/>
    </row>
    <row r="31348">
      <c r="A31348" s="61"/>
      <c r="B31348" s="61"/>
      <c r="C31348" s="61"/>
      <c r="D31348" s="57"/>
      <c r="E31348" s="62"/>
    </row>
    <row r="31349">
      <c r="A31349" s="61"/>
      <c r="B31349" s="61"/>
      <c r="C31349" s="61"/>
      <c r="D31349" s="57"/>
      <c r="E31349" s="62"/>
    </row>
    <row r="31350">
      <c r="A31350" s="61"/>
      <c r="B31350" s="61"/>
      <c r="C31350" s="61"/>
      <c r="D31350" s="57"/>
      <c r="E31350" s="62"/>
    </row>
    <row r="31351">
      <c r="A31351" s="61"/>
      <c r="B31351" s="61"/>
      <c r="C31351" s="61"/>
      <c r="D31351" s="57"/>
      <c r="E31351" s="62"/>
    </row>
    <row r="31352">
      <c r="A31352" s="61"/>
      <c r="B31352" s="61"/>
      <c r="C31352" s="61"/>
      <c r="D31352" s="57"/>
      <c r="E31352" s="62"/>
    </row>
    <row r="31353">
      <c r="A31353" s="61"/>
      <c r="B31353" s="61"/>
      <c r="C31353" s="61"/>
      <c r="D31353" s="57"/>
      <c r="E31353" s="62"/>
    </row>
    <row r="31354">
      <c r="A31354" s="61"/>
      <c r="B31354" s="61"/>
      <c r="C31354" s="61"/>
      <c r="D31354" s="57"/>
      <c r="E31354" s="62"/>
    </row>
    <row r="31355">
      <c r="A31355" s="61"/>
      <c r="B31355" s="61"/>
      <c r="C31355" s="61"/>
      <c r="D31355" s="57"/>
      <c r="E31355" s="62"/>
    </row>
    <row r="31356">
      <c r="A31356" s="61"/>
      <c r="B31356" s="61"/>
      <c r="C31356" s="61"/>
      <c r="D31356" s="57"/>
      <c r="E31356" s="62"/>
    </row>
    <row r="31357">
      <c r="A31357" s="61"/>
      <c r="B31357" s="61"/>
      <c r="C31357" s="61"/>
      <c r="D31357" s="57"/>
      <c r="E31357" s="62"/>
    </row>
    <row r="31358">
      <c r="A31358" s="61"/>
      <c r="B31358" s="61"/>
      <c r="C31358" s="61"/>
      <c r="D31358" s="57"/>
      <c r="E31358" s="62"/>
    </row>
    <row r="31359">
      <c r="A31359" s="61"/>
      <c r="B31359" s="61"/>
      <c r="C31359" s="61"/>
      <c r="D31359" s="57"/>
      <c r="E31359" s="62"/>
    </row>
    <row r="31360">
      <c r="A31360" s="61"/>
      <c r="B31360" s="61"/>
      <c r="C31360" s="61"/>
      <c r="D31360" s="57"/>
      <c r="E31360" s="62"/>
    </row>
    <row r="31361">
      <c r="A31361" s="61"/>
      <c r="B31361" s="61"/>
      <c r="C31361" s="61"/>
      <c r="D31361" s="57"/>
      <c r="E31361" s="62"/>
    </row>
    <row r="31362">
      <c r="A31362" s="61"/>
      <c r="B31362" s="61"/>
      <c r="C31362" s="61"/>
      <c r="D31362" s="57"/>
      <c r="E31362" s="62"/>
    </row>
    <row r="31363">
      <c r="A31363" s="61"/>
      <c r="B31363" s="61"/>
      <c r="C31363" s="61"/>
      <c r="D31363" s="57"/>
      <c r="E31363" s="62"/>
    </row>
    <row r="31364">
      <c r="A31364" s="61"/>
      <c r="B31364" s="61"/>
      <c r="C31364" s="61"/>
      <c r="D31364" s="57"/>
      <c r="E31364" s="62"/>
    </row>
    <row r="31365">
      <c r="A31365" s="61"/>
      <c r="B31365" s="61"/>
      <c r="C31365" s="61"/>
      <c r="D31365" s="57"/>
      <c r="E31365" s="62"/>
    </row>
    <row r="31366">
      <c r="A31366" s="61"/>
      <c r="B31366" s="61"/>
      <c r="C31366" s="61"/>
      <c r="D31366" s="57"/>
      <c r="E31366" s="62"/>
    </row>
    <row r="31367">
      <c r="A31367" s="61"/>
      <c r="B31367" s="61"/>
      <c r="C31367" s="61"/>
      <c r="D31367" s="57"/>
      <c r="E31367" s="62"/>
    </row>
    <row r="31368">
      <c r="A31368" s="61"/>
      <c r="B31368" s="61"/>
      <c r="C31368" s="61"/>
      <c r="D31368" s="57"/>
      <c r="E31368" s="62"/>
    </row>
    <row r="31369">
      <c r="A31369" s="61"/>
      <c r="B31369" s="61"/>
      <c r="C31369" s="61"/>
      <c r="D31369" s="57"/>
      <c r="E31369" s="62"/>
    </row>
    <row r="31370">
      <c r="A31370" s="61"/>
      <c r="B31370" s="61"/>
      <c r="C31370" s="61"/>
      <c r="D31370" s="57"/>
      <c r="E31370" s="62"/>
    </row>
    <row r="31371">
      <c r="A31371" s="61"/>
      <c r="B31371" s="61"/>
      <c r="C31371" s="61"/>
      <c r="D31371" s="57"/>
      <c r="E31371" s="62"/>
    </row>
    <row r="31372">
      <c r="A31372" s="61"/>
      <c r="B31372" s="61"/>
      <c r="C31372" s="61"/>
      <c r="D31372" s="57"/>
      <c r="E31372" s="62"/>
    </row>
    <row r="31373">
      <c r="A31373" s="61"/>
      <c r="B31373" s="61"/>
      <c r="C31373" s="61"/>
      <c r="D31373" s="57"/>
      <c r="E31373" s="62"/>
    </row>
    <row r="31374">
      <c r="A31374" s="61"/>
      <c r="B31374" s="61"/>
      <c r="C31374" s="61"/>
      <c r="D31374" s="57"/>
      <c r="E31374" s="62"/>
    </row>
    <row r="31375">
      <c r="A31375" s="61"/>
      <c r="B31375" s="61"/>
      <c r="C31375" s="61"/>
      <c r="D31375" s="57"/>
      <c r="E31375" s="62"/>
    </row>
    <row r="31376">
      <c r="A31376" s="61"/>
      <c r="B31376" s="61"/>
      <c r="C31376" s="61"/>
      <c r="D31376" s="57"/>
      <c r="E31376" s="62"/>
    </row>
    <row r="31377">
      <c r="A31377" s="61"/>
      <c r="B31377" s="61"/>
      <c r="C31377" s="61"/>
      <c r="D31377" s="57"/>
      <c r="E31377" s="62"/>
    </row>
    <row r="31378">
      <c r="A31378" s="61"/>
      <c r="B31378" s="61"/>
      <c r="C31378" s="61"/>
      <c r="D31378" s="57"/>
      <c r="E31378" s="62"/>
    </row>
    <row r="31379">
      <c r="A31379" s="61"/>
      <c r="B31379" s="61"/>
      <c r="C31379" s="61"/>
      <c r="D31379" s="57"/>
      <c r="E31379" s="62"/>
    </row>
    <row r="31380">
      <c r="A31380" s="61"/>
      <c r="B31380" s="61"/>
      <c r="C31380" s="61"/>
      <c r="D31380" s="57"/>
      <c r="E31380" s="62"/>
    </row>
    <row r="31381">
      <c r="A31381" s="61"/>
      <c r="B31381" s="61"/>
      <c r="C31381" s="61"/>
      <c r="D31381" s="57"/>
      <c r="E31381" s="62"/>
    </row>
    <row r="31382">
      <c r="A31382" s="61"/>
      <c r="B31382" s="61"/>
      <c r="C31382" s="61"/>
      <c r="D31382" s="57"/>
      <c r="E31382" s="62"/>
    </row>
    <row r="31383">
      <c r="A31383" s="61"/>
      <c r="B31383" s="61"/>
      <c r="C31383" s="61"/>
      <c r="D31383" s="57"/>
      <c r="E31383" s="62"/>
    </row>
    <row r="31384">
      <c r="A31384" s="61"/>
      <c r="B31384" s="61"/>
      <c r="C31384" s="61"/>
      <c r="D31384" s="57"/>
      <c r="E31384" s="62"/>
    </row>
    <row r="31385">
      <c r="A31385" s="61"/>
      <c r="B31385" s="61"/>
      <c r="C31385" s="61"/>
      <c r="D31385" s="57"/>
      <c r="E31385" s="62"/>
    </row>
    <row r="31386">
      <c r="A31386" s="61"/>
      <c r="B31386" s="61"/>
      <c r="C31386" s="61"/>
      <c r="D31386" s="57"/>
      <c r="E31386" s="62"/>
    </row>
    <row r="31387">
      <c r="A31387" s="61"/>
      <c r="B31387" s="61"/>
      <c r="C31387" s="61"/>
      <c r="D31387" s="57"/>
      <c r="E31387" s="62"/>
    </row>
    <row r="31388">
      <c r="A31388" s="61"/>
      <c r="B31388" s="61"/>
      <c r="C31388" s="61"/>
      <c r="D31388" s="57"/>
      <c r="E31388" s="62"/>
    </row>
    <row r="31389">
      <c r="A31389" s="61"/>
      <c r="B31389" s="61"/>
      <c r="C31389" s="61"/>
      <c r="D31389" s="57"/>
      <c r="E31389" s="62"/>
    </row>
    <row r="31390">
      <c r="A31390" s="61"/>
      <c r="B31390" s="61"/>
      <c r="C31390" s="61"/>
      <c r="D31390" s="57"/>
      <c r="E31390" s="62"/>
    </row>
    <row r="31391">
      <c r="A31391" s="61"/>
      <c r="B31391" s="61"/>
      <c r="C31391" s="61"/>
      <c r="D31391" s="57"/>
      <c r="E31391" s="62"/>
    </row>
    <row r="31392">
      <c r="A31392" s="61"/>
      <c r="B31392" s="61"/>
      <c r="C31392" s="61"/>
      <c r="D31392" s="57"/>
      <c r="E31392" s="62"/>
    </row>
    <row r="31393">
      <c r="A31393" s="61"/>
      <c r="B31393" s="61"/>
      <c r="C31393" s="61"/>
      <c r="D31393" s="57"/>
      <c r="E31393" s="62"/>
    </row>
    <row r="31394">
      <c r="A31394" s="61"/>
      <c r="B31394" s="61"/>
      <c r="C31394" s="61"/>
      <c r="D31394" s="57"/>
      <c r="E31394" s="62"/>
    </row>
    <row r="31395">
      <c r="A31395" s="61"/>
      <c r="B31395" s="61"/>
      <c r="C31395" s="61"/>
      <c r="D31395" s="57"/>
      <c r="E31395" s="62"/>
    </row>
    <row r="31396">
      <c r="A31396" s="61"/>
      <c r="B31396" s="61"/>
      <c r="C31396" s="61"/>
      <c r="D31396" s="57"/>
      <c r="E31396" s="62"/>
    </row>
    <row r="31397">
      <c r="A31397" s="61"/>
      <c r="B31397" s="61"/>
      <c r="C31397" s="61"/>
      <c r="D31397" s="57"/>
      <c r="E31397" s="62"/>
    </row>
    <row r="31398">
      <c r="A31398" s="61"/>
      <c r="B31398" s="61"/>
      <c r="C31398" s="61"/>
      <c r="D31398" s="57"/>
      <c r="E31398" s="62"/>
    </row>
    <row r="31399">
      <c r="A31399" s="61"/>
      <c r="B31399" s="61"/>
      <c r="C31399" s="61"/>
      <c r="D31399" s="57"/>
      <c r="E31399" s="62"/>
    </row>
    <row r="31400">
      <c r="A31400" s="61"/>
      <c r="B31400" s="61"/>
      <c r="C31400" s="61"/>
      <c r="D31400" s="57"/>
      <c r="E31400" s="62"/>
    </row>
    <row r="31401">
      <c r="A31401" s="61"/>
      <c r="B31401" s="61"/>
      <c r="C31401" s="61"/>
      <c r="D31401" s="57"/>
      <c r="E31401" s="62"/>
    </row>
    <row r="31402">
      <c r="A31402" s="61"/>
      <c r="B31402" s="61"/>
      <c r="C31402" s="61"/>
      <c r="D31402" s="57"/>
      <c r="E31402" s="62"/>
    </row>
    <row r="31403">
      <c r="A31403" s="61"/>
      <c r="B31403" s="61"/>
      <c r="C31403" s="61"/>
      <c r="D31403" s="57"/>
      <c r="E31403" s="62"/>
    </row>
    <row r="31404">
      <c r="A31404" s="61"/>
      <c r="B31404" s="61"/>
      <c r="C31404" s="61"/>
      <c r="D31404" s="57"/>
      <c r="E31404" s="62"/>
    </row>
    <row r="31405">
      <c r="A31405" s="61"/>
      <c r="B31405" s="61"/>
      <c r="C31405" s="61"/>
      <c r="D31405" s="57"/>
      <c r="E31405" s="62"/>
    </row>
    <row r="31406">
      <c r="A31406" s="61"/>
      <c r="B31406" s="61"/>
      <c r="C31406" s="61"/>
      <c r="D31406" s="57"/>
      <c r="E31406" s="62"/>
    </row>
    <row r="31407">
      <c r="A31407" s="61"/>
      <c r="B31407" s="61"/>
      <c r="C31407" s="61"/>
      <c r="D31407" s="57"/>
      <c r="E31407" s="62"/>
    </row>
    <row r="31408">
      <c r="A31408" s="61"/>
      <c r="B31408" s="61"/>
      <c r="C31408" s="61"/>
      <c r="D31408" s="57"/>
      <c r="E31408" s="62"/>
    </row>
    <row r="31409">
      <c r="A31409" s="61"/>
      <c r="B31409" s="61"/>
      <c r="C31409" s="61"/>
      <c r="D31409" s="57"/>
      <c r="E31409" s="62"/>
    </row>
    <row r="31410">
      <c r="A31410" s="61"/>
      <c r="B31410" s="61"/>
      <c r="C31410" s="61"/>
      <c r="D31410" s="57"/>
      <c r="E31410" s="62"/>
    </row>
    <row r="31411">
      <c r="A31411" s="61"/>
      <c r="B31411" s="61"/>
      <c r="C31411" s="61"/>
      <c r="D31411" s="57"/>
      <c r="E31411" s="62"/>
    </row>
    <row r="31412">
      <c r="A31412" s="61"/>
      <c r="B31412" s="61"/>
      <c r="C31412" s="61"/>
      <c r="D31412" s="57"/>
      <c r="E31412" s="62"/>
    </row>
    <row r="31413">
      <c r="A31413" s="61"/>
      <c r="B31413" s="61"/>
      <c r="C31413" s="61"/>
      <c r="D31413" s="57"/>
      <c r="E31413" s="62"/>
    </row>
    <row r="31414">
      <c r="A31414" s="61"/>
      <c r="B31414" s="61"/>
      <c r="C31414" s="61"/>
      <c r="D31414" s="57"/>
      <c r="E31414" s="62"/>
    </row>
    <row r="31415">
      <c r="A31415" s="61"/>
      <c r="B31415" s="61"/>
      <c r="C31415" s="61"/>
      <c r="D31415" s="57"/>
      <c r="E31415" s="62"/>
    </row>
    <row r="31416">
      <c r="A31416" s="61"/>
      <c r="B31416" s="61"/>
      <c r="C31416" s="61"/>
      <c r="D31416" s="57"/>
      <c r="E31416" s="62"/>
    </row>
    <row r="31417">
      <c r="A31417" s="61"/>
      <c r="B31417" s="61"/>
      <c r="C31417" s="61"/>
      <c r="D31417" s="57"/>
      <c r="E31417" s="62"/>
    </row>
    <row r="31418">
      <c r="A31418" s="61"/>
      <c r="B31418" s="61"/>
      <c r="C31418" s="61"/>
      <c r="D31418" s="57"/>
      <c r="E31418" s="62"/>
    </row>
    <row r="31419">
      <c r="A31419" s="61"/>
      <c r="B31419" s="61"/>
      <c r="C31419" s="61"/>
      <c r="D31419" s="57"/>
      <c r="E31419" s="62"/>
    </row>
    <row r="31420">
      <c r="A31420" s="61"/>
      <c r="B31420" s="61"/>
      <c r="C31420" s="61"/>
      <c r="D31420" s="57"/>
      <c r="E31420" s="62"/>
    </row>
    <row r="31421">
      <c r="A31421" s="61"/>
      <c r="B31421" s="61"/>
      <c r="C31421" s="61"/>
      <c r="D31421" s="57"/>
      <c r="E31421" s="62"/>
    </row>
    <row r="31422">
      <c r="A31422" s="61"/>
      <c r="B31422" s="61"/>
      <c r="C31422" s="61"/>
      <c r="D31422" s="57"/>
      <c r="E31422" s="62"/>
    </row>
    <row r="31423">
      <c r="A31423" s="61"/>
      <c r="B31423" s="61"/>
      <c r="C31423" s="61"/>
      <c r="D31423" s="57"/>
      <c r="E31423" s="62"/>
    </row>
    <row r="31424">
      <c r="A31424" s="61"/>
      <c r="B31424" s="61"/>
      <c r="C31424" s="61"/>
      <c r="D31424" s="57"/>
      <c r="E31424" s="62"/>
    </row>
    <row r="31425">
      <c r="A31425" s="61"/>
      <c r="B31425" s="61"/>
      <c r="C31425" s="61"/>
      <c r="D31425" s="57"/>
      <c r="E31425" s="62"/>
    </row>
    <row r="31426">
      <c r="A31426" s="61"/>
      <c r="B31426" s="61"/>
      <c r="C31426" s="61"/>
      <c r="D31426" s="57"/>
      <c r="E31426" s="62"/>
    </row>
    <row r="31427">
      <c r="A31427" s="61"/>
      <c r="B31427" s="61"/>
      <c r="C31427" s="61"/>
      <c r="D31427" s="57"/>
      <c r="E31427" s="62"/>
    </row>
    <row r="31428">
      <c r="A31428" s="61"/>
      <c r="B31428" s="61"/>
      <c r="C31428" s="61"/>
      <c r="D31428" s="57"/>
      <c r="E31428" s="62"/>
    </row>
    <row r="31429">
      <c r="A31429" s="61"/>
      <c r="B31429" s="61"/>
      <c r="C31429" s="61"/>
      <c r="D31429" s="57"/>
      <c r="E31429" s="62"/>
    </row>
    <row r="31430">
      <c r="A31430" s="61"/>
      <c r="B31430" s="61"/>
      <c r="C31430" s="61"/>
      <c r="D31430" s="57"/>
      <c r="E31430" s="62"/>
    </row>
    <row r="31431">
      <c r="A31431" s="61"/>
      <c r="B31431" s="61"/>
      <c r="C31431" s="61"/>
      <c r="D31431" s="57"/>
      <c r="E31431" s="62"/>
    </row>
    <row r="31432">
      <c r="A31432" s="61"/>
      <c r="B31432" s="61"/>
      <c r="C31432" s="61"/>
      <c r="D31432" s="57"/>
      <c r="E31432" s="62"/>
    </row>
    <row r="31433">
      <c r="A31433" s="61"/>
      <c r="B31433" s="61"/>
      <c r="C31433" s="61"/>
      <c r="D31433" s="57"/>
      <c r="E31433" s="62"/>
    </row>
    <row r="31434">
      <c r="A31434" s="61"/>
      <c r="B31434" s="61"/>
      <c r="C31434" s="61"/>
      <c r="D31434" s="57"/>
      <c r="E31434" s="62"/>
    </row>
    <row r="31435">
      <c r="A31435" s="61"/>
      <c r="B31435" s="61"/>
      <c r="C31435" s="61"/>
      <c r="D31435" s="57"/>
      <c r="E31435" s="62"/>
    </row>
    <row r="31436">
      <c r="A31436" s="61"/>
      <c r="B31436" s="61"/>
      <c r="C31436" s="61"/>
      <c r="D31436" s="57"/>
      <c r="E31436" s="62"/>
    </row>
    <row r="31437">
      <c r="A31437" s="61"/>
      <c r="B31437" s="61"/>
      <c r="C31437" s="61"/>
      <c r="D31437" s="57"/>
      <c r="E31437" s="62"/>
    </row>
    <row r="31438">
      <c r="A31438" s="61"/>
      <c r="B31438" s="61"/>
      <c r="C31438" s="61"/>
      <c r="D31438" s="57"/>
      <c r="E31438" s="62"/>
    </row>
    <row r="31439">
      <c r="A31439" s="61"/>
      <c r="B31439" s="61"/>
      <c r="C31439" s="61"/>
      <c r="D31439" s="57"/>
      <c r="E31439" s="62"/>
    </row>
    <row r="31440">
      <c r="A31440" s="61"/>
      <c r="B31440" s="61"/>
      <c r="C31440" s="61"/>
      <c r="D31440" s="57"/>
      <c r="E31440" s="62"/>
    </row>
    <row r="31441">
      <c r="A31441" s="61"/>
      <c r="B31441" s="61"/>
      <c r="C31441" s="61"/>
      <c r="D31441" s="57"/>
      <c r="E31441" s="62"/>
    </row>
    <row r="31442">
      <c r="A31442" s="61"/>
      <c r="B31442" s="61"/>
      <c r="C31442" s="61"/>
      <c r="D31442" s="57"/>
      <c r="E31442" s="62"/>
    </row>
    <row r="31443">
      <c r="A31443" s="61"/>
      <c r="B31443" s="61"/>
      <c r="C31443" s="61"/>
      <c r="D31443" s="57"/>
      <c r="E31443" s="62"/>
    </row>
    <row r="31444">
      <c r="A31444" s="61"/>
      <c r="B31444" s="61"/>
      <c r="C31444" s="61"/>
      <c r="D31444" s="57"/>
      <c r="E31444" s="62"/>
    </row>
    <row r="31445">
      <c r="A31445" s="61"/>
      <c r="B31445" s="61"/>
      <c r="C31445" s="61"/>
      <c r="D31445" s="57"/>
      <c r="E31445" s="62"/>
    </row>
    <row r="31446">
      <c r="A31446" s="61"/>
      <c r="B31446" s="61"/>
      <c r="C31446" s="61"/>
      <c r="D31446" s="57"/>
      <c r="E31446" s="62"/>
    </row>
    <row r="31447">
      <c r="A31447" s="61"/>
      <c r="B31447" s="61"/>
      <c r="C31447" s="61"/>
      <c r="D31447" s="57"/>
      <c r="E31447" s="62"/>
    </row>
    <row r="31448">
      <c r="A31448" s="61"/>
      <c r="B31448" s="61"/>
      <c r="C31448" s="61"/>
      <c r="D31448" s="57"/>
      <c r="E31448" s="62"/>
    </row>
    <row r="31449">
      <c r="A31449" s="61"/>
      <c r="B31449" s="61"/>
      <c r="C31449" s="61"/>
      <c r="D31449" s="57"/>
      <c r="E31449" s="62"/>
    </row>
    <row r="31450">
      <c r="A31450" s="61"/>
      <c r="B31450" s="61"/>
      <c r="C31450" s="61"/>
      <c r="D31450" s="57"/>
      <c r="E31450" s="62"/>
    </row>
    <row r="31451">
      <c r="A31451" s="61"/>
      <c r="B31451" s="61"/>
      <c r="C31451" s="61"/>
      <c r="D31451" s="57"/>
      <c r="E31451" s="62"/>
    </row>
    <row r="31452">
      <c r="A31452" s="61"/>
      <c r="B31452" s="61"/>
      <c r="C31452" s="61"/>
      <c r="D31452" s="57"/>
      <c r="E31452" s="62"/>
    </row>
    <row r="31453">
      <c r="A31453" s="61"/>
      <c r="B31453" s="61"/>
      <c r="C31453" s="61"/>
      <c r="D31453" s="57"/>
      <c r="E31453" s="62"/>
    </row>
    <row r="31454">
      <c r="A31454" s="61"/>
      <c r="B31454" s="61"/>
      <c r="C31454" s="61"/>
      <c r="D31454" s="57"/>
      <c r="E31454" s="62"/>
    </row>
    <row r="31455">
      <c r="A31455" s="61"/>
      <c r="B31455" s="61"/>
      <c r="C31455" s="61"/>
      <c r="D31455" s="57"/>
      <c r="E31455" s="62"/>
    </row>
    <row r="31456">
      <c r="A31456" s="61"/>
      <c r="B31456" s="61"/>
      <c r="C31456" s="61"/>
      <c r="D31456" s="57"/>
      <c r="E31456" s="62"/>
    </row>
    <row r="31457">
      <c r="A31457" s="61"/>
      <c r="B31457" s="61"/>
      <c r="C31457" s="61"/>
      <c r="D31457" s="57"/>
      <c r="E31457" s="62"/>
    </row>
    <row r="31458">
      <c r="A31458" s="61"/>
      <c r="B31458" s="61"/>
      <c r="C31458" s="61"/>
      <c r="D31458" s="57"/>
      <c r="E31458" s="62"/>
    </row>
    <row r="31459">
      <c r="A31459" s="61"/>
      <c r="B31459" s="61"/>
      <c r="C31459" s="61"/>
      <c r="D31459" s="57"/>
      <c r="E31459" s="62"/>
    </row>
    <row r="31460">
      <c r="A31460" s="61"/>
      <c r="B31460" s="61"/>
      <c r="C31460" s="61"/>
      <c r="D31460" s="57"/>
      <c r="E31460" s="62"/>
    </row>
    <row r="31461">
      <c r="A31461" s="61"/>
      <c r="B31461" s="61"/>
      <c r="C31461" s="61"/>
      <c r="D31461" s="57"/>
      <c r="E31461" s="62"/>
    </row>
    <row r="31462">
      <c r="A31462" s="61"/>
      <c r="B31462" s="61"/>
      <c r="C31462" s="61"/>
      <c r="D31462" s="57"/>
      <c r="E31462" s="62"/>
    </row>
    <row r="31463">
      <c r="A31463" s="61"/>
      <c r="B31463" s="61"/>
      <c r="C31463" s="61"/>
      <c r="D31463" s="57"/>
      <c r="E31463" s="62"/>
    </row>
    <row r="31464">
      <c r="A31464" s="61"/>
      <c r="B31464" s="61"/>
      <c r="C31464" s="61"/>
      <c r="D31464" s="57"/>
      <c r="E31464" s="62"/>
    </row>
    <row r="31465">
      <c r="A31465" s="61"/>
      <c r="B31465" s="61"/>
      <c r="C31465" s="61"/>
      <c r="D31465" s="57"/>
      <c r="E31465" s="62"/>
    </row>
    <row r="31466">
      <c r="A31466" s="61"/>
      <c r="B31466" s="61"/>
      <c r="C31466" s="61"/>
      <c r="D31466" s="57"/>
      <c r="E31466" s="62"/>
    </row>
    <row r="31467">
      <c r="A31467" s="61"/>
      <c r="B31467" s="61"/>
      <c r="C31467" s="61"/>
      <c r="D31467" s="57"/>
      <c r="E31467" s="62"/>
    </row>
    <row r="31468">
      <c r="A31468" s="61"/>
      <c r="B31468" s="61"/>
      <c r="C31468" s="61"/>
      <c r="D31468" s="57"/>
      <c r="E31468" s="62"/>
    </row>
    <row r="31469">
      <c r="A31469" s="61"/>
      <c r="B31469" s="61"/>
      <c r="C31469" s="61"/>
      <c r="D31469" s="57"/>
      <c r="E31469" s="62"/>
    </row>
    <row r="31470">
      <c r="A31470" s="61"/>
      <c r="B31470" s="61"/>
      <c r="C31470" s="61"/>
      <c r="D31470" s="57"/>
      <c r="E31470" s="62"/>
    </row>
    <row r="31471">
      <c r="A31471" s="61"/>
      <c r="B31471" s="61"/>
      <c r="C31471" s="61"/>
      <c r="D31471" s="57"/>
      <c r="E31471" s="62"/>
    </row>
    <row r="31472">
      <c r="A31472" s="61"/>
      <c r="B31472" s="61"/>
      <c r="C31472" s="61"/>
      <c r="D31472" s="57"/>
      <c r="E31472" s="62"/>
    </row>
    <row r="31473">
      <c r="A31473" s="61"/>
      <c r="B31473" s="61"/>
      <c r="C31473" s="61"/>
      <c r="D31473" s="57"/>
      <c r="E31473" s="62"/>
    </row>
    <row r="31474">
      <c r="A31474" s="61"/>
      <c r="B31474" s="61"/>
      <c r="C31474" s="61"/>
      <c r="D31474" s="57"/>
      <c r="E31474" s="62"/>
    </row>
    <row r="31475">
      <c r="A31475" s="61"/>
      <c r="B31475" s="61"/>
      <c r="C31475" s="61"/>
      <c r="D31475" s="57"/>
      <c r="E31475" s="62"/>
    </row>
    <row r="31476">
      <c r="A31476" s="61"/>
      <c r="B31476" s="61"/>
      <c r="C31476" s="61"/>
      <c r="D31476" s="57"/>
      <c r="E31476" s="62"/>
    </row>
    <row r="31477">
      <c r="A31477" s="61"/>
      <c r="B31477" s="61"/>
      <c r="C31477" s="61"/>
      <c r="D31477" s="57"/>
      <c r="E31477" s="62"/>
    </row>
    <row r="31478">
      <c r="A31478" s="61"/>
      <c r="B31478" s="61"/>
      <c r="C31478" s="61"/>
      <c r="D31478" s="57"/>
      <c r="E31478" s="62"/>
    </row>
    <row r="31479">
      <c r="A31479" s="61"/>
      <c r="B31479" s="61"/>
      <c r="C31479" s="61"/>
      <c r="D31479" s="57"/>
      <c r="E31479" s="62"/>
    </row>
    <row r="31480">
      <c r="A31480" s="61"/>
      <c r="B31480" s="61"/>
      <c r="C31480" s="61"/>
      <c r="D31480" s="57"/>
      <c r="E31480" s="62"/>
    </row>
    <row r="31481">
      <c r="A31481" s="61"/>
      <c r="B31481" s="61"/>
      <c r="C31481" s="61"/>
      <c r="D31481" s="57"/>
      <c r="E31481" s="62"/>
    </row>
    <row r="31482">
      <c r="A31482" s="61"/>
      <c r="B31482" s="61"/>
      <c r="C31482" s="61"/>
      <c r="D31482" s="57"/>
      <c r="E31482" s="62"/>
    </row>
    <row r="31483">
      <c r="A31483" s="61"/>
      <c r="B31483" s="61"/>
      <c r="C31483" s="61"/>
      <c r="D31483" s="57"/>
      <c r="E31483" s="62"/>
    </row>
    <row r="31484">
      <c r="A31484" s="61"/>
      <c r="B31484" s="61"/>
      <c r="C31484" s="61"/>
      <c r="D31484" s="57"/>
      <c r="E31484" s="62"/>
    </row>
    <row r="31485">
      <c r="A31485" s="61"/>
      <c r="B31485" s="61"/>
      <c r="C31485" s="61"/>
      <c r="D31485" s="57"/>
      <c r="E31485" s="62"/>
    </row>
    <row r="31486">
      <c r="A31486" s="61"/>
      <c r="B31486" s="61"/>
      <c r="C31486" s="61"/>
      <c r="D31486" s="57"/>
      <c r="E31486" s="62"/>
    </row>
    <row r="31487">
      <c r="A31487" s="61"/>
      <c r="B31487" s="61"/>
      <c r="C31487" s="61"/>
      <c r="D31487" s="57"/>
      <c r="E31487" s="62"/>
    </row>
    <row r="31488">
      <c r="A31488" s="61"/>
      <c r="B31488" s="61"/>
      <c r="C31488" s="61"/>
      <c r="D31488" s="57"/>
      <c r="E31488" s="62"/>
    </row>
    <row r="31489">
      <c r="A31489" s="61"/>
      <c r="B31489" s="61"/>
      <c r="C31489" s="61"/>
      <c r="D31489" s="57"/>
      <c r="E31489" s="62"/>
    </row>
    <row r="31490">
      <c r="A31490" s="61"/>
      <c r="B31490" s="61"/>
      <c r="C31490" s="61"/>
      <c r="D31490" s="57"/>
      <c r="E31490" s="62"/>
    </row>
    <row r="31491">
      <c r="A31491" s="61"/>
      <c r="B31491" s="61"/>
      <c r="C31491" s="61"/>
      <c r="D31491" s="57"/>
      <c r="E31491" s="62"/>
    </row>
    <row r="31492">
      <c r="A31492" s="61"/>
      <c r="B31492" s="61"/>
      <c r="C31492" s="61"/>
      <c r="D31492" s="57"/>
      <c r="E31492" s="62"/>
    </row>
    <row r="31493">
      <c r="A31493" s="61"/>
      <c r="B31493" s="61"/>
      <c r="C31493" s="61"/>
      <c r="D31493" s="57"/>
      <c r="E31493" s="62"/>
    </row>
    <row r="31494">
      <c r="A31494" s="61"/>
      <c r="B31494" s="61"/>
      <c r="C31494" s="61"/>
      <c r="D31494" s="57"/>
      <c r="E31494" s="62"/>
    </row>
    <row r="31495">
      <c r="A31495" s="61"/>
      <c r="B31495" s="61"/>
      <c r="C31495" s="61"/>
      <c r="D31495" s="57"/>
      <c r="E31495" s="62"/>
    </row>
    <row r="31496">
      <c r="A31496" s="61"/>
      <c r="B31496" s="61"/>
      <c r="C31496" s="61"/>
      <c r="D31496" s="57"/>
      <c r="E31496" s="62"/>
    </row>
    <row r="31497">
      <c r="A31497" s="61"/>
      <c r="B31497" s="61"/>
      <c r="C31497" s="61"/>
      <c r="D31497" s="57"/>
      <c r="E31497" s="62"/>
    </row>
    <row r="31498">
      <c r="A31498" s="61"/>
      <c r="B31498" s="61"/>
      <c r="C31498" s="61"/>
      <c r="D31498" s="57"/>
      <c r="E31498" s="62"/>
    </row>
    <row r="31499">
      <c r="A31499" s="61"/>
      <c r="B31499" s="61"/>
      <c r="C31499" s="61"/>
      <c r="D31499" s="57"/>
      <c r="E31499" s="62"/>
    </row>
    <row r="31500">
      <c r="A31500" s="61"/>
      <c r="B31500" s="61"/>
      <c r="C31500" s="61"/>
      <c r="D31500" s="57"/>
      <c r="E31500" s="62"/>
    </row>
    <row r="31501">
      <c r="A31501" s="61"/>
      <c r="B31501" s="61"/>
      <c r="C31501" s="61"/>
      <c r="D31501" s="57"/>
      <c r="E31501" s="62"/>
    </row>
    <row r="31502">
      <c r="A31502" s="61"/>
      <c r="B31502" s="61"/>
      <c r="C31502" s="61"/>
      <c r="D31502" s="57"/>
      <c r="E31502" s="62"/>
    </row>
    <row r="31503">
      <c r="A31503" s="61"/>
      <c r="B31503" s="61"/>
      <c r="C31503" s="61"/>
      <c r="D31503" s="57"/>
      <c r="E31503" s="62"/>
    </row>
    <row r="31504">
      <c r="A31504" s="61"/>
      <c r="B31504" s="61"/>
      <c r="C31504" s="61"/>
      <c r="D31504" s="57"/>
      <c r="E31504" s="62"/>
    </row>
    <row r="31505">
      <c r="A31505" s="61"/>
      <c r="B31505" s="61"/>
      <c r="C31505" s="61"/>
      <c r="D31505" s="57"/>
      <c r="E31505" s="62"/>
    </row>
    <row r="31506">
      <c r="A31506" s="61"/>
      <c r="B31506" s="61"/>
      <c r="C31506" s="61"/>
      <c r="D31506" s="57"/>
      <c r="E31506" s="62"/>
    </row>
    <row r="31507">
      <c r="A31507" s="61"/>
      <c r="B31507" s="61"/>
      <c r="C31507" s="61"/>
      <c r="D31507" s="57"/>
      <c r="E31507" s="62"/>
    </row>
    <row r="31508">
      <c r="A31508" s="61"/>
      <c r="B31508" s="61"/>
      <c r="C31508" s="61"/>
      <c r="D31508" s="57"/>
      <c r="E31508" s="62"/>
    </row>
    <row r="31509">
      <c r="A31509" s="61"/>
      <c r="B31509" s="61"/>
      <c r="C31509" s="61"/>
      <c r="D31509" s="57"/>
      <c r="E31509" s="62"/>
    </row>
    <row r="31510">
      <c r="A31510" s="61"/>
      <c r="B31510" s="61"/>
      <c r="C31510" s="61"/>
      <c r="D31510" s="57"/>
      <c r="E31510" s="62"/>
    </row>
    <row r="31511">
      <c r="A31511" s="61"/>
      <c r="B31511" s="61"/>
      <c r="C31511" s="61"/>
      <c r="D31511" s="57"/>
      <c r="E31511" s="62"/>
    </row>
    <row r="31512">
      <c r="A31512" s="61"/>
      <c r="B31512" s="61"/>
      <c r="C31512" s="61"/>
      <c r="D31512" s="57"/>
      <c r="E31512" s="62"/>
    </row>
    <row r="31513">
      <c r="A31513" s="61"/>
      <c r="B31513" s="61"/>
      <c r="C31513" s="61"/>
      <c r="D31513" s="57"/>
      <c r="E31513" s="62"/>
    </row>
    <row r="31514">
      <c r="A31514" s="61"/>
      <c r="B31514" s="61"/>
      <c r="C31514" s="61"/>
      <c r="D31514" s="57"/>
      <c r="E31514" s="62"/>
    </row>
    <row r="31515">
      <c r="A31515" s="61"/>
      <c r="B31515" s="61"/>
      <c r="C31515" s="61"/>
      <c r="D31515" s="57"/>
      <c r="E31515" s="62"/>
    </row>
    <row r="31516">
      <c r="A31516" s="61"/>
      <c r="B31516" s="61"/>
      <c r="C31516" s="61"/>
      <c r="D31516" s="57"/>
      <c r="E31516" s="62"/>
    </row>
    <row r="31517">
      <c r="A31517" s="61"/>
      <c r="B31517" s="61"/>
      <c r="C31517" s="61"/>
      <c r="D31517" s="57"/>
      <c r="E31517" s="62"/>
    </row>
    <row r="31518">
      <c r="A31518" s="61"/>
      <c r="B31518" s="61"/>
      <c r="C31518" s="61"/>
      <c r="D31518" s="57"/>
      <c r="E31518" s="62"/>
    </row>
    <row r="31519">
      <c r="A31519" s="61"/>
      <c r="B31519" s="61"/>
      <c r="C31519" s="61"/>
      <c r="D31519" s="57"/>
      <c r="E31519" s="62"/>
    </row>
    <row r="31520">
      <c r="A31520" s="61"/>
      <c r="B31520" s="61"/>
      <c r="C31520" s="61"/>
      <c r="D31520" s="57"/>
      <c r="E31520" s="62"/>
    </row>
    <row r="31521">
      <c r="A31521" s="61"/>
      <c r="B31521" s="61"/>
      <c r="C31521" s="61"/>
      <c r="D31521" s="57"/>
      <c r="E31521" s="62"/>
    </row>
    <row r="31522">
      <c r="A31522" s="61"/>
      <c r="B31522" s="61"/>
      <c r="C31522" s="61"/>
      <c r="D31522" s="57"/>
      <c r="E31522" s="62"/>
    </row>
    <row r="31523">
      <c r="A31523" s="61"/>
      <c r="B31523" s="61"/>
      <c r="C31523" s="61"/>
      <c r="D31523" s="57"/>
      <c r="E31523" s="62"/>
    </row>
    <row r="31524">
      <c r="A31524" s="61"/>
      <c r="B31524" s="61"/>
      <c r="C31524" s="61"/>
      <c r="D31524" s="57"/>
      <c r="E31524" s="62"/>
    </row>
    <row r="31525">
      <c r="A31525" s="61"/>
      <c r="B31525" s="61"/>
      <c r="C31525" s="61"/>
      <c r="D31525" s="57"/>
      <c r="E31525" s="62"/>
    </row>
    <row r="31526">
      <c r="A31526" s="61"/>
      <c r="B31526" s="61"/>
      <c r="C31526" s="61"/>
      <c r="D31526" s="57"/>
      <c r="E31526" s="62"/>
    </row>
    <row r="31527">
      <c r="A31527" s="61"/>
      <c r="B31527" s="61"/>
      <c r="C31527" s="61"/>
      <c r="D31527" s="57"/>
      <c r="E31527" s="62"/>
    </row>
    <row r="31528">
      <c r="A31528" s="61"/>
      <c r="B31528" s="61"/>
      <c r="C31528" s="61"/>
      <c r="D31528" s="57"/>
      <c r="E31528" s="62"/>
    </row>
    <row r="31529">
      <c r="A31529" s="61"/>
      <c r="B31529" s="61"/>
      <c r="C31529" s="61"/>
      <c r="D31529" s="57"/>
      <c r="E31529" s="62"/>
    </row>
    <row r="31530">
      <c r="A31530" s="61"/>
      <c r="B31530" s="61"/>
      <c r="C31530" s="61"/>
      <c r="D31530" s="57"/>
      <c r="E31530" s="62"/>
    </row>
    <row r="31531">
      <c r="A31531" s="61"/>
      <c r="B31531" s="61"/>
      <c r="C31531" s="61"/>
      <c r="D31531" s="57"/>
      <c r="E31531" s="62"/>
    </row>
    <row r="31532">
      <c r="A31532" s="61"/>
      <c r="B31532" s="61"/>
      <c r="C31532" s="61"/>
      <c r="D31532" s="57"/>
      <c r="E31532" s="62"/>
    </row>
    <row r="31533">
      <c r="A31533" s="61"/>
      <c r="B31533" s="61"/>
      <c r="C31533" s="61"/>
      <c r="D31533" s="57"/>
      <c r="E31533" s="62"/>
    </row>
    <row r="31534">
      <c r="A31534" s="61"/>
      <c r="B31534" s="61"/>
      <c r="C31534" s="61"/>
      <c r="D31534" s="57"/>
      <c r="E31534" s="62"/>
    </row>
    <row r="31535">
      <c r="A31535" s="61"/>
      <c r="B31535" s="61"/>
      <c r="C31535" s="61"/>
      <c r="D31535" s="57"/>
      <c r="E31535" s="62"/>
    </row>
    <row r="31536">
      <c r="A31536" s="61"/>
      <c r="B31536" s="61"/>
      <c r="C31536" s="61"/>
      <c r="D31536" s="57"/>
      <c r="E31536" s="62"/>
    </row>
    <row r="31537">
      <c r="A31537" s="61"/>
      <c r="B31537" s="61"/>
      <c r="C31537" s="61"/>
      <c r="D31537" s="57"/>
      <c r="E31537" s="62"/>
    </row>
    <row r="31538">
      <c r="A31538" s="61"/>
      <c r="B31538" s="61"/>
      <c r="C31538" s="61"/>
      <c r="D31538" s="57"/>
      <c r="E31538" s="62"/>
    </row>
    <row r="31539">
      <c r="A31539" s="61"/>
      <c r="B31539" s="61"/>
      <c r="C31539" s="61"/>
      <c r="D31539" s="57"/>
      <c r="E31539" s="62"/>
    </row>
    <row r="31540">
      <c r="A31540" s="61"/>
      <c r="B31540" s="61"/>
      <c r="C31540" s="61"/>
      <c r="D31540" s="57"/>
      <c r="E31540" s="62"/>
    </row>
    <row r="31541">
      <c r="A31541" s="61"/>
      <c r="B31541" s="61"/>
      <c r="C31541" s="61"/>
      <c r="D31541" s="57"/>
      <c r="E31541" s="62"/>
    </row>
    <row r="31542">
      <c r="A31542" s="61"/>
      <c r="B31542" s="61"/>
      <c r="C31542" s="61"/>
      <c r="D31542" s="57"/>
      <c r="E31542" s="62"/>
    </row>
    <row r="31543">
      <c r="A31543" s="61"/>
      <c r="B31543" s="61"/>
      <c r="C31543" s="61"/>
      <c r="D31543" s="57"/>
      <c r="E31543" s="62"/>
    </row>
    <row r="31544">
      <c r="A31544" s="61"/>
      <c r="B31544" s="61"/>
      <c r="C31544" s="61"/>
      <c r="D31544" s="57"/>
      <c r="E31544" s="62"/>
    </row>
    <row r="31545">
      <c r="A31545" s="61"/>
      <c r="B31545" s="61"/>
      <c r="C31545" s="61"/>
      <c r="D31545" s="57"/>
      <c r="E31545" s="62"/>
    </row>
    <row r="31546">
      <c r="A31546" s="61"/>
      <c r="B31546" s="61"/>
      <c r="C31546" s="61"/>
      <c r="D31546" s="57"/>
      <c r="E31546" s="62"/>
    </row>
    <row r="31547">
      <c r="A31547" s="61"/>
      <c r="B31547" s="61"/>
      <c r="C31547" s="61"/>
      <c r="D31547" s="57"/>
      <c r="E31547" s="62"/>
    </row>
    <row r="31548">
      <c r="A31548" s="61"/>
      <c r="B31548" s="61"/>
      <c r="C31548" s="61"/>
      <c r="D31548" s="57"/>
      <c r="E31548" s="62"/>
    </row>
    <row r="31549">
      <c r="A31549" s="61"/>
      <c r="B31549" s="61"/>
      <c r="C31549" s="61"/>
      <c r="D31549" s="57"/>
      <c r="E31549" s="62"/>
    </row>
    <row r="31550">
      <c r="A31550" s="61"/>
      <c r="B31550" s="61"/>
      <c r="C31550" s="61"/>
      <c r="D31550" s="57"/>
      <c r="E31550" s="62"/>
    </row>
    <row r="31551">
      <c r="A31551" s="61"/>
      <c r="B31551" s="61"/>
      <c r="C31551" s="61"/>
      <c r="D31551" s="57"/>
      <c r="E31551" s="62"/>
    </row>
    <row r="31552">
      <c r="A31552" s="61"/>
      <c r="B31552" s="61"/>
      <c r="C31552" s="61"/>
      <c r="D31552" s="57"/>
      <c r="E31552" s="62"/>
    </row>
    <row r="31553">
      <c r="A31553" s="61"/>
      <c r="B31553" s="61"/>
      <c r="C31553" s="61"/>
      <c r="D31553" s="57"/>
      <c r="E31553" s="62"/>
    </row>
    <row r="31554">
      <c r="A31554" s="61"/>
      <c r="B31554" s="61"/>
      <c r="C31554" s="61"/>
      <c r="D31554" s="57"/>
      <c r="E31554" s="62"/>
    </row>
    <row r="31555">
      <c r="A31555" s="61"/>
      <c r="B31555" s="61"/>
      <c r="C31555" s="61"/>
      <c r="D31555" s="57"/>
      <c r="E31555" s="62"/>
    </row>
    <row r="31556">
      <c r="A31556" s="61"/>
      <c r="B31556" s="61"/>
      <c r="C31556" s="61"/>
      <c r="D31556" s="57"/>
      <c r="E31556" s="62"/>
    </row>
    <row r="31557">
      <c r="A31557" s="61"/>
      <c r="B31557" s="61"/>
      <c r="C31557" s="61"/>
      <c r="D31557" s="57"/>
      <c r="E31557" s="62"/>
    </row>
    <row r="31558">
      <c r="A31558" s="61"/>
      <c r="B31558" s="61"/>
      <c r="C31558" s="61"/>
      <c r="D31558" s="57"/>
      <c r="E31558" s="62"/>
    </row>
    <row r="31559">
      <c r="A31559" s="61"/>
      <c r="B31559" s="61"/>
      <c r="C31559" s="61"/>
      <c r="D31559" s="57"/>
      <c r="E31559" s="62"/>
    </row>
    <row r="31560">
      <c r="A31560" s="61"/>
      <c r="B31560" s="61"/>
      <c r="C31560" s="61"/>
      <c r="D31560" s="57"/>
      <c r="E31560" s="62"/>
    </row>
    <row r="31561">
      <c r="A31561" s="61"/>
      <c r="B31561" s="61"/>
      <c r="C31561" s="61"/>
      <c r="D31561" s="57"/>
      <c r="E31561" s="62"/>
    </row>
    <row r="31562">
      <c r="A31562" s="61"/>
      <c r="B31562" s="61"/>
      <c r="C31562" s="61"/>
      <c r="D31562" s="57"/>
      <c r="E31562" s="62"/>
    </row>
    <row r="31563">
      <c r="A31563" s="61"/>
      <c r="B31563" s="61"/>
      <c r="C31563" s="61"/>
      <c r="D31563" s="57"/>
      <c r="E31563" s="62"/>
    </row>
    <row r="31564">
      <c r="A31564" s="61"/>
      <c r="B31564" s="61"/>
      <c r="C31564" s="61"/>
      <c r="D31564" s="57"/>
      <c r="E31564" s="62"/>
    </row>
    <row r="31565">
      <c r="A31565" s="61"/>
      <c r="B31565" s="61"/>
      <c r="C31565" s="61"/>
      <c r="D31565" s="57"/>
      <c r="E31565" s="62"/>
    </row>
    <row r="31566">
      <c r="A31566" s="61"/>
      <c r="B31566" s="61"/>
      <c r="C31566" s="61"/>
      <c r="D31566" s="57"/>
      <c r="E31566" s="62"/>
    </row>
    <row r="31567">
      <c r="A31567" s="61"/>
      <c r="B31567" s="61"/>
      <c r="C31567" s="61"/>
      <c r="D31567" s="57"/>
      <c r="E31567" s="62"/>
    </row>
    <row r="31568">
      <c r="A31568" s="61"/>
      <c r="B31568" s="61"/>
      <c r="C31568" s="61"/>
      <c r="D31568" s="57"/>
      <c r="E31568" s="62"/>
    </row>
    <row r="31569">
      <c r="A31569" s="61"/>
      <c r="B31569" s="61"/>
      <c r="C31569" s="61"/>
      <c r="D31569" s="57"/>
      <c r="E31569" s="62"/>
    </row>
    <row r="31570">
      <c r="A31570" s="61"/>
      <c r="B31570" s="61"/>
      <c r="C31570" s="61"/>
      <c r="D31570" s="57"/>
      <c r="E31570" s="62"/>
    </row>
    <row r="31571">
      <c r="A31571" s="61"/>
      <c r="B31571" s="61"/>
      <c r="C31571" s="61"/>
      <c r="D31571" s="57"/>
      <c r="E31571" s="62"/>
    </row>
    <row r="31572">
      <c r="A31572" s="61"/>
      <c r="B31572" s="61"/>
      <c r="C31572" s="61"/>
      <c r="D31572" s="57"/>
      <c r="E31572" s="62"/>
    </row>
    <row r="31573">
      <c r="A31573" s="61"/>
      <c r="B31573" s="61"/>
      <c r="C31573" s="61"/>
      <c r="D31573" s="57"/>
      <c r="E31573" s="62"/>
    </row>
    <row r="31574">
      <c r="A31574" s="61"/>
      <c r="B31574" s="61"/>
      <c r="C31574" s="61"/>
      <c r="D31574" s="57"/>
      <c r="E31574" s="62"/>
    </row>
    <row r="31575">
      <c r="A31575" s="61"/>
      <c r="B31575" s="61"/>
      <c r="C31575" s="61"/>
      <c r="D31575" s="57"/>
      <c r="E31575" s="62"/>
    </row>
    <row r="31576">
      <c r="A31576" s="61"/>
      <c r="B31576" s="61"/>
      <c r="C31576" s="61"/>
      <c r="D31576" s="57"/>
      <c r="E31576" s="62"/>
    </row>
    <row r="31577">
      <c r="A31577" s="61"/>
      <c r="B31577" s="61"/>
      <c r="C31577" s="61"/>
      <c r="D31577" s="57"/>
      <c r="E31577" s="62"/>
    </row>
    <row r="31578">
      <c r="A31578" s="61"/>
      <c r="B31578" s="61"/>
      <c r="C31578" s="61"/>
      <c r="D31578" s="57"/>
      <c r="E31578" s="62"/>
    </row>
    <row r="31579">
      <c r="A31579" s="61"/>
      <c r="B31579" s="61"/>
      <c r="C31579" s="61"/>
      <c r="D31579" s="57"/>
      <c r="E31579" s="62"/>
    </row>
    <row r="31580">
      <c r="A31580" s="61"/>
      <c r="B31580" s="61"/>
      <c r="C31580" s="61"/>
      <c r="D31580" s="57"/>
      <c r="E31580" s="62"/>
    </row>
    <row r="31581">
      <c r="A31581" s="61"/>
      <c r="B31581" s="61"/>
      <c r="C31581" s="61"/>
      <c r="D31581" s="57"/>
      <c r="E31581" s="62"/>
    </row>
    <row r="31582">
      <c r="A31582" s="61"/>
      <c r="B31582" s="61"/>
      <c r="C31582" s="61"/>
      <c r="D31582" s="57"/>
      <c r="E31582" s="62"/>
    </row>
    <row r="31583">
      <c r="A31583" s="61"/>
      <c r="B31583" s="61"/>
      <c r="C31583" s="61"/>
      <c r="D31583" s="57"/>
      <c r="E31583" s="62"/>
    </row>
    <row r="31584">
      <c r="A31584" s="61"/>
      <c r="B31584" s="61"/>
      <c r="C31584" s="61"/>
      <c r="D31584" s="57"/>
      <c r="E31584" s="62"/>
    </row>
    <row r="31585">
      <c r="A31585" s="61"/>
      <c r="B31585" s="61"/>
      <c r="C31585" s="61"/>
      <c r="D31585" s="57"/>
      <c r="E31585" s="62"/>
    </row>
    <row r="31586">
      <c r="A31586" s="61"/>
      <c r="B31586" s="61"/>
      <c r="C31586" s="61"/>
      <c r="D31586" s="57"/>
      <c r="E31586" s="62"/>
    </row>
    <row r="31587">
      <c r="A31587" s="61"/>
      <c r="B31587" s="61"/>
      <c r="C31587" s="61"/>
      <c r="D31587" s="57"/>
      <c r="E31587" s="62"/>
    </row>
    <row r="31588">
      <c r="A31588" s="61"/>
      <c r="B31588" s="61"/>
      <c r="C31588" s="61"/>
      <c r="D31588" s="57"/>
      <c r="E31588" s="62"/>
    </row>
    <row r="31589">
      <c r="A31589" s="61"/>
      <c r="B31589" s="61"/>
      <c r="C31589" s="61"/>
      <c r="D31589" s="57"/>
      <c r="E31589" s="62"/>
    </row>
    <row r="31590">
      <c r="A31590" s="61"/>
      <c r="B31590" s="61"/>
      <c r="C31590" s="61"/>
      <c r="D31590" s="57"/>
      <c r="E31590" s="62"/>
    </row>
    <row r="31591">
      <c r="A31591" s="61"/>
      <c r="B31591" s="61"/>
      <c r="C31591" s="61"/>
      <c r="D31591" s="57"/>
      <c r="E31591" s="62"/>
    </row>
    <row r="31592">
      <c r="A31592" s="61"/>
      <c r="B31592" s="61"/>
      <c r="C31592" s="61"/>
      <c r="D31592" s="57"/>
      <c r="E31592" s="62"/>
    </row>
    <row r="31593">
      <c r="A31593" s="61"/>
      <c r="B31593" s="61"/>
      <c r="C31593" s="61"/>
      <c r="D31593" s="57"/>
      <c r="E31593" s="62"/>
    </row>
    <row r="31594">
      <c r="A31594" s="61"/>
      <c r="B31594" s="61"/>
      <c r="C31594" s="61"/>
      <c r="D31594" s="57"/>
      <c r="E31594" s="62"/>
    </row>
    <row r="31595">
      <c r="A31595" s="61"/>
      <c r="B31595" s="61"/>
      <c r="C31595" s="61"/>
      <c r="D31595" s="57"/>
      <c r="E31595" s="62"/>
    </row>
    <row r="31596">
      <c r="A31596" s="61"/>
      <c r="B31596" s="61"/>
      <c r="C31596" s="61"/>
      <c r="D31596" s="57"/>
      <c r="E31596" s="62"/>
    </row>
    <row r="31597">
      <c r="A31597" s="61"/>
      <c r="B31597" s="61"/>
      <c r="C31597" s="61"/>
      <c r="D31597" s="57"/>
      <c r="E31597" s="62"/>
    </row>
    <row r="31598">
      <c r="A31598" s="61"/>
      <c r="B31598" s="61"/>
      <c r="C31598" s="61"/>
      <c r="D31598" s="57"/>
      <c r="E31598" s="62"/>
    </row>
    <row r="31599">
      <c r="A31599" s="61"/>
      <c r="B31599" s="61"/>
      <c r="C31599" s="61"/>
      <c r="D31599" s="57"/>
      <c r="E31599" s="62"/>
    </row>
    <row r="31600">
      <c r="A31600" s="61"/>
      <c r="B31600" s="61"/>
      <c r="C31600" s="61"/>
      <c r="D31600" s="57"/>
      <c r="E31600" s="62"/>
    </row>
    <row r="31601">
      <c r="A31601" s="61"/>
      <c r="B31601" s="61"/>
      <c r="C31601" s="61"/>
      <c r="D31601" s="57"/>
      <c r="E31601" s="62"/>
    </row>
    <row r="31602">
      <c r="A31602" s="61"/>
      <c r="B31602" s="61"/>
      <c r="C31602" s="61"/>
      <c r="D31602" s="57"/>
      <c r="E31602" s="62"/>
    </row>
    <row r="31603">
      <c r="A31603" s="61"/>
      <c r="B31603" s="61"/>
      <c r="C31603" s="61"/>
      <c r="D31603" s="57"/>
      <c r="E31603" s="62"/>
    </row>
    <row r="31604">
      <c r="A31604" s="61"/>
      <c r="B31604" s="61"/>
      <c r="C31604" s="61"/>
      <c r="D31604" s="57"/>
      <c r="E31604" s="62"/>
    </row>
    <row r="31605">
      <c r="A31605" s="61"/>
      <c r="B31605" s="61"/>
      <c r="C31605" s="61"/>
      <c r="D31605" s="57"/>
      <c r="E31605" s="62"/>
    </row>
    <row r="31606">
      <c r="A31606" s="61"/>
      <c r="B31606" s="61"/>
      <c r="C31606" s="61"/>
      <c r="D31606" s="57"/>
      <c r="E31606" s="62"/>
    </row>
    <row r="31607">
      <c r="A31607" s="61"/>
      <c r="B31607" s="61"/>
      <c r="C31607" s="61"/>
      <c r="D31607" s="57"/>
      <c r="E31607" s="62"/>
    </row>
    <row r="31608">
      <c r="A31608" s="61"/>
      <c r="B31608" s="61"/>
      <c r="C31608" s="61"/>
      <c r="D31608" s="57"/>
      <c r="E31608" s="62"/>
    </row>
    <row r="31609">
      <c r="A31609" s="61"/>
      <c r="B31609" s="61"/>
      <c r="C31609" s="61"/>
      <c r="D31609" s="57"/>
      <c r="E31609" s="62"/>
    </row>
    <row r="31610">
      <c r="A31610" s="61"/>
      <c r="B31610" s="61"/>
      <c r="C31610" s="61"/>
      <c r="D31610" s="57"/>
      <c r="E31610" s="62"/>
    </row>
    <row r="31611">
      <c r="A31611" s="61"/>
      <c r="B31611" s="61"/>
      <c r="C31611" s="61"/>
      <c r="D31611" s="57"/>
      <c r="E31611" s="62"/>
    </row>
    <row r="31612">
      <c r="A31612" s="61"/>
      <c r="B31612" s="61"/>
      <c r="C31612" s="61"/>
      <c r="D31612" s="57"/>
      <c r="E31612" s="62"/>
    </row>
    <row r="31613">
      <c r="A31613" s="61"/>
      <c r="B31613" s="61"/>
      <c r="C31613" s="61"/>
      <c r="D31613" s="57"/>
      <c r="E31613" s="62"/>
    </row>
    <row r="31614">
      <c r="A31614" s="61"/>
      <c r="B31614" s="61"/>
      <c r="C31614" s="61"/>
      <c r="D31614" s="57"/>
      <c r="E31614" s="62"/>
    </row>
    <row r="31615">
      <c r="A31615" s="61"/>
      <c r="B31615" s="61"/>
      <c r="C31615" s="61"/>
      <c r="D31615" s="57"/>
      <c r="E31615" s="62"/>
    </row>
    <row r="31616">
      <c r="A31616" s="61"/>
      <c r="B31616" s="61"/>
      <c r="C31616" s="61"/>
      <c r="D31616" s="57"/>
      <c r="E31616" s="62"/>
    </row>
    <row r="31617">
      <c r="A31617" s="61"/>
      <c r="B31617" s="61"/>
      <c r="C31617" s="61"/>
      <c r="D31617" s="57"/>
      <c r="E31617" s="62"/>
    </row>
    <row r="31618">
      <c r="A31618" s="61"/>
      <c r="B31618" s="61"/>
      <c r="C31618" s="61"/>
      <c r="D31618" s="57"/>
      <c r="E31618" s="62"/>
    </row>
    <row r="31619">
      <c r="A31619" s="61"/>
      <c r="B31619" s="61"/>
      <c r="C31619" s="61"/>
      <c r="D31619" s="57"/>
      <c r="E31619" s="62"/>
    </row>
    <row r="31620">
      <c r="A31620" s="61"/>
      <c r="B31620" s="61"/>
      <c r="C31620" s="61"/>
      <c r="D31620" s="57"/>
      <c r="E31620" s="62"/>
    </row>
    <row r="31621">
      <c r="A31621" s="61"/>
      <c r="B31621" s="61"/>
      <c r="C31621" s="61"/>
      <c r="D31621" s="57"/>
      <c r="E31621" s="62"/>
    </row>
    <row r="31622">
      <c r="A31622" s="61"/>
      <c r="B31622" s="61"/>
      <c r="C31622" s="61"/>
      <c r="D31622" s="57"/>
      <c r="E31622" s="62"/>
    </row>
    <row r="31623">
      <c r="A31623" s="61"/>
      <c r="B31623" s="61"/>
      <c r="C31623" s="61"/>
      <c r="D31623" s="57"/>
      <c r="E31623" s="62"/>
    </row>
    <row r="31624">
      <c r="A31624" s="61"/>
      <c r="B31624" s="61"/>
      <c r="C31624" s="61"/>
      <c r="D31624" s="57"/>
      <c r="E31624" s="62"/>
    </row>
    <row r="31625">
      <c r="A31625" s="61"/>
      <c r="B31625" s="61"/>
      <c r="C31625" s="61"/>
      <c r="D31625" s="57"/>
      <c r="E31625" s="62"/>
    </row>
    <row r="31626">
      <c r="A31626" s="61"/>
      <c r="B31626" s="61"/>
      <c r="C31626" s="61"/>
      <c r="D31626" s="57"/>
      <c r="E31626" s="62"/>
    </row>
    <row r="31627">
      <c r="A31627" s="61"/>
      <c r="B31627" s="61"/>
      <c r="C31627" s="61"/>
      <c r="D31627" s="57"/>
      <c r="E31627" s="62"/>
    </row>
    <row r="31628">
      <c r="A31628" s="61"/>
      <c r="B31628" s="61"/>
      <c r="C31628" s="61"/>
      <c r="D31628" s="57"/>
      <c r="E31628" s="62"/>
    </row>
    <row r="31629">
      <c r="A31629" s="61"/>
      <c r="B31629" s="61"/>
      <c r="C31629" s="61"/>
      <c r="D31629" s="57"/>
      <c r="E31629" s="62"/>
    </row>
    <row r="31630">
      <c r="A31630" s="61"/>
      <c r="B31630" s="61"/>
      <c r="C31630" s="61"/>
      <c r="D31630" s="57"/>
      <c r="E31630" s="62"/>
    </row>
    <row r="31631">
      <c r="A31631" s="61"/>
      <c r="B31631" s="61"/>
      <c r="C31631" s="61"/>
      <c r="D31631" s="57"/>
      <c r="E31631" s="62"/>
    </row>
    <row r="31632">
      <c r="A31632" s="61"/>
      <c r="B31632" s="61"/>
      <c r="C31632" s="61"/>
      <c r="D31632" s="57"/>
      <c r="E31632" s="62"/>
    </row>
    <row r="31633">
      <c r="A31633" s="61"/>
      <c r="B31633" s="61"/>
      <c r="C31633" s="61"/>
      <c r="D31633" s="57"/>
      <c r="E31633" s="62"/>
    </row>
    <row r="31634">
      <c r="A31634" s="61"/>
      <c r="B31634" s="61"/>
      <c r="C31634" s="61"/>
      <c r="D31634" s="57"/>
      <c r="E31634" s="62"/>
    </row>
    <row r="31635">
      <c r="A31635" s="61"/>
      <c r="B31635" s="61"/>
      <c r="C31635" s="61"/>
      <c r="D31635" s="57"/>
      <c r="E31635" s="62"/>
    </row>
    <row r="31636">
      <c r="A31636" s="61"/>
      <c r="B31636" s="61"/>
      <c r="C31636" s="61"/>
      <c r="D31636" s="57"/>
      <c r="E31636" s="62"/>
    </row>
    <row r="31637">
      <c r="A31637" s="61"/>
      <c r="B31637" s="61"/>
      <c r="C31637" s="61"/>
      <c r="D31637" s="57"/>
      <c r="E31637" s="62"/>
    </row>
    <row r="31638">
      <c r="A31638" s="61"/>
      <c r="B31638" s="61"/>
      <c r="C31638" s="61"/>
      <c r="D31638" s="57"/>
      <c r="E31638" s="62"/>
    </row>
    <row r="31639">
      <c r="A31639" s="61"/>
      <c r="B31639" s="61"/>
      <c r="C31639" s="61"/>
      <c r="D31639" s="57"/>
      <c r="E31639" s="62"/>
    </row>
    <row r="31640">
      <c r="A31640" s="61"/>
      <c r="B31640" s="61"/>
      <c r="C31640" s="61"/>
      <c r="D31640" s="57"/>
      <c r="E31640" s="62"/>
    </row>
    <row r="31641">
      <c r="A31641" s="61"/>
      <c r="B31641" s="61"/>
      <c r="C31641" s="61"/>
      <c r="D31641" s="57"/>
      <c r="E31641" s="62"/>
    </row>
    <row r="31642">
      <c r="A31642" s="61"/>
      <c r="B31642" s="61"/>
      <c r="C31642" s="61"/>
      <c r="D31642" s="57"/>
      <c r="E31642" s="62"/>
    </row>
    <row r="31643">
      <c r="A31643" s="61"/>
      <c r="B31643" s="61"/>
      <c r="C31643" s="61"/>
      <c r="D31643" s="57"/>
      <c r="E31643" s="62"/>
    </row>
    <row r="31644">
      <c r="A31644" s="61"/>
      <c r="B31644" s="61"/>
      <c r="C31644" s="61"/>
      <c r="D31644" s="57"/>
      <c r="E31644" s="62"/>
    </row>
    <row r="31645">
      <c r="A31645" s="61"/>
      <c r="B31645" s="61"/>
      <c r="C31645" s="61"/>
      <c r="D31645" s="57"/>
      <c r="E31645" s="62"/>
    </row>
    <row r="31646">
      <c r="A31646" s="61"/>
      <c r="B31646" s="61"/>
      <c r="C31646" s="61"/>
      <c r="D31646" s="57"/>
      <c r="E31646" s="62"/>
    </row>
    <row r="31647">
      <c r="A31647" s="61"/>
      <c r="B31647" s="61"/>
      <c r="C31647" s="61"/>
      <c r="D31647" s="57"/>
      <c r="E31647" s="62"/>
    </row>
    <row r="31648">
      <c r="A31648" s="61"/>
      <c r="B31648" s="61"/>
      <c r="C31648" s="61"/>
      <c r="D31648" s="57"/>
      <c r="E31648" s="62"/>
    </row>
    <row r="31649">
      <c r="A31649" s="61"/>
      <c r="B31649" s="61"/>
      <c r="C31649" s="61"/>
      <c r="D31649" s="57"/>
      <c r="E31649" s="62"/>
    </row>
    <row r="31650">
      <c r="A31650" s="61"/>
      <c r="B31650" s="61"/>
      <c r="C31650" s="61"/>
      <c r="D31650" s="57"/>
      <c r="E31650" s="62"/>
    </row>
    <row r="31651">
      <c r="A31651" s="61"/>
      <c r="B31651" s="61"/>
      <c r="C31651" s="61"/>
      <c r="D31651" s="57"/>
      <c r="E31651" s="62"/>
    </row>
    <row r="31652">
      <c r="A31652" s="61"/>
      <c r="B31652" s="61"/>
      <c r="C31652" s="61"/>
      <c r="D31652" s="57"/>
      <c r="E31652" s="62"/>
    </row>
    <row r="31653">
      <c r="A31653" s="61"/>
      <c r="B31653" s="61"/>
      <c r="C31653" s="61"/>
      <c r="D31653" s="57"/>
      <c r="E31653" s="62"/>
    </row>
    <row r="31654">
      <c r="A31654" s="61"/>
      <c r="B31654" s="61"/>
      <c r="C31654" s="61"/>
      <c r="D31654" s="57"/>
      <c r="E31654" s="62"/>
    </row>
    <row r="31655">
      <c r="A31655" s="61"/>
      <c r="B31655" s="61"/>
      <c r="C31655" s="61"/>
      <c r="D31655" s="57"/>
      <c r="E31655" s="62"/>
    </row>
    <row r="31656">
      <c r="A31656" s="61"/>
      <c r="B31656" s="61"/>
      <c r="C31656" s="61"/>
      <c r="D31656" s="57"/>
      <c r="E31656" s="62"/>
    </row>
    <row r="31657">
      <c r="A31657" s="61"/>
      <c r="B31657" s="61"/>
      <c r="C31657" s="61"/>
      <c r="D31657" s="57"/>
      <c r="E31657" s="62"/>
    </row>
    <row r="31658">
      <c r="A31658" s="61"/>
      <c r="B31658" s="61"/>
      <c r="C31658" s="61"/>
      <c r="D31658" s="57"/>
      <c r="E31658" s="62"/>
    </row>
    <row r="31659">
      <c r="A31659" s="61"/>
      <c r="B31659" s="61"/>
      <c r="C31659" s="61"/>
      <c r="D31659" s="57"/>
      <c r="E31659" s="62"/>
    </row>
    <row r="31660">
      <c r="A31660" s="61"/>
      <c r="B31660" s="61"/>
      <c r="C31660" s="61"/>
      <c r="D31660" s="57"/>
      <c r="E31660" s="62"/>
    </row>
    <row r="31661">
      <c r="A31661" s="61"/>
      <c r="B31661" s="61"/>
      <c r="C31661" s="61"/>
      <c r="D31661" s="57"/>
      <c r="E31661" s="62"/>
    </row>
    <row r="31662">
      <c r="A31662" s="61"/>
      <c r="B31662" s="61"/>
      <c r="C31662" s="61"/>
      <c r="D31662" s="57"/>
      <c r="E31662" s="62"/>
    </row>
    <row r="31663">
      <c r="A31663" s="61"/>
      <c r="B31663" s="61"/>
      <c r="C31663" s="61"/>
      <c r="D31663" s="57"/>
      <c r="E31663" s="62"/>
    </row>
    <row r="31664">
      <c r="A31664" s="61"/>
      <c r="B31664" s="61"/>
      <c r="C31664" s="61"/>
      <c r="D31664" s="57"/>
      <c r="E31664" s="62"/>
    </row>
    <row r="31665">
      <c r="A31665" s="61"/>
      <c r="B31665" s="61"/>
      <c r="C31665" s="61"/>
      <c r="D31665" s="57"/>
      <c r="E31665" s="62"/>
    </row>
    <row r="31666">
      <c r="A31666" s="61"/>
      <c r="B31666" s="61"/>
      <c r="C31666" s="61"/>
      <c r="D31666" s="57"/>
      <c r="E31666" s="62"/>
    </row>
    <row r="31667">
      <c r="A31667" s="61"/>
      <c r="B31667" s="61"/>
      <c r="C31667" s="61"/>
      <c r="D31667" s="57"/>
      <c r="E31667" s="62"/>
    </row>
    <row r="31668">
      <c r="A31668" s="61"/>
      <c r="B31668" s="61"/>
      <c r="C31668" s="61"/>
      <c r="D31668" s="57"/>
      <c r="E31668" s="62"/>
    </row>
    <row r="31669">
      <c r="A31669" s="61"/>
      <c r="B31669" s="61"/>
      <c r="C31669" s="61"/>
      <c r="D31669" s="57"/>
      <c r="E31669" s="62"/>
    </row>
    <row r="31670">
      <c r="A31670" s="61"/>
      <c r="B31670" s="61"/>
      <c r="C31670" s="61"/>
      <c r="D31670" s="57"/>
      <c r="E31670" s="62"/>
    </row>
    <row r="31671">
      <c r="A31671" s="61"/>
      <c r="B31671" s="61"/>
      <c r="C31671" s="61"/>
      <c r="D31671" s="57"/>
      <c r="E31671" s="62"/>
    </row>
    <row r="31672">
      <c r="A31672" s="61"/>
      <c r="B31672" s="61"/>
      <c r="C31672" s="61"/>
      <c r="D31672" s="57"/>
      <c r="E31672" s="62"/>
    </row>
    <row r="31673">
      <c r="A31673" s="61"/>
      <c r="B31673" s="61"/>
      <c r="C31673" s="61"/>
      <c r="D31673" s="57"/>
      <c r="E31673" s="62"/>
    </row>
    <row r="31674">
      <c r="A31674" s="61"/>
      <c r="B31674" s="61"/>
      <c r="C31674" s="61"/>
      <c r="D31674" s="57"/>
      <c r="E31674" s="62"/>
    </row>
    <row r="31675">
      <c r="A31675" s="61"/>
      <c r="B31675" s="61"/>
      <c r="C31675" s="61"/>
      <c r="D31675" s="57"/>
      <c r="E31675" s="62"/>
    </row>
    <row r="31676">
      <c r="A31676" s="61"/>
      <c r="B31676" s="61"/>
      <c r="C31676" s="61"/>
      <c r="D31676" s="57"/>
      <c r="E31676" s="62"/>
    </row>
    <row r="31677">
      <c r="A31677" s="61"/>
      <c r="B31677" s="61"/>
      <c r="C31677" s="61"/>
      <c r="D31677" s="57"/>
      <c r="E31677" s="62"/>
    </row>
    <row r="31678">
      <c r="A31678" s="61"/>
      <c r="B31678" s="61"/>
      <c r="C31678" s="61"/>
      <c r="D31678" s="57"/>
      <c r="E31678" s="62"/>
    </row>
    <row r="31679">
      <c r="A31679" s="61"/>
      <c r="B31679" s="61"/>
      <c r="C31679" s="61"/>
      <c r="D31679" s="57"/>
      <c r="E31679" s="62"/>
    </row>
    <row r="31680">
      <c r="A31680" s="61"/>
      <c r="B31680" s="61"/>
      <c r="C31680" s="61"/>
      <c r="D31680" s="57"/>
      <c r="E31680" s="62"/>
    </row>
    <row r="31681">
      <c r="A31681" s="61"/>
      <c r="B31681" s="61"/>
      <c r="C31681" s="61"/>
      <c r="D31681" s="57"/>
      <c r="E31681" s="62"/>
    </row>
    <row r="31682">
      <c r="A31682" s="61"/>
      <c r="B31682" s="61"/>
      <c r="C31682" s="61"/>
      <c r="D31682" s="57"/>
      <c r="E31682" s="62"/>
    </row>
    <row r="31683">
      <c r="A31683" s="61"/>
      <c r="B31683" s="61"/>
      <c r="C31683" s="61"/>
      <c r="D31683" s="57"/>
      <c r="E31683" s="62"/>
    </row>
    <row r="31684">
      <c r="A31684" s="61"/>
      <c r="B31684" s="61"/>
      <c r="C31684" s="61"/>
      <c r="D31684" s="57"/>
      <c r="E31684" s="62"/>
    </row>
    <row r="31685">
      <c r="A31685" s="61"/>
      <c r="B31685" s="61"/>
      <c r="C31685" s="61"/>
      <c r="D31685" s="57"/>
      <c r="E31685" s="62"/>
    </row>
    <row r="31686">
      <c r="A31686" s="61"/>
      <c r="B31686" s="61"/>
      <c r="C31686" s="61"/>
      <c r="D31686" s="57"/>
      <c r="E31686" s="62"/>
    </row>
    <row r="31687">
      <c r="A31687" s="61"/>
      <c r="B31687" s="61"/>
      <c r="C31687" s="61"/>
      <c r="D31687" s="57"/>
      <c r="E31687" s="62"/>
    </row>
    <row r="31688">
      <c r="A31688" s="61"/>
      <c r="B31688" s="61"/>
      <c r="C31688" s="61"/>
      <c r="D31688" s="57"/>
      <c r="E31688" s="62"/>
    </row>
    <row r="31689">
      <c r="A31689" s="61"/>
      <c r="B31689" s="61"/>
      <c r="C31689" s="61"/>
      <c r="D31689" s="57"/>
      <c r="E31689" s="62"/>
    </row>
    <row r="31690">
      <c r="A31690" s="61"/>
      <c r="B31690" s="61"/>
      <c r="C31690" s="61"/>
      <c r="D31690" s="57"/>
      <c r="E31690" s="62"/>
    </row>
    <row r="31691">
      <c r="A31691" s="61"/>
      <c r="B31691" s="61"/>
      <c r="C31691" s="61"/>
      <c r="D31691" s="57"/>
      <c r="E31691" s="62"/>
    </row>
    <row r="31692">
      <c r="A31692" s="61"/>
      <c r="B31692" s="61"/>
      <c r="C31692" s="61"/>
      <c r="D31692" s="57"/>
      <c r="E31692" s="62"/>
    </row>
    <row r="31693">
      <c r="A31693" s="61"/>
      <c r="B31693" s="61"/>
      <c r="C31693" s="61"/>
      <c r="D31693" s="57"/>
      <c r="E31693" s="62"/>
    </row>
    <row r="31694">
      <c r="A31694" s="61"/>
      <c r="B31694" s="61"/>
      <c r="C31694" s="61"/>
      <c r="D31694" s="57"/>
      <c r="E31694" s="62"/>
    </row>
    <row r="31695">
      <c r="A31695" s="61"/>
      <c r="B31695" s="61"/>
      <c r="C31695" s="61"/>
      <c r="D31695" s="57"/>
      <c r="E31695" s="62"/>
    </row>
    <row r="31696">
      <c r="A31696" s="61"/>
      <c r="B31696" s="61"/>
      <c r="C31696" s="61"/>
      <c r="D31696" s="57"/>
      <c r="E31696" s="62"/>
    </row>
    <row r="31697">
      <c r="A31697" s="61"/>
      <c r="B31697" s="61"/>
      <c r="C31697" s="61"/>
      <c r="D31697" s="57"/>
      <c r="E31697" s="62"/>
    </row>
    <row r="31698">
      <c r="A31698" s="61"/>
      <c r="B31698" s="61"/>
      <c r="C31698" s="61"/>
      <c r="D31698" s="57"/>
      <c r="E31698" s="62"/>
    </row>
    <row r="31699">
      <c r="A31699" s="61"/>
      <c r="B31699" s="61"/>
      <c r="C31699" s="61"/>
      <c r="D31699" s="57"/>
      <c r="E31699" s="62"/>
    </row>
    <row r="31700">
      <c r="A31700" s="61"/>
      <c r="B31700" s="61"/>
      <c r="C31700" s="61"/>
      <c r="D31700" s="57"/>
      <c r="E31700" s="62"/>
    </row>
    <row r="31701">
      <c r="A31701" s="61"/>
      <c r="B31701" s="61"/>
      <c r="C31701" s="61"/>
      <c r="D31701" s="57"/>
      <c r="E31701" s="62"/>
    </row>
    <row r="31702">
      <c r="A31702" s="61"/>
      <c r="B31702" s="61"/>
      <c r="C31702" s="61"/>
      <c r="D31702" s="57"/>
      <c r="E31702" s="62"/>
    </row>
    <row r="31703">
      <c r="A31703" s="61"/>
      <c r="B31703" s="61"/>
      <c r="C31703" s="61"/>
      <c r="D31703" s="57"/>
      <c r="E31703" s="62"/>
    </row>
    <row r="31704">
      <c r="A31704" s="61"/>
      <c r="B31704" s="61"/>
      <c r="C31704" s="61"/>
      <c r="D31704" s="57"/>
      <c r="E31704" s="62"/>
    </row>
    <row r="31705">
      <c r="A31705" s="61"/>
      <c r="B31705" s="61"/>
      <c r="C31705" s="61"/>
      <c r="D31705" s="57"/>
      <c r="E31705" s="62"/>
    </row>
    <row r="31706">
      <c r="A31706" s="61"/>
      <c r="B31706" s="61"/>
      <c r="C31706" s="61"/>
      <c r="D31706" s="57"/>
      <c r="E31706" s="62"/>
    </row>
    <row r="31707">
      <c r="A31707" s="61"/>
      <c r="B31707" s="61"/>
      <c r="C31707" s="61"/>
      <c r="D31707" s="57"/>
      <c r="E31707" s="62"/>
    </row>
    <row r="31708">
      <c r="A31708" s="61"/>
      <c r="B31708" s="61"/>
      <c r="C31708" s="61"/>
      <c r="D31708" s="57"/>
      <c r="E31708" s="62"/>
    </row>
    <row r="31709">
      <c r="A31709" s="61"/>
      <c r="B31709" s="61"/>
      <c r="C31709" s="61"/>
      <c r="D31709" s="57"/>
      <c r="E31709" s="62"/>
    </row>
    <row r="31710">
      <c r="A31710" s="61"/>
      <c r="B31710" s="61"/>
      <c r="C31710" s="61"/>
      <c r="D31710" s="57"/>
      <c r="E31710" s="62"/>
    </row>
    <row r="31711">
      <c r="A31711" s="61"/>
      <c r="B31711" s="61"/>
      <c r="C31711" s="61"/>
      <c r="D31711" s="57"/>
      <c r="E31711" s="62"/>
    </row>
    <row r="31712">
      <c r="A31712" s="61"/>
      <c r="B31712" s="61"/>
      <c r="C31712" s="61"/>
      <c r="D31712" s="57"/>
      <c r="E31712" s="62"/>
    </row>
    <row r="31713">
      <c r="A31713" s="61"/>
      <c r="B31713" s="61"/>
      <c r="C31713" s="61"/>
      <c r="D31713" s="57"/>
      <c r="E31713" s="62"/>
    </row>
    <row r="31714">
      <c r="A31714" s="61"/>
      <c r="B31714" s="61"/>
      <c r="C31714" s="61"/>
      <c r="D31714" s="57"/>
      <c r="E31714" s="62"/>
    </row>
    <row r="31715">
      <c r="A31715" s="61"/>
      <c r="B31715" s="61"/>
      <c r="C31715" s="61"/>
      <c r="D31715" s="57"/>
      <c r="E31715" s="62"/>
    </row>
    <row r="31716">
      <c r="A31716" s="61"/>
      <c r="B31716" s="61"/>
      <c r="C31716" s="61"/>
      <c r="D31716" s="57"/>
      <c r="E31716" s="62"/>
    </row>
    <row r="31717">
      <c r="A31717" s="61"/>
      <c r="B31717" s="61"/>
      <c r="C31717" s="61"/>
      <c r="D31717" s="57"/>
      <c r="E31717" s="62"/>
    </row>
    <row r="31718">
      <c r="A31718" s="61"/>
      <c r="B31718" s="61"/>
      <c r="C31718" s="61"/>
      <c r="D31718" s="57"/>
      <c r="E31718" s="62"/>
    </row>
    <row r="31719">
      <c r="A31719" s="61"/>
      <c r="B31719" s="61"/>
      <c r="C31719" s="61"/>
      <c r="D31719" s="57"/>
      <c r="E31719" s="62"/>
    </row>
    <row r="31720">
      <c r="A31720" s="61"/>
      <c r="B31720" s="61"/>
      <c r="C31720" s="61"/>
      <c r="D31720" s="57"/>
      <c r="E31720" s="62"/>
    </row>
    <row r="31721">
      <c r="A31721" s="61"/>
      <c r="B31721" s="61"/>
      <c r="C31721" s="61"/>
      <c r="D31721" s="57"/>
      <c r="E31721" s="62"/>
    </row>
    <row r="31722">
      <c r="A31722" s="61"/>
      <c r="B31722" s="61"/>
      <c r="C31722" s="61"/>
      <c r="D31722" s="57"/>
      <c r="E31722" s="62"/>
    </row>
    <row r="31723">
      <c r="A31723" s="61"/>
      <c r="B31723" s="61"/>
      <c r="C31723" s="61"/>
      <c r="D31723" s="57"/>
      <c r="E31723" s="62"/>
    </row>
    <row r="31724">
      <c r="A31724" s="61"/>
      <c r="B31724" s="61"/>
      <c r="C31724" s="61"/>
      <c r="D31724" s="57"/>
      <c r="E31724" s="62"/>
    </row>
    <row r="31725">
      <c r="A31725" s="61"/>
      <c r="B31725" s="61"/>
      <c r="C31725" s="61"/>
      <c r="D31725" s="57"/>
      <c r="E31725" s="62"/>
    </row>
    <row r="31726">
      <c r="A31726" s="61"/>
      <c r="B31726" s="61"/>
      <c r="C31726" s="61"/>
      <c r="D31726" s="57"/>
      <c r="E31726" s="62"/>
    </row>
    <row r="31727">
      <c r="A31727" s="61"/>
      <c r="B31727" s="61"/>
      <c r="C31727" s="61"/>
      <c r="D31727" s="57"/>
      <c r="E31727" s="62"/>
    </row>
    <row r="31728">
      <c r="A31728" s="61"/>
      <c r="B31728" s="61"/>
      <c r="C31728" s="61"/>
      <c r="D31728" s="57"/>
      <c r="E31728" s="62"/>
    </row>
    <row r="31729">
      <c r="A31729" s="61"/>
      <c r="B31729" s="61"/>
      <c r="C31729" s="61"/>
      <c r="D31729" s="57"/>
      <c r="E31729" s="62"/>
    </row>
    <row r="31730">
      <c r="A31730" s="61"/>
      <c r="B31730" s="61"/>
      <c r="C31730" s="61"/>
      <c r="D31730" s="57"/>
      <c r="E31730" s="62"/>
    </row>
    <row r="31731">
      <c r="A31731" s="61"/>
      <c r="B31731" s="61"/>
      <c r="C31731" s="61"/>
      <c r="D31731" s="57"/>
      <c r="E31731" s="62"/>
    </row>
    <row r="31732">
      <c r="A31732" s="61"/>
      <c r="B31732" s="61"/>
      <c r="C31732" s="61"/>
      <c r="D31732" s="57"/>
      <c r="E31732" s="62"/>
    </row>
    <row r="31733">
      <c r="A31733" s="61"/>
      <c r="B31733" s="61"/>
      <c r="C31733" s="61"/>
      <c r="D31733" s="57"/>
      <c r="E31733" s="62"/>
    </row>
    <row r="31734">
      <c r="A31734" s="61"/>
      <c r="B31734" s="61"/>
      <c r="C31734" s="61"/>
      <c r="D31734" s="57"/>
      <c r="E31734" s="62"/>
    </row>
    <row r="31735">
      <c r="A31735" s="61"/>
      <c r="B31735" s="61"/>
      <c r="C31735" s="61"/>
      <c r="D31735" s="57"/>
      <c r="E31735" s="62"/>
    </row>
    <row r="31736">
      <c r="A31736" s="61"/>
      <c r="B31736" s="61"/>
      <c r="C31736" s="61"/>
      <c r="D31736" s="57"/>
      <c r="E31736" s="62"/>
    </row>
    <row r="31737">
      <c r="A31737" s="61"/>
      <c r="B31737" s="61"/>
      <c r="C31737" s="61"/>
      <c r="D31737" s="57"/>
      <c r="E31737" s="62"/>
    </row>
    <row r="31738">
      <c r="A31738" s="61"/>
      <c r="B31738" s="61"/>
      <c r="C31738" s="61"/>
      <c r="D31738" s="57"/>
      <c r="E31738" s="62"/>
    </row>
    <row r="31739">
      <c r="A31739" s="61"/>
      <c r="B31739" s="61"/>
      <c r="C31739" s="61"/>
      <c r="D31739" s="57"/>
      <c r="E31739" s="62"/>
    </row>
    <row r="31740">
      <c r="A31740" s="61"/>
      <c r="B31740" s="61"/>
      <c r="C31740" s="61"/>
      <c r="D31740" s="57"/>
      <c r="E31740" s="62"/>
    </row>
    <row r="31741">
      <c r="A31741" s="61"/>
      <c r="B31741" s="61"/>
      <c r="C31741" s="61"/>
      <c r="D31741" s="57"/>
      <c r="E31741" s="62"/>
    </row>
    <row r="31742">
      <c r="A31742" s="61"/>
      <c r="B31742" s="61"/>
      <c r="C31742" s="61"/>
      <c r="D31742" s="57"/>
      <c r="E31742" s="62"/>
    </row>
    <row r="31743">
      <c r="A31743" s="61"/>
      <c r="B31743" s="61"/>
      <c r="C31743" s="61"/>
      <c r="D31743" s="57"/>
      <c r="E31743" s="62"/>
    </row>
    <row r="31744">
      <c r="A31744" s="61"/>
      <c r="B31744" s="61"/>
      <c r="C31744" s="61"/>
      <c r="D31744" s="57"/>
      <c r="E31744" s="62"/>
    </row>
    <row r="31745">
      <c r="A31745" s="61"/>
      <c r="B31745" s="61"/>
      <c r="C31745" s="61"/>
      <c r="D31745" s="57"/>
      <c r="E31745" s="62"/>
    </row>
    <row r="31746">
      <c r="A31746" s="61"/>
      <c r="B31746" s="61"/>
      <c r="C31746" s="61"/>
      <c r="D31746" s="57"/>
      <c r="E31746" s="62"/>
    </row>
    <row r="31747">
      <c r="A31747" s="61"/>
      <c r="B31747" s="61"/>
      <c r="C31747" s="61"/>
      <c r="D31747" s="57"/>
      <c r="E31747" s="62"/>
    </row>
    <row r="31748">
      <c r="A31748" s="61"/>
      <c r="B31748" s="61"/>
      <c r="C31748" s="61"/>
      <c r="D31748" s="57"/>
      <c r="E31748" s="62"/>
    </row>
    <row r="31749">
      <c r="A31749" s="61"/>
      <c r="B31749" s="61"/>
      <c r="C31749" s="61"/>
      <c r="D31749" s="57"/>
      <c r="E31749" s="62"/>
    </row>
    <row r="31750">
      <c r="A31750" s="61"/>
      <c r="B31750" s="61"/>
      <c r="C31750" s="61"/>
      <c r="D31750" s="57"/>
      <c r="E31750" s="62"/>
    </row>
    <row r="31751">
      <c r="A31751" s="61"/>
      <c r="B31751" s="61"/>
      <c r="C31751" s="61"/>
      <c r="D31751" s="57"/>
      <c r="E31751" s="62"/>
    </row>
    <row r="31752">
      <c r="A31752" s="61"/>
      <c r="B31752" s="61"/>
      <c r="C31752" s="61"/>
      <c r="D31752" s="57"/>
      <c r="E31752" s="62"/>
    </row>
    <row r="31753">
      <c r="A31753" s="61"/>
      <c r="B31753" s="61"/>
      <c r="C31753" s="61"/>
      <c r="D31753" s="57"/>
      <c r="E31753" s="62"/>
    </row>
    <row r="31754">
      <c r="A31754" s="61"/>
      <c r="B31754" s="61"/>
      <c r="C31754" s="61"/>
      <c r="D31754" s="57"/>
      <c r="E31754" s="62"/>
    </row>
    <row r="31755">
      <c r="A31755" s="61"/>
      <c r="B31755" s="61"/>
      <c r="C31755" s="61"/>
      <c r="D31755" s="57"/>
      <c r="E31755" s="62"/>
    </row>
    <row r="31756">
      <c r="A31756" s="61"/>
      <c r="B31756" s="61"/>
      <c r="C31756" s="61"/>
      <c r="D31756" s="57"/>
      <c r="E31756" s="62"/>
    </row>
    <row r="31757">
      <c r="A31757" s="61"/>
      <c r="B31757" s="61"/>
      <c r="C31757" s="61"/>
      <c r="D31757" s="57"/>
      <c r="E31757" s="62"/>
    </row>
    <row r="31758">
      <c r="A31758" s="61"/>
      <c r="B31758" s="61"/>
      <c r="C31758" s="61"/>
      <c r="D31758" s="57"/>
      <c r="E31758" s="62"/>
    </row>
    <row r="31759">
      <c r="A31759" s="61"/>
      <c r="B31759" s="61"/>
      <c r="C31759" s="61"/>
      <c r="D31759" s="57"/>
      <c r="E31759" s="62"/>
    </row>
    <row r="31760">
      <c r="A31760" s="61"/>
      <c r="B31760" s="61"/>
      <c r="C31760" s="61"/>
      <c r="D31760" s="57"/>
      <c r="E31760" s="62"/>
    </row>
    <row r="31761">
      <c r="A31761" s="61"/>
      <c r="B31761" s="61"/>
      <c r="C31761" s="61"/>
      <c r="D31761" s="57"/>
      <c r="E31761" s="62"/>
    </row>
    <row r="31762">
      <c r="A31762" s="61"/>
      <c r="B31762" s="61"/>
      <c r="C31762" s="61"/>
      <c r="D31762" s="57"/>
      <c r="E31762" s="62"/>
    </row>
    <row r="31763">
      <c r="A31763" s="61"/>
      <c r="B31763" s="61"/>
      <c r="C31763" s="61"/>
      <c r="D31763" s="57"/>
      <c r="E31763" s="62"/>
    </row>
    <row r="31764">
      <c r="A31764" s="61"/>
      <c r="B31764" s="61"/>
      <c r="C31764" s="61"/>
      <c r="D31764" s="57"/>
      <c r="E31764" s="62"/>
    </row>
    <row r="31765">
      <c r="A31765" s="61"/>
      <c r="B31765" s="61"/>
      <c r="C31765" s="61"/>
      <c r="D31765" s="57"/>
      <c r="E31765" s="62"/>
    </row>
    <row r="31766">
      <c r="A31766" s="61"/>
      <c r="B31766" s="61"/>
      <c r="C31766" s="61"/>
      <c r="D31766" s="57"/>
      <c r="E31766" s="62"/>
    </row>
    <row r="31767">
      <c r="A31767" s="61"/>
      <c r="B31767" s="61"/>
      <c r="C31767" s="61"/>
      <c r="D31767" s="57"/>
      <c r="E31767" s="62"/>
    </row>
    <row r="31768">
      <c r="A31768" s="61"/>
      <c r="B31768" s="61"/>
      <c r="C31768" s="61"/>
      <c r="D31768" s="57"/>
      <c r="E31768" s="62"/>
    </row>
    <row r="31769">
      <c r="A31769" s="61"/>
      <c r="B31769" s="61"/>
      <c r="C31769" s="61"/>
      <c r="D31769" s="57"/>
      <c r="E31769" s="62"/>
    </row>
    <row r="31770">
      <c r="A31770" s="61"/>
      <c r="B31770" s="61"/>
      <c r="C31770" s="61"/>
      <c r="D31770" s="57"/>
      <c r="E31770" s="62"/>
    </row>
    <row r="31771">
      <c r="A31771" s="61"/>
      <c r="B31771" s="61"/>
      <c r="C31771" s="61"/>
      <c r="D31771" s="57"/>
      <c r="E31771" s="62"/>
    </row>
    <row r="31772">
      <c r="A31772" s="61"/>
      <c r="B31772" s="61"/>
      <c r="C31772" s="61"/>
      <c r="D31772" s="57"/>
      <c r="E31772" s="62"/>
    </row>
    <row r="31773">
      <c r="A31773" s="61"/>
      <c r="B31773" s="61"/>
      <c r="C31773" s="61"/>
      <c r="D31773" s="57"/>
      <c r="E31773" s="62"/>
    </row>
    <row r="31774">
      <c r="A31774" s="61"/>
      <c r="B31774" s="61"/>
      <c r="C31774" s="61"/>
      <c r="D31774" s="57"/>
      <c r="E31774" s="62"/>
    </row>
    <row r="31775">
      <c r="A31775" s="61"/>
      <c r="B31775" s="61"/>
      <c r="C31775" s="61"/>
      <c r="D31775" s="57"/>
      <c r="E31775" s="62"/>
    </row>
    <row r="31776">
      <c r="A31776" s="61"/>
      <c r="B31776" s="61"/>
      <c r="C31776" s="61"/>
      <c r="D31776" s="57"/>
      <c r="E31776" s="62"/>
    </row>
    <row r="31777">
      <c r="A31777" s="61"/>
      <c r="B31777" s="61"/>
      <c r="C31777" s="61"/>
      <c r="D31777" s="57"/>
      <c r="E31777" s="62"/>
    </row>
    <row r="31778">
      <c r="A31778" s="61"/>
      <c r="B31778" s="61"/>
      <c r="C31778" s="61"/>
      <c r="D31778" s="57"/>
      <c r="E31778" s="62"/>
    </row>
    <row r="31779">
      <c r="A31779" s="61"/>
      <c r="B31779" s="61"/>
      <c r="C31779" s="61"/>
      <c r="D31779" s="57"/>
      <c r="E31779" s="62"/>
    </row>
    <row r="31780">
      <c r="A31780" s="61"/>
      <c r="B31780" s="61"/>
      <c r="C31780" s="61"/>
      <c r="D31780" s="57"/>
      <c r="E31780" s="62"/>
    </row>
    <row r="31781">
      <c r="A31781" s="61"/>
      <c r="B31781" s="61"/>
      <c r="C31781" s="61"/>
      <c r="D31781" s="57"/>
      <c r="E31781" s="62"/>
    </row>
    <row r="31782">
      <c r="A31782" s="61"/>
      <c r="B31782" s="61"/>
      <c r="C31782" s="61"/>
      <c r="D31782" s="57"/>
      <c r="E31782" s="62"/>
    </row>
    <row r="31783">
      <c r="A31783" s="61"/>
      <c r="B31783" s="61"/>
      <c r="C31783" s="61"/>
      <c r="D31783" s="57"/>
      <c r="E31783" s="62"/>
    </row>
    <row r="31784">
      <c r="A31784" s="61"/>
      <c r="B31784" s="61"/>
      <c r="C31784" s="61"/>
      <c r="D31784" s="57"/>
      <c r="E31784" s="62"/>
    </row>
    <row r="31785">
      <c r="A31785" s="61"/>
      <c r="B31785" s="61"/>
      <c r="C31785" s="61"/>
      <c r="D31785" s="57"/>
      <c r="E31785" s="62"/>
    </row>
    <row r="31786">
      <c r="A31786" s="61"/>
      <c r="B31786" s="61"/>
      <c r="C31786" s="61"/>
      <c r="D31786" s="57"/>
      <c r="E31786" s="62"/>
    </row>
    <row r="31787">
      <c r="A31787" s="61"/>
      <c r="B31787" s="61"/>
      <c r="C31787" s="61"/>
      <c r="D31787" s="57"/>
      <c r="E31787" s="62"/>
    </row>
    <row r="31788">
      <c r="A31788" s="61"/>
      <c r="B31788" s="61"/>
      <c r="C31788" s="61"/>
      <c r="D31788" s="57"/>
      <c r="E31788" s="62"/>
    </row>
    <row r="31789">
      <c r="A31789" s="61"/>
      <c r="B31789" s="61"/>
      <c r="C31789" s="61"/>
      <c r="D31789" s="57"/>
      <c r="E31789" s="62"/>
    </row>
    <row r="31790">
      <c r="A31790" s="61"/>
      <c r="B31790" s="61"/>
      <c r="C31790" s="61"/>
      <c r="D31790" s="57"/>
      <c r="E31790" s="62"/>
    </row>
    <row r="31791">
      <c r="A31791" s="61"/>
      <c r="B31791" s="61"/>
      <c r="C31791" s="61"/>
      <c r="D31791" s="57"/>
      <c r="E31791" s="62"/>
    </row>
    <row r="31792">
      <c r="A31792" s="61"/>
      <c r="B31792" s="61"/>
      <c r="C31792" s="61"/>
      <c r="D31792" s="57"/>
      <c r="E31792" s="62"/>
    </row>
    <row r="31793">
      <c r="A31793" s="61"/>
      <c r="B31793" s="61"/>
      <c r="C31793" s="61"/>
      <c r="D31793" s="57"/>
      <c r="E31793" s="62"/>
    </row>
    <row r="31794">
      <c r="A31794" s="61"/>
      <c r="B31794" s="61"/>
      <c r="C31794" s="61"/>
      <c r="D31794" s="57"/>
      <c r="E31794" s="62"/>
    </row>
    <row r="31795">
      <c r="A31795" s="61"/>
      <c r="B31795" s="61"/>
      <c r="C31795" s="61"/>
      <c r="D31795" s="57"/>
      <c r="E31795" s="62"/>
    </row>
    <row r="31796">
      <c r="A31796" s="61"/>
      <c r="B31796" s="61"/>
      <c r="C31796" s="61"/>
      <c r="D31796" s="57"/>
      <c r="E31796" s="62"/>
    </row>
    <row r="31797">
      <c r="A31797" s="61"/>
      <c r="B31797" s="61"/>
      <c r="C31797" s="61"/>
      <c r="D31797" s="57"/>
      <c r="E31797" s="62"/>
    </row>
    <row r="31798">
      <c r="A31798" s="61"/>
      <c r="B31798" s="61"/>
      <c r="C31798" s="61"/>
      <c r="D31798" s="57"/>
      <c r="E31798" s="62"/>
    </row>
    <row r="31799">
      <c r="A31799" s="61"/>
      <c r="B31799" s="61"/>
      <c r="C31799" s="61"/>
      <c r="D31799" s="57"/>
      <c r="E31799" s="62"/>
    </row>
    <row r="31800">
      <c r="A31800" s="61"/>
      <c r="B31800" s="61"/>
      <c r="C31800" s="61"/>
      <c r="D31800" s="57"/>
      <c r="E31800" s="62"/>
    </row>
    <row r="31801">
      <c r="A31801" s="61"/>
      <c r="B31801" s="61"/>
      <c r="C31801" s="61"/>
      <c r="D31801" s="57"/>
      <c r="E31801" s="62"/>
    </row>
    <row r="31802">
      <c r="A31802" s="61"/>
      <c r="B31802" s="61"/>
      <c r="C31802" s="61"/>
      <c r="D31802" s="57"/>
      <c r="E31802" s="62"/>
    </row>
    <row r="31803">
      <c r="A31803" s="61"/>
      <c r="B31803" s="61"/>
      <c r="C31803" s="61"/>
      <c r="D31803" s="57"/>
      <c r="E31803" s="62"/>
    </row>
    <row r="31804">
      <c r="A31804" s="61"/>
      <c r="B31804" s="61"/>
      <c r="C31804" s="61"/>
      <c r="D31804" s="57"/>
      <c r="E31804" s="62"/>
    </row>
    <row r="31805">
      <c r="A31805" s="61"/>
      <c r="B31805" s="61"/>
      <c r="C31805" s="61"/>
      <c r="D31805" s="57"/>
      <c r="E31805" s="62"/>
    </row>
    <row r="31806">
      <c r="A31806" s="61"/>
      <c r="B31806" s="61"/>
      <c r="C31806" s="61"/>
      <c r="D31806" s="57"/>
      <c r="E31806" s="62"/>
    </row>
    <row r="31807">
      <c r="A31807" s="61"/>
      <c r="B31807" s="61"/>
      <c r="C31807" s="61"/>
      <c r="D31807" s="57"/>
      <c r="E31807" s="62"/>
    </row>
    <row r="31808">
      <c r="A31808" s="61"/>
      <c r="B31808" s="61"/>
      <c r="C31808" s="61"/>
      <c r="D31808" s="57"/>
      <c r="E31808" s="62"/>
    </row>
    <row r="31809">
      <c r="A31809" s="61"/>
      <c r="B31809" s="61"/>
      <c r="C31809" s="61"/>
      <c r="D31809" s="57"/>
      <c r="E31809" s="62"/>
    </row>
    <row r="31810">
      <c r="A31810" s="61"/>
      <c r="B31810" s="61"/>
      <c r="C31810" s="61"/>
      <c r="D31810" s="57"/>
      <c r="E31810" s="62"/>
    </row>
    <row r="31811">
      <c r="A31811" s="61"/>
      <c r="B31811" s="61"/>
      <c r="C31811" s="61"/>
      <c r="D31811" s="57"/>
      <c r="E31811" s="62"/>
    </row>
    <row r="31812">
      <c r="A31812" s="61"/>
      <c r="B31812" s="61"/>
      <c r="C31812" s="61"/>
      <c r="D31812" s="57"/>
      <c r="E31812" s="62"/>
    </row>
    <row r="31813">
      <c r="A31813" s="61"/>
      <c r="B31813" s="61"/>
      <c r="C31813" s="61"/>
      <c r="D31813" s="57"/>
      <c r="E31813" s="62"/>
    </row>
    <row r="31814">
      <c r="A31814" s="61"/>
      <c r="B31814" s="61"/>
      <c r="C31814" s="61"/>
      <c r="D31814" s="57"/>
      <c r="E31814" s="62"/>
    </row>
    <row r="31815">
      <c r="A31815" s="61"/>
      <c r="B31815" s="61"/>
      <c r="C31815" s="61"/>
      <c r="D31815" s="57"/>
      <c r="E31815" s="62"/>
    </row>
    <row r="31816">
      <c r="A31816" s="61"/>
      <c r="B31816" s="61"/>
      <c r="C31816" s="61"/>
      <c r="D31816" s="57"/>
      <c r="E31816" s="62"/>
    </row>
    <row r="31817">
      <c r="A31817" s="61"/>
      <c r="B31817" s="61"/>
      <c r="C31817" s="61"/>
      <c r="D31817" s="57"/>
      <c r="E31817" s="62"/>
    </row>
    <row r="31818">
      <c r="A31818" s="61"/>
      <c r="B31818" s="61"/>
      <c r="C31818" s="61"/>
      <c r="D31818" s="57"/>
      <c r="E31818" s="62"/>
    </row>
    <row r="31819">
      <c r="A31819" s="61"/>
      <c r="B31819" s="61"/>
      <c r="C31819" s="61"/>
      <c r="D31819" s="57"/>
      <c r="E31819" s="62"/>
    </row>
    <row r="31820">
      <c r="A31820" s="61"/>
      <c r="B31820" s="61"/>
      <c r="C31820" s="61"/>
      <c r="D31820" s="57"/>
      <c r="E31820" s="62"/>
    </row>
    <row r="31821">
      <c r="A31821" s="61"/>
      <c r="B31821" s="61"/>
      <c r="C31821" s="61"/>
      <c r="D31821" s="57"/>
      <c r="E31821" s="62"/>
    </row>
    <row r="31822">
      <c r="A31822" s="61"/>
      <c r="B31822" s="61"/>
      <c r="C31822" s="61"/>
      <c r="D31822" s="57"/>
      <c r="E31822" s="62"/>
    </row>
    <row r="31823">
      <c r="A31823" s="61"/>
      <c r="B31823" s="61"/>
      <c r="C31823" s="61"/>
      <c r="D31823" s="57"/>
      <c r="E31823" s="62"/>
    </row>
    <row r="31824">
      <c r="A31824" s="61"/>
      <c r="B31824" s="61"/>
      <c r="C31824" s="61"/>
      <c r="D31824" s="57"/>
      <c r="E31824" s="62"/>
    </row>
    <row r="31825">
      <c r="A31825" s="61"/>
      <c r="B31825" s="61"/>
      <c r="C31825" s="61"/>
      <c r="D31825" s="57"/>
      <c r="E31825" s="62"/>
    </row>
    <row r="31826">
      <c r="A31826" s="61"/>
      <c r="B31826" s="61"/>
      <c r="C31826" s="61"/>
      <c r="D31826" s="57"/>
      <c r="E31826" s="62"/>
    </row>
    <row r="31827">
      <c r="A31827" s="61"/>
      <c r="B31827" s="61"/>
      <c r="C31827" s="61"/>
      <c r="D31827" s="57"/>
      <c r="E31827" s="62"/>
    </row>
    <row r="31828">
      <c r="A31828" s="61"/>
      <c r="B31828" s="61"/>
      <c r="C31828" s="61"/>
      <c r="D31828" s="57"/>
      <c r="E31828" s="62"/>
    </row>
    <row r="31829">
      <c r="A31829" s="61"/>
      <c r="B31829" s="61"/>
      <c r="C31829" s="61"/>
      <c r="D31829" s="57"/>
      <c r="E31829" s="62"/>
    </row>
    <row r="31830">
      <c r="A31830" s="61"/>
      <c r="B31830" s="61"/>
      <c r="C31830" s="61"/>
      <c r="D31830" s="57"/>
      <c r="E31830" s="62"/>
    </row>
    <row r="31831">
      <c r="A31831" s="61"/>
      <c r="B31831" s="61"/>
      <c r="C31831" s="61"/>
      <c r="D31831" s="57"/>
      <c r="E31831" s="62"/>
    </row>
    <row r="31832">
      <c r="A31832" s="61"/>
      <c r="B31832" s="61"/>
      <c r="C31832" s="61"/>
      <c r="D31832" s="57"/>
      <c r="E31832" s="62"/>
    </row>
    <row r="31833">
      <c r="A31833" s="61"/>
      <c r="B31833" s="61"/>
      <c r="C31833" s="61"/>
      <c r="D31833" s="57"/>
      <c r="E31833" s="62"/>
    </row>
    <row r="31834">
      <c r="A31834" s="61"/>
      <c r="B31834" s="61"/>
      <c r="C31834" s="61"/>
      <c r="D31834" s="57"/>
      <c r="E31834" s="62"/>
    </row>
    <row r="31835">
      <c r="A31835" s="61"/>
      <c r="B31835" s="61"/>
      <c r="C31835" s="61"/>
      <c r="D31835" s="57"/>
      <c r="E31835" s="62"/>
    </row>
    <row r="31836">
      <c r="A31836" s="61"/>
      <c r="B31836" s="61"/>
      <c r="C31836" s="61"/>
      <c r="D31836" s="57"/>
      <c r="E31836" s="62"/>
    </row>
    <row r="31837">
      <c r="A31837" s="61"/>
      <c r="B31837" s="61"/>
      <c r="C31837" s="61"/>
      <c r="D31837" s="57"/>
      <c r="E31837" s="62"/>
    </row>
    <row r="31838">
      <c r="A31838" s="61"/>
      <c r="B31838" s="61"/>
      <c r="C31838" s="61"/>
      <c r="D31838" s="57"/>
      <c r="E31838" s="62"/>
    </row>
    <row r="31839">
      <c r="A31839" s="61"/>
      <c r="B31839" s="61"/>
      <c r="C31839" s="61"/>
      <c r="D31839" s="57"/>
      <c r="E31839" s="62"/>
    </row>
    <row r="31840">
      <c r="A31840" s="61"/>
      <c r="B31840" s="61"/>
      <c r="C31840" s="61"/>
      <c r="D31840" s="57"/>
      <c r="E31840" s="62"/>
    </row>
    <row r="31841">
      <c r="A31841" s="61"/>
      <c r="B31841" s="61"/>
      <c r="C31841" s="61"/>
      <c r="D31841" s="57"/>
      <c r="E31841" s="62"/>
    </row>
    <row r="31842">
      <c r="A31842" s="61"/>
      <c r="B31842" s="61"/>
      <c r="C31842" s="61"/>
      <c r="D31842" s="57"/>
      <c r="E31842" s="62"/>
    </row>
    <row r="31843">
      <c r="A31843" s="61"/>
      <c r="B31843" s="61"/>
      <c r="C31843" s="61"/>
      <c r="D31843" s="57"/>
      <c r="E31843" s="62"/>
    </row>
    <row r="31844">
      <c r="A31844" s="61"/>
      <c r="B31844" s="61"/>
      <c r="C31844" s="61"/>
      <c r="D31844" s="57"/>
      <c r="E31844" s="62"/>
    </row>
    <row r="31845">
      <c r="A31845" s="61"/>
      <c r="B31845" s="61"/>
      <c r="C31845" s="61"/>
      <c r="D31845" s="57"/>
      <c r="E31845" s="62"/>
    </row>
    <row r="31846">
      <c r="A31846" s="61"/>
      <c r="B31846" s="61"/>
      <c r="C31846" s="61"/>
      <c r="D31846" s="57"/>
      <c r="E31846" s="62"/>
    </row>
    <row r="31847">
      <c r="A31847" s="61"/>
      <c r="B31847" s="61"/>
      <c r="C31847" s="61"/>
      <c r="D31847" s="57"/>
      <c r="E31847" s="62"/>
    </row>
    <row r="31848">
      <c r="A31848" s="61"/>
      <c r="B31848" s="61"/>
      <c r="C31848" s="61"/>
      <c r="D31848" s="57"/>
      <c r="E31848" s="62"/>
    </row>
    <row r="31849">
      <c r="A31849" s="61"/>
      <c r="B31849" s="61"/>
      <c r="C31849" s="61"/>
      <c r="D31849" s="57"/>
      <c r="E31849" s="62"/>
    </row>
    <row r="31850">
      <c r="A31850" s="61"/>
      <c r="B31850" s="61"/>
      <c r="C31850" s="61"/>
      <c r="D31850" s="57"/>
      <c r="E31850" s="62"/>
    </row>
    <row r="31851">
      <c r="A31851" s="61"/>
      <c r="B31851" s="61"/>
      <c r="C31851" s="61"/>
      <c r="D31851" s="57"/>
      <c r="E31851" s="62"/>
    </row>
    <row r="31852">
      <c r="A31852" s="61"/>
      <c r="B31852" s="61"/>
      <c r="C31852" s="61"/>
      <c r="D31852" s="57"/>
      <c r="E31852" s="62"/>
    </row>
    <row r="31853">
      <c r="A31853" s="61"/>
      <c r="B31853" s="61"/>
      <c r="C31853" s="61"/>
      <c r="D31853" s="57"/>
      <c r="E31853" s="62"/>
    </row>
    <row r="31854">
      <c r="A31854" s="61"/>
      <c r="B31854" s="61"/>
      <c r="C31854" s="61"/>
      <c r="D31854" s="57"/>
      <c r="E31854" s="62"/>
    </row>
    <row r="31855">
      <c r="A31855" s="61"/>
      <c r="B31855" s="61"/>
      <c r="C31855" s="61"/>
      <c r="D31855" s="57"/>
      <c r="E31855" s="62"/>
    </row>
    <row r="31856">
      <c r="A31856" s="61"/>
      <c r="B31856" s="61"/>
      <c r="C31856" s="61"/>
      <c r="D31856" s="57"/>
      <c r="E31856" s="62"/>
    </row>
    <row r="31857">
      <c r="A31857" s="61"/>
      <c r="B31857" s="61"/>
      <c r="C31857" s="61"/>
      <c r="D31857" s="57"/>
      <c r="E31857" s="62"/>
    </row>
    <row r="31858">
      <c r="A31858" s="61"/>
      <c r="B31858" s="61"/>
      <c r="C31858" s="61"/>
      <c r="D31858" s="57"/>
      <c r="E31858" s="62"/>
    </row>
    <row r="31859">
      <c r="A31859" s="61"/>
      <c r="B31859" s="61"/>
      <c r="C31859" s="61"/>
      <c r="D31859" s="57"/>
      <c r="E31859" s="62"/>
    </row>
    <row r="31860">
      <c r="A31860" s="61"/>
      <c r="B31860" s="61"/>
      <c r="C31860" s="61"/>
      <c r="D31860" s="57"/>
      <c r="E31860" s="62"/>
    </row>
    <row r="31861">
      <c r="A31861" s="61"/>
      <c r="B31861" s="61"/>
      <c r="C31861" s="61"/>
      <c r="D31861" s="57"/>
      <c r="E31861" s="62"/>
    </row>
    <row r="31862">
      <c r="A31862" s="61"/>
      <c r="B31862" s="61"/>
      <c r="C31862" s="61"/>
      <c r="D31862" s="57"/>
      <c r="E31862" s="62"/>
    </row>
    <row r="31863">
      <c r="A31863" s="61"/>
      <c r="B31863" s="61"/>
      <c r="C31863" s="61"/>
      <c r="D31863" s="57"/>
      <c r="E31863" s="62"/>
    </row>
    <row r="31864">
      <c r="A31864" s="61"/>
      <c r="B31864" s="61"/>
      <c r="C31864" s="61"/>
      <c r="D31864" s="57"/>
      <c r="E31864" s="62"/>
    </row>
    <row r="31865">
      <c r="A31865" s="61"/>
      <c r="B31865" s="61"/>
      <c r="C31865" s="61"/>
      <c r="D31865" s="57"/>
      <c r="E31865" s="62"/>
    </row>
    <row r="31866">
      <c r="A31866" s="61"/>
      <c r="B31866" s="61"/>
      <c r="C31866" s="61"/>
      <c r="D31866" s="57"/>
      <c r="E31866" s="62"/>
    </row>
    <row r="31867">
      <c r="A31867" s="61"/>
      <c r="B31867" s="61"/>
      <c r="C31867" s="61"/>
      <c r="D31867" s="57"/>
      <c r="E31867" s="62"/>
    </row>
    <row r="31868">
      <c r="A31868" s="61"/>
      <c r="B31868" s="61"/>
      <c r="C31868" s="61"/>
      <c r="D31868" s="57"/>
      <c r="E31868" s="62"/>
    </row>
    <row r="31869">
      <c r="A31869" s="61"/>
      <c r="B31869" s="61"/>
      <c r="C31869" s="61"/>
      <c r="D31869" s="57"/>
      <c r="E31869" s="62"/>
    </row>
    <row r="31870">
      <c r="A31870" s="61"/>
      <c r="B31870" s="61"/>
      <c r="C31870" s="61"/>
      <c r="D31870" s="57"/>
      <c r="E31870" s="62"/>
    </row>
    <row r="31871">
      <c r="A31871" s="61"/>
      <c r="B31871" s="61"/>
      <c r="C31871" s="61"/>
      <c r="D31871" s="57"/>
      <c r="E31871" s="62"/>
    </row>
    <row r="31872">
      <c r="A31872" s="61"/>
      <c r="B31872" s="61"/>
      <c r="C31872" s="61"/>
      <c r="D31872" s="57"/>
      <c r="E31872" s="62"/>
    </row>
    <row r="31873">
      <c r="A31873" s="61"/>
      <c r="B31873" s="61"/>
      <c r="C31873" s="61"/>
      <c r="D31873" s="57"/>
      <c r="E31873" s="62"/>
    </row>
    <row r="31874">
      <c r="A31874" s="61"/>
      <c r="B31874" s="61"/>
      <c r="C31874" s="61"/>
      <c r="D31874" s="57"/>
      <c r="E31874" s="62"/>
    </row>
    <row r="31875">
      <c r="A31875" s="61"/>
      <c r="B31875" s="61"/>
      <c r="C31875" s="61"/>
      <c r="D31875" s="57"/>
      <c r="E31875" s="62"/>
    </row>
    <row r="31876">
      <c r="A31876" s="61"/>
      <c r="B31876" s="61"/>
      <c r="C31876" s="61"/>
      <c r="D31876" s="57"/>
      <c r="E31876" s="62"/>
    </row>
    <row r="31877">
      <c r="A31877" s="61"/>
      <c r="B31877" s="61"/>
      <c r="C31877" s="61"/>
      <c r="D31877" s="57"/>
      <c r="E31877" s="62"/>
    </row>
    <row r="31878">
      <c r="A31878" s="61"/>
      <c r="B31878" s="61"/>
      <c r="C31878" s="61"/>
      <c r="D31878" s="57"/>
      <c r="E31878" s="62"/>
    </row>
    <row r="31879">
      <c r="A31879" s="61"/>
      <c r="B31879" s="61"/>
      <c r="C31879" s="61"/>
      <c r="D31879" s="57"/>
      <c r="E31879" s="62"/>
    </row>
    <row r="31880">
      <c r="A31880" s="61"/>
      <c r="B31880" s="61"/>
      <c r="C31880" s="61"/>
      <c r="D31880" s="57"/>
      <c r="E31880" s="62"/>
    </row>
    <row r="31881">
      <c r="A31881" s="61"/>
      <c r="B31881" s="61"/>
      <c r="C31881" s="61"/>
      <c r="D31881" s="57"/>
      <c r="E31881" s="62"/>
    </row>
    <row r="31882">
      <c r="A31882" s="61"/>
      <c r="B31882" s="61"/>
      <c r="C31882" s="61"/>
      <c r="D31882" s="57"/>
      <c r="E31882" s="62"/>
    </row>
    <row r="31883">
      <c r="A31883" s="61"/>
      <c r="B31883" s="61"/>
      <c r="C31883" s="61"/>
      <c r="D31883" s="57"/>
      <c r="E31883" s="62"/>
    </row>
    <row r="31884">
      <c r="A31884" s="61"/>
      <c r="B31884" s="61"/>
      <c r="C31884" s="61"/>
      <c r="D31884" s="57"/>
      <c r="E31884" s="62"/>
    </row>
    <row r="31885">
      <c r="A31885" s="61"/>
      <c r="B31885" s="61"/>
      <c r="C31885" s="61"/>
      <c r="D31885" s="57"/>
      <c r="E31885" s="62"/>
    </row>
    <row r="31886">
      <c r="A31886" s="61"/>
      <c r="B31886" s="61"/>
      <c r="C31886" s="61"/>
      <c r="D31886" s="57"/>
      <c r="E31886" s="62"/>
    </row>
    <row r="31887">
      <c r="A31887" s="61"/>
      <c r="B31887" s="61"/>
      <c r="C31887" s="61"/>
      <c r="D31887" s="57"/>
      <c r="E31887" s="62"/>
    </row>
    <row r="31888">
      <c r="A31888" s="61"/>
      <c r="B31888" s="61"/>
      <c r="C31888" s="61"/>
      <c r="D31888" s="57"/>
      <c r="E31888" s="62"/>
    </row>
    <row r="31889">
      <c r="A31889" s="61"/>
      <c r="B31889" s="61"/>
      <c r="C31889" s="61"/>
      <c r="D31889" s="57"/>
      <c r="E31889" s="62"/>
    </row>
    <row r="31890">
      <c r="A31890" s="61"/>
      <c r="B31890" s="61"/>
      <c r="C31890" s="61"/>
      <c r="D31890" s="57"/>
      <c r="E31890" s="62"/>
    </row>
    <row r="31891">
      <c r="A31891" s="61"/>
      <c r="B31891" s="61"/>
      <c r="C31891" s="61"/>
      <c r="D31891" s="57"/>
      <c r="E31891" s="62"/>
    </row>
    <row r="31892">
      <c r="A31892" s="61"/>
      <c r="B31892" s="61"/>
      <c r="C31892" s="61"/>
      <c r="D31892" s="57"/>
      <c r="E31892" s="62"/>
    </row>
    <row r="31893">
      <c r="A31893" s="61"/>
      <c r="B31893" s="61"/>
      <c r="C31893" s="61"/>
      <c r="D31893" s="57"/>
      <c r="E31893" s="62"/>
    </row>
    <row r="31894">
      <c r="A31894" s="61"/>
      <c r="B31894" s="61"/>
      <c r="C31894" s="61"/>
      <c r="D31894" s="57"/>
      <c r="E31894" s="62"/>
    </row>
    <row r="31895">
      <c r="A31895" s="61"/>
      <c r="B31895" s="61"/>
      <c r="C31895" s="61"/>
      <c r="D31895" s="57"/>
      <c r="E31895" s="62"/>
    </row>
    <row r="31896">
      <c r="A31896" s="61"/>
      <c r="B31896" s="61"/>
      <c r="C31896" s="61"/>
      <c r="D31896" s="57"/>
      <c r="E31896" s="62"/>
    </row>
    <row r="31897">
      <c r="A31897" s="61"/>
      <c r="B31897" s="61"/>
      <c r="C31897" s="61"/>
      <c r="D31897" s="57"/>
      <c r="E31897" s="62"/>
    </row>
    <row r="31898">
      <c r="A31898" s="61"/>
      <c r="B31898" s="61"/>
      <c r="C31898" s="61"/>
      <c r="D31898" s="57"/>
      <c r="E31898" s="62"/>
    </row>
    <row r="31899">
      <c r="A31899" s="61"/>
      <c r="B31899" s="61"/>
      <c r="C31899" s="61"/>
      <c r="D31899" s="57"/>
      <c r="E31899" s="62"/>
    </row>
    <row r="31900">
      <c r="A31900" s="61"/>
      <c r="B31900" s="61"/>
      <c r="C31900" s="61"/>
      <c r="D31900" s="57"/>
      <c r="E31900" s="62"/>
    </row>
    <row r="31901">
      <c r="A31901" s="61"/>
      <c r="B31901" s="61"/>
      <c r="C31901" s="61"/>
      <c r="D31901" s="57"/>
      <c r="E31901" s="62"/>
    </row>
    <row r="31902">
      <c r="A31902" s="61"/>
      <c r="B31902" s="61"/>
      <c r="C31902" s="61"/>
      <c r="D31902" s="57"/>
      <c r="E31902" s="62"/>
    </row>
    <row r="31903">
      <c r="A31903" s="61"/>
      <c r="B31903" s="61"/>
      <c r="C31903" s="61"/>
      <c r="D31903" s="57"/>
      <c r="E31903" s="62"/>
    </row>
    <row r="31904">
      <c r="A31904" s="61"/>
      <c r="B31904" s="61"/>
      <c r="C31904" s="61"/>
      <c r="D31904" s="57"/>
      <c r="E31904" s="62"/>
    </row>
    <row r="31905">
      <c r="A31905" s="61"/>
      <c r="B31905" s="61"/>
      <c r="C31905" s="61"/>
      <c r="D31905" s="57"/>
      <c r="E31905" s="62"/>
    </row>
    <row r="31906">
      <c r="A31906" s="61"/>
      <c r="B31906" s="61"/>
      <c r="C31906" s="61"/>
      <c r="D31906" s="57"/>
      <c r="E31906" s="62"/>
    </row>
    <row r="31907">
      <c r="A31907" s="61"/>
      <c r="B31907" s="61"/>
      <c r="C31907" s="61"/>
      <c r="D31907" s="57"/>
      <c r="E31907" s="62"/>
    </row>
    <row r="31908">
      <c r="A31908" s="61"/>
      <c r="B31908" s="61"/>
      <c r="C31908" s="61"/>
      <c r="D31908" s="57"/>
      <c r="E31908" s="62"/>
    </row>
    <row r="31909">
      <c r="A31909" s="61"/>
      <c r="B31909" s="61"/>
      <c r="C31909" s="61"/>
      <c r="D31909" s="57"/>
      <c r="E31909" s="62"/>
    </row>
    <row r="31910">
      <c r="A31910" s="61"/>
      <c r="B31910" s="61"/>
      <c r="C31910" s="61"/>
      <c r="D31910" s="57"/>
      <c r="E31910" s="62"/>
    </row>
    <row r="31911">
      <c r="A31911" s="61"/>
      <c r="B31911" s="61"/>
      <c r="C31911" s="61"/>
      <c r="D31911" s="57"/>
      <c r="E31911" s="62"/>
    </row>
    <row r="31912">
      <c r="A31912" s="61"/>
      <c r="B31912" s="61"/>
      <c r="C31912" s="61"/>
      <c r="D31912" s="57"/>
      <c r="E31912" s="62"/>
    </row>
    <row r="31913">
      <c r="A31913" s="61"/>
      <c r="B31913" s="61"/>
      <c r="C31913" s="61"/>
      <c r="D31913" s="57"/>
      <c r="E31913" s="62"/>
    </row>
    <row r="31914">
      <c r="A31914" s="61"/>
      <c r="B31914" s="61"/>
      <c r="C31914" s="61"/>
      <c r="D31914" s="57"/>
      <c r="E31914" s="62"/>
    </row>
    <row r="31915">
      <c r="A31915" s="61"/>
      <c r="B31915" s="61"/>
      <c r="C31915" s="61"/>
      <c r="D31915" s="57"/>
      <c r="E31915" s="62"/>
    </row>
    <row r="31916">
      <c r="A31916" s="61"/>
      <c r="B31916" s="61"/>
      <c r="C31916" s="61"/>
      <c r="D31916" s="57"/>
      <c r="E31916" s="62"/>
    </row>
    <row r="31917">
      <c r="A31917" s="61"/>
      <c r="B31917" s="61"/>
      <c r="C31917" s="61"/>
      <c r="D31917" s="57"/>
      <c r="E31917" s="62"/>
    </row>
    <row r="31918">
      <c r="A31918" s="61"/>
      <c r="B31918" s="61"/>
      <c r="C31918" s="61"/>
      <c r="D31918" s="57"/>
      <c r="E31918" s="62"/>
    </row>
    <row r="31919">
      <c r="A31919" s="61"/>
      <c r="B31919" s="61"/>
      <c r="C31919" s="61"/>
      <c r="D31919" s="57"/>
      <c r="E31919" s="62"/>
    </row>
    <row r="31920">
      <c r="A31920" s="61"/>
      <c r="B31920" s="61"/>
      <c r="C31920" s="61"/>
      <c r="D31920" s="57"/>
      <c r="E31920" s="62"/>
    </row>
    <row r="31921">
      <c r="A31921" s="61"/>
      <c r="B31921" s="61"/>
      <c r="C31921" s="61"/>
      <c r="D31921" s="57"/>
      <c r="E31921" s="62"/>
    </row>
    <row r="31922">
      <c r="A31922" s="61"/>
      <c r="B31922" s="61"/>
      <c r="C31922" s="61"/>
      <c r="D31922" s="57"/>
      <c r="E31922" s="62"/>
    </row>
    <row r="31923">
      <c r="A31923" s="61"/>
      <c r="B31923" s="61"/>
      <c r="C31923" s="61"/>
      <c r="D31923" s="57"/>
      <c r="E31923" s="62"/>
    </row>
    <row r="31924">
      <c r="A31924" s="61"/>
      <c r="B31924" s="61"/>
      <c r="C31924" s="61"/>
      <c r="D31924" s="57"/>
      <c r="E31924" s="62"/>
    </row>
    <row r="31925">
      <c r="A31925" s="61"/>
      <c r="B31925" s="61"/>
      <c r="C31925" s="61"/>
      <c r="D31925" s="57"/>
      <c r="E31925" s="62"/>
    </row>
    <row r="31926">
      <c r="A31926" s="61"/>
      <c r="B31926" s="61"/>
      <c r="C31926" s="61"/>
      <c r="D31926" s="57"/>
      <c r="E31926" s="62"/>
    </row>
    <row r="31927">
      <c r="A31927" s="61"/>
      <c r="B31927" s="61"/>
      <c r="C31927" s="61"/>
      <c r="D31927" s="57"/>
      <c r="E31927" s="62"/>
    </row>
    <row r="31928">
      <c r="A31928" s="61"/>
      <c r="B31928" s="61"/>
      <c r="C31928" s="61"/>
      <c r="D31928" s="57"/>
      <c r="E31928" s="62"/>
    </row>
    <row r="31929">
      <c r="A31929" s="61"/>
      <c r="B31929" s="61"/>
      <c r="C31929" s="61"/>
      <c r="D31929" s="57"/>
      <c r="E31929" s="62"/>
    </row>
    <row r="31930">
      <c r="A31930" s="61"/>
      <c r="B31930" s="61"/>
      <c r="C31930" s="61"/>
      <c r="D31930" s="57"/>
      <c r="E31930" s="62"/>
    </row>
    <row r="31931">
      <c r="A31931" s="61"/>
      <c r="B31931" s="61"/>
      <c r="C31931" s="61"/>
      <c r="D31931" s="57"/>
      <c r="E31931" s="62"/>
    </row>
    <row r="31932">
      <c r="A31932" s="61"/>
      <c r="B31932" s="61"/>
      <c r="C31932" s="61"/>
      <c r="D31932" s="57"/>
      <c r="E31932" s="62"/>
    </row>
    <row r="31933">
      <c r="A31933" s="61"/>
      <c r="B31933" s="61"/>
      <c r="C31933" s="61"/>
      <c r="D31933" s="57"/>
      <c r="E31933" s="62"/>
    </row>
    <row r="31934">
      <c r="A31934" s="61"/>
      <c r="B31934" s="61"/>
      <c r="C31934" s="61"/>
      <c r="D31934" s="57"/>
      <c r="E31934" s="62"/>
    </row>
    <row r="31935">
      <c r="A31935" s="61"/>
      <c r="B31935" s="61"/>
      <c r="C31935" s="61"/>
      <c r="D31935" s="57"/>
      <c r="E31935" s="62"/>
    </row>
    <row r="31936">
      <c r="A31936" s="61"/>
      <c r="B31936" s="61"/>
      <c r="C31936" s="61"/>
      <c r="D31936" s="57"/>
      <c r="E31936" s="62"/>
    </row>
    <row r="31937">
      <c r="A31937" s="61"/>
      <c r="B31937" s="61"/>
      <c r="C31937" s="61"/>
      <c r="D31937" s="57"/>
      <c r="E31937" s="62"/>
    </row>
    <row r="31938">
      <c r="A31938" s="61"/>
      <c r="B31938" s="61"/>
      <c r="C31938" s="61"/>
      <c r="D31938" s="57"/>
      <c r="E31938" s="62"/>
    </row>
    <row r="31939">
      <c r="A31939" s="61"/>
      <c r="B31939" s="61"/>
      <c r="C31939" s="61"/>
      <c r="D31939" s="57"/>
      <c r="E31939" s="62"/>
    </row>
    <row r="31940">
      <c r="A31940" s="61"/>
      <c r="B31940" s="61"/>
      <c r="C31940" s="61"/>
      <c r="D31940" s="57"/>
      <c r="E31940" s="62"/>
    </row>
    <row r="31941">
      <c r="A31941" s="61"/>
      <c r="B31941" s="61"/>
      <c r="C31941" s="61"/>
      <c r="D31941" s="57"/>
      <c r="E31941" s="62"/>
    </row>
    <row r="31942">
      <c r="A31942" s="61"/>
      <c r="B31942" s="61"/>
      <c r="C31942" s="61"/>
      <c r="D31942" s="57"/>
      <c r="E31942" s="62"/>
    </row>
    <row r="31943">
      <c r="A31943" s="61"/>
      <c r="B31943" s="61"/>
      <c r="C31943" s="61"/>
      <c r="D31943" s="57"/>
      <c r="E31943" s="62"/>
    </row>
    <row r="31944">
      <c r="A31944" s="61"/>
      <c r="B31944" s="61"/>
      <c r="C31944" s="61"/>
      <c r="D31944" s="57"/>
      <c r="E31944" s="62"/>
    </row>
    <row r="31945">
      <c r="A31945" s="61"/>
      <c r="B31945" s="61"/>
      <c r="C31945" s="61"/>
      <c r="D31945" s="57"/>
      <c r="E31945" s="62"/>
    </row>
    <row r="31946">
      <c r="A31946" s="61"/>
      <c r="B31946" s="61"/>
      <c r="C31946" s="61"/>
      <c r="D31946" s="57"/>
      <c r="E31946" s="62"/>
    </row>
    <row r="31947">
      <c r="A31947" s="61"/>
      <c r="B31947" s="61"/>
      <c r="C31947" s="61"/>
      <c r="D31947" s="57"/>
      <c r="E31947" s="62"/>
    </row>
    <row r="31948">
      <c r="A31948" s="61"/>
      <c r="B31948" s="61"/>
      <c r="C31948" s="61"/>
      <c r="D31948" s="57"/>
      <c r="E31948" s="62"/>
    </row>
    <row r="31949">
      <c r="A31949" s="61"/>
      <c r="B31949" s="61"/>
      <c r="C31949" s="61"/>
      <c r="D31949" s="57"/>
      <c r="E31949" s="62"/>
    </row>
    <row r="31950">
      <c r="A31950" s="61"/>
      <c r="B31950" s="61"/>
      <c r="C31950" s="61"/>
      <c r="D31950" s="57"/>
      <c r="E31950" s="62"/>
    </row>
    <row r="31951">
      <c r="A31951" s="61"/>
      <c r="B31951" s="61"/>
      <c r="C31951" s="61"/>
      <c r="D31951" s="57"/>
      <c r="E31951" s="62"/>
    </row>
    <row r="31952">
      <c r="A31952" s="61"/>
      <c r="B31952" s="61"/>
      <c r="C31952" s="61"/>
      <c r="D31952" s="57"/>
      <c r="E31952" s="62"/>
    </row>
    <row r="31953">
      <c r="A31953" s="61"/>
      <c r="B31953" s="61"/>
      <c r="C31953" s="61"/>
      <c r="D31953" s="57"/>
      <c r="E31953" s="62"/>
    </row>
    <row r="31954">
      <c r="A31954" s="61"/>
      <c r="B31954" s="61"/>
      <c r="C31954" s="61"/>
      <c r="D31954" s="57"/>
      <c r="E31954" s="62"/>
    </row>
    <row r="31955">
      <c r="A31955" s="61"/>
      <c r="B31955" s="61"/>
      <c r="C31955" s="61"/>
      <c r="D31955" s="57"/>
      <c r="E31955" s="62"/>
    </row>
    <row r="31956">
      <c r="A31956" s="61"/>
      <c r="B31956" s="61"/>
      <c r="C31956" s="61"/>
      <c r="D31956" s="57"/>
      <c r="E31956" s="62"/>
    </row>
    <row r="31957">
      <c r="A31957" s="61"/>
      <c r="B31957" s="61"/>
      <c r="C31957" s="61"/>
      <c r="D31957" s="57"/>
      <c r="E31957" s="62"/>
    </row>
    <row r="31958">
      <c r="A31958" s="61"/>
      <c r="B31958" s="61"/>
      <c r="C31958" s="61"/>
      <c r="D31958" s="57"/>
      <c r="E31958" s="62"/>
    </row>
    <row r="31959">
      <c r="A31959" s="61"/>
      <c r="B31959" s="61"/>
      <c r="C31959" s="61"/>
      <c r="D31959" s="57"/>
      <c r="E31959" s="62"/>
    </row>
    <row r="31960">
      <c r="A31960" s="61"/>
      <c r="B31960" s="61"/>
      <c r="C31960" s="61"/>
      <c r="D31960" s="57"/>
      <c r="E31960" s="62"/>
    </row>
    <row r="31961">
      <c r="A31961" s="61"/>
      <c r="B31961" s="61"/>
      <c r="C31961" s="61"/>
      <c r="D31961" s="57"/>
      <c r="E31961" s="62"/>
    </row>
    <row r="31962">
      <c r="A31962" s="61"/>
      <c r="B31962" s="61"/>
      <c r="C31962" s="61"/>
      <c r="D31962" s="57"/>
      <c r="E31962" s="62"/>
    </row>
    <row r="31963">
      <c r="A31963" s="61"/>
      <c r="B31963" s="61"/>
      <c r="C31963" s="61"/>
      <c r="D31963" s="57"/>
      <c r="E31963" s="62"/>
    </row>
    <row r="31964">
      <c r="A31964" s="61"/>
      <c r="B31964" s="61"/>
      <c r="C31964" s="61"/>
      <c r="D31964" s="57"/>
      <c r="E31964" s="62"/>
    </row>
    <row r="31965">
      <c r="A31965" s="61"/>
      <c r="B31965" s="61"/>
      <c r="C31965" s="61"/>
      <c r="D31965" s="57"/>
      <c r="E31965" s="62"/>
    </row>
    <row r="31966">
      <c r="A31966" s="61"/>
      <c r="B31966" s="61"/>
      <c r="C31966" s="61"/>
      <c r="D31966" s="57"/>
      <c r="E31966" s="62"/>
    </row>
    <row r="31967">
      <c r="A31967" s="61"/>
      <c r="B31967" s="61"/>
      <c r="C31967" s="61"/>
      <c r="D31967" s="57"/>
      <c r="E31967" s="62"/>
    </row>
    <row r="31968">
      <c r="A31968" s="61"/>
      <c r="B31968" s="61"/>
      <c r="C31968" s="61"/>
      <c r="D31968" s="57"/>
      <c r="E31968" s="62"/>
    </row>
    <row r="31969">
      <c r="A31969" s="61"/>
      <c r="B31969" s="61"/>
      <c r="C31969" s="61"/>
      <c r="D31969" s="57"/>
      <c r="E31969" s="62"/>
    </row>
    <row r="31970">
      <c r="A31970" s="61"/>
      <c r="B31970" s="61"/>
      <c r="C31970" s="61"/>
      <c r="D31970" s="57"/>
      <c r="E31970" s="62"/>
    </row>
    <row r="31971">
      <c r="A31971" s="61"/>
      <c r="B31971" s="61"/>
      <c r="C31971" s="61"/>
      <c r="D31971" s="57"/>
      <c r="E31971" s="62"/>
    </row>
    <row r="31972">
      <c r="A31972" s="61"/>
      <c r="B31972" s="61"/>
      <c r="C31972" s="61"/>
      <c r="D31972" s="57"/>
      <c r="E31972" s="62"/>
    </row>
    <row r="31973">
      <c r="A31973" s="61"/>
      <c r="B31973" s="61"/>
      <c r="C31973" s="61"/>
      <c r="D31973" s="57"/>
      <c r="E31973" s="62"/>
    </row>
    <row r="31974">
      <c r="A31974" s="61"/>
      <c r="B31974" s="61"/>
      <c r="C31974" s="61"/>
      <c r="D31974" s="57"/>
      <c r="E31974" s="62"/>
    </row>
    <row r="31975">
      <c r="A31975" s="61"/>
      <c r="B31975" s="61"/>
      <c r="C31975" s="61"/>
      <c r="D31975" s="57"/>
      <c r="E31975" s="62"/>
    </row>
    <row r="31976">
      <c r="A31976" s="61"/>
      <c r="B31976" s="61"/>
      <c r="C31976" s="61"/>
      <c r="D31976" s="57"/>
      <c r="E31976" s="62"/>
    </row>
    <row r="31977">
      <c r="A31977" s="61"/>
      <c r="B31977" s="61"/>
      <c r="C31977" s="61"/>
      <c r="D31977" s="57"/>
      <c r="E31977" s="62"/>
    </row>
    <row r="31978">
      <c r="A31978" s="61"/>
      <c r="B31978" s="61"/>
      <c r="C31978" s="61"/>
      <c r="D31978" s="57"/>
      <c r="E31978" s="62"/>
    </row>
    <row r="31979">
      <c r="A31979" s="61"/>
      <c r="B31979" s="61"/>
      <c r="C31979" s="61"/>
      <c r="D31979" s="57"/>
      <c r="E31979" s="62"/>
    </row>
    <row r="31980">
      <c r="A31980" s="61"/>
      <c r="B31980" s="61"/>
      <c r="C31980" s="61"/>
      <c r="D31980" s="57"/>
      <c r="E31980" s="62"/>
    </row>
    <row r="31981">
      <c r="A31981" s="61"/>
      <c r="B31981" s="61"/>
      <c r="C31981" s="61"/>
      <c r="D31981" s="57"/>
      <c r="E31981" s="62"/>
    </row>
    <row r="31982">
      <c r="A31982" s="61"/>
      <c r="B31982" s="61"/>
      <c r="C31982" s="61"/>
      <c r="D31982" s="57"/>
      <c r="E31982" s="62"/>
    </row>
    <row r="31983">
      <c r="A31983" s="61"/>
      <c r="B31983" s="61"/>
      <c r="C31983" s="61"/>
      <c r="D31983" s="57"/>
      <c r="E31983" s="62"/>
    </row>
    <row r="31984">
      <c r="A31984" s="61"/>
      <c r="B31984" s="61"/>
      <c r="C31984" s="61"/>
      <c r="D31984" s="57"/>
      <c r="E31984" s="62"/>
    </row>
    <row r="31985">
      <c r="A31985" s="61"/>
      <c r="B31985" s="61"/>
      <c r="C31985" s="61"/>
      <c r="D31985" s="57"/>
      <c r="E31985" s="62"/>
    </row>
    <row r="31986">
      <c r="A31986" s="61"/>
      <c r="B31986" s="61"/>
      <c r="C31986" s="61"/>
      <c r="D31986" s="57"/>
      <c r="E31986" s="62"/>
    </row>
    <row r="31987">
      <c r="A31987" s="61"/>
      <c r="B31987" s="61"/>
      <c r="C31987" s="61"/>
      <c r="D31987" s="57"/>
      <c r="E31987" s="62"/>
    </row>
    <row r="31988">
      <c r="A31988" s="61"/>
      <c r="B31988" s="61"/>
      <c r="C31988" s="61"/>
      <c r="D31988" s="57"/>
      <c r="E31988" s="62"/>
    </row>
    <row r="31989">
      <c r="A31989" s="61"/>
      <c r="B31989" s="61"/>
      <c r="C31989" s="61"/>
      <c r="D31989" s="57"/>
      <c r="E31989" s="62"/>
    </row>
    <row r="31990">
      <c r="A31990" s="61"/>
      <c r="B31990" s="61"/>
      <c r="C31990" s="61"/>
      <c r="D31990" s="57"/>
      <c r="E31990" s="62"/>
    </row>
    <row r="31991">
      <c r="A31991" s="61"/>
      <c r="B31991" s="61"/>
      <c r="C31991" s="61"/>
      <c r="D31991" s="57"/>
      <c r="E31991" s="62"/>
    </row>
    <row r="31992">
      <c r="A31992" s="61"/>
      <c r="B31992" s="61"/>
      <c r="C31992" s="61"/>
      <c r="D31992" s="57"/>
      <c r="E31992" s="62"/>
    </row>
    <row r="31993">
      <c r="A31993" s="61"/>
      <c r="B31993" s="61"/>
      <c r="C31993" s="61"/>
      <c r="D31993" s="57"/>
      <c r="E31993" s="62"/>
    </row>
    <row r="31994">
      <c r="A31994" s="61"/>
      <c r="B31994" s="61"/>
      <c r="C31994" s="61"/>
      <c r="D31994" s="57"/>
      <c r="E31994" s="62"/>
    </row>
    <row r="31995">
      <c r="A31995" s="61"/>
      <c r="B31995" s="61"/>
      <c r="C31995" s="61"/>
      <c r="D31995" s="57"/>
      <c r="E31995" s="62"/>
    </row>
    <row r="31996">
      <c r="A31996" s="61"/>
      <c r="B31996" s="61"/>
      <c r="C31996" s="61"/>
      <c r="D31996" s="57"/>
      <c r="E31996" s="62"/>
    </row>
    <row r="31997">
      <c r="A31997" s="61"/>
      <c r="B31997" s="61"/>
      <c r="C31997" s="61"/>
      <c r="D31997" s="57"/>
      <c r="E31997" s="62"/>
    </row>
    <row r="31998">
      <c r="A31998" s="61"/>
      <c r="B31998" s="61"/>
      <c r="C31998" s="61"/>
      <c r="D31998" s="57"/>
      <c r="E31998" s="62"/>
    </row>
    <row r="31999">
      <c r="A31999" s="61"/>
      <c r="B31999" s="61"/>
      <c r="C31999" s="61"/>
      <c r="D31999" s="57"/>
      <c r="E31999" s="62"/>
    </row>
    <row r="32000">
      <c r="A32000" s="61"/>
      <c r="B32000" s="61"/>
      <c r="C32000" s="61"/>
      <c r="D32000" s="57"/>
      <c r="E32000" s="62"/>
    </row>
    <row r="32001">
      <c r="A32001" s="61"/>
      <c r="B32001" s="61"/>
      <c r="C32001" s="61"/>
      <c r="D32001" s="57"/>
      <c r="E32001" s="62"/>
    </row>
    <row r="32002">
      <c r="A32002" s="61"/>
      <c r="B32002" s="61"/>
      <c r="C32002" s="61"/>
      <c r="D32002" s="57"/>
      <c r="E32002" s="62"/>
    </row>
    <row r="32003">
      <c r="A32003" s="61"/>
      <c r="B32003" s="61"/>
      <c r="C32003" s="61"/>
      <c r="D32003" s="57"/>
      <c r="E32003" s="62"/>
    </row>
    <row r="32004">
      <c r="A32004" s="61"/>
      <c r="B32004" s="61"/>
      <c r="C32004" s="61"/>
      <c r="D32004" s="57"/>
      <c r="E32004" s="62"/>
    </row>
    <row r="32005">
      <c r="A32005" s="61"/>
      <c r="B32005" s="61"/>
      <c r="C32005" s="61"/>
      <c r="D32005" s="57"/>
      <c r="E32005" s="62"/>
    </row>
    <row r="32006">
      <c r="A32006" s="61"/>
      <c r="B32006" s="61"/>
      <c r="C32006" s="61"/>
      <c r="D32006" s="57"/>
      <c r="E32006" s="62"/>
    </row>
    <row r="32007">
      <c r="A32007" s="61"/>
      <c r="B32007" s="61"/>
      <c r="C32007" s="61"/>
      <c r="D32007" s="57"/>
      <c r="E32007" s="62"/>
    </row>
    <row r="32008">
      <c r="A32008" s="61"/>
      <c r="B32008" s="61"/>
      <c r="C32008" s="61"/>
      <c r="D32008" s="57"/>
      <c r="E32008" s="62"/>
    </row>
    <row r="32009">
      <c r="A32009" s="61"/>
      <c r="B32009" s="61"/>
      <c r="C32009" s="61"/>
      <c r="D32009" s="57"/>
      <c r="E32009" s="62"/>
    </row>
    <row r="32010">
      <c r="A32010" s="61"/>
      <c r="B32010" s="61"/>
      <c r="C32010" s="61"/>
      <c r="D32010" s="57"/>
      <c r="E32010" s="62"/>
    </row>
    <row r="32011">
      <c r="A32011" s="61"/>
      <c r="B32011" s="61"/>
      <c r="C32011" s="61"/>
      <c r="D32011" s="57"/>
      <c r="E32011" s="62"/>
    </row>
    <row r="32012">
      <c r="A32012" s="61"/>
      <c r="B32012" s="61"/>
      <c r="C32012" s="61"/>
      <c r="D32012" s="57"/>
      <c r="E32012" s="62"/>
    </row>
    <row r="32013">
      <c r="A32013" s="61"/>
      <c r="B32013" s="61"/>
      <c r="C32013" s="61"/>
      <c r="D32013" s="57"/>
      <c r="E32013" s="62"/>
    </row>
    <row r="32014">
      <c r="A32014" s="61"/>
      <c r="B32014" s="61"/>
      <c r="C32014" s="61"/>
      <c r="D32014" s="57"/>
      <c r="E32014" s="62"/>
    </row>
    <row r="32015">
      <c r="A32015" s="61"/>
      <c r="B32015" s="61"/>
      <c r="C32015" s="61"/>
      <c r="D32015" s="57"/>
      <c r="E32015" s="62"/>
    </row>
    <row r="32016">
      <c r="A32016" s="61"/>
      <c r="B32016" s="61"/>
      <c r="C32016" s="61"/>
      <c r="D32016" s="57"/>
      <c r="E32016" s="62"/>
    </row>
    <row r="32017">
      <c r="A32017" s="61"/>
      <c r="B32017" s="61"/>
      <c r="C32017" s="61"/>
      <c r="D32017" s="57"/>
      <c r="E32017" s="62"/>
    </row>
    <row r="32018">
      <c r="A32018" s="61"/>
      <c r="B32018" s="61"/>
      <c r="C32018" s="61"/>
      <c r="D32018" s="57"/>
      <c r="E32018" s="62"/>
    </row>
    <row r="32019">
      <c r="A32019" s="61"/>
      <c r="B32019" s="61"/>
      <c r="C32019" s="61"/>
      <c r="D32019" s="57"/>
      <c r="E32019" s="62"/>
    </row>
    <row r="32020">
      <c r="A32020" s="61"/>
      <c r="B32020" s="61"/>
      <c r="C32020" s="61"/>
      <c r="D32020" s="57"/>
      <c r="E32020" s="62"/>
    </row>
    <row r="32021">
      <c r="A32021" s="61"/>
      <c r="B32021" s="61"/>
      <c r="C32021" s="61"/>
      <c r="D32021" s="57"/>
      <c r="E32021" s="62"/>
    </row>
    <row r="32022">
      <c r="A32022" s="61"/>
      <c r="B32022" s="61"/>
      <c r="C32022" s="61"/>
      <c r="D32022" s="57"/>
      <c r="E32022" s="62"/>
    </row>
    <row r="32023">
      <c r="A32023" s="61"/>
      <c r="B32023" s="61"/>
      <c r="C32023" s="61"/>
      <c r="D32023" s="57"/>
      <c r="E32023" s="62"/>
    </row>
    <row r="32024">
      <c r="A32024" s="61"/>
      <c r="B32024" s="61"/>
      <c r="C32024" s="61"/>
      <c r="D32024" s="57"/>
      <c r="E32024" s="62"/>
    </row>
    <row r="32025">
      <c r="A32025" s="61"/>
      <c r="B32025" s="61"/>
      <c r="C32025" s="61"/>
      <c r="D32025" s="57"/>
      <c r="E32025" s="62"/>
    </row>
    <row r="32026">
      <c r="A32026" s="61"/>
      <c r="B32026" s="61"/>
      <c r="C32026" s="61"/>
      <c r="D32026" s="57"/>
      <c r="E32026" s="62"/>
    </row>
    <row r="32027">
      <c r="A32027" s="61"/>
      <c r="B32027" s="61"/>
      <c r="C32027" s="61"/>
      <c r="D32027" s="57"/>
      <c r="E32027" s="62"/>
    </row>
    <row r="32028">
      <c r="A32028" s="61"/>
      <c r="B32028" s="61"/>
      <c r="C32028" s="61"/>
      <c r="D32028" s="57"/>
      <c r="E32028" s="62"/>
    </row>
    <row r="32029">
      <c r="A32029" s="61"/>
      <c r="B32029" s="61"/>
      <c r="C32029" s="61"/>
      <c r="D32029" s="57"/>
      <c r="E32029" s="62"/>
    </row>
    <row r="32030">
      <c r="A32030" s="61"/>
      <c r="B32030" s="61"/>
      <c r="C32030" s="61"/>
      <c r="D32030" s="57"/>
      <c r="E32030" s="62"/>
    </row>
    <row r="32031">
      <c r="A32031" s="61"/>
      <c r="B32031" s="61"/>
      <c r="C32031" s="61"/>
      <c r="D32031" s="57"/>
      <c r="E32031" s="62"/>
    </row>
    <row r="32032">
      <c r="A32032" s="61"/>
      <c r="B32032" s="61"/>
      <c r="C32032" s="61"/>
      <c r="D32032" s="57"/>
      <c r="E32032" s="62"/>
    </row>
    <row r="32033">
      <c r="A32033" s="61"/>
      <c r="B32033" s="61"/>
      <c r="C32033" s="61"/>
      <c r="D32033" s="57"/>
      <c r="E32033" s="62"/>
    </row>
    <row r="32034">
      <c r="A32034" s="61"/>
      <c r="B32034" s="61"/>
      <c r="C32034" s="61"/>
      <c r="D32034" s="57"/>
      <c r="E32034" s="62"/>
    </row>
    <row r="32035">
      <c r="A32035" s="61"/>
      <c r="B32035" s="61"/>
      <c r="C32035" s="61"/>
      <c r="D32035" s="57"/>
      <c r="E32035" s="62"/>
    </row>
    <row r="32036">
      <c r="A32036" s="61"/>
      <c r="B32036" s="61"/>
      <c r="C32036" s="61"/>
      <c r="D32036" s="57"/>
      <c r="E32036" s="62"/>
    </row>
    <row r="32037">
      <c r="A32037" s="61"/>
      <c r="B32037" s="61"/>
      <c r="C32037" s="61"/>
      <c r="D32037" s="57"/>
      <c r="E32037" s="62"/>
    </row>
    <row r="32038">
      <c r="A32038" s="61"/>
      <c r="B32038" s="61"/>
      <c r="C32038" s="61"/>
      <c r="D32038" s="57"/>
      <c r="E32038" s="62"/>
    </row>
    <row r="32039">
      <c r="A32039" s="61"/>
      <c r="B32039" s="61"/>
      <c r="C32039" s="61"/>
      <c r="D32039" s="57"/>
      <c r="E32039" s="62"/>
    </row>
    <row r="32040">
      <c r="A32040" s="61"/>
      <c r="B32040" s="61"/>
      <c r="C32040" s="61"/>
      <c r="D32040" s="57"/>
      <c r="E32040" s="62"/>
    </row>
    <row r="32041">
      <c r="A32041" s="61"/>
      <c r="B32041" s="61"/>
      <c r="C32041" s="61"/>
      <c r="D32041" s="57"/>
      <c r="E32041" s="62"/>
    </row>
    <row r="32042">
      <c r="A32042" s="61"/>
      <c r="B32042" s="61"/>
      <c r="C32042" s="61"/>
      <c r="D32042" s="57"/>
      <c r="E32042" s="62"/>
    </row>
    <row r="32043">
      <c r="A32043" s="61"/>
      <c r="B32043" s="61"/>
      <c r="C32043" s="61"/>
      <c r="D32043" s="57"/>
      <c r="E32043" s="62"/>
    </row>
    <row r="32044">
      <c r="A32044" s="61"/>
      <c r="B32044" s="61"/>
      <c r="C32044" s="61"/>
      <c r="D32044" s="57"/>
      <c r="E32044" s="62"/>
    </row>
    <row r="32045">
      <c r="A32045" s="61"/>
      <c r="B32045" s="61"/>
      <c r="C32045" s="61"/>
      <c r="D32045" s="57"/>
      <c r="E32045" s="62"/>
    </row>
    <row r="32046">
      <c r="A32046" s="61"/>
      <c r="B32046" s="61"/>
      <c r="C32046" s="61"/>
      <c r="D32046" s="57"/>
      <c r="E32046" s="62"/>
    </row>
    <row r="32047">
      <c r="A32047" s="61"/>
      <c r="B32047" s="61"/>
      <c r="C32047" s="61"/>
      <c r="D32047" s="57"/>
      <c r="E32047" s="62"/>
    </row>
    <row r="32048">
      <c r="A32048" s="61"/>
      <c r="B32048" s="61"/>
      <c r="C32048" s="61"/>
      <c r="D32048" s="57"/>
      <c r="E32048" s="62"/>
    </row>
    <row r="32049">
      <c r="A32049" s="61"/>
      <c r="B32049" s="61"/>
      <c r="C32049" s="61"/>
      <c r="D32049" s="57"/>
      <c r="E32049" s="62"/>
    </row>
    <row r="32050">
      <c r="A32050" s="61"/>
      <c r="B32050" s="61"/>
      <c r="C32050" s="61"/>
      <c r="D32050" s="57"/>
      <c r="E32050" s="62"/>
    </row>
    <row r="32051">
      <c r="A32051" s="61"/>
      <c r="B32051" s="61"/>
      <c r="C32051" s="61"/>
      <c r="D32051" s="57"/>
      <c r="E32051" s="62"/>
    </row>
    <row r="32052">
      <c r="A32052" s="61"/>
      <c r="B32052" s="61"/>
      <c r="C32052" s="61"/>
      <c r="D32052" s="57"/>
      <c r="E32052" s="62"/>
    </row>
    <row r="32053">
      <c r="A32053" s="61"/>
      <c r="B32053" s="61"/>
      <c r="C32053" s="61"/>
      <c r="D32053" s="57"/>
      <c r="E32053" s="62"/>
    </row>
    <row r="32054">
      <c r="A32054" s="61"/>
      <c r="B32054" s="61"/>
      <c r="C32054" s="61"/>
      <c r="D32054" s="57"/>
      <c r="E32054" s="62"/>
    </row>
    <row r="32055">
      <c r="A32055" s="61"/>
      <c r="B32055" s="61"/>
      <c r="C32055" s="61"/>
      <c r="D32055" s="57"/>
      <c r="E32055" s="62"/>
    </row>
    <row r="32056">
      <c r="A32056" s="61"/>
      <c r="B32056" s="61"/>
      <c r="C32056" s="61"/>
      <c r="D32056" s="57"/>
      <c r="E32056" s="62"/>
    </row>
    <row r="32057">
      <c r="A32057" s="61"/>
      <c r="B32057" s="61"/>
      <c r="C32057" s="61"/>
      <c r="D32057" s="57"/>
      <c r="E32057" s="62"/>
    </row>
    <row r="32058">
      <c r="A32058" s="61"/>
      <c r="B32058" s="61"/>
      <c r="C32058" s="61"/>
      <c r="D32058" s="57"/>
      <c r="E32058" s="62"/>
    </row>
    <row r="32059">
      <c r="A32059" s="61"/>
      <c r="B32059" s="61"/>
      <c r="C32059" s="61"/>
      <c r="D32059" s="57"/>
      <c r="E32059" s="62"/>
    </row>
    <row r="32060">
      <c r="A32060" s="61"/>
      <c r="B32060" s="61"/>
      <c r="C32060" s="61"/>
      <c r="D32060" s="57"/>
      <c r="E32060" s="62"/>
    </row>
    <row r="32061">
      <c r="A32061" s="61"/>
      <c r="B32061" s="61"/>
      <c r="C32061" s="61"/>
      <c r="D32061" s="57"/>
      <c r="E32061" s="62"/>
    </row>
    <row r="32062">
      <c r="A32062" s="61"/>
      <c r="B32062" s="61"/>
      <c r="C32062" s="61"/>
      <c r="D32062" s="57"/>
      <c r="E32062" s="62"/>
    </row>
    <row r="32063">
      <c r="A32063" s="61"/>
      <c r="B32063" s="61"/>
      <c r="C32063" s="61"/>
      <c r="D32063" s="57"/>
      <c r="E32063" s="62"/>
    </row>
    <row r="32064">
      <c r="A32064" s="61"/>
      <c r="B32064" s="61"/>
      <c r="C32064" s="61"/>
      <c r="D32064" s="57"/>
      <c r="E32064" s="62"/>
    </row>
    <row r="32065">
      <c r="A32065" s="61"/>
      <c r="B32065" s="61"/>
      <c r="C32065" s="61"/>
      <c r="D32065" s="57"/>
      <c r="E32065" s="62"/>
    </row>
    <row r="32066">
      <c r="A32066" s="61"/>
      <c r="B32066" s="61"/>
      <c r="C32066" s="61"/>
      <c r="D32066" s="57"/>
      <c r="E32066" s="62"/>
    </row>
    <row r="32067">
      <c r="A32067" s="61"/>
      <c r="B32067" s="61"/>
      <c r="C32067" s="61"/>
      <c r="D32067" s="57"/>
      <c r="E32067" s="62"/>
    </row>
    <row r="32068">
      <c r="A32068" s="61"/>
      <c r="B32068" s="61"/>
      <c r="C32068" s="61"/>
      <c r="D32068" s="57"/>
      <c r="E32068" s="62"/>
    </row>
    <row r="32069">
      <c r="A32069" s="61"/>
      <c r="B32069" s="61"/>
      <c r="C32069" s="61"/>
      <c r="D32069" s="57"/>
      <c r="E32069" s="62"/>
    </row>
    <row r="32070">
      <c r="A32070" s="61"/>
      <c r="B32070" s="61"/>
      <c r="C32070" s="61"/>
      <c r="D32070" s="57"/>
      <c r="E32070" s="62"/>
    </row>
    <row r="32071">
      <c r="A32071" s="61"/>
      <c r="B32071" s="61"/>
      <c r="C32071" s="61"/>
      <c r="D32071" s="57"/>
      <c r="E32071" s="62"/>
    </row>
    <row r="32072">
      <c r="A32072" s="61"/>
      <c r="B32072" s="61"/>
      <c r="C32072" s="61"/>
      <c r="D32072" s="57"/>
      <c r="E32072" s="62"/>
    </row>
    <row r="32073">
      <c r="A32073" s="61"/>
      <c r="B32073" s="61"/>
      <c r="C32073" s="61"/>
      <c r="D32073" s="57"/>
      <c r="E32073" s="62"/>
    </row>
    <row r="32074">
      <c r="A32074" s="61"/>
      <c r="B32074" s="61"/>
      <c r="C32074" s="61"/>
      <c r="D32074" s="57"/>
      <c r="E32074" s="62"/>
    </row>
    <row r="32075">
      <c r="A32075" s="61"/>
      <c r="B32075" s="61"/>
      <c r="C32075" s="61"/>
      <c r="D32075" s="57"/>
      <c r="E32075" s="62"/>
    </row>
    <row r="32076">
      <c r="A32076" s="61"/>
      <c r="B32076" s="61"/>
      <c r="C32076" s="61"/>
      <c r="D32076" s="57"/>
      <c r="E32076" s="62"/>
    </row>
    <row r="32077">
      <c r="A32077" s="61"/>
      <c r="B32077" s="61"/>
      <c r="C32077" s="61"/>
      <c r="D32077" s="57"/>
      <c r="E32077" s="62"/>
    </row>
    <row r="32078">
      <c r="A32078" s="61"/>
      <c r="B32078" s="61"/>
      <c r="C32078" s="61"/>
      <c r="D32078" s="57"/>
      <c r="E32078" s="62"/>
    </row>
    <row r="32079">
      <c r="A32079" s="61"/>
      <c r="B32079" s="61"/>
      <c r="C32079" s="61"/>
      <c r="D32079" s="57"/>
      <c r="E32079" s="62"/>
    </row>
    <row r="32080">
      <c r="A32080" s="61"/>
      <c r="B32080" s="61"/>
      <c r="C32080" s="61"/>
      <c r="D32080" s="57"/>
      <c r="E32080" s="62"/>
    </row>
    <row r="32081">
      <c r="A32081" s="61"/>
      <c r="B32081" s="61"/>
      <c r="C32081" s="61"/>
      <c r="D32081" s="57"/>
      <c r="E32081" s="62"/>
    </row>
    <row r="32082">
      <c r="A32082" s="61"/>
      <c r="B32082" s="61"/>
      <c r="C32082" s="61"/>
      <c r="D32082" s="57"/>
      <c r="E32082" s="62"/>
    </row>
    <row r="32083">
      <c r="A32083" s="61"/>
      <c r="B32083" s="61"/>
      <c r="C32083" s="61"/>
      <c r="D32083" s="57"/>
      <c r="E32083" s="62"/>
    </row>
    <row r="32084">
      <c r="A32084" s="61"/>
      <c r="B32084" s="61"/>
      <c r="C32084" s="61"/>
      <c r="D32084" s="57"/>
      <c r="E32084" s="62"/>
    </row>
    <row r="32085">
      <c r="A32085" s="61"/>
      <c r="B32085" s="61"/>
      <c r="C32085" s="61"/>
      <c r="D32085" s="57"/>
      <c r="E32085" s="62"/>
    </row>
    <row r="32086">
      <c r="A32086" s="61"/>
      <c r="B32086" s="61"/>
      <c r="C32086" s="61"/>
      <c r="D32086" s="57"/>
      <c r="E32086" s="62"/>
    </row>
    <row r="32087">
      <c r="A32087" s="61"/>
      <c r="B32087" s="61"/>
      <c r="C32087" s="61"/>
      <c r="D32087" s="57"/>
      <c r="E32087" s="62"/>
    </row>
    <row r="32088">
      <c r="A32088" s="61"/>
      <c r="B32088" s="61"/>
      <c r="C32088" s="61"/>
      <c r="D32088" s="57"/>
      <c r="E32088" s="62"/>
    </row>
    <row r="32089">
      <c r="A32089" s="61"/>
      <c r="B32089" s="61"/>
      <c r="C32089" s="61"/>
      <c r="D32089" s="57"/>
      <c r="E32089" s="62"/>
    </row>
    <row r="32090">
      <c r="A32090" s="61"/>
      <c r="B32090" s="61"/>
      <c r="C32090" s="61"/>
      <c r="D32090" s="57"/>
      <c r="E32090" s="62"/>
    </row>
    <row r="32091">
      <c r="A32091" s="61"/>
      <c r="B32091" s="61"/>
      <c r="C32091" s="61"/>
      <c r="D32091" s="57"/>
      <c r="E32091" s="62"/>
    </row>
    <row r="32092">
      <c r="A32092" s="61"/>
      <c r="B32092" s="61"/>
      <c r="C32092" s="61"/>
      <c r="D32092" s="57"/>
      <c r="E32092" s="62"/>
    </row>
    <row r="32093">
      <c r="A32093" s="61"/>
      <c r="B32093" s="61"/>
      <c r="C32093" s="61"/>
      <c r="D32093" s="57"/>
      <c r="E32093" s="62"/>
    </row>
    <row r="32094">
      <c r="A32094" s="61"/>
      <c r="B32094" s="61"/>
      <c r="C32094" s="61"/>
      <c r="D32094" s="57"/>
      <c r="E32094" s="62"/>
    </row>
    <row r="32095">
      <c r="A32095" s="61"/>
      <c r="B32095" s="61"/>
      <c r="C32095" s="61"/>
      <c r="D32095" s="57"/>
      <c r="E32095" s="62"/>
    </row>
    <row r="32096">
      <c r="A32096" s="61"/>
      <c r="B32096" s="61"/>
      <c r="C32096" s="61"/>
      <c r="D32096" s="57"/>
      <c r="E32096" s="62"/>
    </row>
    <row r="32097">
      <c r="A32097" s="61"/>
      <c r="B32097" s="61"/>
      <c r="C32097" s="61"/>
      <c r="D32097" s="57"/>
      <c r="E32097" s="62"/>
    </row>
    <row r="32098">
      <c r="A32098" s="61"/>
      <c r="B32098" s="61"/>
      <c r="C32098" s="61"/>
      <c r="D32098" s="57"/>
      <c r="E32098" s="62"/>
    </row>
    <row r="32099">
      <c r="A32099" s="61"/>
      <c r="B32099" s="61"/>
      <c r="C32099" s="61"/>
      <c r="D32099" s="57"/>
      <c r="E32099" s="62"/>
    </row>
    <row r="32100">
      <c r="A32100" s="61"/>
      <c r="B32100" s="61"/>
      <c r="C32100" s="61"/>
      <c r="D32100" s="57"/>
      <c r="E32100" s="62"/>
    </row>
    <row r="32101">
      <c r="A32101" s="61"/>
      <c r="B32101" s="61"/>
      <c r="C32101" s="61"/>
      <c r="D32101" s="57"/>
      <c r="E32101" s="62"/>
    </row>
    <row r="32102">
      <c r="A32102" s="61"/>
      <c r="B32102" s="61"/>
      <c r="C32102" s="61"/>
      <c r="D32102" s="57"/>
      <c r="E32102" s="62"/>
    </row>
    <row r="32103">
      <c r="A32103" s="61"/>
      <c r="B32103" s="61"/>
      <c r="C32103" s="61"/>
      <c r="D32103" s="57"/>
      <c r="E32103" s="62"/>
    </row>
    <row r="32104">
      <c r="A32104" s="61"/>
      <c r="B32104" s="61"/>
      <c r="C32104" s="61"/>
      <c r="D32104" s="57"/>
      <c r="E32104" s="62"/>
    </row>
    <row r="32105">
      <c r="A32105" s="61"/>
      <c r="B32105" s="61"/>
      <c r="C32105" s="61"/>
      <c r="D32105" s="57"/>
      <c r="E32105" s="62"/>
    </row>
    <row r="32106">
      <c r="A32106" s="61"/>
      <c r="B32106" s="61"/>
      <c r="C32106" s="61"/>
      <c r="D32106" s="57"/>
      <c r="E32106" s="62"/>
    </row>
    <row r="32107">
      <c r="A32107" s="61"/>
      <c r="B32107" s="61"/>
      <c r="C32107" s="61"/>
      <c r="D32107" s="57"/>
      <c r="E32107" s="62"/>
    </row>
    <row r="32108">
      <c r="A32108" s="61"/>
      <c r="B32108" s="61"/>
      <c r="C32108" s="61"/>
      <c r="D32108" s="57"/>
      <c r="E32108" s="62"/>
    </row>
    <row r="32109">
      <c r="A32109" s="61"/>
      <c r="B32109" s="61"/>
      <c r="C32109" s="61"/>
      <c r="D32109" s="57"/>
      <c r="E32109" s="62"/>
    </row>
    <row r="32110">
      <c r="A32110" s="61"/>
      <c r="B32110" s="61"/>
      <c r="C32110" s="61"/>
      <c r="D32110" s="57"/>
      <c r="E32110" s="62"/>
    </row>
    <row r="32111">
      <c r="A32111" s="61"/>
      <c r="B32111" s="61"/>
      <c r="C32111" s="61"/>
      <c r="D32111" s="57"/>
      <c r="E32111" s="62"/>
    </row>
    <row r="32112">
      <c r="A32112" s="61"/>
      <c r="B32112" s="61"/>
      <c r="C32112" s="61"/>
      <c r="D32112" s="57"/>
      <c r="E32112" s="62"/>
    </row>
    <row r="32113">
      <c r="A32113" s="61"/>
      <c r="B32113" s="61"/>
      <c r="C32113" s="61"/>
      <c r="D32113" s="57"/>
      <c r="E32113" s="62"/>
    </row>
    <row r="32114">
      <c r="A32114" s="61"/>
      <c r="B32114" s="61"/>
      <c r="C32114" s="61"/>
      <c r="D32114" s="57"/>
      <c r="E32114" s="62"/>
    </row>
    <row r="32115">
      <c r="A32115" s="61"/>
      <c r="B32115" s="61"/>
      <c r="C32115" s="61"/>
      <c r="D32115" s="57"/>
      <c r="E32115" s="62"/>
    </row>
    <row r="32116">
      <c r="A32116" s="61"/>
      <c r="B32116" s="61"/>
      <c r="C32116" s="61"/>
      <c r="D32116" s="57"/>
      <c r="E32116" s="62"/>
    </row>
    <row r="32117">
      <c r="A32117" s="61"/>
      <c r="B32117" s="61"/>
      <c r="C32117" s="61"/>
      <c r="D32117" s="57"/>
      <c r="E32117" s="62"/>
    </row>
    <row r="32118">
      <c r="A32118" s="61"/>
      <c r="B32118" s="61"/>
      <c r="C32118" s="61"/>
      <c r="D32118" s="57"/>
      <c r="E32118" s="62"/>
    </row>
    <row r="32119">
      <c r="A32119" s="61"/>
      <c r="B32119" s="61"/>
      <c r="C32119" s="61"/>
      <c r="D32119" s="57"/>
      <c r="E32119" s="62"/>
    </row>
    <row r="32120">
      <c r="A32120" s="61"/>
      <c r="B32120" s="61"/>
      <c r="C32120" s="61"/>
      <c r="D32120" s="57"/>
      <c r="E32120" s="62"/>
    </row>
    <row r="32121">
      <c r="A32121" s="61"/>
      <c r="B32121" s="61"/>
      <c r="C32121" s="61"/>
      <c r="D32121" s="57"/>
      <c r="E32121" s="62"/>
    </row>
    <row r="32122">
      <c r="A32122" s="61"/>
      <c r="B32122" s="61"/>
      <c r="C32122" s="61"/>
      <c r="D32122" s="57"/>
      <c r="E32122" s="62"/>
    </row>
    <row r="32123">
      <c r="A32123" s="61"/>
      <c r="B32123" s="61"/>
      <c r="C32123" s="61"/>
      <c r="D32123" s="57"/>
      <c r="E32123" s="62"/>
    </row>
    <row r="32124">
      <c r="A32124" s="61"/>
      <c r="B32124" s="61"/>
      <c r="C32124" s="61"/>
      <c r="D32124" s="57"/>
      <c r="E32124" s="62"/>
    </row>
    <row r="32125">
      <c r="A32125" s="61"/>
      <c r="B32125" s="61"/>
      <c r="C32125" s="61"/>
      <c r="D32125" s="57"/>
      <c r="E32125" s="62"/>
    </row>
    <row r="32126">
      <c r="A32126" s="61"/>
      <c r="B32126" s="61"/>
      <c r="C32126" s="61"/>
      <c r="D32126" s="57"/>
      <c r="E32126" s="62"/>
    </row>
    <row r="32127">
      <c r="A32127" s="61"/>
      <c r="B32127" s="61"/>
      <c r="C32127" s="61"/>
      <c r="D32127" s="57"/>
      <c r="E32127" s="62"/>
    </row>
    <row r="32128">
      <c r="A32128" s="61"/>
      <c r="B32128" s="61"/>
      <c r="C32128" s="61"/>
      <c r="D32128" s="57"/>
      <c r="E32128" s="62"/>
    </row>
    <row r="32129">
      <c r="A32129" s="61"/>
      <c r="B32129" s="61"/>
      <c r="C32129" s="61"/>
      <c r="D32129" s="57"/>
      <c r="E32129" s="62"/>
    </row>
    <row r="32130">
      <c r="A32130" s="61"/>
      <c r="B32130" s="61"/>
      <c r="C32130" s="61"/>
      <c r="D32130" s="57"/>
      <c r="E32130" s="62"/>
    </row>
    <row r="32131">
      <c r="A32131" s="61"/>
      <c r="B32131" s="61"/>
      <c r="C32131" s="61"/>
      <c r="D32131" s="57"/>
      <c r="E32131" s="62"/>
    </row>
    <row r="32132">
      <c r="A32132" s="61"/>
      <c r="B32132" s="61"/>
      <c r="C32132" s="61"/>
      <c r="D32132" s="57"/>
      <c r="E32132" s="62"/>
    </row>
    <row r="32133">
      <c r="A32133" s="61"/>
      <c r="B32133" s="61"/>
      <c r="C32133" s="61"/>
      <c r="D32133" s="57"/>
      <c r="E32133" s="62"/>
    </row>
    <row r="32134">
      <c r="A32134" s="61"/>
      <c r="B32134" s="61"/>
      <c r="C32134" s="61"/>
      <c r="D32134" s="57"/>
      <c r="E32134" s="62"/>
    </row>
    <row r="32135">
      <c r="A32135" s="61"/>
      <c r="B32135" s="61"/>
      <c r="C32135" s="61"/>
      <c r="D32135" s="57"/>
      <c r="E32135" s="62"/>
    </row>
    <row r="32136">
      <c r="A32136" s="61"/>
      <c r="B32136" s="61"/>
      <c r="C32136" s="61"/>
      <c r="D32136" s="57"/>
      <c r="E32136" s="62"/>
    </row>
    <row r="32137">
      <c r="A32137" s="61"/>
      <c r="B32137" s="61"/>
      <c r="C32137" s="61"/>
      <c r="D32137" s="57"/>
      <c r="E32137" s="62"/>
    </row>
    <row r="32138">
      <c r="A32138" s="61"/>
      <c r="B32138" s="61"/>
      <c r="C32138" s="61"/>
      <c r="D32138" s="57"/>
      <c r="E32138" s="62"/>
    </row>
    <row r="32139">
      <c r="A32139" s="61"/>
      <c r="B32139" s="61"/>
      <c r="C32139" s="61"/>
      <c r="D32139" s="57"/>
      <c r="E32139" s="62"/>
    </row>
    <row r="32140">
      <c r="A32140" s="61"/>
      <c r="B32140" s="61"/>
      <c r="C32140" s="61"/>
      <c r="D32140" s="57"/>
      <c r="E32140" s="62"/>
    </row>
    <row r="32141">
      <c r="A32141" s="61"/>
      <c r="B32141" s="61"/>
      <c r="C32141" s="61"/>
      <c r="D32141" s="57"/>
      <c r="E32141" s="62"/>
    </row>
    <row r="32142">
      <c r="A32142" s="61"/>
      <c r="B32142" s="61"/>
      <c r="C32142" s="61"/>
      <c r="D32142" s="57"/>
      <c r="E32142" s="62"/>
    </row>
    <row r="32143">
      <c r="A32143" s="61"/>
      <c r="B32143" s="61"/>
      <c r="C32143" s="61"/>
      <c r="D32143" s="57"/>
      <c r="E32143" s="62"/>
    </row>
    <row r="32144">
      <c r="A32144" s="61"/>
      <c r="B32144" s="61"/>
      <c r="C32144" s="61"/>
      <c r="D32144" s="57"/>
      <c r="E32144" s="62"/>
    </row>
    <row r="32145">
      <c r="A32145" s="61"/>
      <c r="B32145" s="61"/>
      <c r="C32145" s="61"/>
      <c r="D32145" s="57"/>
      <c r="E32145" s="62"/>
    </row>
    <row r="32146">
      <c r="A32146" s="61"/>
      <c r="B32146" s="61"/>
      <c r="C32146" s="61"/>
      <c r="D32146" s="57"/>
      <c r="E32146" s="62"/>
    </row>
    <row r="32147">
      <c r="A32147" s="61"/>
      <c r="B32147" s="61"/>
      <c r="C32147" s="61"/>
      <c r="D32147" s="57"/>
      <c r="E32147" s="62"/>
    </row>
    <row r="32148">
      <c r="A32148" s="61"/>
      <c r="B32148" s="61"/>
      <c r="C32148" s="61"/>
      <c r="D32148" s="57"/>
      <c r="E32148" s="62"/>
    </row>
    <row r="32149">
      <c r="A32149" s="61"/>
      <c r="B32149" s="61"/>
      <c r="C32149" s="61"/>
      <c r="D32149" s="57"/>
      <c r="E32149" s="62"/>
    </row>
    <row r="32150">
      <c r="A32150" s="61"/>
      <c r="B32150" s="61"/>
      <c r="C32150" s="61"/>
      <c r="D32150" s="57"/>
      <c r="E32150" s="62"/>
    </row>
    <row r="32151">
      <c r="A32151" s="61"/>
      <c r="B32151" s="61"/>
      <c r="C32151" s="61"/>
      <c r="D32151" s="57"/>
      <c r="E32151" s="62"/>
    </row>
    <row r="32152">
      <c r="A32152" s="61"/>
      <c r="B32152" s="61"/>
      <c r="C32152" s="61"/>
      <c r="D32152" s="57"/>
      <c r="E32152" s="62"/>
    </row>
    <row r="32153">
      <c r="A32153" s="61"/>
      <c r="B32153" s="61"/>
      <c r="C32153" s="61"/>
      <c r="D32153" s="57"/>
      <c r="E32153" s="62"/>
    </row>
    <row r="32154">
      <c r="A32154" s="61"/>
      <c r="B32154" s="61"/>
      <c r="C32154" s="61"/>
      <c r="D32154" s="57"/>
      <c r="E32154" s="62"/>
    </row>
    <row r="32155">
      <c r="A32155" s="61"/>
      <c r="B32155" s="61"/>
      <c r="C32155" s="61"/>
      <c r="D32155" s="57"/>
      <c r="E32155" s="62"/>
    </row>
    <row r="32156">
      <c r="A32156" s="61"/>
      <c r="B32156" s="61"/>
      <c r="C32156" s="61"/>
      <c r="D32156" s="57"/>
      <c r="E32156" s="62"/>
    </row>
    <row r="32157">
      <c r="A32157" s="61"/>
      <c r="B32157" s="61"/>
      <c r="C32157" s="61"/>
      <c r="D32157" s="57"/>
      <c r="E32157" s="62"/>
    </row>
    <row r="32158">
      <c r="A32158" s="61"/>
      <c r="B32158" s="61"/>
      <c r="C32158" s="61"/>
      <c r="D32158" s="57"/>
      <c r="E32158" s="62"/>
    </row>
    <row r="32159">
      <c r="A32159" s="61"/>
      <c r="B32159" s="61"/>
      <c r="C32159" s="61"/>
      <c r="D32159" s="57"/>
      <c r="E32159" s="62"/>
    </row>
    <row r="32160">
      <c r="A32160" s="61"/>
      <c r="B32160" s="61"/>
      <c r="C32160" s="61"/>
      <c r="D32160" s="57"/>
      <c r="E32160" s="62"/>
    </row>
    <row r="32161">
      <c r="A32161" s="61"/>
      <c r="B32161" s="61"/>
      <c r="C32161" s="61"/>
      <c r="D32161" s="57"/>
      <c r="E32161" s="62"/>
    </row>
    <row r="32162">
      <c r="A32162" s="61"/>
      <c r="B32162" s="61"/>
      <c r="C32162" s="61"/>
      <c r="D32162" s="57"/>
      <c r="E32162" s="62"/>
    </row>
    <row r="32163">
      <c r="A32163" s="61"/>
      <c r="B32163" s="61"/>
      <c r="C32163" s="61"/>
      <c r="D32163" s="57"/>
      <c r="E32163" s="62"/>
    </row>
    <row r="32164">
      <c r="A32164" s="61"/>
      <c r="B32164" s="61"/>
      <c r="C32164" s="61"/>
      <c r="D32164" s="57"/>
      <c r="E32164" s="62"/>
    </row>
    <row r="32165">
      <c r="A32165" s="61"/>
      <c r="B32165" s="61"/>
      <c r="C32165" s="61"/>
      <c r="D32165" s="57"/>
      <c r="E32165" s="62"/>
    </row>
    <row r="32166">
      <c r="A32166" s="61"/>
      <c r="B32166" s="61"/>
      <c r="C32166" s="61"/>
      <c r="D32166" s="57"/>
      <c r="E32166" s="62"/>
    </row>
    <row r="32167">
      <c r="A32167" s="61"/>
      <c r="B32167" s="61"/>
      <c r="C32167" s="61"/>
      <c r="D32167" s="57"/>
      <c r="E32167" s="62"/>
    </row>
    <row r="32168">
      <c r="A32168" s="61"/>
      <c r="B32168" s="61"/>
      <c r="C32168" s="61"/>
      <c r="D32168" s="57"/>
      <c r="E32168" s="62"/>
    </row>
    <row r="32169">
      <c r="A32169" s="61"/>
      <c r="B32169" s="61"/>
      <c r="C32169" s="61"/>
      <c r="D32169" s="57"/>
      <c r="E32169" s="62"/>
    </row>
    <row r="32170">
      <c r="A32170" s="61"/>
      <c r="B32170" s="61"/>
      <c r="C32170" s="61"/>
      <c r="D32170" s="57"/>
      <c r="E32170" s="62"/>
    </row>
    <row r="32171">
      <c r="A32171" s="61"/>
      <c r="B32171" s="61"/>
      <c r="C32171" s="61"/>
      <c r="D32171" s="57"/>
      <c r="E32171" s="62"/>
    </row>
    <row r="32172">
      <c r="A32172" s="61"/>
      <c r="B32172" s="61"/>
      <c r="C32172" s="61"/>
      <c r="D32172" s="57"/>
      <c r="E32172" s="62"/>
    </row>
    <row r="32173">
      <c r="A32173" s="61"/>
      <c r="B32173" s="61"/>
      <c r="C32173" s="61"/>
      <c r="D32173" s="57"/>
      <c r="E32173" s="62"/>
    </row>
    <row r="32174">
      <c r="A32174" s="61"/>
      <c r="B32174" s="61"/>
      <c r="C32174" s="61"/>
      <c r="D32174" s="57"/>
      <c r="E32174" s="62"/>
    </row>
    <row r="32175">
      <c r="A32175" s="61"/>
      <c r="B32175" s="61"/>
      <c r="C32175" s="61"/>
      <c r="D32175" s="57"/>
      <c r="E32175" s="62"/>
    </row>
    <row r="32176">
      <c r="A32176" s="61"/>
      <c r="B32176" s="61"/>
      <c r="C32176" s="61"/>
      <c r="D32176" s="57"/>
      <c r="E32176" s="62"/>
    </row>
    <row r="32177">
      <c r="A32177" s="61"/>
      <c r="B32177" s="61"/>
      <c r="C32177" s="61"/>
      <c r="D32177" s="57"/>
      <c r="E32177" s="62"/>
    </row>
    <row r="32178">
      <c r="A32178" s="61"/>
      <c r="B32178" s="61"/>
      <c r="C32178" s="61"/>
      <c r="D32178" s="57"/>
      <c r="E32178" s="62"/>
    </row>
    <row r="32179">
      <c r="A32179" s="61"/>
      <c r="B32179" s="61"/>
      <c r="C32179" s="61"/>
      <c r="D32179" s="57"/>
      <c r="E32179" s="62"/>
    </row>
    <row r="32180">
      <c r="A32180" s="61"/>
      <c r="B32180" s="61"/>
      <c r="C32180" s="61"/>
      <c r="D32180" s="57"/>
      <c r="E32180" s="62"/>
    </row>
    <row r="32181">
      <c r="A32181" s="61"/>
      <c r="B32181" s="61"/>
      <c r="C32181" s="61"/>
      <c r="D32181" s="57"/>
      <c r="E32181" s="62"/>
    </row>
    <row r="32182">
      <c r="A32182" s="61"/>
      <c r="B32182" s="61"/>
      <c r="C32182" s="61"/>
      <c r="D32182" s="57"/>
      <c r="E32182" s="62"/>
    </row>
    <row r="32183">
      <c r="A32183" s="61"/>
      <c r="B32183" s="61"/>
      <c r="C32183" s="61"/>
      <c r="D32183" s="57"/>
      <c r="E32183" s="62"/>
    </row>
    <row r="32184">
      <c r="A32184" s="61"/>
      <c r="B32184" s="61"/>
      <c r="C32184" s="61"/>
      <c r="D32184" s="57"/>
      <c r="E32184" s="62"/>
    </row>
    <row r="32185">
      <c r="A32185" s="61"/>
      <c r="B32185" s="61"/>
      <c r="C32185" s="61"/>
      <c r="D32185" s="57"/>
      <c r="E32185" s="62"/>
    </row>
    <row r="32186">
      <c r="A32186" s="61"/>
      <c r="B32186" s="61"/>
      <c r="C32186" s="61"/>
      <c r="D32186" s="57"/>
      <c r="E32186" s="62"/>
    </row>
    <row r="32187">
      <c r="A32187" s="61"/>
      <c r="B32187" s="61"/>
      <c r="C32187" s="61"/>
      <c r="D32187" s="57"/>
      <c r="E32187" s="62"/>
    </row>
    <row r="32188">
      <c r="A32188" s="61"/>
      <c r="B32188" s="61"/>
      <c r="C32188" s="61"/>
      <c r="D32188" s="57"/>
      <c r="E32188" s="62"/>
    </row>
    <row r="32189">
      <c r="A32189" s="61"/>
      <c r="B32189" s="61"/>
      <c r="C32189" s="61"/>
      <c r="D32189" s="57"/>
      <c r="E32189" s="62"/>
    </row>
    <row r="32190">
      <c r="A32190" s="61"/>
      <c r="B32190" s="61"/>
      <c r="C32190" s="61"/>
      <c r="D32190" s="57"/>
      <c r="E32190" s="62"/>
    </row>
    <row r="32191">
      <c r="A32191" s="61"/>
      <c r="B32191" s="61"/>
      <c r="C32191" s="61"/>
      <c r="D32191" s="57"/>
      <c r="E32191" s="62"/>
    </row>
    <row r="32192">
      <c r="A32192" s="61"/>
      <c r="B32192" s="61"/>
      <c r="C32192" s="61"/>
      <c r="D32192" s="57"/>
      <c r="E32192" s="62"/>
    </row>
    <row r="32193">
      <c r="A32193" s="61"/>
      <c r="B32193" s="61"/>
      <c r="C32193" s="61"/>
      <c r="D32193" s="57"/>
      <c r="E32193" s="62"/>
    </row>
    <row r="32194">
      <c r="A32194" s="61"/>
      <c r="B32194" s="61"/>
      <c r="C32194" s="61"/>
      <c r="D32194" s="57"/>
      <c r="E32194" s="62"/>
    </row>
    <row r="32195">
      <c r="A32195" s="61"/>
      <c r="B32195" s="61"/>
      <c r="C32195" s="61"/>
      <c r="D32195" s="57"/>
      <c r="E32195" s="62"/>
    </row>
    <row r="32196">
      <c r="A32196" s="61"/>
      <c r="B32196" s="61"/>
      <c r="C32196" s="61"/>
      <c r="D32196" s="57"/>
      <c r="E32196" s="62"/>
    </row>
    <row r="32197">
      <c r="A32197" s="61"/>
      <c r="B32197" s="61"/>
      <c r="C32197" s="61"/>
      <c r="D32197" s="57"/>
      <c r="E32197" s="62"/>
    </row>
    <row r="32198">
      <c r="A32198" s="61"/>
      <c r="B32198" s="61"/>
      <c r="C32198" s="61"/>
      <c r="D32198" s="57"/>
      <c r="E32198" s="62"/>
    </row>
    <row r="32199">
      <c r="A32199" s="61"/>
      <c r="B32199" s="61"/>
      <c r="C32199" s="61"/>
      <c r="D32199" s="57"/>
      <c r="E32199" s="62"/>
    </row>
    <row r="32200">
      <c r="A32200" s="61"/>
      <c r="B32200" s="61"/>
      <c r="C32200" s="61"/>
      <c r="D32200" s="57"/>
      <c r="E32200" s="62"/>
    </row>
    <row r="32201">
      <c r="A32201" s="61"/>
      <c r="B32201" s="61"/>
      <c r="C32201" s="61"/>
      <c r="D32201" s="57"/>
      <c r="E32201" s="62"/>
    </row>
    <row r="32202">
      <c r="A32202" s="61"/>
      <c r="B32202" s="61"/>
      <c r="C32202" s="61"/>
      <c r="D32202" s="57"/>
      <c r="E32202" s="62"/>
    </row>
    <row r="32203">
      <c r="A32203" s="61"/>
      <c r="B32203" s="61"/>
      <c r="C32203" s="61"/>
      <c r="D32203" s="57"/>
      <c r="E32203" s="62"/>
    </row>
    <row r="32204">
      <c r="A32204" s="61"/>
      <c r="B32204" s="61"/>
      <c r="C32204" s="61"/>
      <c r="D32204" s="57"/>
      <c r="E32204" s="62"/>
    </row>
    <row r="32205">
      <c r="A32205" s="61"/>
      <c r="B32205" s="61"/>
      <c r="C32205" s="61"/>
      <c r="D32205" s="57"/>
      <c r="E32205" s="62"/>
    </row>
    <row r="32206">
      <c r="A32206" s="61"/>
      <c r="B32206" s="61"/>
      <c r="C32206" s="61"/>
      <c r="D32206" s="57"/>
      <c r="E32206" s="62"/>
    </row>
    <row r="32207">
      <c r="A32207" s="61"/>
      <c r="B32207" s="61"/>
      <c r="C32207" s="61"/>
      <c r="D32207" s="57"/>
      <c r="E32207" s="62"/>
    </row>
    <row r="32208">
      <c r="A32208" s="61"/>
      <c r="B32208" s="61"/>
      <c r="C32208" s="61"/>
      <c r="D32208" s="57"/>
      <c r="E32208" s="62"/>
    </row>
    <row r="32209">
      <c r="A32209" s="61"/>
      <c r="B32209" s="61"/>
      <c r="C32209" s="61"/>
      <c r="D32209" s="57"/>
      <c r="E32209" s="62"/>
    </row>
    <row r="32210">
      <c r="A32210" s="61"/>
      <c r="B32210" s="61"/>
      <c r="C32210" s="61"/>
      <c r="D32210" s="57"/>
      <c r="E32210" s="62"/>
    </row>
    <row r="32211">
      <c r="A32211" s="61"/>
      <c r="B32211" s="61"/>
      <c r="C32211" s="61"/>
      <c r="D32211" s="57"/>
      <c r="E32211" s="62"/>
    </row>
    <row r="32212">
      <c r="A32212" s="61"/>
      <c r="B32212" s="61"/>
      <c r="C32212" s="61"/>
      <c r="D32212" s="57"/>
      <c r="E32212" s="62"/>
    </row>
    <row r="32213">
      <c r="A32213" s="61"/>
      <c r="B32213" s="61"/>
      <c r="C32213" s="61"/>
      <c r="D32213" s="57"/>
      <c r="E32213" s="62"/>
    </row>
    <row r="32214">
      <c r="A32214" s="61"/>
      <c r="B32214" s="61"/>
      <c r="C32214" s="61"/>
      <c r="D32214" s="57"/>
      <c r="E32214" s="62"/>
    </row>
    <row r="32215">
      <c r="A32215" s="61"/>
      <c r="B32215" s="61"/>
      <c r="C32215" s="61"/>
      <c r="D32215" s="57"/>
      <c r="E32215" s="62"/>
    </row>
    <row r="32216">
      <c r="A32216" s="61"/>
      <c r="B32216" s="61"/>
      <c r="C32216" s="61"/>
      <c r="D32216" s="57"/>
      <c r="E32216" s="62"/>
    </row>
    <row r="32217">
      <c r="A32217" s="61"/>
      <c r="B32217" s="61"/>
      <c r="C32217" s="61"/>
      <c r="D32217" s="57"/>
      <c r="E32217" s="62"/>
    </row>
    <row r="32218">
      <c r="A32218" s="61"/>
      <c r="B32218" s="61"/>
      <c r="C32218" s="61"/>
      <c r="D32218" s="57"/>
      <c r="E32218" s="62"/>
    </row>
    <row r="32219">
      <c r="A32219" s="61"/>
      <c r="B32219" s="61"/>
      <c r="C32219" s="61"/>
      <c r="D32219" s="57"/>
      <c r="E32219" s="62"/>
    </row>
    <row r="32220">
      <c r="A32220" s="61"/>
      <c r="B32220" s="61"/>
      <c r="C32220" s="61"/>
      <c r="D32220" s="57"/>
      <c r="E32220" s="62"/>
    </row>
    <row r="32221">
      <c r="A32221" s="61"/>
      <c r="B32221" s="61"/>
      <c r="C32221" s="61"/>
      <c r="D32221" s="57"/>
      <c r="E32221" s="62"/>
    </row>
    <row r="32222">
      <c r="A32222" s="61"/>
      <c r="B32222" s="61"/>
      <c r="C32222" s="61"/>
      <c r="D32222" s="57"/>
      <c r="E32222" s="62"/>
    </row>
    <row r="32223">
      <c r="A32223" s="61"/>
      <c r="B32223" s="61"/>
      <c r="C32223" s="61"/>
      <c r="D32223" s="57"/>
      <c r="E32223" s="62"/>
    </row>
    <row r="32224">
      <c r="A32224" s="61"/>
      <c r="B32224" s="61"/>
      <c r="C32224" s="61"/>
      <c r="D32224" s="57"/>
      <c r="E32224" s="62"/>
    </row>
    <row r="32225">
      <c r="A32225" s="61"/>
      <c r="B32225" s="61"/>
      <c r="C32225" s="61"/>
      <c r="D32225" s="57"/>
      <c r="E32225" s="62"/>
    </row>
    <row r="32226">
      <c r="A32226" s="61"/>
      <c r="B32226" s="61"/>
      <c r="C32226" s="61"/>
      <c r="D32226" s="57"/>
      <c r="E32226" s="62"/>
    </row>
    <row r="32227">
      <c r="A32227" s="61"/>
      <c r="B32227" s="61"/>
      <c r="C32227" s="61"/>
      <c r="D32227" s="57"/>
      <c r="E32227" s="62"/>
    </row>
    <row r="32228">
      <c r="A32228" s="61"/>
      <c r="B32228" s="61"/>
      <c r="C32228" s="61"/>
      <c r="D32228" s="57"/>
      <c r="E32228" s="62"/>
    </row>
    <row r="32229">
      <c r="A32229" s="61"/>
      <c r="B32229" s="61"/>
      <c r="C32229" s="61"/>
      <c r="D32229" s="57"/>
      <c r="E32229" s="62"/>
    </row>
    <row r="32230">
      <c r="A32230" s="61"/>
      <c r="B32230" s="61"/>
      <c r="C32230" s="61"/>
      <c r="D32230" s="57"/>
      <c r="E32230" s="62"/>
    </row>
    <row r="32231">
      <c r="A32231" s="61"/>
      <c r="B32231" s="61"/>
      <c r="C32231" s="61"/>
      <c r="D32231" s="57"/>
      <c r="E32231" s="62"/>
    </row>
    <row r="32232">
      <c r="A32232" s="61"/>
      <c r="B32232" s="61"/>
      <c r="C32232" s="61"/>
      <c r="D32232" s="57"/>
      <c r="E32232" s="62"/>
    </row>
    <row r="32233">
      <c r="A32233" s="61"/>
      <c r="B32233" s="61"/>
      <c r="C32233" s="61"/>
      <c r="D32233" s="57"/>
      <c r="E32233" s="62"/>
    </row>
    <row r="32234">
      <c r="A32234" s="61"/>
      <c r="B32234" s="61"/>
      <c r="C32234" s="61"/>
      <c r="D32234" s="57"/>
      <c r="E32234" s="62"/>
    </row>
    <row r="32235">
      <c r="A32235" s="61"/>
      <c r="B32235" s="61"/>
      <c r="C32235" s="61"/>
      <c r="D32235" s="57"/>
      <c r="E32235" s="62"/>
    </row>
    <row r="32236">
      <c r="A32236" s="61"/>
      <c r="B32236" s="61"/>
      <c r="C32236" s="61"/>
      <c r="D32236" s="57"/>
      <c r="E32236" s="62"/>
    </row>
    <row r="32237">
      <c r="A32237" s="61"/>
      <c r="B32237" s="61"/>
      <c r="C32237" s="61"/>
      <c r="D32237" s="57"/>
      <c r="E32237" s="62"/>
    </row>
    <row r="32238">
      <c r="A32238" s="61"/>
      <c r="B32238" s="61"/>
      <c r="C32238" s="61"/>
      <c r="D32238" s="57"/>
      <c r="E32238" s="62"/>
    </row>
    <row r="32239">
      <c r="A32239" s="61"/>
      <c r="B32239" s="61"/>
      <c r="C32239" s="61"/>
      <c r="D32239" s="57"/>
      <c r="E32239" s="62"/>
    </row>
    <row r="32240">
      <c r="A32240" s="61"/>
      <c r="B32240" s="61"/>
      <c r="C32240" s="61"/>
      <c r="D32240" s="57"/>
      <c r="E32240" s="62"/>
    </row>
    <row r="32241">
      <c r="A32241" s="61"/>
      <c r="B32241" s="61"/>
      <c r="C32241" s="61"/>
      <c r="D32241" s="57"/>
      <c r="E32241" s="62"/>
    </row>
    <row r="32242">
      <c r="A32242" s="61"/>
      <c r="B32242" s="61"/>
      <c r="C32242" s="61"/>
      <c r="D32242" s="57"/>
      <c r="E32242" s="62"/>
    </row>
    <row r="32243">
      <c r="A32243" s="61"/>
      <c r="B32243" s="61"/>
      <c r="C32243" s="61"/>
      <c r="D32243" s="57"/>
      <c r="E32243" s="62"/>
    </row>
    <row r="32244">
      <c r="A32244" s="61"/>
      <c r="B32244" s="61"/>
      <c r="C32244" s="61"/>
      <c r="D32244" s="57"/>
      <c r="E32244" s="62"/>
    </row>
    <row r="32245">
      <c r="A32245" s="61"/>
      <c r="B32245" s="61"/>
      <c r="C32245" s="61"/>
      <c r="D32245" s="57"/>
      <c r="E32245" s="62"/>
    </row>
    <row r="32246">
      <c r="A32246" s="61"/>
      <c r="B32246" s="61"/>
      <c r="C32246" s="61"/>
      <c r="D32246" s="57"/>
      <c r="E32246" s="62"/>
    </row>
    <row r="32247">
      <c r="A32247" s="61"/>
      <c r="B32247" s="61"/>
      <c r="C32247" s="61"/>
      <c r="D32247" s="57"/>
      <c r="E32247" s="62"/>
    </row>
    <row r="32248">
      <c r="A32248" s="61"/>
      <c r="B32248" s="61"/>
      <c r="C32248" s="61"/>
      <c r="D32248" s="57"/>
      <c r="E32248" s="62"/>
    </row>
    <row r="32249">
      <c r="A32249" s="61"/>
      <c r="B32249" s="61"/>
      <c r="C32249" s="61"/>
      <c r="D32249" s="57"/>
      <c r="E32249" s="62"/>
    </row>
    <row r="32250">
      <c r="A32250" s="61"/>
      <c r="B32250" s="61"/>
      <c r="C32250" s="61"/>
      <c r="D32250" s="57"/>
      <c r="E32250" s="62"/>
    </row>
    <row r="32251">
      <c r="A32251" s="61"/>
      <c r="B32251" s="61"/>
      <c r="C32251" s="61"/>
      <c r="D32251" s="57"/>
      <c r="E32251" s="62"/>
    </row>
    <row r="32252">
      <c r="A32252" s="61"/>
      <c r="B32252" s="61"/>
      <c r="C32252" s="61"/>
      <c r="D32252" s="57"/>
      <c r="E32252" s="62"/>
    </row>
    <row r="32253">
      <c r="A32253" s="61"/>
      <c r="B32253" s="61"/>
      <c r="C32253" s="61"/>
      <c r="D32253" s="57"/>
      <c r="E32253" s="62"/>
    </row>
    <row r="32254">
      <c r="A32254" s="61"/>
      <c r="B32254" s="61"/>
      <c r="C32254" s="61"/>
      <c r="D32254" s="57"/>
      <c r="E32254" s="62"/>
    </row>
    <row r="32255">
      <c r="A32255" s="61"/>
      <c r="B32255" s="61"/>
      <c r="C32255" s="61"/>
      <c r="D32255" s="57"/>
      <c r="E32255" s="62"/>
    </row>
    <row r="32256">
      <c r="A32256" s="61"/>
      <c r="B32256" s="61"/>
      <c r="C32256" s="61"/>
      <c r="D32256" s="57"/>
      <c r="E32256" s="62"/>
    </row>
    <row r="32257">
      <c r="A32257" s="61"/>
      <c r="B32257" s="61"/>
      <c r="C32257" s="61"/>
      <c r="D32257" s="57"/>
      <c r="E32257" s="62"/>
    </row>
    <row r="32258">
      <c r="A32258" s="61"/>
      <c r="B32258" s="61"/>
      <c r="C32258" s="61"/>
      <c r="D32258" s="57"/>
      <c r="E32258" s="62"/>
    </row>
    <row r="32259">
      <c r="A32259" s="61"/>
      <c r="B32259" s="61"/>
      <c r="C32259" s="61"/>
      <c r="D32259" s="57"/>
      <c r="E32259" s="62"/>
    </row>
    <row r="32260">
      <c r="A32260" s="61"/>
      <c r="B32260" s="61"/>
      <c r="C32260" s="61"/>
      <c r="D32260" s="57"/>
      <c r="E32260" s="62"/>
    </row>
    <row r="32261">
      <c r="A32261" s="61"/>
      <c r="B32261" s="61"/>
      <c r="C32261" s="61"/>
      <c r="D32261" s="57"/>
      <c r="E32261" s="62"/>
    </row>
    <row r="32262">
      <c r="A32262" s="61"/>
      <c r="B32262" s="61"/>
      <c r="C32262" s="61"/>
      <c r="D32262" s="57"/>
      <c r="E32262" s="62"/>
    </row>
    <row r="32263">
      <c r="A32263" s="61"/>
      <c r="B32263" s="61"/>
      <c r="C32263" s="61"/>
      <c r="D32263" s="57"/>
      <c r="E32263" s="62"/>
    </row>
    <row r="32264">
      <c r="A32264" s="61"/>
      <c r="B32264" s="61"/>
      <c r="C32264" s="61"/>
      <c r="D32264" s="57"/>
      <c r="E32264" s="62"/>
    </row>
    <row r="32265">
      <c r="A32265" s="61"/>
      <c r="B32265" s="61"/>
      <c r="C32265" s="61"/>
      <c r="D32265" s="57"/>
      <c r="E32265" s="62"/>
    </row>
    <row r="32266">
      <c r="A32266" s="61"/>
      <c r="B32266" s="61"/>
      <c r="C32266" s="61"/>
      <c r="D32266" s="57"/>
      <c r="E32266" s="62"/>
    </row>
    <row r="32267">
      <c r="A32267" s="61"/>
      <c r="B32267" s="61"/>
      <c r="C32267" s="61"/>
      <c r="D32267" s="57"/>
      <c r="E32267" s="62"/>
    </row>
    <row r="32268">
      <c r="A32268" s="61"/>
      <c r="B32268" s="61"/>
      <c r="C32268" s="61"/>
      <c r="D32268" s="57"/>
      <c r="E32268" s="62"/>
    </row>
    <row r="32269">
      <c r="A32269" s="61"/>
      <c r="B32269" s="61"/>
      <c r="C32269" s="61"/>
      <c r="D32269" s="57"/>
      <c r="E32269" s="62"/>
    </row>
    <row r="32270">
      <c r="A32270" s="61"/>
      <c r="B32270" s="61"/>
      <c r="C32270" s="61"/>
      <c r="D32270" s="57"/>
      <c r="E32270" s="62"/>
    </row>
    <row r="32271">
      <c r="A32271" s="61"/>
      <c r="B32271" s="61"/>
      <c r="C32271" s="61"/>
      <c r="D32271" s="57"/>
      <c r="E32271" s="62"/>
    </row>
    <row r="32272">
      <c r="A32272" s="61"/>
      <c r="B32272" s="61"/>
      <c r="C32272" s="61"/>
      <c r="D32272" s="57"/>
      <c r="E32272" s="62"/>
    </row>
    <row r="32273">
      <c r="A32273" s="61"/>
      <c r="B32273" s="61"/>
      <c r="C32273" s="61"/>
      <c r="D32273" s="57"/>
      <c r="E32273" s="62"/>
    </row>
    <row r="32274">
      <c r="A32274" s="61"/>
      <c r="B32274" s="61"/>
      <c r="C32274" s="61"/>
      <c r="D32274" s="57"/>
      <c r="E32274" s="62"/>
    </row>
    <row r="32275">
      <c r="A32275" s="61"/>
      <c r="B32275" s="61"/>
      <c r="C32275" s="61"/>
      <c r="D32275" s="57"/>
      <c r="E32275" s="62"/>
    </row>
    <row r="32276">
      <c r="A32276" s="61"/>
      <c r="B32276" s="61"/>
      <c r="C32276" s="61"/>
      <c r="D32276" s="57"/>
      <c r="E32276" s="62"/>
    </row>
    <row r="32277">
      <c r="A32277" s="61"/>
      <c r="B32277" s="61"/>
      <c r="C32277" s="61"/>
      <c r="D32277" s="57"/>
      <c r="E32277" s="62"/>
    </row>
    <row r="32278">
      <c r="A32278" s="61"/>
      <c r="B32278" s="61"/>
      <c r="C32278" s="61"/>
      <c r="D32278" s="57"/>
      <c r="E32278" s="62"/>
    </row>
    <row r="32279">
      <c r="A32279" s="61"/>
      <c r="B32279" s="61"/>
      <c r="C32279" s="61"/>
      <c r="D32279" s="57"/>
      <c r="E32279" s="62"/>
    </row>
    <row r="32280">
      <c r="A32280" s="61"/>
      <c r="B32280" s="61"/>
      <c r="C32280" s="61"/>
      <c r="D32280" s="57"/>
      <c r="E32280" s="62"/>
    </row>
    <row r="32281">
      <c r="A32281" s="61"/>
      <c r="B32281" s="61"/>
      <c r="C32281" s="61"/>
      <c r="D32281" s="57"/>
      <c r="E32281" s="62"/>
    </row>
    <row r="32282">
      <c r="A32282" s="61"/>
      <c r="B32282" s="61"/>
      <c r="C32282" s="61"/>
      <c r="D32282" s="57"/>
      <c r="E32282" s="62"/>
    </row>
    <row r="32283">
      <c r="A32283" s="61"/>
      <c r="B32283" s="61"/>
      <c r="C32283" s="61"/>
      <c r="D32283" s="57"/>
      <c r="E32283" s="62"/>
    </row>
    <row r="32284">
      <c r="A32284" s="61"/>
      <c r="B32284" s="61"/>
      <c r="C32284" s="61"/>
      <c r="D32284" s="57"/>
      <c r="E32284" s="62"/>
    </row>
    <row r="32285">
      <c r="A32285" s="61"/>
      <c r="B32285" s="61"/>
      <c r="C32285" s="61"/>
      <c r="D32285" s="57"/>
      <c r="E32285" s="62"/>
    </row>
    <row r="32286">
      <c r="A32286" s="61"/>
      <c r="B32286" s="61"/>
      <c r="C32286" s="61"/>
      <c r="D32286" s="57"/>
      <c r="E32286" s="62"/>
    </row>
    <row r="32287">
      <c r="A32287" s="61"/>
      <c r="B32287" s="61"/>
      <c r="C32287" s="61"/>
      <c r="D32287" s="57"/>
      <c r="E32287" s="62"/>
    </row>
    <row r="32288">
      <c r="A32288" s="61"/>
      <c r="B32288" s="61"/>
      <c r="C32288" s="61"/>
      <c r="D32288" s="57"/>
      <c r="E32288" s="62"/>
    </row>
    <row r="32289">
      <c r="A32289" s="61"/>
      <c r="B32289" s="61"/>
      <c r="C32289" s="61"/>
      <c r="D32289" s="57"/>
      <c r="E32289" s="62"/>
    </row>
    <row r="32290">
      <c r="A32290" s="61"/>
      <c r="B32290" s="61"/>
      <c r="C32290" s="61"/>
      <c r="D32290" s="57"/>
      <c r="E32290" s="62"/>
    </row>
    <row r="32291">
      <c r="A32291" s="61"/>
      <c r="B32291" s="61"/>
      <c r="C32291" s="61"/>
      <c r="D32291" s="57"/>
      <c r="E32291" s="62"/>
    </row>
    <row r="32292">
      <c r="A32292" s="61"/>
      <c r="B32292" s="61"/>
      <c r="C32292" s="61"/>
      <c r="D32292" s="57"/>
      <c r="E32292" s="62"/>
    </row>
    <row r="32293">
      <c r="A32293" s="61"/>
      <c r="B32293" s="61"/>
      <c r="C32293" s="61"/>
      <c r="D32293" s="57"/>
      <c r="E32293" s="62"/>
    </row>
    <row r="32294">
      <c r="A32294" s="61"/>
      <c r="B32294" s="61"/>
      <c r="C32294" s="61"/>
      <c r="D32294" s="57"/>
      <c r="E32294" s="62"/>
    </row>
    <row r="32295">
      <c r="A32295" s="61"/>
      <c r="B32295" s="61"/>
      <c r="C32295" s="61"/>
      <c r="D32295" s="57"/>
      <c r="E32295" s="62"/>
    </row>
    <row r="32296">
      <c r="A32296" s="61"/>
      <c r="B32296" s="61"/>
      <c r="C32296" s="61"/>
      <c r="D32296" s="57"/>
      <c r="E32296" s="62"/>
    </row>
    <row r="32297">
      <c r="A32297" s="61"/>
      <c r="B32297" s="61"/>
      <c r="C32297" s="61"/>
      <c r="D32297" s="57"/>
      <c r="E32297" s="62"/>
    </row>
    <row r="32298">
      <c r="A32298" s="61"/>
      <c r="B32298" s="61"/>
      <c r="C32298" s="61"/>
      <c r="D32298" s="57"/>
      <c r="E32298" s="62"/>
    </row>
    <row r="32299">
      <c r="A32299" s="61"/>
      <c r="B32299" s="61"/>
      <c r="C32299" s="61"/>
      <c r="D32299" s="57"/>
      <c r="E32299" s="62"/>
    </row>
    <row r="32300">
      <c r="A32300" s="61"/>
      <c r="B32300" s="61"/>
      <c r="C32300" s="61"/>
      <c r="D32300" s="57"/>
      <c r="E32300" s="62"/>
    </row>
    <row r="32301">
      <c r="A32301" s="61"/>
      <c r="B32301" s="61"/>
      <c r="C32301" s="61"/>
      <c r="D32301" s="57"/>
      <c r="E32301" s="62"/>
    </row>
    <row r="32302">
      <c r="A32302" s="61"/>
      <c r="B32302" s="61"/>
      <c r="C32302" s="61"/>
      <c r="D32302" s="57"/>
      <c r="E32302" s="62"/>
    </row>
    <row r="32303">
      <c r="A32303" s="61"/>
      <c r="B32303" s="61"/>
      <c r="C32303" s="61"/>
      <c r="D32303" s="57"/>
      <c r="E32303" s="62"/>
    </row>
    <row r="32304">
      <c r="A32304" s="61"/>
      <c r="B32304" s="61"/>
      <c r="C32304" s="61"/>
      <c r="D32304" s="57"/>
      <c r="E32304" s="62"/>
    </row>
    <row r="32305">
      <c r="A32305" s="61"/>
      <c r="B32305" s="61"/>
      <c r="C32305" s="61"/>
      <c r="D32305" s="57"/>
      <c r="E32305" s="62"/>
    </row>
    <row r="32306">
      <c r="A32306" s="61"/>
      <c r="B32306" s="61"/>
      <c r="C32306" s="61"/>
      <c r="D32306" s="57"/>
      <c r="E32306" s="62"/>
    </row>
    <row r="32307">
      <c r="A32307" s="61"/>
      <c r="B32307" s="61"/>
      <c r="C32307" s="61"/>
      <c r="D32307" s="57"/>
      <c r="E32307" s="62"/>
    </row>
    <row r="32308">
      <c r="A32308" s="61"/>
      <c r="B32308" s="61"/>
      <c r="C32308" s="61"/>
      <c r="D32308" s="57"/>
      <c r="E32308" s="62"/>
    </row>
    <row r="32309">
      <c r="A32309" s="61"/>
      <c r="B32309" s="61"/>
      <c r="C32309" s="61"/>
      <c r="D32309" s="57"/>
      <c r="E32309" s="62"/>
    </row>
    <row r="32310">
      <c r="A32310" s="61"/>
      <c r="B32310" s="61"/>
      <c r="C32310" s="61"/>
      <c r="D32310" s="57"/>
      <c r="E32310" s="62"/>
    </row>
    <row r="32311">
      <c r="A32311" s="61"/>
      <c r="B32311" s="61"/>
      <c r="C32311" s="61"/>
      <c r="D32311" s="57"/>
      <c r="E32311" s="62"/>
    </row>
    <row r="32312">
      <c r="A32312" s="61"/>
      <c r="B32312" s="61"/>
      <c r="C32312" s="61"/>
      <c r="D32312" s="57"/>
      <c r="E32312" s="62"/>
    </row>
    <row r="32313">
      <c r="A32313" s="61"/>
      <c r="B32313" s="61"/>
      <c r="C32313" s="61"/>
      <c r="D32313" s="57"/>
      <c r="E32313" s="62"/>
    </row>
    <row r="32314">
      <c r="A32314" s="61"/>
      <c r="B32314" s="61"/>
      <c r="C32314" s="61"/>
      <c r="D32314" s="57"/>
      <c r="E32314" s="62"/>
    </row>
    <row r="32315">
      <c r="A32315" s="61"/>
      <c r="B32315" s="61"/>
      <c r="C32315" s="61"/>
      <c r="D32315" s="57"/>
      <c r="E32315" s="62"/>
    </row>
    <row r="32316">
      <c r="A32316" s="61"/>
      <c r="B32316" s="61"/>
      <c r="C32316" s="61"/>
      <c r="D32316" s="57"/>
      <c r="E32316" s="62"/>
    </row>
    <row r="32317">
      <c r="A32317" s="61"/>
      <c r="B32317" s="61"/>
      <c r="C32317" s="61"/>
      <c r="D32317" s="57"/>
      <c r="E32317" s="62"/>
    </row>
    <row r="32318">
      <c r="A32318" s="61"/>
      <c r="B32318" s="61"/>
      <c r="C32318" s="61"/>
      <c r="D32318" s="57"/>
      <c r="E32318" s="62"/>
    </row>
    <row r="32319">
      <c r="A32319" s="61"/>
      <c r="B32319" s="61"/>
      <c r="C32319" s="61"/>
      <c r="D32319" s="57"/>
      <c r="E32319" s="62"/>
    </row>
    <row r="32320">
      <c r="A32320" s="61"/>
      <c r="B32320" s="61"/>
      <c r="C32320" s="61"/>
      <c r="D32320" s="57"/>
      <c r="E32320" s="62"/>
    </row>
    <row r="32321">
      <c r="A32321" s="61"/>
      <c r="B32321" s="61"/>
      <c r="C32321" s="61"/>
      <c r="D32321" s="57"/>
      <c r="E32321" s="62"/>
    </row>
    <row r="32322">
      <c r="A32322" s="61"/>
      <c r="B32322" s="61"/>
      <c r="C32322" s="61"/>
      <c r="D32322" s="57"/>
      <c r="E32322" s="62"/>
    </row>
    <row r="32323">
      <c r="A32323" s="61"/>
      <c r="B32323" s="61"/>
      <c r="C32323" s="61"/>
      <c r="D32323" s="57"/>
      <c r="E32323" s="62"/>
    </row>
    <row r="32324">
      <c r="A32324" s="61"/>
      <c r="B32324" s="61"/>
      <c r="C32324" s="61"/>
      <c r="D32324" s="57"/>
      <c r="E32324" s="62"/>
    </row>
    <row r="32325">
      <c r="A32325" s="61"/>
      <c r="B32325" s="61"/>
      <c r="C32325" s="61"/>
      <c r="D32325" s="57"/>
      <c r="E32325" s="62"/>
    </row>
    <row r="32326">
      <c r="A32326" s="61"/>
      <c r="B32326" s="61"/>
      <c r="C32326" s="61"/>
      <c r="D32326" s="57"/>
      <c r="E32326" s="62"/>
    </row>
    <row r="32327">
      <c r="A32327" s="61"/>
      <c r="B32327" s="61"/>
      <c r="C32327" s="61"/>
      <c r="D32327" s="57"/>
      <c r="E32327" s="62"/>
    </row>
    <row r="32328">
      <c r="A32328" s="61"/>
      <c r="B32328" s="61"/>
      <c r="C32328" s="61"/>
      <c r="D32328" s="57"/>
      <c r="E32328" s="62"/>
    </row>
    <row r="32329">
      <c r="A32329" s="61"/>
      <c r="B32329" s="61"/>
      <c r="C32329" s="61"/>
      <c r="D32329" s="57"/>
      <c r="E32329" s="62"/>
    </row>
    <row r="32330">
      <c r="A32330" s="61"/>
      <c r="B32330" s="61"/>
      <c r="C32330" s="61"/>
      <c r="D32330" s="57"/>
      <c r="E32330" s="62"/>
    </row>
    <row r="32331">
      <c r="A32331" s="61"/>
      <c r="B32331" s="61"/>
      <c r="C32331" s="61"/>
      <c r="D32331" s="57"/>
      <c r="E32331" s="62"/>
    </row>
    <row r="32332">
      <c r="A32332" s="61"/>
      <c r="B32332" s="61"/>
      <c r="C32332" s="61"/>
      <c r="D32332" s="57"/>
      <c r="E32332" s="62"/>
    </row>
    <row r="32333">
      <c r="A32333" s="61"/>
      <c r="B32333" s="61"/>
      <c r="C32333" s="61"/>
      <c r="D32333" s="57"/>
      <c r="E32333" s="62"/>
    </row>
    <row r="32334">
      <c r="A32334" s="61"/>
      <c r="B32334" s="61"/>
      <c r="C32334" s="61"/>
      <c r="D32334" s="57"/>
      <c r="E32334" s="62"/>
    </row>
    <row r="32335">
      <c r="A32335" s="61"/>
      <c r="B32335" s="61"/>
      <c r="C32335" s="61"/>
      <c r="D32335" s="57"/>
      <c r="E32335" s="62"/>
    </row>
    <row r="32336">
      <c r="A32336" s="61"/>
      <c r="B32336" s="61"/>
      <c r="C32336" s="61"/>
      <c r="D32336" s="57"/>
      <c r="E32336" s="62"/>
    </row>
    <row r="32337">
      <c r="A32337" s="61"/>
      <c r="B32337" s="61"/>
      <c r="C32337" s="61"/>
      <c r="D32337" s="57"/>
      <c r="E32337" s="62"/>
    </row>
    <row r="32338">
      <c r="A32338" s="61"/>
      <c r="B32338" s="61"/>
      <c r="C32338" s="61"/>
      <c r="D32338" s="57"/>
      <c r="E32338" s="62"/>
    </row>
    <row r="32339">
      <c r="A32339" s="61"/>
      <c r="B32339" s="61"/>
      <c r="C32339" s="61"/>
      <c r="D32339" s="57"/>
      <c r="E32339" s="62"/>
    </row>
    <row r="32340">
      <c r="A32340" s="61"/>
      <c r="B32340" s="61"/>
      <c r="C32340" s="61"/>
      <c r="D32340" s="57"/>
      <c r="E32340" s="62"/>
    </row>
    <row r="32341">
      <c r="A32341" s="61"/>
      <c r="B32341" s="61"/>
      <c r="C32341" s="61"/>
      <c r="D32341" s="57"/>
      <c r="E32341" s="62"/>
    </row>
    <row r="32342">
      <c r="A32342" s="61"/>
      <c r="B32342" s="61"/>
      <c r="C32342" s="61"/>
      <c r="D32342" s="57"/>
      <c r="E32342" s="62"/>
    </row>
    <row r="32343">
      <c r="A32343" s="61"/>
      <c r="B32343" s="61"/>
      <c r="C32343" s="61"/>
      <c r="D32343" s="57"/>
      <c r="E32343" s="62"/>
    </row>
    <row r="32344">
      <c r="A32344" s="61"/>
      <c r="B32344" s="61"/>
      <c r="C32344" s="61"/>
      <c r="D32344" s="57"/>
      <c r="E32344" s="62"/>
    </row>
    <row r="32345">
      <c r="A32345" s="61"/>
      <c r="B32345" s="61"/>
      <c r="C32345" s="61"/>
      <c r="D32345" s="57"/>
      <c r="E32345" s="62"/>
    </row>
    <row r="32346">
      <c r="A32346" s="61"/>
      <c r="B32346" s="61"/>
      <c r="C32346" s="61"/>
      <c r="D32346" s="57"/>
      <c r="E32346" s="62"/>
    </row>
    <row r="32347">
      <c r="A32347" s="61"/>
      <c r="B32347" s="61"/>
      <c r="C32347" s="61"/>
      <c r="D32347" s="57"/>
      <c r="E32347" s="62"/>
    </row>
    <row r="32348">
      <c r="A32348" s="61"/>
      <c r="B32348" s="61"/>
      <c r="C32348" s="61"/>
      <c r="D32348" s="57"/>
      <c r="E32348" s="62"/>
    </row>
    <row r="32349">
      <c r="A32349" s="61"/>
      <c r="B32349" s="61"/>
      <c r="C32349" s="61"/>
      <c r="D32349" s="57"/>
      <c r="E32349" s="62"/>
    </row>
    <row r="32350">
      <c r="A32350" s="61"/>
      <c r="B32350" s="61"/>
      <c r="C32350" s="61"/>
      <c r="D32350" s="57"/>
      <c r="E32350" s="62"/>
    </row>
    <row r="32351">
      <c r="A32351" s="61"/>
      <c r="B32351" s="61"/>
      <c r="C32351" s="61"/>
      <c r="D32351" s="57"/>
      <c r="E32351" s="62"/>
    </row>
    <row r="32352">
      <c r="A32352" s="61"/>
      <c r="B32352" s="61"/>
      <c r="C32352" s="61"/>
      <c r="D32352" s="57"/>
      <c r="E32352" s="62"/>
    </row>
    <row r="32353">
      <c r="A32353" s="61"/>
      <c r="B32353" s="61"/>
      <c r="C32353" s="61"/>
      <c r="D32353" s="57"/>
      <c r="E32353" s="62"/>
    </row>
    <row r="32354">
      <c r="A32354" s="61"/>
      <c r="B32354" s="61"/>
      <c r="C32354" s="61"/>
      <c r="D32354" s="57"/>
      <c r="E32354" s="62"/>
    </row>
    <row r="32355">
      <c r="A32355" s="61"/>
      <c r="B32355" s="61"/>
      <c r="C32355" s="61"/>
      <c r="D32355" s="57"/>
      <c r="E32355" s="62"/>
    </row>
    <row r="32356">
      <c r="A32356" s="61"/>
      <c r="B32356" s="61"/>
      <c r="C32356" s="61"/>
      <c r="D32356" s="57"/>
      <c r="E32356" s="62"/>
    </row>
    <row r="32357">
      <c r="A32357" s="61"/>
      <c r="B32357" s="61"/>
      <c r="C32357" s="61"/>
      <c r="D32357" s="57"/>
      <c r="E32357" s="62"/>
    </row>
    <row r="32358">
      <c r="A32358" s="61"/>
      <c r="B32358" s="61"/>
      <c r="C32358" s="61"/>
      <c r="D32358" s="57"/>
      <c r="E32358" s="62"/>
    </row>
    <row r="32359">
      <c r="A32359" s="61"/>
      <c r="B32359" s="61"/>
      <c r="C32359" s="61"/>
      <c r="D32359" s="57"/>
      <c r="E32359" s="62"/>
    </row>
    <row r="32360">
      <c r="A32360" s="61"/>
      <c r="B32360" s="61"/>
      <c r="C32360" s="61"/>
      <c r="D32360" s="57"/>
      <c r="E32360" s="62"/>
    </row>
    <row r="32361">
      <c r="A32361" s="61"/>
      <c r="B32361" s="61"/>
      <c r="C32361" s="61"/>
      <c r="D32361" s="57"/>
      <c r="E32361" s="62"/>
    </row>
    <row r="32362">
      <c r="A32362" s="61"/>
      <c r="B32362" s="61"/>
      <c r="C32362" s="61"/>
      <c r="D32362" s="57"/>
      <c r="E32362" s="62"/>
    </row>
    <row r="32363">
      <c r="A32363" s="61"/>
      <c r="B32363" s="61"/>
      <c r="C32363" s="61"/>
      <c r="D32363" s="57"/>
      <c r="E32363" s="62"/>
    </row>
    <row r="32364">
      <c r="A32364" s="61"/>
      <c r="B32364" s="61"/>
      <c r="C32364" s="61"/>
      <c r="D32364" s="57"/>
      <c r="E32364" s="62"/>
    </row>
    <row r="32365">
      <c r="A32365" s="61"/>
      <c r="B32365" s="61"/>
      <c r="C32365" s="61"/>
      <c r="D32365" s="57"/>
      <c r="E32365" s="62"/>
    </row>
    <row r="32366">
      <c r="A32366" s="61"/>
      <c r="B32366" s="61"/>
      <c r="C32366" s="61"/>
      <c r="D32366" s="57"/>
      <c r="E32366" s="62"/>
    </row>
    <row r="32367">
      <c r="A32367" s="61"/>
      <c r="B32367" s="61"/>
      <c r="C32367" s="61"/>
      <c r="D32367" s="57"/>
      <c r="E32367" s="62"/>
    </row>
    <row r="32368">
      <c r="A32368" s="61"/>
      <c r="B32368" s="61"/>
      <c r="C32368" s="61"/>
      <c r="D32368" s="57"/>
      <c r="E32368" s="62"/>
    </row>
    <row r="32369">
      <c r="A32369" s="61"/>
      <c r="B32369" s="61"/>
      <c r="C32369" s="61"/>
      <c r="D32369" s="57"/>
      <c r="E32369" s="62"/>
    </row>
    <row r="32370">
      <c r="A32370" s="61"/>
      <c r="B32370" s="61"/>
      <c r="C32370" s="61"/>
      <c r="D32370" s="57"/>
      <c r="E32370" s="62"/>
    </row>
    <row r="32371">
      <c r="A32371" s="61"/>
      <c r="B32371" s="61"/>
      <c r="C32371" s="61"/>
      <c r="D32371" s="57"/>
      <c r="E32371" s="62"/>
    </row>
    <row r="32372">
      <c r="A32372" s="61"/>
      <c r="B32372" s="61"/>
      <c r="C32372" s="61"/>
      <c r="D32372" s="57"/>
      <c r="E32372" s="62"/>
    </row>
    <row r="32373">
      <c r="A32373" s="61"/>
      <c r="B32373" s="61"/>
      <c r="C32373" s="61"/>
      <c r="D32373" s="57"/>
      <c r="E32373" s="62"/>
    </row>
    <row r="32374">
      <c r="A32374" s="61"/>
      <c r="B32374" s="61"/>
      <c r="C32374" s="61"/>
      <c r="D32374" s="57"/>
      <c r="E32374" s="62"/>
    </row>
    <row r="32375">
      <c r="A32375" s="61"/>
      <c r="B32375" s="61"/>
      <c r="C32375" s="61"/>
      <c r="D32375" s="57"/>
      <c r="E32375" s="62"/>
    </row>
    <row r="32376">
      <c r="A32376" s="61"/>
      <c r="B32376" s="61"/>
      <c r="C32376" s="61"/>
      <c r="D32376" s="57"/>
      <c r="E32376" s="62"/>
    </row>
    <row r="32377">
      <c r="A32377" s="61"/>
      <c r="B32377" s="61"/>
      <c r="C32377" s="61"/>
      <c r="D32377" s="57"/>
      <c r="E32377" s="62"/>
    </row>
    <row r="32378">
      <c r="A32378" s="61"/>
      <c r="B32378" s="61"/>
      <c r="C32378" s="61"/>
      <c r="D32378" s="57"/>
      <c r="E32378" s="62"/>
    </row>
    <row r="32379">
      <c r="A32379" s="61"/>
      <c r="B32379" s="61"/>
      <c r="C32379" s="61"/>
      <c r="D32379" s="57"/>
      <c r="E32379" s="62"/>
    </row>
    <row r="32380">
      <c r="A32380" s="61"/>
      <c r="B32380" s="61"/>
      <c r="C32380" s="61"/>
      <c r="D32380" s="57"/>
      <c r="E32380" s="62"/>
    </row>
    <row r="32381">
      <c r="A32381" s="61"/>
      <c r="B32381" s="61"/>
      <c r="C32381" s="61"/>
      <c r="D32381" s="57"/>
      <c r="E32381" s="62"/>
    </row>
    <row r="32382">
      <c r="A32382" s="61"/>
      <c r="B32382" s="61"/>
      <c r="C32382" s="61"/>
      <c r="D32382" s="57"/>
      <c r="E32382" s="62"/>
    </row>
    <row r="32383">
      <c r="A32383" s="61"/>
      <c r="B32383" s="61"/>
      <c r="C32383" s="61"/>
      <c r="D32383" s="57"/>
      <c r="E32383" s="62"/>
    </row>
    <row r="32384">
      <c r="A32384" s="61"/>
      <c r="B32384" s="61"/>
      <c r="C32384" s="61"/>
      <c r="D32384" s="57"/>
      <c r="E32384" s="62"/>
    </row>
    <row r="32385">
      <c r="A32385" s="61"/>
      <c r="B32385" s="61"/>
      <c r="C32385" s="61"/>
      <c r="D32385" s="57"/>
      <c r="E32385" s="62"/>
    </row>
    <row r="32386">
      <c r="A32386" s="61"/>
      <c r="B32386" s="61"/>
      <c r="C32386" s="61"/>
      <c r="D32386" s="57"/>
      <c r="E32386" s="62"/>
    </row>
    <row r="32387">
      <c r="A32387" s="61"/>
      <c r="B32387" s="61"/>
      <c r="C32387" s="61"/>
      <c r="D32387" s="57"/>
      <c r="E32387" s="62"/>
    </row>
    <row r="32388">
      <c r="A32388" s="61"/>
      <c r="B32388" s="61"/>
      <c r="C32388" s="61"/>
      <c r="D32388" s="57"/>
      <c r="E32388" s="62"/>
    </row>
    <row r="32389">
      <c r="A32389" s="61"/>
      <c r="B32389" s="61"/>
      <c r="C32389" s="61"/>
      <c r="D32389" s="57"/>
      <c r="E32389" s="62"/>
    </row>
    <row r="32390">
      <c r="A32390" s="61"/>
      <c r="B32390" s="61"/>
      <c r="C32390" s="61"/>
      <c r="D32390" s="57"/>
      <c r="E32390" s="62"/>
    </row>
    <row r="32391">
      <c r="A32391" s="61"/>
      <c r="B32391" s="61"/>
      <c r="C32391" s="61"/>
      <c r="D32391" s="57"/>
      <c r="E32391" s="62"/>
    </row>
    <row r="32392">
      <c r="A32392" s="61"/>
      <c r="B32392" s="61"/>
      <c r="C32392" s="61"/>
      <c r="D32392" s="57"/>
      <c r="E32392" s="62"/>
    </row>
    <row r="32393">
      <c r="A32393" s="61"/>
      <c r="B32393" s="61"/>
      <c r="C32393" s="61"/>
      <c r="D32393" s="57"/>
      <c r="E32393" s="62"/>
    </row>
    <row r="32394">
      <c r="A32394" s="61"/>
      <c r="B32394" s="61"/>
      <c r="C32394" s="61"/>
      <c r="D32394" s="57"/>
      <c r="E32394" s="62"/>
    </row>
    <row r="32395">
      <c r="A32395" s="61"/>
      <c r="B32395" s="61"/>
      <c r="C32395" s="61"/>
      <c r="D32395" s="57"/>
      <c r="E32395" s="62"/>
    </row>
    <row r="32396">
      <c r="A32396" s="61"/>
      <c r="B32396" s="61"/>
      <c r="C32396" s="61"/>
      <c r="D32396" s="57"/>
      <c r="E32396" s="62"/>
    </row>
    <row r="32397">
      <c r="A32397" s="61"/>
      <c r="B32397" s="61"/>
      <c r="C32397" s="61"/>
      <c r="D32397" s="57"/>
      <c r="E32397" s="62"/>
    </row>
    <row r="32398">
      <c r="A32398" s="61"/>
      <c r="B32398" s="61"/>
      <c r="C32398" s="61"/>
      <c r="D32398" s="57"/>
      <c r="E32398" s="62"/>
    </row>
    <row r="32399">
      <c r="A32399" s="61"/>
      <c r="B32399" s="61"/>
      <c r="C32399" s="61"/>
      <c r="D32399" s="57"/>
      <c r="E32399" s="62"/>
    </row>
    <row r="32400">
      <c r="A32400" s="61"/>
      <c r="B32400" s="61"/>
      <c r="C32400" s="61"/>
      <c r="D32400" s="57"/>
      <c r="E32400" s="62"/>
    </row>
    <row r="32401">
      <c r="A32401" s="61"/>
      <c r="B32401" s="61"/>
      <c r="C32401" s="61"/>
      <c r="D32401" s="57"/>
      <c r="E32401" s="62"/>
    </row>
    <row r="32402">
      <c r="A32402" s="61"/>
      <c r="B32402" s="61"/>
      <c r="C32402" s="61"/>
      <c r="D32402" s="57"/>
      <c r="E32402" s="62"/>
    </row>
    <row r="32403">
      <c r="A32403" s="61"/>
      <c r="B32403" s="61"/>
      <c r="C32403" s="61"/>
      <c r="D32403" s="57"/>
      <c r="E32403" s="62"/>
    </row>
    <row r="32404">
      <c r="A32404" s="61"/>
      <c r="B32404" s="61"/>
      <c r="C32404" s="61"/>
      <c r="D32404" s="57"/>
      <c r="E32404" s="62"/>
    </row>
    <row r="32405">
      <c r="A32405" s="61"/>
      <c r="B32405" s="61"/>
      <c r="C32405" s="61"/>
      <c r="D32405" s="57"/>
      <c r="E32405" s="62"/>
    </row>
    <row r="32406">
      <c r="A32406" s="61"/>
      <c r="B32406" s="61"/>
      <c r="C32406" s="61"/>
      <c r="D32406" s="57"/>
      <c r="E32406" s="62"/>
    </row>
    <row r="32407">
      <c r="A32407" s="61"/>
      <c r="B32407" s="61"/>
      <c r="C32407" s="61"/>
      <c r="D32407" s="57"/>
      <c r="E32407" s="62"/>
    </row>
    <row r="32408">
      <c r="A32408" s="61"/>
      <c r="B32408" s="61"/>
      <c r="C32408" s="61"/>
      <c r="D32408" s="57"/>
      <c r="E32408" s="62"/>
    </row>
    <row r="32409">
      <c r="A32409" s="61"/>
      <c r="B32409" s="61"/>
      <c r="C32409" s="61"/>
      <c r="D32409" s="57"/>
      <c r="E32409" s="62"/>
    </row>
    <row r="32410">
      <c r="A32410" s="61"/>
      <c r="B32410" s="61"/>
      <c r="C32410" s="61"/>
      <c r="D32410" s="57"/>
      <c r="E32410" s="62"/>
    </row>
    <row r="32411">
      <c r="A32411" s="61"/>
      <c r="B32411" s="61"/>
      <c r="C32411" s="61"/>
      <c r="D32411" s="57"/>
      <c r="E32411" s="62"/>
    </row>
    <row r="32412">
      <c r="A32412" s="61"/>
      <c r="B32412" s="61"/>
      <c r="C32412" s="61"/>
      <c r="D32412" s="57"/>
      <c r="E32412" s="62"/>
    </row>
    <row r="32413">
      <c r="A32413" s="61"/>
      <c r="B32413" s="61"/>
      <c r="C32413" s="61"/>
      <c r="D32413" s="57"/>
      <c r="E32413" s="62"/>
    </row>
    <row r="32414">
      <c r="A32414" s="61"/>
      <c r="B32414" s="61"/>
      <c r="C32414" s="61"/>
      <c r="D32414" s="57"/>
      <c r="E32414" s="62"/>
    </row>
    <row r="32415">
      <c r="A32415" s="61"/>
      <c r="B32415" s="61"/>
      <c r="C32415" s="61"/>
      <c r="D32415" s="57"/>
      <c r="E32415" s="62"/>
    </row>
    <row r="32416">
      <c r="A32416" s="61"/>
      <c r="B32416" s="61"/>
      <c r="C32416" s="61"/>
      <c r="D32416" s="57"/>
      <c r="E32416" s="62"/>
    </row>
    <row r="32417">
      <c r="A32417" s="61"/>
      <c r="B32417" s="61"/>
      <c r="C32417" s="61"/>
      <c r="D32417" s="57"/>
      <c r="E32417" s="62"/>
    </row>
    <row r="32418">
      <c r="A32418" s="61"/>
      <c r="B32418" s="61"/>
      <c r="C32418" s="61"/>
      <c r="D32418" s="57"/>
      <c r="E32418" s="62"/>
    </row>
    <row r="32419">
      <c r="A32419" s="61"/>
      <c r="B32419" s="61"/>
      <c r="C32419" s="61"/>
      <c r="D32419" s="57"/>
      <c r="E32419" s="62"/>
    </row>
    <row r="32420">
      <c r="A32420" s="61"/>
      <c r="B32420" s="61"/>
      <c r="C32420" s="61"/>
      <c r="D32420" s="57"/>
      <c r="E32420" s="62"/>
    </row>
    <row r="32421">
      <c r="A32421" s="61"/>
      <c r="B32421" s="61"/>
      <c r="C32421" s="61"/>
      <c r="D32421" s="57"/>
      <c r="E32421" s="62"/>
    </row>
    <row r="32422">
      <c r="A32422" s="61"/>
      <c r="B32422" s="61"/>
      <c r="C32422" s="61"/>
      <c r="D32422" s="57"/>
      <c r="E32422" s="62"/>
    </row>
    <row r="32423">
      <c r="A32423" s="61"/>
      <c r="B32423" s="61"/>
      <c r="C32423" s="61"/>
      <c r="D32423" s="57"/>
      <c r="E32423" s="62"/>
    </row>
    <row r="32424">
      <c r="A32424" s="61"/>
      <c r="B32424" s="61"/>
      <c r="C32424" s="61"/>
      <c r="D32424" s="57"/>
      <c r="E32424" s="62"/>
    </row>
    <row r="32425">
      <c r="A32425" s="61"/>
      <c r="B32425" s="61"/>
      <c r="C32425" s="61"/>
      <c r="D32425" s="57"/>
      <c r="E32425" s="62"/>
    </row>
    <row r="32426">
      <c r="A32426" s="61"/>
      <c r="B32426" s="61"/>
      <c r="C32426" s="61"/>
      <c r="D32426" s="57"/>
      <c r="E32426" s="62"/>
    </row>
    <row r="32427">
      <c r="A32427" s="61"/>
      <c r="B32427" s="61"/>
      <c r="C32427" s="61"/>
      <c r="D32427" s="57"/>
      <c r="E32427" s="62"/>
    </row>
    <row r="32428">
      <c r="A32428" s="61"/>
      <c r="B32428" s="61"/>
      <c r="C32428" s="61"/>
      <c r="D32428" s="57"/>
      <c r="E32428" s="62"/>
    </row>
    <row r="32429">
      <c r="A32429" s="61"/>
      <c r="B32429" s="61"/>
      <c r="C32429" s="61"/>
      <c r="D32429" s="57"/>
      <c r="E32429" s="62"/>
    </row>
    <row r="32430">
      <c r="A32430" s="61"/>
      <c r="B32430" s="61"/>
      <c r="C32430" s="61"/>
      <c r="D32430" s="57"/>
      <c r="E32430" s="62"/>
    </row>
    <row r="32431">
      <c r="A32431" s="61"/>
      <c r="B32431" s="61"/>
      <c r="C32431" s="61"/>
      <c r="D32431" s="57"/>
      <c r="E32431" s="62"/>
    </row>
    <row r="32432">
      <c r="A32432" s="61"/>
      <c r="B32432" s="61"/>
      <c r="C32432" s="61"/>
      <c r="D32432" s="57"/>
      <c r="E32432" s="62"/>
    </row>
    <row r="32433">
      <c r="A32433" s="61"/>
      <c r="B32433" s="61"/>
      <c r="C32433" s="61"/>
      <c r="D32433" s="57"/>
      <c r="E32433" s="62"/>
    </row>
    <row r="32434">
      <c r="A32434" s="61"/>
      <c r="B32434" s="61"/>
      <c r="C32434" s="61"/>
      <c r="D32434" s="57"/>
      <c r="E32434" s="62"/>
    </row>
    <row r="32435">
      <c r="A32435" s="61"/>
      <c r="B32435" s="61"/>
      <c r="C32435" s="61"/>
      <c r="D32435" s="57"/>
      <c r="E32435" s="62"/>
    </row>
    <row r="32436">
      <c r="A32436" s="61"/>
      <c r="B32436" s="61"/>
      <c r="C32436" s="61"/>
      <c r="D32436" s="57"/>
      <c r="E32436" s="62"/>
    </row>
    <row r="32437">
      <c r="A32437" s="61"/>
      <c r="B32437" s="61"/>
      <c r="C32437" s="61"/>
      <c r="D32437" s="57"/>
      <c r="E32437" s="62"/>
    </row>
    <row r="32438">
      <c r="A32438" s="61"/>
      <c r="B32438" s="61"/>
      <c r="C32438" s="61"/>
      <c r="D32438" s="57"/>
      <c r="E32438" s="62"/>
    </row>
    <row r="32439">
      <c r="A32439" s="61"/>
      <c r="B32439" s="61"/>
      <c r="C32439" s="61"/>
      <c r="D32439" s="57"/>
      <c r="E32439" s="62"/>
    </row>
    <row r="32440">
      <c r="A32440" s="61"/>
      <c r="B32440" s="61"/>
      <c r="C32440" s="61"/>
      <c r="D32440" s="57"/>
      <c r="E32440" s="62"/>
    </row>
    <row r="32441">
      <c r="A32441" s="61"/>
      <c r="B32441" s="61"/>
      <c r="C32441" s="61"/>
      <c r="D32441" s="57"/>
      <c r="E32441" s="62"/>
    </row>
    <row r="32442">
      <c r="A32442" s="61"/>
      <c r="B32442" s="61"/>
      <c r="C32442" s="61"/>
      <c r="D32442" s="57"/>
      <c r="E32442" s="62"/>
    </row>
    <row r="32443">
      <c r="A32443" s="61"/>
      <c r="B32443" s="61"/>
      <c r="C32443" s="61"/>
      <c r="D32443" s="57"/>
      <c r="E32443" s="62"/>
    </row>
    <row r="32444">
      <c r="A32444" s="61"/>
      <c r="B32444" s="61"/>
      <c r="C32444" s="61"/>
      <c r="D32444" s="57"/>
      <c r="E32444" s="62"/>
    </row>
    <row r="32445">
      <c r="A32445" s="61"/>
      <c r="B32445" s="61"/>
      <c r="C32445" s="61"/>
      <c r="D32445" s="57"/>
      <c r="E32445" s="62"/>
    </row>
    <row r="32446">
      <c r="A32446" s="61"/>
      <c r="B32446" s="61"/>
      <c r="C32446" s="61"/>
      <c r="D32446" s="57"/>
      <c r="E32446" s="62"/>
    </row>
    <row r="32447">
      <c r="A32447" s="61"/>
      <c r="B32447" s="61"/>
      <c r="C32447" s="61"/>
      <c r="D32447" s="57"/>
      <c r="E32447" s="62"/>
    </row>
    <row r="32448">
      <c r="A32448" s="61"/>
      <c r="B32448" s="61"/>
      <c r="C32448" s="61"/>
      <c r="D32448" s="57"/>
      <c r="E32448" s="62"/>
    </row>
    <row r="32449">
      <c r="A32449" s="61"/>
      <c r="B32449" s="61"/>
      <c r="C32449" s="61"/>
      <c r="D32449" s="57"/>
      <c r="E32449" s="62"/>
    </row>
    <row r="32450">
      <c r="A32450" s="61"/>
      <c r="B32450" s="61"/>
      <c r="C32450" s="61"/>
      <c r="D32450" s="57"/>
      <c r="E32450" s="62"/>
    </row>
    <row r="32451">
      <c r="A32451" s="61"/>
      <c r="B32451" s="61"/>
      <c r="C32451" s="61"/>
      <c r="D32451" s="57"/>
      <c r="E32451" s="62"/>
    </row>
    <row r="32452">
      <c r="A32452" s="61"/>
      <c r="B32452" s="61"/>
      <c r="C32452" s="61"/>
      <c r="D32452" s="57"/>
      <c r="E32452" s="62"/>
    </row>
    <row r="32453">
      <c r="A32453" s="61"/>
      <c r="B32453" s="61"/>
      <c r="C32453" s="61"/>
      <c r="D32453" s="57"/>
      <c r="E32453" s="62"/>
    </row>
    <row r="32454">
      <c r="A32454" s="61"/>
      <c r="B32454" s="61"/>
      <c r="C32454" s="61"/>
      <c r="D32454" s="57"/>
      <c r="E32454" s="62"/>
    </row>
    <row r="32455">
      <c r="A32455" s="61"/>
      <c r="B32455" s="61"/>
      <c r="C32455" s="61"/>
      <c r="D32455" s="57"/>
      <c r="E32455" s="62"/>
    </row>
    <row r="32456">
      <c r="A32456" s="61"/>
      <c r="B32456" s="61"/>
      <c r="C32456" s="61"/>
      <c r="D32456" s="57"/>
      <c r="E32456" s="62"/>
    </row>
    <row r="32457">
      <c r="A32457" s="61"/>
      <c r="B32457" s="61"/>
      <c r="C32457" s="61"/>
      <c r="D32457" s="57"/>
      <c r="E32457" s="62"/>
    </row>
    <row r="32458">
      <c r="A32458" s="61"/>
      <c r="B32458" s="61"/>
      <c r="C32458" s="61"/>
      <c r="D32458" s="57"/>
      <c r="E32458" s="62"/>
    </row>
    <row r="32459">
      <c r="A32459" s="61"/>
      <c r="B32459" s="61"/>
      <c r="C32459" s="61"/>
      <c r="D32459" s="57"/>
      <c r="E32459" s="62"/>
    </row>
    <row r="32460">
      <c r="A32460" s="61"/>
      <c r="B32460" s="61"/>
      <c r="C32460" s="61"/>
      <c r="D32460" s="57"/>
      <c r="E32460" s="62"/>
    </row>
    <row r="32461">
      <c r="A32461" s="61"/>
      <c r="B32461" s="61"/>
      <c r="C32461" s="61"/>
      <c r="D32461" s="57"/>
      <c r="E32461" s="62"/>
    </row>
    <row r="32462">
      <c r="A32462" s="61"/>
      <c r="B32462" s="61"/>
      <c r="C32462" s="61"/>
      <c r="D32462" s="57"/>
      <c r="E32462" s="62"/>
    </row>
    <row r="32463">
      <c r="A32463" s="61"/>
      <c r="B32463" s="61"/>
      <c r="C32463" s="61"/>
      <c r="D32463" s="57"/>
      <c r="E32463" s="62"/>
    </row>
    <row r="32464">
      <c r="A32464" s="61"/>
      <c r="B32464" s="61"/>
      <c r="C32464" s="61"/>
      <c r="D32464" s="57"/>
      <c r="E32464" s="62"/>
    </row>
    <row r="32465">
      <c r="A32465" s="61"/>
      <c r="B32465" s="61"/>
      <c r="C32465" s="61"/>
      <c r="D32465" s="57"/>
      <c r="E32465" s="62"/>
    </row>
    <row r="32466">
      <c r="A32466" s="61"/>
      <c r="B32466" s="61"/>
      <c r="C32466" s="61"/>
      <c r="D32466" s="57"/>
      <c r="E32466" s="62"/>
    </row>
    <row r="32467">
      <c r="A32467" s="61"/>
      <c r="B32467" s="61"/>
      <c r="C32467" s="61"/>
      <c r="D32467" s="57"/>
      <c r="E32467" s="62"/>
    </row>
    <row r="32468">
      <c r="A32468" s="61"/>
      <c r="B32468" s="61"/>
      <c r="C32468" s="61"/>
      <c r="D32468" s="57"/>
      <c r="E32468" s="62"/>
    </row>
    <row r="32469">
      <c r="A32469" s="61"/>
      <c r="B32469" s="61"/>
      <c r="C32469" s="61"/>
      <c r="D32469" s="57"/>
      <c r="E32469" s="62"/>
    </row>
    <row r="32470">
      <c r="A32470" s="61"/>
      <c r="B32470" s="61"/>
      <c r="C32470" s="61"/>
      <c r="D32470" s="57"/>
      <c r="E32470" s="62"/>
    </row>
    <row r="32471">
      <c r="A32471" s="61"/>
      <c r="B32471" s="61"/>
      <c r="C32471" s="61"/>
      <c r="D32471" s="57"/>
      <c r="E32471" s="62"/>
    </row>
    <row r="32472">
      <c r="A32472" s="61"/>
      <c r="B32472" s="61"/>
      <c r="C32472" s="61"/>
      <c r="D32472" s="57"/>
      <c r="E32472" s="62"/>
    </row>
    <row r="32473">
      <c r="A32473" s="61"/>
      <c r="B32473" s="61"/>
      <c r="C32473" s="61"/>
      <c r="D32473" s="57"/>
      <c r="E32473" s="62"/>
    </row>
    <row r="32474">
      <c r="A32474" s="61"/>
      <c r="B32474" s="61"/>
      <c r="C32474" s="61"/>
      <c r="D32474" s="57"/>
      <c r="E32474" s="62"/>
    </row>
    <row r="32475">
      <c r="A32475" s="61"/>
      <c r="B32475" s="61"/>
      <c r="C32475" s="61"/>
      <c r="D32475" s="57"/>
      <c r="E32475" s="62"/>
    </row>
    <row r="32476">
      <c r="A32476" s="61"/>
      <c r="B32476" s="61"/>
      <c r="C32476" s="61"/>
      <c r="D32476" s="57"/>
      <c r="E32476" s="62"/>
    </row>
    <row r="32477">
      <c r="A32477" s="61"/>
      <c r="B32477" s="61"/>
      <c r="C32477" s="61"/>
      <c r="D32477" s="57"/>
      <c r="E32477" s="62"/>
    </row>
    <row r="32478">
      <c r="A32478" s="61"/>
      <c r="B32478" s="61"/>
      <c r="C32478" s="61"/>
      <c r="D32478" s="57"/>
      <c r="E32478" s="62"/>
    </row>
    <row r="32479">
      <c r="A32479" s="61"/>
      <c r="B32479" s="61"/>
      <c r="C32479" s="61"/>
      <c r="D32479" s="57"/>
      <c r="E32479" s="62"/>
    </row>
    <row r="32480">
      <c r="A32480" s="61"/>
      <c r="B32480" s="61"/>
      <c r="C32480" s="61"/>
      <c r="D32480" s="57"/>
      <c r="E32480" s="62"/>
    </row>
    <row r="32481">
      <c r="A32481" s="61"/>
      <c r="B32481" s="61"/>
      <c r="C32481" s="61"/>
      <c r="D32481" s="57"/>
      <c r="E32481" s="62"/>
    </row>
    <row r="32482">
      <c r="A32482" s="61"/>
      <c r="B32482" s="61"/>
      <c r="C32482" s="61"/>
      <c r="D32482" s="57"/>
      <c r="E32482" s="62"/>
    </row>
    <row r="32483">
      <c r="A32483" s="61"/>
      <c r="B32483" s="61"/>
      <c r="C32483" s="61"/>
      <c r="D32483" s="57"/>
      <c r="E32483" s="62"/>
    </row>
    <row r="32484">
      <c r="A32484" s="61"/>
      <c r="B32484" s="61"/>
      <c r="C32484" s="61"/>
      <c r="D32484" s="57"/>
      <c r="E32484" s="62"/>
    </row>
    <row r="32485">
      <c r="A32485" s="61"/>
      <c r="B32485" s="61"/>
      <c r="C32485" s="61"/>
      <c r="D32485" s="57"/>
      <c r="E32485" s="62"/>
    </row>
    <row r="32486">
      <c r="A32486" s="61"/>
      <c r="B32486" s="61"/>
      <c r="C32486" s="61"/>
      <c r="D32486" s="57"/>
      <c r="E32486" s="62"/>
    </row>
    <row r="32487">
      <c r="A32487" s="61"/>
      <c r="B32487" s="61"/>
      <c r="C32487" s="61"/>
      <c r="D32487" s="57"/>
      <c r="E32487" s="62"/>
    </row>
    <row r="32488">
      <c r="A32488" s="61"/>
      <c r="B32488" s="61"/>
      <c r="C32488" s="61"/>
      <c r="D32488" s="57"/>
      <c r="E32488" s="62"/>
    </row>
    <row r="32489">
      <c r="A32489" s="61"/>
      <c r="B32489" s="61"/>
      <c r="C32489" s="61"/>
      <c r="D32489" s="57"/>
      <c r="E32489" s="62"/>
    </row>
    <row r="32490">
      <c r="A32490" s="61"/>
      <c r="B32490" s="61"/>
      <c r="C32490" s="61"/>
      <c r="D32490" s="57"/>
      <c r="E32490" s="62"/>
    </row>
    <row r="32491">
      <c r="A32491" s="61"/>
      <c r="B32491" s="61"/>
      <c r="C32491" s="61"/>
      <c r="D32491" s="57"/>
      <c r="E32491" s="62"/>
    </row>
    <row r="32492">
      <c r="A32492" s="61"/>
      <c r="B32492" s="61"/>
      <c r="C32492" s="61"/>
      <c r="D32492" s="57"/>
      <c r="E32492" s="62"/>
    </row>
    <row r="32493">
      <c r="A32493" s="61"/>
      <c r="B32493" s="61"/>
      <c r="C32493" s="61"/>
      <c r="D32493" s="57"/>
      <c r="E32493" s="62"/>
    </row>
    <row r="32494">
      <c r="A32494" s="61"/>
      <c r="B32494" s="61"/>
      <c r="C32494" s="61"/>
      <c r="D32494" s="57"/>
      <c r="E32494" s="62"/>
    </row>
    <row r="32495">
      <c r="A32495" s="61"/>
      <c r="B32495" s="61"/>
      <c r="C32495" s="61"/>
      <c r="D32495" s="57"/>
      <c r="E32495" s="62"/>
    </row>
    <row r="32496">
      <c r="A32496" s="61"/>
      <c r="B32496" s="61"/>
      <c r="C32496" s="61"/>
      <c r="D32496" s="57"/>
      <c r="E32496" s="62"/>
    </row>
    <row r="32497">
      <c r="A32497" s="61"/>
      <c r="B32497" s="61"/>
      <c r="C32497" s="61"/>
      <c r="D32497" s="57"/>
      <c r="E32497" s="62"/>
    </row>
    <row r="32498">
      <c r="A32498" s="61"/>
      <c r="B32498" s="61"/>
      <c r="C32498" s="61"/>
      <c r="D32498" s="57"/>
      <c r="E32498" s="62"/>
    </row>
    <row r="32499">
      <c r="A32499" s="61"/>
      <c r="B32499" s="61"/>
      <c r="C32499" s="61"/>
      <c r="D32499" s="57"/>
      <c r="E32499" s="62"/>
    </row>
    <row r="32500">
      <c r="A32500" s="61"/>
      <c r="B32500" s="61"/>
      <c r="C32500" s="61"/>
      <c r="D32500" s="57"/>
      <c r="E32500" s="62"/>
    </row>
    <row r="32501">
      <c r="A32501" s="61"/>
      <c r="B32501" s="61"/>
      <c r="C32501" s="61"/>
      <c r="D32501" s="57"/>
      <c r="E32501" s="62"/>
    </row>
    <row r="32502">
      <c r="A32502" s="61"/>
      <c r="B32502" s="61"/>
      <c r="C32502" s="61"/>
      <c r="D32502" s="57"/>
      <c r="E32502" s="62"/>
    </row>
    <row r="32503">
      <c r="A32503" s="61"/>
      <c r="B32503" s="61"/>
      <c r="C32503" s="61"/>
      <c r="D32503" s="57"/>
      <c r="E32503" s="62"/>
    </row>
    <row r="32504">
      <c r="A32504" s="61"/>
      <c r="B32504" s="61"/>
      <c r="C32504" s="61"/>
      <c r="D32504" s="57"/>
      <c r="E32504" s="62"/>
    </row>
    <row r="32505">
      <c r="A32505" s="61"/>
      <c r="B32505" s="61"/>
      <c r="C32505" s="61"/>
      <c r="D32505" s="57"/>
      <c r="E32505" s="62"/>
    </row>
    <row r="32506">
      <c r="A32506" s="61"/>
      <c r="B32506" s="61"/>
      <c r="C32506" s="61"/>
      <c r="D32506" s="57"/>
      <c r="E32506" s="62"/>
    </row>
    <row r="32507">
      <c r="A32507" s="61"/>
      <c r="B32507" s="61"/>
      <c r="C32507" s="61"/>
      <c r="D32507" s="57"/>
      <c r="E32507" s="62"/>
    </row>
    <row r="32508">
      <c r="A32508" s="61"/>
      <c r="B32508" s="61"/>
      <c r="C32508" s="61"/>
      <c r="D32508" s="57"/>
      <c r="E32508" s="62"/>
    </row>
    <row r="32509">
      <c r="A32509" s="61"/>
      <c r="B32509" s="61"/>
      <c r="C32509" s="61"/>
      <c r="D32509" s="57"/>
      <c r="E32509" s="62"/>
    </row>
    <row r="32510">
      <c r="A32510" s="61"/>
      <c r="B32510" s="61"/>
      <c r="C32510" s="61"/>
      <c r="D32510" s="57"/>
      <c r="E32510" s="62"/>
    </row>
    <row r="32511">
      <c r="A32511" s="61"/>
      <c r="B32511" s="61"/>
      <c r="C32511" s="61"/>
      <c r="D32511" s="57"/>
      <c r="E32511" s="62"/>
    </row>
    <row r="32512">
      <c r="A32512" s="61"/>
      <c r="B32512" s="61"/>
      <c r="C32512" s="61"/>
      <c r="D32512" s="57"/>
      <c r="E32512" s="62"/>
    </row>
    <row r="32513">
      <c r="A32513" s="61"/>
      <c r="B32513" s="61"/>
      <c r="C32513" s="61"/>
      <c r="D32513" s="57"/>
      <c r="E32513" s="62"/>
    </row>
    <row r="32514">
      <c r="A32514" s="61"/>
      <c r="B32514" s="61"/>
      <c r="C32514" s="61"/>
      <c r="D32514" s="57"/>
      <c r="E32514" s="62"/>
    </row>
    <row r="32515">
      <c r="A32515" s="61"/>
      <c r="B32515" s="61"/>
      <c r="C32515" s="61"/>
      <c r="D32515" s="57"/>
      <c r="E32515" s="62"/>
    </row>
    <row r="32516">
      <c r="A32516" s="61"/>
      <c r="B32516" s="61"/>
      <c r="C32516" s="61"/>
      <c r="D32516" s="57"/>
      <c r="E32516" s="62"/>
    </row>
    <row r="32517">
      <c r="A32517" s="61"/>
      <c r="B32517" s="61"/>
      <c r="C32517" s="61"/>
      <c r="D32517" s="57"/>
      <c r="E32517" s="62"/>
    </row>
    <row r="32518">
      <c r="A32518" s="61"/>
      <c r="B32518" s="61"/>
      <c r="C32518" s="61"/>
      <c r="D32518" s="57"/>
      <c r="E32518" s="62"/>
    </row>
    <row r="32519">
      <c r="A32519" s="61"/>
      <c r="B32519" s="61"/>
      <c r="C32519" s="61"/>
      <c r="D32519" s="57"/>
      <c r="E32519" s="62"/>
    </row>
    <row r="32520">
      <c r="A32520" s="61"/>
      <c r="B32520" s="61"/>
      <c r="C32520" s="61"/>
      <c r="D32520" s="57"/>
      <c r="E32520" s="62"/>
    </row>
    <row r="32521">
      <c r="A32521" s="61"/>
      <c r="B32521" s="61"/>
      <c r="C32521" s="61"/>
      <c r="D32521" s="57"/>
      <c r="E32521" s="62"/>
    </row>
    <row r="32522">
      <c r="A32522" s="61"/>
      <c r="B32522" s="61"/>
      <c r="C32522" s="61"/>
      <c r="D32522" s="57"/>
      <c r="E32522" s="62"/>
    </row>
    <row r="32523">
      <c r="A32523" s="61"/>
      <c r="B32523" s="61"/>
      <c r="C32523" s="61"/>
      <c r="D32523" s="57"/>
      <c r="E32523" s="62"/>
    </row>
    <row r="32524">
      <c r="A32524" s="61"/>
      <c r="B32524" s="61"/>
      <c r="C32524" s="61"/>
      <c r="D32524" s="57"/>
      <c r="E32524" s="62"/>
    </row>
    <row r="32525">
      <c r="A32525" s="61"/>
      <c r="B32525" s="61"/>
      <c r="C32525" s="61"/>
      <c r="D32525" s="57"/>
      <c r="E32525" s="62"/>
    </row>
    <row r="32526">
      <c r="A32526" s="61"/>
      <c r="B32526" s="61"/>
      <c r="C32526" s="61"/>
      <c r="D32526" s="57"/>
      <c r="E32526" s="62"/>
    </row>
    <row r="32527">
      <c r="A32527" s="61"/>
      <c r="B32527" s="61"/>
      <c r="C32527" s="61"/>
      <c r="D32527" s="57"/>
      <c r="E32527" s="62"/>
    </row>
    <row r="32528">
      <c r="A32528" s="61"/>
      <c r="B32528" s="61"/>
      <c r="C32528" s="61"/>
      <c r="D32528" s="57"/>
      <c r="E32528" s="62"/>
    </row>
    <row r="32529">
      <c r="A32529" s="61"/>
      <c r="B32529" s="61"/>
      <c r="C32529" s="61"/>
      <c r="D32529" s="57"/>
      <c r="E32529" s="62"/>
    </row>
    <row r="32530">
      <c r="A32530" s="61"/>
      <c r="B32530" s="61"/>
      <c r="C32530" s="61"/>
      <c r="D32530" s="57"/>
      <c r="E32530" s="62"/>
    </row>
    <row r="32531">
      <c r="A32531" s="61"/>
      <c r="B32531" s="61"/>
      <c r="C32531" s="61"/>
      <c r="D32531" s="57"/>
      <c r="E32531" s="62"/>
    </row>
    <row r="32532">
      <c r="A32532" s="61"/>
      <c r="B32532" s="61"/>
      <c r="C32532" s="61"/>
      <c r="D32532" s="57"/>
      <c r="E32532" s="62"/>
    </row>
    <row r="32533">
      <c r="A32533" s="61"/>
      <c r="B32533" s="61"/>
      <c r="C32533" s="61"/>
      <c r="D32533" s="57"/>
      <c r="E32533" s="62"/>
    </row>
    <row r="32534">
      <c r="A32534" s="61"/>
      <c r="B32534" s="61"/>
      <c r="C32534" s="61"/>
      <c r="D32534" s="57"/>
      <c r="E32534" s="62"/>
    </row>
    <row r="32535">
      <c r="A32535" s="61"/>
      <c r="B32535" s="61"/>
      <c r="C32535" s="61"/>
      <c r="D32535" s="57"/>
      <c r="E32535" s="62"/>
    </row>
    <row r="32536">
      <c r="A32536" s="61"/>
      <c r="B32536" s="61"/>
      <c r="C32536" s="61"/>
      <c r="D32536" s="57"/>
      <c r="E32536" s="62"/>
    </row>
    <row r="32537">
      <c r="A32537" s="61"/>
      <c r="B32537" s="61"/>
      <c r="C32537" s="61"/>
      <c r="D32537" s="57"/>
      <c r="E32537" s="62"/>
    </row>
    <row r="32538">
      <c r="A32538" s="61"/>
      <c r="B32538" s="61"/>
      <c r="C32538" s="61"/>
      <c r="D32538" s="57"/>
      <c r="E32538" s="62"/>
    </row>
    <row r="32539">
      <c r="A32539" s="61"/>
      <c r="B32539" s="61"/>
      <c r="C32539" s="61"/>
      <c r="D32539" s="57"/>
      <c r="E32539" s="62"/>
    </row>
    <row r="32540">
      <c r="A32540" s="61"/>
      <c r="B32540" s="61"/>
      <c r="C32540" s="61"/>
      <c r="D32540" s="57"/>
      <c r="E32540" s="62"/>
    </row>
    <row r="32541">
      <c r="A32541" s="61"/>
      <c r="B32541" s="61"/>
      <c r="C32541" s="61"/>
      <c r="D32541" s="57"/>
      <c r="E32541" s="62"/>
    </row>
    <row r="32542">
      <c r="A32542" s="61"/>
      <c r="B32542" s="61"/>
      <c r="C32542" s="61"/>
      <c r="D32542" s="57"/>
      <c r="E32542" s="62"/>
    </row>
    <row r="32543">
      <c r="A32543" s="61"/>
      <c r="B32543" s="61"/>
      <c r="C32543" s="61"/>
      <c r="D32543" s="57"/>
      <c r="E32543" s="62"/>
    </row>
    <row r="32544">
      <c r="A32544" s="61"/>
      <c r="B32544" s="61"/>
      <c r="C32544" s="61"/>
      <c r="D32544" s="57"/>
      <c r="E32544" s="62"/>
    </row>
    <row r="32545">
      <c r="A32545" s="61"/>
      <c r="B32545" s="61"/>
      <c r="C32545" s="61"/>
      <c r="D32545" s="57"/>
      <c r="E32545" s="62"/>
    </row>
    <row r="32546">
      <c r="A32546" s="61"/>
      <c r="B32546" s="61"/>
      <c r="C32546" s="61"/>
      <c r="D32546" s="57"/>
      <c r="E32546" s="62"/>
    </row>
    <row r="32547">
      <c r="A32547" s="61"/>
      <c r="B32547" s="61"/>
      <c r="C32547" s="61"/>
      <c r="D32547" s="57"/>
      <c r="E32547" s="62"/>
    </row>
    <row r="32548">
      <c r="A32548" s="61"/>
      <c r="B32548" s="61"/>
      <c r="C32548" s="61"/>
      <c r="D32548" s="57"/>
      <c r="E32548" s="62"/>
    </row>
    <row r="32549">
      <c r="A32549" s="61"/>
      <c r="B32549" s="61"/>
      <c r="C32549" s="61"/>
      <c r="D32549" s="57"/>
      <c r="E32549" s="62"/>
    </row>
    <row r="32550">
      <c r="A32550" s="61"/>
      <c r="B32550" s="61"/>
      <c r="C32550" s="61"/>
      <c r="D32550" s="57"/>
      <c r="E32550" s="62"/>
    </row>
    <row r="32551">
      <c r="A32551" s="61"/>
      <c r="B32551" s="61"/>
      <c r="C32551" s="61"/>
      <c r="D32551" s="57"/>
      <c r="E32551" s="62"/>
    </row>
    <row r="32552">
      <c r="A32552" s="61"/>
      <c r="B32552" s="61"/>
      <c r="C32552" s="61"/>
      <c r="D32552" s="57"/>
      <c r="E32552" s="62"/>
    </row>
    <row r="32553">
      <c r="A32553" s="61"/>
      <c r="B32553" s="61"/>
      <c r="C32553" s="61"/>
      <c r="D32553" s="57"/>
      <c r="E32553" s="62"/>
    </row>
    <row r="32554">
      <c r="A32554" s="61"/>
      <c r="B32554" s="61"/>
      <c r="C32554" s="61"/>
      <c r="D32554" s="57"/>
      <c r="E32554" s="62"/>
    </row>
    <row r="32555">
      <c r="A32555" s="61"/>
      <c r="B32555" s="61"/>
      <c r="C32555" s="61"/>
      <c r="D32555" s="57"/>
      <c r="E32555" s="62"/>
    </row>
    <row r="32556">
      <c r="A32556" s="61"/>
      <c r="B32556" s="61"/>
      <c r="C32556" s="61"/>
      <c r="D32556" s="57"/>
      <c r="E32556" s="62"/>
    </row>
    <row r="32557">
      <c r="A32557" s="61"/>
      <c r="B32557" s="61"/>
      <c r="C32557" s="61"/>
      <c r="D32557" s="57"/>
      <c r="E32557" s="62"/>
    </row>
    <row r="32558">
      <c r="A32558" s="61"/>
      <c r="B32558" s="61"/>
      <c r="C32558" s="61"/>
      <c r="D32558" s="57"/>
      <c r="E32558" s="62"/>
    </row>
    <row r="32559">
      <c r="A32559" s="61"/>
      <c r="B32559" s="61"/>
      <c r="C32559" s="61"/>
      <c r="D32559" s="57"/>
      <c r="E32559" s="62"/>
    </row>
    <row r="32560">
      <c r="A32560" s="61"/>
      <c r="B32560" s="61"/>
      <c r="C32560" s="61"/>
      <c r="D32560" s="57"/>
      <c r="E32560" s="62"/>
    </row>
    <row r="32561">
      <c r="A32561" s="61"/>
      <c r="B32561" s="61"/>
      <c r="C32561" s="61"/>
      <c r="D32561" s="57"/>
      <c r="E32561" s="62"/>
    </row>
    <row r="32562">
      <c r="A32562" s="61"/>
      <c r="B32562" s="61"/>
      <c r="C32562" s="61"/>
      <c r="D32562" s="57"/>
      <c r="E32562" s="62"/>
    </row>
    <row r="32563">
      <c r="A32563" s="61"/>
      <c r="B32563" s="61"/>
      <c r="C32563" s="61"/>
      <c r="D32563" s="57"/>
      <c r="E32563" s="62"/>
    </row>
    <row r="32564">
      <c r="A32564" s="61"/>
      <c r="B32564" s="61"/>
      <c r="C32564" s="61"/>
      <c r="D32564" s="57"/>
      <c r="E32564" s="62"/>
    </row>
    <row r="32565">
      <c r="A32565" s="61"/>
      <c r="B32565" s="61"/>
      <c r="C32565" s="61"/>
      <c r="D32565" s="57"/>
      <c r="E32565" s="62"/>
    </row>
    <row r="32566">
      <c r="A32566" s="61"/>
      <c r="B32566" s="61"/>
      <c r="C32566" s="61"/>
      <c r="D32566" s="57"/>
      <c r="E32566" s="62"/>
    </row>
    <row r="32567">
      <c r="A32567" s="61"/>
      <c r="B32567" s="61"/>
      <c r="C32567" s="61"/>
      <c r="D32567" s="57"/>
      <c r="E32567" s="62"/>
    </row>
    <row r="32568">
      <c r="A32568" s="61"/>
      <c r="B32568" s="61"/>
      <c r="C32568" s="61"/>
      <c r="D32568" s="57"/>
      <c r="E32568" s="62"/>
    </row>
    <row r="32569">
      <c r="A32569" s="61"/>
      <c r="B32569" s="61"/>
      <c r="C32569" s="61"/>
      <c r="D32569" s="57"/>
      <c r="E32569" s="62"/>
    </row>
    <row r="32570">
      <c r="A32570" s="61"/>
      <c r="B32570" s="61"/>
      <c r="C32570" s="61"/>
      <c r="D32570" s="57"/>
      <c r="E32570" s="62"/>
    </row>
    <row r="32571">
      <c r="A32571" s="61"/>
      <c r="B32571" s="61"/>
      <c r="C32571" s="61"/>
      <c r="D32571" s="57"/>
      <c r="E32571" s="62"/>
    </row>
    <row r="32572">
      <c r="A32572" s="61"/>
      <c r="B32572" s="61"/>
      <c r="C32572" s="61"/>
      <c r="D32572" s="57"/>
      <c r="E32572" s="62"/>
    </row>
    <row r="32573">
      <c r="A32573" s="61"/>
      <c r="B32573" s="61"/>
      <c r="C32573" s="61"/>
      <c r="D32573" s="57"/>
      <c r="E32573" s="62"/>
    </row>
    <row r="32574">
      <c r="A32574" s="61"/>
      <c r="B32574" s="61"/>
      <c r="C32574" s="61"/>
      <c r="D32574" s="57"/>
      <c r="E32574" s="62"/>
    </row>
    <row r="32575">
      <c r="A32575" s="61"/>
      <c r="B32575" s="61"/>
      <c r="C32575" s="61"/>
      <c r="D32575" s="57"/>
      <c r="E32575" s="62"/>
    </row>
    <row r="32576">
      <c r="A32576" s="61"/>
      <c r="B32576" s="61"/>
      <c r="C32576" s="61"/>
      <c r="D32576" s="57"/>
      <c r="E32576" s="62"/>
    </row>
    <row r="32577">
      <c r="A32577" s="61"/>
      <c r="B32577" s="61"/>
      <c r="C32577" s="61"/>
      <c r="D32577" s="57"/>
      <c r="E32577" s="62"/>
    </row>
    <row r="32578">
      <c r="A32578" s="61"/>
      <c r="B32578" s="61"/>
      <c r="C32578" s="61"/>
      <c r="D32578" s="57"/>
      <c r="E32578" s="62"/>
    </row>
    <row r="32579">
      <c r="A32579" s="61"/>
      <c r="B32579" s="61"/>
      <c r="C32579" s="61"/>
      <c r="D32579" s="57"/>
      <c r="E32579" s="62"/>
    </row>
    <row r="32580">
      <c r="A32580" s="61"/>
      <c r="B32580" s="61"/>
      <c r="C32580" s="61"/>
      <c r="D32580" s="57"/>
      <c r="E32580" s="62"/>
    </row>
    <row r="32581">
      <c r="A32581" s="61"/>
      <c r="B32581" s="61"/>
      <c r="C32581" s="61"/>
      <c r="D32581" s="57"/>
      <c r="E32581" s="62"/>
    </row>
    <row r="32582">
      <c r="A32582" s="61"/>
      <c r="B32582" s="61"/>
      <c r="C32582" s="61"/>
      <c r="D32582" s="57"/>
      <c r="E32582" s="62"/>
    </row>
    <row r="32583">
      <c r="A32583" s="61"/>
      <c r="B32583" s="61"/>
      <c r="C32583" s="61"/>
      <c r="D32583" s="57"/>
      <c r="E32583" s="62"/>
    </row>
    <row r="32584">
      <c r="A32584" s="61"/>
      <c r="B32584" s="61"/>
      <c r="C32584" s="61"/>
      <c r="D32584" s="57"/>
      <c r="E32584" s="62"/>
    </row>
    <row r="32585">
      <c r="A32585" s="61"/>
      <c r="B32585" s="61"/>
      <c r="C32585" s="61"/>
      <c r="D32585" s="57"/>
      <c r="E32585" s="62"/>
    </row>
    <row r="32586">
      <c r="A32586" s="61"/>
      <c r="B32586" s="61"/>
      <c r="C32586" s="61"/>
      <c r="D32586" s="57"/>
      <c r="E32586" s="62"/>
    </row>
    <row r="32587">
      <c r="A32587" s="61"/>
      <c r="B32587" s="61"/>
      <c r="C32587" s="61"/>
      <c r="D32587" s="57"/>
      <c r="E32587" s="62"/>
    </row>
    <row r="32588">
      <c r="A32588" s="61"/>
      <c r="B32588" s="61"/>
      <c r="C32588" s="61"/>
      <c r="D32588" s="57"/>
      <c r="E32588" s="62"/>
    </row>
    <row r="32589">
      <c r="A32589" s="61"/>
      <c r="B32589" s="61"/>
      <c r="C32589" s="61"/>
      <c r="D32589" s="57"/>
      <c r="E32589" s="62"/>
    </row>
    <row r="32590">
      <c r="A32590" s="61"/>
      <c r="B32590" s="61"/>
      <c r="C32590" s="61"/>
      <c r="D32590" s="57"/>
      <c r="E32590" s="62"/>
    </row>
    <row r="32591">
      <c r="A32591" s="61"/>
      <c r="B32591" s="61"/>
      <c r="C32591" s="61"/>
      <c r="D32591" s="57"/>
      <c r="E32591" s="62"/>
    </row>
    <row r="32592">
      <c r="A32592" s="61"/>
      <c r="B32592" s="61"/>
      <c r="C32592" s="61"/>
      <c r="D32592" s="57"/>
      <c r="E32592" s="62"/>
    </row>
    <row r="32593">
      <c r="A32593" s="61"/>
      <c r="B32593" s="61"/>
      <c r="C32593" s="61"/>
      <c r="D32593" s="57"/>
      <c r="E32593" s="62"/>
    </row>
    <row r="32594">
      <c r="A32594" s="61"/>
      <c r="B32594" s="61"/>
      <c r="C32594" s="61"/>
      <c r="D32594" s="57"/>
      <c r="E32594" s="62"/>
    </row>
    <row r="32595">
      <c r="A32595" s="61"/>
      <c r="B32595" s="61"/>
      <c r="C32595" s="61"/>
      <c r="D32595" s="57"/>
      <c r="E32595" s="62"/>
    </row>
    <row r="32596">
      <c r="A32596" s="61"/>
      <c r="B32596" s="61"/>
      <c r="C32596" s="61"/>
      <c r="D32596" s="57"/>
      <c r="E32596" s="62"/>
    </row>
    <row r="32597">
      <c r="A32597" s="61"/>
      <c r="B32597" s="61"/>
      <c r="C32597" s="61"/>
      <c r="D32597" s="57"/>
      <c r="E32597" s="62"/>
    </row>
    <row r="32598">
      <c r="A32598" s="61"/>
      <c r="B32598" s="61"/>
      <c r="C32598" s="61"/>
      <c r="D32598" s="57"/>
      <c r="E32598" s="62"/>
    </row>
    <row r="32599">
      <c r="A32599" s="61"/>
      <c r="B32599" s="61"/>
      <c r="C32599" s="61"/>
      <c r="D32599" s="57"/>
      <c r="E32599" s="62"/>
    </row>
    <row r="32600">
      <c r="A32600" s="61"/>
      <c r="B32600" s="61"/>
      <c r="C32600" s="61"/>
      <c r="D32600" s="57"/>
      <c r="E32600" s="62"/>
    </row>
    <row r="32601">
      <c r="A32601" s="61"/>
      <c r="B32601" s="61"/>
      <c r="C32601" s="61"/>
      <c r="D32601" s="57"/>
      <c r="E32601" s="62"/>
    </row>
    <row r="32602">
      <c r="A32602" s="61"/>
      <c r="B32602" s="61"/>
      <c r="C32602" s="61"/>
      <c r="D32602" s="57"/>
      <c r="E32602" s="62"/>
    </row>
    <row r="32603">
      <c r="A32603" s="61"/>
      <c r="B32603" s="61"/>
      <c r="C32603" s="61"/>
      <c r="D32603" s="57"/>
      <c r="E32603" s="62"/>
    </row>
    <row r="32604">
      <c r="A32604" s="61"/>
      <c r="B32604" s="61"/>
      <c r="C32604" s="61"/>
      <c r="D32604" s="57"/>
      <c r="E32604" s="62"/>
    </row>
    <row r="32605">
      <c r="A32605" s="61"/>
      <c r="B32605" s="61"/>
      <c r="C32605" s="61"/>
      <c r="D32605" s="57"/>
      <c r="E32605" s="62"/>
    </row>
    <row r="32606">
      <c r="A32606" s="61"/>
      <c r="B32606" s="61"/>
      <c r="C32606" s="61"/>
      <c r="D32606" s="57"/>
      <c r="E32606" s="62"/>
    </row>
    <row r="32607">
      <c r="A32607" s="61"/>
      <c r="B32607" s="61"/>
      <c r="C32607" s="61"/>
      <c r="D32607" s="57"/>
      <c r="E32607" s="62"/>
    </row>
    <row r="32608">
      <c r="A32608" s="61"/>
      <c r="B32608" s="61"/>
      <c r="C32608" s="61"/>
      <c r="D32608" s="57"/>
      <c r="E32608" s="62"/>
    </row>
    <row r="32609">
      <c r="A32609" s="61"/>
      <c r="B32609" s="61"/>
      <c r="C32609" s="61"/>
      <c r="D32609" s="57"/>
      <c r="E32609" s="62"/>
    </row>
    <row r="32610">
      <c r="A32610" s="61"/>
      <c r="B32610" s="61"/>
      <c r="C32610" s="61"/>
      <c r="D32610" s="57"/>
      <c r="E32610" s="62"/>
    </row>
    <row r="32611">
      <c r="A32611" s="61"/>
      <c r="B32611" s="61"/>
      <c r="C32611" s="61"/>
      <c r="D32611" s="57"/>
      <c r="E32611" s="62"/>
    </row>
    <row r="32612">
      <c r="A32612" s="61"/>
      <c r="B32612" s="61"/>
      <c r="C32612" s="61"/>
      <c r="D32612" s="57"/>
      <c r="E32612" s="62"/>
    </row>
    <row r="32613">
      <c r="A32613" s="61"/>
      <c r="B32613" s="61"/>
      <c r="C32613" s="61"/>
      <c r="D32613" s="57"/>
      <c r="E32613" s="62"/>
    </row>
    <row r="32614">
      <c r="A32614" s="61"/>
      <c r="B32614" s="61"/>
      <c r="C32614" s="61"/>
      <c r="D32614" s="57"/>
      <c r="E32614" s="62"/>
    </row>
    <row r="32615">
      <c r="A32615" s="61"/>
      <c r="B32615" s="61"/>
      <c r="C32615" s="61"/>
      <c r="D32615" s="57"/>
      <c r="E32615" s="62"/>
    </row>
    <row r="32616">
      <c r="A32616" s="61"/>
      <c r="B32616" s="61"/>
      <c r="C32616" s="61"/>
      <c r="D32616" s="57"/>
      <c r="E32616" s="62"/>
    </row>
    <row r="32617">
      <c r="A32617" s="61"/>
      <c r="B32617" s="61"/>
      <c r="C32617" s="61"/>
      <c r="D32617" s="57"/>
      <c r="E32617" s="62"/>
    </row>
    <row r="32618">
      <c r="A32618" s="61"/>
      <c r="B32618" s="61"/>
      <c r="C32618" s="61"/>
      <c r="D32618" s="57"/>
      <c r="E32618" s="62"/>
    </row>
    <row r="32619">
      <c r="A32619" s="61"/>
      <c r="B32619" s="61"/>
      <c r="C32619" s="61"/>
      <c r="D32619" s="57"/>
      <c r="E32619" s="62"/>
    </row>
    <row r="32620">
      <c r="A32620" s="61"/>
      <c r="B32620" s="61"/>
      <c r="C32620" s="61"/>
      <c r="D32620" s="57"/>
      <c r="E32620" s="62"/>
    </row>
    <row r="32621">
      <c r="A32621" s="61"/>
      <c r="B32621" s="61"/>
      <c r="C32621" s="61"/>
      <c r="D32621" s="57"/>
      <c r="E32621" s="62"/>
    </row>
    <row r="32622">
      <c r="A32622" s="61"/>
      <c r="B32622" s="61"/>
      <c r="C32622" s="61"/>
      <c r="D32622" s="57"/>
      <c r="E32622" s="62"/>
    </row>
    <row r="32623">
      <c r="A32623" s="61"/>
      <c r="B32623" s="61"/>
      <c r="C32623" s="61"/>
      <c r="D32623" s="57"/>
      <c r="E32623" s="62"/>
    </row>
    <row r="32624">
      <c r="A32624" s="61"/>
      <c r="B32624" s="61"/>
      <c r="C32624" s="61"/>
      <c r="D32624" s="57"/>
      <c r="E32624" s="62"/>
    </row>
    <row r="32625">
      <c r="A32625" s="61"/>
      <c r="B32625" s="61"/>
      <c r="C32625" s="61"/>
      <c r="D32625" s="57"/>
      <c r="E32625" s="62"/>
    </row>
    <row r="32626">
      <c r="A32626" s="61"/>
      <c r="B32626" s="61"/>
      <c r="C32626" s="61"/>
      <c r="D32626" s="57"/>
      <c r="E32626" s="62"/>
    </row>
    <row r="32627">
      <c r="A32627" s="61"/>
      <c r="B32627" s="61"/>
      <c r="C32627" s="61"/>
      <c r="D32627" s="57"/>
      <c r="E32627" s="62"/>
    </row>
    <row r="32628">
      <c r="A32628" s="61"/>
      <c r="B32628" s="61"/>
      <c r="C32628" s="61"/>
      <c r="D32628" s="57"/>
      <c r="E32628" s="62"/>
    </row>
    <row r="32629">
      <c r="A32629" s="61"/>
      <c r="B32629" s="61"/>
      <c r="C32629" s="61"/>
      <c r="D32629" s="57"/>
      <c r="E32629" s="62"/>
    </row>
    <row r="32630">
      <c r="A32630" s="61"/>
      <c r="B32630" s="61"/>
      <c r="C32630" s="61"/>
      <c r="D32630" s="57"/>
      <c r="E32630" s="62"/>
    </row>
    <row r="32631">
      <c r="A32631" s="61"/>
      <c r="B32631" s="61"/>
      <c r="C32631" s="61"/>
      <c r="D32631" s="57"/>
      <c r="E32631" s="62"/>
    </row>
    <row r="32632">
      <c r="A32632" s="61"/>
      <c r="B32632" s="61"/>
      <c r="C32632" s="61"/>
      <c r="D32632" s="57"/>
      <c r="E32632" s="62"/>
    </row>
    <row r="32633">
      <c r="A32633" s="61"/>
      <c r="B32633" s="61"/>
      <c r="C32633" s="61"/>
      <c r="D32633" s="57"/>
      <c r="E32633" s="62"/>
    </row>
    <row r="32634">
      <c r="A32634" s="61"/>
      <c r="B32634" s="61"/>
      <c r="C32634" s="61"/>
      <c r="D32634" s="57"/>
      <c r="E32634" s="62"/>
    </row>
    <row r="32635">
      <c r="A32635" s="61"/>
      <c r="B32635" s="61"/>
      <c r="C32635" s="61"/>
      <c r="D32635" s="57"/>
      <c r="E32635" s="62"/>
    </row>
    <row r="32636">
      <c r="A32636" s="61"/>
      <c r="B32636" s="61"/>
      <c r="C32636" s="61"/>
      <c r="D32636" s="57"/>
      <c r="E32636" s="62"/>
    </row>
    <row r="32637">
      <c r="A32637" s="61"/>
      <c r="B32637" s="61"/>
      <c r="C32637" s="61"/>
      <c r="D32637" s="57"/>
      <c r="E32637" s="62"/>
    </row>
    <row r="32638">
      <c r="A32638" s="61"/>
      <c r="B32638" s="61"/>
      <c r="C32638" s="61"/>
      <c r="D32638" s="57"/>
      <c r="E32638" s="62"/>
    </row>
    <row r="32639">
      <c r="A32639" s="61"/>
      <c r="B32639" s="61"/>
      <c r="C32639" s="61"/>
      <c r="D32639" s="57"/>
      <c r="E32639" s="62"/>
    </row>
    <row r="32640">
      <c r="A32640" s="61"/>
      <c r="B32640" s="61"/>
      <c r="C32640" s="61"/>
      <c r="D32640" s="57"/>
      <c r="E32640" s="62"/>
    </row>
    <row r="32641">
      <c r="A32641" s="61"/>
      <c r="B32641" s="61"/>
      <c r="C32641" s="61"/>
      <c r="D32641" s="57"/>
      <c r="E32641" s="62"/>
    </row>
    <row r="32642">
      <c r="A32642" s="61"/>
      <c r="B32642" s="61"/>
      <c r="C32642" s="61"/>
      <c r="D32642" s="57"/>
      <c r="E32642" s="62"/>
    </row>
    <row r="32643">
      <c r="A32643" s="61"/>
      <c r="B32643" s="61"/>
      <c r="C32643" s="61"/>
      <c r="D32643" s="57"/>
      <c r="E32643" s="62"/>
    </row>
    <row r="32644">
      <c r="A32644" s="61"/>
      <c r="B32644" s="61"/>
      <c r="C32644" s="61"/>
      <c r="D32644" s="57"/>
      <c r="E32644" s="62"/>
    </row>
    <row r="32645">
      <c r="A32645" s="61"/>
      <c r="B32645" s="61"/>
      <c r="C32645" s="61"/>
      <c r="D32645" s="57"/>
      <c r="E32645" s="62"/>
    </row>
    <row r="32646">
      <c r="A32646" s="61"/>
      <c r="B32646" s="61"/>
      <c r="C32646" s="61"/>
      <c r="D32646" s="57"/>
      <c r="E32646" s="62"/>
    </row>
    <row r="32647">
      <c r="A32647" s="61"/>
      <c r="B32647" s="61"/>
      <c r="C32647" s="61"/>
      <c r="D32647" s="57"/>
      <c r="E32647" s="62"/>
    </row>
    <row r="32648">
      <c r="A32648" s="61"/>
      <c r="B32648" s="61"/>
      <c r="C32648" s="61"/>
      <c r="D32648" s="57"/>
      <c r="E32648" s="62"/>
    </row>
    <row r="32649">
      <c r="A32649" s="61"/>
      <c r="B32649" s="61"/>
      <c r="C32649" s="61"/>
      <c r="D32649" s="57"/>
      <c r="E32649" s="62"/>
    </row>
    <row r="32650">
      <c r="A32650" s="61"/>
      <c r="B32650" s="61"/>
      <c r="C32650" s="61"/>
      <c r="D32650" s="57"/>
      <c r="E32650" s="62"/>
    </row>
    <row r="32651">
      <c r="A32651" s="61"/>
      <c r="B32651" s="61"/>
      <c r="C32651" s="61"/>
      <c r="D32651" s="57"/>
      <c r="E32651" s="62"/>
    </row>
    <row r="32652">
      <c r="A32652" s="61"/>
      <c r="B32652" s="61"/>
      <c r="C32652" s="61"/>
      <c r="D32652" s="57"/>
      <c r="E32652" s="62"/>
    </row>
    <row r="32653">
      <c r="A32653" s="61"/>
      <c r="B32653" s="61"/>
      <c r="C32653" s="61"/>
      <c r="D32653" s="57"/>
      <c r="E32653" s="62"/>
    </row>
    <row r="32654">
      <c r="A32654" s="61"/>
      <c r="B32654" s="61"/>
      <c r="C32654" s="61"/>
      <c r="D32654" s="57"/>
      <c r="E32654" s="62"/>
    </row>
    <row r="32655">
      <c r="A32655" s="61"/>
      <c r="B32655" s="61"/>
      <c r="C32655" s="61"/>
      <c r="D32655" s="57"/>
      <c r="E32655" s="62"/>
    </row>
    <row r="32656">
      <c r="A32656" s="61"/>
      <c r="B32656" s="61"/>
      <c r="C32656" s="61"/>
      <c r="D32656" s="57"/>
      <c r="E32656" s="62"/>
    </row>
    <row r="32657">
      <c r="A32657" s="61"/>
      <c r="B32657" s="61"/>
      <c r="C32657" s="61"/>
      <c r="D32657" s="57"/>
      <c r="E32657" s="62"/>
    </row>
    <row r="32658">
      <c r="A32658" s="61"/>
      <c r="B32658" s="61"/>
      <c r="C32658" s="61"/>
      <c r="D32658" s="57"/>
      <c r="E32658" s="62"/>
    </row>
    <row r="32659">
      <c r="A32659" s="61"/>
      <c r="B32659" s="61"/>
      <c r="C32659" s="61"/>
      <c r="D32659" s="57"/>
      <c r="E32659" s="62"/>
    </row>
    <row r="32660">
      <c r="A32660" s="61"/>
      <c r="B32660" s="61"/>
      <c r="C32660" s="61"/>
      <c r="D32660" s="57"/>
      <c r="E32660" s="62"/>
    </row>
    <row r="32661">
      <c r="A32661" s="61"/>
      <c r="B32661" s="61"/>
      <c r="C32661" s="61"/>
      <c r="D32661" s="57"/>
      <c r="E32661" s="62"/>
    </row>
    <row r="32662">
      <c r="A32662" s="61"/>
      <c r="B32662" s="61"/>
      <c r="C32662" s="61"/>
      <c r="D32662" s="57"/>
      <c r="E32662" s="62"/>
    </row>
    <row r="32663">
      <c r="A32663" s="61"/>
      <c r="B32663" s="61"/>
      <c r="C32663" s="61"/>
      <c r="D32663" s="57"/>
      <c r="E32663" s="62"/>
    </row>
    <row r="32664">
      <c r="A32664" s="61"/>
      <c r="B32664" s="61"/>
      <c r="C32664" s="61"/>
      <c r="D32664" s="57"/>
      <c r="E32664" s="62"/>
    </row>
    <row r="32665">
      <c r="A32665" s="61"/>
      <c r="B32665" s="61"/>
      <c r="C32665" s="61"/>
      <c r="D32665" s="57"/>
      <c r="E32665" s="62"/>
    </row>
    <row r="32666">
      <c r="A32666" s="61"/>
      <c r="B32666" s="61"/>
      <c r="C32666" s="61"/>
      <c r="D32666" s="57"/>
      <c r="E32666" s="62"/>
    </row>
    <row r="32667">
      <c r="A32667" s="61"/>
      <c r="B32667" s="61"/>
      <c r="C32667" s="61"/>
      <c r="D32667" s="57"/>
      <c r="E32667" s="62"/>
    </row>
    <row r="32668">
      <c r="A32668" s="61"/>
      <c r="B32668" s="61"/>
      <c r="C32668" s="61"/>
      <c r="D32668" s="57"/>
      <c r="E32668" s="62"/>
    </row>
    <row r="32669">
      <c r="A32669" s="61"/>
      <c r="B32669" s="61"/>
      <c r="C32669" s="61"/>
      <c r="D32669" s="57"/>
      <c r="E32669" s="62"/>
    </row>
    <row r="32670">
      <c r="A32670" s="61"/>
      <c r="B32670" s="61"/>
      <c r="C32670" s="61"/>
      <c r="D32670" s="57"/>
      <c r="E32670" s="62"/>
    </row>
    <row r="32671">
      <c r="A32671" s="61"/>
      <c r="B32671" s="61"/>
      <c r="C32671" s="61"/>
      <c r="D32671" s="57"/>
      <c r="E32671" s="62"/>
    </row>
    <row r="32672">
      <c r="A32672" s="61"/>
      <c r="B32672" s="61"/>
      <c r="C32672" s="61"/>
      <c r="D32672" s="57"/>
      <c r="E32672" s="62"/>
    </row>
    <row r="32673">
      <c r="A32673" s="61"/>
      <c r="B32673" s="61"/>
      <c r="C32673" s="61"/>
      <c r="D32673" s="57"/>
      <c r="E32673" s="62"/>
    </row>
    <row r="32674">
      <c r="A32674" s="61"/>
      <c r="B32674" s="61"/>
      <c r="C32674" s="61"/>
      <c r="D32674" s="57"/>
      <c r="E32674" s="62"/>
    </row>
    <row r="32675">
      <c r="A32675" s="61"/>
      <c r="B32675" s="61"/>
      <c r="C32675" s="61"/>
      <c r="D32675" s="57"/>
      <c r="E32675" s="62"/>
    </row>
    <row r="32676">
      <c r="A32676" s="61"/>
      <c r="B32676" s="61"/>
      <c r="C32676" s="61"/>
      <c r="D32676" s="57"/>
      <c r="E32676" s="62"/>
    </row>
    <row r="32677">
      <c r="A32677" s="61"/>
      <c r="B32677" s="61"/>
      <c r="C32677" s="61"/>
      <c r="D32677" s="57"/>
      <c r="E32677" s="62"/>
    </row>
    <row r="32678">
      <c r="A32678" s="61"/>
      <c r="B32678" s="61"/>
      <c r="C32678" s="61"/>
      <c r="D32678" s="57"/>
      <c r="E32678" s="62"/>
    </row>
    <row r="32679">
      <c r="A32679" s="61"/>
      <c r="B32679" s="61"/>
      <c r="C32679" s="61"/>
      <c r="D32679" s="57"/>
      <c r="E32679" s="62"/>
    </row>
    <row r="32680">
      <c r="A32680" s="61"/>
      <c r="B32680" s="61"/>
      <c r="C32680" s="61"/>
      <c r="D32680" s="57"/>
      <c r="E32680" s="62"/>
    </row>
    <row r="32681">
      <c r="A32681" s="61"/>
      <c r="B32681" s="61"/>
      <c r="C32681" s="61"/>
      <c r="D32681" s="57"/>
      <c r="E32681" s="62"/>
    </row>
    <row r="32682">
      <c r="A32682" s="61"/>
      <c r="B32682" s="61"/>
      <c r="C32682" s="61"/>
      <c r="D32682" s="57"/>
      <c r="E32682" s="62"/>
    </row>
    <row r="32683">
      <c r="A32683" s="61"/>
      <c r="B32683" s="61"/>
      <c r="C32683" s="61"/>
      <c r="D32683" s="57"/>
      <c r="E32683" s="62"/>
    </row>
    <row r="32684">
      <c r="A32684" s="61"/>
      <c r="B32684" s="61"/>
      <c r="C32684" s="61"/>
      <c r="D32684" s="57"/>
      <c r="E32684" s="62"/>
    </row>
    <row r="32685">
      <c r="A32685" s="61"/>
      <c r="B32685" s="61"/>
      <c r="C32685" s="61"/>
      <c r="D32685" s="57"/>
      <c r="E32685" s="62"/>
    </row>
    <row r="32686">
      <c r="A32686" s="61"/>
      <c r="B32686" s="61"/>
      <c r="C32686" s="61"/>
      <c r="D32686" s="57"/>
      <c r="E32686" s="62"/>
    </row>
    <row r="32687">
      <c r="A32687" s="61"/>
      <c r="B32687" s="61"/>
      <c r="C32687" s="61"/>
      <c r="D32687" s="57"/>
      <c r="E32687" s="62"/>
    </row>
    <row r="32688">
      <c r="A32688" s="61"/>
      <c r="B32688" s="61"/>
      <c r="C32688" s="61"/>
      <c r="D32688" s="57"/>
      <c r="E32688" s="62"/>
    </row>
    <row r="32689">
      <c r="A32689" s="61"/>
      <c r="B32689" s="61"/>
      <c r="C32689" s="61"/>
      <c r="D32689" s="57"/>
      <c r="E32689" s="62"/>
    </row>
    <row r="32690">
      <c r="A32690" s="61"/>
      <c r="B32690" s="61"/>
      <c r="C32690" s="61"/>
      <c r="D32690" s="57"/>
      <c r="E32690" s="62"/>
    </row>
    <row r="32691">
      <c r="A32691" s="61"/>
      <c r="B32691" s="61"/>
      <c r="C32691" s="61"/>
      <c r="D32691" s="57"/>
      <c r="E32691" s="62"/>
    </row>
    <row r="32692">
      <c r="A32692" s="61"/>
      <c r="B32692" s="61"/>
      <c r="C32692" s="61"/>
      <c r="D32692" s="57"/>
      <c r="E32692" s="62"/>
    </row>
    <row r="32693">
      <c r="A32693" s="61"/>
      <c r="B32693" s="61"/>
      <c r="C32693" s="61"/>
      <c r="D32693" s="57"/>
      <c r="E32693" s="62"/>
    </row>
    <row r="32694">
      <c r="A32694" s="61"/>
      <c r="B32694" s="61"/>
      <c r="C32694" s="61"/>
      <c r="D32694" s="57"/>
      <c r="E32694" s="62"/>
    </row>
    <row r="32695">
      <c r="A32695" s="61"/>
      <c r="B32695" s="61"/>
      <c r="C32695" s="61"/>
      <c r="D32695" s="57"/>
      <c r="E32695" s="62"/>
    </row>
    <row r="32696">
      <c r="A32696" s="61"/>
      <c r="B32696" s="61"/>
      <c r="C32696" s="61"/>
      <c r="D32696" s="57"/>
      <c r="E32696" s="62"/>
    </row>
    <row r="32697">
      <c r="A32697" s="61"/>
      <c r="B32697" s="61"/>
      <c r="C32697" s="61"/>
      <c r="D32697" s="57"/>
      <c r="E32697" s="62"/>
    </row>
    <row r="32698">
      <c r="A32698" s="61"/>
      <c r="B32698" s="61"/>
      <c r="C32698" s="61"/>
      <c r="D32698" s="57"/>
      <c r="E32698" s="62"/>
    </row>
    <row r="32699">
      <c r="A32699" s="61"/>
      <c r="B32699" s="61"/>
      <c r="C32699" s="61"/>
      <c r="D32699" s="57"/>
      <c r="E32699" s="62"/>
    </row>
    <row r="32700">
      <c r="A32700" s="61"/>
      <c r="B32700" s="61"/>
      <c r="C32700" s="61"/>
      <c r="D32700" s="57"/>
      <c r="E32700" s="62"/>
    </row>
    <row r="32701">
      <c r="A32701" s="61"/>
      <c r="B32701" s="61"/>
      <c r="C32701" s="61"/>
      <c r="D32701" s="57"/>
      <c r="E32701" s="62"/>
    </row>
    <row r="32702">
      <c r="A32702" s="61"/>
      <c r="B32702" s="61"/>
      <c r="C32702" s="61"/>
      <c r="D32702" s="57"/>
      <c r="E32702" s="62"/>
    </row>
    <row r="32703">
      <c r="A32703" s="61"/>
      <c r="B32703" s="61"/>
      <c r="C32703" s="61"/>
      <c r="D32703" s="57"/>
      <c r="E32703" s="62"/>
    </row>
    <row r="32704">
      <c r="A32704" s="61"/>
      <c r="B32704" s="61"/>
      <c r="C32704" s="61"/>
      <c r="D32704" s="57"/>
      <c r="E32704" s="62"/>
    </row>
    <row r="32705">
      <c r="A32705" s="61"/>
      <c r="B32705" s="61"/>
      <c r="C32705" s="61"/>
      <c r="D32705" s="57"/>
      <c r="E32705" s="62"/>
    </row>
    <row r="32706">
      <c r="A32706" s="61"/>
      <c r="B32706" s="61"/>
      <c r="C32706" s="61"/>
      <c r="D32706" s="57"/>
      <c r="E32706" s="62"/>
    </row>
    <row r="32707">
      <c r="A32707" s="61"/>
      <c r="B32707" s="61"/>
      <c r="C32707" s="61"/>
      <c r="D32707" s="57"/>
      <c r="E32707" s="62"/>
    </row>
    <row r="32708">
      <c r="A32708" s="61"/>
      <c r="B32708" s="61"/>
      <c r="C32708" s="61"/>
      <c r="D32708" s="57"/>
      <c r="E32708" s="62"/>
    </row>
    <row r="32709">
      <c r="A32709" s="61"/>
      <c r="B32709" s="61"/>
      <c r="C32709" s="61"/>
      <c r="D32709" s="57"/>
      <c r="E32709" s="62"/>
    </row>
    <row r="32710">
      <c r="A32710" s="61"/>
      <c r="B32710" s="61"/>
      <c r="C32710" s="61"/>
      <c r="D32710" s="57"/>
      <c r="E32710" s="62"/>
    </row>
    <row r="32711">
      <c r="A32711" s="61"/>
      <c r="B32711" s="61"/>
      <c r="C32711" s="61"/>
      <c r="D32711" s="57"/>
      <c r="E32711" s="62"/>
    </row>
    <row r="32712">
      <c r="A32712" s="61"/>
      <c r="B32712" s="61"/>
      <c r="C32712" s="61"/>
      <c r="D32712" s="57"/>
      <c r="E32712" s="62"/>
    </row>
    <row r="32713">
      <c r="A32713" s="61"/>
      <c r="B32713" s="61"/>
      <c r="C32713" s="61"/>
      <c r="D32713" s="57"/>
      <c r="E32713" s="62"/>
    </row>
    <row r="32714">
      <c r="A32714" s="61"/>
      <c r="B32714" s="61"/>
      <c r="C32714" s="61"/>
      <c r="D32714" s="57"/>
      <c r="E32714" s="62"/>
    </row>
    <row r="32715">
      <c r="A32715" s="61"/>
      <c r="B32715" s="61"/>
      <c r="C32715" s="61"/>
      <c r="D32715" s="57"/>
      <c r="E32715" s="62"/>
    </row>
    <row r="32716">
      <c r="A32716" s="61"/>
      <c r="B32716" s="61"/>
      <c r="C32716" s="61"/>
      <c r="D32716" s="57"/>
      <c r="E32716" s="62"/>
    </row>
    <row r="32717">
      <c r="A32717" s="61"/>
      <c r="B32717" s="61"/>
      <c r="C32717" s="61"/>
      <c r="D32717" s="57"/>
      <c r="E32717" s="62"/>
    </row>
    <row r="32718">
      <c r="A32718" s="61"/>
      <c r="B32718" s="61"/>
      <c r="C32718" s="61"/>
      <c r="D32718" s="57"/>
      <c r="E32718" s="62"/>
    </row>
    <row r="32719">
      <c r="A32719" s="61"/>
      <c r="B32719" s="61"/>
      <c r="C32719" s="61"/>
      <c r="D32719" s="57"/>
      <c r="E32719" s="62"/>
    </row>
    <row r="32720">
      <c r="A32720" s="61"/>
      <c r="B32720" s="61"/>
      <c r="C32720" s="61"/>
      <c r="D32720" s="57"/>
      <c r="E32720" s="62"/>
    </row>
    <row r="32721">
      <c r="A32721" s="61"/>
      <c r="B32721" s="61"/>
      <c r="C32721" s="61"/>
      <c r="D32721" s="57"/>
      <c r="E32721" s="62"/>
    </row>
    <row r="32722">
      <c r="A32722" s="61"/>
      <c r="B32722" s="61"/>
      <c r="C32722" s="61"/>
      <c r="D32722" s="57"/>
      <c r="E32722" s="62"/>
    </row>
    <row r="32723">
      <c r="A32723" s="61"/>
      <c r="B32723" s="61"/>
      <c r="C32723" s="61"/>
      <c r="D32723" s="57"/>
      <c r="E32723" s="62"/>
    </row>
    <row r="32724">
      <c r="A32724" s="61"/>
      <c r="B32724" s="61"/>
      <c r="C32724" s="61"/>
      <c r="D32724" s="57"/>
      <c r="E32724" s="62"/>
    </row>
    <row r="32725">
      <c r="A32725" s="61"/>
      <c r="B32725" s="61"/>
      <c r="C32725" s="61"/>
      <c r="D32725" s="57"/>
      <c r="E32725" s="62"/>
    </row>
    <row r="32726">
      <c r="A32726" s="61"/>
      <c r="B32726" s="61"/>
      <c r="C32726" s="61"/>
      <c r="D32726" s="57"/>
      <c r="E32726" s="62"/>
    </row>
    <row r="32727">
      <c r="A32727" s="61"/>
      <c r="B32727" s="61"/>
      <c r="C32727" s="61"/>
      <c r="D32727" s="57"/>
      <c r="E32727" s="62"/>
    </row>
    <row r="32728">
      <c r="A32728" s="61"/>
      <c r="B32728" s="61"/>
      <c r="C32728" s="61"/>
      <c r="D32728" s="57"/>
      <c r="E32728" s="62"/>
    </row>
    <row r="32729">
      <c r="A32729" s="61"/>
      <c r="B32729" s="61"/>
      <c r="C32729" s="61"/>
      <c r="D32729" s="57"/>
      <c r="E32729" s="62"/>
    </row>
    <row r="32730">
      <c r="A32730" s="61"/>
      <c r="B32730" s="61"/>
      <c r="C32730" s="61"/>
      <c r="D32730" s="57"/>
      <c r="E32730" s="62"/>
    </row>
    <row r="32731">
      <c r="A32731" s="61"/>
      <c r="B32731" s="61"/>
      <c r="C32731" s="61"/>
      <c r="D32731" s="57"/>
      <c r="E32731" s="62"/>
    </row>
    <row r="32732">
      <c r="A32732" s="61"/>
      <c r="B32732" s="61"/>
      <c r="C32732" s="61"/>
      <c r="D32732" s="57"/>
      <c r="E32732" s="62"/>
    </row>
    <row r="32733">
      <c r="A32733" s="61"/>
      <c r="B32733" s="61"/>
      <c r="C32733" s="61"/>
      <c r="D32733" s="57"/>
      <c r="E32733" s="62"/>
    </row>
    <row r="32734">
      <c r="A32734" s="61"/>
      <c r="B32734" s="61"/>
      <c r="C32734" s="61"/>
      <c r="D32734" s="57"/>
      <c r="E32734" s="62"/>
    </row>
    <row r="32735">
      <c r="A32735" s="61"/>
      <c r="B32735" s="61"/>
      <c r="C32735" s="61"/>
      <c r="D32735" s="57"/>
      <c r="E32735" s="62"/>
    </row>
    <row r="32736">
      <c r="A32736" s="61"/>
      <c r="B32736" s="61"/>
      <c r="C32736" s="61"/>
      <c r="D32736" s="57"/>
      <c r="E32736" s="62"/>
    </row>
    <row r="32737">
      <c r="A32737" s="61"/>
      <c r="B32737" s="61"/>
      <c r="C32737" s="61"/>
      <c r="D32737" s="57"/>
      <c r="E32737" s="62"/>
    </row>
    <row r="32738">
      <c r="A32738" s="61"/>
      <c r="B32738" s="61"/>
      <c r="C32738" s="61"/>
      <c r="D32738" s="57"/>
      <c r="E32738" s="62"/>
    </row>
    <row r="32739">
      <c r="A32739" s="61"/>
      <c r="B32739" s="61"/>
      <c r="C32739" s="61"/>
      <c r="D32739" s="57"/>
      <c r="E32739" s="62"/>
    </row>
    <row r="32740">
      <c r="A32740" s="61"/>
      <c r="B32740" s="61"/>
      <c r="C32740" s="61"/>
      <c r="D32740" s="57"/>
      <c r="E32740" s="62"/>
    </row>
    <row r="32741">
      <c r="A32741" s="61"/>
      <c r="B32741" s="61"/>
      <c r="C32741" s="61"/>
      <c r="D32741" s="57"/>
      <c r="E32741" s="62"/>
    </row>
    <row r="32742">
      <c r="A32742" s="61"/>
      <c r="B32742" s="61"/>
      <c r="C32742" s="61"/>
      <c r="D32742" s="57"/>
      <c r="E32742" s="62"/>
    </row>
    <row r="32743">
      <c r="A32743" s="61"/>
      <c r="B32743" s="61"/>
      <c r="C32743" s="61"/>
      <c r="D32743" s="57"/>
      <c r="E32743" s="62"/>
    </row>
    <row r="32744">
      <c r="A32744" s="61"/>
      <c r="B32744" s="61"/>
      <c r="C32744" s="61"/>
      <c r="D32744" s="57"/>
      <c r="E32744" s="62"/>
    </row>
    <row r="32745">
      <c r="A32745" s="61"/>
      <c r="B32745" s="61"/>
      <c r="C32745" s="61"/>
      <c r="D32745" s="57"/>
      <c r="E32745" s="62"/>
    </row>
    <row r="32746">
      <c r="A32746" s="61"/>
      <c r="B32746" s="61"/>
      <c r="C32746" s="61"/>
      <c r="D32746" s="57"/>
      <c r="E32746" s="62"/>
    </row>
    <row r="32747">
      <c r="A32747" s="61"/>
      <c r="B32747" s="61"/>
      <c r="C32747" s="61"/>
      <c r="D32747" s="57"/>
      <c r="E32747" s="62"/>
    </row>
    <row r="32748">
      <c r="A32748" s="61"/>
      <c r="B32748" s="61"/>
      <c r="C32748" s="61"/>
      <c r="D32748" s="57"/>
      <c r="E32748" s="62"/>
    </row>
    <row r="32749">
      <c r="A32749" s="61"/>
      <c r="B32749" s="61"/>
      <c r="C32749" s="61"/>
      <c r="D32749" s="57"/>
      <c r="E32749" s="62"/>
    </row>
    <row r="32750">
      <c r="A32750" s="61"/>
      <c r="B32750" s="61"/>
      <c r="C32750" s="61"/>
      <c r="D32750" s="57"/>
      <c r="E32750" s="62"/>
    </row>
    <row r="32751">
      <c r="A32751" s="61"/>
      <c r="B32751" s="61"/>
      <c r="C32751" s="61"/>
      <c r="D32751" s="57"/>
      <c r="E32751" s="62"/>
    </row>
    <row r="32752">
      <c r="A32752" s="61"/>
      <c r="B32752" s="61"/>
      <c r="C32752" s="61"/>
      <c r="D32752" s="57"/>
      <c r="E32752" s="62"/>
    </row>
    <row r="32753">
      <c r="A32753" s="61"/>
      <c r="B32753" s="61"/>
      <c r="C32753" s="61"/>
      <c r="D32753" s="57"/>
      <c r="E32753" s="62"/>
    </row>
    <row r="32754">
      <c r="A32754" s="61"/>
      <c r="B32754" s="61"/>
      <c r="C32754" s="61"/>
      <c r="D32754" s="57"/>
      <c r="E32754" s="62"/>
    </row>
    <row r="32755">
      <c r="A32755" s="61"/>
      <c r="B32755" s="61"/>
      <c r="C32755" s="61"/>
      <c r="D32755" s="57"/>
      <c r="E32755" s="62"/>
    </row>
    <row r="32756">
      <c r="A32756" s="61"/>
      <c r="B32756" s="61"/>
      <c r="C32756" s="61"/>
      <c r="D32756" s="57"/>
      <c r="E32756" s="62"/>
    </row>
    <row r="32757">
      <c r="A32757" s="61"/>
      <c r="B32757" s="61"/>
      <c r="C32757" s="61"/>
      <c r="D32757" s="57"/>
      <c r="E32757" s="62"/>
    </row>
    <row r="32758">
      <c r="A32758" s="61"/>
      <c r="B32758" s="61"/>
      <c r="C32758" s="61"/>
      <c r="D32758" s="57"/>
      <c r="E32758" s="62"/>
    </row>
    <row r="32759">
      <c r="A32759" s="61"/>
      <c r="B32759" s="61"/>
      <c r="C32759" s="61"/>
      <c r="D32759" s="57"/>
      <c r="E32759" s="62"/>
    </row>
    <row r="32760">
      <c r="A32760" s="61"/>
      <c r="B32760" s="61"/>
      <c r="C32760" s="61"/>
      <c r="D32760" s="57"/>
      <c r="E32760" s="62"/>
    </row>
    <row r="32761">
      <c r="A32761" s="61"/>
      <c r="B32761" s="61"/>
      <c r="C32761" s="61"/>
      <c r="D32761" s="57"/>
      <c r="E32761" s="62"/>
    </row>
    <row r="32762">
      <c r="A32762" s="61"/>
      <c r="B32762" s="61"/>
      <c r="C32762" s="61"/>
      <c r="D32762" s="57"/>
      <c r="E32762" s="62"/>
    </row>
    <row r="32763">
      <c r="A32763" s="61"/>
      <c r="B32763" s="61"/>
      <c r="C32763" s="61"/>
      <c r="D32763" s="57"/>
      <c r="E32763" s="62"/>
    </row>
    <row r="32764">
      <c r="A32764" s="61"/>
      <c r="B32764" s="61"/>
      <c r="C32764" s="61"/>
      <c r="D32764" s="57"/>
      <c r="E32764" s="62"/>
    </row>
    <row r="32765">
      <c r="A32765" s="61"/>
      <c r="B32765" s="61"/>
      <c r="C32765" s="61"/>
      <c r="D32765" s="57"/>
      <c r="E32765" s="62"/>
    </row>
    <row r="32766">
      <c r="A32766" s="61"/>
      <c r="B32766" s="61"/>
      <c r="C32766" s="61"/>
      <c r="D32766" s="57"/>
      <c r="E32766" s="62"/>
    </row>
    <row r="32767">
      <c r="A32767" s="61"/>
      <c r="B32767" s="61"/>
      <c r="C32767" s="61"/>
      <c r="D32767" s="57"/>
      <c r="E32767" s="62"/>
    </row>
    <row r="32768">
      <c r="A32768" s="61"/>
      <c r="B32768" s="61"/>
      <c r="C32768" s="61"/>
      <c r="D32768" s="57"/>
      <c r="E32768" s="62"/>
    </row>
    <row r="32769">
      <c r="A32769" s="61"/>
      <c r="B32769" s="61"/>
      <c r="C32769" s="61"/>
      <c r="D32769" s="57"/>
      <c r="E32769" s="62"/>
    </row>
    <row r="32770">
      <c r="A32770" s="61"/>
      <c r="B32770" s="61"/>
      <c r="C32770" s="61"/>
      <c r="D32770" s="57"/>
      <c r="E32770" s="62"/>
    </row>
    <row r="32771">
      <c r="A32771" s="61"/>
      <c r="B32771" s="61"/>
      <c r="C32771" s="61"/>
      <c r="D32771" s="57"/>
      <c r="E32771" s="62"/>
    </row>
    <row r="32772">
      <c r="A32772" s="61"/>
      <c r="B32772" s="61"/>
      <c r="C32772" s="61"/>
      <c r="D32772" s="57"/>
      <c r="E32772" s="62"/>
    </row>
    <row r="32773">
      <c r="A32773" s="61"/>
      <c r="B32773" s="61"/>
      <c r="C32773" s="61"/>
      <c r="D32773" s="57"/>
      <c r="E32773" s="62"/>
    </row>
    <row r="32774">
      <c r="A32774" s="61"/>
      <c r="B32774" s="61"/>
      <c r="C32774" s="61"/>
      <c r="D32774" s="57"/>
      <c r="E32774" s="62"/>
    </row>
    <row r="32775">
      <c r="A32775" s="61"/>
      <c r="B32775" s="61"/>
      <c r="C32775" s="61"/>
      <c r="D32775" s="57"/>
      <c r="E32775" s="62"/>
    </row>
    <row r="32776">
      <c r="A32776" s="61"/>
      <c r="B32776" s="61"/>
      <c r="C32776" s="61"/>
      <c r="D32776" s="57"/>
      <c r="E32776" s="62"/>
    </row>
    <row r="32777">
      <c r="A32777" s="61"/>
      <c r="B32777" s="61"/>
      <c r="C32777" s="61"/>
      <c r="D32777" s="57"/>
      <c r="E32777" s="62"/>
    </row>
    <row r="32778">
      <c r="A32778" s="61"/>
      <c r="B32778" s="61"/>
      <c r="C32778" s="61"/>
      <c r="D32778" s="57"/>
      <c r="E32778" s="62"/>
    </row>
    <row r="32779">
      <c r="A32779" s="61"/>
      <c r="B32779" s="61"/>
      <c r="C32779" s="61"/>
      <c r="D32779" s="57"/>
      <c r="E32779" s="62"/>
    </row>
    <row r="32780">
      <c r="A32780" s="61"/>
      <c r="B32780" s="61"/>
      <c r="C32780" s="61"/>
      <c r="D32780" s="57"/>
      <c r="E32780" s="62"/>
    </row>
    <row r="32781">
      <c r="A32781" s="61"/>
      <c r="B32781" s="61"/>
      <c r="C32781" s="61"/>
      <c r="D32781" s="57"/>
      <c r="E32781" s="62"/>
    </row>
    <row r="32782">
      <c r="A32782" s="61"/>
      <c r="B32782" s="61"/>
      <c r="C32782" s="61"/>
      <c r="D32782" s="57"/>
      <c r="E32782" s="62"/>
    </row>
    <row r="32783">
      <c r="A32783" s="61"/>
      <c r="B32783" s="61"/>
      <c r="C32783" s="61"/>
      <c r="D32783" s="57"/>
      <c r="E32783" s="62"/>
    </row>
    <row r="32784">
      <c r="A32784" s="61"/>
      <c r="B32784" s="61"/>
      <c r="C32784" s="61"/>
      <c r="D32784" s="57"/>
      <c r="E32784" s="62"/>
    </row>
    <row r="32785">
      <c r="A32785" s="61"/>
      <c r="B32785" s="61"/>
      <c r="C32785" s="61"/>
      <c r="D32785" s="57"/>
      <c r="E32785" s="62"/>
    </row>
    <row r="32786">
      <c r="A32786" s="61"/>
      <c r="B32786" s="61"/>
      <c r="C32786" s="61"/>
      <c r="D32786" s="57"/>
      <c r="E32786" s="62"/>
    </row>
    <row r="32787">
      <c r="A32787" s="61"/>
      <c r="B32787" s="61"/>
      <c r="C32787" s="61"/>
      <c r="D32787" s="57"/>
      <c r="E32787" s="62"/>
    </row>
    <row r="32788">
      <c r="A32788" s="61"/>
      <c r="B32788" s="61"/>
      <c r="C32788" s="61"/>
      <c r="D32788" s="57"/>
      <c r="E32788" s="62"/>
    </row>
    <row r="32789">
      <c r="A32789" s="61"/>
      <c r="B32789" s="61"/>
      <c r="C32789" s="61"/>
      <c r="D32789" s="57"/>
      <c r="E32789" s="62"/>
    </row>
    <row r="32790">
      <c r="A32790" s="61"/>
      <c r="B32790" s="61"/>
      <c r="C32790" s="61"/>
      <c r="D32790" s="57"/>
      <c r="E32790" s="62"/>
    </row>
    <row r="32791">
      <c r="A32791" s="61"/>
      <c r="B32791" s="61"/>
      <c r="C32791" s="61"/>
      <c r="D32791" s="57"/>
      <c r="E32791" s="62"/>
    </row>
    <row r="32792">
      <c r="A32792" s="61"/>
      <c r="B32792" s="61"/>
      <c r="C32792" s="61"/>
      <c r="D32792" s="57"/>
      <c r="E32792" s="62"/>
    </row>
    <row r="32793">
      <c r="A32793" s="61"/>
      <c r="B32793" s="61"/>
      <c r="C32793" s="61"/>
      <c r="D32793" s="57"/>
      <c r="E32793" s="62"/>
    </row>
    <row r="32794">
      <c r="A32794" s="61"/>
      <c r="B32794" s="61"/>
      <c r="C32794" s="61"/>
      <c r="D32794" s="57"/>
      <c r="E32794" s="62"/>
    </row>
    <row r="32795">
      <c r="A32795" s="61"/>
      <c r="B32795" s="61"/>
      <c r="C32795" s="61"/>
      <c r="D32795" s="57"/>
      <c r="E32795" s="62"/>
    </row>
    <row r="32796">
      <c r="A32796" s="61"/>
      <c r="B32796" s="61"/>
      <c r="C32796" s="61"/>
      <c r="D32796" s="57"/>
      <c r="E32796" s="62"/>
    </row>
    <row r="32797">
      <c r="A32797" s="61"/>
      <c r="B32797" s="61"/>
      <c r="C32797" s="61"/>
      <c r="D32797" s="57"/>
      <c r="E32797" s="62"/>
    </row>
    <row r="32798">
      <c r="A32798" s="61"/>
      <c r="B32798" s="61"/>
      <c r="C32798" s="61"/>
      <c r="D32798" s="57"/>
      <c r="E32798" s="62"/>
    </row>
    <row r="32799">
      <c r="A32799" s="61"/>
      <c r="B32799" s="61"/>
      <c r="C32799" s="61"/>
      <c r="D32799" s="57"/>
      <c r="E32799" s="62"/>
    </row>
    <row r="32800">
      <c r="A32800" s="61"/>
      <c r="B32800" s="61"/>
      <c r="C32800" s="61"/>
      <c r="D32800" s="57"/>
      <c r="E32800" s="62"/>
    </row>
    <row r="32801">
      <c r="A32801" s="61"/>
      <c r="B32801" s="61"/>
      <c r="C32801" s="61"/>
      <c r="D32801" s="57"/>
      <c r="E32801" s="62"/>
    </row>
    <row r="32802">
      <c r="A32802" s="61"/>
      <c r="B32802" s="61"/>
      <c r="C32802" s="61"/>
      <c r="D32802" s="57"/>
      <c r="E32802" s="62"/>
    </row>
    <row r="32803">
      <c r="A32803" s="61"/>
      <c r="B32803" s="61"/>
      <c r="C32803" s="61"/>
      <c r="D32803" s="57"/>
      <c r="E32803" s="62"/>
    </row>
    <row r="32804">
      <c r="A32804" s="61"/>
      <c r="B32804" s="61"/>
      <c r="C32804" s="61"/>
      <c r="D32804" s="57"/>
      <c r="E32804" s="62"/>
    </row>
    <row r="32805">
      <c r="A32805" s="61"/>
      <c r="B32805" s="61"/>
      <c r="C32805" s="61"/>
      <c r="D32805" s="57"/>
      <c r="E32805" s="62"/>
    </row>
    <row r="32806">
      <c r="A32806" s="61"/>
      <c r="B32806" s="61"/>
      <c r="C32806" s="61"/>
      <c r="D32806" s="57"/>
      <c r="E32806" s="62"/>
    </row>
    <row r="32807">
      <c r="A32807" s="61"/>
      <c r="B32807" s="61"/>
      <c r="C32807" s="61"/>
      <c r="D32807" s="57"/>
      <c r="E32807" s="62"/>
    </row>
    <row r="32808">
      <c r="A32808" s="61"/>
      <c r="B32808" s="61"/>
      <c r="C32808" s="61"/>
      <c r="D32808" s="57"/>
      <c r="E32808" s="62"/>
    </row>
    <row r="32809">
      <c r="A32809" s="61"/>
      <c r="B32809" s="61"/>
      <c r="C32809" s="61"/>
      <c r="D32809" s="57"/>
      <c r="E32809" s="62"/>
    </row>
    <row r="32810">
      <c r="A32810" s="61"/>
      <c r="B32810" s="61"/>
      <c r="C32810" s="61"/>
      <c r="D32810" s="57"/>
      <c r="E32810" s="62"/>
    </row>
    <row r="32811">
      <c r="A32811" s="61"/>
      <c r="B32811" s="61"/>
      <c r="C32811" s="61"/>
      <c r="D32811" s="57"/>
      <c r="E32811" s="62"/>
    </row>
    <row r="32812">
      <c r="A32812" s="61"/>
      <c r="B32812" s="61"/>
      <c r="C32812" s="61"/>
      <c r="D32812" s="57"/>
      <c r="E32812" s="62"/>
    </row>
    <row r="32813">
      <c r="A32813" s="61"/>
      <c r="B32813" s="61"/>
      <c r="C32813" s="61"/>
      <c r="D32813" s="57"/>
      <c r="E32813" s="62"/>
    </row>
    <row r="32814">
      <c r="A32814" s="61"/>
      <c r="B32814" s="61"/>
      <c r="C32814" s="61"/>
      <c r="D32814" s="57"/>
      <c r="E32814" s="62"/>
    </row>
    <row r="32815">
      <c r="A32815" s="61"/>
      <c r="B32815" s="61"/>
      <c r="C32815" s="61"/>
      <c r="D32815" s="57"/>
      <c r="E32815" s="62"/>
    </row>
    <row r="32816">
      <c r="A32816" s="61"/>
      <c r="B32816" s="61"/>
      <c r="C32816" s="61"/>
      <c r="D32816" s="57"/>
      <c r="E32816" s="62"/>
    </row>
    <row r="32817">
      <c r="A32817" s="61"/>
      <c r="B32817" s="61"/>
      <c r="C32817" s="61"/>
      <c r="D32817" s="57"/>
      <c r="E32817" s="62"/>
    </row>
    <row r="32818">
      <c r="A32818" s="61"/>
      <c r="B32818" s="61"/>
      <c r="C32818" s="61"/>
      <c r="D32818" s="57"/>
      <c r="E32818" s="62"/>
    </row>
    <row r="32819">
      <c r="A32819" s="61"/>
      <c r="B32819" s="61"/>
      <c r="C32819" s="61"/>
      <c r="D32819" s="57"/>
      <c r="E32819" s="62"/>
    </row>
    <row r="32820">
      <c r="A32820" s="61"/>
      <c r="B32820" s="61"/>
      <c r="C32820" s="61"/>
      <c r="D32820" s="57"/>
      <c r="E32820" s="62"/>
    </row>
    <row r="32821">
      <c r="A32821" s="61"/>
      <c r="B32821" s="61"/>
      <c r="C32821" s="61"/>
      <c r="D32821" s="57"/>
      <c r="E32821" s="62"/>
    </row>
    <row r="32822">
      <c r="A32822" s="61"/>
      <c r="B32822" s="61"/>
      <c r="C32822" s="61"/>
      <c r="D32822" s="57"/>
      <c r="E32822" s="62"/>
    </row>
    <row r="32823">
      <c r="A32823" s="61"/>
      <c r="B32823" s="61"/>
      <c r="C32823" s="61"/>
      <c r="D32823" s="57"/>
      <c r="E32823" s="62"/>
    </row>
    <row r="32824">
      <c r="A32824" s="61"/>
      <c r="B32824" s="61"/>
      <c r="C32824" s="61"/>
      <c r="D32824" s="57"/>
      <c r="E32824" s="62"/>
    </row>
    <row r="32825">
      <c r="A32825" s="61"/>
      <c r="B32825" s="61"/>
      <c r="C32825" s="61"/>
      <c r="D32825" s="57"/>
      <c r="E32825" s="62"/>
    </row>
    <row r="32826">
      <c r="A32826" s="61"/>
      <c r="B32826" s="61"/>
      <c r="C32826" s="61"/>
      <c r="D32826" s="57"/>
      <c r="E32826" s="62"/>
    </row>
    <row r="32827">
      <c r="A32827" s="61"/>
      <c r="B32827" s="61"/>
      <c r="C32827" s="61"/>
      <c r="D32827" s="57"/>
      <c r="E32827" s="62"/>
    </row>
    <row r="32828">
      <c r="A32828" s="61"/>
      <c r="B32828" s="61"/>
      <c r="C32828" s="61"/>
      <c r="D32828" s="57"/>
      <c r="E32828" s="62"/>
    </row>
    <row r="32829">
      <c r="A32829" s="61"/>
      <c r="B32829" s="61"/>
      <c r="C32829" s="61"/>
      <c r="D32829" s="57"/>
      <c r="E32829" s="62"/>
    </row>
    <row r="32830">
      <c r="A32830" s="61"/>
      <c r="B32830" s="61"/>
      <c r="C32830" s="61"/>
      <c r="D32830" s="57"/>
      <c r="E32830" s="62"/>
    </row>
    <row r="32831">
      <c r="A32831" s="61"/>
      <c r="B32831" s="61"/>
      <c r="C32831" s="61"/>
      <c r="D32831" s="57"/>
      <c r="E32831" s="62"/>
    </row>
    <row r="32832">
      <c r="A32832" s="61"/>
      <c r="B32832" s="61"/>
      <c r="C32832" s="61"/>
      <c r="D32832" s="57"/>
      <c r="E32832" s="62"/>
    </row>
    <row r="32833">
      <c r="A32833" s="61"/>
      <c r="B32833" s="61"/>
      <c r="C32833" s="61"/>
      <c r="D32833" s="57"/>
      <c r="E32833" s="62"/>
    </row>
    <row r="32834">
      <c r="A32834" s="61"/>
      <c r="B32834" s="61"/>
      <c r="C32834" s="61"/>
      <c r="D32834" s="57"/>
      <c r="E32834" s="62"/>
    </row>
    <row r="32835">
      <c r="A32835" s="61"/>
      <c r="B32835" s="61"/>
      <c r="C32835" s="61"/>
      <c r="D32835" s="57"/>
      <c r="E32835" s="62"/>
    </row>
    <row r="32836">
      <c r="A32836" s="61"/>
      <c r="B32836" s="61"/>
      <c r="C32836" s="61"/>
      <c r="D32836" s="57"/>
      <c r="E32836" s="62"/>
    </row>
    <row r="32837">
      <c r="A32837" s="61"/>
      <c r="B32837" s="61"/>
      <c r="C32837" s="61"/>
      <c r="D32837" s="57"/>
      <c r="E32837" s="62"/>
    </row>
    <row r="32838">
      <c r="A32838" s="61"/>
      <c r="B32838" s="61"/>
      <c r="C32838" s="61"/>
      <c r="D32838" s="57"/>
      <c r="E32838" s="62"/>
    </row>
    <row r="32839">
      <c r="A32839" s="61"/>
      <c r="B32839" s="61"/>
      <c r="C32839" s="61"/>
      <c r="D32839" s="57"/>
      <c r="E32839" s="62"/>
    </row>
    <row r="32840">
      <c r="A32840" s="61"/>
      <c r="B32840" s="61"/>
      <c r="C32840" s="61"/>
      <c r="D32840" s="57"/>
      <c r="E32840" s="62"/>
    </row>
    <row r="32841">
      <c r="A32841" s="61"/>
      <c r="B32841" s="61"/>
      <c r="C32841" s="61"/>
      <c r="D32841" s="57"/>
      <c r="E32841" s="62"/>
    </row>
    <row r="32842">
      <c r="A32842" s="61"/>
      <c r="B32842" s="61"/>
      <c r="C32842" s="61"/>
      <c r="D32842" s="57"/>
      <c r="E32842" s="62"/>
    </row>
    <row r="32843">
      <c r="A32843" s="61"/>
      <c r="B32843" s="61"/>
      <c r="C32843" s="61"/>
      <c r="D32843" s="57"/>
      <c r="E32843" s="62"/>
    </row>
    <row r="32844">
      <c r="A32844" s="61"/>
      <c r="B32844" s="61"/>
      <c r="C32844" s="61"/>
      <c r="D32844" s="57"/>
      <c r="E32844" s="62"/>
    </row>
    <row r="32845">
      <c r="A32845" s="61"/>
      <c r="B32845" s="61"/>
      <c r="C32845" s="61"/>
      <c r="D32845" s="57"/>
      <c r="E32845" s="62"/>
    </row>
    <row r="32846">
      <c r="A32846" s="61"/>
      <c r="B32846" s="61"/>
      <c r="C32846" s="61"/>
      <c r="D32846" s="57"/>
      <c r="E32846" s="62"/>
    </row>
    <row r="32847">
      <c r="A32847" s="61"/>
      <c r="B32847" s="61"/>
      <c r="C32847" s="61"/>
      <c r="D32847" s="57"/>
      <c r="E32847" s="62"/>
    </row>
    <row r="32848">
      <c r="A32848" s="61"/>
      <c r="B32848" s="61"/>
      <c r="C32848" s="61"/>
      <c r="D32848" s="57"/>
      <c r="E32848" s="62"/>
    </row>
    <row r="32849">
      <c r="A32849" s="61"/>
      <c r="B32849" s="61"/>
      <c r="C32849" s="61"/>
      <c r="D32849" s="57"/>
      <c r="E32849" s="62"/>
    </row>
    <row r="32850">
      <c r="A32850" s="61"/>
      <c r="B32850" s="61"/>
      <c r="C32850" s="61"/>
      <c r="D32850" s="57"/>
      <c r="E32850" s="62"/>
    </row>
    <row r="32851">
      <c r="A32851" s="61"/>
      <c r="B32851" s="61"/>
      <c r="C32851" s="61"/>
      <c r="D32851" s="57"/>
      <c r="E32851" s="62"/>
    </row>
    <row r="32852">
      <c r="A32852" s="61"/>
      <c r="B32852" s="61"/>
      <c r="C32852" s="61"/>
      <c r="D32852" s="57"/>
      <c r="E32852" s="62"/>
    </row>
    <row r="32853">
      <c r="A32853" s="61"/>
      <c r="B32853" s="61"/>
      <c r="C32853" s="61"/>
      <c r="D32853" s="57"/>
      <c r="E32853" s="62"/>
    </row>
    <row r="32854">
      <c r="A32854" s="61"/>
      <c r="B32854" s="61"/>
      <c r="C32854" s="61"/>
      <c r="D32854" s="57"/>
      <c r="E32854" s="62"/>
    </row>
    <row r="32855">
      <c r="A32855" s="61"/>
      <c r="B32855" s="61"/>
      <c r="C32855" s="61"/>
      <c r="D32855" s="57"/>
      <c r="E32855" s="62"/>
    </row>
    <row r="32856">
      <c r="A32856" s="61"/>
      <c r="B32856" s="61"/>
      <c r="C32856" s="61"/>
      <c r="D32856" s="57"/>
      <c r="E32856" s="62"/>
    </row>
    <row r="32857">
      <c r="A32857" s="61"/>
      <c r="B32857" s="61"/>
      <c r="C32857" s="61"/>
      <c r="D32857" s="57"/>
      <c r="E32857" s="62"/>
    </row>
    <row r="32858">
      <c r="A32858" s="61"/>
      <c r="B32858" s="61"/>
      <c r="C32858" s="61"/>
      <c r="D32858" s="57"/>
      <c r="E32858" s="62"/>
    </row>
    <row r="32859">
      <c r="A32859" s="61"/>
      <c r="B32859" s="61"/>
      <c r="C32859" s="61"/>
      <c r="D32859" s="57"/>
      <c r="E32859" s="62"/>
    </row>
    <row r="32860">
      <c r="A32860" s="61"/>
      <c r="B32860" s="61"/>
      <c r="C32860" s="61"/>
      <c r="D32860" s="57"/>
      <c r="E32860" s="62"/>
    </row>
    <row r="32861">
      <c r="A32861" s="61"/>
      <c r="B32861" s="61"/>
      <c r="C32861" s="61"/>
      <c r="D32861" s="57"/>
      <c r="E32861" s="62"/>
    </row>
    <row r="32862">
      <c r="A32862" s="61"/>
      <c r="B32862" s="61"/>
      <c r="C32862" s="61"/>
      <c r="D32862" s="57"/>
      <c r="E32862" s="62"/>
    </row>
    <row r="32863">
      <c r="A32863" s="61"/>
      <c r="B32863" s="61"/>
      <c r="C32863" s="61"/>
      <c r="D32863" s="57"/>
      <c r="E32863" s="62"/>
    </row>
    <row r="32864">
      <c r="A32864" s="61"/>
      <c r="B32864" s="61"/>
      <c r="C32864" s="61"/>
      <c r="D32864" s="57"/>
      <c r="E32864" s="62"/>
    </row>
    <row r="32865">
      <c r="A32865" s="61"/>
      <c r="B32865" s="61"/>
      <c r="C32865" s="61"/>
      <c r="D32865" s="57"/>
      <c r="E32865" s="62"/>
    </row>
    <row r="32866">
      <c r="A32866" s="61"/>
      <c r="B32866" s="61"/>
      <c r="C32866" s="61"/>
      <c r="D32866" s="57"/>
      <c r="E32866" s="62"/>
    </row>
    <row r="32867">
      <c r="A32867" s="61"/>
      <c r="B32867" s="61"/>
      <c r="C32867" s="61"/>
      <c r="D32867" s="57"/>
      <c r="E32867" s="62"/>
    </row>
    <row r="32868">
      <c r="A32868" s="61"/>
      <c r="B32868" s="61"/>
      <c r="C32868" s="61"/>
      <c r="D32868" s="57"/>
      <c r="E32868" s="62"/>
    </row>
    <row r="32869">
      <c r="A32869" s="61"/>
      <c r="B32869" s="61"/>
      <c r="C32869" s="61"/>
      <c r="D32869" s="57"/>
      <c r="E32869" s="62"/>
    </row>
    <row r="32870">
      <c r="A32870" s="61"/>
      <c r="B32870" s="61"/>
      <c r="C32870" s="61"/>
      <c r="D32870" s="57"/>
      <c r="E32870" s="62"/>
    </row>
    <row r="32871">
      <c r="A32871" s="61"/>
      <c r="B32871" s="61"/>
      <c r="C32871" s="61"/>
      <c r="D32871" s="57"/>
      <c r="E32871" s="62"/>
    </row>
    <row r="32872">
      <c r="A32872" s="61"/>
      <c r="B32872" s="61"/>
      <c r="C32872" s="61"/>
      <c r="D32872" s="57"/>
      <c r="E32872" s="62"/>
    </row>
    <row r="32873">
      <c r="A32873" s="61"/>
      <c r="B32873" s="61"/>
      <c r="C32873" s="61"/>
      <c r="D32873" s="57"/>
      <c r="E32873" s="62"/>
    </row>
    <row r="32874">
      <c r="A32874" s="61"/>
      <c r="B32874" s="61"/>
      <c r="C32874" s="61"/>
      <c r="D32874" s="57"/>
      <c r="E32874" s="62"/>
    </row>
    <row r="32875">
      <c r="A32875" s="61"/>
      <c r="B32875" s="61"/>
      <c r="C32875" s="61"/>
      <c r="D32875" s="57"/>
      <c r="E32875" s="62"/>
    </row>
    <row r="32876">
      <c r="A32876" s="61"/>
      <c r="B32876" s="61"/>
      <c r="C32876" s="61"/>
      <c r="D32876" s="57"/>
      <c r="E32876" s="62"/>
    </row>
    <row r="32877">
      <c r="A32877" s="61"/>
      <c r="B32877" s="61"/>
      <c r="C32877" s="61"/>
      <c r="D32877" s="57"/>
      <c r="E32877" s="62"/>
    </row>
    <row r="32878">
      <c r="A32878" s="61"/>
      <c r="B32878" s="61"/>
      <c r="C32878" s="61"/>
      <c r="D32878" s="57"/>
      <c r="E32878" s="62"/>
    </row>
    <row r="32879">
      <c r="A32879" s="61"/>
      <c r="B32879" s="61"/>
      <c r="C32879" s="61"/>
      <c r="D32879" s="57"/>
      <c r="E32879" s="62"/>
    </row>
    <row r="32880">
      <c r="A32880" s="61"/>
      <c r="B32880" s="61"/>
      <c r="C32880" s="61"/>
      <c r="D32880" s="57"/>
      <c r="E32880" s="62"/>
    </row>
    <row r="32881">
      <c r="A32881" s="61"/>
      <c r="B32881" s="61"/>
      <c r="C32881" s="61"/>
      <c r="D32881" s="57"/>
      <c r="E32881" s="62"/>
    </row>
    <row r="32882">
      <c r="A32882" s="61"/>
      <c r="B32882" s="61"/>
      <c r="C32882" s="61"/>
      <c r="D32882" s="57"/>
      <c r="E32882" s="62"/>
    </row>
    <row r="32883">
      <c r="A32883" s="61"/>
      <c r="B32883" s="61"/>
      <c r="C32883" s="61"/>
      <c r="D32883" s="57"/>
      <c r="E32883" s="62"/>
    </row>
    <row r="32884">
      <c r="A32884" s="61"/>
      <c r="B32884" s="61"/>
      <c r="C32884" s="61"/>
      <c r="D32884" s="57"/>
      <c r="E32884" s="62"/>
    </row>
    <row r="32885">
      <c r="A32885" s="61"/>
      <c r="B32885" s="61"/>
      <c r="C32885" s="61"/>
      <c r="D32885" s="57"/>
      <c r="E32885" s="62"/>
    </row>
    <row r="32886">
      <c r="A32886" s="61"/>
      <c r="B32886" s="61"/>
      <c r="C32886" s="61"/>
      <c r="D32886" s="57"/>
      <c r="E32886" s="62"/>
    </row>
    <row r="32887">
      <c r="A32887" s="61"/>
      <c r="B32887" s="61"/>
      <c r="C32887" s="61"/>
      <c r="D32887" s="57"/>
      <c r="E32887" s="62"/>
    </row>
    <row r="32888">
      <c r="A32888" s="61"/>
      <c r="B32888" s="61"/>
      <c r="C32888" s="61"/>
      <c r="D32888" s="57"/>
      <c r="E32888" s="62"/>
    </row>
    <row r="32889">
      <c r="A32889" s="61"/>
      <c r="B32889" s="61"/>
      <c r="C32889" s="61"/>
      <c r="D32889" s="57"/>
      <c r="E32889" s="62"/>
    </row>
    <row r="32890">
      <c r="A32890" s="61"/>
      <c r="B32890" s="61"/>
      <c r="C32890" s="61"/>
      <c r="D32890" s="57"/>
      <c r="E32890" s="62"/>
    </row>
    <row r="32891">
      <c r="A32891" s="61"/>
      <c r="B32891" s="61"/>
      <c r="C32891" s="61"/>
      <c r="D32891" s="57"/>
      <c r="E32891" s="62"/>
    </row>
    <row r="32892">
      <c r="A32892" s="61"/>
      <c r="B32892" s="61"/>
      <c r="C32892" s="61"/>
      <c r="D32892" s="57"/>
      <c r="E32892" s="62"/>
    </row>
    <row r="32893">
      <c r="A32893" s="61"/>
      <c r="B32893" s="61"/>
      <c r="C32893" s="61"/>
      <c r="D32893" s="57"/>
      <c r="E32893" s="62"/>
    </row>
    <row r="32894">
      <c r="A32894" s="61"/>
      <c r="B32894" s="61"/>
      <c r="C32894" s="61"/>
      <c r="D32894" s="57"/>
      <c r="E32894" s="62"/>
    </row>
    <row r="32895">
      <c r="A32895" s="61"/>
      <c r="B32895" s="61"/>
      <c r="C32895" s="61"/>
      <c r="D32895" s="57"/>
      <c r="E32895" s="62"/>
    </row>
    <row r="32896">
      <c r="A32896" s="61"/>
      <c r="B32896" s="61"/>
      <c r="C32896" s="61"/>
      <c r="D32896" s="57"/>
      <c r="E32896" s="62"/>
    </row>
    <row r="32897">
      <c r="A32897" s="61"/>
      <c r="B32897" s="61"/>
      <c r="C32897" s="61"/>
      <c r="D32897" s="57"/>
      <c r="E32897" s="62"/>
    </row>
    <row r="32898">
      <c r="A32898" s="61"/>
      <c r="B32898" s="61"/>
      <c r="C32898" s="61"/>
      <c r="D32898" s="57"/>
      <c r="E32898" s="62"/>
    </row>
    <row r="32899">
      <c r="A32899" s="61"/>
      <c r="B32899" s="61"/>
      <c r="C32899" s="61"/>
      <c r="D32899" s="57"/>
      <c r="E32899" s="62"/>
    </row>
    <row r="32900">
      <c r="A32900" s="61"/>
      <c r="B32900" s="61"/>
      <c r="C32900" s="61"/>
      <c r="D32900" s="57"/>
      <c r="E32900" s="62"/>
    </row>
    <row r="32901">
      <c r="A32901" s="61"/>
      <c r="B32901" s="61"/>
      <c r="C32901" s="61"/>
      <c r="D32901" s="57"/>
      <c r="E32901" s="62"/>
    </row>
    <row r="32902">
      <c r="A32902" s="61"/>
      <c r="B32902" s="61"/>
      <c r="C32902" s="61"/>
      <c r="D32902" s="57"/>
      <c r="E32902" s="62"/>
    </row>
    <row r="32903">
      <c r="A32903" s="61"/>
      <c r="B32903" s="61"/>
      <c r="C32903" s="61"/>
      <c r="D32903" s="57"/>
      <c r="E32903" s="62"/>
    </row>
    <row r="32904">
      <c r="A32904" s="61"/>
      <c r="B32904" s="61"/>
      <c r="C32904" s="61"/>
      <c r="D32904" s="57"/>
      <c r="E32904" s="62"/>
    </row>
    <row r="32905">
      <c r="A32905" s="61"/>
      <c r="B32905" s="61"/>
      <c r="C32905" s="61"/>
      <c r="D32905" s="57"/>
      <c r="E32905" s="62"/>
    </row>
    <row r="32906">
      <c r="A32906" s="61"/>
      <c r="B32906" s="61"/>
      <c r="C32906" s="61"/>
      <c r="D32906" s="57"/>
      <c r="E32906" s="62"/>
    </row>
    <row r="32907">
      <c r="A32907" s="61"/>
      <c r="B32907" s="61"/>
      <c r="C32907" s="61"/>
      <c r="D32907" s="57"/>
      <c r="E32907" s="62"/>
    </row>
    <row r="32908">
      <c r="A32908" s="61"/>
      <c r="B32908" s="61"/>
      <c r="C32908" s="61"/>
      <c r="D32908" s="57"/>
      <c r="E32908" s="62"/>
    </row>
    <row r="32909">
      <c r="A32909" s="61"/>
      <c r="B32909" s="61"/>
      <c r="C32909" s="61"/>
      <c r="D32909" s="57"/>
      <c r="E32909" s="62"/>
    </row>
    <row r="32910">
      <c r="A32910" s="61"/>
      <c r="B32910" s="61"/>
      <c r="C32910" s="61"/>
      <c r="D32910" s="57"/>
      <c r="E32910" s="62"/>
    </row>
    <row r="32911">
      <c r="A32911" s="61"/>
      <c r="B32911" s="61"/>
      <c r="C32911" s="61"/>
      <c r="D32911" s="57"/>
      <c r="E32911" s="62"/>
    </row>
    <row r="32912">
      <c r="A32912" s="61"/>
      <c r="B32912" s="61"/>
      <c r="C32912" s="61"/>
      <c r="D32912" s="57"/>
      <c r="E32912" s="62"/>
    </row>
    <row r="32913">
      <c r="A32913" s="61"/>
      <c r="B32913" s="61"/>
      <c r="C32913" s="61"/>
      <c r="D32913" s="57"/>
      <c r="E32913" s="62"/>
    </row>
    <row r="32914">
      <c r="A32914" s="61"/>
      <c r="B32914" s="61"/>
      <c r="C32914" s="61"/>
      <c r="D32914" s="57"/>
      <c r="E32914" s="62"/>
    </row>
    <row r="32915">
      <c r="A32915" s="61"/>
      <c r="B32915" s="61"/>
      <c r="C32915" s="61"/>
      <c r="D32915" s="57"/>
      <c r="E32915" s="62"/>
    </row>
    <row r="32916">
      <c r="A32916" s="61"/>
      <c r="B32916" s="61"/>
      <c r="C32916" s="61"/>
      <c r="D32916" s="57"/>
      <c r="E32916" s="62"/>
    </row>
    <row r="32917">
      <c r="A32917" s="61"/>
      <c r="B32917" s="61"/>
      <c r="C32917" s="61"/>
      <c r="D32917" s="57"/>
      <c r="E32917" s="62"/>
    </row>
    <row r="32918">
      <c r="A32918" s="61"/>
      <c r="B32918" s="61"/>
      <c r="C32918" s="61"/>
      <c r="D32918" s="57"/>
      <c r="E32918" s="62"/>
    </row>
    <row r="32919">
      <c r="A32919" s="61"/>
      <c r="B32919" s="61"/>
      <c r="C32919" s="61"/>
      <c r="D32919" s="57"/>
      <c r="E32919" s="62"/>
    </row>
    <row r="32920">
      <c r="A32920" s="61"/>
      <c r="B32920" s="61"/>
      <c r="C32920" s="61"/>
      <c r="D32920" s="57"/>
      <c r="E32920" s="62"/>
    </row>
    <row r="32921">
      <c r="A32921" s="61"/>
      <c r="B32921" s="61"/>
      <c r="C32921" s="61"/>
      <c r="D32921" s="57"/>
      <c r="E32921" s="62"/>
    </row>
    <row r="32922">
      <c r="A32922" s="61"/>
      <c r="B32922" s="61"/>
      <c r="C32922" s="61"/>
      <c r="D32922" s="57"/>
      <c r="E32922" s="62"/>
    </row>
    <row r="32923">
      <c r="A32923" s="61"/>
      <c r="B32923" s="61"/>
      <c r="C32923" s="61"/>
      <c r="D32923" s="57"/>
      <c r="E32923" s="62"/>
    </row>
    <row r="32924">
      <c r="A32924" s="61"/>
      <c r="B32924" s="61"/>
      <c r="C32924" s="61"/>
      <c r="D32924" s="57"/>
      <c r="E32924" s="62"/>
    </row>
    <row r="32925">
      <c r="A32925" s="61"/>
      <c r="B32925" s="61"/>
      <c r="C32925" s="61"/>
      <c r="D32925" s="57"/>
      <c r="E32925" s="62"/>
    </row>
    <row r="32926">
      <c r="A32926" s="61"/>
      <c r="B32926" s="61"/>
      <c r="C32926" s="61"/>
      <c r="D32926" s="57"/>
      <c r="E32926" s="62"/>
    </row>
    <row r="32927">
      <c r="A32927" s="61"/>
      <c r="B32927" s="61"/>
      <c r="C32927" s="61"/>
      <c r="D32927" s="57"/>
      <c r="E32927" s="62"/>
    </row>
    <row r="32928">
      <c r="A32928" s="61"/>
      <c r="B32928" s="61"/>
      <c r="C32928" s="61"/>
      <c r="D32928" s="57"/>
      <c r="E32928" s="62"/>
    </row>
    <row r="32929">
      <c r="A32929" s="61"/>
      <c r="B32929" s="61"/>
      <c r="C32929" s="61"/>
      <c r="D32929" s="57"/>
      <c r="E32929" s="62"/>
    </row>
    <row r="32930">
      <c r="A32930" s="61"/>
      <c r="B32930" s="61"/>
      <c r="C32930" s="61"/>
      <c r="D32930" s="57"/>
      <c r="E32930" s="62"/>
    </row>
    <row r="32931">
      <c r="A32931" s="61"/>
      <c r="B32931" s="61"/>
      <c r="C32931" s="61"/>
      <c r="D32931" s="57"/>
      <c r="E32931" s="62"/>
    </row>
    <row r="32932">
      <c r="A32932" s="61"/>
      <c r="B32932" s="61"/>
      <c r="C32932" s="61"/>
      <c r="D32932" s="57"/>
      <c r="E32932" s="62"/>
    </row>
    <row r="32933">
      <c r="A32933" s="61"/>
      <c r="B32933" s="61"/>
      <c r="C32933" s="61"/>
      <c r="D32933" s="57"/>
      <c r="E32933" s="62"/>
    </row>
    <row r="32934">
      <c r="A32934" s="61"/>
      <c r="B32934" s="61"/>
      <c r="C32934" s="61"/>
      <c r="D32934" s="57"/>
      <c r="E32934" s="62"/>
    </row>
    <row r="32935">
      <c r="A32935" s="61"/>
      <c r="B32935" s="61"/>
      <c r="C32935" s="61"/>
      <c r="D32935" s="57"/>
      <c r="E32935" s="62"/>
    </row>
    <row r="32936">
      <c r="A32936" s="61"/>
      <c r="B32936" s="61"/>
      <c r="C32936" s="61"/>
      <c r="D32936" s="57"/>
      <c r="E32936" s="62"/>
    </row>
    <row r="32937">
      <c r="A32937" s="61"/>
      <c r="B32937" s="61"/>
      <c r="C32937" s="61"/>
      <c r="D32937" s="57"/>
      <c r="E32937" s="62"/>
    </row>
    <row r="32938">
      <c r="A32938" s="61"/>
      <c r="B32938" s="61"/>
      <c r="C32938" s="61"/>
      <c r="D32938" s="57"/>
      <c r="E32938" s="62"/>
    </row>
    <row r="32939">
      <c r="A32939" s="61"/>
      <c r="B32939" s="61"/>
      <c r="C32939" s="61"/>
      <c r="D32939" s="57"/>
      <c r="E32939" s="62"/>
    </row>
    <row r="32940">
      <c r="A32940" s="61"/>
      <c r="B32940" s="61"/>
      <c r="C32940" s="61"/>
      <c r="D32940" s="57"/>
      <c r="E32940" s="62"/>
    </row>
    <row r="32941">
      <c r="A32941" s="61"/>
      <c r="B32941" s="61"/>
      <c r="C32941" s="61"/>
      <c r="D32941" s="57"/>
      <c r="E32941" s="62"/>
    </row>
    <row r="32942">
      <c r="A32942" s="61"/>
      <c r="B32942" s="61"/>
      <c r="C32942" s="61"/>
      <c r="D32942" s="57"/>
      <c r="E32942" s="62"/>
    </row>
    <row r="32943">
      <c r="A32943" s="61"/>
      <c r="B32943" s="61"/>
      <c r="C32943" s="61"/>
      <c r="D32943" s="57"/>
      <c r="E32943" s="62"/>
    </row>
    <row r="32944">
      <c r="A32944" s="61"/>
      <c r="B32944" s="61"/>
      <c r="C32944" s="61"/>
      <c r="D32944" s="57"/>
      <c r="E32944" s="62"/>
    </row>
    <row r="32945">
      <c r="A32945" s="61"/>
      <c r="B32945" s="61"/>
      <c r="C32945" s="61"/>
      <c r="D32945" s="57"/>
      <c r="E32945" s="62"/>
    </row>
    <row r="32946">
      <c r="A32946" s="61"/>
      <c r="B32946" s="61"/>
      <c r="C32946" s="61"/>
      <c r="D32946" s="57"/>
      <c r="E32946" s="62"/>
    </row>
    <row r="32947">
      <c r="A32947" s="61"/>
      <c r="B32947" s="61"/>
      <c r="C32947" s="61"/>
      <c r="D32947" s="57"/>
      <c r="E32947" s="62"/>
    </row>
    <row r="32948">
      <c r="A32948" s="61"/>
      <c r="B32948" s="61"/>
      <c r="C32948" s="61"/>
      <c r="D32948" s="57"/>
      <c r="E32948" s="62"/>
    </row>
    <row r="32949">
      <c r="A32949" s="61"/>
      <c r="B32949" s="61"/>
      <c r="C32949" s="61"/>
      <c r="D32949" s="57"/>
      <c r="E32949" s="62"/>
    </row>
    <row r="32950">
      <c r="A32950" s="61"/>
      <c r="B32950" s="61"/>
      <c r="C32950" s="61"/>
      <c r="D32950" s="57"/>
      <c r="E32950" s="62"/>
    </row>
    <row r="32951">
      <c r="A32951" s="61"/>
      <c r="B32951" s="61"/>
      <c r="C32951" s="61"/>
      <c r="D32951" s="57"/>
      <c r="E32951" s="62"/>
    </row>
    <row r="32952">
      <c r="A32952" s="61"/>
      <c r="B32952" s="61"/>
      <c r="C32952" s="61"/>
      <c r="D32952" s="57"/>
      <c r="E32952" s="62"/>
    </row>
    <row r="32953">
      <c r="A32953" s="61"/>
      <c r="B32953" s="61"/>
      <c r="C32953" s="61"/>
      <c r="D32953" s="57"/>
      <c r="E32953" s="62"/>
    </row>
    <row r="32954">
      <c r="A32954" s="61"/>
      <c r="B32954" s="61"/>
      <c r="C32954" s="61"/>
      <c r="D32954" s="57"/>
      <c r="E32954" s="62"/>
    </row>
    <row r="32955">
      <c r="A32955" s="61"/>
      <c r="B32955" s="61"/>
      <c r="C32955" s="61"/>
      <c r="D32955" s="57"/>
      <c r="E32955" s="62"/>
    </row>
    <row r="32956">
      <c r="A32956" s="61"/>
      <c r="B32956" s="61"/>
      <c r="C32956" s="61"/>
      <c r="D32956" s="57"/>
      <c r="E32956" s="62"/>
    </row>
    <row r="32957">
      <c r="A32957" s="61"/>
      <c r="B32957" s="61"/>
      <c r="C32957" s="61"/>
      <c r="D32957" s="57"/>
      <c r="E32957" s="62"/>
    </row>
    <row r="32958">
      <c r="A32958" s="61"/>
      <c r="B32958" s="61"/>
      <c r="C32958" s="61"/>
      <c r="D32958" s="57"/>
      <c r="E32958" s="62"/>
    </row>
    <row r="32959">
      <c r="A32959" s="61"/>
      <c r="B32959" s="61"/>
      <c r="C32959" s="61"/>
      <c r="D32959" s="57"/>
      <c r="E32959" s="62"/>
    </row>
    <row r="32960">
      <c r="A32960" s="61"/>
      <c r="B32960" s="61"/>
      <c r="C32960" s="61"/>
      <c r="D32960" s="57"/>
      <c r="E32960" s="62"/>
    </row>
    <row r="32961">
      <c r="A32961" s="61"/>
      <c r="B32961" s="61"/>
      <c r="C32961" s="61"/>
      <c r="D32961" s="57"/>
      <c r="E32961" s="62"/>
    </row>
    <row r="32962">
      <c r="A32962" s="61"/>
      <c r="B32962" s="61"/>
      <c r="C32962" s="61"/>
      <c r="D32962" s="57"/>
      <c r="E32962" s="62"/>
    </row>
    <row r="32963">
      <c r="A32963" s="61"/>
      <c r="B32963" s="61"/>
      <c r="C32963" s="61"/>
      <c r="D32963" s="57"/>
      <c r="E32963" s="62"/>
    </row>
    <row r="32964">
      <c r="A32964" s="61"/>
      <c r="B32964" s="61"/>
      <c r="C32964" s="61"/>
      <c r="D32964" s="57"/>
      <c r="E32964" s="62"/>
    </row>
    <row r="32965">
      <c r="A32965" s="61"/>
      <c r="B32965" s="61"/>
      <c r="C32965" s="61"/>
      <c r="D32965" s="57"/>
      <c r="E32965" s="62"/>
    </row>
    <row r="32966">
      <c r="A32966" s="61"/>
      <c r="B32966" s="61"/>
      <c r="C32966" s="61"/>
      <c r="D32966" s="57"/>
      <c r="E32966" s="62"/>
    </row>
    <row r="32967">
      <c r="A32967" s="61"/>
      <c r="B32967" s="61"/>
      <c r="C32967" s="61"/>
      <c r="D32967" s="57"/>
      <c r="E32967" s="62"/>
    </row>
    <row r="32968">
      <c r="A32968" s="61"/>
      <c r="B32968" s="61"/>
      <c r="C32968" s="61"/>
      <c r="D32968" s="57"/>
      <c r="E32968" s="62"/>
    </row>
    <row r="32969">
      <c r="A32969" s="61"/>
      <c r="B32969" s="61"/>
      <c r="C32969" s="61"/>
      <c r="D32969" s="57"/>
      <c r="E32969" s="62"/>
    </row>
    <row r="32970">
      <c r="A32970" s="61"/>
      <c r="B32970" s="61"/>
      <c r="C32970" s="61"/>
      <c r="D32970" s="57"/>
      <c r="E32970" s="62"/>
    </row>
    <row r="32971">
      <c r="A32971" s="61"/>
      <c r="B32971" s="61"/>
      <c r="C32971" s="61"/>
      <c r="D32971" s="57"/>
      <c r="E32971" s="62"/>
    </row>
    <row r="32972">
      <c r="A32972" s="61"/>
      <c r="B32972" s="61"/>
      <c r="C32972" s="61"/>
      <c r="D32972" s="57"/>
      <c r="E32972" s="62"/>
    </row>
    <row r="32973">
      <c r="A32973" s="61"/>
      <c r="B32973" s="61"/>
      <c r="C32973" s="61"/>
      <c r="D32973" s="57"/>
      <c r="E32973" s="62"/>
    </row>
    <row r="32974">
      <c r="A32974" s="61"/>
      <c r="B32974" s="61"/>
      <c r="C32974" s="61"/>
      <c r="D32974" s="57"/>
      <c r="E32974" s="62"/>
    </row>
    <row r="32975">
      <c r="A32975" s="61"/>
      <c r="B32975" s="61"/>
      <c r="C32975" s="61"/>
      <c r="D32975" s="57"/>
      <c r="E32975" s="62"/>
    </row>
    <row r="32976">
      <c r="A32976" s="61"/>
      <c r="B32976" s="61"/>
      <c r="C32976" s="61"/>
      <c r="D32976" s="57"/>
      <c r="E32976" s="62"/>
    </row>
    <row r="32977">
      <c r="A32977" s="61"/>
      <c r="B32977" s="61"/>
      <c r="C32977" s="61"/>
      <c r="D32977" s="57"/>
      <c r="E32977" s="62"/>
    </row>
    <row r="32978">
      <c r="A32978" s="61"/>
      <c r="B32978" s="61"/>
      <c r="C32978" s="61"/>
      <c r="D32978" s="57"/>
      <c r="E32978" s="62"/>
    </row>
    <row r="32979">
      <c r="A32979" s="61"/>
      <c r="B32979" s="61"/>
      <c r="C32979" s="61"/>
      <c r="D32979" s="57"/>
      <c r="E32979" s="62"/>
    </row>
    <row r="32980">
      <c r="A32980" s="61"/>
      <c r="B32980" s="61"/>
      <c r="C32980" s="61"/>
      <c r="D32980" s="57"/>
      <c r="E32980" s="62"/>
    </row>
    <row r="32981">
      <c r="A32981" s="61"/>
      <c r="B32981" s="61"/>
      <c r="C32981" s="61"/>
      <c r="D32981" s="57"/>
      <c r="E32981" s="62"/>
    </row>
    <row r="32982">
      <c r="A32982" s="61"/>
      <c r="B32982" s="61"/>
      <c r="C32982" s="61"/>
      <c r="D32982" s="57"/>
      <c r="E32982" s="62"/>
    </row>
    <row r="32983">
      <c r="A32983" s="61"/>
      <c r="B32983" s="61"/>
      <c r="C32983" s="61"/>
      <c r="D32983" s="57"/>
      <c r="E32983" s="62"/>
    </row>
    <row r="32984">
      <c r="A32984" s="61"/>
      <c r="B32984" s="61"/>
      <c r="C32984" s="61"/>
      <c r="D32984" s="57"/>
      <c r="E32984" s="62"/>
    </row>
    <row r="32985">
      <c r="A32985" s="61"/>
      <c r="B32985" s="61"/>
      <c r="C32985" s="61"/>
      <c r="D32985" s="57"/>
      <c r="E32985" s="62"/>
    </row>
    <row r="32986">
      <c r="A32986" s="61"/>
      <c r="B32986" s="61"/>
      <c r="C32986" s="61"/>
      <c r="D32986" s="57"/>
      <c r="E32986" s="62"/>
    </row>
    <row r="32987">
      <c r="A32987" s="61"/>
      <c r="B32987" s="61"/>
      <c r="C32987" s="61"/>
      <c r="D32987" s="57"/>
      <c r="E32987" s="62"/>
    </row>
    <row r="32988">
      <c r="A32988" s="61"/>
      <c r="B32988" s="61"/>
      <c r="C32988" s="61"/>
      <c r="D32988" s="57"/>
      <c r="E32988" s="62"/>
    </row>
    <row r="32989">
      <c r="A32989" s="61"/>
      <c r="B32989" s="61"/>
      <c r="C32989" s="61"/>
      <c r="D32989" s="57"/>
      <c r="E32989" s="62"/>
    </row>
    <row r="32990">
      <c r="A32990" s="61"/>
      <c r="B32990" s="61"/>
      <c r="C32990" s="61"/>
      <c r="D32990" s="57"/>
      <c r="E32990" s="62"/>
    </row>
    <row r="32991">
      <c r="A32991" s="61"/>
      <c r="B32991" s="61"/>
      <c r="C32991" s="61"/>
      <c r="D32991" s="57"/>
      <c r="E32991" s="62"/>
    </row>
    <row r="32992">
      <c r="A32992" s="61"/>
      <c r="B32992" s="61"/>
      <c r="C32992" s="61"/>
      <c r="D32992" s="57"/>
      <c r="E32992" s="62"/>
    </row>
    <row r="32993">
      <c r="A32993" s="61"/>
      <c r="B32993" s="61"/>
      <c r="C32993" s="61"/>
      <c r="D32993" s="57"/>
      <c r="E32993" s="62"/>
    </row>
    <row r="32994">
      <c r="A32994" s="61"/>
      <c r="B32994" s="61"/>
      <c r="C32994" s="61"/>
      <c r="D32994" s="57"/>
      <c r="E32994" s="62"/>
    </row>
    <row r="32995">
      <c r="A32995" s="61"/>
      <c r="B32995" s="61"/>
      <c r="C32995" s="61"/>
      <c r="D32995" s="57"/>
      <c r="E32995" s="62"/>
    </row>
    <row r="32996">
      <c r="A32996" s="61"/>
      <c r="B32996" s="61"/>
      <c r="C32996" s="61"/>
      <c r="D32996" s="57"/>
      <c r="E32996" s="62"/>
    </row>
    <row r="32997">
      <c r="A32997" s="61"/>
      <c r="B32997" s="61"/>
      <c r="C32997" s="61"/>
      <c r="D32997" s="57"/>
      <c r="E32997" s="62"/>
    </row>
    <row r="32998">
      <c r="A32998" s="61"/>
      <c r="B32998" s="61"/>
      <c r="C32998" s="61"/>
      <c r="D32998" s="57"/>
      <c r="E32998" s="62"/>
    </row>
    <row r="32999">
      <c r="A32999" s="61"/>
      <c r="B32999" s="61"/>
      <c r="C32999" s="61"/>
      <c r="D32999" s="57"/>
      <c r="E32999" s="62"/>
    </row>
    <row r="33000">
      <c r="A33000" s="61"/>
      <c r="B33000" s="61"/>
      <c r="C33000" s="61"/>
      <c r="D33000" s="57"/>
      <c r="E33000" s="62"/>
    </row>
    <row r="33001">
      <c r="A33001" s="61"/>
      <c r="B33001" s="61"/>
      <c r="C33001" s="61"/>
      <c r="D33001" s="57"/>
      <c r="E33001" s="62"/>
    </row>
    <row r="33002">
      <c r="A33002" s="61"/>
      <c r="B33002" s="61"/>
      <c r="C33002" s="61"/>
      <c r="D33002" s="57"/>
      <c r="E33002" s="62"/>
    </row>
    <row r="33003">
      <c r="A33003" s="61"/>
      <c r="B33003" s="61"/>
      <c r="C33003" s="61"/>
      <c r="D33003" s="57"/>
      <c r="E33003" s="62"/>
    </row>
    <row r="33004">
      <c r="A33004" s="61"/>
      <c r="B33004" s="61"/>
      <c r="C33004" s="61"/>
      <c r="D33004" s="57"/>
      <c r="E33004" s="62"/>
    </row>
    <row r="33005">
      <c r="A33005" s="61"/>
      <c r="B33005" s="61"/>
      <c r="C33005" s="61"/>
      <c r="D33005" s="57"/>
      <c r="E33005" s="62"/>
    </row>
    <row r="33006">
      <c r="A33006" s="61"/>
      <c r="B33006" s="61"/>
      <c r="C33006" s="61"/>
      <c r="D33006" s="57"/>
      <c r="E33006" s="62"/>
    </row>
    <row r="33007">
      <c r="A33007" s="61"/>
      <c r="B33007" s="61"/>
      <c r="C33007" s="61"/>
      <c r="D33007" s="57"/>
      <c r="E33007" s="62"/>
    </row>
    <row r="33008">
      <c r="A33008" s="61"/>
      <c r="B33008" s="61"/>
      <c r="C33008" s="61"/>
      <c r="D33008" s="57"/>
      <c r="E33008" s="62"/>
    </row>
    <row r="33009">
      <c r="A33009" s="61"/>
      <c r="B33009" s="61"/>
      <c r="C33009" s="61"/>
      <c r="D33009" s="57"/>
      <c r="E33009" s="62"/>
    </row>
    <row r="33010">
      <c r="A33010" s="61"/>
      <c r="B33010" s="61"/>
      <c r="C33010" s="61"/>
      <c r="D33010" s="57"/>
      <c r="E33010" s="62"/>
    </row>
    <row r="33011">
      <c r="A33011" s="61"/>
      <c r="B33011" s="61"/>
      <c r="C33011" s="61"/>
      <c r="D33011" s="57"/>
      <c r="E33011" s="62"/>
    </row>
    <row r="33012">
      <c r="A33012" s="61"/>
      <c r="B33012" s="61"/>
      <c r="C33012" s="61"/>
      <c r="D33012" s="57"/>
      <c r="E33012" s="62"/>
    </row>
    <row r="33013">
      <c r="A33013" s="61"/>
      <c r="B33013" s="61"/>
      <c r="C33013" s="61"/>
      <c r="D33013" s="57"/>
      <c r="E33013" s="62"/>
    </row>
    <row r="33014">
      <c r="A33014" s="61"/>
      <c r="B33014" s="61"/>
      <c r="C33014" s="61"/>
      <c r="D33014" s="57"/>
      <c r="E33014" s="62"/>
    </row>
    <row r="33015">
      <c r="A33015" s="61"/>
      <c r="B33015" s="61"/>
      <c r="C33015" s="61"/>
      <c r="D33015" s="57"/>
      <c r="E33015" s="62"/>
    </row>
    <row r="33016">
      <c r="A33016" s="61"/>
      <c r="B33016" s="61"/>
      <c r="C33016" s="61"/>
      <c r="D33016" s="57"/>
      <c r="E33016" s="62"/>
    </row>
    <row r="33017">
      <c r="A33017" s="61"/>
      <c r="B33017" s="61"/>
      <c r="C33017" s="61"/>
      <c r="D33017" s="57"/>
      <c r="E33017" s="62"/>
    </row>
    <row r="33018">
      <c r="A33018" s="61"/>
      <c r="B33018" s="61"/>
      <c r="C33018" s="61"/>
      <c r="D33018" s="57"/>
      <c r="E33018" s="62"/>
    </row>
    <row r="33019">
      <c r="A33019" s="61"/>
      <c r="B33019" s="61"/>
      <c r="C33019" s="61"/>
      <c r="D33019" s="57"/>
      <c r="E33019" s="62"/>
    </row>
    <row r="33020">
      <c r="A33020" s="61"/>
      <c r="B33020" s="61"/>
      <c r="C33020" s="61"/>
      <c r="D33020" s="57"/>
      <c r="E33020" s="62"/>
    </row>
    <row r="33021">
      <c r="A33021" s="61"/>
      <c r="B33021" s="61"/>
      <c r="C33021" s="61"/>
      <c r="D33021" s="57"/>
      <c r="E33021" s="62"/>
    </row>
    <row r="33022">
      <c r="A33022" s="61"/>
      <c r="B33022" s="61"/>
      <c r="C33022" s="61"/>
      <c r="D33022" s="57"/>
      <c r="E33022" s="62"/>
    </row>
    <row r="33023">
      <c r="A33023" s="61"/>
      <c r="B33023" s="61"/>
      <c r="C33023" s="61"/>
      <c r="D33023" s="57"/>
      <c r="E33023" s="62"/>
    </row>
    <row r="33024">
      <c r="A33024" s="61"/>
      <c r="B33024" s="61"/>
      <c r="C33024" s="61"/>
      <c r="D33024" s="57"/>
      <c r="E33024" s="62"/>
    </row>
    <row r="33025">
      <c r="A33025" s="61"/>
      <c r="B33025" s="61"/>
      <c r="C33025" s="61"/>
      <c r="D33025" s="57"/>
      <c r="E33025" s="62"/>
    </row>
    <row r="33026">
      <c r="A33026" s="61"/>
      <c r="B33026" s="61"/>
      <c r="C33026" s="61"/>
      <c r="D33026" s="57"/>
      <c r="E33026" s="62"/>
    </row>
    <row r="33027">
      <c r="A33027" s="61"/>
      <c r="B33027" s="61"/>
      <c r="C33027" s="61"/>
      <c r="D33027" s="57"/>
      <c r="E33027" s="62"/>
    </row>
    <row r="33028">
      <c r="A33028" s="61"/>
      <c r="B33028" s="61"/>
      <c r="C33028" s="61"/>
      <c r="D33028" s="57"/>
      <c r="E33028" s="62"/>
    </row>
    <row r="33029">
      <c r="A33029" s="61"/>
      <c r="B33029" s="61"/>
      <c r="C33029" s="61"/>
      <c r="D33029" s="57"/>
      <c r="E33029" s="62"/>
    </row>
    <row r="33030">
      <c r="A33030" s="61"/>
      <c r="B33030" s="61"/>
      <c r="C33030" s="61"/>
      <c r="D33030" s="57"/>
      <c r="E33030" s="62"/>
    </row>
    <row r="33031">
      <c r="A33031" s="61"/>
      <c r="B33031" s="61"/>
      <c r="C33031" s="61"/>
      <c r="D33031" s="57"/>
      <c r="E33031" s="62"/>
    </row>
    <row r="33032">
      <c r="A33032" s="61"/>
      <c r="B33032" s="61"/>
      <c r="C33032" s="61"/>
      <c r="D33032" s="57"/>
      <c r="E33032" s="62"/>
    </row>
    <row r="33033">
      <c r="A33033" s="61"/>
      <c r="B33033" s="61"/>
      <c r="C33033" s="61"/>
      <c r="D33033" s="57"/>
      <c r="E33033" s="62"/>
    </row>
    <row r="33034">
      <c r="A33034" s="61"/>
      <c r="B33034" s="61"/>
      <c r="C33034" s="61"/>
      <c r="D33034" s="57"/>
      <c r="E33034" s="62"/>
    </row>
    <row r="33035">
      <c r="A33035" s="61"/>
      <c r="B33035" s="61"/>
      <c r="C33035" s="61"/>
      <c r="D33035" s="57"/>
      <c r="E33035" s="62"/>
    </row>
    <row r="33036">
      <c r="A33036" s="61"/>
      <c r="B33036" s="61"/>
      <c r="C33036" s="61"/>
      <c r="D33036" s="57"/>
      <c r="E33036" s="62"/>
    </row>
    <row r="33037">
      <c r="A33037" s="61"/>
      <c r="B33037" s="61"/>
      <c r="C33037" s="61"/>
      <c r="D33037" s="57"/>
      <c r="E33037" s="62"/>
    </row>
    <row r="33038">
      <c r="A33038" s="61"/>
      <c r="B33038" s="61"/>
      <c r="C33038" s="61"/>
      <c r="D33038" s="57"/>
      <c r="E33038" s="62"/>
    </row>
    <row r="33039">
      <c r="A33039" s="61"/>
      <c r="B33039" s="61"/>
      <c r="C33039" s="61"/>
      <c r="D33039" s="57"/>
      <c r="E33039" s="62"/>
    </row>
    <row r="33040">
      <c r="A33040" s="61"/>
      <c r="B33040" s="61"/>
      <c r="C33040" s="61"/>
      <c r="D33040" s="57"/>
      <c r="E33040" s="62"/>
    </row>
    <row r="33041">
      <c r="A33041" s="61"/>
      <c r="B33041" s="61"/>
      <c r="C33041" s="61"/>
      <c r="D33041" s="57"/>
      <c r="E33041" s="62"/>
    </row>
    <row r="33042">
      <c r="A33042" s="61"/>
      <c r="B33042" s="61"/>
      <c r="C33042" s="61"/>
      <c r="D33042" s="57"/>
      <c r="E33042" s="62"/>
    </row>
    <row r="33043">
      <c r="A33043" s="61"/>
      <c r="B33043" s="61"/>
      <c r="C33043" s="61"/>
      <c r="D33043" s="57"/>
      <c r="E33043" s="62"/>
    </row>
    <row r="33044">
      <c r="A33044" s="61"/>
      <c r="B33044" s="61"/>
      <c r="C33044" s="61"/>
      <c r="D33044" s="57"/>
      <c r="E33044" s="62"/>
    </row>
    <row r="33045">
      <c r="A33045" s="61"/>
      <c r="B33045" s="61"/>
      <c r="C33045" s="61"/>
      <c r="D33045" s="57"/>
      <c r="E33045" s="62"/>
    </row>
    <row r="33046">
      <c r="A33046" s="61"/>
      <c r="B33046" s="61"/>
      <c r="C33046" s="61"/>
      <c r="D33046" s="57"/>
      <c r="E33046" s="62"/>
    </row>
    <row r="33047">
      <c r="A33047" s="61"/>
      <c r="B33047" s="61"/>
      <c r="C33047" s="61"/>
      <c r="D33047" s="57"/>
      <c r="E33047" s="62"/>
    </row>
    <row r="33048">
      <c r="A33048" s="61"/>
      <c r="B33048" s="61"/>
      <c r="C33048" s="61"/>
      <c r="D33048" s="57"/>
      <c r="E33048" s="62"/>
    </row>
    <row r="33049">
      <c r="A33049" s="61"/>
      <c r="B33049" s="61"/>
      <c r="C33049" s="61"/>
      <c r="D33049" s="57"/>
      <c r="E33049" s="62"/>
    </row>
    <row r="33050">
      <c r="A33050" s="61"/>
      <c r="B33050" s="61"/>
      <c r="C33050" s="61"/>
      <c r="D33050" s="57"/>
      <c r="E33050" s="62"/>
    </row>
    <row r="33051">
      <c r="A33051" s="61"/>
      <c r="B33051" s="61"/>
      <c r="C33051" s="61"/>
      <c r="D33051" s="57"/>
      <c r="E33051" s="62"/>
    </row>
    <row r="33052">
      <c r="A33052" s="61"/>
      <c r="B33052" s="61"/>
      <c r="C33052" s="61"/>
      <c r="D33052" s="57"/>
      <c r="E33052" s="62"/>
    </row>
    <row r="33053">
      <c r="A33053" s="61"/>
      <c r="B33053" s="61"/>
      <c r="C33053" s="61"/>
      <c r="D33053" s="57"/>
      <c r="E33053" s="62"/>
    </row>
    <row r="33054">
      <c r="A33054" s="61"/>
      <c r="B33054" s="61"/>
      <c r="C33054" s="61"/>
      <c r="D33054" s="57"/>
      <c r="E33054" s="62"/>
    </row>
    <row r="33055">
      <c r="A33055" s="61"/>
      <c r="B33055" s="61"/>
      <c r="C33055" s="61"/>
      <c r="D33055" s="57"/>
      <c r="E33055" s="62"/>
    </row>
    <row r="33056">
      <c r="A33056" s="61"/>
      <c r="B33056" s="61"/>
      <c r="C33056" s="61"/>
      <c r="D33056" s="57"/>
      <c r="E33056" s="62"/>
    </row>
    <row r="33057">
      <c r="A33057" s="61"/>
      <c r="B33057" s="61"/>
      <c r="C33057" s="61"/>
      <c r="D33057" s="57"/>
      <c r="E33057" s="62"/>
    </row>
    <row r="33058">
      <c r="A33058" s="61"/>
      <c r="B33058" s="61"/>
      <c r="C33058" s="61"/>
      <c r="D33058" s="57"/>
      <c r="E33058" s="62"/>
    </row>
    <row r="33059">
      <c r="A33059" s="61"/>
      <c r="B33059" s="61"/>
      <c r="C33059" s="61"/>
      <c r="D33059" s="57"/>
      <c r="E33059" s="62"/>
    </row>
    <row r="33060">
      <c r="A33060" s="61"/>
      <c r="B33060" s="61"/>
      <c r="C33060" s="61"/>
      <c r="D33060" s="57"/>
      <c r="E33060" s="62"/>
    </row>
    <row r="33061">
      <c r="A33061" s="61"/>
      <c r="B33061" s="61"/>
      <c r="C33061" s="61"/>
      <c r="D33061" s="57"/>
      <c r="E33061" s="62"/>
    </row>
    <row r="33062">
      <c r="A33062" s="61"/>
      <c r="B33062" s="61"/>
      <c r="C33062" s="61"/>
      <c r="D33062" s="57"/>
      <c r="E33062" s="62"/>
    </row>
    <row r="33063">
      <c r="A33063" s="61"/>
      <c r="B33063" s="61"/>
      <c r="C33063" s="61"/>
      <c r="D33063" s="57"/>
      <c r="E33063" s="62"/>
    </row>
    <row r="33064">
      <c r="A33064" s="61"/>
      <c r="B33064" s="61"/>
      <c r="C33064" s="61"/>
      <c r="D33064" s="57"/>
      <c r="E33064" s="62"/>
    </row>
    <row r="33065">
      <c r="A33065" s="61"/>
      <c r="B33065" s="61"/>
      <c r="C33065" s="61"/>
      <c r="D33065" s="57"/>
      <c r="E33065" s="62"/>
    </row>
    <row r="33066">
      <c r="A33066" s="61"/>
      <c r="B33066" s="61"/>
      <c r="C33066" s="61"/>
      <c r="D33066" s="57"/>
      <c r="E33066" s="62"/>
    </row>
    <row r="33067">
      <c r="A33067" s="61"/>
      <c r="B33067" s="61"/>
      <c r="C33067" s="61"/>
      <c r="D33067" s="57"/>
      <c r="E33067" s="62"/>
    </row>
    <row r="33068">
      <c r="A33068" s="61"/>
      <c r="B33068" s="61"/>
      <c r="C33068" s="61"/>
      <c r="D33068" s="57"/>
      <c r="E33068" s="62"/>
    </row>
    <row r="33069">
      <c r="A33069" s="61"/>
      <c r="B33069" s="61"/>
      <c r="C33069" s="61"/>
      <c r="D33069" s="57"/>
      <c r="E33069" s="62"/>
    </row>
    <row r="33070">
      <c r="A33070" s="61"/>
      <c r="B33070" s="61"/>
      <c r="C33070" s="61"/>
      <c r="D33070" s="57"/>
      <c r="E33070" s="62"/>
    </row>
    <row r="33071">
      <c r="A33071" s="61"/>
      <c r="B33071" s="61"/>
      <c r="C33071" s="61"/>
      <c r="D33071" s="57"/>
      <c r="E33071" s="62"/>
    </row>
    <row r="33072">
      <c r="A33072" s="61"/>
      <c r="B33072" s="61"/>
      <c r="C33072" s="61"/>
      <c r="D33072" s="57"/>
      <c r="E33072" s="62"/>
    </row>
    <row r="33073">
      <c r="A33073" s="61"/>
      <c r="B33073" s="61"/>
      <c r="C33073" s="61"/>
      <c r="D33073" s="57"/>
      <c r="E33073" s="62"/>
    </row>
    <row r="33074">
      <c r="A33074" s="61"/>
      <c r="B33074" s="61"/>
      <c r="C33074" s="61"/>
      <c r="D33074" s="57"/>
      <c r="E33074" s="62"/>
    </row>
    <row r="33075">
      <c r="A33075" s="61"/>
      <c r="B33075" s="61"/>
      <c r="C33075" s="61"/>
      <c r="D33075" s="57"/>
      <c r="E33075" s="62"/>
    </row>
    <row r="33076">
      <c r="A33076" s="61"/>
      <c r="B33076" s="61"/>
      <c r="C33076" s="61"/>
      <c r="D33076" s="57"/>
      <c r="E33076" s="62"/>
    </row>
    <row r="33077">
      <c r="A33077" s="61"/>
      <c r="B33077" s="61"/>
      <c r="C33077" s="61"/>
      <c r="D33077" s="57"/>
      <c r="E33077" s="62"/>
    </row>
    <row r="33078">
      <c r="A33078" s="61"/>
      <c r="B33078" s="61"/>
      <c r="C33078" s="61"/>
      <c r="D33078" s="57"/>
      <c r="E33078" s="62"/>
    </row>
    <row r="33079">
      <c r="A33079" s="61"/>
      <c r="B33079" s="61"/>
      <c r="C33079" s="61"/>
      <c r="D33079" s="57"/>
      <c r="E33079" s="62"/>
    </row>
    <row r="33080">
      <c r="A33080" s="61"/>
      <c r="B33080" s="61"/>
      <c r="C33080" s="61"/>
      <c r="D33080" s="57"/>
      <c r="E33080" s="62"/>
    </row>
    <row r="33081">
      <c r="A33081" s="61"/>
      <c r="B33081" s="61"/>
      <c r="C33081" s="61"/>
      <c r="D33081" s="57"/>
      <c r="E33081" s="62"/>
    </row>
    <row r="33082">
      <c r="A33082" s="61"/>
      <c r="B33082" s="61"/>
      <c r="C33082" s="61"/>
      <c r="D33082" s="57"/>
      <c r="E33082" s="62"/>
    </row>
    <row r="33083">
      <c r="A33083" s="61"/>
      <c r="B33083" s="61"/>
      <c r="C33083" s="61"/>
      <c r="D33083" s="57"/>
      <c r="E33083" s="62"/>
    </row>
    <row r="33084">
      <c r="A33084" s="61"/>
      <c r="B33084" s="61"/>
      <c r="C33084" s="61"/>
      <c r="D33084" s="57"/>
      <c r="E33084" s="62"/>
    </row>
    <row r="33085">
      <c r="A33085" s="61"/>
      <c r="B33085" s="61"/>
      <c r="C33085" s="61"/>
      <c r="D33085" s="57"/>
      <c r="E33085" s="62"/>
    </row>
    <row r="33086">
      <c r="A33086" s="61"/>
      <c r="B33086" s="61"/>
      <c r="C33086" s="61"/>
      <c r="D33086" s="57"/>
      <c r="E33086" s="62"/>
    </row>
    <row r="33087">
      <c r="A33087" s="61"/>
      <c r="B33087" s="61"/>
      <c r="C33087" s="61"/>
      <c r="D33087" s="57"/>
      <c r="E33087" s="62"/>
    </row>
    <row r="33088">
      <c r="A33088" s="61"/>
      <c r="B33088" s="61"/>
      <c r="C33088" s="61"/>
      <c r="D33088" s="57"/>
      <c r="E33088" s="62"/>
    </row>
    <row r="33089">
      <c r="A33089" s="61"/>
      <c r="B33089" s="61"/>
      <c r="C33089" s="61"/>
      <c r="D33089" s="57"/>
      <c r="E33089" s="62"/>
    </row>
    <row r="33090">
      <c r="A33090" s="61"/>
      <c r="B33090" s="61"/>
      <c r="C33090" s="61"/>
      <c r="D33090" s="57"/>
      <c r="E33090" s="62"/>
    </row>
    <row r="33091">
      <c r="A33091" s="61"/>
      <c r="B33091" s="61"/>
      <c r="C33091" s="61"/>
      <c r="D33091" s="57"/>
      <c r="E33091" s="62"/>
    </row>
    <row r="33092">
      <c r="A33092" s="61"/>
      <c r="B33092" s="61"/>
      <c r="C33092" s="61"/>
      <c r="D33092" s="57"/>
      <c r="E33092" s="62"/>
    </row>
    <row r="33093">
      <c r="A33093" s="61"/>
      <c r="B33093" s="61"/>
      <c r="C33093" s="61"/>
      <c r="D33093" s="57"/>
      <c r="E33093" s="62"/>
    </row>
    <row r="33094">
      <c r="A33094" s="61"/>
      <c r="B33094" s="61"/>
      <c r="C33094" s="61"/>
      <c r="D33094" s="57"/>
      <c r="E33094" s="62"/>
    </row>
    <row r="33095">
      <c r="A33095" s="61"/>
      <c r="B33095" s="61"/>
      <c r="C33095" s="61"/>
      <c r="D33095" s="57"/>
      <c r="E33095" s="62"/>
    </row>
    <row r="33096">
      <c r="A33096" s="61"/>
      <c r="B33096" s="61"/>
      <c r="C33096" s="61"/>
      <c r="D33096" s="57"/>
      <c r="E33096" s="62"/>
    </row>
    <row r="33097">
      <c r="A33097" s="61"/>
      <c r="B33097" s="61"/>
      <c r="C33097" s="61"/>
      <c r="D33097" s="57"/>
      <c r="E33097" s="62"/>
    </row>
    <row r="33098">
      <c r="A33098" s="61"/>
      <c r="B33098" s="61"/>
      <c r="C33098" s="61"/>
      <c r="D33098" s="57"/>
      <c r="E33098" s="62"/>
    </row>
    <row r="33099">
      <c r="A33099" s="61"/>
      <c r="B33099" s="61"/>
      <c r="C33099" s="61"/>
      <c r="D33099" s="57"/>
      <c r="E33099" s="62"/>
    </row>
    <row r="33100">
      <c r="A33100" s="61"/>
      <c r="B33100" s="61"/>
      <c r="C33100" s="61"/>
      <c r="D33100" s="57"/>
      <c r="E33100" s="62"/>
    </row>
    <row r="33101">
      <c r="A33101" s="61"/>
      <c r="B33101" s="61"/>
      <c r="C33101" s="61"/>
      <c r="D33101" s="57"/>
      <c r="E33101" s="62"/>
    </row>
    <row r="33102">
      <c r="A33102" s="61"/>
      <c r="B33102" s="61"/>
      <c r="C33102" s="61"/>
      <c r="D33102" s="57"/>
      <c r="E33102" s="62"/>
    </row>
    <row r="33103">
      <c r="A33103" s="61"/>
      <c r="B33103" s="61"/>
      <c r="C33103" s="61"/>
      <c r="D33103" s="57"/>
      <c r="E33103" s="62"/>
    </row>
    <row r="33104">
      <c r="A33104" s="61"/>
      <c r="B33104" s="61"/>
      <c r="C33104" s="61"/>
      <c r="D33104" s="57"/>
      <c r="E33104" s="62"/>
    </row>
    <row r="33105">
      <c r="A33105" s="61"/>
      <c r="B33105" s="61"/>
      <c r="C33105" s="61"/>
      <c r="D33105" s="57"/>
      <c r="E33105" s="62"/>
    </row>
    <row r="33106">
      <c r="A33106" s="61"/>
      <c r="B33106" s="61"/>
      <c r="C33106" s="61"/>
      <c r="D33106" s="57"/>
      <c r="E33106" s="62"/>
    </row>
    <row r="33107">
      <c r="A33107" s="61"/>
      <c r="B33107" s="61"/>
      <c r="C33107" s="61"/>
      <c r="D33107" s="57"/>
      <c r="E33107" s="62"/>
    </row>
    <row r="33108">
      <c r="A33108" s="61"/>
      <c r="B33108" s="61"/>
      <c r="C33108" s="61"/>
      <c r="D33108" s="57"/>
      <c r="E33108" s="62"/>
    </row>
    <row r="33109">
      <c r="A33109" s="61"/>
      <c r="B33109" s="61"/>
      <c r="C33109" s="61"/>
      <c r="D33109" s="57"/>
      <c r="E33109" s="62"/>
    </row>
    <row r="33110">
      <c r="A33110" s="61"/>
      <c r="B33110" s="61"/>
      <c r="C33110" s="61"/>
      <c r="D33110" s="57"/>
      <c r="E33110" s="62"/>
    </row>
    <row r="33111">
      <c r="A33111" s="61"/>
      <c r="B33111" s="61"/>
      <c r="C33111" s="61"/>
      <c r="D33111" s="57"/>
      <c r="E33111" s="62"/>
    </row>
    <row r="33112">
      <c r="A33112" s="61"/>
      <c r="B33112" s="61"/>
      <c r="C33112" s="61"/>
      <c r="D33112" s="57"/>
      <c r="E33112" s="62"/>
    </row>
    <row r="33113">
      <c r="A33113" s="61"/>
      <c r="B33113" s="61"/>
      <c r="C33113" s="61"/>
      <c r="D33113" s="57"/>
      <c r="E33113" s="62"/>
    </row>
    <row r="33114">
      <c r="A33114" s="61"/>
      <c r="B33114" s="61"/>
      <c r="C33114" s="61"/>
      <c r="D33114" s="57"/>
      <c r="E33114" s="62"/>
    </row>
    <row r="33115">
      <c r="A33115" s="61"/>
      <c r="B33115" s="61"/>
      <c r="C33115" s="61"/>
      <c r="D33115" s="57"/>
      <c r="E33115" s="62"/>
    </row>
    <row r="33116">
      <c r="A33116" s="61"/>
      <c r="B33116" s="61"/>
      <c r="C33116" s="61"/>
      <c r="D33116" s="57"/>
      <c r="E33116" s="62"/>
    </row>
    <row r="33117">
      <c r="A33117" s="61"/>
      <c r="B33117" s="61"/>
      <c r="C33117" s="61"/>
      <c r="D33117" s="57"/>
      <c r="E33117" s="62"/>
    </row>
    <row r="33118">
      <c r="A33118" s="61"/>
      <c r="B33118" s="61"/>
      <c r="C33118" s="61"/>
      <c r="D33118" s="57"/>
      <c r="E33118" s="62"/>
    </row>
    <row r="33119">
      <c r="A33119" s="61"/>
      <c r="B33119" s="61"/>
      <c r="C33119" s="61"/>
      <c r="D33119" s="57"/>
      <c r="E33119" s="62"/>
    </row>
    <row r="33120">
      <c r="A33120" s="61"/>
      <c r="B33120" s="61"/>
      <c r="C33120" s="61"/>
      <c r="D33120" s="57"/>
      <c r="E33120" s="62"/>
    </row>
    <row r="33121">
      <c r="A33121" s="61"/>
      <c r="B33121" s="61"/>
      <c r="C33121" s="61"/>
      <c r="D33121" s="57"/>
      <c r="E33121" s="62"/>
    </row>
    <row r="33122">
      <c r="A33122" s="61"/>
      <c r="B33122" s="61"/>
      <c r="C33122" s="61"/>
      <c r="D33122" s="57"/>
      <c r="E33122" s="62"/>
    </row>
    <row r="33123">
      <c r="A33123" s="61"/>
      <c r="B33123" s="61"/>
      <c r="C33123" s="61"/>
      <c r="D33123" s="57"/>
      <c r="E33123" s="62"/>
    </row>
    <row r="33124">
      <c r="A33124" s="61"/>
      <c r="B33124" s="61"/>
      <c r="C33124" s="61"/>
      <c r="D33124" s="57"/>
      <c r="E33124" s="62"/>
    </row>
    <row r="33125">
      <c r="A33125" s="61"/>
      <c r="B33125" s="61"/>
      <c r="C33125" s="61"/>
      <c r="D33125" s="57"/>
      <c r="E33125" s="62"/>
    </row>
    <row r="33126">
      <c r="A33126" s="61"/>
      <c r="B33126" s="61"/>
      <c r="C33126" s="61"/>
      <c r="D33126" s="57"/>
      <c r="E33126" s="62"/>
    </row>
    <row r="33127">
      <c r="A33127" s="61"/>
      <c r="B33127" s="61"/>
      <c r="C33127" s="61"/>
      <c r="D33127" s="57"/>
      <c r="E33127" s="62"/>
    </row>
    <row r="33128">
      <c r="A33128" s="61"/>
      <c r="B33128" s="61"/>
      <c r="C33128" s="61"/>
      <c r="D33128" s="57"/>
      <c r="E33128" s="62"/>
    </row>
    <row r="33129">
      <c r="A33129" s="61"/>
      <c r="B33129" s="61"/>
      <c r="C33129" s="61"/>
      <c r="D33129" s="57"/>
      <c r="E33129" s="62"/>
    </row>
    <row r="33130">
      <c r="A33130" s="61"/>
      <c r="B33130" s="61"/>
      <c r="C33130" s="61"/>
      <c r="D33130" s="57"/>
      <c r="E33130" s="62"/>
    </row>
    <row r="33131">
      <c r="A33131" s="61"/>
      <c r="B33131" s="61"/>
      <c r="C33131" s="61"/>
      <c r="D33131" s="57"/>
      <c r="E33131" s="62"/>
    </row>
    <row r="33132">
      <c r="A33132" s="61"/>
      <c r="B33132" s="61"/>
      <c r="C33132" s="61"/>
      <c r="D33132" s="57"/>
      <c r="E33132" s="62"/>
    </row>
    <row r="33133">
      <c r="A33133" s="61"/>
      <c r="B33133" s="61"/>
      <c r="C33133" s="61"/>
      <c r="D33133" s="57"/>
      <c r="E33133" s="62"/>
    </row>
    <row r="33134">
      <c r="A33134" s="61"/>
      <c r="B33134" s="61"/>
      <c r="C33134" s="61"/>
      <c r="D33134" s="57"/>
      <c r="E33134" s="62"/>
    </row>
    <row r="33135">
      <c r="A33135" s="61"/>
      <c r="B33135" s="61"/>
      <c r="C33135" s="61"/>
      <c r="D33135" s="57"/>
      <c r="E33135" s="62"/>
    </row>
    <row r="33136">
      <c r="A33136" s="61"/>
      <c r="B33136" s="61"/>
      <c r="C33136" s="61"/>
      <c r="D33136" s="57"/>
      <c r="E33136" s="62"/>
    </row>
    <row r="33137">
      <c r="A33137" s="61"/>
      <c r="B33137" s="61"/>
      <c r="C33137" s="61"/>
      <c r="D33137" s="57"/>
      <c r="E33137" s="62"/>
    </row>
    <row r="33138">
      <c r="A33138" s="61"/>
      <c r="B33138" s="61"/>
      <c r="C33138" s="61"/>
      <c r="D33138" s="57"/>
      <c r="E33138" s="62"/>
    </row>
    <row r="33139">
      <c r="A33139" s="61"/>
      <c r="B33139" s="61"/>
      <c r="C33139" s="61"/>
      <c r="D33139" s="57"/>
      <c r="E33139" s="62"/>
    </row>
    <row r="33140">
      <c r="A33140" s="61"/>
      <c r="B33140" s="61"/>
      <c r="C33140" s="61"/>
      <c r="D33140" s="57"/>
      <c r="E33140" s="62"/>
    </row>
    <row r="33141">
      <c r="A33141" s="61"/>
      <c r="B33141" s="61"/>
      <c r="C33141" s="61"/>
      <c r="D33141" s="57"/>
      <c r="E33141" s="62"/>
    </row>
    <row r="33142">
      <c r="A33142" s="61"/>
      <c r="B33142" s="61"/>
      <c r="C33142" s="61"/>
      <c r="D33142" s="57"/>
      <c r="E33142" s="62"/>
    </row>
    <row r="33143">
      <c r="A33143" s="61"/>
      <c r="B33143" s="61"/>
      <c r="C33143" s="61"/>
      <c r="D33143" s="57"/>
      <c r="E33143" s="62"/>
    </row>
    <row r="33144">
      <c r="A33144" s="61"/>
      <c r="B33144" s="61"/>
      <c r="C33144" s="61"/>
      <c r="D33144" s="57"/>
      <c r="E33144" s="62"/>
    </row>
    <row r="33145">
      <c r="A33145" s="61"/>
      <c r="B33145" s="61"/>
      <c r="C33145" s="61"/>
      <c r="D33145" s="57"/>
      <c r="E33145" s="62"/>
    </row>
    <row r="33146">
      <c r="A33146" s="61"/>
      <c r="B33146" s="61"/>
      <c r="C33146" s="61"/>
      <c r="D33146" s="57"/>
      <c r="E33146" s="62"/>
    </row>
    <row r="33147">
      <c r="A33147" s="61"/>
      <c r="B33147" s="61"/>
      <c r="C33147" s="61"/>
      <c r="D33147" s="57"/>
      <c r="E33147" s="62"/>
    </row>
    <row r="33148">
      <c r="A33148" s="61"/>
      <c r="B33148" s="61"/>
      <c r="C33148" s="61"/>
      <c r="D33148" s="57"/>
      <c r="E33148" s="62"/>
    </row>
    <row r="33149">
      <c r="A33149" s="61"/>
      <c r="B33149" s="61"/>
      <c r="C33149" s="61"/>
      <c r="D33149" s="57"/>
      <c r="E33149" s="62"/>
    </row>
    <row r="33150">
      <c r="A33150" s="61"/>
      <c r="B33150" s="61"/>
      <c r="C33150" s="61"/>
      <c r="D33150" s="57"/>
      <c r="E33150" s="62"/>
    </row>
    <row r="33151">
      <c r="A33151" s="61"/>
      <c r="B33151" s="61"/>
      <c r="C33151" s="61"/>
      <c r="D33151" s="57"/>
      <c r="E33151" s="62"/>
    </row>
    <row r="33152">
      <c r="A33152" s="61"/>
      <c r="B33152" s="61"/>
      <c r="C33152" s="61"/>
      <c r="D33152" s="57"/>
      <c r="E33152" s="62"/>
    </row>
    <row r="33153">
      <c r="A33153" s="61"/>
      <c r="B33153" s="61"/>
      <c r="C33153" s="61"/>
      <c r="D33153" s="57"/>
      <c r="E33153" s="62"/>
    </row>
    <row r="33154">
      <c r="A33154" s="61"/>
      <c r="B33154" s="61"/>
      <c r="C33154" s="61"/>
      <c r="D33154" s="57"/>
      <c r="E33154" s="62"/>
    </row>
    <row r="33155">
      <c r="A33155" s="61"/>
      <c r="B33155" s="61"/>
      <c r="C33155" s="61"/>
      <c r="D33155" s="57"/>
      <c r="E33155" s="62"/>
    </row>
    <row r="33156">
      <c r="A33156" s="61"/>
      <c r="B33156" s="61"/>
      <c r="C33156" s="61"/>
      <c r="D33156" s="57"/>
      <c r="E33156" s="62"/>
    </row>
    <row r="33157">
      <c r="A33157" s="61"/>
      <c r="B33157" s="61"/>
      <c r="C33157" s="61"/>
      <c r="D33157" s="57"/>
      <c r="E33157" s="62"/>
    </row>
    <row r="33158">
      <c r="A33158" s="61"/>
      <c r="B33158" s="61"/>
      <c r="C33158" s="61"/>
      <c r="D33158" s="57"/>
      <c r="E33158" s="62"/>
    </row>
    <row r="33159">
      <c r="A33159" s="61"/>
      <c r="B33159" s="61"/>
      <c r="C33159" s="61"/>
      <c r="D33159" s="57"/>
      <c r="E33159" s="62"/>
    </row>
    <row r="33160">
      <c r="A33160" s="61"/>
      <c r="B33160" s="61"/>
      <c r="C33160" s="61"/>
      <c r="D33160" s="57"/>
      <c r="E33160" s="62"/>
    </row>
    <row r="33161">
      <c r="A33161" s="61"/>
      <c r="B33161" s="61"/>
      <c r="C33161" s="61"/>
      <c r="D33161" s="57"/>
      <c r="E33161" s="62"/>
    </row>
    <row r="33162">
      <c r="A33162" s="61"/>
      <c r="B33162" s="61"/>
      <c r="C33162" s="61"/>
      <c r="D33162" s="57"/>
      <c r="E33162" s="62"/>
    </row>
    <row r="33163">
      <c r="A33163" s="61"/>
      <c r="B33163" s="61"/>
      <c r="C33163" s="61"/>
      <c r="D33163" s="57"/>
      <c r="E33163" s="62"/>
    </row>
    <row r="33164">
      <c r="A33164" s="61"/>
      <c r="B33164" s="61"/>
      <c r="C33164" s="61"/>
      <c r="D33164" s="57"/>
      <c r="E33164" s="62"/>
    </row>
    <row r="33165">
      <c r="A33165" s="61"/>
      <c r="B33165" s="61"/>
      <c r="C33165" s="61"/>
      <c r="D33165" s="57"/>
      <c r="E33165" s="62"/>
    </row>
    <row r="33166">
      <c r="A33166" s="61"/>
      <c r="B33166" s="61"/>
      <c r="C33166" s="61"/>
      <c r="D33166" s="57"/>
      <c r="E33166" s="62"/>
    </row>
    <row r="33167">
      <c r="A33167" s="61"/>
      <c r="B33167" s="61"/>
      <c r="C33167" s="61"/>
      <c r="D33167" s="57"/>
      <c r="E33167" s="62"/>
    </row>
    <row r="33168">
      <c r="A33168" s="61"/>
      <c r="B33168" s="61"/>
      <c r="C33168" s="61"/>
      <c r="D33168" s="57"/>
      <c r="E33168" s="62"/>
    </row>
    <row r="33169">
      <c r="A33169" s="61"/>
      <c r="B33169" s="61"/>
      <c r="C33169" s="61"/>
      <c r="D33169" s="57"/>
      <c r="E33169" s="62"/>
    </row>
    <row r="33170">
      <c r="A33170" s="61"/>
      <c r="B33170" s="61"/>
      <c r="C33170" s="61"/>
      <c r="D33170" s="57"/>
      <c r="E33170" s="62"/>
    </row>
    <row r="33171">
      <c r="A33171" s="61"/>
      <c r="B33171" s="61"/>
      <c r="C33171" s="61"/>
      <c r="D33171" s="57"/>
      <c r="E33171" s="62"/>
    </row>
    <row r="33172">
      <c r="A33172" s="61"/>
      <c r="B33172" s="61"/>
      <c r="C33172" s="61"/>
      <c r="D33172" s="57"/>
      <c r="E33172" s="62"/>
    </row>
    <row r="33173">
      <c r="A33173" s="61"/>
      <c r="B33173" s="61"/>
      <c r="C33173" s="61"/>
      <c r="D33173" s="57"/>
      <c r="E33173" s="62"/>
    </row>
    <row r="33174">
      <c r="A33174" s="61"/>
      <c r="B33174" s="61"/>
      <c r="C33174" s="61"/>
      <c r="D33174" s="57"/>
      <c r="E33174" s="62"/>
    </row>
    <row r="33175">
      <c r="A33175" s="61"/>
      <c r="B33175" s="61"/>
      <c r="C33175" s="61"/>
      <c r="D33175" s="57"/>
      <c r="E33175" s="62"/>
    </row>
    <row r="33176">
      <c r="A33176" s="61"/>
      <c r="B33176" s="61"/>
      <c r="C33176" s="61"/>
      <c r="D33176" s="57"/>
      <c r="E33176" s="62"/>
    </row>
    <row r="33177">
      <c r="A33177" s="61"/>
      <c r="B33177" s="61"/>
      <c r="C33177" s="61"/>
      <c r="D33177" s="57"/>
      <c r="E33177" s="62"/>
    </row>
    <row r="33178">
      <c r="A33178" s="61"/>
      <c r="B33178" s="61"/>
      <c r="C33178" s="61"/>
      <c r="D33178" s="57"/>
      <c r="E33178" s="62"/>
    </row>
    <row r="33179">
      <c r="A33179" s="61"/>
      <c r="B33179" s="61"/>
      <c r="C33179" s="61"/>
      <c r="D33179" s="57"/>
      <c r="E33179" s="62"/>
    </row>
    <row r="33180">
      <c r="A33180" s="61"/>
      <c r="B33180" s="61"/>
      <c r="C33180" s="61"/>
      <c r="D33180" s="57"/>
      <c r="E33180" s="62"/>
    </row>
    <row r="33181">
      <c r="A33181" s="61"/>
      <c r="B33181" s="61"/>
      <c r="C33181" s="61"/>
      <c r="D33181" s="57"/>
      <c r="E33181" s="62"/>
    </row>
    <row r="33182">
      <c r="A33182" s="61"/>
      <c r="B33182" s="61"/>
      <c r="C33182" s="61"/>
      <c r="D33182" s="57"/>
      <c r="E33182" s="62"/>
    </row>
    <row r="33183">
      <c r="A33183" s="61"/>
      <c r="B33183" s="61"/>
      <c r="C33183" s="61"/>
      <c r="D33183" s="57"/>
      <c r="E33183" s="62"/>
    </row>
    <row r="33184">
      <c r="A33184" s="61"/>
      <c r="B33184" s="61"/>
      <c r="C33184" s="61"/>
      <c r="D33184" s="57"/>
      <c r="E33184" s="62"/>
    </row>
    <row r="33185">
      <c r="A33185" s="61"/>
      <c r="B33185" s="61"/>
      <c r="C33185" s="61"/>
      <c r="D33185" s="57"/>
      <c r="E33185" s="62"/>
    </row>
    <row r="33186">
      <c r="A33186" s="61"/>
      <c r="B33186" s="61"/>
      <c r="C33186" s="61"/>
      <c r="D33186" s="57"/>
      <c r="E33186" s="62"/>
    </row>
    <row r="33187">
      <c r="A33187" s="61"/>
      <c r="B33187" s="61"/>
      <c r="C33187" s="61"/>
      <c r="D33187" s="57"/>
      <c r="E33187" s="62"/>
    </row>
    <row r="33188">
      <c r="A33188" s="61"/>
      <c r="B33188" s="61"/>
      <c r="C33188" s="61"/>
      <c r="D33188" s="57"/>
      <c r="E33188" s="62"/>
    </row>
    <row r="33189">
      <c r="A33189" s="61"/>
      <c r="B33189" s="61"/>
      <c r="C33189" s="61"/>
      <c r="D33189" s="57"/>
      <c r="E33189" s="62"/>
    </row>
    <row r="33190">
      <c r="A33190" s="61"/>
      <c r="B33190" s="61"/>
      <c r="C33190" s="61"/>
      <c r="D33190" s="57"/>
      <c r="E33190" s="62"/>
    </row>
    <row r="33191">
      <c r="A33191" s="61"/>
      <c r="B33191" s="61"/>
      <c r="C33191" s="61"/>
      <c r="D33191" s="57"/>
      <c r="E33191" s="62"/>
    </row>
    <row r="33192">
      <c r="A33192" s="61"/>
      <c r="B33192" s="61"/>
      <c r="C33192" s="61"/>
      <c r="D33192" s="57"/>
      <c r="E33192" s="62"/>
    </row>
    <row r="33193">
      <c r="A33193" s="61"/>
      <c r="B33193" s="61"/>
      <c r="C33193" s="61"/>
      <c r="D33193" s="57"/>
      <c r="E33193" s="62"/>
    </row>
    <row r="33194">
      <c r="A33194" s="61"/>
      <c r="B33194" s="61"/>
      <c r="C33194" s="61"/>
      <c r="D33194" s="57"/>
      <c r="E33194" s="62"/>
    </row>
    <row r="33195">
      <c r="A33195" s="61"/>
      <c r="B33195" s="61"/>
      <c r="C33195" s="61"/>
      <c r="D33195" s="57"/>
      <c r="E33195" s="62"/>
    </row>
    <row r="33196">
      <c r="A33196" s="61"/>
      <c r="B33196" s="61"/>
      <c r="C33196" s="61"/>
      <c r="D33196" s="57"/>
      <c r="E33196" s="62"/>
    </row>
    <row r="33197">
      <c r="A33197" s="61"/>
      <c r="B33197" s="61"/>
      <c r="C33197" s="61"/>
      <c r="D33197" s="57"/>
      <c r="E33197" s="62"/>
    </row>
    <row r="33198">
      <c r="A33198" s="61"/>
      <c r="B33198" s="61"/>
      <c r="C33198" s="61"/>
      <c r="D33198" s="57"/>
      <c r="E33198" s="62"/>
    </row>
    <row r="33199">
      <c r="A33199" s="61"/>
      <c r="B33199" s="61"/>
      <c r="C33199" s="61"/>
      <c r="D33199" s="57"/>
      <c r="E33199" s="62"/>
    </row>
    <row r="33200">
      <c r="A33200" s="61"/>
      <c r="B33200" s="61"/>
      <c r="C33200" s="61"/>
      <c r="D33200" s="57"/>
      <c r="E33200" s="62"/>
    </row>
    <row r="33201">
      <c r="A33201" s="61"/>
      <c r="B33201" s="61"/>
      <c r="C33201" s="61"/>
      <c r="D33201" s="57"/>
      <c r="E33201" s="62"/>
    </row>
    <row r="33202">
      <c r="A33202" s="61"/>
      <c r="B33202" s="61"/>
      <c r="C33202" s="61"/>
      <c r="D33202" s="57"/>
      <c r="E33202" s="62"/>
    </row>
    <row r="33203">
      <c r="A33203" s="61"/>
      <c r="B33203" s="61"/>
      <c r="C33203" s="61"/>
      <c r="D33203" s="57"/>
      <c r="E33203" s="62"/>
    </row>
    <row r="33204">
      <c r="A33204" s="61"/>
      <c r="B33204" s="61"/>
      <c r="C33204" s="61"/>
      <c r="D33204" s="57"/>
      <c r="E33204" s="62"/>
    </row>
    <row r="33205">
      <c r="A33205" s="61"/>
      <c r="B33205" s="61"/>
      <c r="C33205" s="61"/>
      <c r="D33205" s="57"/>
      <c r="E33205" s="62"/>
    </row>
    <row r="33206">
      <c r="A33206" s="61"/>
      <c r="B33206" s="61"/>
      <c r="C33206" s="61"/>
      <c r="D33206" s="57"/>
      <c r="E33206" s="62"/>
    </row>
    <row r="33207">
      <c r="A33207" s="61"/>
      <c r="B33207" s="61"/>
      <c r="C33207" s="61"/>
      <c r="D33207" s="57"/>
      <c r="E33207" s="62"/>
    </row>
    <row r="33208">
      <c r="A33208" s="61"/>
      <c r="B33208" s="61"/>
      <c r="C33208" s="61"/>
      <c r="D33208" s="57"/>
      <c r="E33208" s="62"/>
    </row>
    <row r="33209">
      <c r="A33209" s="61"/>
      <c r="B33209" s="61"/>
      <c r="C33209" s="61"/>
      <c r="D33209" s="57"/>
      <c r="E33209" s="62"/>
    </row>
    <row r="33210">
      <c r="A33210" s="61"/>
      <c r="B33210" s="61"/>
      <c r="C33210" s="61"/>
      <c r="D33210" s="57"/>
      <c r="E33210" s="62"/>
    </row>
    <row r="33211">
      <c r="A33211" s="61"/>
      <c r="B33211" s="61"/>
      <c r="C33211" s="61"/>
      <c r="D33211" s="57"/>
      <c r="E33211" s="62"/>
    </row>
    <row r="33212">
      <c r="A33212" s="61"/>
      <c r="B33212" s="61"/>
      <c r="C33212" s="61"/>
      <c r="D33212" s="57"/>
      <c r="E33212" s="62"/>
    </row>
    <row r="33213">
      <c r="A33213" s="61"/>
      <c r="B33213" s="61"/>
      <c r="C33213" s="61"/>
      <c r="D33213" s="57"/>
      <c r="E33213" s="62"/>
    </row>
    <row r="33214">
      <c r="A33214" s="61"/>
      <c r="B33214" s="61"/>
      <c r="C33214" s="61"/>
      <c r="D33214" s="57"/>
      <c r="E33214" s="62"/>
    </row>
    <row r="33215">
      <c r="A33215" s="61"/>
      <c r="B33215" s="61"/>
      <c r="C33215" s="61"/>
      <c r="D33215" s="57"/>
      <c r="E33215" s="62"/>
    </row>
    <row r="33216">
      <c r="A33216" s="61"/>
      <c r="B33216" s="61"/>
      <c r="C33216" s="61"/>
      <c r="D33216" s="57"/>
      <c r="E33216" s="62"/>
    </row>
    <row r="33217">
      <c r="A33217" s="61"/>
      <c r="B33217" s="61"/>
      <c r="C33217" s="61"/>
      <c r="D33217" s="57"/>
      <c r="E33217" s="62"/>
    </row>
    <row r="33218">
      <c r="A33218" s="61"/>
      <c r="B33218" s="61"/>
      <c r="C33218" s="61"/>
      <c r="D33218" s="57"/>
      <c r="E33218" s="62"/>
    </row>
    <row r="33219">
      <c r="A33219" s="61"/>
      <c r="B33219" s="61"/>
      <c r="C33219" s="61"/>
      <c r="D33219" s="57"/>
      <c r="E33219" s="62"/>
    </row>
    <row r="33220">
      <c r="A33220" s="61"/>
      <c r="B33220" s="61"/>
      <c r="C33220" s="61"/>
      <c r="D33220" s="57"/>
      <c r="E33220" s="62"/>
    </row>
    <row r="33221">
      <c r="A33221" s="61"/>
      <c r="B33221" s="61"/>
      <c r="C33221" s="61"/>
      <c r="D33221" s="57"/>
      <c r="E33221" s="62"/>
    </row>
    <row r="33222">
      <c r="A33222" s="61"/>
      <c r="B33222" s="61"/>
      <c r="C33222" s="61"/>
      <c r="D33222" s="57"/>
      <c r="E33222" s="62"/>
    </row>
    <row r="33223">
      <c r="A33223" s="61"/>
      <c r="B33223" s="61"/>
      <c r="C33223" s="61"/>
      <c r="D33223" s="57"/>
      <c r="E33223" s="62"/>
    </row>
    <row r="33224">
      <c r="A33224" s="61"/>
      <c r="B33224" s="61"/>
      <c r="C33224" s="61"/>
      <c r="D33224" s="57"/>
      <c r="E33224" s="62"/>
    </row>
    <row r="33225">
      <c r="A33225" s="61"/>
      <c r="B33225" s="61"/>
      <c r="C33225" s="61"/>
      <c r="D33225" s="57"/>
      <c r="E33225" s="62"/>
    </row>
    <row r="33226">
      <c r="A33226" s="61"/>
      <c r="B33226" s="61"/>
      <c r="C33226" s="61"/>
      <c r="D33226" s="57"/>
      <c r="E33226" s="62"/>
    </row>
    <row r="33227">
      <c r="A33227" s="61"/>
      <c r="B33227" s="61"/>
      <c r="C33227" s="61"/>
      <c r="D33227" s="57"/>
      <c r="E33227" s="62"/>
    </row>
    <row r="33228">
      <c r="A33228" s="61"/>
      <c r="B33228" s="61"/>
      <c r="C33228" s="61"/>
      <c r="D33228" s="57"/>
      <c r="E33228" s="62"/>
    </row>
    <row r="33229">
      <c r="A33229" s="61"/>
      <c r="B33229" s="61"/>
      <c r="C33229" s="61"/>
      <c r="D33229" s="57"/>
      <c r="E33229" s="62"/>
    </row>
    <row r="33230">
      <c r="A33230" s="61"/>
      <c r="B33230" s="61"/>
      <c r="C33230" s="61"/>
      <c r="D33230" s="57"/>
      <c r="E33230" s="62"/>
    </row>
    <row r="33231">
      <c r="A33231" s="61"/>
      <c r="B33231" s="61"/>
      <c r="C33231" s="61"/>
      <c r="D33231" s="57"/>
      <c r="E33231" s="62"/>
    </row>
    <row r="33232">
      <c r="A33232" s="61"/>
      <c r="B33232" s="61"/>
      <c r="C33232" s="61"/>
      <c r="D33232" s="57"/>
      <c r="E33232" s="62"/>
    </row>
    <row r="33233">
      <c r="A33233" s="61"/>
      <c r="B33233" s="61"/>
      <c r="C33233" s="61"/>
      <c r="D33233" s="57"/>
      <c r="E33233" s="62"/>
    </row>
    <row r="33234">
      <c r="A33234" s="61"/>
      <c r="B33234" s="61"/>
      <c r="C33234" s="61"/>
      <c r="D33234" s="57"/>
      <c r="E33234" s="62"/>
    </row>
    <row r="33235">
      <c r="A33235" s="61"/>
      <c r="B33235" s="61"/>
      <c r="C33235" s="61"/>
      <c r="D33235" s="57"/>
      <c r="E33235" s="62"/>
    </row>
    <row r="33236">
      <c r="A33236" s="61"/>
      <c r="B33236" s="61"/>
      <c r="C33236" s="61"/>
      <c r="D33236" s="57"/>
      <c r="E33236" s="62"/>
    </row>
    <row r="33237">
      <c r="A33237" s="61"/>
      <c r="B33237" s="61"/>
      <c r="C33237" s="61"/>
      <c r="D33237" s="57"/>
      <c r="E33237" s="62"/>
    </row>
    <row r="33238">
      <c r="A33238" s="61"/>
      <c r="B33238" s="61"/>
      <c r="C33238" s="61"/>
      <c r="D33238" s="57"/>
      <c r="E33238" s="62"/>
    </row>
    <row r="33239">
      <c r="A33239" s="61"/>
      <c r="B33239" s="61"/>
      <c r="C33239" s="61"/>
      <c r="D33239" s="57"/>
      <c r="E33239" s="62"/>
    </row>
    <row r="33240">
      <c r="A33240" s="61"/>
      <c r="B33240" s="61"/>
      <c r="C33240" s="61"/>
      <c r="D33240" s="57"/>
      <c r="E33240" s="62"/>
    </row>
    <row r="33241">
      <c r="A33241" s="61"/>
      <c r="B33241" s="61"/>
      <c r="C33241" s="61"/>
      <c r="D33241" s="57"/>
      <c r="E33241" s="62"/>
    </row>
    <row r="33242">
      <c r="A33242" s="61"/>
      <c r="B33242" s="61"/>
      <c r="C33242" s="61"/>
      <c r="D33242" s="57"/>
      <c r="E33242" s="62"/>
    </row>
    <row r="33243">
      <c r="A33243" s="61"/>
      <c r="B33243" s="61"/>
      <c r="C33243" s="61"/>
      <c r="D33243" s="57"/>
      <c r="E33243" s="62"/>
    </row>
    <row r="33244">
      <c r="A33244" s="61"/>
      <c r="B33244" s="61"/>
      <c r="C33244" s="61"/>
      <c r="D33244" s="57"/>
      <c r="E33244" s="62"/>
    </row>
    <row r="33245">
      <c r="A33245" s="61"/>
      <c r="B33245" s="61"/>
      <c r="C33245" s="61"/>
      <c r="D33245" s="57"/>
      <c r="E33245" s="62"/>
    </row>
    <row r="33246">
      <c r="A33246" s="61"/>
      <c r="B33246" s="61"/>
      <c r="C33246" s="61"/>
      <c r="D33246" s="57"/>
      <c r="E33246" s="62"/>
    </row>
    <row r="33247">
      <c r="A33247" s="61"/>
      <c r="B33247" s="61"/>
      <c r="C33247" s="61"/>
      <c r="D33247" s="57"/>
      <c r="E33247" s="62"/>
    </row>
    <row r="33248">
      <c r="A33248" s="61"/>
      <c r="B33248" s="61"/>
      <c r="C33248" s="61"/>
      <c r="D33248" s="57"/>
      <c r="E33248" s="62"/>
    </row>
    <row r="33249">
      <c r="A33249" s="61"/>
      <c r="B33249" s="61"/>
      <c r="C33249" s="61"/>
      <c r="D33249" s="57"/>
      <c r="E33249" s="62"/>
    </row>
    <row r="33250">
      <c r="A33250" s="61"/>
      <c r="B33250" s="61"/>
      <c r="C33250" s="61"/>
      <c r="D33250" s="57"/>
      <c r="E33250" s="62"/>
    </row>
    <row r="33251">
      <c r="A33251" s="61"/>
      <c r="B33251" s="61"/>
      <c r="C33251" s="61"/>
      <c r="D33251" s="57"/>
      <c r="E33251" s="62"/>
    </row>
    <row r="33252">
      <c r="A33252" s="61"/>
      <c r="B33252" s="61"/>
      <c r="C33252" s="61"/>
      <c r="D33252" s="57"/>
      <c r="E33252" s="62"/>
    </row>
    <row r="33253">
      <c r="A33253" s="61"/>
      <c r="B33253" s="61"/>
      <c r="C33253" s="61"/>
      <c r="D33253" s="57"/>
      <c r="E33253" s="62"/>
    </row>
    <row r="33254">
      <c r="A33254" s="61"/>
      <c r="B33254" s="61"/>
      <c r="C33254" s="61"/>
      <c r="D33254" s="57"/>
      <c r="E33254" s="62"/>
    </row>
    <row r="33255">
      <c r="A33255" s="61"/>
      <c r="B33255" s="61"/>
      <c r="C33255" s="61"/>
      <c r="D33255" s="57"/>
      <c r="E33255" s="62"/>
    </row>
    <row r="33256">
      <c r="A33256" s="61"/>
      <c r="B33256" s="61"/>
      <c r="C33256" s="61"/>
      <c r="D33256" s="57"/>
      <c r="E33256" s="62"/>
    </row>
    <row r="33257">
      <c r="A33257" s="61"/>
      <c r="B33257" s="61"/>
      <c r="C33257" s="61"/>
      <c r="D33257" s="57"/>
      <c r="E33257" s="62"/>
    </row>
    <row r="33258">
      <c r="A33258" s="61"/>
      <c r="B33258" s="61"/>
      <c r="C33258" s="61"/>
      <c r="D33258" s="57"/>
      <c r="E33258" s="62"/>
    </row>
    <row r="33259">
      <c r="A33259" s="61"/>
      <c r="B33259" s="61"/>
      <c r="C33259" s="61"/>
      <c r="D33259" s="57"/>
      <c r="E33259" s="62"/>
    </row>
    <row r="33260">
      <c r="A33260" s="61"/>
      <c r="B33260" s="61"/>
      <c r="C33260" s="61"/>
      <c r="D33260" s="57"/>
      <c r="E33260" s="62"/>
    </row>
    <row r="33261">
      <c r="A33261" s="61"/>
      <c r="B33261" s="61"/>
      <c r="C33261" s="61"/>
      <c r="D33261" s="57"/>
      <c r="E33261" s="62"/>
    </row>
    <row r="33262">
      <c r="A33262" s="61"/>
      <c r="B33262" s="61"/>
      <c r="C33262" s="61"/>
      <c r="D33262" s="57"/>
      <c r="E33262" s="62"/>
    </row>
    <row r="33263">
      <c r="A33263" s="61"/>
      <c r="B33263" s="61"/>
      <c r="C33263" s="61"/>
      <c r="D33263" s="57"/>
      <c r="E33263" s="62"/>
    </row>
    <row r="33264">
      <c r="A33264" s="61"/>
      <c r="B33264" s="61"/>
      <c r="C33264" s="61"/>
      <c r="D33264" s="57"/>
      <c r="E33264" s="62"/>
    </row>
    <row r="33265">
      <c r="A33265" s="61"/>
      <c r="B33265" s="61"/>
      <c r="C33265" s="61"/>
      <c r="D33265" s="57"/>
      <c r="E33265" s="62"/>
    </row>
    <row r="33266">
      <c r="A33266" s="61"/>
      <c r="B33266" s="61"/>
      <c r="C33266" s="61"/>
      <c r="D33266" s="57"/>
      <c r="E33266" s="62"/>
    </row>
    <row r="33267">
      <c r="A33267" s="61"/>
      <c r="B33267" s="61"/>
      <c r="C33267" s="61"/>
      <c r="D33267" s="57"/>
      <c r="E33267" s="62"/>
    </row>
    <row r="33268">
      <c r="A33268" s="61"/>
      <c r="B33268" s="61"/>
      <c r="C33268" s="61"/>
      <c r="D33268" s="57"/>
      <c r="E33268" s="62"/>
    </row>
    <row r="33269">
      <c r="A33269" s="61"/>
      <c r="B33269" s="61"/>
      <c r="C33269" s="61"/>
      <c r="D33269" s="57"/>
      <c r="E33269" s="62"/>
    </row>
    <row r="33270">
      <c r="A33270" s="61"/>
      <c r="B33270" s="61"/>
      <c r="C33270" s="61"/>
      <c r="D33270" s="57"/>
      <c r="E33270" s="62"/>
    </row>
    <row r="33271">
      <c r="A33271" s="61"/>
      <c r="B33271" s="61"/>
      <c r="C33271" s="61"/>
      <c r="D33271" s="57"/>
      <c r="E33271" s="62"/>
    </row>
    <row r="33272">
      <c r="A33272" s="61"/>
      <c r="B33272" s="61"/>
      <c r="C33272" s="61"/>
      <c r="D33272" s="57"/>
      <c r="E33272" s="62"/>
    </row>
    <row r="33273">
      <c r="A33273" s="61"/>
      <c r="B33273" s="61"/>
      <c r="C33273" s="61"/>
      <c r="D33273" s="57"/>
      <c r="E33273" s="62"/>
    </row>
    <row r="33274">
      <c r="A33274" s="61"/>
      <c r="B33274" s="61"/>
      <c r="C33274" s="61"/>
      <c r="D33274" s="57"/>
      <c r="E33274" s="62"/>
    </row>
    <row r="33275">
      <c r="A33275" s="61"/>
      <c r="B33275" s="61"/>
      <c r="C33275" s="61"/>
      <c r="D33275" s="57"/>
      <c r="E33275" s="62"/>
    </row>
    <row r="33276">
      <c r="A33276" s="61"/>
      <c r="B33276" s="61"/>
      <c r="C33276" s="61"/>
      <c r="D33276" s="57"/>
      <c r="E33276" s="62"/>
    </row>
    <row r="33277">
      <c r="A33277" s="61"/>
      <c r="B33277" s="61"/>
      <c r="C33277" s="61"/>
      <c r="D33277" s="57"/>
      <c r="E33277" s="62"/>
    </row>
    <row r="33278">
      <c r="A33278" s="61"/>
      <c r="B33278" s="61"/>
      <c r="C33278" s="61"/>
      <c r="D33278" s="57"/>
      <c r="E33278" s="62"/>
    </row>
    <row r="33279">
      <c r="A33279" s="61"/>
      <c r="B33279" s="61"/>
      <c r="C33279" s="61"/>
      <c r="D33279" s="57"/>
      <c r="E33279" s="62"/>
    </row>
    <row r="33280">
      <c r="A33280" s="61"/>
      <c r="B33280" s="61"/>
      <c r="C33280" s="61"/>
      <c r="D33280" s="57"/>
      <c r="E33280" s="62"/>
    </row>
    <row r="33281">
      <c r="A33281" s="61"/>
      <c r="B33281" s="61"/>
      <c r="C33281" s="61"/>
      <c r="D33281" s="57"/>
      <c r="E33281" s="62"/>
    </row>
    <row r="33282">
      <c r="A33282" s="61"/>
      <c r="B33282" s="61"/>
      <c r="C33282" s="61"/>
      <c r="D33282" s="57"/>
      <c r="E33282" s="62"/>
    </row>
    <row r="33283">
      <c r="A33283" s="61"/>
      <c r="B33283" s="61"/>
      <c r="C33283" s="61"/>
      <c r="D33283" s="57"/>
      <c r="E33283" s="62"/>
    </row>
    <row r="33284">
      <c r="A33284" s="61"/>
      <c r="B33284" s="61"/>
      <c r="C33284" s="61"/>
      <c r="D33284" s="57"/>
      <c r="E33284" s="62"/>
    </row>
    <row r="33285">
      <c r="A33285" s="61"/>
      <c r="B33285" s="61"/>
      <c r="C33285" s="61"/>
      <c r="D33285" s="57"/>
      <c r="E33285" s="62"/>
    </row>
    <row r="33286">
      <c r="A33286" s="61"/>
      <c r="B33286" s="61"/>
      <c r="C33286" s="61"/>
      <c r="D33286" s="57"/>
      <c r="E33286" s="62"/>
    </row>
    <row r="33287">
      <c r="A33287" s="61"/>
      <c r="B33287" s="61"/>
      <c r="C33287" s="61"/>
      <c r="D33287" s="57"/>
      <c r="E33287" s="62"/>
    </row>
    <row r="33288">
      <c r="A33288" s="61"/>
      <c r="B33288" s="61"/>
      <c r="C33288" s="61"/>
      <c r="D33288" s="57"/>
      <c r="E33288" s="62"/>
    </row>
    <row r="33289">
      <c r="A33289" s="61"/>
      <c r="B33289" s="61"/>
      <c r="C33289" s="61"/>
      <c r="D33289" s="57"/>
      <c r="E33289" s="62"/>
    </row>
    <row r="33290">
      <c r="A33290" s="61"/>
      <c r="B33290" s="61"/>
      <c r="C33290" s="61"/>
      <c r="D33290" s="57"/>
      <c r="E33290" s="62"/>
    </row>
    <row r="33291">
      <c r="A33291" s="61"/>
      <c r="B33291" s="61"/>
      <c r="C33291" s="61"/>
      <c r="D33291" s="57"/>
      <c r="E33291" s="62"/>
    </row>
    <row r="33292">
      <c r="A33292" s="61"/>
      <c r="B33292" s="61"/>
      <c r="C33292" s="61"/>
      <c r="D33292" s="57"/>
      <c r="E33292" s="62"/>
    </row>
    <row r="33293">
      <c r="A33293" s="61"/>
      <c r="B33293" s="61"/>
      <c r="C33293" s="61"/>
      <c r="D33293" s="57"/>
      <c r="E33293" s="62"/>
    </row>
    <row r="33294">
      <c r="A33294" s="61"/>
      <c r="B33294" s="61"/>
      <c r="C33294" s="61"/>
      <c r="D33294" s="57"/>
      <c r="E33294" s="62"/>
    </row>
    <row r="33295">
      <c r="A33295" s="61"/>
      <c r="B33295" s="61"/>
      <c r="C33295" s="61"/>
      <c r="D33295" s="57"/>
      <c r="E33295" s="62"/>
    </row>
    <row r="33296">
      <c r="A33296" s="61"/>
      <c r="B33296" s="61"/>
      <c r="C33296" s="61"/>
      <c r="D33296" s="57"/>
      <c r="E33296" s="62"/>
    </row>
    <row r="33297">
      <c r="A33297" s="61"/>
      <c r="B33297" s="61"/>
      <c r="C33297" s="61"/>
      <c r="D33297" s="57"/>
      <c r="E33297" s="62"/>
    </row>
    <row r="33298">
      <c r="A33298" s="61"/>
      <c r="B33298" s="61"/>
      <c r="C33298" s="61"/>
      <c r="D33298" s="57"/>
      <c r="E33298" s="62"/>
    </row>
    <row r="33299">
      <c r="A33299" s="61"/>
      <c r="B33299" s="61"/>
      <c r="C33299" s="61"/>
      <c r="D33299" s="57"/>
      <c r="E33299" s="62"/>
    </row>
    <row r="33300">
      <c r="A33300" s="61"/>
      <c r="B33300" s="61"/>
      <c r="C33300" s="61"/>
      <c r="D33300" s="57"/>
      <c r="E33300" s="62"/>
    </row>
    <row r="33301">
      <c r="A33301" s="61"/>
      <c r="B33301" s="61"/>
      <c r="C33301" s="61"/>
      <c r="D33301" s="57"/>
      <c r="E33301" s="62"/>
    </row>
    <row r="33302">
      <c r="A33302" s="61"/>
      <c r="B33302" s="61"/>
      <c r="C33302" s="61"/>
      <c r="D33302" s="57"/>
      <c r="E33302" s="62"/>
    </row>
    <row r="33303">
      <c r="A33303" s="61"/>
      <c r="B33303" s="61"/>
      <c r="C33303" s="61"/>
      <c r="D33303" s="57"/>
      <c r="E33303" s="62"/>
    </row>
    <row r="33304">
      <c r="A33304" s="61"/>
      <c r="B33304" s="61"/>
      <c r="C33304" s="61"/>
      <c r="D33304" s="57"/>
      <c r="E33304" s="62"/>
    </row>
    <row r="33305">
      <c r="A33305" s="61"/>
      <c r="B33305" s="61"/>
      <c r="C33305" s="61"/>
      <c r="D33305" s="57"/>
      <c r="E33305" s="62"/>
    </row>
    <row r="33306">
      <c r="A33306" s="61"/>
      <c r="B33306" s="61"/>
      <c r="C33306" s="61"/>
      <c r="D33306" s="57"/>
      <c r="E33306" s="62"/>
    </row>
    <row r="33307">
      <c r="A33307" s="61"/>
      <c r="B33307" s="61"/>
      <c r="C33307" s="61"/>
      <c r="D33307" s="57"/>
      <c r="E33307" s="62"/>
    </row>
    <row r="33308">
      <c r="A33308" s="61"/>
      <c r="B33308" s="61"/>
      <c r="C33308" s="61"/>
      <c r="D33308" s="57"/>
      <c r="E33308" s="62"/>
    </row>
    <row r="33309">
      <c r="A33309" s="61"/>
      <c r="B33309" s="61"/>
      <c r="C33309" s="61"/>
      <c r="D33309" s="57"/>
      <c r="E33309" s="62"/>
    </row>
    <row r="33310">
      <c r="A33310" s="61"/>
      <c r="B33310" s="61"/>
      <c r="C33310" s="61"/>
      <c r="D33310" s="57"/>
      <c r="E33310" s="62"/>
    </row>
    <row r="33311">
      <c r="A33311" s="61"/>
      <c r="B33311" s="61"/>
      <c r="C33311" s="61"/>
      <c r="D33311" s="57"/>
      <c r="E33311" s="62"/>
    </row>
    <row r="33312">
      <c r="A33312" s="61"/>
      <c r="B33312" s="61"/>
      <c r="C33312" s="61"/>
      <c r="D33312" s="57"/>
      <c r="E33312" s="62"/>
    </row>
    <row r="33313">
      <c r="A33313" s="61"/>
      <c r="B33313" s="61"/>
      <c r="C33313" s="61"/>
      <c r="D33313" s="57"/>
      <c r="E33313" s="62"/>
    </row>
    <row r="33314">
      <c r="A33314" s="61"/>
      <c r="B33314" s="61"/>
      <c r="C33314" s="61"/>
      <c r="D33314" s="57"/>
      <c r="E33314" s="62"/>
    </row>
    <row r="33315">
      <c r="A33315" s="61"/>
      <c r="B33315" s="61"/>
      <c r="C33315" s="61"/>
      <c r="D33315" s="57"/>
      <c r="E33315" s="62"/>
    </row>
    <row r="33316">
      <c r="A33316" s="61"/>
      <c r="B33316" s="61"/>
      <c r="C33316" s="61"/>
      <c r="D33316" s="57"/>
      <c r="E33316" s="62"/>
    </row>
    <row r="33317">
      <c r="A33317" s="61"/>
      <c r="B33317" s="61"/>
      <c r="C33317" s="61"/>
      <c r="D33317" s="57"/>
      <c r="E33317" s="62"/>
    </row>
    <row r="33318">
      <c r="A33318" s="61"/>
      <c r="B33318" s="61"/>
      <c r="C33318" s="61"/>
      <c r="D33318" s="57"/>
      <c r="E33318" s="62"/>
    </row>
    <row r="33319">
      <c r="A33319" s="61"/>
      <c r="B33319" s="61"/>
      <c r="C33319" s="61"/>
      <c r="D33319" s="57"/>
      <c r="E33319" s="62"/>
    </row>
    <row r="33320">
      <c r="A33320" s="61"/>
      <c r="B33320" s="61"/>
      <c r="C33320" s="61"/>
      <c r="D33320" s="57"/>
      <c r="E33320" s="62"/>
    </row>
    <row r="33321">
      <c r="A33321" s="61"/>
      <c r="B33321" s="61"/>
      <c r="C33321" s="61"/>
      <c r="D33321" s="57"/>
      <c r="E33321" s="62"/>
    </row>
    <row r="33322">
      <c r="A33322" s="61"/>
      <c r="B33322" s="61"/>
      <c r="C33322" s="61"/>
      <c r="D33322" s="57"/>
      <c r="E33322" s="62"/>
    </row>
    <row r="33323">
      <c r="A33323" s="61"/>
      <c r="B33323" s="61"/>
      <c r="C33323" s="61"/>
      <c r="D33323" s="57"/>
      <c r="E33323" s="62"/>
    </row>
    <row r="33324">
      <c r="A33324" s="61"/>
      <c r="B33324" s="61"/>
      <c r="C33324" s="61"/>
      <c r="D33324" s="57"/>
      <c r="E33324" s="62"/>
    </row>
    <row r="33325">
      <c r="A33325" s="61"/>
      <c r="B33325" s="61"/>
      <c r="C33325" s="61"/>
      <c r="D33325" s="57"/>
      <c r="E33325" s="62"/>
    </row>
    <row r="33326">
      <c r="A33326" s="61"/>
      <c r="B33326" s="61"/>
      <c r="C33326" s="61"/>
      <c r="D33326" s="57"/>
      <c r="E33326" s="62"/>
    </row>
    <row r="33327">
      <c r="A33327" s="61"/>
      <c r="B33327" s="61"/>
      <c r="C33327" s="61"/>
      <c r="D33327" s="57"/>
      <c r="E33327" s="62"/>
    </row>
    <row r="33328">
      <c r="A33328" s="61"/>
      <c r="B33328" s="61"/>
      <c r="C33328" s="61"/>
      <c r="D33328" s="57"/>
      <c r="E33328" s="62"/>
    </row>
    <row r="33329">
      <c r="A33329" s="61"/>
      <c r="B33329" s="61"/>
      <c r="C33329" s="61"/>
      <c r="D33329" s="57"/>
      <c r="E33329" s="62"/>
    </row>
    <row r="33330">
      <c r="A33330" s="61"/>
      <c r="B33330" s="61"/>
      <c r="C33330" s="61"/>
      <c r="D33330" s="57"/>
      <c r="E33330" s="62"/>
    </row>
    <row r="33331">
      <c r="A33331" s="61"/>
      <c r="B33331" s="61"/>
      <c r="C33331" s="61"/>
      <c r="D33331" s="57"/>
      <c r="E33331" s="62"/>
    </row>
    <row r="33332">
      <c r="A33332" s="61"/>
      <c r="B33332" s="61"/>
      <c r="C33332" s="61"/>
      <c r="D33332" s="57"/>
      <c r="E33332" s="62"/>
    </row>
    <row r="33333">
      <c r="A33333" s="61"/>
      <c r="B33333" s="61"/>
      <c r="C33333" s="61"/>
      <c r="D33333" s="57"/>
      <c r="E33333" s="62"/>
    </row>
    <row r="33334">
      <c r="A33334" s="61"/>
      <c r="B33334" s="61"/>
      <c r="C33334" s="61"/>
      <c r="D33334" s="57"/>
      <c r="E33334" s="62"/>
    </row>
    <row r="33335">
      <c r="A33335" s="61"/>
      <c r="B33335" s="61"/>
      <c r="C33335" s="61"/>
      <c r="D33335" s="57"/>
      <c r="E33335" s="62"/>
    </row>
    <row r="33336">
      <c r="A33336" s="61"/>
      <c r="B33336" s="61"/>
      <c r="C33336" s="61"/>
      <c r="D33336" s="57"/>
      <c r="E33336" s="62"/>
    </row>
    <row r="33337">
      <c r="A33337" s="61"/>
      <c r="B33337" s="61"/>
      <c r="C33337" s="61"/>
      <c r="D33337" s="57"/>
      <c r="E33337" s="62"/>
    </row>
    <row r="33338">
      <c r="A33338" s="61"/>
      <c r="B33338" s="61"/>
      <c r="C33338" s="61"/>
      <c r="D33338" s="57"/>
      <c r="E33338" s="62"/>
    </row>
    <row r="33339">
      <c r="A33339" s="61"/>
      <c r="B33339" s="61"/>
      <c r="C33339" s="61"/>
      <c r="D33339" s="57"/>
      <c r="E33339" s="62"/>
    </row>
    <row r="33340">
      <c r="A33340" s="61"/>
      <c r="B33340" s="61"/>
      <c r="C33340" s="61"/>
      <c r="D33340" s="57"/>
      <c r="E33340" s="62"/>
    </row>
    <row r="33341">
      <c r="A33341" s="61"/>
      <c r="B33341" s="61"/>
      <c r="C33341" s="61"/>
      <c r="D33341" s="57"/>
      <c r="E33341" s="62"/>
    </row>
    <row r="33342">
      <c r="A33342" s="61"/>
      <c r="B33342" s="61"/>
      <c r="C33342" s="61"/>
      <c r="D33342" s="57"/>
      <c r="E33342" s="62"/>
    </row>
    <row r="33343">
      <c r="A33343" s="61"/>
      <c r="B33343" s="61"/>
      <c r="C33343" s="61"/>
      <c r="D33343" s="57"/>
      <c r="E33343" s="62"/>
    </row>
    <row r="33344">
      <c r="A33344" s="61"/>
      <c r="B33344" s="61"/>
      <c r="C33344" s="61"/>
      <c r="D33344" s="57"/>
      <c r="E33344" s="62"/>
    </row>
    <row r="33345">
      <c r="A33345" s="61"/>
      <c r="B33345" s="61"/>
      <c r="C33345" s="61"/>
      <c r="D33345" s="57"/>
      <c r="E33345" s="62"/>
    </row>
    <row r="33346">
      <c r="A33346" s="61"/>
      <c r="B33346" s="61"/>
      <c r="C33346" s="61"/>
      <c r="D33346" s="57"/>
      <c r="E33346" s="62"/>
    </row>
    <row r="33347">
      <c r="A33347" s="61"/>
      <c r="B33347" s="61"/>
      <c r="C33347" s="61"/>
      <c r="D33347" s="57"/>
      <c r="E33347" s="62"/>
    </row>
    <row r="33348">
      <c r="A33348" s="61"/>
      <c r="B33348" s="61"/>
      <c r="C33348" s="61"/>
      <c r="D33348" s="57"/>
      <c r="E33348" s="62"/>
    </row>
    <row r="33349">
      <c r="A33349" s="61"/>
      <c r="B33349" s="61"/>
      <c r="C33349" s="61"/>
      <c r="D33349" s="57"/>
      <c r="E33349" s="62"/>
    </row>
    <row r="33350">
      <c r="A33350" s="61"/>
      <c r="B33350" s="61"/>
      <c r="C33350" s="61"/>
      <c r="D33350" s="57"/>
      <c r="E33350" s="62"/>
    </row>
    <row r="33351">
      <c r="A33351" s="61"/>
      <c r="B33351" s="61"/>
      <c r="C33351" s="61"/>
      <c r="D33351" s="57"/>
      <c r="E33351" s="62"/>
    </row>
    <row r="33352">
      <c r="A33352" s="61"/>
      <c r="B33352" s="61"/>
      <c r="C33352" s="61"/>
      <c r="D33352" s="57"/>
      <c r="E33352" s="62"/>
    </row>
    <row r="33353">
      <c r="A33353" s="61"/>
      <c r="B33353" s="61"/>
      <c r="C33353" s="61"/>
      <c r="D33353" s="57"/>
      <c r="E33353" s="62"/>
    </row>
    <row r="33354">
      <c r="A33354" s="61"/>
      <c r="B33354" s="61"/>
      <c r="C33354" s="61"/>
      <c r="D33354" s="57"/>
      <c r="E33354" s="62"/>
    </row>
    <row r="33355">
      <c r="A33355" s="61"/>
      <c r="B33355" s="61"/>
      <c r="C33355" s="61"/>
      <c r="D33355" s="57"/>
      <c r="E33355" s="62"/>
    </row>
    <row r="33356">
      <c r="A33356" s="61"/>
      <c r="B33356" s="61"/>
      <c r="C33356" s="61"/>
      <c r="D33356" s="57"/>
      <c r="E33356" s="62"/>
    </row>
    <row r="33357">
      <c r="A33357" s="61"/>
      <c r="B33357" s="61"/>
      <c r="C33357" s="61"/>
      <c r="D33357" s="57"/>
      <c r="E33357" s="62"/>
    </row>
    <row r="33358">
      <c r="A33358" s="61"/>
      <c r="B33358" s="61"/>
      <c r="C33358" s="61"/>
      <c r="D33358" s="57"/>
      <c r="E33358" s="62"/>
    </row>
    <row r="33359">
      <c r="A33359" s="61"/>
      <c r="B33359" s="61"/>
      <c r="C33359" s="61"/>
      <c r="D33359" s="57"/>
      <c r="E33359" s="62"/>
    </row>
    <row r="33360">
      <c r="A33360" s="61"/>
      <c r="B33360" s="61"/>
      <c r="C33360" s="61"/>
      <c r="D33360" s="57"/>
      <c r="E33360" s="62"/>
    </row>
    <row r="33361">
      <c r="A33361" s="61"/>
      <c r="B33361" s="61"/>
      <c r="C33361" s="61"/>
      <c r="D33361" s="57"/>
      <c r="E33361" s="62"/>
    </row>
    <row r="33362">
      <c r="A33362" s="61"/>
      <c r="B33362" s="61"/>
      <c r="C33362" s="61"/>
      <c r="D33362" s="57"/>
      <c r="E33362" s="62"/>
    </row>
    <row r="33363">
      <c r="A33363" s="61"/>
      <c r="B33363" s="61"/>
      <c r="C33363" s="61"/>
      <c r="D33363" s="57"/>
      <c r="E33363" s="62"/>
    </row>
    <row r="33364">
      <c r="A33364" s="61"/>
      <c r="B33364" s="61"/>
      <c r="C33364" s="61"/>
      <c r="D33364" s="57"/>
      <c r="E33364" s="62"/>
    </row>
    <row r="33365">
      <c r="A33365" s="61"/>
      <c r="B33365" s="61"/>
      <c r="C33365" s="61"/>
      <c r="D33365" s="57"/>
      <c r="E33365" s="62"/>
    </row>
    <row r="33366">
      <c r="A33366" s="61"/>
      <c r="B33366" s="61"/>
      <c r="C33366" s="61"/>
      <c r="D33366" s="57"/>
      <c r="E33366" s="62"/>
    </row>
    <row r="33367">
      <c r="A33367" s="61"/>
      <c r="B33367" s="61"/>
      <c r="C33367" s="61"/>
      <c r="D33367" s="57"/>
      <c r="E33367" s="62"/>
    </row>
    <row r="33368">
      <c r="A33368" s="61"/>
      <c r="B33368" s="61"/>
      <c r="C33368" s="61"/>
      <c r="D33368" s="57"/>
      <c r="E33368" s="62"/>
    </row>
    <row r="33369">
      <c r="A33369" s="61"/>
      <c r="B33369" s="61"/>
      <c r="C33369" s="61"/>
      <c r="D33369" s="57"/>
      <c r="E33369" s="62"/>
    </row>
    <row r="33370">
      <c r="A33370" s="61"/>
      <c r="B33370" s="61"/>
      <c r="C33370" s="61"/>
      <c r="D33370" s="57"/>
      <c r="E33370" s="62"/>
    </row>
    <row r="33371">
      <c r="A33371" s="61"/>
      <c r="B33371" s="61"/>
      <c r="C33371" s="61"/>
      <c r="D33371" s="57"/>
      <c r="E33371" s="62"/>
    </row>
    <row r="33372">
      <c r="A33372" s="61"/>
      <c r="B33372" s="61"/>
      <c r="C33372" s="61"/>
      <c r="D33372" s="57"/>
      <c r="E33372" s="62"/>
    </row>
    <row r="33373">
      <c r="A33373" s="61"/>
      <c r="B33373" s="61"/>
      <c r="C33373" s="61"/>
      <c r="D33373" s="57"/>
      <c r="E33373" s="62"/>
    </row>
    <row r="33374">
      <c r="A33374" s="61"/>
      <c r="B33374" s="61"/>
      <c r="C33374" s="61"/>
      <c r="D33374" s="57"/>
      <c r="E33374" s="62"/>
    </row>
    <row r="33375">
      <c r="A33375" s="61"/>
      <c r="B33375" s="61"/>
      <c r="C33375" s="61"/>
      <c r="D33375" s="57"/>
      <c r="E33375" s="62"/>
    </row>
    <row r="33376">
      <c r="A33376" s="61"/>
      <c r="B33376" s="61"/>
      <c r="C33376" s="61"/>
      <c r="D33376" s="57"/>
      <c r="E33376" s="62"/>
    </row>
    <row r="33377">
      <c r="A33377" s="61"/>
      <c r="B33377" s="61"/>
      <c r="C33377" s="61"/>
      <c r="D33377" s="57"/>
      <c r="E33377" s="62"/>
    </row>
    <row r="33378">
      <c r="A33378" s="61"/>
      <c r="B33378" s="61"/>
      <c r="C33378" s="61"/>
      <c r="D33378" s="57"/>
      <c r="E33378" s="62"/>
    </row>
    <row r="33379">
      <c r="A33379" s="61"/>
      <c r="B33379" s="61"/>
      <c r="C33379" s="61"/>
      <c r="D33379" s="57"/>
      <c r="E33379" s="62"/>
    </row>
    <row r="33380">
      <c r="A33380" s="61"/>
      <c r="B33380" s="61"/>
      <c r="C33380" s="61"/>
      <c r="D33380" s="57"/>
      <c r="E33380" s="62"/>
    </row>
    <row r="33381">
      <c r="A33381" s="61"/>
      <c r="B33381" s="61"/>
      <c r="C33381" s="61"/>
      <c r="D33381" s="57"/>
      <c r="E33381" s="62"/>
    </row>
    <row r="33382">
      <c r="A33382" s="61"/>
      <c r="B33382" s="61"/>
      <c r="C33382" s="61"/>
      <c r="D33382" s="57"/>
      <c r="E33382" s="62"/>
    </row>
    <row r="33383">
      <c r="A33383" s="61"/>
      <c r="B33383" s="61"/>
      <c r="C33383" s="61"/>
      <c r="D33383" s="57"/>
      <c r="E33383" s="62"/>
    </row>
    <row r="33384">
      <c r="A33384" s="61"/>
      <c r="B33384" s="61"/>
      <c r="C33384" s="61"/>
      <c r="D33384" s="57"/>
      <c r="E33384" s="62"/>
    </row>
    <row r="33385">
      <c r="A33385" s="61"/>
      <c r="B33385" s="61"/>
      <c r="C33385" s="61"/>
      <c r="D33385" s="57"/>
      <c r="E33385" s="62"/>
    </row>
    <row r="33386">
      <c r="A33386" s="61"/>
      <c r="B33386" s="61"/>
      <c r="C33386" s="61"/>
      <c r="D33386" s="57"/>
      <c r="E33386" s="62"/>
    </row>
    <row r="33387">
      <c r="A33387" s="61"/>
      <c r="B33387" s="61"/>
      <c r="C33387" s="61"/>
      <c r="D33387" s="57"/>
      <c r="E33387" s="62"/>
    </row>
    <row r="33388">
      <c r="A33388" s="61"/>
      <c r="B33388" s="61"/>
      <c r="C33388" s="61"/>
      <c r="D33388" s="57"/>
      <c r="E33388" s="62"/>
    </row>
    <row r="33389">
      <c r="A33389" s="61"/>
      <c r="B33389" s="61"/>
      <c r="C33389" s="61"/>
      <c r="D33389" s="57"/>
      <c r="E33389" s="62"/>
    </row>
    <row r="33390">
      <c r="A33390" s="61"/>
      <c r="B33390" s="61"/>
      <c r="C33390" s="61"/>
      <c r="D33390" s="57"/>
      <c r="E33390" s="62"/>
    </row>
    <row r="33391">
      <c r="A33391" s="61"/>
      <c r="B33391" s="61"/>
      <c r="C33391" s="61"/>
      <c r="D33391" s="57"/>
      <c r="E33391" s="62"/>
    </row>
    <row r="33392">
      <c r="A33392" s="61"/>
      <c r="B33392" s="61"/>
      <c r="C33392" s="61"/>
      <c r="D33392" s="57"/>
      <c r="E33392" s="62"/>
    </row>
    <row r="33393">
      <c r="A33393" s="61"/>
      <c r="B33393" s="61"/>
      <c r="C33393" s="61"/>
      <c r="D33393" s="57"/>
      <c r="E33393" s="62"/>
    </row>
    <row r="33394">
      <c r="A33394" s="61"/>
      <c r="B33394" s="61"/>
      <c r="C33394" s="61"/>
      <c r="D33394" s="57"/>
      <c r="E33394" s="62"/>
    </row>
    <row r="33395">
      <c r="A33395" s="61"/>
      <c r="B33395" s="61"/>
      <c r="C33395" s="61"/>
      <c r="D33395" s="57"/>
      <c r="E33395" s="62"/>
    </row>
    <row r="33396">
      <c r="A33396" s="61"/>
      <c r="B33396" s="61"/>
      <c r="C33396" s="61"/>
      <c r="D33396" s="57"/>
      <c r="E33396" s="62"/>
    </row>
    <row r="33397">
      <c r="A33397" s="61"/>
      <c r="B33397" s="61"/>
      <c r="C33397" s="61"/>
      <c r="D33397" s="57"/>
      <c r="E33397" s="62"/>
    </row>
    <row r="33398">
      <c r="A33398" s="61"/>
      <c r="B33398" s="61"/>
      <c r="C33398" s="61"/>
      <c r="D33398" s="57"/>
      <c r="E33398" s="62"/>
    </row>
    <row r="33399">
      <c r="A33399" s="61"/>
      <c r="B33399" s="61"/>
      <c r="C33399" s="61"/>
      <c r="D33399" s="57"/>
      <c r="E33399" s="62"/>
    </row>
    <row r="33400">
      <c r="A33400" s="61"/>
      <c r="B33400" s="61"/>
      <c r="C33400" s="61"/>
      <c r="D33400" s="57"/>
      <c r="E33400" s="62"/>
    </row>
    <row r="33401">
      <c r="A33401" s="61"/>
      <c r="B33401" s="61"/>
      <c r="C33401" s="61"/>
      <c r="D33401" s="57"/>
      <c r="E33401" s="62"/>
    </row>
    <row r="33402">
      <c r="A33402" s="61"/>
      <c r="B33402" s="61"/>
      <c r="C33402" s="61"/>
      <c r="D33402" s="57"/>
      <c r="E33402" s="62"/>
    </row>
    <row r="33403">
      <c r="A33403" s="61"/>
      <c r="B33403" s="61"/>
      <c r="C33403" s="61"/>
      <c r="D33403" s="57"/>
      <c r="E33403" s="62"/>
    </row>
    <row r="33404">
      <c r="A33404" s="61"/>
      <c r="B33404" s="61"/>
      <c r="C33404" s="61"/>
      <c r="D33404" s="57"/>
      <c r="E33404" s="62"/>
    </row>
    <row r="33405">
      <c r="A33405" s="61"/>
      <c r="B33405" s="61"/>
      <c r="C33405" s="61"/>
      <c r="D33405" s="57"/>
      <c r="E33405" s="62"/>
    </row>
    <row r="33406">
      <c r="A33406" s="61"/>
      <c r="B33406" s="61"/>
      <c r="C33406" s="61"/>
      <c r="D33406" s="57"/>
      <c r="E33406" s="62"/>
    </row>
    <row r="33407">
      <c r="A33407" s="61"/>
      <c r="B33407" s="61"/>
      <c r="C33407" s="61"/>
      <c r="D33407" s="57"/>
      <c r="E33407" s="62"/>
    </row>
    <row r="33408">
      <c r="A33408" s="61"/>
      <c r="B33408" s="61"/>
      <c r="C33408" s="61"/>
      <c r="D33408" s="57"/>
      <c r="E33408" s="62"/>
    </row>
    <row r="33409">
      <c r="A33409" s="61"/>
      <c r="B33409" s="61"/>
      <c r="C33409" s="61"/>
      <c r="D33409" s="57"/>
      <c r="E33409" s="62"/>
    </row>
    <row r="33410">
      <c r="A33410" s="61"/>
      <c r="B33410" s="61"/>
      <c r="C33410" s="61"/>
      <c r="D33410" s="57"/>
      <c r="E33410" s="62"/>
    </row>
    <row r="33411">
      <c r="A33411" s="61"/>
      <c r="B33411" s="61"/>
      <c r="C33411" s="61"/>
      <c r="D33411" s="57"/>
      <c r="E33411" s="62"/>
    </row>
    <row r="33412">
      <c r="A33412" s="61"/>
      <c r="B33412" s="61"/>
      <c r="C33412" s="61"/>
      <c r="D33412" s="57"/>
      <c r="E33412" s="62"/>
    </row>
    <row r="33413">
      <c r="A33413" s="61"/>
      <c r="B33413" s="61"/>
      <c r="C33413" s="61"/>
      <c r="D33413" s="57"/>
      <c r="E33413" s="62"/>
    </row>
    <row r="33414">
      <c r="A33414" s="61"/>
      <c r="B33414" s="61"/>
      <c r="C33414" s="61"/>
      <c r="D33414" s="57"/>
      <c r="E33414" s="62"/>
    </row>
    <row r="33415">
      <c r="A33415" s="61"/>
      <c r="B33415" s="61"/>
      <c r="C33415" s="61"/>
      <c r="D33415" s="57"/>
      <c r="E33415" s="62"/>
    </row>
    <row r="33416">
      <c r="A33416" s="61"/>
      <c r="B33416" s="61"/>
      <c r="C33416" s="61"/>
      <c r="D33416" s="57"/>
      <c r="E33416" s="62"/>
    </row>
    <row r="33417">
      <c r="A33417" s="61"/>
      <c r="B33417" s="61"/>
      <c r="C33417" s="61"/>
      <c r="D33417" s="57"/>
      <c r="E33417" s="62"/>
    </row>
    <row r="33418">
      <c r="A33418" s="61"/>
      <c r="B33418" s="61"/>
      <c r="C33418" s="61"/>
      <c r="D33418" s="57"/>
      <c r="E33418" s="62"/>
    </row>
    <row r="33419">
      <c r="A33419" s="61"/>
      <c r="B33419" s="61"/>
      <c r="C33419" s="61"/>
      <c r="D33419" s="57"/>
      <c r="E33419" s="62"/>
    </row>
    <row r="33420">
      <c r="A33420" s="61"/>
      <c r="B33420" s="61"/>
      <c r="C33420" s="61"/>
      <c r="D33420" s="57"/>
      <c r="E33420" s="62"/>
    </row>
    <row r="33421">
      <c r="A33421" s="61"/>
      <c r="B33421" s="61"/>
      <c r="C33421" s="61"/>
      <c r="D33421" s="57"/>
      <c r="E33421" s="62"/>
    </row>
    <row r="33422">
      <c r="A33422" s="61"/>
      <c r="B33422" s="61"/>
      <c r="C33422" s="61"/>
      <c r="D33422" s="57"/>
      <c r="E33422" s="62"/>
    </row>
    <row r="33423">
      <c r="A33423" s="61"/>
      <c r="B33423" s="61"/>
      <c r="C33423" s="61"/>
      <c r="D33423" s="57"/>
      <c r="E33423" s="62"/>
    </row>
    <row r="33424">
      <c r="A33424" s="61"/>
      <c r="B33424" s="61"/>
      <c r="C33424" s="61"/>
      <c r="D33424" s="57"/>
      <c r="E33424" s="62"/>
    </row>
    <row r="33425">
      <c r="A33425" s="61"/>
      <c r="B33425" s="61"/>
      <c r="C33425" s="61"/>
      <c r="D33425" s="57"/>
      <c r="E33425" s="62"/>
    </row>
    <row r="33426">
      <c r="A33426" s="61"/>
      <c r="B33426" s="61"/>
      <c r="C33426" s="61"/>
      <c r="D33426" s="57"/>
      <c r="E33426" s="62"/>
    </row>
    <row r="33427">
      <c r="A33427" s="61"/>
      <c r="B33427" s="61"/>
      <c r="C33427" s="61"/>
      <c r="D33427" s="57"/>
      <c r="E33427" s="62"/>
    </row>
    <row r="33428">
      <c r="A33428" s="61"/>
      <c r="B33428" s="61"/>
      <c r="C33428" s="61"/>
      <c r="D33428" s="57"/>
      <c r="E33428" s="62"/>
    </row>
    <row r="33429">
      <c r="A33429" s="61"/>
      <c r="B33429" s="61"/>
      <c r="C33429" s="61"/>
      <c r="D33429" s="57"/>
      <c r="E33429" s="62"/>
    </row>
    <row r="33430">
      <c r="A33430" s="61"/>
      <c r="B33430" s="61"/>
      <c r="C33430" s="61"/>
      <c r="D33430" s="57"/>
      <c r="E33430" s="62"/>
    </row>
    <row r="33431">
      <c r="A33431" s="61"/>
      <c r="B33431" s="61"/>
      <c r="C33431" s="61"/>
      <c r="D33431" s="57"/>
      <c r="E33431" s="62"/>
    </row>
    <row r="33432">
      <c r="A33432" s="61"/>
      <c r="B33432" s="61"/>
      <c r="C33432" s="61"/>
      <c r="D33432" s="57"/>
      <c r="E33432" s="62"/>
    </row>
    <row r="33433">
      <c r="A33433" s="61"/>
      <c r="B33433" s="61"/>
      <c r="C33433" s="61"/>
      <c r="D33433" s="57"/>
      <c r="E33433" s="62"/>
    </row>
    <row r="33434">
      <c r="A33434" s="61"/>
      <c r="B33434" s="61"/>
      <c r="C33434" s="61"/>
      <c r="D33434" s="57"/>
      <c r="E33434" s="62"/>
    </row>
    <row r="33435">
      <c r="A33435" s="61"/>
      <c r="B33435" s="61"/>
      <c r="C33435" s="61"/>
      <c r="D33435" s="57"/>
      <c r="E33435" s="62"/>
    </row>
    <row r="33436">
      <c r="A33436" s="61"/>
      <c r="B33436" s="61"/>
      <c r="C33436" s="61"/>
      <c r="D33436" s="57"/>
      <c r="E33436" s="62"/>
    </row>
    <row r="33437">
      <c r="A33437" s="61"/>
      <c r="B33437" s="61"/>
      <c r="C33437" s="61"/>
      <c r="D33437" s="57"/>
      <c r="E33437" s="62"/>
    </row>
    <row r="33438">
      <c r="A33438" s="61"/>
      <c r="B33438" s="61"/>
      <c r="C33438" s="61"/>
      <c r="D33438" s="57"/>
      <c r="E33438" s="62"/>
    </row>
    <row r="33439">
      <c r="A33439" s="61"/>
      <c r="B33439" s="61"/>
      <c r="C33439" s="61"/>
      <c r="D33439" s="57"/>
      <c r="E33439" s="62"/>
    </row>
    <row r="33440">
      <c r="A33440" s="61"/>
      <c r="B33440" s="61"/>
      <c r="C33440" s="61"/>
      <c r="D33440" s="57"/>
      <c r="E33440" s="62"/>
    </row>
    <row r="33441">
      <c r="A33441" s="61"/>
      <c r="B33441" s="61"/>
      <c r="C33441" s="61"/>
      <c r="D33441" s="57"/>
      <c r="E33441" s="62"/>
    </row>
    <row r="33442">
      <c r="A33442" s="61"/>
      <c r="B33442" s="61"/>
      <c r="C33442" s="61"/>
      <c r="D33442" s="57"/>
      <c r="E33442" s="62"/>
    </row>
    <row r="33443">
      <c r="A33443" s="61"/>
      <c r="B33443" s="61"/>
      <c r="C33443" s="61"/>
      <c r="D33443" s="57"/>
      <c r="E33443" s="62"/>
    </row>
    <row r="33444">
      <c r="A33444" s="61"/>
      <c r="B33444" s="61"/>
      <c r="C33444" s="61"/>
      <c r="D33444" s="57"/>
      <c r="E33444" s="62"/>
    </row>
    <row r="33445">
      <c r="A33445" s="61"/>
      <c r="B33445" s="61"/>
      <c r="C33445" s="61"/>
      <c r="D33445" s="57"/>
      <c r="E33445" s="62"/>
    </row>
    <row r="33446">
      <c r="A33446" s="61"/>
      <c r="B33446" s="61"/>
      <c r="C33446" s="61"/>
      <c r="D33446" s="57"/>
      <c r="E33446" s="62"/>
    </row>
    <row r="33447">
      <c r="A33447" s="61"/>
      <c r="B33447" s="61"/>
      <c r="C33447" s="61"/>
      <c r="D33447" s="57"/>
      <c r="E33447" s="62"/>
    </row>
    <row r="33448">
      <c r="A33448" s="61"/>
      <c r="B33448" s="61"/>
      <c r="C33448" s="61"/>
      <c r="D33448" s="57"/>
      <c r="E33448" s="62"/>
    </row>
    <row r="33449">
      <c r="A33449" s="61"/>
      <c r="B33449" s="61"/>
      <c r="C33449" s="61"/>
      <c r="D33449" s="57"/>
      <c r="E33449" s="62"/>
    </row>
    <row r="33450">
      <c r="A33450" s="61"/>
      <c r="B33450" s="61"/>
      <c r="C33450" s="61"/>
      <c r="D33450" s="57"/>
      <c r="E33450" s="62"/>
    </row>
    <row r="33451">
      <c r="A33451" s="61"/>
      <c r="B33451" s="61"/>
      <c r="C33451" s="61"/>
      <c r="D33451" s="57"/>
      <c r="E33451" s="62"/>
    </row>
    <row r="33452">
      <c r="A33452" s="61"/>
      <c r="B33452" s="61"/>
      <c r="C33452" s="61"/>
      <c r="D33452" s="57"/>
      <c r="E33452" s="62"/>
    </row>
    <row r="33453">
      <c r="A33453" s="61"/>
      <c r="B33453" s="61"/>
      <c r="C33453" s="61"/>
      <c r="D33453" s="57"/>
      <c r="E33453" s="62"/>
    </row>
    <row r="33454">
      <c r="A33454" s="61"/>
      <c r="B33454" s="61"/>
      <c r="C33454" s="61"/>
      <c r="D33454" s="57"/>
      <c r="E33454" s="62"/>
    </row>
    <row r="33455">
      <c r="A33455" s="61"/>
      <c r="B33455" s="61"/>
      <c r="C33455" s="61"/>
      <c r="D33455" s="57"/>
      <c r="E33455" s="62"/>
    </row>
    <row r="33456">
      <c r="A33456" s="61"/>
      <c r="B33456" s="61"/>
      <c r="C33456" s="61"/>
      <c r="D33456" s="57"/>
      <c r="E33456" s="62"/>
    </row>
    <row r="33457">
      <c r="A33457" s="61"/>
      <c r="B33457" s="61"/>
      <c r="C33457" s="61"/>
      <c r="D33457" s="57"/>
      <c r="E33457" s="62"/>
    </row>
    <row r="33458">
      <c r="A33458" s="61"/>
      <c r="B33458" s="61"/>
      <c r="C33458" s="61"/>
      <c r="D33458" s="57"/>
      <c r="E33458" s="62"/>
    </row>
    <row r="33459">
      <c r="A33459" s="61"/>
      <c r="B33459" s="61"/>
      <c r="C33459" s="61"/>
      <c r="D33459" s="57"/>
      <c r="E33459" s="62"/>
    </row>
    <row r="33460">
      <c r="A33460" s="61"/>
      <c r="B33460" s="61"/>
      <c r="C33460" s="61"/>
      <c r="D33460" s="57"/>
      <c r="E33460" s="62"/>
    </row>
    <row r="33461">
      <c r="A33461" s="61"/>
      <c r="B33461" s="61"/>
      <c r="C33461" s="61"/>
      <c r="D33461" s="57"/>
      <c r="E33461" s="62"/>
    </row>
    <row r="33462">
      <c r="A33462" s="61"/>
      <c r="B33462" s="61"/>
      <c r="C33462" s="61"/>
      <c r="D33462" s="57"/>
      <c r="E33462" s="62"/>
    </row>
    <row r="33463">
      <c r="A33463" s="61"/>
      <c r="B33463" s="61"/>
      <c r="C33463" s="61"/>
      <c r="D33463" s="57"/>
      <c r="E33463" s="62"/>
    </row>
    <row r="33464">
      <c r="A33464" s="61"/>
      <c r="B33464" s="61"/>
      <c r="C33464" s="61"/>
      <c r="D33464" s="57"/>
      <c r="E33464" s="62"/>
    </row>
    <row r="33465">
      <c r="A33465" s="61"/>
      <c r="B33465" s="61"/>
      <c r="C33465" s="61"/>
      <c r="D33465" s="57"/>
      <c r="E33465" s="62"/>
    </row>
    <row r="33466">
      <c r="A33466" s="61"/>
      <c r="B33466" s="61"/>
      <c r="C33466" s="61"/>
      <c r="D33466" s="57"/>
      <c r="E33466" s="62"/>
    </row>
    <row r="33467">
      <c r="A33467" s="61"/>
      <c r="B33467" s="61"/>
      <c r="C33467" s="61"/>
      <c r="D33467" s="57"/>
      <c r="E33467" s="62"/>
    </row>
    <row r="33468">
      <c r="A33468" s="61"/>
      <c r="B33468" s="61"/>
      <c r="C33468" s="61"/>
      <c r="D33468" s="57"/>
      <c r="E33468" s="62"/>
    </row>
    <row r="33469">
      <c r="A33469" s="61"/>
      <c r="B33469" s="61"/>
      <c r="C33469" s="61"/>
      <c r="D33469" s="57"/>
      <c r="E33469" s="62"/>
    </row>
    <row r="33470">
      <c r="A33470" s="61"/>
      <c r="B33470" s="61"/>
      <c r="C33470" s="61"/>
      <c r="D33470" s="57"/>
      <c r="E33470" s="62"/>
    </row>
    <row r="33471">
      <c r="A33471" s="61"/>
      <c r="B33471" s="61"/>
      <c r="C33471" s="61"/>
      <c r="D33471" s="57"/>
      <c r="E33471" s="62"/>
    </row>
    <row r="33472">
      <c r="A33472" s="61"/>
      <c r="B33472" s="61"/>
      <c r="C33472" s="61"/>
      <c r="D33472" s="57"/>
      <c r="E33472" s="62"/>
    </row>
    <row r="33473">
      <c r="A33473" s="61"/>
      <c r="B33473" s="61"/>
      <c r="C33473" s="61"/>
      <c r="D33473" s="57"/>
      <c r="E33473" s="62"/>
    </row>
    <row r="33474">
      <c r="A33474" s="61"/>
      <c r="B33474" s="61"/>
      <c r="C33474" s="61"/>
      <c r="D33474" s="57"/>
      <c r="E33474" s="62"/>
    </row>
    <row r="33475">
      <c r="A33475" s="61"/>
      <c r="B33475" s="61"/>
      <c r="C33475" s="61"/>
      <c r="D33475" s="57"/>
      <c r="E33475" s="62"/>
    </row>
    <row r="33476">
      <c r="A33476" s="61"/>
      <c r="B33476" s="61"/>
      <c r="C33476" s="61"/>
      <c r="D33476" s="57"/>
      <c r="E33476" s="62"/>
    </row>
    <row r="33477">
      <c r="A33477" s="61"/>
      <c r="B33477" s="61"/>
      <c r="C33477" s="61"/>
      <c r="D33477" s="57"/>
      <c r="E33477" s="62"/>
    </row>
    <row r="33478">
      <c r="A33478" s="61"/>
      <c r="B33478" s="61"/>
      <c r="C33478" s="61"/>
      <c r="D33478" s="57"/>
      <c r="E33478" s="62"/>
    </row>
    <row r="33479">
      <c r="A33479" s="61"/>
      <c r="B33479" s="61"/>
      <c r="C33479" s="61"/>
      <c r="D33479" s="57"/>
      <c r="E33479" s="62"/>
    </row>
    <row r="33480">
      <c r="A33480" s="61"/>
      <c r="B33480" s="61"/>
      <c r="C33480" s="61"/>
      <c r="D33480" s="57"/>
      <c r="E33480" s="62"/>
    </row>
    <row r="33481">
      <c r="A33481" s="61"/>
      <c r="B33481" s="61"/>
      <c r="C33481" s="61"/>
      <c r="D33481" s="57"/>
      <c r="E33481" s="62"/>
    </row>
    <row r="33482">
      <c r="A33482" s="61"/>
      <c r="B33482" s="61"/>
      <c r="C33482" s="61"/>
      <c r="D33482" s="57"/>
      <c r="E33482" s="62"/>
    </row>
    <row r="33483">
      <c r="A33483" s="61"/>
      <c r="B33483" s="61"/>
      <c r="C33483" s="61"/>
      <c r="D33483" s="57"/>
      <c r="E33483" s="62"/>
    </row>
    <row r="33484">
      <c r="A33484" s="61"/>
      <c r="B33484" s="61"/>
      <c r="C33484" s="61"/>
      <c r="D33484" s="57"/>
      <c r="E33484" s="62"/>
    </row>
    <row r="33485">
      <c r="A33485" s="61"/>
      <c r="B33485" s="61"/>
      <c r="C33485" s="61"/>
      <c r="D33485" s="57"/>
      <c r="E33485" s="62"/>
    </row>
    <row r="33486">
      <c r="A33486" s="61"/>
      <c r="B33486" s="61"/>
      <c r="C33486" s="61"/>
      <c r="D33486" s="57"/>
      <c r="E33486" s="62"/>
    </row>
    <row r="33487">
      <c r="A33487" s="61"/>
      <c r="B33487" s="61"/>
      <c r="C33487" s="61"/>
      <c r="D33487" s="57"/>
      <c r="E33487" s="62"/>
    </row>
    <row r="33488">
      <c r="A33488" s="61"/>
      <c r="B33488" s="61"/>
      <c r="C33488" s="61"/>
      <c r="D33488" s="57"/>
      <c r="E33488" s="62"/>
    </row>
    <row r="33489">
      <c r="A33489" s="61"/>
      <c r="B33489" s="61"/>
      <c r="C33489" s="61"/>
      <c r="D33489" s="57"/>
      <c r="E33489" s="62"/>
    </row>
    <row r="33490">
      <c r="A33490" s="61"/>
      <c r="B33490" s="61"/>
      <c r="C33490" s="61"/>
      <c r="D33490" s="57"/>
      <c r="E33490" s="62"/>
    </row>
    <row r="33491">
      <c r="A33491" s="61"/>
      <c r="B33491" s="61"/>
      <c r="C33491" s="61"/>
      <c r="D33491" s="57"/>
      <c r="E33491" s="62"/>
    </row>
    <row r="33492">
      <c r="A33492" s="61"/>
      <c r="B33492" s="61"/>
      <c r="C33492" s="61"/>
      <c r="D33492" s="57"/>
      <c r="E33492" s="62"/>
    </row>
    <row r="33493">
      <c r="A33493" s="61"/>
      <c r="B33493" s="61"/>
      <c r="C33493" s="61"/>
      <c r="D33493" s="57"/>
      <c r="E33493" s="62"/>
    </row>
    <row r="33494">
      <c r="A33494" s="61"/>
      <c r="B33494" s="61"/>
      <c r="C33494" s="61"/>
      <c r="D33494" s="57"/>
      <c r="E33494" s="62"/>
    </row>
    <row r="33495">
      <c r="A33495" s="61"/>
      <c r="B33495" s="61"/>
      <c r="C33495" s="61"/>
      <c r="D33495" s="57"/>
      <c r="E33495" s="62"/>
    </row>
    <row r="33496">
      <c r="A33496" s="61"/>
      <c r="B33496" s="61"/>
      <c r="C33496" s="61"/>
      <c r="D33496" s="57"/>
      <c r="E33496" s="62"/>
    </row>
    <row r="33497">
      <c r="A33497" s="61"/>
      <c r="B33497" s="61"/>
      <c r="C33497" s="61"/>
      <c r="D33497" s="57"/>
      <c r="E33497" s="62"/>
    </row>
    <row r="33498">
      <c r="A33498" s="61"/>
      <c r="B33498" s="61"/>
      <c r="C33498" s="61"/>
      <c r="D33498" s="57"/>
      <c r="E33498" s="62"/>
    </row>
    <row r="33499">
      <c r="A33499" s="61"/>
      <c r="B33499" s="61"/>
      <c r="C33499" s="61"/>
      <c r="D33499" s="57"/>
      <c r="E33499" s="62"/>
    </row>
    <row r="33500">
      <c r="A33500" s="61"/>
      <c r="B33500" s="61"/>
      <c r="C33500" s="61"/>
      <c r="D33500" s="57"/>
      <c r="E33500" s="62"/>
    </row>
    <row r="33501">
      <c r="A33501" s="61"/>
      <c r="B33501" s="61"/>
      <c r="C33501" s="61"/>
      <c r="D33501" s="57"/>
      <c r="E33501" s="62"/>
    </row>
    <row r="33502">
      <c r="A33502" s="61"/>
      <c r="B33502" s="61"/>
      <c r="C33502" s="61"/>
      <c r="D33502" s="57"/>
      <c r="E33502" s="62"/>
    </row>
    <row r="33503">
      <c r="A33503" s="61"/>
      <c r="B33503" s="61"/>
      <c r="C33503" s="61"/>
      <c r="D33503" s="57"/>
      <c r="E33503" s="62"/>
    </row>
    <row r="33504">
      <c r="A33504" s="61"/>
      <c r="B33504" s="61"/>
      <c r="C33504" s="61"/>
      <c r="D33504" s="57"/>
      <c r="E33504" s="62"/>
    </row>
    <row r="33505">
      <c r="A33505" s="61"/>
      <c r="B33505" s="61"/>
      <c r="C33505" s="61"/>
      <c r="D33505" s="57"/>
      <c r="E33505" s="62"/>
    </row>
    <row r="33506">
      <c r="A33506" s="61"/>
      <c r="B33506" s="61"/>
      <c r="C33506" s="61"/>
      <c r="D33506" s="57"/>
      <c r="E33506" s="62"/>
    </row>
    <row r="33507">
      <c r="A33507" s="61"/>
      <c r="B33507" s="61"/>
      <c r="C33507" s="61"/>
      <c r="D33507" s="57"/>
      <c r="E33507" s="62"/>
    </row>
    <row r="33508">
      <c r="A33508" s="61"/>
      <c r="B33508" s="61"/>
      <c r="C33508" s="61"/>
      <c r="D33508" s="57"/>
      <c r="E33508" s="62"/>
    </row>
    <row r="33509">
      <c r="A33509" s="61"/>
      <c r="B33509" s="61"/>
      <c r="C33509" s="61"/>
      <c r="D33509" s="57"/>
      <c r="E33509" s="62"/>
    </row>
    <row r="33510">
      <c r="A33510" s="61"/>
      <c r="B33510" s="61"/>
      <c r="C33510" s="61"/>
      <c r="D33510" s="57"/>
      <c r="E33510" s="62"/>
    </row>
    <row r="33511">
      <c r="A33511" s="61"/>
      <c r="B33511" s="61"/>
      <c r="C33511" s="61"/>
      <c r="D33511" s="57"/>
      <c r="E33511" s="62"/>
    </row>
    <row r="33512">
      <c r="A33512" s="61"/>
      <c r="B33512" s="61"/>
      <c r="C33512" s="61"/>
      <c r="D33512" s="57"/>
      <c r="E33512" s="62"/>
    </row>
    <row r="33513">
      <c r="A33513" s="61"/>
      <c r="B33513" s="61"/>
      <c r="C33513" s="61"/>
      <c r="D33513" s="57"/>
      <c r="E33513" s="62"/>
    </row>
    <row r="33514">
      <c r="A33514" s="61"/>
      <c r="B33514" s="61"/>
      <c r="C33514" s="61"/>
      <c r="D33514" s="57"/>
      <c r="E33514" s="62"/>
    </row>
    <row r="33515">
      <c r="A33515" s="61"/>
      <c r="B33515" s="61"/>
      <c r="C33515" s="61"/>
      <c r="D33515" s="57"/>
      <c r="E33515" s="62"/>
    </row>
    <row r="33516">
      <c r="A33516" s="61"/>
      <c r="B33516" s="61"/>
      <c r="C33516" s="61"/>
      <c r="D33516" s="57"/>
      <c r="E33516" s="62"/>
    </row>
    <row r="33517">
      <c r="A33517" s="61"/>
      <c r="B33517" s="61"/>
      <c r="C33517" s="61"/>
      <c r="D33517" s="57"/>
      <c r="E33517" s="62"/>
    </row>
    <row r="33518">
      <c r="A33518" s="61"/>
      <c r="B33518" s="61"/>
      <c r="C33518" s="61"/>
      <c r="D33518" s="57"/>
      <c r="E33518" s="62"/>
    </row>
    <row r="33519">
      <c r="A33519" s="61"/>
      <c r="B33519" s="61"/>
      <c r="C33519" s="61"/>
      <c r="D33519" s="57"/>
      <c r="E33519" s="62"/>
    </row>
    <row r="33520">
      <c r="A33520" s="61"/>
      <c r="B33520" s="61"/>
      <c r="C33520" s="61"/>
      <c r="D33520" s="57"/>
      <c r="E33520" s="62"/>
    </row>
    <row r="33521">
      <c r="A33521" s="61"/>
      <c r="B33521" s="61"/>
      <c r="C33521" s="61"/>
      <c r="D33521" s="57"/>
      <c r="E33521" s="62"/>
    </row>
    <row r="33522">
      <c r="A33522" s="61"/>
      <c r="B33522" s="61"/>
      <c r="C33522" s="61"/>
      <c r="D33522" s="57"/>
      <c r="E33522" s="62"/>
    </row>
    <row r="33523">
      <c r="A33523" s="61"/>
      <c r="B33523" s="61"/>
      <c r="C33523" s="61"/>
      <c r="D33523" s="57"/>
      <c r="E33523" s="62"/>
    </row>
    <row r="33524">
      <c r="A33524" s="61"/>
      <c r="B33524" s="61"/>
      <c r="C33524" s="61"/>
      <c r="D33524" s="57"/>
      <c r="E33524" s="62"/>
    </row>
    <row r="33525">
      <c r="A33525" s="61"/>
      <c r="B33525" s="61"/>
      <c r="C33525" s="61"/>
      <c r="D33525" s="57"/>
      <c r="E33525" s="62"/>
    </row>
    <row r="33526">
      <c r="A33526" s="61"/>
      <c r="B33526" s="61"/>
      <c r="C33526" s="61"/>
      <c r="D33526" s="57"/>
      <c r="E33526" s="62"/>
    </row>
    <row r="33527">
      <c r="A33527" s="61"/>
      <c r="B33527" s="61"/>
      <c r="C33527" s="61"/>
      <c r="D33527" s="57"/>
      <c r="E33527" s="62"/>
    </row>
    <row r="33528">
      <c r="A33528" s="61"/>
      <c r="B33528" s="61"/>
      <c r="C33528" s="61"/>
      <c r="D33528" s="57"/>
      <c r="E33528" s="62"/>
    </row>
    <row r="33529">
      <c r="A33529" s="61"/>
      <c r="B33529" s="61"/>
      <c r="C33529" s="61"/>
      <c r="D33529" s="57"/>
      <c r="E33529" s="62"/>
    </row>
    <row r="33530">
      <c r="A33530" s="61"/>
      <c r="B33530" s="61"/>
      <c r="C33530" s="61"/>
      <c r="D33530" s="57"/>
      <c r="E33530" s="62"/>
    </row>
    <row r="33531">
      <c r="A33531" s="61"/>
      <c r="B33531" s="61"/>
      <c r="C33531" s="61"/>
      <c r="D33531" s="57"/>
      <c r="E33531" s="62"/>
    </row>
    <row r="33532">
      <c r="A33532" s="61"/>
      <c r="B33532" s="61"/>
      <c r="C33532" s="61"/>
      <c r="D33532" s="57"/>
      <c r="E33532" s="62"/>
    </row>
    <row r="33533">
      <c r="A33533" s="61"/>
      <c r="B33533" s="61"/>
      <c r="C33533" s="61"/>
      <c r="D33533" s="57"/>
      <c r="E33533" s="62"/>
    </row>
    <row r="33534">
      <c r="A33534" s="61"/>
      <c r="B33534" s="61"/>
      <c r="C33534" s="61"/>
      <c r="D33534" s="57"/>
      <c r="E33534" s="62"/>
    </row>
    <row r="33535">
      <c r="A33535" s="61"/>
      <c r="B33535" s="61"/>
      <c r="C33535" s="61"/>
      <c r="D33535" s="57"/>
      <c r="E33535" s="62"/>
    </row>
    <row r="33536">
      <c r="A33536" s="61"/>
      <c r="B33536" s="61"/>
      <c r="C33536" s="61"/>
      <c r="D33536" s="57"/>
      <c r="E33536" s="62"/>
    </row>
    <row r="33537">
      <c r="A33537" s="61"/>
      <c r="B33537" s="61"/>
      <c r="C33537" s="61"/>
      <c r="D33537" s="57"/>
      <c r="E33537" s="62"/>
    </row>
    <row r="33538">
      <c r="A33538" s="61"/>
      <c r="B33538" s="61"/>
      <c r="C33538" s="61"/>
      <c r="D33538" s="57"/>
      <c r="E33538" s="62"/>
    </row>
    <row r="33539">
      <c r="A33539" s="61"/>
      <c r="B33539" s="61"/>
      <c r="C33539" s="61"/>
      <c r="D33539" s="57"/>
      <c r="E33539" s="62"/>
    </row>
    <row r="33540">
      <c r="A33540" s="61"/>
      <c r="B33540" s="61"/>
      <c r="C33540" s="61"/>
      <c r="D33540" s="57"/>
      <c r="E33540" s="62"/>
    </row>
    <row r="33541">
      <c r="A33541" s="61"/>
      <c r="B33541" s="61"/>
      <c r="C33541" s="61"/>
      <c r="D33541" s="57"/>
      <c r="E33541" s="62"/>
    </row>
    <row r="33542">
      <c r="A33542" s="61"/>
      <c r="B33542" s="61"/>
      <c r="C33542" s="61"/>
      <c r="D33542" s="57"/>
      <c r="E33542" s="62"/>
    </row>
    <row r="33543">
      <c r="A33543" s="61"/>
      <c r="B33543" s="61"/>
      <c r="C33543" s="61"/>
      <c r="D33543" s="57"/>
      <c r="E33543" s="62"/>
    </row>
    <row r="33544">
      <c r="A33544" s="61"/>
      <c r="B33544" s="61"/>
      <c r="C33544" s="61"/>
      <c r="D33544" s="57"/>
      <c r="E33544" s="62"/>
    </row>
    <row r="33545">
      <c r="A33545" s="61"/>
      <c r="B33545" s="61"/>
      <c r="C33545" s="61"/>
      <c r="D33545" s="57"/>
      <c r="E33545" s="62"/>
    </row>
    <row r="33546">
      <c r="A33546" s="61"/>
      <c r="B33546" s="61"/>
      <c r="C33546" s="61"/>
      <c r="D33546" s="57"/>
      <c r="E33546" s="62"/>
    </row>
    <row r="33547">
      <c r="A33547" s="61"/>
      <c r="B33547" s="61"/>
      <c r="C33547" s="61"/>
      <c r="D33547" s="57"/>
      <c r="E33547" s="62"/>
    </row>
    <row r="33548">
      <c r="A33548" s="61"/>
      <c r="B33548" s="61"/>
      <c r="C33548" s="61"/>
      <c r="D33548" s="57"/>
      <c r="E33548" s="62"/>
    </row>
    <row r="33549">
      <c r="A33549" s="61"/>
      <c r="B33549" s="61"/>
      <c r="C33549" s="61"/>
      <c r="D33549" s="57"/>
      <c r="E33549" s="62"/>
    </row>
    <row r="33550">
      <c r="A33550" s="61"/>
      <c r="B33550" s="61"/>
      <c r="C33550" s="61"/>
      <c r="D33550" s="57"/>
      <c r="E33550" s="62"/>
    </row>
    <row r="33551">
      <c r="A33551" s="61"/>
      <c r="B33551" s="61"/>
      <c r="C33551" s="61"/>
      <c r="D33551" s="57"/>
      <c r="E33551" s="62"/>
    </row>
    <row r="33552">
      <c r="A33552" s="61"/>
      <c r="B33552" s="61"/>
      <c r="C33552" s="61"/>
      <c r="D33552" s="57"/>
      <c r="E33552" s="62"/>
    </row>
    <row r="33553">
      <c r="A33553" s="61"/>
      <c r="B33553" s="61"/>
      <c r="C33553" s="61"/>
      <c r="D33553" s="57"/>
      <c r="E33553" s="62"/>
    </row>
    <row r="33554">
      <c r="A33554" s="61"/>
      <c r="B33554" s="61"/>
      <c r="C33554" s="61"/>
      <c r="D33554" s="57"/>
      <c r="E33554" s="62"/>
    </row>
    <row r="33555">
      <c r="A33555" s="61"/>
      <c r="B33555" s="61"/>
      <c r="C33555" s="61"/>
      <c r="D33555" s="57"/>
      <c r="E33555" s="62"/>
    </row>
    <row r="33556">
      <c r="A33556" s="61"/>
      <c r="B33556" s="61"/>
      <c r="C33556" s="61"/>
      <c r="D33556" s="57"/>
      <c r="E33556" s="62"/>
    </row>
    <row r="33557">
      <c r="A33557" s="61"/>
      <c r="B33557" s="61"/>
      <c r="C33557" s="61"/>
      <c r="D33557" s="57"/>
      <c r="E33557" s="62"/>
    </row>
    <row r="33558">
      <c r="A33558" s="61"/>
      <c r="B33558" s="61"/>
      <c r="C33558" s="61"/>
      <c r="D33558" s="57"/>
      <c r="E33558" s="62"/>
    </row>
    <row r="33559">
      <c r="A33559" s="61"/>
      <c r="B33559" s="61"/>
      <c r="C33559" s="61"/>
      <c r="D33559" s="57"/>
      <c r="E33559" s="62"/>
    </row>
    <row r="33560">
      <c r="A33560" s="61"/>
      <c r="B33560" s="61"/>
      <c r="C33560" s="61"/>
      <c r="D33560" s="57"/>
      <c r="E33560" s="62"/>
    </row>
    <row r="33561">
      <c r="A33561" s="61"/>
      <c r="B33561" s="61"/>
      <c r="C33561" s="61"/>
      <c r="D33561" s="57"/>
      <c r="E33561" s="62"/>
    </row>
    <row r="33562">
      <c r="A33562" s="61"/>
      <c r="B33562" s="61"/>
      <c r="C33562" s="61"/>
      <c r="D33562" s="57"/>
      <c r="E33562" s="62"/>
    </row>
    <row r="33563">
      <c r="A33563" s="61"/>
      <c r="B33563" s="61"/>
      <c r="C33563" s="61"/>
      <c r="D33563" s="57"/>
      <c r="E33563" s="62"/>
    </row>
    <row r="33564">
      <c r="A33564" s="61"/>
      <c r="B33564" s="61"/>
      <c r="C33564" s="61"/>
      <c r="D33564" s="57"/>
      <c r="E33564" s="62"/>
    </row>
    <row r="33565">
      <c r="A33565" s="61"/>
      <c r="B33565" s="61"/>
      <c r="C33565" s="61"/>
      <c r="D33565" s="57"/>
      <c r="E33565" s="62"/>
    </row>
    <row r="33566">
      <c r="A33566" s="61"/>
      <c r="B33566" s="61"/>
      <c r="C33566" s="61"/>
      <c r="D33566" s="57"/>
      <c r="E33566" s="62"/>
    </row>
    <row r="33567">
      <c r="A33567" s="61"/>
      <c r="B33567" s="61"/>
      <c r="C33567" s="61"/>
      <c r="D33567" s="57"/>
      <c r="E33567" s="62"/>
    </row>
    <row r="33568">
      <c r="A33568" s="61"/>
      <c r="B33568" s="61"/>
      <c r="C33568" s="61"/>
      <c r="D33568" s="57"/>
      <c r="E33568" s="62"/>
    </row>
    <row r="33569">
      <c r="A33569" s="61"/>
      <c r="B33569" s="61"/>
      <c r="C33569" s="61"/>
      <c r="D33569" s="57"/>
      <c r="E33569" s="62"/>
    </row>
    <row r="33570">
      <c r="A33570" s="61"/>
      <c r="B33570" s="61"/>
      <c r="C33570" s="61"/>
      <c r="D33570" s="57"/>
      <c r="E33570" s="62"/>
    </row>
    <row r="33571">
      <c r="A33571" s="61"/>
      <c r="B33571" s="61"/>
      <c r="C33571" s="61"/>
      <c r="D33571" s="57"/>
      <c r="E33571" s="62"/>
    </row>
    <row r="33572">
      <c r="A33572" s="61"/>
      <c r="B33572" s="61"/>
      <c r="C33572" s="61"/>
      <c r="D33572" s="57"/>
      <c r="E33572" s="62"/>
    </row>
    <row r="33573">
      <c r="A33573" s="61"/>
      <c r="B33573" s="61"/>
      <c r="C33573" s="61"/>
      <c r="D33573" s="57"/>
      <c r="E33573" s="62"/>
    </row>
    <row r="33574">
      <c r="A33574" s="61"/>
      <c r="B33574" s="61"/>
      <c r="C33574" s="61"/>
      <c r="D33574" s="57"/>
      <c r="E33574" s="62"/>
    </row>
    <row r="33575">
      <c r="A33575" s="61"/>
      <c r="B33575" s="61"/>
      <c r="C33575" s="61"/>
      <c r="D33575" s="57"/>
      <c r="E33575" s="62"/>
    </row>
    <row r="33576">
      <c r="A33576" s="61"/>
      <c r="B33576" s="61"/>
      <c r="C33576" s="61"/>
      <c r="D33576" s="57"/>
      <c r="E33576" s="62"/>
    </row>
    <row r="33577">
      <c r="A33577" s="61"/>
      <c r="B33577" s="61"/>
      <c r="C33577" s="61"/>
      <c r="D33577" s="57"/>
      <c r="E33577" s="62"/>
    </row>
    <row r="33578">
      <c r="A33578" s="61"/>
      <c r="B33578" s="61"/>
      <c r="C33578" s="61"/>
      <c r="D33578" s="57"/>
      <c r="E33578" s="62"/>
    </row>
    <row r="33579">
      <c r="A33579" s="61"/>
      <c r="B33579" s="61"/>
      <c r="C33579" s="61"/>
      <c r="D33579" s="57"/>
      <c r="E33579" s="62"/>
    </row>
    <row r="33580">
      <c r="A33580" s="61"/>
      <c r="B33580" s="61"/>
      <c r="C33580" s="61"/>
      <c r="D33580" s="57"/>
      <c r="E33580" s="62"/>
    </row>
    <row r="33581">
      <c r="A33581" s="61"/>
      <c r="B33581" s="61"/>
      <c r="C33581" s="61"/>
      <c r="D33581" s="57"/>
      <c r="E33581" s="62"/>
    </row>
    <row r="33582">
      <c r="A33582" s="61"/>
      <c r="B33582" s="61"/>
      <c r="C33582" s="61"/>
      <c r="D33582" s="57"/>
      <c r="E33582" s="62"/>
    </row>
    <row r="33583">
      <c r="A33583" s="61"/>
      <c r="B33583" s="61"/>
      <c r="C33583" s="61"/>
      <c r="D33583" s="57"/>
      <c r="E33583" s="62"/>
    </row>
    <row r="33584">
      <c r="A33584" s="61"/>
      <c r="B33584" s="61"/>
      <c r="C33584" s="61"/>
      <c r="D33584" s="57"/>
      <c r="E33584" s="62"/>
    </row>
    <row r="33585">
      <c r="A33585" s="61"/>
      <c r="B33585" s="61"/>
      <c r="C33585" s="61"/>
      <c r="D33585" s="57"/>
      <c r="E33585" s="62"/>
    </row>
    <row r="33586">
      <c r="A33586" s="61"/>
      <c r="B33586" s="61"/>
      <c r="C33586" s="61"/>
      <c r="D33586" s="57"/>
      <c r="E33586" s="62"/>
    </row>
    <row r="33587">
      <c r="A33587" s="61"/>
      <c r="B33587" s="61"/>
      <c r="C33587" s="61"/>
      <c r="D33587" s="57"/>
      <c r="E33587" s="62"/>
    </row>
    <row r="33588">
      <c r="A33588" s="61"/>
      <c r="B33588" s="61"/>
      <c r="C33588" s="61"/>
      <c r="D33588" s="57"/>
      <c r="E33588" s="62"/>
    </row>
    <row r="33589">
      <c r="A33589" s="61"/>
      <c r="B33589" s="61"/>
      <c r="C33589" s="61"/>
      <c r="D33589" s="57"/>
      <c r="E33589" s="62"/>
    </row>
    <row r="33590">
      <c r="A33590" s="61"/>
      <c r="B33590" s="61"/>
      <c r="C33590" s="61"/>
      <c r="D33590" s="57"/>
      <c r="E33590" s="62"/>
    </row>
    <row r="33591">
      <c r="A33591" s="61"/>
      <c r="B33591" s="61"/>
      <c r="C33591" s="61"/>
      <c r="D33591" s="57"/>
      <c r="E33591" s="62"/>
    </row>
    <row r="33592">
      <c r="A33592" s="61"/>
      <c r="B33592" s="61"/>
      <c r="C33592" s="61"/>
      <c r="D33592" s="57"/>
      <c r="E33592" s="62"/>
    </row>
    <row r="33593">
      <c r="A33593" s="61"/>
      <c r="B33593" s="61"/>
      <c r="C33593" s="61"/>
      <c r="D33593" s="57"/>
      <c r="E33593" s="62"/>
    </row>
    <row r="33594">
      <c r="A33594" s="61"/>
      <c r="B33594" s="61"/>
      <c r="C33594" s="61"/>
      <c r="D33594" s="57"/>
      <c r="E33594" s="62"/>
    </row>
    <row r="33595">
      <c r="A33595" s="61"/>
      <c r="B33595" s="61"/>
      <c r="C33595" s="61"/>
      <c r="D33595" s="57"/>
      <c r="E33595" s="62"/>
    </row>
    <row r="33596">
      <c r="A33596" s="61"/>
      <c r="B33596" s="61"/>
      <c r="C33596" s="61"/>
      <c r="D33596" s="57"/>
      <c r="E33596" s="62"/>
    </row>
    <row r="33597">
      <c r="A33597" s="61"/>
      <c r="B33597" s="61"/>
      <c r="C33597" s="61"/>
      <c r="D33597" s="57"/>
      <c r="E33597" s="62"/>
    </row>
    <row r="33598">
      <c r="A33598" s="61"/>
      <c r="B33598" s="61"/>
      <c r="C33598" s="61"/>
      <c r="D33598" s="57"/>
      <c r="E33598" s="62"/>
    </row>
    <row r="33599">
      <c r="A33599" s="61"/>
      <c r="B33599" s="61"/>
      <c r="C33599" s="61"/>
      <c r="D33599" s="57"/>
      <c r="E33599" s="62"/>
    </row>
    <row r="33600">
      <c r="A33600" s="61"/>
      <c r="B33600" s="61"/>
      <c r="C33600" s="61"/>
      <c r="D33600" s="57"/>
      <c r="E33600" s="62"/>
    </row>
    <row r="33601">
      <c r="A33601" s="61"/>
      <c r="B33601" s="61"/>
      <c r="C33601" s="61"/>
      <c r="D33601" s="57"/>
      <c r="E33601" s="62"/>
    </row>
    <row r="33602">
      <c r="A33602" s="61"/>
      <c r="B33602" s="61"/>
      <c r="C33602" s="61"/>
      <c r="D33602" s="57"/>
      <c r="E33602" s="62"/>
    </row>
    <row r="33603">
      <c r="A33603" s="61"/>
      <c r="B33603" s="61"/>
      <c r="C33603" s="61"/>
      <c r="D33603" s="57"/>
      <c r="E33603" s="62"/>
    </row>
    <row r="33604">
      <c r="A33604" s="61"/>
      <c r="B33604" s="61"/>
      <c r="C33604" s="61"/>
      <c r="D33604" s="57"/>
      <c r="E33604" s="62"/>
    </row>
    <row r="33605">
      <c r="A33605" s="61"/>
      <c r="B33605" s="61"/>
      <c r="C33605" s="61"/>
      <c r="D33605" s="57"/>
      <c r="E33605" s="62"/>
    </row>
    <row r="33606">
      <c r="A33606" s="61"/>
      <c r="B33606" s="61"/>
      <c r="C33606" s="61"/>
      <c r="D33606" s="57"/>
      <c r="E33606" s="62"/>
    </row>
    <row r="33607">
      <c r="A33607" s="61"/>
      <c r="B33607" s="61"/>
      <c r="C33607" s="61"/>
      <c r="D33607" s="57"/>
      <c r="E33607" s="62"/>
    </row>
    <row r="33608">
      <c r="A33608" s="61"/>
      <c r="B33608" s="61"/>
      <c r="C33608" s="61"/>
      <c r="D33608" s="57"/>
      <c r="E33608" s="62"/>
    </row>
    <row r="33609">
      <c r="A33609" s="61"/>
      <c r="B33609" s="61"/>
      <c r="C33609" s="61"/>
      <c r="D33609" s="57"/>
      <c r="E33609" s="62"/>
    </row>
    <row r="33610">
      <c r="A33610" s="61"/>
      <c r="B33610" s="61"/>
      <c r="C33610" s="61"/>
      <c r="D33610" s="57"/>
      <c r="E33610" s="62"/>
    </row>
    <row r="33611">
      <c r="A33611" s="61"/>
      <c r="B33611" s="61"/>
      <c r="C33611" s="61"/>
      <c r="D33611" s="57"/>
      <c r="E33611" s="62"/>
    </row>
    <row r="33612">
      <c r="A33612" s="61"/>
      <c r="B33612" s="61"/>
      <c r="C33612" s="61"/>
      <c r="D33612" s="57"/>
      <c r="E33612" s="62"/>
    </row>
    <row r="33613">
      <c r="A33613" s="61"/>
      <c r="B33613" s="61"/>
      <c r="C33613" s="61"/>
      <c r="D33613" s="57"/>
      <c r="E33613" s="62"/>
    </row>
    <row r="33614">
      <c r="A33614" s="61"/>
      <c r="B33614" s="61"/>
      <c r="C33614" s="61"/>
      <c r="D33614" s="57"/>
      <c r="E33614" s="62"/>
    </row>
    <row r="33615">
      <c r="A33615" s="61"/>
      <c r="B33615" s="61"/>
      <c r="C33615" s="61"/>
      <c r="D33615" s="57"/>
      <c r="E33615" s="62"/>
    </row>
    <row r="33616">
      <c r="A33616" s="61"/>
      <c r="B33616" s="61"/>
      <c r="C33616" s="61"/>
      <c r="D33616" s="57"/>
      <c r="E33616" s="62"/>
    </row>
    <row r="33617">
      <c r="A33617" s="61"/>
      <c r="B33617" s="61"/>
      <c r="C33617" s="61"/>
      <c r="D33617" s="57"/>
      <c r="E33617" s="62"/>
    </row>
    <row r="33618">
      <c r="A33618" s="61"/>
      <c r="B33618" s="61"/>
      <c r="C33618" s="61"/>
      <c r="D33618" s="57"/>
      <c r="E33618" s="62"/>
    </row>
    <row r="33619">
      <c r="A33619" s="61"/>
      <c r="B33619" s="61"/>
      <c r="C33619" s="61"/>
      <c r="D33619" s="57"/>
      <c r="E33619" s="62"/>
    </row>
    <row r="33620">
      <c r="A33620" s="61"/>
      <c r="B33620" s="61"/>
      <c r="C33620" s="61"/>
      <c r="D33620" s="57"/>
      <c r="E33620" s="62"/>
    </row>
    <row r="33621">
      <c r="A33621" s="61"/>
      <c r="B33621" s="61"/>
      <c r="C33621" s="61"/>
      <c r="D33621" s="57"/>
      <c r="E33621" s="62"/>
    </row>
    <row r="33622">
      <c r="A33622" s="61"/>
      <c r="B33622" s="61"/>
      <c r="C33622" s="61"/>
      <c r="D33622" s="57"/>
      <c r="E33622" s="62"/>
    </row>
    <row r="33623">
      <c r="A33623" s="61"/>
      <c r="B33623" s="61"/>
      <c r="C33623" s="61"/>
      <c r="D33623" s="57"/>
      <c r="E33623" s="62"/>
    </row>
    <row r="33624">
      <c r="A33624" s="61"/>
      <c r="B33624" s="61"/>
      <c r="C33624" s="61"/>
      <c r="D33624" s="57"/>
      <c r="E33624" s="62"/>
    </row>
    <row r="33625">
      <c r="A33625" s="61"/>
      <c r="B33625" s="61"/>
      <c r="C33625" s="61"/>
      <c r="D33625" s="57"/>
      <c r="E33625" s="62"/>
    </row>
    <row r="33626">
      <c r="A33626" s="61"/>
      <c r="B33626" s="61"/>
      <c r="C33626" s="61"/>
      <c r="D33626" s="57"/>
      <c r="E33626" s="62"/>
    </row>
    <row r="33627">
      <c r="A33627" s="61"/>
      <c r="B33627" s="61"/>
      <c r="C33627" s="61"/>
      <c r="D33627" s="57"/>
      <c r="E33627" s="62"/>
    </row>
    <row r="33628">
      <c r="A33628" s="61"/>
      <c r="B33628" s="61"/>
      <c r="C33628" s="61"/>
      <c r="D33628" s="57"/>
      <c r="E33628" s="62"/>
    </row>
    <row r="33629">
      <c r="A33629" s="61"/>
      <c r="B33629" s="61"/>
      <c r="C33629" s="61"/>
      <c r="D33629" s="57"/>
      <c r="E33629" s="62"/>
    </row>
    <row r="33630">
      <c r="A33630" s="61"/>
      <c r="B33630" s="61"/>
      <c r="C33630" s="61"/>
      <c r="D33630" s="57"/>
      <c r="E33630" s="62"/>
    </row>
    <row r="33631">
      <c r="A33631" s="61"/>
      <c r="B33631" s="61"/>
      <c r="C33631" s="61"/>
      <c r="D33631" s="57"/>
      <c r="E33631" s="62"/>
    </row>
    <row r="33632">
      <c r="A33632" s="61"/>
      <c r="B33632" s="61"/>
      <c r="C33632" s="61"/>
      <c r="D33632" s="57"/>
      <c r="E33632" s="62"/>
    </row>
    <row r="33633">
      <c r="A33633" s="61"/>
      <c r="B33633" s="61"/>
      <c r="C33633" s="61"/>
      <c r="D33633" s="57"/>
      <c r="E33633" s="62"/>
    </row>
    <row r="33634">
      <c r="A33634" s="61"/>
      <c r="B33634" s="61"/>
      <c r="C33634" s="61"/>
      <c r="D33634" s="57"/>
      <c r="E33634" s="62"/>
    </row>
    <row r="33635">
      <c r="A33635" s="61"/>
      <c r="B33635" s="61"/>
      <c r="C33635" s="61"/>
      <c r="D33635" s="57"/>
      <c r="E33635" s="62"/>
    </row>
    <row r="33636">
      <c r="A33636" s="61"/>
      <c r="B33636" s="61"/>
      <c r="C33636" s="61"/>
      <c r="D33636" s="57"/>
      <c r="E33636" s="62"/>
    </row>
    <row r="33637">
      <c r="A33637" s="61"/>
      <c r="B33637" s="61"/>
      <c r="C33637" s="61"/>
      <c r="D33637" s="57"/>
      <c r="E33637" s="62"/>
    </row>
    <row r="33638">
      <c r="A33638" s="61"/>
      <c r="B33638" s="61"/>
      <c r="C33638" s="61"/>
      <c r="D33638" s="57"/>
      <c r="E33638" s="62"/>
    </row>
    <row r="33639">
      <c r="A33639" s="61"/>
      <c r="B33639" s="61"/>
      <c r="C33639" s="61"/>
      <c r="D33639" s="57"/>
      <c r="E33639" s="62"/>
    </row>
    <row r="33640">
      <c r="A33640" s="61"/>
      <c r="B33640" s="61"/>
      <c r="C33640" s="61"/>
      <c r="D33640" s="57"/>
      <c r="E33640" s="62"/>
    </row>
    <row r="33641">
      <c r="A33641" s="61"/>
      <c r="B33641" s="61"/>
      <c r="C33641" s="61"/>
      <c r="D33641" s="57"/>
      <c r="E33641" s="62"/>
    </row>
    <row r="33642">
      <c r="A33642" s="61"/>
      <c r="B33642" s="61"/>
      <c r="C33642" s="61"/>
      <c r="D33642" s="57"/>
      <c r="E33642" s="62"/>
    </row>
    <row r="33643">
      <c r="A33643" s="61"/>
      <c r="B33643" s="61"/>
      <c r="C33643" s="61"/>
      <c r="D33643" s="57"/>
      <c r="E33643" s="62"/>
    </row>
    <row r="33644">
      <c r="A33644" s="61"/>
      <c r="B33644" s="61"/>
      <c r="C33644" s="61"/>
      <c r="D33644" s="57"/>
      <c r="E33644" s="62"/>
    </row>
    <row r="33645">
      <c r="A33645" s="61"/>
      <c r="B33645" s="61"/>
      <c r="C33645" s="61"/>
      <c r="D33645" s="57"/>
      <c r="E33645" s="62"/>
    </row>
    <row r="33646">
      <c r="A33646" s="61"/>
      <c r="B33646" s="61"/>
      <c r="C33646" s="61"/>
      <c r="D33646" s="57"/>
      <c r="E33646" s="62"/>
    </row>
    <row r="33647">
      <c r="A33647" s="61"/>
      <c r="B33647" s="61"/>
      <c r="C33647" s="61"/>
      <c r="D33647" s="57"/>
      <c r="E33647" s="62"/>
    </row>
    <row r="33648">
      <c r="A33648" s="61"/>
      <c r="B33648" s="61"/>
      <c r="C33648" s="61"/>
      <c r="D33648" s="57"/>
      <c r="E33648" s="62"/>
    </row>
    <row r="33649">
      <c r="A33649" s="61"/>
      <c r="B33649" s="61"/>
      <c r="C33649" s="61"/>
      <c r="D33649" s="57"/>
      <c r="E33649" s="62"/>
    </row>
    <row r="33650">
      <c r="A33650" s="61"/>
      <c r="B33650" s="61"/>
      <c r="C33650" s="61"/>
      <c r="D33650" s="57"/>
      <c r="E33650" s="62"/>
    </row>
    <row r="33651">
      <c r="A33651" s="61"/>
      <c r="B33651" s="61"/>
      <c r="C33651" s="61"/>
      <c r="D33651" s="57"/>
      <c r="E33651" s="62"/>
    </row>
    <row r="33652">
      <c r="A33652" s="61"/>
      <c r="B33652" s="61"/>
      <c r="C33652" s="61"/>
      <c r="D33652" s="57"/>
      <c r="E33652" s="62"/>
    </row>
    <row r="33653">
      <c r="A33653" s="61"/>
      <c r="B33653" s="61"/>
      <c r="C33653" s="61"/>
      <c r="D33653" s="57"/>
      <c r="E33653" s="62"/>
    </row>
    <row r="33654">
      <c r="A33654" s="61"/>
      <c r="B33654" s="61"/>
      <c r="C33654" s="61"/>
      <c r="D33654" s="57"/>
      <c r="E33654" s="62"/>
    </row>
    <row r="33655">
      <c r="A33655" s="61"/>
      <c r="B33655" s="61"/>
      <c r="C33655" s="61"/>
      <c r="D33655" s="57"/>
      <c r="E33655" s="62"/>
    </row>
    <row r="33656">
      <c r="A33656" s="61"/>
      <c r="B33656" s="61"/>
      <c r="C33656" s="61"/>
      <c r="D33656" s="57"/>
      <c r="E33656" s="62"/>
    </row>
    <row r="33657">
      <c r="A33657" s="61"/>
      <c r="B33657" s="61"/>
      <c r="C33657" s="61"/>
      <c r="D33657" s="57"/>
      <c r="E33657" s="62"/>
    </row>
    <row r="33658">
      <c r="A33658" s="61"/>
      <c r="B33658" s="61"/>
      <c r="C33658" s="61"/>
      <c r="D33658" s="57"/>
      <c r="E33658" s="62"/>
    </row>
    <row r="33659">
      <c r="A33659" s="61"/>
      <c r="B33659" s="61"/>
      <c r="C33659" s="61"/>
      <c r="D33659" s="57"/>
      <c r="E33659" s="62"/>
    </row>
    <row r="33660">
      <c r="A33660" s="61"/>
      <c r="B33660" s="61"/>
      <c r="C33660" s="61"/>
      <c r="D33660" s="57"/>
      <c r="E33660" s="62"/>
    </row>
    <row r="33661">
      <c r="A33661" s="61"/>
      <c r="B33661" s="61"/>
      <c r="C33661" s="61"/>
      <c r="D33661" s="57"/>
      <c r="E33661" s="62"/>
    </row>
    <row r="33662">
      <c r="A33662" s="61"/>
      <c r="B33662" s="61"/>
      <c r="C33662" s="61"/>
      <c r="D33662" s="57"/>
      <c r="E33662" s="62"/>
    </row>
    <row r="33663">
      <c r="A33663" s="61"/>
      <c r="B33663" s="61"/>
      <c r="C33663" s="61"/>
      <c r="D33663" s="57"/>
      <c r="E33663" s="62"/>
    </row>
    <row r="33664">
      <c r="A33664" s="61"/>
      <c r="B33664" s="61"/>
      <c r="C33664" s="61"/>
      <c r="D33664" s="57"/>
      <c r="E33664" s="62"/>
    </row>
    <row r="33665">
      <c r="A33665" s="61"/>
      <c r="B33665" s="61"/>
      <c r="C33665" s="61"/>
      <c r="D33665" s="57"/>
      <c r="E33665" s="62"/>
    </row>
    <row r="33666">
      <c r="A33666" s="61"/>
      <c r="B33666" s="61"/>
      <c r="C33666" s="61"/>
      <c r="D33666" s="57"/>
      <c r="E33666" s="62"/>
    </row>
    <row r="33667">
      <c r="A33667" s="61"/>
      <c r="B33667" s="61"/>
      <c r="C33667" s="61"/>
      <c r="D33667" s="57"/>
      <c r="E33667" s="62"/>
    </row>
    <row r="33668">
      <c r="A33668" s="61"/>
      <c r="B33668" s="61"/>
      <c r="C33668" s="61"/>
      <c r="D33668" s="57"/>
      <c r="E33668" s="62"/>
    </row>
    <row r="33669">
      <c r="A33669" s="61"/>
      <c r="B33669" s="61"/>
      <c r="C33669" s="61"/>
      <c r="D33669" s="57"/>
      <c r="E33669" s="62"/>
    </row>
    <row r="33670">
      <c r="A33670" s="61"/>
      <c r="B33670" s="61"/>
      <c r="C33670" s="61"/>
      <c r="D33670" s="57"/>
      <c r="E33670" s="62"/>
    </row>
    <row r="33671">
      <c r="A33671" s="61"/>
      <c r="B33671" s="61"/>
      <c r="C33671" s="61"/>
      <c r="D33671" s="57"/>
      <c r="E33671" s="62"/>
    </row>
    <row r="33672">
      <c r="A33672" s="61"/>
      <c r="B33672" s="61"/>
      <c r="C33672" s="61"/>
      <c r="D33672" s="57"/>
      <c r="E33672" s="62"/>
    </row>
    <row r="33673">
      <c r="A33673" s="61"/>
      <c r="B33673" s="61"/>
      <c r="C33673" s="61"/>
      <c r="D33673" s="57"/>
      <c r="E33673" s="62"/>
    </row>
    <row r="33674">
      <c r="A33674" s="61"/>
      <c r="B33674" s="61"/>
      <c r="C33674" s="61"/>
      <c r="D33674" s="57"/>
      <c r="E33674" s="62"/>
    </row>
    <row r="33675">
      <c r="A33675" s="61"/>
      <c r="B33675" s="61"/>
      <c r="C33675" s="61"/>
      <c r="D33675" s="57"/>
      <c r="E33675" s="62"/>
    </row>
    <row r="33676">
      <c r="A33676" s="61"/>
      <c r="B33676" s="61"/>
      <c r="C33676" s="61"/>
      <c r="D33676" s="57"/>
      <c r="E33676" s="62"/>
    </row>
    <row r="33677">
      <c r="A33677" s="61"/>
      <c r="B33677" s="61"/>
      <c r="C33677" s="61"/>
      <c r="D33677" s="57"/>
      <c r="E33677" s="62"/>
    </row>
    <row r="33678">
      <c r="A33678" s="61"/>
      <c r="B33678" s="61"/>
      <c r="C33678" s="61"/>
      <c r="D33678" s="57"/>
      <c r="E33678" s="62"/>
    </row>
    <row r="33679">
      <c r="A33679" s="61"/>
      <c r="B33679" s="61"/>
      <c r="C33679" s="61"/>
      <c r="D33679" s="57"/>
      <c r="E33679" s="62"/>
    </row>
    <row r="33680">
      <c r="A33680" s="61"/>
      <c r="B33680" s="61"/>
      <c r="C33680" s="61"/>
      <c r="D33680" s="57"/>
      <c r="E33680" s="62"/>
    </row>
    <row r="33681">
      <c r="A33681" s="61"/>
      <c r="B33681" s="61"/>
      <c r="C33681" s="61"/>
      <c r="D33681" s="57"/>
      <c r="E33681" s="62"/>
    </row>
    <row r="33682">
      <c r="A33682" s="61"/>
      <c r="B33682" s="61"/>
      <c r="C33682" s="61"/>
      <c r="D33682" s="57"/>
      <c r="E33682" s="62"/>
    </row>
    <row r="33683">
      <c r="A33683" s="61"/>
      <c r="B33683" s="61"/>
      <c r="C33683" s="61"/>
      <c r="D33683" s="57"/>
      <c r="E33683" s="62"/>
    </row>
    <row r="33684">
      <c r="A33684" s="61"/>
      <c r="B33684" s="61"/>
      <c r="C33684" s="61"/>
      <c r="D33684" s="57"/>
      <c r="E33684" s="62"/>
    </row>
    <row r="33685">
      <c r="A33685" s="61"/>
      <c r="B33685" s="61"/>
      <c r="C33685" s="61"/>
      <c r="D33685" s="57"/>
      <c r="E33685" s="62"/>
    </row>
    <row r="33686">
      <c r="A33686" s="61"/>
      <c r="B33686" s="61"/>
      <c r="C33686" s="61"/>
      <c r="D33686" s="57"/>
      <c r="E33686" s="62"/>
    </row>
    <row r="33687">
      <c r="A33687" s="61"/>
      <c r="B33687" s="61"/>
      <c r="C33687" s="61"/>
      <c r="D33687" s="57"/>
      <c r="E33687" s="62"/>
    </row>
    <row r="33688">
      <c r="A33688" s="61"/>
      <c r="B33688" s="61"/>
      <c r="C33688" s="61"/>
      <c r="D33688" s="57"/>
      <c r="E33688" s="62"/>
    </row>
    <row r="33689">
      <c r="A33689" s="61"/>
      <c r="B33689" s="61"/>
      <c r="C33689" s="61"/>
      <c r="D33689" s="57"/>
      <c r="E33689" s="62"/>
    </row>
    <row r="33690">
      <c r="A33690" s="61"/>
      <c r="B33690" s="61"/>
      <c r="C33690" s="61"/>
      <c r="D33690" s="57"/>
      <c r="E33690" s="62"/>
    </row>
    <row r="33691">
      <c r="A33691" s="61"/>
      <c r="B33691" s="61"/>
      <c r="C33691" s="61"/>
      <c r="D33691" s="57"/>
      <c r="E33691" s="62"/>
    </row>
    <row r="33692">
      <c r="A33692" s="61"/>
      <c r="B33692" s="61"/>
      <c r="C33692" s="61"/>
      <c r="D33692" s="57"/>
      <c r="E33692" s="62"/>
    </row>
    <row r="33693">
      <c r="A33693" s="61"/>
      <c r="B33693" s="61"/>
      <c r="C33693" s="61"/>
      <c r="D33693" s="57"/>
      <c r="E33693" s="62"/>
    </row>
    <row r="33694">
      <c r="A33694" s="61"/>
      <c r="B33694" s="61"/>
      <c r="C33694" s="61"/>
      <c r="D33694" s="57"/>
      <c r="E33694" s="62"/>
    </row>
    <row r="33695">
      <c r="A33695" s="61"/>
      <c r="B33695" s="61"/>
      <c r="C33695" s="61"/>
      <c r="D33695" s="57"/>
      <c r="E33695" s="62"/>
    </row>
    <row r="33696">
      <c r="A33696" s="61"/>
      <c r="B33696" s="61"/>
      <c r="C33696" s="61"/>
      <c r="D33696" s="57"/>
      <c r="E33696" s="62"/>
    </row>
    <row r="33697">
      <c r="A33697" s="61"/>
      <c r="B33697" s="61"/>
      <c r="C33697" s="61"/>
      <c r="D33697" s="57"/>
      <c r="E33697" s="62"/>
    </row>
    <row r="33698">
      <c r="A33698" s="61"/>
      <c r="B33698" s="61"/>
      <c r="C33698" s="61"/>
      <c r="D33698" s="57"/>
      <c r="E33698" s="62"/>
    </row>
    <row r="33699">
      <c r="A33699" s="61"/>
      <c r="B33699" s="61"/>
      <c r="C33699" s="61"/>
      <c r="D33699" s="57"/>
      <c r="E33699" s="62"/>
    </row>
    <row r="33700">
      <c r="A33700" s="61"/>
      <c r="B33700" s="61"/>
      <c r="C33700" s="61"/>
      <c r="D33700" s="57"/>
      <c r="E33700" s="62"/>
    </row>
    <row r="33701">
      <c r="A33701" s="61"/>
      <c r="B33701" s="61"/>
      <c r="C33701" s="61"/>
      <c r="D33701" s="57"/>
      <c r="E33701" s="62"/>
    </row>
    <row r="33702">
      <c r="A33702" s="61"/>
      <c r="B33702" s="61"/>
      <c r="C33702" s="61"/>
      <c r="D33702" s="57"/>
      <c r="E33702" s="62"/>
    </row>
    <row r="33703">
      <c r="A33703" s="61"/>
      <c r="B33703" s="61"/>
      <c r="C33703" s="61"/>
      <c r="D33703" s="57"/>
      <c r="E33703" s="62"/>
    </row>
    <row r="33704">
      <c r="A33704" s="61"/>
      <c r="B33704" s="61"/>
      <c r="C33704" s="61"/>
      <c r="D33704" s="57"/>
      <c r="E33704" s="62"/>
    </row>
    <row r="33705">
      <c r="A33705" s="61"/>
      <c r="B33705" s="61"/>
      <c r="C33705" s="61"/>
      <c r="D33705" s="57"/>
      <c r="E33705" s="62"/>
    </row>
    <row r="33706">
      <c r="A33706" s="61"/>
      <c r="B33706" s="61"/>
      <c r="C33706" s="61"/>
      <c r="D33706" s="57"/>
      <c r="E33706" s="62"/>
    </row>
    <row r="33707">
      <c r="A33707" s="61"/>
      <c r="B33707" s="61"/>
      <c r="C33707" s="61"/>
      <c r="D33707" s="57"/>
      <c r="E33707" s="62"/>
    </row>
    <row r="33708">
      <c r="A33708" s="61"/>
      <c r="B33708" s="61"/>
      <c r="C33708" s="61"/>
      <c r="D33708" s="57"/>
      <c r="E33708" s="62"/>
    </row>
    <row r="33709">
      <c r="A33709" s="61"/>
      <c r="B33709" s="61"/>
      <c r="C33709" s="61"/>
      <c r="D33709" s="57"/>
      <c r="E33709" s="62"/>
    </row>
    <row r="33710">
      <c r="A33710" s="61"/>
      <c r="B33710" s="61"/>
      <c r="C33710" s="61"/>
      <c r="D33710" s="57"/>
      <c r="E33710" s="62"/>
    </row>
    <row r="33711">
      <c r="A33711" s="61"/>
      <c r="B33711" s="61"/>
      <c r="C33711" s="61"/>
      <c r="D33711" s="57"/>
      <c r="E33711" s="62"/>
    </row>
    <row r="33712">
      <c r="A33712" s="61"/>
      <c r="B33712" s="61"/>
      <c r="C33712" s="61"/>
      <c r="D33712" s="57"/>
      <c r="E33712" s="62"/>
    </row>
    <row r="33713">
      <c r="A33713" s="61"/>
      <c r="B33713" s="61"/>
      <c r="C33713" s="61"/>
      <c r="D33713" s="57"/>
      <c r="E33713" s="62"/>
    </row>
    <row r="33714">
      <c r="A33714" s="61"/>
      <c r="B33714" s="61"/>
      <c r="C33714" s="61"/>
      <c r="D33714" s="57"/>
      <c r="E33714" s="62"/>
    </row>
    <row r="33715">
      <c r="A33715" s="61"/>
      <c r="B33715" s="61"/>
      <c r="C33715" s="61"/>
      <c r="D33715" s="57"/>
      <c r="E33715" s="62"/>
    </row>
    <row r="33716">
      <c r="A33716" s="61"/>
      <c r="B33716" s="61"/>
      <c r="C33716" s="61"/>
      <c r="D33716" s="57"/>
      <c r="E33716" s="62"/>
    </row>
    <row r="33717">
      <c r="A33717" s="61"/>
      <c r="B33717" s="61"/>
      <c r="C33717" s="61"/>
      <c r="D33717" s="57"/>
      <c r="E33717" s="62"/>
    </row>
    <row r="33718">
      <c r="A33718" s="61"/>
      <c r="B33718" s="61"/>
      <c r="C33718" s="61"/>
      <c r="D33718" s="57"/>
      <c r="E33718" s="62"/>
    </row>
    <row r="33719">
      <c r="A33719" s="61"/>
      <c r="B33719" s="61"/>
      <c r="C33719" s="61"/>
      <c r="D33719" s="57"/>
      <c r="E33719" s="62"/>
    </row>
    <row r="33720">
      <c r="A33720" s="61"/>
      <c r="B33720" s="61"/>
      <c r="C33720" s="61"/>
      <c r="D33720" s="57"/>
      <c r="E33720" s="62"/>
    </row>
    <row r="33721">
      <c r="A33721" s="61"/>
      <c r="B33721" s="61"/>
      <c r="C33721" s="61"/>
      <c r="D33721" s="57"/>
      <c r="E33721" s="62"/>
    </row>
    <row r="33722">
      <c r="A33722" s="61"/>
      <c r="B33722" s="61"/>
      <c r="C33722" s="61"/>
      <c r="D33722" s="57"/>
      <c r="E33722" s="62"/>
    </row>
    <row r="33723">
      <c r="A33723" s="61"/>
      <c r="B33723" s="61"/>
      <c r="C33723" s="61"/>
      <c r="D33723" s="57"/>
      <c r="E33723" s="62"/>
    </row>
    <row r="33724">
      <c r="A33724" s="61"/>
      <c r="B33724" s="61"/>
      <c r="C33724" s="61"/>
      <c r="D33724" s="57"/>
      <c r="E33724" s="62"/>
    </row>
    <row r="33725">
      <c r="A33725" s="61"/>
      <c r="B33725" s="61"/>
      <c r="C33725" s="61"/>
      <c r="D33725" s="57"/>
      <c r="E33725" s="62"/>
    </row>
    <row r="33726">
      <c r="A33726" s="61"/>
      <c r="B33726" s="61"/>
      <c r="C33726" s="61"/>
      <c r="D33726" s="57"/>
      <c r="E33726" s="62"/>
    </row>
    <row r="33727">
      <c r="A33727" s="61"/>
      <c r="B33727" s="61"/>
      <c r="C33727" s="61"/>
      <c r="D33727" s="57"/>
      <c r="E33727" s="62"/>
    </row>
    <row r="33728">
      <c r="A33728" s="61"/>
      <c r="B33728" s="61"/>
      <c r="C33728" s="61"/>
      <c r="D33728" s="57"/>
      <c r="E33728" s="62"/>
    </row>
    <row r="33729">
      <c r="A33729" s="61"/>
      <c r="B33729" s="61"/>
      <c r="C33729" s="61"/>
      <c r="D33729" s="57"/>
      <c r="E33729" s="62"/>
    </row>
    <row r="33730">
      <c r="A33730" s="61"/>
      <c r="B33730" s="61"/>
      <c r="C33730" s="61"/>
      <c r="D33730" s="57"/>
      <c r="E33730" s="62"/>
    </row>
    <row r="33731">
      <c r="A33731" s="61"/>
      <c r="B33731" s="61"/>
      <c r="C33731" s="61"/>
      <c r="D33731" s="57"/>
      <c r="E33731" s="62"/>
    </row>
    <row r="33732">
      <c r="A33732" s="61"/>
      <c r="B33732" s="61"/>
      <c r="C33732" s="61"/>
      <c r="D33732" s="57"/>
      <c r="E33732" s="62"/>
    </row>
    <row r="33733">
      <c r="A33733" s="61"/>
      <c r="B33733" s="61"/>
      <c r="C33733" s="61"/>
      <c r="D33733" s="57"/>
      <c r="E33733" s="62"/>
    </row>
    <row r="33734">
      <c r="A33734" s="61"/>
      <c r="B33734" s="61"/>
      <c r="C33734" s="61"/>
      <c r="D33734" s="57"/>
      <c r="E33734" s="62"/>
    </row>
    <row r="33735">
      <c r="A33735" s="61"/>
      <c r="B33735" s="61"/>
      <c r="C33735" s="61"/>
      <c r="D33735" s="57"/>
      <c r="E33735" s="62"/>
    </row>
    <row r="33736">
      <c r="A33736" s="61"/>
      <c r="B33736" s="61"/>
      <c r="C33736" s="61"/>
      <c r="D33736" s="57"/>
      <c r="E33736" s="62"/>
    </row>
    <row r="33737">
      <c r="A33737" s="61"/>
      <c r="B33737" s="61"/>
      <c r="C33737" s="61"/>
      <c r="D33737" s="57"/>
      <c r="E33737" s="62"/>
    </row>
    <row r="33738">
      <c r="A33738" s="61"/>
      <c r="B33738" s="61"/>
      <c r="C33738" s="61"/>
      <c r="D33738" s="57"/>
      <c r="E33738" s="62"/>
    </row>
    <row r="33739">
      <c r="A33739" s="61"/>
      <c r="B33739" s="61"/>
      <c r="C33739" s="61"/>
      <c r="D33739" s="57"/>
      <c r="E33739" s="62"/>
    </row>
    <row r="33740">
      <c r="A33740" s="61"/>
      <c r="B33740" s="61"/>
      <c r="C33740" s="61"/>
      <c r="D33740" s="57"/>
      <c r="E33740" s="62"/>
    </row>
    <row r="33741">
      <c r="A33741" s="61"/>
      <c r="B33741" s="61"/>
      <c r="C33741" s="61"/>
      <c r="D33741" s="57"/>
      <c r="E33741" s="62"/>
    </row>
    <row r="33742">
      <c r="A33742" s="61"/>
      <c r="B33742" s="61"/>
      <c r="C33742" s="61"/>
      <c r="D33742" s="57"/>
      <c r="E33742" s="62"/>
    </row>
    <row r="33743">
      <c r="A33743" s="61"/>
      <c r="B33743" s="61"/>
      <c r="C33743" s="61"/>
      <c r="D33743" s="57"/>
      <c r="E33743" s="62"/>
    </row>
    <row r="33744">
      <c r="A33744" s="61"/>
      <c r="B33744" s="61"/>
      <c r="C33744" s="61"/>
      <c r="D33744" s="57"/>
      <c r="E33744" s="62"/>
    </row>
    <row r="33745">
      <c r="A33745" s="61"/>
      <c r="B33745" s="61"/>
      <c r="C33745" s="61"/>
      <c r="D33745" s="57"/>
      <c r="E33745" s="62"/>
    </row>
    <row r="33746">
      <c r="A33746" s="61"/>
      <c r="B33746" s="61"/>
      <c r="C33746" s="61"/>
      <c r="D33746" s="57"/>
      <c r="E33746" s="62"/>
    </row>
    <row r="33747">
      <c r="A33747" s="61"/>
      <c r="B33747" s="61"/>
      <c r="C33747" s="61"/>
      <c r="D33747" s="57"/>
      <c r="E33747" s="62"/>
    </row>
    <row r="33748">
      <c r="A33748" s="61"/>
      <c r="B33748" s="61"/>
      <c r="C33748" s="61"/>
      <c r="D33748" s="57"/>
      <c r="E33748" s="62"/>
    </row>
    <row r="33749">
      <c r="A33749" s="61"/>
      <c r="B33749" s="61"/>
      <c r="C33749" s="61"/>
      <c r="D33749" s="57"/>
      <c r="E33749" s="62"/>
    </row>
    <row r="33750">
      <c r="A33750" s="61"/>
      <c r="B33750" s="61"/>
      <c r="C33750" s="61"/>
      <c r="D33750" s="57"/>
      <c r="E33750" s="62"/>
    </row>
    <row r="33751">
      <c r="A33751" s="61"/>
      <c r="B33751" s="61"/>
      <c r="C33751" s="61"/>
      <c r="D33751" s="57"/>
      <c r="E33751" s="62"/>
    </row>
    <row r="33752">
      <c r="A33752" s="61"/>
      <c r="B33752" s="61"/>
      <c r="C33752" s="61"/>
      <c r="D33752" s="57"/>
      <c r="E33752" s="62"/>
    </row>
    <row r="33753">
      <c r="A33753" s="61"/>
      <c r="B33753" s="61"/>
      <c r="C33753" s="61"/>
      <c r="D33753" s="57"/>
      <c r="E33753" s="62"/>
    </row>
    <row r="33754">
      <c r="A33754" s="61"/>
      <c r="B33754" s="61"/>
      <c r="C33754" s="61"/>
      <c r="D33754" s="57"/>
      <c r="E33754" s="62"/>
    </row>
    <row r="33755">
      <c r="A33755" s="61"/>
      <c r="B33755" s="61"/>
      <c r="C33755" s="61"/>
      <c r="D33755" s="57"/>
      <c r="E33755" s="62"/>
    </row>
    <row r="33756">
      <c r="A33756" s="61"/>
      <c r="B33756" s="61"/>
      <c r="C33756" s="61"/>
      <c r="D33756" s="57"/>
      <c r="E33756" s="62"/>
    </row>
    <row r="33757">
      <c r="A33757" s="61"/>
      <c r="B33757" s="61"/>
      <c r="C33757" s="61"/>
      <c r="D33757" s="57"/>
      <c r="E33757" s="62"/>
    </row>
    <row r="33758">
      <c r="A33758" s="61"/>
      <c r="B33758" s="61"/>
      <c r="C33758" s="61"/>
      <c r="D33758" s="57"/>
      <c r="E33758" s="62"/>
    </row>
    <row r="33759">
      <c r="A33759" s="61"/>
      <c r="B33759" s="61"/>
      <c r="C33759" s="61"/>
      <c r="D33759" s="57"/>
      <c r="E33759" s="62"/>
    </row>
    <row r="33760">
      <c r="A33760" s="61"/>
      <c r="B33760" s="61"/>
      <c r="C33760" s="61"/>
      <c r="D33760" s="57"/>
      <c r="E33760" s="62"/>
    </row>
    <row r="33761">
      <c r="A33761" s="61"/>
      <c r="B33761" s="61"/>
      <c r="C33761" s="61"/>
      <c r="D33761" s="57"/>
      <c r="E33761" s="62"/>
    </row>
    <row r="33762">
      <c r="A33762" s="61"/>
      <c r="B33762" s="61"/>
      <c r="C33762" s="61"/>
      <c r="D33762" s="57"/>
      <c r="E33762" s="62"/>
    </row>
    <row r="33763">
      <c r="A33763" s="61"/>
      <c r="B33763" s="61"/>
      <c r="C33763" s="61"/>
      <c r="D33763" s="57"/>
      <c r="E33763" s="62"/>
    </row>
    <row r="33764">
      <c r="A33764" s="61"/>
      <c r="B33764" s="61"/>
      <c r="C33764" s="61"/>
      <c r="D33764" s="57"/>
      <c r="E33764" s="62"/>
    </row>
    <row r="33765">
      <c r="A33765" s="61"/>
      <c r="B33765" s="61"/>
      <c r="C33765" s="61"/>
      <c r="D33765" s="57"/>
      <c r="E33765" s="62"/>
    </row>
    <row r="33766">
      <c r="A33766" s="61"/>
      <c r="B33766" s="61"/>
      <c r="C33766" s="61"/>
      <c r="D33766" s="57"/>
      <c r="E33766" s="62"/>
    </row>
    <row r="33767">
      <c r="A33767" s="61"/>
      <c r="B33767" s="61"/>
      <c r="C33767" s="61"/>
      <c r="D33767" s="57"/>
      <c r="E33767" s="62"/>
    </row>
    <row r="33768">
      <c r="A33768" s="61"/>
      <c r="B33768" s="61"/>
      <c r="C33768" s="61"/>
      <c r="D33768" s="57"/>
      <c r="E33768" s="62"/>
    </row>
    <row r="33769">
      <c r="A33769" s="61"/>
      <c r="B33769" s="61"/>
      <c r="C33769" s="61"/>
      <c r="D33769" s="57"/>
      <c r="E33769" s="62"/>
    </row>
    <row r="33770">
      <c r="A33770" s="61"/>
      <c r="B33770" s="61"/>
      <c r="C33770" s="61"/>
      <c r="D33770" s="57"/>
      <c r="E33770" s="62"/>
    </row>
    <row r="33771">
      <c r="A33771" s="61"/>
      <c r="B33771" s="61"/>
      <c r="C33771" s="61"/>
      <c r="D33771" s="57"/>
      <c r="E33771" s="62"/>
    </row>
    <row r="33772">
      <c r="A33772" s="61"/>
      <c r="B33772" s="61"/>
      <c r="C33772" s="61"/>
      <c r="D33772" s="57"/>
      <c r="E33772" s="62"/>
    </row>
    <row r="33773">
      <c r="A33773" s="61"/>
      <c r="B33773" s="61"/>
      <c r="C33773" s="61"/>
      <c r="D33773" s="57"/>
      <c r="E33773" s="62"/>
    </row>
    <row r="33774">
      <c r="A33774" s="61"/>
      <c r="B33774" s="61"/>
      <c r="C33774" s="61"/>
      <c r="D33774" s="57"/>
      <c r="E33774" s="62"/>
    </row>
    <row r="33775">
      <c r="A33775" s="61"/>
      <c r="B33775" s="61"/>
      <c r="C33775" s="61"/>
      <c r="D33775" s="57"/>
      <c r="E33775" s="62"/>
    </row>
    <row r="33776">
      <c r="A33776" s="61"/>
      <c r="B33776" s="61"/>
      <c r="C33776" s="61"/>
      <c r="D33776" s="57"/>
      <c r="E33776" s="62"/>
    </row>
    <row r="33777">
      <c r="A33777" s="61"/>
      <c r="B33777" s="61"/>
      <c r="C33777" s="61"/>
      <c r="D33777" s="57"/>
      <c r="E33777" s="62"/>
    </row>
    <row r="33778">
      <c r="A33778" s="61"/>
      <c r="B33778" s="61"/>
      <c r="C33778" s="61"/>
      <c r="D33778" s="57"/>
      <c r="E33778" s="62"/>
    </row>
    <row r="33779">
      <c r="A33779" s="61"/>
      <c r="B33779" s="61"/>
      <c r="C33779" s="61"/>
      <c r="D33779" s="57"/>
      <c r="E33779" s="62"/>
    </row>
    <row r="33780">
      <c r="A33780" s="61"/>
      <c r="B33780" s="61"/>
      <c r="C33780" s="61"/>
      <c r="D33780" s="57"/>
      <c r="E33780" s="62"/>
    </row>
    <row r="33781">
      <c r="A33781" s="61"/>
      <c r="B33781" s="61"/>
      <c r="C33781" s="61"/>
      <c r="D33781" s="57"/>
      <c r="E33781" s="62"/>
    </row>
    <row r="33782">
      <c r="A33782" s="61"/>
      <c r="B33782" s="61"/>
      <c r="C33782" s="61"/>
      <c r="D33782" s="57"/>
      <c r="E33782" s="62"/>
    </row>
    <row r="33783">
      <c r="A33783" s="61"/>
      <c r="B33783" s="61"/>
      <c r="C33783" s="61"/>
      <c r="D33783" s="57"/>
      <c r="E33783" s="62"/>
    </row>
    <row r="33784">
      <c r="A33784" s="61"/>
      <c r="B33784" s="61"/>
      <c r="C33784" s="61"/>
      <c r="D33784" s="57"/>
      <c r="E33784" s="62"/>
    </row>
    <row r="33785">
      <c r="A33785" s="61"/>
      <c r="B33785" s="61"/>
      <c r="C33785" s="61"/>
      <c r="D33785" s="57"/>
      <c r="E33785" s="62"/>
    </row>
    <row r="33786">
      <c r="A33786" s="61"/>
      <c r="B33786" s="61"/>
      <c r="C33786" s="61"/>
      <c r="D33786" s="57"/>
      <c r="E33786" s="62"/>
    </row>
    <row r="33787">
      <c r="A33787" s="61"/>
      <c r="B33787" s="61"/>
      <c r="C33787" s="61"/>
      <c r="D33787" s="57"/>
      <c r="E33787" s="62"/>
    </row>
    <row r="33788">
      <c r="A33788" s="61"/>
      <c r="B33788" s="61"/>
      <c r="C33788" s="61"/>
      <c r="D33788" s="57"/>
      <c r="E33788" s="62"/>
    </row>
    <row r="33789">
      <c r="A33789" s="61"/>
      <c r="B33789" s="61"/>
      <c r="C33789" s="61"/>
      <c r="D33789" s="57"/>
      <c r="E33789" s="62"/>
    </row>
    <row r="33790">
      <c r="A33790" s="61"/>
      <c r="B33790" s="61"/>
      <c r="C33790" s="61"/>
      <c r="D33790" s="57"/>
      <c r="E33790" s="62"/>
    </row>
    <row r="33791">
      <c r="A33791" s="61"/>
      <c r="B33791" s="61"/>
      <c r="C33791" s="61"/>
      <c r="D33791" s="57"/>
      <c r="E33791" s="62"/>
    </row>
    <row r="33792">
      <c r="A33792" s="61"/>
      <c r="B33792" s="61"/>
      <c r="C33792" s="61"/>
      <c r="D33792" s="57"/>
      <c r="E33792" s="62"/>
    </row>
    <row r="33793">
      <c r="A33793" s="61"/>
      <c r="B33793" s="61"/>
      <c r="C33793" s="61"/>
      <c r="D33793" s="57"/>
      <c r="E33793" s="62"/>
    </row>
    <row r="33794">
      <c r="A33794" s="61"/>
      <c r="B33794" s="61"/>
      <c r="C33794" s="61"/>
      <c r="D33794" s="57"/>
      <c r="E33794" s="62"/>
    </row>
    <row r="33795">
      <c r="A33795" s="61"/>
      <c r="B33795" s="61"/>
      <c r="C33795" s="61"/>
      <c r="D33795" s="57"/>
      <c r="E33795" s="62"/>
    </row>
    <row r="33796">
      <c r="A33796" s="61"/>
      <c r="B33796" s="61"/>
      <c r="C33796" s="61"/>
      <c r="D33796" s="57"/>
      <c r="E33796" s="62"/>
    </row>
    <row r="33797">
      <c r="A33797" s="61"/>
      <c r="B33797" s="61"/>
      <c r="C33797" s="61"/>
      <c r="D33797" s="57"/>
      <c r="E33797" s="62"/>
    </row>
    <row r="33798">
      <c r="A33798" s="61"/>
      <c r="B33798" s="61"/>
      <c r="C33798" s="61"/>
      <c r="D33798" s="57"/>
      <c r="E33798" s="62"/>
    </row>
    <row r="33799">
      <c r="A33799" s="61"/>
      <c r="B33799" s="61"/>
      <c r="C33799" s="61"/>
      <c r="D33799" s="57"/>
      <c r="E33799" s="62"/>
    </row>
    <row r="33800">
      <c r="A33800" s="61"/>
      <c r="B33800" s="61"/>
      <c r="C33800" s="61"/>
      <c r="D33800" s="57"/>
      <c r="E33800" s="62"/>
    </row>
    <row r="33801">
      <c r="A33801" s="61"/>
      <c r="B33801" s="61"/>
      <c r="C33801" s="61"/>
      <c r="D33801" s="57"/>
      <c r="E33801" s="62"/>
    </row>
    <row r="33802">
      <c r="A33802" s="61"/>
      <c r="B33802" s="61"/>
      <c r="C33802" s="61"/>
      <c r="D33802" s="57"/>
      <c r="E33802" s="62"/>
    </row>
    <row r="33803">
      <c r="A33803" s="61"/>
      <c r="B33803" s="61"/>
      <c r="C33803" s="61"/>
      <c r="D33803" s="57"/>
      <c r="E33803" s="62"/>
    </row>
    <row r="33804">
      <c r="A33804" s="61"/>
      <c r="B33804" s="61"/>
      <c r="C33804" s="61"/>
      <c r="D33804" s="57"/>
      <c r="E33804" s="62"/>
    </row>
    <row r="33805">
      <c r="A33805" s="61"/>
      <c r="B33805" s="61"/>
      <c r="C33805" s="61"/>
      <c r="D33805" s="57"/>
      <c r="E33805" s="62"/>
    </row>
    <row r="33806">
      <c r="A33806" s="61"/>
      <c r="B33806" s="61"/>
      <c r="C33806" s="61"/>
      <c r="D33806" s="57"/>
      <c r="E33806" s="62"/>
    </row>
    <row r="33807">
      <c r="A33807" s="61"/>
      <c r="B33807" s="61"/>
      <c r="C33807" s="61"/>
      <c r="D33807" s="57"/>
      <c r="E33807" s="62"/>
    </row>
    <row r="33808">
      <c r="A33808" s="61"/>
      <c r="B33808" s="61"/>
      <c r="C33808" s="61"/>
      <c r="D33808" s="57"/>
      <c r="E33808" s="62"/>
    </row>
    <row r="33809">
      <c r="A33809" s="61"/>
      <c r="B33809" s="61"/>
      <c r="C33809" s="61"/>
      <c r="D33809" s="57"/>
      <c r="E33809" s="62"/>
    </row>
    <row r="33810">
      <c r="A33810" s="61"/>
      <c r="B33810" s="61"/>
      <c r="C33810" s="61"/>
      <c r="D33810" s="57"/>
      <c r="E33810" s="62"/>
    </row>
    <row r="33811">
      <c r="A33811" s="61"/>
      <c r="B33811" s="61"/>
      <c r="C33811" s="61"/>
      <c r="D33811" s="57"/>
      <c r="E33811" s="62"/>
    </row>
    <row r="33812">
      <c r="A33812" s="61"/>
      <c r="B33812" s="61"/>
      <c r="C33812" s="61"/>
      <c r="D33812" s="57"/>
      <c r="E33812" s="62"/>
    </row>
    <row r="33813">
      <c r="A33813" s="61"/>
      <c r="B33813" s="61"/>
      <c r="C33813" s="61"/>
      <c r="D33813" s="57"/>
      <c r="E33813" s="62"/>
    </row>
    <row r="33814">
      <c r="A33814" s="61"/>
      <c r="B33814" s="61"/>
      <c r="C33814" s="61"/>
      <c r="D33814" s="57"/>
      <c r="E33814" s="62"/>
    </row>
    <row r="33815">
      <c r="A33815" s="61"/>
      <c r="B33815" s="61"/>
      <c r="C33815" s="61"/>
      <c r="D33815" s="57"/>
      <c r="E33815" s="62"/>
    </row>
    <row r="33816">
      <c r="A33816" s="61"/>
      <c r="B33816" s="61"/>
      <c r="C33816" s="61"/>
      <c r="D33816" s="57"/>
      <c r="E33816" s="62"/>
    </row>
    <row r="33817">
      <c r="A33817" s="61"/>
      <c r="B33817" s="61"/>
      <c r="C33817" s="61"/>
      <c r="D33817" s="57"/>
      <c r="E33817" s="62"/>
    </row>
    <row r="33818">
      <c r="A33818" s="61"/>
      <c r="B33818" s="61"/>
      <c r="C33818" s="61"/>
      <c r="D33818" s="57"/>
      <c r="E33818" s="62"/>
    </row>
    <row r="33819">
      <c r="A33819" s="61"/>
      <c r="B33819" s="61"/>
      <c r="C33819" s="61"/>
      <c r="D33819" s="57"/>
      <c r="E33819" s="62"/>
    </row>
    <row r="33820">
      <c r="A33820" s="61"/>
      <c r="B33820" s="61"/>
      <c r="C33820" s="61"/>
      <c r="D33820" s="57"/>
      <c r="E33820" s="62"/>
    </row>
    <row r="33821">
      <c r="A33821" s="61"/>
      <c r="B33821" s="61"/>
      <c r="C33821" s="61"/>
      <c r="D33821" s="57"/>
      <c r="E33821" s="62"/>
    </row>
    <row r="33822">
      <c r="A33822" s="61"/>
      <c r="B33822" s="61"/>
      <c r="C33822" s="61"/>
      <c r="D33822" s="57"/>
      <c r="E33822" s="62"/>
    </row>
    <row r="33823">
      <c r="A33823" s="61"/>
      <c r="B33823" s="61"/>
      <c r="C33823" s="61"/>
      <c r="D33823" s="57"/>
      <c r="E33823" s="62"/>
    </row>
    <row r="33824">
      <c r="A33824" s="61"/>
      <c r="B33824" s="61"/>
      <c r="C33824" s="61"/>
      <c r="D33824" s="57"/>
      <c r="E33824" s="62"/>
    </row>
    <row r="33825">
      <c r="A33825" s="61"/>
      <c r="B33825" s="61"/>
      <c r="C33825" s="61"/>
      <c r="D33825" s="57"/>
      <c r="E33825" s="62"/>
    </row>
    <row r="33826">
      <c r="A33826" s="61"/>
      <c r="B33826" s="61"/>
      <c r="C33826" s="61"/>
      <c r="D33826" s="57"/>
      <c r="E33826" s="62"/>
    </row>
    <row r="33827">
      <c r="A33827" s="61"/>
      <c r="B33827" s="61"/>
      <c r="C33827" s="61"/>
      <c r="D33827" s="57"/>
      <c r="E33827" s="62"/>
    </row>
    <row r="33828">
      <c r="A33828" s="61"/>
      <c r="B33828" s="61"/>
      <c r="C33828" s="61"/>
      <c r="D33828" s="57"/>
      <c r="E33828" s="62"/>
    </row>
    <row r="33829">
      <c r="A33829" s="61"/>
      <c r="B33829" s="61"/>
      <c r="C33829" s="61"/>
      <c r="D33829" s="57"/>
      <c r="E33829" s="62"/>
    </row>
    <row r="33830">
      <c r="A33830" s="61"/>
      <c r="B33830" s="61"/>
      <c r="C33830" s="61"/>
      <c r="D33830" s="57"/>
      <c r="E33830" s="62"/>
    </row>
    <row r="33831">
      <c r="A33831" s="61"/>
      <c r="B33831" s="61"/>
      <c r="C33831" s="61"/>
      <c r="D33831" s="57"/>
      <c r="E33831" s="62"/>
    </row>
    <row r="33832">
      <c r="A33832" s="61"/>
      <c r="B33832" s="61"/>
      <c r="C33832" s="61"/>
      <c r="D33832" s="57"/>
      <c r="E33832" s="62"/>
    </row>
    <row r="33833">
      <c r="A33833" s="61"/>
      <c r="B33833" s="61"/>
      <c r="C33833" s="61"/>
      <c r="D33833" s="57"/>
      <c r="E33833" s="62"/>
    </row>
    <row r="33834">
      <c r="A33834" s="61"/>
      <c r="B33834" s="61"/>
      <c r="C33834" s="61"/>
      <c r="D33834" s="57"/>
      <c r="E33834" s="62"/>
    </row>
    <row r="33835">
      <c r="A33835" s="61"/>
      <c r="B33835" s="61"/>
      <c r="C33835" s="61"/>
      <c r="D33835" s="57"/>
      <c r="E33835" s="62"/>
    </row>
    <row r="33836">
      <c r="A33836" s="61"/>
      <c r="B33836" s="61"/>
      <c r="C33836" s="61"/>
      <c r="D33836" s="57"/>
      <c r="E33836" s="62"/>
    </row>
    <row r="33837">
      <c r="A33837" s="61"/>
      <c r="B33837" s="61"/>
      <c r="C33837" s="61"/>
      <c r="D33837" s="57"/>
      <c r="E33837" s="62"/>
    </row>
    <row r="33838">
      <c r="A33838" s="61"/>
      <c r="B33838" s="61"/>
      <c r="C33838" s="61"/>
      <c r="D33838" s="57"/>
      <c r="E33838" s="62"/>
    </row>
    <row r="33839">
      <c r="A33839" s="61"/>
      <c r="B33839" s="61"/>
      <c r="C33839" s="61"/>
      <c r="D33839" s="57"/>
      <c r="E33839" s="62"/>
    </row>
    <row r="33840">
      <c r="A33840" s="61"/>
      <c r="B33840" s="61"/>
      <c r="C33840" s="61"/>
      <c r="D33840" s="57"/>
      <c r="E33840" s="62"/>
    </row>
    <row r="33841">
      <c r="A33841" s="61"/>
      <c r="B33841" s="61"/>
      <c r="C33841" s="61"/>
      <c r="D33841" s="57"/>
      <c r="E33841" s="62"/>
    </row>
    <row r="33842">
      <c r="A33842" s="61"/>
      <c r="B33842" s="61"/>
      <c r="C33842" s="61"/>
      <c r="D33842" s="57"/>
      <c r="E33842" s="62"/>
    </row>
    <row r="33843">
      <c r="A33843" s="61"/>
      <c r="B33843" s="61"/>
      <c r="C33843" s="61"/>
      <c r="D33843" s="57"/>
      <c r="E33843" s="62"/>
    </row>
    <row r="33844">
      <c r="A33844" s="61"/>
      <c r="B33844" s="61"/>
      <c r="C33844" s="61"/>
      <c r="D33844" s="57"/>
      <c r="E33844" s="62"/>
    </row>
    <row r="33845">
      <c r="A33845" s="61"/>
      <c r="B33845" s="61"/>
      <c r="C33845" s="61"/>
      <c r="D33845" s="57"/>
      <c r="E33845" s="62"/>
    </row>
    <row r="33846">
      <c r="A33846" s="61"/>
      <c r="B33846" s="61"/>
      <c r="C33846" s="61"/>
      <c r="D33846" s="57"/>
      <c r="E33846" s="62"/>
    </row>
    <row r="33847">
      <c r="A33847" s="61"/>
      <c r="B33847" s="61"/>
      <c r="C33847" s="61"/>
      <c r="D33847" s="57"/>
      <c r="E33847" s="62"/>
    </row>
    <row r="33848">
      <c r="A33848" s="61"/>
      <c r="B33848" s="61"/>
      <c r="C33848" s="61"/>
      <c r="D33848" s="57"/>
      <c r="E33848" s="62"/>
    </row>
    <row r="33849">
      <c r="A33849" s="61"/>
      <c r="B33849" s="61"/>
      <c r="C33849" s="61"/>
      <c r="D33849" s="57"/>
      <c r="E33849" s="62"/>
    </row>
    <row r="33850">
      <c r="A33850" s="61"/>
      <c r="B33850" s="61"/>
      <c r="C33850" s="61"/>
      <c r="D33850" s="57"/>
      <c r="E33850" s="62"/>
    </row>
    <row r="33851">
      <c r="A33851" s="61"/>
      <c r="B33851" s="61"/>
      <c r="C33851" s="61"/>
      <c r="D33851" s="57"/>
      <c r="E33851" s="62"/>
    </row>
    <row r="33852">
      <c r="A33852" s="61"/>
      <c r="B33852" s="61"/>
      <c r="C33852" s="61"/>
      <c r="D33852" s="57"/>
      <c r="E33852" s="62"/>
    </row>
    <row r="33853">
      <c r="A33853" s="61"/>
      <c r="B33853" s="61"/>
      <c r="C33853" s="61"/>
      <c r="D33853" s="57"/>
      <c r="E33853" s="62"/>
    </row>
    <row r="33854">
      <c r="A33854" s="61"/>
      <c r="B33854" s="61"/>
      <c r="C33854" s="61"/>
      <c r="D33854" s="57"/>
      <c r="E33854" s="62"/>
    </row>
    <row r="33855">
      <c r="A33855" s="61"/>
      <c r="B33855" s="61"/>
      <c r="C33855" s="61"/>
      <c r="D33855" s="57"/>
      <c r="E33855" s="62"/>
    </row>
    <row r="33856">
      <c r="A33856" s="61"/>
      <c r="B33856" s="61"/>
      <c r="C33856" s="61"/>
      <c r="D33856" s="57"/>
      <c r="E33856" s="62"/>
    </row>
    <row r="33857">
      <c r="A33857" s="61"/>
      <c r="B33857" s="61"/>
      <c r="C33857" s="61"/>
      <c r="D33857" s="57"/>
      <c r="E33857" s="62"/>
    </row>
    <row r="33858">
      <c r="A33858" s="61"/>
      <c r="B33858" s="61"/>
      <c r="C33858" s="61"/>
      <c r="D33858" s="57"/>
      <c r="E33858" s="62"/>
    </row>
    <row r="33859">
      <c r="A33859" s="61"/>
      <c r="B33859" s="61"/>
      <c r="C33859" s="61"/>
      <c r="D33859" s="57"/>
      <c r="E33859" s="62"/>
    </row>
    <row r="33860">
      <c r="A33860" s="61"/>
      <c r="B33860" s="61"/>
      <c r="C33860" s="61"/>
      <c r="D33860" s="57"/>
      <c r="E33860" s="62"/>
    </row>
    <row r="33861">
      <c r="A33861" s="61"/>
      <c r="B33861" s="61"/>
      <c r="C33861" s="61"/>
      <c r="D33861" s="57"/>
      <c r="E33861" s="62"/>
    </row>
    <row r="33862">
      <c r="A33862" s="61"/>
      <c r="B33862" s="61"/>
      <c r="C33862" s="61"/>
      <c r="D33862" s="57"/>
      <c r="E33862" s="62"/>
    </row>
    <row r="33863">
      <c r="A33863" s="61"/>
      <c r="B33863" s="61"/>
      <c r="C33863" s="61"/>
      <c r="D33863" s="57"/>
      <c r="E33863" s="62"/>
    </row>
    <row r="33864">
      <c r="A33864" s="61"/>
      <c r="B33864" s="61"/>
      <c r="C33864" s="61"/>
      <c r="D33864" s="57"/>
      <c r="E33864" s="62"/>
    </row>
    <row r="33865">
      <c r="A33865" s="61"/>
      <c r="B33865" s="61"/>
      <c r="C33865" s="61"/>
      <c r="D33865" s="57"/>
      <c r="E33865" s="62"/>
    </row>
    <row r="33866">
      <c r="A33866" s="61"/>
      <c r="B33866" s="61"/>
      <c r="C33866" s="61"/>
      <c r="D33866" s="57"/>
      <c r="E33866" s="62"/>
    </row>
    <row r="33867">
      <c r="A33867" s="61"/>
      <c r="B33867" s="61"/>
      <c r="C33867" s="61"/>
      <c r="D33867" s="57"/>
      <c r="E33867" s="62"/>
    </row>
    <row r="33868">
      <c r="A33868" s="61"/>
      <c r="B33868" s="61"/>
      <c r="C33868" s="61"/>
      <c r="D33868" s="57"/>
      <c r="E33868" s="62"/>
    </row>
    <row r="33869">
      <c r="A33869" s="61"/>
      <c r="B33869" s="61"/>
      <c r="C33869" s="61"/>
      <c r="D33869" s="57"/>
      <c r="E33869" s="62"/>
    </row>
    <row r="33870">
      <c r="A33870" s="61"/>
      <c r="B33870" s="61"/>
      <c r="C33870" s="61"/>
      <c r="D33870" s="57"/>
      <c r="E33870" s="62"/>
    </row>
    <row r="33871">
      <c r="A33871" s="61"/>
      <c r="B33871" s="61"/>
      <c r="C33871" s="61"/>
      <c r="D33871" s="57"/>
      <c r="E33871" s="62"/>
    </row>
    <row r="33872">
      <c r="A33872" s="61"/>
      <c r="B33872" s="61"/>
      <c r="C33872" s="61"/>
      <c r="D33872" s="57"/>
      <c r="E33872" s="62"/>
    </row>
    <row r="33873">
      <c r="A33873" s="61"/>
      <c r="B33873" s="61"/>
      <c r="C33873" s="61"/>
      <c r="D33873" s="57"/>
      <c r="E33873" s="62"/>
    </row>
    <row r="33874">
      <c r="A33874" s="61"/>
      <c r="B33874" s="61"/>
      <c r="C33874" s="61"/>
      <c r="D33874" s="57"/>
      <c r="E33874" s="62"/>
    </row>
    <row r="33875">
      <c r="A33875" s="61"/>
      <c r="B33875" s="61"/>
      <c r="C33875" s="61"/>
      <c r="D33875" s="57"/>
      <c r="E33875" s="62"/>
    </row>
    <row r="33876">
      <c r="A33876" s="61"/>
      <c r="B33876" s="61"/>
      <c r="C33876" s="61"/>
      <c r="D33876" s="57"/>
      <c r="E33876" s="62"/>
    </row>
    <row r="33877">
      <c r="A33877" s="61"/>
      <c r="B33877" s="61"/>
      <c r="C33877" s="61"/>
      <c r="D33877" s="57"/>
      <c r="E33877" s="62"/>
    </row>
    <row r="33878">
      <c r="A33878" s="61"/>
      <c r="B33878" s="61"/>
      <c r="C33878" s="61"/>
      <c r="D33878" s="57"/>
      <c r="E33878" s="62"/>
    </row>
    <row r="33879">
      <c r="A33879" s="61"/>
      <c r="B33879" s="61"/>
      <c r="C33879" s="61"/>
      <c r="D33879" s="57"/>
      <c r="E33879" s="62"/>
    </row>
    <row r="33880">
      <c r="A33880" s="61"/>
      <c r="B33880" s="61"/>
      <c r="C33880" s="61"/>
      <c r="D33880" s="57"/>
      <c r="E33880" s="62"/>
    </row>
    <row r="33881">
      <c r="A33881" s="61"/>
      <c r="B33881" s="61"/>
      <c r="C33881" s="61"/>
      <c r="D33881" s="57"/>
      <c r="E33881" s="62"/>
    </row>
    <row r="33882">
      <c r="A33882" s="61"/>
      <c r="B33882" s="61"/>
      <c r="C33882" s="61"/>
      <c r="D33882" s="57"/>
      <c r="E33882" s="62"/>
    </row>
    <row r="33883">
      <c r="A33883" s="61"/>
      <c r="B33883" s="61"/>
      <c r="C33883" s="61"/>
      <c r="D33883" s="57"/>
      <c r="E33883" s="62"/>
    </row>
    <row r="33884">
      <c r="A33884" s="61"/>
      <c r="B33884" s="61"/>
      <c r="C33884" s="61"/>
      <c r="D33884" s="57"/>
      <c r="E33884" s="62"/>
    </row>
    <row r="33885">
      <c r="A33885" s="61"/>
      <c r="B33885" s="61"/>
      <c r="C33885" s="61"/>
      <c r="D33885" s="57"/>
      <c r="E33885" s="62"/>
    </row>
    <row r="33886">
      <c r="A33886" s="61"/>
      <c r="B33886" s="61"/>
      <c r="C33886" s="61"/>
      <c r="D33886" s="57"/>
      <c r="E33886" s="62"/>
    </row>
    <row r="33887">
      <c r="A33887" s="61"/>
      <c r="B33887" s="61"/>
      <c r="C33887" s="61"/>
      <c r="D33887" s="57"/>
      <c r="E33887" s="62"/>
    </row>
    <row r="33888">
      <c r="A33888" s="61"/>
      <c r="B33888" s="61"/>
      <c r="C33888" s="61"/>
      <c r="D33888" s="57"/>
      <c r="E33888" s="62"/>
    </row>
    <row r="33889">
      <c r="A33889" s="61"/>
      <c r="B33889" s="61"/>
      <c r="C33889" s="61"/>
      <c r="D33889" s="57"/>
      <c r="E33889" s="62"/>
    </row>
    <row r="33890">
      <c r="A33890" s="61"/>
      <c r="B33890" s="61"/>
      <c r="C33890" s="61"/>
      <c r="D33890" s="57"/>
      <c r="E33890" s="62"/>
    </row>
    <row r="33891">
      <c r="A33891" s="61"/>
      <c r="B33891" s="61"/>
      <c r="C33891" s="61"/>
      <c r="D33891" s="57"/>
      <c r="E33891" s="62"/>
    </row>
    <row r="33892">
      <c r="A33892" s="61"/>
      <c r="B33892" s="61"/>
      <c r="C33892" s="61"/>
      <c r="D33892" s="57"/>
      <c r="E33892" s="62"/>
    </row>
    <row r="33893">
      <c r="A33893" s="61"/>
      <c r="B33893" s="61"/>
      <c r="C33893" s="61"/>
      <c r="D33893" s="57"/>
      <c r="E33893" s="62"/>
    </row>
    <row r="33894">
      <c r="A33894" s="61"/>
      <c r="B33894" s="61"/>
      <c r="C33894" s="61"/>
      <c r="D33894" s="57"/>
      <c r="E33894" s="62"/>
    </row>
    <row r="33895">
      <c r="A33895" s="61"/>
      <c r="B33895" s="61"/>
      <c r="C33895" s="61"/>
      <c r="D33895" s="57"/>
      <c r="E33895" s="62"/>
    </row>
    <row r="33896">
      <c r="A33896" s="61"/>
      <c r="B33896" s="61"/>
      <c r="C33896" s="61"/>
      <c r="D33896" s="57"/>
      <c r="E33896" s="62"/>
    </row>
    <row r="33897">
      <c r="A33897" s="61"/>
      <c r="B33897" s="61"/>
      <c r="C33897" s="61"/>
      <c r="D33897" s="57"/>
      <c r="E33897" s="62"/>
    </row>
    <row r="33898">
      <c r="A33898" s="61"/>
      <c r="B33898" s="61"/>
      <c r="C33898" s="61"/>
      <c r="D33898" s="57"/>
      <c r="E33898" s="62"/>
    </row>
    <row r="33899">
      <c r="A33899" s="61"/>
      <c r="B33899" s="61"/>
      <c r="C33899" s="61"/>
      <c r="D33899" s="57"/>
      <c r="E33899" s="62"/>
    </row>
    <row r="33900">
      <c r="A33900" s="61"/>
      <c r="B33900" s="61"/>
      <c r="C33900" s="61"/>
      <c r="D33900" s="57"/>
      <c r="E33900" s="62"/>
    </row>
    <row r="33901">
      <c r="A33901" s="61"/>
      <c r="B33901" s="61"/>
      <c r="C33901" s="61"/>
      <c r="D33901" s="57"/>
      <c r="E33901" s="62"/>
    </row>
    <row r="33902">
      <c r="A33902" s="61"/>
      <c r="B33902" s="61"/>
      <c r="C33902" s="61"/>
      <c r="D33902" s="57"/>
      <c r="E33902" s="62"/>
    </row>
    <row r="33903">
      <c r="A33903" s="61"/>
      <c r="B33903" s="61"/>
      <c r="C33903" s="61"/>
      <c r="D33903" s="57"/>
      <c r="E33903" s="62"/>
    </row>
    <row r="33904">
      <c r="A33904" s="61"/>
      <c r="B33904" s="61"/>
      <c r="C33904" s="61"/>
      <c r="D33904" s="57"/>
      <c r="E33904" s="62"/>
    </row>
    <row r="33905">
      <c r="A33905" s="61"/>
      <c r="B33905" s="61"/>
      <c r="C33905" s="61"/>
      <c r="D33905" s="57"/>
      <c r="E33905" s="62"/>
    </row>
    <row r="33906">
      <c r="A33906" s="61"/>
      <c r="B33906" s="61"/>
      <c r="C33906" s="61"/>
      <c r="D33906" s="57"/>
      <c r="E33906" s="62"/>
    </row>
    <row r="33907">
      <c r="A33907" s="61"/>
      <c r="B33907" s="61"/>
      <c r="C33907" s="61"/>
      <c r="D33907" s="57"/>
      <c r="E33907" s="62"/>
    </row>
    <row r="33908">
      <c r="A33908" s="61"/>
      <c r="B33908" s="61"/>
      <c r="C33908" s="61"/>
      <c r="D33908" s="57"/>
      <c r="E33908" s="62"/>
    </row>
    <row r="33909">
      <c r="A33909" s="61"/>
      <c r="B33909" s="61"/>
      <c r="C33909" s="61"/>
      <c r="D33909" s="57"/>
      <c r="E33909" s="62"/>
    </row>
    <row r="33910">
      <c r="A33910" s="61"/>
      <c r="B33910" s="61"/>
      <c r="C33910" s="61"/>
      <c r="D33910" s="57"/>
      <c r="E33910" s="62"/>
    </row>
    <row r="33911">
      <c r="A33911" s="61"/>
      <c r="B33911" s="61"/>
      <c r="C33911" s="61"/>
      <c r="D33911" s="57"/>
      <c r="E33911" s="62"/>
    </row>
    <row r="33912">
      <c r="A33912" s="61"/>
      <c r="B33912" s="61"/>
      <c r="C33912" s="61"/>
      <c r="D33912" s="57"/>
      <c r="E33912" s="62"/>
    </row>
    <row r="33913">
      <c r="A33913" s="61"/>
      <c r="B33913" s="61"/>
      <c r="C33913" s="61"/>
      <c r="D33913" s="57"/>
      <c r="E33913" s="62"/>
    </row>
    <row r="33914">
      <c r="A33914" s="61"/>
      <c r="B33914" s="61"/>
      <c r="C33914" s="61"/>
      <c r="D33914" s="57"/>
      <c r="E33914" s="62"/>
    </row>
    <row r="33915">
      <c r="A33915" s="61"/>
      <c r="B33915" s="61"/>
      <c r="C33915" s="61"/>
      <c r="D33915" s="57"/>
      <c r="E33915" s="62"/>
    </row>
    <row r="33916">
      <c r="A33916" s="61"/>
      <c r="B33916" s="61"/>
      <c r="C33916" s="61"/>
      <c r="D33916" s="57"/>
      <c r="E33916" s="62"/>
    </row>
    <row r="33917">
      <c r="A33917" s="61"/>
      <c r="B33917" s="61"/>
      <c r="C33917" s="61"/>
      <c r="D33917" s="57"/>
      <c r="E33917" s="62"/>
    </row>
    <row r="33918">
      <c r="A33918" s="61"/>
      <c r="B33918" s="61"/>
      <c r="C33918" s="61"/>
      <c r="D33918" s="57"/>
      <c r="E33918" s="62"/>
    </row>
    <row r="33919">
      <c r="A33919" s="61"/>
      <c r="B33919" s="61"/>
      <c r="C33919" s="61"/>
      <c r="D33919" s="57"/>
      <c r="E33919" s="62"/>
    </row>
    <row r="33920">
      <c r="A33920" s="61"/>
      <c r="B33920" s="61"/>
      <c r="C33920" s="61"/>
      <c r="D33920" s="57"/>
      <c r="E33920" s="62"/>
    </row>
    <row r="33921">
      <c r="A33921" s="61"/>
      <c r="B33921" s="61"/>
      <c r="C33921" s="61"/>
      <c r="D33921" s="57"/>
      <c r="E33921" s="62"/>
    </row>
    <row r="33922">
      <c r="A33922" s="61"/>
      <c r="B33922" s="61"/>
      <c r="C33922" s="61"/>
      <c r="D33922" s="57"/>
      <c r="E33922" s="62"/>
    </row>
    <row r="33923">
      <c r="A33923" s="61"/>
      <c r="B33923" s="61"/>
      <c r="C33923" s="61"/>
      <c r="D33923" s="57"/>
      <c r="E33923" s="62"/>
    </row>
    <row r="33924">
      <c r="A33924" s="61"/>
      <c r="B33924" s="61"/>
      <c r="C33924" s="61"/>
      <c r="D33924" s="57"/>
      <c r="E33924" s="62"/>
    </row>
    <row r="33925">
      <c r="A33925" s="61"/>
      <c r="B33925" s="61"/>
      <c r="C33925" s="61"/>
      <c r="D33925" s="57"/>
      <c r="E33925" s="62"/>
    </row>
    <row r="33926">
      <c r="A33926" s="61"/>
      <c r="B33926" s="61"/>
      <c r="C33926" s="61"/>
      <c r="D33926" s="57"/>
      <c r="E33926" s="62"/>
    </row>
    <row r="33927">
      <c r="A33927" s="61"/>
      <c r="B33927" s="61"/>
      <c r="C33927" s="61"/>
      <c r="D33927" s="57"/>
      <c r="E33927" s="62"/>
    </row>
    <row r="33928">
      <c r="A33928" s="61"/>
      <c r="B33928" s="61"/>
      <c r="C33928" s="61"/>
      <c r="D33928" s="57"/>
      <c r="E33928" s="62"/>
    </row>
    <row r="33929">
      <c r="A33929" s="61"/>
      <c r="B33929" s="61"/>
      <c r="C33929" s="61"/>
      <c r="D33929" s="57"/>
      <c r="E33929" s="62"/>
    </row>
    <row r="33930">
      <c r="A33930" s="61"/>
      <c r="B33930" s="61"/>
      <c r="C33930" s="61"/>
      <c r="D33930" s="57"/>
      <c r="E33930" s="62"/>
    </row>
    <row r="33931">
      <c r="A33931" s="61"/>
      <c r="B33931" s="61"/>
      <c r="C33931" s="61"/>
      <c r="D33931" s="57"/>
      <c r="E33931" s="62"/>
    </row>
    <row r="33932">
      <c r="A33932" s="61"/>
      <c r="B33932" s="61"/>
      <c r="C33932" s="61"/>
      <c r="D33932" s="57"/>
      <c r="E33932" s="62"/>
    </row>
    <row r="33933">
      <c r="A33933" s="61"/>
      <c r="B33933" s="61"/>
      <c r="C33933" s="61"/>
      <c r="D33933" s="57"/>
      <c r="E33933" s="62"/>
    </row>
    <row r="33934">
      <c r="A33934" s="61"/>
      <c r="B33934" s="61"/>
      <c r="C33934" s="61"/>
      <c r="D33934" s="57"/>
      <c r="E33934" s="62"/>
    </row>
    <row r="33935">
      <c r="A33935" s="61"/>
      <c r="B33935" s="61"/>
      <c r="C33935" s="61"/>
      <c r="D33935" s="57"/>
      <c r="E33935" s="62"/>
    </row>
    <row r="33936">
      <c r="A33936" s="61"/>
      <c r="B33936" s="61"/>
      <c r="C33936" s="61"/>
      <c r="D33936" s="57"/>
      <c r="E33936" s="62"/>
    </row>
    <row r="33937">
      <c r="A33937" s="61"/>
      <c r="B33937" s="61"/>
      <c r="C33937" s="61"/>
      <c r="D33937" s="57"/>
      <c r="E33937" s="62"/>
    </row>
    <row r="33938">
      <c r="A33938" s="61"/>
      <c r="B33938" s="61"/>
      <c r="C33938" s="61"/>
      <c r="D33938" s="57"/>
      <c r="E33938" s="62"/>
    </row>
    <row r="33939">
      <c r="A33939" s="61"/>
      <c r="B33939" s="61"/>
      <c r="C33939" s="61"/>
      <c r="D33939" s="57"/>
      <c r="E33939" s="62"/>
    </row>
    <row r="33940">
      <c r="A33940" s="61"/>
      <c r="B33940" s="61"/>
      <c r="C33940" s="61"/>
      <c r="D33940" s="57"/>
      <c r="E33940" s="62"/>
    </row>
    <row r="33941">
      <c r="A33941" s="61"/>
      <c r="B33941" s="61"/>
      <c r="C33941" s="61"/>
      <c r="D33941" s="57"/>
      <c r="E33941" s="62"/>
    </row>
    <row r="33942">
      <c r="A33942" s="61"/>
      <c r="B33942" s="61"/>
      <c r="C33942" s="61"/>
      <c r="D33942" s="57"/>
      <c r="E33942" s="62"/>
    </row>
    <row r="33943">
      <c r="A33943" s="61"/>
      <c r="B33943" s="61"/>
      <c r="C33943" s="61"/>
      <c r="D33943" s="57"/>
      <c r="E33943" s="62"/>
    </row>
    <row r="33944">
      <c r="A33944" s="61"/>
      <c r="B33944" s="61"/>
      <c r="C33944" s="61"/>
      <c r="D33944" s="57"/>
      <c r="E33944" s="62"/>
    </row>
    <row r="33945">
      <c r="A33945" s="61"/>
      <c r="B33945" s="61"/>
      <c r="C33945" s="61"/>
      <c r="D33945" s="57"/>
      <c r="E33945" s="62"/>
    </row>
    <row r="33946">
      <c r="A33946" s="61"/>
      <c r="B33946" s="61"/>
      <c r="C33946" s="61"/>
      <c r="D33946" s="57"/>
      <c r="E33946" s="62"/>
    </row>
    <row r="33947">
      <c r="A33947" s="61"/>
      <c r="B33947" s="61"/>
      <c r="C33947" s="61"/>
      <c r="D33947" s="57"/>
      <c r="E33947" s="62"/>
    </row>
    <row r="33948">
      <c r="A33948" s="61"/>
      <c r="B33948" s="61"/>
      <c r="C33948" s="61"/>
      <c r="D33948" s="57"/>
      <c r="E33948" s="62"/>
    </row>
    <row r="33949">
      <c r="A33949" s="61"/>
      <c r="B33949" s="61"/>
      <c r="C33949" s="61"/>
      <c r="D33949" s="57"/>
      <c r="E33949" s="62"/>
    </row>
    <row r="33950">
      <c r="A33950" s="61"/>
      <c r="B33950" s="61"/>
      <c r="C33950" s="61"/>
      <c r="D33950" s="57"/>
      <c r="E33950" s="62"/>
    </row>
    <row r="33951">
      <c r="A33951" s="61"/>
      <c r="B33951" s="61"/>
      <c r="C33951" s="61"/>
      <c r="D33951" s="57"/>
      <c r="E33951" s="62"/>
    </row>
    <row r="33952">
      <c r="A33952" s="61"/>
      <c r="B33952" s="61"/>
      <c r="C33952" s="61"/>
      <c r="D33952" s="57"/>
      <c r="E33952" s="62"/>
    </row>
    <row r="33953">
      <c r="A33953" s="61"/>
      <c r="B33953" s="61"/>
      <c r="C33953" s="61"/>
      <c r="D33953" s="57"/>
      <c r="E33953" s="62"/>
    </row>
    <row r="33954">
      <c r="A33954" s="61"/>
      <c r="B33954" s="61"/>
      <c r="C33954" s="61"/>
      <c r="D33954" s="57"/>
      <c r="E33954" s="62"/>
    </row>
    <row r="33955">
      <c r="A33955" s="61"/>
      <c r="B33955" s="61"/>
      <c r="C33955" s="61"/>
      <c r="D33955" s="57"/>
      <c r="E33955" s="62"/>
    </row>
    <row r="33956">
      <c r="A33956" s="61"/>
      <c r="B33956" s="61"/>
      <c r="C33956" s="61"/>
      <c r="D33956" s="57"/>
      <c r="E33956" s="62"/>
    </row>
    <row r="33957">
      <c r="A33957" s="61"/>
      <c r="B33957" s="61"/>
      <c r="C33957" s="61"/>
      <c r="D33957" s="57"/>
      <c r="E33957" s="62"/>
    </row>
    <row r="33958">
      <c r="A33958" s="61"/>
      <c r="B33958" s="61"/>
      <c r="C33958" s="61"/>
      <c r="D33958" s="57"/>
      <c r="E33958" s="62"/>
    </row>
    <row r="33959">
      <c r="A33959" s="61"/>
      <c r="B33959" s="61"/>
      <c r="C33959" s="61"/>
      <c r="D33959" s="57"/>
      <c r="E33959" s="62"/>
    </row>
    <row r="33960">
      <c r="A33960" s="61"/>
      <c r="B33960" s="61"/>
      <c r="C33960" s="61"/>
      <c r="D33960" s="57"/>
      <c r="E33960" s="62"/>
    </row>
    <row r="33961">
      <c r="A33961" s="61"/>
      <c r="B33961" s="61"/>
      <c r="C33961" s="61"/>
      <c r="D33961" s="57"/>
      <c r="E33961" s="62"/>
    </row>
    <row r="33962">
      <c r="A33962" s="61"/>
      <c r="B33962" s="61"/>
      <c r="C33962" s="61"/>
      <c r="D33962" s="57"/>
      <c r="E33962" s="62"/>
    </row>
    <row r="33963">
      <c r="A33963" s="61"/>
      <c r="B33963" s="61"/>
      <c r="C33963" s="61"/>
      <c r="D33963" s="57"/>
      <c r="E33963" s="62"/>
    </row>
    <row r="33964">
      <c r="A33964" s="61"/>
      <c r="B33964" s="61"/>
      <c r="C33964" s="61"/>
      <c r="D33964" s="57"/>
      <c r="E33964" s="62"/>
    </row>
    <row r="33965">
      <c r="A33965" s="61"/>
      <c r="B33965" s="61"/>
      <c r="C33965" s="61"/>
      <c r="D33965" s="57"/>
      <c r="E33965" s="62"/>
    </row>
    <row r="33966">
      <c r="A33966" s="61"/>
      <c r="B33966" s="61"/>
      <c r="C33966" s="61"/>
      <c r="D33966" s="57"/>
      <c r="E33966" s="62"/>
    </row>
    <row r="33967">
      <c r="A33967" s="61"/>
      <c r="B33967" s="61"/>
      <c r="C33967" s="61"/>
      <c r="D33967" s="57"/>
      <c r="E33967" s="62"/>
    </row>
    <row r="33968">
      <c r="A33968" s="61"/>
      <c r="B33968" s="61"/>
      <c r="C33968" s="61"/>
      <c r="D33968" s="57"/>
      <c r="E33968" s="62"/>
    </row>
    <row r="33969">
      <c r="A33969" s="61"/>
      <c r="B33969" s="61"/>
      <c r="C33969" s="61"/>
      <c r="D33969" s="57"/>
      <c r="E33969" s="62"/>
    </row>
    <row r="33970">
      <c r="A33970" s="61"/>
      <c r="B33970" s="61"/>
      <c r="C33970" s="61"/>
      <c r="D33970" s="57"/>
      <c r="E33970" s="62"/>
    </row>
    <row r="33971">
      <c r="A33971" s="61"/>
      <c r="B33971" s="61"/>
      <c r="C33971" s="61"/>
      <c r="D33971" s="57"/>
      <c r="E33971" s="62"/>
    </row>
    <row r="33972">
      <c r="A33972" s="61"/>
      <c r="B33972" s="61"/>
      <c r="C33972" s="61"/>
      <c r="D33972" s="57"/>
      <c r="E33972" s="62"/>
    </row>
    <row r="33973">
      <c r="A33973" s="61"/>
      <c r="B33973" s="61"/>
      <c r="C33973" s="61"/>
      <c r="D33973" s="57"/>
      <c r="E33973" s="62"/>
    </row>
    <row r="33974">
      <c r="A33974" s="61"/>
      <c r="B33974" s="61"/>
      <c r="C33974" s="61"/>
      <c r="D33974" s="57"/>
      <c r="E33974" s="62"/>
    </row>
    <row r="33975">
      <c r="A33975" s="61"/>
      <c r="B33975" s="61"/>
      <c r="C33975" s="61"/>
      <c r="D33975" s="57"/>
      <c r="E33975" s="62"/>
    </row>
    <row r="33976">
      <c r="A33976" s="61"/>
      <c r="B33976" s="61"/>
      <c r="C33976" s="61"/>
      <c r="D33976" s="57"/>
      <c r="E33976" s="62"/>
    </row>
    <row r="33977">
      <c r="A33977" s="61"/>
      <c r="B33977" s="61"/>
      <c r="C33977" s="61"/>
      <c r="D33977" s="57"/>
      <c r="E33977" s="62"/>
    </row>
    <row r="33978">
      <c r="A33978" s="61"/>
      <c r="B33978" s="61"/>
      <c r="C33978" s="61"/>
      <c r="D33978" s="57"/>
      <c r="E33978" s="62"/>
    </row>
    <row r="33979">
      <c r="A33979" s="61"/>
      <c r="B33979" s="61"/>
      <c r="C33979" s="61"/>
      <c r="D33979" s="57"/>
      <c r="E33979" s="62"/>
    </row>
    <row r="33980">
      <c r="A33980" s="61"/>
      <c r="B33980" s="61"/>
      <c r="C33980" s="61"/>
      <c r="D33980" s="57"/>
      <c r="E33980" s="62"/>
    </row>
    <row r="33981">
      <c r="A33981" s="61"/>
      <c r="B33981" s="61"/>
      <c r="C33981" s="61"/>
      <c r="D33981" s="57"/>
      <c r="E33981" s="62"/>
    </row>
    <row r="33982">
      <c r="A33982" s="61"/>
      <c r="B33982" s="61"/>
      <c r="C33982" s="61"/>
      <c r="D33982" s="57"/>
      <c r="E33982" s="62"/>
    </row>
    <row r="33983">
      <c r="A33983" s="61"/>
      <c r="B33983" s="61"/>
      <c r="C33983" s="61"/>
      <c r="D33983" s="57"/>
      <c r="E33983" s="62"/>
    </row>
    <row r="33984">
      <c r="A33984" s="61"/>
      <c r="B33984" s="61"/>
      <c r="C33984" s="61"/>
      <c r="D33984" s="57"/>
      <c r="E33984" s="62"/>
    </row>
    <row r="33985">
      <c r="A33985" s="61"/>
      <c r="B33985" s="61"/>
      <c r="C33985" s="61"/>
      <c r="D33985" s="57"/>
      <c r="E33985" s="62"/>
    </row>
    <row r="33986">
      <c r="A33986" s="61"/>
      <c r="B33986" s="61"/>
      <c r="C33986" s="61"/>
      <c r="D33986" s="57"/>
      <c r="E33986" s="62"/>
    </row>
    <row r="33987">
      <c r="A33987" s="61"/>
      <c r="B33987" s="61"/>
      <c r="C33987" s="61"/>
      <c r="D33987" s="57"/>
      <c r="E33987" s="62"/>
    </row>
    <row r="33988">
      <c r="A33988" s="61"/>
      <c r="B33988" s="61"/>
      <c r="C33988" s="61"/>
      <c r="D33988" s="57"/>
      <c r="E33988" s="62"/>
    </row>
    <row r="33989">
      <c r="A33989" s="61"/>
      <c r="B33989" s="61"/>
      <c r="C33989" s="61"/>
      <c r="D33989" s="57"/>
      <c r="E33989" s="62"/>
    </row>
    <row r="33990">
      <c r="A33990" s="61"/>
      <c r="B33990" s="61"/>
      <c r="C33990" s="61"/>
      <c r="D33990" s="57"/>
      <c r="E33990" s="62"/>
    </row>
    <row r="33991">
      <c r="A33991" s="61"/>
      <c r="B33991" s="61"/>
      <c r="C33991" s="61"/>
      <c r="D33991" s="57"/>
      <c r="E33991" s="62"/>
    </row>
    <row r="33992">
      <c r="A33992" s="61"/>
      <c r="B33992" s="61"/>
      <c r="C33992" s="61"/>
      <c r="D33992" s="57"/>
      <c r="E33992" s="62"/>
    </row>
    <row r="33993">
      <c r="A33993" s="61"/>
      <c r="B33993" s="61"/>
      <c r="C33993" s="61"/>
      <c r="D33993" s="57"/>
      <c r="E33993" s="62"/>
    </row>
    <row r="33994">
      <c r="A33994" s="61"/>
      <c r="B33994" s="61"/>
      <c r="C33994" s="61"/>
      <c r="D33994" s="57"/>
      <c r="E33994" s="62"/>
    </row>
    <row r="33995">
      <c r="A33995" s="61"/>
      <c r="B33995" s="61"/>
      <c r="C33995" s="61"/>
      <c r="D33995" s="57"/>
      <c r="E33995" s="62"/>
    </row>
    <row r="33996">
      <c r="A33996" s="61"/>
      <c r="B33996" s="61"/>
      <c r="C33996" s="61"/>
      <c r="D33996" s="57"/>
      <c r="E33996" s="62"/>
    </row>
    <row r="33997">
      <c r="A33997" s="61"/>
      <c r="B33997" s="61"/>
      <c r="C33997" s="61"/>
      <c r="D33997" s="57"/>
      <c r="E33997" s="62"/>
    </row>
    <row r="33998">
      <c r="A33998" s="61"/>
      <c r="B33998" s="61"/>
      <c r="C33998" s="61"/>
      <c r="D33998" s="57"/>
      <c r="E33998" s="62"/>
    </row>
    <row r="33999">
      <c r="A33999" s="61"/>
      <c r="B33999" s="61"/>
      <c r="C33999" s="61"/>
      <c r="D33999" s="57"/>
      <c r="E33999" s="62"/>
    </row>
    <row r="34000">
      <c r="A34000" s="61"/>
      <c r="B34000" s="61"/>
      <c r="C34000" s="61"/>
      <c r="D34000" s="57"/>
      <c r="E34000" s="62"/>
    </row>
    <row r="34001">
      <c r="A34001" s="61"/>
      <c r="B34001" s="61"/>
      <c r="C34001" s="61"/>
      <c r="D34001" s="57"/>
      <c r="E34001" s="62"/>
    </row>
    <row r="34002">
      <c r="A34002" s="61"/>
      <c r="B34002" s="61"/>
      <c r="C34002" s="61"/>
      <c r="D34002" s="57"/>
      <c r="E34002" s="62"/>
    </row>
    <row r="34003">
      <c r="A34003" s="61"/>
      <c r="B34003" s="61"/>
      <c r="C34003" s="61"/>
      <c r="D34003" s="57"/>
      <c r="E34003" s="62"/>
    </row>
    <row r="34004">
      <c r="A34004" s="61"/>
      <c r="B34004" s="61"/>
      <c r="C34004" s="61"/>
      <c r="D34004" s="57"/>
      <c r="E34004" s="62"/>
    </row>
    <row r="34005">
      <c r="A34005" s="61"/>
      <c r="B34005" s="61"/>
      <c r="C34005" s="61"/>
      <c r="D34005" s="57"/>
      <c r="E34005" s="62"/>
    </row>
    <row r="34006">
      <c r="A34006" s="61"/>
      <c r="B34006" s="61"/>
      <c r="C34006" s="61"/>
      <c r="D34006" s="57"/>
      <c r="E34006" s="62"/>
    </row>
    <row r="34007">
      <c r="A34007" s="61"/>
      <c r="B34007" s="61"/>
      <c r="C34007" s="61"/>
      <c r="D34007" s="57"/>
      <c r="E34007" s="62"/>
    </row>
    <row r="34008">
      <c r="A34008" s="61"/>
      <c r="B34008" s="61"/>
      <c r="C34008" s="61"/>
      <c r="D34008" s="57"/>
      <c r="E34008" s="62"/>
    </row>
    <row r="34009">
      <c r="A34009" s="61"/>
      <c r="B34009" s="61"/>
      <c r="C34009" s="61"/>
      <c r="D34009" s="57"/>
      <c r="E34009" s="62"/>
    </row>
    <row r="34010">
      <c r="A34010" s="61"/>
      <c r="B34010" s="61"/>
      <c r="C34010" s="61"/>
      <c r="D34010" s="57"/>
      <c r="E34010" s="62"/>
    </row>
    <row r="34011">
      <c r="A34011" s="61"/>
      <c r="B34011" s="61"/>
      <c r="C34011" s="61"/>
      <c r="D34011" s="57"/>
      <c r="E34011" s="62"/>
    </row>
    <row r="34012">
      <c r="A34012" s="61"/>
      <c r="B34012" s="61"/>
      <c r="C34012" s="61"/>
      <c r="D34012" s="57"/>
      <c r="E34012" s="62"/>
    </row>
    <row r="34013">
      <c r="A34013" s="61"/>
      <c r="B34013" s="61"/>
      <c r="C34013" s="61"/>
      <c r="D34013" s="57"/>
      <c r="E34013" s="62"/>
    </row>
    <row r="34014">
      <c r="A34014" s="61"/>
      <c r="B34014" s="61"/>
      <c r="C34014" s="61"/>
      <c r="D34014" s="57"/>
      <c r="E34014" s="62"/>
    </row>
    <row r="34015">
      <c r="A34015" s="61"/>
      <c r="B34015" s="61"/>
      <c r="C34015" s="61"/>
      <c r="D34015" s="57"/>
      <c r="E34015" s="62"/>
    </row>
    <row r="34016">
      <c r="A34016" s="61"/>
      <c r="B34016" s="61"/>
      <c r="C34016" s="61"/>
      <c r="D34016" s="57"/>
      <c r="E34016" s="62"/>
    </row>
    <row r="34017">
      <c r="A34017" s="61"/>
      <c r="B34017" s="61"/>
      <c r="C34017" s="61"/>
      <c r="D34017" s="57"/>
      <c r="E34017" s="62"/>
    </row>
    <row r="34018">
      <c r="A34018" s="61"/>
      <c r="B34018" s="61"/>
      <c r="C34018" s="61"/>
      <c r="D34018" s="57"/>
      <c r="E34018" s="62"/>
    </row>
    <row r="34019">
      <c r="A34019" s="61"/>
      <c r="B34019" s="61"/>
      <c r="C34019" s="61"/>
      <c r="D34019" s="57"/>
      <c r="E34019" s="62"/>
    </row>
    <row r="34020">
      <c r="A34020" s="61"/>
      <c r="B34020" s="61"/>
      <c r="C34020" s="61"/>
      <c r="D34020" s="57"/>
      <c r="E34020" s="62"/>
    </row>
    <row r="34021">
      <c r="A34021" s="61"/>
      <c r="B34021" s="61"/>
      <c r="C34021" s="61"/>
      <c r="D34021" s="57"/>
      <c r="E34021" s="62"/>
    </row>
    <row r="34022">
      <c r="A34022" s="61"/>
      <c r="B34022" s="61"/>
      <c r="C34022" s="61"/>
      <c r="D34022" s="57"/>
      <c r="E34022" s="62"/>
    </row>
    <row r="34023">
      <c r="A34023" s="61"/>
      <c r="B34023" s="61"/>
      <c r="C34023" s="61"/>
      <c r="D34023" s="57"/>
      <c r="E34023" s="62"/>
    </row>
    <row r="34024">
      <c r="A34024" s="61"/>
      <c r="B34024" s="61"/>
      <c r="C34024" s="61"/>
      <c r="D34024" s="57"/>
      <c r="E34024" s="62"/>
    </row>
    <row r="34025">
      <c r="A34025" s="61"/>
      <c r="B34025" s="61"/>
      <c r="C34025" s="61"/>
      <c r="D34025" s="57"/>
      <c r="E34025" s="62"/>
    </row>
    <row r="34026">
      <c r="A34026" s="61"/>
      <c r="B34026" s="61"/>
      <c r="C34026" s="61"/>
      <c r="D34026" s="57"/>
      <c r="E34026" s="62"/>
    </row>
    <row r="34027">
      <c r="A34027" s="61"/>
      <c r="B34027" s="61"/>
      <c r="C34027" s="61"/>
      <c r="D34027" s="57"/>
      <c r="E34027" s="62"/>
    </row>
    <row r="34028">
      <c r="A34028" s="61"/>
      <c r="B34028" s="61"/>
      <c r="C34028" s="61"/>
      <c r="D34028" s="57"/>
      <c r="E34028" s="62"/>
    </row>
    <row r="34029">
      <c r="A34029" s="61"/>
      <c r="B34029" s="61"/>
      <c r="C34029" s="61"/>
      <c r="D34029" s="57"/>
      <c r="E34029" s="62"/>
    </row>
    <row r="34030">
      <c r="A34030" s="61"/>
      <c r="B34030" s="61"/>
      <c r="C34030" s="61"/>
      <c r="D34030" s="57"/>
      <c r="E34030" s="62"/>
    </row>
    <row r="34031">
      <c r="A34031" s="61"/>
      <c r="B34031" s="61"/>
      <c r="C34031" s="61"/>
      <c r="D34031" s="57"/>
      <c r="E34031" s="62"/>
    </row>
    <row r="34032">
      <c r="A34032" s="61"/>
      <c r="B34032" s="61"/>
      <c r="C34032" s="61"/>
      <c r="D34032" s="57"/>
      <c r="E34032" s="62"/>
    </row>
    <row r="34033">
      <c r="A34033" s="61"/>
      <c r="B34033" s="61"/>
      <c r="C34033" s="61"/>
      <c r="D34033" s="57"/>
      <c r="E34033" s="62"/>
    </row>
    <row r="34034">
      <c r="A34034" s="61"/>
      <c r="B34034" s="61"/>
      <c r="C34034" s="61"/>
      <c r="D34034" s="57"/>
      <c r="E34034" s="62"/>
    </row>
    <row r="34035">
      <c r="A34035" s="61"/>
      <c r="B34035" s="61"/>
      <c r="C34035" s="61"/>
      <c r="D34035" s="57"/>
      <c r="E34035" s="62"/>
    </row>
    <row r="34036">
      <c r="A34036" s="61"/>
      <c r="B34036" s="61"/>
      <c r="C34036" s="61"/>
      <c r="D34036" s="57"/>
      <c r="E34036" s="62"/>
    </row>
    <row r="34037">
      <c r="A34037" s="61"/>
      <c r="B34037" s="61"/>
      <c r="C34037" s="61"/>
      <c r="D34037" s="57"/>
      <c r="E34037" s="62"/>
    </row>
    <row r="34038">
      <c r="A34038" s="61"/>
      <c r="B34038" s="61"/>
      <c r="C34038" s="61"/>
      <c r="D34038" s="57"/>
      <c r="E34038" s="62"/>
    </row>
    <row r="34039">
      <c r="A34039" s="61"/>
      <c r="B34039" s="61"/>
      <c r="C34039" s="61"/>
      <c r="D34039" s="57"/>
      <c r="E34039" s="62"/>
    </row>
    <row r="34040">
      <c r="A34040" s="61"/>
      <c r="B34040" s="61"/>
      <c r="C34040" s="61"/>
      <c r="D34040" s="57"/>
      <c r="E34040" s="62"/>
    </row>
    <row r="34041">
      <c r="A34041" s="61"/>
      <c r="B34041" s="61"/>
      <c r="C34041" s="61"/>
      <c r="D34041" s="57"/>
      <c r="E34041" s="62"/>
    </row>
    <row r="34042">
      <c r="A34042" s="61"/>
      <c r="B34042" s="61"/>
      <c r="C34042" s="61"/>
      <c r="D34042" s="57"/>
      <c r="E34042" s="62"/>
    </row>
    <row r="34043">
      <c r="A34043" s="61"/>
      <c r="B34043" s="61"/>
      <c r="C34043" s="61"/>
      <c r="D34043" s="57"/>
      <c r="E34043" s="62"/>
    </row>
    <row r="34044">
      <c r="A34044" s="61"/>
      <c r="B34044" s="61"/>
      <c r="C34044" s="61"/>
      <c r="D34044" s="57"/>
      <c r="E34044" s="62"/>
    </row>
    <row r="34045">
      <c r="A34045" s="61"/>
      <c r="B34045" s="61"/>
      <c r="C34045" s="61"/>
      <c r="D34045" s="57"/>
      <c r="E34045" s="62"/>
    </row>
    <row r="34046">
      <c r="A34046" s="61"/>
      <c r="B34046" s="61"/>
      <c r="C34046" s="61"/>
      <c r="D34046" s="57"/>
      <c r="E34046" s="62"/>
    </row>
    <row r="34047">
      <c r="A34047" s="61"/>
      <c r="B34047" s="61"/>
      <c r="C34047" s="61"/>
      <c r="D34047" s="57"/>
      <c r="E34047" s="62"/>
    </row>
    <row r="34048">
      <c r="A34048" s="61"/>
      <c r="B34048" s="61"/>
      <c r="C34048" s="61"/>
      <c r="D34048" s="57"/>
      <c r="E34048" s="62"/>
    </row>
    <row r="34049">
      <c r="A34049" s="61"/>
      <c r="B34049" s="61"/>
      <c r="C34049" s="61"/>
      <c r="D34049" s="57"/>
      <c r="E34049" s="62"/>
    </row>
    <row r="34050">
      <c r="A34050" s="61"/>
      <c r="B34050" s="61"/>
      <c r="C34050" s="61"/>
      <c r="D34050" s="57"/>
      <c r="E34050" s="62"/>
    </row>
    <row r="34051">
      <c r="A34051" s="61"/>
      <c r="B34051" s="61"/>
      <c r="C34051" s="61"/>
      <c r="D34051" s="57"/>
      <c r="E34051" s="62"/>
    </row>
    <row r="34052">
      <c r="A34052" s="61"/>
      <c r="B34052" s="61"/>
      <c r="C34052" s="61"/>
      <c r="D34052" s="57"/>
      <c r="E34052" s="62"/>
    </row>
    <row r="34053">
      <c r="A34053" s="61"/>
      <c r="B34053" s="61"/>
      <c r="C34053" s="61"/>
      <c r="D34053" s="57"/>
      <c r="E34053" s="62"/>
    </row>
    <row r="34054">
      <c r="A34054" s="61"/>
      <c r="B34054" s="61"/>
      <c r="C34054" s="61"/>
      <c r="D34054" s="57"/>
      <c r="E34054" s="62"/>
    </row>
    <row r="34055">
      <c r="A34055" s="61"/>
      <c r="B34055" s="61"/>
      <c r="C34055" s="61"/>
      <c r="D34055" s="57"/>
      <c r="E34055" s="62"/>
    </row>
    <row r="34056">
      <c r="A34056" s="61"/>
      <c r="B34056" s="61"/>
      <c r="C34056" s="61"/>
      <c r="D34056" s="57"/>
      <c r="E34056" s="62"/>
    </row>
    <row r="34057">
      <c r="A34057" s="61"/>
      <c r="B34057" s="61"/>
      <c r="C34057" s="61"/>
      <c r="D34057" s="57"/>
      <c r="E34057" s="62"/>
    </row>
    <row r="34058">
      <c r="A34058" s="61"/>
      <c r="B34058" s="61"/>
      <c r="C34058" s="61"/>
      <c r="D34058" s="57"/>
      <c r="E34058" s="62"/>
    </row>
    <row r="34059">
      <c r="A34059" s="61"/>
      <c r="B34059" s="61"/>
      <c r="C34059" s="61"/>
      <c r="D34059" s="57"/>
      <c r="E34059" s="62"/>
    </row>
    <row r="34060">
      <c r="A34060" s="61"/>
      <c r="B34060" s="61"/>
      <c r="C34060" s="61"/>
      <c r="D34060" s="57"/>
      <c r="E34060" s="62"/>
    </row>
    <row r="34061">
      <c r="A34061" s="61"/>
      <c r="B34061" s="61"/>
      <c r="C34061" s="61"/>
      <c r="D34061" s="57"/>
      <c r="E34061" s="62"/>
    </row>
    <row r="34062">
      <c r="A34062" s="61"/>
      <c r="B34062" s="61"/>
      <c r="C34062" s="61"/>
      <c r="D34062" s="57"/>
      <c r="E34062" s="62"/>
    </row>
    <row r="34063">
      <c r="A34063" s="61"/>
      <c r="B34063" s="61"/>
      <c r="C34063" s="61"/>
      <c r="D34063" s="57"/>
      <c r="E34063" s="62"/>
    </row>
    <row r="34064">
      <c r="A34064" s="61"/>
      <c r="B34064" s="61"/>
      <c r="C34064" s="61"/>
      <c r="D34064" s="57"/>
      <c r="E34064" s="62"/>
    </row>
    <row r="34065">
      <c r="A34065" s="61"/>
      <c r="B34065" s="61"/>
      <c r="C34065" s="61"/>
      <c r="D34065" s="57"/>
      <c r="E34065" s="62"/>
    </row>
    <row r="34066">
      <c r="A34066" s="61"/>
      <c r="B34066" s="61"/>
      <c r="C34066" s="61"/>
      <c r="D34066" s="57"/>
      <c r="E34066" s="62"/>
    </row>
    <row r="34067">
      <c r="A34067" s="61"/>
      <c r="B34067" s="61"/>
      <c r="C34067" s="61"/>
      <c r="D34067" s="57"/>
      <c r="E34067" s="62"/>
    </row>
    <row r="34068">
      <c r="A34068" s="61"/>
      <c r="B34068" s="61"/>
      <c r="C34068" s="61"/>
      <c r="D34068" s="57"/>
      <c r="E34068" s="62"/>
    </row>
    <row r="34069">
      <c r="A34069" s="61"/>
      <c r="B34069" s="61"/>
      <c r="C34069" s="61"/>
      <c r="D34069" s="57"/>
      <c r="E34069" s="62"/>
    </row>
    <row r="34070">
      <c r="A34070" s="61"/>
      <c r="B34070" s="61"/>
      <c r="C34070" s="61"/>
      <c r="D34070" s="57"/>
      <c r="E34070" s="62"/>
    </row>
    <row r="34071">
      <c r="A34071" s="61"/>
      <c r="B34071" s="61"/>
      <c r="C34071" s="61"/>
      <c r="D34071" s="57"/>
      <c r="E34071" s="62"/>
    </row>
    <row r="34072">
      <c r="A34072" s="61"/>
      <c r="B34072" s="61"/>
      <c r="C34072" s="61"/>
      <c r="D34072" s="57"/>
      <c r="E34072" s="62"/>
    </row>
    <row r="34073">
      <c r="A34073" s="61"/>
      <c r="B34073" s="61"/>
      <c r="C34073" s="61"/>
      <c r="D34073" s="57"/>
      <c r="E34073" s="62"/>
    </row>
    <row r="34074">
      <c r="A34074" s="61"/>
      <c r="B34074" s="61"/>
      <c r="C34074" s="61"/>
      <c r="D34074" s="57"/>
      <c r="E34074" s="62"/>
    </row>
    <row r="34075">
      <c r="A34075" s="61"/>
      <c r="B34075" s="61"/>
      <c r="C34075" s="61"/>
      <c r="D34075" s="57"/>
      <c r="E34075" s="62"/>
    </row>
    <row r="34076">
      <c r="A34076" s="61"/>
      <c r="B34076" s="61"/>
      <c r="C34076" s="61"/>
      <c r="D34076" s="57"/>
      <c r="E34076" s="62"/>
    </row>
    <row r="34077">
      <c r="A34077" s="61"/>
      <c r="B34077" s="61"/>
      <c r="C34077" s="61"/>
      <c r="D34077" s="57"/>
      <c r="E34077" s="62"/>
    </row>
    <row r="34078">
      <c r="A34078" s="61"/>
      <c r="B34078" s="61"/>
      <c r="C34078" s="61"/>
      <c r="D34078" s="57"/>
      <c r="E34078" s="62"/>
    </row>
    <row r="34079">
      <c r="A34079" s="61"/>
      <c r="B34079" s="61"/>
      <c r="C34079" s="61"/>
      <c r="D34079" s="57"/>
      <c r="E34079" s="62"/>
    </row>
    <row r="34080">
      <c r="A34080" s="61"/>
      <c r="B34080" s="61"/>
      <c r="C34080" s="61"/>
      <c r="D34080" s="57"/>
      <c r="E34080" s="62"/>
    </row>
    <row r="34081">
      <c r="A34081" s="61"/>
      <c r="B34081" s="61"/>
      <c r="C34081" s="61"/>
      <c r="D34081" s="57"/>
      <c r="E34081" s="62"/>
    </row>
    <row r="34082">
      <c r="A34082" s="61"/>
      <c r="B34082" s="61"/>
      <c r="C34082" s="61"/>
      <c r="D34082" s="57"/>
      <c r="E34082" s="62"/>
    </row>
    <row r="34083">
      <c r="A34083" s="61"/>
      <c r="B34083" s="61"/>
      <c r="C34083" s="61"/>
      <c r="D34083" s="57"/>
      <c r="E34083" s="62"/>
    </row>
    <row r="34084">
      <c r="A34084" s="61"/>
      <c r="B34084" s="61"/>
      <c r="C34084" s="61"/>
      <c r="D34084" s="57"/>
      <c r="E34084" s="62"/>
    </row>
    <row r="34085">
      <c r="A34085" s="61"/>
      <c r="B34085" s="61"/>
      <c r="C34085" s="61"/>
      <c r="D34085" s="57"/>
      <c r="E34085" s="62"/>
    </row>
    <row r="34086">
      <c r="A34086" s="61"/>
      <c r="B34086" s="61"/>
      <c r="C34086" s="61"/>
      <c r="D34086" s="57"/>
      <c r="E34086" s="62"/>
    </row>
    <row r="34087">
      <c r="A34087" s="61"/>
      <c r="B34087" s="61"/>
      <c r="C34087" s="61"/>
      <c r="D34087" s="57"/>
      <c r="E34087" s="62"/>
    </row>
    <row r="34088">
      <c r="A34088" s="61"/>
      <c r="B34088" s="61"/>
      <c r="C34088" s="61"/>
      <c r="D34088" s="57"/>
      <c r="E34088" s="62"/>
    </row>
    <row r="34089">
      <c r="A34089" s="61"/>
      <c r="B34089" s="61"/>
      <c r="C34089" s="61"/>
      <c r="D34089" s="57"/>
      <c r="E34089" s="62"/>
    </row>
    <row r="34090">
      <c r="A34090" s="61"/>
      <c r="B34090" s="61"/>
      <c r="C34090" s="61"/>
      <c r="D34090" s="57"/>
      <c r="E34090" s="62"/>
    </row>
    <row r="34091">
      <c r="A34091" s="61"/>
      <c r="B34091" s="61"/>
      <c r="C34091" s="61"/>
      <c r="D34091" s="57"/>
      <c r="E34091" s="62"/>
    </row>
    <row r="34092">
      <c r="A34092" s="61"/>
      <c r="B34092" s="61"/>
      <c r="C34092" s="61"/>
      <c r="D34092" s="57"/>
      <c r="E34092" s="62"/>
    </row>
    <row r="34093">
      <c r="A34093" s="61"/>
      <c r="B34093" s="61"/>
      <c r="C34093" s="61"/>
      <c r="D34093" s="57"/>
      <c r="E34093" s="62"/>
    </row>
    <row r="34094">
      <c r="A34094" s="61"/>
      <c r="B34094" s="61"/>
      <c r="C34094" s="61"/>
      <c r="D34094" s="57"/>
      <c r="E34094" s="62"/>
    </row>
    <row r="34095">
      <c r="A34095" s="61"/>
      <c r="B34095" s="61"/>
      <c r="C34095" s="61"/>
      <c r="D34095" s="57"/>
      <c r="E34095" s="62"/>
    </row>
    <row r="34096">
      <c r="A34096" s="61"/>
      <c r="B34096" s="61"/>
      <c r="C34096" s="61"/>
      <c r="D34096" s="57"/>
      <c r="E34096" s="62"/>
    </row>
    <row r="34097">
      <c r="A34097" s="61"/>
      <c r="B34097" s="61"/>
      <c r="C34097" s="61"/>
      <c r="D34097" s="57"/>
      <c r="E34097" s="62"/>
    </row>
    <row r="34098">
      <c r="A34098" s="61"/>
      <c r="B34098" s="61"/>
      <c r="C34098" s="61"/>
      <c r="D34098" s="57"/>
      <c r="E34098" s="62"/>
    </row>
    <row r="34099">
      <c r="A34099" s="61"/>
      <c r="B34099" s="61"/>
      <c r="C34099" s="61"/>
      <c r="D34099" s="57"/>
      <c r="E34099" s="62"/>
    </row>
    <row r="34100">
      <c r="A34100" s="61"/>
      <c r="B34100" s="61"/>
      <c r="C34100" s="61"/>
      <c r="D34100" s="57"/>
      <c r="E34100" s="62"/>
    </row>
    <row r="34101">
      <c r="A34101" s="61"/>
      <c r="B34101" s="61"/>
      <c r="C34101" s="61"/>
      <c r="D34101" s="57"/>
      <c r="E34101" s="62"/>
    </row>
    <row r="34102">
      <c r="A34102" s="61"/>
      <c r="B34102" s="61"/>
      <c r="C34102" s="61"/>
      <c r="D34102" s="57"/>
      <c r="E34102" s="62"/>
    </row>
    <row r="34103">
      <c r="A34103" s="61"/>
      <c r="B34103" s="61"/>
      <c r="C34103" s="61"/>
      <c r="D34103" s="57"/>
      <c r="E34103" s="62"/>
    </row>
    <row r="34104">
      <c r="A34104" s="61"/>
      <c r="B34104" s="61"/>
      <c r="C34104" s="61"/>
      <c r="D34104" s="57"/>
      <c r="E34104" s="62"/>
    </row>
    <row r="34105">
      <c r="A34105" s="61"/>
      <c r="B34105" s="61"/>
      <c r="C34105" s="61"/>
      <c r="D34105" s="57"/>
      <c r="E34105" s="62"/>
    </row>
    <row r="34106">
      <c r="A34106" s="61"/>
      <c r="B34106" s="61"/>
      <c r="C34106" s="61"/>
      <c r="D34106" s="57"/>
      <c r="E34106" s="62"/>
    </row>
    <row r="34107">
      <c r="A34107" s="61"/>
      <c r="B34107" s="61"/>
      <c r="C34107" s="61"/>
      <c r="D34107" s="57"/>
      <c r="E34107" s="62"/>
    </row>
    <row r="34108">
      <c r="A34108" s="61"/>
      <c r="B34108" s="61"/>
      <c r="C34108" s="61"/>
      <c r="D34108" s="57"/>
      <c r="E34108" s="62"/>
    </row>
    <row r="34109">
      <c r="A34109" s="61"/>
      <c r="B34109" s="61"/>
      <c r="C34109" s="61"/>
      <c r="D34109" s="57"/>
      <c r="E34109" s="62"/>
    </row>
    <row r="34110">
      <c r="A34110" s="61"/>
      <c r="B34110" s="61"/>
      <c r="C34110" s="61"/>
      <c r="D34110" s="57"/>
      <c r="E34110" s="62"/>
    </row>
    <row r="34111">
      <c r="A34111" s="61"/>
      <c r="B34111" s="61"/>
      <c r="C34111" s="61"/>
      <c r="D34111" s="57"/>
      <c r="E34111" s="62"/>
    </row>
    <row r="34112">
      <c r="A34112" s="61"/>
      <c r="B34112" s="61"/>
      <c r="C34112" s="61"/>
      <c r="D34112" s="57"/>
      <c r="E34112" s="62"/>
    </row>
    <row r="34113">
      <c r="A34113" s="61"/>
      <c r="B34113" s="61"/>
      <c r="C34113" s="61"/>
      <c r="D34113" s="57"/>
      <c r="E34113" s="62"/>
    </row>
    <row r="34114">
      <c r="A34114" s="61"/>
      <c r="B34114" s="61"/>
      <c r="C34114" s="61"/>
      <c r="D34114" s="57"/>
      <c r="E34114" s="62"/>
    </row>
    <row r="34115">
      <c r="A34115" s="61"/>
      <c r="B34115" s="61"/>
      <c r="C34115" s="61"/>
      <c r="D34115" s="57"/>
      <c r="E34115" s="62"/>
    </row>
    <row r="34116">
      <c r="A34116" s="61"/>
      <c r="B34116" s="61"/>
      <c r="C34116" s="61"/>
      <c r="D34116" s="57"/>
      <c r="E34116" s="62"/>
    </row>
    <row r="34117">
      <c r="A34117" s="61"/>
      <c r="B34117" s="61"/>
      <c r="C34117" s="61"/>
      <c r="D34117" s="57"/>
      <c r="E34117" s="62"/>
    </row>
    <row r="34118">
      <c r="A34118" s="61"/>
      <c r="B34118" s="61"/>
      <c r="C34118" s="61"/>
      <c r="D34118" s="57"/>
      <c r="E34118" s="62"/>
    </row>
    <row r="34119">
      <c r="A34119" s="61"/>
      <c r="B34119" s="61"/>
      <c r="C34119" s="61"/>
      <c r="D34119" s="57"/>
      <c r="E34119" s="62"/>
    </row>
    <row r="34120">
      <c r="A34120" s="61"/>
      <c r="B34120" s="61"/>
      <c r="C34120" s="61"/>
      <c r="D34120" s="57"/>
      <c r="E34120" s="62"/>
    </row>
    <row r="34121">
      <c r="A34121" s="61"/>
      <c r="B34121" s="61"/>
      <c r="C34121" s="61"/>
      <c r="D34121" s="57"/>
      <c r="E34121" s="62"/>
    </row>
    <row r="34122">
      <c r="A34122" s="61"/>
      <c r="B34122" s="61"/>
      <c r="C34122" s="61"/>
      <c r="D34122" s="57"/>
      <c r="E34122" s="62"/>
    </row>
    <row r="34123">
      <c r="A34123" s="61"/>
      <c r="B34123" s="61"/>
      <c r="C34123" s="61"/>
      <c r="D34123" s="57"/>
      <c r="E34123" s="62"/>
    </row>
    <row r="34124">
      <c r="A34124" s="61"/>
      <c r="B34124" s="61"/>
      <c r="C34124" s="61"/>
      <c r="D34124" s="57"/>
      <c r="E34124" s="62"/>
    </row>
    <row r="34125">
      <c r="A34125" s="61"/>
      <c r="B34125" s="61"/>
      <c r="C34125" s="61"/>
      <c r="D34125" s="57"/>
      <c r="E34125" s="62"/>
    </row>
    <row r="34126">
      <c r="A34126" s="61"/>
      <c r="B34126" s="61"/>
      <c r="C34126" s="61"/>
      <c r="D34126" s="57"/>
      <c r="E34126" s="62"/>
    </row>
    <row r="34127">
      <c r="A34127" s="61"/>
      <c r="B34127" s="61"/>
      <c r="C34127" s="61"/>
      <c r="D34127" s="57"/>
      <c r="E34127" s="62"/>
    </row>
    <row r="34128">
      <c r="A34128" s="61"/>
      <c r="B34128" s="61"/>
      <c r="C34128" s="61"/>
      <c r="D34128" s="57"/>
      <c r="E34128" s="62"/>
    </row>
    <row r="34129">
      <c r="A34129" s="61"/>
      <c r="B34129" s="61"/>
      <c r="C34129" s="61"/>
      <c r="D34129" s="57"/>
      <c r="E34129" s="62"/>
    </row>
    <row r="34130">
      <c r="A34130" s="61"/>
      <c r="B34130" s="61"/>
      <c r="C34130" s="61"/>
      <c r="D34130" s="57"/>
      <c r="E34130" s="62"/>
    </row>
    <row r="34131">
      <c r="A34131" s="61"/>
      <c r="B34131" s="61"/>
      <c r="C34131" s="61"/>
      <c r="D34131" s="57"/>
      <c r="E34131" s="62"/>
    </row>
    <row r="34132">
      <c r="A34132" s="61"/>
      <c r="B34132" s="61"/>
      <c r="C34132" s="61"/>
      <c r="D34132" s="57"/>
      <c r="E34132" s="62"/>
    </row>
    <row r="34133">
      <c r="A34133" s="61"/>
      <c r="B34133" s="61"/>
      <c r="C34133" s="61"/>
      <c r="D34133" s="57"/>
      <c r="E34133" s="62"/>
    </row>
    <row r="34134">
      <c r="A34134" s="61"/>
      <c r="B34134" s="61"/>
      <c r="C34134" s="61"/>
      <c r="D34134" s="57"/>
      <c r="E34134" s="62"/>
    </row>
    <row r="34135">
      <c r="A34135" s="61"/>
      <c r="B34135" s="61"/>
      <c r="C34135" s="61"/>
      <c r="D34135" s="57"/>
      <c r="E34135" s="62"/>
    </row>
    <row r="34136">
      <c r="A34136" s="61"/>
      <c r="B34136" s="61"/>
      <c r="C34136" s="61"/>
      <c r="D34136" s="57"/>
      <c r="E34136" s="62"/>
    </row>
    <row r="34137">
      <c r="A34137" s="61"/>
      <c r="B34137" s="61"/>
      <c r="C34137" s="61"/>
      <c r="D34137" s="57"/>
      <c r="E34137" s="62"/>
    </row>
    <row r="34138">
      <c r="A34138" s="61"/>
      <c r="B34138" s="61"/>
      <c r="C34138" s="61"/>
      <c r="D34138" s="57"/>
      <c r="E34138" s="62"/>
    </row>
    <row r="34139">
      <c r="A34139" s="61"/>
      <c r="B34139" s="61"/>
      <c r="C34139" s="61"/>
      <c r="D34139" s="57"/>
      <c r="E34139" s="62"/>
    </row>
    <row r="34140">
      <c r="A34140" s="61"/>
      <c r="B34140" s="61"/>
      <c r="C34140" s="61"/>
      <c r="D34140" s="57"/>
      <c r="E34140" s="62"/>
    </row>
    <row r="34141">
      <c r="A34141" s="61"/>
      <c r="B34141" s="61"/>
      <c r="C34141" s="61"/>
      <c r="D34141" s="57"/>
      <c r="E34141" s="62"/>
    </row>
    <row r="34142">
      <c r="A34142" s="61"/>
      <c r="B34142" s="61"/>
      <c r="C34142" s="61"/>
      <c r="D34142" s="57"/>
      <c r="E34142" s="62"/>
    </row>
    <row r="34143">
      <c r="A34143" s="61"/>
      <c r="B34143" s="61"/>
      <c r="C34143" s="61"/>
      <c r="D34143" s="57"/>
      <c r="E34143" s="62"/>
    </row>
    <row r="34144">
      <c r="A34144" s="61"/>
      <c r="B34144" s="61"/>
      <c r="C34144" s="61"/>
      <c r="D34144" s="57"/>
      <c r="E34144" s="62"/>
    </row>
    <row r="34145">
      <c r="A34145" s="61"/>
      <c r="B34145" s="61"/>
      <c r="C34145" s="61"/>
      <c r="D34145" s="57"/>
      <c r="E34145" s="62"/>
    </row>
    <row r="34146">
      <c r="A34146" s="61"/>
      <c r="B34146" s="61"/>
      <c r="C34146" s="61"/>
      <c r="D34146" s="57"/>
      <c r="E34146" s="62"/>
    </row>
    <row r="34147">
      <c r="A34147" s="61"/>
      <c r="B34147" s="61"/>
      <c r="C34147" s="61"/>
      <c r="D34147" s="57"/>
      <c r="E34147" s="62"/>
    </row>
    <row r="34148">
      <c r="A34148" s="61"/>
      <c r="B34148" s="61"/>
      <c r="C34148" s="61"/>
      <c r="D34148" s="57"/>
      <c r="E34148" s="62"/>
    </row>
    <row r="34149">
      <c r="A34149" s="61"/>
      <c r="B34149" s="61"/>
      <c r="C34149" s="61"/>
      <c r="D34149" s="57"/>
      <c r="E34149" s="62"/>
    </row>
    <row r="34150">
      <c r="A34150" s="61"/>
      <c r="B34150" s="61"/>
      <c r="C34150" s="61"/>
      <c r="D34150" s="57"/>
      <c r="E34150" s="62"/>
    </row>
    <row r="34151">
      <c r="A34151" s="61"/>
      <c r="B34151" s="61"/>
      <c r="C34151" s="61"/>
      <c r="D34151" s="57"/>
      <c r="E34151" s="62"/>
    </row>
    <row r="34152">
      <c r="A34152" s="61"/>
      <c r="B34152" s="61"/>
      <c r="C34152" s="61"/>
      <c r="D34152" s="57"/>
      <c r="E34152" s="62"/>
    </row>
    <row r="34153">
      <c r="A34153" s="61"/>
      <c r="B34153" s="61"/>
      <c r="C34153" s="61"/>
      <c r="D34153" s="57"/>
      <c r="E34153" s="62"/>
    </row>
    <row r="34154">
      <c r="A34154" s="61"/>
      <c r="B34154" s="61"/>
      <c r="C34154" s="61"/>
      <c r="D34154" s="57"/>
      <c r="E34154" s="62"/>
    </row>
    <row r="34155">
      <c r="A34155" s="61"/>
      <c r="B34155" s="61"/>
      <c r="C34155" s="61"/>
      <c r="D34155" s="57"/>
      <c r="E34155" s="62"/>
    </row>
    <row r="34156">
      <c r="A34156" s="61"/>
      <c r="B34156" s="61"/>
      <c r="C34156" s="61"/>
      <c r="D34156" s="57"/>
      <c r="E34156" s="62"/>
    </row>
    <row r="34157">
      <c r="A34157" s="61"/>
      <c r="B34157" s="61"/>
      <c r="C34157" s="61"/>
      <c r="D34157" s="57"/>
      <c r="E34157" s="62"/>
    </row>
    <row r="34158">
      <c r="A34158" s="61"/>
      <c r="B34158" s="61"/>
      <c r="C34158" s="61"/>
      <c r="D34158" s="57"/>
      <c r="E34158" s="62"/>
    </row>
    <row r="34159">
      <c r="A34159" s="61"/>
      <c r="B34159" s="61"/>
      <c r="C34159" s="61"/>
      <c r="D34159" s="57"/>
      <c r="E34159" s="62"/>
    </row>
    <row r="34160">
      <c r="A34160" s="61"/>
      <c r="B34160" s="61"/>
      <c r="C34160" s="61"/>
      <c r="D34160" s="57"/>
      <c r="E34160" s="62"/>
    </row>
    <row r="34161">
      <c r="A34161" s="61"/>
      <c r="B34161" s="61"/>
      <c r="C34161" s="61"/>
      <c r="D34161" s="57"/>
      <c r="E34161" s="62"/>
    </row>
    <row r="34162">
      <c r="A34162" s="61"/>
      <c r="B34162" s="61"/>
      <c r="C34162" s="61"/>
      <c r="D34162" s="57"/>
      <c r="E34162" s="62"/>
    </row>
    <row r="34163">
      <c r="A34163" s="61"/>
      <c r="B34163" s="61"/>
      <c r="C34163" s="61"/>
      <c r="D34163" s="57"/>
      <c r="E34163" s="62"/>
    </row>
    <row r="34164">
      <c r="A34164" s="61"/>
      <c r="B34164" s="61"/>
      <c r="C34164" s="61"/>
      <c r="D34164" s="57"/>
      <c r="E34164" s="62"/>
    </row>
    <row r="34165">
      <c r="A34165" s="61"/>
      <c r="B34165" s="61"/>
      <c r="C34165" s="61"/>
      <c r="D34165" s="57"/>
      <c r="E34165" s="62"/>
    </row>
    <row r="34166">
      <c r="A34166" s="61"/>
      <c r="B34166" s="61"/>
      <c r="C34166" s="61"/>
      <c r="D34166" s="57"/>
      <c r="E34166" s="62"/>
    </row>
    <row r="34167">
      <c r="A34167" s="61"/>
      <c r="B34167" s="61"/>
      <c r="C34167" s="61"/>
      <c r="D34167" s="57"/>
      <c r="E34167" s="62"/>
    </row>
    <row r="34168">
      <c r="A34168" s="61"/>
      <c r="B34168" s="61"/>
      <c r="C34168" s="61"/>
      <c r="D34168" s="57"/>
      <c r="E34168" s="62"/>
    </row>
    <row r="34169">
      <c r="A34169" s="61"/>
      <c r="B34169" s="61"/>
      <c r="C34169" s="61"/>
      <c r="D34169" s="57"/>
      <c r="E34169" s="62"/>
    </row>
    <row r="34170">
      <c r="A34170" s="61"/>
      <c r="B34170" s="61"/>
      <c r="C34170" s="61"/>
      <c r="D34170" s="57"/>
      <c r="E34170" s="62"/>
    </row>
    <row r="34171">
      <c r="A34171" s="61"/>
      <c r="B34171" s="61"/>
      <c r="C34171" s="61"/>
      <c r="D34171" s="57"/>
      <c r="E34171" s="62"/>
    </row>
    <row r="34172">
      <c r="A34172" s="61"/>
      <c r="B34172" s="61"/>
      <c r="C34172" s="61"/>
      <c r="D34172" s="57"/>
      <c r="E34172" s="62"/>
    </row>
    <row r="34173">
      <c r="A34173" s="61"/>
      <c r="B34173" s="61"/>
      <c r="C34173" s="61"/>
      <c r="D34173" s="57"/>
      <c r="E34173" s="62"/>
    </row>
    <row r="34174">
      <c r="A34174" s="61"/>
      <c r="B34174" s="61"/>
      <c r="C34174" s="61"/>
      <c r="D34174" s="57"/>
      <c r="E34174" s="62"/>
    </row>
    <row r="34175">
      <c r="A34175" s="61"/>
      <c r="B34175" s="61"/>
      <c r="C34175" s="61"/>
      <c r="D34175" s="57"/>
      <c r="E34175" s="62"/>
    </row>
    <row r="34176">
      <c r="A34176" s="61"/>
      <c r="B34176" s="61"/>
      <c r="C34176" s="61"/>
      <c r="D34176" s="57"/>
      <c r="E34176" s="62"/>
    </row>
    <row r="34177">
      <c r="A34177" s="61"/>
      <c r="B34177" s="61"/>
      <c r="C34177" s="61"/>
      <c r="D34177" s="57"/>
      <c r="E34177" s="62"/>
    </row>
    <row r="34178">
      <c r="A34178" s="61"/>
      <c r="B34178" s="61"/>
      <c r="C34178" s="61"/>
      <c r="D34178" s="57"/>
      <c r="E34178" s="62"/>
    </row>
    <row r="34179">
      <c r="A34179" s="61"/>
      <c r="B34179" s="61"/>
      <c r="C34179" s="61"/>
      <c r="D34179" s="57"/>
      <c r="E34179" s="62"/>
    </row>
    <row r="34180">
      <c r="A34180" s="61"/>
      <c r="B34180" s="61"/>
      <c r="C34180" s="61"/>
      <c r="D34180" s="57"/>
      <c r="E34180" s="62"/>
    </row>
    <row r="34181">
      <c r="A34181" s="61"/>
      <c r="B34181" s="61"/>
      <c r="C34181" s="61"/>
      <c r="D34181" s="57"/>
      <c r="E34181" s="62"/>
    </row>
    <row r="34182">
      <c r="A34182" s="61"/>
      <c r="B34182" s="61"/>
      <c r="C34182" s="61"/>
      <c r="D34182" s="57"/>
      <c r="E34182" s="62"/>
    </row>
    <row r="34183">
      <c r="A34183" s="61"/>
      <c r="B34183" s="61"/>
      <c r="C34183" s="61"/>
      <c r="D34183" s="57"/>
      <c r="E34183" s="62"/>
    </row>
    <row r="34184">
      <c r="A34184" s="61"/>
      <c r="B34184" s="61"/>
      <c r="C34184" s="61"/>
      <c r="D34184" s="57"/>
      <c r="E34184" s="62"/>
    </row>
    <row r="34185">
      <c r="A34185" s="61"/>
      <c r="B34185" s="61"/>
      <c r="C34185" s="61"/>
      <c r="D34185" s="57"/>
      <c r="E34185" s="62"/>
    </row>
    <row r="34186">
      <c r="A34186" s="61"/>
      <c r="B34186" s="61"/>
      <c r="C34186" s="61"/>
      <c r="D34186" s="57"/>
      <c r="E34186" s="62"/>
    </row>
    <row r="34187">
      <c r="A34187" s="61"/>
      <c r="B34187" s="61"/>
      <c r="C34187" s="61"/>
      <c r="D34187" s="57"/>
      <c r="E34187" s="62"/>
    </row>
    <row r="34188">
      <c r="A34188" s="61"/>
      <c r="B34188" s="61"/>
      <c r="C34188" s="61"/>
      <c r="D34188" s="57"/>
      <c r="E34188" s="62"/>
    </row>
    <row r="34189">
      <c r="A34189" s="61"/>
      <c r="B34189" s="61"/>
      <c r="C34189" s="61"/>
      <c r="D34189" s="57"/>
      <c r="E34189" s="62"/>
    </row>
    <row r="34190">
      <c r="A34190" s="61"/>
      <c r="B34190" s="61"/>
      <c r="C34190" s="61"/>
      <c r="D34190" s="57"/>
      <c r="E34190" s="62"/>
    </row>
    <row r="34191">
      <c r="A34191" s="61"/>
      <c r="B34191" s="61"/>
      <c r="C34191" s="61"/>
      <c r="D34191" s="57"/>
      <c r="E34191" s="62"/>
    </row>
    <row r="34192">
      <c r="A34192" s="61"/>
      <c r="B34192" s="61"/>
      <c r="C34192" s="61"/>
      <c r="D34192" s="57"/>
      <c r="E34192" s="62"/>
    </row>
    <row r="34193">
      <c r="A34193" s="61"/>
      <c r="B34193" s="61"/>
      <c r="C34193" s="61"/>
      <c r="D34193" s="57"/>
      <c r="E34193" s="62"/>
    </row>
    <row r="34194">
      <c r="A34194" s="61"/>
      <c r="B34194" s="61"/>
      <c r="C34194" s="61"/>
      <c r="D34194" s="57"/>
      <c r="E34194" s="62"/>
    </row>
    <row r="34195">
      <c r="A34195" s="61"/>
      <c r="B34195" s="61"/>
      <c r="C34195" s="61"/>
      <c r="D34195" s="57"/>
      <c r="E34195" s="62"/>
    </row>
    <row r="34196">
      <c r="A34196" s="61"/>
      <c r="B34196" s="61"/>
      <c r="C34196" s="61"/>
      <c r="D34196" s="57"/>
      <c r="E34196" s="62"/>
    </row>
    <row r="34197">
      <c r="A34197" s="61"/>
      <c r="B34197" s="61"/>
      <c r="C34197" s="61"/>
      <c r="D34197" s="57"/>
      <c r="E34197" s="62"/>
    </row>
    <row r="34198">
      <c r="A34198" s="61"/>
      <c r="B34198" s="61"/>
      <c r="C34198" s="61"/>
      <c r="D34198" s="57"/>
      <c r="E34198" s="62"/>
    </row>
    <row r="34199">
      <c r="A34199" s="61"/>
      <c r="B34199" s="61"/>
      <c r="C34199" s="61"/>
      <c r="D34199" s="57"/>
      <c r="E34199" s="62"/>
    </row>
    <row r="34200">
      <c r="A34200" s="61"/>
      <c r="B34200" s="61"/>
      <c r="C34200" s="61"/>
      <c r="D34200" s="57"/>
      <c r="E34200" s="62"/>
    </row>
    <row r="34201">
      <c r="A34201" s="61"/>
      <c r="B34201" s="61"/>
      <c r="C34201" s="61"/>
      <c r="D34201" s="57"/>
      <c r="E34201" s="62"/>
    </row>
    <row r="34202">
      <c r="A34202" s="61"/>
      <c r="B34202" s="61"/>
      <c r="C34202" s="61"/>
      <c r="D34202" s="57"/>
      <c r="E34202" s="62"/>
    </row>
    <row r="34203">
      <c r="A34203" s="61"/>
      <c r="B34203" s="61"/>
      <c r="C34203" s="61"/>
      <c r="D34203" s="57"/>
      <c r="E34203" s="62"/>
    </row>
    <row r="34204">
      <c r="A34204" s="61"/>
      <c r="B34204" s="61"/>
      <c r="C34204" s="61"/>
      <c r="D34204" s="57"/>
      <c r="E34204" s="62"/>
    </row>
    <row r="34205">
      <c r="A34205" s="61"/>
      <c r="B34205" s="61"/>
      <c r="C34205" s="61"/>
      <c r="D34205" s="57"/>
      <c r="E34205" s="62"/>
    </row>
    <row r="34206">
      <c r="A34206" s="61"/>
      <c r="B34206" s="61"/>
      <c r="C34206" s="61"/>
      <c r="D34206" s="57"/>
      <c r="E34206" s="62"/>
    </row>
    <row r="34207">
      <c r="A34207" s="61"/>
      <c r="B34207" s="61"/>
      <c r="C34207" s="61"/>
      <c r="D34207" s="57"/>
      <c r="E34207" s="62"/>
    </row>
    <row r="34208">
      <c r="A34208" s="61"/>
      <c r="B34208" s="61"/>
      <c r="C34208" s="61"/>
      <c r="D34208" s="57"/>
      <c r="E34208" s="62"/>
    </row>
    <row r="34209">
      <c r="A34209" s="61"/>
      <c r="B34209" s="61"/>
      <c r="C34209" s="61"/>
      <c r="D34209" s="57"/>
      <c r="E34209" s="62"/>
    </row>
    <row r="34210">
      <c r="A34210" s="61"/>
      <c r="B34210" s="61"/>
      <c r="C34210" s="61"/>
      <c r="D34210" s="57"/>
      <c r="E34210" s="62"/>
    </row>
    <row r="34211">
      <c r="A34211" s="61"/>
      <c r="B34211" s="61"/>
      <c r="C34211" s="61"/>
      <c r="D34211" s="57"/>
      <c r="E34211" s="62"/>
    </row>
    <row r="34212">
      <c r="A34212" s="61"/>
      <c r="B34212" s="61"/>
      <c r="C34212" s="61"/>
      <c r="D34212" s="57"/>
      <c r="E34212" s="62"/>
    </row>
    <row r="34213">
      <c r="A34213" s="61"/>
      <c r="B34213" s="61"/>
      <c r="C34213" s="61"/>
      <c r="D34213" s="57"/>
      <c r="E34213" s="62"/>
    </row>
    <row r="34214">
      <c r="A34214" s="61"/>
      <c r="B34214" s="61"/>
      <c r="C34214" s="61"/>
      <c r="D34214" s="57"/>
      <c r="E34214" s="62"/>
    </row>
    <row r="34215">
      <c r="A34215" s="61"/>
      <c r="B34215" s="61"/>
      <c r="C34215" s="61"/>
      <c r="D34215" s="57"/>
      <c r="E34215" s="62"/>
    </row>
    <row r="34216">
      <c r="A34216" s="61"/>
      <c r="B34216" s="61"/>
      <c r="C34216" s="61"/>
      <c r="D34216" s="57"/>
      <c r="E34216" s="62"/>
    </row>
    <row r="34217">
      <c r="A34217" s="61"/>
      <c r="B34217" s="61"/>
      <c r="C34217" s="61"/>
      <c r="D34217" s="57"/>
      <c r="E34217" s="62"/>
    </row>
    <row r="34218">
      <c r="A34218" s="61"/>
      <c r="B34218" s="61"/>
      <c r="C34218" s="61"/>
      <c r="D34218" s="57"/>
      <c r="E34218" s="62"/>
    </row>
    <row r="34219">
      <c r="A34219" s="61"/>
      <c r="B34219" s="61"/>
      <c r="C34219" s="61"/>
      <c r="D34219" s="57"/>
      <c r="E34219" s="62"/>
    </row>
    <row r="34220">
      <c r="A34220" s="61"/>
      <c r="B34220" s="61"/>
      <c r="C34220" s="61"/>
      <c r="D34220" s="57"/>
      <c r="E34220" s="62"/>
    </row>
    <row r="34221">
      <c r="A34221" s="61"/>
      <c r="B34221" s="61"/>
      <c r="C34221" s="61"/>
      <c r="D34221" s="57"/>
      <c r="E34221" s="62"/>
    </row>
    <row r="34222">
      <c r="A34222" s="61"/>
      <c r="B34222" s="61"/>
      <c r="C34222" s="61"/>
      <c r="D34222" s="57"/>
      <c r="E34222" s="62"/>
    </row>
    <row r="34223">
      <c r="A34223" s="61"/>
      <c r="B34223" s="61"/>
      <c r="C34223" s="61"/>
      <c r="D34223" s="57"/>
      <c r="E34223" s="62"/>
    </row>
    <row r="34224">
      <c r="A34224" s="61"/>
      <c r="B34224" s="61"/>
      <c r="C34224" s="61"/>
      <c r="D34224" s="57"/>
      <c r="E34224" s="62"/>
    </row>
    <row r="34225">
      <c r="A34225" s="61"/>
      <c r="B34225" s="61"/>
      <c r="C34225" s="61"/>
      <c r="D34225" s="57"/>
      <c r="E34225" s="62"/>
    </row>
    <row r="34226">
      <c r="A34226" s="61"/>
      <c r="B34226" s="61"/>
      <c r="C34226" s="61"/>
      <c r="D34226" s="57"/>
      <c r="E34226" s="62"/>
    </row>
    <row r="34227">
      <c r="A34227" s="61"/>
      <c r="B34227" s="61"/>
      <c r="C34227" s="61"/>
      <c r="D34227" s="57"/>
      <c r="E34227" s="62"/>
    </row>
    <row r="34228">
      <c r="A34228" s="61"/>
      <c r="B34228" s="61"/>
      <c r="C34228" s="61"/>
      <c r="D34228" s="57"/>
      <c r="E34228" s="62"/>
    </row>
    <row r="34229">
      <c r="A34229" s="61"/>
      <c r="B34229" s="61"/>
      <c r="C34229" s="61"/>
      <c r="D34229" s="57"/>
      <c r="E34229" s="62"/>
    </row>
    <row r="34230">
      <c r="A34230" s="61"/>
      <c r="B34230" s="61"/>
      <c r="C34230" s="61"/>
      <c r="D34230" s="57"/>
      <c r="E34230" s="62"/>
    </row>
    <row r="34231">
      <c r="A34231" s="61"/>
      <c r="B34231" s="61"/>
      <c r="C34231" s="61"/>
      <c r="D34231" s="57"/>
      <c r="E34231" s="62"/>
    </row>
    <row r="34232">
      <c r="A34232" s="61"/>
      <c r="B34232" s="61"/>
      <c r="C34232" s="61"/>
      <c r="D34232" s="57"/>
      <c r="E34232" s="62"/>
    </row>
    <row r="34233">
      <c r="A34233" s="61"/>
      <c r="B34233" s="61"/>
      <c r="C34233" s="61"/>
      <c r="D34233" s="57"/>
      <c r="E34233" s="62"/>
    </row>
    <row r="34234">
      <c r="A34234" s="61"/>
      <c r="B34234" s="61"/>
      <c r="C34234" s="61"/>
      <c r="D34234" s="57"/>
      <c r="E34234" s="62"/>
    </row>
    <row r="34235">
      <c r="A34235" s="61"/>
      <c r="B34235" s="61"/>
      <c r="C34235" s="61"/>
      <c r="D34235" s="57"/>
      <c r="E34235" s="62"/>
    </row>
    <row r="34236">
      <c r="A34236" s="61"/>
      <c r="B34236" s="61"/>
      <c r="C34236" s="61"/>
      <c r="D34236" s="57"/>
      <c r="E34236" s="62"/>
    </row>
    <row r="34237">
      <c r="A34237" s="61"/>
      <c r="B34237" s="61"/>
      <c r="C34237" s="61"/>
      <c r="D34237" s="57"/>
      <c r="E34237" s="62"/>
    </row>
    <row r="34238">
      <c r="A34238" s="61"/>
      <c r="B34238" s="61"/>
      <c r="C34238" s="61"/>
      <c r="D34238" s="57"/>
      <c r="E34238" s="62"/>
    </row>
    <row r="34239">
      <c r="A34239" s="61"/>
      <c r="B34239" s="61"/>
      <c r="C34239" s="61"/>
      <c r="D34239" s="57"/>
      <c r="E34239" s="62"/>
    </row>
    <row r="34240">
      <c r="A34240" s="61"/>
      <c r="B34240" s="61"/>
      <c r="C34240" s="61"/>
      <c r="D34240" s="57"/>
      <c r="E34240" s="62"/>
    </row>
    <row r="34241">
      <c r="A34241" s="61"/>
      <c r="B34241" s="61"/>
      <c r="C34241" s="61"/>
      <c r="D34241" s="57"/>
      <c r="E34241" s="62"/>
    </row>
    <row r="34242">
      <c r="A34242" s="61"/>
      <c r="B34242" s="61"/>
      <c r="C34242" s="61"/>
      <c r="D34242" s="57"/>
      <c r="E34242" s="62"/>
    </row>
    <row r="34243">
      <c r="A34243" s="61"/>
      <c r="B34243" s="61"/>
      <c r="C34243" s="61"/>
      <c r="D34243" s="57"/>
      <c r="E34243" s="62"/>
    </row>
    <row r="34244">
      <c r="A34244" s="61"/>
      <c r="B34244" s="61"/>
      <c r="C34244" s="61"/>
      <c r="D34244" s="57"/>
      <c r="E34244" s="62"/>
    </row>
    <row r="34245">
      <c r="A34245" s="61"/>
      <c r="B34245" s="61"/>
      <c r="C34245" s="61"/>
      <c r="D34245" s="57"/>
      <c r="E34245" s="62"/>
    </row>
    <row r="34246">
      <c r="A34246" s="61"/>
      <c r="B34246" s="61"/>
      <c r="C34246" s="61"/>
      <c r="D34246" s="57"/>
      <c r="E34246" s="62"/>
    </row>
    <row r="34247">
      <c r="A34247" s="61"/>
      <c r="B34247" s="61"/>
      <c r="C34247" s="61"/>
      <c r="D34247" s="57"/>
      <c r="E34247" s="62"/>
    </row>
    <row r="34248">
      <c r="A34248" s="61"/>
      <c r="B34248" s="61"/>
      <c r="C34248" s="61"/>
      <c r="D34248" s="57"/>
      <c r="E34248" s="62"/>
    </row>
    <row r="34249">
      <c r="A34249" s="61"/>
      <c r="B34249" s="61"/>
      <c r="C34249" s="61"/>
      <c r="D34249" s="57"/>
      <c r="E34249" s="62"/>
    </row>
    <row r="34250">
      <c r="A34250" s="61"/>
      <c r="B34250" s="61"/>
      <c r="C34250" s="61"/>
      <c r="D34250" s="57"/>
      <c r="E34250" s="62"/>
    </row>
    <row r="34251">
      <c r="A34251" s="61"/>
      <c r="B34251" s="61"/>
      <c r="C34251" s="61"/>
      <c r="D34251" s="57"/>
      <c r="E34251" s="62"/>
    </row>
    <row r="34252">
      <c r="A34252" s="61"/>
      <c r="B34252" s="61"/>
      <c r="C34252" s="61"/>
      <c r="D34252" s="57"/>
      <c r="E34252" s="62"/>
    </row>
    <row r="34253">
      <c r="A34253" s="61"/>
      <c r="B34253" s="61"/>
      <c r="C34253" s="61"/>
      <c r="D34253" s="57"/>
      <c r="E34253" s="62"/>
    </row>
    <row r="34254">
      <c r="A34254" s="61"/>
      <c r="B34254" s="61"/>
      <c r="C34254" s="61"/>
      <c r="D34254" s="57"/>
      <c r="E34254" s="62"/>
    </row>
    <row r="34255">
      <c r="A34255" s="61"/>
      <c r="B34255" s="61"/>
      <c r="C34255" s="61"/>
      <c r="D34255" s="57"/>
      <c r="E34255" s="62"/>
    </row>
    <row r="34256">
      <c r="A34256" s="61"/>
      <c r="B34256" s="61"/>
      <c r="C34256" s="61"/>
      <c r="D34256" s="57"/>
      <c r="E34256" s="62"/>
    </row>
    <row r="34257">
      <c r="A34257" s="61"/>
      <c r="B34257" s="61"/>
      <c r="C34257" s="61"/>
      <c r="D34257" s="57"/>
      <c r="E34257" s="62"/>
    </row>
    <row r="34258">
      <c r="A34258" s="61"/>
      <c r="B34258" s="61"/>
      <c r="C34258" s="61"/>
      <c r="D34258" s="57"/>
      <c r="E34258" s="62"/>
    </row>
    <row r="34259">
      <c r="A34259" s="61"/>
      <c r="B34259" s="61"/>
      <c r="C34259" s="61"/>
      <c r="D34259" s="57"/>
      <c r="E34259" s="62"/>
    </row>
    <row r="34260">
      <c r="A34260" s="61"/>
      <c r="B34260" s="61"/>
      <c r="C34260" s="61"/>
      <c r="D34260" s="57"/>
      <c r="E34260" s="62"/>
    </row>
    <row r="34261">
      <c r="A34261" s="61"/>
      <c r="B34261" s="61"/>
      <c r="C34261" s="61"/>
      <c r="D34261" s="57"/>
      <c r="E34261" s="62"/>
    </row>
    <row r="34262">
      <c r="A34262" s="61"/>
      <c r="B34262" s="61"/>
      <c r="C34262" s="61"/>
      <c r="D34262" s="57"/>
      <c r="E34262" s="62"/>
    </row>
    <row r="34263">
      <c r="A34263" s="61"/>
      <c r="B34263" s="61"/>
      <c r="C34263" s="61"/>
      <c r="D34263" s="57"/>
      <c r="E34263" s="62"/>
    </row>
    <row r="34264">
      <c r="A34264" s="61"/>
      <c r="B34264" s="61"/>
      <c r="C34264" s="61"/>
      <c r="D34264" s="57"/>
      <c r="E34264" s="62"/>
    </row>
    <row r="34265">
      <c r="A34265" s="61"/>
      <c r="B34265" s="61"/>
      <c r="C34265" s="61"/>
      <c r="D34265" s="57"/>
      <c r="E34265" s="62"/>
    </row>
    <row r="34266">
      <c r="A34266" s="61"/>
      <c r="B34266" s="61"/>
      <c r="C34266" s="61"/>
      <c r="D34266" s="57"/>
      <c r="E34266" s="62"/>
    </row>
    <row r="34267">
      <c r="A34267" s="61"/>
      <c r="B34267" s="61"/>
      <c r="C34267" s="61"/>
      <c r="D34267" s="57"/>
      <c r="E34267" s="62"/>
    </row>
    <row r="34268">
      <c r="A34268" s="61"/>
      <c r="B34268" s="61"/>
      <c r="C34268" s="61"/>
      <c r="D34268" s="57"/>
      <c r="E34268" s="62"/>
    </row>
    <row r="34269">
      <c r="A34269" s="61"/>
      <c r="B34269" s="61"/>
      <c r="C34269" s="61"/>
      <c r="D34269" s="57"/>
      <c r="E34269" s="62"/>
    </row>
    <row r="34270">
      <c r="A34270" s="61"/>
      <c r="B34270" s="61"/>
      <c r="C34270" s="61"/>
      <c r="D34270" s="57"/>
      <c r="E34270" s="62"/>
    </row>
    <row r="34271">
      <c r="A34271" s="61"/>
      <c r="B34271" s="61"/>
      <c r="C34271" s="61"/>
      <c r="D34271" s="57"/>
      <c r="E34271" s="62"/>
    </row>
    <row r="34272">
      <c r="A34272" s="61"/>
      <c r="B34272" s="61"/>
      <c r="C34272" s="61"/>
      <c r="D34272" s="57"/>
      <c r="E34272" s="62"/>
    </row>
    <row r="34273">
      <c r="A34273" s="61"/>
      <c r="B34273" s="61"/>
      <c r="C34273" s="61"/>
      <c r="D34273" s="57"/>
      <c r="E34273" s="62"/>
    </row>
    <row r="34274">
      <c r="A34274" s="61"/>
      <c r="B34274" s="61"/>
      <c r="C34274" s="61"/>
      <c r="D34274" s="57"/>
      <c r="E34274" s="62"/>
    </row>
    <row r="34275">
      <c r="A34275" s="61"/>
      <c r="B34275" s="61"/>
      <c r="C34275" s="61"/>
      <c r="D34275" s="57"/>
      <c r="E34275" s="62"/>
    </row>
    <row r="34276">
      <c r="A34276" s="61"/>
      <c r="B34276" s="61"/>
      <c r="C34276" s="61"/>
      <c r="D34276" s="57"/>
      <c r="E34276" s="62"/>
    </row>
    <row r="34277">
      <c r="A34277" s="61"/>
      <c r="B34277" s="61"/>
      <c r="C34277" s="61"/>
      <c r="D34277" s="57"/>
      <c r="E34277" s="62"/>
    </row>
    <row r="34278">
      <c r="A34278" s="61"/>
      <c r="B34278" s="61"/>
      <c r="C34278" s="61"/>
      <c r="D34278" s="57"/>
      <c r="E34278" s="62"/>
    </row>
    <row r="34279">
      <c r="A34279" s="61"/>
      <c r="B34279" s="61"/>
      <c r="C34279" s="61"/>
      <c r="D34279" s="57"/>
      <c r="E34279" s="62"/>
    </row>
    <row r="34280">
      <c r="A34280" s="61"/>
      <c r="B34280" s="61"/>
      <c r="C34280" s="61"/>
      <c r="D34280" s="57"/>
      <c r="E34280" s="62"/>
    </row>
    <row r="34281">
      <c r="A34281" s="61"/>
      <c r="B34281" s="61"/>
      <c r="C34281" s="61"/>
      <c r="D34281" s="57"/>
      <c r="E34281" s="62"/>
    </row>
    <row r="34282">
      <c r="A34282" s="61"/>
      <c r="B34282" s="61"/>
      <c r="C34282" s="61"/>
      <c r="D34282" s="57"/>
      <c r="E34282" s="62"/>
    </row>
    <row r="34283">
      <c r="A34283" s="61"/>
      <c r="B34283" s="61"/>
      <c r="C34283" s="61"/>
      <c r="D34283" s="57"/>
      <c r="E34283" s="62"/>
    </row>
    <row r="34284">
      <c r="A34284" s="61"/>
      <c r="B34284" s="61"/>
      <c r="C34284" s="61"/>
      <c r="D34284" s="57"/>
      <c r="E34284" s="62"/>
    </row>
    <row r="34285">
      <c r="A34285" s="61"/>
      <c r="B34285" s="61"/>
      <c r="C34285" s="61"/>
      <c r="D34285" s="57"/>
      <c r="E34285" s="62"/>
    </row>
    <row r="34286">
      <c r="A34286" s="61"/>
      <c r="B34286" s="61"/>
      <c r="C34286" s="61"/>
      <c r="D34286" s="57"/>
      <c r="E34286" s="62"/>
    </row>
    <row r="34287">
      <c r="A34287" s="61"/>
      <c r="B34287" s="61"/>
      <c r="C34287" s="61"/>
      <c r="D34287" s="57"/>
      <c r="E34287" s="62"/>
    </row>
    <row r="34288">
      <c r="A34288" s="61"/>
      <c r="B34288" s="61"/>
      <c r="C34288" s="61"/>
      <c r="D34288" s="57"/>
      <c r="E34288" s="62"/>
    </row>
    <row r="34289">
      <c r="A34289" s="61"/>
      <c r="B34289" s="61"/>
      <c r="C34289" s="61"/>
      <c r="D34289" s="57"/>
      <c r="E34289" s="62"/>
    </row>
    <row r="34290">
      <c r="A34290" s="61"/>
      <c r="B34290" s="61"/>
      <c r="C34290" s="61"/>
      <c r="D34290" s="57"/>
      <c r="E34290" s="62"/>
    </row>
    <row r="34291">
      <c r="A34291" s="61"/>
      <c r="B34291" s="61"/>
      <c r="C34291" s="61"/>
      <c r="D34291" s="57"/>
      <c r="E34291" s="62"/>
    </row>
    <row r="34292">
      <c r="A34292" s="61"/>
      <c r="B34292" s="61"/>
      <c r="C34292" s="61"/>
      <c r="D34292" s="57"/>
      <c r="E34292" s="62"/>
    </row>
    <row r="34293">
      <c r="A34293" s="61"/>
      <c r="B34293" s="61"/>
      <c r="C34293" s="61"/>
      <c r="D34293" s="57"/>
      <c r="E34293" s="62"/>
    </row>
    <row r="34294">
      <c r="A34294" s="61"/>
      <c r="B34294" s="61"/>
      <c r="C34294" s="61"/>
      <c r="D34294" s="57"/>
      <c r="E34294" s="62"/>
    </row>
    <row r="34295">
      <c r="A34295" s="61"/>
      <c r="B34295" s="61"/>
      <c r="C34295" s="61"/>
      <c r="D34295" s="57"/>
      <c r="E34295" s="62"/>
    </row>
    <row r="34296">
      <c r="A34296" s="61"/>
      <c r="B34296" s="61"/>
      <c r="C34296" s="61"/>
      <c r="D34296" s="57"/>
      <c r="E34296" s="62"/>
    </row>
    <row r="34297">
      <c r="A34297" s="61"/>
      <c r="B34297" s="61"/>
      <c r="C34297" s="61"/>
      <c r="D34297" s="57"/>
      <c r="E34297" s="62"/>
    </row>
    <row r="34298">
      <c r="A34298" s="61"/>
      <c r="B34298" s="61"/>
      <c r="C34298" s="61"/>
      <c r="D34298" s="57"/>
      <c r="E34298" s="62"/>
    </row>
    <row r="34299">
      <c r="A34299" s="61"/>
      <c r="B34299" s="61"/>
      <c r="C34299" s="61"/>
      <c r="D34299" s="57"/>
      <c r="E34299" s="62"/>
    </row>
    <row r="34300">
      <c r="A34300" s="61"/>
      <c r="B34300" s="61"/>
      <c r="C34300" s="61"/>
      <c r="D34300" s="57"/>
      <c r="E34300" s="62"/>
    </row>
    <row r="34301">
      <c r="A34301" s="61"/>
      <c r="B34301" s="61"/>
      <c r="C34301" s="61"/>
      <c r="D34301" s="57"/>
      <c r="E34301" s="62"/>
    </row>
    <row r="34302">
      <c r="A34302" s="61"/>
      <c r="B34302" s="61"/>
      <c r="C34302" s="61"/>
      <c r="D34302" s="57"/>
      <c r="E34302" s="62"/>
    </row>
    <row r="34303">
      <c r="A34303" s="61"/>
      <c r="B34303" s="61"/>
      <c r="C34303" s="61"/>
      <c r="D34303" s="57"/>
      <c r="E34303" s="62"/>
    </row>
    <row r="34304">
      <c r="A34304" s="61"/>
      <c r="B34304" s="61"/>
      <c r="C34304" s="61"/>
      <c r="D34304" s="57"/>
      <c r="E34304" s="62"/>
    </row>
    <row r="34305">
      <c r="A34305" s="61"/>
      <c r="B34305" s="61"/>
      <c r="C34305" s="61"/>
      <c r="D34305" s="57"/>
      <c r="E34305" s="62"/>
    </row>
    <row r="34306">
      <c r="A34306" s="61"/>
      <c r="B34306" s="61"/>
      <c r="C34306" s="61"/>
      <c r="D34306" s="57"/>
      <c r="E34306" s="62"/>
    </row>
    <row r="34307">
      <c r="A34307" s="61"/>
      <c r="B34307" s="61"/>
      <c r="C34307" s="61"/>
      <c r="D34307" s="57"/>
      <c r="E34307" s="62"/>
    </row>
    <row r="34308">
      <c r="A34308" s="61"/>
      <c r="B34308" s="61"/>
      <c r="C34308" s="61"/>
      <c r="D34308" s="57"/>
      <c r="E34308" s="62"/>
    </row>
    <row r="34309">
      <c r="A34309" s="61"/>
      <c r="B34309" s="61"/>
      <c r="C34309" s="61"/>
      <c r="D34309" s="57"/>
      <c r="E34309" s="62"/>
    </row>
    <row r="34310">
      <c r="A34310" s="61"/>
      <c r="B34310" s="61"/>
      <c r="C34310" s="61"/>
      <c r="D34310" s="57"/>
      <c r="E34310" s="62"/>
    </row>
    <row r="34311">
      <c r="A34311" s="61"/>
      <c r="B34311" s="61"/>
      <c r="C34311" s="61"/>
      <c r="D34311" s="57"/>
      <c r="E34311" s="62"/>
    </row>
    <row r="34312">
      <c r="A34312" s="61"/>
      <c r="B34312" s="61"/>
      <c r="C34312" s="61"/>
      <c r="D34312" s="57"/>
      <c r="E34312" s="62"/>
    </row>
    <row r="34313">
      <c r="A34313" s="61"/>
      <c r="B34313" s="61"/>
      <c r="C34313" s="61"/>
      <c r="D34313" s="57"/>
      <c r="E34313" s="62"/>
    </row>
    <row r="34314">
      <c r="A34314" s="61"/>
      <c r="B34314" s="61"/>
      <c r="C34314" s="61"/>
      <c r="D34314" s="57"/>
      <c r="E34314" s="62"/>
    </row>
    <row r="34315">
      <c r="A34315" s="61"/>
      <c r="B34315" s="61"/>
      <c r="C34315" s="61"/>
      <c r="D34315" s="57"/>
      <c r="E34315" s="62"/>
    </row>
    <row r="34316">
      <c r="A34316" s="61"/>
      <c r="B34316" s="61"/>
      <c r="C34316" s="61"/>
      <c r="D34316" s="57"/>
      <c r="E34316" s="62"/>
    </row>
    <row r="34317">
      <c r="A34317" s="61"/>
      <c r="B34317" s="61"/>
      <c r="C34317" s="61"/>
      <c r="D34317" s="57"/>
      <c r="E34317" s="62"/>
    </row>
    <row r="34318">
      <c r="A34318" s="61"/>
      <c r="B34318" s="61"/>
      <c r="C34318" s="61"/>
      <c r="D34318" s="57"/>
      <c r="E34318" s="62"/>
    </row>
    <row r="34319">
      <c r="A34319" s="61"/>
      <c r="B34319" s="61"/>
      <c r="C34319" s="61"/>
      <c r="D34319" s="57"/>
      <c r="E34319" s="62"/>
    </row>
    <row r="34320">
      <c r="A34320" s="61"/>
      <c r="B34320" s="61"/>
      <c r="C34320" s="61"/>
      <c r="D34320" s="57"/>
      <c r="E34320" s="62"/>
    </row>
    <row r="34321">
      <c r="A34321" s="61"/>
      <c r="B34321" s="61"/>
      <c r="C34321" s="61"/>
      <c r="D34321" s="57"/>
      <c r="E34321" s="62"/>
    </row>
    <row r="34322">
      <c r="A34322" s="61"/>
      <c r="B34322" s="61"/>
      <c r="C34322" s="61"/>
      <c r="D34322" s="57"/>
      <c r="E34322" s="62"/>
    </row>
    <row r="34323">
      <c r="A34323" s="61"/>
      <c r="B34323" s="61"/>
      <c r="C34323" s="61"/>
      <c r="D34323" s="57"/>
      <c r="E34323" s="62"/>
    </row>
    <row r="34324">
      <c r="A34324" s="61"/>
      <c r="B34324" s="61"/>
      <c r="C34324" s="61"/>
      <c r="D34324" s="57"/>
      <c r="E34324" s="62"/>
    </row>
    <row r="34325">
      <c r="A34325" s="61"/>
      <c r="B34325" s="61"/>
      <c r="C34325" s="61"/>
      <c r="D34325" s="57"/>
      <c r="E34325" s="62"/>
    </row>
    <row r="34326">
      <c r="A34326" s="61"/>
      <c r="B34326" s="61"/>
      <c r="C34326" s="61"/>
      <c r="D34326" s="57"/>
      <c r="E34326" s="62"/>
    </row>
    <row r="34327">
      <c r="A34327" s="61"/>
      <c r="B34327" s="61"/>
      <c r="C34327" s="61"/>
      <c r="D34327" s="57"/>
      <c r="E34327" s="62"/>
    </row>
    <row r="34328">
      <c r="A34328" s="61"/>
      <c r="B34328" s="61"/>
      <c r="C34328" s="61"/>
      <c r="D34328" s="57"/>
      <c r="E34328" s="62"/>
    </row>
    <row r="34329">
      <c r="A34329" s="61"/>
      <c r="B34329" s="61"/>
      <c r="C34329" s="61"/>
      <c r="D34329" s="57"/>
      <c r="E34329" s="62"/>
    </row>
    <row r="34330">
      <c r="A34330" s="61"/>
      <c r="B34330" s="61"/>
      <c r="C34330" s="61"/>
      <c r="D34330" s="57"/>
      <c r="E34330" s="62"/>
    </row>
    <row r="34331">
      <c r="A34331" s="61"/>
      <c r="B34331" s="61"/>
      <c r="C34331" s="61"/>
      <c r="D34331" s="57"/>
      <c r="E34331" s="62"/>
    </row>
    <row r="34332">
      <c r="A34332" s="61"/>
      <c r="B34332" s="61"/>
      <c r="C34332" s="61"/>
      <c r="D34332" s="57"/>
      <c r="E34332" s="62"/>
    </row>
    <row r="34333">
      <c r="A34333" s="61"/>
      <c r="B34333" s="61"/>
      <c r="C34333" s="61"/>
      <c r="D34333" s="57"/>
      <c r="E34333" s="62"/>
    </row>
    <row r="34334">
      <c r="A34334" s="61"/>
      <c r="B34334" s="61"/>
      <c r="C34334" s="61"/>
      <c r="D34334" s="57"/>
      <c r="E34334" s="62"/>
    </row>
    <row r="34335">
      <c r="A34335" s="61"/>
      <c r="B34335" s="61"/>
      <c r="C34335" s="61"/>
      <c r="D34335" s="57"/>
      <c r="E34335" s="62"/>
    </row>
    <row r="34336">
      <c r="A34336" s="61"/>
      <c r="B34336" s="61"/>
      <c r="C34336" s="61"/>
      <c r="D34336" s="57"/>
      <c r="E34336" s="62"/>
    </row>
    <row r="34337">
      <c r="A34337" s="61"/>
      <c r="B34337" s="61"/>
      <c r="C34337" s="61"/>
      <c r="D34337" s="57"/>
      <c r="E34337" s="62"/>
    </row>
    <row r="34338">
      <c r="A34338" s="61"/>
      <c r="B34338" s="61"/>
      <c r="C34338" s="61"/>
      <c r="D34338" s="57"/>
      <c r="E34338" s="62"/>
    </row>
    <row r="34339">
      <c r="A34339" s="61"/>
      <c r="B34339" s="61"/>
      <c r="C34339" s="61"/>
      <c r="D34339" s="57"/>
      <c r="E34339" s="62"/>
    </row>
    <row r="34340">
      <c r="A34340" s="61"/>
      <c r="B34340" s="61"/>
      <c r="C34340" s="61"/>
      <c r="D34340" s="57"/>
      <c r="E34340" s="62"/>
    </row>
    <row r="34341">
      <c r="A34341" s="61"/>
      <c r="B34341" s="61"/>
      <c r="C34341" s="61"/>
      <c r="D34341" s="57"/>
      <c r="E34341" s="62"/>
    </row>
    <row r="34342">
      <c r="A34342" s="61"/>
      <c r="B34342" s="61"/>
      <c r="C34342" s="61"/>
      <c r="D34342" s="57"/>
      <c r="E34342" s="62"/>
    </row>
    <row r="34343">
      <c r="A34343" s="61"/>
      <c r="B34343" s="61"/>
      <c r="C34343" s="61"/>
      <c r="D34343" s="57"/>
      <c r="E34343" s="62"/>
    </row>
    <row r="34344">
      <c r="A34344" s="61"/>
      <c r="B34344" s="61"/>
      <c r="C34344" s="61"/>
      <c r="D34344" s="57"/>
      <c r="E34344" s="62"/>
    </row>
    <row r="34345">
      <c r="A34345" s="61"/>
      <c r="B34345" s="61"/>
      <c r="C34345" s="61"/>
      <c r="D34345" s="57"/>
      <c r="E34345" s="62"/>
    </row>
    <row r="34346">
      <c r="A34346" s="61"/>
      <c r="B34346" s="61"/>
      <c r="C34346" s="61"/>
      <c r="D34346" s="57"/>
      <c r="E34346" s="62"/>
    </row>
    <row r="34347">
      <c r="A34347" s="61"/>
      <c r="B34347" s="61"/>
      <c r="C34347" s="61"/>
      <c r="D34347" s="57"/>
      <c r="E34347" s="62"/>
    </row>
    <row r="34348">
      <c r="A34348" s="61"/>
      <c r="B34348" s="61"/>
      <c r="C34348" s="61"/>
      <c r="D34348" s="57"/>
      <c r="E34348" s="62"/>
    </row>
    <row r="34349">
      <c r="A34349" s="61"/>
      <c r="B34349" s="61"/>
      <c r="C34349" s="61"/>
      <c r="D34349" s="57"/>
      <c r="E34349" s="62"/>
    </row>
    <row r="34350">
      <c r="A34350" s="61"/>
      <c r="B34350" s="61"/>
      <c r="C34350" s="61"/>
      <c r="D34350" s="57"/>
      <c r="E34350" s="62"/>
    </row>
    <row r="34351">
      <c r="A34351" s="61"/>
      <c r="B34351" s="61"/>
      <c r="C34351" s="61"/>
      <c r="D34351" s="57"/>
      <c r="E34351" s="62"/>
    </row>
    <row r="34352">
      <c r="A34352" s="61"/>
      <c r="B34352" s="61"/>
      <c r="C34352" s="61"/>
      <c r="D34352" s="57"/>
      <c r="E34352" s="62"/>
    </row>
    <row r="34353">
      <c r="A34353" s="61"/>
      <c r="B34353" s="61"/>
      <c r="C34353" s="61"/>
      <c r="D34353" s="57"/>
      <c r="E34353" s="62"/>
    </row>
    <row r="34354">
      <c r="A34354" s="61"/>
      <c r="B34354" s="61"/>
      <c r="C34354" s="61"/>
      <c r="D34354" s="57"/>
      <c r="E34354" s="62"/>
    </row>
    <row r="34355">
      <c r="A34355" s="61"/>
      <c r="B34355" s="61"/>
      <c r="C34355" s="61"/>
      <c r="D34355" s="57"/>
      <c r="E34355" s="62"/>
    </row>
    <row r="34356">
      <c r="A34356" s="61"/>
      <c r="B34356" s="61"/>
      <c r="C34356" s="61"/>
      <c r="D34356" s="57"/>
      <c r="E34356" s="62"/>
    </row>
    <row r="34357">
      <c r="A34357" s="61"/>
      <c r="B34357" s="61"/>
      <c r="C34357" s="61"/>
      <c r="D34357" s="57"/>
      <c r="E34357" s="62"/>
    </row>
    <row r="34358">
      <c r="A34358" s="61"/>
      <c r="B34358" s="61"/>
      <c r="C34358" s="61"/>
      <c r="D34358" s="57"/>
      <c r="E34358" s="62"/>
    </row>
    <row r="34359">
      <c r="A34359" s="61"/>
      <c r="B34359" s="61"/>
      <c r="C34359" s="61"/>
      <c r="D34359" s="57"/>
      <c r="E34359" s="62"/>
    </row>
    <row r="34360">
      <c r="A34360" s="61"/>
      <c r="B34360" s="61"/>
      <c r="C34360" s="61"/>
      <c r="D34360" s="57"/>
      <c r="E34360" s="62"/>
    </row>
    <row r="34361">
      <c r="A34361" s="61"/>
      <c r="B34361" s="61"/>
      <c r="C34361" s="61"/>
      <c r="D34361" s="57"/>
      <c r="E34361" s="62"/>
    </row>
    <row r="34362">
      <c r="A34362" s="61"/>
      <c r="B34362" s="61"/>
      <c r="C34362" s="61"/>
      <c r="D34362" s="57"/>
      <c r="E34362" s="62"/>
    </row>
    <row r="34363">
      <c r="A34363" s="61"/>
      <c r="B34363" s="61"/>
      <c r="C34363" s="61"/>
      <c r="D34363" s="57"/>
      <c r="E34363" s="62"/>
    </row>
    <row r="34364">
      <c r="A34364" s="61"/>
      <c r="B34364" s="61"/>
      <c r="C34364" s="61"/>
      <c r="D34364" s="57"/>
      <c r="E34364" s="62"/>
    </row>
    <row r="34365">
      <c r="A34365" s="61"/>
      <c r="B34365" s="61"/>
      <c r="C34365" s="61"/>
      <c r="D34365" s="57"/>
      <c r="E34365" s="62"/>
    </row>
    <row r="34366">
      <c r="A34366" s="61"/>
      <c r="B34366" s="61"/>
      <c r="C34366" s="61"/>
      <c r="D34366" s="57"/>
      <c r="E34366" s="62"/>
    </row>
    <row r="34367">
      <c r="A34367" s="61"/>
      <c r="B34367" s="61"/>
      <c r="C34367" s="61"/>
      <c r="D34367" s="57"/>
      <c r="E34367" s="62"/>
    </row>
    <row r="34368">
      <c r="A34368" s="61"/>
      <c r="B34368" s="61"/>
      <c r="C34368" s="61"/>
      <c r="D34368" s="57"/>
      <c r="E34368" s="62"/>
    </row>
    <row r="34369">
      <c r="A34369" s="61"/>
      <c r="B34369" s="61"/>
      <c r="C34369" s="61"/>
      <c r="D34369" s="57"/>
      <c r="E34369" s="62"/>
    </row>
    <row r="34370">
      <c r="A34370" s="61"/>
      <c r="B34370" s="61"/>
      <c r="C34370" s="61"/>
      <c r="D34370" s="57"/>
      <c r="E34370" s="62"/>
    </row>
    <row r="34371">
      <c r="A34371" s="61"/>
      <c r="B34371" s="61"/>
      <c r="C34371" s="61"/>
      <c r="D34371" s="57"/>
      <c r="E34371" s="62"/>
    </row>
    <row r="34372">
      <c r="A34372" s="61"/>
      <c r="B34372" s="61"/>
      <c r="C34372" s="61"/>
      <c r="D34372" s="57"/>
      <c r="E34372" s="62"/>
    </row>
    <row r="34373">
      <c r="A34373" s="61"/>
      <c r="B34373" s="61"/>
      <c r="C34373" s="61"/>
      <c r="D34373" s="57"/>
      <c r="E34373" s="62"/>
    </row>
    <row r="34374">
      <c r="A34374" s="61"/>
      <c r="B34374" s="61"/>
      <c r="C34374" s="61"/>
      <c r="D34374" s="57"/>
      <c r="E34374" s="62"/>
    </row>
    <row r="34375">
      <c r="A34375" s="61"/>
      <c r="B34375" s="61"/>
      <c r="C34375" s="61"/>
      <c r="D34375" s="57"/>
      <c r="E34375" s="62"/>
    </row>
    <row r="34376">
      <c r="A34376" s="61"/>
      <c r="B34376" s="61"/>
      <c r="C34376" s="61"/>
      <c r="D34376" s="57"/>
      <c r="E34376" s="62"/>
    </row>
    <row r="34377">
      <c r="A34377" s="61"/>
      <c r="B34377" s="61"/>
      <c r="C34377" s="61"/>
      <c r="D34377" s="57"/>
      <c r="E34377" s="62"/>
    </row>
    <row r="34378">
      <c r="A34378" s="61"/>
      <c r="B34378" s="61"/>
      <c r="C34378" s="61"/>
      <c r="D34378" s="57"/>
      <c r="E34378" s="62"/>
    </row>
    <row r="34379">
      <c r="A34379" s="61"/>
      <c r="B34379" s="61"/>
      <c r="C34379" s="61"/>
      <c r="D34379" s="57"/>
      <c r="E34379" s="62"/>
    </row>
    <row r="34380">
      <c r="A34380" s="61"/>
      <c r="B34380" s="61"/>
      <c r="C34380" s="61"/>
      <c r="D34380" s="57"/>
      <c r="E34380" s="62"/>
    </row>
    <row r="34381">
      <c r="A34381" s="61"/>
      <c r="B34381" s="61"/>
      <c r="C34381" s="61"/>
      <c r="D34381" s="57"/>
      <c r="E34381" s="62"/>
    </row>
    <row r="34382">
      <c r="A34382" s="61"/>
      <c r="B34382" s="61"/>
      <c r="C34382" s="61"/>
      <c r="D34382" s="57"/>
      <c r="E34382" s="62"/>
    </row>
    <row r="34383">
      <c r="A34383" s="61"/>
      <c r="B34383" s="61"/>
      <c r="C34383" s="61"/>
      <c r="D34383" s="57"/>
      <c r="E34383" s="62"/>
    </row>
    <row r="34384">
      <c r="A34384" s="61"/>
      <c r="B34384" s="61"/>
      <c r="C34384" s="61"/>
      <c r="D34384" s="57"/>
      <c r="E34384" s="62"/>
    </row>
    <row r="34385">
      <c r="A34385" s="61"/>
      <c r="B34385" s="61"/>
      <c r="C34385" s="61"/>
      <c r="D34385" s="57"/>
      <c r="E34385" s="62"/>
    </row>
    <row r="34386">
      <c r="A34386" s="61"/>
      <c r="B34386" s="61"/>
      <c r="C34386" s="61"/>
      <c r="D34386" s="57"/>
      <c r="E34386" s="62"/>
    </row>
    <row r="34387">
      <c r="A34387" s="61"/>
      <c r="B34387" s="61"/>
      <c r="C34387" s="61"/>
      <c r="D34387" s="57"/>
      <c r="E34387" s="62"/>
    </row>
    <row r="34388">
      <c r="A34388" s="61"/>
      <c r="B34388" s="61"/>
      <c r="C34388" s="61"/>
      <c r="D34388" s="57"/>
      <c r="E34388" s="62"/>
    </row>
    <row r="34389">
      <c r="A34389" s="61"/>
      <c r="B34389" s="61"/>
      <c r="C34389" s="61"/>
      <c r="D34389" s="57"/>
      <c r="E34389" s="62"/>
    </row>
    <row r="34390">
      <c r="A34390" s="61"/>
      <c r="B34390" s="61"/>
      <c r="C34390" s="61"/>
      <c r="D34390" s="57"/>
      <c r="E34390" s="62"/>
    </row>
    <row r="34391">
      <c r="A34391" s="61"/>
      <c r="B34391" s="61"/>
      <c r="C34391" s="61"/>
      <c r="D34391" s="57"/>
      <c r="E34391" s="62"/>
    </row>
    <row r="34392">
      <c r="A34392" s="61"/>
      <c r="B34392" s="61"/>
      <c r="C34392" s="61"/>
      <c r="D34392" s="57"/>
      <c r="E34392" s="62"/>
    </row>
    <row r="34393">
      <c r="A34393" s="61"/>
      <c r="B34393" s="61"/>
      <c r="C34393" s="61"/>
      <c r="D34393" s="57"/>
      <c r="E34393" s="62"/>
    </row>
    <row r="34394">
      <c r="A34394" s="61"/>
      <c r="B34394" s="61"/>
      <c r="C34394" s="61"/>
      <c r="D34394" s="57"/>
      <c r="E34394" s="62"/>
    </row>
    <row r="34395">
      <c r="A34395" s="61"/>
      <c r="B34395" s="61"/>
      <c r="C34395" s="61"/>
      <c r="D34395" s="57"/>
      <c r="E34395" s="62"/>
    </row>
    <row r="34396">
      <c r="A34396" s="61"/>
      <c r="B34396" s="61"/>
      <c r="C34396" s="61"/>
      <c r="D34396" s="57"/>
      <c r="E34396" s="62"/>
    </row>
    <row r="34397">
      <c r="A34397" s="61"/>
      <c r="B34397" s="61"/>
      <c r="C34397" s="61"/>
      <c r="D34397" s="57"/>
      <c r="E34397" s="62"/>
    </row>
    <row r="34398">
      <c r="A34398" s="61"/>
      <c r="B34398" s="61"/>
      <c r="C34398" s="61"/>
      <c r="D34398" s="57"/>
      <c r="E34398" s="62"/>
    </row>
    <row r="34399">
      <c r="A34399" s="61"/>
      <c r="B34399" s="61"/>
      <c r="C34399" s="61"/>
      <c r="D34399" s="57"/>
      <c r="E34399" s="62"/>
    </row>
    <row r="34400">
      <c r="A34400" s="61"/>
      <c r="B34400" s="61"/>
      <c r="C34400" s="61"/>
      <c r="D34400" s="57"/>
      <c r="E34400" s="62"/>
    </row>
    <row r="34401">
      <c r="A34401" s="61"/>
      <c r="B34401" s="61"/>
      <c r="C34401" s="61"/>
      <c r="D34401" s="57"/>
      <c r="E34401" s="62"/>
    </row>
    <row r="34402">
      <c r="A34402" s="61"/>
      <c r="B34402" s="61"/>
      <c r="C34402" s="61"/>
      <c r="D34402" s="57"/>
      <c r="E34402" s="62"/>
    </row>
    <row r="34403">
      <c r="A34403" s="61"/>
      <c r="B34403" s="61"/>
      <c r="C34403" s="61"/>
      <c r="D34403" s="57"/>
      <c r="E34403" s="62"/>
    </row>
    <row r="34404">
      <c r="A34404" s="61"/>
      <c r="B34404" s="61"/>
      <c r="C34404" s="61"/>
      <c r="D34404" s="57"/>
      <c r="E34404" s="62"/>
    </row>
    <row r="34405">
      <c r="A34405" s="61"/>
      <c r="B34405" s="61"/>
      <c r="C34405" s="61"/>
      <c r="D34405" s="57"/>
      <c r="E34405" s="62"/>
    </row>
    <row r="34406">
      <c r="A34406" s="61"/>
      <c r="B34406" s="61"/>
      <c r="C34406" s="61"/>
      <c r="D34406" s="57"/>
      <c r="E34406" s="62"/>
    </row>
    <row r="34407">
      <c r="A34407" s="61"/>
      <c r="B34407" s="61"/>
      <c r="C34407" s="61"/>
      <c r="D34407" s="57"/>
      <c r="E34407" s="62"/>
    </row>
    <row r="34408">
      <c r="A34408" s="61"/>
      <c r="B34408" s="61"/>
      <c r="C34408" s="61"/>
      <c r="D34408" s="57"/>
      <c r="E34408" s="62"/>
    </row>
    <row r="34409">
      <c r="A34409" s="61"/>
      <c r="B34409" s="61"/>
      <c r="C34409" s="61"/>
      <c r="D34409" s="57"/>
      <c r="E34409" s="62"/>
    </row>
    <row r="34410">
      <c r="A34410" s="61"/>
      <c r="B34410" s="61"/>
      <c r="C34410" s="61"/>
      <c r="D34410" s="57"/>
      <c r="E34410" s="62"/>
    </row>
    <row r="34411">
      <c r="A34411" s="61"/>
      <c r="B34411" s="61"/>
      <c r="C34411" s="61"/>
      <c r="D34411" s="57"/>
      <c r="E34411" s="62"/>
    </row>
    <row r="34412">
      <c r="A34412" s="61"/>
      <c r="B34412" s="61"/>
      <c r="C34412" s="61"/>
      <c r="D34412" s="57"/>
      <c r="E34412" s="62"/>
    </row>
    <row r="34413">
      <c r="A34413" s="61"/>
      <c r="B34413" s="61"/>
      <c r="C34413" s="61"/>
      <c r="D34413" s="57"/>
      <c r="E34413" s="62"/>
    </row>
    <row r="34414">
      <c r="A34414" s="61"/>
      <c r="B34414" s="61"/>
      <c r="C34414" s="61"/>
      <c r="D34414" s="57"/>
      <c r="E34414" s="62"/>
    </row>
    <row r="34415">
      <c r="A34415" s="61"/>
      <c r="B34415" s="61"/>
      <c r="C34415" s="61"/>
      <c r="D34415" s="57"/>
      <c r="E34415" s="62"/>
    </row>
    <row r="34416">
      <c r="A34416" s="61"/>
      <c r="B34416" s="61"/>
      <c r="C34416" s="61"/>
      <c r="D34416" s="57"/>
      <c r="E34416" s="62"/>
    </row>
    <row r="34417">
      <c r="A34417" s="61"/>
      <c r="B34417" s="61"/>
      <c r="C34417" s="61"/>
      <c r="D34417" s="57"/>
      <c r="E34417" s="62"/>
    </row>
    <row r="34418">
      <c r="A34418" s="61"/>
      <c r="B34418" s="61"/>
      <c r="C34418" s="61"/>
      <c r="D34418" s="57"/>
      <c r="E34418" s="62"/>
    </row>
    <row r="34419">
      <c r="A34419" s="61"/>
      <c r="B34419" s="61"/>
      <c r="C34419" s="61"/>
      <c r="D34419" s="57"/>
      <c r="E34419" s="62"/>
    </row>
    <row r="34420">
      <c r="A34420" s="61"/>
      <c r="B34420" s="61"/>
      <c r="C34420" s="61"/>
      <c r="D34420" s="57"/>
      <c r="E34420" s="62"/>
    </row>
    <row r="34421">
      <c r="A34421" s="61"/>
      <c r="B34421" s="61"/>
      <c r="C34421" s="61"/>
      <c r="D34421" s="57"/>
      <c r="E34421" s="62"/>
    </row>
    <row r="34422">
      <c r="A34422" s="61"/>
      <c r="B34422" s="61"/>
      <c r="C34422" s="61"/>
      <c r="D34422" s="57"/>
      <c r="E34422" s="62"/>
    </row>
    <row r="34423">
      <c r="A34423" s="61"/>
      <c r="B34423" s="61"/>
      <c r="C34423" s="61"/>
      <c r="D34423" s="57"/>
      <c r="E34423" s="62"/>
    </row>
    <row r="34424">
      <c r="A34424" s="61"/>
      <c r="B34424" s="61"/>
      <c r="C34424" s="61"/>
      <c r="D34424" s="57"/>
      <c r="E34424" s="62"/>
    </row>
    <row r="34425">
      <c r="A34425" s="61"/>
      <c r="B34425" s="61"/>
      <c r="C34425" s="61"/>
      <c r="D34425" s="57"/>
      <c r="E34425" s="62"/>
    </row>
    <row r="34426">
      <c r="A34426" s="61"/>
      <c r="B34426" s="61"/>
      <c r="C34426" s="61"/>
      <c r="D34426" s="57"/>
      <c r="E34426" s="62"/>
    </row>
    <row r="34427">
      <c r="A34427" s="61"/>
      <c r="B34427" s="61"/>
      <c r="C34427" s="61"/>
      <c r="D34427" s="57"/>
      <c r="E34427" s="62"/>
    </row>
    <row r="34428">
      <c r="A34428" s="61"/>
      <c r="B34428" s="61"/>
      <c r="C34428" s="61"/>
      <c r="D34428" s="57"/>
      <c r="E34428" s="62"/>
    </row>
    <row r="34429">
      <c r="A34429" s="61"/>
      <c r="B34429" s="61"/>
      <c r="C34429" s="61"/>
      <c r="D34429" s="57"/>
      <c r="E34429" s="62"/>
    </row>
    <row r="34430">
      <c r="A34430" s="61"/>
      <c r="B34430" s="61"/>
      <c r="C34430" s="61"/>
      <c r="D34430" s="57"/>
      <c r="E34430" s="62"/>
    </row>
    <row r="34431">
      <c r="A34431" s="61"/>
      <c r="B34431" s="61"/>
      <c r="C34431" s="61"/>
      <c r="D34431" s="57"/>
      <c r="E34431" s="62"/>
    </row>
    <row r="34432">
      <c r="A34432" s="61"/>
      <c r="B34432" s="61"/>
      <c r="C34432" s="61"/>
      <c r="D34432" s="57"/>
      <c r="E34432" s="62"/>
    </row>
    <row r="34433">
      <c r="A34433" s="61"/>
      <c r="B34433" s="61"/>
      <c r="C34433" s="61"/>
      <c r="D34433" s="57"/>
      <c r="E34433" s="62"/>
    </row>
    <row r="34434">
      <c r="A34434" s="61"/>
      <c r="B34434" s="61"/>
      <c r="C34434" s="61"/>
      <c r="D34434" s="57"/>
      <c r="E34434" s="62"/>
    </row>
    <row r="34435">
      <c r="A34435" s="61"/>
      <c r="B34435" s="61"/>
      <c r="C34435" s="61"/>
      <c r="D34435" s="57"/>
      <c r="E34435" s="62"/>
    </row>
    <row r="34436">
      <c r="A34436" s="61"/>
      <c r="B34436" s="61"/>
      <c r="C34436" s="61"/>
      <c r="D34436" s="57"/>
      <c r="E34436" s="62"/>
    </row>
    <row r="34437">
      <c r="A34437" s="61"/>
      <c r="B34437" s="61"/>
      <c r="C34437" s="61"/>
      <c r="D34437" s="57"/>
      <c r="E34437" s="62"/>
    </row>
    <row r="34438">
      <c r="A34438" s="61"/>
      <c r="B34438" s="61"/>
      <c r="C34438" s="61"/>
      <c r="D34438" s="57"/>
      <c r="E34438" s="62"/>
    </row>
    <row r="34439">
      <c r="A34439" s="61"/>
      <c r="B34439" s="61"/>
      <c r="C34439" s="61"/>
      <c r="D34439" s="57"/>
      <c r="E34439" s="62"/>
    </row>
    <row r="34440">
      <c r="A34440" s="61"/>
      <c r="B34440" s="61"/>
      <c r="C34440" s="61"/>
      <c r="D34440" s="57"/>
      <c r="E34440" s="62"/>
    </row>
    <row r="34441">
      <c r="A34441" s="61"/>
      <c r="B34441" s="61"/>
      <c r="C34441" s="61"/>
      <c r="D34441" s="57"/>
      <c r="E34441" s="62"/>
    </row>
    <row r="34442">
      <c r="A34442" s="61"/>
      <c r="B34442" s="61"/>
      <c r="C34442" s="61"/>
      <c r="D34442" s="57"/>
      <c r="E34442" s="62"/>
    </row>
    <row r="34443">
      <c r="A34443" s="61"/>
      <c r="B34443" s="61"/>
      <c r="C34443" s="61"/>
      <c r="D34443" s="57"/>
      <c r="E34443" s="62"/>
    </row>
    <row r="34444">
      <c r="A34444" s="61"/>
      <c r="B34444" s="61"/>
      <c r="C34444" s="61"/>
      <c r="D34444" s="57"/>
      <c r="E34444" s="62"/>
    </row>
    <row r="34445">
      <c r="A34445" s="61"/>
      <c r="B34445" s="61"/>
      <c r="C34445" s="61"/>
      <c r="D34445" s="57"/>
      <c r="E34445" s="62"/>
    </row>
    <row r="34446">
      <c r="A34446" s="61"/>
      <c r="B34446" s="61"/>
      <c r="C34446" s="61"/>
      <c r="D34446" s="57"/>
      <c r="E34446" s="62"/>
    </row>
    <row r="34447">
      <c r="A34447" s="61"/>
      <c r="B34447" s="61"/>
      <c r="C34447" s="61"/>
      <c r="D34447" s="57"/>
      <c r="E34447" s="62"/>
    </row>
    <row r="34448">
      <c r="A34448" s="61"/>
      <c r="B34448" s="61"/>
      <c r="C34448" s="61"/>
      <c r="D34448" s="57"/>
      <c r="E34448" s="62"/>
    </row>
    <row r="34449">
      <c r="A34449" s="61"/>
      <c r="B34449" s="61"/>
      <c r="C34449" s="61"/>
      <c r="D34449" s="57"/>
      <c r="E34449" s="62"/>
    </row>
    <row r="34450">
      <c r="A34450" s="61"/>
      <c r="B34450" s="61"/>
      <c r="C34450" s="61"/>
      <c r="D34450" s="57"/>
      <c r="E34450" s="62"/>
    </row>
    <row r="34451">
      <c r="A34451" s="61"/>
      <c r="B34451" s="61"/>
      <c r="C34451" s="61"/>
      <c r="D34451" s="57"/>
      <c r="E34451" s="62"/>
    </row>
    <row r="34452">
      <c r="A34452" s="61"/>
      <c r="B34452" s="61"/>
      <c r="C34452" s="61"/>
      <c r="D34452" s="57"/>
      <c r="E34452" s="62"/>
    </row>
    <row r="34453">
      <c r="A34453" s="61"/>
      <c r="B34453" s="61"/>
      <c r="C34453" s="61"/>
      <c r="D34453" s="57"/>
      <c r="E34453" s="62"/>
    </row>
    <row r="34454">
      <c r="A34454" s="61"/>
      <c r="B34454" s="61"/>
      <c r="C34454" s="61"/>
      <c r="D34454" s="57"/>
      <c r="E34454" s="62"/>
    </row>
    <row r="34455">
      <c r="A34455" s="61"/>
      <c r="B34455" s="61"/>
      <c r="C34455" s="61"/>
      <c r="D34455" s="57"/>
      <c r="E34455" s="62"/>
    </row>
    <row r="34456">
      <c r="A34456" s="61"/>
      <c r="B34456" s="61"/>
      <c r="C34456" s="61"/>
      <c r="D34456" s="57"/>
      <c r="E34456" s="62"/>
    </row>
    <row r="34457">
      <c r="A34457" s="61"/>
      <c r="B34457" s="61"/>
      <c r="C34457" s="61"/>
      <c r="D34457" s="57"/>
      <c r="E34457" s="62"/>
    </row>
    <row r="34458">
      <c r="A34458" s="61"/>
      <c r="B34458" s="61"/>
      <c r="C34458" s="61"/>
      <c r="D34458" s="57"/>
      <c r="E34458" s="62"/>
    </row>
    <row r="34459">
      <c r="A34459" s="61"/>
      <c r="B34459" s="61"/>
      <c r="C34459" s="61"/>
      <c r="D34459" s="57"/>
      <c r="E34459" s="62"/>
    </row>
    <row r="34460">
      <c r="A34460" s="61"/>
      <c r="B34460" s="61"/>
      <c r="C34460" s="61"/>
      <c r="D34460" s="57"/>
      <c r="E34460" s="62"/>
    </row>
    <row r="34461">
      <c r="A34461" s="61"/>
      <c r="B34461" s="61"/>
      <c r="C34461" s="61"/>
      <c r="D34461" s="57"/>
      <c r="E34461" s="62"/>
    </row>
    <row r="34462">
      <c r="A34462" s="61"/>
      <c r="B34462" s="61"/>
      <c r="C34462" s="61"/>
      <c r="D34462" s="57"/>
      <c r="E34462" s="62"/>
    </row>
    <row r="34463">
      <c r="A34463" s="61"/>
      <c r="B34463" s="61"/>
      <c r="C34463" s="61"/>
      <c r="D34463" s="57"/>
      <c r="E34463" s="62"/>
    </row>
    <row r="34464">
      <c r="A34464" s="61"/>
      <c r="B34464" s="61"/>
      <c r="C34464" s="61"/>
      <c r="D34464" s="57"/>
      <c r="E34464" s="62"/>
    </row>
    <row r="34465">
      <c r="A34465" s="61"/>
      <c r="B34465" s="61"/>
      <c r="C34465" s="61"/>
      <c r="D34465" s="57"/>
      <c r="E34465" s="62"/>
    </row>
    <row r="34466">
      <c r="A34466" s="61"/>
      <c r="B34466" s="61"/>
      <c r="C34466" s="61"/>
      <c r="D34466" s="57"/>
      <c r="E34466" s="62"/>
    </row>
    <row r="34467">
      <c r="A34467" s="61"/>
      <c r="B34467" s="61"/>
      <c r="C34467" s="61"/>
      <c r="D34467" s="57"/>
      <c r="E34467" s="62"/>
    </row>
    <row r="34468">
      <c r="A34468" s="61"/>
      <c r="B34468" s="61"/>
      <c r="C34468" s="61"/>
      <c r="D34468" s="57"/>
      <c r="E34468" s="62"/>
    </row>
    <row r="34469">
      <c r="A34469" s="61"/>
      <c r="B34469" s="61"/>
      <c r="C34469" s="61"/>
      <c r="D34469" s="57"/>
      <c r="E34469" s="62"/>
    </row>
    <row r="34470">
      <c r="A34470" s="61"/>
      <c r="B34470" s="61"/>
      <c r="C34470" s="61"/>
      <c r="D34470" s="57"/>
      <c r="E34470" s="62"/>
    </row>
    <row r="34471">
      <c r="A34471" s="61"/>
      <c r="B34471" s="61"/>
      <c r="C34471" s="61"/>
      <c r="D34471" s="57"/>
      <c r="E34471" s="62"/>
    </row>
    <row r="34472">
      <c r="A34472" s="61"/>
      <c r="B34472" s="61"/>
      <c r="C34472" s="61"/>
      <c r="D34472" s="57"/>
      <c r="E34472" s="62"/>
    </row>
    <row r="34473">
      <c r="A34473" s="61"/>
      <c r="B34473" s="61"/>
      <c r="C34473" s="61"/>
      <c r="D34473" s="57"/>
      <c r="E34473" s="62"/>
    </row>
    <row r="34474">
      <c r="A34474" s="61"/>
      <c r="B34474" s="61"/>
      <c r="C34474" s="61"/>
      <c r="D34474" s="57"/>
      <c r="E34474" s="62"/>
    </row>
    <row r="34475">
      <c r="A34475" s="61"/>
      <c r="B34475" s="61"/>
      <c r="C34475" s="61"/>
      <c r="D34475" s="57"/>
      <c r="E34475" s="62"/>
    </row>
    <row r="34476">
      <c r="A34476" s="61"/>
      <c r="B34476" s="61"/>
      <c r="C34476" s="61"/>
      <c r="D34476" s="57"/>
      <c r="E34476" s="62"/>
    </row>
    <row r="34477">
      <c r="A34477" s="61"/>
      <c r="B34477" s="61"/>
      <c r="C34477" s="61"/>
      <c r="D34477" s="57"/>
      <c r="E34477" s="62"/>
    </row>
    <row r="34478">
      <c r="A34478" s="61"/>
      <c r="B34478" s="61"/>
      <c r="C34478" s="61"/>
      <c r="D34478" s="57"/>
      <c r="E34478" s="62"/>
    </row>
    <row r="34479">
      <c r="A34479" s="61"/>
      <c r="B34479" s="61"/>
      <c r="C34479" s="61"/>
      <c r="D34479" s="57"/>
      <c r="E34479" s="62"/>
    </row>
    <row r="34480">
      <c r="A34480" s="61"/>
      <c r="B34480" s="61"/>
      <c r="C34480" s="61"/>
      <c r="D34480" s="57"/>
      <c r="E34480" s="62"/>
    </row>
    <row r="34481">
      <c r="A34481" s="61"/>
      <c r="B34481" s="61"/>
      <c r="C34481" s="61"/>
      <c r="D34481" s="57"/>
      <c r="E34481" s="62"/>
    </row>
    <row r="34482">
      <c r="A34482" s="61"/>
      <c r="B34482" s="61"/>
      <c r="C34482" s="61"/>
      <c r="D34482" s="57"/>
      <c r="E34482" s="62"/>
    </row>
    <row r="34483">
      <c r="A34483" s="61"/>
      <c r="B34483" s="61"/>
      <c r="C34483" s="61"/>
      <c r="D34483" s="57"/>
      <c r="E34483" s="62"/>
    </row>
    <row r="34484">
      <c r="A34484" s="61"/>
      <c r="B34484" s="61"/>
      <c r="C34484" s="61"/>
      <c r="D34484" s="57"/>
      <c r="E34484" s="62"/>
    </row>
    <row r="34485">
      <c r="A34485" s="61"/>
      <c r="B34485" s="61"/>
      <c r="C34485" s="61"/>
      <c r="D34485" s="57"/>
      <c r="E34485" s="62"/>
    </row>
    <row r="34486">
      <c r="A34486" s="61"/>
      <c r="B34486" s="61"/>
      <c r="C34486" s="61"/>
      <c r="D34486" s="57"/>
      <c r="E34486" s="62"/>
    </row>
    <row r="34487">
      <c r="A34487" s="61"/>
      <c r="B34487" s="61"/>
      <c r="C34487" s="61"/>
      <c r="D34487" s="57"/>
      <c r="E34487" s="62"/>
    </row>
    <row r="34488">
      <c r="A34488" s="61"/>
      <c r="B34488" s="61"/>
      <c r="C34488" s="61"/>
      <c r="D34488" s="57"/>
      <c r="E34488" s="62"/>
    </row>
    <row r="34489">
      <c r="A34489" s="61"/>
      <c r="B34489" s="61"/>
      <c r="C34489" s="61"/>
      <c r="D34489" s="57"/>
      <c r="E34489" s="62"/>
    </row>
    <row r="34490">
      <c r="A34490" s="61"/>
      <c r="B34490" s="61"/>
      <c r="C34490" s="61"/>
      <c r="D34490" s="57"/>
      <c r="E34490" s="62"/>
    </row>
    <row r="34491">
      <c r="A34491" s="61"/>
      <c r="B34491" s="61"/>
      <c r="C34491" s="61"/>
      <c r="D34491" s="57"/>
      <c r="E34491" s="62"/>
    </row>
    <row r="34492">
      <c r="A34492" s="61"/>
      <c r="B34492" s="61"/>
      <c r="C34492" s="61"/>
      <c r="D34492" s="57"/>
      <c r="E34492" s="62"/>
    </row>
    <row r="34493">
      <c r="A34493" s="61"/>
      <c r="B34493" s="61"/>
      <c r="C34493" s="61"/>
      <c r="D34493" s="57"/>
      <c r="E34493" s="62"/>
    </row>
    <row r="34494">
      <c r="A34494" s="61"/>
      <c r="B34494" s="61"/>
      <c r="C34494" s="61"/>
      <c r="D34494" s="57"/>
      <c r="E34494" s="62"/>
    </row>
    <row r="34495">
      <c r="A34495" s="61"/>
      <c r="B34495" s="61"/>
      <c r="C34495" s="61"/>
      <c r="D34495" s="57"/>
      <c r="E34495" s="62"/>
    </row>
    <row r="34496">
      <c r="A34496" s="61"/>
      <c r="B34496" s="61"/>
      <c r="C34496" s="61"/>
      <c r="D34496" s="57"/>
      <c r="E34496" s="62"/>
    </row>
    <row r="34497">
      <c r="A34497" s="61"/>
      <c r="B34497" s="61"/>
      <c r="C34497" s="61"/>
      <c r="D34497" s="57"/>
      <c r="E34497" s="62"/>
    </row>
    <row r="34498">
      <c r="A34498" s="61"/>
      <c r="B34498" s="61"/>
      <c r="C34498" s="61"/>
      <c r="D34498" s="57"/>
      <c r="E34498" s="62"/>
    </row>
    <row r="34499">
      <c r="A34499" s="61"/>
      <c r="B34499" s="61"/>
      <c r="C34499" s="61"/>
      <c r="D34499" s="57"/>
      <c r="E34499" s="62"/>
    </row>
    <row r="34500">
      <c r="A34500" s="61"/>
      <c r="B34500" s="61"/>
      <c r="C34500" s="61"/>
      <c r="D34500" s="57"/>
      <c r="E34500" s="62"/>
    </row>
    <row r="34501">
      <c r="A34501" s="61"/>
      <c r="B34501" s="61"/>
      <c r="C34501" s="61"/>
      <c r="D34501" s="57"/>
      <c r="E34501" s="62"/>
    </row>
    <row r="34502">
      <c r="A34502" s="61"/>
      <c r="B34502" s="61"/>
      <c r="C34502" s="61"/>
      <c r="D34502" s="57"/>
      <c r="E34502" s="62"/>
    </row>
    <row r="34503">
      <c r="A34503" s="61"/>
      <c r="B34503" s="61"/>
      <c r="C34503" s="61"/>
      <c r="D34503" s="57"/>
      <c r="E34503" s="62"/>
    </row>
    <row r="34504">
      <c r="A34504" s="61"/>
      <c r="B34504" s="61"/>
      <c r="C34504" s="61"/>
      <c r="D34504" s="57"/>
      <c r="E34504" s="62"/>
    </row>
    <row r="34505">
      <c r="A34505" s="61"/>
      <c r="B34505" s="61"/>
      <c r="C34505" s="61"/>
      <c r="D34505" s="57"/>
      <c r="E34505" s="62"/>
    </row>
    <row r="34506">
      <c r="A34506" s="61"/>
      <c r="B34506" s="61"/>
      <c r="C34506" s="61"/>
      <c r="D34506" s="57"/>
      <c r="E34506" s="62"/>
    </row>
    <row r="34507">
      <c r="A34507" s="61"/>
      <c r="B34507" s="61"/>
      <c r="C34507" s="61"/>
      <c r="D34507" s="57"/>
      <c r="E34507" s="62"/>
    </row>
    <row r="34508">
      <c r="A34508" s="61"/>
      <c r="B34508" s="61"/>
      <c r="C34508" s="61"/>
      <c r="D34508" s="57"/>
      <c r="E34508" s="62"/>
    </row>
    <row r="34509">
      <c r="A34509" s="61"/>
      <c r="B34509" s="61"/>
      <c r="C34509" s="61"/>
      <c r="D34509" s="57"/>
      <c r="E34509" s="62"/>
    </row>
    <row r="34510">
      <c r="A34510" s="61"/>
      <c r="B34510" s="61"/>
      <c r="C34510" s="61"/>
      <c r="D34510" s="57"/>
      <c r="E34510" s="62"/>
    </row>
    <row r="34511">
      <c r="A34511" s="61"/>
      <c r="B34511" s="61"/>
      <c r="C34511" s="61"/>
      <c r="D34511" s="57"/>
      <c r="E34511" s="62"/>
    </row>
    <row r="34512">
      <c r="A34512" s="61"/>
      <c r="B34512" s="61"/>
      <c r="C34512" s="61"/>
      <c r="D34512" s="57"/>
      <c r="E34512" s="62"/>
    </row>
    <row r="34513">
      <c r="A34513" s="61"/>
      <c r="B34513" s="61"/>
      <c r="C34513" s="61"/>
      <c r="D34513" s="57"/>
      <c r="E34513" s="62"/>
    </row>
    <row r="34514">
      <c r="A34514" s="61"/>
      <c r="B34514" s="61"/>
      <c r="C34514" s="61"/>
      <c r="D34514" s="57"/>
      <c r="E34514" s="62"/>
    </row>
    <row r="34515">
      <c r="A34515" s="61"/>
      <c r="B34515" s="61"/>
      <c r="C34515" s="61"/>
      <c r="D34515" s="57"/>
      <c r="E34515" s="62"/>
    </row>
    <row r="34516">
      <c r="A34516" s="61"/>
      <c r="B34516" s="61"/>
      <c r="C34516" s="61"/>
      <c r="D34516" s="57"/>
      <c r="E34516" s="62"/>
    </row>
    <row r="34517">
      <c r="A34517" s="61"/>
      <c r="B34517" s="61"/>
      <c r="C34517" s="61"/>
      <c r="D34517" s="57"/>
      <c r="E34517" s="62"/>
    </row>
    <row r="34518">
      <c r="A34518" s="61"/>
      <c r="B34518" s="61"/>
      <c r="C34518" s="61"/>
      <c r="D34518" s="57"/>
      <c r="E34518" s="62"/>
    </row>
    <row r="34519">
      <c r="A34519" s="61"/>
      <c r="B34519" s="61"/>
      <c r="C34519" s="61"/>
      <c r="D34519" s="57"/>
      <c r="E34519" s="62"/>
    </row>
    <row r="34520">
      <c r="A34520" s="61"/>
      <c r="B34520" s="61"/>
      <c r="C34520" s="61"/>
      <c r="D34520" s="57"/>
      <c r="E34520" s="62"/>
    </row>
    <row r="34521">
      <c r="A34521" s="61"/>
      <c r="B34521" s="61"/>
      <c r="C34521" s="61"/>
      <c r="D34521" s="57"/>
      <c r="E34521" s="62"/>
    </row>
    <row r="34522">
      <c r="A34522" s="61"/>
      <c r="B34522" s="61"/>
      <c r="C34522" s="61"/>
      <c r="D34522" s="57"/>
      <c r="E34522" s="62"/>
    </row>
    <row r="34523">
      <c r="A34523" s="61"/>
      <c r="B34523" s="61"/>
      <c r="C34523" s="61"/>
      <c r="D34523" s="57"/>
      <c r="E34523" s="62"/>
    </row>
    <row r="34524">
      <c r="A34524" s="61"/>
      <c r="B34524" s="61"/>
      <c r="C34524" s="61"/>
      <c r="D34524" s="57"/>
      <c r="E34524" s="62"/>
    </row>
    <row r="34525">
      <c r="A34525" s="61"/>
      <c r="B34525" s="61"/>
      <c r="C34525" s="61"/>
      <c r="D34525" s="57"/>
      <c r="E34525" s="62"/>
    </row>
    <row r="34526">
      <c r="A34526" s="61"/>
      <c r="B34526" s="61"/>
      <c r="C34526" s="61"/>
      <c r="D34526" s="57"/>
      <c r="E34526" s="62"/>
    </row>
    <row r="34527">
      <c r="A34527" s="61"/>
      <c r="B34527" s="61"/>
      <c r="C34527" s="61"/>
      <c r="D34527" s="57"/>
      <c r="E34527" s="62"/>
    </row>
    <row r="34528">
      <c r="A34528" s="61"/>
      <c r="B34528" s="61"/>
      <c r="C34528" s="61"/>
      <c r="D34528" s="57"/>
      <c r="E34528" s="62"/>
    </row>
    <row r="34529">
      <c r="A34529" s="61"/>
      <c r="B34529" s="61"/>
      <c r="C34529" s="61"/>
      <c r="D34529" s="57"/>
      <c r="E34529" s="62"/>
    </row>
    <row r="34530">
      <c r="A34530" s="61"/>
      <c r="B34530" s="61"/>
      <c r="C34530" s="61"/>
      <c r="D34530" s="57"/>
      <c r="E34530" s="62"/>
    </row>
    <row r="34531">
      <c r="A34531" s="61"/>
      <c r="B34531" s="61"/>
      <c r="C34531" s="61"/>
      <c r="D34531" s="57"/>
      <c r="E34531" s="62"/>
    </row>
    <row r="34532">
      <c r="A34532" s="61"/>
      <c r="B34532" s="61"/>
      <c r="C34532" s="61"/>
      <c r="D34532" s="57"/>
      <c r="E34532" s="62"/>
    </row>
    <row r="34533">
      <c r="A34533" s="61"/>
      <c r="B34533" s="61"/>
      <c r="C34533" s="61"/>
      <c r="D34533" s="57"/>
      <c r="E34533" s="62"/>
    </row>
    <row r="34534">
      <c r="A34534" s="61"/>
      <c r="B34534" s="61"/>
      <c r="C34534" s="61"/>
      <c r="D34534" s="57"/>
      <c r="E34534" s="62"/>
    </row>
    <row r="34535">
      <c r="A34535" s="61"/>
      <c r="B34535" s="61"/>
      <c r="C34535" s="61"/>
      <c r="D34535" s="57"/>
      <c r="E34535" s="62"/>
    </row>
    <row r="34536">
      <c r="A34536" s="61"/>
      <c r="B34536" s="61"/>
      <c r="C34536" s="61"/>
      <c r="D34536" s="57"/>
      <c r="E34536" s="62"/>
    </row>
    <row r="34537">
      <c r="A34537" s="61"/>
      <c r="B34537" s="61"/>
      <c r="C34537" s="61"/>
      <c r="D34537" s="57"/>
      <c r="E34537" s="62"/>
    </row>
    <row r="34538">
      <c r="A34538" s="61"/>
      <c r="B34538" s="61"/>
      <c r="C34538" s="61"/>
      <c r="D34538" s="57"/>
      <c r="E34538" s="62"/>
    </row>
    <row r="34539">
      <c r="A34539" s="61"/>
      <c r="B34539" s="61"/>
      <c r="C34539" s="61"/>
      <c r="D34539" s="57"/>
      <c r="E34539" s="62"/>
    </row>
    <row r="34540">
      <c r="A34540" s="61"/>
      <c r="B34540" s="61"/>
      <c r="C34540" s="61"/>
      <c r="D34540" s="57"/>
      <c r="E34540" s="62"/>
    </row>
    <row r="34541">
      <c r="A34541" s="61"/>
      <c r="B34541" s="61"/>
      <c r="C34541" s="61"/>
      <c r="D34541" s="57"/>
      <c r="E34541" s="62"/>
    </row>
    <row r="34542">
      <c r="A34542" s="61"/>
      <c r="B34542" s="61"/>
      <c r="C34542" s="61"/>
      <c r="D34542" s="57"/>
      <c r="E34542" s="62"/>
    </row>
    <row r="34543">
      <c r="A34543" s="61"/>
      <c r="B34543" s="61"/>
      <c r="C34543" s="61"/>
      <c r="D34543" s="57"/>
      <c r="E34543" s="62"/>
    </row>
    <row r="34544">
      <c r="A34544" s="61"/>
      <c r="B34544" s="61"/>
      <c r="C34544" s="61"/>
      <c r="D34544" s="57"/>
      <c r="E34544" s="62"/>
    </row>
    <row r="34545">
      <c r="A34545" s="61"/>
      <c r="B34545" s="61"/>
      <c r="C34545" s="61"/>
      <c r="D34545" s="57"/>
      <c r="E34545" s="62"/>
    </row>
    <row r="34546">
      <c r="A34546" s="61"/>
      <c r="B34546" s="61"/>
      <c r="C34546" s="61"/>
      <c r="D34546" s="57"/>
      <c r="E34546" s="62"/>
    </row>
    <row r="34547">
      <c r="A34547" s="61"/>
      <c r="B34547" s="61"/>
      <c r="C34547" s="61"/>
      <c r="D34547" s="57"/>
      <c r="E34547" s="62"/>
    </row>
    <row r="34548">
      <c r="A34548" s="61"/>
      <c r="B34548" s="61"/>
      <c r="C34548" s="61"/>
      <c r="D34548" s="57"/>
      <c r="E34548" s="62"/>
    </row>
    <row r="34549">
      <c r="A34549" s="61"/>
      <c r="B34549" s="61"/>
      <c r="C34549" s="61"/>
      <c r="D34549" s="57"/>
      <c r="E34549" s="62"/>
    </row>
    <row r="34550">
      <c r="A34550" s="61"/>
      <c r="B34550" s="61"/>
      <c r="C34550" s="61"/>
      <c r="D34550" s="57"/>
      <c r="E34550" s="62"/>
    </row>
    <row r="34551">
      <c r="A34551" s="61"/>
      <c r="B34551" s="61"/>
      <c r="C34551" s="61"/>
      <c r="D34551" s="57"/>
      <c r="E34551" s="62"/>
    </row>
    <row r="34552">
      <c r="A34552" s="61"/>
      <c r="B34552" s="61"/>
      <c r="C34552" s="61"/>
      <c r="D34552" s="57"/>
      <c r="E34552" s="62"/>
    </row>
    <row r="34553">
      <c r="A34553" s="61"/>
      <c r="B34553" s="61"/>
      <c r="C34553" s="61"/>
      <c r="D34553" s="57"/>
      <c r="E34553" s="62"/>
    </row>
    <row r="34554">
      <c r="A34554" s="61"/>
      <c r="B34554" s="61"/>
      <c r="C34554" s="61"/>
      <c r="D34554" s="57"/>
      <c r="E34554" s="62"/>
    </row>
    <row r="34555">
      <c r="A34555" s="61"/>
      <c r="B34555" s="61"/>
      <c r="C34555" s="61"/>
      <c r="D34555" s="57"/>
      <c r="E34555" s="62"/>
    </row>
    <row r="34556">
      <c r="A34556" s="61"/>
      <c r="B34556" s="61"/>
      <c r="C34556" s="61"/>
      <c r="D34556" s="57"/>
      <c r="E34556" s="62"/>
    </row>
    <row r="34557">
      <c r="A34557" s="61"/>
      <c r="B34557" s="61"/>
      <c r="C34557" s="61"/>
      <c r="D34557" s="57"/>
      <c r="E34557" s="62"/>
    </row>
    <row r="34558">
      <c r="A34558" s="61"/>
      <c r="B34558" s="61"/>
      <c r="C34558" s="61"/>
      <c r="D34558" s="57"/>
      <c r="E34558" s="62"/>
    </row>
    <row r="34559">
      <c r="A34559" s="61"/>
      <c r="B34559" s="61"/>
      <c r="C34559" s="61"/>
      <c r="D34559" s="57"/>
      <c r="E34559" s="62"/>
    </row>
    <row r="34560">
      <c r="A34560" s="61"/>
      <c r="B34560" s="61"/>
      <c r="C34560" s="61"/>
      <c r="D34560" s="57"/>
      <c r="E34560" s="62"/>
    </row>
    <row r="34561">
      <c r="A34561" s="61"/>
      <c r="B34561" s="61"/>
      <c r="C34561" s="61"/>
      <c r="D34561" s="57"/>
      <c r="E34561" s="62"/>
    </row>
    <row r="34562">
      <c r="A34562" s="61"/>
      <c r="B34562" s="61"/>
      <c r="C34562" s="61"/>
      <c r="D34562" s="57"/>
      <c r="E34562" s="62"/>
    </row>
    <row r="34563">
      <c r="A34563" s="61"/>
      <c r="B34563" s="61"/>
      <c r="C34563" s="61"/>
      <c r="D34563" s="57"/>
      <c r="E34563" s="62"/>
    </row>
    <row r="34564">
      <c r="A34564" s="61"/>
      <c r="B34564" s="61"/>
      <c r="C34564" s="61"/>
      <c r="D34564" s="57"/>
      <c r="E34564" s="62"/>
    </row>
    <row r="34565">
      <c r="A34565" s="61"/>
      <c r="B34565" s="61"/>
      <c r="C34565" s="61"/>
      <c r="D34565" s="57"/>
      <c r="E34565" s="62"/>
    </row>
    <row r="34566">
      <c r="A34566" s="61"/>
      <c r="B34566" s="61"/>
      <c r="C34566" s="61"/>
      <c r="D34566" s="57"/>
      <c r="E34566" s="62"/>
    </row>
    <row r="34567">
      <c r="A34567" s="61"/>
      <c r="B34567" s="61"/>
      <c r="C34567" s="61"/>
      <c r="D34567" s="57"/>
      <c r="E34567" s="62"/>
    </row>
    <row r="34568">
      <c r="A34568" s="61"/>
      <c r="B34568" s="61"/>
      <c r="C34568" s="61"/>
      <c r="D34568" s="57"/>
      <c r="E34568" s="62"/>
    </row>
    <row r="34569">
      <c r="A34569" s="61"/>
      <c r="B34569" s="61"/>
      <c r="C34569" s="61"/>
      <c r="D34569" s="57"/>
      <c r="E34569" s="62"/>
    </row>
    <row r="34570">
      <c r="A34570" s="61"/>
      <c r="B34570" s="61"/>
      <c r="C34570" s="61"/>
      <c r="D34570" s="57"/>
      <c r="E34570" s="62"/>
    </row>
    <row r="34571">
      <c r="A34571" s="61"/>
      <c r="B34571" s="61"/>
      <c r="C34571" s="61"/>
      <c r="D34571" s="57"/>
      <c r="E34571" s="62"/>
    </row>
    <row r="34572">
      <c r="A34572" s="61"/>
      <c r="B34572" s="61"/>
      <c r="C34572" s="61"/>
      <c r="D34572" s="57"/>
      <c r="E34572" s="62"/>
    </row>
    <row r="34573">
      <c r="A34573" s="61"/>
      <c r="B34573" s="61"/>
      <c r="C34573" s="61"/>
      <c r="D34573" s="57"/>
      <c r="E34573" s="62"/>
    </row>
    <row r="34574">
      <c r="A34574" s="61"/>
      <c r="B34574" s="61"/>
      <c r="C34574" s="61"/>
      <c r="D34574" s="57"/>
      <c r="E34574" s="62"/>
    </row>
    <row r="34575">
      <c r="A34575" s="61"/>
      <c r="B34575" s="61"/>
      <c r="C34575" s="61"/>
      <c r="D34575" s="57"/>
      <c r="E34575" s="62"/>
    </row>
    <row r="34576">
      <c r="A34576" s="61"/>
      <c r="B34576" s="61"/>
      <c r="C34576" s="61"/>
      <c r="D34576" s="57"/>
      <c r="E34576" s="62"/>
    </row>
    <row r="34577">
      <c r="A34577" s="61"/>
      <c r="B34577" s="61"/>
      <c r="C34577" s="61"/>
      <c r="D34577" s="57"/>
      <c r="E34577" s="62"/>
    </row>
    <row r="34578">
      <c r="A34578" s="61"/>
      <c r="B34578" s="61"/>
      <c r="C34578" s="61"/>
      <c r="D34578" s="57"/>
      <c r="E34578" s="62"/>
    </row>
    <row r="34579">
      <c r="A34579" s="61"/>
      <c r="B34579" s="61"/>
      <c r="C34579" s="61"/>
      <c r="D34579" s="57"/>
      <c r="E34579" s="62"/>
    </row>
    <row r="34580">
      <c r="A34580" s="61"/>
      <c r="B34580" s="61"/>
      <c r="C34580" s="61"/>
      <c r="D34580" s="57"/>
      <c r="E34580" s="62"/>
    </row>
    <row r="34581">
      <c r="A34581" s="61"/>
      <c r="B34581" s="61"/>
      <c r="C34581" s="61"/>
      <c r="D34581" s="57"/>
      <c r="E34581" s="62"/>
    </row>
    <row r="34582">
      <c r="A34582" s="61"/>
      <c r="B34582" s="61"/>
      <c r="C34582" s="61"/>
      <c r="D34582" s="57"/>
      <c r="E34582" s="62"/>
    </row>
    <row r="34583">
      <c r="A34583" s="61"/>
      <c r="B34583" s="61"/>
      <c r="C34583" s="61"/>
      <c r="D34583" s="57"/>
      <c r="E34583" s="62"/>
    </row>
    <row r="34584">
      <c r="A34584" s="61"/>
      <c r="B34584" s="61"/>
      <c r="C34584" s="61"/>
      <c r="D34584" s="57"/>
      <c r="E34584" s="62"/>
    </row>
    <row r="34585">
      <c r="A34585" s="61"/>
      <c r="B34585" s="61"/>
      <c r="C34585" s="61"/>
      <c r="D34585" s="57"/>
      <c r="E34585" s="62"/>
    </row>
    <row r="34586">
      <c r="A34586" s="61"/>
      <c r="B34586" s="61"/>
      <c r="C34586" s="61"/>
      <c r="D34586" s="57"/>
      <c r="E34586" s="62"/>
    </row>
    <row r="34587">
      <c r="A34587" s="61"/>
      <c r="B34587" s="61"/>
      <c r="C34587" s="61"/>
      <c r="D34587" s="57"/>
      <c r="E34587" s="62"/>
    </row>
    <row r="34588">
      <c r="A34588" s="61"/>
      <c r="B34588" s="61"/>
      <c r="C34588" s="61"/>
      <c r="D34588" s="57"/>
      <c r="E34588" s="62"/>
    </row>
    <row r="34589">
      <c r="A34589" s="61"/>
      <c r="B34589" s="61"/>
      <c r="C34589" s="61"/>
      <c r="D34589" s="57"/>
      <c r="E34589" s="62"/>
    </row>
    <row r="34590">
      <c r="A34590" s="61"/>
      <c r="B34590" s="61"/>
      <c r="C34590" s="61"/>
      <c r="D34590" s="57"/>
      <c r="E34590" s="62"/>
    </row>
    <row r="34591">
      <c r="A34591" s="61"/>
      <c r="B34591" s="61"/>
      <c r="C34591" s="61"/>
      <c r="D34591" s="57"/>
      <c r="E34591" s="62"/>
    </row>
    <row r="34592">
      <c r="A34592" s="61"/>
      <c r="B34592" s="61"/>
      <c r="C34592" s="61"/>
      <c r="D34592" s="57"/>
      <c r="E34592" s="62"/>
    </row>
    <row r="34593">
      <c r="A34593" s="61"/>
      <c r="B34593" s="61"/>
      <c r="C34593" s="61"/>
      <c r="D34593" s="57"/>
      <c r="E34593" s="62"/>
    </row>
    <row r="34594">
      <c r="A34594" s="61"/>
      <c r="B34594" s="61"/>
      <c r="C34594" s="61"/>
      <c r="D34594" s="57"/>
      <c r="E34594" s="62"/>
    </row>
    <row r="34595">
      <c r="A34595" s="61"/>
      <c r="B34595" s="61"/>
      <c r="C34595" s="61"/>
      <c r="D34595" s="57"/>
      <c r="E34595" s="62"/>
    </row>
    <row r="34596">
      <c r="A34596" s="61"/>
      <c r="B34596" s="61"/>
      <c r="C34596" s="61"/>
      <c r="D34596" s="57"/>
      <c r="E34596" s="62"/>
    </row>
    <row r="34597">
      <c r="A34597" s="61"/>
      <c r="B34597" s="61"/>
      <c r="C34597" s="61"/>
      <c r="D34597" s="57"/>
      <c r="E34597" s="62"/>
    </row>
    <row r="34598">
      <c r="A34598" s="61"/>
      <c r="B34598" s="61"/>
      <c r="C34598" s="61"/>
      <c r="D34598" s="57"/>
      <c r="E34598" s="62"/>
    </row>
    <row r="34599">
      <c r="A34599" s="61"/>
      <c r="B34599" s="61"/>
      <c r="C34599" s="61"/>
      <c r="D34599" s="57"/>
      <c r="E34599" s="62"/>
    </row>
    <row r="34600">
      <c r="A34600" s="61"/>
      <c r="B34600" s="61"/>
      <c r="C34600" s="61"/>
      <c r="D34600" s="57"/>
      <c r="E34600" s="62"/>
    </row>
    <row r="34601">
      <c r="A34601" s="61"/>
      <c r="B34601" s="61"/>
      <c r="C34601" s="61"/>
      <c r="D34601" s="57"/>
      <c r="E34601" s="62"/>
    </row>
    <row r="34602">
      <c r="A34602" s="61"/>
      <c r="B34602" s="61"/>
      <c r="C34602" s="61"/>
      <c r="D34602" s="57"/>
      <c r="E34602" s="62"/>
    </row>
    <row r="34603">
      <c r="A34603" s="61"/>
      <c r="B34603" s="61"/>
      <c r="C34603" s="61"/>
      <c r="D34603" s="57"/>
      <c r="E34603" s="62"/>
    </row>
    <row r="34604">
      <c r="A34604" s="61"/>
      <c r="B34604" s="61"/>
      <c r="C34604" s="61"/>
      <c r="D34604" s="57"/>
      <c r="E34604" s="62"/>
    </row>
    <row r="34605">
      <c r="A34605" s="61"/>
      <c r="B34605" s="61"/>
      <c r="C34605" s="61"/>
      <c r="D34605" s="57"/>
      <c r="E34605" s="62"/>
    </row>
    <row r="34606">
      <c r="A34606" s="61"/>
      <c r="B34606" s="61"/>
      <c r="C34606" s="61"/>
      <c r="D34606" s="57"/>
      <c r="E34606" s="62"/>
    </row>
    <row r="34607">
      <c r="A34607" s="61"/>
      <c r="B34607" s="61"/>
      <c r="C34607" s="61"/>
      <c r="D34607" s="57"/>
      <c r="E34607" s="62"/>
    </row>
    <row r="34608">
      <c r="A34608" s="61"/>
      <c r="B34608" s="61"/>
      <c r="C34608" s="61"/>
      <c r="D34608" s="57"/>
      <c r="E34608" s="62"/>
    </row>
    <row r="34609">
      <c r="A34609" s="61"/>
      <c r="B34609" s="61"/>
      <c r="C34609" s="61"/>
      <c r="D34609" s="57"/>
      <c r="E34609" s="62"/>
    </row>
    <row r="34610">
      <c r="A34610" s="61"/>
      <c r="B34610" s="61"/>
      <c r="C34610" s="61"/>
      <c r="D34610" s="57"/>
      <c r="E34610" s="62"/>
    </row>
    <row r="34611">
      <c r="A34611" s="61"/>
      <c r="B34611" s="61"/>
      <c r="C34611" s="61"/>
      <c r="D34611" s="57"/>
      <c r="E34611" s="62"/>
    </row>
    <row r="34612">
      <c r="A34612" s="61"/>
      <c r="B34612" s="61"/>
      <c r="C34612" s="61"/>
      <c r="D34612" s="57"/>
      <c r="E34612" s="62"/>
    </row>
    <row r="34613">
      <c r="A34613" s="61"/>
      <c r="B34613" s="61"/>
      <c r="C34613" s="61"/>
      <c r="D34613" s="57"/>
      <c r="E34613" s="62"/>
    </row>
    <row r="34614">
      <c r="A34614" s="61"/>
      <c r="B34614" s="61"/>
      <c r="C34614" s="61"/>
      <c r="D34614" s="57"/>
      <c r="E34614" s="62"/>
    </row>
    <row r="34615">
      <c r="A34615" s="61"/>
      <c r="B34615" s="61"/>
      <c r="C34615" s="61"/>
      <c r="D34615" s="57"/>
      <c r="E34615" s="62"/>
    </row>
    <row r="34616">
      <c r="A34616" s="61"/>
      <c r="B34616" s="61"/>
      <c r="C34616" s="61"/>
      <c r="D34616" s="57"/>
      <c r="E34616" s="62"/>
    </row>
    <row r="34617">
      <c r="A34617" s="61"/>
      <c r="B34617" s="61"/>
      <c r="C34617" s="61"/>
      <c r="D34617" s="57"/>
      <c r="E34617" s="62"/>
    </row>
    <row r="34618">
      <c r="A34618" s="61"/>
      <c r="B34618" s="61"/>
      <c r="C34618" s="61"/>
      <c r="D34618" s="57"/>
      <c r="E34618" s="62"/>
    </row>
    <row r="34619">
      <c r="A34619" s="61"/>
      <c r="B34619" s="61"/>
      <c r="C34619" s="61"/>
      <c r="D34619" s="57"/>
      <c r="E34619" s="62"/>
    </row>
    <row r="34620">
      <c r="A34620" s="61"/>
      <c r="B34620" s="61"/>
      <c r="C34620" s="61"/>
      <c r="D34620" s="57"/>
      <c r="E34620" s="62"/>
    </row>
    <row r="34621">
      <c r="A34621" s="61"/>
      <c r="B34621" s="61"/>
      <c r="C34621" s="61"/>
      <c r="D34621" s="57"/>
      <c r="E34621" s="62"/>
    </row>
    <row r="34622">
      <c r="A34622" s="61"/>
      <c r="B34622" s="61"/>
      <c r="C34622" s="61"/>
      <c r="D34622" s="57"/>
      <c r="E34622" s="62"/>
    </row>
    <row r="34623">
      <c r="A34623" s="61"/>
      <c r="B34623" s="61"/>
      <c r="C34623" s="61"/>
      <c r="D34623" s="57"/>
      <c r="E34623" s="62"/>
    </row>
    <row r="34624">
      <c r="A34624" s="61"/>
      <c r="B34624" s="61"/>
      <c r="C34624" s="61"/>
      <c r="D34624" s="57"/>
      <c r="E34624" s="62"/>
    </row>
    <row r="34625">
      <c r="A34625" s="61"/>
      <c r="B34625" s="61"/>
      <c r="C34625" s="61"/>
      <c r="D34625" s="57"/>
      <c r="E34625" s="62"/>
    </row>
    <row r="34626">
      <c r="A34626" s="61"/>
      <c r="B34626" s="61"/>
      <c r="C34626" s="61"/>
      <c r="D34626" s="57"/>
      <c r="E34626" s="62"/>
    </row>
    <row r="34627">
      <c r="A34627" s="61"/>
      <c r="B34627" s="61"/>
      <c r="C34627" s="61"/>
      <c r="D34627" s="57"/>
      <c r="E34627" s="62"/>
    </row>
    <row r="34628">
      <c r="A34628" s="61"/>
      <c r="B34628" s="61"/>
      <c r="C34628" s="61"/>
      <c r="D34628" s="57"/>
      <c r="E34628" s="62"/>
    </row>
    <row r="34629">
      <c r="A34629" s="61"/>
      <c r="B34629" s="61"/>
      <c r="C34629" s="61"/>
      <c r="D34629" s="57"/>
      <c r="E34629" s="62"/>
    </row>
    <row r="34630">
      <c r="A34630" s="61"/>
      <c r="B34630" s="61"/>
      <c r="C34630" s="61"/>
      <c r="D34630" s="57"/>
      <c r="E34630" s="62"/>
    </row>
    <row r="34631">
      <c r="A34631" s="61"/>
      <c r="B34631" s="61"/>
      <c r="C34631" s="61"/>
      <c r="D34631" s="57"/>
      <c r="E34631" s="62"/>
    </row>
    <row r="34632">
      <c r="A34632" s="61"/>
      <c r="B34632" s="61"/>
      <c r="C34632" s="61"/>
      <c r="D34632" s="57"/>
      <c r="E34632" s="62"/>
    </row>
    <row r="34633">
      <c r="A34633" s="61"/>
      <c r="B34633" s="61"/>
      <c r="C34633" s="61"/>
      <c r="D34633" s="57"/>
      <c r="E34633" s="62"/>
    </row>
    <row r="34634">
      <c r="A34634" s="61"/>
      <c r="B34634" s="61"/>
      <c r="C34634" s="61"/>
      <c r="D34634" s="57"/>
      <c r="E34634" s="62"/>
    </row>
    <row r="34635">
      <c r="A34635" s="61"/>
      <c r="B34635" s="61"/>
      <c r="C34635" s="61"/>
      <c r="D34635" s="57"/>
      <c r="E34635" s="62"/>
    </row>
    <row r="34636">
      <c r="A34636" s="61"/>
      <c r="B34636" s="61"/>
      <c r="C34636" s="61"/>
      <c r="D34636" s="57"/>
      <c r="E34636" s="62"/>
    </row>
    <row r="34637">
      <c r="A34637" s="61"/>
      <c r="B34637" s="61"/>
      <c r="C34637" s="61"/>
      <c r="D34637" s="57"/>
      <c r="E34637" s="62"/>
    </row>
    <row r="34638">
      <c r="A34638" s="61"/>
      <c r="B34638" s="61"/>
      <c r="C34638" s="61"/>
      <c r="D34638" s="57"/>
      <c r="E34638" s="62"/>
    </row>
    <row r="34639">
      <c r="A34639" s="61"/>
      <c r="B34639" s="61"/>
      <c r="C34639" s="61"/>
      <c r="D34639" s="57"/>
      <c r="E34639" s="62"/>
    </row>
    <row r="34640">
      <c r="A34640" s="61"/>
      <c r="B34640" s="61"/>
      <c r="C34640" s="61"/>
      <c r="D34640" s="57"/>
      <c r="E34640" s="62"/>
    </row>
    <row r="34641">
      <c r="A34641" s="61"/>
      <c r="B34641" s="61"/>
      <c r="C34641" s="61"/>
      <c r="D34641" s="57"/>
      <c r="E34641" s="62"/>
    </row>
    <row r="34642">
      <c r="A34642" s="61"/>
      <c r="B34642" s="61"/>
      <c r="C34642" s="61"/>
      <c r="D34642" s="57"/>
      <c r="E34642" s="62"/>
    </row>
    <row r="34643">
      <c r="A34643" s="61"/>
      <c r="B34643" s="61"/>
      <c r="C34643" s="61"/>
      <c r="D34643" s="57"/>
      <c r="E34643" s="62"/>
    </row>
    <row r="34644">
      <c r="A34644" s="61"/>
      <c r="B34644" s="61"/>
      <c r="C34644" s="61"/>
      <c r="D34644" s="57"/>
      <c r="E34644" s="62"/>
    </row>
    <row r="34645">
      <c r="A34645" s="61"/>
      <c r="B34645" s="61"/>
      <c r="C34645" s="61"/>
      <c r="D34645" s="57"/>
      <c r="E34645" s="62"/>
    </row>
    <row r="34646">
      <c r="A34646" s="61"/>
      <c r="B34646" s="61"/>
      <c r="C34646" s="61"/>
      <c r="D34646" s="57"/>
      <c r="E34646" s="62"/>
    </row>
    <row r="34647">
      <c r="A34647" s="61"/>
      <c r="B34647" s="61"/>
      <c r="C34647" s="61"/>
      <c r="D34647" s="57"/>
      <c r="E34647" s="62"/>
    </row>
    <row r="34648">
      <c r="A34648" s="61"/>
      <c r="B34648" s="61"/>
      <c r="C34648" s="61"/>
      <c r="D34648" s="57"/>
      <c r="E34648" s="62"/>
    </row>
    <row r="34649">
      <c r="A34649" s="61"/>
      <c r="B34649" s="61"/>
      <c r="C34649" s="61"/>
      <c r="D34649" s="57"/>
      <c r="E34649" s="62"/>
    </row>
    <row r="34650">
      <c r="A34650" s="61"/>
      <c r="B34650" s="61"/>
      <c r="C34650" s="61"/>
      <c r="D34650" s="57"/>
      <c r="E34650" s="62"/>
    </row>
    <row r="34651">
      <c r="A34651" s="61"/>
      <c r="B34651" s="61"/>
      <c r="C34651" s="61"/>
      <c r="D34651" s="57"/>
      <c r="E34651" s="62"/>
    </row>
    <row r="34652">
      <c r="A34652" s="61"/>
      <c r="B34652" s="61"/>
      <c r="C34652" s="61"/>
      <c r="D34652" s="57"/>
      <c r="E34652" s="62"/>
    </row>
    <row r="34653">
      <c r="A34653" s="61"/>
      <c r="B34653" s="61"/>
      <c r="C34653" s="61"/>
      <c r="D34653" s="57"/>
      <c r="E34653" s="62"/>
    </row>
    <row r="34654">
      <c r="A34654" s="61"/>
      <c r="B34654" s="61"/>
      <c r="C34654" s="61"/>
      <c r="D34654" s="57"/>
      <c r="E34654" s="62"/>
    </row>
    <row r="34655">
      <c r="A34655" s="61"/>
      <c r="B34655" s="61"/>
      <c r="C34655" s="61"/>
      <c r="D34655" s="57"/>
      <c r="E34655" s="62"/>
    </row>
    <row r="34656">
      <c r="A34656" s="61"/>
      <c r="B34656" s="61"/>
      <c r="C34656" s="61"/>
      <c r="D34656" s="57"/>
      <c r="E34656" s="62"/>
    </row>
    <row r="34657">
      <c r="A34657" s="61"/>
      <c r="B34657" s="61"/>
      <c r="C34657" s="61"/>
      <c r="D34657" s="57"/>
      <c r="E34657" s="62"/>
    </row>
    <row r="34658">
      <c r="A34658" s="61"/>
      <c r="B34658" s="61"/>
      <c r="C34658" s="61"/>
      <c r="D34658" s="57"/>
      <c r="E34658" s="62"/>
    </row>
    <row r="34659">
      <c r="A34659" s="61"/>
      <c r="B34659" s="61"/>
      <c r="C34659" s="61"/>
      <c r="D34659" s="57"/>
      <c r="E34659" s="62"/>
    </row>
    <row r="34660">
      <c r="A34660" s="61"/>
      <c r="B34660" s="61"/>
      <c r="C34660" s="61"/>
      <c r="D34660" s="57"/>
      <c r="E34660" s="62"/>
    </row>
    <row r="34661">
      <c r="A34661" s="61"/>
      <c r="B34661" s="61"/>
      <c r="C34661" s="61"/>
      <c r="D34661" s="57"/>
      <c r="E34661" s="62"/>
    </row>
    <row r="34662">
      <c r="A34662" s="61"/>
      <c r="B34662" s="61"/>
      <c r="C34662" s="61"/>
      <c r="D34662" s="57"/>
      <c r="E34662" s="62"/>
    </row>
    <row r="34663">
      <c r="A34663" s="61"/>
      <c r="B34663" s="61"/>
      <c r="C34663" s="61"/>
      <c r="D34663" s="57"/>
      <c r="E34663" s="62"/>
    </row>
    <row r="34664">
      <c r="A34664" s="61"/>
      <c r="B34664" s="61"/>
      <c r="C34664" s="61"/>
      <c r="D34664" s="57"/>
      <c r="E34664" s="62"/>
    </row>
    <row r="34665">
      <c r="A34665" s="61"/>
      <c r="B34665" s="61"/>
      <c r="C34665" s="61"/>
      <c r="D34665" s="57"/>
      <c r="E34665" s="62"/>
    </row>
    <row r="34666">
      <c r="A34666" s="61"/>
      <c r="B34666" s="61"/>
      <c r="C34666" s="61"/>
      <c r="D34666" s="57"/>
      <c r="E34666" s="62"/>
    </row>
    <row r="34667">
      <c r="A34667" s="61"/>
      <c r="B34667" s="61"/>
      <c r="C34667" s="61"/>
      <c r="D34667" s="57"/>
      <c r="E34667" s="62"/>
    </row>
    <row r="34668">
      <c r="A34668" s="61"/>
      <c r="B34668" s="61"/>
      <c r="C34668" s="61"/>
      <c r="D34668" s="57"/>
      <c r="E34668" s="62"/>
    </row>
    <row r="34669">
      <c r="A34669" s="61"/>
      <c r="B34669" s="61"/>
      <c r="C34669" s="61"/>
      <c r="D34669" s="57"/>
      <c r="E34669" s="62"/>
    </row>
    <row r="34670">
      <c r="A34670" s="61"/>
      <c r="B34670" s="61"/>
      <c r="C34670" s="61"/>
      <c r="D34670" s="57"/>
      <c r="E34670" s="62"/>
    </row>
    <row r="34671">
      <c r="A34671" s="61"/>
      <c r="B34671" s="61"/>
      <c r="C34671" s="61"/>
      <c r="D34671" s="57"/>
      <c r="E34671" s="62"/>
    </row>
    <row r="34672">
      <c r="A34672" s="61"/>
      <c r="B34672" s="61"/>
      <c r="C34672" s="61"/>
      <c r="D34672" s="57"/>
      <c r="E34672" s="62"/>
    </row>
    <row r="34673">
      <c r="A34673" s="61"/>
      <c r="B34673" s="61"/>
      <c r="C34673" s="61"/>
      <c r="D34673" s="57"/>
      <c r="E34673" s="62"/>
    </row>
    <row r="34674">
      <c r="A34674" s="61"/>
      <c r="B34674" s="61"/>
      <c r="C34674" s="61"/>
      <c r="D34674" s="57"/>
      <c r="E34674" s="62"/>
    </row>
    <row r="34675">
      <c r="A34675" s="61"/>
      <c r="B34675" s="61"/>
      <c r="C34675" s="61"/>
      <c r="D34675" s="57"/>
      <c r="E34675" s="62"/>
    </row>
    <row r="34676">
      <c r="A34676" s="61"/>
      <c r="B34676" s="61"/>
      <c r="C34676" s="61"/>
      <c r="D34676" s="57"/>
      <c r="E34676" s="62"/>
    </row>
    <row r="34677">
      <c r="A34677" s="61"/>
      <c r="B34677" s="61"/>
      <c r="C34677" s="61"/>
      <c r="D34677" s="57"/>
      <c r="E34677" s="62"/>
    </row>
    <row r="34678">
      <c r="A34678" s="61"/>
      <c r="B34678" s="61"/>
      <c r="C34678" s="61"/>
      <c r="D34678" s="57"/>
      <c r="E34678" s="62"/>
    </row>
    <row r="34679">
      <c r="A34679" s="61"/>
      <c r="B34679" s="61"/>
      <c r="C34679" s="61"/>
      <c r="D34679" s="57"/>
      <c r="E34679" s="62"/>
    </row>
    <row r="34680">
      <c r="A34680" s="61"/>
      <c r="B34680" s="61"/>
      <c r="C34680" s="61"/>
      <c r="D34680" s="57"/>
      <c r="E34680" s="62"/>
    </row>
    <row r="34681">
      <c r="A34681" s="61"/>
      <c r="B34681" s="61"/>
      <c r="C34681" s="61"/>
      <c r="D34681" s="57"/>
      <c r="E34681" s="62"/>
    </row>
    <row r="34682">
      <c r="A34682" s="61"/>
      <c r="B34682" s="61"/>
      <c r="C34682" s="61"/>
      <c r="D34682" s="57"/>
      <c r="E34682" s="62"/>
    </row>
    <row r="34683">
      <c r="A34683" s="61"/>
      <c r="B34683" s="61"/>
      <c r="C34683" s="61"/>
      <c r="D34683" s="57"/>
      <c r="E34683" s="62"/>
    </row>
    <row r="34684">
      <c r="A34684" s="61"/>
      <c r="B34684" s="61"/>
      <c r="C34684" s="61"/>
      <c r="D34684" s="57"/>
      <c r="E34684" s="62"/>
    </row>
    <row r="34685">
      <c r="A34685" s="61"/>
      <c r="B34685" s="61"/>
      <c r="C34685" s="61"/>
      <c r="D34685" s="57"/>
      <c r="E34685" s="62"/>
    </row>
    <row r="34686">
      <c r="A34686" s="61"/>
      <c r="B34686" s="61"/>
      <c r="C34686" s="61"/>
      <c r="D34686" s="57"/>
      <c r="E34686" s="62"/>
    </row>
    <row r="34687">
      <c r="A34687" s="61"/>
      <c r="B34687" s="61"/>
      <c r="C34687" s="61"/>
      <c r="D34687" s="57"/>
      <c r="E34687" s="62"/>
    </row>
    <row r="34688">
      <c r="A34688" s="61"/>
      <c r="B34688" s="61"/>
      <c r="C34688" s="61"/>
      <c r="D34688" s="57"/>
      <c r="E34688" s="62"/>
    </row>
    <row r="34689">
      <c r="A34689" s="61"/>
      <c r="B34689" s="61"/>
      <c r="C34689" s="61"/>
      <c r="D34689" s="57"/>
      <c r="E34689" s="62"/>
    </row>
    <row r="34690">
      <c r="A34690" s="61"/>
      <c r="B34690" s="61"/>
      <c r="C34690" s="61"/>
      <c r="D34690" s="57"/>
      <c r="E34690" s="62"/>
    </row>
    <row r="34691">
      <c r="A34691" s="61"/>
      <c r="B34691" s="61"/>
      <c r="C34691" s="61"/>
      <c r="D34691" s="57"/>
      <c r="E34691" s="62"/>
    </row>
    <row r="34692">
      <c r="A34692" s="61"/>
      <c r="B34692" s="61"/>
      <c r="C34692" s="61"/>
      <c r="D34692" s="57"/>
      <c r="E34692" s="62"/>
    </row>
    <row r="34693">
      <c r="A34693" s="61"/>
      <c r="B34693" s="61"/>
      <c r="C34693" s="61"/>
      <c r="D34693" s="57"/>
      <c r="E34693" s="62"/>
    </row>
    <row r="34694">
      <c r="A34694" s="61"/>
      <c r="B34694" s="61"/>
      <c r="C34694" s="61"/>
      <c r="D34694" s="57"/>
      <c r="E34694" s="62"/>
    </row>
    <row r="34695">
      <c r="A34695" s="61"/>
      <c r="B34695" s="61"/>
      <c r="C34695" s="61"/>
      <c r="D34695" s="57"/>
      <c r="E34695" s="62"/>
    </row>
    <row r="34696">
      <c r="A34696" s="61"/>
      <c r="B34696" s="61"/>
      <c r="C34696" s="61"/>
      <c r="D34696" s="57"/>
      <c r="E34696" s="62"/>
    </row>
    <row r="34697">
      <c r="A34697" s="61"/>
      <c r="B34697" s="61"/>
      <c r="C34697" s="61"/>
      <c r="D34697" s="57"/>
      <c r="E34697" s="62"/>
    </row>
    <row r="34698">
      <c r="A34698" s="61"/>
      <c r="B34698" s="61"/>
      <c r="C34698" s="61"/>
      <c r="D34698" s="57"/>
      <c r="E34698" s="62"/>
    </row>
    <row r="34699">
      <c r="A34699" s="61"/>
      <c r="B34699" s="61"/>
      <c r="C34699" s="61"/>
      <c r="D34699" s="57"/>
      <c r="E34699" s="62"/>
    </row>
    <row r="34700">
      <c r="A34700" s="61"/>
      <c r="B34700" s="61"/>
      <c r="C34700" s="61"/>
      <c r="D34700" s="57"/>
      <c r="E34700" s="62"/>
    </row>
    <row r="34701">
      <c r="A34701" s="61"/>
      <c r="B34701" s="61"/>
      <c r="C34701" s="61"/>
      <c r="D34701" s="57"/>
      <c r="E34701" s="62"/>
    </row>
    <row r="34702">
      <c r="A34702" s="61"/>
      <c r="B34702" s="61"/>
      <c r="C34702" s="61"/>
      <c r="D34702" s="57"/>
      <c r="E34702" s="62"/>
    </row>
    <row r="34703">
      <c r="A34703" s="61"/>
      <c r="B34703" s="61"/>
      <c r="C34703" s="61"/>
      <c r="D34703" s="57"/>
      <c r="E34703" s="62"/>
    </row>
    <row r="34704">
      <c r="A34704" s="61"/>
      <c r="B34704" s="61"/>
      <c r="C34704" s="61"/>
      <c r="D34704" s="57"/>
      <c r="E34704" s="62"/>
    </row>
    <row r="34705">
      <c r="A34705" s="61"/>
      <c r="B34705" s="61"/>
      <c r="C34705" s="61"/>
      <c r="D34705" s="57"/>
      <c r="E34705" s="62"/>
    </row>
    <row r="34706">
      <c r="A34706" s="61"/>
      <c r="B34706" s="61"/>
      <c r="C34706" s="61"/>
      <c r="D34706" s="57"/>
      <c r="E34706" s="62"/>
    </row>
    <row r="34707">
      <c r="A34707" s="61"/>
      <c r="B34707" s="61"/>
      <c r="C34707" s="61"/>
      <c r="D34707" s="57"/>
      <c r="E34707" s="62"/>
    </row>
    <row r="34708">
      <c r="A34708" s="61"/>
      <c r="B34708" s="61"/>
      <c r="C34708" s="61"/>
      <c r="D34708" s="57"/>
      <c r="E34708" s="62"/>
    </row>
    <row r="34709">
      <c r="A34709" s="61"/>
      <c r="B34709" s="61"/>
      <c r="C34709" s="61"/>
      <c r="D34709" s="57"/>
      <c r="E34709" s="62"/>
    </row>
    <row r="34710">
      <c r="A34710" s="61"/>
      <c r="B34710" s="61"/>
      <c r="C34710" s="61"/>
      <c r="D34710" s="57"/>
      <c r="E34710" s="62"/>
    </row>
    <row r="34711">
      <c r="A34711" s="61"/>
      <c r="B34711" s="61"/>
      <c r="C34711" s="61"/>
      <c r="D34711" s="57"/>
      <c r="E34711" s="62"/>
    </row>
    <row r="34712">
      <c r="A34712" s="61"/>
      <c r="B34712" s="61"/>
      <c r="C34712" s="61"/>
      <c r="D34712" s="57"/>
      <c r="E34712" s="62"/>
    </row>
    <row r="34713">
      <c r="A34713" s="61"/>
      <c r="B34713" s="61"/>
      <c r="C34713" s="61"/>
      <c r="D34713" s="57"/>
      <c r="E34713" s="62"/>
    </row>
    <row r="34714">
      <c r="A34714" s="61"/>
      <c r="B34714" s="61"/>
      <c r="C34714" s="61"/>
      <c r="D34714" s="57"/>
      <c r="E34714" s="62"/>
    </row>
    <row r="34715">
      <c r="A34715" s="61"/>
      <c r="B34715" s="61"/>
      <c r="C34715" s="61"/>
      <c r="D34715" s="57"/>
      <c r="E34715" s="62"/>
    </row>
    <row r="34716">
      <c r="A34716" s="61"/>
      <c r="B34716" s="61"/>
      <c r="C34716" s="61"/>
      <c r="D34716" s="57"/>
      <c r="E34716" s="62"/>
    </row>
    <row r="34717">
      <c r="A34717" s="61"/>
      <c r="B34717" s="61"/>
      <c r="C34717" s="61"/>
      <c r="D34717" s="57"/>
      <c r="E34717" s="62"/>
    </row>
    <row r="34718">
      <c r="A34718" s="61"/>
      <c r="B34718" s="61"/>
      <c r="C34718" s="61"/>
      <c r="D34718" s="57"/>
      <c r="E34718" s="62"/>
    </row>
    <row r="34719">
      <c r="A34719" s="61"/>
      <c r="B34719" s="61"/>
      <c r="C34719" s="61"/>
      <c r="D34719" s="57"/>
      <c r="E34719" s="62"/>
    </row>
    <row r="34720">
      <c r="A34720" s="61"/>
      <c r="B34720" s="61"/>
      <c r="C34720" s="61"/>
      <c r="D34720" s="57"/>
      <c r="E34720" s="62"/>
    </row>
    <row r="34721">
      <c r="A34721" s="61"/>
      <c r="B34721" s="61"/>
      <c r="C34721" s="61"/>
      <c r="D34721" s="57"/>
      <c r="E34721" s="62"/>
    </row>
    <row r="34722">
      <c r="A34722" s="61"/>
      <c r="B34722" s="61"/>
      <c r="C34722" s="61"/>
      <c r="D34722" s="57"/>
      <c r="E34722" s="62"/>
    </row>
    <row r="34723">
      <c r="A34723" s="61"/>
      <c r="B34723" s="61"/>
      <c r="C34723" s="61"/>
      <c r="D34723" s="57"/>
      <c r="E34723" s="62"/>
    </row>
    <row r="34724">
      <c r="A34724" s="61"/>
      <c r="B34724" s="61"/>
      <c r="C34724" s="61"/>
      <c r="D34724" s="57"/>
      <c r="E34724" s="62"/>
    </row>
    <row r="34725">
      <c r="A34725" s="61"/>
      <c r="B34725" s="61"/>
      <c r="C34725" s="61"/>
      <c r="D34725" s="57"/>
      <c r="E34725" s="62"/>
    </row>
    <row r="34726">
      <c r="A34726" s="61"/>
      <c r="B34726" s="61"/>
      <c r="C34726" s="61"/>
      <c r="D34726" s="57"/>
      <c r="E34726" s="62"/>
    </row>
    <row r="34727">
      <c r="A34727" s="61"/>
      <c r="B34727" s="61"/>
      <c r="C34727" s="61"/>
      <c r="D34727" s="57"/>
      <c r="E34727" s="62"/>
    </row>
    <row r="34728">
      <c r="A34728" s="61"/>
      <c r="B34728" s="61"/>
      <c r="C34728" s="61"/>
      <c r="D34728" s="57"/>
      <c r="E34728" s="62"/>
    </row>
    <row r="34729">
      <c r="A34729" s="61"/>
      <c r="B34729" s="61"/>
      <c r="C34729" s="61"/>
      <c r="D34729" s="57"/>
      <c r="E34729" s="62"/>
    </row>
    <row r="34730">
      <c r="A34730" s="61"/>
      <c r="B34730" s="61"/>
      <c r="C34730" s="61"/>
      <c r="D34730" s="57"/>
      <c r="E34730" s="62"/>
    </row>
    <row r="34731">
      <c r="A34731" s="61"/>
      <c r="B34731" s="61"/>
      <c r="C34731" s="61"/>
      <c r="D34731" s="57"/>
      <c r="E34731" s="62"/>
    </row>
    <row r="34732">
      <c r="A34732" s="61"/>
      <c r="B34732" s="61"/>
      <c r="C34732" s="61"/>
      <c r="D34732" s="57"/>
      <c r="E34732" s="62"/>
    </row>
    <row r="34733">
      <c r="A34733" s="61"/>
      <c r="B34733" s="61"/>
      <c r="C34733" s="61"/>
      <c r="D34733" s="57"/>
      <c r="E34733" s="62"/>
    </row>
    <row r="34734">
      <c r="A34734" s="61"/>
      <c r="B34734" s="61"/>
      <c r="C34734" s="61"/>
      <c r="D34734" s="57"/>
      <c r="E34734" s="62"/>
    </row>
    <row r="34735">
      <c r="A34735" s="61"/>
      <c r="B34735" s="61"/>
      <c r="C34735" s="61"/>
      <c r="D34735" s="57"/>
      <c r="E34735" s="62"/>
    </row>
    <row r="34736">
      <c r="A34736" s="61"/>
      <c r="B34736" s="61"/>
      <c r="C34736" s="61"/>
      <c r="D34736" s="57"/>
      <c r="E34736" s="62"/>
    </row>
    <row r="34737">
      <c r="A34737" s="61"/>
      <c r="B34737" s="61"/>
      <c r="C34737" s="61"/>
      <c r="D34737" s="57"/>
      <c r="E34737" s="62"/>
    </row>
    <row r="34738">
      <c r="A34738" s="61"/>
      <c r="B34738" s="61"/>
      <c r="C34738" s="61"/>
      <c r="D34738" s="57"/>
      <c r="E34738" s="62"/>
    </row>
    <row r="34739">
      <c r="A34739" s="61"/>
      <c r="B34739" s="61"/>
      <c r="C34739" s="61"/>
      <c r="D34739" s="57"/>
      <c r="E34739" s="62"/>
    </row>
    <row r="34740">
      <c r="A34740" s="61"/>
      <c r="B34740" s="61"/>
      <c r="C34740" s="61"/>
      <c r="D34740" s="57"/>
      <c r="E34740" s="62"/>
    </row>
    <row r="34741">
      <c r="A34741" s="61"/>
      <c r="B34741" s="61"/>
      <c r="C34741" s="61"/>
      <c r="D34741" s="57"/>
      <c r="E34741" s="62"/>
    </row>
    <row r="34742">
      <c r="A34742" s="61"/>
      <c r="B34742" s="61"/>
      <c r="C34742" s="61"/>
      <c r="D34742" s="57"/>
      <c r="E34742" s="62"/>
    </row>
    <row r="34743">
      <c r="A34743" s="61"/>
      <c r="B34743" s="61"/>
      <c r="C34743" s="61"/>
      <c r="D34743" s="57"/>
      <c r="E34743" s="62"/>
    </row>
    <row r="34744">
      <c r="A34744" s="61"/>
      <c r="B34744" s="61"/>
      <c r="C34744" s="61"/>
      <c r="D34744" s="57"/>
      <c r="E34744" s="62"/>
    </row>
    <row r="34745">
      <c r="A34745" s="61"/>
      <c r="B34745" s="61"/>
      <c r="C34745" s="61"/>
      <c r="D34745" s="57"/>
      <c r="E34745" s="62"/>
    </row>
    <row r="34746">
      <c r="A34746" s="61"/>
      <c r="B34746" s="61"/>
      <c r="C34746" s="61"/>
      <c r="D34746" s="57"/>
      <c r="E34746" s="62"/>
    </row>
    <row r="34747">
      <c r="A34747" s="61"/>
      <c r="B34747" s="61"/>
      <c r="C34747" s="61"/>
      <c r="D34747" s="57"/>
      <c r="E34747" s="62"/>
    </row>
    <row r="34748">
      <c r="A34748" s="61"/>
      <c r="B34748" s="61"/>
      <c r="C34748" s="61"/>
      <c r="D34748" s="57"/>
      <c r="E34748" s="62"/>
    </row>
    <row r="34749">
      <c r="A34749" s="61"/>
      <c r="B34749" s="61"/>
      <c r="C34749" s="61"/>
      <c r="D34749" s="57"/>
      <c r="E34749" s="62"/>
    </row>
    <row r="34750">
      <c r="A34750" s="61"/>
      <c r="B34750" s="61"/>
      <c r="C34750" s="61"/>
      <c r="D34750" s="57"/>
      <c r="E34750" s="62"/>
    </row>
    <row r="34751">
      <c r="A34751" s="61"/>
      <c r="B34751" s="61"/>
      <c r="C34751" s="61"/>
      <c r="D34751" s="57"/>
      <c r="E34751" s="62"/>
    </row>
    <row r="34752">
      <c r="A34752" s="61"/>
      <c r="B34752" s="61"/>
      <c r="C34752" s="61"/>
      <c r="D34752" s="57"/>
      <c r="E34752" s="62"/>
    </row>
    <row r="34753">
      <c r="A34753" s="61"/>
      <c r="B34753" s="61"/>
      <c r="C34753" s="61"/>
      <c r="D34753" s="57"/>
      <c r="E34753" s="62"/>
    </row>
    <row r="34754">
      <c r="A34754" s="61"/>
      <c r="B34754" s="61"/>
      <c r="C34754" s="61"/>
      <c r="D34754" s="57"/>
      <c r="E34754" s="62"/>
    </row>
    <row r="34755">
      <c r="A34755" s="61"/>
      <c r="B34755" s="61"/>
      <c r="C34755" s="61"/>
      <c r="D34755" s="57"/>
      <c r="E34755" s="62"/>
    </row>
    <row r="34756">
      <c r="A34756" s="61"/>
      <c r="B34756" s="61"/>
      <c r="C34756" s="61"/>
      <c r="D34756" s="57"/>
      <c r="E34756" s="62"/>
    </row>
    <row r="34757">
      <c r="A34757" s="61"/>
      <c r="B34757" s="61"/>
      <c r="C34757" s="61"/>
      <c r="D34757" s="57"/>
      <c r="E34757" s="62"/>
    </row>
    <row r="34758">
      <c r="A34758" s="61"/>
      <c r="B34758" s="61"/>
      <c r="C34758" s="61"/>
      <c r="D34758" s="57"/>
      <c r="E34758" s="62"/>
    </row>
    <row r="34759">
      <c r="A34759" s="61"/>
      <c r="B34759" s="61"/>
      <c r="C34759" s="61"/>
      <c r="D34759" s="57"/>
      <c r="E34759" s="62"/>
    </row>
    <row r="34760">
      <c r="A34760" s="61"/>
      <c r="B34760" s="61"/>
      <c r="C34760" s="61"/>
      <c r="D34760" s="57"/>
      <c r="E34760" s="62"/>
    </row>
    <row r="34761">
      <c r="A34761" s="61"/>
      <c r="B34761" s="61"/>
      <c r="C34761" s="61"/>
      <c r="D34761" s="57"/>
      <c r="E34761" s="62"/>
    </row>
    <row r="34762">
      <c r="A34762" s="61"/>
      <c r="B34762" s="61"/>
      <c r="C34762" s="61"/>
      <c r="D34762" s="57"/>
      <c r="E34762" s="62"/>
    </row>
    <row r="34763">
      <c r="A34763" s="61"/>
      <c r="B34763" s="61"/>
      <c r="C34763" s="61"/>
      <c r="D34763" s="57"/>
      <c r="E34763" s="62"/>
    </row>
    <row r="34764">
      <c r="A34764" s="61"/>
      <c r="B34764" s="61"/>
      <c r="C34764" s="61"/>
      <c r="D34764" s="57"/>
      <c r="E34764" s="62"/>
    </row>
    <row r="34765">
      <c r="A34765" s="61"/>
      <c r="B34765" s="61"/>
      <c r="C34765" s="61"/>
      <c r="D34765" s="57"/>
      <c r="E34765" s="62"/>
    </row>
    <row r="34766">
      <c r="A34766" s="61"/>
      <c r="B34766" s="61"/>
      <c r="C34766" s="61"/>
      <c r="D34766" s="57"/>
      <c r="E34766" s="62"/>
    </row>
    <row r="34767">
      <c r="A34767" s="61"/>
      <c r="B34767" s="61"/>
      <c r="C34767" s="61"/>
      <c r="D34767" s="57"/>
      <c r="E34767" s="62"/>
    </row>
    <row r="34768">
      <c r="A34768" s="61"/>
      <c r="B34768" s="61"/>
      <c r="C34768" s="61"/>
      <c r="D34768" s="57"/>
      <c r="E34768" s="62"/>
    </row>
    <row r="34769">
      <c r="A34769" s="61"/>
      <c r="B34769" s="61"/>
      <c r="C34769" s="61"/>
      <c r="D34769" s="57"/>
      <c r="E34769" s="62"/>
    </row>
    <row r="34770">
      <c r="A34770" s="61"/>
      <c r="B34770" s="61"/>
      <c r="C34770" s="61"/>
      <c r="D34770" s="57"/>
      <c r="E34770" s="62"/>
    </row>
    <row r="34771">
      <c r="A34771" s="61"/>
      <c r="B34771" s="61"/>
      <c r="C34771" s="61"/>
      <c r="D34771" s="57"/>
      <c r="E34771" s="62"/>
    </row>
    <row r="34772">
      <c r="A34772" s="61"/>
      <c r="B34772" s="61"/>
      <c r="C34772" s="61"/>
      <c r="D34772" s="57"/>
      <c r="E34772" s="62"/>
    </row>
    <row r="34773">
      <c r="A34773" s="61"/>
      <c r="B34773" s="61"/>
      <c r="C34773" s="61"/>
      <c r="D34773" s="57"/>
      <c r="E34773" s="62"/>
    </row>
    <row r="34774">
      <c r="A34774" s="61"/>
      <c r="B34774" s="61"/>
      <c r="C34774" s="61"/>
      <c r="D34774" s="57"/>
      <c r="E34774" s="62"/>
    </row>
    <row r="34775">
      <c r="A34775" s="61"/>
      <c r="B34775" s="61"/>
      <c r="C34775" s="61"/>
      <c r="D34775" s="57"/>
      <c r="E34775" s="62"/>
    </row>
    <row r="34776">
      <c r="A34776" s="61"/>
      <c r="B34776" s="61"/>
      <c r="C34776" s="61"/>
      <c r="D34776" s="57"/>
      <c r="E34776" s="62"/>
    </row>
    <row r="34777">
      <c r="A34777" s="61"/>
      <c r="B34777" s="61"/>
      <c r="C34777" s="61"/>
      <c r="D34777" s="57"/>
      <c r="E34777" s="62"/>
    </row>
    <row r="34778">
      <c r="A34778" s="61"/>
      <c r="B34778" s="61"/>
      <c r="C34778" s="61"/>
      <c r="D34778" s="57"/>
      <c r="E34778" s="62"/>
    </row>
    <row r="34779">
      <c r="A34779" s="61"/>
      <c r="B34779" s="61"/>
      <c r="C34779" s="61"/>
      <c r="D34779" s="57"/>
      <c r="E34779" s="62"/>
    </row>
    <row r="34780">
      <c r="A34780" s="61"/>
      <c r="B34780" s="61"/>
      <c r="C34780" s="61"/>
      <c r="D34780" s="57"/>
      <c r="E34780" s="62"/>
    </row>
    <row r="34781">
      <c r="A34781" s="61"/>
      <c r="B34781" s="61"/>
      <c r="C34781" s="61"/>
      <c r="D34781" s="57"/>
      <c r="E34781" s="62"/>
    </row>
    <row r="34782">
      <c r="A34782" s="61"/>
      <c r="B34782" s="61"/>
      <c r="C34782" s="61"/>
      <c r="D34782" s="57"/>
      <c r="E34782" s="62"/>
    </row>
    <row r="34783">
      <c r="A34783" s="61"/>
      <c r="B34783" s="61"/>
      <c r="C34783" s="61"/>
      <c r="D34783" s="57"/>
      <c r="E34783" s="62"/>
    </row>
    <row r="34784">
      <c r="A34784" s="61"/>
      <c r="B34784" s="61"/>
      <c r="C34784" s="61"/>
      <c r="D34784" s="57"/>
      <c r="E34784" s="62"/>
    </row>
    <row r="34785">
      <c r="A34785" s="61"/>
      <c r="B34785" s="61"/>
      <c r="C34785" s="61"/>
      <c r="D34785" s="57"/>
      <c r="E34785" s="62"/>
    </row>
    <row r="34786">
      <c r="A34786" s="61"/>
      <c r="B34786" s="61"/>
      <c r="C34786" s="61"/>
      <c r="D34786" s="57"/>
      <c r="E34786" s="62"/>
    </row>
    <row r="34787">
      <c r="A34787" s="61"/>
      <c r="B34787" s="61"/>
      <c r="C34787" s="61"/>
      <c r="D34787" s="57"/>
      <c r="E34787" s="62"/>
    </row>
    <row r="34788">
      <c r="A34788" s="61"/>
      <c r="B34788" s="61"/>
      <c r="C34788" s="61"/>
      <c r="D34788" s="57"/>
      <c r="E34788" s="62"/>
    </row>
    <row r="34789">
      <c r="A34789" s="61"/>
      <c r="B34789" s="61"/>
      <c r="C34789" s="61"/>
      <c r="D34789" s="57"/>
      <c r="E34789" s="62"/>
    </row>
    <row r="34790">
      <c r="A34790" s="61"/>
      <c r="B34790" s="61"/>
      <c r="C34790" s="61"/>
      <c r="D34790" s="57"/>
      <c r="E34790" s="62"/>
    </row>
    <row r="34791">
      <c r="A34791" s="61"/>
      <c r="B34791" s="61"/>
      <c r="C34791" s="61"/>
      <c r="D34791" s="57"/>
      <c r="E34791" s="62"/>
    </row>
    <row r="34792">
      <c r="A34792" s="61"/>
      <c r="B34792" s="61"/>
      <c r="C34792" s="61"/>
      <c r="D34792" s="57"/>
      <c r="E34792" s="62"/>
    </row>
    <row r="34793">
      <c r="A34793" s="61"/>
      <c r="B34793" s="61"/>
      <c r="C34793" s="61"/>
      <c r="D34793" s="57"/>
      <c r="E34793" s="62"/>
    </row>
    <row r="34794">
      <c r="A34794" s="61"/>
      <c r="B34794" s="61"/>
      <c r="C34794" s="61"/>
      <c r="D34794" s="57"/>
      <c r="E34794" s="62"/>
    </row>
    <row r="34795">
      <c r="A34795" s="61"/>
      <c r="B34795" s="61"/>
      <c r="C34795" s="61"/>
      <c r="D34795" s="57"/>
      <c r="E34795" s="62"/>
    </row>
    <row r="34796">
      <c r="A34796" s="61"/>
      <c r="B34796" s="61"/>
      <c r="C34796" s="61"/>
      <c r="D34796" s="57"/>
      <c r="E34796" s="62"/>
    </row>
    <row r="34797">
      <c r="A34797" s="61"/>
      <c r="B34797" s="61"/>
      <c r="C34797" s="61"/>
      <c r="D34797" s="57"/>
      <c r="E34797" s="62"/>
    </row>
    <row r="34798">
      <c r="A34798" s="61"/>
      <c r="B34798" s="61"/>
      <c r="C34798" s="61"/>
      <c r="D34798" s="57"/>
      <c r="E34798" s="62"/>
    </row>
    <row r="34799">
      <c r="A34799" s="61"/>
      <c r="B34799" s="61"/>
      <c r="C34799" s="61"/>
      <c r="D34799" s="57"/>
      <c r="E34799" s="62"/>
    </row>
    <row r="34800">
      <c r="A34800" s="61"/>
      <c r="B34800" s="61"/>
      <c r="C34800" s="61"/>
      <c r="D34800" s="57"/>
      <c r="E34800" s="62"/>
    </row>
    <row r="34801">
      <c r="A34801" s="61"/>
      <c r="B34801" s="61"/>
      <c r="C34801" s="61"/>
      <c r="D34801" s="57"/>
      <c r="E34801" s="62"/>
    </row>
    <row r="34802">
      <c r="A34802" s="61"/>
      <c r="B34802" s="61"/>
      <c r="C34802" s="61"/>
      <c r="D34802" s="57"/>
      <c r="E34802" s="62"/>
    </row>
    <row r="34803">
      <c r="A34803" s="61"/>
      <c r="B34803" s="61"/>
      <c r="C34803" s="61"/>
      <c r="D34803" s="57"/>
      <c r="E34803" s="62"/>
    </row>
    <row r="34804">
      <c r="A34804" s="61"/>
      <c r="B34804" s="61"/>
      <c r="C34804" s="61"/>
      <c r="D34804" s="57"/>
      <c r="E34804" s="62"/>
    </row>
    <row r="34805">
      <c r="A34805" s="61"/>
      <c r="B34805" s="61"/>
      <c r="C34805" s="61"/>
      <c r="D34805" s="57"/>
      <c r="E34805" s="62"/>
    </row>
    <row r="34806">
      <c r="A34806" s="61"/>
      <c r="B34806" s="61"/>
      <c r="C34806" s="61"/>
      <c r="D34806" s="57"/>
      <c r="E34806" s="62"/>
    </row>
    <row r="34807">
      <c r="A34807" s="61"/>
      <c r="B34807" s="61"/>
      <c r="C34807" s="61"/>
      <c r="D34807" s="57"/>
      <c r="E34807" s="62"/>
    </row>
    <row r="34808">
      <c r="A34808" s="61"/>
      <c r="B34808" s="61"/>
      <c r="C34808" s="61"/>
      <c r="D34808" s="57"/>
      <c r="E34808" s="62"/>
    </row>
    <row r="34809">
      <c r="A34809" s="61"/>
      <c r="B34809" s="61"/>
      <c r="C34809" s="61"/>
      <c r="D34809" s="57"/>
      <c r="E34809" s="62"/>
    </row>
    <row r="34810">
      <c r="A34810" s="61"/>
      <c r="B34810" s="61"/>
      <c r="C34810" s="61"/>
      <c r="D34810" s="57"/>
      <c r="E34810" s="62"/>
    </row>
    <row r="34811">
      <c r="A34811" s="61"/>
      <c r="B34811" s="61"/>
      <c r="C34811" s="61"/>
      <c r="D34811" s="57"/>
      <c r="E34811" s="62"/>
    </row>
    <row r="34812">
      <c r="A34812" s="61"/>
      <c r="B34812" s="61"/>
      <c r="C34812" s="61"/>
      <c r="D34812" s="57"/>
      <c r="E34812" s="62"/>
    </row>
    <row r="34813">
      <c r="A34813" s="61"/>
      <c r="B34813" s="61"/>
      <c r="C34813" s="61"/>
      <c r="D34813" s="57"/>
      <c r="E34813" s="62"/>
    </row>
    <row r="34814">
      <c r="A34814" s="61"/>
      <c r="B34814" s="61"/>
      <c r="C34814" s="61"/>
      <c r="D34814" s="57"/>
      <c r="E34814" s="62"/>
    </row>
    <row r="34815">
      <c r="A34815" s="61"/>
      <c r="B34815" s="61"/>
      <c r="C34815" s="61"/>
      <c r="D34815" s="57"/>
      <c r="E34815" s="62"/>
    </row>
    <row r="34816">
      <c r="A34816" s="61"/>
      <c r="B34816" s="61"/>
      <c r="C34816" s="61"/>
      <c r="D34816" s="57"/>
      <c r="E34816" s="62"/>
    </row>
    <row r="34817">
      <c r="A34817" s="61"/>
      <c r="B34817" s="61"/>
      <c r="C34817" s="61"/>
      <c r="D34817" s="57"/>
      <c r="E34817" s="62"/>
    </row>
    <row r="34818">
      <c r="A34818" s="61"/>
      <c r="B34818" s="61"/>
      <c r="C34818" s="61"/>
      <c r="D34818" s="57"/>
      <c r="E34818" s="62"/>
    </row>
    <row r="34819">
      <c r="A34819" s="61"/>
      <c r="B34819" s="61"/>
      <c r="C34819" s="61"/>
      <c r="D34819" s="57"/>
      <c r="E34819" s="62"/>
    </row>
    <row r="34820">
      <c r="A34820" s="61"/>
      <c r="B34820" s="61"/>
      <c r="C34820" s="61"/>
      <c r="D34820" s="57"/>
      <c r="E34820" s="62"/>
    </row>
    <row r="34821">
      <c r="A34821" s="61"/>
      <c r="B34821" s="61"/>
      <c r="C34821" s="61"/>
      <c r="D34821" s="57"/>
      <c r="E34821" s="62"/>
    </row>
    <row r="34822">
      <c r="A34822" s="61"/>
      <c r="B34822" s="61"/>
      <c r="C34822" s="61"/>
      <c r="D34822" s="57"/>
      <c r="E34822" s="62"/>
    </row>
    <row r="34823">
      <c r="A34823" s="61"/>
      <c r="B34823" s="61"/>
      <c r="C34823" s="61"/>
      <c r="D34823" s="57"/>
      <c r="E34823" s="62"/>
    </row>
    <row r="34824">
      <c r="A34824" s="61"/>
      <c r="B34824" s="61"/>
      <c r="C34824" s="61"/>
      <c r="D34824" s="57"/>
      <c r="E34824" s="62"/>
    </row>
    <row r="34825">
      <c r="A34825" s="61"/>
      <c r="B34825" s="61"/>
      <c r="C34825" s="61"/>
      <c r="D34825" s="57"/>
      <c r="E34825" s="62"/>
    </row>
    <row r="34826">
      <c r="A34826" s="61"/>
      <c r="B34826" s="61"/>
      <c r="C34826" s="61"/>
      <c r="D34826" s="57"/>
      <c r="E34826" s="62"/>
    </row>
    <row r="34827">
      <c r="A34827" s="61"/>
      <c r="B34827" s="61"/>
      <c r="C34827" s="61"/>
      <c r="D34827" s="57"/>
      <c r="E34827" s="62"/>
    </row>
    <row r="34828">
      <c r="A34828" s="61"/>
      <c r="B34828" s="61"/>
      <c r="C34828" s="61"/>
      <c r="D34828" s="57"/>
      <c r="E34828" s="62"/>
    </row>
    <row r="34829">
      <c r="A34829" s="61"/>
      <c r="B34829" s="61"/>
      <c r="C34829" s="61"/>
      <c r="D34829" s="57"/>
      <c r="E34829" s="62"/>
    </row>
    <row r="34830">
      <c r="A34830" s="61"/>
      <c r="B34830" s="61"/>
      <c r="C34830" s="61"/>
      <c r="D34830" s="57"/>
      <c r="E34830" s="62"/>
    </row>
    <row r="34831">
      <c r="A34831" s="61"/>
      <c r="B34831" s="61"/>
      <c r="C34831" s="61"/>
      <c r="D34831" s="57"/>
      <c r="E34831" s="62"/>
    </row>
    <row r="34832">
      <c r="A34832" s="61"/>
      <c r="B34832" s="61"/>
      <c r="C34832" s="61"/>
      <c r="D34832" s="57"/>
      <c r="E34832" s="62"/>
    </row>
    <row r="34833">
      <c r="A34833" s="61"/>
      <c r="B34833" s="61"/>
      <c r="C34833" s="61"/>
      <c r="D34833" s="57"/>
      <c r="E34833" s="62"/>
    </row>
    <row r="34834">
      <c r="A34834" s="61"/>
      <c r="B34834" s="61"/>
      <c r="C34834" s="61"/>
      <c r="D34834" s="57"/>
      <c r="E34834" s="62"/>
    </row>
    <row r="34835">
      <c r="A34835" s="61"/>
      <c r="B34835" s="61"/>
      <c r="C34835" s="61"/>
      <c r="D34835" s="57"/>
      <c r="E34835" s="62"/>
    </row>
    <row r="34836">
      <c r="A34836" s="61"/>
      <c r="B34836" s="61"/>
      <c r="C34836" s="61"/>
      <c r="D34836" s="57"/>
      <c r="E34836" s="62"/>
    </row>
    <row r="34837">
      <c r="A34837" s="61"/>
      <c r="B34837" s="61"/>
      <c r="C34837" s="61"/>
      <c r="D34837" s="57"/>
      <c r="E34837" s="62"/>
    </row>
    <row r="34838">
      <c r="A34838" s="61"/>
      <c r="B34838" s="61"/>
      <c r="C34838" s="61"/>
      <c r="D34838" s="57"/>
      <c r="E34838" s="62"/>
    </row>
    <row r="34839">
      <c r="A34839" s="61"/>
      <c r="B34839" s="61"/>
      <c r="C34839" s="61"/>
      <c r="D34839" s="57"/>
      <c r="E34839" s="62"/>
    </row>
    <row r="34840">
      <c r="A34840" s="61"/>
      <c r="B34840" s="61"/>
      <c r="C34840" s="61"/>
      <c r="D34840" s="57"/>
      <c r="E34840" s="62"/>
    </row>
    <row r="34841">
      <c r="A34841" s="61"/>
      <c r="B34841" s="61"/>
      <c r="C34841" s="61"/>
      <c r="D34841" s="57"/>
      <c r="E34841" s="62"/>
    </row>
    <row r="34842">
      <c r="A34842" s="61"/>
      <c r="B34842" s="61"/>
      <c r="C34842" s="61"/>
      <c r="D34842" s="57"/>
      <c r="E34842" s="62"/>
    </row>
    <row r="34843">
      <c r="A34843" s="61"/>
      <c r="B34843" s="61"/>
      <c r="C34843" s="61"/>
      <c r="D34843" s="57"/>
      <c r="E34843" s="62"/>
    </row>
    <row r="34844">
      <c r="A34844" s="61"/>
      <c r="B34844" s="61"/>
      <c r="C34844" s="61"/>
      <c r="D34844" s="57"/>
      <c r="E34844" s="62"/>
    </row>
    <row r="34845">
      <c r="A34845" s="61"/>
      <c r="B34845" s="61"/>
      <c r="C34845" s="61"/>
      <c r="D34845" s="57"/>
      <c r="E34845" s="62"/>
    </row>
    <row r="34846">
      <c r="A34846" s="61"/>
      <c r="B34846" s="61"/>
      <c r="C34846" s="61"/>
      <c r="D34846" s="57"/>
      <c r="E34846" s="62"/>
    </row>
    <row r="34847">
      <c r="A34847" s="61"/>
      <c r="B34847" s="61"/>
      <c r="C34847" s="61"/>
      <c r="D34847" s="57"/>
      <c r="E34847" s="62"/>
    </row>
    <row r="34848">
      <c r="A34848" s="61"/>
      <c r="B34848" s="61"/>
      <c r="C34848" s="61"/>
      <c r="D34848" s="57"/>
      <c r="E34848" s="62"/>
    </row>
    <row r="34849">
      <c r="A34849" s="61"/>
      <c r="B34849" s="61"/>
      <c r="C34849" s="61"/>
      <c r="D34849" s="57"/>
      <c r="E34849" s="62"/>
    </row>
    <row r="34850">
      <c r="A34850" s="61"/>
      <c r="B34850" s="61"/>
      <c r="C34850" s="61"/>
      <c r="D34850" s="57"/>
      <c r="E34850" s="62"/>
    </row>
    <row r="34851">
      <c r="A34851" s="61"/>
      <c r="B34851" s="61"/>
      <c r="C34851" s="61"/>
      <c r="D34851" s="57"/>
      <c r="E34851" s="62"/>
    </row>
    <row r="34852">
      <c r="A34852" s="61"/>
      <c r="B34852" s="61"/>
      <c r="C34852" s="61"/>
      <c r="D34852" s="57"/>
      <c r="E34852" s="62"/>
    </row>
    <row r="34853">
      <c r="A34853" s="61"/>
      <c r="B34853" s="61"/>
      <c r="C34853" s="61"/>
      <c r="D34853" s="57"/>
      <c r="E34853" s="62"/>
    </row>
    <row r="34854">
      <c r="A34854" s="61"/>
      <c r="B34854" s="61"/>
      <c r="C34854" s="61"/>
      <c r="D34854" s="57"/>
      <c r="E34854" s="62"/>
    </row>
    <row r="34855">
      <c r="A34855" s="61"/>
      <c r="B34855" s="61"/>
      <c r="C34855" s="61"/>
      <c r="D34855" s="57"/>
      <c r="E34855" s="62"/>
    </row>
    <row r="34856">
      <c r="A34856" s="61"/>
      <c r="B34856" s="61"/>
      <c r="C34856" s="61"/>
      <c r="D34856" s="57"/>
      <c r="E34856" s="62"/>
    </row>
    <row r="34857">
      <c r="A34857" s="61"/>
      <c r="B34857" s="61"/>
      <c r="C34857" s="61"/>
      <c r="D34857" s="57"/>
      <c r="E34857" s="62"/>
    </row>
    <row r="34858">
      <c r="A34858" s="61"/>
      <c r="B34858" s="61"/>
      <c r="C34858" s="61"/>
      <c r="D34858" s="57"/>
      <c r="E34858" s="62"/>
    </row>
    <row r="34859">
      <c r="A34859" s="61"/>
      <c r="B34859" s="61"/>
      <c r="C34859" s="61"/>
      <c r="D34859" s="57"/>
      <c r="E34859" s="62"/>
    </row>
    <row r="34860">
      <c r="A34860" s="61"/>
      <c r="B34860" s="61"/>
      <c r="C34860" s="61"/>
      <c r="D34860" s="57"/>
      <c r="E34860" s="62"/>
    </row>
    <row r="34861">
      <c r="A34861" s="61"/>
      <c r="B34861" s="61"/>
      <c r="C34861" s="61"/>
      <c r="D34861" s="57"/>
      <c r="E34861" s="62"/>
    </row>
    <row r="34862">
      <c r="A34862" s="61"/>
      <c r="B34862" s="61"/>
      <c r="C34862" s="61"/>
      <c r="D34862" s="57"/>
      <c r="E34862" s="62"/>
    </row>
    <row r="34863">
      <c r="A34863" s="61"/>
      <c r="B34863" s="61"/>
      <c r="C34863" s="61"/>
      <c r="D34863" s="57"/>
      <c r="E34863" s="62"/>
    </row>
    <row r="34864">
      <c r="A34864" s="61"/>
      <c r="B34864" s="61"/>
      <c r="C34864" s="61"/>
      <c r="D34864" s="57"/>
      <c r="E34864" s="62"/>
    </row>
    <row r="34865">
      <c r="A34865" s="61"/>
      <c r="B34865" s="61"/>
      <c r="C34865" s="61"/>
      <c r="D34865" s="57"/>
      <c r="E34865" s="62"/>
    </row>
    <row r="34866">
      <c r="A34866" s="61"/>
      <c r="B34866" s="61"/>
      <c r="C34866" s="61"/>
      <c r="D34866" s="57"/>
      <c r="E34866" s="62"/>
    </row>
    <row r="34867">
      <c r="A34867" s="61"/>
      <c r="B34867" s="61"/>
      <c r="C34867" s="61"/>
      <c r="D34867" s="57"/>
      <c r="E34867" s="62"/>
    </row>
    <row r="34868">
      <c r="A34868" s="61"/>
      <c r="B34868" s="61"/>
      <c r="C34868" s="61"/>
      <c r="D34868" s="57"/>
      <c r="E34868" s="62"/>
    </row>
    <row r="34869">
      <c r="A34869" s="61"/>
      <c r="B34869" s="61"/>
      <c r="C34869" s="61"/>
      <c r="D34869" s="57"/>
      <c r="E34869" s="62"/>
    </row>
    <row r="34870">
      <c r="A34870" s="61"/>
      <c r="B34870" s="61"/>
      <c r="C34870" s="61"/>
      <c r="D34870" s="57"/>
      <c r="E34870" s="62"/>
    </row>
    <row r="34871">
      <c r="A34871" s="61"/>
      <c r="B34871" s="61"/>
      <c r="C34871" s="61"/>
      <c r="D34871" s="57"/>
      <c r="E34871" s="62"/>
    </row>
    <row r="34872">
      <c r="A34872" s="61"/>
      <c r="B34872" s="61"/>
      <c r="C34872" s="61"/>
      <c r="D34872" s="57"/>
      <c r="E34872" s="62"/>
    </row>
    <row r="34873">
      <c r="A34873" s="61"/>
      <c r="B34873" s="61"/>
      <c r="C34873" s="61"/>
      <c r="D34873" s="57"/>
      <c r="E34873" s="62"/>
    </row>
    <row r="34874">
      <c r="A34874" s="61"/>
      <c r="B34874" s="61"/>
      <c r="C34874" s="61"/>
      <c r="D34874" s="57"/>
      <c r="E34874" s="62"/>
    </row>
    <row r="34875">
      <c r="A34875" s="61"/>
      <c r="B34875" s="61"/>
      <c r="C34875" s="61"/>
      <c r="D34875" s="57"/>
      <c r="E34875" s="62"/>
    </row>
    <row r="34876">
      <c r="A34876" s="61"/>
      <c r="B34876" s="61"/>
      <c r="C34876" s="61"/>
      <c r="D34876" s="57"/>
      <c r="E34876" s="62"/>
    </row>
    <row r="34877">
      <c r="A34877" s="61"/>
      <c r="B34877" s="61"/>
      <c r="C34877" s="61"/>
      <c r="D34877" s="57"/>
      <c r="E34877" s="62"/>
    </row>
    <row r="34878">
      <c r="A34878" s="61"/>
      <c r="B34878" s="61"/>
      <c r="C34878" s="61"/>
      <c r="D34878" s="57"/>
      <c r="E34878" s="62"/>
    </row>
    <row r="34879">
      <c r="A34879" s="61"/>
      <c r="B34879" s="61"/>
      <c r="C34879" s="61"/>
      <c r="D34879" s="57"/>
      <c r="E34879" s="62"/>
    </row>
    <row r="34880">
      <c r="A34880" s="61"/>
      <c r="B34880" s="61"/>
      <c r="C34880" s="61"/>
      <c r="D34880" s="57"/>
      <c r="E34880" s="62"/>
    </row>
    <row r="34881">
      <c r="A34881" s="61"/>
      <c r="B34881" s="61"/>
      <c r="C34881" s="61"/>
      <c r="D34881" s="57"/>
      <c r="E34881" s="62"/>
    </row>
    <row r="34882">
      <c r="A34882" s="61"/>
      <c r="B34882" s="61"/>
      <c r="C34882" s="61"/>
      <c r="D34882" s="57"/>
      <c r="E34882" s="62"/>
    </row>
    <row r="34883">
      <c r="A34883" s="61"/>
      <c r="B34883" s="61"/>
      <c r="C34883" s="61"/>
      <c r="D34883" s="57"/>
      <c r="E34883" s="62"/>
    </row>
    <row r="34884">
      <c r="A34884" s="61"/>
      <c r="B34884" s="61"/>
      <c r="C34884" s="61"/>
      <c r="D34884" s="57"/>
      <c r="E34884" s="62"/>
    </row>
    <row r="34885">
      <c r="A34885" s="61"/>
      <c r="B34885" s="61"/>
      <c r="C34885" s="61"/>
      <c r="D34885" s="57"/>
      <c r="E34885" s="62"/>
    </row>
    <row r="34886">
      <c r="A34886" s="61"/>
      <c r="B34886" s="61"/>
      <c r="C34886" s="61"/>
      <c r="D34886" s="57"/>
      <c r="E34886" s="62"/>
    </row>
    <row r="34887">
      <c r="A34887" s="61"/>
      <c r="B34887" s="61"/>
      <c r="C34887" s="61"/>
      <c r="D34887" s="57"/>
      <c r="E34887" s="62"/>
    </row>
    <row r="34888">
      <c r="A34888" s="61"/>
      <c r="B34888" s="61"/>
      <c r="C34888" s="61"/>
      <c r="D34888" s="57"/>
      <c r="E34888" s="62"/>
    </row>
    <row r="34889">
      <c r="A34889" s="61"/>
      <c r="B34889" s="61"/>
      <c r="C34889" s="61"/>
      <c r="D34889" s="57"/>
      <c r="E34889" s="62"/>
    </row>
    <row r="34890">
      <c r="A34890" s="61"/>
      <c r="B34890" s="61"/>
      <c r="C34890" s="61"/>
      <c r="D34890" s="57"/>
      <c r="E34890" s="62"/>
    </row>
    <row r="34891">
      <c r="A34891" s="61"/>
      <c r="B34891" s="61"/>
      <c r="C34891" s="61"/>
      <c r="D34891" s="57"/>
      <c r="E34891" s="62"/>
    </row>
    <row r="34892">
      <c r="A34892" s="61"/>
      <c r="B34892" s="61"/>
      <c r="C34892" s="61"/>
      <c r="D34892" s="57"/>
      <c r="E34892" s="62"/>
    </row>
    <row r="34893">
      <c r="A34893" s="61"/>
      <c r="B34893" s="61"/>
      <c r="C34893" s="61"/>
      <c r="D34893" s="57"/>
      <c r="E34893" s="62"/>
    </row>
    <row r="34894">
      <c r="A34894" s="61"/>
      <c r="B34894" s="61"/>
      <c r="C34894" s="61"/>
      <c r="D34894" s="57"/>
      <c r="E34894" s="62"/>
    </row>
    <row r="34895">
      <c r="A34895" s="61"/>
      <c r="B34895" s="61"/>
      <c r="C34895" s="61"/>
      <c r="D34895" s="57"/>
      <c r="E34895" s="62"/>
    </row>
    <row r="34896">
      <c r="A34896" s="61"/>
      <c r="B34896" s="61"/>
      <c r="C34896" s="61"/>
      <c r="D34896" s="57"/>
      <c r="E34896" s="62"/>
    </row>
    <row r="34897">
      <c r="A34897" s="61"/>
      <c r="B34897" s="61"/>
      <c r="C34897" s="61"/>
      <c r="D34897" s="57"/>
      <c r="E34897" s="62"/>
    </row>
    <row r="34898">
      <c r="A34898" s="61"/>
      <c r="B34898" s="61"/>
      <c r="C34898" s="61"/>
      <c r="D34898" s="57"/>
      <c r="E34898" s="62"/>
    </row>
    <row r="34899">
      <c r="A34899" s="61"/>
      <c r="B34899" s="61"/>
      <c r="C34899" s="61"/>
      <c r="D34899" s="57"/>
      <c r="E34899" s="62"/>
    </row>
    <row r="34900">
      <c r="A34900" s="61"/>
      <c r="B34900" s="61"/>
      <c r="C34900" s="61"/>
      <c r="D34900" s="57"/>
      <c r="E34900" s="62"/>
    </row>
    <row r="34901">
      <c r="A34901" s="61"/>
      <c r="B34901" s="61"/>
      <c r="C34901" s="61"/>
      <c r="D34901" s="57"/>
      <c r="E34901" s="62"/>
    </row>
    <row r="34902">
      <c r="A34902" s="61"/>
      <c r="B34902" s="61"/>
      <c r="C34902" s="61"/>
      <c r="D34902" s="57"/>
      <c r="E34902" s="62"/>
    </row>
    <row r="34903">
      <c r="A34903" s="61"/>
      <c r="B34903" s="61"/>
      <c r="C34903" s="61"/>
      <c r="D34903" s="57"/>
      <c r="E34903" s="62"/>
    </row>
    <row r="34904">
      <c r="A34904" s="61"/>
      <c r="B34904" s="61"/>
      <c r="C34904" s="61"/>
      <c r="D34904" s="57"/>
      <c r="E34904" s="62"/>
    </row>
    <row r="34905">
      <c r="A34905" s="61"/>
      <c r="B34905" s="61"/>
      <c r="C34905" s="61"/>
      <c r="D34905" s="57"/>
      <c r="E34905" s="62"/>
    </row>
    <row r="34906">
      <c r="A34906" s="61"/>
      <c r="B34906" s="61"/>
      <c r="C34906" s="61"/>
      <c r="D34906" s="57"/>
      <c r="E34906" s="62"/>
    </row>
    <row r="34907">
      <c r="A34907" s="61"/>
      <c r="B34907" s="61"/>
      <c r="C34907" s="61"/>
      <c r="D34907" s="57"/>
      <c r="E34907" s="62"/>
    </row>
    <row r="34908">
      <c r="A34908" s="61"/>
      <c r="B34908" s="61"/>
      <c r="C34908" s="61"/>
      <c r="D34908" s="57"/>
      <c r="E34908" s="62"/>
    </row>
    <row r="34909">
      <c r="A34909" s="61"/>
      <c r="B34909" s="61"/>
      <c r="C34909" s="61"/>
      <c r="D34909" s="57"/>
      <c r="E34909" s="62"/>
    </row>
    <row r="34910">
      <c r="A34910" s="61"/>
      <c r="B34910" s="61"/>
      <c r="C34910" s="61"/>
      <c r="D34910" s="57"/>
      <c r="E34910" s="62"/>
    </row>
    <row r="34911">
      <c r="A34911" s="61"/>
      <c r="B34911" s="61"/>
      <c r="C34911" s="61"/>
      <c r="D34911" s="57"/>
      <c r="E34911" s="62"/>
    </row>
    <row r="34912">
      <c r="A34912" s="61"/>
      <c r="B34912" s="61"/>
      <c r="C34912" s="61"/>
      <c r="D34912" s="57"/>
      <c r="E34912" s="62"/>
    </row>
    <row r="34913">
      <c r="A34913" s="61"/>
      <c r="B34913" s="61"/>
      <c r="C34913" s="61"/>
      <c r="D34913" s="57"/>
      <c r="E34913" s="62"/>
    </row>
    <row r="34914">
      <c r="A34914" s="61"/>
      <c r="B34914" s="61"/>
      <c r="C34914" s="61"/>
      <c r="D34914" s="57"/>
      <c r="E34914" s="62"/>
    </row>
    <row r="34915">
      <c r="A34915" s="61"/>
      <c r="B34915" s="61"/>
      <c r="C34915" s="61"/>
      <c r="D34915" s="57"/>
      <c r="E34915" s="62"/>
    </row>
    <row r="34916">
      <c r="A34916" s="61"/>
      <c r="B34916" s="61"/>
      <c r="C34916" s="61"/>
      <c r="D34916" s="57"/>
      <c r="E34916" s="62"/>
    </row>
    <row r="34917">
      <c r="A34917" s="61"/>
      <c r="B34917" s="61"/>
      <c r="C34917" s="61"/>
      <c r="D34917" s="57"/>
      <c r="E34917" s="62"/>
    </row>
    <row r="34918">
      <c r="A34918" s="61"/>
      <c r="B34918" s="61"/>
      <c r="C34918" s="61"/>
      <c r="D34918" s="57"/>
      <c r="E34918" s="62"/>
    </row>
    <row r="34919">
      <c r="A34919" s="61"/>
      <c r="B34919" s="61"/>
      <c r="C34919" s="61"/>
      <c r="D34919" s="57"/>
      <c r="E34919" s="62"/>
    </row>
    <row r="34920">
      <c r="A34920" s="61"/>
      <c r="B34920" s="61"/>
      <c r="C34920" s="61"/>
      <c r="D34920" s="57"/>
      <c r="E34920" s="62"/>
    </row>
    <row r="34921">
      <c r="A34921" s="61"/>
      <c r="B34921" s="61"/>
      <c r="C34921" s="61"/>
      <c r="D34921" s="57"/>
      <c r="E34921" s="62"/>
    </row>
    <row r="34922">
      <c r="A34922" s="61"/>
      <c r="B34922" s="61"/>
      <c r="C34922" s="61"/>
      <c r="D34922" s="57"/>
      <c r="E34922" s="62"/>
    </row>
    <row r="34923">
      <c r="A34923" s="61"/>
      <c r="B34923" s="61"/>
      <c r="C34923" s="61"/>
      <c r="D34923" s="57"/>
      <c r="E34923" s="62"/>
    </row>
    <row r="34924">
      <c r="A34924" s="61"/>
      <c r="B34924" s="61"/>
      <c r="C34924" s="61"/>
      <c r="D34924" s="57"/>
      <c r="E34924" s="62"/>
    </row>
    <row r="34925">
      <c r="A34925" s="61"/>
      <c r="B34925" s="61"/>
      <c r="C34925" s="61"/>
      <c r="D34925" s="57"/>
      <c r="E34925" s="62"/>
    </row>
    <row r="34926">
      <c r="A34926" s="61"/>
      <c r="B34926" s="61"/>
      <c r="C34926" s="61"/>
      <c r="D34926" s="57"/>
      <c r="E34926" s="62"/>
    </row>
    <row r="34927">
      <c r="A34927" s="61"/>
      <c r="B34927" s="61"/>
      <c r="C34927" s="61"/>
      <c r="D34927" s="57"/>
      <c r="E34927" s="62"/>
    </row>
    <row r="34928">
      <c r="A34928" s="61"/>
      <c r="B34928" s="61"/>
      <c r="C34928" s="61"/>
      <c r="D34928" s="57"/>
      <c r="E34928" s="62"/>
    </row>
    <row r="34929">
      <c r="A34929" s="61"/>
      <c r="B34929" s="61"/>
      <c r="C34929" s="61"/>
      <c r="D34929" s="57"/>
      <c r="E34929" s="62"/>
    </row>
    <row r="34930">
      <c r="A34930" s="61"/>
      <c r="B34930" s="61"/>
      <c r="C34930" s="61"/>
      <c r="D34930" s="57"/>
      <c r="E34930" s="62"/>
    </row>
    <row r="34931">
      <c r="A34931" s="61"/>
      <c r="B34931" s="61"/>
      <c r="C34931" s="61"/>
      <c r="D34931" s="57"/>
      <c r="E34931" s="62"/>
    </row>
    <row r="34932">
      <c r="A34932" s="61"/>
      <c r="B34932" s="61"/>
      <c r="C34932" s="61"/>
      <c r="D34932" s="57"/>
      <c r="E34932" s="62"/>
    </row>
    <row r="34933">
      <c r="A34933" s="61"/>
      <c r="B34933" s="61"/>
      <c r="C34933" s="61"/>
      <c r="D34933" s="57"/>
      <c r="E34933" s="62"/>
    </row>
    <row r="34934">
      <c r="A34934" s="61"/>
      <c r="B34934" s="61"/>
      <c r="C34934" s="61"/>
      <c r="D34934" s="57"/>
      <c r="E34934" s="62"/>
    </row>
    <row r="34935">
      <c r="A34935" s="61"/>
      <c r="B34935" s="61"/>
      <c r="C34935" s="61"/>
      <c r="D34935" s="57"/>
      <c r="E34935" s="62"/>
    </row>
    <row r="34936">
      <c r="A34936" s="61"/>
      <c r="B34936" s="61"/>
      <c r="C34936" s="61"/>
      <c r="D34936" s="57"/>
      <c r="E34936" s="62"/>
    </row>
    <row r="34937">
      <c r="A34937" s="61"/>
      <c r="B34937" s="61"/>
      <c r="C34937" s="61"/>
      <c r="D34937" s="57"/>
      <c r="E34937" s="62"/>
    </row>
    <row r="34938">
      <c r="A34938" s="61"/>
      <c r="B34938" s="61"/>
      <c r="C34938" s="61"/>
      <c r="D34938" s="57"/>
      <c r="E34938" s="62"/>
    </row>
    <row r="34939">
      <c r="A34939" s="61"/>
      <c r="B34939" s="61"/>
      <c r="C34939" s="61"/>
      <c r="D34939" s="57"/>
      <c r="E34939" s="62"/>
    </row>
    <row r="34940">
      <c r="A34940" s="61"/>
      <c r="B34940" s="61"/>
      <c r="C34940" s="61"/>
      <c r="D34940" s="57"/>
      <c r="E34940" s="62"/>
    </row>
    <row r="34941">
      <c r="A34941" s="61"/>
      <c r="B34941" s="61"/>
      <c r="C34941" s="61"/>
      <c r="D34941" s="57"/>
      <c r="E34941" s="62"/>
    </row>
    <row r="34942">
      <c r="A34942" s="61"/>
      <c r="B34942" s="61"/>
      <c r="C34942" s="61"/>
      <c r="D34942" s="57"/>
      <c r="E34942" s="62"/>
    </row>
    <row r="34943">
      <c r="A34943" s="61"/>
      <c r="B34943" s="61"/>
      <c r="C34943" s="61"/>
      <c r="D34943" s="57"/>
      <c r="E34943" s="62"/>
    </row>
    <row r="34944">
      <c r="A34944" s="61"/>
      <c r="B34944" s="61"/>
      <c r="C34944" s="61"/>
      <c r="D34944" s="57"/>
      <c r="E34944" s="62"/>
    </row>
    <row r="34945">
      <c r="A34945" s="61"/>
      <c r="B34945" s="61"/>
      <c r="C34945" s="61"/>
      <c r="D34945" s="57"/>
      <c r="E34945" s="62"/>
    </row>
    <row r="34946">
      <c r="A34946" s="61"/>
      <c r="B34946" s="61"/>
      <c r="C34946" s="61"/>
      <c r="D34946" s="57"/>
      <c r="E34946" s="62"/>
    </row>
    <row r="34947">
      <c r="A34947" s="61"/>
      <c r="B34947" s="61"/>
      <c r="C34947" s="61"/>
      <c r="D34947" s="57"/>
      <c r="E34947" s="62"/>
    </row>
    <row r="34948">
      <c r="A34948" s="61"/>
      <c r="B34948" s="61"/>
      <c r="C34948" s="61"/>
      <c r="D34948" s="57"/>
      <c r="E34948" s="62"/>
    </row>
    <row r="34949">
      <c r="A34949" s="61"/>
      <c r="B34949" s="61"/>
      <c r="C34949" s="61"/>
      <c r="D34949" s="57"/>
      <c r="E34949" s="62"/>
    </row>
    <row r="34950">
      <c r="A34950" s="61"/>
      <c r="B34950" s="61"/>
      <c r="C34950" s="61"/>
      <c r="D34950" s="57"/>
      <c r="E34950" s="62"/>
    </row>
    <row r="34951">
      <c r="A34951" s="61"/>
      <c r="B34951" s="61"/>
      <c r="C34951" s="61"/>
      <c r="D34951" s="57"/>
      <c r="E34951" s="62"/>
    </row>
    <row r="34952">
      <c r="A34952" s="61"/>
      <c r="B34952" s="61"/>
      <c r="C34952" s="61"/>
      <c r="D34952" s="57"/>
      <c r="E34952" s="62"/>
    </row>
    <row r="34953">
      <c r="A34953" s="61"/>
      <c r="B34953" s="61"/>
      <c r="C34953" s="61"/>
      <c r="D34953" s="57"/>
      <c r="E34953" s="62"/>
    </row>
    <row r="34954">
      <c r="A34954" s="61"/>
      <c r="B34954" s="61"/>
      <c r="C34954" s="61"/>
      <c r="D34954" s="57"/>
      <c r="E34954" s="62"/>
    </row>
    <row r="34955">
      <c r="A34955" s="61"/>
      <c r="B34955" s="61"/>
      <c r="C34955" s="61"/>
      <c r="D34955" s="57"/>
      <c r="E34955" s="62"/>
    </row>
    <row r="34956">
      <c r="A34956" s="61"/>
      <c r="B34956" s="61"/>
      <c r="C34956" s="61"/>
      <c r="D34956" s="57"/>
      <c r="E34956" s="62"/>
    </row>
    <row r="34957">
      <c r="A34957" s="61"/>
      <c r="B34957" s="61"/>
      <c r="C34957" s="61"/>
      <c r="D34957" s="57"/>
      <c r="E34957" s="62"/>
    </row>
    <row r="34958">
      <c r="A34958" s="61"/>
      <c r="B34958" s="61"/>
      <c r="C34958" s="61"/>
      <c r="D34958" s="57"/>
      <c r="E34958" s="62"/>
    </row>
    <row r="34959">
      <c r="A34959" s="61"/>
      <c r="B34959" s="61"/>
      <c r="C34959" s="61"/>
      <c r="D34959" s="57"/>
      <c r="E34959" s="62"/>
    </row>
    <row r="34960">
      <c r="A34960" s="61"/>
      <c r="B34960" s="61"/>
      <c r="C34960" s="61"/>
      <c r="D34960" s="57"/>
      <c r="E34960" s="62"/>
    </row>
    <row r="34961">
      <c r="A34961" s="61"/>
      <c r="B34961" s="61"/>
      <c r="C34961" s="61"/>
      <c r="D34961" s="57"/>
      <c r="E34961" s="62"/>
    </row>
    <row r="34962">
      <c r="A34962" s="61"/>
      <c r="B34962" s="61"/>
      <c r="C34962" s="61"/>
      <c r="D34962" s="57"/>
      <c r="E34962" s="62"/>
    </row>
    <row r="34963">
      <c r="A34963" s="61"/>
      <c r="B34963" s="61"/>
      <c r="C34963" s="61"/>
      <c r="D34963" s="57"/>
      <c r="E34963" s="62"/>
    </row>
    <row r="34964">
      <c r="A34964" s="61"/>
      <c r="B34964" s="61"/>
      <c r="C34964" s="61"/>
      <c r="D34964" s="57"/>
      <c r="E34964" s="62"/>
    </row>
    <row r="34965">
      <c r="A34965" s="61"/>
      <c r="B34965" s="61"/>
      <c r="C34965" s="61"/>
      <c r="D34965" s="57"/>
      <c r="E34965" s="62"/>
    </row>
    <row r="34966">
      <c r="A34966" s="61"/>
      <c r="B34966" s="61"/>
      <c r="C34966" s="61"/>
      <c r="D34966" s="57"/>
      <c r="E34966" s="62"/>
    </row>
    <row r="34967">
      <c r="A34967" s="61"/>
      <c r="B34967" s="61"/>
      <c r="C34967" s="61"/>
      <c r="D34967" s="57"/>
      <c r="E34967" s="62"/>
    </row>
    <row r="34968">
      <c r="A34968" s="61"/>
      <c r="B34968" s="61"/>
      <c r="C34968" s="61"/>
      <c r="D34968" s="57"/>
      <c r="E34968" s="62"/>
    </row>
    <row r="34969">
      <c r="A34969" s="61"/>
      <c r="B34969" s="61"/>
      <c r="C34969" s="61"/>
      <c r="D34969" s="57"/>
      <c r="E34969" s="62"/>
    </row>
    <row r="34970">
      <c r="A34970" s="61"/>
      <c r="B34970" s="61"/>
      <c r="C34970" s="61"/>
      <c r="D34970" s="57"/>
      <c r="E34970" s="62"/>
    </row>
    <row r="34971">
      <c r="A34971" s="61"/>
      <c r="B34971" s="61"/>
      <c r="C34971" s="61"/>
      <c r="D34971" s="57"/>
      <c r="E34971" s="62"/>
    </row>
    <row r="34972">
      <c r="A34972" s="61"/>
      <c r="B34972" s="61"/>
      <c r="C34972" s="61"/>
      <c r="D34972" s="57"/>
      <c r="E34972" s="62"/>
    </row>
    <row r="34973">
      <c r="A34973" s="61"/>
      <c r="B34973" s="61"/>
      <c r="C34973" s="61"/>
      <c r="D34973" s="57"/>
      <c r="E34973" s="62"/>
    </row>
    <row r="34974">
      <c r="A34974" s="61"/>
      <c r="B34974" s="61"/>
      <c r="C34974" s="61"/>
      <c r="D34974" s="57"/>
      <c r="E34974" s="62"/>
    </row>
    <row r="34975">
      <c r="A34975" s="61"/>
      <c r="B34975" s="61"/>
      <c r="C34975" s="61"/>
      <c r="D34975" s="57"/>
      <c r="E34975" s="62"/>
    </row>
    <row r="34976">
      <c r="A34976" s="61"/>
      <c r="B34976" s="61"/>
      <c r="C34976" s="61"/>
      <c r="D34976" s="57"/>
      <c r="E34976" s="62"/>
    </row>
    <row r="34977">
      <c r="A34977" s="61"/>
      <c r="B34977" s="61"/>
      <c r="C34977" s="61"/>
      <c r="D34977" s="57"/>
      <c r="E34977" s="62"/>
    </row>
    <row r="34978">
      <c r="A34978" s="61"/>
      <c r="B34978" s="61"/>
      <c r="C34978" s="61"/>
      <c r="D34978" s="57"/>
      <c r="E34978" s="62"/>
    </row>
    <row r="34979">
      <c r="A34979" s="61"/>
      <c r="B34979" s="61"/>
      <c r="C34979" s="61"/>
      <c r="D34979" s="57"/>
      <c r="E34979" s="62"/>
    </row>
    <row r="34980">
      <c r="A34980" s="61"/>
      <c r="B34980" s="61"/>
      <c r="C34980" s="61"/>
      <c r="D34980" s="57"/>
      <c r="E34980" s="62"/>
    </row>
    <row r="34981">
      <c r="A34981" s="61"/>
      <c r="B34981" s="61"/>
      <c r="C34981" s="61"/>
      <c r="D34981" s="57"/>
      <c r="E34981" s="62"/>
    </row>
    <row r="34982">
      <c r="A34982" s="61"/>
      <c r="B34982" s="61"/>
      <c r="C34982" s="61"/>
      <c r="D34982" s="57"/>
      <c r="E34982" s="62"/>
    </row>
    <row r="34983">
      <c r="A34983" s="61"/>
      <c r="B34983" s="61"/>
      <c r="C34983" s="61"/>
      <c r="D34983" s="57"/>
      <c r="E34983" s="62"/>
    </row>
    <row r="34984">
      <c r="A34984" s="61"/>
      <c r="B34984" s="61"/>
      <c r="C34984" s="61"/>
      <c r="D34984" s="57"/>
      <c r="E34984" s="62"/>
    </row>
    <row r="34985">
      <c r="A34985" s="61"/>
      <c r="B34985" s="61"/>
      <c r="C34985" s="61"/>
      <c r="D34985" s="57"/>
      <c r="E34985" s="62"/>
    </row>
    <row r="34986">
      <c r="A34986" s="61"/>
      <c r="B34986" s="61"/>
      <c r="C34986" s="61"/>
      <c r="D34986" s="57"/>
      <c r="E34986" s="62"/>
    </row>
    <row r="34987">
      <c r="A34987" s="61"/>
      <c r="B34987" s="61"/>
      <c r="C34987" s="61"/>
      <c r="D34987" s="57"/>
      <c r="E34987" s="62"/>
    </row>
    <row r="34988">
      <c r="A34988" s="61"/>
      <c r="B34988" s="61"/>
      <c r="C34988" s="61"/>
      <c r="D34988" s="57"/>
      <c r="E34988" s="62"/>
    </row>
    <row r="34989">
      <c r="A34989" s="61"/>
      <c r="B34989" s="61"/>
      <c r="C34989" s="61"/>
      <c r="D34989" s="57"/>
      <c r="E34989" s="62"/>
    </row>
    <row r="34990">
      <c r="A34990" s="61"/>
      <c r="B34990" s="61"/>
      <c r="C34990" s="61"/>
      <c r="D34990" s="57"/>
      <c r="E34990" s="62"/>
    </row>
    <row r="34991">
      <c r="A34991" s="61"/>
      <c r="B34991" s="61"/>
      <c r="C34991" s="61"/>
      <c r="D34991" s="57"/>
      <c r="E34991" s="62"/>
    </row>
    <row r="34992">
      <c r="A34992" s="61"/>
      <c r="B34992" s="61"/>
      <c r="C34992" s="61"/>
      <c r="D34992" s="57"/>
      <c r="E34992" s="62"/>
    </row>
    <row r="34993">
      <c r="A34993" s="61"/>
      <c r="B34993" s="61"/>
      <c r="C34993" s="61"/>
      <c r="D34993" s="57"/>
      <c r="E34993" s="62"/>
    </row>
    <row r="34994">
      <c r="A34994" s="61"/>
      <c r="B34994" s="61"/>
      <c r="C34994" s="61"/>
      <c r="D34994" s="57"/>
      <c r="E34994" s="62"/>
    </row>
    <row r="34995">
      <c r="A34995" s="61"/>
      <c r="B34995" s="61"/>
      <c r="C34995" s="61"/>
      <c r="D34995" s="57"/>
      <c r="E34995" s="62"/>
    </row>
    <row r="34996">
      <c r="A34996" s="61"/>
      <c r="B34996" s="61"/>
      <c r="C34996" s="61"/>
      <c r="D34996" s="57"/>
      <c r="E34996" s="62"/>
    </row>
    <row r="34997">
      <c r="A34997" s="61"/>
      <c r="B34997" s="61"/>
      <c r="C34997" s="61"/>
      <c r="D34997" s="57"/>
      <c r="E34997" s="62"/>
    </row>
    <row r="34998">
      <c r="A34998" s="61"/>
      <c r="B34998" s="61"/>
      <c r="C34998" s="61"/>
      <c r="D34998" s="57"/>
      <c r="E34998" s="62"/>
    </row>
    <row r="34999">
      <c r="A34999" s="61"/>
      <c r="B34999" s="61"/>
      <c r="C34999" s="61"/>
      <c r="D34999" s="57"/>
      <c r="E34999" s="62"/>
    </row>
    <row r="35000">
      <c r="A35000" s="61"/>
      <c r="B35000" s="61"/>
      <c r="C35000" s="61"/>
      <c r="D35000" s="57"/>
      <c r="E35000" s="62"/>
    </row>
    <row r="35001">
      <c r="A35001" s="61"/>
      <c r="B35001" s="61"/>
      <c r="C35001" s="61"/>
      <c r="D35001" s="57"/>
      <c r="E35001" s="62"/>
    </row>
    <row r="35002">
      <c r="A35002" s="61"/>
      <c r="B35002" s="61"/>
      <c r="C35002" s="61"/>
      <c r="D35002" s="57"/>
      <c r="E35002" s="62"/>
    </row>
    <row r="35003">
      <c r="A35003" s="61"/>
      <c r="B35003" s="61"/>
      <c r="C35003" s="61"/>
      <c r="D35003" s="57"/>
      <c r="E35003" s="62"/>
    </row>
    <row r="35004">
      <c r="A35004" s="61"/>
      <c r="B35004" s="61"/>
      <c r="C35004" s="61"/>
      <c r="D35004" s="57"/>
      <c r="E35004" s="62"/>
    </row>
    <row r="35005">
      <c r="A35005" s="61"/>
      <c r="B35005" s="61"/>
      <c r="C35005" s="61"/>
      <c r="D35005" s="57"/>
      <c r="E35005" s="62"/>
    </row>
    <row r="35006">
      <c r="A35006" s="61"/>
      <c r="B35006" s="61"/>
      <c r="C35006" s="61"/>
      <c r="D35006" s="57"/>
      <c r="E35006" s="62"/>
    </row>
    <row r="35007">
      <c r="A35007" s="61"/>
      <c r="B35007" s="61"/>
      <c r="C35007" s="61"/>
      <c r="D35007" s="57"/>
      <c r="E35007" s="62"/>
    </row>
    <row r="35008">
      <c r="A35008" s="61"/>
      <c r="B35008" s="61"/>
      <c r="C35008" s="61"/>
      <c r="D35008" s="57"/>
      <c r="E35008" s="62"/>
    </row>
    <row r="35009">
      <c r="A35009" s="61"/>
      <c r="B35009" s="61"/>
      <c r="C35009" s="61"/>
      <c r="D35009" s="57"/>
      <c r="E35009" s="62"/>
    </row>
    <row r="35010">
      <c r="A35010" s="61"/>
      <c r="B35010" s="61"/>
      <c r="C35010" s="61"/>
      <c r="D35010" s="57"/>
      <c r="E35010" s="62"/>
    </row>
    <row r="35011">
      <c r="A35011" s="61"/>
      <c r="B35011" s="61"/>
      <c r="C35011" s="61"/>
      <c r="D35011" s="57"/>
      <c r="E35011" s="62"/>
    </row>
    <row r="35012">
      <c r="A35012" s="61"/>
      <c r="B35012" s="61"/>
      <c r="C35012" s="61"/>
      <c r="D35012" s="57"/>
      <c r="E35012" s="62"/>
    </row>
    <row r="35013">
      <c r="A35013" s="61"/>
      <c r="B35013" s="61"/>
      <c r="C35013" s="61"/>
      <c r="D35013" s="57"/>
      <c r="E35013" s="62"/>
    </row>
    <row r="35014">
      <c r="A35014" s="61"/>
      <c r="B35014" s="61"/>
      <c r="C35014" s="61"/>
      <c r="D35014" s="57"/>
      <c r="E35014" s="62"/>
    </row>
    <row r="35015">
      <c r="A35015" s="61"/>
      <c r="B35015" s="61"/>
      <c r="C35015" s="61"/>
      <c r="D35015" s="57"/>
      <c r="E35015" s="62"/>
    </row>
    <row r="35016">
      <c r="A35016" s="61"/>
      <c r="B35016" s="61"/>
      <c r="C35016" s="61"/>
      <c r="D35016" s="57"/>
      <c r="E35016" s="62"/>
    </row>
    <row r="35017">
      <c r="A35017" s="61"/>
      <c r="B35017" s="61"/>
      <c r="C35017" s="61"/>
      <c r="D35017" s="57"/>
      <c r="E35017" s="62"/>
    </row>
    <row r="35018">
      <c r="A35018" s="61"/>
      <c r="B35018" s="61"/>
      <c r="C35018" s="61"/>
      <c r="D35018" s="57"/>
      <c r="E35018" s="62"/>
    </row>
    <row r="35019">
      <c r="A35019" s="61"/>
      <c r="B35019" s="61"/>
      <c r="C35019" s="61"/>
      <c r="D35019" s="57"/>
      <c r="E35019" s="62"/>
    </row>
    <row r="35020">
      <c r="A35020" s="61"/>
      <c r="B35020" s="61"/>
      <c r="C35020" s="61"/>
      <c r="D35020" s="57"/>
      <c r="E35020" s="62"/>
    </row>
    <row r="35021">
      <c r="A35021" s="61"/>
      <c r="B35021" s="61"/>
      <c r="C35021" s="61"/>
      <c r="D35021" s="57"/>
      <c r="E35021" s="62"/>
    </row>
    <row r="35022">
      <c r="A35022" s="61"/>
      <c r="B35022" s="61"/>
      <c r="C35022" s="61"/>
      <c r="D35022" s="57"/>
      <c r="E35022" s="62"/>
    </row>
    <row r="35023">
      <c r="A35023" s="61"/>
      <c r="B35023" s="61"/>
      <c r="C35023" s="61"/>
      <c r="D35023" s="57"/>
      <c r="E35023" s="62"/>
    </row>
    <row r="35024">
      <c r="A35024" s="61"/>
      <c r="B35024" s="61"/>
      <c r="C35024" s="61"/>
      <c r="D35024" s="57"/>
      <c r="E35024" s="62"/>
    </row>
    <row r="35025">
      <c r="A35025" s="61"/>
      <c r="B35025" s="61"/>
      <c r="C35025" s="61"/>
      <c r="D35025" s="57"/>
      <c r="E35025" s="62"/>
    </row>
    <row r="35026">
      <c r="A35026" s="61"/>
      <c r="B35026" s="61"/>
      <c r="C35026" s="61"/>
      <c r="D35026" s="57"/>
      <c r="E35026" s="62"/>
    </row>
    <row r="35027">
      <c r="A35027" s="61"/>
      <c r="B35027" s="61"/>
      <c r="C35027" s="61"/>
      <c r="D35027" s="57"/>
      <c r="E35027" s="62"/>
    </row>
    <row r="35028">
      <c r="A35028" s="61"/>
      <c r="B35028" s="61"/>
      <c r="C35028" s="61"/>
      <c r="D35028" s="57"/>
      <c r="E35028" s="62"/>
    </row>
    <row r="35029">
      <c r="A35029" s="61"/>
      <c r="B35029" s="61"/>
      <c r="C35029" s="61"/>
      <c r="D35029" s="57"/>
      <c r="E35029" s="62"/>
    </row>
    <row r="35030">
      <c r="A35030" s="61"/>
      <c r="B35030" s="61"/>
      <c r="C35030" s="61"/>
      <c r="D35030" s="57"/>
      <c r="E35030" s="62"/>
    </row>
    <row r="35031">
      <c r="A35031" s="61"/>
      <c r="B35031" s="61"/>
      <c r="C35031" s="61"/>
      <c r="D35031" s="57"/>
      <c r="E35031" s="62"/>
    </row>
    <row r="35032">
      <c r="A35032" s="61"/>
      <c r="B35032" s="61"/>
      <c r="C35032" s="61"/>
      <c r="D35032" s="57"/>
      <c r="E35032" s="62"/>
    </row>
    <row r="35033">
      <c r="A35033" s="61"/>
      <c r="B35033" s="61"/>
      <c r="C35033" s="61"/>
      <c r="D35033" s="57"/>
      <c r="E35033" s="62"/>
    </row>
    <row r="35034">
      <c r="A35034" s="61"/>
      <c r="B35034" s="61"/>
      <c r="C35034" s="61"/>
      <c r="D35034" s="57"/>
      <c r="E35034" s="62"/>
    </row>
    <row r="35035">
      <c r="A35035" s="61"/>
      <c r="B35035" s="61"/>
      <c r="C35035" s="61"/>
      <c r="D35035" s="57"/>
      <c r="E35035" s="62"/>
    </row>
    <row r="35036">
      <c r="A35036" s="61"/>
      <c r="B35036" s="61"/>
      <c r="C35036" s="61"/>
      <c r="D35036" s="57"/>
      <c r="E35036" s="62"/>
    </row>
    <row r="35037">
      <c r="A35037" s="61"/>
      <c r="B35037" s="61"/>
      <c r="C35037" s="61"/>
      <c r="D35037" s="57"/>
      <c r="E35037" s="62"/>
    </row>
    <row r="35038">
      <c r="A35038" s="61"/>
      <c r="B35038" s="61"/>
      <c r="C35038" s="61"/>
      <c r="D35038" s="57"/>
      <c r="E35038" s="62"/>
    </row>
    <row r="35039">
      <c r="A35039" s="61"/>
      <c r="B35039" s="61"/>
      <c r="C35039" s="61"/>
      <c r="D35039" s="57"/>
      <c r="E35039" s="62"/>
    </row>
    <row r="35040">
      <c r="A35040" s="61"/>
      <c r="B35040" s="61"/>
      <c r="C35040" s="61"/>
      <c r="D35040" s="57"/>
      <c r="E35040" s="62"/>
    </row>
    <row r="35041">
      <c r="A35041" s="61"/>
      <c r="B35041" s="61"/>
      <c r="C35041" s="61"/>
      <c r="D35041" s="57"/>
      <c r="E35041" s="62"/>
    </row>
    <row r="35042">
      <c r="A35042" s="61"/>
      <c r="B35042" s="61"/>
      <c r="C35042" s="61"/>
      <c r="D35042" s="57"/>
      <c r="E35042" s="62"/>
    </row>
    <row r="35043">
      <c r="A35043" s="61"/>
      <c r="B35043" s="61"/>
      <c r="C35043" s="61"/>
      <c r="D35043" s="57"/>
      <c r="E35043" s="62"/>
    </row>
    <row r="35044">
      <c r="A35044" s="61"/>
      <c r="B35044" s="61"/>
      <c r="C35044" s="61"/>
      <c r="D35044" s="57"/>
      <c r="E35044" s="62"/>
    </row>
    <row r="35045">
      <c r="A35045" s="61"/>
      <c r="B35045" s="61"/>
      <c r="C35045" s="61"/>
      <c r="D35045" s="57"/>
      <c r="E35045" s="62"/>
    </row>
    <row r="35046">
      <c r="A35046" s="61"/>
      <c r="B35046" s="61"/>
      <c r="C35046" s="61"/>
      <c r="D35046" s="57"/>
      <c r="E35046" s="62"/>
    </row>
    <row r="35047">
      <c r="A35047" s="61"/>
      <c r="B35047" s="61"/>
      <c r="C35047" s="61"/>
      <c r="D35047" s="57"/>
      <c r="E35047" s="62"/>
    </row>
    <row r="35048">
      <c r="A35048" s="61"/>
      <c r="B35048" s="61"/>
      <c r="C35048" s="61"/>
      <c r="D35048" s="57"/>
      <c r="E35048" s="62"/>
    </row>
    <row r="35049">
      <c r="A35049" s="61"/>
      <c r="B35049" s="61"/>
      <c r="C35049" s="61"/>
      <c r="D35049" s="57"/>
      <c r="E35049" s="62"/>
    </row>
    <row r="35050">
      <c r="A35050" s="61"/>
      <c r="B35050" s="61"/>
      <c r="C35050" s="61"/>
      <c r="D35050" s="57"/>
      <c r="E35050" s="62"/>
    </row>
    <row r="35051">
      <c r="A35051" s="61"/>
      <c r="B35051" s="61"/>
      <c r="C35051" s="61"/>
      <c r="D35051" s="57"/>
      <c r="E35051" s="62"/>
    </row>
    <row r="35052">
      <c r="A35052" s="61"/>
      <c r="B35052" s="61"/>
      <c r="C35052" s="61"/>
      <c r="D35052" s="57"/>
      <c r="E35052" s="62"/>
    </row>
    <row r="35053">
      <c r="A35053" s="61"/>
      <c r="B35053" s="61"/>
      <c r="C35053" s="61"/>
      <c r="D35053" s="57"/>
      <c r="E35053" s="62"/>
    </row>
    <row r="35054">
      <c r="A35054" s="61"/>
      <c r="B35054" s="61"/>
      <c r="C35054" s="61"/>
      <c r="D35054" s="57"/>
      <c r="E35054" s="62"/>
    </row>
    <row r="35055">
      <c r="A35055" s="61"/>
      <c r="B35055" s="61"/>
      <c r="C35055" s="61"/>
      <c r="D35055" s="57"/>
      <c r="E35055" s="62"/>
    </row>
    <row r="35056">
      <c r="A35056" s="61"/>
      <c r="B35056" s="61"/>
      <c r="C35056" s="61"/>
      <c r="D35056" s="57"/>
      <c r="E35056" s="62"/>
    </row>
    <row r="35057">
      <c r="A35057" s="61"/>
      <c r="B35057" s="61"/>
      <c r="C35057" s="61"/>
      <c r="D35057" s="57"/>
      <c r="E35057" s="62"/>
    </row>
    <row r="35058">
      <c r="A35058" s="61"/>
      <c r="B35058" s="61"/>
      <c r="C35058" s="61"/>
      <c r="D35058" s="57"/>
      <c r="E35058" s="62"/>
    </row>
    <row r="35059">
      <c r="A35059" s="61"/>
      <c r="B35059" s="61"/>
      <c r="C35059" s="61"/>
      <c r="D35059" s="57"/>
      <c r="E35059" s="62"/>
    </row>
    <row r="35060">
      <c r="A35060" s="61"/>
      <c r="B35060" s="61"/>
      <c r="C35060" s="61"/>
      <c r="D35060" s="57"/>
      <c r="E35060" s="62"/>
    </row>
    <row r="35061">
      <c r="A35061" s="61"/>
      <c r="B35061" s="61"/>
      <c r="C35061" s="61"/>
      <c r="D35061" s="57"/>
      <c r="E35061" s="62"/>
    </row>
    <row r="35062">
      <c r="A35062" s="61"/>
      <c r="B35062" s="61"/>
      <c r="C35062" s="61"/>
      <c r="D35062" s="57"/>
      <c r="E35062" s="62"/>
    </row>
    <row r="35063">
      <c r="A35063" s="61"/>
      <c r="B35063" s="61"/>
      <c r="C35063" s="61"/>
      <c r="D35063" s="57"/>
      <c r="E35063" s="62"/>
    </row>
    <row r="35064">
      <c r="A35064" s="61"/>
      <c r="B35064" s="61"/>
      <c r="C35064" s="61"/>
      <c r="D35064" s="57"/>
      <c r="E35064" s="62"/>
    </row>
    <row r="35065">
      <c r="A35065" s="61"/>
      <c r="B35065" s="61"/>
      <c r="C35065" s="61"/>
      <c r="D35065" s="57"/>
      <c r="E35065" s="62"/>
    </row>
    <row r="35066">
      <c r="A35066" s="61"/>
      <c r="B35066" s="61"/>
      <c r="C35066" s="61"/>
      <c r="D35066" s="57"/>
      <c r="E35066" s="62"/>
    </row>
    <row r="35067">
      <c r="A35067" s="61"/>
      <c r="B35067" s="61"/>
      <c r="C35067" s="61"/>
      <c r="D35067" s="57"/>
      <c r="E35067" s="62"/>
    </row>
    <row r="35068">
      <c r="A35068" s="61"/>
      <c r="B35068" s="61"/>
      <c r="C35068" s="61"/>
      <c r="D35068" s="57"/>
      <c r="E35068" s="62"/>
    </row>
    <row r="35069">
      <c r="A35069" s="61"/>
      <c r="B35069" s="61"/>
      <c r="C35069" s="61"/>
      <c r="D35069" s="57"/>
      <c r="E35069" s="62"/>
    </row>
    <row r="35070">
      <c r="A35070" s="61"/>
      <c r="B35070" s="61"/>
      <c r="C35070" s="61"/>
      <c r="D35070" s="57"/>
      <c r="E35070" s="62"/>
    </row>
    <row r="35071">
      <c r="A35071" s="61"/>
      <c r="B35071" s="61"/>
      <c r="C35071" s="61"/>
      <c r="D35071" s="57"/>
      <c r="E35071" s="62"/>
    </row>
    <row r="35072">
      <c r="A35072" s="61"/>
      <c r="B35072" s="61"/>
      <c r="C35072" s="61"/>
      <c r="D35072" s="57"/>
      <c r="E35072" s="62"/>
    </row>
    <row r="35073">
      <c r="A35073" s="61"/>
      <c r="B35073" s="61"/>
      <c r="C35073" s="61"/>
      <c r="D35073" s="57"/>
      <c r="E35073" s="62"/>
    </row>
    <row r="35074">
      <c r="A35074" s="61"/>
      <c r="B35074" s="61"/>
      <c r="C35074" s="61"/>
      <c r="D35074" s="57"/>
      <c r="E35074" s="62"/>
    </row>
    <row r="35075">
      <c r="A35075" s="61"/>
      <c r="B35075" s="61"/>
      <c r="C35075" s="61"/>
      <c r="D35075" s="57"/>
      <c r="E35075" s="62"/>
    </row>
    <row r="35076">
      <c r="A35076" s="61"/>
      <c r="B35076" s="61"/>
      <c r="C35076" s="61"/>
      <c r="D35076" s="57"/>
      <c r="E35076" s="62"/>
    </row>
    <row r="35077">
      <c r="A35077" s="61"/>
      <c r="B35077" s="61"/>
      <c r="C35077" s="61"/>
      <c r="D35077" s="57"/>
      <c r="E35077" s="62"/>
    </row>
    <row r="35078">
      <c r="A35078" s="61"/>
      <c r="B35078" s="61"/>
      <c r="C35078" s="61"/>
      <c r="D35078" s="57"/>
      <c r="E35078" s="62"/>
    </row>
    <row r="35079">
      <c r="A35079" s="61"/>
      <c r="B35079" s="61"/>
      <c r="C35079" s="61"/>
      <c r="D35079" s="57"/>
      <c r="E35079" s="62"/>
    </row>
    <row r="35080">
      <c r="A35080" s="61"/>
      <c r="B35080" s="61"/>
      <c r="C35080" s="61"/>
      <c r="D35080" s="57"/>
      <c r="E35080" s="62"/>
    </row>
    <row r="35081">
      <c r="A35081" s="61"/>
      <c r="B35081" s="61"/>
      <c r="C35081" s="61"/>
      <c r="D35081" s="57"/>
      <c r="E35081" s="62"/>
    </row>
    <row r="35082">
      <c r="A35082" s="61"/>
      <c r="B35082" s="61"/>
      <c r="C35082" s="61"/>
      <c r="D35082" s="57"/>
      <c r="E35082" s="62"/>
    </row>
    <row r="35083">
      <c r="A35083" s="61"/>
      <c r="B35083" s="61"/>
      <c r="C35083" s="61"/>
      <c r="D35083" s="57"/>
      <c r="E35083" s="62"/>
    </row>
    <row r="35084">
      <c r="A35084" s="61"/>
      <c r="B35084" s="61"/>
      <c r="C35084" s="61"/>
      <c r="D35084" s="57"/>
      <c r="E35084" s="62"/>
    </row>
    <row r="35085">
      <c r="A35085" s="61"/>
      <c r="B35085" s="61"/>
      <c r="C35085" s="61"/>
      <c r="D35085" s="57"/>
      <c r="E35085" s="62"/>
    </row>
    <row r="35086">
      <c r="A35086" s="61"/>
      <c r="B35086" s="61"/>
      <c r="C35086" s="61"/>
      <c r="D35086" s="57"/>
      <c r="E35086" s="62"/>
    </row>
    <row r="35087">
      <c r="A35087" s="61"/>
      <c r="B35087" s="61"/>
      <c r="C35087" s="61"/>
      <c r="D35087" s="57"/>
      <c r="E35087" s="62"/>
    </row>
    <row r="35088">
      <c r="A35088" s="61"/>
      <c r="B35088" s="61"/>
      <c r="C35088" s="61"/>
      <c r="D35088" s="57"/>
      <c r="E35088" s="62"/>
    </row>
    <row r="35089">
      <c r="A35089" s="61"/>
      <c r="B35089" s="61"/>
      <c r="C35089" s="61"/>
      <c r="D35089" s="57"/>
      <c r="E35089" s="62"/>
    </row>
    <row r="35090">
      <c r="A35090" s="61"/>
      <c r="B35090" s="61"/>
      <c r="C35090" s="61"/>
      <c r="D35090" s="57"/>
      <c r="E35090" s="62"/>
    </row>
    <row r="35091">
      <c r="A35091" s="61"/>
      <c r="B35091" s="61"/>
      <c r="C35091" s="61"/>
      <c r="D35091" s="57"/>
      <c r="E35091" s="62"/>
    </row>
    <row r="35092">
      <c r="A35092" s="61"/>
      <c r="B35092" s="61"/>
      <c r="C35092" s="61"/>
      <c r="D35092" s="57"/>
      <c r="E35092" s="62"/>
    </row>
    <row r="35093">
      <c r="A35093" s="61"/>
      <c r="B35093" s="61"/>
      <c r="C35093" s="61"/>
      <c r="D35093" s="57"/>
      <c r="E35093" s="62"/>
    </row>
    <row r="35094">
      <c r="A35094" s="61"/>
      <c r="B35094" s="61"/>
      <c r="C35094" s="61"/>
      <c r="D35094" s="57"/>
      <c r="E35094" s="62"/>
    </row>
    <row r="35095">
      <c r="A35095" s="61"/>
      <c r="B35095" s="61"/>
      <c r="C35095" s="61"/>
      <c r="D35095" s="57"/>
      <c r="E35095" s="62"/>
    </row>
    <row r="35096">
      <c r="A35096" s="61"/>
      <c r="B35096" s="61"/>
      <c r="C35096" s="61"/>
      <c r="D35096" s="57"/>
      <c r="E35096" s="62"/>
    </row>
    <row r="35097">
      <c r="A35097" s="61"/>
      <c r="B35097" s="61"/>
      <c r="C35097" s="61"/>
      <c r="D35097" s="57"/>
      <c r="E35097" s="62"/>
    </row>
    <row r="35098">
      <c r="A35098" s="61"/>
      <c r="B35098" s="61"/>
      <c r="C35098" s="61"/>
      <c r="D35098" s="57"/>
      <c r="E35098" s="62"/>
    </row>
    <row r="35099">
      <c r="A35099" s="61"/>
      <c r="B35099" s="61"/>
      <c r="C35099" s="61"/>
      <c r="D35099" s="57"/>
      <c r="E35099" s="62"/>
    </row>
    <row r="35100">
      <c r="A35100" s="61"/>
      <c r="B35100" s="61"/>
      <c r="C35100" s="61"/>
      <c r="D35100" s="57"/>
      <c r="E35100" s="62"/>
    </row>
    <row r="35101">
      <c r="A35101" s="61"/>
      <c r="B35101" s="61"/>
      <c r="C35101" s="61"/>
      <c r="D35101" s="57"/>
      <c r="E35101" s="62"/>
    </row>
    <row r="35102">
      <c r="A35102" s="61"/>
      <c r="B35102" s="61"/>
      <c r="C35102" s="61"/>
      <c r="D35102" s="57"/>
      <c r="E35102" s="62"/>
    </row>
    <row r="35103">
      <c r="A35103" s="61"/>
      <c r="B35103" s="61"/>
      <c r="C35103" s="61"/>
      <c r="D35103" s="57"/>
      <c r="E35103" s="62"/>
    </row>
    <row r="35104">
      <c r="A35104" s="61"/>
      <c r="B35104" s="61"/>
      <c r="C35104" s="61"/>
      <c r="D35104" s="57"/>
      <c r="E35104" s="62"/>
    </row>
    <row r="35105">
      <c r="A35105" s="61"/>
      <c r="B35105" s="61"/>
      <c r="C35105" s="61"/>
      <c r="D35105" s="57"/>
      <c r="E35105" s="62"/>
    </row>
    <row r="35106">
      <c r="A35106" s="61"/>
      <c r="B35106" s="61"/>
      <c r="C35106" s="61"/>
      <c r="D35106" s="57"/>
      <c r="E35106" s="62"/>
    </row>
    <row r="35107">
      <c r="A35107" s="61"/>
      <c r="B35107" s="61"/>
      <c r="C35107" s="61"/>
      <c r="D35107" s="57"/>
      <c r="E35107" s="62"/>
    </row>
    <row r="35108">
      <c r="A35108" s="61"/>
      <c r="B35108" s="61"/>
      <c r="C35108" s="61"/>
      <c r="D35108" s="57"/>
      <c r="E35108" s="62"/>
    </row>
    <row r="35109">
      <c r="A35109" s="61"/>
      <c r="B35109" s="61"/>
      <c r="C35109" s="61"/>
      <c r="D35109" s="57"/>
      <c r="E35109" s="62"/>
    </row>
    <row r="35110">
      <c r="A35110" s="61"/>
      <c r="B35110" s="61"/>
      <c r="C35110" s="61"/>
      <c r="D35110" s="57"/>
      <c r="E35110" s="62"/>
    </row>
    <row r="35111">
      <c r="A35111" s="61"/>
      <c r="B35111" s="61"/>
      <c r="C35111" s="61"/>
      <c r="D35111" s="57"/>
      <c r="E35111" s="62"/>
    </row>
    <row r="35112">
      <c r="A35112" s="61"/>
      <c r="B35112" s="61"/>
      <c r="C35112" s="61"/>
      <c r="D35112" s="57"/>
      <c r="E35112" s="62"/>
    </row>
    <row r="35113">
      <c r="A35113" s="61"/>
      <c r="B35113" s="61"/>
      <c r="C35113" s="61"/>
      <c r="D35113" s="57"/>
      <c r="E35113" s="62"/>
    </row>
    <row r="35114">
      <c r="A35114" s="61"/>
      <c r="B35114" s="61"/>
      <c r="C35114" s="61"/>
      <c r="D35114" s="57"/>
      <c r="E35114" s="62"/>
    </row>
    <row r="35115">
      <c r="A35115" s="61"/>
      <c r="B35115" s="61"/>
      <c r="C35115" s="61"/>
      <c r="D35115" s="57"/>
      <c r="E35115" s="62"/>
    </row>
    <row r="35116">
      <c r="A35116" s="61"/>
      <c r="B35116" s="61"/>
      <c r="C35116" s="61"/>
      <c r="D35116" s="57"/>
      <c r="E35116" s="62"/>
    </row>
    <row r="35117">
      <c r="A35117" s="61"/>
      <c r="B35117" s="61"/>
      <c r="C35117" s="61"/>
      <c r="D35117" s="57"/>
      <c r="E35117" s="62"/>
    </row>
    <row r="35118">
      <c r="A35118" s="61"/>
      <c r="B35118" s="61"/>
      <c r="C35118" s="61"/>
      <c r="D35118" s="57"/>
      <c r="E35118" s="62"/>
    </row>
    <row r="35119">
      <c r="A35119" s="61"/>
      <c r="B35119" s="61"/>
      <c r="C35119" s="61"/>
      <c r="D35119" s="57"/>
      <c r="E35119" s="62"/>
    </row>
    <row r="35120">
      <c r="A35120" s="61"/>
      <c r="B35120" s="61"/>
      <c r="C35120" s="61"/>
      <c r="D35120" s="57"/>
      <c r="E35120" s="62"/>
    </row>
    <row r="35121">
      <c r="A35121" s="61"/>
      <c r="B35121" s="61"/>
      <c r="C35121" s="61"/>
      <c r="D35121" s="57"/>
      <c r="E35121" s="62"/>
    </row>
    <row r="35122">
      <c r="A35122" s="61"/>
      <c r="B35122" s="61"/>
      <c r="C35122" s="61"/>
      <c r="D35122" s="57"/>
      <c r="E35122" s="62"/>
    </row>
    <row r="35123">
      <c r="A35123" s="61"/>
      <c r="B35123" s="61"/>
      <c r="C35123" s="61"/>
      <c r="D35123" s="57"/>
      <c r="E35123" s="62"/>
    </row>
    <row r="35124">
      <c r="A35124" s="61"/>
      <c r="B35124" s="61"/>
      <c r="C35124" s="61"/>
      <c r="D35124" s="57"/>
      <c r="E35124" s="62"/>
    </row>
    <row r="35125">
      <c r="A35125" s="61"/>
      <c r="B35125" s="61"/>
      <c r="C35125" s="61"/>
      <c r="D35125" s="57"/>
      <c r="E35125" s="62"/>
    </row>
    <row r="35126">
      <c r="A35126" s="61"/>
      <c r="B35126" s="61"/>
      <c r="C35126" s="61"/>
      <c r="D35126" s="57"/>
      <c r="E35126" s="62"/>
    </row>
    <row r="35127">
      <c r="A35127" s="61"/>
      <c r="B35127" s="61"/>
      <c r="C35127" s="61"/>
      <c r="D35127" s="57"/>
      <c r="E35127" s="62"/>
    </row>
    <row r="35128">
      <c r="A35128" s="61"/>
      <c r="B35128" s="61"/>
      <c r="C35128" s="61"/>
      <c r="D35128" s="57"/>
      <c r="E35128" s="62"/>
    </row>
    <row r="35129">
      <c r="A35129" s="61"/>
      <c r="B35129" s="61"/>
      <c r="C35129" s="61"/>
      <c r="D35129" s="57"/>
      <c r="E35129" s="62"/>
    </row>
    <row r="35130">
      <c r="A35130" s="61"/>
      <c r="B35130" s="61"/>
      <c r="C35130" s="61"/>
      <c r="D35130" s="57"/>
      <c r="E35130" s="62"/>
    </row>
    <row r="35131">
      <c r="A35131" s="61"/>
      <c r="B35131" s="61"/>
      <c r="C35131" s="61"/>
      <c r="D35131" s="57"/>
      <c r="E35131" s="62"/>
    </row>
    <row r="35132">
      <c r="A35132" s="61"/>
      <c r="B35132" s="61"/>
      <c r="C35132" s="61"/>
      <c r="D35132" s="57"/>
      <c r="E35132" s="62"/>
    </row>
    <row r="35133">
      <c r="A35133" s="61"/>
      <c r="B35133" s="61"/>
      <c r="C35133" s="61"/>
      <c r="D35133" s="57"/>
      <c r="E35133" s="62"/>
    </row>
    <row r="35134">
      <c r="A35134" s="61"/>
      <c r="B35134" s="61"/>
      <c r="C35134" s="61"/>
      <c r="D35134" s="57"/>
      <c r="E35134" s="62"/>
    </row>
    <row r="35135">
      <c r="A35135" s="61"/>
      <c r="B35135" s="61"/>
      <c r="C35135" s="61"/>
      <c r="D35135" s="57"/>
      <c r="E35135" s="62"/>
    </row>
    <row r="35136">
      <c r="A35136" s="61"/>
      <c r="B35136" s="61"/>
      <c r="C35136" s="61"/>
      <c r="D35136" s="57"/>
      <c r="E35136" s="62"/>
    </row>
    <row r="35137">
      <c r="A35137" s="61"/>
      <c r="B35137" s="61"/>
      <c r="C35137" s="61"/>
      <c r="D35137" s="57"/>
      <c r="E35137" s="62"/>
    </row>
    <row r="35138">
      <c r="A35138" s="61"/>
      <c r="B35138" s="61"/>
      <c r="C35138" s="61"/>
      <c r="D35138" s="57"/>
      <c r="E35138" s="62"/>
    </row>
    <row r="35139">
      <c r="A35139" s="61"/>
      <c r="B35139" s="61"/>
      <c r="C35139" s="61"/>
      <c r="D35139" s="57"/>
      <c r="E35139" s="62"/>
    </row>
    <row r="35140">
      <c r="A35140" s="61"/>
      <c r="B35140" s="61"/>
      <c r="C35140" s="61"/>
      <c r="D35140" s="57"/>
      <c r="E35140" s="62"/>
    </row>
    <row r="35141">
      <c r="A35141" s="61"/>
      <c r="B35141" s="61"/>
      <c r="C35141" s="61"/>
      <c r="D35141" s="57"/>
      <c r="E35141" s="62"/>
    </row>
    <row r="35142">
      <c r="A35142" s="61"/>
      <c r="B35142" s="61"/>
      <c r="C35142" s="61"/>
      <c r="D35142" s="57"/>
      <c r="E35142" s="62"/>
    </row>
    <row r="35143">
      <c r="A35143" s="61"/>
      <c r="B35143" s="61"/>
      <c r="C35143" s="61"/>
      <c r="D35143" s="57"/>
      <c r="E35143" s="62"/>
    </row>
    <row r="35144">
      <c r="A35144" s="61"/>
      <c r="B35144" s="61"/>
      <c r="C35144" s="61"/>
      <c r="D35144" s="57"/>
      <c r="E35144" s="62"/>
    </row>
    <row r="35145">
      <c r="A35145" s="61"/>
      <c r="B35145" s="61"/>
      <c r="C35145" s="61"/>
      <c r="D35145" s="57"/>
      <c r="E35145" s="62"/>
    </row>
    <row r="35146">
      <c r="A35146" s="61"/>
      <c r="B35146" s="61"/>
      <c r="C35146" s="61"/>
      <c r="D35146" s="57"/>
      <c r="E35146" s="62"/>
    </row>
    <row r="35147">
      <c r="A35147" s="61"/>
      <c r="B35147" s="61"/>
      <c r="C35147" s="61"/>
      <c r="D35147" s="57"/>
      <c r="E35147" s="62"/>
    </row>
    <row r="35148">
      <c r="A35148" s="61"/>
      <c r="B35148" s="61"/>
      <c r="C35148" s="61"/>
      <c r="D35148" s="57"/>
      <c r="E35148" s="62"/>
    </row>
    <row r="35149">
      <c r="A35149" s="61"/>
      <c r="B35149" s="61"/>
      <c r="C35149" s="61"/>
      <c r="D35149" s="57"/>
      <c r="E35149" s="62"/>
    </row>
    <row r="35150">
      <c r="A35150" s="61"/>
      <c r="B35150" s="61"/>
      <c r="C35150" s="61"/>
      <c r="D35150" s="57"/>
      <c r="E35150" s="62"/>
    </row>
    <row r="35151">
      <c r="A35151" s="61"/>
      <c r="B35151" s="61"/>
      <c r="C35151" s="61"/>
      <c r="D35151" s="57"/>
      <c r="E35151" s="62"/>
    </row>
    <row r="35152">
      <c r="A35152" s="61"/>
      <c r="B35152" s="61"/>
      <c r="C35152" s="61"/>
      <c r="D35152" s="57"/>
      <c r="E35152" s="62"/>
    </row>
    <row r="35153">
      <c r="A35153" s="61"/>
      <c r="B35153" s="61"/>
      <c r="C35153" s="61"/>
      <c r="D35153" s="57"/>
      <c r="E35153" s="62"/>
    </row>
    <row r="35154">
      <c r="A35154" s="61"/>
      <c r="B35154" s="61"/>
      <c r="C35154" s="61"/>
      <c r="D35154" s="57"/>
      <c r="E35154" s="62"/>
    </row>
    <row r="35155">
      <c r="A35155" s="61"/>
      <c r="B35155" s="61"/>
      <c r="C35155" s="61"/>
      <c r="D35155" s="57"/>
      <c r="E35155" s="62"/>
    </row>
    <row r="35156">
      <c r="A35156" s="61"/>
      <c r="B35156" s="61"/>
      <c r="C35156" s="61"/>
      <c r="D35156" s="57"/>
      <c r="E35156" s="62"/>
    </row>
    <row r="35157">
      <c r="A35157" s="61"/>
      <c r="B35157" s="61"/>
      <c r="C35157" s="61"/>
      <c r="D35157" s="57"/>
      <c r="E35157" s="62"/>
    </row>
    <row r="35158">
      <c r="A35158" s="61"/>
      <c r="B35158" s="61"/>
      <c r="C35158" s="61"/>
      <c r="D35158" s="57"/>
      <c r="E35158" s="62"/>
    </row>
    <row r="35159">
      <c r="A35159" s="61"/>
      <c r="B35159" s="61"/>
      <c r="C35159" s="61"/>
      <c r="D35159" s="57"/>
      <c r="E35159" s="62"/>
    </row>
    <row r="35160">
      <c r="A35160" s="61"/>
      <c r="B35160" s="61"/>
      <c r="C35160" s="61"/>
      <c r="D35160" s="57"/>
      <c r="E35160" s="62"/>
    </row>
    <row r="35161">
      <c r="A35161" s="61"/>
      <c r="B35161" s="61"/>
      <c r="C35161" s="61"/>
      <c r="D35161" s="57"/>
      <c r="E35161" s="62"/>
    </row>
    <row r="35162">
      <c r="A35162" s="61"/>
      <c r="B35162" s="61"/>
      <c r="C35162" s="61"/>
      <c r="D35162" s="57"/>
      <c r="E35162" s="62"/>
    </row>
    <row r="35163">
      <c r="A35163" s="61"/>
      <c r="B35163" s="61"/>
      <c r="C35163" s="61"/>
      <c r="D35163" s="57"/>
      <c r="E35163" s="62"/>
    </row>
    <row r="35164">
      <c r="A35164" s="61"/>
      <c r="B35164" s="61"/>
      <c r="C35164" s="61"/>
      <c r="D35164" s="57"/>
      <c r="E35164" s="62"/>
    </row>
    <row r="35165">
      <c r="A35165" s="61"/>
      <c r="B35165" s="61"/>
      <c r="C35165" s="61"/>
      <c r="D35165" s="57"/>
      <c r="E35165" s="62"/>
    </row>
    <row r="35166">
      <c r="A35166" s="61"/>
      <c r="B35166" s="61"/>
      <c r="C35166" s="61"/>
      <c r="D35166" s="57"/>
      <c r="E35166" s="62"/>
    </row>
    <row r="35167">
      <c r="A35167" s="61"/>
      <c r="B35167" s="61"/>
      <c r="C35167" s="61"/>
      <c r="D35167" s="57"/>
      <c r="E35167" s="62"/>
    </row>
    <row r="35168">
      <c r="A35168" s="61"/>
      <c r="B35168" s="61"/>
      <c r="C35168" s="61"/>
      <c r="D35168" s="57"/>
      <c r="E35168" s="62"/>
    </row>
    <row r="35169">
      <c r="A35169" s="61"/>
      <c r="B35169" s="61"/>
      <c r="C35169" s="61"/>
      <c r="D35169" s="57"/>
      <c r="E35169" s="62"/>
    </row>
    <row r="35170">
      <c r="A35170" s="61"/>
      <c r="B35170" s="61"/>
      <c r="C35170" s="61"/>
      <c r="D35170" s="57"/>
      <c r="E35170" s="62"/>
    </row>
    <row r="35171">
      <c r="A35171" s="61"/>
      <c r="B35171" s="61"/>
      <c r="C35171" s="61"/>
      <c r="D35171" s="57"/>
      <c r="E35171" s="62"/>
    </row>
    <row r="35172">
      <c r="A35172" s="61"/>
      <c r="B35172" s="61"/>
      <c r="C35172" s="61"/>
      <c r="D35172" s="57"/>
      <c r="E35172" s="62"/>
    </row>
    <row r="35173">
      <c r="A35173" s="61"/>
      <c r="B35173" s="61"/>
      <c r="C35173" s="61"/>
      <c r="D35173" s="57"/>
      <c r="E35173" s="62"/>
    </row>
    <row r="35174">
      <c r="A35174" s="61"/>
      <c r="B35174" s="61"/>
      <c r="C35174" s="61"/>
      <c r="D35174" s="57"/>
      <c r="E35174" s="62"/>
    </row>
    <row r="35175">
      <c r="A35175" s="61"/>
      <c r="B35175" s="61"/>
      <c r="C35175" s="61"/>
      <c r="D35175" s="57"/>
      <c r="E35175" s="62"/>
    </row>
    <row r="35176">
      <c r="A35176" s="61"/>
      <c r="B35176" s="61"/>
      <c r="C35176" s="61"/>
      <c r="D35176" s="57"/>
      <c r="E35176" s="62"/>
    </row>
    <row r="35177">
      <c r="A35177" s="61"/>
      <c r="B35177" s="61"/>
      <c r="C35177" s="61"/>
      <c r="D35177" s="57"/>
      <c r="E35177" s="62"/>
    </row>
    <row r="35178">
      <c r="A35178" s="61"/>
      <c r="B35178" s="61"/>
      <c r="C35178" s="61"/>
      <c r="D35178" s="57"/>
      <c r="E35178" s="62"/>
    </row>
    <row r="35179">
      <c r="A35179" s="61"/>
      <c r="B35179" s="61"/>
      <c r="C35179" s="61"/>
      <c r="D35179" s="57"/>
      <c r="E35179" s="62"/>
    </row>
    <row r="35180">
      <c r="A35180" s="61"/>
      <c r="B35180" s="61"/>
      <c r="C35180" s="61"/>
      <c r="D35180" s="57"/>
      <c r="E35180" s="62"/>
    </row>
    <row r="35181">
      <c r="A35181" s="61"/>
      <c r="B35181" s="61"/>
      <c r="C35181" s="61"/>
      <c r="D35181" s="57"/>
      <c r="E35181" s="62"/>
    </row>
    <row r="35182">
      <c r="A35182" s="61"/>
      <c r="B35182" s="61"/>
      <c r="C35182" s="61"/>
      <c r="D35182" s="57"/>
      <c r="E35182" s="62"/>
    </row>
    <row r="35183">
      <c r="A35183" s="61"/>
      <c r="B35183" s="61"/>
      <c r="C35183" s="61"/>
      <c r="D35183" s="57"/>
      <c r="E35183" s="62"/>
    </row>
    <row r="35184">
      <c r="A35184" s="61"/>
      <c r="B35184" s="61"/>
      <c r="C35184" s="61"/>
      <c r="D35184" s="57"/>
      <c r="E35184" s="62"/>
    </row>
    <row r="35185">
      <c r="A35185" s="61"/>
      <c r="B35185" s="61"/>
      <c r="C35185" s="61"/>
      <c r="D35185" s="57"/>
      <c r="E35185" s="62"/>
    </row>
    <row r="35186">
      <c r="A35186" s="61"/>
      <c r="B35186" s="61"/>
      <c r="C35186" s="61"/>
      <c r="D35186" s="57"/>
      <c r="E35186" s="62"/>
    </row>
    <row r="35187">
      <c r="A35187" s="61"/>
      <c r="B35187" s="61"/>
      <c r="C35187" s="61"/>
      <c r="D35187" s="57"/>
      <c r="E35187" s="62"/>
    </row>
    <row r="35188">
      <c r="A35188" s="61"/>
      <c r="B35188" s="61"/>
      <c r="C35188" s="61"/>
      <c r="D35188" s="57"/>
      <c r="E35188" s="62"/>
    </row>
    <row r="35189">
      <c r="A35189" s="61"/>
      <c r="B35189" s="61"/>
      <c r="C35189" s="61"/>
      <c r="D35189" s="57"/>
      <c r="E35189" s="62"/>
    </row>
    <row r="35190">
      <c r="A35190" s="61"/>
      <c r="B35190" s="61"/>
      <c r="C35190" s="61"/>
      <c r="D35190" s="57"/>
      <c r="E35190" s="62"/>
    </row>
    <row r="35191">
      <c r="A35191" s="61"/>
      <c r="B35191" s="61"/>
      <c r="C35191" s="61"/>
      <c r="D35191" s="57"/>
      <c r="E35191" s="62"/>
    </row>
    <row r="35192">
      <c r="A35192" s="61"/>
      <c r="B35192" s="61"/>
      <c r="C35192" s="61"/>
      <c r="D35192" s="57"/>
      <c r="E35192" s="62"/>
    </row>
    <row r="35193">
      <c r="A35193" s="61"/>
      <c r="B35193" s="61"/>
      <c r="C35193" s="61"/>
      <c r="D35193" s="57"/>
      <c r="E35193" s="62"/>
    </row>
    <row r="35194">
      <c r="A35194" s="61"/>
      <c r="B35194" s="61"/>
      <c r="C35194" s="61"/>
      <c r="D35194" s="57"/>
      <c r="E35194" s="62"/>
    </row>
    <row r="35195">
      <c r="A35195" s="61"/>
      <c r="B35195" s="61"/>
      <c r="C35195" s="61"/>
      <c r="D35195" s="57"/>
      <c r="E35195" s="62"/>
    </row>
    <row r="35196">
      <c r="A35196" s="61"/>
      <c r="B35196" s="61"/>
      <c r="C35196" s="61"/>
      <c r="D35196" s="57"/>
      <c r="E35196" s="62"/>
    </row>
    <row r="35197">
      <c r="A35197" s="61"/>
      <c r="B35197" s="61"/>
      <c r="C35197" s="61"/>
      <c r="D35197" s="57"/>
      <c r="E35197" s="62"/>
    </row>
    <row r="35198">
      <c r="A35198" s="61"/>
      <c r="B35198" s="61"/>
      <c r="C35198" s="61"/>
      <c r="D35198" s="57"/>
      <c r="E35198" s="62"/>
    </row>
    <row r="35199">
      <c r="A35199" s="61"/>
      <c r="B35199" s="61"/>
      <c r="C35199" s="61"/>
      <c r="D35199" s="57"/>
      <c r="E35199" s="62"/>
    </row>
    <row r="35200">
      <c r="A35200" s="61"/>
      <c r="B35200" s="61"/>
      <c r="C35200" s="61"/>
      <c r="D35200" s="57"/>
      <c r="E35200" s="62"/>
    </row>
    <row r="35201">
      <c r="A35201" s="61"/>
      <c r="B35201" s="61"/>
      <c r="C35201" s="61"/>
      <c r="D35201" s="57"/>
      <c r="E35201" s="62"/>
    </row>
    <row r="35202">
      <c r="A35202" s="61"/>
      <c r="B35202" s="61"/>
      <c r="C35202" s="61"/>
      <c r="D35202" s="57"/>
      <c r="E35202" s="62"/>
    </row>
    <row r="35203">
      <c r="A35203" s="61"/>
      <c r="B35203" s="61"/>
      <c r="C35203" s="61"/>
      <c r="D35203" s="57"/>
      <c r="E35203" s="62"/>
    </row>
    <row r="35204">
      <c r="A35204" s="61"/>
      <c r="B35204" s="61"/>
      <c r="C35204" s="61"/>
      <c r="D35204" s="57"/>
      <c r="E35204" s="62"/>
    </row>
    <row r="35205">
      <c r="A35205" s="61"/>
      <c r="B35205" s="61"/>
      <c r="C35205" s="61"/>
      <c r="D35205" s="57"/>
      <c r="E35205" s="62"/>
    </row>
    <row r="35206">
      <c r="A35206" s="61"/>
      <c r="B35206" s="61"/>
      <c r="C35206" s="61"/>
      <c r="D35206" s="57"/>
      <c r="E35206" s="62"/>
    </row>
    <row r="35207">
      <c r="A35207" s="61"/>
      <c r="B35207" s="61"/>
      <c r="C35207" s="61"/>
      <c r="D35207" s="57"/>
      <c r="E35207" s="62"/>
    </row>
    <row r="35208">
      <c r="A35208" s="61"/>
      <c r="B35208" s="61"/>
      <c r="C35208" s="61"/>
      <c r="D35208" s="57"/>
      <c r="E35208" s="62"/>
    </row>
    <row r="35209">
      <c r="A35209" s="61"/>
      <c r="B35209" s="61"/>
      <c r="C35209" s="61"/>
      <c r="D35209" s="57"/>
      <c r="E35209" s="62"/>
    </row>
    <row r="35210">
      <c r="A35210" s="61"/>
      <c r="B35210" s="61"/>
      <c r="C35210" s="61"/>
      <c r="D35210" s="57"/>
      <c r="E35210" s="62"/>
    </row>
    <row r="35211">
      <c r="A35211" s="61"/>
      <c r="B35211" s="61"/>
      <c r="C35211" s="61"/>
      <c r="D35211" s="57"/>
      <c r="E35211" s="62"/>
    </row>
    <row r="35212">
      <c r="A35212" s="61"/>
      <c r="B35212" s="61"/>
      <c r="C35212" s="61"/>
      <c r="D35212" s="57"/>
      <c r="E35212" s="62"/>
    </row>
    <row r="35213">
      <c r="A35213" s="61"/>
      <c r="B35213" s="61"/>
      <c r="C35213" s="61"/>
      <c r="D35213" s="57"/>
      <c r="E35213" s="62"/>
    </row>
    <row r="35214">
      <c r="A35214" s="61"/>
      <c r="B35214" s="61"/>
      <c r="C35214" s="61"/>
      <c r="D35214" s="57"/>
      <c r="E35214" s="62"/>
    </row>
    <row r="35215">
      <c r="A35215" s="61"/>
      <c r="B35215" s="61"/>
      <c r="C35215" s="61"/>
      <c r="D35215" s="57"/>
      <c r="E35215" s="62"/>
    </row>
    <row r="35216">
      <c r="A35216" s="61"/>
      <c r="B35216" s="61"/>
      <c r="C35216" s="61"/>
      <c r="D35216" s="57"/>
      <c r="E35216" s="62"/>
    </row>
    <row r="35217">
      <c r="A35217" s="61"/>
      <c r="B35217" s="61"/>
      <c r="C35217" s="61"/>
      <c r="D35217" s="57"/>
      <c r="E35217" s="62"/>
    </row>
    <row r="35218">
      <c r="A35218" s="61"/>
      <c r="B35218" s="61"/>
      <c r="C35218" s="61"/>
      <c r="D35218" s="57"/>
      <c r="E35218" s="62"/>
    </row>
    <row r="35219">
      <c r="A35219" s="61"/>
      <c r="B35219" s="61"/>
      <c r="C35219" s="61"/>
      <c r="D35219" s="57"/>
      <c r="E35219" s="62"/>
    </row>
    <row r="35220">
      <c r="A35220" s="61"/>
      <c r="B35220" s="61"/>
      <c r="C35220" s="61"/>
      <c r="D35220" s="57"/>
      <c r="E35220" s="62"/>
    </row>
    <row r="35221">
      <c r="A35221" s="61"/>
      <c r="B35221" s="61"/>
      <c r="C35221" s="61"/>
      <c r="D35221" s="57"/>
      <c r="E35221" s="62"/>
    </row>
    <row r="35222">
      <c r="A35222" s="61"/>
      <c r="B35222" s="61"/>
      <c r="C35222" s="61"/>
      <c r="D35222" s="57"/>
      <c r="E35222" s="62"/>
    </row>
    <row r="35223">
      <c r="A35223" s="61"/>
      <c r="B35223" s="61"/>
      <c r="C35223" s="61"/>
      <c r="D35223" s="57"/>
      <c r="E35223" s="62"/>
    </row>
    <row r="35224">
      <c r="A35224" s="61"/>
      <c r="B35224" s="61"/>
      <c r="C35224" s="61"/>
      <c r="D35224" s="57"/>
      <c r="E35224" s="62"/>
    </row>
    <row r="35225">
      <c r="A35225" s="61"/>
      <c r="B35225" s="61"/>
      <c r="C35225" s="61"/>
      <c r="D35225" s="57"/>
      <c r="E35225" s="62"/>
    </row>
    <row r="35226">
      <c r="A35226" s="61"/>
      <c r="B35226" s="61"/>
      <c r="C35226" s="61"/>
      <c r="D35226" s="57"/>
      <c r="E35226" s="62"/>
    </row>
    <row r="35227">
      <c r="A35227" s="61"/>
      <c r="B35227" s="61"/>
      <c r="C35227" s="61"/>
      <c r="D35227" s="57"/>
      <c r="E35227" s="62"/>
    </row>
    <row r="35228">
      <c r="A35228" s="61"/>
      <c r="B35228" s="61"/>
      <c r="C35228" s="61"/>
      <c r="D35228" s="57"/>
      <c r="E35228" s="62"/>
    </row>
    <row r="35229">
      <c r="A35229" s="61"/>
      <c r="B35229" s="61"/>
      <c r="C35229" s="61"/>
      <c r="D35229" s="57"/>
      <c r="E35229" s="62"/>
    </row>
    <row r="35230">
      <c r="A35230" s="61"/>
      <c r="B35230" s="61"/>
      <c r="C35230" s="61"/>
      <c r="D35230" s="57"/>
      <c r="E35230" s="62"/>
    </row>
    <row r="35231">
      <c r="A35231" s="61"/>
      <c r="B35231" s="61"/>
      <c r="C35231" s="61"/>
      <c r="D35231" s="57"/>
      <c r="E35231" s="62"/>
    </row>
    <row r="35232">
      <c r="A35232" s="61"/>
      <c r="B35232" s="61"/>
      <c r="C35232" s="61"/>
      <c r="D35232" s="57"/>
      <c r="E35232" s="62"/>
    </row>
    <row r="35233">
      <c r="A35233" s="61"/>
      <c r="B35233" s="61"/>
      <c r="C35233" s="61"/>
      <c r="D35233" s="57"/>
      <c r="E35233" s="62"/>
    </row>
    <row r="35234">
      <c r="A35234" s="61"/>
      <c r="B35234" s="61"/>
      <c r="C35234" s="61"/>
      <c r="D35234" s="57"/>
      <c r="E35234" s="62"/>
    </row>
    <row r="35235">
      <c r="A35235" s="61"/>
      <c r="B35235" s="61"/>
      <c r="C35235" s="61"/>
      <c r="D35235" s="57"/>
      <c r="E35235" s="62"/>
    </row>
    <row r="35236">
      <c r="A35236" s="61"/>
      <c r="B35236" s="61"/>
      <c r="C35236" s="61"/>
      <c r="D35236" s="57"/>
      <c r="E35236" s="62"/>
    </row>
    <row r="35237">
      <c r="A35237" s="61"/>
      <c r="B35237" s="61"/>
      <c r="C35237" s="61"/>
      <c r="D35237" s="57"/>
      <c r="E35237" s="62"/>
    </row>
    <row r="35238">
      <c r="A35238" s="61"/>
      <c r="B35238" s="61"/>
      <c r="C35238" s="61"/>
      <c r="D35238" s="57"/>
      <c r="E35238" s="62"/>
    </row>
    <row r="35239">
      <c r="A35239" s="61"/>
      <c r="B35239" s="61"/>
      <c r="C35239" s="61"/>
      <c r="D35239" s="57"/>
      <c r="E35239" s="62"/>
    </row>
    <row r="35240">
      <c r="A35240" s="61"/>
      <c r="B35240" s="61"/>
      <c r="C35240" s="61"/>
      <c r="D35240" s="57"/>
      <c r="E35240" s="62"/>
    </row>
    <row r="35241">
      <c r="A35241" s="61"/>
      <c r="B35241" s="61"/>
      <c r="C35241" s="61"/>
      <c r="D35241" s="57"/>
      <c r="E35241" s="62"/>
    </row>
    <row r="35242">
      <c r="A35242" s="61"/>
      <c r="B35242" s="61"/>
      <c r="C35242" s="61"/>
      <c r="D35242" s="57"/>
      <c r="E35242" s="62"/>
    </row>
    <row r="35243">
      <c r="A35243" s="61"/>
      <c r="B35243" s="61"/>
      <c r="C35243" s="61"/>
      <c r="D35243" s="57"/>
      <c r="E35243" s="62"/>
    </row>
    <row r="35244">
      <c r="A35244" s="61"/>
      <c r="B35244" s="61"/>
      <c r="C35244" s="61"/>
      <c r="D35244" s="57"/>
      <c r="E35244" s="62"/>
    </row>
    <row r="35245">
      <c r="A35245" s="61"/>
      <c r="B35245" s="61"/>
      <c r="C35245" s="61"/>
      <c r="D35245" s="57"/>
      <c r="E35245" s="62"/>
    </row>
    <row r="35246">
      <c r="A35246" s="61"/>
      <c r="B35246" s="61"/>
      <c r="C35246" s="61"/>
      <c r="D35246" s="57"/>
      <c r="E35246" s="62"/>
    </row>
    <row r="35247">
      <c r="A35247" s="61"/>
      <c r="B35247" s="61"/>
      <c r="C35247" s="61"/>
      <c r="D35247" s="57"/>
      <c r="E35247" s="62"/>
    </row>
    <row r="35248">
      <c r="A35248" s="61"/>
      <c r="B35248" s="61"/>
      <c r="C35248" s="61"/>
      <c r="D35248" s="57"/>
      <c r="E35248" s="62"/>
    </row>
    <row r="35249">
      <c r="A35249" s="61"/>
      <c r="B35249" s="61"/>
      <c r="C35249" s="61"/>
      <c r="D35249" s="57"/>
      <c r="E35249" s="62"/>
    </row>
    <row r="35250">
      <c r="A35250" s="61"/>
      <c r="B35250" s="61"/>
      <c r="C35250" s="61"/>
      <c r="D35250" s="57"/>
      <c r="E35250" s="62"/>
    </row>
    <row r="35251">
      <c r="A35251" s="61"/>
      <c r="B35251" s="61"/>
      <c r="C35251" s="61"/>
      <c r="D35251" s="57"/>
      <c r="E35251" s="62"/>
    </row>
    <row r="35252">
      <c r="A35252" s="61"/>
      <c r="B35252" s="61"/>
      <c r="C35252" s="61"/>
      <c r="D35252" s="57"/>
      <c r="E35252" s="62"/>
    </row>
    <row r="35253">
      <c r="A35253" s="61"/>
      <c r="B35253" s="61"/>
      <c r="C35253" s="61"/>
      <c r="D35253" s="57"/>
      <c r="E35253" s="62"/>
    </row>
    <row r="35254">
      <c r="A35254" s="61"/>
      <c r="B35254" s="61"/>
      <c r="C35254" s="61"/>
      <c r="D35254" s="57"/>
      <c r="E35254" s="62"/>
    </row>
    <row r="35255">
      <c r="A35255" s="61"/>
      <c r="B35255" s="61"/>
      <c r="C35255" s="61"/>
      <c r="D35255" s="57"/>
      <c r="E35255" s="62"/>
    </row>
    <row r="35256">
      <c r="A35256" s="61"/>
      <c r="B35256" s="61"/>
      <c r="C35256" s="61"/>
      <c r="D35256" s="57"/>
      <c r="E35256" s="62"/>
    </row>
    <row r="35257">
      <c r="A35257" s="61"/>
      <c r="B35257" s="61"/>
      <c r="C35257" s="61"/>
      <c r="D35257" s="57"/>
      <c r="E35257" s="62"/>
    </row>
    <row r="35258">
      <c r="A35258" s="61"/>
      <c r="B35258" s="61"/>
      <c r="C35258" s="61"/>
      <c r="D35258" s="57"/>
      <c r="E35258" s="62"/>
    </row>
    <row r="35259">
      <c r="A35259" s="61"/>
      <c r="B35259" s="61"/>
      <c r="C35259" s="61"/>
      <c r="D35259" s="57"/>
      <c r="E35259" s="62"/>
    </row>
    <row r="35260">
      <c r="A35260" s="61"/>
      <c r="B35260" s="61"/>
      <c r="C35260" s="61"/>
      <c r="D35260" s="57"/>
      <c r="E35260" s="62"/>
    </row>
    <row r="35261">
      <c r="A35261" s="61"/>
      <c r="B35261" s="61"/>
      <c r="C35261" s="61"/>
      <c r="D35261" s="57"/>
      <c r="E35261" s="62"/>
    </row>
    <row r="35262">
      <c r="A35262" s="61"/>
      <c r="B35262" s="61"/>
      <c r="C35262" s="61"/>
      <c r="D35262" s="57"/>
      <c r="E35262" s="62"/>
    </row>
    <row r="35263">
      <c r="A35263" s="61"/>
      <c r="B35263" s="61"/>
      <c r="C35263" s="61"/>
      <c r="D35263" s="57"/>
      <c r="E35263" s="62"/>
    </row>
    <row r="35264">
      <c r="A35264" s="61"/>
      <c r="B35264" s="61"/>
      <c r="C35264" s="61"/>
      <c r="D35264" s="57"/>
      <c r="E35264" s="62"/>
    </row>
    <row r="35265">
      <c r="A35265" s="61"/>
      <c r="B35265" s="61"/>
      <c r="C35265" s="61"/>
      <c r="D35265" s="57"/>
      <c r="E35265" s="62"/>
    </row>
    <row r="35266">
      <c r="A35266" s="61"/>
      <c r="B35266" s="61"/>
      <c r="C35266" s="61"/>
      <c r="D35266" s="57"/>
      <c r="E35266" s="62"/>
    </row>
    <row r="35267">
      <c r="A35267" s="61"/>
      <c r="B35267" s="61"/>
      <c r="C35267" s="61"/>
      <c r="D35267" s="57"/>
      <c r="E35267" s="62"/>
    </row>
    <row r="35268">
      <c r="A35268" s="61"/>
      <c r="B35268" s="61"/>
      <c r="C35268" s="61"/>
      <c r="D35268" s="57"/>
      <c r="E35268" s="62"/>
    </row>
    <row r="35269">
      <c r="A35269" s="61"/>
      <c r="B35269" s="61"/>
      <c r="C35269" s="61"/>
      <c r="D35269" s="57"/>
      <c r="E35269" s="62"/>
    </row>
    <row r="35270">
      <c r="A35270" s="61"/>
      <c r="B35270" s="61"/>
      <c r="C35270" s="61"/>
      <c r="D35270" s="57"/>
      <c r="E35270" s="62"/>
    </row>
    <row r="35271">
      <c r="A35271" s="61"/>
      <c r="B35271" s="61"/>
      <c r="C35271" s="61"/>
      <c r="D35271" s="57"/>
      <c r="E35271" s="62"/>
    </row>
    <row r="35272">
      <c r="A35272" s="61"/>
      <c r="B35272" s="61"/>
      <c r="C35272" s="61"/>
      <c r="D35272" s="57"/>
      <c r="E35272" s="62"/>
    </row>
    <row r="35273">
      <c r="A35273" s="61"/>
      <c r="B35273" s="61"/>
      <c r="C35273" s="61"/>
      <c r="D35273" s="57"/>
      <c r="E35273" s="62"/>
    </row>
    <row r="35274">
      <c r="A35274" s="61"/>
      <c r="B35274" s="61"/>
      <c r="C35274" s="61"/>
      <c r="D35274" s="57"/>
      <c r="E35274" s="62"/>
    </row>
    <row r="35275">
      <c r="A35275" s="61"/>
      <c r="B35275" s="61"/>
      <c r="C35275" s="61"/>
      <c r="D35275" s="57"/>
      <c r="E35275" s="62"/>
    </row>
    <row r="35276">
      <c r="A35276" s="61"/>
      <c r="B35276" s="61"/>
      <c r="C35276" s="61"/>
      <c r="D35276" s="57"/>
      <c r="E35276" s="62"/>
    </row>
    <row r="35277">
      <c r="A35277" s="61"/>
      <c r="B35277" s="61"/>
      <c r="C35277" s="61"/>
      <c r="D35277" s="57"/>
      <c r="E35277" s="62"/>
    </row>
    <row r="35278">
      <c r="A35278" s="61"/>
      <c r="B35278" s="61"/>
      <c r="C35278" s="61"/>
      <c r="D35278" s="57"/>
      <c r="E35278" s="62"/>
    </row>
    <row r="35279">
      <c r="A35279" s="61"/>
      <c r="B35279" s="61"/>
      <c r="C35279" s="61"/>
      <c r="D35279" s="57"/>
      <c r="E35279" s="62"/>
    </row>
    <row r="35280">
      <c r="A35280" s="61"/>
      <c r="B35280" s="61"/>
      <c r="C35280" s="61"/>
      <c r="D35280" s="57"/>
      <c r="E35280" s="62"/>
    </row>
    <row r="35281">
      <c r="A35281" s="61"/>
      <c r="B35281" s="61"/>
      <c r="C35281" s="61"/>
      <c r="D35281" s="57"/>
      <c r="E35281" s="62"/>
    </row>
    <row r="35282">
      <c r="A35282" s="61"/>
      <c r="B35282" s="61"/>
      <c r="C35282" s="61"/>
      <c r="D35282" s="57"/>
      <c r="E35282" s="62"/>
    </row>
    <row r="35283">
      <c r="A35283" s="61"/>
      <c r="B35283" s="61"/>
      <c r="C35283" s="61"/>
      <c r="D35283" s="57"/>
      <c r="E35283" s="62"/>
    </row>
    <row r="35284">
      <c r="A35284" s="61"/>
      <c r="B35284" s="61"/>
      <c r="C35284" s="61"/>
      <c r="D35284" s="57"/>
      <c r="E35284" s="62"/>
    </row>
    <row r="35285">
      <c r="A35285" s="61"/>
      <c r="B35285" s="61"/>
      <c r="C35285" s="61"/>
      <c r="D35285" s="57"/>
      <c r="E35285" s="62"/>
    </row>
    <row r="35286">
      <c r="A35286" s="61"/>
      <c r="B35286" s="61"/>
      <c r="C35286" s="61"/>
      <c r="D35286" s="57"/>
      <c r="E35286" s="62"/>
    </row>
    <row r="35287">
      <c r="A35287" s="61"/>
      <c r="B35287" s="61"/>
      <c r="C35287" s="61"/>
      <c r="D35287" s="57"/>
      <c r="E35287" s="62"/>
    </row>
    <row r="35288">
      <c r="A35288" s="61"/>
      <c r="B35288" s="61"/>
      <c r="C35288" s="61"/>
      <c r="D35288" s="57"/>
      <c r="E35288" s="62"/>
    </row>
    <row r="35289">
      <c r="A35289" s="61"/>
      <c r="B35289" s="61"/>
      <c r="C35289" s="61"/>
      <c r="D35289" s="57"/>
      <c r="E35289" s="62"/>
    </row>
    <row r="35290">
      <c r="A35290" s="61"/>
      <c r="B35290" s="61"/>
      <c r="C35290" s="61"/>
      <c r="D35290" s="57"/>
      <c r="E35290" s="62"/>
    </row>
    <row r="35291">
      <c r="A35291" s="61"/>
      <c r="B35291" s="61"/>
      <c r="C35291" s="61"/>
      <c r="D35291" s="57"/>
      <c r="E35291" s="62"/>
    </row>
    <row r="35292">
      <c r="A35292" s="61"/>
      <c r="B35292" s="61"/>
      <c r="C35292" s="61"/>
      <c r="D35292" s="57"/>
      <c r="E35292" s="62"/>
    </row>
    <row r="35293">
      <c r="A35293" s="61"/>
      <c r="B35293" s="61"/>
      <c r="C35293" s="61"/>
      <c r="D35293" s="57"/>
      <c r="E35293" s="62"/>
    </row>
    <row r="35294">
      <c r="A35294" s="61"/>
      <c r="B35294" s="61"/>
      <c r="C35294" s="61"/>
      <c r="D35294" s="57"/>
      <c r="E35294" s="62"/>
    </row>
    <row r="35295">
      <c r="A35295" s="61"/>
      <c r="B35295" s="61"/>
      <c r="C35295" s="61"/>
      <c r="D35295" s="57"/>
      <c r="E35295" s="62"/>
    </row>
    <row r="35296">
      <c r="A35296" s="61"/>
      <c r="B35296" s="61"/>
      <c r="C35296" s="61"/>
      <c r="D35296" s="57"/>
      <c r="E35296" s="62"/>
    </row>
    <row r="35297">
      <c r="A35297" s="61"/>
      <c r="B35297" s="61"/>
      <c r="C35297" s="61"/>
      <c r="D35297" s="57"/>
      <c r="E35297" s="62"/>
    </row>
    <row r="35298">
      <c r="A35298" s="61"/>
      <c r="B35298" s="61"/>
      <c r="C35298" s="61"/>
      <c r="D35298" s="57"/>
      <c r="E35298" s="62"/>
    </row>
    <row r="35299">
      <c r="A35299" s="61"/>
      <c r="B35299" s="61"/>
      <c r="C35299" s="61"/>
      <c r="D35299" s="57"/>
      <c r="E35299" s="62"/>
    </row>
    <row r="35300">
      <c r="A35300" s="61"/>
      <c r="B35300" s="61"/>
      <c r="C35300" s="61"/>
      <c r="D35300" s="57"/>
      <c r="E35300" s="62"/>
    </row>
    <row r="35301">
      <c r="A35301" s="61"/>
      <c r="B35301" s="61"/>
      <c r="C35301" s="61"/>
      <c r="D35301" s="57"/>
      <c r="E35301" s="62"/>
    </row>
    <row r="35302">
      <c r="A35302" s="61"/>
      <c r="B35302" s="61"/>
      <c r="C35302" s="61"/>
      <c r="D35302" s="57"/>
      <c r="E35302" s="62"/>
    </row>
    <row r="35303">
      <c r="A35303" s="61"/>
      <c r="B35303" s="61"/>
      <c r="C35303" s="61"/>
      <c r="D35303" s="57"/>
      <c r="E35303" s="62"/>
    </row>
    <row r="35304">
      <c r="A35304" s="61"/>
      <c r="B35304" s="61"/>
      <c r="C35304" s="61"/>
      <c r="D35304" s="57"/>
      <c r="E35304" s="62"/>
    </row>
    <row r="35305">
      <c r="A35305" s="61"/>
      <c r="B35305" s="61"/>
      <c r="C35305" s="61"/>
      <c r="D35305" s="57"/>
      <c r="E35305" s="62"/>
    </row>
    <row r="35306">
      <c r="A35306" s="61"/>
      <c r="B35306" s="61"/>
      <c r="C35306" s="61"/>
      <c r="D35306" s="57"/>
      <c r="E35306" s="62"/>
    </row>
    <row r="35307">
      <c r="A35307" s="61"/>
      <c r="B35307" s="61"/>
      <c r="C35307" s="61"/>
      <c r="D35307" s="57"/>
      <c r="E35307" s="62"/>
    </row>
    <row r="35308">
      <c r="A35308" s="61"/>
      <c r="B35308" s="61"/>
      <c r="C35308" s="61"/>
      <c r="D35308" s="57"/>
      <c r="E35308" s="62"/>
    </row>
    <row r="35309">
      <c r="A35309" s="61"/>
      <c r="B35309" s="61"/>
      <c r="C35309" s="61"/>
      <c r="D35309" s="57"/>
      <c r="E35309" s="62"/>
    </row>
    <row r="35310">
      <c r="A35310" s="61"/>
      <c r="B35310" s="61"/>
      <c r="C35310" s="61"/>
      <c r="D35310" s="57"/>
      <c r="E35310" s="62"/>
    </row>
    <row r="35311">
      <c r="A35311" s="61"/>
      <c r="B35311" s="61"/>
      <c r="C35311" s="61"/>
      <c r="D35311" s="57"/>
      <c r="E35311" s="62"/>
    </row>
    <row r="35312">
      <c r="A35312" s="61"/>
      <c r="B35312" s="61"/>
      <c r="C35312" s="61"/>
      <c r="D35312" s="57"/>
      <c r="E35312" s="62"/>
    </row>
    <row r="35313">
      <c r="A35313" s="61"/>
      <c r="B35313" s="61"/>
      <c r="C35313" s="61"/>
      <c r="D35313" s="57"/>
      <c r="E35313" s="62"/>
    </row>
    <row r="35314">
      <c r="A35314" s="61"/>
      <c r="B35314" s="61"/>
      <c r="C35314" s="61"/>
      <c r="D35314" s="57"/>
      <c r="E35314" s="62"/>
    </row>
    <row r="35315">
      <c r="A35315" s="61"/>
      <c r="B35315" s="61"/>
      <c r="C35315" s="61"/>
      <c r="D35315" s="57"/>
      <c r="E35315" s="62"/>
    </row>
    <row r="35316">
      <c r="A35316" s="61"/>
      <c r="B35316" s="61"/>
      <c r="C35316" s="61"/>
      <c r="D35316" s="57"/>
      <c r="E35316" s="62"/>
    </row>
    <row r="35317">
      <c r="A35317" s="61"/>
      <c r="B35317" s="61"/>
      <c r="C35317" s="61"/>
      <c r="D35317" s="57"/>
      <c r="E35317" s="62"/>
    </row>
    <row r="35318">
      <c r="A35318" s="61"/>
      <c r="B35318" s="61"/>
      <c r="C35318" s="61"/>
      <c r="D35318" s="57"/>
      <c r="E35318" s="62"/>
    </row>
    <row r="35319">
      <c r="A35319" s="61"/>
      <c r="B35319" s="61"/>
      <c r="C35319" s="61"/>
      <c r="D35319" s="57"/>
      <c r="E35319" s="62"/>
    </row>
    <row r="35320">
      <c r="A35320" s="61"/>
      <c r="B35320" s="61"/>
      <c r="C35320" s="61"/>
      <c r="D35320" s="57"/>
      <c r="E35320" s="62"/>
    </row>
    <row r="35321">
      <c r="A35321" s="61"/>
      <c r="B35321" s="61"/>
      <c r="C35321" s="61"/>
      <c r="D35321" s="57"/>
      <c r="E35321" s="62"/>
    </row>
    <row r="35322">
      <c r="A35322" s="61"/>
      <c r="B35322" s="61"/>
      <c r="C35322" s="61"/>
      <c r="D35322" s="57"/>
      <c r="E35322" s="62"/>
    </row>
    <row r="35323">
      <c r="A35323" s="61"/>
      <c r="B35323" s="61"/>
      <c r="C35323" s="61"/>
      <c r="D35323" s="57"/>
      <c r="E35323" s="62"/>
    </row>
    <row r="35324">
      <c r="A35324" s="61"/>
      <c r="B35324" s="61"/>
      <c r="C35324" s="61"/>
      <c r="D35324" s="57"/>
      <c r="E35324" s="62"/>
    </row>
    <row r="35325">
      <c r="A35325" s="61"/>
      <c r="B35325" s="61"/>
      <c r="C35325" s="61"/>
      <c r="D35325" s="57"/>
      <c r="E35325" s="62"/>
    </row>
    <row r="35326">
      <c r="A35326" s="61"/>
      <c r="B35326" s="61"/>
      <c r="C35326" s="61"/>
      <c r="D35326" s="57"/>
      <c r="E35326" s="62"/>
    </row>
    <row r="35327">
      <c r="A35327" s="61"/>
      <c r="B35327" s="61"/>
      <c r="C35327" s="61"/>
      <c r="D35327" s="57"/>
      <c r="E35327" s="62"/>
    </row>
    <row r="35328">
      <c r="A35328" s="61"/>
      <c r="B35328" s="61"/>
      <c r="C35328" s="61"/>
      <c r="D35328" s="57"/>
      <c r="E35328" s="62"/>
    </row>
    <row r="35329">
      <c r="A35329" s="61"/>
      <c r="B35329" s="61"/>
      <c r="C35329" s="61"/>
      <c r="D35329" s="57"/>
      <c r="E35329" s="62"/>
    </row>
    <row r="35330">
      <c r="A35330" s="61"/>
      <c r="B35330" s="61"/>
      <c r="C35330" s="61"/>
      <c r="D35330" s="57"/>
      <c r="E35330" s="62"/>
    </row>
    <row r="35331">
      <c r="A35331" s="61"/>
      <c r="B35331" s="61"/>
      <c r="C35331" s="61"/>
      <c r="D35331" s="57"/>
      <c r="E35331" s="62"/>
    </row>
    <row r="35332">
      <c r="A35332" s="61"/>
      <c r="B35332" s="61"/>
      <c r="C35332" s="61"/>
      <c r="D35332" s="57"/>
      <c r="E35332" s="62"/>
    </row>
    <row r="35333">
      <c r="A35333" s="61"/>
      <c r="B35333" s="61"/>
      <c r="C35333" s="61"/>
      <c r="D35333" s="57"/>
      <c r="E35333" s="62"/>
    </row>
    <row r="35334">
      <c r="A35334" s="61"/>
      <c r="B35334" s="61"/>
      <c r="C35334" s="61"/>
      <c r="D35334" s="57"/>
      <c r="E35334" s="62"/>
    </row>
    <row r="35335">
      <c r="A35335" s="61"/>
      <c r="B35335" s="61"/>
      <c r="C35335" s="61"/>
      <c r="D35335" s="57"/>
      <c r="E35335" s="62"/>
    </row>
    <row r="35336">
      <c r="A35336" s="61"/>
      <c r="B35336" s="61"/>
      <c r="C35336" s="61"/>
      <c r="D35336" s="57"/>
      <c r="E35336" s="62"/>
    </row>
    <row r="35337">
      <c r="A35337" s="61"/>
      <c r="B35337" s="61"/>
      <c r="C35337" s="61"/>
      <c r="D35337" s="57"/>
      <c r="E35337" s="62"/>
    </row>
    <row r="35338">
      <c r="A35338" s="61"/>
      <c r="B35338" s="61"/>
      <c r="C35338" s="61"/>
      <c r="D35338" s="57"/>
      <c r="E35338" s="62"/>
    </row>
    <row r="35339">
      <c r="A35339" s="61"/>
      <c r="B35339" s="61"/>
      <c r="C35339" s="61"/>
      <c r="D35339" s="57"/>
      <c r="E35339" s="62"/>
    </row>
    <row r="35340">
      <c r="A35340" s="61"/>
      <c r="B35340" s="61"/>
      <c r="C35340" s="61"/>
      <c r="D35340" s="57"/>
      <c r="E35340" s="62"/>
    </row>
    <row r="35341">
      <c r="A35341" s="61"/>
      <c r="B35341" s="61"/>
      <c r="C35341" s="61"/>
      <c r="D35341" s="57"/>
      <c r="E35341" s="62"/>
    </row>
    <row r="35342">
      <c r="A35342" s="61"/>
      <c r="B35342" s="61"/>
      <c r="C35342" s="61"/>
      <c r="D35342" s="57"/>
      <c r="E35342" s="62"/>
    </row>
    <row r="35343">
      <c r="A35343" s="61"/>
      <c r="B35343" s="61"/>
      <c r="C35343" s="61"/>
      <c r="D35343" s="57"/>
      <c r="E35343" s="62"/>
    </row>
    <row r="35344">
      <c r="A35344" s="61"/>
      <c r="B35344" s="61"/>
      <c r="C35344" s="61"/>
      <c r="D35344" s="57"/>
      <c r="E35344" s="62"/>
    </row>
    <row r="35345">
      <c r="A35345" s="61"/>
      <c r="B35345" s="61"/>
      <c r="C35345" s="61"/>
      <c r="D35345" s="57"/>
      <c r="E35345" s="62"/>
    </row>
    <row r="35346">
      <c r="A35346" s="61"/>
      <c r="B35346" s="61"/>
      <c r="C35346" s="61"/>
      <c r="D35346" s="57"/>
      <c r="E35346" s="62"/>
    </row>
    <row r="35347">
      <c r="A35347" s="61"/>
      <c r="B35347" s="61"/>
      <c r="C35347" s="61"/>
      <c r="D35347" s="57"/>
      <c r="E35347" s="62"/>
    </row>
    <row r="35348">
      <c r="A35348" s="61"/>
      <c r="B35348" s="61"/>
      <c r="C35348" s="61"/>
      <c r="D35348" s="57"/>
      <c r="E35348" s="62"/>
    </row>
    <row r="35349">
      <c r="A35349" s="61"/>
      <c r="B35349" s="61"/>
      <c r="C35349" s="61"/>
      <c r="D35349" s="57"/>
      <c r="E35349" s="62"/>
    </row>
    <row r="35350">
      <c r="A35350" s="61"/>
      <c r="B35350" s="61"/>
      <c r="C35350" s="61"/>
      <c r="D35350" s="57"/>
      <c r="E35350" s="62"/>
    </row>
    <row r="35351">
      <c r="A35351" s="61"/>
      <c r="B35351" s="61"/>
      <c r="C35351" s="61"/>
      <c r="D35351" s="57"/>
      <c r="E35351" s="62"/>
    </row>
    <row r="35352">
      <c r="A35352" s="61"/>
      <c r="B35352" s="61"/>
      <c r="C35352" s="61"/>
      <c r="D35352" s="57"/>
      <c r="E35352" s="62"/>
    </row>
    <row r="35353">
      <c r="A35353" s="61"/>
      <c r="B35353" s="61"/>
      <c r="C35353" s="61"/>
      <c r="D35353" s="57"/>
      <c r="E35353" s="62"/>
    </row>
    <row r="35354">
      <c r="A35354" s="61"/>
      <c r="B35354" s="61"/>
      <c r="C35354" s="61"/>
      <c r="D35354" s="57"/>
      <c r="E35354" s="62"/>
    </row>
    <row r="35355">
      <c r="A35355" s="61"/>
      <c r="B35355" s="61"/>
      <c r="C35355" s="61"/>
      <c r="D35355" s="57"/>
      <c r="E35355" s="62"/>
    </row>
    <row r="35356">
      <c r="A35356" s="61"/>
      <c r="B35356" s="61"/>
      <c r="C35356" s="61"/>
      <c r="D35356" s="57"/>
      <c r="E35356" s="62"/>
    </row>
    <row r="35357">
      <c r="A35357" s="61"/>
      <c r="B35357" s="61"/>
      <c r="C35357" s="61"/>
      <c r="D35357" s="57"/>
      <c r="E35357" s="62"/>
    </row>
    <row r="35358">
      <c r="A35358" s="61"/>
      <c r="B35358" s="61"/>
      <c r="C35358" s="61"/>
      <c r="D35358" s="57"/>
      <c r="E35358" s="62"/>
    </row>
    <row r="35359">
      <c r="A35359" s="61"/>
      <c r="B35359" s="61"/>
      <c r="C35359" s="61"/>
      <c r="D35359" s="57"/>
      <c r="E35359" s="62"/>
    </row>
    <row r="35360">
      <c r="A35360" s="61"/>
      <c r="B35360" s="61"/>
      <c r="C35360" s="61"/>
      <c r="D35360" s="57"/>
      <c r="E35360" s="62"/>
    </row>
    <row r="35361">
      <c r="A35361" s="61"/>
      <c r="B35361" s="61"/>
      <c r="C35361" s="61"/>
      <c r="D35361" s="57"/>
      <c r="E35361" s="62"/>
    </row>
    <row r="35362">
      <c r="A35362" s="61"/>
      <c r="B35362" s="61"/>
      <c r="C35362" s="61"/>
      <c r="D35362" s="57"/>
      <c r="E35362" s="62"/>
    </row>
    <row r="35363">
      <c r="A35363" s="61"/>
      <c r="B35363" s="61"/>
      <c r="C35363" s="61"/>
      <c r="D35363" s="57"/>
      <c r="E35363" s="62"/>
    </row>
    <row r="35364">
      <c r="A35364" s="61"/>
      <c r="B35364" s="61"/>
      <c r="C35364" s="61"/>
      <c r="D35364" s="57"/>
      <c r="E35364" s="62"/>
    </row>
    <row r="35365">
      <c r="A35365" s="61"/>
      <c r="B35365" s="61"/>
      <c r="C35365" s="61"/>
      <c r="D35365" s="57"/>
      <c r="E35365" s="62"/>
    </row>
    <row r="35366">
      <c r="A35366" s="61"/>
      <c r="B35366" s="61"/>
      <c r="C35366" s="61"/>
      <c r="D35366" s="57"/>
      <c r="E35366" s="62"/>
    </row>
    <row r="35367">
      <c r="A35367" s="61"/>
      <c r="B35367" s="61"/>
      <c r="C35367" s="61"/>
      <c r="D35367" s="57"/>
      <c r="E35367" s="62"/>
    </row>
    <row r="35368">
      <c r="A35368" s="61"/>
      <c r="B35368" s="61"/>
      <c r="C35368" s="61"/>
      <c r="D35368" s="57"/>
      <c r="E35368" s="62"/>
    </row>
    <row r="35369">
      <c r="A35369" s="61"/>
      <c r="B35369" s="61"/>
      <c r="C35369" s="61"/>
      <c r="D35369" s="57"/>
      <c r="E35369" s="62"/>
    </row>
    <row r="35370">
      <c r="A35370" s="61"/>
      <c r="B35370" s="61"/>
      <c r="C35370" s="61"/>
      <c r="D35370" s="57"/>
      <c r="E35370" s="62"/>
    </row>
    <row r="35371">
      <c r="A35371" s="61"/>
      <c r="B35371" s="61"/>
      <c r="C35371" s="61"/>
      <c r="D35371" s="57"/>
      <c r="E35371" s="62"/>
    </row>
    <row r="35372">
      <c r="A35372" s="61"/>
      <c r="B35372" s="61"/>
      <c r="C35372" s="61"/>
      <c r="D35372" s="57"/>
      <c r="E35372" s="62"/>
    </row>
    <row r="35373">
      <c r="A35373" s="61"/>
      <c r="B35373" s="61"/>
      <c r="C35373" s="61"/>
      <c r="D35373" s="57"/>
      <c r="E35373" s="62"/>
    </row>
    <row r="35374">
      <c r="A35374" s="61"/>
      <c r="B35374" s="61"/>
      <c r="C35374" s="61"/>
      <c r="D35374" s="57"/>
      <c r="E35374" s="62"/>
    </row>
    <row r="35375">
      <c r="A35375" s="61"/>
      <c r="B35375" s="61"/>
      <c r="C35375" s="61"/>
      <c r="D35375" s="57"/>
      <c r="E35375" s="62"/>
    </row>
    <row r="35376">
      <c r="A35376" s="61"/>
      <c r="B35376" s="61"/>
      <c r="C35376" s="61"/>
      <c r="D35376" s="57"/>
      <c r="E35376" s="62"/>
    </row>
    <row r="35377">
      <c r="A35377" s="61"/>
      <c r="B35377" s="61"/>
      <c r="C35377" s="61"/>
      <c r="D35377" s="57"/>
      <c r="E35377" s="62"/>
    </row>
    <row r="35378">
      <c r="A35378" s="61"/>
      <c r="B35378" s="61"/>
      <c r="C35378" s="61"/>
      <c r="D35378" s="57"/>
      <c r="E35378" s="62"/>
    </row>
    <row r="35379">
      <c r="A35379" s="61"/>
      <c r="B35379" s="61"/>
      <c r="C35379" s="61"/>
      <c r="D35379" s="57"/>
      <c r="E35379" s="62"/>
    </row>
    <row r="35380">
      <c r="A35380" s="61"/>
      <c r="B35380" s="61"/>
      <c r="C35380" s="61"/>
      <c r="D35380" s="57"/>
      <c r="E35380" s="62"/>
    </row>
    <row r="35381">
      <c r="A35381" s="61"/>
      <c r="B35381" s="61"/>
      <c r="C35381" s="61"/>
      <c r="D35381" s="57"/>
      <c r="E35381" s="62"/>
    </row>
    <row r="35382">
      <c r="A35382" s="61"/>
      <c r="B35382" s="61"/>
      <c r="C35382" s="61"/>
      <c r="D35382" s="57"/>
      <c r="E35382" s="62"/>
    </row>
    <row r="35383">
      <c r="A35383" s="61"/>
      <c r="B35383" s="61"/>
      <c r="C35383" s="61"/>
      <c r="D35383" s="57"/>
      <c r="E35383" s="62"/>
    </row>
    <row r="35384">
      <c r="A35384" s="61"/>
      <c r="B35384" s="61"/>
      <c r="C35384" s="61"/>
      <c r="D35384" s="57"/>
      <c r="E35384" s="62"/>
    </row>
    <row r="35385">
      <c r="A35385" s="61"/>
      <c r="B35385" s="61"/>
      <c r="C35385" s="61"/>
      <c r="D35385" s="57"/>
      <c r="E35385" s="62"/>
    </row>
    <row r="35386">
      <c r="A35386" s="61"/>
      <c r="B35386" s="61"/>
      <c r="C35386" s="61"/>
      <c r="D35386" s="57"/>
      <c r="E35386" s="62"/>
    </row>
    <row r="35387">
      <c r="A35387" s="61"/>
      <c r="B35387" s="61"/>
      <c r="C35387" s="61"/>
      <c r="D35387" s="57"/>
      <c r="E35387" s="62"/>
    </row>
    <row r="35388">
      <c r="A35388" s="61"/>
      <c r="B35388" s="61"/>
      <c r="C35388" s="61"/>
      <c r="D35388" s="57"/>
      <c r="E35388" s="62"/>
    </row>
    <row r="35389">
      <c r="A35389" s="61"/>
      <c r="B35389" s="61"/>
      <c r="C35389" s="61"/>
      <c r="D35389" s="57"/>
      <c r="E35389" s="62"/>
    </row>
    <row r="35390">
      <c r="A35390" s="61"/>
      <c r="B35390" s="61"/>
      <c r="C35390" s="61"/>
      <c r="D35390" s="57"/>
      <c r="E35390" s="62"/>
    </row>
    <row r="35391">
      <c r="A35391" s="61"/>
      <c r="B35391" s="61"/>
      <c r="C35391" s="61"/>
      <c r="D35391" s="57"/>
      <c r="E35391" s="62"/>
    </row>
    <row r="35392">
      <c r="A35392" s="61"/>
      <c r="B35392" s="61"/>
      <c r="C35392" s="61"/>
      <c r="D35392" s="57"/>
      <c r="E35392" s="62"/>
    </row>
    <row r="35393">
      <c r="A35393" s="61"/>
      <c r="B35393" s="61"/>
      <c r="C35393" s="61"/>
      <c r="D35393" s="57"/>
      <c r="E35393" s="62"/>
    </row>
    <row r="35394">
      <c r="A35394" s="61"/>
      <c r="B35394" s="61"/>
      <c r="C35394" s="61"/>
      <c r="D35394" s="57"/>
      <c r="E35394" s="62"/>
    </row>
    <row r="35395">
      <c r="A35395" s="61"/>
      <c r="B35395" s="61"/>
      <c r="C35395" s="61"/>
      <c r="D35395" s="57"/>
      <c r="E35395" s="62"/>
    </row>
    <row r="35396">
      <c r="A35396" s="61"/>
      <c r="B35396" s="61"/>
      <c r="C35396" s="61"/>
      <c r="D35396" s="57"/>
      <c r="E35396" s="62"/>
    </row>
    <row r="35397">
      <c r="A35397" s="61"/>
      <c r="B35397" s="61"/>
      <c r="C35397" s="61"/>
      <c r="D35397" s="57"/>
      <c r="E35397" s="62"/>
    </row>
    <row r="35398">
      <c r="A35398" s="61"/>
      <c r="B35398" s="61"/>
      <c r="C35398" s="61"/>
      <c r="D35398" s="57"/>
      <c r="E35398" s="62"/>
    </row>
    <row r="35399">
      <c r="A35399" s="61"/>
      <c r="B35399" s="61"/>
      <c r="C35399" s="61"/>
      <c r="D35399" s="57"/>
      <c r="E35399" s="62"/>
    </row>
    <row r="35400">
      <c r="A35400" s="61"/>
      <c r="B35400" s="61"/>
      <c r="C35400" s="61"/>
      <c r="D35400" s="57"/>
      <c r="E35400" s="62"/>
    </row>
    <row r="35401">
      <c r="A35401" s="61"/>
      <c r="B35401" s="61"/>
      <c r="C35401" s="61"/>
      <c r="D35401" s="57"/>
      <c r="E35401" s="62"/>
    </row>
    <row r="35402">
      <c r="A35402" s="61"/>
      <c r="B35402" s="61"/>
      <c r="C35402" s="61"/>
      <c r="D35402" s="57"/>
      <c r="E35402" s="62"/>
    </row>
    <row r="35403">
      <c r="A35403" s="61"/>
      <c r="B35403" s="61"/>
      <c r="C35403" s="61"/>
      <c r="D35403" s="57"/>
      <c r="E35403" s="62"/>
    </row>
    <row r="35404">
      <c r="A35404" s="61"/>
      <c r="B35404" s="61"/>
      <c r="C35404" s="61"/>
      <c r="D35404" s="57"/>
      <c r="E35404" s="62"/>
    </row>
    <row r="35405">
      <c r="A35405" s="61"/>
      <c r="B35405" s="61"/>
      <c r="C35405" s="61"/>
      <c r="D35405" s="57"/>
      <c r="E35405" s="62"/>
    </row>
    <row r="35406">
      <c r="A35406" s="61"/>
      <c r="B35406" s="61"/>
      <c r="C35406" s="61"/>
      <c r="D35406" s="57"/>
      <c r="E35406" s="62"/>
    </row>
    <row r="35407">
      <c r="A35407" s="61"/>
      <c r="B35407" s="61"/>
      <c r="C35407" s="61"/>
      <c r="D35407" s="57"/>
      <c r="E35407" s="62"/>
    </row>
    <row r="35408">
      <c r="A35408" s="61"/>
      <c r="B35408" s="61"/>
      <c r="C35408" s="61"/>
      <c r="D35408" s="57"/>
      <c r="E35408" s="62"/>
    </row>
    <row r="35409">
      <c r="A35409" s="61"/>
      <c r="B35409" s="61"/>
      <c r="C35409" s="61"/>
      <c r="D35409" s="57"/>
      <c r="E35409" s="62"/>
    </row>
    <row r="35410">
      <c r="A35410" s="61"/>
      <c r="B35410" s="61"/>
      <c r="C35410" s="61"/>
      <c r="D35410" s="57"/>
      <c r="E35410" s="62"/>
    </row>
    <row r="35411">
      <c r="A35411" s="61"/>
      <c r="B35411" s="61"/>
      <c r="C35411" s="61"/>
      <c r="D35411" s="57"/>
      <c r="E35411" s="62"/>
    </row>
    <row r="35412">
      <c r="A35412" s="61"/>
      <c r="B35412" s="61"/>
      <c r="C35412" s="61"/>
      <c r="D35412" s="57"/>
      <c r="E35412" s="62"/>
    </row>
    <row r="35413">
      <c r="A35413" s="61"/>
      <c r="B35413" s="61"/>
      <c r="C35413" s="61"/>
      <c r="D35413" s="57"/>
      <c r="E35413" s="62"/>
    </row>
    <row r="35414">
      <c r="A35414" s="61"/>
      <c r="B35414" s="61"/>
      <c r="C35414" s="61"/>
      <c r="D35414" s="57"/>
      <c r="E35414" s="62"/>
    </row>
    <row r="35415">
      <c r="A35415" s="61"/>
      <c r="B35415" s="61"/>
      <c r="C35415" s="61"/>
      <c r="D35415" s="57"/>
      <c r="E35415" s="62"/>
    </row>
    <row r="35416">
      <c r="A35416" s="61"/>
      <c r="B35416" s="61"/>
      <c r="C35416" s="61"/>
      <c r="D35416" s="57"/>
      <c r="E35416" s="62"/>
    </row>
    <row r="35417">
      <c r="A35417" s="61"/>
      <c r="B35417" s="61"/>
      <c r="C35417" s="61"/>
      <c r="D35417" s="57"/>
      <c r="E35417" s="62"/>
    </row>
    <row r="35418">
      <c r="A35418" s="61"/>
      <c r="B35418" s="61"/>
      <c r="C35418" s="61"/>
      <c r="D35418" s="57"/>
      <c r="E35418" s="62"/>
    </row>
    <row r="35419">
      <c r="A35419" s="61"/>
      <c r="B35419" s="61"/>
      <c r="C35419" s="61"/>
      <c r="D35419" s="57"/>
      <c r="E35419" s="62"/>
    </row>
    <row r="35420">
      <c r="A35420" s="61"/>
      <c r="B35420" s="61"/>
      <c r="C35420" s="61"/>
      <c r="D35420" s="57"/>
      <c r="E35420" s="62"/>
    </row>
    <row r="35421">
      <c r="A35421" s="61"/>
      <c r="B35421" s="61"/>
      <c r="C35421" s="61"/>
      <c r="D35421" s="57"/>
      <c r="E35421" s="62"/>
    </row>
    <row r="35422">
      <c r="A35422" s="61"/>
      <c r="B35422" s="61"/>
      <c r="C35422" s="61"/>
      <c r="D35422" s="57"/>
      <c r="E35422" s="62"/>
    </row>
    <row r="35423">
      <c r="A35423" s="61"/>
      <c r="B35423" s="61"/>
      <c r="C35423" s="61"/>
      <c r="D35423" s="57"/>
      <c r="E35423" s="62"/>
    </row>
    <row r="35424">
      <c r="A35424" s="61"/>
      <c r="B35424" s="61"/>
      <c r="C35424" s="61"/>
      <c r="D35424" s="57"/>
      <c r="E35424" s="62"/>
    </row>
    <row r="35425">
      <c r="A35425" s="61"/>
      <c r="B35425" s="61"/>
      <c r="C35425" s="61"/>
      <c r="D35425" s="57"/>
      <c r="E35425" s="62"/>
    </row>
    <row r="35426">
      <c r="A35426" s="61"/>
      <c r="B35426" s="61"/>
      <c r="C35426" s="61"/>
      <c r="D35426" s="57"/>
      <c r="E35426" s="62"/>
    </row>
    <row r="35427">
      <c r="A35427" s="61"/>
      <c r="B35427" s="61"/>
      <c r="C35427" s="61"/>
      <c r="D35427" s="57"/>
      <c r="E35427" s="62"/>
    </row>
    <row r="35428">
      <c r="A35428" s="61"/>
      <c r="B35428" s="61"/>
      <c r="C35428" s="61"/>
      <c r="D35428" s="57"/>
      <c r="E35428" s="62"/>
    </row>
    <row r="35429">
      <c r="A35429" s="61"/>
      <c r="B35429" s="61"/>
      <c r="C35429" s="61"/>
      <c r="D35429" s="57"/>
      <c r="E35429" s="62"/>
    </row>
    <row r="35430">
      <c r="A35430" s="61"/>
      <c r="B35430" s="61"/>
      <c r="C35430" s="61"/>
      <c r="D35430" s="57"/>
      <c r="E35430" s="62"/>
    </row>
    <row r="35431">
      <c r="A35431" s="61"/>
      <c r="B35431" s="61"/>
      <c r="C35431" s="61"/>
      <c r="D35431" s="57"/>
      <c r="E35431" s="62"/>
    </row>
    <row r="35432">
      <c r="A35432" s="61"/>
      <c r="B35432" s="61"/>
      <c r="C35432" s="61"/>
      <c r="D35432" s="57"/>
      <c r="E35432" s="62"/>
    </row>
    <row r="35433">
      <c r="A35433" s="61"/>
      <c r="B35433" s="61"/>
      <c r="C35433" s="61"/>
      <c r="D35433" s="57"/>
      <c r="E35433" s="62"/>
    </row>
    <row r="35434">
      <c r="A35434" s="61"/>
      <c r="B35434" s="61"/>
      <c r="C35434" s="61"/>
      <c r="D35434" s="57"/>
      <c r="E35434" s="62"/>
    </row>
    <row r="35435">
      <c r="A35435" s="61"/>
      <c r="B35435" s="61"/>
      <c r="C35435" s="61"/>
      <c r="D35435" s="57"/>
      <c r="E35435" s="62"/>
    </row>
    <row r="35436">
      <c r="A35436" s="61"/>
      <c r="B35436" s="61"/>
      <c r="C35436" s="61"/>
      <c r="D35436" s="57"/>
      <c r="E35436" s="62"/>
    </row>
    <row r="35437">
      <c r="A35437" s="61"/>
      <c r="B35437" s="61"/>
      <c r="C35437" s="61"/>
      <c r="D35437" s="57"/>
      <c r="E35437" s="62"/>
    </row>
    <row r="35438">
      <c r="A35438" s="61"/>
      <c r="B35438" s="61"/>
      <c r="C35438" s="61"/>
      <c r="D35438" s="57"/>
      <c r="E35438" s="62"/>
    </row>
    <row r="35439">
      <c r="A35439" s="61"/>
      <c r="B35439" s="61"/>
      <c r="C35439" s="61"/>
      <c r="D35439" s="57"/>
      <c r="E35439" s="62"/>
    </row>
    <row r="35440">
      <c r="A35440" s="61"/>
      <c r="B35440" s="61"/>
      <c r="C35440" s="61"/>
      <c r="D35440" s="57"/>
      <c r="E35440" s="62"/>
    </row>
    <row r="35441">
      <c r="A35441" s="61"/>
      <c r="B35441" s="61"/>
      <c r="C35441" s="61"/>
      <c r="D35441" s="57"/>
      <c r="E35441" s="62"/>
    </row>
    <row r="35442">
      <c r="A35442" s="61"/>
      <c r="B35442" s="61"/>
      <c r="C35442" s="61"/>
      <c r="D35442" s="57"/>
      <c r="E35442" s="62"/>
    </row>
    <row r="35443">
      <c r="A35443" s="61"/>
      <c r="B35443" s="61"/>
      <c r="C35443" s="61"/>
      <c r="D35443" s="57"/>
      <c r="E35443" s="62"/>
    </row>
    <row r="35444">
      <c r="A35444" s="61"/>
      <c r="B35444" s="61"/>
      <c r="C35444" s="61"/>
      <c r="D35444" s="57"/>
      <c r="E35444" s="62"/>
    </row>
    <row r="35445">
      <c r="A35445" s="61"/>
      <c r="B35445" s="61"/>
      <c r="C35445" s="61"/>
      <c r="D35445" s="57"/>
      <c r="E35445" s="62"/>
    </row>
    <row r="35446">
      <c r="A35446" s="61"/>
      <c r="B35446" s="61"/>
      <c r="C35446" s="61"/>
      <c r="D35446" s="57"/>
      <c r="E35446" s="62"/>
    </row>
    <row r="35447">
      <c r="A35447" s="61"/>
      <c r="B35447" s="61"/>
      <c r="C35447" s="61"/>
      <c r="D35447" s="57"/>
      <c r="E35447" s="62"/>
    </row>
    <row r="35448">
      <c r="A35448" s="61"/>
      <c r="B35448" s="61"/>
      <c r="C35448" s="61"/>
      <c r="D35448" s="57"/>
      <c r="E35448" s="62"/>
    </row>
    <row r="35449">
      <c r="A35449" s="61"/>
      <c r="B35449" s="61"/>
      <c r="C35449" s="61"/>
      <c r="D35449" s="57"/>
      <c r="E35449" s="62"/>
    </row>
    <row r="35450">
      <c r="A35450" s="61"/>
      <c r="B35450" s="61"/>
      <c r="C35450" s="61"/>
      <c r="D35450" s="57"/>
      <c r="E35450" s="62"/>
    </row>
    <row r="35451">
      <c r="A35451" s="61"/>
      <c r="B35451" s="61"/>
      <c r="C35451" s="61"/>
      <c r="D35451" s="57"/>
      <c r="E35451" s="62"/>
    </row>
    <row r="35452">
      <c r="A35452" s="61"/>
      <c r="B35452" s="61"/>
      <c r="C35452" s="61"/>
      <c r="D35452" s="57"/>
      <c r="E35452" s="62"/>
    </row>
    <row r="35453">
      <c r="A35453" s="61"/>
      <c r="B35453" s="61"/>
      <c r="C35453" s="61"/>
      <c r="D35453" s="57"/>
      <c r="E35453" s="62"/>
    </row>
    <row r="35454">
      <c r="A35454" s="61"/>
      <c r="B35454" s="61"/>
      <c r="C35454" s="61"/>
      <c r="D35454" s="57"/>
      <c r="E35454" s="62"/>
    </row>
    <row r="35455">
      <c r="A35455" s="61"/>
      <c r="B35455" s="61"/>
      <c r="C35455" s="61"/>
      <c r="D35455" s="57"/>
      <c r="E35455" s="62"/>
    </row>
    <row r="35456">
      <c r="A35456" s="61"/>
      <c r="B35456" s="61"/>
      <c r="C35456" s="61"/>
      <c r="D35456" s="57"/>
      <c r="E35456" s="62"/>
    </row>
    <row r="35457">
      <c r="A35457" s="61"/>
      <c r="B35457" s="61"/>
      <c r="C35457" s="61"/>
      <c r="D35457" s="57"/>
      <c r="E35457" s="62"/>
    </row>
    <row r="35458">
      <c r="A35458" s="61"/>
      <c r="B35458" s="61"/>
      <c r="C35458" s="61"/>
      <c r="D35458" s="57"/>
      <c r="E35458" s="62"/>
    </row>
    <row r="35459">
      <c r="A35459" s="61"/>
      <c r="B35459" s="61"/>
      <c r="C35459" s="61"/>
      <c r="D35459" s="57"/>
      <c r="E35459" s="62"/>
    </row>
    <row r="35460">
      <c r="A35460" s="61"/>
      <c r="B35460" s="61"/>
      <c r="C35460" s="61"/>
      <c r="D35460" s="57"/>
      <c r="E35460" s="62"/>
    </row>
    <row r="35461">
      <c r="A35461" s="61"/>
      <c r="B35461" s="61"/>
      <c r="C35461" s="61"/>
      <c r="D35461" s="57"/>
      <c r="E35461" s="62"/>
    </row>
    <row r="35462">
      <c r="A35462" s="61"/>
      <c r="B35462" s="61"/>
      <c r="C35462" s="61"/>
      <c r="D35462" s="57"/>
      <c r="E35462" s="62"/>
    </row>
    <row r="35463">
      <c r="A35463" s="61"/>
      <c r="B35463" s="61"/>
      <c r="C35463" s="61"/>
      <c r="D35463" s="57"/>
      <c r="E35463" s="62"/>
    </row>
    <row r="35464">
      <c r="A35464" s="61"/>
      <c r="B35464" s="61"/>
      <c r="C35464" s="61"/>
      <c r="D35464" s="57"/>
      <c r="E35464" s="62"/>
    </row>
    <row r="35465">
      <c r="A35465" s="61"/>
      <c r="B35465" s="61"/>
      <c r="C35465" s="61"/>
      <c r="D35465" s="57"/>
      <c r="E35465" s="62"/>
    </row>
    <row r="35466">
      <c r="A35466" s="61"/>
      <c r="B35466" s="61"/>
      <c r="C35466" s="61"/>
      <c r="D35466" s="57"/>
      <c r="E35466" s="62"/>
    </row>
    <row r="35467">
      <c r="A35467" s="61"/>
      <c r="B35467" s="61"/>
      <c r="C35467" s="61"/>
      <c r="D35467" s="57"/>
      <c r="E35467" s="62"/>
    </row>
    <row r="35468">
      <c r="A35468" s="61"/>
      <c r="B35468" s="61"/>
      <c r="C35468" s="61"/>
      <c r="D35468" s="57"/>
      <c r="E35468" s="62"/>
    </row>
    <row r="35469">
      <c r="A35469" s="61"/>
      <c r="B35469" s="61"/>
      <c r="C35469" s="61"/>
      <c r="D35469" s="57"/>
      <c r="E35469" s="62"/>
    </row>
    <row r="35470">
      <c r="A35470" s="61"/>
      <c r="B35470" s="61"/>
      <c r="C35470" s="61"/>
      <c r="D35470" s="57"/>
      <c r="E35470" s="62"/>
    </row>
    <row r="35471">
      <c r="A35471" s="61"/>
      <c r="B35471" s="61"/>
      <c r="C35471" s="61"/>
      <c r="D35471" s="57"/>
      <c r="E35471" s="62"/>
    </row>
    <row r="35472">
      <c r="A35472" s="61"/>
      <c r="B35472" s="61"/>
      <c r="C35472" s="61"/>
      <c r="D35472" s="57"/>
      <c r="E35472" s="62"/>
    </row>
    <row r="35473">
      <c r="A35473" s="61"/>
      <c r="B35473" s="61"/>
      <c r="C35473" s="61"/>
      <c r="D35473" s="57"/>
      <c r="E35473" s="62"/>
    </row>
    <row r="35474">
      <c r="A35474" s="61"/>
      <c r="B35474" s="61"/>
      <c r="C35474" s="61"/>
      <c r="D35474" s="57"/>
      <c r="E35474" s="62"/>
    </row>
    <row r="35475">
      <c r="A35475" s="61"/>
      <c r="B35475" s="61"/>
      <c r="C35475" s="61"/>
      <c r="D35475" s="57"/>
      <c r="E35475" s="62"/>
    </row>
    <row r="35476">
      <c r="A35476" s="61"/>
      <c r="B35476" s="61"/>
      <c r="C35476" s="61"/>
      <c r="D35476" s="57"/>
      <c r="E35476" s="62"/>
    </row>
    <row r="35477">
      <c r="A35477" s="61"/>
      <c r="B35477" s="61"/>
      <c r="C35477" s="61"/>
      <c r="D35477" s="57"/>
      <c r="E35477" s="62"/>
    </row>
    <row r="35478">
      <c r="A35478" s="61"/>
      <c r="B35478" s="61"/>
      <c r="C35478" s="61"/>
      <c r="D35478" s="57"/>
      <c r="E35478" s="62"/>
    </row>
    <row r="35479">
      <c r="A35479" s="61"/>
      <c r="B35479" s="61"/>
      <c r="C35479" s="61"/>
      <c r="D35479" s="57"/>
      <c r="E35479" s="62"/>
    </row>
    <row r="35480">
      <c r="A35480" s="61"/>
      <c r="B35480" s="61"/>
      <c r="C35480" s="61"/>
      <c r="D35480" s="57"/>
      <c r="E35480" s="62"/>
    </row>
    <row r="35481">
      <c r="A35481" s="61"/>
      <c r="B35481" s="61"/>
      <c r="C35481" s="61"/>
      <c r="D35481" s="57"/>
      <c r="E35481" s="62"/>
    </row>
    <row r="35482">
      <c r="A35482" s="61"/>
      <c r="B35482" s="61"/>
      <c r="C35482" s="61"/>
      <c r="D35482" s="57"/>
      <c r="E35482" s="62"/>
    </row>
    <row r="35483">
      <c r="A35483" s="61"/>
      <c r="B35483" s="61"/>
      <c r="C35483" s="61"/>
      <c r="D35483" s="57"/>
      <c r="E35483" s="62"/>
    </row>
    <row r="35484">
      <c r="A35484" s="61"/>
      <c r="B35484" s="61"/>
      <c r="C35484" s="61"/>
      <c r="D35484" s="57"/>
      <c r="E35484" s="62"/>
    </row>
    <row r="35485">
      <c r="A35485" s="61"/>
      <c r="B35485" s="61"/>
      <c r="C35485" s="61"/>
      <c r="D35485" s="57"/>
      <c r="E35485" s="62"/>
    </row>
    <row r="35486">
      <c r="A35486" s="61"/>
      <c r="B35486" s="61"/>
      <c r="C35486" s="61"/>
      <c r="D35486" s="57"/>
      <c r="E35486" s="62"/>
    </row>
    <row r="35487">
      <c r="A35487" s="61"/>
      <c r="B35487" s="61"/>
      <c r="C35487" s="61"/>
      <c r="D35487" s="57"/>
      <c r="E35487" s="62"/>
    </row>
    <row r="35488">
      <c r="A35488" s="61"/>
      <c r="B35488" s="61"/>
      <c r="C35488" s="61"/>
      <c r="D35488" s="57"/>
      <c r="E35488" s="62"/>
    </row>
    <row r="35489">
      <c r="A35489" s="61"/>
      <c r="B35489" s="61"/>
      <c r="C35489" s="61"/>
      <c r="D35489" s="57"/>
      <c r="E35489" s="62"/>
    </row>
    <row r="35490">
      <c r="A35490" s="61"/>
      <c r="B35490" s="61"/>
      <c r="C35490" s="61"/>
      <c r="D35490" s="57"/>
      <c r="E35490" s="62"/>
    </row>
    <row r="35491">
      <c r="A35491" s="61"/>
      <c r="B35491" s="61"/>
      <c r="C35491" s="61"/>
      <c r="D35491" s="57"/>
      <c r="E35491" s="62"/>
    </row>
    <row r="35492">
      <c r="A35492" s="61"/>
      <c r="B35492" s="61"/>
      <c r="C35492" s="61"/>
      <c r="D35492" s="57"/>
      <c r="E35492" s="62"/>
    </row>
    <row r="35493">
      <c r="A35493" s="61"/>
      <c r="B35493" s="61"/>
      <c r="C35493" s="61"/>
      <c r="D35493" s="57"/>
      <c r="E35493" s="62"/>
    </row>
    <row r="35494">
      <c r="A35494" s="61"/>
      <c r="B35494" s="61"/>
      <c r="C35494" s="61"/>
      <c r="D35494" s="57"/>
      <c r="E35494" s="62"/>
    </row>
    <row r="35495">
      <c r="A35495" s="61"/>
      <c r="B35495" s="61"/>
      <c r="C35495" s="61"/>
      <c r="D35495" s="57"/>
      <c r="E35495" s="62"/>
    </row>
    <row r="35496">
      <c r="A35496" s="61"/>
      <c r="B35496" s="61"/>
      <c r="C35496" s="61"/>
      <c r="D35496" s="57"/>
      <c r="E35496" s="62"/>
    </row>
    <row r="35497">
      <c r="A35497" s="61"/>
      <c r="B35497" s="61"/>
      <c r="C35497" s="61"/>
      <c r="D35497" s="57"/>
      <c r="E35497" s="62"/>
    </row>
    <row r="35498">
      <c r="A35498" s="61"/>
      <c r="B35498" s="61"/>
      <c r="C35498" s="61"/>
      <c r="D35498" s="57"/>
      <c r="E35498" s="62"/>
    </row>
    <row r="35499">
      <c r="A35499" s="61"/>
      <c r="B35499" s="61"/>
      <c r="C35499" s="61"/>
      <c r="D35499" s="57"/>
      <c r="E35499" s="62"/>
    </row>
    <row r="35500">
      <c r="A35500" s="61"/>
      <c r="B35500" s="61"/>
      <c r="C35500" s="61"/>
      <c r="D35500" s="57"/>
      <c r="E35500" s="62"/>
    </row>
    <row r="35501">
      <c r="A35501" s="61"/>
      <c r="B35501" s="61"/>
      <c r="C35501" s="61"/>
      <c r="D35501" s="57"/>
      <c r="E35501" s="62"/>
    </row>
    <row r="35502">
      <c r="A35502" s="61"/>
      <c r="B35502" s="61"/>
      <c r="C35502" s="61"/>
      <c r="D35502" s="57"/>
      <c r="E35502" s="62"/>
    </row>
    <row r="35503">
      <c r="A35503" s="61"/>
      <c r="B35503" s="61"/>
      <c r="C35503" s="61"/>
      <c r="D35503" s="57"/>
      <c r="E35503" s="62"/>
    </row>
    <row r="35504">
      <c r="A35504" s="61"/>
      <c r="B35504" s="61"/>
      <c r="C35504" s="61"/>
      <c r="D35504" s="57"/>
      <c r="E35504" s="62"/>
    </row>
    <row r="35505">
      <c r="A35505" s="61"/>
      <c r="B35505" s="61"/>
      <c r="C35505" s="61"/>
      <c r="D35505" s="57"/>
      <c r="E35505" s="62"/>
    </row>
    <row r="35506">
      <c r="A35506" s="61"/>
      <c r="B35506" s="61"/>
      <c r="C35506" s="61"/>
      <c r="D35506" s="57"/>
      <c r="E35506" s="62"/>
    </row>
    <row r="35507">
      <c r="A35507" s="61"/>
      <c r="B35507" s="61"/>
      <c r="C35507" s="61"/>
      <c r="D35507" s="57"/>
      <c r="E35507" s="62"/>
    </row>
    <row r="35508">
      <c r="A35508" s="61"/>
      <c r="B35508" s="61"/>
      <c r="C35508" s="61"/>
      <c r="D35508" s="57"/>
      <c r="E35508" s="62"/>
    </row>
    <row r="35509">
      <c r="A35509" s="61"/>
      <c r="B35509" s="61"/>
      <c r="C35509" s="61"/>
      <c r="D35509" s="57"/>
      <c r="E35509" s="62"/>
    </row>
    <row r="35510">
      <c r="A35510" s="61"/>
      <c r="B35510" s="61"/>
      <c r="C35510" s="61"/>
      <c r="D35510" s="57"/>
      <c r="E35510" s="62"/>
    </row>
    <row r="35511">
      <c r="A35511" s="61"/>
      <c r="B35511" s="61"/>
      <c r="C35511" s="61"/>
      <c r="D35511" s="57"/>
      <c r="E35511" s="62"/>
    </row>
    <row r="35512">
      <c r="A35512" s="61"/>
      <c r="B35512" s="61"/>
      <c r="C35512" s="61"/>
      <c r="D35512" s="57"/>
      <c r="E35512" s="62"/>
    </row>
    <row r="35513">
      <c r="A35513" s="61"/>
      <c r="B35513" s="61"/>
      <c r="C35513" s="61"/>
      <c r="D35513" s="57"/>
      <c r="E35513" s="62"/>
    </row>
    <row r="35514">
      <c r="A35514" s="61"/>
      <c r="B35514" s="61"/>
      <c r="C35514" s="61"/>
      <c r="D35514" s="57"/>
      <c r="E35514" s="62"/>
    </row>
    <row r="35515">
      <c r="A35515" s="61"/>
      <c r="B35515" s="61"/>
      <c r="C35515" s="61"/>
      <c r="D35515" s="57"/>
      <c r="E35515" s="62"/>
    </row>
    <row r="35516">
      <c r="A35516" s="61"/>
      <c r="B35516" s="61"/>
      <c r="C35516" s="61"/>
      <c r="D35516" s="57"/>
      <c r="E35516" s="62"/>
    </row>
    <row r="35517">
      <c r="A35517" s="61"/>
      <c r="B35517" s="61"/>
      <c r="C35517" s="61"/>
      <c r="D35517" s="57"/>
      <c r="E35517" s="62"/>
    </row>
    <row r="35518">
      <c r="A35518" s="61"/>
      <c r="B35518" s="61"/>
      <c r="C35518" s="61"/>
      <c r="D35518" s="57"/>
      <c r="E35518" s="62"/>
    </row>
    <row r="35519">
      <c r="A35519" s="61"/>
      <c r="B35519" s="61"/>
      <c r="C35519" s="61"/>
      <c r="D35519" s="57"/>
      <c r="E35519" s="62"/>
    </row>
    <row r="35520">
      <c r="A35520" s="61"/>
      <c r="B35520" s="61"/>
      <c r="C35520" s="61"/>
      <c r="D35520" s="57"/>
      <c r="E35520" s="62"/>
    </row>
    <row r="35521">
      <c r="A35521" s="61"/>
      <c r="B35521" s="61"/>
      <c r="C35521" s="61"/>
      <c r="D35521" s="57"/>
      <c r="E35521" s="62"/>
    </row>
    <row r="35522">
      <c r="A35522" s="61"/>
      <c r="B35522" s="61"/>
      <c r="C35522" s="61"/>
      <c r="D35522" s="57"/>
      <c r="E35522" s="62"/>
    </row>
    <row r="35523">
      <c r="A35523" s="61"/>
      <c r="B35523" s="61"/>
      <c r="C35523" s="61"/>
      <c r="D35523" s="57"/>
      <c r="E35523" s="62"/>
    </row>
    <row r="35524">
      <c r="A35524" s="61"/>
      <c r="B35524" s="61"/>
      <c r="C35524" s="61"/>
      <c r="D35524" s="57"/>
      <c r="E35524" s="62"/>
    </row>
    <row r="35525">
      <c r="A35525" s="61"/>
      <c r="B35525" s="61"/>
      <c r="C35525" s="61"/>
      <c r="D35525" s="57"/>
      <c r="E35525" s="62"/>
    </row>
    <row r="35526">
      <c r="A35526" s="61"/>
      <c r="B35526" s="61"/>
      <c r="C35526" s="61"/>
      <c r="D35526" s="57"/>
      <c r="E35526" s="62"/>
    </row>
    <row r="35527">
      <c r="A35527" s="61"/>
      <c r="B35527" s="61"/>
      <c r="C35527" s="61"/>
      <c r="D35527" s="57"/>
      <c r="E35527" s="62"/>
    </row>
    <row r="35528">
      <c r="A35528" s="61"/>
      <c r="B35528" s="61"/>
      <c r="C35528" s="61"/>
      <c r="D35528" s="57"/>
      <c r="E35528" s="62"/>
    </row>
    <row r="35529">
      <c r="A35529" s="61"/>
      <c r="B35529" s="61"/>
      <c r="C35529" s="61"/>
      <c r="D35529" s="57"/>
      <c r="E35529" s="62"/>
    </row>
    <row r="35530">
      <c r="A35530" s="61"/>
      <c r="B35530" s="61"/>
      <c r="C35530" s="61"/>
      <c r="D35530" s="57"/>
      <c r="E35530" s="62"/>
    </row>
    <row r="35531">
      <c r="A35531" s="61"/>
      <c r="B35531" s="61"/>
      <c r="C35531" s="61"/>
      <c r="D35531" s="57"/>
      <c r="E35531" s="62"/>
    </row>
    <row r="35532">
      <c r="A35532" s="61"/>
      <c r="B35532" s="61"/>
      <c r="C35532" s="61"/>
      <c r="D35532" s="57"/>
      <c r="E35532" s="62"/>
    </row>
    <row r="35533">
      <c r="A35533" s="61"/>
      <c r="B35533" s="61"/>
      <c r="C35533" s="61"/>
      <c r="D35533" s="57"/>
      <c r="E35533" s="62"/>
    </row>
    <row r="35534">
      <c r="A35534" s="61"/>
      <c r="B35534" s="61"/>
      <c r="C35534" s="61"/>
      <c r="D35534" s="57"/>
      <c r="E35534" s="62"/>
    </row>
    <row r="35535">
      <c r="A35535" s="61"/>
      <c r="B35535" s="61"/>
      <c r="C35535" s="61"/>
      <c r="D35535" s="57"/>
      <c r="E35535" s="62"/>
    </row>
    <row r="35536">
      <c r="A35536" s="61"/>
      <c r="B35536" s="61"/>
      <c r="C35536" s="61"/>
      <c r="D35536" s="57"/>
      <c r="E35536" s="62"/>
    </row>
    <row r="35537">
      <c r="A35537" s="61"/>
      <c r="B35537" s="61"/>
      <c r="C35537" s="61"/>
      <c r="D35537" s="57"/>
      <c r="E35537" s="62"/>
    </row>
    <row r="35538">
      <c r="A35538" s="61"/>
      <c r="B35538" s="61"/>
      <c r="C35538" s="61"/>
      <c r="D35538" s="57"/>
      <c r="E35538" s="62"/>
    </row>
    <row r="35539">
      <c r="A35539" s="61"/>
      <c r="B35539" s="61"/>
      <c r="C35539" s="61"/>
      <c r="D35539" s="57"/>
      <c r="E35539" s="62"/>
    </row>
    <row r="35540">
      <c r="A35540" s="61"/>
      <c r="B35540" s="61"/>
      <c r="C35540" s="61"/>
      <c r="D35540" s="57"/>
      <c r="E35540" s="62"/>
    </row>
    <row r="35541">
      <c r="A35541" s="61"/>
      <c r="B35541" s="61"/>
      <c r="C35541" s="61"/>
      <c r="D35541" s="57"/>
      <c r="E35541" s="62"/>
    </row>
    <row r="35542">
      <c r="A35542" s="61"/>
      <c r="B35542" s="61"/>
      <c r="C35542" s="61"/>
      <c r="D35542" s="57"/>
      <c r="E35542" s="62"/>
    </row>
    <row r="35543">
      <c r="A35543" s="61"/>
      <c r="B35543" s="61"/>
      <c r="C35543" s="61"/>
      <c r="D35543" s="57"/>
      <c r="E35543" s="62"/>
    </row>
    <row r="35544">
      <c r="A35544" s="61"/>
      <c r="B35544" s="61"/>
      <c r="C35544" s="61"/>
      <c r="D35544" s="57"/>
      <c r="E35544" s="62"/>
    </row>
    <row r="35545">
      <c r="A35545" s="61"/>
      <c r="B35545" s="61"/>
      <c r="C35545" s="61"/>
      <c r="D35545" s="57"/>
      <c r="E35545" s="62"/>
    </row>
    <row r="35546">
      <c r="A35546" s="61"/>
      <c r="B35546" s="61"/>
      <c r="C35546" s="61"/>
      <c r="D35546" s="57"/>
      <c r="E35546" s="62"/>
    </row>
    <row r="35547">
      <c r="A35547" s="61"/>
      <c r="B35547" s="61"/>
      <c r="C35547" s="61"/>
      <c r="D35547" s="57"/>
      <c r="E35547" s="62"/>
    </row>
    <row r="35548">
      <c r="A35548" s="61"/>
      <c r="B35548" s="61"/>
      <c r="C35548" s="61"/>
      <c r="D35548" s="57"/>
      <c r="E35548" s="62"/>
    </row>
    <row r="35549">
      <c r="A35549" s="61"/>
      <c r="B35549" s="61"/>
      <c r="C35549" s="61"/>
      <c r="D35549" s="57"/>
      <c r="E35549" s="62"/>
    </row>
    <row r="35550">
      <c r="A35550" s="61"/>
      <c r="B35550" s="61"/>
      <c r="C35550" s="61"/>
      <c r="D35550" s="57"/>
      <c r="E35550" s="62"/>
    </row>
    <row r="35551">
      <c r="A35551" s="61"/>
      <c r="B35551" s="61"/>
      <c r="C35551" s="61"/>
      <c r="D35551" s="57"/>
      <c r="E35551" s="62"/>
    </row>
    <row r="35552">
      <c r="A35552" s="61"/>
      <c r="B35552" s="61"/>
      <c r="C35552" s="61"/>
      <c r="D35552" s="57"/>
      <c r="E35552" s="62"/>
    </row>
    <row r="35553">
      <c r="A35553" s="61"/>
      <c r="B35553" s="61"/>
      <c r="C35553" s="61"/>
      <c r="D35553" s="57"/>
      <c r="E35553" s="62"/>
    </row>
    <row r="35554">
      <c r="A35554" s="61"/>
      <c r="B35554" s="61"/>
      <c r="C35554" s="61"/>
      <c r="D35554" s="57"/>
      <c r="E35554" s="62"/>
    </row>
    <row r="35555">
      <c r="A35555" s="61"/>
      <c r="B35555" s="61"/>
      <c r="C35555" s="61"/>
      <c r="D35555" s="57"/>
      <c r="E35555" s="62"/>
    </row>
    <row r="35556">
      <c r="A35556" s="61"/>
      <c r="B35556" s="61"/>
      <c r="C35556" s="61"/>
      <c r="D35556" s="57"/>
      <c r="E35556" s="62"/>
    </row>
    <row r="35557">
      <c r="A35557" s="61"/>
      <c r="B35557" s="61"/>
      <c r="C35557" s="61"/>
      <c r="D35557" s="57"/>
      <c r="E35557" s="62"/>
    </row>
    <row r="35558">
      <c r="A35558" s="61"/>
      <c r="B35558" s="61"/>
      <c r="C35558" s="61"/>
      <c r="D35558" s="57"/>
      <c r="E35558" s="62"/>
    </row>
    <row r="35559">
      <c r="A35559" s="61"/>
      <c r="B35559" s="61"/>
      <c r="C35559" s="61"/>
      <c r="D35559" s="57"/>
      <c r="E35559" s="62"/>
    </row>
    <row r="35560">
      <c r="A35560" s="61"/>
      <c r="B35560" s="61"/>
      <c r="C35560" s="61"/>
      <c r="D35560" s="57"/>
      <c r="E35560" s="62"/>
    </row>
    <row r="35561">
      <c r="A35561" s="61"/>
      <c r="B35561" s="61"/>
      <c r="C35561" s="61"/>
      <c r="D35561" s="57"/>
      <c r="E35561" s="62"/>
    </row>
    <row r="35562">
      <c r="A35562" s="61"/>
      <c r="B35562" s="61"/>
      <c r="C35562" s="61"/>
      <c r="D35562" s="57"/>
      <c r="E35562" s="62"/>
    </row>
    <row r="35563">
      <c r="A35563" s="61"/>
      <c r="B35563" s="61"/>
      <c r="C35563" s="61"/>
      <c r="D35563" s="57"/>
      <c r="E35563" s="62"/>
    </row>
    <row r="35564">
      <c r="A35564" s="61"/>
      <c r="B35564" s="61"/>
      <c r="C35564" s="61"/>
      <c r="D35564" s="57"/>
      <c r="E35564" s="62"/>
    </row>
    <row r="35565">
      <c r="A35565" s="61"/>
      <c r="B35565" s="61"/>
      <c r="C35565" s="61"/>
      <c r="D35565" s="57"/>
      <c r="E35565" s="62"/>
    </row>
    <row r="35566">
      <c r="A35566" s="61"/>
      <c r="B35566" s="61"/>
      <c r="C35566" s="61"/>
      <c r="D35566" s="57"/>
      <c r="E35566" s="62"/>
    </row>
    <row r="35567">
      <c r="A35567" s="61"/>
      <c r="B35567" s="61"/>
      <c r="C35567" s="61"/>
      <c r="D35567" s="57"/>
      <c r="E35567" s="62"/>
    </row>
    <row r="35568">
      <c r="A35568" s="61"/>
      <c r="B35568" s="61"/>
      <c r="C35568" s="61"/>
      <c r="D35568" s="57"/>
      <c r="E35568" s="62"/>
    </row>
    <row r="35569">
      <c r="A35569" s="61"/>
      <c r="B35569" s="61"/>
      <c r="C35569" s="61"/>
      <c r="D35569" s="57"/>
      <c r="E35569" s="62"/>
    </row>
    <row r="35570">
      <c r="A35570" s="61"/>
      <c r="B35570" s="61"/>
      <c r="C35570" s="61"/>
      <c r="D35570" s="57"/>
      <c r="E35570" s="62"/>
    </row>
    <row r="35571">
      <c r="A35571" s="61"/>
      <c r="B35571" s="61"/>
      <c r="C35571" s="61"/>
      <c r="D35571" s="57"/>
      <c r="E35571" s="62"/>
    </row>
    <row r="35572">
      <c r="A35572" s="61"/>
      <c r="B35572" s="61"/>
      <c r="C35572" s="61"/>
      <c r="D35572" s="57"/>
      <c r="E35572" s="62"/>
    </row>
    <row r="35573">
      <c r="A35573" s="61"/>
      <c r="B35573" s="61"/>
      <c r="C35573" s="61"/>
      <c r="D35573" s="57"/>
      <c r="E35573" s="62"/>
    </row>
    <row r="35574">
      <c r="A35574" s="61"/>
      <c r="B35574" s="61"/>
      <c r="C35574" s="61"/>
      <c r="D35574" s="57"/>
      <c r="E35574" s="62"/>
    </row>
    <row r="35575">
      <c r="A35575" s="61"/>
      <c r="B35575" s="61"/>
      <c r="C35575" s="61"/>
      <c r="D35575" s="57"/>
      <c r="E35575" s="62"/>
    </row>
    <row r="35576">
      <c r="A35576" s="61"/>
      <c r="B35576" s="61"/>
      <c r="C35576" s="61"/>
      <c r="D35576" s="57"/>
      <c r="E35576" s="62"/>
    </row>
    <row r="35577">
      <c r="A35577" s="61"/>
      <c r="B35577" s="61"/>
      <c r="C35577" s="61"/>
      <c r="D35577" s="57"/>
      <c r="E35577" s="62"/>
    </row>
    <row r="35578">
      <c r="A35578" s="61"/>
      <c r="B35578" s="61"/>
      <c r="C35578" s="61"/>
      <c r="D35578" s="57"/>
      <c r="E35578" s="62"/>
    </row>
    <row r="35579">
      <c r="A35579" s="61"/>
      <c r="B35579" s="61"/>
      <c r="C35579" s="61"/>
      <c r="D35579" s="57"/>
      <c r="E35579" s="62"/>
    </row>
    <row r="35580">
      <c r="A35580" s="61"/>
      <c r="B35580" s="61"/>
      <c r="C35580" s="61"/>
      <c r="D35580" s="57"/>
      <c r="E35580" s="62"/>
    </row>
    <row r="35581">
      <c r="A35581" s="61"/>
      <c r="B35581" s="61"/>
      <c r="C35581" s="61"/>
      <c r="D35581" s="57"/>
      <c r="E35581" s="62"/>
    </row>
    <row r="35582">
      <c r="A35582" s="61"/>
      <c r="B35582" s="61"/>
      <c r="C35582" s="61"/>
      <c r="D35582" s="57"/>
      <c r="E35582" s="62"/>
    </row>
    <row r="35583">
      <c r="A35583" s="61"/>
      <c r="B35583" s="61"/>
      <c r="C35583" s="61"/>
      <c r="D35583" s="57"/>
      <c r="E35583" s="62"/>
    </row>
    <row r="35584">
      <c r="A35584" s="61"/>
      <c r="B35584" s="61"/>
      <c r="C35584" s="61"/>
      <c r="D35584" s="57"/>
      <c r="E35584" s="62"/>
    </row>
    <row r="35585">
      <c r="A35585" s="61"/>
      <c r="B35585" s="61"/>
      <c r="C35585" s="61"/>
      <c r="D35585" s="57"/>
      <c r="E35585" s="62"/>
    </row>
    <row r="35586">
      <c r="A35586" s="61"/>
      <c r="B35586" s="61"/>
      <c r="C35586" s="61"/>
      <c r="D35586" s="57"/>
      <c r="E35586" s="62"/>
    </row>
    <row r="35587">
      <c r="A35587" s="61"/>
      <c r="B35587" s="61"/>
      <c r="C35587" s="61"/>
      <c r="D35587" s="57"/>
      <c r="E35587" s="62"/>
    </row>
    <row r="35588">
      <c r="A35588" s="61"/>
      <c r="B35588" s="61"/>
      <c r="C35588" s="61"/>
      <c r="D35588" s="57"/>
      <c r="E35588" s="62"/>
    </row>
    <row r="35589">
      <c r="A35589" s="61"/>
      <c r="B35589" s="61"/>
      <c r="C35589" s="61"/>
      <c r="D35589" s="57"/>
      <c r="E35589" s="62"/>
    </row>
    <row r="35590">
      <c r="A35590" s="61"/>
      <c r="B35590" s="61"/>
      <c r="C35590" s="61"/>
      <c r="D35590" s="57"/>
      <c r="E35590" s="62"/>
    </row>
    <row r="35591">
      <c r="A35591" s="61"/>
      <c r="B35591" s="61"/>
      <c r="C35591" s="61"/>
      <c r="D35591" s="57"/>
      <c r="E35591" s="62"/>
    </row>
    <row r="35592">
      <c r="A35592" s="61"/>
      <c r="B35592" s="61"/>
      <c r="C35592" s="61"/>
      <c r="D35592" s="57"/>
      <c r="E35592" s="62"/>
    </row>
    <row r="35593">
      <c r="A35593" s="61"/>
      <c r="B35593" s="61"/>
      <c r="C35593" s="61"/>
      <c r="D35593" s="57"/>
      <c r="E35593" s="62"/>
    </row>
    <row r="35594">
      <c r="A35594" s="61"/>
      <c r="B35594" s="61"/>
      <c r="C35594" s="61"/>
      <c r="D35594" s="57"/>
      <c r="E35594" s="62"/>
    </row>
    <row r="35595">
      <c r="A35595" s="61"/>
      <c r="B35595" s="61"/>
      <c r="C35595" s="61"/>
      <c r="D35595" s="57"/>
      <c r="E35595" s="62"/>
    </row>
    <row r="35596">
      <c r="A35596" s="61"/>
      <c r="B35596" s="61"/>
      <c r="C35596" s="61"/>
      <c r="D35596" s="57"/>
      <c r="E35596" s="62"/>
    </row>
    <row r="35597">
      <c r="A35597" s="61"/>
      <c r="B35597" s="61"/>
      <c r="C35597" s="61"/>
      <c r="D35597" s="57"/>
      <c r="E35597" s="62"/>
    </row>
    <row r="35598">
      <c r="A35598" s="61"/>
      <c r="B35598" s="61"/>
      <c r="C35598" s="61"/>
      <c r="D35598" s="57"/>
      <c r="E35598" s="62"/>
    </row>
    <row r="35599">
      <c r="A35599" s="61"/>
      <c r="B35599" s="61"/>
      <c r="C35599" s="61"/>
      <c r="D35599" s="57"/>
      <c r="E35599" s="62"/>
    </row>
    <row r="35600">
      <c r="A35600" s="61"/>
      <c r="B35600" s="61"/>
      <c r="C35600" s="61"/>
      <c r="D35600" s="57"/>
      <c r="E35600" s="62"/>
    </row>
    <row r="35601">
      <c r="A35601" s="61"/>
      <c r="B35601" s="61"/>
      <c r="C35601" s="61"/>
      <c r="D35601" s="57"/>
      <c r="E35601" s="62"/>
    </row>
    <row r="35602">
      <c r="A35602" s="61"/>
      <c r="B35602" s="61"/>
      <c r="C35602" s="61"/>
      <c r="D35602" s="57"/>
      <c r="E35602" s="62"/>
    </row>
    <row r="35603">
      <c r="A35603" s="61"/>
      <c r="B35603" s="61"/>
      <c r="C35603" s="61"/>
      <c r="D35603" s="57"/>
      <c r="E35603" s="62"/>
    </row>
    <row r="35604">
      <c r="A35604" s="61"/>
      <c r="B35604" s="61"/>
      <c r="C35604" s="61"/>
      <c r="D35604" s="57"/>
      <c r="E35604" s="62"/>
    </row>
    <row r="35605">
      <c r="A35605" s="61"/>
      <c r="B35605" s="61"/>
      <c r="C35605" s="61"/>
      <c r="D35605" s="57"/>
      <c r="E35605" s="62"/>
    </row>
    <row r="35606">
      <c r="A35606" s="61"/>
      <c r="B35606" s="61"/>
      <c r="C35606" s="61"/>
      <c r="D35606" s="57"/>
      <c r="E35606" s="62"/>
    </row>
    <row r="35607">
      <c r="A35607" s="61"/>
      <c r="B35607" s="61"/>
      <c r="C35607" s="61"/>
      <c r="D35607" s="57"/>
      <c r="E35607" s="62"/>
    </row>
    <row r="35608">
      <c r="A35608" s="61"/>
      <c r="B35608" s="61"/>
      <c r="C35608" s="61"/>
      <c r="D35608" s="57"/>
      <c r="E35608" s="62"/>
    </row>
    <row r="35609">
      <c r="A35609" s="61"/>
      <c r="B35609" s="61"/>
      <c r="C35609" s="61"/>
      <c r="D35609" s="57"/>
      <c r="E35609" s="62"/>
    </row>
    <row r="35610">
      <c r="A35610" s="61"/>
      <c r="B35610" s="61"/>
      <c r="C35610" s="61"/>
      <c r="D35610" s="57"/>
      <c r="E35610" s="62"/>
    </row>
    <row r="35611">
      <c r="A35611" s="61"/>
      <c r="B35611" s="61"/>
      <c r="C35611" s="61"/>
      <c r="D35611" s="57"/>
      <c r="E35611" s="62"/>
    </row>
    <row r="35612">
      <c r="A35612" s="61"/>
      <c r="B35612" s="61"/>
      <c r="C35612" s="61"/>
      <c r="D35612" s="57"/>
      <c r="E35612" s="62"/>
    </row>
    <row r="35613">
      <c r="A35613" s="61"/>
      <c r="B35613" s="61"/>
      <c r="C35613" s="61"/>
      <c r="D35613" s="57"/>
      <c r="E35613" s="62"/>
    </row>
    <row r="35614">
      <c r="A35614" s="61"/>
      <c r="B35614" s="61"/>
      <c r="C35614" s="61"/>
      <c r="D35614" s="57"/>
      <c r="E35614" s="62"/>
    </row>
    <row r="35615">
      <c r="A35615" s="61"/>
      <c r="B35615" s="61"/>
      <c r="C35615" s="61"/>
      <c r="D35615" s="57"/>
      <c r="E35615" s="62"/>
    </row>
    <row r="35616">
      <c r="A35616" s="61"/>
      <c r="B35616" s="61"/>
      <c r="C35616" s="61"/>
      <c r="D35616" s="57"/>
      <c r="E35616" s="62"/>
    </row>
    <row r="35617">
      <c r="A35617" s="61"/>
      <c r="B35617" s="61"/>
      <c r="C35617" s="61"/>
      <c r="D35617" s="57"/>
      <c r="E35617" s="62"/>
    </row>
    <row r="35618">
      <c r="A35618" s="61"/>
      <c r="B35618" s="61"/>
      <c r="C35618" s="61"/>
      <c r="D35618" s="57"/>
      <c r="E35618" s="62"/>
    </row>
    <row r="35619">
      <c r="A35619" s="61"/>
      <c r="B35619" s="61"/>
      <c r="C35619" s="61"/>
      <c r="D35619" s="57"/>
      <c r="E35619" s="62"/>
    </row>
    <row r="35620">
      <c r="A35620" s="61"/>
      <c r="B35620" s="61"/>
      <c r="C35620" s="61"/>
      <c r="D35620" s="57"/>
      <c r="E35620" s="62"/>
    </row>
    <row r="35621">
      <c r="A35621" s="61"/>
      <c r="B35621" s="61"/>
      <c r="C35621" s="61"/>
      <c r="D35621" s="57"/>
      <c r="E35621" s="62"/>
    </row>
    <row r="35622">
      <c r="A35622" s="61"/>
      <c r="B35622" s="61"/>
      <c r="C35622" s="61"/>
      <c r="D35622" s="57"/>
      <c r="E35622" s="62"/>
    </row>
    <row r="35623">
      <c r="A35623" s="61"/>
      <c r="B35623" s="61"/>
      <c r="C35623" s="61"/>
      <c r="D35623" s="57"/>
      <c r="E35623" s="62"/>
    </row>
    <row r="35624">
      <c r="A35624" s="61"/>
      <c r="B35624" s="61"/>
      <c r="C35624" s="61"/>
      <c r="D35624" s="57"/>
      <c r="E35624" s="62"/>
    </row>
    <row r="35625">
      <c r="A35625" s="61"/>
      <c r="B35625" s="61"/>
      <c r="C35625" s="61"/>
      <c r="D35625" s="57"/>
      <c r="E35625" s="62"/>
    </row>
    <row r="35626">
      <c r="A35626" s="61"/>
      <c r="B35626" s="61"/>
      <c r="C35626" s="61"/>
      <c r="D35626" s="57"/>
      <c r="E35626" s="62"/>
    </row>
    <row r="35627">
      <c r="A35627" s="61"/>
      <c r="B35627" s="61"/>
      <c r="C35627" s="61"/>
      <c r="D35627" s="57"/>
      <c r="E35627" s="62"/>
    </row>
    <row r="35628">
      <c r="A35628" s="61"/>
      <c r="B35628" s="61"/>
      <c r="C35628" s="61"/>
      <c r="D35628" s="57"/>
      <c r="E35628" s="62"/>
    </row>
    <row r="35629">
      <c r="A35629" s="61"/>
      <c r="B35629" s="61"/>
      <c r="C35629" s="61"/>
      <c r="D35629" s="57"/>
      <c r="E35629" s="62"/>
    </row>
    <row r="35630">
      <c r="A35630" s="61"/>
      <c r="B35630" s="61"/>
      <c r="C35630" s="61"/>
      <c r="D35630" s="57"/>
      <c r="E35630" s="62"/>
    </row>
    <row r="35631">
      <c r="A35631" s="61"/>
      <c r="B35631" s="61"/>
      <c r="C35631" s="61"/>
      <c r="D35631" s="57"/>
      <c r="E35631" s="62"/>
    </row>
    <row r="35632">
      <c r="A35632" s="61"/>
      <c r="B35632" s="61"/>
      <c r="C35632" s="61"/>
      <c r="D35632" s="57"/>
      <c r="E35632" s="62"/>
    </row>
    <row r="35633">
      <c r="A35633" s="61"/>
      <c r="B35633" s="61"/>
      <c r="C35633" s="61"/>
      <c r="D35633" s="57"/>
      <c r="E35633" s="62"/>
    </row>
    <row r="35634">
      <c r="A35634" s="61"/>
      <c r="B35634" s="61"/>
      <c r="C35634" s="61"/>
      <c r="D35634" s="57"/>
      <c r="E35634" s="62"/>
    </row>
    <row r="35635">
      <c r="A35635" s="61"/>
      <c r="B35635" s="61"/>
      <c r="C35635" s="61"/>
      <c r="D35635" s="57"/>
      <c r="E35635" s="62"/>
    </row>
    <row r="35636">
      <c r="A35636" s="61"/>
      <c r="B35636" s="61"/>
      <c r="C35636" s="61"/>
      <c r="D35636" s="57"/>
      <c r="E35636" s="62"/>
    </row>
    <row r="35637">
      <c r="A35637" s="61"/>
      <c r="B35637" s="61"/>
      <c r="C35637" s="61"/>
      <c r="D35637" s="57"/>
      <c r="E35637" s="62"/>
    </row>
    <row r="35638">
      <c r="A35638" s="61"/>
      <c r="B35638" s="61"/>
      <c r="C35638" s="61"/>
      <c r="D35638" s="57"/>
      <c r="E35638" s="62"/>
    </row>
    <row r="35639">
      <c r="A35639" s="61"/>
      <c r="B35639" s="61"/>
      <c r="C35639" s="61"/>
      <c r="D35639" s="57"/>
      <c r="E35639" s="62"/>
    </row>
    <row r="35640">
      <c r="A35640" s="61"/>
      <c r="B35640" s="61"/>
      <c r="C35640" s="61"/>
      <c r="D35640" s="57"/>
      <c r="E35640" s="62"/>
    </row>
    <row r="35641">
      <c r="A35641" s="61"/>
      <c r="B35641" s="61"/>
      <c r="C35641" s="61"/>
      <c r="D35641" s="57"/>
      <c r="E35641" s="62"/>
    </row>
    <row r="35642">
      <c r="A35642" s="61"/>
      <c r="B35642" s="61"/>
      <c r="C35642" s="61"/>
      <c r="D35642" s="57"/>
      <c r="E35642" s="62"/>
    </row>
    <row r="35643">
      <c r="A35643" s="61"/>
      <c r="B35643" s="61"/>
      <c r="C35643" s="61"/>
      <c r="D35643" s="57"/>
      <c r="E35643" s="62"/>
    </row>
    <row r="35644">
      <c r="A35644" s="61"/>
      <c r="B35644" s="61"/>
      <c r="C35644" s="61"/>
      <c r="D35644" s="57"/>
      <c r="E35644" s="62"/>
    </row>
    <row r="35645">
      <c r="A35645" s="61"/>
      <c r="B35645" s="61"/>
      <c r="C35645" s="61"/>
      <c r="D35645" s="57"/>
      <c r="E35645" s="62"/>
    </row>
    <row r="35646">
      <c r="A35646" s="61"/>
      <c r="B35646" s="61"/>
      <c r="C35646" s="61"/>
      <c r="D35646" s="57"/>
      <c r="E35646" s="62"/>
    </row>
    <row r="35647">
      <c r="A35647" s="61"/>
      <c r="B35647" s="61"/>
      <c r="C35647" s="61"/>
      <c r="D35647" s="57"/>
      <c r="E35647" s="62"/>
    </row>
    <row r="35648">
      <c r="A35648" s="61"/>
      <c r="B35648" s="61"/>
      <c r="C35648" s="61"/>
      <c r="D35648" s="57"/>
      <c r="E35648" s="62"/>
    </row>
    <row r="35649">
      <c r="A35649" s="61"/>
      <c r="B35649" s="61"/>
      <c r="C35649" s="61"/>
      <c r="D35649" s="57"/>
      <c r="E35649" s="62"/>
    </row>
    <row r="35650">
      <c r="A35650" s="61"/>
      <c r="B35650" s="61"/>
      <c r="C35650" s="61"/>
      <c r="D35650" s="57"/>
      <c r="E35650" s="62"/>
    </row>
    <row r="35651">
      <c r="A35651" s="61"/>
      <c r="B35651" s="61"/>
      <c r="C35651" s="61"/>
      <c r="D35651" s="57"/>
      <c r="E35651" s="62"/>
    </row>
    <row r="35652">
      <c r="A35652" s="61"/>
      <c r="B35652" s="61"/>
      <c r="C35652" s="61"/>
      <c r="D35652" s="57"/>
      <c r="E35652" s="62"/>
    </row>
    <row r="35653">
      <c r="A35653" s="61"/>
      <c r="B35653" s="61"/>
      <c r="C35653" s="61"/>
      <c r="D35653" s="57"/>
      <c r="E35653" s="62"/>
    </row>
    <row r="35654">
      <c r="A35654" s="61"/>
      <c r="B35654" s="61"/>
      <c r="C35654" s="61"/>
      <c r="D35654" s="57"/>
      <c r="E35654" s="62"/>
    </row>
    <row r="35655">
      <c r="A35655" s="61"/>
      <c r="B35655" s="61"/>
      <c r="C35655" s="61"/>
      <c r="D35655" s="57"/>
      <c r="E35655" s="62"/>
    </row>
    <row r="35656">
      <c r="A35656" s="61"/>
      <c r="B35656" s="61"/>
      <c r="C35656" s="61"/>
      <c r="D35656" s="57"/>
      <c r="E35656" s="62"/>
    </row>
    <row r="35657">
      <c r="A35657" s="61"/>
      <c r="B35657" s="61"/>
      <c r="C35657" s="61"/>
      <c r="D35657" s="57"/>
      <c r="E35657" s="62"/>
    </row>
    <row r="35658">
      <c r="A35658" s="61"/>
      <c r="B35658" s="61"/>
      <c r="C35658" s="61"/>
      <c r="D35658" s="57"/>
      <c r="E35658" s="62"/>
    </row>
    <row r="35659">
      <c r="A35659" s="61"/>
      <c r="B35659" s="61"/>
      <c r="C35659" s="61"/>
      <c r="D35659" s="57"/>
      <c r="E35659" s="62"/>
    </row>
    <row r="35660">
      <c r="A35660" s="61"/>
      <c r="B35660" s="61"/>
      <c r="C35660" s="61"/>
      <c r="D35660" s="57"/>
      <c r="E35660" s="62"/>
    </row>
    <row r="35661">
      <c r="A35661" s="61"/>
      <c r="B35661" s="61"/>
      <c r="C35661" s="61"/>
      <c r="D35661" s="57"/>
      <c r="E35661" s="62"/>
    </row>
    <row r="35662">
      <c r="A35662" s="61"/>
      <c r="B35662" s="61"/>
      <c r="C35662" s="61"/>
      <c r="D35662" s="57"/>
      <c r="E35662" s="62"/>
    </row>
    <row r="35663">
      <c r="A35663" s="61"/>
      <c r="B35663" s="61"/>
      <c r="C35663" s="61"/>
      <c r="D35663" s="57"/>
      <c r="E35663" s="62"/>
    </row>
    <row r="35664">
      <c r="A35664" s="61"/>
      <c r="B35664" s="61"/>
      <c r="C35664" s="61"/>
      <c r="D35664" s="57"/>
      <c r="E35664" s="62"/>
    </row>
    <row r="35665">
      <c r="A35665" s="61"/>
      <c r="B35665" s="61"/>
      <c r="C35665" s="61"/>
      <c r="D35665" s="57"/>
      <c r="E35665" s="62"/>
    </row>
    <row r="35666">
      <c r="A35666" s="61"/>
      <c r="B35666" s="61"/>
      <c r="C35666" s="61"/>
      <c r="D35666" s="57"/>
      <c r="E35666" s="62"/>
    </row>
    <row r="35667">
      <c r="A35667" s="61"/>
      <c r="B35667" s="61"/>
      <c r="C35667" s="61"/>
      <c r="D35667" s="57"/>
      <c r="E35667" s="62"/>
    </row>
    <row r="35668">
      <c r="A35668" s="61"/>
      <c r="B35668" s="61"/>
      <c r="C35668" s="61"/>
      <c r="D35668" s="57"/>
      <c r="E35668" s="62"/>
    </row>
    <row r="35669">
      <c r="A35669" s="61"/>
      <c r="B35669" s="61"/>
      <c r="C35669" s="61"/>
      <c r="D35669" s="57"/>
      <c r="E35669" s="62"/>
    </row>
    <row r="35670">
      <c r="A35670" s="61"/>
      <c r="B35670" s="61"/>
      <c r="C35670" s="61"/>
      <c r="D35670" s="57"/>
      <c r="E35670" s="62"/>
    </row>
    <row r="35671">
      <c r="A35671" s="61"/>
      <c r="B35671" s="61"/>
      <c r="C35671" s="61"/>
      <c r="D35671" s="57"/>
      <c r="E35671" s="62"/>
    </row>
    <row r="35672">
      <c r="A35672" s="61"/>
      <c r="B35672" s="61"/>
      <c r="C35672" s="61"/>
      <c r="D35672" s="57"/>
      <c r="E35672" s="62"/>
    </row>
    <row r="35673">
      <c r="A35673" s="61"/>
      <c r="B35673" s="61"/>
      <c r="C35673" s="61"/>
      <c r="D35673" s="57"/>
      <c r="E35673" s="62"/>
    </row>
    <row r="35674">
      <c r="A35674" s="61"/>
      <c r="B35674" s="61"/>
      <c r="C35674" s="61"/>
      <c r="D35674" s="57"/>
      <c r="E35674" s="62"/>
    </row>
    <row r="35675">
      <c r="A35675" s="61"/>
      <c r="B35675" s="61"/>
      <c r="C35675" s="61"/>
      <c r="D35675" s="57"/>
      <c r="E35675" s="62"/>
    </row>
    <row r="35676">
      <c r="A35676" s="61"/>
      <c r="B35676" s="61"/>
      <c r="C35676" s="61"/>
      <c r="D35676" s="57"/>
      <c r="E35676" s="62"/>
    </row>
    <row r="35677">
      <c r="A35677" s="61"/>
      <c r="B35677" s="61"/>
      <c r="C35677" s="61"/>
      <c r="D35677" s="57"/>
      <c r="E35677" s="62"/>
    </row>
    <row r="35678">
      <c r="A35678" s="61"/>
      <c r="B35678" s="61"/>
      <c r="C35678" s="61"/>
      <c r="D35678" s="57"/>
      <c r="E35678" s="62"/>
    </row>
    <row r="35679">
      <c r="A35679" s="61"/>
      <c r="B35679" s="61"/>
      <c r="C35679" s="61"/>
      <c r="D35679" s="57"/>
      <c r="E35679" s="62"/>
    </row>
    <row r="35680">
      <c r="A35680" s="61"/>
      <c r="B35680" s="61"/>
      <c r="C35680" s="61"/>
      <c r="D35680" s="57"/>
      <c r="E35680" s="62"/>
    </row>
    <row r="35681">
      <c r="A35681" s="61"/>
      <c r="B35681" s="61"/>
      <c r="C35681" s="61"/>
      <c r="D35681" s="57"/>
      <c r="E35681" s="62"/>
    </row>
    <row r="35682">
      <c r="A35682" s="61"/>
      <c r="B35682" s="61"/>
      <c r="C35682" s="61"/>
      <c r="D35682" s="57"/>
      <c r="E35682" s="62"/>
    </row>
    <row r="35683">
      <c r="A35683" s="61"/>
      <c r="B35683" s="61"/>
      <c r="C35683" s="61"/>
      <c r="D35683" s="57"/>
      <c r="E35683" s="62"/>
    </row>
    <row r="35684">
      <c r="A35684" s="61"/>
      <c r="B35684" s="61"/>
      <c r="C35684" s="61"/>
      <c r="D35684" s="57"/>
      <c r="E35684" s="62"/>
    </row>
    <row r="35685">
      <c r="A35685" s="61"/>
      <c r="B35685" s="61"/>
      <c r="C35685" s="61"/>
      <c r="D35685" s="57"/>
      <c r="E35685" s="62"/>
    </row>
    <row r="35686">
      <c r="A35686" s="61"/>
      <c r="B35686" s="61"/>
      <c r="C35686" s="61"/>
      <c r="D35686" s="57"/>
      <c r="E35686" s="62"/>
    </row>
    <row r="35687">
      <c r="A35687" s="61"/>
      <c r="B35687" s="61"/>
      <c r="C35687" s="61"/>
      <c r="D35687" s="57"/>
      <c r="E35687" s="62"/>
    </row>
    <row r="35688">
      <c r="A35688" s="61"/>
      <c r="B35688" s="61"/>
      <c r="C35688" s="61"/>
      <c r="D35688" s="57"/>
      <c r="E35688" s="62"/>
    </row>
    <row r="35689">
      <c r="A35689" s="61"/>
      <c r="B35689" s="61"/>
      <c r="C35689" s="61"/>
      <c r="D35689" s="57"/>
      <c r="E35689" s="62"/>
    </row>
    <row r="35690">
      <c r="A35690" s="61"/>
      <c r="B35690" s="61"/>
      <c r="C35690" s="61"/>
      <c r="D35690" s="57"/>
      <c r="E35690" s="62"/>
    </row>
    <row r="35691">
      <c r="A35691" s="61"/>
      <c r="B35691" s="61"/>
      <c r="C35691" s="61"/>
      <c r="D35691" s="57"/>
      <c r="E35691" s="62"/>
    </row>
    <row r="35692">
      <c r="A35692" s="61"/>
      <c r="B35692" s="61"/>
      <c r="C35692" s="61"/>
      <c r="D35692" s="57"/>
      <c r="E35692" s="62"/>
    </row>
    <row r="35693">
      <c r="A35693" s="61"/>
      <c r="B35693" s="61"/>
      <c r="C35693" s="61"/>
      <c r="D35693" s="57"/>
      <c r="E35693" s="62"/>
    </row>
    <row r="35694">
      <c r="A35694" s="61"/>
      <c r="B35694" s="61"/>
      <c r="C35694" s="61"/>
      <c r="D35694" s="57"/>
      <c r="E35694" s="62"/>
    </row>
    <row r="35695">
      <c r="A35695" s="61"/>
      <c r="B35695" s="61"/>
      <c r="C35695" s="61"/>
      <c r="D35695" s="57"/>
      <c r="E35695" s="62"/>
    </row>
    <row r="35696">
      <c r="A35696" s="61"/>
      <c r="B35696" s="61"/>
      <c r="C35696" s="61"/>
      <c r="D35696" s="57"/>
      <c r="E35696" s="62"/>
    </row>
    <row r="35697">
      <c r="A35697" s="61"/>
      <c r="B35697" s="61"/>
      <c r="C35697" s="61"/>
      <c r="D35697" s="57"/>
      <c r="E35697" s="62"/>
    </row>
    <row r="35698">
      <c r="A35698" s="61"/>
      <c r="B35698" s="61"/>
      <c r="C35698" s="61"/>
      <c r="D35698" s="57"/>
      <c r="E35698" s="62"/>
    </row>
    <row r="35699">
      <c r="A35699" s="61"/>
      <c r="B35699" s="61"/>
      <c r="C35699" s="61"/>
      <c r="D35699" s="57"/>
      <c r="E35699" s="62"/>
    </row>
    <row r="35700">
      <c r="A35700" s="61"/>
      <c r="B35700" s="61"/>
      <c r="C35700" s="61"/>
      <c r="D35700" s="57"/>
      <c r="E35700" s="62"/>
    </row>
    <row r="35701">
      <c r="A35701" s="61"/>
      <c r="B35701" s="61"/>
      <c r="C35701" s="61"/>
      <c r="D35701" s="57"/>
      <c r="E35701" s="62"/>
    </row>
    <row r="35702">
      <c r="A35702" s="61"/>
      <c r="B35702" s="61"/>
      <c r="C35702" s="61"/>
      <c r="D35702" s="57"/>
      <c r="E35702" s="62"/>
    </row>
    <row r="35703">
      <c r="A35703" s="61"/>
      <c r="B35703" s="61"/>
      <c r="C35703" s="61"/>
      <c r="D35703" s="57"/>
      <c r="E35703" s="62"/>
    </row>
    <row r="35704">
      <c r="A35704" s="61"/>
      <c r="B35704" s="61"/>
      <c r="C35704" s="61"/>
      <c r="D35704" s="57"/>
      <c r="E35704" s="62"/>
    </row>
    <row r="35705">
      <c r="A35705" s="61"/>
      <c r="B35705" s="61"/>
      <c r="C35705" s="61"/>
      <c r="D35705" s="57"/>
      <c r="E35705" s="62"/>
    </row>
    <row r="35706">
      <c r="A35706" s="61"/>
      <c r="B35706" s="61"/>
      <c r="C35706" s="61"/>
      <c r="D35706" s="57"/>
      <c r="E35706" s="62"/>
    </row>
    <row r="35707">
      <c r="A35707" s="61"/>
      <c r="B35707" s="61"/>
      <c r="C35707" s="61"/>
      <c r="D35707" s="57"/>
      <c r="E35707" s="62"/>
    </row>
    <row r="35708">
      <c r="A35708" s="61"/>
      <c r="B35708" s="61"/>
      <c r="C35708" s="61"/>
      <c r="D35708" s="57"/>
      <c r="E35708" s="62"/>
    </row>
    <row r="35709">
      <c r="A35709" s="61"/>
      <c r="B35709" s="61"/>
      <c r="C35709" s="61"/>
      <c r="D35709" s="57"/>
      <c r="E35709" s="62"/>
    </row>
    <row r="35710">
      <c r="A35710" s="61"/>
      <c r="B35710" s="61"/>
      <c r="C35710" s="61"/>
      <c r="D35710" s="57"/>
      <c r="E35710" s="62"/>
    </row>
    <row r="35711">
      <c r="A35711" s="61"/>
      <c r="B35711" s="61"/>
      <c r="C35711" s="61"/>
      <c r="D35711" s="57"/>
      <c r="E35711" s="62"/>
    </row>
    <row r="35712">
      <c r="A35712" s="61"/>
      <c r="B35712" s="61"/>
      <c r="C35712" s="61"/>
      <c r="D35712" s="57"/>
      <c r="E35712" s="62"/>
    </row>
    <row r="35713">
      <c r="A35713" s="61"/>
      <c r="B35713" s="61"/>
      <c r="C35713" s="61"/>
      <c r="D35713" s="57"/>
      <c r="E35713" s="62"/>
    </row>
    <row r="35714">
      <c r="A35714" s="61"/>
      <c r="B35714" s="61"/>
      <c r="C35714" s="61"/>
      <c r="D35714" s="57"/>
      <c r="E35714" s="62"/>
    </row>
    <row r="35715">
      <c r="A35715" s="61"/>
      <c r="B35715" s="61"/>
      <c r="C35715" s="61"/>
      <c r="D35715" s="57"/>
      <c r="E35715" s="62"/>
    </row>
    <row r="35716">
      <c r="A35716" s="61"/>
      <c r="B35716" s="61"/>
      <c r="C35716" s="61"/>
      <c r="D35716" s="57"/>
      <c r="E35716" s="62"/>
    </row>
    <row r="35717">
      <c r="A35717" s="61"/>
      <c r="B35717" s="61"/>
      <c r="C35717" s="61"/>
      <c r="D35717" s="57"/>
      <c r="E35717" s="62"/>
    </row>
    <row r="35718">
      <c r="A35718" s="61"/>
      <c r="B35718" s="61"/>
      <c r="C35718" s="61"/>
      <c r="D35718" s="57"/>
      <c r="E35718" s="62"/>
    </row>
    <row r="35719">
      <c r="A35719" s="61"/>
      <c r="B35719" s="61"/>
      <c r="C35719" s="61"/>
      <c r="D35719" s="57"/>
      <c r="E35719" s="62"/>
    </row>
    <row r="35720">
      <c r="A35720" s="61"/>
      <c r="B35720" s="61"/>
      <c r="C35720" s="61"/>
      <c r="D35720" s="57"/>
      <c r="E35720" s="62"/>
    </row>
    <row r="35721">
      <c r="A35721" s="61"/>
      <c r="B35721" s="61"/>
      <c r="C35721" s="61"/>
      <c r="D35721" s="57"/>
      <c r="E35721" s="62"/>
    </row>
    <row r="35722">
      <c r="A35722" s="61"/>
      <c r="B35722" s="61"/>
      <c r="C35722" s="61"/>
      <c r="D35722" s="57"/>
      <c r="E35722" s="62"/>
    </row>
    <row r="35723">
      <c r="A35723" s="61"/>
      <c r="B35723" s="61"/>
      <c r="C35723" s="61"/>
      <c r="D35723" s="57"/>
      <c r="E35723" s="62"/>
    </row>
    <row r="35724">
      <c r="A35724" s="61"/>
      <c r="B35724" s="61"/>
      <c r="C35724" s="61"/>
      <c r="D35724" s="57"/>
      <c r="E35724" s="62"/>
    </row>
    <row r="35725">
      <c r="A35725" s="61"/>
      <c r="B35725" s="61"/>
      <c r="C35725" s="61"/>
      <c r="D35725" s="57"/>
      <c r="E35725" s="62"/>
    </row>
    <row r="35726">
      <c r="A35726" s="61"/>
      <c r="B35726" s="61"/>
      <c r="C35726" s="61"/>
      <c r="D35726" s="57"/>
      <c r="E35726" s="62"/>
    </row>
    <row r="35727">
      <c r="A35727" s="61"/>
      <c r="B35727" s="61"/>
      <c r="C35727" s="61"/>
      <c r="D35727" s="57"/>
      <c r="E35727" s="62"/>
    </row>
    <row r="35728">
      <c r="A35728" s="61"/>
      <c r="B35728" s="61"/>
      <c r="C35728" s="61"/>
      <c r="D35728" s="57"/>
      <c r="E35728" s="62"/>
    </row>
    <row r="35729">
      <c r="A35729" s="61"/>
      <c r="B35729" s="61"/>
      <c r="C35729" s="61"/>
      <c r="D35729" s="57"/>
      <c r="E35729" s="62"/>
    </row>
    <row r="35730">
      <c r="A35730" s="61"/>
      <c r="B35730" s="61"/>
      <c r="C35730" s="61"/>
      <c r="D35730" s="57"/>
      <c r="E35730" s="62"/>
    </row>
    <row r="35731">
      <c r="A35731" s="61"/>
      <c r="B35731" s="61"/>
      <c r="C35731" s="61"/>
      <c r="D35731" s="57"/>
      <c r="E35731" s="62"/>
    </row>
    <row r="35732">
      <c r="A35732" s="61"/>
      <c r="B35732" s="61"/>
      <c r="C35732" s="61"/>
      <c r="D35732" s="57"/>
      <c r="E35732" s="62"/>
    </row>
    <row r="35733">
      <c r="A35733" s="61"/>
      <c r="B35733" s="61"/>
      <c r="C35733" s="61"/>
      <c r="D35733" s="57"/>
      <c r="E35733" s="62"/>
    </row>
    <row r="35734">
      <c r="A35734" s="61"/>
      <c r="B35734" s="61"/>
      <c r="C35734" s="61"/>
      <c r="D35734" s="57"/>
      <c r="E35734" s="62"/>
    </row>
    <row r="35735">
      <c r="A35735" s="61"/>
      <c r="B35735" s="61"/>
      <c r="C35735" s="61"/>
      <c r="D35735" s="57"/>
      <c r="E35735" s="62"/>
    </row>
    <row r="35736">
      <c r="A35736" s="61"/>
      <c r="B35736" s="61"/>
      <c r="C35736" s="61"/>
      <c r="D35736" s="57"/>
      <c r="E35736" s="62"/>
    </row>
    <row r="35737">
      <c r="A35737" s="61"/>
      <c r="B35737" s="61"/>
      <c r="C35737" s="61"/>
      <c r="D35737" s="57"/>
      <c r="E35737" s="62"/>
    </row>
    <row r="35738">
      <c r="A35738" s="61"/>
      <c r="B35738" s="61"/>
      <c r="C35738" s="61"/>
      <c r="D35738" s="57"/>
      <c r="E35738" s="62"/>
    </row>
    <row r="35739">
      <c r="A35739" s="61"/>
      <c r="B35739" s="61"/>
      <c r="C35739" s="61"/>
      <c r="D35739" s="57"/>
      <c r="E35739" s="62"/>
    </row>
    <row r="35740">
      <c r="A35740" s="61"/>
      <c r="B35740" s="61"/>
      <c r="C35740" s="61"/>
      <c r="D35740" s="57"/>
      <c r="E35740" s="62"/>
    </row>
    <row r="35741">
      <c r="A35741" s="61"/>
      <c r="B35741" s="61"/>
      <c r="C35741" s="61"/>
      <c r="D35741" s="57"/>
      <c r="E35741" s="62"/>
    </row>
    <row r="35742">
      <c r="A35742" s="61"/>
      <c r="B35742" s="61"/>
      <c r="C35742" s="61"/>
      <c r="D35742" s="57"/>
      <c r="E35742" s="62"/>
    </row>
    <row r="35743">
      <c r="A35743" s="61"/>
      <c r="B35743" s="61"/>
      <c r="C35743" s="61"/>
      <c r="D35743" s="57"/>
      <c r="E35743" s="62"/>
    </row>
    <row r="35744">
      <c r="A35744" s="61"/>
      <c r="B35744" s="61"/>
      <c r="C35744" s="61"/>
      <c r="D35744" s="57"/>
      <c r="E35744" s="62"/>
    </row>
    <row r="35745">
      <c r="A35745" s="61"/>
      <c r="B35745" s="61"/>
      <c r="C35745" s="61"/>
      <c r="D35745" s="57"/>
      <c r="E35745" s="62"/>
    </row>
    <row r="35746">
      <c r="A35746" s="61"/>
      <c r="B35746" s="61"/>
      <c r="C35746" s="61"/>
      <c r="D35746" s="57"/>
      <c r="E35746" s="62"/>
    </row>
    <row r="35747">
      <c r="A35747" s="61"/>
      <c r="B35747" s="61"/>
      <c r="C35747" s="61"/>
      <c r="D35747" s="57"/>
      <c r="E35747" s="62"/>
    </row>
    <row r="35748">
      <c r="A35748" s="61"/>
      <c r="B35748" s="61"/>
      <c r="C35748" s="61"/>
      <c r="D35748" s="57"/>
      <c r="E35748" s="62"/>
    </row>
    <row r="35749">
      <c r="A35749" s="61"/>
      <c r="B35749" s="61"/>
      <c r="C35749" s="61"/>
      <c r="D35749" s="57"/>
      <c r="E35749" s="62"/>
    </row>
    <row r="35750">
      <c r="A35750" s="61"/>
      <c r="B35750" s="61"/>
      <c r="C35750" s="61"/>
      <c r="D35750" s="57"/>
      <c r="E35750" s="62"/>
    </row>
    <row r="35751">
      <c r="A35751" s="61"/>
      <c r="B35751" s="61"/>
      <c r="C35751" s="61"/>
      <c r="D35751" s="57"/>
      <c r="E35751" s="62"/>
    </row>
    <row r="35752">
      <c r="A35752" s="61"/>
      <c r="B35752" s="61"/>
      <c r="C35752" s="61"/>
      <c r="D35752" s="57"/>
      <c r="E35752" s="62"/>
    </row>
    <row r="35753">
      <c r="A35753" s="61"/>
      <c r="B35753" s="61"/>
      <c r="C35753" s="61"/>
      <c r="D35753" s="57"/>
      <c r="E35753" s="62"/>
    </row>
    <row r="35754">
      <c r="A35754" s="61"/>
      <c r="B35754" s="61"/>
      <c r="C35754" s="61"/>
      <c r="D35754" s="57"/>
      <c r="E35754" s="62"/>
    </row>
    <row r="35755">
      <c r="A35755" s="61"/>
      <c r="B35755" s="61"/>
      <c r="C35755" s="61"/>
      <c r="D35755" s="57"/>
      <c r="E35755" s="62"/>
    </row>
    <row r="35756">
      <c r="A35756" s="61"/>
      <c r="B35756" s="61"/>
      <c r="C35756" s="61"/>
      <c r="D35756" s="57"/>
      <c r="E35756" s="62"/>
    </row>
    <row r="35757">
      <c r="A35757" s="61"/>
      <c r="B35757" s="61"/>
      <c r="C35757" s="61"/>
      <c r="D35757" s="57"/>
      <c r="E35757" s="62"/>
    </row>
    <row r="35758">
      <c r="A35758" s="61"/>
      <c r="B35758" s="61"/>
      <c r="C35758" s="61"/>
      <c r="D35758" s="57"/>
      <c r="E35758" s="62"/>
    </row>
    <row r="35759">
      <c r="A35759" s="61"/>
      <c r="B35759" s="61"/>
      <c r="C35759" s="61"/>
      <c r="D35759" s="57"/>
      <c r="E35759" s="62"/>
    </row>
    <row r="35760">
      <c r="A35760" s="61"/>
      <c r="B35760" s="61"/>
      <c r="C35760" s="61"/>
      <c r="D35760" s="57"/>
      <c r="E35760" s="62"/>
    </row>
    <row r="35761">
      <c r="A35761" s="61"/>
      <c r="B35761" s="61"/>
      <c r="C35761" s="61"/>
      <c r="D35761" s="57"/>
      <c r="E35761" s="62"/>
    </row>
    <row r="35762">
      <c r="A35762" s="61"/>
      <c r="B35762" s="61"/>
      <c r="C35762" s="61"/>
      <c r="D35762" s="57"/>
      <c r="E35762" s="62"/>
    </row>
    <row r="35763">
      <c r="A35763" s="61"/>
      <c r="B35763" s="61"/>
      <c r="C35763" s="61"/>
      <c r="D35763" s="57"/>
      <c r="E35763" s="62"/>
    </row>
    <row r="35764">
      <c r="A35764" s="61"/>
      <c r="B35764" s="61"/>
      <c r="C35764" s="61"/>
      <c r="D35764" s="57"/>
      <c r="E35764" s="62"/>
    </row>
    <row r="35765">
      <c r="A35765" s="61"/>
      <c r="B35765" s="61"/>
      <c r="C35765" s="61"/>
      <c r="D35765" s="57"/>
      <c r="E35765" s="62"/>
    </row>
    <row r="35766">
      <c r="A35766" s="61"/>
      <c r="B35766" s="61"/>
      <c r="C35766" s="61"/>
      <c r="D35766" s="57"/>
      <c r="E35766" s="62"/>
    </row>
    <row r="35767">
      <c r="A35767" s="61"/>
      <c r="B35767" s="61"/>
      <c r="C35767" s="61"/>
      <c r="D35767" s="57"/>
      <c r="E35767" s="62"/>
    </row>
    <row r="35768">
      <c r="A35768" s="61"/>
      <c r="B35768" s="61"/>
      <c r="C35768" s="61"/>
      <c r="D35768" s="57"/>
      <c r="E35768" s="62"/>
    </row>
    <row r="35769">
      <c r="A35769" s="61"/>
      <c r="B35769" s="61"/>
      <c r="C35769" s="61"/>
      <c r="D35769" s="57"/>
      <c r="E35769" s="62"/>
    </row>
    <row r="35770">
      <c r="A35770" s="61"/>
      <c r="B35770" s="61"/>
      <c r="C35770" s="61"/>
      <c r="D35770" s="57"/>
      <c r="E35770" s="62"/>
    </row>
    <row r="35771">
      <c r="A35771" s="61"/>
      <c r="B35771" s="61"/>
      <c r="C35771" s="61"/>
      <c r="D35771" s="57"/>
      <c r="E35771" s="62"/>
    </row>
    <row r="35772">
      <c r="A35772" s="61"/>
      <c r="B35772" s="61"/>
      <c r="C35772" s="61"/>
      <c r="D35772" s="57"/>
      <c r="E35772" s="62"/>
    </row>
    <row r="35773">
      <c r="A35773" s="61"/>
      <c r="B35773" s="61"/>
      <c r="C35773" s="61"/>
      <c r="D35773" s="57"/>
      <c r="E35773" s="62"/>
    </row>
    <row r="35774">
      <c r="A35774" s="61"/>
      <c r="B35774" s="61"/>
      <c r="C35774" s="61"/>
      <c r="D35774" s="57"/>
      <c r="E35774" s="62"/>
    </row>
    <row r="35775">
      <c r="A35775" s="61"/>
      <c r="B35775" s="61"/>
      <c r="C35775" s="61"/>
      <c r="D35775" s="57"/>
      <c r="E35775" s="62"/>
    </row>
    <row r="35776">
      <c r="A35776" s="61"/>
      <c r="B35776" s="61"/>
      <c r="C35776" s="61"/>
      <c r="D35776" s="57"/>
      <c r="E35776" s="62"/>
    </row>
    <row r="35777">
      <c r="A35777" s="61"/>
      <c r="B35777" s="61"/>
      <c r="C35777" s="61"/>
      <c r="D35777" s="57"/>
      <c r="E35777" s="62"/>
    </row>
    <row r="35778">
      <c r="A35778" s="61"/>
      <c r="B35778" s="61"/>
      <c r="C35778" s="61"/>
      <c r="D35778" s="57"/>
      <c r="E35778" s="62"/>
    </row>
    <row r="35779">
      <c r="A35779" s="61"/>
      <c r="B35779" s="61"/>
      <c r="C35779" s="61"/>
      <c r="D35779" s="57"/>
      <c r="E35779" s="62"/>
    </row>
    <row r="35780">
      <c r="A35780" s="61"/>
      <c r="B35780" s="61"/>
      <c r="C35780" s="61"/>
      <c r="D35780" s="57"/>
      <c r="E35780" s="62"/>
    </row>
    <row r="35781">
      <c r="A35781" s="61"/>
      <c r="B35781" s="61"/>
      <c r="C35781" s="61"/>
      <c r="D35781" s="57"/>
      <c r="E35781" s="62"/>
    </row>
    <row r="35782">
      <c r="A35782" s="61"/>
      <c r="B35782" s="61"/>
      <c r="C35782" s="61"/>
      <c r="D35782" s="57"/>
      <c r="E35782" s="62"/>
    </row>
    <row r="35783">
      <c r="A35783" s="61"/>
      <c r="B35783" s="61"/>
      <c r="C35783" s="61"/>
      <c r="D35783" s="57"/>
      <c r="E35783" s="62"/>
    </row>
    <row r="35784">
      <c r="A35784" s="61"/>
      <c r="B35784" s="61"/>
      <c r="C35784" s="61"/>
      <c r="D35784" s="57"/>
      <c r="E35784" s="62"/>
    </row>
    <row r="35785">
      <c r="A35785" s="61"/>
      <c r="B35785" s="61"/>
      <c r="C35785" s="61"/>
      <c r="D35785" s="57"/>
      <c r="E35785" s="62"/>
    </row>
    <row r="35786">
      <c r="A35786" s="61"/>
      <c r="B35786" s="61"/>
      <c r="C35786" s="61"/>
      <c r="D35786" s="57"/>
      <c r="E35786" s="62"/>
    </row>
    <row r="35787">
      <c r="A35787" s="61"/>
      <c r="B35787" s="61"/>
      <c r="C35787" s="61"/>
      <c r="D35787" s="57"/>
      <c r="E35787" s="62"/>
    </row>
    <row r="35788">
      <c r="A35788" s="61"/>
      <c r="B35788" s="61"/>
      <c r="C35788" s="61"/>
      <c r="D35788" s="57"/>
      <c r="E35788" s="62"/>
    </row>
    <row r="35789">
      <c r="A35789" s="61"/>
      <c r="B35789" s="61"/>
      <c r="C35789" s="61"/>
      <c r="D35789" s="57"/>
      <c r="E35789" s="62"/>
    </row>
    <row r="35790">
      <c r="A35790" s="61"/>
      <c r="B35790" s="61"/>
      <c r="C35790" s="61"/>
      <c r="D35790" s="57"/>
      <c r="E35790" s="62"/>
    </row>
    <row r="35791">
      <c r="A35791" s="61"/>
      <c r="B35791" s="61"/>
      <c r="C35791" s="61"/>
      <c r="D35791" s="57"/>
      <c r="E35791" s="62"/>
    </row>
    <row r="35792">
      <c r="A35792" s="61"/>
      <c r="B35792" s="61"/>
      <c r="C35792" s="61"/>
      <c r="D35792" s="57"/>
      <c r="E35792" s="62"/>
    </row>
    <row r="35793">
      <c r="A35793" s="61"/>
      <c r="B35793" s="61"/>
      <c r="C35793" s="61"/>
      <c r="D35793" s="57"/>
      <c r="E35793" s="62"/>
    </row>
    <row r="35794">
      <c r="A35794" s="61"/>
      <c r="B35794" s="61"/>
      <c r="C35794" s="61"/>
      <c r="D35794" s="57"/>
      <c r="E35794" s="62"/>
    </row>
    <row r="35795">
      <c r="A35795" s="61"/>
      <c r="B35795" s="61"/>
      <c r="C35795" s="61"/>
      <c r="D35795" s="57"/>
      <c r="E35795" s="62"/>
    </row>
    <row r="35796">
      <c r="A35796" s="61"/>
      <c r="B35796" s="61"/>
      <c r="C35796" s="61"/>
      <c r="D35796" s="57"/>
      <c r="E35796" s="62"/>
    </row>
    <row r="35797">
      <c r="A35797" s="61"/>
      <c r="B35797" s="61"/>
      <c r="C35797" s="61"/>
      <c r="D35797" s="57"/>
      <c r="E35797" s="62"/>
    </row>
    <row r="35798">
      <c r="A35798" s="61"/>
      <c r="B35798" s="61"/>
      <c r="C35798" s="61"/>
      <c r="D35798" s="57"/>
      <c r="E35798" s="62"/>
    </row>
    <row r="35799">
      <c r="A35799" s="61"/>
      <c r="B35799" s="61"/>
      <c r="C35799" s="61"/>
      <c r="D35799" s="57"/>
      <c r="E35799" s="62"/>
    </row>
    <row r="35800">
      <c r="A35800" s="61"/>
      <c r="B35800" s="61"/>
      <c r="C35800" s="61"/>
      <c r="D35800" s="57"/>
      <c r="E35800" s="62"/>
    </row>
    <row r="35801">
      <c r="A35801" s="61"/>
      <c r="B35801" s="61"/>
      <c r="C35801" s="61"/>
      <c r="D35801" s="57"/>
      <c r="E35801" s="62"/>
    </row>
    <row r="35802">
      <c r="A35802" s="61"/>
      <c r="B35802" s="61"/>
      <c r="C35802" s="61"/>
      <c r="D35802" s="57"/>
      <c r="E35802" s="62"/>
    </row>
    <row r="35803">
      <c r="A35803" s="61"/>
      <c r="B35803" s="61"/>
      <c r="C35803" s="61"/>
      <c r="D35803" s="57"/>
      <c r="E35803" s="62"/>
    </row>
    <row r="35804">
      <c r="A35804" s="61"/>
      <c r="B35804" s="61"/>
      <c r="C35804" s="61"/>
      <c r="D35804" s="57"/>
      <c r="E35804" s="62"/>
    </row>
    <row r="35805">
      <c r="A35805" s="61"/>
      <c r="B35805" s="61"/>
      <c r="C35805" s="61"/>
      <c r="D35805" s="57"/>
      <c r="E35805" s="62"/>
    </row>
    <row r="35806">
      <c r="A35806" s="61"/>
      <c r="B35806" s="61"/>
      <c r="C35806" s="61"/>
      <c r="D35806" s="57"/>
      <c r="E35806" s="62"/>
    </row>
    <row r="35807">
      <c r="A35807" s="61"/>
      <c r="B35807" s="61"/>
      <c r="C35807" s="61"/>
      <c r="D35807" s="57"/>
      <c r="E35807" s="62"/>
    </row>
    <row r="35808">
      <c r="A35808" s="61"/>
      <c r="B35808" s="61"/>
      <c r="C35808" s="61"/>
      <c r="D35808" s="57"/>
      <c r="E35808" s="62"/>
    </row>
    <row r="35809">
      <c r="A35809" s="61"/>
      <c r="B35809" s="61"/>
      <c r="C35809" s="61"/>
      <c r="D35809" s="57"/>
      <c r="E35809" s="62"/>
    </row>
    <row r="35810">
      <c r="A35810" s="61"/>
      <c r="B35810" s="61"/>
      <c r="C35810" s="61"/>
      <c r="D35810" s="57"/>
      <c r="E35810" s="62"/>
    </row>
    <row r="35811">
      <c r="A35811" s="61"/>
      <c r="B35811" s="61"/>
      <c r="C35811" s="61"/>
      <c r="D35811" s="57"/>
      <c r="E35811" s="62"/>
    </row>
    <row r="35812">
      <c r="A35812" s="61"/>
      <c r="B35812" s="61"/>
      <c r="C35812" s="61"/>
      <c r="D35812" s="57"/>
      <c r="E35812" s="62"/>
    </row>
    <row r="35813">
      <c r="A35813" s="61"/>
      <c r="B35813" s="61"/>
      <c r="C35813" s="61"/>
      <c r="D35813" s="57"/>
      <c r="E35813" s="62"/>
    </row>
    <row r="35814">
      <c r="A35814" s="61"/>
      <c r="B35814" s="61"/>
      <c r="C35814" s="61"/>
      <c r="D35814" s="57"/>
      <c r="E35814" s="62"/>
    </row>
    <row r="35815">
      <c r="A35815" s="61"/>
      <c r="B35815" s="61"/>
      <c r="C35815" s="61"/>
      <c r="D35815" s="57"/>
      <c r="E35815" s="62"/>
    </row>
    <row r="35816">
      <c r="A35816" s="61"/>
      <c r="B35816" s="61"/>
      <c r="C35816" s="61"/>
      <c r="D35816" s="57"/>
      <c r="E35816" s="62"/>
    </row>
    <row r="35817">
      <c r="A35817" s="61"/>
      <c r="B35817" s="61"/>
      <c r="C35817" s="61"/>
      <c r="D35817" s="57"/>
      <c r="E35817" s="62"/>
    </row>
    <row r="35818">
      <c r="A35818" s="61"/>
      <c r="B35818" s="61"/>
      <c r="C35818" s="61"/>
      <c r="D35818" s="57"/>
      <c r="E35818" s="62"/>
    </row>
    <row r="35819">
      <c r="A35819" s="61"/>
      <c r="B35819" s="61"/>
      <c r="C35819" s="61"/>
      <c r="D35819" s="57"/>
      <c r="E35819" s="62"/>
    </row>
    <row r="35820">
      <c r="A35820" s="61"/>
      <c r="B35820" s="61"/>
      <c r="C35820" s="61"/>
      <c r="D35820" s="57"/>
      <c r="E35820" s="62"/>
    </row>
    <row r="35821">
      <c r="A35821" s="61"/>
      <c r="B35821" s="61"/>
      <c r="C35821" s="61"/>
      <c r="D35821" s="57"/>
      <c r="E35821" s="62"/>
    </row>
    <row r="35822">
      <c r="A35822" s="61"/>
      <c r="B35822" s="61"/>
      <c r="C35822" s="61"/>
      <c r="D35822" s="57"/>
      <c r="E35822" s="62"/>
    </row>
    <row r="35823">
      <c r="A35823" s="61"/>
      <c r="B35823" s="61"/>
      <c r="C35823" s="61"/>
      <c r="D35823" s="57"/>
      <c r="E35823" s="62"/>
    </row>
    <row r="35824">
      <c r="A35824" s="61"/>
      <c r="B35824" s="61"/>
      <c r="C35824" s="61"/>
      <c r="D35824" s="57"/>
      <c r="E35824" s="62"/>
    </row>
    <row r="35825">
      <c r="A35825" s="61"/>
      <c r="B35825" s="61"/>
      <c r="C35825" s="61"/>
      <c r="D35825" s="57"/>
      <c r="E35825" s="62"/>
    </row>
    <row r="35826">
      <c r="A35826" s="61"/>
      <c r="B35826" s="61"/>
      <c r="C35826" s="61"/>
      <c r="D35826" s="57"/>
      <c r="E35826" s="62"/>
    </row>
    <row r="35827">
      <c r="A35827" s="61"/>
      <c r="B35827" s="61"/>
      <c r="C35827" s="61"/>
      <c r="D35827" s="57"/>
      <c r="E35827" s="62"/>
    </row>
    <row r="35828">
      <c r="A35828" s="61"/>
      <c r="B35828" s="61"/>
      <c r="C35828" s="61"/>
      <c r="D35828" s="57"/>
      <c r="E35828" s="62"/>
    </row>
    <row r="35829">
      <c r="A35829" s="61"/>
      <c r="B35829" s="61"/>
      <c r="C35829" s="61"/>
      <c r="D35829" s="57"/>
      <c r="E35829" s="62"/>
    </row>
    <row r="35830">
      <c r="A35830" s="61"/>
      <c r="B35830" s="61"/>
      <c r="C35830" s="61"/>
      <c r="D35830" s="57"/>
      <c r="E35830" s="62"/>
    </row>
    <row r="35831">
      <c r="A35831" s="61"/>
      <c r="B35831" s="61"/>
      <c r="C35831" s="61"/>
      <c r="D35831" s="57"/>
      <c r="E35831" s="62"/>
    </row>
    <row r="35832">
      <c r="A35832" s="61"/>
      <c r="B35832" s="61"/>
      <c r="C35832" s="61"/>
      <c r="D35832" s="57"/>
      <c r="E35832" s="62"/>
    </row>
    <row r="35833">
      <c r="A35833" s="61"/>
      <c r="B35833" s="61"/>
      <c r="C35833" s="61"/>
      <c r="D35833" s="57"/>
      <c r="E35833" s="62"/>
    </row>
    <row r="35834">
      <c r="A35834" s="61"/>
      <c r="B35834" s="61"/>
      <c r="C35834" s="61"/>
      <c r="D35834" s="57"/>
      <c r="E35834" s="62"/>
    </row>
    <row r="35835">
      <c r="A35835" s="61"/>
      <c r="B35835" s="61"/>
      <c r="C35835" s="61"/>
      <c r="D35835" s="57"/>
      <c r="E35835" s="62"/>
    </row>
    <row r="35836">
      <c r="A35836" s="61"/>
      <c r="B35836" s="61"/>
      <c r="C35836" s="61"/>
      <c r="D35836" s="57"/>
      <c r="E35836" s="62"/>
    </row>
    <row r="35837">
      <c r="A35837" s="61"/>
      <c r="B35837" s="61"/>
      <c r="C35837" s="61"/>
      <c r="D35837" s="57"/>
      <c r="E35837" s="62"/>
    </row>
    <row r="35838">
      <c r="A35838" s="61"/>
      <c r="B35838" s="61"/>
      <c r="C35838" s="61"/>
      <c r="D35838" s="57"/>
      <c r="E35838" s="62"/>
    </row>
    <row r="35839">
      <c r="A35839" s="61"/>
      <c r="B35839" s="61"/>
      <c r="C35839" s="61"/>
      <c r="D35839" s="57"/>
      <c r="E35839" s="62"/>
    </row>
    <row r="35840">
      <c r="A35840" s="61"/>
      <c r="B35840" s="61"/>
      <c r="C35840" s="61"/>
      <c r="D35840" s="57"/>
      <c r="E35840" s="62"/>
    </row>
    <row r="35841">
      <c r="A35841" s="61"/>
      <c r="B35841" s="61"/>
      <c r="C35841" s="61"/>
      <c r="D35841" s="57"/>
      <c r="E35841" s="62"/>
    </row>
    <row r="35842">
      <c r="A35842" s="61"/>
      <c r="B35842" s="61"/>
      <c r="C35842" s="61"/>
      <c r="D35842" s="57"/>
      <c r="E35842" s="62"/>
    </row>
    <row r="35843">
      <c r="A35843" s="61"/>
      <c r="B35843" s="61"/>
      <c r="C35843" s="61"/>
      <c r="D35843" s="57"/>
      <c r="E35843" s="62"/>
    </row>
    <row r="35844">
      <c r="A35844" s="61"/>
      <c r="B35844" s="61"/>
      <c r="C35844" s="61"/>
      <c r="D35844" s="57"/>
      <c r="E35844" s="62"/>
    </row>
    <row r="35845">
      <c r="A35845" s="61"/>
      <c r="B35845" s="61"/>
      <c r="C35845" s="61"/>
      <c r="D35845" s="57"/>
      <c r="E35845" s="62"/>
    </row>
    <row r="35846">
      <c r="A35846" s="61"/>
      <c r="B35846" s="61"/>
      <c r="C35846" s="61"/>
      <c r="D35846" s="57"/>
      <c r="E35846" s="62"/>
    </row>
    <row r="35847">
      <c r="A35847" s="61"/>
      <c r="B35847" s="61"/>
      <c r="C35847" s="61"/>
      <c r="D35847" s="57"/>
      <c r="E35847" s="62"/>
    </row>
    <row r="35848">
      <c r="A35848" s="61"/>
      <c r="B35848" s="61"/>
      <c r="C35848" s="61"/>
      <c r="D35848" s="57"/>
      <c r="E35848" s="62"/>
    </row>
    <row r="35849">
      <c r="A35849" s="61"/>
      <c r="B35849" s="61"/>
      <c r="C35849" s="61"/>
      <c r="D35849" s="57"/>
      <c r="E35849" s="62"/>
    </row>
    <row r="35850">
      <c r="A35850" s="61"/>
      <c r="B35850" s="61"/>
      <c r="C35850" s="61"/>
      <c r="D35850" s="57"/>
      <c r="E35850" s="62"/>
    </row>
    <row r="35851">
      <c r="A35851" s="61"/>
      <c r="B35851" s="61"/>
      <c r="C35851" s="61"/>
      <c r="D35851" s="57"/>
      <c r="E35851" s="62"/>
    </row>
    <row r="35852">
      <c r="A35852" s="61"/>
      <c r="B35852" s="61"/>
      <c r="C35852" s="61"/>
      <c r="D35852" s="57"/>
      <c r="E35852" s="62"/>
    </row>
    <row r="35853">
      <c r="A35853" s="61"/>
      <c r="B35853" s="61"/>
      <c r="C35853" s="61"/>
      <c r="D35853" s="57"/>
      <c r="E35853" s="62"/>
    </row>
    <row r="35854">
      <c r="A35854" s="61"/>
      <c r="B35854" s="61"/>
      <c r="C35854" s="61"/>
      <c r="D35854" s="57"/>
      <c r="E35854" s="62"/>
    </row>
    <row r="35855">
      <c r="A35855" s="61"/>
      <c r="B35855" s="61"/>
      <c r="C35855" s="61"/>
      <c r="D35855" s="57"/>
      <c r="E35855" s="62"/>
    </row>
    <row r="35856">
      <c r="A35856" s="61"/>
      <c r="B35856" s="61"/>
      <c r="C35856" s="61"/>
      <c r="D35856" s="57"/>
      <c r="E35856" s="62"/>
    </row>
    <row r="35857">
      <c r="A35857" s="61"/>
      <c r="B35857" s="61"/>
      <c r="C35857" s="61"/>
      <c r="D35857" s="57"/>
      <c r="E35857" s="62"/>
    </row>
    <row r="35858">
      <c r="A35858" s="61"/>
      <c r="B35858" s="61"/>
      <c r="C35858" s="61"/>
      <c r="D35858" s="57"/>
      <c r="E35858" s="62"/>
    </row>
    <row r="35859">
      <c r="A35859" s="61"/>
      <c r="B35859" s="61"/>
      <c r="C35859" s="61"/>
      <c r="D35859" s="57"/>
      <c r="E35859" s="62"/>
    </row>
    <row r="35860">
      <c r="A35860" s="61"/>
      <c r="B35860" s="61"/>
      <c r="C35860" s="61"/>
      <c r="D35860" s="57"/>
      <c r="E35860" s="62"/>
    </row>
    <row r="35861">
      <c r="A35861" s="61"/>
      <c r="B35861" s="61"/>
      <c r="C35861" s="61"/>
      <c r="D35861" s="57"/>
      <c r="E35861" s="62"/>
    </row>
    <row r="35862">
      <c r="A35862" s="61"/>
      <c r="B35862" s="61"/>
      <c r="C35862" s="61"/>
      <c r="D35862" s="57"/>
      <c r="E35862" s="62"/>
    </row>
    <row r="35863">
      <c r="A35863" s="61"/>
      <c r="B35863" s="61"/>
      <c r="C35863" s="61"/>
      <c r="D35863" s="57"/>
      <c r="E35863" s="62"/>
    </row>
    <row r="35864">
      <c r="A35864" s="61"/>
      <c r="B35864" s="61"/>
      <c r="C35864" s="61"/>
      <c r="D35864" s="57"/>
      <c r="E35864" s="62"/>
    </row>
    <row r="35865">
      <c r="A35865" s="61"/>
      <c r="B35865" s="61"/>
      <c r="C35865" s="61"/>
      <c r="D35865" s="57"/>
      <c r="E35865" s="62"/>
    </row>
    <row r="35866">
      <c r="A35866" s="61"/>
      <c r="B35866" s="61"/>
      <c r="C35866" s="61"/>
      <c r="D35866" s="57"/>
      <c r="E35866" s="62"/>
    </row>
    <row r="35867">
      <c r="A35867" s="61"/>
      <c r="B35867" s="61"/>
      <c r="C35867" s="61"/>
      <c r="D35867" s="57"/>
      <c r="E35867" s="62"/>
    </row>
    <row r="35868">
      <c r="A35868" s="61"/>
      <c r="B35868" s="61"/>
      <c r="C35868" s="61"/>
      <c r="D35868" s="57"/>
      <c r="E35868" s="62"/>
    </row>
    <row r="35869">
      <c r="A35869" s="61"/>
      <c r="B35869" s="61"/>
      <c r="C35869" s="61"/>
      <c r="D35869" s="57"/>
      <c r="E35869" s="62"/>
    </row>
    <row r="35870">
      <c r="A35870" s="61"/>
      <c r="B35870" s="61"/>
      <c r="C35870" s="61"/>
      <c r="D35870" s="57"/>
      <c r="E35870" s="62"/>
    </row>
    <row r="35871">
      <c r="A35871" s="61"/>
      <c r="B35871" s="61"/>
      <c r="C35871" s="61"/>
      <c r="D35871" s="57"/>
      <c r="E35871" s="62"/>
    </row>
    <row r="35872">
      <c r="A35872" s="61"/>
      <c r="B35872" s="61"/>
      <c r="C35872" s="61"/>
      <c r="D35872" s="57"/>
      <c r="E35872" s="62"/>
    </row>
    <row r="35873">
      <c r="A35873" s="61"/>
      <c r="B35873" s="61"/>
      <c r="C35873" s="61"/>
      <c r="D35873" s="57"/>
      <c r="E35873" s="62"/>
    </row>
    <row r="35874">
      <c r="A35874" s="61"/>
      <c r="B35874" s="61"/>
      <c r="C35874" s="61"/>
      <c r="D35874" s="57"/>
      <c r="E35874" s="62"/>
    </row>
    <row r="35875">
      <c r="A35875" s="61"/>
      <c r="B35875" s="61"/>
      <c r="C35875" s="61"/>
      <c r="D35875" s="57"/>
      <c r="E35875" s="62"/>
    </row>
    <row r="35876">
      <c r="A35876" s="61"/>
      <c r="B35876" s="61"/>
      <c r="C35876" s="61"/>
      <c r="D35876" s="57"/>
      <c r="E35876" s="62"/>
    </row>
    <row r="35877">
      <c r="A35877" s="61"/>
      <c r="B35877" s="61"/>
      <c r="C35877" s="61"/>
      <c r="D35877" s="57"/>
      <c r="E35877" s="62"/>
    </row>
    <row r="35878">
      <c r="A35878" s="61"/>
      <c r="B35878" s="61"/>
      <c r="C35878" s="61"/>
      <c r="D35878" s="57"/>
      <c r="E35878" s="62"/>
    </row>
    <row r="35879">
      <c r="A35879" s="61"/>
      <c r="B35879" s="61"/>
      <c r="C35879" s="61"/>
      <c r="D35879" s="57"/>
      <c r="E35879" s="62"/>
    </row>
    <row r="35880">
      <c r="A35880" s="61"/>
      <c r="B35880" s="61"/>
      <c r="C35880" s="61"/>
      <c r="D35880" s="57"/>
      <c r="E35880" s="62"/>
    </row>
    <row r="35881">
      <c r="A35881" s="61"/>
      <c r="B35881" s="61"/>
      <c r="C35881" s="61"/>
      <c r="D35881" s="57"/>
      <c r="E35881" s="62"/>
    </row>
    <row r="35882">
      <c r="A35882" s="61"/>
      <c r="B35882" s="61"/>
      <c r="C35882" s="61"/>
      <c r="D35882" s="57"/>
      <c r="E35882" s="62"/>
    </row>
    <row r="35883">
      <c r="A35883" s="61"/>
      <c r="B35883" s="61"/>
      <c r="C35883" s="61"/>
      <c r="D35883" s="57"/>
      <c r="E35883" s="62"/>
    </row>
    <row r="35884">
      <c r="A35884" s="61"/>
      <c r="B35884" s="61"/>
      <c r="C35884" s="61"/>
      <c r="D35884" s="57"/>
      <c r="E35884" s="62"/>
    </row>
    <row r="35885">
      <c r="A35885" s="61"/>
      <c r="B35885" s="61"/>
      <c r="C35885" s="61"/>
      <c r="D35885" s="57"/>
      <c r="E35885" s="62"/>
    </row>
    <row r="35886">
      <c r="A35886" s="61"/>
      <c r="B35886" s="61"/>
      <c r="C35886" s="61"/>
      <c r="D35886" s="57"/>
      <c r="E35886" s="62"/>
    </row>
    <row r="35887">
      <c r="A35887" s="61"/>
      <c r="B35887" s="61"/>
      <c r="C35887" s="61"/>
      <c r="D35887" s="57"/>
      <c r="E35887" s="62"/>
    </row>
    <row r="35888">
      <c r="A35888" s="61"/>
      <c r="B35888" s="61"/>
      <c r="C35888" s="61"/>
      <c r="D35888" s="57"/>
      <c r="E35888" s="62"/>
    </row>
    <row r="35889">
      <c r="A35889" s="61"/>
      <c r="B35889" s="61"/>
      <c r="C35889" s="61"/>
      <c r="D35889" s="57"/>
      <c r="E35889" s="62"/>
    </row>
    <row r="35890">
      <c r="A35890" s="61"/>
      <c r="B35890" s="61"/>
      <c r="C35890" s="61"/>
      <c r="D35890" s="57"/>
      <c r="E35890" s="62"/>
    </row>
    <row r="35891">
      <c r="A35891" s="61"/>
      <c r="B35891" s="61"/>
      <c r="C35891" s="61"/>
      <c r="D35891" s="57"/>
      <c r="E35891" s="62"/>
    </row>
    <row r="35892">
      <c r="A35892" s="61"/>
      <c r="B35892" s="61"/>
      <c r="C35892" s="61"/>
      <c r="D35892" s="57"/>
      <c r="E35892" s="62"/>
    </row>
    <row r="35893">
      <c r="A35893" s="61"/>
      <c r="B35893" s="61"/>
      <c r="C35893" s="61"/>
      <c r="D35893" s="57"/>
      <c r="E35893" s="62"/>
    </row>
    <row r="35894">
      <c r="A35894" s="61"/>
      <c r="B35894" s="61"/>
      <c r="C35894" s="61"/>
      <c r="D35894" s="57"/>
      <c r="E35894" s="62"/>
    </row>
    <row r="35895">
      <c r="A35895" s="61"/>
      <c r="B35895" s="61"/>
      <c r="C35895" s="61"/>
      <c r="D35895" s="57"/>
      <c r="E35895" s="62"/>
    </row>
    <row r="35896">
      <c r="A35896" s="61"/>
      <c r="B35896" s="61"/>
      <c r="C35896" s="61"/>
      <c r="D35896" s="57"/>
      <c r="E35896" s="62"/>
    </row>
    <row r="35897">
      <c r="A35897" s="61"/>
      <c r="B35897" s="61"/>
      <c r="C35897" s="61"/>
      <c r="D35897" s="57"/>
      <c r="E35897" s="62"/>
    </row>
    <row r="35898">
      <c r="A35898" s="61"/>
      <c r="B35898" s="61"/>
      <c r="C35898" s="61"/>
      <c r="D35898" s="57"/>
      <c r="E35898" s="62"/>
    </row>
    <row r="35899">
      <c r="A35899" s="61"/>
      <c r="B35899" s="61"/>
      <c r="C35899" s="61"/>
      <c r="D35899" s="57"/>
      <c r="E35899" s="62"/>
    </row>
    <row r="35900">
      <c r="A35900" s="61"/>
      <c r="B35900" s="61"/>
      <c r="C35900" s="61"/>
      <c r="D35900" s="57"/>
      <c r="E35900" s="62"/>
    </row>
    <row r="35901">
      <c r="A35901" s="61"/>
      <c r="B35901" s="61"/>
      <c r="C35901" s="61"/>
      <c r="D35901" s="57"/>
      <c r="E35901" s="62"/>
    </row>
    <row r="35902">
      <c r="A35902" s="61"/>
      <c r="B35902" s="61"/>
      <c r="C35902" s="61"/>
      <c r="D35902" s="57"/>
      <c r="E35902" s="62"/>
    </row>
    <row r="35903">
      <c r="A35903" s="61"/>
      <c r="B35903" s="61"/>
      <c r="C35903" s="61"/>
      <c r="D35903" s="57"/>
      <c r="E35903" s="62"/>
    </row>
    <row r="35904">
      <c r="A35904" s="61"/>
      <c r="B35904" s="61"/>
      <c r="C35904" s="61"/>
      <c r="D35904" s="57"/>
      <c r="E35904" s="62"/>
    </row>
    <row r="35905">
      <c r="A35905" s="61"/>
      <c r="B35905" s="61"/>
      <c r="C35905" s="61"/>
      <c r="D35905" s="57"/>
      <c r="E35905" s="62"/>
    </row>
    <row r="35906">
      <c r="A35906" s="61"/>
      <c r="B35906" s="61"/>
      <c r="C35906" s="61"/>
      <c r="D35906" s="57"/>
      <c r="E35906" s="62"/>
    </row>
    <row r="35907">
      <c r="A35907" s="61"/>
      <c r="B35907" s="61"/>
      <c r="C35907" s="61"/>
      <c r="D35907" s="57"/>
      <c r="E35907" s="62"/>
    </row>
    <row r="35908">
      <c r="A35908" s="61"/>
      <c r="B35908" s="61"/>
      <c r="C35908" s="61"/>
      <c r="D35908" s="57"/>
      <c r="E35908" s="62"/>
    </row>
    <row r="35909">
      <c r="A35909" s="61"/>
      <c r="B35909" s="61"/>
      <c r="C35909" s="61"/>
      <c r="D35909" s="57"/>
      <c r="E35909" s="62"/>
    </row>
    <row r="35910">
      <c r="A35910" s="61"/>
      <c r="B35910" s="61"/>
      <c r="C35910" s="61"/>
      <c r="D35910" s="57"/>
      <c r="E35910" s="62"/>
    </row>
    <row r="35911">
      <c r="A35911" s="61"/>
      <c r="B35911" s="61"/>
      <c r="C35911" s="61"/>
      <c r="D35911" s="57"/>
      <c r="E35911" s="62"/>
    </row>
    <row r="35912">
      <c r="A35912" s="61"/>
      <c r="B35912" s="61"/>
      <c r="C35912" s="61"/>
      <c r="D35912" s="57"/>
      <c r="E35912" s="62"/>
    </row>
    <row r="35913">
      <c r="A35913" s="61"/>
      <c r="B35913" s="61"/>
      <c r="C35913" s="61"/>
      <c r="D35913" s="57"/>
      <c r="E35913" s="62"/>
    </row>
    <row r="35914">
      <c r="A35914" s="61"/>
      <c r="B35914" s="61"/>
      <c r="C35914" s="61"/>
      <c r="D35914" s="57"/>
      <c r="E35914" s="62"/>
    </row>
    <row r="35915">
      <c r="A35915" s="61"/>
      <c r="B35915" s="61"/>
      <c r="C35915" s="61"/>
      <c r="D35915" s="57"/>
      <c r="E35915" s="62"/>
    </row>
    <row r="35916">
      <c r="A35916" s="61"/>
      <c r="B35916" s="61"/>
      <c r="C35916" s="61"/>
      <c r="D35916" s="57"/>
      <c r="E35916" s="62"/>
    </row>
    <row r="35917">
      <c r="A35917" s="61"/>
      <c r="B35917" s="61"/>
      <c r="C35917" s="61"/>
      <c r="D35917" s="57"/>
      <c r="E35917" s="62"/>
    </row>
    <row r="35918">
      <c r="A35918" s="61"/>
      <c r="B35918" s="61"/>
      <c r="C35918" s="61"/>
      <c r="D35918" s="57"/>
      <c r="E35918" s="62"/>
    </row>
    <row r="35919">
      <c r="A35919" s="61"/>
      <c r="B35919" s="61"/>
      <c r="C35919" s="61"/>
      <c r="D35919" s="57"/>
      <c r="E35919" s="62"/>
    </row>
    <row r="35920">
      <c r="A35920" s="61"/>
      <c r="B35920" s="61"/>
      <c r="C35920" s="61"/>
      <c r="D35920" s="57"/>
      <c r="E35920" s="62"/>
    </row>
    <row r="35921">
      <c r="A35921" s="61"/>
      <c r="B35921" s="61"/>
      <c r="C35921" s="61"/>
      <c r="D35921" s="57"/>
      <c r="E35921" s="62"/>
    </row>
    <row r="35922">
      <c r="A35922" s="61"/>
      <c r="B35922" s="61"/>
      <c r="C35922" s="61"/>
      <c r="D35922" s="57"/>
      <c r="E35922" s="62"/>
    </row>
    <row r="35923">
      <c r="A35923" s="61"/>
      <c r="B35923" s="61"/>
      <c r="C35923" s="61"/>
      <c r="D35923" s="57"/>
      <c r="E35923" s="62"/>
    </row>
    <row r="35924">
      <c r="A35924" s="61"/>
      <c r="B35924" s="61"/>
      <c r="C35924" s="61"/>
      <c r="D35924" s="57"/>
      <c r="E35924" s="62"/>
    </row>
    <row r="35925">
      <c r="A35925" s="61"/>
      <c r="B35925" s="61"/>
      <c r="C35925" s="61"/>
      <c r="D35925" s="57"/>
      <c r="E35925" s="62"/>
    </row>
    <row r="35926">
      <c r="A35926" s="61"/>
      <c r="B35926" s="61"/>
      <c r="C35926" s="61"/>
      <c r="D35926" s="57"/>
      <c r="E35926" s="62"/>
    </row>
    <row r="35927">
      <c r="A35927" s="61"/>
      <c r="B35927" s="61"/>
      <c r="C35927" s="61"/>
      <c r="D35927" s="57"/>
      <c r="E35927" s="62"/>
    </row>
    <row r="35928">
      <c r="A35928" s="61"/>
      <c r="B35928" s="61"/>
      <c r="C35928" s="61"/>
      <c r="D35928" s="57"/>
      <c r="E35928" s="62"/>
    </row>
    <row r="35929">
      <c r="A35929" s="61"/>
      <c r="B35929" s="61"/>
      <c r="C35929" s="61"/>
      <c r="D35929" s="57"/>
      <c r="E35929" s="62"/>
    </row>
    <row r="35930">
      <c r="A35930" s="61"/>
      <c r="B35930" s="61"/>
      <c r="C35930" s="61"/>
      <c r="D35930" s="57"/>
      <c r="E35930" s="62"/>
    </row>
    <row r="35931">
      <c r="A35931" s="61"/>
      <c r="B35931" s="61"/>
      <c r="C35931" s="61"/>
      <c r="D35931" s="57"/>
      <c r="E35931" s="62"/>
    </row>
    <row r="35932">
      <c r="A35932" s="61"/>
      <c r="B35932" s="61"/>
      <c r="C35932" s="61"/>
      <c r="D35932" s="57"/>
      <c r="E35932" s="62"/>
    </row>
    <row r="35933">
      <c r="A35933" s="61"/>
      <c r="B35933" s="61"/>
      <c r="C35933" s="61"/>
      <c r="D35933" s="57"/>
      <c r="E35933" s="62"/>
    </row>
    <row r="35934">
      <c r="A35934" s="61"/>
      <c r="B35934" s="61"/>
      <c r="C35934" s="61"/>
      <c r="D35934" s="57"/>
      <c r="E35934" s="62"/>
    </row>
    <row r="35935">
      <c r="A35935" s="61"/>
      <c r="B35935" s="61"/>
      <c r="C35935" s="61"/>
      <c r="D35935" s="57"/>
      <c r="E35935" s="62"/>
    </row>
    <row r="35936">
      <c r="A35936" s="61"/>
      <c r="B35936" s="61"/>
      <c r="C35936" s="61"/>
      <c r="D35936" s="57"/>
      <c r="E35936" s="62"/>
    </row>
    <row r="35937">
      <c r="A35937" s="61"/>
      <c r="B35937" s="61"/>
      <c r="C35937" s="61"/>
      <c r="D35937" s="57"/>
      <c r="E35937" s="62"/>
    </row>
    <row r="35938">
      <c r="A35938" s="61"/>
      <c r="B35938" s="61"/>
      <c r="C35938" s="61"/>
      <c r="D35938" s="57"/>
      <c r="E35938" s="62"/>
    </row>
    <row r="35939">
      <c r="A35939" s="61"/>
      <c r="B35939" s="61"/>
      <c r="C35939" s="61"/>
      <c r="D35939" s="57"/>
      <c r="E35939" s="62"/>
    </row>
    <row r="35940">
      <c r="A35940" s="61"/>
      <c r="B35940" s="61"/>
      <c r="C35940" s="61"/>
      <c r="D35940" s="57"/>
      <c r="E35940" s="62"/>
    </row>
    <row r="35941">
      <c r="A35941" s="61"/>
      <c r="B35941" s="61"/>
      <c r="C35941" s="61"/>
      <c r="D35941" s="57"/>
      <c r="E35941" s="62"/>
    </row>
    <row r="35942">
      <c r="A35942" s="61"/>
      <c r="B35942" s="61"/>
      <c r="C35942" s="61"/>
      <c r="D35942" s="57"/>
      <c r="E35942" s="62"/>
    </row>
    <row r="35943">
      <c r="A35943" s="61"/>
      <c r="B35943" s="61"/>
      <c r="C35943" s="61"/>
      <c r="D35943" s="57"/>
      <c r="E35943" s="62"/>
    </row>
    <row r="35944">
      <c r="A35944" s="61"/>
      <c r="B35944" s="61"/>
      <c r="C35944" s="61"/>
      <c r="D35944" s="57"/>
      <c r="E35944" s="62"/>
    </row>
    <row r="35945">
      <c r="A35945" s="61"/>
      <c r="B35945" s="61"/>
      <c r="C35945" s="61"/>
      <c r="D35945" s="57"/>
      <c r="E35945" s="62"/>
    </row>
    <row r="35946">
      <c r="A35946" s="61"/>
      <c r="B35946" s="61"/>
      <c r="C35946" s="61"/>
      <c r="D35946" s="57"/>
      <c r="E35946" s="62"/>
    </row>
    <row r="35947">
      <c r="A35947" s="61"/>
      <c r="B35947" s="61"/>
      <c r="C35947" s="61"/>
      <c r="D35947" s="57"/>
      <c r="E35947" s="62"/>
    </row>
    <row r="35948">
      <c r="A35948" s="61"/>
      <c r="B35948" s="61"/>
      <c r="C35948" s="61"/>
      <c r="D35948" s="57"/>
      <c r="E35948" s="62"/>
    </row>
    <row r="35949">
      <c r="A35949" s="61"/>
      <c r="B35949" s="61"/>
      <c r="C35949" s="61"/>
      <c r="D35949" s="57"/>
      <c r="E35949" s="62"/>
    </row>
    <row r="35950">
      <c r="A35950" s="61"/>
      <c r="B35950" s="61"/>
      <c r="C35950" s="61"/>
      <c r="D35950" s="57"/>
      <c r="E35950" s="62"/>
    </row>
    <row r="35951">
      <c r="A35951" s="61"/>
      <c r="B35951" s="61"/>
      <c r="C35951" s="61"/>
      <c r="D35951" s="57"/>
      <c r="E35951" s="62"/>
    </row>
    <row r="35952">
      <c r="A35952" s="61"/>
      <c r="B35952" s="61"/>
      <c r="C35952" s="61"/>
      <c r="D35952" s="57"/>
      <c r="E35952" s="62"/>
    </row>
    <row r="35953">
      <c r="A35953" s="61"/>
      <c r="B35953" s="61"/>
      <c r="C35953" s="61"/>
      <c r="D35953" s="57"/>
      <c r="E35953" s="62"/>
    </row>
    <row r="35954">
      <c r="A35954" s="61"/>
      <c r="B35954" s="61"/>
      <c r="C35954" s="61"/>
      <c r="D35954" s="57"/>
      <c r="E35954" s="62"/>
    </row>
    <row r="35955">
      <c r="A35955" s="61"/>
      <c r="B35955" s="61"/>
      <c r="C35955" s="61"/>
      <c r="D35955" s="57"/>
      <c r="E35955" s="62"/>
    </row>
    <row r="35956">
      <c r="A35956" s="61"/>
      <c r="B35956" s="61"/>
      <c r="C35956" s="61"/>
      <c r="D35956" s="57"/>
      <c r="E35956" s="62"/>
    </row>
    <row r="35957">
      <c r="A35957" s="61"/>
      <c r="B35957" s="61"/>
      <c r="C35957" s="61"/>
      <c r="D35957" s="57"/>
      <c r="E35957" s="62"/>
    </row>
    <row r="35958">
      <c r="A35958" s="61"/>
      <c r="B35958" s="61"/>
      <c r="C35958" s="61"/>
      <c r="D35958" s="57"/>
      <c r="E35958" s="62"/>
    </row>
    <row r="35959">
      <c r="A35959" s="61"/>
      <c r="B35959" s="61"/>
      <c r="C35959" s="61"/>
      <c r="D35959" s="57"/>
      <c r="E35959" s="62"/>
    </row>
    <row r="35960">
      <c r="A35960" s="61"/>
      <c r="B35960" s="61"/>
      <c r="C35960" s="61"/>
      <c r="D35960" s="57"/>
      <c r="E35960" s="62"/>
    </row>
    <row r="35961">
      <c r="A35961" s="61"/>
      <c r="B35961" s="61"/>
      <c r="C35961" s="61"/>
      <c r="D35961" s="57"/>
      <c r="E35961" s="62"/>
    </row>
    <row r="35962">
      <c r="A35962" s="61"/>
      <c r="B35962" s="61"/>
      <c r="C35962" s="61"/>
      <c r="D35962" s="57"/>
      <c r="E35962" s="62"/>
    </row>
    <row r="35963">
      <c r="A35963" s="61"/>
      <c r="B35963" s="61"/>
      <c r="C35963" s="61"/>
      <c r="D35963" s="57"/>
      <c r="E35963" s="62"/>
    </row>
    <row r="35964">
      <c r="A35964" s="61"/>
      <c r="B35964" s="61"/>
      <c r="C35964" s="61"/>
      <c r="D35964" s="57"/>
      <c r="E35964" s="62"/>
    </row>
    <row r="35965">
      <c r="A35965" s="61"/>
      <c r="B35965" s="61"/>
      <c r="C35965" s="61"/>
      <c r="D35965" s="57"/>
      <c r="E35965" s="62"/>
    </row>
    <row r="35966">
      <c r="A35966" s="61"/>
      <c r="B35966" s="61"/>
      <c r="C35966" s="61"/>
      <c r="D35966" s="57"/>
      <c r="E35966" s="62"/>
    </row>
    <row r="35967">
      <c r="A35967" s="61"/>
      <c r="B35967" s="61"/>
      <c r="C35967" s="61"/>
      <c r="D35967" s="57"/>
      <c r="E35967" s="62"/>
    </row>
    <row r="35968">
      <c r="A35968" s="61"/>
      <c r="B35968" s="61"/>
      <c r="C35968" s="61"/>
      <c r="D35968" s="57"/>
      <c r="E35968" s="62"/>
    </row>
    <row r="35969">
      <c r="A35969" s="61"/>
      <c r="B35969" s="61"/>
      <c r="C35969" s="61"/>
      <c r="D35969" s="57"/>
      <c r="E35969" s="62"/>
    </row>
    <row r="35970">
      <c r="A35970" s="61"/>
      <c r="B35970" s="61"/>
      <c r="C35970" s="61"/>
      <c r="D35970" s="57"/>
      <c r="E35970" s="62"/>
    </row>
    <row r="35971">
      <c r="A35971" s="61"/>
      <c r="B35971" s="61"/>
      <c r="C35971" s="61"/>
      <c r="D35971" s="57"/>
      <c r="E35971" s="62"/>
    </row>
    <row r="35972">
      <c r="A35972" s="61"/>
      <c r="B35972" s="61"/>
      <c r="C35972" s="61"/>
      <c r="D35972" s="57"/>
      <c r="E35972" s="62"/>
    </row>
    <row r="35973">
      <c r="A35973" s="61"/>
      <c r="B35973" s="61"/>
      <c r="C35973" s="61"/>
      <c r="D35973" s="57"/>
      <c r="E35973" s="62"/>
    </row>
    <row r="35974">
      <c r="A35974" s="61"/>
      <c r="B35974" s="61"/>
      <c r="C35974" s="61"/>
      <c r="D35974" s="57"/>
      <c r="E35974" s="62"/>
    </row>
    <row r="35975">
      <c r="A35975" s="61"/>
      <c r="B35975" s="61"/>
      <c r="C35975" s="61"/>
      <c r="D35975" s="57"/>
      <c r="E35975" s="62"/>
    </row>
    <row r="35976">
      <c r="A35976" s="61"/>
      <c r="B35976" s="61"/>
      <c r="C35976" s="61"/>
      <c r="D35976" s="57"/>
      <c r="E35976" s="62"/>
    </row>
    <row r="35977">
      <c r="A35977" s="61"/>
      <c r="B35977" s="61"/>
      <c r="C35977" s="61"/>
      <c r="D35977" s="57"/>
      <c r="E35977" s="62"/>
    </row>
    <row r="35978">
      <c r="A35978" s="61"/>
      <c r="B35978" s="61"/>
      <c r="C35978" s="61"/>
      <c r="D35978" s="57"/>
      <c r="E35978" s="62"/>
    </row>
    <row r="35979">
      <c r="A35979" s="61"/>
      <c r="B35979" s="61"/>
      <c r="C35979" s="61"/>
      <c r="D35979" s="57"/>
      <c r="E35979" s="62"/>
    </row>
    <row r="35980">
      <c r="A35980" s="61"/>
      <c r="B35980" s="61"/>
      <c r="C35980" s="61"/>
      <c r="D35980" s="57"/>
      <c r="E35980" s="62"/>
    </row>
    <row r="35981">
      <c r="A35981" s="61"/>
      <c r="B35981" s="61"/>
      <c r="C35981" s="61"/>
      <c r="D35981" s="57"/>
      <c r="E35981" s="62"/>
    </row>
    <row r="35982">
      <c r="A35982" s="61"/>
      <c r="B35982" s="61"/>
      <c r="C35982" s="61"/>
      <c r="D35982" s="57"/>
      <c r="E35982" s="62"/>
    </row>
    <row r="35983">
      <c r="A35983" s="61"/>
      <c r="B35983" s="61"/>
      <c r="C35983" s="61"/>
      <c r="D35983" s="57"/>
      <c r="E35983" s="62"/>
    </row>
    <row r="35984">
      <c r="A35984" s="61"/>
      <c r="B35984" s="61"/>
      <c r="C35984" s="61"/>
      <c r="D35984" s="57"/>
      <c r="E35984" s="62"/>
    </row>
    <row r="35985">
      <c r="A35985" s="61"/>
      <c r="B35985" s="61"/>
      <c r="C35985" s="61"/>
      <c r="D35985" s="57"/>
      <c r="E35985" s="62"/>
    </row>
    <row r="35986">
      <c r="A35986" s="61"/>
      <c r="B35986" s="61"/>
      <c r="C35986" s="61"/>
      <c r="D35986" s="57"/>
      <c r="E35986" s="62"/>
    </row>
    <row r="35987">
      <c r="A35987" s="61"/>
      <c r="B35987" s="61"/>
      <c r="C35987" s="61"/>
      <c r="D35987" s="57"/>
      <c r="E35987" s="62"/>
    </row>
    <row r="35988">
      <c r="A35988" s="61"/>
      <c r="B35988" s="61"/>
      <c r="C35988" s="61"/>
      <c r="D35988" s="57"/>
      <c r="E35988" s="62"/>
    </row>
    <row r="35989">
      <c r="A35989" s="61"/>
      <c r="B35989" s="61"/>
      <c r="C35989" s="61"/>
      <c r="D35989" s="57"/>
      <c r="E35989" s="62"/>
    </row>
    <row r="35990">
      <c r="A35990" s="61"/>
      <c r="B35990" s="61"/>
      <c r="C35990" s="61"/>
      <c r="D35990" s="57"/>
      <c r="E35990" s="62"/>
    </row>
    <row r="35991">
      <c r="A35991" s="61"/>
      <c r="B35991" s="61"/>
      <c r="C35991" s="61"/>
      <c r="D35991" s="57"/>
      <c r="E35991" s="62"/>
    </row>
    <row r="35992">
      <c r="A35992" s="61"/>
      <c r="B35992" s="61"/>
      <c r="C35992" s="61"/>
      <c r="D35992" s="57"/>
      <c r="E35992" s="62"/>
    </row>
    <row r="35993">
      <c r="A35993" s="61"/>
      <c r="B35993" s="61"/>
      <c r="C35993" s="61"/>
      <c r="D35993" s="57"/>
      <c r="E35993" s="62"/>
    </row>
    <row r="35994">
      <c r="A35994" s="61"/>
      <c r="B35994" s="61"/>
      <c r="C35994" s="61"/>
      <c r="D35994" s="57"/>
      <c r="E35994" s="62"/>
    </row>
    <row r="35995">
      <c r="A35995" s="61"/>
      <c r="B35995" s="61"/>
      <c r="C35995" s="61"/>
      <c r="D35995" s="57"/>
      <c r="E35995" s="62"/>
    </row>
    <row r="35996">
      <c r="A35996" s="61"/>
      <c r="B35996" s="61"/>
      <c r="C35996" s="61"/>
      <c r="D35996" s="57"/>
      <c r="E35996" s="62"/>
    </row>
    <row r="35997">
      <c r="A35997" s="61"/>
      <c r="B35997" s="61"/>
      <c r="C35997" s="61"/>
      <c r="D35997" s="57"/>
      <c r="E35997" s="62"/>
    </row>
    <row r="35998">
      <c r="A35998" s="61"/>
      <c r="B35998" s="61"/>
      <c r="C35998" s="61"/>
      <c r="D35998" s="57"/>
      <c r="E35998" s="62"/>
    </row>
    <row r="35999">
      <c r="A35999" s="61"/>
      <c r="B35999" s="61"/>
      <c r="C35999" s="61"/>
      <c r="D35999" s="57"/>
      <c r="E35999" s="62"/>
    </row>
    <row r="36000">
      <c r="A36000" s="61"/>
      <c r="B36000" s="61"/>
      <c r="C36000" s="61"/>
      <c r="D36000" s="57"/>
      <c r="E36000" s="62"/>
    </row>
    <row r="36001">
      <c r="A36001" s="61"/>
      <c r="B36001" s="61"/>
      <c r="C36001" s="61"/>
      <c r="D36001" s="57"/>
      <c r="E36001" s="62"/>
    </row>
    <row r="36002">
      <c r="A36002" s="61"/>
      <c r="B36002" s="61"/>
      <c r="C36002" s="61"/>
      <c r="D36002" s="57"/>
      <c r="E36002" s="62"/>
    </row>
    <row r="36003">
      <c r="A36003" s="61"/>
      <c r="B36003" s="61"/>
      <c r="C36003" s="61"/>
      <c r="D36003" s="57"/>
      <c r="E36003" s="62"/>
    </row>
    <row r="36004">
      <c r="A36004" s="61"/>
      <c r="B36004" s="61"/>
      <c r="C36004" s="61"/>
      <c r="D36004" s="57"/>
      <c r="E36004" s="62"/>
    </row>
    <row r="36005">
      <c r="A36005" s="61"/>
      <c r="B36005" s="61"/>
      <c r="C36005" s="61"/>
      <c r="D36005" s="57"/>
      <c r="E36005" s="62"/>
    </row>
    <row r="36006">
      <c r="A36006" s="61"/>
      <c r="B36006" s="61"/>
      <c r="C36006" s="61"/>
      <c r="D36006" s="57"/>
      <c r="E36006" s="62"/>
    </row>
    <row r="36007">
      <c r="A36007" s="61"/>
      <c r="B36007" s="61"/>
      <c r="C36007" s="61"/>
      <c r="D36007" s="57"/>
      <c r="E36007" s="62"/>
    </row>
    <row r="36008">
      <c r="A36008" s="61"/>
      <c r="B36008" s="61"/>
      <c r="C36008" s="61"/>
      <c r="D36008" s="57"/>
      <c r="E36008" s="62"/>
    </row>
    <row r="36009">
      <c r="A36009" s="61"/>
      <c r="B36009" s="61"/>
      <c r="C36009" s="61"/>
      <c r="D36009" s="57"/>
      <c r="E36009" s="62"/>
    </row>
    <row r="36010">
      <c r="A36010" s="61"/>
      <c r="B36010" s="61"/>
      <c r="C36010" s="61"/>
      <c r="D36010" s="57"/>
      <c r="E36010" s="62"/>
    </row>
    <row r="36011">
      <c r="A36011" s="61"/>
      <c r="B36011" s="61"/>
      <c r="C36011" s="61"/>
      <c r="D36011" s="57"/>
      <c r="E36011" s="62"/>
    </row>
    <row r="36012">
      <c r="A36012" s="61"/>
      <c r="B36012" s="61"/>
      <c r="C36012" s="61"/>
      <c r="D36012" s="57"/>
      <c r="E36012" s="62"/>
    </row>
    <row r="36013">
      <c r="A36013" s="61"/>
      <c r="B36013" s="61"/>
      <c r="C36013" s="61"/>
      <c r="D36013" s="57"/>
      <c r="E36013" s="62"/>
    </row>
    <row r="36014">
      <c r="A36014" s="61"/>
      <c r="B36014" s="61"/>
      <c r="C36014" s="61"/>
      <c r="D36014" s="57"/>
      <c r="E36014" s="62"/>
    </row>
    <row r="36015">
      <c r="A36015" s="61"/>
      <c r="B36015" s="61"/>
      <c r="C36015" s="61"/>
      <c r="D36015" s="57"/>
      <c r="E36015" s="62"/>
    </row>
    <row r="36016">
      <c r="A36016" s="61"/>
      <c r="B36016" s="61"/>
      <c r="C36016" s="61"/>
      <c r="D36016" s="57"/>
      <c r="E36016" s="62"/>
    </row>
    <row r="36017">
      <c r="A36017" s="61"/>
      <c r="B36017" s="61"/>
      <c r="C36017" s="61"/>
      <c r="D36017" s="57"/>
      <c r="E36017" s="62"/>
    </row>
    <row r="36018">
      <c r="A36018" s="61"/>
      <c r="B36018" s="61"/>
      <c r="C36018" s="61"/>
      <c r="D36018" s="57"/>
      <c r="E36018" s="62"/>
    </row>
    <row r="36019">
      <c r="A36019" s="61"/>
      <c r="B36019" s="61"/>
      <c r="C36019" s="61"/>
      <c r="D36019" s="57"/>
      <c r="E36019" s="62"/>
    </row>
    <row r="36020">
      <c r="A36020" s="61"/>
      <c r="B36020" s="61"/>
      <c r="C36020" s="61"/>
      <c r="D36020" s="57"/>
      <c r="E36020" s="62"/>
    </row>
    <row r="36021">
      <c r="A36021" s="61"/>
      <c r="B36021" s="61"/>
      <c r="C36021" s="61"/>
      <c r="D36021" s="57"/>
      <c r="E36021" s="62"/>
    </row>
    <row r="36022">
      <c r="A36022" s="61"/>
      <c r="B36022" s="61"/>
      <c r="C36022" s="61"/>
      <c r="D36022" s="57"/>
      <c r="E36022" s="62"/>
    </row>
    <row r="36023">
      <c r="A36023" s="61"/>
      <c r="B36023" s="61"/>
      <c r="C36023" s="61"/>
      <c r="D36023" s="57"/>
      <c r="E36023" s="62"/>
    </row>
    <row r="36024">
      <c r="A36024" s="61"/>
      <c r="B36024" s="61"/>
      <c r="C36024" s="61"/>
      <c r="D36024" s="57"/>
      <c r="E36024" s="62"/>
    </row>
    <row r="36025">
      <c r="A36025" s="61"/>
      <c r="B36025" s="61"/>
      <c r="C36025" s="61"/>
      <c r="D36025" s="57"/>
      <c r="E36025" s="62"/>
    </row>
    <row r="36026">
      <c r="A36026" s="61"/>
      <c r="B36026" s="61"/>
      <c r="C36026" s="61"/>
      <c r="D36026" s="57"/>
      <c r="E36026" s="62"/>
    </row>
    <row r="36027">
      <c r="A36027" s="61"/>
      <c r="B36027" s="61"/>
      <c r="C36027" s="61"/>
      <c r="D36027" s="57"/>
      <c r="E36027" s="62"/>
    </row>
    <row r="36028">
      <c r="A36028" s="61"/>
      <c r="B36028" s="61"/>
      <c r="C36028" s="61"/>
      <c r="D36028" s="57"/>
      <c r="E36028" s="62"/>
    </row>
    <row r="36029">
      <c r="A36029" s="61"/>
      <c r="B36029" s="61"/>
      <c r="C36029" s="61"/>
      <c r="D36029" s="57"/>
      <c r="E36029" s="62"/>
    </row>
    <row r="36030">
      <c r="A36030" s="61"/>
      <c r="B36030" s="61"/>
      <c r="C36030" s="61"/>
      <c r="D36030" s="57"/>
      <c r="E36030" s="62"/>
    </row>
    <row r="36031">
      <c r="A36031" s="61"/>
      <c r="B36031" s="61"/>
      <c r="C36031" s="61"/>
      <c r="D36031" s="57"/>
      <c r="E36031" s="62"/>
    </row>
    <row r="36032">
      <c r="A36032" s="61"/>
      <c r="B36032" s="61"/>
      <c r="C36032" s="61"/>
      <c r="D36032" s="57"/>
      <c r="E36032" s="62"/>
    </row>
    <row r="36033">
      <c r="A36033" s="61"/>
      <c r="B36033" s="61"/>
      <c r="C36033" s="61"/>
      <c r="D36033" s="57"/>
      <c r="E36033" s="62"/>
    </row>
    <row r="36034">
      <c r="A36034" s="61"/>
      <c r="B36034" s="61"/>
      <c r="C36034" s="61"/>
      <c r="D36034" s="57"/>
      <c r="E36034" s="62"/>
    </row>
    <row r="36035">
      <c r="A36035" s="61"/>
      <c r="B36035" s="61"/>
      <c r="C36035" s="61"/>
      <c r="D36035" s="57"/>
      <c r="E36035" s="62"/>
    </row>
    <row r="36036">
      <c r="A36036" s="61"/>
      <c r="B36036" s="61"/>
      <c r="C36036" s="61"/>
      <c r="D36036" s="57"/>
      <c r="E36036" s="62"/>
    </row>
    <row r="36037">
      <c r="A36037" s="61"/>
      <c r="B36037" s="61"/>
      <c r="C36037" s="61"/>
      <c r="D36037" s="57"/>
      <c r="E36037" s="62"/>
    </row>
    <row r="36038">
      <c r="A36038" s="61"/>
      <c r="B36038" s="61"/>
      <c r="C36038" s="61"/>
      <c r="D36038" s="57"/>
      <c r="E36038" s="62"/>
    </row>
    <row r="36039">
      <c r="A36039" s="61"/>
      <c r="B36039" s="61"/>
      <c r="C36039" s="61"/>
      <c r="D36039" s="57"/>
      <c r="E36039" s="62"/>
    </row>
    <row r="36040">
      <c r="A36040" s="61"/>
      <c r="B36040" s="61"/>
      <c r="C36040" s="61"/>
      <c r="D36040" s="57"/>
      <c r="E36040" s="62"/>
    </row>
    <row r="36041">
      <c r="A36041" s="61"/>
      <c r="B36041" s="61"/>
      <c r="C36041" s="61"/>
      <c r="D36041" s="57"/>
      <c r="E36041" s="62"/>
    </row>
    <row r="36042">
      <c r="A36042" s="61"/>
      <c r="B36042" s="61"/>
      <c r="C36042" s="61"/>
      <c r="D36042" s="57"/>
      <c r="E36042" s="62"/>
    </row>
    <row r="36043">
      <c r="A36043" s="61"/>
      <c r="B36043" s="61"/>
      <c r="C36043" s="61"/>
      <c r="D36043" s="57"/>
      <c r="E36043" s="62"/>
    </row>
    <row r="36044">
      <c r="A36044" s="61"/>
      <c r="B36044" s="61"/>
      <c r="C36044" s="61"/>
      <c r="D36044" s="57"/>
      <c r="E36044" s="62"/>
    </row>
    <row r="36045">
      <c r="A36045" s="61"/>
      <c r="B36045" s="61"/>
      <c r="C36045" s="61"/>
      <c r="D36045" s="57"/>
      <c r="E36045" s="62"/>
    </row>
    <row r="36046">
      <c r="A36046" s="61"/>
      <c r="B36046" s="61"/>
      <c r="C36046" s="61"/>
      <c r="D36046" s="57"/>
      <c r="E36046" s="62"/>
    </row>
    <row r="36047">
      <c r="A36047" s="61"/>
      <c r="B36047" s="61"/>
      <c r="C36047" s="61"/>
      <c r="D36047" s="57"/>
      <c r="E36047" s="62"/>
    </row>
    <row r="36048">
      <c r="A36048" s="61"/>
      <c r="B36048" s="61"/>
      <c r="C36048" s="61"/>
      <c r="D36048" s="57"/>
      <c r="E36048" s="62"/>
    </row>
    <row r="36049">
      <c r="A36049" s="61"/>
      <c r="B36049" s="61"/>
      <c r="C36049" s="61"/>
      <c r="D36049" s="57"/>
      <c r="E36049" s="62"/>
    </row>
    <row r="36050">
      <c r="A36050" s="61"/>
      <c r="B36050" s="61"/>
      <c r="C36050" s="61"/>
      <c r="D36050" s="57"/>
      <c r="E36050" s="62"/>
    </row>
    <row r="36051">
      <c r="A36051" s="61"/>
      <c r="B36051" s="61"/>
      <c r="C36051" s="61"/>
      <c r="D36051" s="57"/>
      <c r="E36051" s="62"/>
    </row>
    <row r="36052">
      <c r="A36052" s="61"/>
      <c r="B36052" s="61"/>
      <c r="C36052" s="61"/>
      <c r="D36052" s="57"/>
      <c r="E36052" s="62"/>
    </row>
    <row r="36053">
      <c r="A36053" s="61"/>
      <c r="B36053" s="61"/>
      <c r="C36053" s="61"/>
      <c r="D36053" s="57"/>
      <c r="E36053" s="62"/>
    </row>
    <row r="36054">
      <c r="A36054" s="61"/>
      <c r="B36054" s="61"/>
      <c r="C36054" s="61"/>
      <c r="D36054" s="57"/>
      <c r="E36054" s="62"/>
    </row>
    <row r="36055">
      <c r="A36055" s="61"/>
      <c r="B36055" s="61"/>
      <c r="C36055" s="61"/>
      <c r="D36055" s="57"/>
      <c r="E36055" s="62"/>
    </row>
    <row r="36056">
      <c r="A36056" s="61"/>
      <c r="B36056" s="61"/>
      <c r="C36056" s="61"/>
      <c r="D36056" s="57"/>
      <c r="E36056" s="62"/>
    </row>
    <row r="36057">
      <c r="A36057" s="61"/>
      <c r="B36057" s="61"/>
      <c r="C36057" s="61"/>
      <c r="D36057" s="57"/>
      <c r="E36057" s="62"/>
    </row>
    <row r="36058">
      <c r="A36058" s="61"/>
      <c r="B36058" s="61"/>
      <c r="C36058" s="61"/>
      <c r="D36058" s="57"/>
      <c r="E36058" s="62"/>
    </row>
    <row r="36059">
      <c r="A36059" s="61"/>
      <c r="B36059" s="61"/>
      <c r="C36059" s="61"/>
      <c r="D36059" s="57"/>
      <c r="E36059" s="62"/>
    </row>
    <row r="36060">
      <c r="A36060" s="61"/>
      <c r="B36060" s="61"/>
      <c r="C36060" s="61"/>
      <c r="D36060" s="57"/>
      <c r="E36060" s="62"/>
    </row>
    <row r="36061">
      <c r="A36061" s="61"/>
      <c r="B36061" s="61"/>
      <c r="C36061" s="61"/>
      <c r="D36061" s="57"/>
      <c r="E36061" s="62"/>
    </row>
    <row r="36062">
      <c r="A36062" s="61"/>
      <c r="B36062" s="61"/>
      <c r="C36062" s="61"/>
      <c r="D36062" s="57"/>
      <c r="E36062" s="62"/>
    </row>
    <row r="36063">
      <c r="A36063" s="61"/>
      <c r="B36063" s="61"/>
      <c r="C36063" s="61"/>
      <c r="D36063" s="57"/>
      <c r="E36063" s="62"/>
    </row>
    <row r="36064">
      <c r="A36064" s="61"/>
      <c r="B36064" s="61"/>
      <c r="C36064" s="61"/>
      <c r="D36064" s="57"/>
      <c r="E36064" s="62"/>
    </row>
    <row r="36065">
      <c r="A36065" s="61"/>
      <c r="B36065" s="61"/>
      <c r="C36065" s="61"/>
      <c r="D36065" s="57"/>
      <c r="E36065" s="62"/>
    </row>
    <row r="36066">
      <c r="A36066" s="61"/>
      <c r="B36066" s="61"/>
      <c r="C36066" s="61"/>
      <c r="D36066" s="57"/>
      <c r="E36066" s="62"/>
    </row>
    <row r="36067">
      <c r="A36067" s="61"/>
      <c r="B36067" s="61"/>
      <c r="C36067" s="61"/>
      <c r="D36067" s="57"/>
      <c r="E36067" s="62"/>
    </row>
    <row r="36068">
      <c r="A36068" s="61"/>
      <c r="B36068" s="61"/>
      <c r="C36068" s="61"/>
      <c r="D36068" s="57"/>
      <c r="E36068" s="62"/>
    </row>
    <row r="36069">
      <c r="A36069" s="61"/>
      <c r="B36069" s="61"/>
      <c r="C36069" s="61"/>
      <c r="D36069" s="57"/>
      <c r="E36069" s="62"/>
    </row>
    <row r="36070">
      <c r="A36070" s="61"/>
      <c r="B36070" s="61"/>
      <c r="C36070" s="61"/>
      <c r="D36070" s="57"/>
      <c r="E36070" s="62"/>
    </row>
    <row r="36071">
      <c r="A36071" s="61"/>
      <c r="B36071" s="61"/>
      <c r="C36071" s="61"/>
      <c r="D36071" s="57"/>
      <c r="E36071" s="62"/>
    </row>
    <row r="36072">
      <c r="A36072" s="61"/>
      <c r="B36072" s="61"/>
      <c r="C36072" s="61"/>
      <c r="D36072" s="57"/>
      <c r="E36072" s="62"/>
    </row>
    <row r="36073">
      <c r="A36073" s="61"/>
      <c r="B36073" s="61"/>
      <c r="C36073" s="61"/>
      <c r="D36073" s="57"/>
      <c r="E36073" s="62"/>
    </row>
    <row r="36074">
      <c r="A36074" s="61"/>
      <c r="B36074" s="61"/>
      <c r="C36074" s="61"/>
      <c r="D36074" s="57"/>
      <c r="E36074" s="62"/>
    </row>
    <row r="36075">
      <c r="A36075" s="61"/>
      <c r="B36075" s="61"/>
      <c r="C36075" s="61"/>
      <c r="D36075" s="57"/>
      <c r="E36075" s="62"/>
    </row>
    <row r="36076">
      <c r="A36076" s="61"/>
      <c r="B36076" s="61"/>
      <c r="C36076" s="61"/>
      <c r="D36076" s="57"/>
      <c r="E36076" s="62"/>
    </row>
    <row r="36077">
      <c r="A36077" s="61"/>
      <c r="B36077" s="61"/>
      <c r="C36077" s="61"/>
      <c r="D36077" s="57"/>
      <c r="E36077" s="62"/>
    </row>
    <row r="36078">
      <c r="A36078" s="61"/>
      <c r="B36078" s="61"/>
      <c r="C36078" s="61"/>
      <c r="D36078" s="57"/>
      <c r="E36078" s="62"/>
    </row>
    <row r="36079">
      <c r="A36079" s="61"/>
      <c r="B36079" s="61"/>
      <c r="C36079" s="61"/>
      <c r="D36079" s="57"/>
      <c r="E36079" s="62"/>
    </row>
    <row r="36080">
      <c r="A36080" s="61"/>
      <c r="B36080" s="61"/>
      <c r="C36080" s="61"/>
      <c r="D36080" s="57"/>
      <c r="E36080" s="62"/>
    </row>
    <row r="36081">
      <c r="A36081" s="61"/>
      <c r="B36081" s="61"/>
      <c r="C36081" s="61"/>
      <c r="D36081" s="57"/>
      <c r="E36081" s="62"/>
    </row>
    <row r="36082">
      <c r="A36082" s="61"/>
      <c r="B36082" s="61"/>
      <c r="C36082" s="61"/>
      <c r="D36082" s="57"/>
      <c r="E36082" s="62"/>
    </row>
    <row r="36083">
      <c r="A36083" s="61"/>
      <c r="B36083" s="61"/>
      <c r="C36083" s="61"/>
      <c r="D36083" s="57"/>
      <c r="E36083" s="62"/>
    </row>
    <row r="36084">
      <c r="A36084" s="61"/>
      <c r="B36084" s="61"/>
      <c r="C36084" s="61"/>
      <c r="D36084" s="57"/>
      <c r="E36084" s="62"/>
    </row>
    <row r="36085">
      <c r="A36085" s="61"/>
      <c r="B36085" s="61"/>
      <c r="C36085" s="61"/>
      <c r="D36085" s="57"/>
      <c r="E36085" s="62"/>
    </row>
    <row r="36086">
      <c r="A36086" s="61"/>
      <c r="B36086" s="61"/>
      <c r="C36086" s="61"/>
      <c r="D36086" s="57"/>
      <c r="E36086" s="62"/>
    </row>
    <row r="36087">
      <c r="A36087" s="61"/>
      <c r="B36087" s="61"/>
      <c r="C36087" s="61"/>
      <c r="D36087" s="57"/>
      <c r="E36087" s="62"/>
    </row>
    <row r="36088">
      <c r="A36088" s="61"/>
      <c r="B36088" s="61"/>
      <c r="C36088" s="61"/>
      <c r="D36088" s="57"/>
      <c r="E36088" s="62"/>
    </row>
    <row r="36089">
      <c r="A36089" s="61"/>
      <c r="B36089" s="61"/>
      <c r="C36089" s="61"/>
      <c r="D36089" s="57"/>
      <c r="E36089" s="62"/>
    </row>
    <row r="36090">
      <c r="A36090" s="61"/>
      <c r="B36090" s="61"/>
      <c r="C36090" s="61"/>
      <c r="D36090" s="57"/>
      <c r="E36090" s="62"/>
    </row>
    <row r="36091">
      <c r="A36091" s="61"/>
      <c r="B36091" s="61"/>
      <c r="C36091" s="61"/>
      <c r="D36091" s="57"/>
      <c r="E36091" s="62"/>
    </row>
    <row r="36092">
      <c r="A36092" s="61"/>
      <c r="B36092" s="61"/>
      <c r="C36092" s="61"/>
      <c r="D36092" s="57"/>
      <c r="E36092" s="62"/>
    </row>
    <row r="36093">
      <c r="A36093" s="61"/>
      <c r="B36093" s="61"/>
      <c r="C36093" s="61"/>
      <c r="D36093" s="57"/>
      <c r="E36093" s="62"/>
    </row>
    <row r="36094">
      <c r="A36094" s="61"/>
      <c r="B36094" s="61"/>
      <c r="C36094" s="61"/>
      <c r="D36094" s="57"/>
      <c r="E36094" s="62"/>
    </row>
    <row r="36095">
      <c r="A36095" s="61"/>
      <c r="B36095" s="61"/>
      <c r="C36095" s="61"/>
      <c r="D36095" s="57"/>
      <c r="E36095" s="62"/>
    </row>
    <row r="36096">
      <c r="A36096" s="61"/>
      <c r="B36096" s="61"/>
      <c r="C36096" s="61"/>
      <c r="D36096" s="57"/>
      <c r="E36096" s="62"/>
    </row>
    <row r="36097">
      <c r="A36097" s="61"/>
      <c r="B36097" s="61"/>
      <c r="C36097" s="61"/>
      <c r="D36097" s="57"/>
      <c r="E36097" s="62"/>
    </row>
    <row r="36098">
      <c r="A36098" s="61"/>
      <c r="B36098" s="61"/>
      <c r="C36098" s="61"/>
      <c r="D36098" s="57"/>
      <c r="E36098" s="62"/>
    </row>
    <row r="36099">
      <c r="A36099" s="61"/>
      <c r="B36099" s="61"/>
      <c r="C36099" s="61"/>
      <c r="D36099" s="57"/>
      <c r="E36099" s="62"/>
    </row>
    <row r="36100">
      <c r="A36100" s="61"/>
      <c r="B36100" s="61"/>
      <c r="C36100" s="61"/>
      <c r="D36100" s="57"/>
      <c r="E36100" s="62"/>
    </row>
    <row r="36101">
      <c r="A36101" s="61"/>
      <c r="B36101" s="61"/>
      <c r="C36101" s="61"/>
      <c r="D36101" s="57"/>
      <c r="E36101" s="62"/>
    </row>
    <row r="36102">
      <c r="A36102" s="61"/>
      <c r="B36102" s="61"/>
      <c r="C36102" s="61"/>
      <c r="D36102" s="57"/>
      <c r="E36102" s="62"/>
    </row>
    <row r="36103">
      <c r="A36103" s="61"/>
      <c r="B36103" s="61"/>
      <c r="C36103" s="61"/>
      <c r="D36103" s="57"/>
      <c r="E36103" s="62"/>
    </row>
    <row r="36104">
      <c r="A36104" s="61"/>
      <c r="B36104" s="61"/>
      <c r="C36104" s="61"/>
      <c r="D36104" s="57"/>
      <c r="E36104" s="62"/>
    </row>
    <row r="36105">
      <c r="A36105" s="61"/>
      <c r="B36105" s="61"/>
      <c r="C36105" s="61"/>
      <c r="D36105" s="57"/>
      <c r="E36105" s="62"/>
    </row>
    <row r="36106">
      <c r="A36106" s="61"/>
      <c r="B36106" s="61"/>
      <c r="C36106" s="61"/>
      <c r="D36106" s="57"/>
      <c r="E36106" s="62"/>
    </row>
    <row r="36107">
      <c r="A36107" s="61"/>
      <c r="B36107" s="61"/>
      <c r="C36107" s="61"/>
      <c r="D36107" s="57"/>
      <c r="E36107" s="62"/>
    </row>
    <row r="36108">
      <c r="A36108" s="61"/>
      <c r="B36108" s="61"/>
      <c r="C36108" s="61"/>
      <c r="D36108" s="57"/>
      <c r="E36108" s="62"/>
    </row>
    <row r="36109">
      <c r="A36109" s="61"/>
      <c r="B36109" s="61"/>
      <c r="C36109" s="61"/>
      <c r="D36109" s="57"/>
      <c r="E36109" s="62"/>
    </row>
    <row r="36110">
      <c r="A36110" s="61"/>
      <c r="B36110" s="61"/>
      <c r="C36110" s="61"/>
      <c r="D36110" s="57"/>
      <c r="E36110" s="62"/>
    </row>
    <row r="36111">
      <c r="A36111" s="61"/>
      <c r="B36111" s="61"/>
      <c r="C36111" s="61"/>
      <c r="D36111" s="57"/>
      <c r="E36111" s="62"/>
    </row>
    <row r="36112">
      <c r="A36112" s="61"/>
      <c r="B36112" s="61"/>
      <c r="C36112" s="61"/>
      <c r="D36112" s="57"/>
      <c r="E36112" s="62"/>
    </row>
    <row r="36113">
      <c r="A36113" s="61"/>
      <c r="B36113" s="61"/>
      <c r="C36113" s="61"/>
      <c r="D36113" s="57"/>
      <c r="E36113" s="62"/>
    </row>
    <row r="36114">
      <c r="A36114" s="61"/>
      <c r="B36114" s="61"/>
      <c r="C36114" s="61"/>
      <c r="D36114" s="57"/>
      <c r="E36114" s="62"/>
    </row>
    <row r="36115">
      <c r="A36115" s="61"/>
      <c r="B36115" s="61"/>
      <c r="C36115" s="61"/>
      <c r="D36115" s="57"/>
      <c r="E36115" s="62"/>
    </row>
    <row r="36116">
      <c r="A36116" s="61"/>
      <c r="B36116" s="61"/>
      <c r="C36116" s="61"/>
      <c r="D36116" s="57"/>
      <c r="E36116" s="62"/>
    </row>
    <row r="36117">
      <c r="A36117" s="61"/>
      <c r="B36117" s="61"/>
      <c r="C36117" s="61"/>
      <c r="D36117" s="57"/>
      <c r="E36117" s="62"/>
    </row>
    <row r="36118">
      <c r="A36118" s="61"/>
      <c r="B36118" s="61"/>
      <c r="C36118" s="61"/>
      <c r="D36118" s="57"/>
      <c r="E36118" s="62"/>
    </row>
    <row r="36119">
      <c r="A36119" s="61"/>
      <c r="B36119" s="61"/>
      <c r="C36119" s="61"/>
      <c r="D36119" s="57"/>
      <c r="E36119" s="62"/>
    </row>
    <row r="36120">
      <c r="A36120" s="61"/>
      <c r="B36120" s="61"/>
      <c r="C36120" s="61"/>
      <c r="D36120" s="57"/>
      <c r="E36120" s="62"/>
    </row>
    <row r="36121">
      <c r="A36121" s="61"/>
      <c r="B36121" s="61"/>
      <c r="C36121" s="61"/>
      <c r="D36121" s="57"/>
      <c r="E36121" s="62"/>
    </row>
    <row r="36122">
      <c r="A36122" s="61"/>
      <c r="B36122" s="61"/>
      <c r="C36122" s="61"/>
      <c r="D36122" s="57"/>
      <c r="E36122" s="62"/>
    </row>
    <row r="36123">
      <c r="A36123" s="61"/>
      <c r="B36123" s="61"/>
      <c r="C36123" s="61"/>
      <c r="D36123" s="57"/>
      <c r="E36123" s="62"/>
    </row>
    <row r="36124">
      <c r="A36124" s="61"/>
      <c r="B36124" s="61"/>
      <c r="C36124" s="61"/>
      <c r="D36124" s="57"/>
      <c r="E36124" s="62"/>
    </row>
    <row r="36125">
      <c r="A36125" s="61"/>
      <c r="B36125" s="61"/>
      <c r="C36125" s="61"/>
      <c r="D36125" s="57"/>
      <c r="E36125" s="62"/>
    </row>
    <row r="36126">
      <c r="A36126" s="61"/>
      <c r="B36126" s="61"/>
      <c r="C36126" s="61"/>
      <c r="D36126" s="57"/>
      <c r="E36126" s="62"/>
    </row>
    <row r="36127">
      <c r="A36127" s="61"/>
      <c r="B36127" s="61"/>
      <c r="C36127" s="61"/>
      <c r="D36127" s="57"/>
      <c r="E36127" s="62"/>
    </row>
    <row r="36128">
      <c r="A36128" s="61"/>
      <c r="B36128" s="61"/>
      <c r="C36128" s="61"/>
      <c r="D36128" s="57"/>
      <c r="E36128" s="62"/>
    </row>
    <row r="36129">
      <c r="A36129" s="61"/>
      <c r="B36129" s="61"/>
      <c r="C36129" s="61"/>
      <c r="D36129" s="57"/>
      <c r="E36129" s="62"/>
    </row>
    <row r="36130">
      <c r="A36130" s="61"/>
      <c r="B36130" s="61"/>
      <c r="C36130" s="61"/>
      <c r="D36130" s="57"/>
      <c r="E36130" s="62"/>
    </row>
    <row r="36131">
      <c r="A36131" s="61"/>
      <c r="B36131" s="61"/>
      <c r="C36131" s="61"/>
      <c r="D36131" s="57"/>
      <c r="E36131" s="62"/>
    </row>
    <row r="36132">
      <c r="A36132" s="61"/>
      <c r="B36132" s="61"/>
      <c r="C36132" s="61"/>
      <c r="D36132" s="57"/>
      <c r="E36132" s="62"/>
    </row>
    <row r="36133">
      <c r="A36133" s="61"/>
      <c r="B36133" s="61"/>
      <c r="C36133" s="61"/>
      <c r="D36133" s="57"/>
      <c r="E36133" s="62"/>
    </row>
    <row r="36134">
      <c r="A36134" s="61"/>
      <c r="B36134" s="61"/>
      <c r="C36134" s="61"/>
      <c r="D36134" s="57"/>
      <c r="E36134" s="62"/>
    </row>
    <row r="36135">
      <c r="A36135" s="61"/>
      <c r="B36135" s="61"/>
      <c r="C36135" s="61"/>
      <c r="D36135" s="57"/>
      <c r="E36135" s="62"/>
    </row>
    <row r="36136">
      <c r="A36136" s="61"/>
      <c r="B36136" s="61"/>
      <c r="C36136" s="61"/>
      <c r="D36136" s="57"/>
      <c r="E36136" s="62"/>
    </row>
    <row r="36137">
      <c r="A36137" s="61"/>
      <c r="B36137" s="61"/>
      <c r="C36137" s="61"/>
      <c r="D36137" s="57"/>
      <c r="E36137" s="62"/>
    </row>
    <row r="36138">
      <c r="A36138" s="61"/>
      <c r="B36138" s="61"/>
      <c r="C36138" s="61"/>
      <c r="D36138" s="57"/>
      <c r="E36138" s="62"/>
    </row>
    <row r="36139">
      <c r="A36139" s="61"/>
      <c r="B36139" s="61"/>
      <c r="C36139" s="61"/>
      <c r="D36139" s="57"/>
      <c r="E36139" s="62"/>
    </row>
    <row r="36140">
      <c r="A36140" s="61"/>
      <c r="B36140" s="61"/>
      <c r="C36140" s="61"/>
      <c r="D36140" s="57"/>
      <c r="E36140" s="62"/>
    </row>
    <row r="36141">
      <c r="A36141" s="61"/>
      <c r="B36141" s="61"/>
      <c r="C36141" s="61"/>
      <c r="D36141" s="57"/>
      <c r="E36141" s="62"/>
    </row>
    <row r="36142">
      <c r="A36142" s="61"/>
      <c r="B36142" s="61"/>
      <c r="C36142" s="61"/>
      <c r="D36142" s="57"/>
      <c r="E36142" s="62"/>
    </row>
    <row r="36143">
      <c r="A36143" s="61"/>
      <c r="B36143" s="61"/>
      <c r="C36143" s="61"/>
      <c r="D36143" s="57"/>
      <c r="E36143" s="62"/>
    </row>
    <row r="36144">
      <c r="A36144" s="61"/>
      <c r="B36144" s="61"/>
      <c r="C36144" s="61"/>
      <c r="D36144" s="57"/>
      <c r="E36144" s="62"/>
    </row>
    <row r="36145">
      <c r="A36145" s="61"/>
      <c r="B36145" s="61"/>
      <c r="C36145" s="61"/>
      <c r="D36145" s="57"/>
      <c r="E36145" s="62"/>
    </row>
    <row r="36146">
      <c r="A36146" s="61"/>
      <c r="B36146" s="61"/>
      <c r="C36146" s="61"/>
      <c r="D36146" s="57"/>
      <c r="E36146" s="62"/>
    </row>
    <row r="36147">
      <c r="A36147" s="61"/>
      <c r="B36147" s="61"/>
      <c r="C36147" s="61"/>
      <c r="D36147" s="57"/>
      <c r="E36147" s="62"/>
    </row>
    <row r="36148">
      <c r="A36148" s="61"/>
      <c r="B36148" s="61"/>
      <c r="C36148" s="61"/>
      <c r="D36148" s="57"/>
      <c r="E36148" s="62"/>
    </row>
    <row r="36149">
      <c r="A36149" s="61"/>
      <c r="B36149" s="61"/>
      <c r="C36149" s="61"/>
      <c r="D36149" s="57"/>
      <c r="E36149" s="62"/>
    </row>
    <row r="36150">
      <c r="A36150" s="61"/>
      <c r="B36150" s="61"/>
      <c r="C36150" s="61"/>
      <c r="D36150" s="57"/>
      <c r="E36150" s="62"/>
    </row>
    <row r="36151">
      <c r="A36151" s="61"/>
      <c r="B36151" s="61"/>
      <c r="C36151" s="61"/>
      <c r="D36151" s="57"/>
      <c r="E36151" s="62"/>
    </row>
    <row r="36152">
      <c r="A36152" s="61"/>
      <c r="B36152" s="61"/>
      <c r="C36152" s="61"/>
      <c r="D36152" s="57"/>
      <c r="E36152" s="62"/>
    </row>
    <row r="36153">
      <c r="A36153" s="61"/>
      <c r="B36153" s="61"/>
      <c r="C36153" s="61"/>
      <c r="D36153" s="57"/>
      <c r="E36153" s="62"/>
    </row>
    <row r="36154">
      <c r="A36154" s="61"/>
      <c r="B36154" s="61"/>
      <c r="C36154" s="61"/>
      <c r="D36154" s="57"/>
      <c r="E36154" s="62"/>
    </row>
    <row r="36155">
      <c r="A36155" s="61"/>
      <c r="B36155" s="61"/>
      <c r="C36155" s="61"/>
      <c r="D36155" s="57"/>
      <c r="E36155" s="62"/>
    </row>
    <row r="36156">
      <c r="A36156" s="61"/>
      <c r="B36156" s="61"/>
      <c r="C36156" s="61"/>
      <c r="D36156" s="57"/>
      <c r="E36156" s="62"/>
    </row>
    <row r="36157">
      <c r="A36157" s="61"/>
      <c r="B36157" s="61"/>
      <c r="C36157" s="61"/>
      <c r="D36157" s="57"/>
      <c r="E36157" s="62"/>
    </row>
    <row r="36158">
      <c r="A36158" s="61"/>
      <c r="B36158" s="61"/>
      <c r="C36158" s="61"/>
      <c r="D36158" s="57"/>
      <c r="E36158" s="62"/>
    </row>
    <row r="36159">
      <c r="A36159" s="61"/>
      <c r="B36159" s="61"/>
      <c r="C36159" s="61"/>
      <c r="D36159" s="57"/>
      <c r="E36159" s="62"/>
    </row>
    <row r="36160">
      <c r="A36160" s="61"/>
      <c r="B36160" s="61"/>
      <c r="C36160" s="61"/>
      <c r="D36160" s="57"/>
      <c r="E36160" s="62"/>
    </row>
    <row r="36161">
      <c r="A36161" s="61"/>
      <c r="B36161" s="61"/>
      <c r="C36161" s="61"/>
      <c r="D36161" s="57"/>
      <c r="E36161" s="62"/>
    </row>
    <row r="36162">
      <c r="A36162" s="61"/>
      <c r="B36162" s="61"/>
      <c r="C36162" s="61"/>
      <c r="D36162" s="57"/>
      <c r="E36162" s="62"/>
    </row>
    <row r="36163">
      <c r="A36163" s="61"/>
      <c r="B36163" s="61"/>
      <c r="C36163" s="61"/>
      <c r="D36163" s="57"/>
      <c r="E36163" s="62"/>
    </row>
    <row r="36164">
      <c r="A36164" s="61"/>
      <c r="B36164" s="61"/>
      <c r="C36164" s="61"/>
      <c r="D36164" s="57"/>
      <c r="E36164" s="62"/>
    </row>
    <row r="36165">
      <c r="A36165" s="61"/>
      <c r="B36165" s="61"/>
      <c r="C36165" s="61"/>
      <c r="D36165" s="57"/>
      <c r="E36165" s="62"/>
    </row>
    <row r="36166">
      <c r="A36166" s="61"/>
      <c r="B36166" s="61"/>
      <c r="C36166" s="61"/>
      <c r="D36166" s="57"/>
      <c r="E36166" s="62"/>
    </row>
    <row r="36167">
      <c r="A36167" s="61"/>
      <c r="B36167" s="61"/>
      <c r="C36167" s="61"/>
      <c r="D36167" s="57"/>
      <c r="E36167" s="62"/>
    </row>
    <row r="36168">
      <c r="A36168" s="61"/>
      <c r="B36168" s="61"/>
      <c r="C36168" s="61"/>
      <c r="D36168" s="57"/>
      <c r="E36168" s="62"/>
    </row>
    <row r="36169">
      <c r="A36169" s="61"/>
      <c r="B36169" s="61"/>
      <c r="C36169" s="61"/>
      <c r="D36169" s="57"/>
      <c r="E36169" s="62"/>
    </row>
    <row r="36170">
      <c r="A36170" s="61"/>
      <c r="B36170" s="61"/>
      <c r="C36170" s="61"/>
      <c r="D36170" s="57"/>
      <c r="E36170" s="62"/>
    </row>
    <row r="36171">
      <c r="A36171" s="61"/>
      <c r="B36171" s="61"/>
      <c r="C36171" s="61"/>
      <c r="D36171" s="57"/>
      <c r="E36171" s="62"/>
    </row>
    <row r="36172">
      <c r="A36172" s="61"/>
      <c r="B36172" s="61"/>
      <c r="C36172" s="61"/>
      <c r="D36172" s="57"/>
      <c r="E36172" s="62"/>
    </row>
    <row r="36173">
      <c r="A36173" s="61"/>
      <c r="B36173" s="61"/>
      <c r="C36173" s="61"/>
      <c r="D36173" s="57"/>
      <c r="E36173" s="62"/>
    </row>
    <row r="36174">
      <c r="A36174" s="61"/>
      <c r="B36174" s="61"/>
      <c r="C36174" s="61"/>
      <c r="D36174" s="57"/>
      <c r="E36174" s="62"/>
    </row>
    <row r="36175">
      <c r="A36175" s="61"/>
      <c r="B36175" s="61"/>
      <c r="C36175" s="61"/>
      <c r="D36175" s="57"/>
      <c r="E36175" s="62"/>
    </row>
    <row r="36176">
      <c r="A36176" s="61"/>
      <c r="B36176" s="61"/>
      <c r="C36176" s="61"/>
      <c r="D36176" s="57"/>
      <c r="E36176" s="62"/>
    </row>
    <row r="36177">
      <c r="A36177" s="61"/>
      <c r="B36177" s="61"/>
      <c r="C36177" s="61"/>
      <c r="D36177" s="57"/>
      <c r="E36177" s="62"/>
    </row>
    <row r="36178">
      <c r="A36178" s="61"/>
      <c r="B36178" s="61"/>
      <c r="C36178" s="61"/>
      <c r="D36178" s="57"/>
      <c r="E36178" s="62"/>
    </row>
    <row r="36179">
      <c r="A36179" s="61"/>
      <c r="B36179" s="61"/>
      <c r="C36179" s="61"/>
      <c r="D36179" s="57"/>
      <c r="E36179" s="62"/>
    </row>
    <row r="36180">
      <c r="A36180" s="61"/>
      <c r="B36180" s="61"/>
      <c r="C36180" s="61"/>
      <c r="D36180" s="57"/>
      <c r="E36180" s="62"/>
    </row>
    <row r="36181">
      <c r="A36181" s="61"/>
      <c r="B36181" s="61"/>
      <c r="C36181" s="61"/>
      <c r="D36181" s="57"/>
      <c r="E36181" s="62"/>
    </row>
    <row r="36182">
      <c r="A36182" s="61"/>
      <c r="B36182" s="61"/>
      <c r="C36182" s="61"/>
      <c r="D36182" s="57"/>
      <c r="E36182" s="62"/>
    </row>
    <row r="36183">
      <c r="A36183" s="61"/>
      <c r="B36183" s="61"/>
      <c r="C36183" s="61"/>
      <c r="D36183" s="57"/>
      <c r="E36183" s="62"/>
    </row>
    <row r="36184">
      <c r="A36184" s="61"/>
      <c r="B36184" s="61"/>
      <c r="C36184" s="61"/>
      <c r="D36184" s="57"/>
      <c r="E36184" s="62"/>
    </row>
    <row r="36185">
      <c r="A36185" s="61"/>
      <c r="B36185" s="61"/>
      <c r="C36185" s="61"/>
      <c r="D36185" s="57"/>
      <c r="E36185" s="62"/>
    </row>
    <row r="36186">
      <c r="A36186" s="61"/>
      <c r="B36186" s="61"/>
      <c r="C36186" s="61"/>
      <c r="D36186" s="57"/>
      <c r="E36186" s="62"/>
    </row>
    <row r="36187">
      <c r="A36187" s="61"/>
      <c r="B36187" s="61"/>
      <c r="C36187" s="61"/>
      <c r="D36187" s="57"/>
      <c r="E36187" s="62"/>
    </row>
    <row r="36188">
      <c r="A36188" s="61"/>
      <c r="B36188" s="61"/>
      <c r="C36188" s="61"/>
      <c r="D36188" s="57"/>
      <c r="E36188" s="62"/>
    </row>
    <row r="36189">
      <c r="A36189" s="61"/>
      <c r="B36189" s="61"/>
      <c r="C36189" s="61"/>
      <c r="D36189" s="57"/>
      <c r="E36189" s="62"/>
    </row>
    <row r="36190">
      <c r="A36190" s="61"/>
      <c r="B36190" s="61"/>
      <c r="C36190" s="61"/>
      <c r="D36190" s="57"/>
      <c r="E36190" s="62"/>
    </row>
    <row r="36191">
      <c r="A36191" s="61"/>
      <c r="B36191" s="61"/>
      <c r="C36191" s="61"/>
      <c r="D36191" s="57"/>
      <c r="E36191" s="62"/>
    </row>
    <row r="36192">
      <c r="A36192" s="61"/>
      <c r="B36192" s="61"/>
      <c r="C36192" s="61"/>
      <c r="D36192" s="57"/>
      <c r="E36192" s="62"/>
    </row>
    <row r="36193">
      <c r="A36193" s="61"/>
      <c r="B36193" s="61"/>
      <c r="C36193" s="61"/>
      <c r="D36193" s="57"/>
      <c r="E36193" s="62"/>
    </row>
    <row r="36194">
      <c r="A36194" s="61"/>
      <c r="B36194" s="61"/>
      <c r="C36194" s="61"/>
      <c r="D36194" s="57"/>
      <c r="E36194" s="62"/>
    </row>
    <row r="36195">
      <c r="A36195" s="61"/>
      <c r="B36195" s="61"/>
      <c r="C36195" s="61"/>
      <c r="D36195" s="57"/>
      <c r="E36195" s="62"/>
    </row>
    <row r="36196">
      <c r="A36196" s="61"/>
      <c r="B36196" s="61"/>
      <c r="C36196" s="61"/>
      <c r="D36196" s="57"/>
      <c r="E36196" s="62"/>
    </row>
    <row r="36197">
      <c r="A36197" s="61"/>
      <c r="B36197" s="61"/>
      <c r="C36197" s="61"/>
      <c r="D36197" s="57"/>
      <c r="E36197" s="62"/>
    </row>
    <row r="36198">
      <c r="A36198" s="61"/>
      <c r="B36198" s="61"/>
      <c r="C36198" s="61"/>
      <c r="D36198" s="57"/>
      <c r="E36198" s="62"/>
    </row>
    <row r="36199">
      <c r="A36199" s="61"/>
      <c r="B36199" s="61"/>
      <c r="C36199" s="61"/>
      <c r="D36199" s="57"/>
      <c r="E36199" s="62"/>
    </row>
    <row r="36200">
      <c r="A36200" s="61"/>
      <c r="B36200" s="61"/>
      <c r="C36200" s="61"/>
      <c r="D36200" s="57"/>
      <c r="E36200" s="62"/>
    </row>
    <row r="36201">
      <c r="A36201" s="61"/>
      <c r="B36201" s="61"/>
      <c r="C36201" s="61"/>
      <c r="D36201" s="57"/>
      <c r="E36201" s="62"/>
    </row>
    <row r="36202">
      <c r="A36202" s="61"/>
      <c r="B36202" s="61"/>
      <c r="C36202" s="61"/>
      <c r="D36202" s="57"/>
      <c r="E36202" s="62"/>
    </row>
    <row r="36203">
      <c r="A36203" s="61"/>
      <c r="B36203" s="61"/>
      <c r="C36203" s="61"/>
      <c r="D36203" s="57"/>
      <c r="E36203" s="62"/>
    </row>
    <row r="36204">
      <c r="A36204" s="61"/>
      <c r="B36204" s="61"/>
      <c r="C36204" s="61"/>
      <c r="D36204" s="57"/>
      <c r="E36204" s="62"/>
    </row>
    <row r="36205">
      <c r="A36205" s="61"/>
      <c r="B36205" s="61"/>
      <c r="C36205" s="61"/>
      <c r="D36205" s="57"/>
      <c r="E36205" s="62"/>
    </row>
    <row r="36206">
      <c r="A36206" s="61"/>
      <c r="B36206" s="61"/>
      <c r="C36206" s="61"/>
      <c r="D36206" s="57"/>
      <c r="E36206" s="62"/>
    </row>
    <row r="36207">
      <c r="A36207" s="61"/>
      <c r="B36207" s="61"/>
      <c r="C36207" s="61"/>
      <c r="D36207" s="57"/>
      <c r="E36207" s="62"/>
    </row>
    <row r="36208">
      <c r="A36208" s="61"/>
      <c r="B36208" s="61"/>
      <c r="C36208" s="61"/>
      <c r="D36208" s="57"/>
      <c r="E36208" s="62"/>
    </row>
    <row r="36209">
      <c r="A36209" s="61"/>
      <c r="B36209" s="61"/>
      <c r="C36209" s="61"/>
      <c r="D36209" s="57"/>
      <c r="E36209" s="62"/>
    </row>
    <row r="36210">
      <c r="A36210" s="61"/>
      <c r="B36210" s="61"/>
      <c r="C36210" s="61"/>
      <c r="D36210" s="57"/>
      <c r="E36210" s="62"/>
    </row>
    <row r="36211">
      <c r="A36211" s="61"/>
      <c r="B36211" s="61"/>
      <c r="C36211" s="61"/>
      <c r="D36211" s="57"/>
      <c r="E36211" s="62"/>
    </row>
    <row r="36212">
      <c r="A36212" s="61"/>
      <c r="B36212" s="61"/>
      <c r="C36212" s="61"/>
      <c r="D36212" s="57"/>
      <c r="E36212" s="62"/>
    </row>
    <row r="36213">
      <c r="A36213" s="61"/>
      <c r="B36213" s="61"/>
      <c r="C36213" s="61"/>
      <c r="D36213" s="57"/>
      <c r="E36213" s="62"/>
    </row>
    <row r="36214">
      <c r="A36214" s="61"/>
      <c r="B36214" s="61"/>
      <c r="C36214" s="61"/>
      <c r="D36214" s="57"/>
      <c r="E36214" s="62"/>
    </row>
    <row r="36215">
      <c r="A36215" s="61"/>
      <c r="B36215" s="61"/>
      <c r="C36215" s="61"/>
      <c r="D36215" s="57"/>
      <c r="E36215" s="62"/>
    </row>
    <row r="36216">
      <c r="A36216" s="61"/>
      <c r="B36216" s="61"/>
      <c r="C36216" s="61"/>
      <c r="D36216" s="57"/>
      <c r="E36216" s="62"/>
    </row>
    <row r="36217">
      <c r="A36217" s="61"/>
      <c r="B36217" s="61"/>
      <c r="C36217" s="61"/>
      <c r="D36217" s="57"/>
      <c r="E36217" s="62"/>
    </row>
    <row r="36218">
      <c r="A36218" s="61"/>
      <c r="B36218" s="61"/>
      <c r="C36218" s="61"/>
      <c r="D36218" s="57"/>
      <c r="E36218" s="62"/>
    </row>
    <row r="36219">
      <c r="A36219" s="61"/>
      <c r="B36219" s="61"/>
      <c r="C36219" s="61"/>
      <c r="D36219" s="57"/>
      <c r="E36219" s="62"/>
    </row>
    <row r="36220">
      <c r="A36220" s="61"/>
      <c r="B36220" s="61"/>
      <c r="C36220" s="61"/>
      <c r="D36220" s="57"/>
      <c r="E36220" s="62"/>
    </row>
    <row r="36221">
      <c r="A36221" s="61"/>
      <c r="B36221" s="61"/>
      <c r="C36221" s="61"/>
      <c r="D36221" s="57"/>
      <c r="E36221" s="62"/>
    </row>
    <row r="36222">
      <c r="A36222" s="61"/>
      <c r="B36222" s="61"/>
      <c r="C36222" s="61"/>
      <c r="D36222" s="57"/>
      <c r="E36222" s="62"/>
    </row>
    <row r="36223">
      <c r="A36223" s="61"/>
      <c r="B36223" s="61"/>
      <c r="C36223" s="61"/>
      <c r="D36223" s="57"/>
      <c r="E36223" s="62"/>
    </row>
    <row r="36224">
      <c r="A36224" s="61"/>
      <c r="B36224" s="61"/>
      <c r="C36224" s="61"/>
      <c r="D36224" s="57"/>
      <c r="E36224" s="62"/>
    </row>
    <row r="36225">
      <c r="A36225" s="61"/>
      <c r="B36225" s="61"/>
      <c r="C36225" s="61"/>
      <c r="D36225" s="57"/>
      <c r="E36225" s="62"/>
    </row>
    <row r="36226">
      <c r="A36226" s="61"/>
      <c r="B36226" s="61"/>
      <c r="C36226" s="61"/>
      <c r="D36226" s="57"/>
      <c r="E36226" s="62"/>
    </row>
    <row r="36227">
      <c r="A36227" s="61"/>
      <c r="B36227" s="61"/>
      <c r="C36227" s="61"/>
      <c r="D36227" s="57"/>
      <c r="E36227" s="62"/>
    </row>
    <row r="36228">
      <c r="A36228" s="61"/>
      <c r="B36228" s="61"/>
      <c r="C36228" s="61"/>
      <c r="D36228" s="57"/>
      <c r="E36228" s="62"/>
    </row>
    <row r="36229">
      <c r="A36229" s="61"/>
      <c r="B36229" s="61"/>
      <c r="C36229" s="61"/>
      <c r="D36229" s="57"/>
      <c r="E36229" s="62"/>
    </row>
    <row r="36230">
      <c r="A36230" s="61"/>
      <c r="B36230" s="61"/>
      <c r="C36230" s="61"/>
      <c r="D36230" s="57"/>
      <c r="E36230" s="62"/>
    </row>
    <row r="36231">
      <c r="A36231" s="61"/>
      <c r="B36231" s="61"/>
      <c r="C36231" s="61"/>
      <c r="D36231" s="57"/>
      <c r="E36231" s="62"/>
    </row>
    <row r="36232">
      <c r="A36232" s="61"/>
      <c r="B36232" s="61"/>
      <c r="C36232" s="61"/>
      <c r="D36232" s="57"/>
      <c r="E36232" s="62"/>
    </row>
    <row r="36233">
      <c r="A36233" s="61"/>
      <c r="B36233" s="61"/>
      <c r="C36233" s="61"/>
      <c r="D36233" s="57"/>
      <c r="E36233" s="62"/>
    </row>
    <row r="36234">
      <c r="A36234" s="61"/>
      <c r="B36234" s="61"/>
      <c r="C36234" s="61"/>
      <c r="D36234" s="57"/>
      <c r="E36234" s="62"/>
    </row>
    <row r="36235">
      <c r="A36235" s="61"/>
      <c r="B36235" s="61"/>
      <c r="C36235" s="61"/>
      <c r="D36235" s="57"/>
      <c r="E36235" s="62"/>
    </row>
    <row r="36236">
      <c r="A36236" s="61"/>
      <c r="B36236" s="61"/>
      <c r="C36236" s="61"/>
      <c r="D36236" s="57"/>
      <c r="E36236" s="62"/>
    </row>
    <row r="36237">
      <c r="A36237" s="61"/>
      <c r="B36237" s="61"/>
      <c r="C36237" s="61"/>
      <c r="D36237" s="57"/>
      <c r="E36237" s="62"/>
    </row>
    <row r="36238">
      <c r="A36238" s="61"/>
      <c r="B36238" s="61"/>
      <c r="C36238" s="61"/>
      <c r="D36238" s="57"/>
      <c r="E36238" s="62"/>
    </row>
    <row r="36239">
      <c r="A36239" s="61"/>
      <c r="B36239" s="61"/>
      <c r="C36239" s="61"/>
      <c r="D36239" s="57"/>
      <c r="E36239" s="62"/>
    </row>
    <row r="36240">
      <c r="A36240" s="61"/>
      <c r="B36240" s="61"/>
      <c r="C36240" s="61"/>
      <c r="D36240" s="57"/>
      <c r="E36240" s="62"/>
    </row>
    <row r="36241">
      <c r="A36241" s="61"/>
      <c r="B36241" s="61"/>
      <c r="C36241" s="61"/>
      <c r="D36241" s="57"/>
      <c r="E36241" s="62"/>
    </row>
    <row r="36242">
      <c r="A36242" s="61"/>
      <c r="B36242" s="61"/>
      <c r="C36242" s="61"/>
      <c r="D36242" s="57"/>
      <c r="E36242" s="62"/>
    </row>
    <row r="36243">
      <c r="A36243" s="61"/>
      <c r="B36243" s="61"/>
      <c r="C36243" s="61"/>
      <c r="D36243" s="57"/>
      <c r="E36243" s="62"/>
    </row>
    <row r="36244">
      <c r="A36244" s="61"/>
      <c r="B36244" s="61"/>
      <c r="C36244" s="61"/>
      <c r="D36244" s="57"/>
      <c r="E36244" s="62"/>
    </row>
    <row r="36245">
      <c r="A36245" s="61"/>
      <c r="B36245" s="61"/>
      <c r="C36245" s="61"/>
      <c r="D36245" s="57"/>
      <c r="E36245" s="62"/>
    </row>
    <row r="36246">
      <c r="A36246" s="61"/>
      <c r="B36246" s="61"/>
      <c r="C36246" s="61"/>
      <c r="D36246" s="57"/>
      <c r="E36246" s="62"/>
    </row>
    <row r="36247">
      <c r="A36247" s="61"/>
      <c r="B36247" s="61"/>
      <c r="C36247" s="61"/>
      <c r="D36247" s="57"/>
      <c r="E36247" s="62"/>
    </row>
    <row r="36248">
      <c r="A36248" s="61"/>
      <c r="B36248" s="61"/>
      <c r="C36248" s="61"/>
      <c r="D36248" s="57"/>
      <c r="E36248" s="62"/>
    </row>
    <row r="36249">
      <c r="A36249" s="61"/>
      <c r="B36249" s="61"/>
      <c r="C36249" s="61"/>
      <c r="D36249" s="57"/>
      <c r="E36249" s="62"/>
    </row>
    <row r="36250">
      <c r="A36250" s="61"/>
      <c r="B36250" s="61"/>
      <c r="C36250" s="61"/>
      <c r="D36250" s="57"/>
      <c r="E36250" s="62"/>
    </row>
    <row r="36251">
      <c r="A36251" s="61"/>
      <c r="B36251" s="61"/>
      <c r="C36251" s="61"/>
      <c r="D36251" s="57"/>
      <c r="E36251" s="62"/>
    </row>
    <row r="36252">
      <c r="A36252" s="61"/>
      <c r="B36252" s="61"/>
      <c r="C36252" s="61"/>
      <c r="D36252" s="57"/>
      <c r="E36252" s="62"/>
    </row>
    <row r="36253">
      <c r="A36253" s="61"/>
      <c r="B36253" s="61"/>
      <c r="C36253" s="61"/>
      <c r="D36253" s="57"/>
      <c r="E36253" s="62"/>
    </row>
    <row r="36254">
      <c r="A36254" s="61"/>
      <c r="B36254" s="61"/>
      <c r="C36254" s="61"/>
      <c r="D36254" s="57"/>
      <c r="E36254" s="62"/>
    </row>
    <row r="36255">
      <c r="A36255" s="61"/>
      <c r="B36255" s="61"/>
      <c r="C36255" s="61"/>
      <c r="D36255" s="57"/>
      <c r="E36255" s="62"/>
    </row>
    <row r="36256">
      <c r="A36256" s="61"/>
      <c r="B36256" s="61"/>
      <c r="C36256" s="61"/>
      <c r="D36256" s="57"/>
      <c r="E36256" s="62"/>
    </row>
    <row r="36257">
      <c r="A36257" s="61"/>
      <c r="B36257" s="61"/>
      <c r="C36257" s="61"/>
      <c r="D36257" s="57"/>
      <c r="E36257" s="62"/>
    </row>
    <row r="36258">
      <c r="A36258" s="61"/>
      <c r="B36258" s="61"/>
      <c r="C36258" s="61"/>
      <c r="D36258" s="57"/>
      <c r="E36258" s="62"/>
    </row>
    <row r="36259">
      <c r="A36259" s="61"/>
      <c r="B36259" s="61"/>
      <c r="C36259" s="61"/>
      <c r="D36259" s="57"/>
      <c r="E36259" s="62"/>
    </row>
    <row r="36260">
      <c r="A36260" s="61"/>
      <c r="B36260" s="61"/>
      <c r="C36260" s="61"/>
      <c r="D36260" s="57"/>
      <c r="E36260" s="62"/>
    </row>
    <row r="36261">
      <c r="A36261" s="61"/>
      <c r="B36261" s="61"/>
      <c r="C36261" s="61"/>
      <c r="D36261" s="57"/>
      <c r="E36261" s="62"/>
    </row>
    <row r="36262">
      <c r="A36262" s="61"/>
      <c r="B36262" s="61"/>
      <c r="C36262" s="61"/>
      <c r="D36262" s="57"/>
      <c r="E36262" s="62"/>
    </row>
    <row r="36263">
      <c r="A36263" s="61"/>
      <c r="B36263" s="61"/>
      <c r="C36263" s="61"/>
      <c r="D36263" s="57"/>
      <c r="E36263" s="62"/>
    </row>
    <row r="36264">
      <c r="A36264" s="61"/>
      <c r="B36264" s="61"/>
      <c r="C36264" s="61"/>
      <c r="D36264" s="57"/>
      <c r="E36264" s="62"/>
    </row>
    <row r="36265">
      <c r="A36265" s="61"/>
      <c r="B36265" s="61"/>
      <c r="C36265" s="61"/>
      <c r="D36265" s="57"/>
      <c r="E36265" s="62"/>
    </row>
    <row r="36266">
      <c r="A36266" s="61"/>
      <c r="B36266" s="61"/>
      <c r="C36266" s="61"/>
      <c r="D36266" s="57"/>
      <c r="E36266" s="62"/>
    </row>
    <row r="36267">
      <c r="A36267" s="61"/>
      <c r="B36267" s="61"/>
      <c r="C36267" s="61"/>
      <c r="D36267" s="57"/>
      <c r="E36267" s="62"/>
    </row>
    <row r="36268">
      <c r="A36268" s="61"/>
      <c r="B36268" s="61"/>
      <c r="C36268" s="61"/>
      <c r="D36268" s="57"/>
      <c r="E36268" s="62"/>
    </row>
    <row r="36269">
      <c r="A36269" s="61"/>
      <c r="B36269" s="61"/>
      <c r="C36269" s="61"/>
      <c r="D36269" s="57"/>
      <c r="E36269" s="62"/>
    </row>
    <row r="36270">
      <c r="A36270" s="61"/>
      <c r="B36270" s="61"/>
      <c r="C36270" s="61"/>
      <c r="D36270" s="57"/>
      <c r="E36270" s="62"/>
    </row>
    <row r="36271">
      <c r="A36271" s="61"/>
      <c r="B36271" s="61"/>
      <c r="C36271" s="61"/>
      <c r="D36271" s="57"/>
      <c r="E36271" s="62"/>
    </row>
    <row r="36272">
      <c r="A36272" s="61"/>
      <c r="B36272" s="61"/>
      <c r="C36272" s="61"/>
      <c r="D36272" s="57"/>
      <c r="E36272" s="62"/>
    </row>
    <row r="36273">
      <c r="A36273" s="61"/>
      <c r="B36273" s="61"/>
      <c r="C36273" s="61"/>
      <c r="D36273" s="57"/>
      <c r="E36273" s="62"/>
    </row>
    <row r="36274">
      <c r="A36274" s="61"/>
      <c r="B36274" s="61"/>
      <c r="C36274" s="61"/>
      <c r="D36274" s="57"/>
      <c r="E36274" s="62"/>
    </row>
    <row r="36275">
      <c r="A36275" s="61"/>
      <c r="B36275" s="61"/>
      <c r="C36275" s="61"/>
      <c r="D36275" s="57"/>
      <c r="E36275" s="62"/>
    </row>
    <row r="36276">
      <c r="A36276" s="61"/>
      <c r="B36276" s="61"/>
      <c r="C36276" s="61"/>
      <c r="D36276" s="57"/>
      <c r="E36276" s="62"/>
    </row>
    <row r="36277">
      <c r="A36277" s="61"/>
      <c r="B36277" s="61"/>
      <c r="C36277" s="61"/>
      <c r="D36277" s="57"/>
      <c r="E36277" s="62"/>
    </row>
    <row r="36278">
      <c r="A36278" s="61"/>
      <c r="B36278" s="61"/>
      <c r="C36278" s="61"/>
      <c r="D36278" s="57"/>
      <c r="E36278" s="62"/>
    </row>
    <row r="36279">
      <c r="A36279" s="61"/>
      <c r="B36279" s="61"/>
      <c r="C36279" s="61"/>
      <c r="D36279" s="57"/>
      <c r="E36279" s="62"/>
    </row>
    <row r="36280">
      <c r="A36280" s="61"/>
      <c r="B36280" s="61"/>
      <c r="C36280" s="61"/>
      <c r="D36280" s="57"/>
      <c r="E36280" s="62"/>
    </row>
    <row r="36281">
      <c r="A36281" s="61"/>
      <c r="B36281" s="61"/>
      <c r="C36281" s="61"/>
      <c r="D36281" s="57"/>
      <c r="E36281" s="62"/>
    </row>
    <row r="36282">
      <c r="A36282" s="61"/>
      <c r="B36282" s="61"/>
      <c r="C36282" s="61"/>
      <c r="D36282" s="57"/>
      <c r="E36282" s="62"/>
    </row>
    <row r="36283">
      <c r="A36283" s="61"/>
      <c r="B36283" s="61"/>
      <c r="C36283" s="61"/>
      <c r="D36283" s="57"/>
      <c r="E36283" s="62"/>
    </row>
    <row r="36284">
      <c r="A36284" s="61"/>
      <c r="B36284" s="61"/>
      <c r="C36284" s="61"/>
      <c r="D36284" s="57"/>
      <c r="E36284" s="62"/>
    </row>
    <row r="36285">
      <c r="A36285" s="61"/>
      <c r="B36285" s="61"/>
      <c r="C36285" s="61"/>
      <c r="D36285" s="57"/>
      <c r="E36285" s="62"/>
    </row>
    <row r="36286">
      <c r="A36286" s="61"/>
      <c r="B36286" s="61"/>
      <c r="C36286" s="61"/>
      <c r="D36286" s="57"/>
      <c r="E36286" s="62"/>
    </row>
    <row r="36287">
      <c r="A36287" s="61"/>
      <c r="B36287" s="61"/>
      <c r="C36287" s="61"/>
      <c r="D36287" s="57"/>
      <c r="E36287" s="62"/>
    </row>
    <row r="36288">
      <c r="A36288" s="61"/>
      <c r="B36288" s="61"/>
      <c r="C36288" s="61"/>
      <c r="D36288" s="57"/>
      <c r="E36288" s="62"/>
    </row>
    <row r="36289">
      <c r="A36289" s="61"/>
      <c r="B36289" s="61"/>
      <c r="C36289" s="61"/>
      <c r="D36289" s="57"/>
      <c r="E36289" s="62"/>
    </row>
    <row r="36290">
      <c r="A36290" s="61"/>
      <c r="B36290" s="61"/>
      <c r="C36290" s="61"/>
      <c r="D36290" s="57"/>
      <c r="E36290" s="62"/>
    </row>
    <row r="36291">
      <c r="A36291" s="61"/>
      <c r="B36291" s="61"/>
      <c r="C36291" s="61"/>
      <c r="D36291" s="57"/>
      <c r="E36291" s="62"/>
    </row>
    <row r="36292">
      <c r="A36292" s="61"/>
      <c r="B36292" s="61"/>
      <c r="C36292" s="61"/>
      <c r="D36292" s="57"/>
      <c r="E36292" s="62"/>
    </row>
    <row r="36293">
      <c r="A36293" s="61"/>
      <c r="B36293" s="61"/>
      <c r="C36293" s="61"/>
      <c r="D36293" s="57"/>
      <c r="E36293" s="62"/>
    </row>
    <row r="36294">
      <c r="A36294" s="61"/>
      <c r="B36294" s="61"/>
      <c r="C36294" s="61"/>
      <c r="D36294" s="57"/>
      <c r="E36294" s="62"/>
    </row>
    <row r="36295">
      <c r="A36295" s="61"/>
      <c r="B36295" s="61"/>
      <c r="C36295" s="61"/>
      <c r="D36295" s="57"/>
      <c r="E36295" s="62"/>
    </row>
    <row r="36296">
      <c r="A36296" s="61"/>
      <c r="B36296" s="61"/>
      <c r="C36296" s="61"/>
      <c r="D36296" s="57"/>
      <c r="E36296" s="62"/>
    </row>
    <row r="36297">
      <c r="A36297" s="61"/>
      <c r="B36297" s="61"/>
      <c r="C36297" s="61"/>
      <c r="D36297" s="57"/>
      <c r="E36297" s="62"/>
    </row>
    <row r="36298">
      <c r="A36298" s="61"/>
      <c r="B36298" s="61"/>
      <c r="C36298" s="61"/>
      <c r="D36298" s="57"/>
      <c r="E36298" s="62"/>
    </row>
    <row r="36299">
      <c r="A36299" s="61"/>
      <c r="B36299" s="61"/>
      <c r="C36299" s="61"/>
      <c r="D36299" s="57"/>
      <c r="E36299" s="62"/>
    </row>
    <row r="36300">
      <c r="A36300" s="61"/>
      <c r="B36300" s="61"/>
      <c r="C36300" s="61"/>
      <c r="D36300" s="57"/>
      <c r="E36300" s="62"/>
    </row>
    <row r="36301">
      <c r="A36301" s="61"/>
      <c r="B36301" s="61"/>
      <c r="C36301" s="61"/>
      <c r="D36301" s="57"/>
      <c r="E36301" s="62"/>
    </row>
    <row r="36302">
      <c r="A36302" s="61"/>
      <c r="B36302" s="61"/>
      <c r="C36302" s="61"/>
      <c r="D36302" s="57"/>
      <c r="E36302" s="62"/>
    </row>
    <row r="36303">
      <c r="A36303" s="61"/>
      <c r="B36303" s="61"/>
      <c r="C36303" s="61"/>
      <c r="D36303" s="57"/>
      <c r="E36303" s="62"/>
    </row>
    <row r="36304">
      <c r="A36304" s="61"/>
      <c r="B36304" s="61"/>
      <c r="C36304" s="61"/>
      <c r="D36304" s="57"/>
      <c r="E36304" s="62"/>
    </row>
    <row r="36305">
      <c r="A36305" s="61"/>
      <c r="B36305" s="61"/>
      <c r="C36305" s="61"/>
      <c r="D36305" s="57"/>
      <c r="E36305" s="62"/>
    </row>
    <row r="36306">
      <c r="A36306" s="61"/>
      <c r="B36306" s="61"/>
      <c r="C36306" s="61"/>
      <c r="D36306" s="57"/>
      <c r="E36306" s="62"/>
    </row>
    <row r="36307">
      <c r="A36307" s="61"/>
      <c r="B36307" s="61"/>
      <c r="C36307" s="61"/>
      <c r="D36307" s="57"/>
      <c r="E36307" s="62"/>
    </row>
    <row r="36308">
      <c r="A36308" s="61"/>
      <c r="B36308" s="61"/>
      <c r="C36308" s="61"/>
      <c r="D36308" s="57"/>
      <c r="E36308" s="62"/>
    </row>
    <row r="36309">
      <c r="A36309" s="61"/>
      <c r="B36309" s="61"/>
      <c r="C36309" s="61"/>
      <c r="D36309" s="57"/>
      <c r="E36309" s="62"/>
    </row>
    <row r="36310">
      <c r="A36310" s="61"/>
      <c r="B36310" s="61"/>
      <c r="C36310" s="61"/>
      <c r="D36310" s="57"/>
      <c r="E36310" s="62"/>
    </row>
    <row r="36311">
      <c r="A36311" s="61"/>
      <c r="B36311" s="61"/>
      <c r="C36311" s="61"/>
      <c r="D36311" s="57"/>
      <c r="E36311" s="62"/>
    </row>
    <row r="36312">
      <c r="A36312" s="61"/>
      <c r="B36312" s="61"/>
      <c r="C36312" s="61"/>
      <c r="D36312" s="57"/>
      <c r="E36312" s="62"/>
    </row>
    <row r="36313">
      <c r="A36313" s="61"/>
      <c r="B36313" s="61"/>
      <c r="C36313" s="61"/>
      <c r="D36313" s="57"/>
      <c r="E36313" s="62"/>
    </row>
    <row r="36314">
      <c r="A36314" s="61"/>
      <c r="B36314" s="61"/>
      <c r="C36314" s="61"/>
      <c r="D36314" s="57"/>
      <c r="E36314" s="62"/>
    </row>
    <row r="36315">
      <c r="A36315" s="61"/>
      <c r="B36315" s="61"/>
      <c r="C36315" s="61"/>
      <c r="D36315" s="57"/>
      <c r="E36315" s="62"/>
    </row>
    <row r="36316">
      <c r="A36316" s="61"/>
      <c r="B36316" s="61"/>
      <c r="C36316" s="61"/>
      <c r="D36316" s="57"/>
      <c r="E36316" s="62"/>
    </row>
    <row r="36317">
      <c r="A36317" s="61"/>
      <c r="B36317" s="61"/>
      <c r="C36317" s="61"/>
      <c r="D36317" s="57"/>
      <c r="E36317" s="62"/>
    </row>
    <row r="36318">
      <c r="A36318" s="61"/>
      <c r="B36318" s="61"/>
      <c r="C36318" s="61"/>
      <c r="D36318" s="57"/>
      <c r="E36318" s="62"/>
    </row>
    <row r="36319">
      <c r="A36319" s="61"/>
      <c r="B36319" s="61"/>
      <c r="C36319" s="61"/>
      <c r="D36319" s="57"/>
      <c r="E36319" s="62"/>
    </row>
    <row r="36320">
      <c r="A36320" s="61"/>
      <c r="B36320" s="61"/>
      <c r="C36320" s="61"/>
      <c r="D36320" s="57"/>
      <c r="E36320" s="62"/>
    </row>
    <row r="36321">
      <c r="A36321" s="61"/>
      <c r="B36321" s="61"/>
      <c r="C36321" s="61"/>
      <c r="D36321" s="57"/>
      <c r="E36321" s="62"/>
    </row>
    <row r="36322">
      <c r="A36322" s="61"/>
      <c r="B36322" s="61"/>
      <c r="C36322" s="61"/>
      <c r="D36322" s="57"/>
      <c r="E36322" s="62"/>
    </row>
    <row r="36323">
      <c r="A36323" s="61"/>
      <c r="B36323" s="61"/>
      <c r="C36323" s="61"/>
      <c r="D36323" s="57"/>
      <c r="E36323" s="62"/>
    </row>
    <row r="36324">
      <c r="A36324" s="61"/>
      <c r="B36324" s="61"/>
      <c r="C36324" s="61"/>
      <c r="D36324" s="57"/>
      <c r="E36324" s="62"/>
    </row>
    <row r="36325">
      <c r="A36325" s="61"/>
      <c r="B36325" s="61"/>
      <c r="C36325" s="61"/>
      <c r="D36325" s="57"/>
      <c r="E36325" s="62"/>
    </row>
    <row r="36326">
      <c r="A36326" s="61"/>
      <c r="B36326" s="61"/>
      <c r="C36326" s="61"/>
      <c r="D36326" s="57"/>
      <c r="E36326" s="62"/>
    </row>
    <row r="36327">
      <c r="A36327" s="61"/>
      <c r="B36327" s="61"/>
      <c r="C36327" s="61"/>
      <c r="D36327" s="57"/>
      <c r="E36327" s="62"/>
    </row>
    <row r="36328">
      <c r="A36328" s="61"/>
      <c r="B36328" s="61"/>
      <c r="C36328" s="61"/>
      <c r="D36328" s="57"/>
      <c r="E36328" s="62"/>
    </row>
    <row r="36329">
      <c r="A36329" s="61"/>
      <c r="B36329" s="61"/>
      <c r="C36329" s="61"/>
      <c r="D36329" s="57"/>
      <c r="E36329" s="62"/>
    </row>
    <row r="36330">
      <c r="A36330" s="61"/>
      <c r="B36330" s="61"/>
      <c r="C36330" s="61"/>
      <c r="D36330" s="57"/>
      <c r="E36330" s="62"/>
    </row>
    <row r="36331">
      <c r="A36331" s="61"/>
      <c r="B36331" s="61"/>
      <c r="C36331" s="61"/>
      <c r="D36331" s="57"/>
      <c r="E36331" s="62"/>
    </row>
    <row r="36332">
      <c r="A36332" s="61"/>
      <c r="B36332" s="61"/>
      <c r="C36332" s="61"/>
      <c r="D36332" s="57"/>
      <c r="E36332" s="62"/>
    </row>
    <row r="36333">
      <c r="A36333" s="61"/>
      <c r="B36333" s="61"/>
      <c r="C36333" s="61"/>
      <c r="D36333" s="57"/>
      <c r="E36333" s="62"/>
    </row>
    <row r="36334">
      <c r="A36334" s="61"/>
      <c r="B36334" s="61"/>
      <c r="C36334" s="61"/>
      <c r="D36334" s="57"/>
      <c r="E36334" s="62"/>
    </row>
    <row r="36335">
      <c r="A36335" s="61"/>
      <c r="B36335" s="61"/>
      <c r="C36335" s="61"/>
      <c r="D36335" s="57"/>
      <c r="E36335" s="62"/>
    </row>
    <row r="36336">
      <c r="A36336" s="61"/>
      <c r="B36336" s="61"/>
      <c r="C36336" s="61"/>
      <c r="D36336" s="57"/>
      <c r="E36336" s="62"/>
    </row>
    <row r="36337">
      <c r="A36337" s="61"/>
      <c r="B36337" s="61"/>
      <c r="C36337" s="61"/>
      <c r="D36337" s="57"/>
      <c r="E36337" s="62"/>
    </row>
    <row r="36338">
      <c r="A36338" s="61"/>
      <c r="B36338" s="61"/>
      <c r="C36338" s="61"/>
      <c r="D36338" s="57"/>
      <c r="E36338" s="62"/>
    </row>
    <row r="36339">
      <c r="A36339" s="61"/>
      <c r="B36339" s="61"/>
      <c r="C36339" s="61"/>
      <c r="D36339" s="57"/>
      <c r="E36339" s="62"/>
    </row>
    <row r="36340">
      <c r="A36340" s="61"/>
      <c r="B36340" s="61"/>
      <c r="C36340" s="61"/>
      <c r="D36340" s="57"/>
      <c r="E36340" s="62"/>
    </row>
    <row r="36341">
      <c r="A36341" s="61"/>
      <c r="B36341" s="61"/>
      <c r="C36341" s="61"/>
      <c r="D36341" s="57"/>
      <c r="E36341" s="62"/>
    </row>
    <row r="36342">
      <c r="A36342" s="61"/>
      <c r="B36342" s="61"/>
      <c r="C36342" s="61"/>
      <c r="D36342" s="57"/>
      <c r="E36342" s="62"/>
    </row>
    <row r="36343">
      <c r="A36343" s="61"/>
      <c r="B36343" s="61"/>
      <c r="C36343" s="61"/>
      <c r="D36343" s="57"/>
      <c r="E36343" s="62"/>
    </row>
    <row r="36344">
      <c r="A36344" s="61"/>
      <c r="B36344" s="61"/>
      <c r="C36344" s="61"/>
      <c r="D36344" s="57"/>
      <c r="E36344" s="62"/>
    </row>
    <row r="36345">
      <c r="A36345" s="61"/>
      <c r="B36345" s="61"/>
      <c r="C36345" s="61"/>
      <c r="D36345" s="57"/>
      <c r="E36345" s="62"/>
    </row>
    <row r="36346">
      <c r="A36346" s="61"/>
      <c r="B36346" s="61"/>
      <c r="C36346" s="61"/>
      <c r="D36346" s="57"/>
      <c r="E36346" s="62"/>
    </row>
    <row r="36347">
      <c r="A36347" s="61"/>
      <c r="B36347" s="61"/>
      <c r="C36347" s="61"/>
      <c r="D36347" s="57"/>
      <c r="E36347" s="62"/>
    </row>
    <row r="36348">
      <c r="A36348" s="61"/>
      <c r="B36348" s="61"/>
      <c r="C36348" s="61"/>
      <c r="D36348" s="57"/>
      <c r="E36348" s="62"/>
    </row>
    <row r="36349">
      <c r="A36349" s="61"/>
      <c r="B36349" s="61"/>
      <c r="C36349" s="61"/>
      <c r="D36349" s="57"/>
      <c r="E36349" s="62"/>
    </row>
    <row r="36350">
      <c r="A36350" s="61"/>
      <c r="B36350" s="61"/>
      <c r="C36350" s="61"/>
      <c r="D36350" s="57"/>
      <c r="E36350" s="62"/>
    </row>
    <row r="36351">
      <c r="A36351" s="61"/>
      <c r="B36351" s="61"/>
      <c r="C36351" s="61"/>
      <c r="D36351" s="57"/>
      <c r="E36351" s="62"/>
    </row>
    <row r="36352">
      <c r="A36352" s="61"/>
      <c r="B36352" s="61"/>
      <c r="C36352" s="61"/>
      <c r="D36352" s="57"/>
      <c r="E36352" s="62"/>
    </row>
    <row r="36353">
      <c r="A36353" s="61"/>
      <c r="B36353" s="61"/>
      <c r="C36353" s="61"/>
      <c r="D36353" s="57"/>
      <c r="E36353" s="62"/>
    </row>
    <row r="36354">
      <c r="A36354" s="61"/>
      <c r="B36354" s="61"/>
      <c r="C36354" s="61"/>
      <c r="D36354" s="57"/>
      <c r="E36354" s="62"/>
    </row>
    <row r="36355">
      <c r="A36355" s="61"/>
      <c r="B36355" s="61"/>
      <c r="C36355" s="61"/>
      <c r="D36355" s="57"/>
      <c r="E36355" s="62"/>
    </row>
    <row r="36356">
      <c r="A36356" s="61"/>
      <c r="B36356" s="61"/>
      <c r="C36356" s="61"/>
      <c r="D36356" s="57"/>
      <c r="E36356" s="62"/>
    </row>
    <row r="36357">
      <c r="A36357" s="61"/>
      <c r="B36357" s="61"/>
      <c r="C36357" s="61"/>
      <c r="D36357" s="57"/>
      <c r="E36357" s="62"/>
    </row>
    <row r="36358">
      <c r="A36358" s="61"/>
      <c r="B36358" s="61"/>
      <c r="C36358" s="61"/>
      <c r="D36358" s="57"/>
      <c r="E36358" s="62"/>
    </row>
    <row r="36359">
      <c r="A36359" s="61"/>
      <c r="B36359" s="61"/>
      <c r="C36359" s="61"/>
      <c r="D36359" s="57"/>
      <c r="E36359" s="62"/>
    </row>
    <row r="36360">
      <c r="A36360" s="61"/>
      <c r="B36360" s="61"/>
      <c r="C36360" s="61"/>
      <c r="D36360" s="57"/>
      <c r="E36360" s="62"/>
    </row>
    <row r="36361">
      <c r="A36361" s="61"/>
      <c r="B36361" s="61"/>
      <c r="C36361" s="61"/>
      <c r="D36361" s="57"/>
      <c r="E36361" s="62"/>
    </row>
    <row r="36362">
      <c r="A36362" s="61"/>
      <c r="B36362" s="61"/>
      <c r="C36362" s="61"/>
      <c r="D36362" s="57"/>
      <c r="E36362" s="62"/>
    </row>
    <row r="36363">
      <c r="A36363" s="61"/>
      <c r="B36363" s="61"/>
      <c r="C36363" s="61"/>
      <c r="D36363" s="57"/>
      <c r="E36363" s="62"/>
    </row>
    <row r="36364">
      <c r="A36364" s="61"/>
      <c r="B36364" s="61"/>
      <c r="C36364" s="61"/>
      <c r="D36364" s="57"/>
      <c r="E36364" s="62"/>
    </row>
    <row r="36365">
      <c r="A36365" s="61"/>
      <c r="B36365" s="61"/>
      <c r="C36365" s="61"/>
      <c r="D36365" s="57"/>
      <c r="E36365" s="62"/>
    </row>
    <row r="36366">
      <c r="A36366" s="61"/>
      <c r="B36366" s="61"/>
      <c r="C36366" s="61"/>
      <c r="D36366" s="57"/>
      <c r="E36366" s="62"/>
    </row>
    <row r="36367">
      <c r="A36367" s="61"/>
      <c r="B36367" s="61"/>
      <c r="C36367" s="61"/>
      <c r="D36367" s="57"/>
      <c r="E36367" s="62"/>
    </row>
    <row r="36368">
      <c r="A36368" s="61"/>
      <c r="B36368" s="61"/>
      <c r="C36368" s="61"/>
      <c r="D36368" s="57"/>
      <c r="E36368" s="62"/>
    </row>
    <row r="36369">
      <c r="A36369" s="61"/>
      <c r="B36369" s="61"/>
      <c r="C36369" s="61"/>
      <c r="D36369" s="57"/>
      <c r="E36369" s="62"/>
    </row>
    <row r="36370">
      <c r="A36370" s="61"/>
      <c r="B36370" s="61"/>
      <c r="C36370" s="61"/>
      <c r="D36370" s="57"/>
      <c r="E36370" s="62"/>
    </row>
    <row r="36371">
      <c r="A36371" s="61"/>
      <c r="B36371" s="61"/>
      <c r="C36371" s="61"/>
      <c r="D36371" s="57"/>
      <c r="E36371" s="62"/>
    </row>
    <row r="36372">
      <c r="A36372" s="61"/>
      <c r="B36372" s="61"/>
      <c r="C36372" s="61"/>
      <c r="D36372" s="57"/>
      <c r="E36372" s="62"/>
    </row>
    <row r="36373">
      <c r="A36373" s="61"/>
      <c r="B36373" s="61"/>
      <c r="C36373" s="61"/>
      <c r="D36373" s="57"/>
      <c r="E36373" s="62"/>
    </row>
    <row r="36374">
      <c r="A36374" s="61"/>
      <c r="B36374" s="61"/>
      <c r="C36374" s="61"/>
      <c r="D36374" s="57"/>
      <c r="E36374" s="62"/>
    </row>
    <row r="36375">
      <c r="A36375" s="61"/>
      <c r="B36375" s="61"/>
      <c r="C36375" s="61"/>
      <c r="D36375" s="57"/>
      <c r="E36375" s="62"/>
    </row>
    <row r="36376">
      <c r="A36376" s="61"/>
      <c r="B36376" s="61"/>
      <c r="C36376" s="61"/>
      <c r="D36376" s="57"/>
      <c r="E36376" s="62"/>
    </row>
    <row r="36377">
      <c r="A36377" s="61"/>
      <c r="B36377" s="61"/>
      <c r="C36377" s="61"/>
      <c r="D36377" s="57"/>
      <c r="E36377" s="62"/>
    </row>
    <row r="36378">
      <c r="A36378" s="61"/>
      <c r="B36378" s="61"/>
      <c r="C36378" s="61"/>
      <c r="D36378" s="57"/>
      <c r="E36378" s="62"/>
    </row>
    <row r="36379">
      <c r="A36379" s="61"/>
      <c r="B36379" s="61"/>
      <c r="C36379" s="61"/>
      <c r="D36379" s="57"/>
      <c r="E36379" s="62"/>
    </row>
    <row r="36380">
      <c r="A36380" s="61"/>
      <c r="B36380" s="61"/>
      <c r="C36380" s="61"/>
      <c r="D36380" s="57"/>
      <c r="E36380" s="62"/>
    </row>
    <row r="36381">
      <c r="A36381" s="61"/>
      <c r="B36381" s="61"/>
      <c r="C36381" s="61"/>
      <c r="D36381" s="57"/>
      <c r="E36381" s="62"/>
    </row>
    <row r="36382">
      <c r="A36382" s="61"/>
      <c r="B36382" s="61"/>
      <c r="C36382" s="61"/>
      <c r="D36382" s="57"/>
      <c r="E36382" s="62"/>
    </row>
    <row r="36383">
      <c r="A36383" s="61"/>
      <c r="B36383" s="61"/>
      <c r="C36383" s="61"/>
      <c r="D36383" s="57"/>
      <c r="E36383" s="62"/>
    </row>
    <row r="36384">
      <c r="A36384" s="61"/>
      <c r="B36384" s="61"/>
      <c r="C36384" s="61"/>
      <c r="D36384" s="57"/>
      <c r="E36384" s="62"/>
    </row>
    <row r="36385">
      <c r="A36385" s="61"/>
      <c r="B36385" s="61"/>
      <c r="C36385" s="61"/>
      <c r="D36385" s="57"/>
      <c r="E36385" s="62"/>
    </row>
    <row r="36386">
      <c r="A36386" s="61"/>
      <c r="B36386" s="61"/>
      <c r="C36386" s="61"/>
      <c r="D36386" s="57"/>
      <c r="E36386" s="62"/>
    </row>
    <row r="36387">
      <c r="A36387" s="61"/>
      <c r="B36387" s="61"/>
      <c r="C36387" s="61"/>
      <c r="D36387" s="57"/>
      <c r="E36387" s="62"/>
    </row>
    <row r="36388">
      <c r="A36388" s="61"/>
      <c r="B36388" s="61"/>
      <c r="C36388" s="61"/>
      <c r="D36388" s="57"/>
      <c r="E36388" s="62"/>
    </row>
    <row r="36389">
      <c r="A36389" s="61"/>
      <c r="B36389" s="61"/>
      <c r="C36389" s="61"/>
      <c r="D36389" s="57"/>
      <c r="E36389" s="62"/>
    </row>
    <row r="36390">
      <c r="A36390" s="61"/>
      <c r="B36390" s="61"/>
      <c r="C36390" s="61"/>
      <c r="D36390" s="57"/>
      <c r="E36390" s="62"/>
    </row>
    <row r="36391">
      <c r="A36391" s="61"/>
      <c r="B36391" s="61"/>
      <c r="C36391" s="61"/>
      <c r="D36391" s="57"/>
      <c r="E36391" s="62"/>
    </row>
    <row r="36392">
      <c r="A36392" s="61"/>
      <c r="B36392" s="61"/>
      <c r="C36392" s="61"/>
      <c r="D36392" s="57"/>
      <c r="E36392" s="62"/>
    </row>
    <row r="36393">
      <c r="A36393" s="61"/>
      <c r="B36393" s="61"/>
      <c r="C36393" s="61"/>
      <c r="D36393" s="57"/>
      <c r="E36393" s="62"/>
    </row>
    <row r="36394">
      <c r="A36394" s="61"/>
      <c r="B36394" s="61"/>
      <c r="C36394" s="61"/>
      <c r="D36394" s="57"/>
      <c r="E36394" s="62"/>
    </row>
    <row r="36395">
      <c r="A36395" s="61"/>
      <c r="B36395" s="61"/>
      <c r="C36395" s="61"/>
      <c r="D36395" s="57"/>
      <c r="E36395" s="62"/>
    </row>
    <row r="36396">
      <c r="A36396" s="61"/>
      <c r="B36396" s="61"/>
      <c r="C36396" s="61"/>
      <c r="D36396" s="57"/>
      <c r="E36396" s="62"/>
    </row>
    <row r="36397">
      <c r="A36397" s="61"/>
      <c r="B36397" s="61"/>
      <c r="C36397" s="61"/>
      <c r="D36397" s="57"/>
      <c r="E36397" s="62"/>
    </row>
    <row r="36398">
      <c r="A36398" s="61"/>
      <c r="B36398" s="61"/>
      <c r="C36398" s="61"/>
      <c r="D36398" s="57"/>
      <c r="E36398" s="62"/>
    </row>
    <row r="36399">
      <c r="A36399" s="61"/>
      <c r="B36399" s="61"/>
      <c r="C36399" s="61"/>
      <c r="D36399" s="57"/>
      <c r="E36399" s="62"/>
    </row>
    <row r="36400">
      <c r="A36400" s="61"/>
      <c r="B36400" s="61"/>
      <c r="C36400" s="61"/>
      <c r="D36400" s="57"/>
      <c r="E36400" s="62"/>
    </row>
    <row r="36401">
      <c r="A36401" s="61"/>
      <c r="B36401" s="61"/>
      <c r="C36401" s="61"/>
      <c r="D36401" s="57"/>
      <c r="E36401" s="62"/>
    </row>
    <row r="36402">
      <c r="A36402" s="61"/>
      <c r="B36402" s="61"/>
      <c r="C36402" s="61"/>
      <c r="D36402" s="57"/>
      <c r="E36402" s="62"/>
    </row>
    <row r="36403">
      <c r="A36403" s="61"/>
      <c r="B36403" s="61"/>
      <c r="C36403" s="61"/>
      <c r="D36403" s="57"/>
      <c r="E36403" s="62"/>
    </row>
    <row r="36404">
      <c r="A36404" s="61"/>
      <c r="B36404" s="61"/>
      <c r="C36404" s="61"/>
      <c r="D36404" s="57"/>
      <c r="E36404" s="62"/>
    </row>
    <row r="36405">
      <c r="A36405" s="61"/>
      <c r="B36405" s="61"/>
      <c r="C36405" s="61"/>
      <c r="D36405" s="57"/>
      <c r="E36405" s="62"/>
    </row>
    <row r="36406">
      <c r="A36406" s="61"/>
      <c r="B36406" s="61"/>
      <c r="C36406" s="61"/>
      <c r="D36406" s="57"/>
      <c r="E36406" s="62"/>
    </row>
    <row r="36407">
      <c r="A36407" s="61"/>
      <c r="B36407" s="61"/>
      <c r="C36407" s="61"/>
      <c r="D36407" s="57"/>
      <c r="E36407" s="62"/>
    </row>
    <row r="36408">
      <c r="A36408" s="61"/>
      <c r="B36408" s="61"/>
      <c r="C36408" s="61"/>
      <c r="D36408" s="57"/>
      <c r="E36408" s="62"/>
    </row>
    <row r="36409">
      <c r="A36409" s="61"/>
      <c r="B36409" s="61"/>
      <c r="C36409" s="61"/>
      <c r="D36409" s="57"/>
      <c r="E36409" s="62"/>
    </row>
    <row r="36410">
      <c r="A36410" s="61"/>
      <c r="B36410" s="61"/>
      <c r="C36410" s="61"/>
      <c r="D36410" s="57"/>
      <c r="E36410" s="62"/>
    </row>
    <row r="36411">
      <c r="A36411" s="61"/>
      <c r="B36411" s="61"/>
      <c r="C36411" s="61"/>
      <c r="D36411" s="57"/>
      <c r="E36411" s="62"/>
    </row>
    <row r="36412">
      <c r="A36412" s="61"/>
      <c r="B36412" s="61"/>
      <c r="C36412" s="61"/>
      <c r="D36412" s="57"/>
      <c r="E36412" s="62"/>
    </row>
    <row r="36413">
      <c r="A36413" s="61"/>
      <c r="B36413" s="61"/>
      <c r="C36413" s="61"/>
      <c r="D36413" s="57"/>
      <c r="E36413" s="62"/>
    </row>
    <row r="36414">
      <c r="A36414" s="61"/>
      <c r="B36414" s="61"/>
      <c r="C36414" s="61"/>
      <c r="D36414" s="57"/>
      <c r="E36414" s="62"/>
    </row>
    <row r="36415">
      <c r="A36415" s="61"/>
      <c r="B36415" s="61"/>
      <c r="C36415" s="61"/>
      <c r="D36415" s="57"/>
      <c r="E36415" s="62"/>
    </row>
    <row r="36416">
      <c r="A36416" s="61"/>
      <c r="B36416" s="61"/>
      <c r="C36416" s="61"/>
      <c r="D36416" s="57"/>
      <c r="E36416" s="62"/>
    </row>
    <row r="36417">
      <c r="A36417" s="61"/>
      <c r="B36417" s="61"/>
      <c r="C36417" s="61"/>
      <c r="D36417" s="57"/>
      <c r="E36417" s="62"/>
    </row>
    <row r="36418">
      <c r="A36418" s="61"/>
      <c r="B36418" s="61"/>
      <c r="C36418" s="61"/>
      <c r="D36418" s="57"/>
      <c r="E36418" s="62"/>
    </row>
    <row r="36419">
      <c r="A36419" s="61"/>
      <c r="B36419" s="61"/>
      <c r="C36419" s="61"/>
      <c r="D36419" s="57"/>
      <c r="E36419" s="62"/>
    </row>
    <row r="36420">
      <c r="A36420" s="61"/>
      <c r="B36420" s="61"/>
      <c r="C36420" s="61"/>
      <c r="D36420" s="57"/>
      <c r="E36420" s="62"/>
    </row>
    <row r="36421">
      <c r="A36421" s="61"/>
      <c r="B36421" s="61"/>
      <c r="C36421" s="61"/>
      <c r="D36421" s="57"/>
      <c r="E36421" s="62"/>
    </row>
    <row r="36422">
      <c r="A36422" s="61"/>
      <c r="B36422" s="61"/>
      <c r="C36422" s="61"/>
      <c r="D36422" s="57"/>
      <c r="E36422" s="62"/>
    </row>
    <row r="36423">
      <c r="A36423" s="61"/>
      <c r="B36423" s="61"/>
      <c r="C36423" s="61"/>
      <c r="D36423" s="57"/>
      <c r="E36423" s="62"/>
    </row>
    <row r="36424">
      <c r="A36424" s="61"/>
      <c r="B36424" s="61"/>
      <c r="C36424" s="61"/>
      <c r="D36424" s="57"/>
      <c r="E36424" s="62"/>
    </row>
    <row r="36425">
      <c r="A36425" s="61"/>
      <c r="B36425" s="61"/>
      <c r="C36425" s="61"/>
      <c r="D36425" s="57"/>
      <c r="E36425" s="62"/>
    </row>
    <row r="36426">
      <c r="A36426" s="61"/>
      <c r="B36426" s="61"/>
      <c r="C36426" s="61"/>
      <c r="D36426" s="57"/>
      <c r="E36426" s="62"/>
    </row>
    <row r="36427">
      <c r="A36427" s="61"/>
      <c r="B36427" s="61"/>
      <c r="C36427" s="61"/>
      <c r="D36427" s="57"/>
      <c r="E36427" s="62"/>
    </row>
    <row r="36428">
      <c r="A36428" s="61"/>
      <c r="B36428" s="61"/>
      <c r="C36428" s="61"/>
      <c r="D36428" s="57"/>
      <c r="E36428" s="62"/>
    </row>
    <row r="36429">
      <c r="A36429" s="61"/>
      <c r="B36429" s="61"/>
      <c r="C36429" s="61"/>
      <c r="D36429" s="57"/>
      <c r="E36429" s="62"/>
    </row>
    <row r="36430">
      <c r="A36430" s="61"/>
      <c r="B36430" s="61"/>
      <c r="C36430" s="61"/>
      <c r="D36430" s="57"/>
      <c r="E36430" s="62"/>
    </row>
    <row r="36431">
      <c r="A36431" s="61"/>
      <c r="B36431" s="61"/>
      <c r="C36431" s="61"/>
      <c r="D36431" s="57"/>
      <c r="E36431" s="62"/>
    </row>
    <row r="36432">
      <c r="A36432" s="61"/>
      <c r="B36432" s="61"/>
      <c r="C36432" s="61"/>
      <c r="D36432" s="57"/>
      <c r="E36432" s="62"/>
    </row>
    <row r="36433">
      <c r="A36433" s="61"/>
      <c r="B36433" s="61"/>
      <c r="C36433" s="61"/>
      <c r="D36433" s="57"/>
      <c r="E36433" s="62"/>
    </row>
    <row r="36434">
      <c r="A36434" s="61"/>
      <c r="B36434" s="61"/>
      <c r="C36434" s="61"/>
      <c r="D36434" s="57"/>
      <c r="E36434" s="62"/>
    </row>
    <row r="36435">
      <c r="A36435" s="61"/>
      <c r="B36435" s="61"/>
      <c r="C36435" s="61"/>
      <c r="D36435" s="57"/>
      <c r="E36435" s="62"/>
    </row>
    <row r="36436">
      <c r="A36436" s="61"/>
      <c r="B36436" s="61"/>
      <c r="C36436" s="61"/>
      <c r="D36436" s="57"/>
      <c r="E36436" s="62"/>
    </row>
    <row r="36437">
      <c r="A36437" s="61"/>
      <c r="B36437" s="61"/>
      <c r="C36437" s="61"/>
      <c r="D36437" s="57"/>
      <c r="E36437" s="62"/>
    </row>
    <row r="36438">
      <c r="A36438" s="61"/>
      <c r="B36438" s="61"/>
      <c r="C36438" s="61"/>
      <c r="D36438" s="57"/>
      <c r="E36438" s="62"/>
    </row>
    <row r="36439">
      <c r="A36439" s="61"/>
      <c r="B36439" s="61"/>
      <c r="C36439" s="61"/>
      <c r="D36439" s="57"/>
      <c r="E36439" s="62"/>
    </row>
    <row r="36440">
      <c r="A36440" s="61"/>
      <c r="B36440" s="61"/>
      <c r="C36440" s="61"/>
      <c r="D36440" s="57"/>
      <c r="E36440" s="62"/>
    </row>
    <row r="36441">
      <c r="A36441" s="61"/>
      <c r="B36441" s="61"/>
      <c r="C36441" s="61"/>
      <c r="D36441" s="57"/>
      <c r="E36441" s="62"/>
    </row>
    <row r="36442">
      <c r="A36442" s="61"/>
      <c r="B36442" s="61"/>
      <c r="C36442" s="61"/>
      <c r="D36442" s="57"/>
      <c r="E36442" s="62"/>
    </row>
    <row r="36443">
      <c r="A36443" s="61"/>
      <c r="B36443" s="61"/>
      <c r="C36443" s="61"/>
      <c r="D36443" s="57"/>
      <c r="E36443" s="62"/>
    </row>
    <row r="36444">
      <c r="A36444" s="61"/>
      <c r="B36444" s="61"/>
      <c r="C36444" s="61"/>
      <c r="D36444" s="57"/>
      <c r="E36444" s="62"/>
    </row>
    <row r="36445">
      <c r="A36445" s="61"/>
      <c r="B36445" s="61"/>
      <c r="C36445" s="61"/>
      <c r="D36445" s="57"/>
      <c r="E36445" s="62"/>
    </row>
    <row r="36446">
      <c r="A36446" s="61"/>
      <c r="B36446" s="61"/>
      <c r="C36446" s="61"/>
      <c r="D36446" s="57"/>
      <c r="E36446" s="62"/>
    </row>
    <row r="36447">
      <c r="A36447" s="61"/>
      <c r="B36447" s="61"/>
      <c r="C36447" s="61"/>
      <c r="D36447" s="57"/>
      <c r="E36447" s="62"/>
    </row>
    <row r="36448">
      <c r="A36448" s="61"/>
      <c r="B36448" s="61"/>
      <c r="C36448" s="61"/>
      <c r="D36448" s="57"/>
      <c r="E36448" s="62"/>
    </row>
    <row r="36449">
      <c r="A36449" s="61"/>
      <c r="B36449" s="61"/>
      <c r="C36449" s="61"/>
      <c r="D36449" s="57"/>
      <c r="E36449" s="62"/>
    </row>
    <row r="36450">
      <c r="A36450" s="61"/>
      <c r="B36450" s="61"/>
      <c r="C36450" s="61"/>
      <c r="D36450" s="57"/>
      <c r="E36450" s="62"/>
    </row>
    <row r="36451">
      <c r="A36451" s="61"/>
      <c r="B36451" s="61"/>
      <c r="C36451" s="61"/>
      <c r="D36451" s="57"/>
      <c r="E36451" s="62"/>
    </row>
    <row r="36452">
      <c r="A36452" s="61"/>
      <c r="B36452" s="61"/>
      <c r="C36452" s="61"/>
      <c r="D36452" s="57"/>
      <c r="E36452" s="62"/>
    </row>
    <row r="36453">
      <c r="A36453" s="61"/>
      <c r="B36453" s="61"/>
      <c r="C36453" s="61"/>
      <c r="D36453" s="57"/>
      <c r="E36453" s="62"/>
    </row>
    <row r="36454">
      <c r="A36454" s="61"/>
      <c r="B36454" s="61"/>
      <c r="C36454" s="61"/>
      <c r="D36454" s="57"/>
      <c r="E36454" s="62"/>
    </row>
    <row r="36455">
      <c r="A36455" s="61"/>
      <c r="B36455" s="61"/>
      <c r="C36455" s="61"/>
      <c r="D36455" s="57"/>
      <c r="E36455" s="62"/>
    </row>
    <row r="36456">
      <c r="A36456" s="61"/>
      <c r="B36456" s="61"/>
      <c r="C36456" s="61"/>
      <c r="D36456" s="57"/>
      <c r="E36456" s="62"/>
    </row>
    <row r="36457">
      <c r="A36457" s="61"/>
      <c r="B36457" s="61"/>
      <c r="C36457" s="61"/>
      <c r="D36457" s="57"/>
      <c r="E36457" s="62"/>
    </row>
    <row r="36458">
      <c r="A36458" s="61"/>
      <c r="B36458" s="61"/>
      <c r="C36458" s="61"/>
      <c r="D36458" s="57"/>
      <c r="E36458" s="62"/>
    </row>
    <row r="36459">
      <c r="A36459" s="61"/>
      <c r="B36459" s="61"/>
      <c r="C36459" s="61"/>
      <c r="D36459" s="57"/>
      <c r="E36459" s="62"/>
    </row>
    <row r="36460">
      <c r="A36460" s="61"/>
      <c r="B36460" s="61"/>
      <c r="C36460" s="61"/>
      <c r="D36460" s="57"/>
      <c r="E36460" s="62"/>
    </row>
    <row r="36461">
      <c r="A36461" s="61"/>
      <c r="B36461" s="61"/>
      <c r="C36461" s="61"/>
      <c r="D36461" s="57"/>
      <c r="E36461" s="62"/>
    </row>
    <row r="36462">
      <c r="A36462" s="61"/>
      <c r="B36462" s="61"/>
      <c r="C36462" s="61"/>
      <c r="D36462" s="57"/>
      <c r="E36462" s="62"/>
    </row>
    <row r="36463">
      <c r="A36463" s="61"/>
      <c r="B36463" s="61"/>
      <c r="C36463" s="61"/>
      <c r="D36463" s="57"/>
      <c r="E36463" s="62"/>
    </row>
    <row r="36464">
      <c r="A36464" s="61"/>
      <c r="B36464" s="61"/>
      <c r="C36464" s="61"/>
      <c r="D36464" s="57"/>
      <c r="E36464" s="62"/>
    </row>
    <row r="36465">
      <c r="A36465" s="61"/>
      <c r="B36465" s="61"/>
      <c r="C36465" s="61"/>
      <c r="D36465" s="57"/>
      <c r="E36465" s="62"/>
    </row>
    <row r="36466">
      <c r="A36466" s="61"/>
      <c r="B36466" s="61"/>
      <c r="C36466" s="61"/>
      <c r="D36466" s="57"/>
      <c r="E36466" s="62"/>
    </row>
    <row r="36467">
      <c r="A36467" s="61"/>
      <c r="B36467" s="61"/>
      <c r="C36467" s="61"/>
      <c r="D36467" s="57"/>
      <c r="E36467" s="62"/>
    </row>
    <row r="36468">
      <c r="A36468" s="61"/>
      <c r="B36468" s="61"/>
      <c r="C36468" s="61"/>
      <c r="D36468" s="57"/>
      <c r="E36468" s="62"/>
    </row>
    <row r="36469">
      <c r="A36469" s="61"/>
      <c r="B36469" s="61"/>
      <c r="C36469" s="61"/>
      <c r="D36469" s="57"/>
      <c r="E36469" s="62"/>
    </row>
    <row r="36470">
      <c r="A36470" s="61"/>
      <c r="B36470" s="61"/>
      <c r="C36470" s="61"/>
      <c r="D36470" s="57"/>
      <c r="E36470" s="62"/>
    </row>
    <row r="36471">
      <c r="A36471" s="61"/>
      <c r="B36471" s="61"/>
      <c r="C36471" s="61"/>
      <c r="D36471" s="57"/>
      <c r="E36471" s="62"/>
    </row>
    <row r="36472">
      <c r="A36472" s="61"/>
      <c r="B36472" s="61"/>
      <c r="C36472" s="61"/>
      <c r="D36472" s="57"/>
      <c r="E36472" s="62"/>
    </row>
    <row r="36473">
      <c r="A36473" s="61"/>
      <c r="B36473" s="61"/>
      <c r="C36473" s="61"/>
      <c r="D36473" s="57"/>
      <c r="E36473" s="62"/>
    </row>
    <row r="36474">
      <c r="A36474" s="61"/>
      <c r="B36474" s="61"/>
      <c r="C36474" s="61"/>
      <c r="D36474" s="57"/>
      <c r="E36474" s="62"/>
    </row>
    <row r="36475">
      <c r="A36475" s="61"/>
      <c r="B36475" s="61"/>
      <c r="C36475" s="61"/>
      <c r="D36475" s="57"/>
      <c r="E36475" s="62"/>
    </row>
    <row r="36476">
      <c r="A36476" s="61"/>
      <c r="B36476" s="61"/>
      <c r="C36476" s="61"/>
      <c r="D36476" s="57"/>
      <c r="E36476" s="62"/>
    </row>
    <row r="36477">
      <c r="A36477" s="61"/>
      <c r="B36477" s="61"/>
      <c r="C36477" s="61"/>
      <c r="D36477" s="57"/>
      <c r="E36477" s="62"/>
    </row>
    <row r="36478">
      <c r="A36478" s="61"/>
      <c r="B36478" s="61"/>
      <c r="C36478" s="61"/>
      <c r="D36478" s="57"/>
      <c r="E36478" s="62"/>
    </row>
    <row r="36479">
      <c r="A36479" s="61"/>
      <c r="B36479" s="61"/>
      <c r="C36479" s="61"/>
      <c r="D36479" s="57"/>
      <c r="E36479" s="62"/>
    </row>
    <row r="36480">
      <c r="A36480" s="61"/>
      <c r="B36480" s="61"/>
      <c r="C36480" s="61"/>
      <c r="D36480" s="57"/>
      <c r="E36480" s="62"/>
    </row>
    <row r="36481">
      <c r="A36481" s="61"/>
      <c r="B36481" s="61"/>
      <c r="C36481" s="61"/>
      <c r="D36481" s="57"/>
      <c r="E36481" s="62"/>
    </row>
    <row r="36482">
      <c r="A36482" s="61"/>
      <c r="B36482" s="61"/>
      <c r="C36482" s="61"/>
      <c r="D36482" s="57"/>
      <c r="E36482" s="62"/>
    </row>
    <row r="36483">
      <c r="A36483" s="61"/>
      <c r="B36483" s="61"/>
      <c r="C36483" s="61"/>
      <c r="D36483" s="57"/>
      <c r="E36483" s="62"/>
    </row>
    <row r="36484">
      <c r="A36484" s="61"/>
      <c r="B36484" s="61"/>
      <c r="C36484" s="61"/>
      <c r="D36484" s="57"/>
      <c r="E36484" s="62"/>
    </row>
    <row r="36485">
      <c r="A36485" s="61"/>
      <c r="B36485" s="61"/>
      <c r="C36485" s="61"/>
      <c r="D36485" s="57"/>
      <c r="E36485" s="62"/>
    </row>
    <row r="36486">
      <c r="A36486" s="61"/>
      <c r="B36486" s="61"/>
      <c r="C36486" s="61"/>
      <c r="D36486" s="57"/>
      <c r="E36486" s="62"/>
    </row>
    <row r="36487">
      <c r="A36487" s="61"/>
      <c r="B36487" s="61"/>
      <c r="C36487" s="61"/>
      <c r="D36487" s="57"/>
      <c r="E36487" s="62"/>
    </row>
    <row r="36488">
      <c r="A36488" s="61"/>
      <c r="B36488" s="61"/>
      <c r="C36488" s="61"/>
      <c r="D36488" s="57"/>
      <c r="E36488" s="62"/>
    </row>
    <row r="36489">
      <c r="A36489" s="61"/>
      <c r="B36489" s="61"/>
      <c r="C36489" s="61"/>
      <c r="D36489" s="57"/>
      <c r="E36489" s="62"/>
    </row>
    <row r="36490">
      <c r="A36490" s="61"/>
      <c r="B36490" s="61"/>
      <c r="C36490" s="61"/>
      <c r="D36490" s="57"/>
      <c r="E36490" s="62"/>
    </row>
    <row r="36491">
      <c r="A36491" s="61"/>
      <c r="B36491" s="61"/>
      <c r="C36491" s="61"/>
      <c r="D36491" s="57"/>
      <c r="E36491" s="62"/>
    </row>
    <row r="36492">
      <c r="A36492" s="61"/>
      <c r="B36492" s="61"/>
      <c r="C36492" s="61"/>
      <c r="D36492" s="57"/>
      <c r="E36492" s="62"/>
    </row>
    <row r="36493">
      <c r="A36493" s="61"/>
      <c r="B36493" s="61"/>
      <c r="C36493" s="61"/>
      <c r="D36493" s="57"/>
      <c r="E36493" s="62"/>
    </row>
    <row r="36494">
      <c r="A36494" s="61"/>
      <c r="B36494" s="61"/>
      <c r="C36494" s="61"/>
      <c r="D36494" s="57"/>
      <c r="E36494" s="62"/>
    </row>
    <row r="36495">
      <c r="A36495" s="61"/>
      <c r="B36495" s="61"/>
      <c r="C36495" s="61"/>
      <c r="D36495" s="57"/>
      <c r="E36495" s="62"/>
    </row>
    <row r="36496">
      <c r="A36496" s="61"/>
      <c r="B36496" s="61"/>
      <c r="C36496" s="61"/>
      <c r="D36496" s="57"/>
      <c r="E36496" s="62"/>
    </row>
    <row r="36497">
      <c r="A36497" s="61"/>
      <c r="B36497" s="61"/>
      <c r="C36497" s="61"/>
      <c r="D36497" s="57"/>
      <c r="E36497" s="62"/>
    </row>
    <row r="36498">
      <c r="A36498" s="61"/>
      <c r="B36498" s="61"/>
      <c r="C36498" s="61"/>
      <c r="D36498" s="57"/>
      <c r="E36498" s="62"/>
    </row>
    <row r="36499">
      <c r="A36499" s="61"/>
      <c r="B36499" s="61"/>
      <c r="C36499" s="61"/>
      <c r="D36499" s="57"/>
      <c r="E36499" s="62"/>
    </row>
    <row r="36500">
      <c r="A36500" s="61"/>
      <c r="B36500" s="61"/>
      <c r="C36500" s="61"/>
      <c r="D36500" s="57"/>
      <c r="E36500" s="62"/>
    </row>
    <row r="36501">
      <c r="A36501" s="61"/>
      <c r="B36501" s="61"/>
      <c r="C36501" s="61"/>
      <c r="D36501" s="57"/>
      <c r="E36501" s="62"/>
    </row>
    <row r="36502">
      <c r="A36502" s="61"/>
      <c r="B36502" s="61"/>
      <c r="C36502" s="61"/>
      <c r="D36502" s="57"/>
      <c r="E36502" s="62"/>
    </row>
    <row r="36503">
      <c r="A36503" s="61"/>
      <c r="B36503" s="61"/>
      <c r="C36503" s="61"/>
      <c r="D36503" s="57"/>
      <c r="E36503" s="62"/>
    </row>
    <row r="36504">
      <c r="A36504" s="61"/>
      <c r="B36504" s="61"/>
      <c r="C36504" s="61"/>
      <c r="D36504" s="57"/>
      <c r="E36504" s="62"/>
    </row>
    <row r="36505">
      <c r="A36505" s="61"/>
      <c r="B36505" s="61"/>
      <c r="C36505" s="61"/>
      <c r="D36505" s="57"/>
      <c r="E36505" s="62"/>
    </row>
    <row r="36506">
      <c r="A36506" s="61"/>
      <c r="B36506" s="61"/>
      <c r="C36506" s="61"/>
      <c r="D36506" s="57"/>
      <c r="E36506" s="62"/>
    </row>
    <row r="36507">
      <c r="A36507" s="61"/>
      <c r="B36507" s="61"/>
      <c r="C36507" s="61"/>
      <c r="D36507" s="57"/>
      <c r="E36507" s="62"/>
    </row>
    <row r="36508">
      <c r="A36508" s="61"/>
      <c r="B36508" s="61"/>
      <c r="C36508" s="61"/>
      <c r="D36508" s="57"/>
      <c r="E36508" s="62"/>
    </row>
    <row r="36509">
      <c r="A36509" s="61"/>
      <c r="B36509" s="61"/>
      <c r="C36509" s="61"/>
      <c r="D36509" s="57"/>
      <c r="E36509" s="62"/>
    </row>
    <row r="36510">
      <c r="A36510" s="61"/>
      <c r="B36510" s="61"/>
      <c r="C36510" s="61"/>
      <c r="D36510" s="57"/>
      <c r="E36510" s="62"/>
    </row>
    <row r="36511">
      <c r="A36511" s="61"/>
      <c r="B36511" s="61"/>
      <c r="C36511" s="61"/>
      <c r="D36511" s="57"/>
      <c r="E36511" s="62"/>
    </row>
    <row r="36512">
      <c r="A36512" s="61"/>
      <c r="B36512" s="61"/>
      <c r="C36512" s="61"/>
      <c r="D36512" s="57"/>
      <c r="E36512" s="62"/>
    </row>
    <row r="36513">
      <c r="A36513" s="61"/>
      <c r="B36513" s="61"/>
      <c r="C36513" s="61"/>
      <c r="D36513" s="57"/>
      <c r="E36513" s="62"/>
    </row>
    <row r="36514">
      <c r="A36514" s="61"/>
      <c r="B36514" s="61"/>
      <c r="C36514" s="61"/>
      <c r="D36514" s="57"/>
      <c r="E36514" s="62"/>
    </row>
    <row r="36515">
      <c r="A36515" s="61"/>
      <c r="B36515" s="61"/>
      <c r="C36515" s="61"/>
      <c r="D36515" s="57"/>
      <c r="E36515" s="62"/>
    </row>
    <row r="36516">
      <c r="A36516" s="61"/>
      <c r="B36516" s="61"/>
      <c r="C36516" s="61"/>
      <c r="D36516" s="57"/>
      <c r="E36516" s="62"/>
    </row>
    <row r="36517">
      <c r="A36517" s="61"/>
      <c r="B36517" s="61"/>
      <c r="C36517" s="61"/>
      <c r="D36517" s="57"/>
      <c r="E36517" s="62"/>
    </row>
    <row r="36518">
      <c r="A36518" s="61"/>
      <c r="B36518" s="61"/>
      <c r="C36518" s="61"/>
      <c r="D36518" s="57"/>
      <c r="E36518" s="62"/>
    </row>
    <row r="36519">
      <c r="A36519" s="61"/>
      <c r="B36519" s="61"/>
      <c r="C36519" s="61"/>
      <c r="D36519" s="57"/>
      <c r="E36519" s="62"/>
    </row>
    <row r="36520">
      <c r="A36520" s="61"/>
      <c r="B36520" s="61"/>
      <c r="C36520" s="61"/>
      <c r="D36520" s="57"/>
      <c r="E36520" s="62"/>
    </row>
    <row r="36521">
      <c r="A36521" s="61"/>
      <c r="B36521" s="61"/>
      <c r="C36521" s="61"/>
      <c r="D36521" s="57"/>
      <c r="E36521" s="62"/>
    </row>
    <row r="36522">
      <c r="A36522" s="61"/>
      <c r="B36522" s="61"/>
      <c r="C36522" s="61"/>
      <c r="D36522" s="57"/>
      <c r="E36522" s="62"/>
    </row>
    <row r="36523">
      <c r="A36523" s="61"/>
      <c r="B36523" s="61"/>
      <c r="C36523" s="61"/>
      <c r="D36523" s="57"/>
      <c r="E36523" s="62"/>
    </row>
    <row r="36524">
      <c r="A36524" s="61"/>
      <c r="B36524" s="61"/>
      <c r="C36524" s="61"/>
      <c r="D36524" s="57"/>
      <c r="E36524" s="62"/>
    </row>
    <row r="36525">
      <c r="A36525" s="61"/>
      <c r="B36525" s="61"/>
      <c r="C36525" s="61"/>
      <c r="D36525" s="57"/>
      <c r="E36525" s="62"/>
    </row>
    <row r="36526">
      <c r="A36526" s="61"/>
      <c r="B36526" s="61"/>
      <c r="C36526" s="61"/>
      <c r="D36526" s="57"/>
      <c r="E36526" s="62"/>
    </row>
    <row r="36527">
      <c r="A36527" s="61"/>
      <c r="B36527" s="61"/>
      <c r="C36527" s="61"/>
      <c r="D36527" s="57"/>
      <c r="E36527" s="62"/>
    </row>
    <row r="36528">
      <c r="A36528" s="61"/>
      <c r="B36528" s="61"/>
      <c r="C36528" s="61"/>
      <c r="D36528" s="57"/>
      <c r="E36528" s="62"/>
    </row>
    <row r="36529">
      <c r="A36529" s="61"/>
      <c r="B36529" s="61"/>
      <c r="C36529" s="61"/>
      <c r="D36529" s="57"/>
      <c r="E36529" s="62"/>
    </row>
    <row r="36530">
      <c r="A36530" s="61"/>
      <c r="B36530" s="61"/>
      <c r="C36530" s="61"/>
      <c r="D36530" s="57"/>
      <c r="E36530" s="62"/>
    </row>
    <row r="36531">
      <c r="A36531" s="61"/>
      <c r="B36531" s="61"/>
      <c r="C36531" s="61"/>
      <c r="D36531" s="57"/>
      <c r="E36531" s="62"/>
    </row>
    <row r="36532">
      <c r="A36532" s="61"/>
      <c r="B36532" s="61"/>
      <c r="C36532" s="61"/>
      <c r="D36532" s="57"/>
      <c r="E36532" s="62"/>
    </row>
    <row r="36533">
      <c r="A36533" s="61"/>
      <c r="B36533" s="61"/>
      <c r="C36533" s="61"/>
      <c r="D36533" s="57"/>
      <c r="E36533" s="62"/>
    </row>
    <row r="36534">
      <c r="A36534" s="61"/>
      <c r="B36534" s="61"/>
      <c r="C36534" s="61"/>
      <c r="D36534" s="57"/>
      <c r="E36534" s="62"/>
    </row>
    <row r="36535">
      <c r="A36535" s="61"/>
      <c r="B36535" s="61"/>
      <c r="C36535" s="61"/>
      <c r="D36535" s="57"/>
      <c r="E36535" s="62"/>
    </row>
    <row r="36536">
      <c r="A36536" s="61"/>
      <c r="B36536" s="61"/>
      <c r="C36536" s="61"/>
      <c r="D36536" s="57"/>
      <c r="E36536" s="62"/>
    </row>
    <row r="36537">
      <c r="A36537" s="61"/>
      <c r="B36537" s="61"/>
      <c r="C36537" s="61"/>
      <c r="D36537" s="57"/>
      <c r="E36537" s="62"/>
    </row>
    <row r="36538">
      <c r="A36538" s="61"/>
      <c r="B36538" s="61"/>
      <c r="C36538" s="61"/>
      <c r="D36538" s="57"/>
      <c r="E36538" s="62"/>
    </row>
    <row r="36539">
      <c r="A36539" s="61"/>
      <c r="B36539" s="61"/>
      <c r="C36539" s="61"/>
      <c r="D36539" s="57"/>
      <c r="E36539" s="62"/>
    </row>
    <row r="36540">
      <c r="A36540" s="61"/>
      <c r="B36540" s="61"/>
      <c r="C36540" s="61"/>
      <c r="D36540" s="57"/>
      <c r="E36540" s="62"/>
    </row>
    <row r="36541">
      <c r="A36541" s="61"/>
      <c r="B36541" s="61"/>
      <c r="C36541" s="61"/>
      <c r="D36541" s="57"/>
      <c r="E36541" s="62"/>
    </row>
    <row r="36542">
      <c r="A36542" s="61"/>
      <c r="B36542" s="61"/>
      <c r="C36542" s="61"/>
      <c r="D36542" s="57"/>
      <c r="E36542" s="62"/>
    </row>
    <row r="36543">
      <c r="A36543" s="61"/>
      <c r="B36543" s="61"/>
      <c r="C36543" s="61"/>
      <c r="D36543" s="57"/>
      <c r="E36543" s="62"/>
    </row>
    <row r="36544">
      <c r="A36544" s="61"/>
      <c r="B36544" s="61"/>
      <c r="C36544" s="61"/>
      <c r="D36544" s="57"/>
      <c r="E36544" s="62"/>
    </row>
    <row r="36545">
      <c r="A36545" s="61"/>
      <c r="B36545" s="61"/>
      <c r="C36545" s="61"/>
      <c r="D36545" s="57"/>
      <c r="E36545" s="62"/>
    </row>
    <row r="36546">
      <c r="A36546" s="61"/>
      <c r="B36546" s="61"/>
      <c r="C36546" s="61"/>
      <c r="D36546" s="57"/>
      <c r="E36546" s="62"/>
    </row>
    <row r="36547">
      <c r="A36547" s="61"/>
      <c r="B36547" s="61"/>
      <c r="C36547" s="61"/>
      <c r="D36547" s="57"/>
      <c r="E36547" s="62"/>
    </row>
    <row r="36548">
      <c r="A36548" s="61"/>
      <c r="B36548" s="61"/>
      <c r="C36548" s="61"/>
      <c r="D36548" s="57"/>
      <c r="E36548" s="62"/>
    </row>
    <row r="36549">
      <c r="A36549" s="61"/>
      <c r="B36549" s="61"/>
      <c r="C36549" s="61"/>
      <c r="D36549" s="57"/>
      <c r="E36549" s="62"/>
    </row>
    <row r="36550">
      <c r="A36550" s="61"/>
      <c r="B36550" s="61"/>
      <c r="C36550" s="61"/>
      <c r="D36550" s="57"/>
      <c r="E36550" s="62"/>
    </row>
    <row r="36551">
      <c r="A36551" s="61"/>
      <c r="B36551" s="61"/>
      <c r="C36551" s="61"/>
      <c r="D36551" s="57"/>
      <c r="E36551" s="62"/>
    </row>
    <row r="36552">
      <c r="A36552" s="61"/>
      <c r="B36552" s="61"/>
      <c r="C36552" s="61"/>
      <c r="D36552" s="57"/>
      <c r="E36552" s="62"/>
    </row>
    <row r="36553">
      <c r="A36553" s="61"/>
      <c r="B36553" s="61"/>
      <c r="C36553" s="61"/>
      <c r="D36553" s="57"/>
      <c r="E36553" s="62"/>
    </row>
    <row r="36554">
      <c r="A36554" s="61"/>
      <c r="B36554" s="61"/>
      <c r="C36554" s="61"/>
      <c r="D36554" s="57"/>
      <c r="E36554" s="62"/>
    </row>
    <row r="36555">
      <c r="A36555" s="61"/>
      <c r="B36555" s="61"/>
      <c r="C36555" s="61"/>
      <c r="D36555" s="57"/>
      <c r="E36555" s="62"/>
    </row>
    <row r="36556">
      <c r="A36556" s="61"/>
      <c r="B36556" s="61"/>
      <c r="C36556" s="61"/>
      <c r="D36556" s="57"/>
      <c r="E36556" s="62"/>
    </row>
    <row r="36557">
      <c r="A36557" s="61"/>
      <c r="B36557" s="61"/>
      <c r="C36557" s="61"/>
      <c r="D36557" s="57"/>
      <c r="E36557" s="62"/>
    </row>
    <row r="36558">
      <c r="A36558" s="61"/>
      <c r="B36558" s="61"/>
      <c r="C36558" s="61"/>
      <c r="D36558" s="57"/>
      <c r="E36558" s="62"/>
    </row>
    <row r="36559">
      <c r="A36559" s="61"/>
      <c r="B36559" s="61"/>
      <c r="C36559" s="61"/>
      <c r="D36559" s="57"/>
      <c r="E36559" s="62"/>
    </row>
    <row r="36560">
      <c r="A36560" s="61"/>
      <c r="B36560" s="61"/>
      <c r="C36560" s="61"/>
      <c r="D36560" s="57"/>
      <c r="E36560" s="62"/>
    </row>
    <row r="36561">
      <c r="A36561" s="61"/>
      <c r="B36561" s="61"/>
      <c r="C36561" s="61"/>
      <c r="D36561" s="57"/>
      <c r="E36561" s="62"/>
    </row>
    <row r="36562">
      <c r="A36562" s="61"/>
      <c r="B36562" s="61"/>
      <c r="C36562" s="61"/>
      <c r="D36562" s="57"/>
      <c r="E36562" s="62"/>
    </row>
    <row r="36563">
      <c r="A36563" s="61"/>
      <c r="B36563" s="61"/>
      <c r="C36563" s="61"/>
      <c r="D36563" s="57"/>
      <c r="E36563" s="62"/>
    </row>
    <row r="36564">
      <c r="A36564" s="61"/>
      <c r="B36564" s="61"/>
      <c r="C36564" s="61"/>
      <c r="D36564" s="57"/>
      <c r="E36564" s="62"/>
    </row>
    <row r="36565">
      <c r="A36565" s="61"/>
      <c r="B36565" s="61"/>
      <c r="C36565" s="61"/>
      <c r="D36565" s="57"/>
      <c r="E36565" s="62"/>
    </row>
    <row r="36566">
      <c r="A36566" s="61"/>
      <c r="B36566" s="61"/>
      <c r="C36566" s="61"/>
      <c r="D36566" s="57"/>
      <c r="E36566" s="62"/>
    </row>
    <row r="36567">
      <c r="A36567" s="61"/>
      <c r="B36567" s="61"/>
      <c r="C36567" s="61"/>
      <c r="D36567" s="57"/>
      <c r="E36567" s="62"/>
    </row>
    <row r="36568">
      <c r="A36568" s="61"/>
      <c r="B36568" s="61"/>
      <c r="C36568" s="61"/>
      <c r="D36568" s="57"/>
      <c r="E36568" s="62"/>
    </row>
    <row r="36569">
      <c r="A36569" s="61"/>
      <c r="B36569" s="61"/>
      <c r="C36569" s="61"/>
      <c r="D36569" s="57"/>
      <c r="E36569" s="62"/>
    </row>
    <row r="36570">
      <c r="A36570" s="61"/>
      <c r="B36570" s="61"/>
      <c r="C36570" s="61"/>
      <c r="D36570" s="57"/>
      <c r="E36570" s="62"/>
    </row>
    <row r="36571">
      <c r="A36571" s="61"/>
      <c r="B36571" s="61"/>
      <c r="C36571" s="61"/>
      <c r="D36571" s="57"/>
      <c r="E36571" s="62"/>
    </row>
    <row r="36572">
      <c r="A36572" s="61"/>
      <c r="B36572" s="61"/>
      <c r="C36572" s="61"/>
      <c r="D36572" s="57"/>
      <c r="E36572" s="62"/>
    </row>
    <row r="36573">
      <c r="A36573" s="61"/>
      <c r="B36573" s="61"/>
      <c r="C36573" s="61"/>
      <c r="D36573" s="57"/>
      <c r="E36573" s="62"/>
    </row>
    <row r="36574">
      <c r="A36574" s="61"/>
      <c r="B36574" s="61"/>
      <c r="C36574" s="61"/>
      <c r="D36574" s="57"/>
      <c r="E36574" s="62"/>
    </row>
    <row r="36575">
      <c r="A36575" s="61"/>
      <c r="B36575" s="61"/>
      <c r="C36575" s="61"/>
      <c r="D36575" s="57"/>
      <c r="E36575" s="62"/>
    </row>
    <row r="36576">
      <c r="A36576" s="61"/>
      <c r="B36576" s="61"/>
      <c r="C36576" s="61"/>
      <c r="D36576" s="57"/>
      <c r="E36576" s="62"/>
    </row>
    <row r="36577">
      <c r="A36577" s="61"/>
      <c r="B36577" s="61"/>
      <c r="C36577" s="61"/>
      <c r="D36577" s="57"/>
      <c r="E36577" s="62"/>
    </row>
    <row r="36578">
      <c r="A36578" s="61"/>
      <c r="B36578" s="61"/>
      <c r="C36578" s="61"/>
      <c r="D36578" s="57"/>
      <c r="E36578" s="62"/>
    </row>
    <row r="36579">
      <c r="A36579" s="61"/>
      <c r="B36579" s="61"/>
      <c r="C36579" s="61"/>
      <c r="D36579" s="57"/>
      <c r="E36579" s="62"/>
    </row>
    <row r="36580">
      <c r="A36580" s="61"/>
      <c r="B36580" s="61"/>
      <c r="C36580" s="61"/>
      <c r="D36580" s="57"/>
      <c r="E36580" s="62"/>
    </row>
    <row r="36581">
      <c r="A36581" s="61"/>
      <c r="B36581" s="61"/>
      <c r="C36581" s="61"/>
      <c r="D36581" s="57"/>
      <c r="E36581" s="62"/>
    </row>
    <row r="36582">
      <c r="A36582" s="61"/>
      <c r="B36582" s="61"/>
      <c r="C36582" s="61"/>
      <c r="D36582" s="57"/>
      <c r="E36582" s="62"/>
    </row>
    <row r="36583">
      <c r="A36583" s="61"/>
      <c r="B36583" s="61"/>
      <c r="C36583" s="61"/>
      <c r="D36583" s="57"/>
      <c r="E36583" s="62"/>
    </row>
    <row r="36584">
      <c r="A36584" s="61"/>
      <c r="B36584" s="61"/>
      <c r="C36584" s="61"/>
      <c r="D36584" s="57"/>
      <c r="E36584" s="62"/>
    </row>
    <row r="36585">
      <c r="A36585" s="61"/>
      <c r="B36585" s="61"/>
      <c r="C36585" s="61"/>
      <c r="D36585" s="57"/>
      <c r="E36585" s="62"/>
    </row>
    <row r="36586">
      <c r="A36586" s="61"/>
      <c r="B36586" s="61"/>
      <c r="C36586" s="61"/>
      <c r="D36586" s="57"/>
      <c r="E36586" s="62"/>
    </row>
    <row r="36587">
      <c r="A36587" s="61"/>
      <c r="B36587" s="61"/>
      <c r="C36587" s="61"/>
      <c r="D36587" s="57"/>
      <c r="E36587" s="62"/>
    </row>
    <row r="36588">
      <c r="A36588" s="61"/>
      <c r="B36588" s="61"/>
      <c r="C36588" s="61"/>
      <c r="D36588" s="57"/>
      <c r="E36588" s="62"/>
    </row>
    <row r="36589">
      <c r="A36589" s="61"/>
      <c r="B36589" s="61"/>
      <c r="C36589" s="61"/>
      <c r="D36589" s="57"/>
      <c r="E36589" s="62"/>
    </row>
    <row r="36590">
      <c r="A36590" s="61"/>
      <c r="B36590" s="61"/>
      <c r="C36590" s="61"/>
      <c r="D36590" s="57"/>
      <c r="E36590" s="62"/>
    </row>
    <row r="36591">
      <c r="A36591" s="61"/>
      <c r="B36591" s="61"/>
      <c r="C36591" s="61"/>
      <c r="D36591" s="57"/>
      <c r="E36591" s="62"/>
    </row>
    <row r="36592">
      <c r="A36592" s="61"/>
      <c r="B36592" s="61"/>
      <c r="C36592" s="61"/>
      <c r="D36592" s="57"/>
      <c r="E36592" s="62"/>
    </row>
    <row r="36593">
      <c r="A36593" s="61"/>
      <c r="B36593" s="61"/>
      <c r="C36593" s="61"/>
      <c r="D36593" s="57"/>
      <c r="E36593" s="62"/>
    </row>
    <row r="36594">
      <c r="A36594" s="61"/>
      <c r="B36594" s="61"/>
      <c r="C36594" s="61"/>
      <c r="D36594" s="57"/>
      <c r="E36594" s="62"/>
    </row>
    <row r="36595">
      <c r="A36595" s="61"/>
      <c r="B36595" s="61"/>
      <c r="C36595" s="61"/>
      <c r="D36595" s="57"/>
      <c r="E36595" s="62"/>
    </row>
    <row r="36596">
      <c r="A36596" s="61"/>
      <c r="B36596" s="61"/>
      <c r="C36596" s="61"/>
      <c r="D36596" s="57"/>
      <c r="E36596" s="62"/>
    </row>
    <row r="36597">
      <c r="A36597" s="61"/>
      <c r="B36597" s="61"/>
      <c r="C36597" s="61"/>
      <c r="D36597" s="57"/>
      <c r="E36597" s="62"/>
    </row>
    <row r="36598">
      <c r="A36598" s="61"/>
      <c r="B36598" s="61"/>
      <c r="C36598" s="61"/>
      <c r="D36598" s="57"/>
      <c r="E36598" s="62"/>
    </row>
    <row r="36599">
      <c r="A36599" s="61"/>
      <c r="B36599" s="61"/>
      <c r="C36599" s="61"/>
      <c r="D36599" s="57"/>
      <c r="E36599" s="62"/>
    </row>
    <row r="36600">
      <c r="A36600" s="61"/>
      <c r="B36600" s="61"/>
      <c r="C36600" s="61"/>
      <c r="D36600" s="57"/>
      <c r="E36600" s="62"/>
    </row>
    <row r="36601">
      <c r="A36601" s="61"/>
      <c r="B36601" s="61"/>
      <c r="C36601" s="61"/>
      <c r="D36601" s="57"/>
      <c r="E36601" s="62"/>
    </row>
    <row r="36602">
      <c r="A36602" s="61"/>
      <c r="B36602" s="61"/>
      <c r="C36602" s="61"/>
      <c r="D36602" s="57"/>
      <c r="E36602" s="62"/>
    </row>
    <row r="36603">
      <c r="A36603" s="61"/>
      <c r="B36603" s="61"/>
      <c r="C36603" s="61"/>
      <c r="D36603" s="57"/>
      <c r="E36603" s="62"/>
    </row>
    <row r="36604">
      <c r="A36604" s="61"/>
      <c r="B36604" s="61"/>
      <c r="C36604" s="61"/>
      <c r="D36604" s="57"/>
      <c r="E36604" s="62"/>
    </row>
    <row r="36605">
      <c r="A36605" s="61"/>
      <c r="B36605" s="61"/>
      <c r="C36605" s="61"/>
      <c r="D36605" s="57"/>
      <c r="E36605" s="62"/>
    </row>
    <row r="36606">
      <c r="A36606" s="61"/>
      <c r="B36606" s="61"/>
      <c r="C36606" s="61"/>
      <c r="D36606" s="57"/>
      <c r="E36606" s="62"/>
    </row>
    <row r="36607">
      <c r="A36607" s="61"/>
      <c r="B36607" s="61"/>
      <c r="C36607" s="61"/>
      <c r="D36607" s="57"/>
      <c r="E36607" s="62"/>
    </row>
    <row r="36608">
      <c r="A36608" s="61"/>
      <c r="B36608" s="61"/>
      <c r="C36608" s="61"/>
      <c r="D36608" s="57"/>
      <c r="E36608" s="62"/>
    </row>
    <row r="36609">
      <c r="A36609" s="61"/>
      <c r="B36609" s="61"/>
      <c r="C36609" s="61"/>
      <c r="D36609" s="57"/>
      <c r="E36609" s="62"/>
    </row>
    <row r="36610">
      <c r="A36610" s="61"/>
      <c r="B36610" s="61"/>
      <c r="C36610" s="61"/>
      <c r="D36610" s="57"/>
      <c r="E36610" s="62"/>
    </row>
    <row r="36611">
      <c r="A36611" s="61"/>
      <c r="B36611" s="61"/>
      <c r="C36611" s="61"/>
      <c r="D36611" s="57"/>
      <c r="E36611" s="62"/>
    </row>
    <row r="36612">
      <c r="A36612" s="61"/>
      <c r="B36612" s="61"/>
      <c r="C36612" s="61"/>
      <c r="D36612" s="57"/>
      <c r="E36612" s="62"/>
    </row>
    <row r="36613">
      <c r="A36613" s="61"/>
      <c r="B36613" s="61"/>
      <c r="C36613" s="61"/>
      <c r="D36613" s="57"/>
      <c r="E36613" s="62"/>
    </row>
    <row r="36614">
      <c r="A36614" s="61"/>
      <c r="B36614" s="61"/>
      <c r="C36614" s="61"/>
      <c r="D36614" s="57"/>
      <c r="E36614" s="62"/>
    </row>
    <row r="36615">
      <c r="A36615" s="61"/>
      <c r="B36615" s="61"/>
      <c r="C36615" s="61"/>
      <c r="D36615" s="57"/>
      <c r="E36615" s="62"/>
    </row>
    <row r="36616">
      <c r="A36616" s="61"/>
      <c r="B36616" s="61"/>
      <c r="C36616" s="61"/>
      <c r="D36616" s="57"/>
      <c r="E36616" s="62"/>
    </row>
    <row r="36617">
      <c r="A36617" s="61"/>
      <c r="B36617" s="61"/>
      <c r="C36617" s="61"/>
      <c r="D36617" s="57"/>
      <c r="E36617" s="62"/>
    </row>
    <row r="36618">
      <c r="A36618" s="61"/>
      <c r="B36618" s="61"/>
      <c r="C36618" s="61"/>
      <c r="D36618" s="57"/>
      <c r="E36618" s="62"/>
    </row>
    <row r="36619">
      <c r="A36619" s="61"/>
      <c r="B36619" s="61"/>
      <c r="C36619" s="61"/>
      <c r="D36619" s="57"/>
      <c r="E36619" s="62"/>
    </row>
    <row r="36620">
      <c r="A36620" s="61"/>
      <c r="B36620" s="61"/>
      <c r="C36620" s="61"/>
      <c r="D36620" s="57"/>
      <c r="E36620" s="62"/>
    </row>
    <row r="36621">
      <c r="A36621" s="61"/>
      <c r="B36621" s="61"/>
      <c r="C36621" s="61"/>
      <c r="D36621" s="57"/>
      <c r="E36621" s="62"/>
    </row>
    <row r="36622">
      <c r="A36622" s="61"/>
      <c r="B36622" s="61"/>
      <c r="C36622" s="61"/>
      <c r="D36622" s="57"/>
      <c r="E36622" s="62"/>
    </row>
    <row r="36623">
      <c r="A36623" s="61"/>
      <c r="B36623" s="61"/>
      <c r="C36623" s="61"/>
      <c r="D36623" s="57"/>
      <c r="E36623" s="62"/>
    </row>
    <row r="36624">
      <c r="A36624" s="61"/>
      <c r="B36624" s="61"/>
      <c r="C36624" s="61"/>
      <c r="D36624" s="57"/>
      <c r="E36624" s="62"/>
    </row>
    <row r="36625">
      <c r="A36625" s="61"/>
      <c r="B36625" s="61"/>
      <c r="C36625" s="61"/>
      <c r="D36625" s="57"/>
      <c r="E36625" s="62"/>
    </row>
    <row r="36626">
      <c r="A36626" s="61"/>
      <c r="B36626" s="61"/>
      <c r="C36626" s="61"/>
      <c r="D36626" s="57"/>
      <c r="E36626" s="62"/>
    </row>
    <row r="36627">
      <c r="A36627" s="61"/>
      <c r="B36627" s="61"/>
      <c r="C36627" s="61"/>
      <c r="D36627" s="57"/>
      <c r="E36627" s="62"/>
    </row>
    <row r="36628">
      <c r="A36628" s="61"/>
      <c r="B36628" s="61"/>
      <c r="C36628" s="61"/>
      <c r="D36628" s="57"/>
      <c r="E36628" s="62"/>
    </row>
    <row r="36629">
      <c r="A36629" s="61"/>
      <c r="B36629" s="61"/>
      <c r="C36629" s="61"/>
      <c r="D36629" s="57"/>
      <c r="E36629" s="62"/>
    </row>
    <row r="36630">
      <c r="A36630" s="61"/>
      <c r="B36630" s="61"/>
      <c r="C36630" s="61"/>
      <c r="D36630" s="57"/>
      <c r="E36630" s="62"/>
    </row>
    <row r="36631">
      <c r="A36631" s="61"/>
      <c r="B36631" s="61"/>
      <c r="C36631" s="61"/>
      <c r="D36631" s="57"/>
      <c r="E36631" s="62"/>
    </row>
    <row r="36632">
      <c r="A36632" s="61"/>
      <c r="B36632" s="61"/>
      <c r="C36632" s="61"/>
      <c r="D36632" s="57"/>
      <c r="E36632" s="62"/>
    </row>
    <row r="36633">
      <c r="A36633" s="61"/>
      <c r="B36633" s="61"/>
      <c r="C36633" s="61"/>
      <c r="D36633" s="57"/>
      <c r="E36633" s="62"/>
    </row>
    <row r="36634">
      <c r="A36634" s="61"/>
      <c r="B36634" s="61"/>
      <c r="C36634" s="61"/>
      <c r="D36634" s="57"/>
      <c r="E36634" s="62"/>
    </row>
    <row r="36635">
      <c r="A36635" s="61"/>
      <c r="B36635" s="61"/>
      <c r="C36635" s="61"/>
      <c r="D36635" s="57"/>
      <c r="E36635" s="62"/>
    </row>
    <row r="36636">
      <c r="A36636" s="61"/>
      <c r="B36636" s="61"/>
      <c r="C36636" s="61"/>
      <c r="D36636" s="57"/>
      <c r="E36636" s="62"/>
    </row>
    <row r="36637">
      <c r="A36637" s="61"/>
      <c r="B36637" s="61"/>
      <c r="C36637" s="61"/>
      <c r="D36637" s="57"/>
      <c r="E36637" s="62"/>
    </row>
    <row r="36638">
      <c r="A36638" s="61"/>
      <c r="B36638" s="61"/>
      <c r="C36638" s="61"/>
      <c r="D36638" s="57"/>
      <c r="E36638" s="62"/>
    </row>
    <row r="36639">
      <c r="A36639" s="61"/>
      <c r="B36639" s="61"/>
      <c r="C36639" s="61"/>
      <c r="D36639" s="57"/>
      <c r="E36639" s="62"/>
    </row>
    <row r="36640">
      <c r="A36640" s="61"/>
      <c r="B36640" s="61"/>
      <c r="C36640" s="61"/>
      <c r="D36640" s="57"/>
      <c r="E36640" s="62"/>
    </row>
    <row r="36641">
      <c r="A36641" s="61"/>
      <c r="B36641" s="61"/>
      <c r="C36641" s="61"/>
      <c r="D36641" s="57"/>
      <c r="E36641" s="62"/>
    </row>
    <row r="36642">
      <c r="A36642" s="61"/>
      <c r="B36642" s="61"/>
      <c r="C36642" s="61"/>
      <c r="D36642" s="57"/>
      <c r="E36642" s="62"/>
    </row>
    <row r="36643">
      <c r="A36643" s="61"/>
      <c r="B36643" s="61"/>
      <c r="C36643" s="61"/>
      <c r="D36643" s="57"/>
      <c r="E36643" s="62"/>
    </row>
    <row r="36644">
      <c r="A36644" s="61"/>
      <c r="B36644" s="61"/>
      <c r="C36644" s="61"/>
      <c r="D36644" s="57"/>
      <c r="E36644" s="62"/>
    </row>
    <row r="36645">
      <c r="A36645" s="61"/>
      <c r="B36645" s="61"/>
      <c r="C36645" s="61"/>
      <c r="D36645" s="57"/>
      <c r="E36645" s="62"/>
    </row>
    <row r="36646">
      <c r="A36646" s="61"/>
      <c r="B36646" s="61"/>
      <c r="C36646" s="61"/>
      <c r="D36646" s="57"/>
      <c r="E36646" s="62"/>
    </row>
    <row r="36647">
      <c r="A36647" s="61"/>
      <c r="B36647" s="61"/>
      <c r="C36647" s="61"/>
      <c r="D36647" s="57"/>
      <c r="E36647" s="62"/>
    </row>
    <row r="36648">
      <c r="A36648" s="61"/>
      <c r="B36648" s="61"/>
      <c r="C36648" s="61"/>
      <c r="D36648" s="57"/>
      <c r="E36648" s="62"/>
    </row>
    <row r="36649">
      <c r="A36649" s="61"/>
      <c r="B36649" s="61"/>
      <c r="C36649" s="61"/>
      <c r="D36649" s="57"/>
      <c r="E36649" s="62"/>
    </row>
    <row r="36650">
      <c r="A36650" s="61"/>
      <c r="B36650" s="61"/>
      <c r="C36650" s="61"/>
      <c r="D36650" s="57"/>
      <c r="E36650" s="62"/>
    </row>
    <row r="36651">
      <c r="A36651" s="61"/>
      <c r="B36651" s="61"/>
      <c r="C36651" s="61"/>
      <c r="D36651" s="57"/>
      <c r="E36651" s="62"/>
    </row>
    <row r="36652">
      <c r="A36652" s="61"/>
      <c r="B36652" s="61"/>
      <c r="C36652" s="61"/>
      <c r="D36652" s="57"/>
      <c r="E36652" s="62"/>
    </row>
    <row r="36653">
      <c r="A36653" s="61"/>
      <c r="B36653" s="61"/>
      <c r="C36653" s="61"/>
      <c r="D36653" s="57"/>
      <c r="E36653" s="62"/>
    </row>
    <row r="36654">
      <c r="A36654" s="61"/>
      <c r="B36654" s="61"/>
      <c r="C36654" s="61"/>
      <c r="D36654" s="57"/>
      <c r="E36654" s="62"/>
    </row>
    <row r="36655">
      <c r="A36655" s="61"/>
      <c r="B36655" s="61"/>
      <c r="C36655" s="61"/>
      <c r="D36655" s="57"/>
      <c r="E36655" s="62"/>
    </row>
    <row r="36656">
      <c r="A36656" s="61"/>
      <c r="B36656" s="61"/>
      <c r="C36656" s="61"/>
      <c r="D36656" s="57"/>
      <c r="E36656" s="62"/>
    </row>
    <row r="36657">
      <c r="A36657" s="61"/>
      <c r="B36657" s="61"/>
      <c r="C36657" s="61"/>
      <c r="D36657" s="57"/>
      <c r="E36657" s="62"/>
    </row>
    <row r="36658">
      <c r="A36658" s="61"/>
      <c r="B36658" s="61"/>
      <c r="C36658" s="61"/>
      <c r="D36658" s="57"/>
      <c r="E36658" s="62"/>
    </row>
    <row r="36659">
      <c r="A36659" s="61"/>
      <c r="B36659" s="61"/>
      <c r="C36659" s="61"/>
      <c r="D36659" s="57"/>
      <c r="E36659" s="62"/>
    </row>
    <row r="36660">
      <c r="A36660" s="61"/>
      <c r="B36660" s="61"/>
      <c r="C36660" s="61"/>
      <c r="D36660" s="57"/>
      <c r="E36660" s="62"/>
    </row>
    <row r="36661">
      <c r="A36661" s="61"/>
      <c r="B36661" s="61"/>
      <c r="C36661" s="61"/>
      <c r="D36661" s="57"/>
      <c r="E36661" s="62"/>
    </row>
    <row r="36662">
      <c r="A36662" s="61"/>
      <c r="B36662" s="61"/>
      <c r="C36662" s="61"/>
      <c r="D36662" s="57"/>
      <c r="E36662" s="62"/>
    </row>
    <row r="36663">
      <c r="A36663" s="61"/>
      <c r="B36663" s="61"/>
      <c r="C36663" s="61"/>
      <c r="D36663" s="57"/>
      <c r="E36663" s="62"/>
    </row>
    <row r="36664">
      <c r="A36664" s="61"/>
      <c r="B36664" s="61"/>
      <c r="C36664" s="61"/>
      <c r="D36664" s="57"/>
      <c r="E36664" s="62"/>
    </row>
    <row r="36665">
      <c r="A36665" s="61"/>
      <c r="B36665" s="61"/>
      <c r="C36665" s="61"/>
      <c r="D36665" s="57"/>
      <c r="E36665" s="62"/>
    </row>
    <row r="36666">
      <c r="A36666" s="61"/>
      <c r="B36666" s="61"/>
      <c r="C36666" s="61"/>
      <c r="D36666" s="57"/>
      <c r="E36666" s="62"/>
    </row>
    <row r="36667">
      <c r="A36667" s="61"/>
      <c r="B36667" s="61"/>
      <c r="C36667" s="61"/>
      <c r="D36667" s="57"/>
      <c r="E36667" s="62"/>
    </row>
    <row r="36668">
      <c r="A36668" s="61"/>
      <c r="B36668" s="61"/>
      <c r="C36668" s="61"/>
      <c r="D36668" s="57"/>
      <c r="E36668" s="62"/>
    </row>
    <row r="36669">
      <c r="A36669" s="61"/>
      <c r="B36669" s="61"/>
      <c r="C36669" s="61"/>
      <c r="D36669" s="57"/>
      <c r="E36669" s="62"/>
    </row>
    <row r="36670">
      <c r="A36670" s="61"/>
      <c r="B36670" s="61"/>
      <c r="C36670" s="61"/>
      <c r="D36670" s="57"/>
      <c r="E36670" s="62"/>
    </row>
    <row r="36671">
      <c r="A36671" s="61"/>
      <c r="B36671" s="61"/>
      <c r="C36671" s="61"/>
      <c r="D36671" s="57"/>
      <c r="E36671" s="62"/>
    </row>
    <row r="36672">
      <c r="A36672" s="61"/>
      <c r="B36672" s="61"/>
      <c r="C36672" s="61"/>
      <c r="D36672" s="57"/>
      <c r="E36672" s="62"/>
    </row>
    <row r="36673">
      <c r="A36673" s="61"/>
      <c r="B36673" s="61"/>
      <c r="C36673" s="61"/>
      <c r="D36673" s="57"/>
      <c r="E36673" s="62"/>
    </row>
    <row r="36674">
      <c r="A36674" s="61"/>
      <c r="B36674" s="61"/>
      <c r="C36674" s="61"/>
      <c r="D36674" s="57"/>
      <c r="E36674" s="62"/>
    </row>
    <row r="36675">
      <c r="A36675" s="61"/>
      <c r="B36675" s="61"/>
      <c r="C36675" s="61"/>
      <c r="D36675" s="57"/>
      <c r="E36675" s="62"/>
    </row>
    <row r="36676">
      <c r="A36676" s="61"/>
      <c r="B36676" s="61"/>
      <c r="C36676" s="61"/>
      <c r="D36676" s="57"/>
      <c r="E36676" s="62"/>
    </row>
    <row r="36677">
      <c r="A36677" s="61"/>
      <c r="B36677" s="61"/>
      <c r="C36677" s="61"/>
      <c r="D36677" s="57"/>
      <c r="E36677" s="62"/>
    </row>
    <row r="36678">
      <c r="A36678" s="61"/>
      <c r="B36678" s="61"/>
      <c r="C36678" s="61"/>
      <c r="D36678" s="57"/>
      <c r="E36678" s="62"/>
    </row>
    <row r="36679">
      <c r="A36679" s="61"/>
      <c r="B36679" s="61"/>
      <c r="C36679" s="61"/>
      <c r="D36679" s="57"/>
      <c r="E36679" s="62"/>
    </row>
    <row r="36680">
      <c r="A36680" s="61"/>
      <c r="B36680" s="61"/>
      <c r="C36680" s="61"/>
      <c r="D36680" s="57"/>
      <c r="E36680" s="62"/>
    </row>
    <row r="36681">
      <c r="A36681" s="61"/>
      <c r="B36681" s="61"/>
      <c r="C36681" s="61"/>
      <c r="D36681" s="57"/>
      <c r="E36681" s="62"/>
    </row>
    <row r="36682">
      <c r="A36682" s="61"/>
      <c r="B36682" s="61"/>
      <c r="C36682" s="61"/>
      <c r="D36682" s="57"/>
      <c r="E36682" s="62"/>
    </row>
    <row r="36683">
      <c r="A36683" s="61"/>
      <c r="B36683" s="61"/>
      <c r="C36683" s="61"/>
      <c r="D36683" s="57"/>
      <c r="E36683" s="62"/>
    </row>
    <row r="36684">
      <c r="A36684" s="61"/>
      <c r="B36684" s="61"/>
      <c r="C36684" s="61"/>
      <c r="D36684" s="57"/>
      <c r="E36684" s="62"/>
    </row>
    <row r="36685">
      <c r="A36685" s="61"/>
      <c r="B36685" s="61"/>
      <c r="C36685" s="61"/>
      <c r="D36685" s="57"/>
      <c r="E36685" s="62"/>
    </row>
    <row r="36686">
      <c r="A36686" s="61"/>
      <c r="B36686" s="61"/>
      <c r="C36686" s="61"/>
      <c r="D36686" s="57"/>
      <c r="E36686" s="62"/>
    </row>
    <row r="36687">
      <c r="A36687" s="61"/>
      <c r="B36687" s="61"/>
      <c r="C36687" s="61"/>
      <c r="D36687" s="57"/>
      <c r="E36687" s="62"/>
    </row>
    <row r="36688">
      <c r="A36688" s="61"/>
      <c r="B36688" s="61"/>
      <c r="C36688" s="61"/>
      <c r="D36688" s="57"/>
      <c r="E36688" s="62"/>
    </row>
    <row r="36689">
      <c r="A36689" s="61"/>
      <c r="B36689" s="61"/>
      <c r="C36689" s="61"/>
      <c r="D36689" s="57"/>
      <c r="E36689" s="62"/>
    </row>
    <row r="36690">
      <c r="A36690" s="61"/>
      <c r="B36690" s="61"/>
      <c r="C36690" s="61"/>
      <c r="D36690" s="57"/>
      <c r="E36690" s="62"/>
    </row>
    <row r="36691">
      <c r="A36691" s="61"/>
      <c r="B36691" s="61"/>
      <c r="C36691" s="61"/>
      <c r="D36691" s="57"/>
      <c r="E36691" s="62"/>
    </row>
    <row r="36692">
      <c r="A36692" s="61"/>
      <c r="B36692" s="61"/>
      <c r="C36692" s="61"/>
      <c r="D36692" s="57"/>
      <c r="E36692" s="62"/>
    </row>
    <row r="36693">
      <c r="A36693" s="61"/>
      <c r="B36693" s="61"/>
      <c r="C36693" s="61"/>
      <c r="D36693" s="57"/>
      <c r="E36693" s="62"/>
    </row>
    <row r="36694">
      <c r="A36694" s="61"/>
      <c r="B36694" s="61"/>
      <c r="C36694" s="61"/>
      <c r="D36694" s="57"/>
      <c r="E36694" s="62"/>
    </row>
    <row r="36695">
      <c r="A36695" s="61"/>
      <c r="B36695" s="61"/>
      <c r="C36695" s="61"/>
      <c r="D36695" s="57"/>
      <c r="E36695" s="62"/>
    </row>
    <row r="36696">
      <c r="A36696" s="61"/>
      <c r="B36696" s="61"/>
      <c r="C36696" s="61"/>
      <c r="D36696" s="57"/>
      <c r="E36696" s="62"/>
    </row>
    <row r="36697">
      <c r="A36697" s="61"/>
      <c r="B36697" s="61"/>
      <c r="C36697" s="61"/>
      <c r="D36697" s="57"/>
      <c r="E36697" s="62"/>
    </row>
    <row r="36698">
      <c r="A36698" s="61"/>
      <c r="B36698" s="61"/>
      <c r="C36698" s="61"/>
      <c r="D36698" s="57"/>
      <c r="E36698" s="62"/>
    </row>
    <row r="36699">
      <c r="A36699" s="61"/>
      <c r="B36699" s="61"/>
      <c r="C36699" s="61"/>
      <c r="D36699" s="57"/>
      <c r="E36699" s="62"/>
    </row>
    <row r="36700">
      <c r="A36700" s="61"/>
      <c r="B36700" s="61"/>
      <c r="C36700" s="61"/>
      <c r="D36700" s="57"/>
      <c r="E36700" s="62"/>
    </row>
    <row r="36701">
      <c r="A36701" s="61"/>
      <c r="B36701" s="61"/>
      <c r="C36701" s="61"/>
      <c r="D36701" s="57"/>
      <c r="E36701" s="62"/>
    </row>
    <row r="36702">
      <c r="A36702" s="61"/>
      <c r="B36702" s="61"/>
      <c r="C36702" s="61"/>
      <c r="D36702" s="57"/>
      <c r="E36702" s="62"/>
    </row>
    <row r="36703">
      <c r="A36703" s="61"/>
      <c r="B36703" s="61"/>
      <c r="C36703" s="61"/>
      <c r="D36703" s="57"/>
      <c r="E36703" s="62"/>
    </row>
    <row r="36704">
      <c r="A36704" s="61"/>
      <c r="B36704" s="61"/>
      <c r="C36704" s="61"/>
      <c r="D36704" s="57"/>
      <c r="E36704" s="62"/>
    </row>
    <row r="36705">
      <c r="A36705" s="61"/>
      <c r="B36705" s="61"/>
      <c r="C36705" s="61"/>
      <c r="D36705" s="57"/>
      <c r="E36705" s="62"/>
    </row>
    <row r="36706">
      <c r="A36706" s="61"/>
      <c r="B36706" s="61"/>
      <c r="C36706" s="61"/>
      <c r="D36706" s="57"/>
      <c r="E36706" s="62"/>
    </row>
    <row r="36707">
      <c r="A36707" s="61"/>
      <c r="B36707" s="61"/>
      <c r="C36707" s="61"/>
      <c r="D36707" s="57"/>
      <c r="E36707" s="62"/>
    </row>
    <row r="36708">
      <c r="A36708" s="61"/>
      <c r="B36708" s="61"/>
      <c r="C36708" s="61"/>
      <c r="D36708" s="57"/>
      <c r="E36708" s="62"/>
    </row>
    <row r="36709">
      <c r="A36709" s="61"/>
      <c r="B36709" s="61"/>
      <c r="C36709" s="61"/>
      <c r="D36709" s="57"/>
      <c r="E36709" s="62"/>
    </row>
    <row r="36710">
      <c r="A36710" s="61"/>
      <c r="B36710" s="61"/>
      <c r="C36710" s="61"/>
      <c r="D36710" s="57"/>
      <c r="E36710" s="62"/>
    </row>
    <row r="36711">
      <c r="A36711" s="61"/>
      <c r="B36711" s="61"/>
      <c r="C36711" s="61"/>
      <c r="D36711" s="57"/>
      <c r="E36711" s="62"/>
    </row>
    <row r="36712">
      <c r="A36712" s="61"/>
      <c r="B36712" s="61"/>
      <c r="C36712" s="61"/>
      <c r="D36712" s="57"/>
      <c r="E36712" s="62"/>
    </row>
    <row r="36713">
      <c r="A36713" s="61"/>
      <c r="B36713" s="61"/>
      <c r="C36713" s="61"/>
      <c r="D36713" s="57"/>
      <c r="E36713" s="62"/>
    </row>
    <row r="36714">
      <c r="A36714" s="61"/>
      <c r="B36714" s="61"/>
      <c r="C36714" s="61"/>
      <c r="D36714" s="57"/>
      <c r="E36714" s="62"/>
    </row>
    <row r="36715">
      <c r="A36715" s="61"/>
      <c r="B36715" s="61"/>
      <c r="C36715" s="61"/>
      <c r="D36715" s="57"/>
      <c r="E36715" s="62"/>
    </row>
    <row r="36716">
      <c r="A36716" s="61"/>
      <c r="B36716" s="61"/>
      <c r="C36716" s="61"/>
      <c r="D36716" s="57"/>
      <c r="E36716" s="62"/>
    </row>
    <row r="36717">
      <c r="A36717" s="61"/>
      <c r="B36717" s="61"/>
      <c r="C36717" s="61"/>
      <c r="D36717" s="57"/>
      <c r="E36717" s="62"/>
    </row>
    <row r="36718">
      <c r="A36718" s="61"/>
      <c r="B36718" s="61"/>
      <c r="C36718" s="61"/>
      <c r="D36718" s="57"/>
      <c r="E36718" s="62"/>
    </row>
    <row r="36719">
      <c r="A36719" s="61"/>
      <c r="B36719" s="61"/>
      <c r="C36719" s="61"/>
      <c r="D36719" s="57"/>
      <c r="E36719" s="62"/>
    </row>
    <row r="36720">
      <c r="A36720" s="61"/>
      <c r="B36720" s="61"/>
      <c r="C36720" s="61"/>
      <c r="D36720" s="57"/>
      <c r="E36720" s="62"/>
    </row>
    <row r="36721">
      <c r="A36721" s="61"/>
      <c r="B36721" s="61"/>
      <c r="C36721" s="61"/>
      <c r="D36721" s="57"/>
      <c r="E36721" s="62"/>
    </row>
    <row r="36722">
      <c r="A36722" s="61"/>
      <c r="B36722" s="61"/>
      <c r="C36722" s="61"/>
      <c r="D36722" s="57"/>
      <c r="E36722" s="62"/>
    </row>
    <row r="36723">
      <c r="A36723" s="61"/>
      <c r="B36723" s="61"/>
      <c r="C36723" s="61"/>
      <c r="D36723" s="57"/>
      <c r="E36723" s="62"/>
    </row>
    <row r="36724">
      <c r="A36724" s="61"/>
      <c r="B36724" s="61"/>
      <c r="C36724" s="61"/>
      <c r="D36724" s="57"/>
      <c r="E36724" s="62"/>
    </row>
    <row r="36725">
      <c r="A36725" s="61"/>
      <c r="B36725" s="61"/>
      <c r="C36725" s="61"/>
      <c r="D36725" s="57"/>
      <c r="E36725" s="62"/>
    </row>
    <row r="36726">
      <c r="A36726" s="61"/>
      <c r="B36726" s="61"/>
      <c r="C36726" s="61"/>
      <c r="D36726" s="57"/>
      <c r="E36726" s="62"/>
    </row>
    <row r="36727">
      <c r="A36727" s="61"/>
      <c r="B36727" s="61"/>
      <c r="C36727" s="61"/>
      <c r="D36727" s="57"/>
      <c r="E36727" s="62"/>
    </row>
    <row r="36728">
      <c r="A36728" s="61"/>
      <c r="B36728" s="61"/>
      <c r="C36728" s="61"/>
      <c r="D36728" s="57"/>
      <c r="E36728" s="62"/>
    </row>
    <row r="36729">
      <c r="A36729" s="61"/>
      <c r="B36729" s="61"/>
      <c r="C36729" s="61"/>
      <c r="D36729" s="57"/>
      <c r="E36729" s="62"/>
    </row>
    <row r="36730">
      <c r="A36730" s="61"/>
      <c r="B36730" s="61"/>
      <c r="C36730" s="61"/>
      <c r="D36730" s="57"/>
      <c r="E36730" s="62"/>
    </row>
    <row r="36731">
      <c r="A36731" s="61"/>
      <c r="B36731" s="61"/>
      <c r="C36731" s="61"/>
      <c r="D36731" s="57"/>
      <c r="E36731" s="62"/>
    </row>
    <row r="36732">
      <c r="A36732" s="61"/>
      <c r="B36732" s="61"/>
      <c r="C36732" s="61"/>
      <c r="D36732" s="57"/>
      <c r="E36732" s="62"/>
    </row>
    <row r="36733">
      <c r="A36733" s="61"/>
      <c r="B36733" s="61"/>
      <c r="C36733" s="61"/>
      <c r="D36733" s="57"/>
      <c r="E36733" s="62"/>
    </row>
    <row r="36734">
      <c r="A36734" s="61"/>
      <c r="B36734" s="61"/>
      <c r="C36734" s="61"/>
      <c r="D36734" s="57"/>
      <c r="E36734" s="62"/>
    </row>
    <row r="36735">
      <c r="A36735" s="61"/>
      <c r="B36735" s="61"/>
      <c r="C36735" s="61"/>
      <c r="D36735" s="57"/>
      <c r="E36735" s="62"/>
    </row>
    <row r="36736">
      <c r="A36736" s="61"/>
      <c r="B36736" s="61"/>
      <c r="C36736" s="61"/>
      <c r="D36736" s="57"/>
      <c r="E36736" s="62"/>
    </row>
    <row r="36737">
      <c r="A36737" s="61"/>
      <c r="B36737" s="61"/>
      <c r="C36737" s="61"/>
      <c r="D36737" s="57"/>
      <c r="E36737" s="62"/>
    </row>
    <row r="36738">
      <c r="A36738" s="61"/>
      <c r="B36738" s="61"/>
      <c r="C36738" s="61"/>
      <c r="D36738" s="57"/>
      <c r="E36738" s="62"/>
    </row>
    <row r="36739">
      <c r="A36739" s="61"/>
      <c r="B36739" s="61"/>
      <c r="C36739" s="61"/>
      <c r="D36739" s="57"/>
      <c r="E36739" s="62"/>
    </row>
    <row r="36740">
      <c r="A36740" s="61"/>
      <c r="B36740" s="61"/>
      <c r="C36740" s="61"/>
      <c r="D36740" s="57"/>
      <c r="E36740" s="62"/>
    </row>
    <row r="36741">
      <c r="A36741" s="61"/>
      <c r="B36741" s="61"/>
      <c r="C36741" s="61"/>
      <c r="D36741" s="57"/>
      <c r="E36741" s="62"/>
    </row>
    <row r="36742">
      <c r="A36742" s="61"/>
      <c r="B36742" s="61"/>
      <c r="C36742" s="61"/>
      <c r="D36742" s="57"/>
      <c r="E36742" s="62"/>
    </row>
    <row r="36743">
      <c r="A36743" s="61"/>
      <c r="B36743" s="61"/>
      <c r="C36743" s="61"/>
      <c r="D36743" s="57"/>
      <c r="E36743" s="62"/>
    </row>
    <row r="36744">
      <c r="A36744" s="61"/>
      <c r="B36744" s="61"/>
      <c r="C36744" s="61"/>
      <c r="D36744" s="57"/>
      <c r="E36744" s="62"/>
    </row>
    <row r="36745">
      <c r="A36745" s="61"/>
      <c r="B36745" s="61"/>
      <c r="C36745" s="61"/>
      <c r="D36745" s="57"/>
      <c r="E36745" s="62"/>
    </row>
    <row r="36746">
      <c r="A36746" s="61"/>
      <c r="B36746" s="61"/>
      <c r="C36746" s="61"/>
      <c r="D36746" s="57"/>
      <c r="E36746" s="62"/>
    </row>
    <row r="36747">
      <c r="A36747" s="61"/>
      <c r="B36747" s="61"/>
      <c r="C36747" s="61"/>
      <c r="D36747" s="57"/>
      <c r="E36747" s="62"/>
    </row>
    <row r="36748">
      <c r="A36748" s="61"/>
      <c r="B36748" s="61"/>
      <c r="C36748" s="61"/>
      <c r="D36748" s="57"/>
      <c r="E36748" s="62"/>
    </row>
    <row r="36749">
      <c r="A36749" s="61"/>
      <c r="B36749" s="61"/>
      <c r="C36749" s="61"/>
      <c r="D36749" s="57"/>
      <c r="E36749" s="62"/>
    </row>
    <row r="36750">
      <c r="A36750" s="61"/>
      <c r="B36750" s="61"/>
      <c r="C36750" s="61"/>
      <c r="D36750" s="57"/>
      <c r="E36750" s="62"/>
    </row>
    <row r="36751">
      <c r="A36751" s="61"/>
      <c r="B36751" s="61"/>
      <c r="C36751" s="61"/>
      <c r="D36751" s="57"/>
      <c r="E36751" s="62"/>
    </row>
    <row r="36752">
      <c r="A36752" s="61"/>
      <c r="B36752" s="61"/>
      <c r="C36752" s="61"/>
      <c r="D36752" s="57"/>
      <c r="E36752" s="62"/>
    </row>
    <row r="36753">
      <c r="A36753" s="61"/>
      <c r="B36753" s="61"/>
      <c r="C36753" s="61"/>
      <c r="D36753" s="57"/>
      <c r="E36753" s="62"/>
    </row>
    <row r="36754">
      <c r="A36754" s="61"/>
      <c r="B36754" s="61"/>
      <c r="C36754" s="61"/>
      <c r="D36754" s="57"/>
      <c r="E36754" s="62"/>
    </row>
    <row r="36755">
      <c r="A36755" s="61"/>
      <c r="B36755" s="61"/>
      <c r="C36755" s="61"/>
      <c r="D36755" s="57"/>
      <c r="E36755" s="62"/>
    </row>
    <row r="36756">
      <c r="A36756" s="61"/>
      <c r="B36756" s="61"/>
      <c r="C36756" s="61"/>
      <c r="D36756" s="57"/>
      <c r="E36756" s="62"/>
    </row>
    <row r="36757">
      <c r="A36757" s="61"/>
      <c r="B36757" s="61"/>
      <c r="C36757" s="61"/>
      <c r="D36757" s="57"/>
      <c r="E36757" s="62"/>
    </row>
    <row r="36758">
      <c r="A36758" s="61"/>
      <c r="B36758" s="61"/>
      <c r="C36758" s="61"/>
      <c r="D36758" s="57"/>
      <c r="E36758" s="62"/>
    </row>
    <row r="36759">
      <c r="A36759" s="61"/>
      <c r="B36759" s="61"/>
      <c r="C36759" s="61"/>
      <c r="D36759" s="57"/>
      <c r="E36759" s="62"/>
    </row>
    <row r="36760">
      <c r="A36760" s="61"/>
      <c r="B36760" s="61"/>
      <c r="C36760" s="61"/>
      <c r="D36760" s="57"/>
      <c r="E36760" s="62"/>
    </row>
    <row r="36761">
      <c r="A36761" s="61"/>
      <c r="B36761" s="61"/>
      <c r="C36761" s="61"/>
      <c r="D36761" s="57"/>
      <c r="E36761" s="62"/>
    </row>
    <row r="36762">
      <c r="A36762" s="61"/>
      <c r="B36762" s="61"/>
      <c r="C36762" s="61"/>
      <c r="D36762" s="57"/>
      <c r="E36762" s="62"/>
    </row>
    <row r="36763">
      <c r="A36763" s="61"/>
      <c r="B36763" s="61"/>
      <c r="C36763" s="61"/>
      <c r="D36763" s="57"/>
      <c r="E36763" s="62"/>
    </row>
    <row r="36764">
      <c r="A36764" s="61"/>
      <c r="B36764" s="61"/>
      <c r="C36764" s="61"/>
      <c r="D36764" s="57"/>
      <c r="E36764" s="62"/>
    </row>
    <row r="36765">
      <c r="A36765" s="61"/>
      <c r="B36765" s="61"/>
      <c r="C36765" s="61"/>
      <c r="D36765" s="57"/>
      <c r="E36765" s="62"/>
    </row>
    <row r="36766">
      <c r="A36766" s="61"/>
      <c r="B36766" s="61"/>
      <c r="C36766" s="61"/>
      <c r="D36766" s="57"/>
      <c r="E36766" s="62"/>
    </row>
    <row r="36767">
      <c r="A36767" s="61"/>
      <c r="B36767" s="61"/>
      <c r="C36767" s="61"/>
      <c r="D36767" s="57"/>
      <c r="E36767" s="62"/>
    </row>
    <row r="36768">
      <c r="A36768" s="61"/>
      <c r="B36768" s="61"/>
      <c r="C36768" s="61"/>
      <c r="D36768" s="57"/>
      <c r="E36768" s="62"/>
    </row>
    <row r="36769">
      <c r="A36769" s="61"/>
      <c r="B36769" s="61"/>
      <c r="C36769" s="61"/>
      <c r="D36769" s="57"/>
      <c r="E36769" s="62"/>
    </row>
    <row r="36770">
      <c r="A36770" s="61"/>
      <c r="B36770" s="61"/>
      <c r="C36770" s="61"/>
      <c r="D36770" s="57"/>
      <c r="E36770" s="62"/>
    </row>
    <row r="36771">
      <c r="A36771" s="61"/>
      <c r="B36771" s="61"/>
      <c r="C36771" s="61"/>
      <c r="D36771" s="57"/>
      <c r="E36771" s="62"/>
    </row>
    <row r="36772">
      <c r="A36772" s="61"/>
      <c r="B36772" s="61"/>
      <c r="C36772" s="61"/>
      <c r="D36772" s="57"/>
      <c r="E36772" s="62"/>
    </row>
    <row r="36773">
      <c r="A36773" s="61"/>
      <c r="B36773" s="61"/>
      <c r="C36773" s="61"/>
      <c r="D36773" s="57"/>
      <c r="E36773" s="62"/>
    </row>
    <row r="36774">
      <c r="A36774" s="61"/>
      <c r="B36774" s="61"/>
      <c r="C36774" s="61"/>
      <c r="D36774" s="57"/>
      <c r="E36774" s="62"/>
    </row>
    <row r="36775">
      <c r="A36775" s="61"/>
      <c r="B36775" s="61"/>
      <c r="C36775" s="61"/>
      <c r="D36775" s="57"/>
      <c r="E36775" s="62"/>
    </row>
    <row r="36776">
      <c r="A36776" s="61"/>
      <c r="B36776" s="61"/>
      <c r="C36776" s="61"/>
      <c r="D36776" s="57"/>
      <c r="E36776" s="62"/>
    </row>
    <row r="36777">
      <c r="A36777" s="61"/>
      <c r="B36777" s="61"/>
      <c r="C36777" s="61"/>
      <c r="D36777" s="57"/>
      <c r="E36777" s="62"/>
    </row>
    <row r="36778">
      <c r="A36778" s="61"/>
      <c r="B36778" s="61"/>
      <c r="C36778" s="61"/>
      <c r="D36778" s="57"/>
      <c r="E36778" s="62"/>
    </row>
    <row r="36779">
      <c r="A36779" s="61"/>
      <c r="B36779" s="61"/>
      <c r="C36779" s="61"/>
      <c r="D36779" s="57"/>
      <c r="E36779" s="62"/>
    </row>
    <row r="36780">
      <c r="A36780" s="61"/>
      <c r="B36780" s="61"/>
      <c r="C36780" s="61"/>
      <c r="D36780" s="57"/>
      <c r="E36780" s="62"/>
    </row>
    <row r="36781">
      <c r="A36781" s="61"/>
      <c r="B36781" s="61"/>
      <c r="C36781" s="61"/>
      <c r="D36781" s="57"/>
      <c r="E36781" s="62"/>
    </row>
    <row r="36782">
      <c r="A36782" s="61"/>
      <c r="B36782" s="61"/>
      <c r="C36782" s="61"/>
      <c r="D36782" s="57"/>
      <c r="E36782" s="62"/>
    </row>
    <row r="36783">
      <c r="A36783" s="61"/>
      <c r="B36783" s="61"/>
      <c r="C36783" s="61"/>
      <c r="D36783" s="57"/>
      <c r="E36783" s="62"/>
    </row>
    <row r="36784">
      <c r="A36784" s="61"/>
      <c r="B36784" s="61"/>
      <c r="C36784" s="61"/>
      <c r="D36784" s="57"/>
      <c r="E36784" s="62"/>
    </row>
    <row r="36785">
      <c r="A36785" s="61"/>
      <c r="B36785" s="61"/>
      <c r="C36785" s="61"/>
      <c r="D36785" s="57"/>
      <c r="E36785" s="62"/>
    </row>
    <row r="36786">
      <c r="A36786" s="61"/>
      <c r="B36786" s="61"/>
      <c r="C36786" s="61"/>
      <c r="D36786" s="57"/>
      <c r="E36786" s="62"/>
    </row>
    <row r="36787">
      <c r="A36787" s="61"/>
      <c r="B36787" s="61"/>
      <c r="C36787" s="61"/>
      <c r="D36787" s="57"/>
      <c r="E36787" s="62"/>
    </row>
    <row r="36788">
      <c r="A36788" s="61"/>
      <c r="B36788" s="61"/>
      <c r="C36788" s="61"/>
      <c r="D36788" s="57"/>
      <c r="E36788" s="62"/>
    </row>
    <row r="36789">
      <c r="A36789" s="61"/>
      <c r="B36789" s="61"/>
      <c r="C36789" s="61"/>
      <c r="D36789" s="57"/>
      <c r="E36789" s="62"/>
    </row>
    <row r="36790">
      <c r="A36790" s="61"/>
      <c r="B36790" s="61"/>
      <c r="C36790" s="61"/>
      <c r="D36790" s="57"/>
      <c r="E36790" s="62"/>
    </row>
    <row r="36791">
      <c r="A36791" s="61"/>
      <c r="B36791" s="61"/>
      <c r="C36791" s="61"/>
      <c r="D36791" s="57"/>
      <c r="E36791" s="62"/>
    </row>
    <row r="36792">
      <c r="A36792" s="61"/>
      <c r="B36792" s="61"/>
      <c r="C36792" s="61"/>
      <c r="D36792" s="57"/>
      <c r="E36792" s="62"/>
    </row>
    <row r="36793">
      <c r="A36793" s="61"/>
      <c r="B36793" s="61"/>
      <c r="C36793" s="61"/>
      <c r="D36793" s="57"/>
      <c r="E36793" s="62"/>
    </row>
    <row r="36794">
      <c r="A36794" s="61"/>
      <c r="B36794" s="61"/>
      <c r="C36794" s="61"/>
      <c r="D36794" s="57"/>
      <c r="E36794" s="62"/>
    </row>
    <row r="36795">
      <c r="A36795" s="61"/>
      <c r="B36795" s="61"/>
      <c r="C36795" s="61"/>
      <c r="D36795" s="57"/>
      <c r="E36795" s="62"/>
    </row>
    <row r="36796">
      <c r="A36796" s="61"/>
      <c r="B36796" s="61"/>
      <c r="C36796" s="61"/>
      <c r="D36796" s="57"/>
      <c r="E36796" s="62"/>
    </row>
    <row r="36797">
      <c r="A36797" s="61"/>
      <c r="B36797" s="61"/>
      <c r="C36797" s="61"/>
      <c r="D36797" s="57"/>
      <c r="E36797" s="62"/>
    </row>
    <row r="36798">
      <c r="A36798" s="61"/>
      <c r="B36798" s="61"/>
      <c r="C36798" s="61"/>
      <c r="D36798" s="57"/>
      <c r="E36798" s="62"/>
    </row>
    <row r="36799">
      <c r="A36799" s="61"/>
      <c r="B36799" s="61"/>
      <c r="C36799" s="61"/>
      <c r="D36799" s="57"/>
      <c r="E36799" s="62"/>
    </row>
    <row r="36800">
      <c r="A36800" s="61"/>
      <c r="B36800" s="61"/>
      <c r="C36800" s="61"/>
      <c r="D36800" s="57"/>
      <c r="E36800" s="62"/>
    </row>
    <row r="36801">
      <c r="A36801" s="61"/>
      <c r="B36801" s="61"/>
      <c r="C36801" s="61"/>
      <c r="D36801" s="57"/>
      <c r="E36801" s="62"/>
    </row>
    <row r="36802">
      <c r="A36802" s="61"/>
      <c r="B36802" s="61"/>
      <c r="C36802" s="61"/>
      <c r="D36802" s="57"/>
      <c r="E36802" s="62"/>
    </row>
    <row r="36803">
      <c r="A36803" s="61"/>
      <c r="B36803" s="61"/>
      <c r="C36803" s="61"/>
      <c r="D36803" s="57"/>
      <c r="E36803" s="62"/>
    </row>
    <row r="36804">
      <c r="A36804" s="61"/>
      <c r="B36804" s="61"/>
      <c r="C36804" s="61"/>
      <c r="D36804" s="57"/>
      <c r="E36804" s="62"/>
    </row>
    <row r="36805">
      <c r="A36805" s="61"/>
      <c r="B36805" s="61"/>
      <c r="C36805" s="61"/>
      <c r="D36805" s="57"/>
      <c r="E36805" s="62"/>
    </row>
    <row r="36806">
      <c r="A36806" s="61"/>
      <c r="B36806" s="61"/>
      <c r="C36806" s="61"/>
      <c r="D36806" s="57"/>
      <c r="E36806" s="62"/>
    </row>
    <row r="36807">
      <c r="A36807" s="61"/>
      <c r="B36807" s="61"/>
      <c r="C36807" s="61"/>
      <c r="D36807" s="57"/>
      <c r="E36807" s="62"/>
    </row>
    <row r="36808">
      <c r="A36808" s="61"/>
      <c r="B36808" s="61"/>
      <c r="C36808" s="61"/>
      <c r="D36808" s="57"/>
      <c r="E36808" s="62"/>
    </row>
    <row r="36809">
      <c r="A36809" s="61"/>
      <c r="B36809" s="61"/>
      <c r="C36809" s="61"/>
      <c r="D36809" s="57"/>
      <c r="E36809" s="62"/>
    </row>
    <row r="36810">
      <c r="A36810" s="61"/>
      <c r="B36810" s="61"/>
      <c r="C36810" s="61"/>
      <c r="D36810" s="57"/>
      <c r="E36810" s="62"/>
    </row>
    <row r="36811">
      <c r="A36811" s="61"/>
      <c r="B36811" s="61"/>
      <c r="C36811" s="61"/>
      <c r="D36811" s="57"/>
      <c r="E36811" s="62"/>
    </row>
    <row r="36812">
      <c r="A36812" s="61"/>
      <c r="B36812" s="61"/>
      <c r="C36812" s="61"/>
      <c r="D36812" s="57"/>
      <c r="E36812" s="62"/>
    </row>
    <row r="36813">
      <c r="A36813" s="61"/>
      <c r="B36813" s="61"/>
      <c r="C36813" s="61"/>
      <c r="D36813" s="57"/>
      <c r="E36813" s="62"/>
    </row>
    <row r="36814">
      <c r="A36814" s="61"/>
      <c r="B36814" s="61"/>
      <c r="C36814" s="61"/>
      <c r="D36814" s="57"/>
      <c r="E36814" s="62"/>
    </row>
    <row r="36815">
      <c r="A36815" s="61"/>
      <c r="B36815" s="61"/>
      <c r="C36815" s="61"/>
      <c r="D36815" s="57"/>
      <c r="E36815" s="62"/>
    </row>
    <row r="36816">
      <c r="A36816" s="61"/>
      <c r="B36816" s="61"/>
      <c r="C36816" s="61"/>
      <c r="D36816" s="57"/>
      <c r="E36816" s="62"/>
    </row>
    <row r="36817">
      <c r="A36817" s="61"/>
      <c r="B36817" s="61"/>
      <c r="C36817" s="61"/>
      <c r="D36817" s="57"/>
      <c r="E36817" s="62"/>
    </row>
    <row r="36818">
      <c r="A36818" s="61"/>
      <c r="B36818" s="61"/>
      <c r="C36818" s="61"/>
      <c r="D36818" s="57"/>
      <c r="E36818" s="62"/>
    </row>
    <row r="36819">
      <c r="A36819" s="61"/>
      <c r="B36819" s="61"/>
      <c r="C36819" s="61"/>
      <c r="D36819" s="57"/>
      <c r="E36819" s="62"/>
    </row>
    <row r="36820">
      <c r="A36820" s="61"/>
      <c r="B36820" s="61"/>
      <c r="C36820" s="61"/>
      <c r="D36820" s="57"/>
      <c r="E36820" s="62"/>
    </row>
    <row r="36821">
      <c r="A36821" s="61"/>
      <c r="B36821" s="61"/>
      <c r="C36821" s="61"/>
      <c r="D36821" s="57"/>
      <c r="E36821" s="62"/>
    </row>
    <row r="36822">
      <c r="A36822" s="61"/>
      <c r="B36822" s="61"/>
      <c r="C36822" s="61"/>
      <c r="D36822" s="57"/>
      <c r="E36822" s="62"/>
    </row>
    <row r="36823">
      <c r="A36823" s="61"/>
      <c r="B36823" s="61"/>
      <c r="C36823" s="61"/>
      <c r="D36823" s="57"/>
      <c r="E36823" s="62"/>
    </row>
    <row r="36824">
      <c r="A36824" s="61"/>
      <c r="B36824" s="61"/>
      <c r="C36824" s="61"/>
      <c r="D36824" s="57"/>
      <c r="E36824" s="62"/>
    </row>
    <row r="36825">
      <c r="A36825" s="61"/>
      <c r="B36825" s="61"/>
      <c r="C36825" s="61"/>
      <c r="D36825" s="57"/>
      <c r="E36825" s="62"/>
    </row>
    <row r="36826">
      <c r="A36826" s="61"/>
      <c r="B36826" s="61"/>
      <c r="C36826" s="61"/>
      <c r="D36826" s="57"/>
      <c r="E36826" s="62"/>
    </row>
    <row r="36827">
      <c r="A36827" s="61"/>
      <c r="B36827" s="61"/>
      <c r="C36827" s="61"/>
      <c r="D36827" s="57"/>
      <c r="E36827" s="62"/>
    </row>
    <row r="36828">
      <c r="A36828" s="61"/>
      <c r="B36828" s="61"/>
      <c r="C36828" s="61"/>
      <c r="D36828" s="57"/>
      <c r="E36828" s="62"/>
    </row>
    <row r="36829">
      <c r="A36829" s="61"/>
      <c r="B36829" s="61"/>
      <c r="C36829" s="61"/>
      <c r="D36829" s="57"/>
      <c r="E36829" s="62"/>
    </row>
    <row r="36830">
      <c r="A36830" s="61"/>
      <c r="B36830" s="61"/>
      <c r="C36830" s="61"/>
      <c r="D36830" s="57"/>
      <c r="E36830" s="62"/>
    </row>
    <row r="36831">
      <c r="A36831" s="61"/>
      <c r="B36831" s="61"/>
      <c r="C36831" s="61"/>
      <c r="D36831" s="57"/>
      <c r="E36831" s="62"/>
    </row>
    <row r="36832">
      <c r="A36832" s="61"/>
      <c r="B36832" s="61"/>
      <c r="C36832" s="61"/>
      <c r="D36832" s="57"/>
      <c r="E36832" s="62"/>
    </row>
    <row r="36833">
      <c r="A36833" s="61"/>
      <c r="B36833" s="61"/>
      <c r="C36833" s="61"/>
      <c r="D36833" s="57"/>
      <c r="E36833" s="62"/>
    </row>
    <row r="36834">
      <c r="A36834" s="61"/>
      <c r="B36834" s="61"/>
      <c r="C36834" s="61"/>
      <c r="D36834" s="57"/>
      <c r="E36834" s="62"/>
    </row>
    <row r="36835">
      <c r="A36835" s="61"/>
      <c r="B36835" s="61"/>
      <c r="C36835" s="61"/>
      <c r="D36835" s="57"/>
      <c r="E36835" s="62"/>
    </row>
    <row r="36836">
      <c r="A36836" s="61"/>
      <c r="B36836" s="61"/>
      <c r="C36836" s="61"/>
      <c r="D36836" s="57"/>
      <c r="E36836" s="62"/>
    </row>
    <row r="36837">
      <c r="A36837" s="61"/>
      <c r="B36837" s="61"/>
      <c r="C36837" s="61"/>
      <c r="D36837" s="57"/>
      <c r="E36837" s="62"/>
    </row>
    <row r="36838">
      <c r="A36838" s="61"/>
      <c r="B36838" s="61"/>
      <c r="C36838" s="61"/>
      <c r="D36838" s="57"/>
      <c r="E36838" s="62"/>
    </row>
    <row r="36839">
      <c r="A36839" s="61"/>
      <c r="B36839" s="61"/>
      <c r="C36839" s="61"/>
      <c r="D36839" s="57"/>
      <c r="E36839" s="62"/>
    </row>
    <row r="36840">
      <c r="A36840" s="61"/>
      <c r="B36840" s="61"/>
      <c r="C36840" s="61"/>
      <c r="D36840" s="57"/>
      <c r="E36840" s="62"/>
    </row>
    <row r="36841">
      <c r="A36841" s="61"/>
      <c r="B36841" s="61"/>
      <c r="C36841" s="61"/>
      <c r="D36841" s="57"/>
      <c r="E36841" s="62"/>
    </row>
    <row r="36842">
      <c r="A36842" s="61"/>
      <c r="B36842" s="61"/>
      <c r="C36842" s="61"/>
      <c r="D36842" s="57"/>
      <c r="E36842" s="62"/>
    </row>
    <row r="36843">
      <c r="A36843" s="61"/>
      <c r="B36843" s="61"/>
      <c r="C36843" s="61"/>
      <c r="D36843" s="57"/>
      <c r="E36843" s="62"/>
    </row>
    <row r="36844">
      <c r="A36844" s="61"/>
      <c r="B36844" s="61"/>
      <c r="C36844" s="61"/>
      <c r="D36844" s="57"/>
      <c r="E36844" s="62"/>
    </row>
    <row r="36845">
      <c r="A36845" s="61"/>
      <c r="B36845" s="61"/>
      <c r="C36845" s="61"/>
      <c r="D36845" s="57"/>
      <c r="E36845" s="62"/>
    </row>
    <row r="36846">
      <c r="A36846" s="61"/>
      <c r="B36846" s="61"/>
      <c r="C36846" s="61"/>
      <c r="D36846" s="57"/>
      <c r="E36846" s="62"/>
    </row>
    <row r="36847">
      <c r="A36847" s="61"/>
      <c r="B36847" s="61"/>
      <c r="C36847" s="61"/>
      <c r="D36847" s="57"/>
      <c r="E36847" s="62"/>
    </row>
    <row r="36848">
      <c r="A36848" s="61"/>
      <c r="B36848" s="61"/>
      <c r="C36848" s="61"/>
      <c r="D36848" s="57"/>
      <c r="E36848" s="62"/>
    </row>
    <row r="36849">
      <c r="A36849" s="61"/>
      <c r="B36849" s="61"/>
      <c r="C36849" s="61"/>
      <c r="D36849" s="57"/>
      <c r="E36849" s="62"/>
    </row>
    <row r="36850">
      <c r="A36850" s="61"/>
      <c r="B36850" s="61"/>
      <c r="C36850" s="61"/>
      <c r="D36850" s="57"/>
      <c r="E36850" s="62"/>
    </row>
    <row r="36851">
      <c r="A36851" s="61"/>
      <c r="B36851" s="61"/>
      <c r="C36851" s="61"/>
      <c r="D36851" s="57"/>
      <c r="E36851" s="62"/>
    </row>
    <row r="36852">
      <c r="A36852" s="61"/>
      <c r="B36852" s="61"/>
      <c r="C36852" s="61"/>
      <c r="D36852" s="57"/>
      <c r="E36852" s="62"/>
    </row>
    <row r="36853">
      <c r="A36853" s="61"/>
      <c r="B36853" s="61"/>
      <c r="C36853" s="61"/>
      <c r="D36853" s="57"/>
      <c r="E36853" s="62"/>
    </row>
    <row r="36854">
      <c r="A36854" s="61"/>
      <c r="B36854" s="61"/>
      <c r="C36854" s="61"/>
      <c r="D36854" s="57"/>
      <c r="E36854" s="62"/>
    </row>
    <row r="36855">
      <c r="A36855" s="61"/>
      <c r="B36855" s="61"/>
      <c r="C36855" s="61"/>
      <c r="D36855" s="57"/>
      <c r="E36855" s="62"/>
    </row>
    <row r="36856">
      <c r="A36856" s="61"/>
      <c r="B36856" s="61"/>
      <c r="C36856" s="61"/>
      <c r="D36856" s="57"/>
      <c r="E36856" s="62"/>
    </row>
    <row r="36857">
      <c r="A36857" s="61"/>
      <c r="B36857" s="61"/>
      <c r="C36857" s="61"/>
      <c r="D36857" s="57"/>
      <c r="E36857" s="62"/>
    </row>
    <row r="36858">
      <c r="A36858" s="61"/>
      <c r="B36858" s="61"/>
      <c r="C36858" s="61"/>
      <c r="D36858" s="57"/>
      <c r="E36858" s="62"/>
    </row>
    <row r="36859">
      <c r="A36859" s="61"/>
      <c r="B36859" s="61"/>
      <c r="C36859" s="61"/>
      <c r="D36859" s="57"/>
      <c r="E36859" s="62"/>
    </row>
    <row r="36860">
      <c r="A36860" s="61"/>
      <c r="B36860" s="61"/>
      <c r="C36860" s="61"/>
      <c r="D36860" s="57"/>
      <c r="E36860" s="62"/>
    </row>
    <row r="36861">
      <c r="A36861" s="61"/>
      <c r="B36861" s="61"/>
      <c r="C36861" s="61"/>
      <c r="D36861" s="57"/>
      <c r="E36861" s="62"/>
    </row>
    <row r="36862">
      <c r="A36862" s="61"/>
      <c r="B36862" s="61"/>
      <c r="C36862" s="61"/>
      <c r="D36862" s="57"/>
      <c r="E36862" s="62"/>
    </row>
    <row r="36863">
      <c r="A36863" s="61"/>
      <c r="B36863" s="61"/>
      <c r="C36863" s="61"/>
      <c r="D36863" s="57"/>
      <c r="E36863" s="62"/>
    </row>
    <row r="36864">
      <c r="A36864" s="61"/>
      <c r="B36864" s="61"/>
      <c r="C36864" s="61"/>
      <c r="D36864" s="57"/>
      <c r="E36864" s="62"/>
    </row>
    <row r="36865">
      <c r="A36865" s="61"/>
      <c r="B36865" s="61"/>
      <c r="C36865" s="61"/>
      <c r="D36865" s="57"/>
      <c r="E36865" s="62"/>
    </row>
    <row r="36866">
      <c r="A36866" s="61"/>
      <c r="B36866" s="61"/>
      <c r="C36866" s="61"/>
      <c r="D36866" s="57"/>
      <c r="E36866" s="62"/>
    </row>
    <row r="36867">
      <c r="A36867" s="61"/>
      <c r="B36867" s="61"/>
      <c r="C36867" s="61"/>
      <c r="D36867" s="57"/>
      <c r="E36867" s="62"/>
    </row>
    <row r="36868">
      <c r="A36868" s="61"/>
      <c r="B36868" s="61"/>
      <c r="C36868" s="61"/>
      <c r="D36868" s="57"/>
      <c r="E36868" s="62"/>
    </row>
    <row r="36869">
      <c r="A36869" s="61"/>
      <c r="B36869" s="61"/>
      <c r="C36869" s="61"/>
      <c r="D36869" s="57"/>
      <c r="E36869" s="62"/>
    </row>
    <row r="36870">
      <c r="A36870" s="61"/>
      <c r="B36870" s="61"/>
      <c r="C36870" s="61"/>
      <c r="D36870" s="57"/>
      <c r="E36870" s="62"/>
    </row>
    <row r="36871">
      <c r="A36871" s="61"/>
      <c r="B36871" s="61"/>
      <c r="C36871" s="61"/>
      <c r="D36871" s="57"/>
      <c r="E36871" s="62"/>
    </row>
    <row r="36872">
      <c r="A36872" s="61"/>
      <c r="B36872" s="61"/>
      <c r="C36872" s="61"/>
      <c r="D36872" s="57"/>
      <c r="E36872" s="62"/>
    </row>
    <row r="36873">
      <c r="A36873" s="61"/>
      <c r="B36873" s="61"/>
      <c r="C36873" s="61"/>
      <c r="D36873" s="57"/>
      <c r="E36873" s="62"/>
    </row>
    <row r="36874">
      <c r="A36874" s="61"/>
      <c r="B36874" s="61"/>
      <c r="C36874" s="61"/>
      <c r="D36874" s="57"/>
      <c r="E36874" s="62"/>
    </row>
    <row r="36875">
      <c r="A36875" s="61"/>
      <c r="B36875" s="61"/>
      <c r="C36875" s="61"/>
      <c r="D36875" s="57"/>
      <c r="E36875" s="62"/>
    </row>
    <row r="36876">
      <c r="A36876" s="61"/>
      <c r="B36876" s="61"/>
      <c r="C36876" s="61"/>
      <c r="D36876" s="57"/>
      <c r="E36876" s="62"/>
    </row>
    <row r="36877">
      <c r="A36877" s="61"/>
      <c r="B36877" s="61"/>
      <c r="C36877" s="61"/>
      <c r="D36877" s="57"/>
      <c r="E36877" s="62"/>
    </row>
    <row r="36878">
      <c r="A36878" s="61"/>
      <c r="B36878" s="61"/>
      <c r="C36878" s="61"/>
      <c r="D36878" s="57"/>
      <c r="E36878" s="62"/>
    </row>
    <row r="36879">
      <c r="A36879" s="61"/>
      <c r="B36879" s="61"/>
      <c r="C36879" s="61"/>
      <c r="D36879" s="57"/>
      <c r="E36879" s="62"/>
    </row>
    <row r="36880">
      <c r="A36880" s="61"/>
      <c r="B36880" s="61"/>
      <c r="C36880" s="61"/>
      <c r="D36880" s="57"/>
      <c r="E36880" s="62"/>
    </row>
    <row r="36881">
      <c r="A36881" s="61"/>
      <c r="B36881" s="61"/>
      <c r="C36881" s="61"/>
      <c r="D36881" s="57"/>
      <c r="E36881" s="62"/>
    </row>
    <row r="36882">
      <c r="A36882" s="61"/>
      <c r="B36882" s="61"/>
      <c r="C36882" s="61"/>
      <c r="D36882" s="57"/>
      <c r="E36882" s="62"/>
    </row>
    <row r="36883">
      <c r="A36883" s="61"/>
      <c r="B36883" s="61"/>
      <c r="C36883" s="61"/>
      <c r="D36883" s="57"/>
      <c r="E36883" s="62"/>
    </row>
    <row r="36884">
      <c r="A36884" s="61"/>
      <c r="B36884" s="61"/>
      <c r="C36884" s="61"/>
      <c r="D36884" s="57"/>
      <c r="E36884" s="62"/>
    </row>
    <row r="36885">
      <c r="A36885" s="61"/>
      <c r="B36885" s="61"/>
      <c r="C36885" s="61"/>
      <c r="D36885" s="57"/>
      <c r="E36885" s="62"/>
    </row>
    <row r="36886">
      <c r="A36886" s="61"/>
      <c r="B36886" s="61"/>
      <c r="C36886" s="61"/>
      <c r="D36886" s="57"/>
      <c r="E36886" s="62"/>
    </row>
    <row r="36887">
      <c r="A36887" s="61"/>
      <c r="B36887" s="61"/>
      <c r="C36887" s="61"/>
      <c r="D36887" s="57"/>
      <c r="E36887" s="62"/>
    </row>
    <row r="36888">
      <c r="A36888" s="61"/>
      <c r="B36888" s="61"/>
      <c r="C36888" s="61"/>
      <c r="D36888" s="57"/>
      <c r="E36888" s="62"/>
    </row>
    <row r="36889">
      <c r="A36889" s="61"/>
      <c r="B36889" s="61"/>
      <c r="C36889" s="61"/>
      <c r="D36889" s="57"/>
      <c r="E36889" s="62"/>
    </row>
    <row r="36890">
      <c r="A36890" s="61"/>
      <c r="B36890" s="61"/>
      <c r="C36890" s="61"/>
      <c r="D36890" s="57"/>
      <c r="E36890" s="62"/>
    </row>
    <row r="36891">
      <c r="A36891" s="61"/>
      <c r="B36891" s="61"/>
      <c r="C36891" s="61"/>
      <c r="D36891" s="57"/>
      <c r="E36891" s="62"/>
    </row>
    <row r="36892">
      <c r="A36892" s="61"/>
      <c r="B36892" s="61"/>
      <c r="C36892" s="61"/>
      <c r="D36892" s="57"/>
      <c r="E36892" s="62"/>
    </row>
    <row r="36893">
      <c r="A36893" s="61"/>
      <c r="B36893" s="61"/>
      <c r="C36893" s="61"/>
      <c r="D36893" s="57"/>
      <c r="E36893" s="62"/>
    </row>
    <row r="36894">
      <c r="A36894" s="61"/>
      <c r="B36894" s="61"/>
      <c r="C36894" s="61"/>
      <c r="D36894" s="57"/>
      <c r="E36894" s="62"/>
    </row>
    <row r="36895">
      <c r="A36895" s="61"/>
      <c r="B36895" s="61"/>
      <c r="C36895" s="61"/>
      <c r="D36895" s="57"/>
      <c r="E36895" s="62"/>
    </row>
    <row r="36896">
      <c r="A36896" s="61"/>
      <c r="B36896" s="61"/>
      <c r="C36896" s="61"/>
      <c r="D36896" s="57"/>
      <c r="E36896" s="62"/>
    </row>
    <row r="36897">
      <c r="A36897" s="61"/>
      <c r="B36897" s="61"/>
      <c r="C36897" s="61"/>
      <c r="D36897" s="57"/>
      <c r="E36897" s="62"/>
    </row>
    <row r="36898">
      <c r="A36898" s="61"/>
      <c r="B36898" s="61"/>
      <c r="C36898" s="61"/>
      <c r="D36898" s="57"/>
      <c r="E36898" s="62"/>
    </row>
    <row r="36899">
      <c r="A36899" s="61"/>
      <c r="B36899" s="61"/>
      <c r="C36899" s="61"/>
      <c r="D36899" s="57"/>
      <c r="E36899" s="62"/>
    </row>
    <row r="36900">
      <c r="A36900" s="61"/>
      <c r="B36900" s="61"/>
      <c r="C36900" s="61"/>
      <c r="D36900" s="57"/>
      <c r="E36900" s="62"/>
    </row>
    <row r="36901">
      <c r="A36901" s="61"/>
      <c r="B36901" s="61"/>
      <c r="C36901" s="61"/>
      <c r="D36901" s="57"/>
      <c r="E36901" s="62"/>
    </row>
    <row r="36902">
      <c r="A36902" s="61"/>
      <c r="B36902" s="61"/>
      <c r="C36902" s="61"/>
      <c r="D36902" s="57"/>
      <c r="E36902" s="62"/>
    </row>
    <row r="36903">
      <c r="A36903" s="61"/>
      <c r="B36903" s="61"/>
      <c r="C36903" s="61"/>
      <c r="D36903" s="57"/>
      <c r="E36903" s="62"/>
    </row>
    <row r="36904">
      <c r="A36904" s="61"/>
      <c r="B36904" s="61"/>
      <c r="C36904" s="61"/>
      <c r="D36904" s="57"/>
      <c r="E36904" s="62"/>
    </row>
    <row r="36905">
      <c r="A36905" s="61"/>
      <c r="B36905" s="61"/>
      <c r="C36905" s="61"/>
      <c r="D36905" s="57"/>
      <c r="E36905" s="62"/>
    </row>
    <row r="36906">
      <c r="A36906" s="61"/>
      <c r="B36906" s="61"/>
      <c r="C36906" s="61"/>
      <c r="D36906" s="57"/>
      <c r="E36906" s="62"/>
    </row>
    <row r="36907">
      <c r="A36907" s="61"/>
      <c r="B36907" s="61"/>
      <c r="C36907" s="61"/>
      <c r="D36907" s="57"/>
      <c r="E36907" s="62"/>
    </row>
    <row r="36908">
      <c r="A36908" s="61"/>
      <c r="B36908" s="61"/>
      <c r="C36908" s="61"/>
      <c r="D36908" s="57"/>
      <c r="E36908" s="62"/>
    </row>
    <row r="36909">
      <c r="A36909" s="61"/>
      <c r="B36909" s="61"/>
      <c r="C36909" s="61"/>
      <c r="D36909" s="57"/>
      <c r="E36909" s="62"/>
    </row>
    <row r="36910">
      <c r="A36910" s="61"/>
      <c r="B36910" s="61"/>
      <c r="C36910" s="61"/>
      <c r="D36910" s="57"/>
      <c r="E36910" s="62"/>
    </row>
    <row r="36911">
      <c r="A36911" s="61"/>
      <c r="B36911" s="61"/>
      <c r="C36911" s="61"/>
      <c r="D36911" s="57"/>
      <c r="E36911" s="62"/>
    </row>
    <row r="36912">
      <c r="A36912" s="61"/>
      <c r="B36912" s="61"/>
      <c r="C36912" s="61"/>
      <c r="D36912" s="57"/>
      <c r="E36912" s="62"/>
    </row>
    <row r="36913">
      <c r="A36913" s="61"/>
      <c r="B36913" s="61"/>
      <c r="C36913" s="61"/>
      <c r="D36913" s="57"/>
      <c r="E36913" s="62"/>
    </row>
    <row r="36914">
      <c r="A36914" s="61"/>
      <c r="B36914" s="61"/>
      <c r="C36914" s="61"/>
      <c r="D36914" s="57"/>
      <c r="E36914" s="62"/>
    </row>
    <row r="36915">
      <c r="A36915" s="61"/>
      <c r="B36915" s="61"/>
      <c r="C36915" s="61"/>
      <c r="D36915" s="57"/>
      <c r="E36915" s="62"/>
    </row>
    <row r="36916">
      <c r="A36916" s="61"/>
      <c r="B36916" s="61"/>
      <c r="C36916" s="61"/>
      <c r="D36916" s="57"/>
      <c r="E36916" s="62"/>
    </row>
    <row r="36917">
      <c r="A36917" s="61"/>
      <c r="B36917" s="61"/>
      <c r="C36917" s="61"/>
      <c r="D36917" s="57"/>
      <c r="E36917" s="62"/>
    </row>
    <row r="36918">
      <c r="A36918" s="61"/>
      <c r="B36918" s="61"/>
      <c r="C36918" s="61"/>
      <c r="D36918" s="57"/>
      <c r="E36918" s="62"/>
    </row>
    <row r="36919">
      <c r="A36919" s="61"/>
      <c r="B36919" s="61"/>
      <c r="C36919" s="61"/>
      <c r="D36919" s="57"/>
      <c r="E36919" s="62"/>
    </row>
    <row r="36920">
      <c r="A36920" s="61"/>
      <c r="B36920" s="61"/>
      <c r="C36920" s="61"/>
      <c r="D36920" s="57"/>
      <c r="E36920" s="62"/>
    </row>
    <row r="36921">
      <c r="A36921" s="61"/>
      <c r="B36921" s="61"/>
      <c r="C36921" s="61"/>
      <c r="D36921" s="57"/>
      <c r="E36921" s="62"/>
    </row>
    <row r="36922">
      <c r="A36922" s="61"/>
      <c r="B36922" s="61"/>
      <c r="C36922" s="61"/>
      <c r="D36922" s="57"/>
      <c r="E36922" s="62"/>
    </row>
    <row r="36923">
      <c r="A36923" s="61"/>
      <c r="B36923" s="61"/>
      <c r="C36923" s="61"/>
      <c r="D36923" s="57"/>
      <c r="E36923" s="62"/>
    </row>
    <row r="36924">
      <c r="A36924" s="61"/>
      <c r="B36924" s="61"/>
      <c r="C36924" s="61"/>
      <c r="D36924" s="57"/>
      <c r="E36924" s="62"/>
    </row>
    <row r="36925">
      <c r="A36925" s="61"/>
      <c r="B36925" s="61"/>
      <c r="C36925" s="61"/>
      <c r="D36925" s="57"/>
      <c r="E36925" s="62"/>
    </row>
    <row r="36926">
      <c r="A36926" s="61"/>
      <c r="B36926" s="61"/>
      <c r="C36926" s="61"/>
      <c r="D36926" s="57"/>
      <c r="E36926" s="62"/>
    </row>
    <row r="36927">
      <c r="A36927" s="61"/>
      <c r="B36927" s="61"/>
      <c r="C36927" s="61"/>
      <c r="D36927" s="57"/>
      <c r="E36927" s="62"/>
    </row>
    <row r="36928">
      <c r="A36928" s="61"/>
      <c r="B36928" s="61"/>
      <c r="C36928" s="61"/>
      <c r="D36928" s="57"/>
      <c r="E36928" s="62"/>
    </row>
    <row r="36929">
      <c r="A36929" s="61"/>
      <c r="B36929" s="61"/>
      <c r="C36929" s="61"/>
      <c r="D36929" s="57"/>
      <c r="E36929" s="62"/>
    </row>
    <row r="36930">
      <c r="A36930" s="61"/>
      <c r="B36930" s="61"/>
      <c r="C36930" s="61"/>
      <c r="D36930" s="57"/>
      <c r="E36930" s="62"/>
    </row>
    <row r="36931">
      <c r="A36931" s="61"/>
      <c r="B36931" s="61"/>
      <c r="C36931" s="61"/>
      <c r="D36931" s="57"/>
      <c r="E36931" s="62"/>
    </row>
    <row r="36932">
      <c r="A36932" s="61"/>
      <c r="B36932" s="61"/>
      <c r="C36932" s="61"/>
      <c r="D36932" s="57"/>
      <c r="E36932" s="62"/>
    </row>
    <row r="36933">
      <c r="A36933" s="61"/>
      <c r="B36933" s="61"/>
      <c r="C36933" s="61"/>
      <c r="D36933" s="57"/>
      <c r="E36933" s="62"/>
    </row>
    <row r="36934">
      <c r="A36934" s="61"/>
      <c r="B36934" s="61"/>
      <c r="C36934" s="61"/>
      <c r="D36934" s="57"/>
      <c r="E36934" s="62"/>
    </row>
    <row r="36935">
      <c r="A36935" s="61"/>
      <c r="B36935" s="61"/>
      <c r="C36935" s="61"/>
      <c r="D36935" s="57"/>
      <c r="E36935" s="62"/>
    </row>
    <row r="36936">
      <c r="A36936" s="61"/>
      <c r="B36936" s="61"/>
      <c r="C36936" s="61"/>
      <c r="D36936" s="57"/>
      <c r="E36936" s="62"/>
    </row>
    <row r="36937">
      <c r="A36937" s="61"/>
      <c r="B36937" s="61"/>
      <c r="C36937" s="61"/>
      <c r="D36937" s="57"/>
      <c r="E36937" s="62"/>
    </row>
    <row r="36938">
      <c r="A36938" s="61"/>
      <c r="B36938" s="61"/>
      <c r="C36938" s="61"/>
      <c r="D36938" s="57"/>
      <c r="E36938" s="62"/>
    </row>
    <row r="36939">
      <c r="A36939" s="61"/>
      <c r="B36939" s="61"/>
      <c r="C36939" s="61"/>
      <c r="D36939" s="57"/>
      <c r="E36939" s="62"/>
    </row>
    <row r="36940">
      <c r="A36940" s="61"/>
      <c r="B36940" s="61"/>
      <c r="C36940" s="61"/>
      <c r="D36940" s="57"/>
      <c r="E36940" s="62"/>
    </row>
    <row r="36941">
      <c r="A36941" s="61"/>
      <c r="B36941" s="61"/>
      <c r="C36941" s="61"/>
      <c r="D36941" s="57"/>
      <c r="E36941" s="62"/>
    </row>
    <row r="36942">
      <c r="A36942" s="61"/>
      <c r="B36942" s="61"/>
      <c r="C36942" s="61"/>
      <c r="D36942" s="57"/>
      <c r="E36942" s="62"/>
    </row>
    <row r="36943">
      <c r="A36943" s="61"/>
      <c r="B36943" s="61"/>
      <c r="C36943" s="61"/>
      <c r="D36943" s="57"/>
      <c r="E36943" s="62"/>
    </row>
    <row r="36944">
      <c r="A36944" s="61"/>
      <c r="B36944" s="61"/>
      <c r="C36944" s="61"/>
      <c r="D36944" s="57"/>
      <c r="E36944" s="62"/>
    </row>
    <row r="36945">
      <c r="A36945" s="61"/>
      <c r="B36945" s="61"/>
      <c r="C36945" s="61"/>
      <c r="D36945" s="57"/>
      <c r="E36945" s="62"/>
    </row>
    <row r="36946">
      <c r="A36946" s="61"/>
      <c r="B36946" s="61"/>
      <c r="C36946" s="61"/>
      <c r="D36946" s="57"/>
      <c r="E36946" s="62"/>
    </row>
    <row r="36947">
      <c r="A36947" s="61"/>
      <c r="B36947" s="61"/>
      <c r="C36947" s="61"/>
      <c r="D36947" s="57"/>
      <c r="E36947" s="62"/>
    </row>
    <row r="36948">
      <c r="A36948" s="61"/>
      <c r="B36948" s="61"/>
      <c r="C36948" s="61"/>
      <c r="D36948" s="57"/>
      <c r="E36948" s="62"/>
    </row>
    <row r="36949">
      <c r="A36949" s="61"/>
      <c r="B36949" s="61"/>
      <c r="C36949" s="61"/>
      <c r="D36949" s="57"/>
      <c r="E36949" s="62"/>
    </row>
    <row r="36950">
      <c r="A36950" s="61"/>
      <c r="B36950" s="61"/>
      <c r="C36950" s="61"/>
      <c r="D36950" s="57"/>
      <c r="E36950" s="62"/>
    </row>
    <row r="36951">
      <c r="A36951" s="61"/>
      <c r="B36951" s="61"/>
      <c r="C36951" s="61"/>
      <c r="D36951" s="57"/>
      <c r="E36951" s="62"/>
    </row>
    <row r="36952">
      <c r="A36952" s="61"/>
      <c r="B36952" s="61"/>
      <c r="C36952" s="61"/>
      <c r="D36952" s="57"/>
      <c r="E36952" s="62"/>
    </row>
    <row r="36953">
      <c r="A36953" s="61"/>
      <c r="B36953" s="61"/>
      <c r="C36953" s="61"/>
      <c r="D36953" s="57"/>
      <c r="E36953" s="62"/>
    </row>
    <row r="36954">
      <c r="A36954" s="61"/>
      <c r="B36954" s="61"/>
      <c r="C36954" s="61"/>
      <c r="D36954" s="57"/>
      <c r="E36954" s="62"/>
    </row>
    <row r="36955">
      <c r="A36955" s="61"/>
      <c r="B36955" s="61"/>
      <c r="C36955" s="61"/>
      <c r="D36955" s="57"/>
      <c r="E36955" s="62"/>
    </row>
    <row r="36956">
      <c r="A36956" s="61"/>
      <c r="B36956" s="61"/>
      <c r="C36956" s="61"/>
      <c r="D36956" s="57"/>
      <c r="E36956" s="62"/>
    </row>
    <row r="36957">
      <c r="A36957" s="61"/>
      <c r="B36957" s="61"/>
      <c r="C36957" s="61"/>
      <c r="D36957" s="57"/>
      <c r="E36957" s="62"/>
    </row>
    <row r="36958">
      <c r="A36958" s="61"/>
      <c r="B36958" s="61"/>
      <c r="C36958" s="61"/>
      <c r="D36958" s="57"/>
      <c r="E36958" s="62"/>
    </row>
    <row r="36959">
      <c r="A36959" s="61"/>
      <c r="B36959" s="61"/>
      <c r="C36959" s="61"/>
      <c r="D36959" s="57"/>
      <c r="E36959" s="62"/>
    </row>
    <row r="36960">
      <c r="A36960" s="61"/>
      <c r="B36960" s="61"/>
      <c r="C36960" s="61"/>
      <c r="D36960" s="57"/>
      <c r="E36960" s="62"/>
    </row>
    <row r="36961">
      <c r="A36961" s="61"/>
      <c r="B36961" s="61"/>
      <c r="C36961" s="61"/>
      <c r="D36961" s="57"/>
      <c r="E36961" s="62"/>
    </row>
    <row r="36962">
      <c r="A36962" s="61"/>
      <c r="B36962" s="61"/>
      <c r="C36962" s="61"/>
      <c r="D36962" s="57"/>
      <c r="E36962" s="62"/>
    </row>
    <row r="36963">
      <c r="A36963" s="61"/>
      <c r="B36963" s="61"/>
      <c r="C36963" s="61"/>
      <c r="D36963" s="57"/>
      <c r="E36963" s="62"/>
    </row>
    <row r="36964">
      <c r="A36964" s="61"/>
      <c r="B36964" s="61"/>
      <c r="C36964" s="61"/>
      <c r="D36964" s="57"/>
      <c r="E36964" s="62"/>
    </row>
    <row r="36965">
      <c r="A36965" s="61"/>
      <c r="B36965" s="61"/>
      <c r="C36965" s="61"/>
      <c r="D36965" s="57"/>
      <c r="E36965" s="62"/>
    </row>
    <row r="36966">
      <c r="A36966" s="61"/>
      <c r="B36966" s="61"/>
      <c r="C36966" s="61"/>
      <c r="D36966" s="57"/>
      <c r="E36966" s="62"/>
    </row>
    <row r="36967">
      <c r="A36967" s="61"/>
      <c r="B36967" s="61"/>
      <c r="C36967" s="61"/>
      <c r="D36967" s="57"/>
      <c r="E36967" s="62"/>
    </row>
    <row r="36968">
      <c r="A36968" s="61"/>
      <c r="B36968" s="61"/>
      <c r="C36968" s="61"/>
      <c r="D36968" s="57"/>
      <c r="E36968" s="62"/>
    </row>
    <row r="36969">
      <c r="A36969" s="61"/>
      <c r="B36969" s="61"/>
      <c r="C36969" s="61"/>
      <c r="D36969" s="57"/>
      <c r="E36969" s="62"/>
    </row>
    <row r="36970">
      <c r="A36970" s="61"/>
      <c r="B36970" s="61"/>
      <c r="C36970" s="61"/>
      <c r="D36970" s="57"/>
      <c r="E36970" s="62"/>
    </row>
    <row r="36971">
      <c r="A36971" s="61"/>
      <c r="B36971" s="61"/>
      <c r="C36971" s="61"/>
      <c r="D36971" s="57"/>
      <c r="E36971" s="62"/>
    </row>
    <row r="36972">
      <c r="A36972" s="61"/>
      <c r="B36972" s="61"/>
      <c r="C36972" s="61"/>
      <c r="D36972" s="57"/>
      <c r="E36972" s="62"/>
    </row>
    <row r="36973">
      <c r="A36973" s="61"/>
      <c r="B36973" s="61"/>
      <c r="C36973" s="61"/>
      <c r="D36973" s="57"/>
      <c r="E36973" s="62"/>
    </row>
    <row r="36974">
      <c r="A36974" s="61"/>
      <c r="B36974" s="61"/>
      <c r="C36974" s="61"/>
      <c r="D36974" s="57"/>
      <c r="E36974" s="62"/>
    </row>
    <row r="36975">
      <c r="A36975" s="61"/>
      <c r="B36975" s="61"/>
      <c r="C36975" s="61"/>
      <c r="D36975" s="57"/>
      <c r="E36975" s="62"/>
    </row>
    <row r="36976">
      <c r="A36976" s="61"/>
      <c r="B36976" s="61"/>
      <c r="C36976" s="61"/>
      <c r="D36976" s="57"/>
      <c r="E36976" s="62"/>
    </row>
    <row r="36977">
      <c r="A36977" s="61"/>
      <c r="B36977" s="61"/>
      <c r="C36977" s="61"/>
      <c r="D36977" s="57"/>
      <c r="E36977" s="62"/>
    </row>
    <row r="36978">
      <c r="A36978" s="61"/>
      <c r="B36978" s="61"/>
      <c r="C36978" s="61"/>
      <c r="D36978" s="57"/>
      <c r="E36978" s="62"/>
    </row>
    <row r="36979">
      <c r="A36979" s="61"/>
      <c r="B36979" s="61"/>
      <c r="C36979" s="61"/>
      <c r="D36979" s="57"/>
      <c r="E36979" s="62"/>
    </row>
    <row r="36980">
      <c r="A36980" s="61"/>
      <c r="B36980" s="61"/>
      <c r="C36980" s="61"/>
      <c r="D36980" s="57"/>
      <c r="E36980" s="62"/>
    </row>
    <row r="36981">
      <c r="A36981" s="61"/>
      <c r="B36981" s="61"/>
      <c r="C36981" s="61"/>
      <c r="D36981" s="57"/>
      <c r="E36981" s="62"/>
    </row>
    <row r="36982">
      <c r="A36982" s="61"/>
      <c r="B36982" s="61"/>
      <c r="C36982" s="61"/>
      <c r="D36982" s="57"/>
      <c r="E36982" s="62"/>
    </row>
    <row r="36983">
      <c r="A36983" s="61"/>
      <c r="B36983" s="61"/>
      <c r="C36983" s="61"/>
      <c r="D36983" s="57"/>
      <c r="E36983" s="62"/>
    </row>
    <row r="36984">
      <c r="A36984" s="61"/>
      <c r="B36984" s="61"/>
      <c r="C36984" s="61"/>
      <c r="D36984" s="57"/>
      <c r="E36984" s="62"/>
    </row>
    <row r="36985">
      <c r="A36985" s="61"/>
      <c r="B36985" s="61"/>
      <c r="C36985" s="61"/>
      <c r="D36985" s="57"/>
      <c r="E36985" s="62"/>
    </row>
    <row r="36986">
      <c r="A36986" s="61"/>
      <c r="B36986" s="61"/>
      <c r="C36986" s="61"/>
      <c r="D36986" s="57"/>
      <c r="E36986" s="62"/>
    </row>
    <row r="36987">
      <c r="A36987" s="61"/>
      <c r="B36987" s="61"/>
      <c r="C36987" s="61"/>
      <c r="D36987" s="57"/>
      <c r="E36987" s="62"/>
    </row>
    <row r="36988">
      <c r="A36988" s="61"/>
      <c r="B36988" s="61"/>
      <c r="C36988" s="61"/>
      <c r="D36988" s="57"/>
      <c r="E36988" s="62"/>
    </row>
    <row r="36989">
      <c r="A36989" s="61"/>
      <c r="B36989" s="61"/>
      <c r="C36989" s="61"/>
      <c r="D36989" s="57"/>
      <c r="E36989" s="62"/>
    </row>
    <row r="36990">
      <c r="A36990" s="61"/>
      <c r="B36990" s="61"/>
      <c r="C36990" s="61"/>
      <c r="D36990" s="57"/>
      <c r="E36990" s="62"/>
    </row>
    <row r="36991">
      <c r="A36991" s="61"/>
      <c r="B36991" s="61"/>
      <c r="C36991" s="61"/>
      <c r="D36991" s="57"/>
      <c r="E36991" s="62"/>
    </row>
    <row r="36992">
      <c r="A36992" s="61"/>
      <c r="B36992" s="61"/>
      <c r="C36992" s="61"/>
      <c r="D36992" s="57"/>
      <c r="E36992" s="62"/>
    </row>
    <row r="36993">
      <c r="A36993" s="61"/>
      <c r="B36993" s="61"/>
      <c r="C36993" s="61"/>
      <c r="D36993" s="57"/>
      <c r="E36993" s="62"/>
    </row>
    <row r="36994">
      <c r="A36994" s="61"/>
      <c r="B36994" s="61"/>
      <c r="C36994" s="61"/>
      <c r="D36994" s="57"/>
      <c r="E36994" s="62"/>
    </row>
    <row r="36995">
      <c r="A36995" s="61"/>
      <c r="B36995" s="61"/>
      <c r="C36995" s="61"/>
      <c r="D36995" s="57"/>
      <c r="E36995" s="62"/>
    </row>
    <row r="36996">
      <c r="A36996" s="61"/>
      <c r="B36996" s="61"/>
      <c r="C36996" s="61"/>
      <c r="D36996" s="57"/>
      <c r="E36996" s="62"/>
    </row>
    <row r="36997">
      <c r="A36997" s="61"/>
      <c r="B36997" s="61"/>
      <c r="C36997" s="61"/>
      <c r="D36997" s="57"/>
      <c r="E36997" s="62"/>
    </row>
    <row r="36998">
      <c r="A36998" s="61"/>
      <c r="B36998" s="61"/>
      <c r="C36998" s="61"/>
      <c r="D36998" s="57"/>
      <c r="E36998" s="62"/>
    </row>
    <row r="36999">
      <c r="A36999" s="61"/>
      <c r="B36999" s="61"/>
      <c r="C36999" s="61"/>
      <c r="D36999" s="57"/>
      <c r="E36999" s="62"/>
    </row>
    <row r="37000">
      <c r="A37000" s="61"/>
      <c r="B37000" s="61"/>
      <c r="C37000" s="61"/>
      <c r="D37000" s="57"/>
      <c r="E37000" s="62"/>
    </row>
    <row r="37001">
      <c r="A37001" s="61"/>
      <c r="B37001" s="61"/>
      <c r="C37001" s="61"/>
      <c r="D37001" s="57"/>
      <c r="E37001" s="62"/>
    </row>
    <row r="37002">
      <c r="A37002" s="61"/>
      <c r="B37002" s="61"/>
      <c r="C37002" s="61"/>
      <c r="D37002" s="57"/>
      <c r="E37002" s="62"/>
    </row>
    <row r="37003">
      <c r="A37003" s="61"/>
      <c r="B37003" s="61"/>
      <c r="C37003" s="61"/>
      <c r="D37003" s="57"/>
      <c r="E37003" s="62"/>
    </row>
    <row r="37004">
      <c r="A37004" s="61"/>
      <c r="B37004" s="61"/>
      <c r="C37004" s="61"/>
      <c r="D37004" s="57"/>
      <c r="E37004" s="62"/>
    </row>
    <row r="37005">
      <c r="A37005" s="61"/>
      <c r="B37005" s="61"/>
      <c r="C37005" s="61"/>
      <c r="D37005" s="57"/>
      <c r="E37005" s="62"/>
    </row>
    <row r="37006">
      <c r="A37006" s="61"/>
      <c r="B37006" s="61"/>
      <c r="C37006" s="61"/>
      <c r="D37006" s="57"/>
      <c r="E37006" s="62"/>
    </row>
    <row r="37007">
      <c r="A37007" s="61"/>
      <c r="B37007" s="61"/>
      <c r="C37007" s="61"/>
      <c r="D37007" s="57"/>
      <c r="E37007" s="62"/>
    </row>
    <row r="37008">
      <c r="A37008" s="61"/>
      <c r="B37008" s="61"/>
      <c r="C37008" s="61"/>
      <c r="D37008" s="57"/>
      <c r="E37008" s="62"/>
    </row>
    <row r="37009">
      <c r="A37009" s="61"/>
      <c r="B37009" s="61"/>
      <c r="C37009" s="61"/>
      <c r="D37009" s="57"/>
      <c r="E37009" s="62"/>
    </row>
    <row r="37010">
      <c r="A37010" s="61"/>
      <c r="B37010" s="61"/>
      <c r="C37010" s="61"/>
      <c r="D37010" s="57"/>
      <c r="E37010" s="62"/>
    </row>
    <row r="37011">
      <c r="A37011" s="61"/>
      <c r="B37011" s="61"/>
      <c r="C37011" s="61"/>
      <c r="D37011" s="57"/>
      <c r="E37011" s="62"/>
    </row>
    <row r="37012">
      <c r="A37012" s="61"/>
      <c r="B37012" s="61"/>
      <c r="C37012" s="61"/>
      <c r="D37012" s="57"/>
      <c r="E37012" s="62"/>
    </row>
    <row r="37013">
      <c r="A37013" s="61"/>
      <c r="B37013" s="61"/>
      <c r="C37013" s="61"/>
      <c r="D37013" s="57"/>
      <c r="E37013" s="62"/>
    </row>
    <row r="37014">
      <c r="A37014" s="61"/>
      <c r="B37014" s="61"/>
      <c r="C37014" s="61"/>
      <c r="D37014" s="57"/>
      <c r="E37014" s="62"/>
    </row>
    <row r="37015">
      <c r="A37015" s="61"/>
      <c r="B37015" s="61"/>
      <c r="C37015" s="61"/>
      <c r="D37015" s="57"/>
      <c r="E37015" s="62"/>
    </row>
    <row r="37016">
      <c r="A37016" s="61"/>
      <c r="B37016" s="61"/>
      <c r="C37016" s="61"/>
      <c r="D37016" s="57"/>
      <c r="E37016" s="62"/>
    </row>
    <row r="37017">
      <c r="A37017" s="61"/>
      <c r="B37017" s="61"/>
      <c r="C37017" s="61"/>
      <c r="D37017" s="57"/>
      <c r="E37017" s="62"/>
    </row>
    <row r="37018">
      <c r="A37018" s="61"/>
      <c r="B37018" s="61"/>
      <c r="C37018" s="61"/>
      <c r="D37018" s="57"/>
      <c r="E37018" s="62"/>
    </row>
    <row r="37019">
      <c r="A37019" s="61"/>
      <c r="B37019" s="61"/>
      <c r="C37019" s="61"/>
      <c r="D37019" s="57"/>
      <c r="E37019" s="62"/>
    </row>
    <row r="37020">
      <c r="A37020" s="61"/>
      <c r="B37020" s="61"/>
      <c r="C37020" s="61"/>
      <c r="D37020" s="57"/>
      <c r="E37020" s="62"/>
    </row>
    <row r="37021">
      <c r="A37021" s="61"/>
      <c r="B37021" s="61"/>
      <c r="C37021" s="61"/>
      <c r="D37021" s="57"/>
      <c r="E37021" s="62"/>
    </row>
    <row r="37022">
      <c r="A37022" s="61"/>
      <c r="B37022" s="61"/>
      <c r="C37022" s="61"/>
      <c r="D37022" s="57"/>
      <c r="E37022" s="62"/>
    </row>
    <row r="37023">
      <c r="A37023" s="61"/>
      <c r="B37023" s="61"/>
      <c r="C37023" s="61"/>
      <c r="D37023" s="57"/>
      <c r="E37023" s="62"/>
    </row>
    <row r="37024">
      <c r="A37024" s="61"/>
      <c r="B37024" s="61"/>
      <c r="C37024" s="61"/>
      <c r="D37024" s="57"/>
      <c r="E37024" s="62"/>
    </row>
    <row r="37025">
      <c r="A37025" s="61"/>
      <c r="B37025" s="61"/>
      <c r="C37025" s="61"/>
      <c r="D37025" s="57"/>
      <c r="E37025" s="62"/>
    </row>
    <row r="37026">
      <c r="A37026" s="61"/>
      <c r="B37026" s="61"/>
      <c r="C37026" s="61"/>
      <c r="D37026" s="57"/>
      <c r="E37026" s="62"/>
    </row>
    <row r="37027">
      <c r="A37027" s="61"/>
      <c r="B37027" s="61"/>
      <c r="C37027" s="61"/>
      <c r="D37027" s="57"/>
      <c r="E37027" s="62"/>
    </row>
    <row r="37028">
      <c r="A37028" s="61"/>
      <c r="B37028" s="61"/>
      <c r="C37028" s="61"/>
      <c r="D37028" s="57"/>
      <c r="E37028" s="62"/>
    </row>
    <row r="37029">
      <c r="A37029" s="61"/>
      <c r="B37029" s="61"/>
      <c r="C37029" s="61"/>
      <c r="D37029" s="57"/>
      <c r="E37029" s="62"/>
    </row>
    <row r="37030">
      <c r="A37030" s="61"/>
      <c r="B37030" s="61"/>
      <c r="C37030" s="61"/>
      <c r="D37030" s="57"/>
      <c r="E37030" s="62"/>
    </row>
    <row r="37031">
      <c r="A37031" s="61"/>
      <c r="B37031" s="61"/>
      <c r="C37031" s="61"/>
      <c r="D37031" s="57"/>
      <c r="E37031" s="62"/>
    </row>
    <row r="37032">
      <c r="A37032" s="61"/>
      <c r="B37032" s="61"/>
      <c r="C37032" s="61"/>
      <c r="D37032" s="57"/>
      <c r="E37032" s="62"/>
    </row>
    <row r="37033">
      <c r="A37033" s="61"/>
      <c r="B37033" s="61"/>
      <c r="C37033" s="61"/>
      <c r="D37033" s="57"/>
      <c r="E37033" s="62"/>
    </row>
    <row r="37034">
      <c r="A37034" s="61"/>
      <c r="B37034" s="61"/>
      <c r="C37034" s="61"/>
      <c r="D37034" s="57"/>
      <c r="E37034" s="62"/>
    </row>
    <row r="37035">
      <c r="A37035" s="61"/>
      <c r="B37035" s="61"/>
      <c r="C37035" s="61"/>
      <c r="D37035" s="57"/>
      <c r="E37035" s="62"/>
    </row>
    <row r="37036">
      <c r="A37036" s="61"/>
      <c r="B37036" s="61"/>
      <c r="C37036" s="61"/>
      <c r="D37036" s="57"/>
      <c r="E37036" s="62"/>
    </row>
    <row r="37037">
      <c r="A37037" s="61"/>
      <c r="B37037" s="61"/>
      <c r="C37037" s="61"/>
      <c r="D37037" s="57"/>
      <c r="E37037" s="62"/>
    </row>
    <row r="37038">
      <c r="A37038" s="61"/>
      <c r="B37038" s="61"/>
      <c r="C37038" s="61"/>
      <c r="D37038" s="57"/>
      <c r="E37038" s="62"/>
    </row>
    <row r="37039">
      <c r="A37039" s="61"/>
      <c r="B37039" s="61"/>
      <c r="C37039" s="61"/>
      <c r="D37039" s="57"/>
      <c r="E37039" s="62"/>
    </row>
    <row r="37040">
      <c r="A37040" s="61"/>
      <c r="B37040" s="61"/>
      <c r="C37040" s="61"/>
      <c r="D37040" s="57"/>
      <c r="E37040" s="62"/>
    </row>
    <row r="37041">
      <c r="A37041" s="61"/>
      <c r="B37041" s="61"/>
      <c r="C37041" s="61"/>
      <c r="D37041" s="57"/>
      <c r="E37041" s="62"/>
    </row>
    <row r="37042">
      <c r="A37042" s="61"/>
      <c r="B37042" s="61"/>
      <c r="C37042" s="61"/>
      <c r="D37042" s="57"/>
      <c r="E37042" s="62"/>
    </row>
    <row r="37043">
      <c r="A37043" s="61"/>
      <c r="B37043" s="61"/>
      <c r="C37043" s="61"/>
      <c r="D37043" s="57"/>
      <c r="E37043" s="62"/>
    </row>
    <row r="37044">
      <c r="A37044" s="61"/>
      <c r="B37044" s="61"/>
      <c r="C37044" s="61"/>
      <c r="D37044" s="57"/>
      <c r="E37044" s="62"/>
    </row>
    <row r="37045">
      <c r="A37045" s="61"/>
      <c r="B37045" s="61"/>
      <c r="C37045" s="61"/>
      <c r="D37045" s="57"/>
      <c r="E37045" s="62"/>
    </row>
    <row r="37046">
      <c r="A37046" s="61"/>
      <c r="B37046" s="61"/>
      <c r="C37046" s="61"/>
      <c r="D37046" s="57"/>
      <c r="E37046" s="62"/>
    </row>
    <row r="37047">
      <c r="A37047" s="61"/>
      <c r="B37047" s="61"/>
      <c r="C37047" s="61"/>
      <c r="D37047" s="57"/>
      <c r="E37047" s="62"/>
    </row>
    <row r="37048">
      <c r="A37048" s="61"/>
      <c r="B37048" s="61"/>
      <c r="C37048" s="61"/>
      <c r="D37048" s="57"/>
      <c r="E37048" s="62"/>
    </row>
    <row r="37049">
      <c r="A37049" s="61"/>
      <c r="B37049" s="61"/>
      <c r="C37049" s="61"/>
      <c r="D37049" s="57"/>
      <c r="E37049" s="62"/>
    </row>
    <row r="37050">
      <c r="A37050" s="61"/>
      <c r="B37050" s="61"/>
      <c r="C37050" s="61"/>
      <c r="D37050" s="57"/>
      <c r="E37050" s="62"/>
    </row>
    <row r="37051">
      <c r="A37051" s="61"/>
      <c r="B37051" s="61"/>
      <c r="C37051" s="61"/>
      <c r="D37051" s="57"/>
      <c r="E37051" s="62"/>
    </row>
    <row r="37052">
      <c r="A37052" s="61"/>
      <c r="B37052" s="61"/>
      <c r="C37052" s="61"/>
      <c r="D37052" s="57"/>
      <c r="E37052" s="62"/>
    </row>
    <row r="37053">
      <c r="A37053" s="61"/>
      <c r="B37053" s="61"/>
      <c r="C37053" s="61"/>
      <c r="D37053" s="57"/>
      <c r="E37053" s="62"/>
    </row>
    <row r="37054">
      <c r="A37054" s="61"/>
      <c r="B37054" s="61"/>
      <c r="C37054" s="61"/>
      <c r="D37054" s="57"/>
      <c r="E37054" s="62"/>
    </row>
    <row r="37055">
      <c r="A37055" s="61"/>
      <c r="B37055" s="61"/>
      <c r="C37055" s="61"/>
      <c r="D37055" s="57"/>
      <c r="E37055" s="62"/>
    </row>
    <row r="37056">
      <c r="A37056" s="61"/>
      <c r="B37056" s="61"/>
      <c r="C37056" s="61"/>
      <c r="D37056" s="57"/>
      <c r="E37056" s="62"/>
    </row>
    <row r="37057">
      <c r="A37057" s="61"/>
      <c r="B37057" s="61"/>
      <c r="C37057" s="61"/>
      <c r="D37057" s="57"/>
      <c r="E37057" s="62"/>
    </row>
    <row r="37058">
      <c r="A37058" s="61"/>
      <c r="B37058" s="61"/>
      <c r="C37058" s="61"/>
      <c r="D37058" s="57"/>
      <c r="E37058" s="62"/>
    </row>
    <row r="37059">
      <c r="A37059" s="61"/>
      <c r="B37059" s="61"/>
      <c r="C37059" s="61"/>
      <c r="D37059" s="57"/>
      <c r="E37059" s="62"/>
    </row>
    <row r="37060">
      <c r="A37060" s="61"/>
      <c r="B37060" s="61"/>
      <c r="C37060" s="61"/>
      <c r="D37060" s="57"/>
      <c r="E37060" s="62"/>
    </row>
    <row r="37061">
      <c r="A37061" s="61"/>
      <c r="B37061" s="61"/>
      <c r="C37061" s="61"/>
      <c r="D37061" s="57"/>
      <c r="E37061" s="62"/>
    </row>
    <row r="37062">
      <c r="A37062" s="61"/>
      <c r="B37062" s="61"/>
      <c r="C37062" s="61"/>
      <c r="D37062" s="57"/>
      <c r="E37062" s="62"/>
    </row>
    <row r="37063">
      <c r="A37063" s="61"/>
      <c r="B37063" s="61"/>
      <c r="C37063" s="61"/>
      <c r="D37063" s="57"/>
      <c r="E37063" s="62"/>
    </row>
    <row r="37064">
      <c r="A37064" s="61"/>
      <c r="B37064" s="61"/>
      <c r="C37064" s="61"/>
      <c r="D37064" s="57"/>
      <c r="E37064" s="62"/>
    </row>
    <row r="37065">
      <c r="A37065" s="61"/>
      <c r="B37065" s="61"/>
      <c r="C37065" s="61"/>
      <c r="D37065" s="57"/>
      <c r="E37065" s="62"/>
    </row>
    <row r="37066">
      <c r="A37066" s="61"/>
      <c r="B37066" s="61"/>
      <c r="C37066" s="61"/>
      <c r="D37066" s="57"/>
      <c r="E37066" s="62"/>
    </row>
    <row r="37067">
      <c r="A37067" s="61"/>
      <c r="B37067" s="61"/>
      <c r="C37067" s="61"/>
      <c r="D37067" s="57"/>
      <c r="E37067" s="62"/>
    </row>
    <row r="37068">
      <c r="A37068" s="61"/>
      <c r="B37068" s="61"/>
      <c r="C37068" s="61"/>
      <c r="D37068" s="57"/>
      <c r="E37068" s="62"/>
    </row>
    <row r="37069">
      <c r="A37069" s="61"/>
      <c r="B37069" s="61"/>
      <c r="C37069" s="61"/>
      <c r="D37069" s="57"/>
      <c r="E37069" s="62"/>
    </row>
    <row r="37070">
      <c r="A37070" s="61"/>
      <c r="B37070" s="61"/>
      <c r="C37070" s="61"/>
      <c r="D37070" s="57"/>
      <c r="E37070" s="62"/>
    </row>
    <row r="37071">
      <c r="A37071" s="61"/>
      <c r="B37071" s="61"/>
      <c r="C37071" s="61"/>
      <c r="D37071" s="57"/>
      <c r="E37071" s="62"/>
    </row>
    <row r="37072">
      <c r="A37072" s="61"/>
      <c r="B37072" s="61"/>
      <c r="C37072" s="61"/>
      <c r="D37072" s="57"/>
      <c r="E37072" s="62"/>
    </row>
    <row r="37073">
      <c r="A37073" s="61"/>
      <c r="B37073" s="61"/>
      <c r="C37073" s="61"/>
      <c r="D37073" s="57"/>
      <c r="E37073" s="62"/>
    </row>
    <row r="37074">
      <c r="A37074" s="61"/>
      <c r="B37074" s="61"/>
      <c r="C37074" s="61"/>
      <c r="D37074" s="57"/>
      <c r="E37074" s="62"/>
    </row>
    <row r="37075">
      <c r="A37075" s="61"/>
      <c r="B37075" s="61"/>
      <c r="C37075" s="61"/>
      <c r="D37075" s="57"/>
      <c r="E37075" s="62"/>
    </row>
    <row r="37076">
      <c r="A37076" s="61"/>
      <c r="B37076" s="61"/>
      <c r="C37076" s="61"/>
      <c r="D37076" s="57"/>
      <c r="E37076" s="62"/>
    </row>
    <row r="37077">
      <c r="A37077" s="61"/>
      <c r="B37077" s="61"/>
      <c r="C37077" s="61"/>
      <c r="D37077" s="57"/>
      <c r="E37077" s="62"/>
    </row>
    <row r="37078">
      <c r="A37078" s="61"/>
      <c r="B37078" s="61"/>
      <c r="C37078" s="61"/>
      <c r="D37078" s="57"/>
      <c r="E37078" s="62"/>
    </row>
    <row r="37079">
      <c r="A37079" s="61"/>
      <c r="B37079" s="61"/>
      <c r="C37079" s="61"/>
      <c r="D37079" s="57"/>
      <c r="E37079" s="62"/>
    </row>
    <row r="37080">
      <c r="A37080" s="61"/>
      <c r="B37080" s="61"/>
      <c r="C37080" s="61"/>
      <c r="D37080" s="57"/>
      <c r="E37080" s="62"/>
    </row>
    <row r="37081">
      <c r="A37081" s="61"/>
      <c r="B37081" s="61"/>
      <c r="C37081" s="61"/>
      <c r="D37081" s="57"/>
      <c r="E37081" s="62"/>
    </row>
    <row r="37082">
      <c r="A37082" s="61"/>
      <c r="B37082" s="61"/>
      <c r="C37082" s="61"/>
      <c r="D37082" s="57"/>
      <c r="E37082" s="62"/>
    </row>
    <row r="37083">
      <c r="A37083" s="61"/>
      <c r="B37083" s="61"/>
      <c r="C37083" s="61"/>
      <c r="D37083" s="57"/>
      <c r="E37083" s="62"/>
    </row>
    <row r="37084">
      <c r="A37084" s="61"/>
      <c r="B37084" s="61"/>
      <c r="C37084" s="61"/>
      <c r="D37084" s="57"/>
      <c r="E37084" s="62"/>
    </row>
    <row r="37085">
      <c r="A37085" s="61"/>
      <c r="B37085" s="61"/>
      <c r="C37085" s="61"/>
      <c r="D37085" s="57"/>
      <c r="E37085" s="62"/>
    </row>
    <row r="37086">
      <c r="A37086" s="61"/>
      <c r="B37086" s="61"/>
      <c r="C37086" s="61"/>
      <c r="D37086" s="57"/>
      <c r="E37086" s="62"/>
    </row>
    <row r="37087">
      <c r="A37087" s="61"/>
      <c r="B37087" s="61"/>
      <c r="C37087" s="61"/>
      <c r="D37087" s="57"/>
      <c r="E37087" s="62"/>
    </row>
    <row r="37088">
      <c r="A37088" s="61"/>
      <c r="B37088" s="61"/>
      <c r="C37088" s="61"/>
      <c r="D37088" s="57"/>
      <c r="E37088" s="62"/>
    </row>
    <row r="37089">
      <c r="A37089" s="61"/>
      <c r="B37089" s="61"/>
      <c r="C37089" s="61"/>
      <c r="D37089" s="57"/>
      <c r="E37089" s="62"/>
    </row>
    <row r="37090">
      <c r="A37090" s="61"/>
      <c r="B37090" s="61"/>
      <c r="C37090" s="61"/>
      <c r="D37090" s="57"/>
      <c r="E37090" s="62"/>
    </row>
    <row r="37091">
      <c r="A37091" s="61"/>
      <c r="B37091" s="61"/>
      <c r="C37091" s="61"/>
      <c r="D37091" s="57"/>
      <c r="E37091" s="62"/>
    </row>
    <row r="37092">
      <c r="A37092" s="61"/>
      <c r="B37092" s="61"/>
      <c r="C37092" s="61"/>
      <c r="D37092" s="57"/>
      <c r="E37092" s="62"/>
    </row>
    <row r="37093">
      <c r="A37093" s="61"/>
      <c r="B37093" s="61"/>
      <c r="C37093" s="61"/>
      <c r="D37093" s="57"/>
      <c r="E37093" s="62"/>
    </row>
    <row r="37094">
      <c r="A37094" s="61"/>
      <c r="B37094" s="61"/>
      <c r="C37094" s="61"/>
      <c r="D37094" s="57"/>
      <c r="E37094" s="62"/>
    </row>
    <row r="37095">
      <c r="A37095" s="61"/>
      <c r="B37095" s="61"/>
      <c r="C37095" s="61"/>
      <c r="D37095" s="57"/>
      <c r="E37095" s="62"/>
    </row>
    <row r="37096">
      <c r="A37096" s="61"/>
      <c r="B37096" s="61"/>
      <c r="C37096" s="61"/>
      <c r="D37096" s="57"/>
      <c r="E37096" s="62"/>
    </row>
    <row r="37097">
      <c r="A37097" s="61"/>
      <c r="B37097" s="61"/>
      <c r="C37097" s="61"/>
      <c r="D37097" s="57"/>
      <c r="E37097" s="62"/>
    </row>
    <row r="37098">
      <c r="A37098" s="61"/>
      <c r="B37098" s="61"/>
      <c r="C37098" s="61"/>
      <c r="D37098" s="57"/>
      <c r="E37098" s="62"/>
    </row>
    <row r="37099">
      <c r="A37099" s="61"/>
      <c r="B37099" s="61"/>
      <c r="C37099" s="61"/>
      <c r="D37099" s="57"/>
      <c r="E37099" s="62"/>
    </row>
    <row r="37100">
      <c r="A37100" s="61"/>
      <c r="B37100" s="61"/>
      <c r="C37100" s="61"/>
      <c r="D37100" s="57"/>
      <c r="E37100" s="62"/>
    </row>
    <row r="37101">
      <c r="A37101" s="61"/>
      <c r="B37101" s="61"/>
      <c r="C37101" s="61"/>
      <c r="D37101" s="57"/>
      <c r="E37101" s="62"/>
    </row>
    <row r="37102">
      <c r="A37102" s="61"/>
      <c r="B37102" s="61"/>
      <c r="C37102" s="61"/>
      <c r="D37102" s="57"/>
      <c r="E37102" s="62"/>
    </row>
    <row r="37103">
      <c r="A37103" s="61"/>
      <c r="B37103" s="61"/>
      <c r="C37103" s="61"/>
      <c r="D37103" s="57"/>
      <c r="E37103" s="62"/>
    </row>
    <row r="37104">
      <c r="A37104" s="61"/>
      <c r="B37104" s="61"/>
      <c r="C37104" s="61"/>
      <c r="D37104" s="57"/>
      <c r="E37104" s="62"/>
    </row>
    <row r="37105">
      <c r="A37105" s="61"/>
      <c r="B37105" s="61"/>
      <c r="C37105" s="61"/>
      <c r="D37105" s="57"/>
      <c r="E37105" s="62"/>
    </row>
    <row r="37106">
      <c r="A37106" s="61"/>
      <c r="B37106" s="61"/>
      <c r="C37106" s="61"/>
      <c r="D37106" s="57"/>
      <c r="E37106" s="62"/>
    </row>
    <row r="37107">
      <c r="A37107" s="61"/>
      <c r="B37107" s="61"/>
      <c r="C37107" s="61"/>
      <c r="D37107" s="57"/>
      <c r="E37107" s="62"/>
    </row>
    <row r="37108">
      <c r="A37108" s="61"/>
      <c r="B37108" s="61"/>
      <c r="C37108" s="61"/>
      <c r="D37108" s="57"/>
      <c r="E37108" s="62"/>
    </row>
    <row r="37109">
      <c r="A37109" s="61"/>
      <c r="B37109" s="61"/>
      <c r="C37109" s="61"/>
      <c r="D37109" s="57"/>
      <c r="E37109" s="62"/>
    </row>
    <row r="37110">
      <c r="A37110" s="61"/>
      <c r="B37110" s="61"/>
      <c r="C37110" s="61"/>
      <c r="D37110" s="57"/>
      <c r="E37110" s="62"/>
    </row>
    <row r="37111">
      <c r="A37111" s="61"/>
      <c r="B37111" s="61"/>
      <c r="C37111" s="61"/>
      <c r="D37111" s="57"/>
      <c r="E37111" s="62"/>
    </row>
    <row r="37112">
      <c r="A37112" s="61"/>
      <c r="B37112" s="61"/>
      <c r="C37112" s="61"/>
      <c r="D37112" s="57"/>
      <c r="E37112" s="62"/>
    </row>
    <row r="37113">
      <c r="A37113" s="61"/>
      <c r="B37113" s="61"/>
      <c r="C37113" s="61"/>
      <c r="D37113" s="57"/>
      <c r="E37113" s="62"/>
    </row>
    <row r="37114">
      <c r="A37114" s="61"/>
      <c r="B37114" s="61"/>
      <c r="C37114" s="61"/>
      <c r="D37114" s="57"/>
      <c r="E37114" s="62"/>
    </row>
    <row r="37115">
      <c r="A37115" s="61"/>
      <c r="B37115" s="61"/>
      <c r="C37115" s="61"/>
      <c r="D37115" s="57"/>
      <c r="E37115" s="62"/>
    </row>
    <row r="37116">
      <c r="A37116" s="61"/>
      <c r="B37116" s="61"/>
      <c r="C37116" s="61"/>
      <c r="D37116" s="57"/>
      <c r="E37116" s="62"/>
    </row>
    <row r="37117">
      <c r="A37117" s="61"/>
      <c r="B37117" s="61"/>
      <c r="C37117" s="61"/>
      <c r="D37117" s="57"/>
      <c r="E37117" s="62"/>
    </row>
    <row r="37118">
      <c r="A37118" s="61"/>
      <c r="B37118" s="61"/>
      <c r="C37118" s="61"/>
      <c r="D37118" s="57"/>
      <c r="E37118" s="62"/>
    </row>
    <row r="37119">
      <c r="A37119" s="61"/>
      <c r="B37119" s="61"/>
      <c r="C37119" s="61"/>
      <c r="D37119" s="57"/>
      <c r="E37119" s="62"/>
    </row>
    <row r="37120">
      <c r="A37120" s="61"/>
      <c r="B37120" s="61"/>
      <c r="C37120" s="61"/>
      <c r="D37120" s="57"/>
      <c r="E37120" s="62"/>
    </row>
    <row r="37121">
      <c r="A37121" s="61"/>
      <c r="B37121" s="61"/>
      <c r="C37121" s="61"/>
      <c r="D37121" s="57"/>
      <c r="E37121" s="62"/>
    </row>
    <row r="37122">
      <c r="A37122" s="61"/>
      <c r="B37122" s="61"/>
      <c r="C37122" s="61"/>
      <c r="D37122" s="57"/>
      <c r="E37122" s="62"/>
    </row>
    <row r="37123">
      <c r="A37123" s="61"/>
      <c r="B37123" s="61"/>
      <c r="C37123" s="61"/>
      <c r="D37123" s="57"/>
      <c r="E37123" s="62"/>
    </row>
    <row r="37124">
      <c r="A37124" s="61"/>
      <c r="B37124" s="61"/>
      <c r="C37124" s="61"/>
      <c r="D37124" s="57"/>
      <c r="E37124" s="62"/>
    </row>
    <row r="37125">
      <c r="A37125" s="61"/>
      <c r="B37125" s="61"/>
      <c r="C37125" s="61"/>
      <c r="D37125" s="57"/>
      <c r="E37125" s="62"/>
    </row>
    <row r="37126">
      <c r="A37126" s="61"/>
      <c r="B37126" s="61"/>
      <c r="C37126" s="61"/>
      <c r="D37126" s="57"/>
      <c r="E37126" s="62"/>
    </row>
    <row r="37127">
      <c r="A37127" s="61"/>
      <c r="B37127" s="61"/>
      <c r="C37127" s="61"/>
      <c r="D37127" s="57"/>
      <c r="E37127" s="62"/>
    </row>
    <row r="37128">
      <c r="A37128" s="61"/>
      <c r="B37128" s="61"/>
      <c r="C37128" s="61"/>
      <c r="D37128" s="57"/>
      <c r="E37128" s="62"/>
    </row>
    <row r="37129">
      <c r="A37129" s="61"/>
      <c r="B37129" s="61"/>
      <c r="C37129" s="61"/>
      <c r="D37129" s="57"/>
      <c r="E37129" s="62"/>
    </row>
    <row r="37130">
      <c r="A37130" s="61"/>
      <c r="B37130" s="61"/>
      <c r="C37130" s="61"/>
      <c r="D37130" s="57"/>
      <c r="E37130" s="62"/>
    </row>
    <row r="37131">
      <c r="A37131" s="61"/>
      <c r="B37131" s="61"/>
      <c r="C37131" s="61"/>
      <c r="D37131" s="57"/>
      <c r="E37131" s="62"/>
    </row>
    <row r="37132">
      <c r="A37132" s="61"/>
      <c r="B37132" s="61"/>
      <c r="C37132" s="61"/>
      <c r="D37132" s="57"/>
      <c r="E37132" s="62"/>
    </row>
    <row r="37133">
      <c r="A37133" s="61"/>
      <c r="B37133" s="61"/>
      <c r="C37133" s="61"/>
      <c r="D37133" s="57"/>
      <c r="E37133" s="62"/>
    </row>
    <row r="37134">
      <c r="A37134" s="61"/>
      <c r="B37134" s="61"/>
      <c r="C37134" s="61"/>
      <c r="D37134" s="57"/>
      <c r="E37134" s="62"/>
    </row>
    <row r="37135">
      <c r="A37135" s="61"/>
      <c r="B37135" s="61"/>
      <c r="C37135" s="61"/>
      <c r="D37135" s="57"/>
      <c r="E37135" s="62"/>
    </row>
    <row r="37136">
      <c r="A37136" s="61"/>
      <c r="B37136" s="61"/>
      <c r="C37136" s="61"/>
      <c r="D37136" s="57"/>
      <c r="E37136" s="62"/>
    </row>
    <row r="37137">
      <c r="A37137" s="61"/>
      <c r="B37137" s="61"/>
      <c r="C37137" s="61"/>
      <c r="D37137" s="57"/>
      <c r="E37137" s="62"/>
    </row>
    <row r="37138">
      <c r="A37138" s="61"/>
      <c r="B37138" s="61"/>
      <c r="C37138" s="61"/>
      <c r="D37138" s="57"/>
      <c r="E37138" s="62"/>
    </row>
    <row r="37139">
      <c r="A37139" s="61"/>
      <c r="B37139" s="61"/>
      <c r="C37139" s="61"/>
      <c r="D37139" s="57"/>
      <c r="E37139" s="62"/>
    </row>
    <row r="37140">
      <c r="A37140" s="61"/>
      <c r="B37140" s="61"/>
      <c r="C37140" s="61"/>
      <c r="D37140" s="57"/>
      <c r="E37140" s="62"/>
    </row>
    <row r="37141">
      <c r="A37141" s="61"/>
      <c r="B37141" s="61"/>
      <c r="C37141" s="61"/>
      <c r="D37141" s="57"/>
      <c r="E37141" s="62"/>
    </row>
    <row r="37142">
      <c r="A37142" s="61"/>
      <c r="B37142" s="61"/>
      <c r="C37142" s="61"/>
      <c r="D37142" s="57"/>
      <c r="E37142" s="62"/>
    </row>
    <row r="37143">
      <c r="A37143" s="61"/>
      <c r="B37143" s="61"/>
      <c r="C37143" s="61"/>
      <c r="D37143" s="57"/>
      <c r="E37143" s="62"/>
    </row>
    <row r="37144">
      <c r="A37144" s="61"/>
      <c r="B37144" s="61"/>
      <c r="C37144" s="61"/>
      <c r="D37144" s="57"/>
      <c r="E37144" s="62"/>
    </row>
    <row r="37145">
      <c r="A37145" s="61"/>
      <c r="B37145" s="61"/>
      <c r="C37145" s="61"/>
      <c r="D37145" s="57"/>
      <c r="E37145" s="62"/>
    </row>
    <row r="37146">
      <c r="A37146" s="61"/>
      <c r="B37146" s="61"/>
      <c r="C37146" s="61"/>
      <c r="D37146" s="57"/>
      <c r="E37146" s="62"/>
    </row>
    <row r="37147">
      <c r="A37147" s="61"/>
      <c r="B37147" s="61"/>
      <c r="C37147" s="61"/>
      <c r="D37147" s="57"/>
      <c r="E37147" s="62"/>
    </row>
    <row r="37148">
      <c r="A37148" s="61"/>
      <c r="B37148" s="61"/>
      <c r="C37148" s="61"/>
      <c r="D37148" s="57"/>
      <c r="E37148" s="62"/>
    </row>
    <row r="37149">
      <c r="A37149" s="61"/>
      <c r="B37149" s="61"/>
      <c r="C37149" s="61"/>
      <c r="D37149" s="57"/>
      <c r="E37149" s="62"/>
    </row>
    <row r="37150">
      <c r="A37150" s="61"/>
      <c r="B37150" s="61"/>
      <c r="C37150" s="61"/>
      <c r="D37150" s="57"/>
      <c r="E37150" s="62"/>
    </row>
    <row r="37151">
      <c r="A37151" s="61"/>
      <c r="B37151" s="61"/>
      <c r="C37151" s="61"/>
      <c r="D37151" s="57"/>
      <c r="E37151" s="62"/>
    </row>
    <row r="37152">
      <c r="A37152" s="61"/>
      <c r="B37152" s="61"/>
      <c r="C37152" s="61"/>
      <c r="D37152" s="57"/>
      <c r="E37152" s="62"/>
    </row>
    <row r="37153">
      <c r="A37153" s="61"/>
      <c r="B37153" s="61"/>
      <c r="C37153" s="61"/>
      <c r="D37153" s="57"/>
      <c r="E37153" s="62"/>
    </row>
    <row r="37154">
      <c r="A37154" s="61"/>
      <c r="B37154" s="61"/>
      <c r="C37154" s="61"/>
      <c r="D37154" s="57"/>
      <c r="E37154" s="62"/>
    </row>
    <row r="37155">
      <c r="A37155" s="61"/>
      <c r="B37155" s="61"/>
      <c r="C37155" s="61"/>
      <c r="D37155" s="57"/>
      <c r="E37155" s="62"/>
    </row>
    <row r="37156">
      <c r="A37156" s="61"/>
      <c r="B37156" s="61"/>
      <c r="C37156" s="61"/>
      <c r="D37156" s="57"/>
      <c r="E37156" s="62"/>
    </row>
    <row r="37157">
      <c r="A37157" s="61"/>
      <c r="B37157" s="61"/>
      <c r="C37157" s="61"/>
      <c r="D37157" s="57"/>
      <c r="E37157" s="62"/>
    </row>
    <row r="37158">
      <c r="A37158" s="61"/>
      <c r="B37158" s="61"/>
      <c r="C37158" s="61"/>
      <c r="D37158" s="57"/>
      <c r="E37158" s="62"/>
    </row>
    <row r="37159">
      <c r="A37159" s="61"/>
      <c r="B37159" s="61"/>
      <c r="C37159" s="61"/>
      <c r="D37159" s="57"/>
      <c r="E37159" s="62"/>
    </row>
    <row r="37160">
      <c r="A37160" s="61"/>
      <c r="B37160" s="61"/>
      <c r="C37160" s="61"/>
      <c r="D37160" s="57"/>
      <c r="E37160" s="62"/>
    </row>
    <row r="37161">
      <c r="A37161" s="61"/>
      <c r="B37161" s="61"/>
      <c r="C37161" s="61"/>
      <c r="D37161" s="57"/>
      <c r="E37161" s="62"/>
    </row>
    <row r="37162">
      <c r="A37162" s="61"/>
      <c r="B37162" s="61"/>
      <c r="C37162" s="61"/>
      <c r="D37162" s="57"/>
      <c r="E37162" s="62"/>
    </row>
    <row r="37163">
      <c r="A37163" s="61"/>
      <c r="B37163" s="61"/>
      <c r="C37163" s="61"/>
      <c r="D37163" s="57"/>
      <c r="E37163" s="62"/>
    </row>
    <row r="37164">
      <c r="A37164" s="61"/>
      <c r="B37164" s="61"/>
      <c r="C37164" s="61"/>
      <c r="D37164" s="57"/>
      <c r="E37164" s="62"/>
    </row>
    <row r="37165">
      <c r="A37165" s="61"/>
      <c r="B37165" s="61"/>
      <c r="C37165" s="61"/>
      <c r="D37165" s="57"/>
      <c r="E37165" s="62"/>
    </row>
    <row r="37166">
      <c r="A37166" s="61"/>
      <c r="B37166" s="61"/>
      <c r="C37166" s="61"/>
      <c r="D37166" s="57"/>
      <c r="E37166" s="62"/>
    </row>
    <row r="37167">
      <c r="A37167" s="61"/>
      <c r="B37167" s="61"/>
      <c r="C37167" s="61"/>
      <c r="D37167" s="57"/>
      <c r="E37167" s="62"/>
    </row>
    <row r="37168">
      <c r="A37168" s="61"/>
      <c r="B37168" s="61"/>
      <c r="C37168" s="61"/>
      <c r="D37168" s="57"/>
      <c r="E37168" s="62"/>
    </row>
    <row r="37169">
      <c r="A37169" s="61"/>
      <c r="B37169" s="61"/>
      <c r="C37169" s="61"/>
      <c r="D37169" s="57"/>
      <c r="E37169" s="62"/>
    </row>
    <row r="37170">
      <c r="A37170" s="61"/>
      <c r="B37170" s="61"/>
      <c r="C37170" s="61"/>
      <c r="D37170" s="57"/>
      <c r="E37170" s="62"/>
    </row>
    <row r="37171">
      <c r="A37171" s="61"/>
      <c r="B37171" s="61"/>
      <c r="C37171" s="61"/>
      <c r="D37171" s="57"/>
      <c r="E37171" s="62"/>
    </row>
    <row r="37172">
      <c r="A37172" s="61"/>
      <c r="B37172" s="61"/>
      <c r="C37172" s="61"/>
      <c r="D37172" s="57"/>
      <c r="E37172" s="62"/>
    </row>
    <row r="37173">
      <c r="A37173" s="61"/>
      <c r="B37173" s="61"/>
      <c r="C37173" s="61"/>
      <c r="D37173" s="57"/>
      <c r="E37173" s="62"/>
    </row>
    <row r="37174">
      <c r="A37174" s="61"/>
      <c r="B37174" s="61"/>
      <c r="C37174" s="61"/>
      <c r="D37174" s="57"/>
      <c r="E37174" s="62"/>
    </row>
    <row r="37175">
      <c r="A37175" s="61"/>
      <c r="B37175" s="61"/>
      <c r="C37175" s="61"/>
      <c r="D37175" s="57"/>
      <c r="E37175" s="62"/>
    </row>
    <row r="37176">
      <c r="A37176" s="61"/>
      <c r="B37176" s="61"/>
      <c r="C37176" s="61"/>
      <c r="D37176" s="57"/>
      <c r="E37176" s="62"/>
    </row>
    <row r="37177">
      <c r="A37177" s="61"/>
      <c r="B37177" s="61"/>
      <c r="C37177" s="61"/>
      <c r="D37177" s="57"/>
      <c r="E37177" s="62"/>
    </row>
    <row r="37178">
      <c r="A37178" s="61"/>
      <c r="B37178" s="61"/>
      <c r="C37178" s="61"/>
      <c r="D37178" s="57"/>
      <c r="E37178" s="62"/>
    </row>
    <row r="37179">
      <c r="A37179" s="61"/>
      <c r="B37179" s="61"/>
      <c r="C37179" s="61"/>
      <c r="D37179" s="57"/>
      <c r="E37179" s="62"/>
    </row>
    <row r="37180">
      <c r="A37180" s="61"/>
      <c r="B37180" s="61"/>
      <c r="C37180" s="61"/>
      <c r="D37180" s="57"/>
      <c r="E37180" s="62"/>
    </row>
    <row r="37181">
      <c r="A37181" s="61"/>
      <c r="B37181" s="61"/>
      <c r="C37181" s="61"/>
      <c r="D37181" s="57"/>
      <c r="E37181" s="62"/>
    </row>
    <row r="37182">
      <c r="A37182" s="61"/>
      <c r="B37182" s="61"/>
      <c r="C37182" s="61"/>
      <c r="D37182" s="57"/>
      <c r="E37182" s="62"/>
    </row>
    <row r="37183">
      <c r="A37183" s="61"/>
      <c r="B37183" s="61"/>
      <c r="C37183" s="61"/>
      <c r="D37183" s="57"/>
      <c r="E37183" s="62"/>
    </row>
    <row r="37184">
      <c r="A37184" s="61"/>
      <c r="B37184" s="61"/>
      <c r="C37184" s="61"/>
      <c r="D37184" s="57"/>
      <c r="E37184" s="62"/>
    </row>
    <row r="37185">
      <c r="A37185" s="61"/>
      <c r="B37185" s="61"/>
      <c r="C37185" s="61"/>
      <c r="D37185" s="57"/>
      <c r="E37185" s="62"/>
    </row>
    <row r="37186">
      <c r="A37186" s="61"/>
      <c r="B37186" s="61"/>
      <c r="C37186" s="61"/>
      <c r="D37186" s="57"/>
      <c r="E37186" s="62"/>
    </row>
    <row r="37187">
      <c r="A37187" s="61"/>
      <c r="B37187" s="61"/>
      <c r="C37187" s="61"/>
      <c r="D37187" s="57"/>
      <c r="E37187" s="62"/>
    </row>
    <row r="37188">
      <c r="A37188" s="61"/>
      <c r="B37188" s="61"/>
      <c r="C37188" s="61"/>
      <c r="D37188" s="57"/>
      <c r="E37188" s="62"/>
    </row>
    <row r="37189">
      <c r="A37189" s="61"/>
      <c r="B37189" s="61"/>
      <c r="C37189" s="61"/>
      <c r="D37189" s="57"/>
      <c r="E37189" s="62"/>
    </row>
    <row r="37190">
      <c r="A37190" s="61"/>
      <c r="B37190" s="61"/>
      <c r="C37190" s="61"/>
      <c r="D37190" s="57"/>
      <c r="E37190" s="62"/>
    </row>
    <row r="37191">
      <c r="A37191" s="61"/>
      <c r="B37191" s="61"/>
      <c r="C37191" s="61"/>
      <c r="D37191" s="57"/>
      <c r="E37191" s="62"/>
    </row>
    <row r="37192">
      <c r="A37192" s="61"/>
      <c r="B37192" s="61"/>
      <c r="C37192" s="61"/>
      <c r="D37192" s="57"/>
      <c r="E37192" s="62"/>
    </row>
    <row r="37193">
      <c r="A37193" s="61"/>
      <c r="B37193" s="61"/>
      <c r="C37193" s="61"/>
      <c r="D37193" s="57"/>
      <c r="E37193" s="62"/>
    </row>
    <row r="37194">
      <c r="A37194" s="61"/>
      <c r="B37194" s="61"/>
      <c r="C37194" s="61"/>
      <c r="D37194" s="57"/>
      <c r="E37194" s="62"/>
    </row>
    <row r="37195">
      <c r="A37195" s="61"/>
      <c r="B37195" s="61"/>
      <c r="C37195" s="61"/>
      <c r="D37195" s="57"/>
      <c r="E37195" s="62"/>
    </row>
    <row r="37196">
      <c r="A37196" s="61"/>
      <c r="B37196" s="61"/>
      <c r="C37196" s="61"/>
      <c r="D37196" s="57"/>
      <c r="E37196" s="62"/>
    </row>
    <row r="37197">
      <c r="A37197" s="61"/>
      <c r="B37197" s="61"/>
      <c r="C37197" s="61"/>
      <c r="D37197" s="57"/>
      <c r="E37197" s="62"/>
    </row>
    <row r="37198">
      <c r="A37198" s="61"/>
      <c r="B37198" s="61"/>
      <c r="C37198" s="61"/>
      <c r="D37198" s="57"/>
      <c r="E37198" s="62"/>
    </row>
    <row r="37199">
      <c r="A37199" s="61"/>
      <c r="B37199" s="61"/>
      <c r="C37199" s="61"/>
      <c r="D37199" s="57"/>
      <c r="E37199" s="62"/>
    </row>
    <row r="37200">
      <c r="A37200" s="61"/>
      <c r="B37200" s="61"/>
      <c r="C37200" s="61"/>
      <c r="D37200" s="57"/>
      <c r="E37200" s="62"/>
    </row>
    <row r="37201">
      <c r="A37201" s="61"/>
      <c r="B37201" s="61"/>
      <c r="C37201" s="61"/>
      <c r="D37201" s="57"/>
      <c r="E37201" s="62"/>
    </row>
    <row r="37202">
      <c r="A37202" s="61"/>
      <c r="B37202" s="61"/>
      <c r="C37202" s="61"/>
      <c r="D37202" s="57"/>
      <c r="E37202" s="62"/>
    </row>
    <row r="37203">
      <c r="A37203" s="61"/>
      <c r="B37203" s="61"/>
      <c r="C37203" s="61"/>
      <c r="D37203" s="57"/>
      <c r="E37203" s="62"/>
    </row>
    <row r="37204">
      <c r="A37204" s="61"/>
      <c r="B37204" s="61"/>
      <c r="C37204" s="61"/>
      <c r="D37204" s="57"/>
      <c r="E37204" s="62"/>
    </row>
    <row r="37205">
      <c r="A37205" s="61"/>
      <c r="B37205" s="61"/>
      <c r="C37205" s="61"/>
      <c r="D37205" s="57"/>
      <c r="E37205" s="62"/>
    </row>
    <row r="37206">
      <c r="A37206" s="61"/>
      <c r="B37206" s="61"/>
      <c r="C37206" s="61"/>
      <c r="D37206" s="57"/>
      <c r="E37206" s="62"/>
    </row>
    <row r="37207">
      <c r="A37207" s="61"/>
      <c r="B37207" s="61"/>
      <c r="C37207" s="61"/>
      <c r="D37207" s="57"/>
      <c r="E37207" s="62"/>
    </row>
    <row r="37208">
      <c r="A37208" s="61"/>
      <c r="B37208" s="61"/>
      <c r="C37208" s="61"/>
      <c r="D37208" s="57"/>
      <c r="E37208" s="62"/>
    </row>
    <row r="37209">
      <c r="A37209" s="61"/>
      <c r="B37209" s="61"/>
      <c r="C37209" s="61"/>
      <c r="D37209" s="57"/>
      <c r="E37209" s="62"/>
    </row>
    <row r="37210">
      <c r="A37210" s="61"/>
      <c r="B37210" s="61"/>
      <c r="C37210" s="61"/>
      <c r="D37210" s="57"/>
      <c r="E37210" s="62"/>
    </row>
    <row r="37211">
      <c r="A37211" s="61"/>
      <c r="B37211" s="61"/>
      <c r="C37211" s="61"/>
      <c r="D37211" s="57"/>
      <c r="E37211" s="62"/>
    </row>
    <row r="37212">
      <c r="A37212" s="61"/>
      <c r="B37212" s="61"/>
      <c r="C37212" s="61"/>
      <c r="D37212" s="57"/>
      <c r="E37212" s="62"/>
    </row>
    <row r="37213">
      <c r="A37213" s="61"/>
      <c r="B37213" s="61"/>
      <c r="C37213" s="61"/>
      <c r="D37213" s="57"/>
      <c r="E37213" s="62"/>
    </row>
    <row r="37214">
      <c r="A37214" s="61"/>
      <c r="B37214" s="61"/>
      <c r="C37214" s="61"/>
      <c r="D37214" s="57"/>
      <c r="E37214" s="62"/>
    </row>
    <row r="37215">
      <c r="A37215" s="61"/>
      <c r="B37215" s="61"/>
      <c r="C37215" s="61"/>
      <c r="D37215" s="57"/>
      <c r="E37215" s="62"/>
    </row>
    <row r="37216">
      <c r="A37216" s="61"/>
      <c r="B37216" s="61"/>
      <c r="C37216" s="61"/>
      <c r="D37216" s="57"/>
      <c r="E37216" s="62"/>
    </row>
    <row r="37217">
      <c r="A37217" s="61"/>
      <c r="B37217" s="61"/>
      <c r="C37217" s="61"/>
      <c r="D37217" s="57"/>
      <c r="E37217" s="62"/>
    </row>
    <row r="37218">
      <c r="A37218" s="61"/>
      <c r="B37218" s="61"/>
      <c r="C37218" s="61"/>
      <c r="D37218" s="57"/>
      <c r="E37218" s="62"/>
    </row>
    <row r="37219">
      <c r="A37219" s="61"/>
      <c r="B37219" s="61"/>
      <c r="C37219" s="61"/>
      <c r="D37219" s="57"/>
      <c r="E37219" s="62"/>
    </row>
    <row r="37220">
      <c r="A37220" s="61"/>
      <c r="B37220" s="61"/>
      <c r="C37220" s="61"/>
      <c r="D37220" s="57"/>
      <c r="E37220" s="62"/>
    </row>
    <row r="37221">
      <c r="A37221" s="61"/>
      <c r="B37221" s="61"/>
      <c r="C37221" s="61"/>
      <c r="D37221" s="57"/>
      <c r="E37221" s="62"/>
    </row>
    <row r="37222">
      <c r="A37222" s="61"/>
      <c r="B37222" s="61"/>
      <c r="C37222" s="61"/>
      <c r="D37222" s="57"/>
      <c r="E37222" s="62"/>
    </row>
    <row r="37223">
      <c r="A37223" s="61"/>
      <c r="B37223" s="61"/>
      <c r="C37223" s="61"/>
      <c r="D37223" s="57"/>
      <c r="E37223" s="62"/>
    </row>
    <row r="37224">
      <c r="A37224" s="61"/>
      <c r="B37224" s="61"/>
      <c r="C37224" s="61"/>
      <c r="D37224" s="57"/>
      <c r="E37224" s="62"/>
    </row>
    <row r="37225">
      <c r="A37225" s="61"/>
      <c r="B37225" s="61"/>
      <c r="C37225" s="61"/>
      <c r="D37225" s="57"/>
      <c r="E37225" s="62"/>
    </row>
    <row r="37226">
      <c r="A37226" s="61"/>
      <c r="B37226" s="61"/>
      <c r="C37226" s="61"/>
      <c r="D37226" s="57"/>
      <c r="E37226" s="62"/>
    </row>
    <row r="37227">
      <c r="A37227" s="61"/>
      <c r="B37227" s="61"/>
      <c r="C37227" s="61"/>
      <c r="D37227" s="57"/>
      <c r="E37227" s="62"/>
    </row>
    <row r="37228">
      <c r="A37228" s="61"/>
      <c r="B37228" s="61"/>
      <c r="C37228" s="61"/>
      <c r="D37228" s="57"/>
      <c r="E37228" s="62"/>
    </row>
    <row r="37229">
      <c r="A37229" s="61"/>
      <c r="B37229" s="61"/>
      <c r="C37229" s="61"/>
      <c r="D37229" s="57"/>
      <c r="E37229" s="62"/>
    </row>
    <row r="37230">
      <c r="A37230" s="61"/>
      <c r="B37230" s="61"/>
      <c r="C37230" s="61"/>
      <c r="D37230" s="57"/>
      <c r="E37230" s="62"/>
    </row>
    <row r="37231">
      <c r="A37231" s="61"/>
      <c r="B37231" s="61"/>
      <c r="C37231" s="61"/>
      <c r="D37231" s="57"/>
      <c r="E37231" s="62"/>
    </row>
    <row r="37232">
      <c r="A37232" s="61"/>
      <c r="B37232" s="61"/>
      <c r="C37232" s="61"/>
      <c r="D37232" s="57"/>
      <c r="E37232" s="62"/>
    </row>
    <row r="37233">
      <c r="A37233" s="61"/>
      <c r="B37233" s="61"/>
      <c r="C37233" s="61"/>
      <c r="D37233" s="57"/>
      <c r="E37233" s="62"/>
    </row>
    <row r="37234">
      <c r="A37234" s="61"/>
      <c r="B37234" s="61"/>
      <c r="C37234" s="61"/>
      <c r="D37234" s="57"/>
      <c r="E37234" s="62"/>
    </row>
    <row r="37235">
      <c r="A37235" s="61"/>
      <c r="B37235" s="61"/>
      <c r="C37235" s="61"/>
      <c r="D37235" s="57"/>
      <c r="E37235" s="62"/>
    </row>
    <row r="37236">
      <c r="A37236" s="61"/>
      <c r="B37236" s="61"/>
      <c r="C37236" s="61"/>
      <c r="D37236" s="57"/>
      <c r="E37236" s="62"/>
    </row>
    <row r="37237">
      <c r="A37237" s="61"/>
      <c r="B37237" s="61"/>
      <c r="C37237" s="61"/>
      <c r="D37237" s="57"/>
      <c r="E37237" s="62"/>
    </row>
    <row r="37238">
      <c r="A37238" s="61"/>
      <c r="B37238" s="61"/>
      <c r="C37238" s="61"/>
      <c r="D37238" s="57"/>
      <c r="E37238" s="62"/>
    </row>
    <row r="37239">
      <c r="A37239" s="61"/>
      <c r="B37239" s="61"/>
      <c r="C37239" s="61"/>
      <c r="D37239" s="57"/>
      <c r="E37239" s="62"/>
    </row>
    <row r="37240">
      <c r="A37240" s="61"/>
      <c r="B37240" s="61"/>
      <c r="C37240" s="61"/>
      <c r="D37240" s="57"/>
      <c r="E37240" s="62"/>
    </row>
    <row r="37241">
      <c r="A37241" s="61"/>
      <c r="B37241" s="61"/>
      <c r="C37241" s="61"/>
      <c r="D37241" s="57"/>
      <c r="E37241" s="62"/>
    </row>
    <row r="37242">
      <c r="A37242" s="61"/>
      <c r="B37242" s="61"/>
      <c r="C37242" s="61"/>
      <c r="D37242" s="57"/>
      <c r="E37242" s="62"/>
    </row>
    <row r="37243">
      <c r="A37243" s="61"/>
      <c r="B37243" s="61"/>
      <c r="C37243" s="61"/>
      <c r="D37243" s="57"/>
      <c r="E37243" s="62"/>
    </row>
    <row r="37244">
      <c r="A37244" s="61"/>
      <c r="B37244" s="61"/>
      <c r="C37244" s="61"/>
      <c r="D37244" s="57"/>
      <c r="E37244" s="62"/>
    </row>
    <row r="37245">
      <c r="A37245" s="61"/>
      <c r="B37245" s="61"/>
      <c r="C37245" s="61"/>
      <c r="D37245" s="57"/>
      <c r="E37245" s="62"/>
    </row>
    <row r="37246">
      <c r="A37246" s="61"/>
      <c r="B37246" s="61"/>
      <c r="C37246" s="61"/>
      <c r="D37246" s="57"/>
      <c r="E37246" s="62"/>
    </row>
    <row r="37247">
      <c r="A37247" s="61"/>
      <c r="B37247" s="61"/>
      <c r="C37247" s="61"/>
      <c r="D37247" s="57"/>
      <c r="E37247" s="62"/>
    </row>
    <row r="37248">
      <c r="A37248" s="61"/>
      <c r="B37248" s="61"/>
      <c r="C37248" s="61"/>
      <c r="D37248" s="57"/>
      <c r="E37248" s="62"/>
    </row>
    <row r="37249">
      <c r="A37249" s="61"/>
      <c r="B37249" s="61"/>
      <c r="C37249" s="61"/>
      <c r="D37249" s="57"/>
      <c r="E37249" s="62"/>
    </row>
    <row r="37250">
      <c r="A37250" s="61"/>
      <c r="B37250" s="61"/>
      <c r="C37250" s="61"/>
      <c r="D37250" s="57"/>
      <c r="E37250" s="62"/>
    </row>
    <row r="37251">
      <c r="A37251" s="61"/>
      <c r="B37251" s="61"/>
      <c r="C37251" s="61"/>
      <c r="D37251" s="57"/>
      <c r="E37251" s="62"/>
    </row>
    <row r="37252">
      <c r="A37252" s="61"/>
      <c r="B37252" s="61"/>
      <c r="C37252" s="61"/>
      <c r="D37252" s="57"/>
      <c r="E37252" s="62"/>
    </row>
    <row r="37253">
      <c r="A37253" s="61"/>
      <c r="B37253" s="61"/>
      <c r="C37253" s="61"/>
      <c r="D37253" s="57"/>
      <c r="E37253" s="62"/>
    </row>
    <row r="37254">
      <c r="A37254" s="61"/>
      <c r="B37254" s="61"/>
      <c r="C37254" s="61"/>
      <c r="D37254" s="57"/>
      <c r="E37254" s="62"/>
    </row>
    <row r="37255">
      <c r="A37255" s="61"/>
      <c r="B37255" s="61"/>
      <c r="C37255" s="61"/>
      <c r="D37255" s="57"/>
      <c r="E37255" s="62"/>
    </row>
    <row r="37256">
      <c r="A37256" s="61"/>
      <c r="B37256" s="61"/>
      <c r="C37256" s="61"/>
      <c r="D37256" s="57"/>
      <c r="E37256" s="62"/>
    </row>
    <row r="37257">
      <c r="A37257" s="61"/>
      <c r="B37257" s="61"/>
      <c r="C37257" s="61"/>
      <c r="D37257" s="57"/>
      <c r="E37257" s="62"/>
    </row>
    <row r="37258">
      <c r="A37258" s="61"/>
      <c r="B37258" s="61"/>
      <c r="C37258" s="61"/>
      <c r="D37258" s="57"/>
      <c r="E37258" s="62"/>
    </row>
    <row r="37259">
      <c r="A37259" s="61"/>
      <c r="B37259" s="61"/>
      <c r="C37259" s="61"/>
      <c r="D37259" s="57"/>
      <c r="E37259" s="62"/>
    </row>
    <row r="37260">
      <c r="A37260" s="61"/>
      <c r="B37260" s="61"/>
      <c r="C37260" s="61"/>
      <c r="D37260" s="57"/>
      <c r="E37260" s="62"/>
    </row>
    <row r="37261">
      <c r="A37261" s="61"/>
      <c r="B37261" s="61"/>
      <c r="C37261" s="61"/>
      <c r="D37261" s="57"/>
      <c r="E37261" s="62"/>
    </row>
    <row r="37262">
      <c r="A37262" s="61"/>
      <c r="B37262" s="61"/>
      <c r="C37262" s="61"/>
      <c r="D37262" s="57"/>
      <c r="E37262" s="62"/>
    </row>
    <row r="37263">
      <c r="A37263" s="61"/>
      <c r="B37263" s="61"/>
      <c r="C37263" s="61"/>
      <c r="D37263" s="57"/>
      <c r="E37263" s="62"/>
    </row>
    <row r="37264">
      <c r="A37264" s="61"/>
      <c r="B37264" s="61"/>
      <c r="C37264" s="61"/>
      <c r="D37264" s="57"/>
      <c r="E37264" s="62"/>
    </row>
    <row r="37265">
      <c r="A37265" s="61"/>
      <c r="B37265" s="61"/>
      <c r="C37265" s="61"/>
      <c r="D37265" s="57"/>
      <c r="E37265" s="62"/>
    </row>
    <row r="37266">
      <c r="A37266" s="61"/>
      <c r="B37266" s="61"/>
      <c r="C37266" s="61"/>
      <c r="D37266" s="57"/>
      <c r="E37266" s="62"/>
    </row>
    <row r="37267">
      <c r="A37267" s="61"/>
      <c r="B37267" s="61"/>
      <c r="C37267" s="61"/>
      <c r="D37267" s="57"/>
      <c r="E37267" s="62"/>
    </row>
    <row r="37268">
      <c r="A37268" s="61"/>
      <c r="B37268" s="61"/>
      <c r="C37268" s="61"/>
      <c r="D37268" s="57"/>
      <c r="E37268" s="62"/>
    </row>
    <row r="37269">
      <c r="A37269" s="61"/>
      <c r="B37269" s="61"/>
      <c r="C37269" s="61"/>
      <c r="D37269" s="57"/>
      <c r="E37269" s="62"/>
    </row>
    <row r="37270">
      <c r="A37270" s="61"/>
      <c r="B37270" s="61"/>
      <c r="C37270" s="61"/>
      <c r="D37270" s="57"/>
      <c r="E37270" s="62"/>
    </row>
    <row r="37271">
      <c r="A37271" s="61"/>
      <c r="B37271" s="61"/>
      <c r="C37271" s="61"/>
      <c r="D37271" s="57"/>
      <c r="E37271" s="62"/>
    </row>
    <row r="37272">
      <c r="A37272" s="61"/>
      <c r="B37272" s="61"/>
      <c r="C37272" s="61"/>
      <c r="D37272" s="57"/>
      <c r="E37272" s="62"/>
    </row>
    <row r="37273">
      <c r="A37273" s="61"/>
      <c r="B37273" s="61"/>
      <c r="C37273" s="61"/>
      <c r="D37273" s="57"/>
      <c r="E37273" s="62"/>
    </row>
    <row r="37274">
      <c r="A37274" s="61"/>
      <c r="B37274" s="61"/>
      <c r="C37274" s="61"/>
      <c r="D37274" s="57"/>
      <c r="E37274" s="62"/>
    </row>
    <row r="37275">
      <c r="A37275" s="61"/>
      <c r="B37275" s="61"/>
      <c r="C37275" s="61"/>
      <c r="D37275" s="57"/>
      <c r="E37275" s="62"/>
    </row>
    <row r="37276">
      <c r="A37276" s="61"/>
      <c r="B37276" s="61"/>
      <c r="C37276" s="61"/>
      <c r="D37276" s="57"/>
      <c r="E37276" s="62"/>
    </row>
    <row r="37277">
      <c r="A37277" s="61"/>
      <c r="B37277" s="61"/>
      <c r="C37277" s="61"/>
      <c r="D37277" s="57"/>
      <c r="E37277" s="62"/>
    </row>
    <row r="37278">
      <c r="A37278" s="61"/>
      <c r="B37278" s="61"/>
      <c r="C37278" s="61"/>
      <c r="D37278" s="57"/>
      <c r="E37278" s="62"/>
    </row>
    <row r="37279">
      <c r="A37279" s="61"/>
      <c r="B37279" s="61"/>
      <c r="C37279" s="61"/>
      <c r="D37279" s="57"/>
      <c r="E37279" s="62"/>
    </row>
    <row r="37280">
      <c r="A37280" s="61"/>
      <c r="B37280" s="61"/>
      <c r="C37280" s="61"/>
      <c r="D37280" s="57"/>
      <c r="E37280" s="62"/>
    </row>
    <row r="37281">
      <c r="A37281" s="61"/>
      <c r="B37281" s="61"/>
      <c r="C37281" s="61"/>
      <c r="D37281" s="57"/>
      <c r="E37281" s="62"/>
    </row>
    <row r="37282">
      <c r="A37282" s="61"/>
      <c r="B37282" s="61"/>
      <c r="C37282" s="61"/>
      <c r="D37282" s="57"/>
      <c r="E37282" s="62"/>
    </row>
    <row r="37283">
      <c r="A37283" s="61"/>
      <c r="B37283" s="61"/>
      <c r="C37283" s="61"/>
      <c r="D37283" s="57"/>
      <c r="E37283" s="62"/>
    </row>
    <row r="37284">
      <c r="A37284" s="61"/>
      <c r="B37284" s="61"/>
      <c r="C37284" s="61"/>
      <c r="D37284" s="57"/>
      <c r="E37284" s="62"/>
    </row>
    <row r="37285">
      <c r="A37285" s="61"/>
      <c r="B37285" s="61"/>
      <c r="C37285" s="61"/>
      <c r="D37285" s="57"/>
      <c r="E37285" s="62"/>
    </row>
    <row r="37286">
      <c r="A37286" s="61"/>
      <c r="B37286" s="61"/>
      <c r="C37286" s="61"/>
      <c r="D37286" s="57"/>
      <c r="E37286" s="62"/>
    </row>
    <row r="37287">
      <c r="A37287" s="61"/>
      <c r="B37287" s="61"/>
      <c r="C37287" s="61"/>
      <c r="D37287" s="57"/>
      <c r="E37287" s="62"/>
    </row>
    <row r="37288">
      <c r="A37288" s="61"/>
      <c r="B37288" s="61"/>
      <c r="C37288" s="61"/>
      <c r="D37288" s="57"/>
      <c r="E37288" s="62"/>
    </row>
    <row r="37289">
      <c r="A37289" s="61"/>
      <c r="B37289" s="61"/>
      <c r="C37289" s="61"/>
      <c r="D37289" s="57"/>
      <c r="E37289" s="62"/>
    </row>
    <row r="37290">
      <c r="A37290" s="61"/>
      <c r="B37290" s="61"/>
      <c r="C37290" s="61"/>
      <c r="D37290" s="57"/>
      <c r="E37290" s="62"/>
    </row>
    <row r="37291">
      <c r="A37291" s="61"/>
      <c r="B37291" s="61"/>
      <c r="C37291" s="61"/>
      <c r="D37291" s="57"/>
      <c r="E37291" s="62"/>
    </row>
    <row r="37292">
      <c r="A37292" s="61"/>
      <c r="B37292" s="61"/>
      <c r="C37292" s="61"/>
      <c r="D37292" s="57"/>
      <c r="E37292" s="62"/>
    </row>
    <row r="37293">
      <c r="A37293" s="61"/>
      <c r="B37293" s="61"/>
      <c r="C37293" s="61"/>
      <c r="D37293" s="57"/>
      <c r="E37293" s="62"/>
    </row>
    <row r="37294">
      <c r="A37294" s="61"/>
      <c r="B37294" s="61"/>
      <c r="C37294" s="61"/>
      <c r="D37294" s="57"/>
      <c r="E37294" s="62"/>
    </row>
    <row r="37295">
      <c r="A37295" s="61"/>
      <c r="B37295" s="61"/>
      <c r="C37295" s="61"/>
      <c r="D37295" s="57"/>
      <c r="E37295" s="62"/>
    </row>
    <row r="37296">
      <c r="A37296" s="61"/>
      <c r="B37296" s="61"/>
      <c r="C37296" s="61"/>
      <c r="D37296" s="57"/>
      <c r="E37296" s="62"/>
    </row>
    <row r="37297">
      <c r="A37297" s="61"/>
      <c r="B37297" s="61"/>
      <c r="C37297" s="61"/>
      <c r="D37297" s="57"/>
      <c r="E37297" s="62"/>
    </row>
    <row r="37298">
      <c r="A37298" s="61"/>
      <c r="B37298" s="61"/>
      <c r="C37298" s="61"/>
      <c r="D37298" s="57"/>
      <c r="E37298" s="62"/>
    </row>
    <row r="37299">
      <c r="A37299" s="61"/>
      <c r="B37299" s="61"/>
      <c r="C37299" s="61"/>
      <c r="D37299" s="57"/>
      <c r="E37299" s="62"/>
    </row>
    <row r="37300">
      <c r="A37300" s="61"/>
      <c r="B37300" s="61"/>
      <c r="C37300" s="61"/>
      <c r="D37300" s="57"/>
      <c r="E37300" s="62"/>
    </row>
    <row r="37301">
      <c r="A37301" s="61"/>
      <c r="B37301" s="61"/>
      <c r="C37301" s="61"/>
      <c r="D37301" s="57"/>
      <c r="E37301" s="62"/>
    </row>
    <row r="37302">
      <c r="A37302" s="61"/>
      <c r="B37302" s="61"/>
      <c r="C37302" s="61"/>
      <c r="D37302" s="57"/>
      <c r="E37302" s="62"/>
    </row>
    <row r="37303">
      <c r="A37303" s="61"/>
      <c r="B37303" s="61"/>
      <c r="C37303" s="61"/>
      <c r="D37303" s="57"/>
      <c r="E37303" s="62"/>
    </row>
    <row r="37304">
      <c r="A37304" s="61"/>
      <c r="B37304" s="61"/>
      <c r="C37304" s="61"/>
      <c r="D37304" s="57"/>
      <c r="E37304" s="62"/>
    </row>
    <row r="37305">
      <c r="A37305" s="61"/>
      <c r="B37305" s="61"/>
      <c r="C37305" s="61"/>
      <c r="D37305" s="57"/>
      <c r="E37305" s="62"/>
    </row>
    <row r="37306">
      <c r="A37306" s="61"/>
      <c r="B37306" s="61"/>
      <c r="C37306" s="61"/>
      <c r="D37306" s="57"/>
      <c r="E37306" s="62"/>
    </row>
    <row r="37307">
      <c r="A37307" s="61"/>
      <c r="B37307" s="61"/>
      <c r="C37307" s="61"/>
      <c r="D37307" s="57"/>
      <c r="E37307" s="62"/>
    </row>
    <row r="37308">
      <c r="A37308" s="61"/>
      <c r="B37308" s="61"/>
      <c r="C37308" s="61"/>
      <c r="D37308" s="57"/>
      <c r="E37308" s="62"/>
    </row>
    <row r="37309">
      <c r="A37309" s="61"/>
      <c r="B37309" s="61"/>
      <c r="C37309" s="61"/>
      <c r="D37309" s="57"/>
      <c r="E37309" s="62"/>
    </row>
    <row r="37310">
      <c r="A37310" s="61"/>
      <c r="B37310" s="61"/>
      <c r="C37310" s="61"/>
      <c r="D37310" s="57"/>
      <c r="E37310" s="62"/>
    </row>
    <row r="37311">
      <c r="A37311" s="61"/>
      <c r="B37311" s="61"/>
      <c r="C37311" s="61"/>
      <c r="D37311" s="57"/>
      <c r="E37311" s="62"/>
    </row>
    <row r="37312">
      <c r="A37312" s="61"/>
      <c r="B37312" s="61"/>
      <c r="C37312" s="61"/>
      <c r="D37312" s="57"/>
      <c r="E37312" s="62"/>
    </row>
    <row r="37313">
      <c r="A37313" s="61"/>
      <c r="B37313" s="61"/>
      <c r="C37313" s="61"/>
      <c r="D37313" s="57"/>
      <c r="E37313" s="62"/>
    </row>
    <row r="37314">
      <c r="A37314" s="61"/>
      <c r="B37314" s="61"/>
      <c r="C37314" s="61"/>
      <c r="D37314" s="57"/>
      <c r="E37314" s="62"/>
    </row>
    <row r="37315">
      <c r="A37315" s="61"/>
      <c r="B37315" s="61"/>
      <c r="C37315" s="61"/>
      <c r="D37315" s="57"/>
      <c r="E37315" s="62"/>
    </row>
    <row r="37316">
      <c r="A37316" s="61"/>
      <c r="B37316" s="61"/>
      <c r="C37316" s="61"/>
      <c r="D37316" s="57"/>
      <c r="E37316" s="62"/>
    </row>
    <row r="37317">
      <c r="A37317" s="61"/>
      <c r="B37317" s="61"/>
      <c r="C37317" s="61"/>
      <c r="D37317" s="57"/>
      <c r="E37317" s="62"/>
    </row>
    <row r="37318">
      <c r="A37318" s="61"/>
      <c r="B37318" s="61"/>
      <c r="C37318" s="61"/>
      <c r="D37318" s="57"/>
      <c r="E37318" s="62"/>
    </row>
    <row r="37319">
      <c r="A37319" s="61"/>
      <c r="B37319" s="61"/>
      <c r="C37319" s="61"/>
      <c r="D37319" s="57"/>
      <c r="E37319" s="62"/>
    </row>
    <row r="37320">
      <c r="A37320" s="61"/>
      <c r="B37320" s="61"/>
      <c r="C37320" s="61"/>
      <c r="D37320" s="57"/>
      <c r="E37320" s="62"/>
    </row>
    <row r="37321">
      <c r="A37321" s="61"/>
      <c r="B37321" s="61"/>
      <c r="C37321" s="61"/>
      <c r="D37321" s="57"/>
      <c r="E37321" s="62"/>
    </row>
    <row r="37322">
      <c r="A37322" s="61"/>
      <c r="B37322" s="61"/>
      <c r="C37322" s="61"/>
      <c r="D37322" s="57"/>
      <c r="E37322" s="62"/>
    </row>
    <row r="37323">
      <c r="A37323" s="61"/>
      <c r="B37323" s="61"/>
      <c r="C37323" s="61"/>
      <c r="D37323" s="57"/>
      <c r="E37323" s="62"/>
    </row>
    <row r="37324">
      <c r="A37324" s="61"/>
      <c r="B37324" s="61"/>
      <c r="C37324" s="61"/>
      <c r="D37324" s="57"/>
      <c r="E37324" s="62"/>
    </row>
    <row r="37325">
      <c r="A37325" s="61"/>
      <c r="B37325" s="61"/>
      <c r="C37325" s="61"/>
      <c r="D37325" s="57"/>
      <c r="E37325" s="62"/>
    </row>
    <row r="37326">
      <c r="A37326" s="61"/>
      <c r="B37326" s="61"/>
      <c r="C37326" s="61"/>
      <c r="D37326" s="57"/>
      <c r="E37326" s="62"/>
    </row>
    <row r="37327">
      <c r="A37327" s="61"/>
      <c r="B37327" s="61"/>
      <c r="C37327" s="61"/>
      <c r="D37327" s="57"/>
      <c r="E37327" s="62"/>
    </row>
    <row r="37328">
      <c r="A37328" s="61"/>
      <c r="B37328" s="61"/>
      <c r="C37328" s="61"/>
      <c r="D37328" s="57"/>
      <c r="E37328" s="62"/>
    </row>
    <row r="37329">
      <c r="A37329" s="61"/>
      <c r="B37329" s="61"/>
      <c r="C37329" s="61"/>
      <c r="D37329" s="57"/>
      <c r="E37329" s="62"/>
    </row>
    <row r="37330">
      <c r="A37330" s="61"/>
      <c r="B37330" s="61"/>
      <c r="C37330" s="61"/>
      <c r="D37330" s="57"/>
      <c r="E37330" s="62"/>
    </row>
    <row r="37331">
      <c r="A37331" s="61"/>
      <c r="B37331" s="61"/>
      <c r="C37331" s="61"/>
      <c r="D37331" s="57"/>
      <c r="E37331" s="62"/>
    </row>
    <row r="37332">
      <c r="A37332" s="61"/>
      <c r="B37332" s="61"/>
      <c r="C37332" s="61"/>
      <c r="D37332" s="57"/>
      <c r="E37332" s="62"/>
    </row>
    <row r="37333">
      <c r="A37333" s="61"/>
      <c r="B37333" s="61"/>
      <c r="C37333" s="61"/>
      <c r="D37333" s="57"/>
      <c r="E37333" s="62"/>
    </row>
    <row r="37334">
      <c r="A37334" s="61"/>
      <c r="B37334" s="61"/>
      <c r="C37334" s="61"/>
      <c r="D37334" s="57"/>
      <c r="E37334" s="62"/>
    </row>
    <row r="37335">
      <c r="A37335" s="61"/>
      <c r="B37335" s="61"/>
      <c r="C37335" s="61"/>
      <c r="D37335" s="57"/>
      <c r="E37335" s="62"/>
    </row>
    <row r="37336">
      <c r="A37336" s="61"/>
      <c r="B37336" s="61"/>
      <c r="C37336" s="61"/>
      <c r="D37336" s="57"/>
      <c r="E37336" s="62"/>
    </row>
    <row r="37337">
      <c r="A37337" s="61"/>
      <c r="B37337" s="61"/>
      <c r="C37337" s="61"/>
      <c r="D37337" s="57"/>
      <c r="E37337" s="62"/>
    </row>
    <row r="37338">
      <c r="A37338" s="61"/>
      <c r="B37338" s="61"/>
      <c r="C37338" s="61"/>
      <c r="D37338" s="57"/>
      <c r="E37338" s="62"/>
    </row>
    <row r="37339">
      <c r="A37339" s="61"/>
      <c r="B37339" s="61"/>
      <c r="C37339" s="61"/>
      <c r="D37339" s="57"/>
      <c r="E37339" s="62"/>
    </row>
    <row r="37340">
      <c r="A37340" s="61"/>
      <c r="B37340" s="61"/>
      <c r="C37340" s="61"/>
      <c r="D37340" s="57"/>
      <c r="E37340" s="62"/>
    </row>
    <row r="37341">
      <c r="A37341" s="61"/>
      <c r="B37341" s="61"/>
      <c r="C37341" s="61"/>
      <c r="D37341" s="57"/>
      <c r="E37341" s="62"/>
    </row>
    <row r="37342">
      <c r="A37342" s="61"/>
      <c r="B37342" s="61"/>
      <c r="C37342" s="61"/>
      <c r="D37342" s="57"/>
      <c r="E37342" s="62"/>
    </row>
    <row r="37343">
      <c r="A37343" s="61"/>
      <c r="B37343" s="61"/>
      <c r="C37343" s="61"/>
      <c r="D37343" s="57"/>
      <c r="E37343" s="62"/>
    </row>
    <row r="37344">
      <c r="A37344" s="61"/>
      <c r="B37344" s="61"/>
      <c r="C37344" s="61"/>
      <c r="D37344" s="57"/>
      <c r="E37344" s="62"/>
    </row>
    <row r="37345">
      <c r="A37345" s="61"/>
      <c r="B37345" s="61"/>
      <c r="C37345" s="61"/>
      <c r="D37345" s="57"/>
      <c r="E37345" s="62"/>
    </row>
    <row r="37346">
      <c r="A37346" s="61"/>
      <c r="B37346" s="61"/>
      <c r="C37346" s="61"/>
      <c r="D37346" s="57"/>
      <c r="E37346" s="62"/>
    </row>
    <row r="37347">
      <c r="A37347" s="61"/>
      <c r="B37347" s="61"/>
      <c r="C37347" s="61"/>
      <c r="D37347" s="57"/>
      <c r="E37347" s="62"/>
    </row>
    <row r="37348">
      <c r="A37348" s="61"/>
      <c r="B37348" s="61"/>
      <c r="C37348" s="61"/>
      <c r="D37348" s="57"/>
      <c r="E37348" s="62"/>
    </row>
    <row r="37349">
      <c r="A37349" s="61"/>
      <c r="B37349" s="61"/>
      <c r="C37349" s="61"/>
      <c r="D37349" s="57"/>
      <c r="E37349" s="62"/>
    </row>
    <row r="37350">
      <c r="A37350" s="61"/>
      <c r="B37350" s="61"/>
      <c r="C37350" s="61"/>
      <c r="D37350" s="57"/>
      <c r="E37350" s="62"/>
    </row>
    <row r="37351">
      <c r="A37351" s="61"/>
      <c r="B37351" s="61"/>
      <c r="C37351" s="61"/>
      <c r="D37351" s="57"/>
      <c r="E37351" s="62"/>
    </row>
    <row r="37352">
      <c r="A37352" s="61"/>
      <c r="B37352" s="61"/>
      <c r="C37352" s="61"/>
      <c r="D37352" s="57"/>
      <c r="E37352" s="62"/>
    </row>
    <row r="37353">
      <c r="A37353" s="61"/>
      <c r="B37353" s="61"/>
      <c r="C37353" s="61"/>
      <c r="D37353" s="57"/>
      <c r="E37353" s="62"/>
    </row>
    <row r="37354">
      <c r="A37354" s="61"/>
      <c r="B37354" s="61"/>
      <c r="C37354" s="61"/>
      <c r="D37354" s="57"/>
      <c r="E37354" s="62"/>
    </row>
    <row r="37355">
      <c r="A37355" s="61"/>
      <c r="B37355" s="61"/>
      <c r="C37355" s="61"/>
      <c r="D37355" s="57"/>
      <c r="E37355" s="62"/>
    </row>
    <row r="37356">
      <c r="A37356" s="61"/>
      <c r="B37356" s="61"/>
      <c r="C37356" s="61"/>
      <c r="D37356" s="57"/>
      <c r="E37356" s="62"/>
    </row>
    <row r="37357">
      <c r="A37357" s="61"/>
      <c r="B37357" s="61"/>
      <c r="C37357" s="61"/>
      <c r="D37357" s="57"/>
      <c r="E37357" s="62"/>
    </row>
    <row r="37358">
      <c r="A37358" s="61"/>
      <c r="B37358" s="61"/>
      <c r="C37358" s="61"/>
      <c r="D37358" s="57"/>
      <c r="E37358" s="62"/>
    </row>
    <row r="37359">
      <c r="A37359" s="61"/>
      <c r="B37359" s="61"/>
      <c r="C37359" s="61"/>
      <c r="D37359" s="57"/>
      <c r="E37359" s="62"/>
    </row>
    <row r="37360">
      <c r="A37360" s="61"/>
      <c r="B37360" s="61"/>
      <c r="C37360" s="61"/>
      <c r="D37360" s="57"/>
      <c r="E37360" s="62"/>
    </row>
    <row r="37361">
      <c r="A37361" s="61"/>
      <c r="B37361" s="61"/>
      <c r="C37361" s="61"/>
      <c r="D37361" s="57"/>
      <c r="E37361" s="62"/>
    </row>
    <row r="37362">
      <c r="A37362" s="61"/>
      <c r="B37362" s="61"/>
      <c r="C37362" s="61"/>
      <c r="D37362" s="57"/>
      <c r="E37362" s="62"/>
    </row>
    <row r="37363">
      <c r="A37363" s="61"/>
      <c r="B37363" s="61"/>
      <c r="C37363" s="61"/>
      <c r="D37363" s="57"/>
      <c r="E37363" s="62"/>
    </row>
    <row r="37364">
      <c r="A37364" s="61"/>
      <c r="B37364" s="61"/>
      <c r="C37364" s="61"/>
      <c r="D37364" s="57"/>
      <c r="E37364" s="62"/>
    </row>
    <row r="37365">
      <c r="A37365" s="61"/>
      <c r="B37365" s="61"/>
      <c r="C37365" s="61"/>
      <c r="D37365" s="57"/>
      <c r="E37365" s="62"/>
    </row>
    <row r="37366">
      <c r="A37366" s="61"/>
      <c r="B37366" s="61"/>
      <c r="C37366" s="61"/>
      <c r="D37366" s="57"/>
      <c r="E37366" s="62"/>
    </row>
    <row r="37367">
      <c r="A37367" s="61"/>
      <c r="B37367" s="61"/>
      <c r="C37367" s="61"/>
      <c r="D37367" s="57"/>
      <c r="E37367" s="62"/>
    </row>
    <row r="37368">
      <c r="A37368" s="61"/>
      <c r="B37368" s="61"/>
      <c r="C37368" s="61"/>
      <c r="D37368" s="57"/>
      <c r="E37368" s="62"/>
    </row>
    <row r="37369">
      <c r="A37369" s="61"/>
      <c r="B37369" s="61"/>
      <c r="C37369" s="61"/>
      <c r="D37369" s="57"/>
      <c r="E37369" s="62"/>
    </row>
    <row r="37370">
      <c r="A37370" s="61"/>
      <c r="B37370" s="61"/>
      <c r="C37370" s="61"/>
      <c r="D37370" s="57"/>
      <c r="E37370" s="62"/>
    </row>
    <row r="37371">
      <c r="A37371" s="61"/>
      <c r="B37371" s="61"/>
      <c r="C37371" s="61"/>
      <c r="D37371" s="57"/>
      <c r="E37371" s="62"/>
    </row>
    <row r="37372">
      <c r="A37372" s="61"/>
      <c r="B37372" s="61"/>
      <c r="C37372" s="61"/>
      <c r="D37372" s="57"/>
      <c r="E37372" s="62"/>
    </row>
    <row r="37373">
      <c r="A37373" s="61"/>
      <c r="B37373" s="61"/>
      <c r="C37373" s="61"/>
      <c r="D37373" s="57"/>
      <c r="E37373" s="62"/>
    </row>
    <row r="37374">
      <c r="A37374" s="61"/>
      <c r="B37374" s="61"/>
      <c r="C37374" s="61"/>
      <c r="D37374" s="57"/>
      <c r="E37374" s="62"/>
    </row>
    <row r="37375">
      <c r="A37375" s="61"/>
      <c r="B37375" s="61"/>
      <c r="C37375" s="61"/>
      <c r="D37375" s="57"/>
      <c r="E37375" s="62"/>
    </row>
    <row r="37376">
      <c r="A37376" s="61"/>
      <c r="B37376" s="61"/>
      <c r="C37376" s="61"/>
      <c r="D37376" s="57"/>
      <c r="E37376" s="62"/>
    </row>
    <row r="37377">
      <c r="A37377" s="61"/>
      <c r="B37377" s="61"/>
      <c r="C37377" s="61"/>
      <c r="D37377" s="57"/>
      <c r="E37377" s="62"/>
    </row>
    <row r="37378">
      <c r="A37378" s="61"/>
      <c r="B37378" s="61"/>
      <c r="C37378" s="61"/>
      <c r="D37378" s="57"/>
      <c r="E37378" s="62"/>
    </row>
    <row r="37379">
      <c r="A37379" s="61"/>
      <c r="B37379" s="61"/>
      <c r="C37379" s="61"/>
      <c r="D37379" s="57"/>
      <c r="E37379" s="62"/>
    </row>
    <row r="37380">
      <c r="A37380" s="61"/>
      <c r="B37380" s="61"/>
      <c r="C37380" s="61"/>
      <c r="D37380" s="57"/>
      <c r="E37380" s="62"/>
    </row>
    <row r="37381">
      <c r="A37381" s="61"/>
      <c r="B37381" s="61"/>
      <c r="C37381" s="61"/>
      <c r="D37381" s="57"/>
      <c r="E37381" s="62"/>
    </row>
    <row r="37382">
      <c r="A37382" s="61"/>
      <c r="B37382" s="61"/>
      <c r="C37382" s="61"/>
      <c r="D37382" s="57"/>
      <c r="E37382" s="62"/>
    </row>
    <row r="37383">
      <c r="A37383" s="61"/>
      <c r="B37383" s="61"/>
      <c r="C37383" s="61"/>
      <c r="D37383" s="57"/>
      <c r="E37383" s="62"/>
    </row>
    <row r="37384">
      <c r="A37384" s="61"/>
      <c r="B37384" s="61"/>
      <c r="C37384" s="61"/>
      <c r="D37384" s="57"/>
      <c r="E37384" s="62"/>
    </row>
    <row r="37385">
      <c r="A37385" s="61"/>
      <c r="B37385" s="61"/>
      <c r="C37385" s="61"/>
      <c r="D37385" s="57"/>
      <c r="E37385" s="62"/>
    </row>
    <row r="37386">
      <c r="A37386" s="61"/>
      <c r="B37386" s="61"/>
      <c r="C37386" s="61"/>
      <c r="D37386" s="57"/>
      <c r="E37386" s="62"/>
    </row>
    <row r="37387">
      <c r="A37387" s="61"/>
      <c r="B37387" s="61"/>
      <c r="C37387" s="61"/>
      <c r="D37387" s="57"/>
      <c r="E37387" s="62"/>
    </row>
    <row r="37388">
      <c r="A37388" s="61"/>
      <c r="B37388" s="61"/>
      <c r="C37388" s="61"/>
      <c r="D37388" s="57"/>
      <c r="E37388" s="62"/>
    </row>
    <row r="37389">
      <c r="A37389" s="61"/>
      <c r="B37389" s="61"/>
      <c r="C37389" s="61"/>
      <c r="D37389" s="57"/>
      <c r="E37389" s="62"/>
    </row>
    <row r="37390">
      <c r="A37390" s="61"/>
      <c r="B37390" s="61"/>
      <c r="C37390" s="61"/>
      <c r="D37390" s="57"/>
      <c r="E37390" s="62"/>
    </row>
    <row r="37391">
      <c r="A37391" s="61"/>
      <c r="B37391" s="61"/>
      <c r="C37391" s="61"/>
      <c r="D37391" s="57"/>
      <c r="E37391" s="62"/>
    </row>
    <row r="37392">
      <c r="A37392" s="61"/>
      <c r="B37392" s="61"/>
      <c r="C37392" s="61"/>
      <c r="D37392" s="57"/>
      <c r="E37392" s="62"/>
    </row>
    <row r="37393">
      <c r="A37393" s="61"/>
      <c r="B37393" s="61"/>
      <c r="C37393" s="61"/>
      <c r="D37393" s="57"/>
      <c r="E37393" s="62"/>
    </row>
    <row r="37394">
      <c r="A37394" s="61"/>
      <c r="B37394" s="61"/>
      <c r="C37394" s="61"/>
      <c r="D37394" s="57"/>
      <c r="E37394" s="62"/>
    </row>
    <row r="37395">
      <c r="A37395" s="61"/>
      <c r="B37395" s="61"/>
      <c r="C37395" s="61"/>
      <c r="D37395" s="57"/>
      <c r="E37395" s="62"/>
    </row>
    <row r="37396">
      <c r="A37396" s="61"/>
      <c r="B37396" s="61"/>
      <c r="C37396" s="61"/>
      <c r="D37396" s="57"/>
      <c r="E37396" s="62"/>
    </row>
    <row r="37397">
      <c r="A37397" s="61"/>
      <c r="B37397" s="61"/>
      <c r="C37397" s="61"/>
      <c r="D37397" s="57"/>
      <c r="E37397" s="62"/>
    </row>
    <row r="37398">
      <c r="A37398" s="61"/>
      <c r="B37398" s="61"/>
      <c r="C37398" s="61"/>
      <c r="D37398" s="57"/>
      <c r="E37398" s="62"/>
    </row>
    <row r="37399">
      <c r="A37399" s="61"/>
      <c r="B37399" s="61"/>
      <c r="C37399" s="61"/>
      <c r="D37399" s="57"/>
      <c r="E37399" s="62"/>
    </row>
    <row r="37400">
      <c r="A37400" s="61"/>
      <c r="B37400" s="61"/>
      <c r="C37400" s="61"/>
      <c r="D37400" s="57"/>
      <c r="E37400" s="62"/>
    </row>
    <row r="37401">
      <c r="A37401" s="61"/>
      <c r="B37401" s="61"/>
      <c r="C37401" s="61"/>
      <c r="D37401" s="57"/>
      <c r="E37401" s="62"/>
    </row>
    <row r="37402">
      <c r="A37402" s="61"/>
      <c r="B37402" s="61"/>
      <c r="C37402" s="61"/>
      <c r="D37402" s="57"/>
      <c r="E37402" s="62"/>
    </row>
    <row r="37403">
      <c r="A37403" s="61"/>
      <c r="B37403" s="61"/>
      <c r="C37403" s="61"/>
      <c r="D37403" s="57"/>
      <c r="E37403" s="62"/>
    </row>
    <row r="37404">
      <c r="A37404" s="61"/>
      <c r="B37404" s="61"/>
      <c r="C37404" s="61"/>
      <c r="D37404" s="57"/>
      <c r="E37404" s="62"/>
    </row>
    <row r="37405">
      <c r="A37405" s="61"/>
      <c r="B37405" s="61"/>
      <c r="C37405" s="61"/>
      <c r="D37405" s="57"/>
      <c r="E37405" s="62"/>
    </row>
    <row r="37406">
      <c r="A37406" s="61"/>
      <c r="B37406" s="61"/>
      <c r="C37406" s="61"/>
      <c r="D37406" s="57"/>
      <c r="E37406" s="62"/>
    </row>
    <row r="37407">
      <c r="A37407" s="61"/>
      <c r="B37407" s="61"/>
      <c r="C37407" s="61"/>
      <c r="D37407" s="57"/>
      <c r="E37407" s="62"/>
    </row>
    <row r="37408">
      <c r="A37408" s="61"/>
      <c r="B37408" s="61"/>
      <c r="C37408" s="61"/>
      <c r="D37408" s="57"/>
      <c r="E37408" s="62"/>
    </row>
    <row r="37409">
      <c r="A37409" s="61"/>
      <c r="B37409" s="61"/>
      <c r="C37409" s="61"/>
      <c r="D37409" s="57"/>
      <c r="E37409" s="62"/>
    </row>
    <row r="37410">
      <c r="A37410" s="61"/>
      <c r="B37410" s="61"/>
      <c r="C37410" s="61"/>
      <c r="D37410" s="57"/>
      <c r="E37410" s="62"/>
    </row>
    <row r="37411">
      <c r="A37411" s="61"/>
      <c r="B37411" s="61"/>
      <c r="C37411" s="61"/>
      <c r="D37411" s="57"/>
      <c r="E37411" s="62"/>
    </row>
    <row r="37412">
      <c r="A37412" s="61"/>
      <c r="B37412" s="61"/>
      <c r="C37412" s="61"/>
      <c r="D37412" s="57"/>
      <c r="E37412" s="62"/>
    </row>
    <row r="37413">
      <c r="A37413" s="61"/>
      <c r="B37413" s="61"/>
      <c r="C37413" s="61"/>
      <c r="D37413" s="57"/>
      <c r="E37413" s="62"/>
    </row>
    <row r="37414">
      <c r="A37414" s="61"/>
      <c r="B37414" s="61"/>
      <c r="C37414" s="61"/>
      <c r="D37414" s="57"/>
      <c r="E37414" s="62"/>
    </row>
    <row r="37415">
      <c r="A37415" s="61"/>
      <c r="B37415" s="61"/>
      <c r="C37415" s="61"/>
      <c r="D37415" s="57"/>
      <c r="E37415" s="62"/>
    </row>
    <row r="37416">
      <c r="A37416" s="61"/>
      <c r="B37416" s="61"/>
      <c r="C37416" s="61"/>
      <c r="D37416" s="57"/>
      <c r="E37416" s="62"/>
    </row>
    <row r="37417">
      <c r="A37417" s="61"/>
      <c r="B37417" s="61"/>
      <c r="C37417" s="61"/>
      <c r="D37417" s="57"/>
      <c r="E37417" s="62"/>
    </row>
    <row r="37418">
      <c r="A37418" s="61"/>
      <c r="B37418" s="61"/>
      <c r="C37418" s="61"/>
      <c r="D37418" s="57"/>
      <c r="E37418" s="62"/>
    </row>
    <row r="37419">
      <c r="A37419" s="61"/>
      <c r="B37419" s="61"/>
      <c r="C37419" s="61"/>
      <c r="D37419" s="57"/>
      <c r="E37419" s="62"/>
    </row>
    <row r="37420">
      <c r="A37420" s="61"/>
      <c r="B37420" s="61"/>
      <c r="C37420" s="61"/>
      <c r="D37420" s="57"/>
      <c r="E37420" s="62"/>
    </row>
    <row r="37421">
      <c r="A37421" s="61"/>
      <c r="B37421" s="61"/>
      <c r="C37421" s="61"/>
      <c r="D37421" s="57"/>
      <c r="E37421" s="62"/>
    </row>
    <row r="37422">
      <c r="A37422" s="61"/>
      <c r="B37422" s="61"/>
      <c r="C37422" s="61"/>
      <c r="D37422" s="57"/>
      <c r="E37422" s="62"/>
    </row>
    <row r="37423">
      <c r="A37423" s="61"/>
      <c r="B37423" s="61"/>
      <c r="C37423" s="61"/>
      <c r="D37423" s="57"/>
      <c r="E37423" s="62"/>
    </row>
    <row r="37424">
      <c r="A37424" s="61"/>
      <c r="B37424" s="61"/>
      <c r="C37424" s="61"/>
      <c r="D37424" s="57"/>
      <c r="E37424" s="62"/>
    </row>
    <row r="37425">
      <c r="A37425" s="61"/>
      <c r="B37425" s="61"/>
      <c r="C37425" s="61"/>
      <c r="D37425" s="57"/>
      <c r="E37425" s="62"/>
    </row>
    <row r="37426">
      <c r="A37426" s="61"/>
      <c r="B37426" s="61"/>
      <c r="C37426" s="61"/>
      <c r="D37426" s="57"/>
      <c r="E37426" s="62"/>
    </row>
    <row r="37427">
      <c r="A37427" s="61"/>
      <c r="B37427" s="61"/>
      <c r="C37427" s="61"/>
      <c r="D37427" s="57"/>
      <c r="E37427" s="62"/>
    </row>
    <row r="37428">
      <c r="A37428" s="61"/>
      <c r="B37428" s="61"/>
      <c r="C37428" s="61"/>
      <c r="D37428" s="57"/>
      <c r="E37428" s="62"/>
    </row>
    <row r="37429">
      <c r="A37429" s="61"/>
      <c r="B37429" s="61"/>
      <c r="C37429" s="61"/>
      <c r="D37429" s="57"/>
      <c r="E37429" s="62"/>
    </row>
    <row r="37430">
      <c r="A37430" s="61"/>
      <c r="B37430" s="61"/>
      <c r="C37430" s="61"/>
      <c r="D37430" s="57"/>
      <c r="E37430" s="62"/>
    </row>
    <row r="37431">
      <c r="A37431" s="61"/>
      <c r="B37431" s="61"/>
      <c r="C37431" s="61"/>
      <c r="D37431" s="57"/>
      <c r="E37431" s="62"/>
    </row>
    <row r="37432">
      <c r="A37432" s="61"/>
      <c r="B37432" s="61"/>
      <c r="C37432" s="61"/>
      <c r="D37432" s="57"/>
      <c r="E37432" s="62"/>
    </row>
    <row r="37433">
      <c r="A37433" s="61"/>
      <c r="B37433" s="61"/>
      <c r="C37433" s="61"/>
      <c r="D37433" s="57"/>
      <c r="E37433" s="62"/>
    </row>
    <row r="37434">
      <c r="A37434" s="61"/>
      <c r="B37434" s="61"/>
      <c r="C37434" s="61"/>
      <c r="D37434" s="57"/>
      <c r="E37434" s="62"/>
    </row>
    <row r="37435">
      <c r="A37435" s="61"/>
      <c r="B37435" s="61"/>
      <c r="C37435" s="61"/>
      <c r="D37435" s="57"/>
      <c r="E37435" s="62"/>
    </row>
    <row r="37436">
      <c r="A37436" s="61"/>
      <c r="B37436" s="61"/>
      <c r="C37436" s="61"/>
      <c r="D37436" s="57"/>
      <c r="E37436" s="62"/>
    </row>
    <row r="37437">
      <c r="A37437" s="61"/>
      <c r="B37437" s="61"/>
      <c r="C37437" s="61"/>
      <c r="D37437" s="57"/>
      <c r="E37437" s="62"/>
    </row>
    <row r="37438">
      <c r="A37438" s="61"/>
      <c r="B37438" s="61"/>
      <c r="C37438" s="61"/>
      <c r="D37438" s="57"/>
      <c r="E37438" s="62"/>
    </row>
    <row r="37439">
      <c r="A37439" s="61"/>
      <c r="B37439" s="61"/>
      <c r="C37439" s="61"/>
      <c r="D37439" s="57"/>
      <c r="E37439" s="62"/>
    </row>
    <row r="37440">
      <c r="A37440" s="61"/>
      <c r="B37440" s="61"/>
      <c r="C37440" s="61"/>
      <c r="D37440" s="57"/>
      <c r="E37440" s="62"/>
    </row>
    <row r="37441">
      <c r="A37441" s="61"/>
      <c r="B37441" s="61"/>
      <c r="C37441" s="61"/>
      <c r="D37441" s="57"/>
      <c r="E37441" s="62"/>
    </row>
    <row r="37442">
      <c r="A37442" s="61"/>
      <c r="B37442" s="61"/>
      <c r="C37442" s="61"/>
      <c r="D37442" s="57"/>
      <c r="E37442" s="62"/>
    </row>
    <row r="37443">
      <c r="A37443" s="61"/>
      <c r="B37443" s="61"/>
      <c r="C37443" s="61"/>
      <c r="D37443" s="57"/>
      <c r="E37443" s="62"/>
    </row>
    <row r="37444">
      <c r="A37444" s="61"/>
      <c r="B37444" s="61"/>
      <c r="C37444" s="61"/>
      <c r="D37444" s="57"/>
      <c r="E37444" s="62"/>
    </row>
    <row r="37445">
      <c r="A37445" s="61"/>
      <c r="B37445" s="61"/>
      <c r="C37445" s="61"/>
      <c r="D37445" s="57"/>
      <c r="E37445" s="62"/>
    </row>
    <row r="37446">
      <c r="A37446" s="61"/>
      <c r="B37446" s="61"/>
      <c r="C37446" s="61"/>
      <c r="D37446" s="57"/>
      <c r="E37446" s="62"/>
    </row>
    <row r="37447">
      <c r="A37447" s="61"/>
      <c r="B37447" s="61"/>
      <c r="C37447" s="61"/>
      <c r="D37447" s="57"/>
      <c r="E37447" s="62"/>
    </row>
    <row r="37448">
      <c r="A37448" s="61"/>
      <c r="B37448" s="61"/>
      <c r="C37448" s="61"/>
      <c r="D37448" s="57"/>
      <c r="E37448" s="62"/>
    </row>
    <row r="37449">
      <c r="A37449" s="61"/>
      <c r="B37449" s="61"/>
      <c r="C37449" s="61"/>
      <c r="D37449" s="57"/>
      <c r="E37449" s="62"/>
    </row>
    <row r="37450">
      <c r="A37450" s="61"/>
      <c r="B37450" s="61"/>
      <c r="C37450" s="61"/>
      <c r="D37450" s="57"/>
      <c r="E37450" s="62"/>
    </row>
    <row r="37451">
      <c r="A37451" s="61"/>
      <c r="B37451" s="61"/>
      <c r="C37451" s="61"/>
      <c r="D37451" s="57"/>
      <c r="E37451" s="62"/>
    </row>
    <row r="37452">
      <c r="A37452" s="61"/>
      <c r="B37452" s="61"/>
      <c r="C37452" s="61"/>
      <c r="D37452" s="57"/>
      <c r="E37452" s="62"/>
    </row>
    <row r="37453">
      <c r="A37453" s="61"/>
      <c r="B37453" s="61"/>
      <c r="C37453" s="61"/>
      <c r="D37453" s="57"/>
      <c r="E37453" s="62"/>
    </row>
    <row r="37454">
      <c r="A37454" s="61"/>
      <c r="B37454" s="61"/>
      <c r="C37454" s="61"/>
      <c r="D37454" s="57"/>
      <c r="E37454" s="62"/>
    </row>
    <row r="37455">
      <c r="A37455" s="61"/>
      <c r="B37455" s="61"/>
      <c r="C37455" s="61"/>
      <c r="D37455" s="57"/>
      <c r="E37455" s="62"/>
    </row>
    <row r="37456">
      <c r="A37456" s="61"/>
      <c r="B37456" s="61"/>
      <c r="C37456" s="61"/>
      <c r="D37456" s="57"/>
      <c r="E37456" s="62"/>
    </row>
    <row r="37457">
      <c r="A37457" s="61"/>
      <c r="B37457" s="61"/>
      <c r="C37457" s="61"/>
      <c r="D37457" s="57"/>
      <c r="E37457" s="62"/>
    </row>
    <row r="37458">
      <c r="A37458" s="61"/>
      <c r="B37458" s="61"/>
      <c r="C37458" s="61"/>
      <c r="D37458" s="57"/>
      <c r="E37458" s="62"/>
    </row>
    <row r="37459">
      <c r="A37459" s="61"/>
      <c r="B37459" s="61"/>
      <c r="C37459" s="61"/>
      <c r="D37459" s="57"/>
      <c r="E37459" s="62"/>
    </row>
    <row r="37460">
      <c r="A37460" s="61"/>
      <c r="B37460" s="61"/>
      <c r="C37460" s="61"/>
      <c r="D37460" s="57"/>
      <c r="E37460" s="62"/>
    </row>
    <row r="37461">
      <c r="A37461" s="61"/>
      <c r="B37461" s="61"/>
      <c r="C37461" s="61"/>
      <c r="D37461" s="57"/>
      <c r="E37461" s="62"/>
    </row>
    <row r="37462">
      <c r="A37462" s="61"/>
      <c r="B37462" s="61"/>
      <c r="C37462" s="61"/>
      <c r="D37462" s="57"/>
      <c r="E37462" s="62"/>
    </row>
    <row r="37463">
      <c r="A37463" s="61"/>
      <c r="B37463" s="61"/>
      <c r="C37463" s="61"/>
      <c r="D37463" s="57"/>
      <c r="E37463" s="62"/>
    </row>
    <row r="37464">
      <c r="A37464" s="61"/>
      <c r="B37464" s="61"/>
      <c r="C37464" s="61"/>
      <c r="D37464" s="57"/>
      <c r="E37464" s="62"/>
    </row>
    <row r="37465">
      <c r="A37465" s="61"/>
      <c r="B37465" s="61"/>
      <c r="C37465" s="61"/>
      <c r="D37465" s="57"/>
      <c r="E37465" s="62"/>
    </row>
    <row r="37466">
      <c r="A37466" s="61"/>
      <c r="B37466" s="61"/>
      <c r="C37466" s="61"/>
      <c r="D37466" s="57"/>
      <c r="E37466" s="62"/>
    </row>
    <row r="37467">
      <c r="A37467" s="61"/>
      <c r="B37467" s="61"/>
      <c r="C37467" s="61"/>
      <c r="D37467" s="57"/>
      <c r="E37467" s="62"/>
    </row>
    <row r="37468">
      <c r="A37468" s="61"/>
      <c r="B37468" s="61"/>
      <c r="C37468" s="61"/>
      <c r="D37468" s="57"/>
      <c r="E37468" s="62"/>
    </row>
    <row r="37469">
      <c r="A37469" s="61"/>
      <c r="B37469" s="61"/>
      <c r="C37469" s="61"/>
      <c r="D37469" s="57"/>
      <c r="E37469" s="62"/>
    </row>
    <row r="37470">
      <c r="A37470" s="61"/>
      <c r="B37470" s="61"/>
      <c r="C37470" s="61"/>
      <c r="D37470" s="57"/>
      <c r="E37470" s="62"/>
    </row>
    <row r="37471">
      <c r="A37471" s="61"/>
      <c r="B37471" s="61"/>
      <c r="C37471" s="61"/>
      <c r="D37471" s="57"/>
      <c r="E37471" s="62"/>
    </row>
    <row r="37472">
      <c r="A37472" s="61"/>
      <c r="B37472" s="61"/>
      <c r="C37472" s="61"/>
      <c r="D37472" s="57"/>
      <c r="E37472" s="62"/>
    </row>
    <row r="37473">
      <c r="A37473" s="61"/>
      <c r="B37473" s="61"/>
      <c r="C37473" s="61"/>
      <c r="D37473" s="57"/>
      <c r="E37473" s="62"/>
    </row>
    <row r="37474">
      <c r="A37474" s="61"/>
      <c r="B37474" s="61"/>
      <c r="C37474" s="61"/>
      <c r="D37474" s="57"/>
      <c r="E37474" s="62"/>
    </row>
    <row r="37475">
      <c r="A37475" s="61"/>
      <c r="B37475" s="61"/>
      <c r="C37475" s="61"/>
      <c r="D37475" s="57"/>
      <c r="E37475" s="62"/>
    </row>
    <row r="37476">
      <c r="A37476" s="61"/>
      <c r="B37476" s="61"/>
      <c r="C37476" s="61"/>
      <c r="D37476" s="57"/>
      <c r="E37476" s="62"/>
    </row>
    <row r="37477">
      <c r="A37477" s="61"/>
      <c r="B37477" s="61"/>
      <c r="C37477" s="61"/>
      <c r="D37477" s="57"/>
      <c r="E37477" s="62"/>
    </row>
    <row r="37478">
      <c r="A37478" s="61"/>
      <c r="B37478" s="61"/>
      <c r="C37478" s="61"/>
      <c r="D37478" s="57"/>
      <c r="E37478" s="62"/>
    </row>
    <row r="37479">
      <c r="A37479" s="61"/>
      <c r="B37479" s="61"/>
      <c r="C37479" s="61"/>
      <c r="D37479" s="57"/>
      <c r="E37479" s="62"/>
    </row>
    <row r="37480">
      <c r="A37480" s="61"/>
      <c r="B37480" s="61"/>
      <c r="C37480" s="61"/>
      <c r="D37480" s="57"/>
      <c r="E37480" s="62"/>
    </row>
    <row r="37481">
      <c r="A37481" s="61"/>
      <c r="B37481" s="61"/>
      <c r="C37481" s="61"/>
      <c r="D37481" s="57"/>
      <c r="E37481" s="62"/>
    </row>
    <row r="37482">
      <c r="A37482" s="61"/>
      <c r="B37482" s="61"/>
      <c r="C37482" s="61"/>
      <c r="D37482" s="57"/>
      <c r="E37482" s="62"/>
    </row>
    <row r="37483">
      <c r="A37483" s="61"/>
      <c r="B37483" s="61"/>
      <c r="C37483" s="61"/>
      <c r="D37483" s="57"/>
      <c r="E37483" s="62"/>
    </row>
    <row r="37484">
      <c r="A37484" s="61"/>
      <c r="B37484" s="61"/>
      <c r="C37484" s="61"/>
      <c r="D37484" s="57"/>
      <c r="E37484" s="62"/>
    </row>
    <row r="37485">
      <c r="A37485" s="61"/>
      <c r="B37485" s="61"/>
      <c r="C37485" s="61"/>
      <c r="D37485" s="57"/>
      <c r="E37485" s="62"/>
    </row>
    <row r="37486">
      <c r="A37486" s="61"/>
      <c r="B37486" s="61"/>
      <c r="C37486" s="61"/>
      <c r="D37486" s="57"/>
      <c r="E37486" s="62"/>
    </row>
    <row r="37487">
      <c r="A37487" s="61"/>
      <c r="B37487" s="61"/>
      <c r="C37487" s="61"/>
      <c r="D37487" s="57"/>
      <c r="E37487" s="62"/>
    </row>
    <row r="37488">
      <c r="A37488" s="61"/>
      <c r="B37488" s="61"/>
      <c r="C37488" s="61"/>
      <c r="D37488" s="57"/>
      <c r="E37488" s="62"/>
    </row>
    <row r="37489">
      <c r="A37489" s="61"/>
      <c r="B37489" s="61"/>
      <c r="C37489" s="61"/>
      <c r="D37489" s="57"/>
      <c r="E37489" s="62"/>
    </row>
    <row r="37490">
      <c r="A37490" s="61"/>
      <c r="B37490" s="61"/>
      <c r="C37490" s="61"/>
      <c r="D37490" s="57"/>
      <c r="E37490" s="62"/>
    </row>
    <row r="37491">
      <c r="A37491" s="61"/>
      <c r="B37491" s="61"/>
      <c r="C37491" s="61"/>
      <c r="D37491" s="57"/>
      <c r="E37491" s="62"/>
    </row>
    <row r="37492">
      <c r="A37492" s="61"/>
      <c r="B37492" s="61"/>
      <c r="C37492" s="61"/>
      <c r="D37492" s="57"/>
      <c r="E37492" s="62"/>
    </row>
    <row r="37493">
      <c r="A37493" s="61"/>
      <c r="B37493" s="61"/>
      <c r="C37493" s="61"/>
      <c r="D37493" s="57"/>
      <c r="E37493" s="62"/>
    </row>
    <row r="37494">
      <c r="A37494" s="61"/>
      <c r="B37494" s="61"/>
      <c r="C37494" s="61"/>
      <c r="D37494" s="57"/>
      <c r="E37494" s="62"/>
    </row>
    <row r="37495">
      <c r="A37495" s="61"/>
      <c r="B37495" s="61"/>
      <c r="C37495" s="61"/>
      <c r="D37495" s="57"/>
      <c r="E37495" s="62"/>
    </row>
    <row r="37496">
      <c r="A37496" s="61"/>
      <c r="B37496" s="61"/>
      <c r="C37496" s="61"/>
      <c r="D37496" s="57"/>
      <c r="E37496" s="62"/>
    </row>
    <row r="37497">
      <c r="A37497" s="61"/>
      <c r="B37497" s="61"/>
      <c r="C37497" s="61"/>
      <c r="D37497" s="57"/>
      <c r="E37497" s="62"/>
    </row>
    <row r="37498">
      <c r="A37498" s="61"/>
      <c r="B37498" s="61"/>
      <c r="C37498" s="61"/>
      <c r="D37498" s="57"/>
      <c r="E37498" s="62"/>
    </row>
    <row r="37499">
      <c r="A37499" s="61"/>
      <c r="B37499" s="61"/>
      <c r="C37499" s="61"/>
      <c r="D37499" s="57"/>
      <c r="E37499" s="62"/>
    </row>
    <row r="37500">
      <c r="A37500" s="61"/>
      <c r="B37500" s="61"/>
      <c r="C37500" s="61"/>
      <c r="D37500" s="57"/>
      <c r="E37500" s="62"/>
    </row>
    <row r="37501">
      <c r="A37501" s="61"/>
      <c r="B37501" s="61"/>
      <c r="C37501" s="61"/>
      <c r="D37501" s="57"/>
      <c r="E37501" s="62"/>
    </row>
    <row r="37502">
      <c r="A37502" s="61"/>
      <c r="B37502" s="61"/>
      <c r="C37502" s="61"/>
      <c r="D37502" s="57"/>
      <c r="E37502" s="62"/>
    </row>
    <row r="37503">
      <c r="A37503" s="61"/>
      <c r="B37503" s="61"/>
      <c r="C37503" s="61"/>
      <c r="D37503" s="57"/>
      <c r="E37503" s="62"/>
    </row>
    <row r="37504">
      <c r="A37504" s="61"/>
      <c r="B37504" s="61"/>
      <c r="C37504" s="61"/>
      <c r="D37504" s="57"/>
      <c r="E37504" s="62"/>
    </row>
    <row r="37505">
      <c r="A37505" s="61"/>
      <c r="B37505" s="61"/>
      <c r="C37505" s="61"/>
      <c r="D37505" s="57"/>
      <c r="E37505" s="62"/>
    </row>
    <row r="37506">
      <c r="A37506" s="61"/>
      <c r="B37506" s="61"/>
      <c r="C37506" s="61"/>
      <c r="D37506" s="57"/>
      <c r="E37506" s="62"/>
    </row>
    <row r="37507">
      <c r="A37507" s="61"/>
      <c r="B37507" s="61"/>
      <c r="C37507" s="61"/>
      <c r="D37507" s="57"/>
      <c r="E37507" s="62"/>
    </row>
    <row r="37508">
      <c r="A37508" s="61"/>
      <c r="B37508" s="61"/>
      <c r="C37508" s="61"/>
      <c r="D37508" s="57"/>
      <c r="E37508" s="62"/>
    </row>
    <row r="37509">
      <c r="A37509" s="61"/>
      <c r="B37509" s="61"/>
      <c r="C37509" s="61"/>
      <c r="D37509" s="57"/>
      <c r="E37509" s="62"/>
    </row>
    <row r="37510">
      <c r="A37510" s="61"/>
      <c r="B37510" s="61"/>
      <c r="C37510" s="61"/>
      <c r="D37510" s="57"/>
      <c r="E37510" s="62"/>
    </row>
    <row r="37511">
      <c r="A37511" s="61"/>
      <c r="B37511" s="61"/>
      <c r="C37511" s="61"/>
      <c r="D37511" s="57"/>
      <c r="E37511" s="62"/>
    </row>
    <row r="37512">
      <c r="A37512" s="61"/>
      <c r="B37512" s="61"/>
      <c r="C37512" s="61"/>
      <c r="D37512" s="57"/>
      <c r="E37512" s="62"/>
    </row>
    <row r="37513">
      <c r="A37513" s="61"/>
      <c r="B37513" s="61"/>
      <c r="C37513" s="61"/>
      <c r="D37513" s="57"/>
      <c r="E37513" s="62"/>
    </row>
    <row r="37514">
      <c r="A37514" s="61"/>
      <c r="B37514" s="61"/>
      <c r="C37514" s="61"/>
      <c r="D37514" s="57"/>
      <c r="E37514" s="62"/>
    </row>
    <row r="37515">
      <c r="A37515" s="61"/>
      <c r="B37515" s="61"/>
      <c r="C37515" s="61"/>
      <c r="D37515" s="57"/>
      <c r="E37515" s="62"/>
    </row>
    <row r="37516">
      <c r="A37516" s="61"/>
      <c r="B37516" s="61"/>
      <c r="C37516" s="61"/>
      <c r="D37516" s="57"/>
      <c r="E37516" s="62"/>
    </row>
    <row r="37517">
      <c r="A37517" s="61"/>
      <c r="B37517" s="61"/>
      <c r="C37517" s="61"/>
      <c r="D37517" s="57"/>
      <c r="E37517" s="62"/>
    </row>
    <row r="37518">
      <c r="A37518" s="61"/>
      <c r="B37518" s="61"/>
      <c r="C37518" s="61"/>
      <c r="D37518" s="57"/>
      <c r="E37518" s="62"/>
    </row>
    <row r="37519">
      <c r="A37519" s="61"/>
      <c r="B37519" s="61"/>
      <c r="C37519" s="61"/>
      <c r="D37519" s="57"/>
      <c r="E37519" s="62"/>
    </row>
    <row r="37520">
      <c r="A37520" s="61"/>
      <c r="B37520" s="61"/>
      <c r="C37520" s="61"/>
      <c r="D37520" s="57"/>
      <c r="E37520" s="62"/>
    </row>
    <row r="37521">
      <c r="A37521" s="61"/>
      <c r="B37521" s="61"/>
      <c r="C37521" s="61"/>
      <c r="D37521" s="57"/>
      <c r="E37521" s="62"/>
    </row>
    <row r="37522">
      <c r="A37522" s="61"/>
      <c r="B37522" s="61"/>
      <c r="C37522" s="61"/>
      <c r="D37522" s="57"/>
      <c r="E37522" s="62"/>
    </row>
    <row r="37523">
      <c r="A37523" s="61"/>
      <c r="B37523" s="61"/>
      <c r="C37523" s="61"/>
      <c r="D37523" s="57"/>
      <c r="E37523" s="62"/>
    </row>
    <row r="37524">
      <c r="A37524" s="61"/>
      <c r="B37524" s="61"/>
      <c r="C37524" s="61"/>
      <c r="D37524" s="57"/>
      <c r="E37524" s="62"/>
    </row>
    <row r="37525">
      <c r="A37525" s="61"/>
      <c r="B37525" s="61"/>
      <c r="C37525" s="61"/>
      <c r="D37525" s="57"/>
      <c r="E37525" s="62"/>
    </row>
    <row r="37526">
      <c r="A37526" s="61"/>
      <c r="B37526" s="61"/>
      <c r="C37526" s="61"/>
      <c r="D37526" s="57"/>
      <c r="E37526" s="62"/>
    </row>
    <row r="37527">
      <c r="A37527" s="61"/>
      <c r="B37527" s="61"/>
      <c r="C37527" s="61"/>
      <c r="D37527" s="57"/>
      <c r="E37527" s="62"/>
    </row>
    <row r="37528">
      <c r="A37528" s="61"/>
      <c r="B37528" s="61"/>
      <c r="C37528" s="61"/>
      <c r="D37528" s="57"/>
      <c r="E37528" s="62"/>
    </row>
    <row r="37529">
      <c r="A37529" s="61"/>
      <c r="B37529" s="61"/>
      <c r="C37529" s="61"/>
      <c r="D37529" s="57"/>
      <c r="E37529" s="62"/>
    </row>
    <row r="37530">
      <c r="A37530" s="61"/>
      <c r="B37530" s="61"/>
      <c r="C37530" s="61"/>
      <c r="D37530" s="57"/>
      <c r="E37530" s="62"/>
    </row>
    <row r="37531">
      <c r="A37531" s="61"/>
      <c r="B37531" s="61"/>
      <c r="C37531" s="61"/>
      <c r="D37531" s="57"/>
      <c r="E37531" s="62"/>
    </row>
    <row r="37532">
      <c r="A37532" s="61"/>
      <c r="B37532" s="61"/>
      <c r="C37532" s="61"/>
      <c r="D37532" s="57"/>
      <c r="E37532" s="62"/>
    </row>
    <row r="37533">
      <c r="A37533" s="61"/>
      <c r="B37533" s="61"/>
      <c r="C37533" s="61"/>
      <c r="D37533" s="57"/>
      <c r="E37533" s="62"/>
    </row>
    <row r="37534">
      <c r="A37534" s="61"/>
      <c r="B37534" s="61"/>
      <c r="C37534" s="61"/>
      <c r="D37534" s="57"/>
      <c r="E37534" s="62"/>
    </row>
    <row r="37535">
      <c r="A37535" s="61"/>
      <c r="B37535" s="61"/>
      <c r="C37535" s="61"/>
      <c r="D37535" s="57"/>
      <c r="E37535" s="62"/>
    </row>
    <row r="37536">
      <c r="A37536" s="61"/>
      <c r="B37536" s="61"/>
      <c r="C37536" s="61"/>
      <c r="D37536" s="57"/>
      <c r="E37536" s="62"/>
    </row>
    <row r="37537">
      <c r="A37537" s="61"/>
      <c r="B37537" s="61"/>
      <c r="C37537" s="61"/>
      <c r="D37537" s="57"/>
      <c r="E37537" s="62"/>
    </row>
    <row r="37538">
      <c r="A37538" s="61"/>
      <c r="B37538" s="61"/>
      <c r="C37538" s="61"/>
      <c r="D37538" s="57"/>
      <c r="E37538" s="62"/>
    </row>
    <row r="37539">
      <c r="A37539" s="61"/>
      <c r="B37539" s="61"/>
      <c r="C37539" s="61"/>
      <c r="D37539" s="57"/>
      <c r="E37539" s="62"/>
    </row>
    <row r="37540">
      <c r="A37540" s="61"/>
      <c r="B37540" s="61"/>
      <c r="C37540" s="61"/>
      <c r="D37540" s="57"/>
      <c r="E37540" s="62"/>
    </row>
    <row r="37541">
      <c r="A37541" s="61"/>
      <c r="B37541" s="61"/>
      <c r="C37541" s="61"/>
      <c r="D37541" s="57"/>
      <c r="E37541" s="62"/>
    </row>
    <row r="37542">
      <c r="A37542" s="61"/>
      <c r="B37542" s="61"/>
      <c r="C37542" s="61"/>
      <c r="D37542" s="57"/>
      <c r="E37542" s="62"/>
    </row>
    <row r="37543">
      <c r="A37543" s="61"/>
      <c r="B37543" s="61"/>
      <c r="C37543" s="61"/>
      <c r="D37543" s="57"/>
      <c r="E37543" s="62"/>
    </row>
    <row r="37544">
      <c r="A37544" s="61"/>
      <c r="B37544" s="61"/>
      <c r="C37544" s="61"/>
      <c r="D37544" s="57"/>
      <c r="E37544" s="62"/>
    </row>
    <row r="37545">
      <c r="A37545" s="61"/>
      <c r="B37545" s="61"/>
      <c r="C37545" s="61"/>
      <c r="D37545" s="57"/>
      <c r="E37545" s="62"/>
    </row>
    <row r="37546">
      <c r="A37546" s="61"/>
      <c r="B37546" s="61"/>
      <c r="C37546" s="61"/>
      <c r="D37546" s="57"/>
      <c r="E37546" s="62"/>
    </row>
    <row r="37547">
      <c r="A37547" s="61"/>
      <c r="B37547" s="61"/>
      <c r="C37547" s="61"/>
      <c r="D37547" s="57"/>
      <c r="E37547" s="62"/>
    </row>
    <row r="37548">
      <c r="A37548" s="61"/>
      <c r="B37548" s="61"/>
      <c r="C37548" s="61"/>
      <c r="D37548" s="57"/>
      <c r="E37548" s="62"/>
    </row>
    <row r="37549">
      <c r="A37549" s="61"/>
      <c r="B37549" s="61"/>
      <c r="C37549" s="61"/>
      <c r="D37549" s="57"/>
      <c r="E37549" s="62"/>
    </row>
    <row r="37550">
      <c r="A37550" s="61"/>
      <c r="B37550" s="61"/>
      <c r="C37550" s="61"/>
      <c r="D37550" s="57"/>
      <c r="E37550" s="62"/>
    </row>
    <row r="37551">
      <c r="A37551" s="61"/>
      <c r="B37551" s="61"/>
      <c r="C37551" s="61"/>
      <c r="D37551" s="57"/>
      <c r="E37551" s="62"/>
    </row>
    <row r="37552">
      <c r="A37552" s="61"/>
      <c r="B37552" s="61"/>
      <c r="C37552" s="61"/>
      <c r="D37552" s="57"/>
      <c r="E37552" s="62"/>
    </row>
    <row r="37553">
      <c r="A37553" s="61"/>
      <c r="B37553" s="61"/>
      <c r="C37553" s="61"/>
      <c r="D37553" s="57"/>
      <c r="E37553" s="62"/>
    </row>
    <row r="37554">
      <c r="A37554" s="61"/>
      <c r="B37554" s="61"/>
      <c r="C37554" s="61"/>
      <c r="D37554" s="57"/>
      <c r="E37554" s="62"/>
    </row>
    <row r="37555">
      <c r="A37555" s="61"/>
      <c r="B37555" s="61"/>
      <c r="C37555" s="61"/>
      <c r="D37555" s="57"/>
      <c r="E37555" s="62"/>
    </row>
    <row r="37556">
      <c r="A37556" s="61"/>
      <c r="B37556" s="61"/>
      <c r="C37556" s="61"/>
      <c r="D37556" s="57"/>
      <c r="E37556" s="62"/>
    </row>
    <row r="37557">
      <c r="A37557" s="61"/>
      <c r="B37557" s="61"/>
      <c r="C37557" s="61"/>
      <c r="D37557" s="57"/>
      <c r="E37557" s="62"/>
    </row>
    <row r="37558">
      <c r="A37558" s="61"/>
      <c r="B37558" s="61"/>
      <c r="C37558" s="61"/>
      <c r="D37558" s="57"/>
      <c r="E37558" s="62"/>
    </row>
    <row r="37559">
      <c r="A37559" s="61"/>
      <c r="B37559" s="61"/>
      <c r="C37559" s="61"/>
      <c r="D37559" s="57"/>
      <c r="E37559" s="62"/>
    </row>
    <row r="37560">
      <c r="A37560" s="61"/>
      <c r="B37560" s="61"/>
      <c r="C37560" s="61"/>
      <c r="D37560" s="57"/>
      <c r="E37560" s="62"/>
    </row>
    <row r="37561">
      <c r="A37561" s="61"/>
      <c r="B37561" s="61"/>
      <c r="C37561" s="61"/>
      <c r="D37561" s="57"/>
      <c r="E37561" s="62"/>
    </row>
    <row r="37562">
      <c r="A37562" s="61"/>
      <c r="B37562" s="61"/>
      <c r="C37562" s="61"/>
      <c r="D37562" s="57"/>
      <c r="E37562" s="62"/>
    </row>
    <row r="37563">
      <c r="A37563" s="61"/>
      <c r="B37563" s="61"/>
      <c r="C37563" s="61"/>
      <c r="D37563" s="57"/>
      <c r="E37563" s="62"/>
    </row>
    <row r="37564">
      <c r="A37564" s="61"/>
      <c r="B37564" s="61"/>
      <c r="C37564" s="61"/>
      <c r="D37564" s="57"/>
      <c r="E37564" s="62"/>
    </row>
    <row r="37565">
      <c r="A37565" s="61"/>
      <c r="B37565" s="61"/>
      <c r="C37565" s="61"/>
      <c r="D37565" s="57"/>
      <c r="E37565" s="62"/>
    </row>
    <row r="37566">
      <c r="A37566" s="61"/>
      <c r="B37566" s="61"/>
      <c r="C37566" s="61"/>
      <c r="D37566" s="57"/>
      <c r="E37566" s="62"/>
    </row>
    <row r="37567">
      <c r="A37567" s="61"/>
      <c r="B37567" s="61"/>
      <c r="C37567" s="61"/>
      <c r="D37567" s="57"/>
      <c r="E37567" s="62"/>
    </row>
    <row r="37568">
      <c r="A37568" s="61"/>
      <c r="B37568" s="61"/>
      <c r="C37568" s="61"/>
      <c r="D37568" s="57"/>
      <c r="E37568" s="62"/>
    </row>
    <row r="37569">
      <c r="A37569" s="61"/>
      <c r="B37569" s="61"/>
      <c r="C37569" s="61"/>
      <c r="D37569" s="57"/>
      <c r="E37569" s="62"/>
    </row>
    <row r="37570">
      <c r="A37570" s="61"/>
      <c r="B37570" s="61"/>
      <c r="C37570" s="61"/>
      <c r="D37570" s="57"/>
      <c r="E37570" s="62"/>
    </row>
    <row r="37571">
      <c r="A37571" s="61"/>
      <c r="B37571" s="61"/>
      <c r="C37571" s="61"/>
      <c r="D37571" s="57"/>
      <c r="E37571" s="62"/>
    </row>
    <row r="37572">
      <c r="A37572" s="61"/>
      <c r="B37572" s="61"/>
      <c r="C37572" s="61"/>
      <c r="D37572" s="57"/>
      <c r="E37572" s="62"/>
    </row>
    <row r="37573">
      <c r="A37573" s="61"/>
      <c r="B37573" s="61"/>
      <c r="C37573" s="61"/>
      <c r="D37573" s="57"/>
      <c r="E37573" s="62"/>
    </row>
    <row r="37574">
      <c r="A37574" s="61"/>
      <c r="B37574" s="61"/>
      <c r="C37574" s="61"/>
      <c r="D37574" s="57"/>
      <c r="E37574" s="62"/>
    </row>
    <row r="37575">
      <c r="A37575" s="61"/>
      <c r="B37575" s="61"/>
      <c r="C37575" s="61"/>
      <c r="D37575" s="57"/>
      <c r="E37575" s="62"/>
    </row>
    <row r="37576">
      <c r="A37576" s="61"/>
      <c r="B37576" s="61"/>
      <c r="C37576" s="61"/>
      <c r="D37576" s="57"/>
      <c r="E37576" s="62"/>
    </row>
    <row r="37577">
      <c r="A37577" s="61"/>
      <c r="B37577" s="61"/>
      <c r="C37577" s="61"/>
      <c r="D37577" s="57"/>
      <c r="E37577" s="62"/>
    </row>
    <row r="37578">
      <c r="A37578" s="61"/>
      <c r="B37578" s="61"/>
      <c r="C37578" s="61"/>
      <c r="D37578" s="57"/>
      <c r="E37578" s="62"/>
    </row>
    <row r="37579">
      <c r="A37579" s="61"/>
      <c r="B37579" s="61"/>
      <c r="C37579" s="61"/>
      <c r="D37579" s="57"/>
      <c r="E37579" s="62"/>
    </row>
    <row r="37580">
      <c r="A37580" s="61"/>
      <c r="B37580" s="61"/>
      <c r="C37580" s="61"/>
      <c r="D37580" s="57"/>
      <c r="E37580" s="62"/>
    </row>
    <row r="37581">
      <c r="A37581" s="61"/>
      <c r="B37581" s="61"/>
      <c r="C37581" s="61"/>
      <c r="D37581" s="57"/>
      <c r="E37581" s="62"/>
    </row>
    <row r="37582">
      <c r="A37582" s="61"/>
      <c r="B37582" s="61"/>
      <c r="C37582" s="61"/>
      <c r="D37582" s="57"/>
      <c r="E37582" s="62"/>
    </row>
    <row r="37583">
      <c r="A37583" s="61"/>
      <c r="B37583" s="61"/>
      <c r="C37583" s="61"/>
      <c r="D37583" s="57"/>
      <c r="E37583" s="62"/>
    </row>
    <row r="37584">
      <c r="A37584" s="61"/>
      <c r="B37584" s="61"/>
      <c r="C37584" s="61"/>
      <c r="D37584" s="57"/>
      <c r="E37584" s="62"/>
    </row>
    <row r="37585">
      <c r="A37585" s="61"/>
      <c r="B37585" s="61"/>
      <c r="C37585" s="61"/>
      <c r="D37585" s="57"/>
      <c r="E37585" s="62"/>
    </row>
    <row r="37586">
      <c r="A37586" s="61"/>
      <c r="B37586" s="61"/>
      <c r="C37586" s="61"/>
      <c r="D37586" s="57"/>
      <c r="E37586" s="62"/>
    </row>
    <row r="37587">
      <c r="A37587" s="61"/>
      <c r="B37587" s="61"/>
      <c r="C37587" s="61"/>
      <c r="D37587" s="57"/>
      <c r="E37587" s="62"/>
    </row>
    <row r="37588">
      <c r="A37588" s="61"/>
      <c r="B37588" s="61"/>
      <c r="C37588" s="61"/>
      <c r="D37588" s="57"/>
      <c r="E37588" s="62"/>
    </row>
    <row r="37589">
      <c r="A37589" s="61"/>
      <c r="B37589" s="61"/>
      <c r="C37589" s="61"/>
      <c r="D37589" s="57"/>
      <c r="E37589" s="62"/>
    </row>
    <row r="37590">
      <c r="A37590" s="61"/>
      <c r="B37590" s="61"/>
      <c r="C37590" s="61"/>
      <c r="D37590" s="57"/>
      <c r="E37590" s="62"/>
    </row>
    <row r="37591">
      <c r="A37591" s="61"/>
      <c r="B37591" s="61"/>
      <c r="C37591" s="61"/>
      <c r="D37591" s="57"/>
      <c r="E37591" s="62"/>
    </row>
    <row r="37592">
      <c r="A37592" s="61"/>
      <c r="B37592" s="61"/>
      <c r="C37592" s="61"/>
      <c r="D37592" s="57"/>
      <c r="E37592" s="62"/>
    </row>
    <row r="37593">
      <c r="A37593" s="61"/>
      <c r="B37593" s="61"/>
      <c r="C37593" s="61"/>
      <c r="D37593" s="57"/>
      <c r="E37593" s="62"/>
    </row>
    <row r="37594">
      <c r="A37594" s="61"/>
      <c r="B37594" s="61"/>
      <c r="C37594" s="61"/>
      <c r="D37594" s="57"/>
      <c r="E37594" s="62"/>
    </row>
    <row r="37595">
      <c r="A37595" s="61"/>
      <c r="B37595" s="61"/>
      <c r="C37595" s="61"/>
      <c r="D37595" s="57"/>
      <c r="E37595" s="62"/>
    </row>
    <row r="37596">
      <c r="A37596" s="61"/>
      <c r="B37596" s="61"/>
      <c r="C37596" s="61"/>
      <c r="D37596" s="57"/>
      <c r="E37596" s="62"/>
    </row>
    <row r="37597">
      <c r="A37597" s="61"/>
      <c r="B37597" s="61"/>
      <c r="C37597" s="61"/>
      <c r="D37597" s="57"/>
      <c r="E37597" s="62"/>
    </row>
    <row r="37598">
      <c r="A37598" s="61"/>
      <c r="B37598" s="61"/>
      <c r="C37598" s="61"/>
      <c r="D37598" s="57"/>
      <c r="E37598" s="62"/>
    </row>
    <row r="37599">
      <c r="A37599" s="61"/>
      <c r="B37599" s="61"/>
      <c r="C37599" s="61"/>
      <c r="D37599" s="57"/>
      <c r="E37599" s="62"/>
    </row>
    <row r="37600">
      <c r="A37600" s="61"/>
      <c r="B37600" s="61"/>
      <c r="C37600" s="61"/>
      <c r="D37600" s="57"/>
      <c r="E37600" s="62"/>
    </row>
    <row r="37601">
      <c r="A37601" s="61"/>
      <c r="B37601" s="61"/>
      <c r="C37601" s="61"/>
      <c r="D37601" s="57"/>
      <c r="E37601" s="62"/>
    </row>
    <row r="37602">
      <c r="A37602" s="61"/>
      <c r="B37602" s="61"/>
      <c r="C37602" s="61"/>
      <c r="D37602" s="57"/>
      <c r="E37602" s="62"/>
    </row>
    <row r="37603">
      <c r="A37603" s="61"/>
      <c r="B37603" s="61"/>
      <c r="C37603" s="61"/>
      <c r="D37603" s="57"/>
      <c r="E37603" s="62"/>
    </row>
    <row r="37604">
      <c r="A37604" s="61"/>
      <c r="B37604" s="61"/>
      <c r="C37604" s="61"/>
      <c r="D37604" s="57"/>
      <c r="E37604" s="62"/>
    </row>
    <row r="37605">
      <c r="A37605" s="61"/>
      <c r="B37605" s="61"/>
      <c r="C37605" s="61"/>
      <c r="D37605" s="57"/>
      <c r="E37605" s="62"/>
    </row>
    <row r="37606">
      <c r="A37606" s="61"/>
      <c r="B37606" s="61"/>
      <c r="C37606" s="61"/>
      <c r="D37606" s="57"/>
      <c r="E37606" s="62"/>
    </row>
    <row r="37607">
      <c r="A37607" s="61"/>
      <c r="B37607" s="61"/>
      <c r="C37607" s="61"/>
      <c r="D37607" s="57"/>
      <c r="E37607" s="62"/>
    </row>
    <row r="37608">
      <c r="A37608" s="61"/>
      <c r="B37608" s="61"/>
      <c r="C37608" s="61"/>
      <c r="D37608" s="57"/>
      <c r="E37608" s="62"/>
    </row>
    <row r="37609">
      <c r="A37609" s="61"/>
      <c r="B37609" s="61"/>
      <c r="C37609" s="61"/>
      <c r="D37609" s="57"/>
      <c r="E37609" s="62"/>
    </row>
    <row r="37610">
      <c r="A37610" s="61"/>
      <c r="B37610" s="61"/>
      <c r="C37610" s="61"/>
      <c r="D37610" s="57"/>
      <c r="E37610" s="62"/>
    </row>
    <row r="37611">
      <c r="A37611" s="61"/>
      <c r="B37611" s="61"/>
      <c r="C37611" s="61"/>
      <c r="D37611" s="57"/>
      <c r="E37611" s="62"/>
    </row>
    <row r="37612">
      <c r="A37612" s="61"/>
      <c r="B37612" s="61"/>
      <c r="C37612" s="61"/>
      <c r="D37612" s="57"/>
      <c r="E37612" s="62"/>
    </row>
    <row r="37613">
      <c r="A37613" s="61"/>
      <c r="B37613" s="61"/>
      <c r="C37613" s="61"/>
      <c r="D37613" s="57"/>
      <c r="E37613" s="62"/>
    </row>
    <row r="37614">
      <c r="A37614" s="61"/>
      <c r="B37614" s="61"/>
      <c r="C37614" s="61"/>
      <c r="D37614" s="57"/>
      <c r="E37614" s="62"/>
    </row>
    <row r="37615">
      <c r="A37615" s="61"/>
      <c r="B37615" s="61"/>
      <c r="C37615" s="61"/>
      <c r="D37615" s="57"/>
      <c r="E37615" s="62"/>
    </row>
    <row r="37616">
      <c r="A37616" s="61"/>
      <c r="B37616" s="61"/>
      <c r="C37616" s="61"/>
      <c r="D37616" s="57"/>
      <c r="E37616" s="62"/>
    </row>
    <row r="37617">
      <c r="A37617" s="61"/>
      <c r="B37617" s="61"/>
      <c r="C37617" s="61"/>
      <c r="D37617" s="57"/>
      <c r="E37617" s="62"/>
    </row>
    <row r="37618">
      <c r="A37618" s="61"/>
      <c r="B37618" s="61"/>
      <c r="C37618" s="61"/>
      <c r="D37618" s="57"/>
      <c r="E37618" s="62"/>
    </row>
    <row r="37619">
      <c r="A37619" s="61"/>
      <c r="B37619" s="61"/>
      <c r="C37619" s="61"/>
      <c r="D37619" s="57"/>
      <c r="E37619" s="62"/>
    </row>
    <row r="37620">
      <c r="A37620" s="61"/>
      <c r="B37620" s="61"/>
      <c r="C37620" s="61"/>
      <c r="D37620" s="57"/>
      <c r="E37620" s="62"/>
    </row>
    <row r="37621">
      <c r="A37621" s="61"/>
      <c r="B37621" s="61"/>
      <c r="C37621" s="61"/>
      <c r="D37621" s="57"/>
      <c r="E37621" s="62"/>
    </row>
    <row r="37622">
      <c r="A37622" s="61"/>
      <c r="B37622" s="61"/>
      <c r="C37622" s="61"/>
      <c r="D37622" s="57"/>
      <c r="E37622" s="62"/>
    </row>
    <row r="37623">
      <c r="A37623" s="61"/>
      <c r="B37623" s="61"/>
      <c r="C37623" s="61"/>
      <c r="D37623" s="57"/>
      <c r="E37623" s="62"/>
    </row>
    <row r="37624">
      <c r="A37624" s="61"/>
      <c r="B37624" s="61"/>
      <c r="C37624" s="61"/>
      <c r="D37624" s="57"/>
      <c r="E37624" s="62"/>
    </row>
    <row r="37625">
      <c r="A37625" s="61"/>
      <c r="B37625" s="61"/>
      <c r="C37625" s="61"/>
      <c r="D37625" s="57"/>
      <c r="E37625" s="62"/>
    </row>
    <row r="37626">
      <c r="A37626" s="61"/>
      <c r="B37626" s="61"/>
      <c r="C37626" s="61"/>
      <c r="D37626" s="57"/>
      <c r="E37626" s="62"/>
    </row>
    <row r="37627">
      <c r="A37627" s="61"/>
      <c r="B37627" s="61"/>
      <c r="C37627" s="61"/>
      <c r="D37627" s="57"/>
      <c r="E37627" s="62"/>
    </row>
    <row r="37628">
      <c r="A37628" s="61"/>
      <c r="B37628" s="61"/>
      <c r="C37628" s="61"/>
      <c r="D37628" s="57"/>
      <c r="E37628" s="62"/>
    </row>
    <row r="37629">
      <c r="A37629" s="61"/>
      <c r="B37629" s="61"/>
      <c r="C37629" s="61"/>
      <c r="D37629" s="57"/>
      <c r="E37629" s="62"/>
    </row>
    <row r="37630">
      <c r="A37630" s="61"/>
      <c r="B37630" s="61"/>
      <c r="C37630" s="61"/>
      <c r="D37630" s="57"/>
      <c r="E37630" s="62"/>
    </row>
    <row r="37631">
      <c r="A37631" s="61"/>
      <c r="B37631" s="61"/>
      <c r="C37631" s="61"/>
      <c r="D37631" s="57"/>
      <c r="E37631" s="62"/>
    </row>
    <row r="37632">
      <c r="A37632" s="61"/>
      <c r="B37632" s="61"/>
      <c r="C37632" s="61"/>
      <c r="D37632" s="57"/>
      <c r="E37632" s="62"/>
    </row>
    <row r="37633">
      <c r="A37633" s="61"/>
      <c r="B37633" s="61"/>
      <c r="C37633" s="61"/>
      <c r="D37633" s="57"/>
      <c r="E37633" s="62"/>
    </row>
    <row r="37634">
      <c r="A37634" s="61"/>
      <c r="B37634" s="61"/>
      <c r="C37634" s="61"/>
      <c r="D37634" s="57"/>
      <c r="E37634" s="62"/>
    </row>
    <row r="37635">
      <c r="A37635" s="61"/>
      <c r="B37635" s="61"/>
      <c r="C37635" s="61"/>
      <c r="D37635" s="57"/>
      <c r="E37635" s="62"/>
    </row>
    <row r="37636">
      <c r="A37636" s="61"/>
      <c r="B37636" s="61"/>
      <c r="C37636" s="61"/>
      <c r="D37636" s="57"/>
      <c r="E37636" s="62"/>
    </row>
    <row r="37637">
      <c r="A37637" s="61"/>
      <c r="B37637" s="61"/>
      <c r="C37637" s="61"/>
      <c r="D37637" s="57"/>
      <c r="E37637" s="62"/>
    </row>
    <row r="37638">
      <c r="A37638" s="61"/>
      <c r="B37638" s="61"/>
      <c r="C37638" s="61"/>
      <c r="D37638" s="57"/>
      <c r="E37638" s="62"/>
    </row>
    <row r="37639">
      <c r="A37639" s="61"/>
      <c r="B37639" s="61"/>
      <c r="C37639" s="61"/>
      <c r="D37639" s="57"/>
      <c r="E37639" s="62"/>
    </row>
    <row r="37640">
      <c r="A37640" s="61"/>
      <c r="B37640" s="61"/>
      <c r="C37640" s="61"/>
      <c r="D37640" s="57"/>
      <c r="E37640" s="62"/>
    </row>
    <row r="37641">
      <c r="A37641" s="61"/>
      <c r="B37641" s="61"/>
      <c r="C37641" s="61"/>
      <c r="D37641" s="57"/>
      <c r="E37641" s="62"/>
    </row>
    <row r="37642">
      <c r="A37642" s="61"/>
      <c r="B37642" s="61"/>
      <c r="C37642" s="61"/>
      <c r="D37642" s="57"/>
      <c r="E37642" s="62"/>
    </row>
    <row r="37643">
      <c r="A37643" s="61"/>
      <c r="B37643" s="61"/>
      <c r="C37643" s="61"/>
      <c r="D37643" s="57"/>
      <c r="E37643" s="62"/>
    </row>
    <row r="37644">
      <c r="A37644" s="61"/>
      <c r="B37644" s="61"/>
      <c r="C37644" s="61"/>
      <c r="D37644" s="57"/>
      <c r="E37644" s="62"/>
    </row>
    <row r="37645">
      <c r="A37645" s="61"/>
      <c r="B37645" s="61"/>
      <c r="C37645" s="61"/>
      <c r="D37645" s="57"/>
      <c r="E37645" s="62"/>
    </row>
    <row r="37646">
      <c r="A37646" s="61"/>
      <c r="B37646" s="61"/>
      <c r="C37646" s="61"/>
      <c r="D37646" s="57"/>
      <c r="E37646" s="62"/>
    </row>
    <row r="37647">
      <c r="A37647" s="61"/>
      <c r="B37647" s="61"/>
      <c r="C37647" s="61"/>
      <c r="D37647" s="57"/>
      <c r="E37647" s="62"/>
    </row>
    <row r="37648">
      <c r="A37648" s="61"/>
      <c r="B37648" s="61"/>
      <c r="C37648" s="61"/>
      <c r="D37648" s="57"/>
      <c r="E37648" s="62"/>
    </row>
    <row r="37649">
      <c r="A37649" s="61"/>
      <c r="B37649" s="61"/>
      <c r="C37649" s="61"/>
      <c r="D37649" s="57"/>
      <c r="E37649" s="62"/>
    </row>
    <row r="37650">
      <c r="A37650" s="61"/>
      <c r="B37650" s="61"/>
      <c r="C37650" s="61"/>
      <c r="D37650" s="57"/>
      <c r="E37650" s="62"/>
    </row>
    <row r="37651">
      <c r="A37651" s="61"/>
      <c r="B37651" s="61"/>
      <c r="C37651" s="61"/>
      <c r="D37651" s="57"/>
      <c r="E37651" s="62"/>
    </row>
    <row r="37652">
      <c r="A37652" s="61"/>
      <c r="B37652" s="61"/>
      <c r="C37652" s="61"/>
      <c r="D37652" s="57"/>
      <c r="E37652" s="62"/>
    </row>
    <row r="37653">
      <c r="A37653" s="61"/>
      <c r="B37653" s="61"/>
      <c r="C37653" s="61"/>
      <c r="D37653" s="57"/>
      <c r="E37653" s="62"/>
    </row>
    <row r="37654">
      <c r="A37654" s="61"/>
      <c r="B37654" s="61"/>
      <c r="C37654" s="61"/>
      <c r="D37654" s="57"/>
      <c r="E37654" s="62"/>
    </row>
    <row r="37655">
      <c r="A37655" s="61"/>
      <c r="B37655" s="61"/>
      <c r="C37655" s="61"/>
      <c r="D37655" s="57"/>
      <c r="E37655" s="62"/>
    </row>
    <row r="37656">
      <c r="A37656" s="61"/>
      <c r="B37656" s="61"/>
      <c r="C37656" s="61"/>
      <c r="D37656" s="57"/>
      <c r="E37656" s="62"/>
    </row>
    <row r="37657">
      <c r="A37657" s="61"/>
      <c r="B37657" s="61"/>
      <c r="C37657" s="61"/>
      <c r="D37657" s="57"/>
      <c r="E37657" s="62"/>
    </row>
    <row r="37658">
      <c r="A37658" s="61"/>
      <c r="B37658" s="61"/>
      <c r="C37658" s="61"/>
      <c r="D37658" s="57"/>
      <c r="E37658" s="62"/>
    </row>
    <row r="37659">
      <c r="A37659" s="61"/>
      <c r="B37659" s="61"/>
      <c r="C37659" s="61"/>
      <c r="D37659" s="57"/>
      <c r="E37659" s="62"/>
    </row>
    <row r="37660">
      <c r="A37660" s="61"/>
      <c r="B37660" s="61"/>
      <c r="C37660" s="61"/>
      <c r="D37660" s="57"/>
      <c r="E37660" s="62"/>
    </row>
    <row r="37661">
      <c r="A37661" s="61"/>
      <c r="B37661" s="61"/>
      <c r="C37661" s="61"/>
      <c r="D37661" s="57"/>
      <c r="E37661" s="62"/>
    </row>
    <row r="37662">
      <c r="A37662" s="61"/>
      <c r="B37662" s="61"/>
      <c r="C37662" s="61"/>
      <c r="D37662" s="57"/>
      <c r="E37662" s="62"/>
    </row>
    <row r="37663">
      <c r="A37663" s="61"/>
      <c r="B37663" s="61"/>
      <c r="C37663" s="61"/>
      <c r="D37663" s="57"/>
      <c r="E37663" s="62"/>
    </row>
    <row r="37664">
      <c r="A37664" s="61"/>
      <c r="B37664" s="61"/>
      <c r="C37664" s="61"/>
      <c r="D37664" s="57"/>
      <c r="E37664" s="62"/>
    </row>
    <row r="37665">
      <c r="A37665" s="61"/>
      <c r="B37665" s="61"/>
      <c r="C37665" s="61"/>
      <c r="D37665" s="57"/>
      <c r="E37665" s="62"/>
    </row>
    <row r="37666">
      <c r="A37666" s="61"/>
      <c r="B37666" s="61"/>
      <c r="C37666" s="61"/>
      <c r="D37666" s="57"/>
      <c r="E37666" s="62"/>
    </row>
    <row r="37667">
      <c r="A37667" s="61"/>
      <c r="B37667" s="61"/>
      <c r="C37667" s="61"/>
      <c r="D37667" s="57"/>
      <c r="E37667" s="62"/>
    </row>
    <row r="37668">
      <c r="A37668" s="61"/>
      <c r="B37668" s="61"/>
      <c r="C37668" s="61"/>
      <c r="D37668" s="57"/>
      <c r="E37668" s="62"/>
    </row>
    <row r="37669">
      <c r="A37669" s="61"/>
      <c r="B37669" s="61"/>
      <c r="C37669" s="61"/>
      <c r="D37669" s="57"/>
      <c r="E37669" s="62"/>
    </row>
    <row r="37670">
      <c r="A37670" s="61"/>
      <c r="B37670" s="61"/>
      <c r="C37670" s="61"/>
      <c r="D37670" s="57"/>
      <c r="E37670" s="62"/>
    </row>
    <row r="37671">
      <c r="A37671" s="61"/>
      <c r="B37671" s="61"/>
      <c r="C37671" s="61"/>
      <c r="D37671" s="57"/>
      <c r="E37671" s="62"/>
    </row>
    <row r="37672">
      <c r="A37672" s="61"/>
      <c r="B37672" s="61"/>
      <c r="C37672" s="61"/>
      <c r="D37672" s="57"/>
      <c r="E37672" s="62"/>
    </row>
    <row r="37673">
      <c r="A37673" s="61"/>
      <c r="B37673" s="61"/>
      <c r="C37673" s="61"/>
      <c r="D37673" s="57"/>
      <c r="E37673" s="62"/>
    </row>
    <row r="37674">
      <c r="A37674" s="61"/>
      <c r="B37674" s="61"/>
      <c r="C37674" s="61"/>
      <c r="D37674" s="57"/>
      <c r="E37674" s="62"/>
    </row>
    <row r="37675">
      <c r="A37675" s="61"/>
      <c r="B37675" s="61"/>
      <c r="C37675" s="61"/>
      <c r="D37675" s="57"/>
      <c r="E37675" s="62"/>
    </row>
    <row r="37676">
      <c r="A37676" s="61"/>
      <c r="B37676" s="61"/>
      <c r="C37676" s="61"/>
      <c r="D37676" s="57"/>
      <c r="E37676" s="62"/>
    </row>
    <row r="37677">
      <c r="A37677" s="61"/>
      <c r="B37677" s="61"/>
      <c r="C37677" s="61"/>
      <c r="D37677" s="57"/>
      <c r="E37677" s="62"/>
    </row>
    <row r="37678">
      <c r="A37678" s="61"/>
      <c r="B37678" s="61"/>
      <c r="C37678" s="61"/>
      <c r="D37678" s="57"/>
      <c r="E37678" s="62"/>
    </row>
    <row r="37679">
      <c r="A37679" s="61"/>
      <c r="B37679" s="61"/>
      <c r="C37679" s="61"/>
      <c r="D37679" s="57"/>
      <c r="E37679" s="62"/>
    </row>
    <row r="37680">
      <c r="A37680" s="61"/>
      <c r="B37680" s="61"/>
      <c r="C37680" s="61"/>
      <c r="D37680" s="57"/>
      <c r="E37680" s="62"/>
    </row>
    <row r="37681">
      <c r="A37681" s="61"/>
      <c r="B37681" s="61"/>
      <c r="C37681" s="61"/>
      <c r="D37681" s="57"/>
      <c r="E37681" s="62"/>
    </row>
    <row r="37682">
      <c r="A37682" s="61"/>
      <c r="B37682" s="61"/>
      <c r="C37682" s="61"/>
      <c r="D37682" s="57"/>
      <c r="E37682" s="62"/>
    </row>
    <row r="37683">
      <c r="A37683" s="61"/>
      <c r="B37683" s="61"/>
      <c r="C37683" s="61"/>
      <c r="D37683" s="57"/>
      <c r="E37683" s="62"/>
    </row>
    <row r="37684">
      <c r="A37684" s="61"/>
      <c r="B37684" s="61"/>
      <c r="C37684" s="61"/>
      <c r="D37684" s="57"/>
      <c r="E37684" s="62"/>
    </row>
    <row r="37685">
      <c r="A37685" s="61"/>
      <c r="B37685" s="61"/>
      <c r="C37685" s="61"/>
      <c r="D37685" s="57"/>
      <c r="E37685" s="62"/>
    </row>
    <row r="37686">
      <c r="A37686" s="61"/>
      <c r="B37686" s="61"/>
      <c r="C37686" s="61"/>
      <c r="D37686" s="57"/>
      <c r="E37686" s="62"/>
    </row>
    <row r="37687">
      <c r="A37687" s="61"/>
      <c r="B37687" s="61"/>
      <c r="C37687" s="61"/>
      <c r="D37687" s="57"/>
      <c r="E37687" s="62"/>
    </row>
    <row r="37688">
      <c r="A37688" s="61"/>
      <c r="B37688" s="61"/>
      <c r="C37688" s="61"/>
      <c r="D37688" s="57"/>
      <c r="E37688" s="62"/>
    </row>
    <row r="37689">
      <c r="A37689" s="61"/>
      <c r="B37689" s="61"/>
      <c r="C37689" s="61"/>
      <c r="D37689" s="57"/>
      <c r="E37689" s="62"/>
    </row>
    <row r="37690">
      <c r="A37690" s="61"/>
      <c r="B37690" s="61"/>
      <c r="C37690" s="61"/>
      <c r="D37690" s="57"/>
      <c r="E37690" s="62"/>
    </row>
    <row r="37691">
      <c r="A37691" s="61"/>
      <c r="B37691" s="61"/>
      <c r="C37691" s="61"/>
      <c r="D37691" s="57"/>
      <c r="E37691" s="62"/>
    </row>
    <row r="37692">
      <c r="A37692" s="61"/>
      <c r="B37692" s="61"/>
      <c r="C37692" s="61"/>
      <c r="D37692" s="57"/>
      <c r="E37692" s="62"/>
    </row>
    <row r="37693">
      <c r="A37693" s="61"/>
      <c r="B37693" s="61"/>
      <c r="C37693" s="61"/>
      <c r="D37693" s="57"/>
      <c r="E37693" s="62"/>
    </row>
    <row r="37694">
      <c r="A37694" s="61"/>
      <c r="B37694" s="61"/>
      <c r="C37694" s="61"/>
      <c r="D37694" s="57"/>
      <c r="E37694" s="62"/>
    </row>
    <row r="37695">
      <c r="A37695" s="61"/>
      <c r="B37695" s="61"/>
      <c r="C37695" s="61"/>
      <c r="D37695" s="57"/>
      <c r="E37695" s="62"/>
    </row>
    <row r="37696">
      <c r="A37696" s="61"/>
      <c r="B37696" s="61"/>
      <c r="C37696" s="61"/>
      <c r="D37696" s="57"/>
      <c r="E37696" s="62"/>
    </row>
    <row r="37697">
      <c r="A37697" s="61"/>
      <c r="B37697" s="61"/>
      <c r="C37697" s="61"/>
      <c r="D37697" s="57"/>
      <c r="E37697" s="62"/>
    </row>
    <row r="37698">
      <c r="A37698" s="61"/>
      <c r="B37698" s="61"/>
      <c r="C37698" s="61"/>
      <c r="D37698" s="57"/>
      <c r="E37698" s="62"/>
    </row>
    <row r="37699">
      <c r="A37699" s="61"/>
      <c r="B37699" s="61"/>
      <c r="C37699" s="61"/>
      <c r="D37699" s="57"/>
      <c r="E37699" s="62"/>
    </row>
    <row r="37700">
      <c r="A37700" s="61"/>
      <c r="B37700" s="61"/>
      <c r="C37700" s="61"/>
      <c r="D37700" s="57"/>
      <c r="E37700" s="62"/>
    </row>
    <row r="37701">
      <c r="A37701" s="61"/>
      <c r="B37701" s="61"/>
      <c r="C37701" s="61"/>
      <c r="D37701" s="57"/>
      <c r="E37701" s="62"/>
    </row>
    <row r="37702">
      <c r="A37702" s="61"/>
      <c r="B37702" s="61"/>
      <c r="C37702" s="61"/>
      <c r="D37702" s="57"/>
      <c r="E37702" s="62"/>
    </row>
    <row r="37703">
      <c r="A37703" s="61"/>
      <c r="B37703" s="61"/>
      <c r="C37703" s="61"/>
      <c r="D37703" s="57"/>
      <c r="E37703" s="62"/>
    </row>
    <row r="37704">
      <c r="A37704" s="61"/>
      <c r="B37704" s="61"/>
      <c r="C37704" s="61"/>
      <c r="D37704" s="57"/>
      <c r="E37704" s="62"/>
    </row>
    <row r="37705">
      <c r="A37705" s="61"/>
      <c r="B37705" s="61"/>
      <c r="C37705" s="61"/>
      <c r="D37705" s="57"/>
      <c r="E37705" s="62"/>
    </row>
    <row r="37706">
      <c r="A37706" s="61"/>
      <c r="B37706" s="61"/>
      <c r="C37706" s="61"/>
      <c r="D37706" s="57"/>
      <c r="E37706" s="62"/>
    </row>
    <row r="37707">
      <c r="A37707" s="61"/>
      <c r="B37707" s="61"/>
      <c r="C37707" s="61"/>
      <c r="D37707" s="57"/>
      <c r="E37707" s="62"/>
    </row>
    <row r="37708">
      <c r="A37708" s="61"/>
      <c r="B37708" s="61"/>
      <c r="C37708" s="61"/>
      <c r="D37708" s="57"/>
      <c r="E37708" s="62"/>
    </row>
    <row r="37709">
      <c r="A37709" s="61"/>
      <c r="B37709" s="61"/>
      <c r="C37709" s="61"/>
      <c r="D37709" s="57"/>
      <c r="E37709" s="62"/>
    </row>
    <row r="37710">
      <c r="A37710" s="61"/>
      <c r="B37710" s="61"/>
      <c r="C37710" s="61"/>
      <c r="D37710" s="57"/>
      <c r="E37710" s="62"/>
    </row>
    <row r="37711">
      <c r="A37711" s="61"/>
      <c r="B37711" s="61"/>
      <c r="C37711" s="61"/>
      <c r="D37711" s="57"/>
      <c r="E37711" s="62"/>
    </row>
    <row r="37712">
      <c r="A37712" s="61"/>
      <c r="B37712" s="61"/>
      <c r="C37712" s="61"/>
      <c r="D37712" s="57"/>
      <c r="E37712" s="62"/>
    </row>
    <row r="37713">
      <c r="A37713" s="61"/>
      <c r="B37713" s="61"/>
      <c r="C37713" s="61"/>
      <c r="D37713" s="57"/>
      <c r="E37713" s="62"/>
    </row>
    <row r="37714">
      <c r="A37714" s="61"/>
      <c r="B37714" s="61"/>
      <c r="C37714" s="61"/>
      <c r="D37714" s="57"/>
      <c r="E37714" s="62"/>
    </row>
    <row r="37715">
      <c r="A37715" s="61"/>
      <c r="B37715" s="61"/>
      <c r="C37715" s="61"/>
      <c r="D37715" s="57"/>
      <c r="E37715" s="62"/>
    </row>
    <row r="37716">
      <c r="A37716" s="61"/>
      <c r="B37716" s="61"/>
      <c r="C37716" s="61"/>
      <c r="D37716" s="57"/>
      <c r="E37716" s="62"/>
    </row>
    <row r="37717">
      <c r="A37717" s="61"/>
      <c r="B37717" s="61"/>
      <c r="C37717" s="61"/>
      <c r="D37717" s="57"/>
      <c r="E37717" s="62"/>
    </row>
    <row r="37718">
      <c r="A37718" s="61"/>
      <c r="B37718" s="61"/>
      <c r="C37718" s="61"/>
      <c r="D37718" s="57"/>
      <c r="E37718" s="62"/>
    </row>
    <row r="37719">
      <c r="A37719" s="61"/>
      <c r="B37719" s="61"/>
      <c r="C37719" s="61"/>
      <c r="D37719" s="57"/>
      <c r="E37719" s="62"/>
    </row>
    <row r="37720">
      <c r="A37720" s="61"/>
      <c r="B37720" s="61"/>
      <c r="C37720" s="61"/>
      <c r="D37720" s="57"/>
      <c r="E37720" s="62"/>
    </row>
    <row r="37721">
      <c r="A37721" s="61"/>
      <c r="B37721" s="61"/>
      <c r="C37721" s="61"/>
      <c r="D37721" s="57"/>
      <c r="E37721" s="62"/>
    </row>
    <row r="37722">
      <c r="A37722" s="61"/>
      <c r="B37722" s="61"/>
      <c r="C37722" s="61"/>
      <c r="D37722" s="57"/>
      <c r="E37722" s="62"/>
    </row>
    <row r="37723">
      <c r="A37723" s="61"/>
      <c r="B37723" s="61"/>
      <c r="C37723" s="61"/>
      <c r="D37723" s="57"/>
      <c r="E37723" s="62"/>
    </row>
    <row r="37724">
      <c r="A37724" s="61"/>
      <c r="B37724" s="61"/>
      <c r="C37724" s="61"/>
      <c r="D37724" s="57"/>
      <c r="E37724" s="62"/>
    </row>
    <row r="37725">
      <c r="A37725" s="61"/>
      <c r="B37725" s="61"/>
      <c r="C37725" s="61"/>
      <c r="D37725" s="57"/>
      <c r="E37725" s="62"/>
    </row>
    <row r="37726">
      <c r="A37726" s="61"/>
      <c r="B37726" s="61"/>
      <c r="C37726" s="61"/>
      <c r="D37726" s="57"/>
      <c r="E37726" s="62"/>
    </row>
    <row r="37727">
      <c r="A37727" s="61"/>
      <c r="B37727" s="61"/>
      <c r="C37727" s="61"/>
      <c r="D37727" s="57"/>
      <c r="E37727" s="62"/>
    </row>
    <row r="37728">
      <c r="A37728" s="61"/>
      <c r="B37728" s="61"/>
      <c r="C37728" s="61"/>
      <c r="D37728" s="57"/>
      <c r="E37728" s="62"/>
    </row>
    <row r="37729">
      <c r="A37729" s="61"/>
      <c r="B37729" s="61"/>
      <c r="C37729" s="61"/>
      <c r="D37729" s="57"/>
      <c r="E37729" s="62"/>
    </row>
    <row r="37730">
      <c r="A37730" s="61"/>
      <c r="B37730" s="61"/>
      <c r="C37730" s="61"/>
      <c r="D37730" s="57"/>
      <c r="E37730" s="62"/>
    </row>
    <row r="37731">
      <c r="A37731" s="61"/>
      <c r="B37731" s="61"/>
      <c r="C37731" s="61"/>
      <c r="D37731" s="57"/>
      <c r="E37731" s="62"/>
    </row>
    <row r="37732">
      <c r="A37732" s="61"/>
      <c r="B37732" s="61"/>
      <c r="C37732" s="61"/>
      <c r="D37732" s="57"/>
      <c r="E37732" s="62"/>
    </row>
    <row r="37733">
      <c r="A37733" s="61"/>
      <c r="B37733" s="61"/>
      <c r="C37733" s="61"/>
      <c r="D37733" s="57"/>
      <c r="E37733" s="62"/>
    </row>
    <row r="37734">
      <c r="A37734" s="61"/>
      <c r="B37734" s="61"/>
      <c r="C37734" s="61"/>
      <c r="D37734" s="57"/>
      <c r="E37734" s="62"/>
    </row>
    <row r="37735">
      <c r="A37735" s="61"/>
      <c r="B37735" s="61"/>
      <c r="C37735" s="61"/>
      <c r="D37735" s="57"/>
      <c r="E37735" s="62"/>
    </row>
    <row r="37736">
      <c r="A37736" s="61"/>
      <c r="B37736" s="61"/>
      <c r="C37736" s="61"/>
      <c r="D37736" s="57"/>
      <c r="E37736" s="62"/>
    </row>
    <row r="37737">
      <c r="A37737" s="61"/>
      <c r="B37737" s="61"/>
      <c r="C37737" s="61"/>
      <c r="D37737" s="57"/>
      <c r="E37737" s="62"/>
    </row>
    <row r="37738">
      <c r="A37738" s="61"/>
      <c r="B37738" s="61"/>
      <c r="C37738" s="61"/>
      <c r="D37738" s="57"/>
      <c r="E37738" s="62"/>
    </row>
    <row r="37739">
      <c r="A37739" s="61"/>
      <c r="B37739" s="61"/>
      <c r="C37739" s="61"/>
      <c r="D37739" s="57"/>
      <c r="E37739" s="62"/>
    </row>
    <row r="37740">
      <c r="A37740" s="61"/>
      <c r="B37740" s="61"/>
      <c r="C37740" s="61"/>
      <c r="D37740" s="57"/>
      <c r="E37740" s="62"/>
    </row>
    <row r="37741">
      <c r="A37741" s="61"/>
      <c r="B37741" s="61"/>
      <c r="C37741" s="61"/>
      <c r="D37741" s="57"/>
      <c r="E37741" s="62"/>
    </row>
    <row r="37742">
      <c r="A37742" s="61"/>
      <c r="B37742" s="61"/>
      <c r="C37742" s="61"/>
      <c r="D37742" s="57"/>
      <c r="E37742" s="62"/>
    </row>
    <row r="37743">
      <c r="A37743" s="61"/>
      <c r="B37743" s="61"/>
      <c r="C37743" s="61"/>
      <c r="D37743" s="57"/>
      <c r="E37743" s="62"/>
    </row>
    <row r="37744">
      <c r="A37744" s="61"/>
      <c r="B37744" s="61"/>
      <c r="C37744" s="61"/>
      <c r="D37744" s="57"/>
      <c r="E37744" s="62"/>
    </row>
    <row r="37745">
      <c r="A37745" s="61"/>
      <c r="B37745" s="61"/>
      <c r="C37745" s="61"/>
      <c r="D37745" s="57"/>
      <c r="E37745" s="62"/>
    </row>
    <row r="37746">
      <c r="A37746" s="61"/>
      <c r="B37746" s="61"/>
      <c r="C37746" s="61"/>
      <c r="D37746" s="57"/>
      <c r="E37746" s="62"/>
    </row>
    <row r="37747">
      <c r="A37747" s="61"/>
      <c r="B37747" s="61"/>
      <c r="C37747" s="61"/>
      <c r="D37747" s="57"/>
      <c r="E37747" s="62"/>
    </row>
    <row r="37748">
      <c r="A37748" s="61"/>
      <c r="B37748" s="61"/>
      <c r="C37748" s="61"/>
      <c r="D37748" s="57"/>
      <c r="E37748" s="62"/>
    </row>
    <row r="37749">
      <c r="A37749" s="61"/>
      <c r="B37749" s="61"/>
      <c r="C37749" s="61"/>
      <c r="D37749" s="57"/>
      <c r="E37749" s="62"/>
    </row>
    <row r="37750">
      <c r="A37750" s="61"/>
      <c r="B37750" s="61"/>
      <c r="C37750" s="61"/>
      <c r="D37750" s="57"/>
      <c r="E37750" s="62"/>
    </row>
    <row r="37751">
      <c r="A37751" s="61"/>
      <c r="B37751" s="61"/>
      <c r="C37751" s="61"/>
      <c r="D37751" s="57"/>
      <c r="E37751" s="62"/>
    </row>
    <row r="37752">
      <c r="A37752" s="61"/>
      <c r="B37752" s="61"/>
      <c r="C37752" s="61"/>
      <c r="D37752" s="57"/>
      <c r="E37752" s="62"/>
    </row>
    <row r="37753">
      <c r="A37753" s="61"/>
      <c r="B37753" s="61"/>
      <c r="C37753" s="61"/>
      <c r="D37753" s="57"/>
      <c r="E37753" s="62"/>
    </row>
    <row r="37754">
      <c r="A37754" s="61"/>
      <c r="B37754" s="61"/>
      <c r="C37754" s="61"/>
      <c r="D37754" s="57"/>
      <c r="E37754" s="62"/>
    </row>
    <row r="37755">
      <c r="A37755" s="61"/>
      <c r="B37755" s="61"/>
      <c r="C37755" s="61"/>
      <c r="D37755" s="57"/>
      <c r="E37755" s="62"/>
    </row>
    <row r="37756">
      <c r="A37756" s="61"/>
      <c r="B37756" s="61"/>
      <c r="C37756" s="61"/>
      <c r="D37756" s="57"/>
      <c r="E37756" s="62"/>
    </row>
    <row r="37757">
      <c r="A37757" s="61"/>
      <c r="B37757" s="61"/>
      <c r="C37757" s="61"/>
      <c r="D37757" s="57"/>
      <c r="E37757" s="62"/>
    </row>
    <row r="37758">
      <c r="A37758" s="61"/>
      <c r="B37758" s="61"/>
      <c r="C37758" s="61"/>
      <c r="D37758" s="57"/>
      <c r="E37758" s="62"/>
    </row>
    <row r="37759">
      <c r="A37759" s="61"/>
      <c r="B37759" s="61"/>
      <c r="C37759" s="61"/>
      <c r="D37759" s="57"/>
      <c r="E37759" s="62"/>
    </row>
    <row r="37760">
      <c r="A37760" s="61"/>
      <c r="B37760" s="61"/>
      <c r="C37760" s="61"/>
      <c r="D37760" s="57"/>
      <c r="E37760" s="62"/>
    </row>
    <row r="37761">
      <c r="A37761" s="61"/>
      <c r="B37761" s="61"/>
      <c r="C37761" s="61"/>
      <c r="D37761" s="57"/>
      <c r="E37761" s="62"/>
    </row>
    <row r="37762">
      <c r="A37762" s="61"/>
      <c r="B37762" s="61"/>
      <c r="C37762" s="61"/>
      <c r="D37762" s="57"/>
      <c r="E37762" s="62"/>
    </row>
    <row r="37763">
      <c r="A37763" s="61"/>
      <c r="B37763" s="61"/>
      <c r="C37763" s="61"/>
      <c r="D37763" s="57"/>
      <c r="E37763" s="62"/>
    </row>
    <row r="37764">
      <c r="A37764" s="61"/>
      <c r="B37764" s="61"/>
      <c r="C37764" s="61"/>
      <c r="D37764" s="57"/>
      <c r="E37764" s="62"/>
    </row>
    <row r="37765">
      <c r="A37765" s="61"/>
      <c r="B37765" s="61"/>
      <c r="C37765" s="61"/>
      <c r="D37765" s="57"/>
      <c r="E37765" s="62"/>
    </row>
    <row r="37766">
      <c r="A37766" s="61"/>
      <c r="B37766" s="61"/>
      <c r="C37766" s="61"/>
      <c r="D37766" s="57"/>
      <c r="E37766" s="62"/>
    </row>
    <row r="37767">
      <c r="A37767" s="61"/>
      <c r="B37767" s="61"/>
      <c r="C37767" s="61"/>
      <c r="D37767" s="57"/>
      <c r="E37767" s="62"/>
    </row>
    <row r="37768">
      <c r="A37768" s="61"/>
      <c r="B37768" s="61"/>
      <c r="C37768" s="61"/>
      <c r="D37768" s="57"/>
      <c r="E37768" s="62"/>
    </row>
    <row r="37769">
      <c r="A37769" s="61"/>
      <c r="B37769" s="61"/>
      <c r="C37769" s="61"/>
      <c r="D37769" s="57"/>
      <c r="E37769" s="62"/>
    </row>
    <row r="37770">
      <c r="A37770" s="61"/>
      <c r="B37770" s="61"/>
      <c r="C37770" s="61"/>
      <c r="D37770" s="57"/>
      <c r="E37770" s="62"/>
    </row>
    <row r="37771">
      <c r="A37771" s="61"/>
      <c r="B37771" s="61"/>
      <c r="C37771" s="61"/>
      <c r="D37771" s="57"/>
      <c r="E37771" s="62"/>
    </row>
    <row r="37772">
      <c r="A37772" s="61"/>
      <c r="B37772" s="61"/>
      <c r="C37772" s="61"/>
      <c r="D37772" s="57"/>
      <c r="E37772" s="62"/>
    </row>
    <row r="37773">
      <c r="A37773" s="61"/>
      <c r="B37773" s="61"/>
      <c r="C37773" s="61"/>
      <c r="D37773" s="57"/>
      <c r="E37773" s="62"/>
    </row>
    <row r="37774">
      <c r="A37774" s="61"/>
      <c r="B37774" s="61"/>
      <c r="C37774" s="61"/>
      <c r="D37774" s="57"/>
      <c r="E37774" s="62"/>
    </row>
    <row r="37775">
      <c r="A37775" s="61"/>
      <c r="B37775" s="61"/>
      <c r="C37775" s="61"/>
      <c r="D37775" s="57"/>
      <c r="E37775" s="62"/>
    </row>
    <row r="37776">
      <c r="A37776" s="61"/>
      <c r="B37776" s="61"/>
      <c r="C37776" s="61"/>
      <c r="D37776" s="57"/>
      <c r="E37776" s="62"/>
    </row>
    <row r="37777">
      <c r="A37777" s="61"/>
      <c r="B37777" s="61"/>
      <c r="C37777" s="61"/>
      <c r="D37777" s="57"/>
      <c r="E37777" s="62"/>
    </row>
    <row r="37778">
      <c r="A37778" s="61"/>
      <c r="B37778" s="61"/>
      <c r="C37778" s="61"/>
      <c r="D37778" s="57"/>
      <c r="E37778" s="62"/>
    </row>
    <row r="37779">
      <c r="A37779" s="61"/>
      <c r="B37779" s="61"/>
      <c r="C37779" s="61"/>
      <c r="D37779" s="57"/>
      <c r="E37779" s="62"/>
    </row>
    <row r="37780">
      <c r="A37780" s="61"/>
      <c r="B37780" s="61"/>
      <c r="C37780" s="61"/>
      <c r="D37780" s="57"/>
      <c r="E37780" s="62"/>
    </row>
    <row r="37781">
      <c r="A37781" s="61"/>
      <c r="B37781" s="61"/>
      <c r="C37781" s="61"/>
      <c r="D37781" s="57"/>
      <c r="E37781" s="62"/>
    </row>
    <row r="37782">
      <c r="A37782" s="61"/>
      <c r="B37782" s="61"/>
      <c r="C37782" s="61"/>
      <c r="D37782" s="57"/>
      <c r="E37782" s="62"/>
    </row>
    <row r="37783">
      <c r="A37783" s="61"/>
      <c r="B37783" s="61"/>
      <c r="C37783" s="61"/>
      <c r="D37783" s="57"/>
      <c r="E37783" s="62"/>
    </row>
    <row r="37784">
      <c r="A37784" s="61"/>
      <c r="B37784" s="61"/>
      <c r="C37784" s="61"/>
      <c r="D37784" s="57"/>
      <c r="E37784" s="62"/>
    </row>
    <row r="37785">
      <c r="A37785" s="61"/>
      <c r="B37785" s="61"/>
      <c r="C37785" s="61"/>
      <c r="D37785" s="57"/>
      <c r="E37785" s="62"/>
    </row>
    <row r="37786">
      <c r="A37786" s="61"/>
      <c r="B37786" s="61"/>
      <c r="C37786" s="61"/>
      <c r="D37786" s="57"/>
      <c r="E37786" s="62"/>
    </row>
    <row r="37787">
      <c r="A37787" s="61"/>
      <c r="B37787" s="61"/>
      <c r="C37787" s="61"/>
      <c r="D37787" s="57"/>
      <c r="E37787" s="62"/>
    </row>
    <row r="37788">
      <c r="A37788" s="61"/>
      <c r="B37788" s="61"/>
      <c r="C37788" s="61"/>
      <c r="D37788" s="57"/>
      <c r="E37788" s="62"/>
    </row>
    <row r="37789">
      <c r="A37789" s="61"/>
      <c r="B37789" s="61"/>
      <c r="C37789" s="61"/>
      <c r="D37789" s="57"/>
      <c r="E37789" s="62"/>
    </row>
    <row r="37790">
      <c r="A37790" s="61"/>
      <c r="B37790" s="61"/>
      <c r="C37790" s="61"/>
      <c r="D37790" s="57"/>
      <c r="E37790" s="62"/>
    </row>
    <row r="37791">
      <c r="A37791" s="61"/>
      <c r="B37791" s="61"/>
      <c r="C37791" s="61"/>
      <c r="D37791" s="57"/>
      <c r="E37791" s="62"/>
    </row>
    <row r="37792">
      <c r="A37792" s="61"/>
      <c r="B37792" s="61"/>
      <c r="C37792" s="61"/>
      <c r="D37792" s="57"/>
      <c r="E37792" s="62"/>
    </row>
    <row r="37793">
      <c r="A37793" s="61"/>
      <c r="B37793" s="61"/>
      <c r="C37793" s="61"/>
      <c r="D37793" s="57"/>
      <c r="E37793" s="62"/>
    </row>
    <row r="37794">
      <c r="A37794" s="61"/>
      <c r="B37794" s="61"/>
      <c r="C37794" s="61"/>
      <c r="D37794" s="57"/>
      <c r="E37794" s="62"/>
    </row>
    <row r="37795">
      <c r="A37795" s="61"/>
      <c r="B37795" s="61"/>
      <c r="C37795" s="61"/>
      <c r="D37795" s="57"/>
      <c r="E37795" s="62"/>
    </row>
    <row r="37796">
      <c r="A37796" s="61"/>
      <c r="B37796" s="61"/>
      <c r="C37796" s="61"/>
      <c r="D37796" s="57"/>
      <c r="E37796" s="62"/>
    </row>
    <row r="37797">
      <c r="A37797" s="61"/>
      <c r="B37797" s="61"/>
      <c r="C37797" s="61"/>
      <c r="D37797" s="57"/>
      <c r="E37797" s="62"/>
    </row>
    <row r="37798">
      <c r="A37798" s="61"/>
      <c r="B37798" s="61"/>
      <c r="C37798" s="61"/>
      <c r="D37798" s="57"/>
      <c r="E37798" s="62"/>
    </row>
    <row r="37799">
      <c r="A37799" s="61"/>
      <c r="B37799" s="61"/>
      <c r="C37799" s="61"/>
      <c r="D37799" s="57"/>
      <c r="E37799" s="62"/>
    </row>
    <row r="37800">
      <c r="A37800" s="61"/>
      <c r="B37800" s="61"/>
      <c r="C37800" s="61"/>
      <c r="D37800" s="57"/>
      <c r="E37800" s="62"/>
    </row>
    <row r="37801">
      <c r="A37801" s="61"/>
      <c r="B37801" s="61"/>
      <c r="C37801" s="61"/>
      <c r="D37801" s="57"/>
      <c r="E37801" s="62"/>
    </row>
    <row r="37802">
      <c r="A37802" s="61"/>
      <c r="B37802" s="61"/>
      <c r="C37802" s="61"/>
      <c r="D37802" s="57"/>
      <c r="E37802" s="62"/>
    </row>
    <row r="37803">
      <c r="A37803" s="61"/>
      <c r="B37803" s="61"/>
      <c r="C37803" s="61"/>
      <c r="D37803" s="57"/>
      <c r="E37803" s="62"/>
    </row>
    <row r="37804">
      <c r="A37804" s="61"/>
      <c r="B37804" s="61"/>
      <c r="C37804" s="61"/>
      <c r="D37804" s="57"/>
      <c r="E37804" s="62"/>
    </row>
    <row r="37805">
      <c r="A37805" s="61"/>
      <c r="B37805" s="61"/>
      <c r="C37805" s="61"/>
      <c r="D37805" s="57"/>
      <c r="E37805" s="62"/>
    </row>
    <row r="37806">
      <c r="A37806" s="61"/>
      <c r="B37806" s="61"/>
      <c r="C37806" s="61"/>
      <c r="D37806" s="57"/>
      <c r="E37806" s="62"/>
    </row>
    <row r="37807">
      <c r="A37807" s="61"/>
      <c r="B37807" s="61"/>
      <c r="C37807" s="61"/>
      <c r="D37807" s="57"/>
      <c r="E37807" s="62"/>
    </row>
    <row r="37808">
      <c r="A37808" s="61"/>
      <c r="B37808" s="61"/>
      <c r="C37808" s="61"/>
      <c r="D37808" s="57"/>
      <c r="E37808" s="62"/>
    </row>
    <row r="37809">
      <c r="A37809" s="61"/>
      <c r="B37809" s="61"/>
      <c r="C37809" s="61"/>
      <c r="D37809" s="57"/>
      <c r="E37809" s="62"/>
    </row>
    <row r="37810">
      <c r="A37810" s="61"/>
      <c r="B37810" s="61"/>
      <c r="C37810" s="61"/>
      <c r="D37810" s="57"/>
      <c r="E37810" s="62"/>
    </row>
    <row r="37811">
      <c r="A37811" s="61"/>
      <c r="B37811" s="61"/>
      <c r="C37811" s="61"/>
      <c r="D37811" s="57"/>
      <c r="E37811" s="62"/>
    </row>
    <row r="37812">
      <c r="A37812" s="61"/>
      <c r="B37812" s="61"/>
      <c r="C37812" s="61"/>
      <c r="D37812" s="57"/>
      <c r="E37812" s="62"/>
    </row>
    <row r="37813">
      <c r="A37813" s="61"/>
      <c r="B37813" s="61"/>
      <c r="C37813" s="61"/>
      <c r="D37813" s="57"/>
      <c r="E37813" s="62"/>
    </row>
    <row r="37814">
      <c r="A37814" s="61"/>
      <c r="B37814" s="61"/>
      <c r="C37814" s="61"/>
      <c r="D37814" s="57"/>
      <c r="E37814" s="62"/>
    </row>
    <row r="37815">
      <c r="A37815" s="61"/>
      <c r="B37815" s="61"/>
      <c r="C37815" s="61"/>
      <c r="D37815" s="57"/>
      <c r="E37815" s="62"/>
    </row>
    <row r="37816">
      <c r="A37816" s="61"/>
      <c r="B37816" s="61"/>
      <c r="C37816" s="61"/>
      <c r="D37816" s="57"/>
      <c r="E37816" s="62"/>
    </row>
    <row r="37817">
      <c r="A37817" s="61"/>
      <c r="B37817" s="61"/>
      <c r="C37817" s="61"/>
      <c r="D37817" s="57"/>
      <c r="E37817" s="62"/>
    </row>
    <row r="37818">
      <c r="A37818" s="61"/>
      <c r="B37818" s="61"/>
      <c r="C37818" s="61"/>
      <c r="D37818" s="57"/>
      <c r="E37818" s="62"/>
    </row>
    <row r="37819">
      <c r="A37819" s="61"/>
      <c r="B37819" s="61"/>
      <c r="C37819" s="61"/>
      <c r="D37819" s="57"/>
      <c r="E37819" s="62"/>
    </row>
    <row r="37820">
      <c r="A37820" s="61"/>
      <c r="B37820" s="61"/>
      <c r="C37820" s="61"/>
      <c r="D37820" s="57"/>
      <c r="E37820" s="62"/>
    </row>
    <row r="37821">
      <c r="A37821" s="61"/>
      <c r="B37821" s="61"/>
      <c r="C37821" s="61"/>
      <c r="D37821" s="57"/>
      <c r="E37821" s="62"/>
    </row>
    <row r="37822">
      <c r="A37822" s="61"/>
      <c r="B37822" s="61"/>
      <c r="C37822" s="61"/>
      <c r="D37822" s="57"/>
      <c r="E37822" s="62"/>
    </row>
    <row r="37823">
      <c r="A37823" s="61"/>
      <c r="B37823" s="61"/>
      <c r="C37823" s="61"/>
      <c r="D37823" s="57"/>
      <c r="E37823" s="62"/>
    </row>
    <row r="37824">
      <c r="A37824" s="61"/>
      <c r="B37824" s="61"/>
      <c r="C37824" s="61"/>
      <c r="D37824" s="57"/>
      <c r="E37824" s="62"/>
    </row>
    <row r="37825">
      <c r="A37825" s="61"/>
      <c r="B37825" s="61"/>
      <c r="C37825" s="61"/>
      <c r="D37825" s="57"/>
      <c r="E37825" s="62"/>
    </row>
    <row r="37826">
      <c r="A37826" s="61"/>
      <c r="B37826" s="61"/>
      <c r="C37826" s="61"/>
      <c r="D37826" s="57"/>
      <c r="E37826" s="62"/>
    </row>
    <row r="37827">
      <c r="A37827" s="61"/>
      <c r="B37827" s="61"/>
      <c r="C37827" s="61"/>
      <c r="D37827" s="57"/>
      <c r="E37827" s="62"/>
    </row>
    <row r="37828">
      <c r="A37828" s="61"/>
      <c r="B37828" s="61"/>
      <c r="C37828" s="61"/>
      <c r="D37828" s="57"/>
      <c r="E37828" s="62"/>
    </row>
    <row r="37829">
      <c r="A37829" s="61"/>
      <c r="B37829" s="61"/>
      <c r="C37829" s="61"/>
      <c r="D37829" s="57"/>
      <c r="E37829" s="62"/>
    </row>
    <row r="37830">
      <c r="A37830" s="61"/>
      <c r="B37830" s="61"/>
      <c r="C37830" s="61"/>
      <c r="D37830" s="57"/>
      <c r="E37830" s="62"/>
    </row>
    <row r="37831">
      <c r="A37831" s="61"/>
      <c r="B37831" s="61"/>
      <c r="C37831" s="61"/>
      <c r="D37831" s="57"/>
      <c r="E37831" s="62"/>
    </row>
    <row r="37832">
      <c r="A37832" s="61"/>
      <c r="B37832" s="61"/>
      <c r="C37832" s="61"/>
      <c r="D37832" s="57"/>
      <c r="E37832" s="62"/>
    </row>
    <row r="37833">
      <c r="A37833" s="61"/>
      <c r="B37833" s="61"/>
      <c r="C37833" s="61"/>
      <c r="D37833" s="57"/>
      <c r="E37833" s="62"/>
    </row>
    <row r="37834">
      <c r="A37834" s="61"/>
      <c r="B37834" s="61"/>
      <c r="C37834" s="61"/>
      <c r="D37834" s="57"/>
      <c r="E37834" s="62"/>
    </row>
    <row r="37835">
      <c r="A37835" s="61"/>
      <c r="B37835" s="61"/>
      <c r="C37835" s="61"/>
      <c r="D37835" s="57"/>
      <c r="E37835" s="62"/>
    </row>
    <row r="37836">
      <c r="A37836" s="61"/>
      <c r="B37836" s="61"/>
      <c r="C37836" s="61"/>
      <c r="D37836" s="57"/>
      <c r="E37836" s="62"/>
    </row>
    <row r="37837">
      <c r="A37837" s="61"/>
      <c r="B37837" s="61"/>
      <c r="C37837" s="61"/>
      <c r="D37837" s="57"/>
      <c r="E37837" s="62"/>
    </row>
    <row r="37838">
      <c r="A37838" s="61"/>
      <c r="B37838" s="61"/>
      <c r="C37838" s="61"/>
      <c r="D37838" s="57"/>
      <c r="E37838" s="62"/>
    </row>
    <row r="37839">
      <c r="A37839" s="61"/>
      <c r="B37839" s="61"/>
      <c r="C37839" s="61"/>
      <c r="D37839" s="57"/>
      <c r="E37839" s="62"/>
    </row>
    <row r="37840">
      <c r="A37840" s="61"/>
      <c r="B37840" s="61"/>
      <c r="C37840" s="61"/>
      <c r="D37840" s="57"/>
      <c r="E37840" s="62"/>
    </row>
    <row r="37841">
      <c r="A37841" s="61"/>
      <c r="B37841" s="61"/>
      <c r="C37841" s="61"/>
      <c r="D37841" s="57"/>
      <c r="E37841" s="62"/>
    </row>
    <row r="37842">
      <c r="A37842" s="61"/>
      <c r="B37842" s="61"/>
      <c r="C37842" s="61"/>
      <c r="D37842" s="57"/>
      <c r="E37842" s="62"/>
    </row>
    <row r="37843">
      <c r="A37843" s="61"/>
      <c r="B37843" s="61"/>
      <c r="C37843" s="61"/>
      <c r="D37843" s="57"/>
      <c r="E37843" s="62"/>
    </row>
    <row r="37844">
      <c r="A37844" s="61"/>
      <c r="B37844" s="61"/>
      <c r="C37844" s="61"/>
      <c r="D37844" s="57"/>
      <c r="E37844" s="62"/>
    </row>
    <row r="37845">
      <c r="A37845" s="61"/>
      <c r="B37845" s="61"/>
      <c r="C37845" s="61"/>
      <c r="D37845" s="57"/>
      <c r="E37845" s="62"/>
    </row>
    <row r="37846">
      <c r="A37846" s="61"/>
      <c r="B37846" s="61"/>
      <c r="C37846" s="61"/>
      <c r="D37846" s="57"/>
      <c r="E37846" s="62"/>
    </row>
    <row r="37847">
      <c r="A37847" s="61"/>
      <c r="B37847" s="61"/>
      <c r="C37847" s="61"/>
      <c r="D37847" s="57"/>
      <c r="E37847" s="62"/>
    </row>
    <row r="37848">
      <c r="A37848" s="61"/>
      <c r="B37848" s="61"/>
      <c r="C37848" s="61"/>
      <c r="D37848" s="57"/>
      <c r="E37848" s="62"/>
    </row>
    <row r="37849">
      <c r="A37849" s="61"/>
      <c r="B37849" s="61"/>
      <c r="C37849" s="61"/>
      <c r="D37849" s="57"/>
      <c r="E37849" s="62"/>
    </row>
    <row r="37850">
      <c r="A37850" s="61"/>
      <c r="B37850" s="61"/>
      <c r="C37850" s="61"/>
      <c r="D37850" s="57"/>
      <c r="E37850" s="62"/>
    </row>
    <row r="37851">
      <c r="A37851" s="61"/>
      <c r="B37851" s="61"/>
      <c r="C37851" s="61"/>
      <c r="D37851" s="57"/>
      <c r="E37851" s="62"/>
    </row>
    <row r="37852">
      <c r="A37852" s="61"/>
      <c r="B37852" s="61"/>
      <c r="C37852" s="61"/>
      <c r="D37852" s="57"/>
      <c r="E37852" s="62"/>
    </row>
    <row r="37853">
      <c r="A37853" s="61"/>
      <c r="B37853" s="61"/>
      <c r="C37853" s="61"/>
      <c r="D37853" s="57"/>
      <c r="E37853" s="62"/>
    </row>
    <row r="37854">
      <c r="A37854" s="61"/>
      <c r="B37854" s="61"/>
      <c r="C37854" s="61"/>
      <c r="D37854" s="57"/>
      <c r="E37854" s="62"/>
    </row>
    <row r="37855">
      <c r="A37855" s="61"/>
      <c r="B37855" s="61"/>
      <c r="C37855" s="61"/>
      <c r="D37855" s="57"/>
      <c r="E37855" s="62"/>
    </row>
    <row r="37856">
      <c r="A37856" s="61"/>
      <c r="B37856" s="61"/>
      <c r="C37856" s="61"/>
      <c r="D37856" s="57"/>
      <c r="E37856" s="62"/>
    </row>
    <row r="37857">
      <c r="A37857" s="61"/>
      <c r="B37857" s="61"/>
      <c r="C37857" s="61"/>
      <c r="D37857" s="57"/>
      <c r="E37857" s="62"/>
    </row>
    <row r="37858">
      <c r="A37858" s="61"/>
      <c r="B37858" s="61"/>
      <c r="C37858" s="61"/>
      <c r="D37858" s="57"/>
      <c r="E37858" s="62"/>
    </row>
    <row r="37859">
      <c r="A37859" s="61"/>
      <c r="B37859" s="61"/>
      <c r="C37859" s="61"/>
      <c r="D37859" s="57"/>
      <c r="E37859" s="62"/>
    </row>
    <row r="37860">
      <c r="A37860" s="61"/>
      <c r="B37860" s="61"/>
      <c r="C37860" s="61"/>
      <c r="D37860" s="57"/>
      <c r="E37860" s="62"/>
    </row>
    <row r="37861">
      <c r="A37861" s="61"/>
      <c r="B37861" s="61"/>
      <c r="C37861" s="61"/>
      <c r="D37861" s="57"/>
      <c r="E37861" s="62"/>
    </row>
    <row r="37862">
      <c r="A37862" s="61"/>
      <c r="B37862" s="61"/>
      <c r="C37862" s="61"/>
      <c r="D37862" s="57"/>
      <c r="E37862" s="62"/>
    </row>
    <row r="37863">
      <c r="A37863" s="61"/>
      <c r="B37863" s="61"/>
      <c r="C37863" s="61"/>
      <c r="D37863" s="57"/>
      <c r="E37863" s="62"/>
    </row>
    <row r="37864">
      <c r="A37864" s="61"/>
      <c r="B37864" s="61"/>
      <c r="C37864" s="61"/>
      <c r="D37864" s="57"/>
      <c r="E37864" s="62"/>
    </row>
    <row r="37865">
      <c r="A37865" s="61"/>
      <c r="B37865" s="61"/>
      <c r="C37865" s="61"/>
      <c r="D37865" s="57"/>
      <c r="E37865" s="62"/>
    </row>
    <row r="37866">
      <c r="A37866" s="61"/>
      <c r="B37866" s="61"/>
      <c r="C37866" s="61"/>
      <c r="D37866" s="57"/>
      <c r="E37866" s="62"/>
    </row>
    <row r="37867">
      <c r="A37867" s="61"/>
      <c r="B37867" s="61"/>
      <c r="C37867" s="61"/>
      <c r="D37867" s="57"/>
      <c r="E37867" s="62"/>
    </row>
    <row r="37868">
      <c r="A37868" s="61"/>
      <c r="B37868" s="61"/>
      <c r="C37868" s="61"/>
      <c r="D37868" s="57"/>
      <c r="E37868" s="62"/>
    </row>
    <row r="37869">
      <c r="A37869" s="61"/>
      <c r="B37869" s="61"/>
      <c r="C37869" s="61"/>
      <c r="D37869" s="57"/>
      <c r="E37869" s="62"/>
    </row>
    <row r="37870">
      <c r="A37870" s="61"/>
      <c r="B37870" s="61"/>
      <c r="C37870" s="61"/>
      <c r="D37870" s="57"/>
      <c r="E37870" s="62"/>
    </row>
    <row r="37871">
      <c r="A37871" s="61"/>
      <c r="B37871" s="61"/>
      <c r="C37871" s="61"/>
      <c r="D37871" s="57"/>
      <c r="E37871" s="62"/>
    </row>
    <row r="37872">
      <c r="A37872" s="61"/>
      <c r="B37872" s="61"/>
      <c r="C37872" s="61"/>
      <c r="D37872" s="57"/>
      <c r="E37872" s="62"/>
    </row>
    <row r="37873">
      <c r="A37873" s="61"/>
      <c r="B37873" s="61"/>
      <c r="C37873" s="61"/>
      <c r="D37873" s="57"/>
      <c r="E37873" s="62"/>
    </row>
    <row r="37874">
      <c r="A37874" s="61"/>
      <c r="B37874" s="61"/>
      <c r="C37874" s="61"/>
      <c r="D37874" s="57"/>
      <c r="E37874" s="62"/>
    </row>
    <row r="37875">
      <c r="A37875" s="61"/>
      <c r="B37875" s="61"/>
      <c r="C37875" s="61"/>
      <c r="D37875" s="57"/>
      <c r="E37875" s="62"/>
    </row>
    <row r="37876">
      <c r="A37876" s="61"/>
      <c r="B37876" s="61"/>
      <c r="C37876" s="61"/>
      <c r="D37876" s="57"/>
      <c r="E37876" s="62"/>
    </row>
    <row r="37877">
      <c r="A37877" s="61"/>
      <c r="B37877" s="61"/>
      <c r="C37877" s="61"/>
      <c r="D37877" s="57"/>
      <c r="E37877" s="62"/>
    </row>
    <row r="37878">
      <c r="A37878" s="61"/>
      <c r="B37878" s="61"/>
      <c r="C37878" s="61"/>
      <c r="D37878" s="57"/>
      <c r="E37878" s="62"/>
    </row>
    <row r="37879">
      <c r="A37879" s="61"/>
      <c r="B37879" s="61"/>
      <c r="C37879" s="61"/>
      <c r="D37879" s="57"/>
      <c r="E37879" s="62"/>
    </row>
    <row r="37880">
      <c r="A37880" s="61"/>
      <c r="B37880" s="61"/>
      <c r="C37880" s="61"/>
      <c r="D37880" s="57"/>
      <c r="E37880" s="62"/>
    </row>
    <row r="37881">
      <c r="A37881" s="61"/>
      <c r="B37881" s="61"/>
      <c r="C37881" s="61"/>
      <c r="D37881" s="57"/>
      <c r="E37881" s="62"/>
    </row>
    <row r="37882">
      <c r="A37882" s="61"/>
      <c r="B37882" s="61"/>
      <c r="C37882" s="61"/>
      <c r="D37882" s="57"/>
      <c r="E37882" s="62"/>
    </row>
    <row r="37883">
      <c r="A37883" s="61"/>
      <c r="B37883" s="61"/>
      <c r="C37883" s="61"/>
      <c r="D37883" s="57"/>
      <c r="E37883" s="62"/>
    </row>
    <row r="37884">
      <c r="A37884" s="61"/>
      <c r="B37884" s="61"/>
      <c r="C37884" s="61"/>
      <c r="D37884" s="57"/>
      <c r="E37884" s="62"/>
    </row>
    <row r="37885">
      <c r="A37885" s="61"/>
      <c r="B37885" s="61"/>
      <c r="C37885" s="61"/>
      <c r="D37885" s="57"/>
      <c r="E37885" s="62"/>
    </row>
    <row r="37886">
      <c r="A37886" s="61"/>
      <c r="B37886" s="61"/>
      <c r="C37886" s="61"/>
      <c r="D37886" s="57"/>
      <c r="E37886" s="62"/>
    </row>
    <row r="37887">
      <c r="A37887" s="61"/>
      <c r="B37887" s="61"/>
      <c r="C37887" s="61"/>
      <c r="D37887" s="57"/>
      <c r="E37887" s="62"/>
    </row>
    <row r="37888">
      <c r="A37888" s="61"/>
      <c r="B37888" s="61"/>
      <c r="C37888" s="61"/>
      <c r="D37888" s="57"/>
      <c r="E37888" s="62"/>
    </row>
    <row r="37889">
      <c r="A37889" s="61"/>
      <c r="B37889" s="61"/>
      <c r="C37889" s="61"/>
      <c r="D37889" s="57"/>
      <c r="E37889" s="62"/>
    </row>
    <row r="37890">
      <c r="A37890" s="61"/>
      <c r="B37890" s="61"/>
      <c r="C37890" s="61"/>
      <c r="D37890" s="57"/>
      <c r="E37890" s="62"/>
    </row>
    <row r="37891">
      <c r="A37891" s="61"/>
      <c r="B37891" s="61"/>
      <c r="C37891" s="61"/>
      <c r="D37891" s="57"/>
      <c r="E37891" s="62"/>
    </row>
    <row r="37892">
      <c r="A37892" s="61"/>
      <c r="B37892" s="61"/>
      <c r="C37892" s="61"/>
      <c r="D37892" s="57"/>
      <c r="E37892" s="62"/>
    </row>
    <row r="37893">
      <c r="A37893" s="61"/>
      <c r="B37893" s="61"/>
      <c r="C37893" s="61"/>
      <c r="D37893" s="57"/>
      <c r="E37893" s="62"/>
    </row>
    <row r="37894">
      <c r="A37894" s="61"/>
      <c r="B37894" s="61"/>
      <c r="C37894" s="61"/>
      <c r="D37894" s="57"/>
      <c r="E37894" s="62"/>
    </row>
    <row r="37895">
      <c r="A37895" s="61"/>
      <c r="B37895" s="61"/>
      <c r="C37895" s="61"/>
      <c r="D37895" s="57"/>
      <c r="E37895" s="62"/>
    </row>
    <row r="37896">
      <c r="A37896" s="61"/>
      <c r="B37896" s="61"/>
      <c r="C37896" s="61"/>
      <c r="D37896" s="57"/>
      <c r="E37896" s="62"/>
    </row>
    <row r="37897">
      <c r="A37897" s="61"/>
      <c r="B37897" s="61"/>
      <c r="C37897" s="61"/>
      <c r="D37897" s="57"/>
      <c r="E37897" s="62"/>
    </row>
    <row r="37898">
      <c r="A37898" s="61"/>
      <c r="B37898" s="61"/>
      <c r="C37898" s="61"/>
      <c r="D37898" s="57"/>
      <c r="E37898" s="62"/>
    </row>
    <row r="37899">
      <c r="A37899" s="61"/>
      <c r="B37899" s="61"/>
      <c r="C37899" s="61"/>
      <c r="D37899" s="57"/>
      <c r="E37899" s="62"/>
    </row>
    <row r="37900">
      <c r="A37900" s="61"/>
      <c r="B37900" s="61"/>
      <c r="C37900" s="61"/>
      <c r="D37900" s="57"/>
      <c r="E37900" s="62"/>
    </row>
    <row r="37901">
      <c r="A37901" s="61"/>
      <c r="B37901" s="61"/>
      <c r="C37901" s="61"/>
      <c r="D37901" s="57"/>
      <c r="E37901" s="62"/>
    </row>
    <row r="37902">
      <c r="A37902" s="61"/>
      <c r="B37902" s="61"/>
      <c r="C37902" s="61"/>
      <c r="D37902" s="57"/>
      <c r="E37902" s="62"/>
    </row>
    <row r="37903">
      <c r="A37903" s="61"/>
      <c r="B37903" s="61"/>
      <c r="C37903" s="61"/>
      <c r="D37903" s="57"/>
      <c r="E37903" s="62"/>
    </row>
    <row r="37904">
      <c r="A37904" s="61"/>
      <c r="B37904" s="61"/>
      <c r="C37904" s="61"/>
      <c r="D37904" s="57"/>
      <c r="E37904" s="62"/>
    </row>
    <row r="37905">
      <c r="A37905" s="61"/>
      <c r="B37905" s="61"/>
      <c r="C37905" s="61"/>
      <c r="D37905" s="57"/>
      <c r="E37905" s="62"/>
    </row>
    <row r="37906">
      <c r="A37906" s="61"/>
      <c r="B37906" s="61"/>
      <c r="C37906" s="61"/>
      <c r="D37906" s="57"/>
      <c r="E37906" s="62"/>
    </row>
    <row r="37907">
      <c r="A37907" s="61"/>
      <c r="B37907" s="61"/>
      <c r="C37907" s="61"/>
      <c r="D37907" s="57"/>
      <c r="E37907" s="62"/>
    </row>
    <row r="37908">
      <c r="A37908" s="61"/>
      <c r="B37908" s="61"/>
      <c r="C37908" s="61"/>
      <c r="D37908" s="57"/>
      <c r="E37908" s="62"/>
    </row>
    <row r="37909">
      <c r="A37909" s="61"/>
      <c r="B37909" s="61"/>
      <c r="C37909" s="61"/>
      <c r="D37909" s="57"/>
      <c r="E37909" s="62"/>
    </row>
    <row r="37910">
      <c r="A37910" s="61"/>
      <c r="B37910" s="61"/>
      <c r="C37910" s="61"/>
      <c r="D37910" s="57"/>
      <c r="E37910" s="62"/>
    </row>
    <row r="37911">
      <c r="A37911" s="61"/>
      <c r="B37911" s="61"/>
      <c r="C37911" s="61"/>
      <c r="D37911" s="57"/>
      <c r="E37911" s="62"/>
    </row>
    <row r="37912">
      <c r="A37912" s="61"/>
      <c r="B37912" s="61"/>
      <c r="C37912" s="61"/>
      <c r="D37912" s="57"/>
      <c r="E37912" s="62"/>
    </row>
    <row r="37913">
      <c r="A37913" s="61"/>
      <c r="B37913" s="61"/>
      <c r="C37913" s="61"/>
      <c r="D37913" s="57"/>
      <c r="E37913" s="62"/>
    </row>
    <row r="37914">
      <c r="A37914" s="61"/>
      <c r="B37914" s="61"/>
      <c r="C37914" s="61"/>
      <c r="D37914" s="57"/>
      <c r="E37914" s="62"/>
    </row>
    <row r="37915">
      <c r="A37915" s="61"/>
      <c r="B37915" s="61"/>
      <c r="C37915" s="61"/>
      <c r="D37915" s="57"/>
      <c r="E37915" s="62"/>
    </row>
    <row r="37916">
      <c r="A37916" s="61"/>
      <c r="B37916" s="61"/>
      <c r="C37916" s="61"/>
      <c r="D37916" s="57"/>
      <c r="E37916" s="62"/>
    </row>
    <row r="37917">
      <c r="A37917" s="61"/>
      <c r="B37917" s="61"/>
      <c r="C37917" s="61"/>
      <c r="D37917" s="57"/>
      <c r="E37917" s="62"/>
    </row>
    <row r="37918">
      <c r="A37918" s="61"/>
      <c r="B37918" s="61"/>
      <c r="C37918" s="61"/>
      <c r="D37918" s="57"/>
      <c r="E37918" s="62"/>
    </row>
    <row r="37919">
      <c r="A37919" s="61"/>
      <c r="B37919" s="61"/>
      <c r="C37919" s="61"/>
      <c r="D37919" s="57"/>
      <c r="E37919" s="62"/>
    </row>
    <row r="37920">
      <c r="A37920" s="61"/>
      <c r="B37920" s="61"/>
      <c r="C37920" s="61"/>
      <c r="D37920" s="57"/>
      <c r="E37920" s="62"/>
    </row>
    <row r="37921">
      <c r="A37921" s="61"/>
      <c r="B37921" s="61"/>
      <c r="C37921" s="61"/>
      <c r="D37921" s="57"/>
      <c r="E37921" s="62"/>
    </row>
    <row r="37922">
      <c r="A37922" s="61"/>
      <c r="B37922" s="61"/>
      <c r="C37922" s="61"/>
      <c r="D37922" s="57"/>
      <c r="E37922" s="62"/>
    </row>
    <row r="37923">
      <c r="A37923" s="61"/>
      <c r="B37923" s="61"/>
      <c r="C37923" s="61"/>
      <c r="D37923" s="57"/>
      <c r="E37923" s="62"/>
    </row>
    <row r="37924">
      <c r="A37924" s="61"/>
      <c r="B37924" s="61"/>
      <c r="C37924" s="61"/>
      <c r="D37924" s="57"/>
      <c r="E37924" s="62"/>
    </row>
    <row r="37925">
      <c r="A37925" s="61"/>
      <c r="B37925" s="61"/>
      <c r="C37925" s="61"/>
      <c r="D37925" s="57"/>
      <c r="E37925" s="62"/>
    </row>
    <row r="37926">
      <c r="A37926" s="61"/>
      <c r="B37926" s="61"/>
      <c r="C37926" s="61"/>
      <c r="D37926" s="57"/>
      <c r="E37926" s="62"/>
    </row>
    <row r="37927">
      <c r="A37927" s="61"/>
      <c r="B37927" s="61"/>
      <c r="C37927" s="61"/>
      <c r="D37927" s="57"/>
      <c r="E37927" s="62"/>
    </row>
    <row r="37928">
      <c r="A37928" s="61"/>
      <c r="B37928" s="61"/>
      <c r="C37928" s="61"/>
      <c r="D37928" s="57"/>
      <c r="E37928" s="62"/>
    </row>
    <row r="37929">
      <c r="A37929" s="61"/>
      <c r="B37929" s="61"/>
      <c r="C37929" s="61"/>
      <c r="D37929" s="57"/>
      <c r="E37929" s="62"/>
    </row>
    <row r="37930">
      <c r="A37930" s="61"/>
      <c r="B37930" s="61"/>
      <c r="C37930" s="61"/>
      <c r="D37930" s="57"/>
      <c r="E37930" s="62"/>
    </row>
    <row r="37931">
      <c r="A37931" s="61"/>
      <c r="B37931" s="61"/>
      <c r="C37931" s="61"/>
      <c r="D37931" s="57"/>
      <c r="E37931" s="62"/>
    </row>
    <row r="37932">
      <c r="A37932" s="61"/>
      <c r="B37932" s="61"/>
      <c r="C37932" s="61"/>
      <c r="D37932" s="57"/>
      <c r="E37932" s="62"/>
    </row>
    <row r="37933">
      <c r="A37933" s="61"/>
      <c r="B37933" s="61"/>
      <c r="C37933" s="61"/>
      <c r="D37933" s="57"/>
      <c r="E37933" s="62"/>
    </row>
    <row r="37934">
      <c r="A37934" s="61"/>
      <c r="B37934" s="61"/>
      <c r="C37934" s="61"/>
      <c r="D37934" s="57"/>
      <c r="E37934" s="62"/>
    </row>
    <row r="37935">
      <c r="A37935" s="61"/>
      <c r="B37935" s="61"/>
      <c r="C37935" s="61"/>
      <c r="D37935" s="57"/>
      <c r="E37935" s="62"/>
    </row>
    <row r="37936">
      <c r="A37936" s="61"/>
      <c r="B37936" s="61"/>
      <c r="C37936" s="61"/>
      <c r="D37936" s="57"/>
      <c r="E37936" s="62"/>
    </row>
    <row r="37937">
      <c r="A37937" s="61"/>
      <c r="B37937" s="61"/>
      <c r="C37937" s="61"/>
      <c r="D37937" s="57"/>
      <c r="E37937" s="62"/>
    </row>
    <row r="37938">
      <c r="A37938" s="61"/>
      <c r="B37938" s="61"/>
      <c r="C37938" s="61"/>
      <c r="D37938" s="57"/>
      <c r="E37938" s="62"/>
    </row>
    <row r="37939">
      <c r="A37939" s="61"/>
      <c r="B37939" s="61"/>
      <c r="C37939" s="61"/>
      <c r="D37939" s="57"/>
      <c r="E37939" s="62"/>
    </row>
    <row r="37940">
      <c r="A37940" s="61"/>
      <c r="B37940" s="61"/>
      <c r="C37940" s="61"/>
      <c r="D37940" s="57"/>
      <c r="E37940" s="62"/>
    </row>
    <row r="37941">
      <c r="A37941" s="61"/>
      <c r="B37941" s="61"/>
      <c r="C37941" s="61"/>
      <c r="D37941" s="57"/>
      <c r="E37941" s="62"/>
    </row>
    <row r="37942">
      <c r="A37942" s="61"/>
      <c r="B37942" s="61"/>
      <c r="C37942" s="61"/>
      <c r="D37942" s="57"/>
      <c r="E37942" s="62"/>
    </row>
    <row r="37943">
      <c r="A37943" s="61"/>
      <c r="B37943" s="61"/>
      <c r="C37943" s="61"/>
      <c r="D37943" s="57"/>
      <c r="E37943" s="62"/>
    </row>
    <row r="37944">
      <c r="A37944" s="61"/>
      <c r="B37944" s="61"/>
      <c r="C37944" s="61"/>
      <c r="D37944" s="57"/>
      <c r="E37944" s="62"/>
    </row>
    <row r="37945">
      <c r="A37945" s="61"/>
      <c r="B37945" s="61"/>
      <c r="C37945" s="61"/>
      <c r="D37945" s="57"/>
      <c r="E37945" s="62"/>
    </row>
    <row r="37946">
      <c r="A37946" s="61"/>
      <c r="B37946" s="61"/>
      <c r="C37946" s="61"/>
      <c r="D37946" s="57"/>
      <c r="E37946" s="62"/>
    </row>
    <row r="37947">
      <c r="A37947" s="61"/>
      <c r="B37947" s="61"/>
      <c r="C37947" s="61"/>
      <c r="D37947" s="57"/>
      <c r="E37947" s="62"/>
    </row>
    <row r="37948">
      <c r="A37948" s="61"/>
      <c r="B37948" s="61"/>
      <c r="C37948" s="61"/>
      <c r="D37948" s="57"/>
      <c r="E37948" s="62"/>
    </row>
    <row r="37949">
      <c r="A37949" s="61"/>
      <c r="B37949" s="61"/>
      <c r="C37949" s="61"/>
      <c r="D37949" s="57"/>
      <c r="E37949" s="62"/>
    </row>
    <row r="37950">
      <c r="A37950" s="61"/>
      <c r="B37950" s="61"/>
      <c r="C37950" s="61"/>
      <c r="D37950" s="57"/>
      <c r="E37950" s="62"/>
    </row>
    <row r="37951">
      <c r="A37951" s="61"/>
      <c r="B37951" s="61"/>
      <c r="C37951" s="61"/>
      <c r="D37951" s="57"/>
      <c r="E37951" s="62"/>
    </row>
    <row r="37952">
      <c r="A37952" s="61"/>
      <c r="B37952" s="61"/>
      <c r="C37952" s="61"/>
      <c r="D37952" s="57"/>
      <c r="E37952" s="62"/>
    </row>
    <row r="37953">
      <c r="A37953" s="61"/>
      <c r="B37953" s="61"/>
      <c r="C37953" s="61"/>
      <c r="D37953" s="57"/>
      <c r="E37953" s="62"/>
    </row>
    <row r="37954">
      <c r="A37954" s="61"/>
      <c r="B37954" s="61"/>
      <c r="C37954" s="61"/>
      <c r="D37954" s="57"/>
      <c r="E37954" s="62"/>
    </row>
    <row r="37955">
      <c r="A37955" s="61"/>
      <c r="B37955" s="61"/>
      <c r="C37955" s="61"/>
      <c r="D37955" s="57"/>
      <c r="E37955" s="62"/>
    </row>
    <row r="37956">
      <c r="A37956" s="61"/>
      <c r="B37956" s="61"/>
      <c r="C37956" s="61"/>
      <c r="D37956" s="57"/>
      <c r="E37956" s="62"/>
    </row>
    <row r="37957">
      <c r="A37957" s="61"/>
      <c r="B37957" s="61"/>
      <c r="C37957" s="61"/>
      <c r="D37957" s="57"/>
      <c r="E37957" s="62"/>
    </row>
    <row r="37958">
      <c r="A37958" s="61"/>
      <c r="B37958" s="61"/>
      <c r="C37958" s="61"/>
      <c r="D37958" s="57"/>
      <c r="E37958" s="62"/>
    </row>
    <row r="37959">
      <c r="A37959" s="61"/>
      <c r="B37959" s="61"/>
      <c r="C37959" s="61"/>
      <c r="D37959" s="57"/>
      <c r="E37959" s="62"/>
    </row>
    <row r="37960">
      <c r="A37960" s="61"/>
      <c r="B37960" s="61"/>
      <c r="C37960" s="61"/>
      <c r="D37960" s="57"/>
      <c r="E37960" s="62"/>
    </row>
    <row r="37961">
      <c r="A37961" s="61"/>
      <c r="B37961" s="61"/>
      <c r="C37961" s="61"/>
      <c r="D37961" s="57"/>
      <c r="E37961" s="62"/>
    </row>
    <row r="37962">
      <c r="A37962" s="61"/>
      <c r="B37962" s="61"/>
      <c r="C37962" s="61"/>
      <c r="D37962" s="57"/>
      <c r="E37962" s="62"/>
    </row>
    <row r="37963">
      <c r="A37963" s="61"/>
      <c r="B37963" s="61"/>
      <c r="C37963" s="61"/>
      <c r="D37963" s="57"/>
      <c r="E37963" s="62"/>
    </row>
    <row r="37964">
      <c r="A37964" s="61"/>
      <c r="B37964" s="61"/>
      <c r="C37964" s="61"/>
      <c r="D37964" s="57"/>
      <c r="E37964" s="62"/>
    </row>
    <row r="37965">
      <c r="A37965" s="61"/>
      <c r="B37965" s="61"/>
      <c r="C37965" s="61"/>
      <c r="D37965" s="57"/>
      <c r="E37965" s="62"/>
    </row>
    <row r="37966">
      <c r="A37966" s="61"/>
      <c r="B37966" s="61"/>
      <c r="C37966" s="61"/>
      <c r="D37966" s="57"/>
      <c r="E37966" s="62"/>
    </row>
    <row r="37967">
      <c r="A37967" s="61"/>
      <c r="B37967" s="61"/>
      <c r="C37967" s="61"/>
      <c r="D37967" s="57"/>
      <c r="E37967" s="62"/>
    </row>
    <row r="37968">
      <c r="A37968" s="61"/>
      <c r="B37968" s="61"/>
      <c r="C37968" s="61"/>
      <c r="D37968" s="57"/>
      <c r="E37968" s="62"/>
    </row>
    <row r="37969">
      <c r="A37969" s="61"/>
      <c r="B37969" s="61"/>
      <c r="C37969" s="61"/>
      <c r="D37969" s="57"/>
      <c r="E37969" s="62"/>
    </row>
    <row r="37970">
      <c r="A37970" s="61"/>
      <c r="B37970" s="61"/>
      <c r="C37970" s="61"/>
      <c r="D37970" s="57"/>
      <c r="E37970" s="62"/>
    </row>
    <row r="37971">
      <c r="A37971" s="61"/>
      <c r="B37971" s="61"/>
      <c r="C37971" s="61"/>
      <c r="D37971" s="57"/>
      <c r="E37971" s="62"/>
    </row>
    <row r="37972">
      <c r="A37972" s="61"/>
      <c r="B37972" s="61"/>
      <c r="C37972" s="61"/>
      <c r="D37972" s="57"/>
      <c r="E37972" s="62"/>
    </row>
    <row r="37973">
      <c r="A37973" s="61"/>
      <c r="B37973" s="61"/>
      <c r="C37973" s="61"/>
      <c r="D37973" s="57"/>
      <c r="E37973" s="62"/>
    </row>
    <row r="37974">
      <c r="A37974" s="61"/>
      <c r="B37974" s="61"/>
      <c r="C37974" s="61"/>
      <c r="D37974" s="57"/>
      <c r="E37974" s="62"/>
    </row>
    <row r="37975">
      <c r="A37975" s="61"/>
      <c r="B37975" s="61"/>
      <c r="C37975" s="61"/>
      <c r="D37975" s="57"/>
      <c r="E37975" s="62"/>
    </row>
    <row r="37976">
      <c r="A37976" s="61"/>
      <c r="B37976" s="61"/>
      <c r="C37976" s="61"/>
      <c r="D37976" s="57"/>
      <c r="E37976" s="62"/>
    </row>
    <row r="37977">
      <c r="A37977" s="61"/>
      <c r="B37977" s="61"/>
      <c r="C37977" s="61"/>
      <c r="D37977" s="57"/>
      <c r="E37977" s="62"/>
    </row>
    <row r="37978">
      <c r="A37978" s="61"/>
      <c r="B37978" s="61"/>
      <c r="C37978" s="61"/>
      <c r="D37978" s="57"/>
      <c r="E37978" s="62"/>
    </row>
    <row r="37979">
      <c r="A37979" s="61"/>
      <c r="B37979" s="61"/>
      <c r="C37979" s="61"/>
      <c r="D37979" s="57"/>
      <c r="E37979" s="62"/>
    </row>
    <row r="37980">
      <c r="A37980" s="61"/>
      <c r="B37980" s="61"/>
      <c r="C37980" s="61"/>
      <c r="D37980" s="57"/>
      <c r="E37980" s="62"/>
    </row>
    <row r="37981">
      <c r="A37981" s="61"/>
      <c r="B37981" s="61"/>
      <c r="C37981" s="61"/>
      <c r="D37981" s="57"/>
      <c r="E37981" s="62"/>
    </row>
    <row r="37982">
      <c r="A37982" s="61"/>
      <c r="B37982" s="61"/>
      <c r="C37982" s="61"/>
      <c r="D37982" s="57"/>
      <c r="E37982" s="62"/>
    </row>
    <row r="37983">
      <c r="A37983" s="61"/>
      <c r="B37983" s="61"/>
      <c r="C37983" s="61"/>
      <c r="D37983" s="57"/>
      <c r="E37983" s="62"/>
    </row>
    <row r="37984">
      <c r="A37984" s="61"/>
      <c r="B37984" s="61"/>
      <c r="C37984" s="61"/>
      <c r="D37984" s="57"/>
      <c r="E37984" s="62"/>
    </row>
    <row r="37985">
      <c r="A37985" s="61"/>
      <c r="B37985" s="61"/>
      <c r="C37985" s="61"/>
      <c r="D37985" s="57"/>
      <c r="E37985" s="62"/>
    </row>
    <row r="37986">
      <c r="A37986" s="61"/>
      <c r="B37986" s="61"/>
      <c r="C37986" s="61"/>
      <c r="D37986" s="57"/>
      <c r="E37986" s="62"/>
    </row>
    <row r="37987">
      <c r="A37987" s="61"/>
      <c r="B37987" s="61"/>
      <c r="C37987" s="61"/>
      <c r="D37987" s="57"/>
      <c r="E37987" s="62"/>
    </row>
    <row r="37988">
      <c r="A37988" s="61"/>
      <c r="B37988" s="61"/>
      <c r="C37988" s="61"/>
      <c r="D37988" s="57"/>
      <c r="E37988" s="62"/>
    </row>
    <row r="37989">
      <c r="A37989" s="61"/>
      <c r="B37989" s="61"/>
      <c r="C37989" s="61"/>
      <c r="D37989" s="57"/>
      <c r="E37989" s="62"/>
    </row>
    <row r="37990">
      <c r="A37990" s="61"/>
      <c r="B37990" s="61"/>
      <c r="C37990" s="61"/>
      <c r="D37990" s="57"/>
      <c r="E37990" s="62"/>
    </row>
    <row r="37991">
      <c r="A37991" s="61"/>
      <c r="B37991" s="61"/>
      <c r="C37991" s="61"/>
      <c r="D37991" s="57"/>
      <c r="E37991" s="62"/>
    </row>
    <row r="37992">
      <c r="A37992" s="61"/>
      <c r="B37992" s="61"/>
      <c r="C37992" s="61"/>
      <c r="D37992" s="57"/>
      <c r="E37992" s="62"/>
    </row>
    <row r="37993">
      <c r="A37993" s="61"/>
      <c r="B37993" s="61"/>
      <c r="C37993" s="61"/>
      <c r="D37993" s="57"/>
      <c r="E37993" s="62"/>
    </row>
    <row r="37994">
      <c r="A37994" s="61"/>
      <c r="B37994" s="61"/>
      <c r="C37994" s="61"/>
      <c r="D37994" s="57"/>
      <c r="E37994" s="62"/>
    </row>
    <row r="37995">
      <c r="A37995" s="61"/>
      <c r="B37995" s="61"/>
      <c r="C37995" s="61"/>
      <c r="D37995" s="57"/>
      <c r="E37995" s="62"/>
    </row>
    <row r="37996">
      <c r="A37996" s="61"/>
      <c r="B37996" s="61"/>
      <c r="C37996" s="61"/>
      <c r="D37996" s="57"/>
      <c r="E37996" s="62"/>
    </row>
    <row r="37997">
      <c r="A37997" s="61"/>
      <c r="B37997" s="61"/>
      <c r="C37997" s="61"/>
      <c r="D37997" s="57"/>
      <c r="E37997" s="62"/>
    </row>
    <row r="37998">
      <c r="A37998" s="61"/>
      <c r="B37998" s="61"/>
      <c r="C37998" s="61"/>
      <c r="D37998" s="57"/>
      <c r="E37998" s="62"/>
    </row>
    <row r="37999">
      <c r="A37999" s="61"/>
      <c r="B37999" s="61"/>
      <c r="C37999" s="61"/>
      <c r="D37999" s="57"/>
      <c r="E37999" s="62"/>
    </row>
    <row r="38000">
      <c r="A38000" s="61"/>
      <c r="B38000" s="61"/>
      <c r="C38000" s="61"/>
      <c r="D38000" s="57"/>
      <c r="E38000" s="62"/>
    </row>
    <row r="38001">
      <c r="A38001" s="61"/>
      <c r="B38001" s="61"/>
      <c r="C38001" s="61"/>
      <c r="D38001" s="57"/>
      <c r="E38001" s="62"/>
    </row>
    <row r="38002">
      <c r="A38002" s="61"/>
      <c r="B38002" s="61"/>
      <c r="C38002" s="61"/>
      <c r="D38002" s="57"/>
      <c r="E38002" s="62"/>
    </row>
    <row r="38003">
      <c r="A38003" s="61"/>
      <c r="B38003" s="61"/>
      <c r="C38003" s="61"/>
      <c r="D38003" s="57"/>
      <c r="E38003" s="62"/>
    </row>
    <row r="38004">
      <c r="A38004" s="61"/>
      <c r="B38004" s="61"/>
      <c r="C38004" s="61"/>
      <c r="D38004" s="57"/>
      <c r="E38004" s="62"/>
    </row>
    <row r="38005">
      <c r="A38005" s="61"/>
      <c r="B38005" s="61"/>
      <c r="C38005" s="61"/>
      <c r="D38005" s="57"/>
      <c r="E38005" s="62"/>
    </row>
    <row r="38006">
      <c r="A38006" s="61"/>
      <c r="B38006" s="61"/>
      <c r="C38006" s="61"/>
      <c r="D38006" s="57"/>
      <c r="E38006" s="62"/>
    </row>
    <row r="38007">
      <c r="A38007" s="61"/>
      <c r="B38007" s="61"/>
      <c r="C38007" s="61"/>
      <c r="D38007" s="57"/>
      <c r="E38007" s="62"/>
    </row>
    <row r="38008">
      <c r="A38008" s="61"/>
      <c r="B38008" s="61"/>
      <c r="C38008" s="61"/>
      <c r="D38008" s="57"/>
      <c r="E38008" s="62"/>
    </row>
    <row r="38009">
      <c r="A38009" s="61"/>
      <c r="B38009" s="61"/>
      <c r="C38009" s="61"/>
      <c r="D38009" s="57"/>
      <c r="E38009" s="62"/>
    </row>
    <row r="38010">
      <c r="A38010" s="61"/>
      <c r="B38010" s="61"/>
      <c r="C38010" s="61"/>
      <c r="D38010" s="57"/>
      <c r="E38010" s="62"/>
    </row>
    <row r="38011">
      <c r="A38011" s="61"/>
      <c r="B38011" s="61"/>
      <c r="C38011" s="61"/>
      <c r="D38011" s="57"/>
      <c r="E38011" s="62"/>
    </row>
    <row r="38012">
      <c r="A38012" s="61"/>
      <c r="B38012" s="61"/>
      <c r="C38012" s="61"/>
      <c r="D38012" s="57"/>
      <c r="E38012" s="62"/>
    </row>
    <row r="38013">
      <c r="A38013" s="61"/>
      <c r="B38013" s="61"/>
      <c r="C38013" s="61"/>
      <c r="D38013" s="57"/>
      <c r="E38013" s="62"/>
    </row>
    <row r="38014">
      <c r="A38014" s="61"/>
      <c r="B38014" s="61"/>
      <c r="C38014" s="61"/>
      <c r="D38014" s="57"/>
      <c r="E38014" s="62"/>
    </row>
    <row r="38015">
      <c r="A38015" s="61"/>
      <c r="B38015" s="61"/>
      <c r="C38015" s="61"/>
      <c r="D38015" s="57"/>
      <c r="E38015" s="62"/>
    </row>
    <row r="38016">
      <c r="A38016" s="61"/>
      <c r="B38016" s="61"/>
      <c r="C38016" s="61"/>
      <c r="D38016" s="57"/>
      <c r="E38016" s="62"/>
    </row>
    <row r="38017">
      <c r="A38017" s="61"/>
      <c r="B38017" s="61"/>
      <c r="C38017" s="61"/>
      <c r="D38017" s="57"/>
      <c r="E38017" s="62"/>
    </row>
    <row r="38018">
      <c r="A38018" s="61"/>
      <c r="B38018" s="61"/>
      <c r="C38018" s="61"/>
      <c r="D38018" s="57"/>
      <c r="E38018" s="62"/>
    </row>
    <row r="38019">
      <c r="A38019" s="61"/>
      <c r="B38019" s="61"/>
      <c r="C38019" s="61"/>
      <c r="D38019" s="57"/>
      <c r="E38019" s="62"/>
    </row>
    <row r="38020">
      <c r="A38020" s="61"/>
      <c r="B38020" s="61"/>
      <c r="C38020" s="61"/>
      <c r="D38020" s="57"/>
      <c r="E38020" s="62"/>
    </row>
    <row r="38021">
      <c r="A38021" s="61"/>
      <c r="B38021" s="61"/>
      <c r="C38021" s="61"/>
      <c r="D38021" s="57"/>
      <c r="E38021" s="62"/>
    </row>
    <row r="38022">
      <c r="A38022" s="61"/>
      <c r="B38022" s="61"/>
      <c r="C38022" s="61"/>
      <c r="D38022" s="57"/>
      <c r="E38022" s="62"/>
    </row>
    <row r="38023">
      <c r="A38023" s="61"/>
      <c r="B38023" s="61"/>
      <c r="C38023" s="61"/>
      <c r="D38023" s="57"/>
      <c r="E38023" s="62"/>
    </row>
    <row r="38024">
      <c r="A38024" s="61"/>
      <c r="B38024" s="61"/>
      <c r="C38024" s="61"/>
      <c r="D38024" s="57"/>
      <c r="E38024" s="62"/>
    </row>
    <row r="38025">
      <c r="A38025" s="61"/>
      <c r="B38025" s="61"/>
      <c r="C38025" s="61"/>
      <c r="D38025" s="57"/>
      <c r="E38025" s="62"/>
    </row>
    <row r="38026">
      <c r="A38026" s="61"/>
      <c r="B38026" s="61"/>
      <c r="C38026" s="61"/>
      <c r="D38026" s="57"/>
      <c r="E38026" s="62"/>
    </row>
    <row r="38027">
      <c r="A38027" s="61"/>
      <c r="B38027" s="61"/>
      <c r="C38027" s="61"/>
      <c r="D38027" s="57"/>
      <c r="E38027" s="62"/>
    </row>
    <row r="38028">
      <c r="A38028" s="61"/>
      <c r="B38028" s="61"/>
      <c r="C38028" s="61"/>
      <c r="D38028" s="57"/>
      <c r="E38028" s="62"/>
    </row>
    <row r="38029">
      <c r="A38029" s="61"/>
      <c r="B38029" s="61"/>
      <c r="C38029" s="61"/>
      <c r="D38029" s="57"/>
      <c r="E38029" s="62"/>
    </row>
    <row r="38030">
      <c r="A38030" s="61"/>
      <c r="B38030" s="61"/>
      <c r="C38030" s="61"/>
      <c r="D38030" s="57"/>
      <c r="E38030" s="62"/>
    </row>
    <row r="38031">
      <c r="A38031" s="61"/>
      <c r="B38031" s="61"/>
      <c r="C38031" s="61"/>
      <c r="D38031" s="57"/>
      <c r="E38031" s="62"/>
    </row>
    <row r="38032">
      <c r="A38032" s="61"/>
      <c r="B38032" s="61"/>
      <c r="C38032" s="61"/>
      <c r="D38032" s="57"/>
      <c r="E38032" s="62"/>
    </row>
    <row r="38033">
      <c r="A38033" s="61"/>
      <c r="B38033" s="61"/>
      <c r="C38033" s="61"/>
      <c r="D38033" s="57"/>
      <c r="E38033" s="62"/>
    </row>
    <row r="38034">
      <c r="A38034" s="61"/>
      <c r="B38034" s="61"/>
      <c r="C38034" s="61"/>
      <c r="D38034" s="57"/>
      <c r="E38034" s="62"/>
    </row>
    <row r="38035">
      <c r="A38035" s="61"/>
      <c r="B38035" s="61"/>
      <c r="C38035" s="61"/>
      <c r="D38035" s="57"/>
      <c r="E38035" s="62"/>
    </row>
    <row r="38036">
      <c r="A38036" s="61"/>
      <c r="B38036" s="61"/>
      <c r="C38036" s="61"/>
      <c r="D38036" s="57"/>
      <c r="E38036" s="62"/>
    </row>
    <row r="38037">
      <c r="A38037" s="61"/>
      <c r="B38037" s="61"/>
      <c r="C38037" s="61"/>
      <c r="D38037" s="57"/>
      <c r="E38037" s="62"/>
    </row>
    <row r="38038">
      <c r="A38038" s="61"/>
      <c r="B38038" s="61"/>
      <c r="C38038" s="61"/>
      <c r="D38038" s="57"/>
      <c r="E38038" s="62"/>
    </row>
    <row r="38039">
      <c r="A38039" s="61"/>
      <c r="B38039" s="61"/>
      <c r="C38039" s="61"/>
      <c r="D38039" s="57"/>
      <c r="E38039" s="62"/>
    </row>
    <row r="38040">
      <c r="A38040" s="61"/>
      <c r="B38040" s="61"/>
      <c r="C38040" s="61"/>
      <c r="D38040" s="57"/>
      <c r="E38040" s="62"/>
    </row>
    <row r="38041">
      <c r="A38041" s="61"/>
      <c r="B38041" s="61"/>
      <c r="C38041" s="61"/>
      <c r="D38041" s="57"/>
      <c r="E38041" s="62"/>
    </row>
    <row r="38042">
      <c r="A38042" s="61"/>
      <c r="B38042" s="61"/>
      <c r="C38042" s="61"/>
      <c r="D38042" s="57"/>
      <c r="E38042" s="62"/>
    </row>
    <row r="38043">
      <c r="A38043" s="61"/>
      <c r="B38043" s="61"/>
      <c r="C38043" s="61"/>
      <c r="D38043" s="57"/>
      <c r="E38043" s="62"/>
    </row>
    <row r="38044">
      <c r="A38044" s="61"/>
      <c r="B38044" s="61"/>
      <c r="C38044" s="61"/>
      <c r="D38044" s="57"/>
      <c r="E38044" s="62"/>
    </row>
    <row r="38045">
      <c r="A38045" s="61"/>
      <c r="B38045" s="61"/>
      <c r="C38045" s="61"/>
      <c r="D38045" s="57"/>
      <c r="E38045" s="62"/>
    </row>
    <row r="38046">
      <c r="A38046" s="61"/>
      <c r="B38046" s="61"/>
      <c r="C38046" s="61"/>
      <c r="D38046" s="57"/>
      <c r="E38046" s="62"/>
    </row>
    <row r="38047">
      <c r="A38047" s="61"/>
      <c r="B38047" s="61"/>
      <c r="C38047" s="61"/>
      <c r="D38047" s="57"/>
      <c r="E38047" s="62"/>
    </row>
    <row r="38048">
      <c r="A38048" s="61"/>
      <c r="B38048" s="61"/>
      <c r="C38048" s="61"/>
      <c r="D38048" s="57"/>
      <c r="E38048" s="62"/>
    </row>
    <row r="38049">
      <c r="A38049" s="61"/>
      <c r="B38049" s="61"/>
      <c r="C38049" s="61"/>
      <c r="D38049" s="57"/>
      <c r="E38049" s="62"/>
    </row>
    <row r="38050">
      <c r="A38050" s="61"/>
      <c r="B38050" s="61"/>
      <c r="C38050" s="61"/>
      <c r="D38050" s="57"/>
      <c r="E38050" s="62"/>
    </row>
    <row r="38051">
      <c r="A38051" s="61"/>
      <c r="B38051" s="61"/>
      <c r="C38051" s="61"/>
      <c r="D38051" s="57"/>
      <c r="E38051" s="62"/>
    </row>
    <row r="38052">
      <c r="A38052" s="61"/>
      <c r="B38052" s="61"/>
      <c r="C38052" s="61"/>
      <c r="D38052" s="57"/>
      <c r="E38052" s="62"/>
    </row>
    <row r="38053">
      <c r="A38053" s="61"/>
      <c r="B38053" s="61"/>
      <c r="C38053" s="61"/>
      <c r="D38053" s="57"/>
      <c r="E38053" s="62"/>
    </row>
    <row r="38054">
      <c r="A38054" s="61"/>
      <c r="B38054" s="61"/>
      <c r="C38054" s="61"/>
      <c r="D38054" s="57"/>
      <c r="E38054" s="62"/>
    </row>
    <row r="38055">
      <c r="A38055" s="61"/>
      <c r="B38055" s="61"/>
      <c r="C38055" s="61"/>
      <c r="D38055" s="57"/>
      <c r="E38055" s="62"/>
    </row>
    <row r="38056">
      <c r="A38056" s="61"/>
      <c r="B38056" s="61"/>
      <c r="C38056" s="61"/>
      <c r="D38056" s="57"/>
      <c r="E38056" s="62"/>
    </row>
    <row r="38057">
      <c r="A38057" s="61"/>
      <c r="B38057" s="61"/>
      <c r="C38057" s="61"/>
      <c r="D38057" s="57"/>
      <c r="E38057" s="62"/>
    </row>
    <row r="38058">
      <c r="A38058" s="61"/>
      <c r="B38058" s="61"/>
      <c r="C38058" s="61"/>
      <c r="D38058" s="57"/>
      <c r="E38058" s="62"/>
    </row>
    <row r="38059">
      <c r="A38059" s="61"/>
      <c r="B38059" s="61"/>
      <c r="C38059" s="61"/>
      <c r="D38059" s="57"/>
      <c r="E38059" s="62"/>
    </row>
    <row r="38060">
      <c r="A38060" s="61"/>
      <c r="B38060" s="61"/>
      <c r="C38060" s="61"/>
      <c r="D38060" s="57"/>
      <c r="E38060" s="62"/>
    </row>
    <row r="38061">
      <c r="A38061" s="61"/>
      <c r="B38061" s="61"/>
      <c r="C38061" s="61"/>
      <c r="D38061" s="57"/>
      <c r="E38061" s="62"/>
    </row>
    <row r="38062">
      <c r="A38062" s="61"/>
      <c r="B38062" s="61"/>
      <c r="C38062" s="61"/>
      <c r="D38062" s="57"/>
      <c r="E38062" s="62"/>
    </row>
    <row r="38063">
      <c r="A38063" s="61"/>
      <c r="B38063" s="61"/>
      <c r="C38063" s="61"/>
      <c r="D38063" s="57"/>
      <c r="E38063" s="62"/>
    </row>
    <row r="38064">
      <c r="A38064" s="61"/>
      <c r="B38064" s="61"/>
      <c r="C38064" s="61"/>
      <c r="D38064" s="57"/>
      <c r="E38064" s="62"/>
    </row>
    <row r="38065">
      <c r="A38065" s="61"/>
      <c r="B38065" s="61"/>
      <c r="C38065" s="61"/>
      <c r="D38065" s="57"/>
      <c r="E38065" s="62"/>
    </row>
    <row r="38066">
      <c r="A38066" s="61"/>
      <c r="B38066" s="61"/>
      <c r="C38066" s="61"/>
      <c r="D38066" s="57"/>
      <c r="E38066" s="62"/>
    </row>
    <row r="38067">
      <c r="A38067" s="61"/>
      <c r="B38067" s="61"/>
      <c r="C38067" s="61"/>
      <c r="D38067" s="57"/>
      <c r="E38067" s="62"/>
    </row>
    <row r="38068">
      <c r="A38068" s="61"/>
      <c r="B38068" s="61"/>
      <c r="C38068" s="61"/>
      <c r="D38068" s="57"/>
      <c r="E38068" s="62"/>
    </row>
    <row r="38069">
      <c r="A38069" s="61"/>
      <c r="B38069" s="61"/>
      <c r="C38069" s="61"/>
      <c r="D38069" s="57"/>
      <c r="E38069" s="62"/>
    </row>
    <row r="38070">
      <c r="A38070" s="61"/>
      <c r="B38070" s="61"/>
      <c r="C38070" s="61"/>
      <c r="D38070" s="57"/>
      <c r="E38070" s="62"/>
    </row>
    <row r="38071">
      <c r="A38071" s="61"/>
      <c r="B38071" s="61"/>
      <c r="C38071" s="61"/>
      <c r="D38071" s="57"/>
      <c r="E38071" s="62"/>
    </row>
    <row r="38072">
      <c r="A38072" s="61"/>
      <c r="B38072" s="61"/>
      <c r="C38072" s="61"/>
      <c r="D38072" s="57"/>
      <c r="E38072" s="62"/>
    </row>
    <row r="38073">
      <c r="A38073" s="61"/>
      <c r="B38073" s="61"/>
      <c r="C38073" s="61"/>
      <c r="D38073" s="57"/>
      <c r="E38073" s="62"/>
    </row>
    <row r="38074">
      <c r="A38074" s="61"/>
      <c r="B38074" s="61"/>
      <c r="C38074" s="61"/>
      <c r="D38074" s="57"/>
      <c r="E38074" s="62"/>
    </row>
    <row r="38075">
      <c r="A38075" s="61"/>
      <c r="B38075" s="61"/>
      <c r="C38075" s="61"/>
      <c r="D38075" s="57"/>
      <c r="E38075" s="62"/>
    </row>
    <row r="38076">
      <c r="A38076" s="61"/>
      <c r="B38076" s="61"/>
      <c r="C38076" s="61"/>
      <c r="D38076" s="57"/>
      <c r="E38076" s="62"/>
    </row>
    <row r="38077">
      <c r="A38077" s="61"/>
      <c r="B38077" s="61"/>
      <c r="C38077" s="61"/>
      <c r="D38077" s="57"/>
      <c r="E38077" s="62"/>
    </row>
    <row r="38078">
      <c r="A38078" s="61"/>
      <c r="B38078" s="61"/>
      <c r="C38078" s="61"/>
      <c r="D38078" s="57"/>
      <c r="E38078" s="62"/>
    </row>
    <row r="38079">
      <c r="A38079" s="61"/>
      <c r="B38079" s="61"/>
      <c r="C38079" s="61"/>
      <c r="D38079" s="57"/>
      <c r="E38079" s="62"/>
    </row>
    <row r="38080">
      <c r="A38080" s="61"/>
      <c r="B38080" s="61"/>
      <c r="C38080" s="61"/>
      <c r="D38080" s="57"/>
      <c r="E38080" s="62"/>
    </row>
    <row r="38081">
      <c r="A38081" s="61"/>
      <c r="B38081" s="61"/>
      <c r="C38081" s="61"/>
      <c r="D38081" s="57"/>
      <c r="E38081" s="62"/>
    </row>
    <row r="38082">
      <c r="A38082" s="61"/>
      <c r="B38082" s="61"/>
      <c r="C38082" s="61"/>
      <c r="D38082" s="57"/>
      <c r="E38082" s="62"/>
    </row>
    <row r="38083">
      <c r="A38083" s="61"/>
      <c r="B38083" s="61"/>
      <c r="C38083" s="61"/>
      <c r="D38083" s="57"/>
      <c r="E38083" s="62"/>
    </row>
    <row r="38084">
      <c r="A38084" s="61"/>
      <c r="B38084" s="61"/>
      <c r="C38084" s="61"/>
      <c r="D38084" s="57"/>
      <c r="E38084" s="62"/>
    </row>
    <row r="38085">
      <c r="A38085" s="61"/>
      <c r="B38085" s="61"/>
      <c r="C38085" s="61"/>
      <c r="D38085" s="57"/>
      <c r="E38085" s="62"/>
    </row>
    <row r="38086">
      <c r="A38086" s="61"/>
      <c r="B38086" s="61"/>
      <c r="C38086" s="61"/>
      <c r="D38086" s="57"/>
      <c r="E38086" s="62"/>
    </row>
    <row r="38087">
      <c r="A38087" s="61"/>
      <c r="B38087" s="61"/>
      <c r="C38087" s="61"/>
      <c r="D38087" s="57"/>
      <c r="E38087" s="62"/>
    </row>
    <row r="38088">
      <c r="A38088" s="61"/>
      <c r="B38088" s="61"/>
      <c r="C38088" s="61"/>
      <c r="D38088" s="57"/>
      <c r="E38088" s="62"/>
    </row>
    <row r="38089">
      <c r="A38089" s="61"/>
      <c r="B38089" s="61"/>
      <c r="C38089" s="61"/>
      <c r="D38089" s="57"/>
      <c r="E38089" s="62"/>
    </row>
    <row r="38090">
      <c r="A38090" s="61"/>
      <c r="B38090" s="61"/>
      <c r="C38090" s="61"/>
      <c r="D38090" s="57"/>
      <c r="E38090" s="62"/>
    </row>
    <row r="38091">
      <c r="A38091" s="61"/>
      <c r="B38091" s="61"/>
      <c r="C38091" s="61"/>
      <c r="D38091" s="57"/>
      <c r="E38091" s="62"/>
    </row>
    <row r="38092">
      <c r="A38092" s="61"/>
      <c r="B38092" s="61"/>
      <c r="C38092" s="61"/>
      <c r="D38092" s="57"/>
      <c r="E38092" s="62"/>
    </row>
    <row r="38093">
      <c r="A38093" s="61"/>
      <c r="B38093" s="61"/>
      <c r="C38093" s="61"/>
      <c r="D38093" s="57"/>
      <c r="E38093" s="62"/>
    </row>
    <row r="38094">
      <c r="A38094" s="61"/>
      <c r="B38094" s="61"/>
      <c r="C38094" s="61"/>
      <c r="D38094" s="57"/>
      <c r="E38094" s="62"/>
    </row>
    <row r="38095">
      <c r="A38095" s="61"/>
      <c r="B38095" s="61"/>
      <c r="C38095" s="61"/>
      <c r="D38095" s="57"/>
      <c r="E38095" s="62"/>
    </row>
    <row r="38096">
      <c r="A38096" s="61"/>
      <c r="B38096" s="61"/>
      <c r="C38096" s="61"/>
      <c r="D38096" s="57"/>
      <c r="E38096" s="62"/>
    </row>
    <row r="38097">
      <c r="A38097" s="61"/>
      <c r="B38097" s="61"/>
      <c r="C38097" s="61"/>
      <c r="D38097" s="57"/>
      <c r="E38097" s="62"/>
    </row>
    <row r="38098">
      <c r="A38098" s="61"/>
      <c r="B38098" s="61"/>
      <c r="C38098" s="61"/>
      <c r="D38098" s="57"/>
      <c r="E38098" s="62"/>
    </row>
    <row r="38099">
      <c r="A38099" s="61"/>
      <c r="B38099" s="61"/>
      <c r="C38099" s="61"/>
      <c r="D38099" s="57"/>
      <c r="E38099" s="62"/>
    </row>
    <row r="38100">
      <c r="A38100" s="61"/>
      <c r="B38100" s="61"/>
      <c r="C38100" s="61"/>
      <c r="D38100" s="57"/>
      <c r="E38100" s="62"/>
    </row>
    <row r="38101">
      <c r="A38101" s="61"/>
      <c r="B38101" s="61"/>
      <c r="C38101" s="61"/>
      <c r="D38101" s="57"/>
      <c r="E38101" s="62"/>
    </row>
    <row r="38102">
      <c r="A38102" s="61"/>
      <c r="B38102" s="61"/>
      <c r="C38102" s="61"/>
      <c r="D38102" s="57"/>
      <c r="E38102" s="62"/>
    </row>
    <row r="38103">
      <c r="A38103" s="61"/>
      <c r="B38103" s="61"/>
      <c r="C38103" s="61"/>
      <c r="D38103" s="57"/>
      <c r="E38103" s="62"/>
    </row>
    <row r="38104">
      <c r="A38104" s="61"/>
      <c r="B38104" s="61"/>
      <c r="C38104" s="61"/>
      <c r="D38104" s="57"/>
      <c r="E38104" s="62"/>
    </row>
    <row r="38105">
      <c r="A38105" s="61"/>
      <c r="B38105" s="61"/>
      <c r="C38105" s="61"/>
      <c r="D38105" s="57"/>
      <c r="E38105" s="62"/>
    </row>
    <row r="38106">
      <c r="A38106" s="61"/>
      <c r="B38106" s="61"/>
      <c r="C38106" s="61"/>
      <c r="D38106" s="57"/>
      <c r="E38106" s="62"/>
    </row>
    <row r="38107">
      <c r="A38107" s="61"/>
      <c r="B38107" s="61"/>
      <c r="C38107" s="61"/>
      <c r="D38107" s="57"/>
      <c r="E38107" s="62"/>
    </row>
    <row r="38108">
      <c r="A38108" s="61"/>
      <c r="B38108" s="61"/>
      <c r="C38108" s="61"/>
      <c r="D38108" s="57"/>
      <c r="E38108" s="62"/>
    </row>
    <row r="38109">
      <c r="A38109" s="61"/>
      <c r="B38109" s="61"/>
      <c r="C38109" s="61"/>
      <c r="D38109" s="57"/>
      <c r="E38109" s="62"/>
    </row>
    <row r="38110">
      <c r="A38110" s="61"/>
      <c r="B38110" s="61"/>
      <c r="C38110" s="61"/>
      <c r="D38110" s="57"/>
      <c r="E38110" s="62"/>
    </row>
    <row r="38111">
      <c r="A38111" s="61"/>
      <c r="B38111" s="61"/>
      <c r="C38111" s="61"/>
      <c r="D38111" s="57"/>
      <c r="E38111" s="62"/>
    </row>
    <row r="38112">
      <c r="A38112" s="61"/>
      <c r="B38112" s="61"/>
      <c r="C38112" s="61"/>
      <c r="D38112" s="57"/>
      <c r="E38112" s="62"/>
    </row>
    <row r="38113">
      <c r="A38113" s="61"/>
      <c r="B38113" s="61"/>
      <c r="C38113" s="61"/>
      <c r="D38113" s="57"/>
      <c r="E38113" s="62"/>
    </row>
    <row r="38114">
      <c r="A38114" s="61"/>
      <c r="B38114" s="61"/>
      <c r="C38114" s="61"/>
      <c r="D38114" s="57"/>
      <c r="E38114" s="62"/>
    </row>
    <row r="38115">
      <c r="A38115" s="61"/>
      <c r="B38115" s="61"/>
      <c r="C38115" s="61"/>
      <c r="D38115" s="57"/>
      <c r="E38115" s="62"/>
    </row>
    <row r="38116">
      <c r="A38116" s="61"/>
      <c r="B38116" s="61"/>
      <c r="C38116" s="61"/>
      <c r="D38116" s="57"/>
      <c r="E38116" s="62"/>
    </row>
    <row r="38117">
      <c r="A38117" s="61"/>
      <c r="B38117" s="61"/>
      <c r="C38117" s="61"/>
      <c r="D38117" s="57"/>
      <c r="E38117" s="62"/>
    </row>
    <row r="38118">
      <c r="A38118" s="61"/>
      <c r="B38118" s="61"/>
      <c r="C38118" s="61"/>
      <c r="D38118" s="57"/>
      <c r="E38118" s="62"/>
    </row>
    <row r="38119">
      <c r="A38119" s="61"/>
      <c r="B38119" s="61"/>
      <c r="C38119" s="61"/>
      <c r="D38119" s="57"/>
      <c r="E38119" s="62"/>
    </row>
    <row r="38120">
      <c r="A38120" s="61"/>
      <c r="B38120" s="61"/>
      <c r="C38120" s="61"/>
      <c r="D38120" s="57"/>
      <c r="E38120" s="62"/>
    </row>
    <row r="38121">
      <c r="A38121" s="61"/>
      <c r="B38121" s="61"/>
      <c r="C38121" s="61"/>
      <c r="D38121" s="57"/>
      <c r="E38121" s="62"/>
    </row>
    <row r="38122">
      <c r="A38122" s="61"/>
      <c r="B38122" s="61"/>
      <c r="C38122" s="61"/>
      <c r="D38122" s="57"/>
      <c r="E38122" s="62"/>
    </row>
    <row r="38123">
      <c r="A38123" s="61"/>
      <c r="B38123" s="61"/>
      <c r="C38123" s="61"/>
      <c r="D38123" s="57"/>
      <c r="E38123" s="62"/>
    </row>
    <row r="38124">
      <c r="A38124" s="61"/>
      <c r="B38124" s="61"/>
      <c r="C38124" s="61"/>
      <c r="D38124" s="57"/>
      <c r="E38124" s="62"/>
    </row>
    <row r="38125">
      <c r="A38125" s="61"/>
      <c r="B38125" s="61"/>
      <c r="C38125" s="61"/>
      <c r="D38125" s="57"/>
      <c r="E38125" s="62"/>
    </row>
    <row r="38126">
      <c r="A38126" s="61"/>
      <c r="B38126" s="61"/>
      <c r="C38126" s="61"/>
      <c r="D38126" s="57"/>
      <c r="E38126" s="62"/>
    </row>
    <row r="38127">
      <c r="A38127" s="61"/>
      <c r="B38127" s="61"/>
      <c r="C38127" s="61"/>
      <c r="D38127" s="57"/>
      <c r="E38127" s="62"/>
    </row>
    <row r="38128">
      <c r="A38128" s="61"/>
      <c r="B38128" s="61"/>
      <c r="C38128" s="61"/>
      <c r="D38128" s="57"/>
      <c r="E38128" s="62"/>
    </row>
    <row r="38129">
      <c r="A38129" s="61"/>
      <c r="B38129" s="61"/>
      <c r="C38129" s="61"/>
      <c r="D38129" s="57"/>
      <c r="E38129" s="62"/>
    </row>
    <row r="38130">
      <c r="A38130" s="61"/>
      <c r="B38130" s="61"/>
      <c r="C38130" s="61"/>
      <c r="D38130" s="57"/>
      <c r="E38130" s="62"/>
    </row>
    <row r="38131">
      <c r="A38131" s="61"/>
      <c r="B38131" s="61"/>
      <c r="C38131" s="61"/>
      <c r="D38131" s="57"/>
      <c r="E38131" s="62"/>
    </row>
    <row r="38132">
      <c r="A38132" s="61"/>
      <c r="B38132" s="61"/>
      <c r="C38132" s="61"/>
      <c r="D38132" s="57"/>
      <c r="E38132" s="62"/>
    </row>
    <row r="38133">
      <c r="A38133" s="61"/>
      <c r="B38133" s="61"/>
      <c r="C38133" s="61"/>
      <c r="D38133" s="57"/>
      <c r="E38133" s="62"/>
    </row>
    <row r="38134">
      <c r="A38134" s="61"/>
      <c r="B38134" s="61"/>
      <c r="C38134" s="61"/>
      <c r="D38134" s="57"/>
      <c r="E38134" s="62"/>
    </row>
    <row r="38135">
      <c r="A38135" s="61"/>
      <c r="B38135" s="61"/>
      <c r="C38135" s="61"/>
      <c r="D38135" s="57"/>
      <c r="E38135" s="62"/>
    </row>
    <row r="38136">
      <c r="A38136" s="61"/>
      <c r="B38136" s="61"/>
      <c r="C38136" s="61"/>
      <c r="D38136" s="57"/>
      <c r="E38136" s="62"/>
    </row>
    <row r="38137">
      <c r="A38137" s="61"/>
      <c r="B38137" s="61"/>
      <c r="C38137" s="61"/>
      <c r="D38137" s="57"/>
      <c r="E38137" s="62"/>
    </row>
    <row r="38138">
      <c r="A38138" s="61"/>
      <c r="B38138" s="61"/>
      <c r="C38138" s="61"/>
      <c r="D38138" s="57"/>
      <c r="E38138" s="62"/>
    </row>
    <row r="38139">
      <c r="A38139" s="61"/>
      <c r="B38139" s="61"/>
      <c r="C38139" s="61"/>
      <c r="D38139" s="57"/>
      <c r="E38139" s="62"/>
    </row>
    <row r="38140">
      <c r="A38140" s="61"/>
      <c r="B38140" s="61"/>
      <c r="C38140" s="61"/>
      <c r="D38140" s="57"/>
      <c r="E38140" s="62"/>
    </row>
    <row r="38141">
      <c r="A38141" s="61"/>
      <c r="B38141" s="61"/>
      <c r="C38141" s="61"/>
      <c r="D38141" s="57"/>
      <c r="E38141" s="62"/>
    </row>
    <row r="38142">
      <c r="A38142" s="61"/>
      <c r="B38142" s="61"/>
      <c r="C38142" s="61"/>
      <c r="D38142" s="57"/>
      <c r="E38142" s="62"/>
    </row>
    <row r="38143">
      <c r="A38143" s="61"/>
      <c r="B38143" s="61"/>
      <c r="C38143" s="61"/>
      <c r="D38143" s="57"/>
      <c r="E38143" s="62"/>
    </row>
    <row r="38144">
      <c r="A38144" s="61"/>
      <c r="B38144" s="61"/>
      <c r="C38144" s="61"/>
      <c r="D38144" s="57"/>
      <c r="E38144" s="62"/>
    </row>
    <row r="38145">
      <c r="A38145" s="61"/>
      <c r="B38145" s="61"/>
      <c r="C38145" s="61"/>
      <c r="D38145" s="57"/>
      <c r="E38145" s="62"/>
    </row>
    <row r="38146">
      <c r="A38146" s="61"/>
      <c r="B38146" s="61"/>
      <c r="C38146" s="61"/>
      <c r="D38146" s="57"/>
      <c r="E38146" s="62"/>
    </row>
    <row r="38147">
      <c r="A38147" s="61"/>
      <c r="B38147" s="61"/>
      <c r="C38147" s="61"/>
      <c r="D38147" s="57"/>
      <c r="E38147" s="62"/>
    </row>
    <row r="38148">
      <c r="A38148" s="61"/>
      <c r="B38148" s="61"/>
      <c r="C38148" s="61"/>
      <c r="D38148" s="57"/>
      <c r="E38148" s="62"/>
    </row>
    <row r="38149">
      <c r="A38149" s="61"/>
      <c r="B38149" s="61"/>
      <c r="C38149" s="61"/>
      <c r="D38149" s="57"/>
      <c r="E38149" s="62"/>
    </row>
    <row r="38150">
      <c r="A38150" s="61"/>
      <c r="B38150" s="61"/>
      <c r="C38150" s="61"/>
      <c r="D38150" s="57"/>
      <c r="E38150" s="62"/>
    </row>
    <row r="38151">
      <c r="A38151" s="61"/>
      <c r="B38151" s="61"/>
      <c r="C38151" s="61"/>
      <c r="D38151" s="57"/>
      <c r="E38151" s="62"/>
    </row>
    <row r="38152">
      <c r="A38152" s="61"/>
      <c r="B38152" s="61"/>
      <c r="C38152" s="61"/>
      <c r="D38152" s="57"/>
      <c r="E38152" s="62"/>
    </row>
    <row r="38153">
      <c r="A38153" s="61"/>
      <c r="B38153" s="61"/>
      <c r="C38153" s="61"/>
      <c r="D38153" s="57"/>
      <c r="E38153" s="62"/>
    </row>
    <row r="38154">
      <c r="A38154" s="61"/>
      <c r="B38154" s="61"/>
      <c r="C38154" s="61"/>
      <c r="D38154" s="57"/>
      <c r="E38154" s="62"/>
    </row>
    <row r="38155">
      <c r="A38155" s="61"/>
      <c r="B38155" s="61"/>
      <c r="C38155" s="61"/>
      <c r="D38155" s="57"/>
      <c r="E38155" s="62"/>
    </row>
    <row r="38156">
      <c r="A38156" s="61"/>
      <c r="B38156" s="61"/>
      <c r="C38156" s="61"/>
      <c r="D38156" s="57"/>
      <c r="E38156" s="62"/>
    </row>
    <row r="38157">
      <c r="A38157" s="61"/>
      <c r="B38157" s="61"/>
      <c r="C38157" s="61"/>
      <c r="D38157" s="57"/>
      <c r="E38157" s="62"/>
    </row>
    <row r="38158">
      <c r="A38158" s="61"/>
      <c r="B38158" s="61"/>
      <c r="C38158" s="61"/>
      <c r="D38158" s="57"/>
      <c r="E38158" s="62"/>
    </row>
    <row r="38159">
      <c r="A38159" s="61"/>
      <c r="B38159" s="61"/>
      <c r="C38159" s="61"/>
      <c r="D38159" s="57"/>
      <c r="E38159" s="62"/>
    </row>
    <row r="38160">
      <c r="A38160" s="61"/>
      <c r="B38160" s="61"/>
      <c r="C38160" s="61"/>
      <c r="D38160" s="57"/>
      <c r="E38160" s="62"/>
    </row>
    <row r="38161">
      <c r="A38161" s="61"/>
      <c r="B38161" s="61"/>
      <c r="C38161" s="61"/>
      <c r="D38161" s="57"/>
      <c r="E38161" s="62"/>
    </row>
    <row r="38162">
      <c r="A38162" s="61"/>
      <c r="B38162" s="61"/>
      <c r="C38162" s="61"/>
      <c r="D38162" s="57"/>
      <c r="E38162" s="62"/>
    </row>
    <row r="38163">
      <c r="A38163" s="61"/>
      <c r="B38163" s="61"/>
      <c r="C38163" s="61"/>
      <c r="D38163" s="57"/>
      <c r="E38163" s="62"/>
    </row>
    <row r="38164">
      <c r="A38164" s="61"/>
      <c r="B38164" s="61"/>
      <c r="C38164" s="61"/>
      <c r="D38164" s="57"/>
      <c r="E38164" s="62"/>
    </row>
    <row r="38165">
      <c r="A38165" s="61"/>
      <c r="B38165" s="61"/>
      <c r="C38165" s="61"/>
      <c r="D38165" s="57"/>
      <c r="E38165" s="62"/>
    </row>
    <row r="38166">
      <c r="A38166" s="61"/>
      <c r="B38166" s="61"/>
      <c r="C38166" s="61"/>
      <c r="D38166" s="57"/>
      <c r="E38166" s="62"/>
    </row>
    <row r="38167">
      <c r="A38167" s="61"/>
      <c r="B38167" s="61"/>
      <c r="C38167" s="61"/>
      <c r="D38167" s="57"/>
      <c r="E38167" s="62"/>
    </row>
    <row r="38168">
      <c r="A38168" s="61"/>
      <c r="B38168" s="61"/>
      <c r="C38168" s="61"/>
      <c r="D38168" s="57"/>
      <c r="E38168" s="62"/>
    </row>
    <row r="38169">
      <c r="A38169" s="61"/>
      <c r="B38169" s="61"/>
      <c r="C38169" s="61"/>
      <c r="D38169" s="57"/>
      <c r="E38169" s="62"/>
    </row>
    <row r="38170">
      <c r="A38170" s="61"/>
      <c r="B38170" s="61"/>
      <c r="C38170" s="61"/>
      <c r="D38170" s="57"/>
      <c r="E38170" s="62"/>
    </row>
    <row r="38171">
      <c r="A38171" s="61"/>
      <c r="B38171" s="61"/>
      <c r="C38171" s="61"/>
      <c r="D38171" s="57"/>
      <c r="E38171" s="62"/>
    </row>
    <row r="38172">
      <c r="A38172" s="61"/>
      <c r="B38172" s="61"/>
      <c r="C38172" s="61"/>
      <c r="D38172" s="57"/>
      <c r="E38172" s="62"/>
    </row>
    <row r="38173">
      <c r="A38173" s="61"/>
      <c r="B38173" s="61"/>
      <c r="C38173" s="61"/>
      <c r="D38173" s="57"/>
      <c r="E38173" s="62"/>
    </row>
    <row r="38174">
      <c r="A38174" s="61"/>
      <c r="B38174" s="61"/>
      <c r="C38174" s="61"/>
      <c r="D38174" s="57"/>
      <c r="E38174" s="62"/>
    </row>
    <row r="38175">
      <c r="A38175" s="61"/>
      <c r="B38175" s="61"/>
      <c r="C38175" s="61"/>
      <c r="D38175" s="57"/>
      <c r="E38175" s="62"/>
    </row>
    <row r="38176">
      <c r="A38176" s="61"/>
      <c r="B38176" s="61"/>
      <c r="C38176" s="61"/>
      <c r="D38176" s="57"/>
      <c r="E38176" s="62"/>
    </row>
    <row r="38177">
      <c r="A38177" s="61"/>
      <c r="B38177" s="61"/>
      <c r="C38177" s="61"/>
      <c r="D38177" s="57"/>
      <c r="E38177" s="62"/>
    </row>
    <row r="38178">
      <c r="A38178" s="61"/>
      <c r="B38178" s="61"/>
      <c r="C38178" s="61"/>
      <c r="D38178" s="57"/>
      <c r="E38178" s="62"/>
    </row>
    <row r="38179">
      <c r="A38179" s="61"/>
      <c r="B38179" s="61"/>
      <c r="C38179" s="61"/>
      <c r="D38179" s="57"/>
      <c r="E38179" s="62"/>
    </row>
    <row r="38180">
      <c r="A38180" s="61"/>
      <c r="B38180" s="61"/>
      <c r="C38180" s="61"/>
      <c r="D38180" s="57"/>
      <c r="E38180" s="62"/>
    </row>
    <row r="38181">
      <c r="A38181" s="61"/>
      <c r="B38181" s="61"/>
      <c r="C38181" s="61"/>
      <c r="D38181" s="57"/>
      <c r="E38181" s="62"/>
    </row>
    <row r="38182">
      <c r="A38182" s="61"/>
      <c r="B38182" s="61"/>
      <c r="C38182" s="61"/>
      <c r="D38182" s="57"/>
      <c r="E38182" s="62"/>
    </row>
    <row r="38183">
      <c r="A38183" s="61"/>
      <c r="B38183" s="61"/>
      <c r="C38183" s="61"/>
      <c r="D38183" s="57"/>
      <c r="E38183" s="62"/>
    </row>
    <row r="38184">
      <c r="A38184" s="61"/>
      <c r="B38184" s="61"/>
      <c r="C38184" s="61"/>
      <c r="D38184" s="57"/>
      <c r="E38184" s="62"/>
    </row>
    <row r="38185">
      <c r="A38185" s="61"/>
      <c r="B38185" s="61"/>
      <c r="C38185" s="61"/>
      <c r="D38185" s="57"/>
      <c r="E38185" s="62"/>
    </row>
    <row r="38186">
      <c r="A38186" s="61"/>
      <c r="B38186" s="61"/>
      <c r="C38186" s="61"/>
      <c r="D38186" s="57"/>
      <c r="E38186" s="62"/>
    </row>
    <row r="38187">
      <c r="A38187" s="61"/>
      <c r="B38187" s="61"/>
      <c r="C38187" s="61"/>
      <c r="D38187" s="57"/>
      <c r="E38187" s="62"/>
    </row>
    <row r="38188">
      <c r="A38188" s="61"/>
      <c r="B38188" s="61"/>
      <c r="C38188" s="61"/>
      <c r="D38188" s="57"/>
      <c r="E38188" s="62"/>
    </row>
    <row r="38189">
      <c r="A38189" s="61"/>
      <c r="B38189" s="61"/>
      <c r="C38189" s="61"/>
      <c r="D38189" s="57"/>
      <c r="E38189" s="62"/>
    </row>
    <row r="38190">
      <c r="A38190" s="61"/>
      <c r="B38190" s="61"/>
      <c r="C38190" s="61"/>
      <c r="D38190" s="57"/>
      <c r="E38190" s="62"/>
    </row>
    <row r="38191">
      <c r="A38191" s="61"/>
      <c r="B38191" s="61"/>
      <c r="C38191" s="61"/>
      <c r="D38191" s="57"/>
      <c r="E38191" s="62"/>
    </row>
    <row r="38192">
      <c r="A38192" s="61"/>
      <c r="B38192" s="61"/>
      <c r="C38192" s="61"/>
      <c r="D38192" s="57"/>
      <c r="E38192" s="62"/>
    </row>
    <row r="38193">
      <c r="A38193" s="61"/>
      <c r="B38193" s="61"/>
      <c r="C38193" s="61"/>
      <c r="D38193" s="57"/>
      <c r="E38193" s="62"/>
    </row>
    <row r="38194">
      <c r="A38194" s="61"/>
      <c r="B38194" s="61"/>
      <c r="C38194" s="61"/>
      <c r="D38194" s="57"/>
      <c r="E38194" s="62"/>
    </row>
    <row r="38195">
      <c r="A38195" s="61"/>
      <c r="B38195" s="61"/>
      <c r="C38195" s="61"/>
      <c r="D38195" s="57"/>
      <c r="E38195" s="62"/>
    </row>
    <row r="38196">
      <c r="A38196" s="61"/>
      <c r="B38196" s="61"/>
      <c r="C38196" s="61"/>
      <c r="D38196" s="57"/>
      <c r="E38196" s="62"/>
    </row>
    <row r="38197">
      <c r="A38197" s="61"/>
      <c r="B38197" s="61"/>
      <c r="C38197" s="61"/>
      <c r="D38197" s="57"/>
      <c r="E38197" s="62"/>
    </row>
    <row r="38198">
      <c r="A38198" s="61"/>
      <c r="B38198" s="61"/>
      <c r="C38198" s="61"/>
      <c r="D38198" s="57"/>
      <c r="E38198" s="62"/>
    </row>
    <row r="38199">
      <c r="A38199" s="61"/>
      <c r="B38199" s="61"/>
      <c r="C38199" s="61"/>
      <c r="D38199" s="57"/>
      <c r="E38199" s="62"/>
    </row>
    <row r="38200">
      <c r="A38200" s="61"/>
      <c r="B38200" s="61"/>
      <c r="C38200" s="61"/>
      <c r="D38200" s="57"/>
      <c r="E38200" s="62"/>
    </row>
    <row r="38201">
      <c r="A38201" s="61"/>
      <c r="B38201" s="61"/>
      <c r="C38201" s="61"/>
      <c r="D38201" s="57"/>
      <c r="E38201" s="62"/>
    </row>
    <row r="38202">
      <c r="A38202" s="61"/>
      <c r="B38202" s="61"/>
      <c r="C38202" s="61"/>
      <c r="D38202" s="57"/>
      <c r="E38202" s="62"/>
    </row>
    <row r="38203">
      <c r="A38203" s="61"/>
      <c r="B38203" s="61"/>
      <c r="C38203" s="61"/>
      <c r="D38203" s="57"/>
      <c r="E38203" s="62"/>
    </row>
    <row r="38204">
      <c r="A38204" s="61"/>
      <c r="B38204" s="61"/>
      <c r="C38204" s="61"/>
      <c r="D38204" s="57"/>
      <c r="E38204" s="62"/>
    </row>
    <row r="38205">
      <c r="A38205" s="61"/>
      <c r="B38205" s="61"/>
      <c r="C38205" s="61"/>
      <c r="D38205" s="57"/>
      <c r="E38205" s="62"/>
    </row>
    <row r="38206">
      <c r="A38206" s="61"/>
      <c r="B38206" s="61"/>
      <c r="C38206" s="61"/>
      <c r="D38206" s="57"/>
      <c r="E38206" s="62"/>
    </row>
    <row r="38207">
      <c r="A38207" s="61"/>
      <c r="B38207" s="61"/>
      <c r="C38207" s="61"/>
      <c r="D38207" s="57"/>
      <c r="E38207" s="62"/>
    </row>
    <row r="38208">
      <c r="A38208" s="61"/>
      <c r="B38208" s="61"/>
      <c r="C38208" s="61"/>
      <c r="D38208" s="57"/>
      <c r="E38208" s="62"/>
    </row>
    <row r="38209">
      <c r="A38209" s="61"/>
      <c r="B38209" s="61"/>
      <c r="C38209" s="61"/>
      <c r="D38209" s="57"/>
      <c r="E38209" s="62"/>
    </row>
    <row r="38210">
      <c r="A38210" s="61"/>
      <c r="B38210" s="61"/>
      <c r="C38210" s="61"/>
      <c r="D38210" s="57"/>
      <c r="E38210" s="62"/>
    </row>
    <row r="38211">
      <c r="A38211" s="61"/>
      <c r="B38211" s="61"/>
      <c r="C38211" s="61"/>
      <c r="D38211" s="57"/>
      <c r="E38211" s="62"/>
    </row>
    <row r="38212">
      <c r="A38212" s="61"/>
      <c r="B38212" s="61"/>
      <c r="C38212" s="61"/>
      <c r="D38212" s="57"/>
      <c r="E38212" s="62"/>
    </row>
    <row r="38213">
      <c r="A38213" s="61"/>
      <c r="B38213" s="61"/>
      <c r="C38213" s="61"/>
      <c r="D38213" s="57"/>
      <c r="E38213" s="62"/>
    </row>
    <row r="38214">
      <c r="A38214" s="61"/>
      <c r="B38214" s="61"/>
      <c r="C38214" s="61"/>
      <c r="D38214" s="57"/>
      <c r="E38214" s="62"/>
    </row>
    <row r="38215">
      <c r="A38215" s="61"/>
      <c r="B38215" s="61"/>
      <c r="C38215" s="61"/>
      <c r="D38215" s="57"/>
      <c r="E38215" s="62"/>
    </row>
    <row r="38216">
      <c r="A38216" s="61"/>
      <c r="B38216" s="61"/>
      <c r="C38216" s="61"/>
      <c r="D38216" s="57"/>
      <c r="E38216" s="62"/>
    </row>
    <row r="38217">
      <c r="A38217" s="61"/>
      <c r="B38217" s="61"/>
      <c r="C38217" s="61"/>
      <c r="D38217" s="57"/>
      <c r="E38217" s="62"/>
    </row>
    <row r="38218">
      <c r="A38218" s="61"/>
      <c r="B38218" s="61"/>
      <c r="C38218" s="61"/>
      <c r="D38218" s="57"/>
      <c r="E38218" s="62"/>
    </row>
    <row r="38219">
      <c r="A38219" s="61"/>
      <c r="B38219" s="61"/>
      <c r="C38219" s="61"/>
      <c r="D38219" s="57"/>
      <c r="E38219" s="62"/>
    </row>
    <row r="38220">
      <c r="A38220" s="61"/>
      <c r="B38220" s="61"/>
      <c r="C38220" s="61"/>
      <c r="D38220" s="57"/>
      <c r="E38220" s="62"/>
    </row>
    <row r="38221">
      <c r="A38221" s="61"/>
      <c r="B38221" s="61"/>
      <c r="C38221" s="61"/>
      <c r="D38221" s="57"/>
      <c r="E38221" s="62"/>
    </row>
    <row r="38222">
      <c r="A38222" s="61"/>
      <c r="B38222" s="61"/>
      <c r="C38222" s="61"/>
      <c r="D38222" s="57"/>
      <c r="E38222" s="62"/>
    </row>
    <row r="38223">
      <c r="A38223" s="61"/>
      <c r="B38223" s="61"/>
      <c r="C38223" s="61"/>
      <c r="D38223" s="57"/>
      <c r="E38223" s="62"/>
    </row>
    <row r="38224">
      <c r="A38224" s="61"/>
      <c r="B38224" s="61"/>
      <c r="C38224" s="61"/>
      <c r="D38224" s="57"/>
      <c r="E38224" s="62"/>
    </row>
    <row r="38225">
      <c r="A38225" s="61"/>
      <c r="B38225" s="61"/>
      <c r="C38225" s="61"/>
      <c r="D38225" s="57"/>
      <c r="E38225" s="62"/>
    </row>
    <row r="38226">
      <c r="A38226" s="61"/>
      <c r="B38226" s="61"/>
      <c r="C38226" s="61"/>
      <c r="D38226" s="57"/>
      <c r="E38226" s="62"/>
    </row>
    <row r="38227">
      <c r="A38227" s="61"/>
      <c r="B38227" s="61"/>
      <c r="C38227" s="61"/>
      <c r="D38227" s="57"/>
      <c r="E38227" s="62"/>
    </row>
    <row r="38228">
      <c r="A38228" s="61"/>
      <c r="B38228" s="61"/>
      <c r="C38228" s="61"/>
      <c r="D38228" s="57"/>
      <c r="E38228" s="62"/>
    </row>
    <row r="38229">
      <c r="A38229" s="61"/>
      <c r="B38229" s="61"/>
      <c r="C38229" s="61"/>
      <c r="D38229" s="57"/>
      <c r="E38229" s="62"/>
    </row>
    <row r="38230">
      <c r="A38230" s="61"/>
      <c r="B38230" s="61"/>
      <c r="C38230" s="61"/>
      <c r="D38230" s="57"/>
      <c r="E38230" s="62"/>
    </row>
    <row r="38231">
      <c r="A38231" s="61"/>
      <c r="B38231" s="61"/>
      <c r="C38231" s="61"/>
      <c r="D38231" s="57"/>
      <c r="E38231" s="62"/>
    </row>
    <row r="38232">
      <c r="A38232" s="61"/>
      <c r="B38232" s="61"/>
      <c r="C38232" s="61"/>
      <c r="D38232" s="57"/>
      <c r="E38232" s="62"/>
    </row>
    <row r="38233">
      <c r="A38233" s="61"/>
      <c r="B38233" s="61"/>
      <c r="C38233" s="61"/>
      <c r="D38233" s="57"/>
      <c r="E38233" s="62"/>
    </row>
    <row r="38234">
      <c r="A38234" s="61"/>
      <c r="B38234" s="61"/>
      <c r="C38234" s="61"/>
      <c r="D38234" s="57"/>
      <c r="E38234" s="62"/>
    </row>
    <row r="38235">
      <c r="A38235" s="61"/>
      <c r="B38235" s="61"/>
      <c r="C38235" s="61"/>
      <c r="D38235" s="57"/>
      <c r="E38235" s="62"/>
    </row>
    <row r="38236">
      <c r="A38236" s="61"/>
      <c r="B38236" s="61"/>
      <c r="C38236" s="61"/>
      <c r="D38236" s="57"/>
      <c r="E38236" s="62"/>
    </row>
    <row r="38237">
      <c r="A38237" s="61"/>
      <c r="B38237" s="61"/>
      <c r="C38237" s="61"/>
      <c r="D38237" s="57"/>
      <c r="E38237" s="62"/>
    </row>
    <row r="38238">
      <c r="A38238" s="61"/>
      <c r="B38238" s="61"/>
      <c r="C38238" s="61"/>
      <c r="D38238" s="57"/>
      <c r="E38238" s="62"/>
    </row>
    <row r="38239">
      <c r="A38239" s="61"/>
      <c r="B38239" s="61"/>
      <c r="C38239" s="61"/>
      <c r="D38239" s="57"/>
      <c r="E38239" s="62"/>
    </row>
    <row r="38240">
      <c r="A38240" s="61"/>
      <c r="B38240" s="61"/>
      <c r="C38240" s="61"/>
      <c r="D38240" s="57"/>
      <c r="E38240" s="62"/>
    </row>
    <row r="38241">
      <c r="A38241" s="61"/>
      <c r="B38241" s="61"/>
      <c r="C38241" s="61"/>
      <c r="D38241" s="57"/>
      <c r="E38241" s="62"/>
    </row>
    <row r="38242">
      <c r="A38242" s="61"/>
      <c r="B38242" s="61"/>
      <c r="C38242" s="61"/>
      <c r="D38242" s="57"/>
      <c r="E38242" s="62"/>
    </row>
    <row r="38243">
      <c r="A38243" s="61"/>
      <c r="B38243" s="61"/>
      <c r="C38243" s="61"/>
      <c r="D38243" s="57"/>
      <c r="E38243" s="62"/>
    </row>
    <row r="38244">
      <c r="A38244" s="61"/>
      <c r="B38244" s="61"/>
      <c r="C38244" s="61"/>
      <c r="D38244" s="57"/>
      <c r="E38244" s="62"/>
    </row>
    <row r="38245">
      <c r="A38245" s="61"/>
      <c r="B38245" s="61"/>
      <c r="C38245" s="61"/>
      <c r="D38245" s="57"/>
      <c r="E38245" s="62"/>
    </row>
    <row r="38246">
      <c r="A38246" s="61"/>
      <c r="B38246" s="61"/>
      <c r="C38246" s="61"/>
      <c r="D38246" s="57"/>
      <c r="E38246" s="62"/>
    </row>
    <row r="38247">
      <c r="A38247" s="61"/>
      <c r="B38247" s="61"/>
      <c r="C38247" s="61"/>
      <c r="D38247" s="57"/>
      <c r="E38247" s="62"/>
    </row>
    <row r="38248">
      <c r="A38248" s="61"/>
      <c r="B38248" s="61"/>
      <c r="C38248" s="61"/>
      <c r="D38248" s="57"/>
      <c r="E38248" s="62"/>
    </row>
    <row r="38249">
      <c r="A38249" s="61"/>
      <c r="B38249" s="61"/>
      <c r="C38249" s="61"/>
      <c r="D38249" s="57"/>
      <c r="E38249" s="62"/>
    </row>
    <row r="38250">
      <c r="A38250" s="61"/>
      <c r="B38250" s="61"/>
      <c r="C38250" s="61"/>
      <c r="D38250" s="57"/>
      <c r="E38250" s="62"/>
    </row>
    <row r="38251">
      <c r="A38251" s="61"/>
      <c r="B38251" s="61"/>
      <c r="C38251" s="61"/>
      <c r="D38251" s="57"/>
      <c r="E38251" s="62"/>
    </row>
    <row r="38252">
      <c r="A38252" s="61"/>
      <c r="B38252" s="61"/>
      <c r="C38252" s="61"/>
      <c r="D38252" s="57"/>
      <c r="E38252" s="62"/>
    </row>
    <row r="38253">
      <c r="A38253" s="61"/>
      <c r="B38253" s="61"/>
      <c r="C38253" s="61"/>
      <c r="D38253" s="57"/>
      <c r="E38253" s="62"/>
    </row>
    <row r="38254">
      <c r="A38254" s="61"/>
      <c r="B38254" s="61"/>
      <c r="C38254" s="61"/>
      <c r="D38254" s="57"/>
      <c r="E38254" s="62"/>
    </row>
    <row r="38255">
      <c r="A38255" s="61"/>
      <c r="B38255" s="61"/>
      <c r="C38255" s="61"/>
      <c r="D38255" s="57"/>
      <c r="E38255" s="62"/>
    </row>
    <row r="38256">
      <c r="A38256" s="61"/>
      <c r="B38256" s="61"/>
      <c r="C38256" s="61"/>
      <c r="D38256" s="57"/>
      <c r="E38256" s="62"/>
    </row>
    <row r="38257">
      <c r="A38257" s="61"/>
      <c r="B38257" s="61"/>
      <c r="C38257" s="61"/>
      <c r="D38257" s="57"/>
      <c r="E38257" s="62"/>
    </row>
    <row r="38258">
      <c r="A38258" s="61"/>
      <c r="B38258" s="61"/>
      <c r="C38258" s="61"/>
      <c r="D38258" s="57"/>
      <c r="E38258" s="62"/>
    </row>
    <row r="38259">
      <c r="A38259" s="61"/>
      <c r="B38259" s="61"/>
      <c r="C38259" s="61"/>
      <c r="D38259" s="57"/>
      <c r="E38259" s="62"/>
    </row>
    <row r="38260">
      <c r="A38260" s="61"/>
      <c r="B38260" s="61"/>
      <c r="C38260" s="61"/>
      <c r="D38260" s="57"/>
      <c r="E38260" s="62"/>
    </row>
    <row r="38261">
      <c r="A38261" s="61"/>
      <c r="B38261" s="61"/>
      <c r="C38261" s="61"/>
      <c r="D38261" s="57"/>
      <c r="E38261" s="62"/>
    </row>
    <row r="38262">
      <c r="A38262" s="61"/>
      <c r="B38262" s="61"/>
      <c r="C38262" s="61"/>
      <c r="D38262" s="57"/>
      <c r="E38262" s="62"/>
    </row>
    <row r="38263">
      <c r="A38263" s="61"/>
      <c r="B38263" s="61"/>
      <c r="C38263" s="61"/>
      <c r="D38263" s="57"/>
      <c r="E38263" s="62"/>
    </row>
    <row r="38264">
      <c r="A38264" s="61"/>
      <c r="B38264" s="61"/>
      <c r="C38264" s="61"/>
      <c r="D38264" s="57"/>
      <c r="E38264" s="62"/>
    </row>
    <row r="38265">
      <c r="A38265" s="61"/>
      <c r="B38265" s="61"/>
      <c r="C38265" s="61"/>
      <c r="D38265" s="57"/>
      <c r="E38265" s="62"/>
    </row>
    <row r="38266">
      <c r="A38266" s="61"/>
      <c r="B38266" s="61"/>
      <c r="C38266" s="61"/>
      <c r="D38266" s="57"/>
      <c r="E38266" s="62"/>
    </row>
    <row r="38267">
      <c r="A38267" s="61"/>
      <c r="B38267" s="61"/>
      <c r="C38267" s="61"/>
      <c r="D38267" s="57"/>
      <c r="E38267" s="62"/>
    </row>
    <row r="38268">
      <c r="A38268" s="61"/>
      <c r="B38268" s="61"/>
      <c r="C38268" s="61"/>
      <c r="D38268" s="57"/>
      <c r="E38268" s="62"/>
    </row>
    <row r="38269">
      <c r="A38269" s="61"/>
      <c r="B38269" s="61"/>
      <c r="C38269" s="61"/>
      <c r="D38269" s="57"/>
      <c r="E38269" s="62"/>
    </row>
    <row r="38270">
      <c r="A38270" s="61"/>
      <c r="B38270" s="61"/>
      <c r="C38270" s="61"/>
      <c r="D38270" s="57"/>
      <c r="E38270" s="62"/>
    </row>
    <row r="38271">
      <c r="A38271" s="61"/>
      <c r="B38271" s="61"/>
      <c r="C38271" s="61"/>
      <c r="D38271" s="57"/>
      <c r="E38271" s="62"/>
    </row>
    <row r="38272">
      <c r="A38272" s="61"/>
      <c r="B38272" s="61"/>
      <c r="C38272" s="61"/>
      <c r="D38272" s="57"/>
      <c r="E38272" s="62"/>
    </row>
    <row r="38273">
      <c r="A38273" s="61"/>
      <c r="B38273" s="61"/>
      <c r="C38273" s="61"/>
      <c r="D38273" s="57"/>
      <c r="E38273" s="62"/>
    </row>
    <row r="38274">
      <c r="A38274" s="61"/>
      <c r="B38274" s="61"/>
      <c r="C38274" s="61"/>
      <c r="D38274" s="57"/>
      <c r="E38274" s="62"/>
    </row>
    <row r="38275">
      <c r="A38275" s="61"/>
      <c r="B38275" s="61"/>
      <c r="C38275" s="61"/>
      <c r="D38275" s="57"/>
      <c r="E38275" s="62"/>
    </row>
    <row r="38276">
      <c r="A38276" s="61"/>
      <c r="B38276" s="61"/>
      <c r="C38276" s="61"/>
      <c r="D38276" s="57"/>
      <c r="E38276" s="62"/>
    </row>
    <row r="38277">
      <c r="A38277" s="61"/>
      <c r="B38277" s="61"/>
      <c r="C38277" s="61"/>
      <c r="D38277" s="57"/>
      <c r="E38277" s="62"/>
    </row>
    <row r="38278">
      <c r="A38278" s="61"/>
      <c r="B38278" s="61"/>
      <c r="C38278" s="61"/>
      <c r="D38278" s="57"/>
      <c r="E38278" s="62"/>
    </row>
    <row r="38279">
      <c r="A38279" s="61"/>
      <c r="B38279" s="61"/>
      <c r="C38279" s="61"/>
      <c r="D38279" s="57"/>
      <c r="E38279" s="62"/>
    </row>
    <row r="38280">
      <c r="A38280" s="61"/>
      <c r="B38280" s="61"/>
      <c r="C38280" s="61"/>
      <c r="D38280" s="57"/>
      <c r="E38280" s="62"/>
    </row>
    <row r="38281">
      <c r="A38281" s="61"/>
      <c r="B38281" s="61"/>
      <c r="C38281" s="61"/>
      <c r="D38281" s="57"/>
      <c r="E38281" s="62"/>
    </row>
    <row r="38282">
      <c r="A38282" s="61"/>
      <c r="B38282" s="61"/>
      <c r="C38282" s="61"/>
      <c r="D38282" s="57"/>
      <c r="E38282" s="62"/>
    </row>
    <row r="38283">
      <c r="A38283" s="61"/>
      <c r="B38283" s="61"/>
      <c r="C38283" s="61"/>
      <c r="D38283" s="57"/>
      <c r="E38283" s="62"/>
    </row>
    <row r="38284">
      <c r="A38284" s="61"/>
      <c r="B38284" s="61"/>
      <c r="C38284" s="61"/>
      <c r="D38284" s="57"/>
      <c r="E38284" s="62"/>
    </row>
    <row r="38285">
      <c r="A38285" s="61"/>
      <c r="B38285" s="61"/>
      <c r="C38285" s="61"/>
      <c r="D38285" s="57"/>
      <c r="E38285" s="62"/>
    </row>
    <row r="38286">
      <c r="A38286" s="61"/>
      <c r="B38286" s="61"/>
      <c r="C38286" s="61"/>
      <c r="D38286" s="57"/>
      <c r="E38286" s="62"/>
    </row>
    <row r="38287">
      <c r="A38287" s="61"/>
      <c r="B38287" s="61"/>
      <c r="C38287" s="61"/>
      <c r="D38287" s="57"/>
      <c r="E38287" s="62"/>
    </row>
    <row r="38288">
      <c r="A38288" s="61"/>
      <c r="B38288" s="61"/>
      <c r="C38288" s="61"/>
      <c r="D38288" s="57"/>
      <c r="E38288" s="62"/>
    </row>
    <row r="38289">
      <c r="A38289" s="61"/>
      <c r="B38289" s="61"/>
      <c r="C38289" s="61"/>
      <c r="D38289" s="57"/>
      <c r="E38289" s="62"/>
    </row>
    <row r="38290">
      <c r="A38290" s="61"/>
      <c r="B38290" s="61"/>
      <c r="C38290" s="61"/>
      <c r="D38290" s="57"/>
      <c r="E38290" s="62"/>
    </row>
    <row r="38291">
      <c r="A38291" s="61"/>
      <c r="B38291" s="61"/>
      <c r="C38291" s="61"/>
      <c r="D38291" s="57"/>
      <c r="E38291" s="62"/>
    </row>
    <row r="38292">
      <c r="A38292" s="61"/>
      <c r="B38292" s="61"/>
      <c r="C38292" s="61"/>
      <c r="D38292" s="57"/>
      <c r="E38292" s="62"/>
    </row>
    <row r="38293">
      <c r="A38293" s="61"/>
      <c r="B38293" s="61"/>
      <c r="C38293" s="61"/>
      <c r="D38293" s="57"/>
      <c r="E38293" s="62"/>
    </row>
    <row r="38294">
      <c r="A38294" s="61"/>
      <c r="B38294" s="61"/>
      <c r="C38294" s="61"/>
      <c r="D38294" s="57"/>
      <c r="E38294" s="62"/>
    </row>
    <row r="38295">
      <c r="A38295" s="61"/>
      <c r="B38295" s="61"/>
      <c r="C38295" s="61"/>
      <c r="D38295" s="57"/>
      <c r="E38295" s="62"/>
    </row>
    <row r="38296">
      <c r="A38296" s="61"/>
      <c r="B38296" s="61"/>
      <c r="C38296" s="61"/>
      <c r="D38296" s="57"/>
      <c r="E38296" s="62"/>
    </row>
    <row r="38297">
      <c r="A38297" s="61"/>
      <c r="B38297" s="61"/>
      <c r="C38297" s="61"/>
      <c r="D38297" s="57"/>
      <c r="E38297" s="62"/>
    </row>
    <row r="38298">
      <c r="A38298" s="61"/>
      <c r="B38298" s="61"/>
      <c r="C38298" s="61"/>
      <c r="D38298" s="57"/>
      <c r="E38298" s="62"/>
    </row>
    <row r="38299">
      <c r="A38299" s="61"/>
      <c r="B38299" s="61"/>
      <c r="C38299" s="61"/>
      <c r="D38299" s="57"/>
      <c r="E38299" s="62"/>
    </row>
    <row r="38300">
      <c r="A38300" s="61"/>
      <c r="B38300" s="61"/>
      <c r="C38300" s="61"/>
      <c r="D38300" s="57"/>
      <c r="E38300" s="62"/>
    </row>
    <row r="38301">
      <c r="A38301" s="61"/>
      <c r="B38301" s="61"/>
      <c r="C38301" s="61"/>
      <c r="D38301" s="57"/>
      <c r="E38301" s="62"/>
    </row>
    <row r="38302">
      <c r="A38302" s="61"/>
      <c r="B38302" s="61"/>
      <c r="C38302" s="61"/>
      <c r="D38302" s="57"/>
      <c r="E38302" s="62"/>
    </row>
    <row r="38303">
      <c r="A38303" s="61"/>
      <c r="B38303" s="61"/>
      <c r="C38303" s="61"/>
      <c r="D38303" s="57"/>
      <c r="E38303" s="62"/>
    </row>
    <row r="38304">
      <c r="A38304" s="61"/>
      <c r="B38304" s="61"/>
      <c r="C38304" s="61"/>
      <c r="D38304" s="57"/>
      <c r="E38304" s="62"/>
    </row>
    <row r="38305">
      <c r="A38305" s="61"/>
      <c r="B38305" s="61"/>
      <c r="C38305" s="61"/>
      <c r="D38305" s="57"/>
      <c r="E38305" s="62"/>
    </row>
    <row r="38306">
      <c r="A38306" s="61"/>
      <c r="B38306" s="61"/>
      <c r="C38306" s="61"/>
      <c r="D38306" s="57"/>
      <c r="E38306" s="62"/>
    </row>
    <row r="38307">
      <c r="A38307" s="61"/>
      <c r="B38307" s="61"/>
      <c r="C38307" s="61"/>
      <c r="D38307" s="57"/>
      <c r="E38307" s="62"/>
    </row>
    <row r="38308">
      <c r="A38308" s="61"/>
      <c r="B38308" s="61"/>
      <c r="C38308" s="61"/>
      <c r="D38308" s="57"/>
      <c r="E38308" s="62"/>
    </row>
    <row r="38309">
      <c r="A38309" s="61"/>
      <c r="B38309" s="61"/>
      <c r="C38309" s="61"/>
      <c r="D38309" s="57"/>
      <c r="E38309" s="62"/>
    </row>
    <row r="38310">
      <c r="A38310" s="61"/>
      <c r="B38310" s="61"/>
      <c r="C38310" s="61"/>
      <c r="D38310" s="57"/>
      <c r="E38310" s="62"/>
    </row>
    <row r="38311">
      <c r="A38311" s="61"/>
      <c r="B38311" s="61"/>
      <c r="C38311" s="61"/>
      <c r="D38311" s="57"/>
      <c r="E38311" s="62"/>
    </row>
    <row r="38312">
      <c r="A38312" s="61"/>
      <c r="B38312" s="61"/>
      <c r="C38312" s="61"/>
      <c r="D38312" s="57"/>
      <c r="E38312" s="62"/>
    </row>
    <row r="38313">
      <c r="A38313" s="61"/>
      <c r="B38313" s="61"/>
      <c r="C38313" s="61"/>
      <c r="D38313" s="57"/>
      <c r="E38313" s="62"/>
    </row>
    <row r="38314">
      <c r="A38314" s="61"/>
      <c r="B38314" s="61"/>
      <c r="C38314" s="61"/>
      <c r="D38314" s="57"/>
      <c r="E38314" s="62"/>
    </row>
    <row r="38315">
      <c r="A38315" s="61"/>
      <c r="B38315" s="61"/>
      <c r="C38315" s="61"/>
      <c r="D38315" s="57"/>
      <c r="E38315" s="62"/>
    </row>
    <row r="38316">
      <c r="A38316" s="61"/>
      <c r="B38316" s="61"/>
      <c r="C38316" s="61"/>
      <c r="D38316" s="57"/>
      <c r="E38316" s="62"/>
    </row>
    <row r="38317">
      <c r="A38317" s="61"/>
      <c r="B38317" s="61"/>
      <c r="C38317" s="61"/>
      <c r="D38317" s="57"/>
      <c r="E38317" s="62"/>
    </row>
    <row r="38318">
      <c r="A38318" s="61"/>
      <c r="B38318" s="61"/>
      <c r="C38318" s="61"/>
      <c r="D38318" s="57"/>
      <c r="E38318" s="62"/>
    </row>
    <row r="38319">
      <c r="A38319" s="61"/>
      <c r="B38319" s="61"/>
      <c r="C38319" s="61"/>
      <c r="D38319" s="57"/>
      <c r="E38319" s="62"/>
    </row>
    <row r="38320">
      <c r="A38320" s="61"/>
      <c r="B38320" s="61"/>
      <c r="C38320" s="61"/>
      <c r="D38320" s="57"/>
      <c r="E38320" s="62"/>
    </row>
    <row r="38321">
      <c r="A38321" s="61"/>
      <c r="B38321" s="61"/>
      <c r="C38321" s="61"/>
      <c r="D38321" s="57"/>
      <c r="E38321" s="62"/>
    </row>
    <row r="38322">
      <c r="A38322" s="61"/>
      <c r="B38322" s="61"/>
      <c r="C38322" s="61"/>
      <c r="D38322" s="57"/>
      <c r="E38322" s="62"/>
    </row>
    <row r="38323">
      <c r="A38323" s="61"/>
      <c r="B38323" s="61"/>
      <c r="C38323" s="61"/>
      <c r="D38323" s="57"/>
      <c r="E38323" s="62"/>
    </row>
    <row r="38324">
      <c r="A38324" s="61"/>
      <c r="B38324" s="61"/>
      <c r="C38324" s="61"/>
      <c r="D38324" s="57"/>
      <c r="E38324" s="62"/>
    </row>
    <row r="38325">
      <c r="A38325" s="61"/>
      <c r="B38325" s="61"/>
      <c r="C38325" s="61"/>
      <c r="D38325" s="57"/>
      <c r="E38325" s="62"/>
    </row>
    <row r="38326">
      <c r="A38326" s="61"/>
      <c r="B38326" s="61"/>
      <c r="C38326" s="61"/>
      <c r="D38326" s="57"/>
      <c r="E38326" s="62"/>
    </row>
    <row r="38327">
      <c r="A38327" s="61"/>
      <c r="B38327" s="61"/>
      <c r="C38327" s="61"/>
      <c r="D38327" s="57"/>
      <c r="E38327" s="62"/>
    </row>
    <row r="38328">
      <c r="A38328" s="61"/>
      <c r="B38328" s="61"/>
      <c r="C38328" s="61"/>
      <c r="D38328" s="57"/>
      <c r="E38328" s="62"/>
    </row>
    <row r="38329">
      <c r="A38329" s="61"/>
      <c r="B38329" s="61"/>
      <c r="C38329" s="61"/>
      <c r="D38329" s="57"/>
      <c r="E38329" s="62"/>
    </row>
    <row r="38330">
      <c r="A38330" s="61"/>
      <c r="B38330" s="61"/>
      <c r="C38330" s="61"/>
      <c r="D38330" s="57"/>
      <c r="E38330" s="62"/>
    </row>
    <row r="38331">
      <c r="A38331" s="61"/>
      <c r="B38331" s="61"/>
      <c r="C38331" s="61"/>
      <c r="D38331" s="57"/>
      <c r="E38331" s="62"/>
    </row>
    <row r="38332">
      <c r="A38332" s="61"/>
      <c r="B38332" s="61"/>
      <c r="C38332" s="61"/>
      <c r="D38332" s="57"/>
      <c r="E38332" s="62"/>
    </row>
    <row r="38333">
      <c r="A38333" s="61"/>
      <c r="B38333" s="61"/>
      <c r="C38333" s="61"/>
      <c r="D38333" s="57"/>
      <c r="E38333" s="62"/>
    </row>
    <row r="38334">
      <c r="A38334" s="61"/>
      <c r="B38334" s="61"/>
      <c r="C38334" s="61"/>
      <c r="D38334" s="57"/>
      <c r="E38334" s="62"/>
    </row>
    <row r="38335">
      <c r="A38335" s="61"/>
      <c r="B38335" s="61"/>
      <c r="C38335" s="61"/>
      <c r="D38335" s="57"/>
      <c r="E38335" s="62"/>
    </row>
    <row r="38336">
      <c r="A38336" s="61"/>
      <c r="B38336" s="61"/>
      <c r="C38336" s="61"/>
      <c r="D38336" s="57"/>
      <c r="E38336" s="62"/>
    </row>
    <row r="38337">
      <c r="A38337" s="61"/>
      <c r="B38337" s="61"/>
      <c r="C38337" s="61"/>
      <c r="D38337" s="57"/>
      <c r="E38337" s="62"/>
    </row>
    <row r="38338">
      <c r="A38338" s="61"/>
      <c r="B38338" s="61"/>
      <c r="C38338" s="61"/>
      <c r="D38338" s="57"/>
      <c r="E38338" s="62"/>
    </row>
    <row r="38339">
      <c r="A38339" s="61"/>
      <c r="B38339" s="61"/>
      <c r="C38339" s="61"/>
      <c r="D38339" s="57"/>
      <c r="E38339" s="62"/>
    </row>
    <row r="38340">
      <c r="A38340" s="61"/>
      <c r="B38340" s="61"/>
      <c r="C38340" s="61"/>
      <c r="D38340" s="57"/>
      <c r="E38340" s="62"/>
    </row>
    <row r="38341">
      <c r="A38341" s="61"/>
      <c r="B38341" s="61"/>
      <c r="C38341" s="61"/>
      <c r="D38341" s="57"/>
      <c r="E38341" s="62"/>
    </row>
    <row r="38342">
      <c r="A38342" s="61"/>
      <c r="B38342" s="61"/>
      <c r="C38342" s="61"/>
      <c r="D38342" s="57"/>
      <c r="E38342" s="62"/>
    </row>
    <row r="38343">
      <c r="A38343" s="61"/>
      <c r="B38343" s="61"/>
      <c r="C38343" s="61"/>
      <c r="D38343" s="57"/>
      <c r="E38343" s="62"/>
    </row>
    <row r="38344">
      <c r="A38344" s="61"/>
      <c r="B38344" s="61"/>
      <c r="C38344" s="61"/>
      <c r="D38344" s="57"/>
      <c r="E38344" s="62"/>
    </row>
    <row r="38345">
      <c r="A38345" s="61"/>
      <c r="B38345" s="61"/>
      <c r="C38345" s="61"/>
      <c r="D38345" s="57"/>
      <c r="E38345" s="62"/>
    </row>
    <row r="38346">
      <c r="A38346" s="61"/>
      <c r="B38346" s="61"/>
      <c r="C38346" s="61"/>
      <c r="D38346" s="57"/>
      <c r="E38346" s="62"/>
    </row>
    <row r="38347">
      <c r="A38347" s="61"/>
      <c r="B38347" s="61"/>
      <c r="C38347" s="61"/>
      <c r="D38347" s="57"/>
      <c r="E38347" s="62"/>
    </row>
    <row r="38348">
      <c r="A38348" s="61"/>
      <c r="B38348" s="61"/>
      <c r="C38348" s="61"/>
      <c r="D38348" s="57"/>
      <c r="E38348" s="62"/>
    </row>
    <row r="38349">
      <c r="A38349" s="61"/>
      <c r="B38349" s="61"/>
      <c r="C38349" s="61"/>
      <c r="D38349" s="57"/>
      <c r="E38349" s="62"/>
    </row>
    <row r="38350">
      <c r="A38350" s="61"/>
      <c r="B38350" s="61"/>
      <c r="C38350" s="61"/>
      <c r="D38350" s="57"/>
      <c r="E38350" s="62"/>
    </row>
    <row r="38351">
      <c r="A38351" s="61"/>
      <c r="B38351" s="61"/>
      <c r="C38351" s="61"/>
      <c r="D38351" s="57"/>
      <c r="E38351" s="62"/>
    </row>
    <row r="38352">
      <c r="A38352" s="61"/>
      <c r="B38352" s="61"/>
      <c r="C38352" s="61"/>
      <c r="D38352" s="57"/>
      <c r="E38352" s="62"/>
    </row>
    <row r="38353">
      <c r="A38353" s="61"/>
      <c r="B38353" s="61"/>
      <c r="C38353" s="61"/>
      <c r="D38353" s="57"/>
      <c r="E38353" s="62"/>
    </row>
    <row r="38354">
      <c r="A38354" s="61"/>
      <c r="B38354" s="61"/>
      <c r="C38354" s="61"/>
      <c r="D38354" s="57"/>
      <c r="E38354" s="62"/>
    </row>
    <row r="38355">
      <c r="A38355" s="61"/>
      <c r="B38355" s="61"/>
      <c r="C38355" s="61"/>
      <c r="D38355" s="57"/>
      <c r="E38355" s="62"/>
    </row>
    <row r="38356">
      <c r="A38356" s="61"/>
      <c r="B38356" s="61"/>
      <c r="C38356" s="61"/>
      <c r="D38356" s="57"/>
      <c r="E38356" s="62"/>
    </row>
    <row r="38357">
      <c r="A38357" s="61"/>
      <c r="B38357" s="61"/>
      <c r="C38357" s="61"/>
      <c r="D38357" s="57"/>
      <c r="E38357" s="62"/>
    </row>
    <row r="38358">
      <c r="A38358" s="61"/>
      <c r="B38358" s="61"/>
      <c r="C38358" s="61"/>
      <c r="D38358" s="57"/>
      <c r="E38358" s="62"/>
    </row>
    <row r="38359">
      <c r="A38359" s="61"/>
      <c r="B38359" s="61"/>
      <c r="C38359" s="61"/>
      <c r="D38359" s="57"/>
      <c r="E38359" s="62"/>
    </row>
    <row r="38360">
      <c r="A38360" s="61"/>
      <c r="B38360" s="61"/>
      <c r="C38360" s="61"/>
      <c r="D38360" s="57"/>
      <c r="E38360" s="62"/>
    </row>
    <row r="38361">
      <c r="A38361" s="61"/>
      <c r="B38361" s="61"/>
      <c r="C38361" s="61"/>
      <c r="D38361" s="57"/>
      <c r="E38361" s="62"/>
    </row>
    <row r="38362">
      <c r="A38362" s="61"/>
      <c r="B38362" s="61"/>
      <c r="C38362" s="61"/>
      <c r="D38362" s="57"/>
      <c r="E38362" s="62"/>
    </row>
    <row r="38363">
      <c r="A38363" s="61"/>
      <c r="B38363" s="61"/>
      <c r="C38363" s="61"/>
      <c r="D38363" s="57"/>
      <c r="E38363" s="62"/>
    </row>
    <row r="38364">
      <c r="A38364" s="61"/>
      <c r="B38364" s="61"/>
      <c r="C38364" s="61"/>
      <c r="D38364" s="57"/>
      <c r="E38364" s="62"/>
    </row>
    <row r="38365">
      <c r="A38365" s="61"/>
      <c r="B38365" s="61"/>
      <c r="C38365" s="61"/>
      <c r="D38365" s="57"/>
      <c r="E38365" s="62"/>
    </row>
    <row r="38366">
      <c r="A38366" s="61"/>
      <c r="B38366" s="61"/>
      <c r="C38366" s="61"/>
      <c r="D38366" s="57"/>
      <c r="E38366" s="62"/>
    </row>
    <row r="38367">
      <c r="A38367" s="61"/>
      <c r="B38367" s="61"/>
      <c r="C38367" s="61"/>
      <c r="D38367" s="57"/>
      <c r="E38367" s="62"/>
    </row>
    <row r="38368">
      <c r="A38368" s="61"/>
      <c r="B38368" s="61"/>
      <c r="C38368" s="61"/>
      <c r="D38368" s="57"/>
      <c r="E38368" s="62"/>
    </row>
    <row r="38369">
      <c r="A38369" s="61"/>
      <c r="B38369" s="61"/>
      <c r="C38369" s="61"/>
      <c r="D38369" s="57"/>
      <c r="E38369" s="62"/>
    </row>
    <row r="38370">
      <c r="A38370" s="61"/>
      <c r="B38370" s="61"/>
      <c r="C38370" s="61"/>
      <c r="D38370" s="57"/>
      <c r="E38370" s="62"/>
    </row>
    <row r="38371">
      <c r="A38371" s="61"/>
      <c r="B38371" s="61"/>
      <c r="C38371" s="61"/>
      <c r="D38371" s="57"/>
      <c r="E38371" s="62"/>
    </row>
    <row r="38372">
      <c r="A38372" s="61"/>
      <c r="B38372" s="61"/>
      <c r="C38372" s="61"/>
      <c r="D38372" s="57"/>
      <c r="E38372" s="62"/>
    </row>
    <row r="38373">
      <c r="A38373" s="61"/>
      <c r="B38373" s="61"/>
      <c r="C38373" s="61"/>
      <c r="D38373" s="57"/>
      <c r="E38373" s="62"/>
    </row>
    <row r="38374">
      <c r="A38374" s="61"/>
      <c r="B38374" s="61"/>
      <c r="C38374" s="61"/>
      <c r="D38374" s="57"/>
      <c r="E38374" s="62"/>
    </row>
    <row r="38375">
      <c r="A38375" s="61"/>
      <c r="B38375" s="61"/>
      <c r="C38375" s="61"/>
      <c r="D38375" s="57"/>
      <c r="E38375" s="62"/>
    </row>
    <row r="38376">
      <c r="A38376" s="61"/>
      <c r="B38376" s="61"/>
      <c r="C38376" s="61"/>
      <c r="D38376" s="57"/>
      <c r="E38376" s="62"/>
    </row>
    <row r="38377">
      <c r="A38377" s="61"/>
      <c r="B38377" s="61"/>
      <c r="C38377" s="61"/>
      <c r="D38377" s="57"/>
      <c r="E38377" s="62"/>
    </row>
    <row r="38378">
      <c r="A38378" s="61"/>
      <c r="B38378" s="61"/>
      <c r="C38378" s="61"/>
      <c r="D38378" s="57"/>
      <c r="E38378" s="62"/>
    </row>
    <row r="38379">
      <c r="A38379" s="61"/>
      <c r="B38379" s="61"/>
      <c r="C38379" s="61"/>
      <c r="D38379" s="57"/>
      <c r="E38379" s="62"/>
    </row>
    <row r="38380">
      <c r="A38380" s="61"/>
      <c r="B38380" s="61"/>
      <c r="C38380" s="61"/>
      <c r="D38380" s="57"/>
      <c r="E38380" s="62"/>
    </row>
    <row r="38381">
      <c r="A38381" s="61"/>
      <c r="B38381" s="61"/>
      <c r="C38381" s="61"/>
      <c r="D38381" s="57"/>
      <c r="E38381" s="62"/>
    </row>
    <row r="38382">
      <c r="A38382" s="61"/>
      <c r="B38382" s="61"/>
      <c r="C38382" s="61"/>
      <c r="D38382" s="57"/>
      <c r="E38382" s="62"/>
    </row>
    <row r="38383">
      <c r="A38383" s="61"/>
      <c r="B38383" s="61"/>
      <c r="C38383" s="61"/>
      <c r="D38383" s="57"/>
      <c r="E38383" s="62"/>
    </row>
    <row r="38384">
      <c r="A38384" s="61"/>
      <c r="B38384" s="61"/>
      <c r="C38384" s="61"/>
      <c r="D38384" s="57"/>
      <c r="E38384" s="62"/>
    </row>
    <row r="38385">
      <c r="A38385" s="61"/>
      <c r="B38385" s="61"/>
      <c r="C38385" s="61"/>
      <c r="D38385" s="57"/>
      <c r="E38385" s="62"/>
    </row>
    <row r="38386">
      <c r="A38386" s="61"/>
      <c r="B38386" s="61"/>
      <c r="C38386" s="61"/>
      <c r="D38386" s="57"/>
      <c r="E38386" s="62"/>
    </row>
    <row r="38387">
      <c r="A38387" s="61"/>
      <c r="B38387" s="61"/>
      <c r="C38387" s="61"/>
      <c r="D38387" s="57"/>
      <c r="E38387" s="62"/>
    </row>
    <row r="38388">
      <c r="A38388" s="61"/>
      <c r="B38388" s="61"/>
      <c r="C38388" s="61"/>
      <c r="D38388" s="57"/>
      <c r="E38388" s="62"/>
    </row>
    <row r="38389">
      <c r="A38389" s="61"/>
      <c r="B38389" s="61"/>
      <c r="C38389" s="61"/>
      <c r="D38389" s="57"/>
      <c r="E38389" s="62"/>
    </row>
    <row r="38390">
      <c r="A38390" s="61"/>
      <c r="B38390" s="61"/>
      <c r="C38390" s="61"/>
      <c r="D38390" s="57"/>
      <c r="E38390" s="62"/>
    </row>
    <row r="38391">
      <c r="A38391" s="61"/>
      <c r="B38391" s="61"/>
      <c r="C38391" s="61"/>
      <c r="D38391" s="57"/>
      <c r="E38391" s="62"/>
    </row>
    <row r="38392">
      <c r="A38392" s="61"/>
      <c r="B38392" s="61"/>
      <c r="C38392" s="61"/>
      <c r="D38392" s="57"/>
      <c r="E38392" s="62"/>
    </row>
    <row r="38393">
      <c r="A38393" s="61"/>
      <c r="B38393" s="61"/>
      <c r="C38393" s="61"/>
      <c r="D38393" s="57"/>
      <c r="E38393" s="62"/>
    </row>
    <row r="38394">
      <c r="A38394" s="61"/>
      <c r="B38394" s="61"/>
      <c r="C38394" s="61"/>
      <c r="D38394" s="57"/>
      <c r="E38394" s="62"/>
    </row>
    <row r="38395">
      <c r="A38395" s="61"/>
      <c r="B38395" s="61"/>
      <c r="C38395" s="61"/>
      <c r="D38395" s="57"/>
      <c r="E38395" s="62"/>
    </row>
    <row r="38396">
      <c r="A38396" s="61"/>
      <c r="B38396" s="61"/>
      <c r="C38396" s="61"/>
      <c r="D38396" s="57"/>
      <c r="E38396" s="62"/>
    </row>
    <row r="38397">
      <c r="A38397" s="61"/>
      <c r="B38397" s="61"/>
      <c r="C38397" s="61"/>
      <c r="D38397" s="57"/>
      <c r="E38397" s="62"/>
    </row>
    <row r="38398">
      <c r="A38398" s="61"/>
      <c r="B38398" s="61"/>
      <c r="C38398" s="61"/>
      <c r="D38398" s="57"/>
      <c r="E38398" s="62"/>
    </row>
    <row r="38399">
      <c r="A38399" s="61"/>
      <c r="B38399" s="61"/>
      <c r="C38399" s="61"/>
      <c r="D38399" s="57"/>
      <c r="E38399" s="62"/>
    </row>
    <row r="38400">
      <c r="A38400" s="61"/>
      <c r="B38400" s="61"/>
      <c r="C38400" s="61"/>
      <c r="D38400" s="57"/>
      <c r="E38400" s="62"/>
    </row>
    <row r="38401">
      <c r="A38401" s="61"/>
      <c r="B38401" s="61"/>
      <c r="C38401" s="61"/>
      <c r="D38401" s="57"/>
      <c r="E38401" s="62"/>
    </row>
    <row r="38402">
      <c r="A38402" s="61"/>
      <c r="B38402" s="61"/>
      <c r="C38402" s="61"/>
      <c r="D38402" s="57"/>
      <c r="E38402" s="62"/>
    </row>
    <row r="38403">
      <c r="A38403" s="61"/>
      <c r="B38403" s="61"/>
      <c r="C38403" s="61"/>
      <c r="D38403" s="57"/>
      <c r="E38403" s="62"/>
    </row>
    <row r="38404">
      <c r="A38404" s="61"/>
      <c r="B38404" s="61"/>
      <c r="C38404" s="61"/>
      <c r="D38404" s="57"/>
      <c r="E38404" s="62"/>
    </row>
    <row r="38405">
      <c r="A38405" s="61"/>
      <c r="B38405" s="61"/>
      <c r="C38405" s="61"/>
      <c r="D38405" s="57"/>
      <c r="E38405" s="62"/>
    </row>
    <row r="38406">
      <c r="A38406" s="61"/>
      <c r="B38406" s="61"/>
      <c r="C38406" s="61"/>
      <c r="D38406" s="57"/>
      <c r="E38406" s="62"/>
    </row>
    <row r="38407">
      <c r="A38407" s="61"/>
      <c r="B38407" s="61"/>
      <c r="C38407" s="61"/>
      <c r="D38407" s="57"/>
      <c r="E38407" s="62"/>
    </row>
    <row r="38408">
      <c r="A38408" s="61"/>
      <c r="B38408" s="61"/>
      <c r="C38408" s="61"/>
      <c r="D38408" s="57"/>
      <c r="E38408" s="62"/>
    </row>
    <row r="38409">
      <c r="A38409" s="61"/>
      <c r="B38409" s="61"/>
      <c r="C38409" s="61"/>
      <c r="D38409" s="57"/>
      <c r="E38409" s="62"/>
    </row>
    <row r="38410">
      <c r="A38410" s="61"/>
      <c r="B38410" s="61"/>
      <c r="C38410" s="61"/>
      <c r="D38410" s="57"/>
      <c r="E38410" s="62"/>
    </row>
    <row r="38411">
      <c r="A38411" s="61"/>
      <c r="B38411" s="61"/>
      <c r="C38411" s="61"/>
      <c r="D38411" s="57"/>
      <c r="E38411" s="62"/>
    </row>
    <row r="38412">
      <c r="A38412" s="61"/>
      <c r="B38412" s="61"/>
      <c r="C38412" s="61"/>
      <c r="D38412" s="57"/>
      <c r="E38412" s="62"/>
    </row>
    <row r="38413">
      <c r="A38413" s="61"/>
      <c r="B38413" s="61"/>
      <c r="C38413" s="61"/>
      <c r="D38413" s="57"/>
      <c r="E38413" s="62"/>
    </row>
    <row r="38414">
      <c r="A38414" s="61"/>
      <c r="B38414" s="61"/>
      <c r="C38414" s="61"/>
      <c r="D38414" s="57"/>
      <c r="E38414" s="62"/>
    </row>
    <row r="38415">
      <c r="A38415" s="61"/>
      <c r="B38415" s="61"/>
      <c r="C38415" s="61"/>
      <c r="D38415" s="57"/>
      <c r="E38415" s="62"/>
    </row>
    <row r="38416">
      <c r="A38416" s="61"/>
      <c r="B38416" s="61"/>
      <c r="C38416" s="61"/>
      <c r="D38416" s="57"/>
      <c r="E38416" s="62"/>
    </row>
    <row r="38417">
      <c r="A38417" s="61"/>
      <c r="B38417" s="61"/>
      <c r="C38417" s="61"/>
      <c r="D38417" s="57"/>
      <c r="E38417" s="62"/>
    </row>
    <row r="38418">
      <c r="A38418" s="61"/>
      <c r="B38418" s="61"/>
      <c r="C38418" s="61"/>
      <c r="D38418" s="57"/>
      <c r="E38418" s="62"/>
    </row>
    <row r="38419">
      <c r="A38419" s="61"/>
      <c r="B38419" s="61"/>
      <c r="C38419" s="61"/>
      <c r="D38419" s="57"/>
      <c r="E38419" s="62"/>
    </row>
    <row r="38420">
      <c r="A38420" s="61"/>
      <c r="B38420" s="61"/>
      <c r="C38420" s="61"/>
      <c r="D38420" s="57"/>
      <c r="E38420" s="62"/>
    </row>
    <row r="38421">
      <c r="A38421" s="61"/>
      <c r="B38421" s="61"/>
      <c r="C38421" s="61"/>
      <c r="D38421" s="57"/>
      <c r="E38421" s="62"/>
    </row>
    <row r="38422">
      <c r="A38422" s="61"/>
      <c r="B38422" s="61"/>
      <c r="C38422" s="61"/>
      <c r="D38422" s="57"/>
      <c r="E38422" s="62"/>
    </row>
    <row r="38423">
      <c r="A38423" s="61"/>
      <c r="B38423" s="61"/>
      <c r="C38423" s="61"/>
      <c r="D38423" s="57"/>
      <c r="E38423" s="62"/>
    </row>
    <row r="38424">
      <c r="A38424" s="61"/>
      <c r="B38424" s="61"/>
      <c r="C38424" s="61"/>
      <c r="D38424" s="57"/>
      <c r="E38424" s="62"/>
    </row>
    <row r="38425">
      <c r="A38425" s="61"/>
      <c r="B38425" s="61"/>
      <c r="C38425" s="61"/>
      <c r="D38425" s="57"/>
      <c r="E38425" s="62"/>
    </row>
    <row r="38426">
      <c r="A38426" s="61"/>
      <c r="B38426" s="61"/>
      <c r="C38426" s="61"/>
      <c r="D38426" s="57"/>
      <c r="E38426" s="62"/>
    </row>
    <row r="38427">
      <c r="A38427" s="61"/>
      <c r="B38427" s="61"/>
      <c r="C38427" s="61"/>
      <c r="D38427" s="57"/>
      <c r="E38427" s="62"/>
    </row>
    <row r="38428">
      <c r="A38428" s="61"/>
      <c r="B38428" s="61"/>
      <c r="C38428" s="61"/>
      <c r="D38428" s="57"/>
      <c r="E38428" s="62"/>
    </row>
    <row r="38429">
      <c r="A38429" s="61"/>
      <c r="B38429" s="61"/>
      <c r="C38429" s="61"/>
      <c r="D38429" s="57"/>
      <c r="E38429" s="62"/>
    </row>
    <row r="38430">
      <c r="A38430" s="61"/>
      <c r="B38430" s="61"/>
      <c r="C38430" s="61"/>
      <c r="D38430" s="57"/>
      <c r="E38430" s="62"/>
    </row>
    <row r="38431">
      <c r="A38431" s="61"/>
      <c r="B38431" s="61"/>
      <c r="C38431" s="61"/>
      <c r="D38431" s="57"/>
      <c r="E38431" s="62"/>
    </row>
    <row r="38432">
      <c r="A38432" s="61"/>
      <c r="B38432" s="61"/>
      <c r="C38432" s="61"/>
      <c r="D38432" s="57"/>
      <c r="E38432" s="62"/>
    </row>
    <row r="38433">
      <c r="A38433" s="61"/>
      <c r="B38433" s="61"/>
      <c r="C38433" s="61"/>
      <c r="D38433" s="57"/>
      <c r="E38433" s="62"/>
    </row>
    <row r="38434">
      <c r="A38434" s="61"/>
      <c r="B38434" s="61"/>
      <c r="C38434" s="61"/>
      <c r="D38434" s="57"/>
      <c r="E38434" s="62"/>
    </row>
    <row r="38435">
      <c r="A38435" s="61"/>
      <c r="B38435" s="61"/>
      <c r="C38435" s="61"/>
      <c r="D38435" s="57"/>
      <c r="E38435" s="62"/>
    </row>
    <row r="38436">
      <c r="A38436" s="61"/>
      <c r="B38436" s="61"/>
      <c r="C38436" s="61"/>
      <c r="D38436" s="57"/>
      <c r="E38436" s="62"/>
    </row>
    <row r="38437">
      <c r="A38437" s="61"/>
      <c r="B38437" s="61"/>
      <c r="C38437" s="61"/>
      <c r="D38437" s="57"/>
      <c r="E38437" s="62"/>
    </row>
    <row r="38438">
      <c r="A38438" s="61"/>
      <c r="B38438" s="61"/>
      <c r="C38438" s="61"/>
      <c r="D38438" s="57"/>
      <c r="E38438" s="62"/>
    </row>
    <row r="38439">
      <c r="A38439" s="61"/>
      <c r="B38439" s="61"/>
      <c r="C38439" s="61"/>
      <c r="D38439" s="57"/>
      <c r="E38439" s="62"/>
    </row>
    <row r="38440">
      <c r="A38440" s="61"/>
      <c r="B38440" s="61"/>
      <c r="C38440" s="61"/>
      <c r="D38440" s="57"/>
      <c r="E38440" s="62"/>
    </row>
    <row r="38441">
      <c r="A38441" s="61"/>
      <c r="B38441" s="61"/>
      <c r="C38441" s="61"/>
      <c r="D38441" s="57"/>
      <c r="E38441" s="62"/>
    </row>
    <row r="38442">
      <c r="A38442" s="61"/>
      <c r="B38442" s="61"/>
      <c r="C38442" s="61"/>
      <c r="D38442" s="57"/>
      <c r="E38442" s="62"/>
    </row>
    <row r="38443">
      <c r="A38443" s="61"/>
      <c r="B38443" s="61"/>
      <c r="C38443" s="61"/>
      <c r="D38443" s="57"/>
      <c r="E38443" s="62"/>
    </row>
    <row r="38444">
      <c r="A38444" s="61"/>
      <c r="B38444" s="61"/>
      <c r="C38444" s="61"/>
      <c r="D38444" s="57"/>
      <c r="E38444" s="62"/>
    </row>
    <row r="38445">
      <c r="A38445" s="61"/>
      <c r="B38445" s="61"/>
      <c r="C38445" s="61"/>
      <c r="D38445" s="57"/>
      <c r="E38445" s="62"/>
    </row>
    <row r="38446">
      <c r="A38446" s="61"/>
      <c r="B38446" s="61"/>
      <c r="C38446" s="61"/>
      <c r="D38446" s="57"/>
      <c r="E38446" s="62"/>
    </row>
    <row r="38447">
      <c r="A38447" s="61"/>
      <c r="B38447" s="61"/>
      <c r="C38447" s="61"/>
      <c r="D38447" s="57"/>
      <c r="E38447" s="62"/>
    </row>
    <row r="38448">
      <c r="A38448" s="61"/>
      <c r="B38448" s="61"/>
      <c r="C38448" s="61"/>
      <c r="D38448" s="57"/>
      <c r="E38448" s="62"/>
    </row>
    <row r="38449">
      <c r="A38449" s="61"/>
      <c r="B38449" s="61"/>
      <c r="C38449" s="61"/>
      <c r="D38449" s="57"/>
      <c r="E38449" s="62"/>
    </row>
    <row r="38450">
      <c r="A38450" s="61"/>
      <c r="B38450" s="61"/>
      <c r="C38450" s="61"/>
      <c r="D38450" s="57"/>
      <c r="E38450" s="62"/>
    </row>
    <row r="38451">
      <c r="A38451" s="61"/>
      <c r="B38451" s="61"/>
      <c r="C38451" s="61"/>
      <c r="D38451" s="57"/>
      <c r="E38451" s="62"/>
    </row>
    <row r="38452">
      <c r="A38452" s="61"/>
      <c r="B38452" s="61"/>
      <c r="C38452" s="61"/>
      <c r="D38452" s="57"/>
      <c r="E38452" s="62"/>
    </row>
    <row r="38453">
      <c r="A38453" s="61"/>
      <c r="B38453" s="61"/>
      <c r="C38453" s="61"/>
      <c r="D38453" s="57"/>
      <c r="E38453" s="62"/>
    </row>
    <row r="38454">
      <c r="A38454" s="61"/>
      <c r="B38454" s="61"/>
      <c r="C38454" s="61"/>
      <c r="D38454" s="57"/>
      <c r="E38454" s="62"/>
    </row>
    <row r="38455">
      <c r="A38455" s="61"/>
      <c r="B38455" s="61"/>
      <c r="C38455" s="61"/>
      <c r="D38455" s="57"/>
      <c r="E38455" s="62"/>
    </row>
    <row r="38456">
      <c r="A38456" s="61"/>
      <c r="B38456" s="61"/>
      <c r="C38456" s="61"/>
      <c r="D38456" s="57"/>
      <c r="E38456" s="62"/>
    </row>
    <row r="38457">
      <c r="A38457" s="61"/>
      <c r="B38457" s="61"/>
      <c r="C38457" s="61"/>
      <c r="D38457" s="57"/>
      <c r="E38457" s="62"/>
    </row>
    <row r="38458">
      <c r="A38458" s="61"/>
      <c r="B38458" s="61"/>
      <c r="C38458" s="61"/>
      <c r="D38458" s="57"/>
      <c r="E38458" s="62"/>
    </row>
    <row r="38459">
      <c r="A38459" s="61"/>
      <c r="B38459" s="61"/>
      <c r="C38459" s="61"/>
      <c r="D38459" s="57"/>
      <c r="E38459" s="62"/>
    </row>
    <row r="38460">
      <c r="A38460" s="61"/>
      <c r="B38460" s="61"/>
      <c r="C38460" s="61"/>
      <c r="D38460" s="57"/>
      <c r="E38460" s="62"/>
    </row>
    <row r="38461">
      <c r="A38461" s="61"/>
      <c r="B38461" s="61"/>
      <c r="C38461" s="61"/>
      <c r="D38461" s="57"/>
      <c r="E38461" s="62"/>
    </row>
    <row r="38462">
      <c r="A38462" s="61"/>
      <c r="B38462" s="61"/>
      <c r="C38462" s="61"/>
      <c r="D38462" s="57"/>
      <c r="E38462" s="62"/>
    </row>
    <row r="38463">
      <c r="A38463" s="61"/>
      <c r="B38463" s="61"/>
      <c r="C38463" s="61"/>
      <c r="D38463" s="57"/>
      <c r="E38463" s="62"/>
    </row>
    <row r="38464">
      <c r="A38464" s="61"/>
      <c r="B38464" s="61"/>
      <c r="C38464" s="61"/>
      <c r="D38464" s="57"/>
      <c r="E38464" s="62"/>
    </row>
    <row r="38465">
      <c r="A38465" s="61"/>
      <c r="B38465" s="61"/>
      <c r="C38465" s="61"/>
      <c r="D38465" s="57"/>
      <c r="E38465" s="62"/>
    </row>
    <row r="38466">
      <c r="A38466" s="61"/>
      <c r="B38466" s="61"/>
      <c r="C38466" s="61"/>
      <c r="D38466" s="57"/>
      <c r="E38466" s="62"/>
    </row>
    <row r="38467">
      <c r="A38467" s="61"/>
      <c r="B38467" s="61"/>
      <c r="C38467" s="61"/>
      <c r="D38467" s="57"/>
      <c r="E38467" s="62"/>
    </row>
    <row r="38468">
      <c r="A38468" s="61"/>
      <c r="B38468" s="61"/>
      <c r="C38468" s="61"/>
      <c r="D38468" s="57"/>
      <c r="E38468" s="62"/>
    </row>
    <row r="38469">
      <c r="A38469" s="61"/>
      <c r="B38469" s="61"/>
      <c r="C38469" s="61"/>
      <c r="D38469" s="57"/>
      <c r="E38469" s="62"/>
    </row>
    <row r="38470">
      <c r="A38470" s="61"/>
      <c r="B38470" s="61"/>
      <c r="C38470" s="61"/>
      <c r="D38470" s="57"/>
      <c r="E38470" s="62"/>
    </row>
    <row r="38471">
      <c r="A38471" s="61"/>
      <c r="B38471" s="61"/>
      <c r="C38471" s="61"/>
      <c r="D38471" s="57"/>
      <c r="E38471" s="62"/>
    </row>
    <row r="38472">
      <c r="A38472" s="61"/>
      <c r="B38472" s="61"/>
      <c r="C38472" s="61"/>
      <c r="D38472" s="57"/>
      <c r="E38472" s="62"/>
    </row>
    <row r="38473">
      <c r="A38473" s="61"/>
      <c r="B38473" s="61"/>
      <c r="C38473" s="61"/>
      <c r="D38473" s="57"/>
      <c r="E38473" s="62"/>
    </row>
    <row r="38474">
      <c r="A38474" s="61"/>
      <c r="B38474" s="61"/>
      <c r="C38474" s="61"/>
      <c r="D38474" s="57"/>
      <c r="E38474" s="62"/>
    </row>
    <row r="38475">
      <c r="A38475" s="61"/>
      <c r="B38475" s="61"/>
      <c r="C38475" s="61"/>
      <c r="D38475" s="57"/>
      <c r="E38475" s="62"/>
    </row>
    <row r="38476">
      <c r="A38476" s="61"/>
      <c r="B38476" s="61"/>
      <c r="C38476" s="61"/>
      <c r="D38476" s="57"/>
      <c r="E38476" s="62"/>
    </row>
    <row r="38477">
      <c r="A38477" s="61"/>
      <c r="B38477" s="61"/>
      <c r="C38477" s="61"/>
      <c r="D38477" s="57"/>
      <c r="E38477" s="62"/>
    </row>
    <row r="38478">
      <c r="A38478" s="61"/>
      <c r="B38478" s="61"/>
      <c r="C38478" s="61"/>
      <c r="D38478" s="57"/>
      <c r="E38478" s="62"/>
    </row>
    <row r="38479">
      <c r="A38479" s="61"/>
      <c r="B38479" s="61"/>
      <c r="C38479" s="61"/>
      <c r="D38479" s="57"/>
      <c r="E38479" s="62"/>
    </row>
    <row r="38480">
      <c r="A38480" s="61"/>
      <c r="B38480" s="61"/>
      <c r="C38480" s="61"/>
      <c r="D38480" s="57"/>
      <c r="E38480" s="62"/>
    </row>
    <row r="38481">
      <c r="A38481" s="61"/>
      <c r="B38481" s="61"/>
      <c r="C38481" s="61"/>
      <c r="D38481" s="57"/>
      <c r="E38481" s="62"/>
    </row>
    <row r="38482">
      <c r="A38482" s="61"/>
      <c r="B38482" s="61"/>
      <c r="C38482" s="61"/>
      <c r="D38482" s="57"/>
      <c r="E38482" s="62"/>
    </row>
    <row r="38483">
      <c r="A38483" s="61"/>
      <c r="B38483" s="61"/>
      <c r="C38483" s="61"/>
      <c r="D38483" s="57"/>
      <c r="E38483" s="62"/>
    </row>
    <row r="38484">
      <c r="A38484" s="61"/>
      <c r="B38484" s="61"/>
      <c r="C38484" s="61"/>
      <c r="D38484" s="57"/>
      <c r="E38484" s="62"/>
    </row>
    <row r="38485">
      <c r="A38485" s="61"/>
      <c r="B38485" s="61"/>
      <c r="C38485" s="61"/>
      <c r="D38485" s="57"/>
      <c r="E38485" s="62"/>
    </row>
    <row r="38486">
      <c r="A38486" s="61"/>
      <c r="B38486" s="61"/>
      <c r="C38486" s="61"/>
      <c r="D38486" s="57"/>
      <c r="E38486" s="62"/>
    </row>
    <row r="38487">
      <c r="A38487" s="61"/>
      <c r="B38487" s="61"/>
      <c r="C38487" s="61"/>
      <c r="D38487" s="57"/>
      <c r="E38487" s="62"/>
    </row>
    <row r="38488">
      <c r="A38488" s="61"/>
      <c r="B38488" s="61"/>
      <c r="C38488" s="61"/>
      <c r="D38488" s="57"/>
      <c r="E38488" s="62"/>
    </row>
    <row r="38489">
      <c r="A38489" s="61"/>
      <c r="B38489" s="61"/>
      <c r="C38489" s="61"/>
      <c r="D38489" s="57"/>
      <c r="E38489" s="62"/>
    </row>
    <row r="38490">
      <c r="A38490" s="61"/>
      <c r="B38490" s="61"/>
      <c r="C38490" s="61"/>
      <c r="D38490" s="57"/>
      <c r="E38490" s="62"/>
    </row>
    <row r="38491">
      <c r="A38491" s="61"/>
      <c r="B38491" s="61"/>
      <c r="C38491" s="61"/>
      <c r="D38491" s="57"/>
      <c r="E38491" s="62"/>
    </row>
    <row r="38492">
      <c r="A38492" s="61"/>
      <c r="B38492" s="61"/>
      <c r="C38492" s="61"/>
      <c r="D38492" s="57"/>
      <c r="E38492" s="62"/>
    </row>
    <row r="38493">
      <c r="A38493" s="61"/>
      <c r="B38493" s="61"/>
      <c r="C38493" s="61"/>
      <c r="D38493" s="57"/>
      <c r="E38493" s="62"/>
    </row>
    <row r="38494">
      <c r="A38494" s="61"/>
      <c r="B38494" s="61"/>
      <c r="C38494" s="61"/>
      <c r="D38494" s="57"/>
      <c r="E38494" s="62"/>
    </row>
    <row r="38495">
      <c r="A38495" s="61"/>
      <c r="B38495" s="61"/>
      <c r="C38495" s="61"/>
      <c r="D38495" s="57"/>
      <c r="E38495" s="62"/>
    </row>
    <row r="38496">
      <c r="A38496" s="61"/>
      <c r="B38496" s="61"/>
      <c r="C38496" s="61"/>
      <c r="D38496" s="57"/>
      <c r="E38496" s="62"/>
    </row>
    <row r="38497">
      <c r="A38497" s="61"/>
      <c r="B38497" s="61"/>
      <c r="C38497" s="61"/>
      <c r="D38497" s="57"/>
      <c r="E38497" s="62"/>
    </row>
    <row r="38498">
      <c r="A38498" s="61"/>
      <c r="B38498" s="61"/>
      <c r="C38498" s="61"/>
      <c r="D38498" s="57"/>
      <c r="E38498" s="62"/>
    </row>
    <row r="38499">
      <c r="A38499" s="61"/>
      <c r="B38499" s="61"/>
      <c r="C38499" s="61"/>
      <c r="D38499" s="57"/>
      <c r="E38499" s="62"/>
    </row>
    <row r="38500">
      <c r="A38500" s="61"/>
      <c r="B38500" s="61"/>
      <c r="C38500" s="61"/>
      <c r="D38500" s="57"/>
      <c r="E38500" s="62"/>
    </row>
    <row r="38501">
      <c r="A38501" s="61"/>
      <c r="B38501" s="61"/>
      <c r="C38501" s="61"/>
      <c r="D38501" s="57"/>
      <c r="E38501" s="62"/>
    </row>
    <row r="38502">
      <c r="A38502" s="61"/>
      <c r="B38502" s="61"/>
      <c r="C38502" s="61"/>
      <c r="D38502" s="57"/>
      <c r="E38502" s="62"/>
    </row>
    <row r="38503">
      <c r="A38503" s="61"/>
      <c r="B38503" s="61"/>
      <c r="C38503" s="61"/>
      <c r="D38503" s="57"/>
      <c r="E38503" s="62"/>
    </row>
    <row r="38504">
      <c r="A38504" s="61"/>
      <c r="B38504" s="61"/>
      <c r="C38504" s="61"/>
      <c r="D38504" s="57"/>
      <c r="E38504" s="62"/>
    </row>
    <row r="38505">
      <c r="A38505" s="61"/>
      <c r="B38505" s="61"/>
      <c r="C38505" s="61"/>
      <c r="D38505" s="57"/>
      <c r="E38505" s="62"/>
    </row>
    <row r="38506">
      <c r="A38506" s="61"/>
      <c r="B38506" s="61"/>
      <c r="C38506" s="61"/>
      <c r="D38506" s="57"/>
      <c r="E38506" s="62"/>
    </row>
    <row r="38507">
      <c r="A38507" s="61"/>
      <c r="B38507" s="61"/>
      <c r="C38507" s="61"/>
      <c r="D38507" s="57"/>
      <c r="E38507" s="62"/>
    </row>
    <row r="38508">
      <c r="A38508" s="61"/>
      <c r="B38508" s="61"/>
      <c r="C38508" s="61"/>
      <c r="D38508" s="57"/>
      <c r="E38508" s="62"/>
    </row>
    <row r="38509">
      <c r="A38509" s="61"/>
      <c r="B38509" s="61"/>
      <c r="C38509" s="61"/>
      <c r="D38509" s="57"/>
      <c r="E38509" s="62"/>
    </row>
    <row r="38510">
      <c r="A38510" s="61"/>
      <c r="B38510" s="61"/>
      <c r="C38510" s="61"/>
      <c r="D38510" s="57"/>
      <c r="E38510" s="62"/>
    </row>
    <row r="38511">
      <c r="A38511" s="61"/>
      <c r="B38511" s="61"/>
      <c r="C38511" s="61"/>
      <c r="D38511" s="57"/>
      <c r="E38511" s="62"/>
    </row>
    <row r="38512">
      <c r="A38512" s="61"/>
      <c r="B38512" s="61"/>
      <c r="C38512" s="61"/>
      <c r="D38512" s="57"/>
      <c r="E38512" s="62"/>
    </row>
    <row r="38513">
      <c r="A38513" s="61"/>
      <c r="B38513" s="61"/>
      <c r="C38513" s="61"/>
      <c r="D38513" s="57"/>
      <c r="E38513" s="62"/>
    </row>
    <row r="38514">
      <c r="A38514" s="61"/>
      <c r="B38514" s="61"/>
      <c r="C38514" s="61"/>
      <c r="D38514" s="57"/>
      <c r="E38514" s="62"/>
    </row>
    <row r="38515">
      <c r="A38515" s="61"/>
      <c r="B38515" s="61"/>
      <c r="C38515" s="61"/>
      <c r="D38515" s="57"/>
      <c r="E38515" s="62"/>
    </row>
    <row r="38516">
      <c r="A38516" s="61"/>
      <c r="B38516" s="61"/>
      <c r="C38516" s="61"/>
      <c r="D38516" s="57"/>
      <c r="E38516" s="62"/>
    </row>
    <row r="38517">
      <c r="A38517" s="61"/>
      <c r="B38517" s="61"/>
      <c r="C38517" s="61"/>
      <c r="D38517" s="57"/>
      <c r="E38517" s="62"/>
    </row>
    <row r="38518">
      <c r="A38518" s="61"/>
      <c r="B38518" s="61"/>
      <c r="C38518" s="61"/>
      <c r="D38518" s="57"/>
      <c r="E38518" s="62"/>
    </row>
    <row r="38519">
      <c r="A38519" s="61"/>
      <c r="B38519" s="61"/>
      <c r="C38519" s="61"/>
      <c r="D38519" s="57"/>
      <c r="E38519" s="62"/>
    </row>
    <row r="38520">
      <c r="A38520" s="61"/>
      <c r="B38520" s="61"/>
      <c r="C38520" s="61"/>
      <c r="D38520" s="57"/>
      <c r="E38520" s="62"/>
    </row>
    <row r="38521">
      <c r="A38521" s="61"/>
      <c r="B38521" s="61"/>
      <c r="C38521" s="61"/>
      <c r="D38521" s="57"/>
      <c r="E38521" s="62"/>
    </row>
    <row r="38522">
      <c r="A38522" s="61"/>
      <c r="B38522" s="61"/>
      <c r="C38522" s="61"/>
      <c r="D38522" s="57"/>
      <c r="E38522" s="62"/>
    </row>
    <row r="38523">
      <c r="A38523" s="61"/>
      <c r="B38523" s="61"/>
      <c r="C38523" s="61"/>
      <c r="D38523" s="57"/>
      <c r="E38523" s="62"/>
    </row>
    <row r="38524">
      <c r="A38524" s="61"/>
      <c r="B38524" s="61"/>
      <c r="C38524" s="61"/>
      <c r="D38524" s="57"/>
      <c r="E38524" s="62"/>
    </row>
    <row r="38525">
      <c r="A38525" s="61"/>
      <c r="B38525" s="61"/>
      <c r="C38525" s="61"/>
      <c r="D38525" s="57"/>
      <c r="E38525" s="62"/>
    </row>
    <row r="38526">
      <c r="A38526" s="61"/>
      <c r="B38526" s="61"/>
      <c r="C38526" s="61"/>
      <c r="D38526" s="57"/>
      <c r="E38526" s="62"/>
    </row>
    <row r="38527">
      <c r="A38527" s="61"/>
      <c r="B38527" s="61"/>
      <c r="C38527" s="61"/>
      <c r="D38527" s="57"/>
      <c r="E38527" s="62"/>
    </row>
    <row r="38528">
      <c r="A38528" s="61"/>
      <c r="B38528" s="61"/>
      <c r="C38528" s="61"/>
      <c r="D38528" s="57"/>
      <c r="E38528" s="62"/>
    </row>
    <row r="38529">
      <c r="A38529" s="61"/>
      <c r="B38529" s="61"/>
      <c r="C38529" s="61"/>
      <c r="D38529" s="57"/>
      <c r="E38529" s="62"/>
    </row>
    <row r="38530">
      <c r="A38530" s="61"/>
      <c r="B38530" s="61"/>
      <c r="C38530" s="61"/>
      <c r="D38530" s="57"/>
      <c r="E38530" s="62"/>
    </row>
    <row r="38531">
      <c r="A38531" s="61"/>
      <c r="B38531" s="61"/>
      <c r="C38531" s="61"/>
      <c r="D38531" s="57"/>
      <c r="E38531" s="62"/>
    </row>
    <row r="38532">
      <c r="A38532" s="61"/>
      <c r="B38532" s="61"/>
      <c r="C38532" s="61"/>
      <c r="D38532" s="57"/>
      <c r="E38532" s="62"/>
    </row>
    <row r="38533">
      <c r="A38533" s="61"/>
      <c r="B38533" s="61"/>
      <c r="C38533" s="61"/>
      <c r="D38533" s="57"/>
      <c r="E38533" s="62"/>
    </row>
    <row r="38534">
      <c r="A38534" s="61"/>
      <c r="B38534" s="61"/>
      <c r="C38534" s="61"/>
      <c r="D38534" s="57"/>
      <c r="E38534" s="62"/>
    </row>
    <row r="38535">
      <c r="A38535" s="61"/>
      <c r="B38535" s="61"/>
      <c r="C38535" s="61"/>
      <c r="D38535" s="57"/>
      <c r="E38535" s="62"/>
    </row>
    <row r="38536">
      <c r="A38536" s="61"/>
      <c r="B38536" s="61"/>
      <c r="C38536" s="61"/>
      <c r="D38536" s="57"/>
      <c r="E38536" s="62"/>
    </row>
    <row r="38537">
      <c r="A38537" s="61"/>
      <c r="B38537" s="61"/>
      <c r="C38537" s="61"/>
      <c r="D38537" s="57"/>
      <c r="E38537" s="62"/>
    </row>
    <row r="38538">
      <c r="A38538" s="61"/>
      <c r="B38538" s="61"/>
      <c r="C38538" s="61"/>
      <c r="D38538" s="57"/>
      <c r="E38538" s="62"/>
    </row>
    <row r="38539">
      <c r="A38539" s="61"/>
      <c r="B38539" s="61"/>
      <c r="C38539" s="61"/>
      <c r="D38539" s="57"/>
      <c r="E38539" s="62"/>
    </row>
    <row r="38540">
      <c r="A38540" s="61"/>
      <c r="B38540" s="61"/>
      <c r="C38540" s="61"/>
      <c r="D38540" s="57"/>
      <c r="E38540" s="62"/>
    </row>
    <row r="38541">
      <c r="A38541" s="61"/>
      <c r="B38541" s="61"/>
      <c r="C38541" s="61"/>
      <c r="D38541" s="57"/>
      <c r="E38541" s="62"/>
    </row>
    <row r="38542">
      <c r="A38542" s="61"/>
      <c r="B38542" s="61"/>
      <c r="C38542" s="61"/>
      <c r="D38542" s="57"/>
      <c r="E38542" s="62"/>
    </row>
    <row r="38543">
      <c r="A38543" s="61"/>
      <c r="B38543" s="61"/>
      <c r="C38543" s="61"/>
      <c r="D38543" s="57"/>
      <c r="E38543" s="62"/>
    </row>
    <row r="38544">
      <c r="A38544" s="61"/>
      <c r="B38544" s="61"/>
      <c r="C38544" s="61"/>
      <c r="D38544" s="57"/>
      <c r="E38544" s="62"/>
    </row>
    <row r="38545">
      <c r="A38545" s="61"/>
      <c r="B38545" s="61"/>
      <c r="C38545" s="61"/>
      <c r="D38545" s="57"/>
      <c r="E38545" s="62"/>
    </row>
    <row r="38546">
      <c r="A38546" s="61"/>
      <c r="B38546" s="61"/>
      <c r="C38546" s="61"/>
      <c r="D38546" s="57"/>
      <c r="E38546" s="62"/>
    </row>
    <row r="38547">
      <c r="A38547" s="61"/>
      <c r="B38547" s="61"/>
      <c r="C38547" s="61"/>
      <c r="D38547" s="57"/>
      <c r="E38547" s="62"/>
    </row>
    <row r="38548">
      <c r="A38548" s="61"/>
      <c r="B38548" s="61"/>
      <c r="C38548" s="61"/>
      <c r="D38548" s="57"/>
      <c r="E38548" s="62"/>
    </row>
    <row r="38549">
      <c r="A38549" s="61"/>
      <c r="B38549" s="61"/>
      <c r="C38549" s="61"/>
      <c r="D38549" s="57"/>
      <c r="E38549" s="62"/>
    </row>
    <row r="38550">
      <c r="A38550" s="61"/>
      <c r="B38550" s="61"/>
      <c r="C38550" s="61"/>
      <c r="D38550" s="57"/>
      <c r="E38550" s="62"/>
    </row>
    <row r="38551">
      <c r="A38551" s="61"/>
      <c r="B38551" s="61"/>
      <c r="C38551" s="61"/>
      <c r="D38551" s="57"/>
      <c r="E38551" s="62"/>
    </row>
    <row r="38552">
      <c r="A38552" s="61"/>
      <c r="B38552" s="61"/>
      <c r="C38552" s="61"/>
      <c r="D38552" s="57"/>
      <c r="E38552" s="62"/>
    </row>
    <row r="38553">
      <c r="A38553" s="61"/>
      <c r="B38553" s="61"/>
      <c r="C38553" s="61"/>
      <c r="D38553" s="57"/>
      <c r="E38553" s="62"/>
    </row>
    <row r="38554">
      <c r="A38554" s="61"/>
      <c r="B38554" s="61"/>
      <c r="C38554" s="61"/>
      <c r="D38554" s="57"/>
      <c r="E38554" s="62"/>
    </row>
    <row r="38555">
      <c r="A38555" s="61"/>
      <c r="B38555" s="61"/>
      <c r="C38555" s="61"/>
      <c r="D38555" s="57"/>
      <c r="E38555" s="62"/>
    </row>
    <row r="38556">
      <c r="A38556" s="61"/>
      <c r="B38556" s="61"/>
      <c r="C38556" s="61"/>
      <c r="D38556" s="57"/>
      <c r="E38556" s="62"/>
    </row>
    <row r="38557">
      <c r="A38557" s="61"/>
      <c r="B38557" s="61"/>
      <c r="C38557" s="61"/>
      <c r="D38557" s="57"/>
      <c r="E38557" s="62"/>
    </row>
    <row r="38558">
      <c r="A38558" s="61"/>
      <c r="B38558" s="61"/>
      <c r="C38558" s="61"/>
      <c r="D38558" s="57"/>
      <c r="E38558" s="62"/>
    </row>
    <row r="38559">
      <c r="A38559" s="61"/>
      <c r="B38559" s="61"/>
      <c r="C38559" s="61"/>
      <c r="D38559" s="57"/>
      <c r="E38559" s="62"/>
    </row>
    <row r="38560">
      <c r="A38560" s="61"/>
      <c r="B38560" s="61"/>
      <c r="C38560" s="61"/>
      <c r="D38560" s="57"/>
      <c r="E38560" s="62"/>
    </row>
    <row r="38561">
      <c r="A38561" s="61"/>
      <c r="B38561" s="61"/>
      <c r="C38561" s="61"/>
      <c r="D38561" s="57"/>
      <c r="E38561" s="62"/>
    </row>
    <row r="38562">
      <c r="A38562" s="61"/>
      <c r="B38562" s="61"/>
      <c r="C38562" s="61"/>
      <c r="D38562" s="57"/>
      <c r="E38562" s="62"/>
    </row>
    <row r="38563">
      <c r="A38563" s="61"/>
      <c r="B38563" s="61"/>
      <c r="C38563" s="61"/>
      <c r="D38563" s="57"/>
      <c r="E38563" s="62"/>
    </row>
    <row r="38564">
      <c r="A38564" s="61"/>
      <c r="B38564" s="61"/>
      <c r="C38564" s="61"/>
      <c r="D38564" s="57"/>
      <c r="E38564" s="62"/>
    </row>
    <row r="38565">
      <c r="A38565" s="61"/>
      <c r="B38565" s="61"/>
      <c r="C38565" s="61"/>
      <c r="D38565" s="57"/>
      <c r="E38565" s="62"/>
    </row>
    <row r="38566">
      <c r="A38566" s="61"/>
      <c r="B38566" s="61"/>
      <c r="C38566" s="61"/>
      <c r="D38566" s="57"/>
      <c r="E38566" s="62"/>
    </row>
    <row r="38567">
      <c r="A38567" s="61"/>
      <c r="B38567" s="61"/>
      <c r="C38567" s="61"/>
      <c r="D38567" s="57"/>
      <c r="E38567" s="62"/>
    </row>
    <row r="38568">
      <c r="A38568" s="61"/>
      <c r="B38568" s="61"/>
      <c r="C38568" s="61"/>
      <c r="D38568" s="57"/>
      <c r="E38568" s="62"/>
    </row>
    <row r="38569">
      <c r="A38569" s="61"/>
      <c r="B38569" s="61"/>
      <c r="C38569" s="61"/>
      <c r="D38569" s="57"/>
      <c r="E38569" s="62"/>
    </row>
    <row r="38570">
      <c r="A38570" s="61"/>
      <c r="B38570" s="61"/>
      <c r="C38570" s="61"/>
      <c r="D38570" s="57"/>
      <c r="E38570" s="62"/>
    </row>
    <row r="38571">
      <c r="A38571" s="61"/>
      <c r="B38571" s="61"/>
      <c r="C38571" s="61"/>
      <c r="D38571" s="57"/>
      <c r="E38571" s="62"/>
    </row>
    <row r="38572">
      <c r="A38572" s="61"/>
      <c r="B38572" s="61"/>
      <c r="C38572" s="61"/>
      <c r="D38572" s="57"/>
      <c r="E38572" s="62"/>
    </row>
    <row r="38573">
      <c r="A38573" s="61"/>
      <c r="B38573" s="61"/>
      <c r="C38573" s="61"/>
      <c r="D38573" s="57"/>
      <c r="E38573" s="62"/>
    </row>
    <row r="38574">
      <c r="A38574" s="61"/>
      <c r="B38574" s="61"/>
      <c r="C38574" s="61"/>
      <c r="D38574" s="57"/>
      <c r="E38574" s="62"/>
    </row>
    <row r="38575">
      <c r="A38575" s="61"/>
      <c r="B38575" s="61"/>
      <c r="C38575" s="61"/>
      <c r="D38575" s="57"/>
      <c r="E38575" s="62"/>
    </row>
    <row r="38576">
      <c r="A38576" s="61"/>
      <c r="B38576" s="61"/>
      <c r="C38576" s="61"/>
      <c r="D38576" s="57"/>
      <c r="E38576" s="62"/>
    </row>
    <row r="38577">
      <c r="A38577" s="61"/>
      <c r="B38577" s="61"/>
      <c r="C38577" s="61"/>
      <c r="D38577" s="57"/>
      <c r="E38577" s="62"/>
    </row>
    <row r="38578">
      <c r="A38578" s="61"/>
      <c r="B38578" s="61"/>
      <c r="C38578" s="61"/>
      <c r="D38578" s="57"/>
      <c r="E38578" s="62"/>
    </row>
    <row r="38579">
      <c r="A38579" s="61"/>
      <c r="B38579" s="61"/>
      <c r="C38579" s="61"/>
      <c r="D38579" s="57"/>
      <c r="E38579" s="62"/>
    </row>
    <row r="38580">
      <c r="A38580" s="61"/>
      <c r="B38580" s="61"/>
      <c r="C38580" s="61"/>
      <c r="D38580" s="57"/>
      <c r="E38580" s="62"/>
    </row>
    <row r="38581">
      <c r="A38581" s="61"/>
      <c r="B38581" s="61"/>
      <c r="C38581" s="61"/>
      <c r="D38581" s="57"/>
      <c r="E38581" s="62"/>
    </row>
    <row r="38582">
      <c r="A38582" s="61"/>
      <c r="B38582" s="61"/>
      <c r="C38582" s="61"/>
      <c r="D38582" s="57"/>
      <c r="E38582" s="62"/>
    </row>
    <row r="38583">
      <c r="A38583" s="61"/>
      <c r="B38583" s="61"/>
      <c r="C38583" s="61"/>
      <c r="D38583" s="57"/>
      <c r="E38583" s="62"/>
    </row>
    <row r="38584">
      <c r="A38584" s="61"/>
      <c r="B38584" s="61"/>
      <c r="C38584" s="61"/>
      <c r="D38584" s="57"/>
      <c r="E38584" s="62"/>
    </row>
    <row r="38585">
      <c r="A38585" s="61"/>
      <c r="B38585" s="61"/>
      <c r="C38585" s="61"/>
      <c r="D38585" s="57"/>
      <c r="E38585" s="62"/>
    </row>
    <row r="38586">
      <c r="A38586" s="61"/>
      <c r="B38586" s="61"/>
      <c r="C38586" s="61"/>
      <c r="D38586" s="57"/>
      <c r="E38586" s="62"/>
    </row>
    <row r="38587">
      <c r="A38587" s="61"/>
      <c r="B38587" s="61"/>
      <c r="C38587" s="61"/>
      <c r="D38587" s="57"/>
      <c r="E38587" s="62"/>
    </row>
    <row r="38588">
      <c r="A38588" s="61"/>
      <c r="B38588" s="61"/>
      <c r="C38588" s="61"/>
      <c r="D38588" s="57"/>
      <c r="E38588" s="62"/>
    </row>
    <row r="38589">
      <c r="A38589" s="61"/>
      <c r="B38589" s="61"/>
      <c r="C38589" s="61"/>
      <c r="D38589" s="57"/>
      <c r="E38589" s="62"/>
    </row>
    <row r="38590">
      <c r="A38590" s="61"/>
      <c r="B38590" s="61"/>
      <c r="C38590" s="61"/>
      <c r="D38590" s="57"/>
      <c r="E38590" s="62"/>
    </row>
    <row r="38591">
      <c r="A38591" s="61"/>
      <c r="B38591" s="61"/>
      <c r="C38591" s="61"/>
      <c r="D38591" s="57"/>
      <c r="E38591" s="62"/>
    </row>
    <row r="38592">
      <c r="A38592" s="61"/>
      <c r="B38592" s="61"/>
      <c r="C38592" s="61"/>
      <c r="D38592" s="57"/>
      <c r="E38592" s="62"/>
    </row>
    <row r="38593">
      <c r="A38593" s="61"/>
      <c r="B38593" s="61"/>
      <c r="C38593" s="61"/>
      <c r="D38593" s="57"/>
      <c r="E38593" s="62"/>
    </row>
    <row r="38594">
      <c r="A38594" s="61"/>
      <c r="B38594" s="61"/>
      <c r="C38594" s="61"/>
      <c r="D38594" s="57"/>
      <c r="E38594" s="62"/>
    </row>
    <row r="38595">
      <c r="A38595" s="61"/>
      <c r="B38595" s="61"/>
      <c r="C38595" s="61"/>
      <c r="D38595" s="57"/>
      <c r="E38595" s="62"/>
    </row>
    <row r="38596">
      <c r="A38596" s="61"/>
      <c r="B38596" s="61"/>
      <c r="C38596" s="61"/>
      <c r="D38596" s="57"/>
      <c r="E38596" s="62"/>
    </row>
    <row r="38597">
      <c r="A38597" s="61"/>
      <c r="B38597" s="61"/>
      <c r="C38597" s="61"/>
      <c r="D38597" s="57"/>
      <c r="E38597" s="62"/>
    </row>
    <row r="38598">
      <c r="A38598" s="61"/>
      <c r="B38598" s="61"/>
      <c r="C38598" s="61"/>
      <c r="D38598" s="57"/>
      <c r="E38598" s="62"/>
    </row>
    <row r="38599">
      <c r="A38599" s="61"/>
      <c r="B38599" s="61"/>
      <c r="C38599" s="61"/>
      <c r="D38599" s="57"/>
      <c r="E38599" s="62"/>
    </row>
    <row r="38600">
      <c r="A38600" s="61"/>
      <c r="B38600" s="61"/>
      <c r="C38600" s="61"/>
      <c r="D38600" s="57"/>
      <c r="E38600" s="62"/>
    </row>
    <row r="38601">
      <c r="A38601" s="61"/>
      <c r="B38601" s="61"/>
      <c r="C38601" s="61"/>
      <c r="D38601" s="57"/>
      <c r="E38601" s="62"/>
    </row>
    <row r="38602">
      <c r="A38602" s="61"/>
      <c r="B38602" s="61"/>
      <c r="C38602" s="61"/>
      <c r="D38602" s="57"/>
      <c r="E38602" s="62"/>
    </row>
    <row r="38603">
      <c r="A38603" s="61"/>
      <c r="B38603" s="61"/>
      <c r="C38603" s="61"/>
      <c r="D38603" s="57"/>
      <c r="E38603" s="62"/>
    </row>
    <row r="38604">
      <c r="A38604" s="61"/>
      <c r="B38604" s="61"/>
      <c r="C38604" s="61"/>
      <c r="D38604" s="57"/>
      <c r="E38604" s="62"/>
    </row>
    <row r="38605">
      <c r="A38605" s="61"/>
      <c r="B38605" s="61"/>
      <c r="C38605" s="61"/>
      <c r="D38605" s="57"/>
      <c r="E38605" s="62"/>
    </row>
    <row r="38606">
      <c r="A38606" s="61"/>
      <c r="B38606" s="61"/>
      <c r="C38606" s="61"/>
      <c r="D38606" s="57"/>
      <c r="E38606" s="62"/>
    </row>
    <row r="38607">
      <c r="A38607" s="61"/>
      <c r="B38607" s="61"/>
      <c r="C38607" s="61"/>
      <c r="D38607" s="57"/>
      <c r="E38607" s="62"/>
    </row>
    <row r="38608">
      <c r="A38608" s="61"/>
      <c r="B38608" s="61"/>
      <c r="C38608" s="61"/>
      <c r="D38608" s="57"/>
      <c r="E38608" s="62"/>
    </row>
    <row r="38609">
      <c r="A38609" s="61"/>
      <c r="B38609" s="61"/>
      <c r="C38609" s="61"/>
      <c r="D38609" s="57"/>
      <c r="E38609" s="62"/>
    </row>
    <row r="38610">
      <c r="A38610" s="61"/>
      <c r="B38610" s="61"/>
      <c r="C38610" s="61"/>
      <c r="D38610" s="57"/>
      <c r="E38610" s="62"/>
    </row>
    <row r="38611">
      <c r="A38611" s="61"/>
      <c r="B38611" s="61"/>
      <c r="C38611" s="61"/>
      <c r="D38611" s="57"/>
      <c r="E38611" s="62"/>
    </row>
    <row r="38612">
      <c r="A38612" s="61"/>
      <c r="B38612" s="61"/>
      <c r="C38612" s="61"/>
      <c r="D38612" s="57"/>
      <c r="E38612" s="62"/>
    </row>
    <row r="38613">
      <c r="A38613" s="61"/>
      <c r="B38613" s="61"/>
      <c r="C38613" s="61"/>
      <c r="D38613" s="57"/>
      <c r="E38613" s="62"/>
    </row>
    <row r="38614">
      <c r="A38614" s="61"/>
      <c r="B38614" s="61"/>
      <c r="C38614" s="61"/>
      <c r="D38614" s="57"/>
      <c r="E38614" s="62"/>
    </row>
    <row r="38615">
      <c r="A38615" s="61"/>
      <c r="B38615" s="61"/>
      <c r="C38615" s="61"/>
      <c r="D38615" s="57"/>
      <c r="E38615" s="62"/>
    </row>
    <row r="38616">
      <c r="A38616" s="61"/>
      <c r="B38616" s="61"/>
      <c r="C38616" s="61"/>
      <c r="D38616" s="57"/>
      <c r="E38616" s="62"/>
    </row>
    <row r="38617">
      <c r="A38617" s="61"/>
      <c r="B38617" s="61"/>
      <c r="C38617" s="61"/>
      <c r="D38617" s="57"/>
      <c r="E38617" s="62"/>
    </row>
    <row r="38618">
      <c r="A38618" s="61"/>
      <c r="B38618" s="61"/>
      <c r="C38618" s="61"/>
      <c r="D38618" s="57"/>
      <c r="E38618" s="62"/>
    </row>
    <row r="38619">
      <c r="A38619" s="61"/>
      <c r="B38619" s="61"/>
      <c r="C38619" s="61"/>
      <c r="D38619" s="57"/>
      <c r="E38619" s="62"/>
    </row>
    <row r="38620">
      <c r="A38620" s="61"/>
      <c r="B38620" s="61"/>
      <c r="C38620" s="61"/>
      <c r="D38620" s="57"/>
      <c r="E38620" s="62"/>
    </row>
    <row r="38621">
      <c r="A38621" s="61"/>
      <c r="B38621" s="61"/>
      <c r="C38621" s="61"/>
      <c r="D38621" s="57"/>
      <c r="E38621" s="62"/>
    </row>
    <row r="38622">
      <c r="A38622" s="61"/>
      <c r="B38622" s="61"/>
      <c r="C38622" s="61"/>
      <c r="D38622" s="57"/>
      <c r="E38622" s="62"/>
    </row>
    <row r="38623">
      <c r="A38623" s="61"/>
      <c r="B38623" s="61"/>
      <c r="C38623" s="61"/>
      <c r="D38623" s="57"/>
      <c r="E38623" s="62"/>
    </row>
    <row r="38624">
      <c r="A38624" s="61"/>
      <c r="B38624" s="61"/>
      <c r="C38624" s="61"/>
      <c r="D38624" s="57"/>
      <c r="E38624" s="62"/>
    </row>
    <row r="38625">
      <c r="A38625" s="61"/>
      <c r="B38625" s="61"/>
      <c r="C38625" s="61"/>
      <c r="D38625" s="57"/>
      <c r="E38625" s="62"/>
    </row>
    <row r="38626">
      <c r="A38626" s="61"/>
      <c r="B38626" s="61"/>
      <c r="C38626" s="61"/>
      <c r="D38626" s="57"/>
      <c r="E38626" s="62"/>
    </row>
    <row r="38627">
      <c r="A38627" s="61"/>
      <c r="B38627" s="61"/>
      <c r="C38627" s="61"/>
      <c r="D38627" s="57"/>
      <c r="E38627" s="62"/>
    </row>
    <row r="38628">
      <c r="A38628" s="61"/>
      <c r="B38628" s="61"/>
      <c r="C38628" s="61"/>
      <c r="D38628" s="57"/>
      <c r="E38628" s="62"/>
    </row>
    <row r="38629">
      <c r="A38629" s="61"/>
      <c r="B38629" s="61"/>
      <c r="C38629" s="61"/>
      <c r="D38629" s="57"/>
      <c r="E38629" s="62"/>
    </row>
    <row r="38630">
      <c r="A38630" s="61"/>
      <c r="B38630" s="61"/>
      <c r="C38630" s="61"/>
      <c r="D38630" s="57"/>
      <c r="E38630" s="62"/>
    </row>
    <row r="38631">
      <c r="A38631" s="61"/>
      <c r="B38631" s="61"/>
      <c r="C38631" s="61"/>
      <c r="D38631" s="57"/>
      <c r="E38631" s="62"/>
    </row>
    <row r="38632">
      <c r="A38632" s="61"/>
      <c r="B38632" s="61"/>
      <c r="C38632" s="61"/>
      <c r="D38632" s="57"/>
      <c r="E38632" s="62"/>
    </row>
    <row r="38633">
      <c r="A38633" s="61"/>
      <c r="B38633" s="61"/>
      <c r="C38633" s="61"/>
      <c r="D38633" s="57"/>
      <c r="E38633" s="62"/>
    </row>
    <row r="38634">
      <c r="A38634" s="61"/>
      <c r="B38634" s="61"/>
      <c r="C38634" s="61"/>
      <c r="D38634" s="57"/>
      <c r="E38634" s="62"/>
    </row>
    <row r="38635">
      <c r="A38635" s="61"/>
      <c r="B38635" s="61"/>
      <c r="C38635" s="61"/>
      <c r="D38635" s="57"/>
      <c r="E38635" s="62"/>
    </row>
    <row r="38636">
      <c r="A38636" s="61"/>
      <c r="B38636" s="61"/>
      <c r="C38636" s="61"/>
      <c r="D38636" s="57"/>
      <c r="E38636" s="62"/>
    </row>
    <row r="38637">
      <c r="A38637" s="61"/>
      <c r="B38637" s="61"/>
      <c r="C38637" s="61"/>
      <c r="D38637" s="57"/>
      <c r="E38637" s="62"/>
    </row>
    <row r="38638">
      <c r="A38638" s="61"/>
      <c r="B38638" s="61"/>
      <c r="C38638" s="61"/>
      <c r="D38638" s="57"/>
      <c r="E38638" s="62"/>
    </row>
    <row r="38639">
      <c r="A38639" s="61"/>
      <c r="B38639" s="61"/>
      <c r="C38639" s="61"/>
      <c r="D38639" s="57"/>
      <c r="E38639" s="62"/>
    </row>
    <row r="38640">
      <c r="A38640" s="61"/>
      <c r="B38640" s="61"/>
      <c r="C38640" s="61"/>
      <c r="D38640" s="57"/>
      <c r="E38640" s="62"/>
    </row>
    <row r="38641">
      <c r="A38641" s="61"/>
      <c r="B38641" s="61"/>
      <c r="C38641" s="61"/>
      <c r="D38641" s="57"/>
      <c r="E38641" s="62"/>
    </row>
    <row r="38642">
      <c r="A38642" s="61"/>
      <c r="B38642" s="61"/>
      <c r="C38642" s="61"/>
      <c r="D38642" s="57"/>
      <c r="E38642" s="62"/>
    </row>
    <row r="38643">
      <c r="A38643" s="61"/>
      <c r="B38643" s="61"/>
      <c r="C38643" s="61"/>
      <c r="D38643" s="57"/>
      <c r="E38643" s="62"/>
    </row>
    <row r="38644">
      <c r="A38644" s="61"/>
      <c r="B38644" s="61"/>
      <c r="C38644" s="61"/>
      <c r="D38644" s="57"/>
      <c r="E38644" s="62"/>
    </row>
    <row r="38645">
      <c r="A38645" s="61"/>
      <c r="B38645" s="61"/>
      <c r="C38645" s="61"/>
      <c r="D38645" s="57"/>
      <c r="E38645" s="62"/>
    </row>
    <row r="38646">
      <c r="A38646" s="61"/>
      <c r="B38646" s="61"/>
      <c r="C38646" s="61"/>
      <c r="D38646" s="57"/>
      <c r="E38646" s="62"/>
    </row>
    <row r="38647">
      <c r="A38647" s="61"/>
      <c r="B38647" s="61"/>
      <c r="C38647" s="61"/>
      <c r="D38647" s="57"/>
      <c r="E38647" s="62"/>
    </row>
    <row r="38648">
      <c r="A38648" s="61"/>
      <c r="B38648" s="61"/>
      <c r="C38648" s="61"/>
      <c r="D38648" s="57"/>
      <c r="E38648" s="62"/>
    </row>
    <row r="38649">
      <c r="A38649" s="61"/>
      <c r="B38649" s="61"/>
      <c r="C38649" s="61"/>
      <c r="D38649" s="57"/>
      <c r="E38649" s="62"/>
    </row>
    <row r="38650">
      <c r="A38650" s="61"/>
      <c r="B38650" s="61"/>
      <c r="C38650" s="61"/>
      <c r="D38650" s="57"/>
      <c r="E38650" s="62"/>
    </row>
    <row r="38651">
      <c r="A38651" s="61"/>
      <c r="B38651" s="61"/>
      <c r="C38651" s="61"/>
      <c r="D38651" s="57"/>
      <c r="E38651" s="62"/>
    </row>
    <row r="38652">
      <c r="A38652" s="61"/>
      <c r="B38652" s="61"/>
      <c r="C38652" s="61"/>
      <c r="D38652" s="57"/>
      <c r="E38652" s="62"/>
    </row>
    <row r="38653">
      <c r="A38653" s="61"/>
      <c r="B38653" s="61"/>
      <c r="C38653" s="61"/>
      <c r="D38653" s="57"/>
      <c r="E38653" s="62"/>
    </row>
    <row r="38654">
      <c r="A38654" s="61"/>
      <c r="B38654" s="61"/>
      <c r="C38654" s="61"/>
      <c r="D38654" s="57"/>
      <c r="E38654" s="62"/>
    </row>
    <row r="38655">
      <c r="A38655" s="61"/>
      <c r="B38655" s="61"/>
      <c r="C38655" s="61"/>
      <c r="D38655" s="57"/>
      <c r="E38655" s="62"/>
    </row>
    <row r="38656">
      <c r="A38656" s="61"/>
      <c r="B38656" s="61"/>
      <c r="C38656" s="61"/>
      <c r="D38656" s="57"/>
      <c r="E38656" s="62"/>
    </row>
    <row r="38657">
      <c r="A38657" s="61"/>
      <c r="B38657" s="61"/>
      <c r="C38657" s="61"/>
      <c r="D38657" s="57"/>
      <c r="E38657" s="62"/>
    </row>
    <row r="38658">
      <c r="A38658" s="61"/>
      <c r="B38658" s="61"/>
      <c r="C38658" s="61"/>
      <c r="D38658" s="57"/>
      <c r="E38658" s="62"/>
    </row>
    <row r="38659">
      <c r="A38659" s="61"/>
      <c r="B38659" s="61"/>
      <c r="C38659" s="61"/>
      <c r="D38659" s="57"/>
      <c r="E38659" s="62"/>
    </row>
    <row r="38660">
      <c r="A38660" s="61"/>
      <c r="B38660" s="61"/>
      <c r="C38660" s="61"/>
      <c r="D38660" s="57"/>
      <c r="E38660" s="62"/>
    </row>
    <row r="38661">
      <c r="A38661" s="61"/>
      <c r="B38661" s="61"/>
      <c r="C38661" s="61"/>
      <c r="D38661" s="57"/>
      <c r="E38661" s="62"/>
    </row>
    <row r="38662">
      <c r="A38662" s="61"/>
      <c r="B38662" s="61"/>
      <c r="C38662" s="61"/>
      <c r="D38662" s="57"/>
      <c r="E38662" s="62"/>
    </row>
    <row r="38663">
      <c r="A38663" s="61"/>
      <c r="B38663" s="61"/>
      <c r="C38663" s="61"/>
      <c r="D38663" s="57"/>
      <c r="E38663" s="62"/>
    </row>
    <row r="38664">
      <c r="A38664" s="61"/>
      <c r="B38664" s="61"/>
      <c r="C38664" s="61"/>
      <c r="D38664" s="57"/>
      <c r="E38664" s="62"/>
    </row>
    <row r="38665">
      <c r="A38665" s="61"/>
      <c r="B38665" s="61"/>
      <c r="C38665" s="61"/>
      <c r="D38665" s="57"/>
      <c r="E38665" s="62"/>
    </row>
    <row r="38666">
      <c r="A38666" s="61"/>
      <c r="B38666" s="61"/>
      <c r="C38666" s="61"/>
      <c r="D38666" s="57"/>
      <c r="E38666" s="62"/>
    </row>
    <row r="38667">
      <c r="A38667" s="61"/>
      <c r="B38667" s="61"/>
      <c r="C38667" s="61"/>
      <c r="D38667" s="57"/>
      <c r="E38667" s="62"/>
    </row>
    <row r="38668">
      <c r="A38668" s="61"/>
      <c r="B38668" s="61"/>
      <c r="C38668" s="61"/>
      <c r="D38668" s="57"/>
      <c r="E38668" s="62"/>
    </row>
    <row r="38669">
      <c r="A38669" s="61"/>
      <c r="B38669" s="61"/>
      <c r="C38669" s="61"/>
      <c r="D38669" s="57"/>
      <c r="E38669" s="62"/>
    </row>
    <row r="38670">
      <c r="A38670" s="61"/>
      <c r="B38670" s="61"/>
      <c r="C38670" s="61"/>
      <c r="D38670" s="57"/>
      <c r="E38670" s="62"/>
    </row>
    <row r="38671">
      <c r="A38671" s="61"/>
      <c r="B38671" s="61"/>
      <c r="C38671" s="61"/>
      <c r="D38671" s="57"/>
      <c r="E38671" s="62"/>
    </row>
    <row r="38672">
      <c r="A38672" s="61"/>
      <c r="B38672" s="61"/>
      <c r="C38672" s="61"/>
      <c r="D38672" s="57"/>
      <c r="E38672" s="62"/>
    </row>
    <row r="38673">
      <c r="A38673" s="61"/>
      <c r="B38673" s="61"/>
      <c r="C38673" s="61"/>
      <c r="D38673" s="57"/>
      <c r="E38673" s="62"/>
    </row>
    <row r="38674">
      <c r="A38674" s="61"/>
      <c r="B38674" s="61"/>
      <c r="C38674" s="61"/>
      <c r="D38674" s="57"/>
      <c r="E38674" s="62"/>
    </row>
    <row r="38675">
      <c r="A38675" s="61"/>
      <c r="B38675" s="61"/>
      <c r="C38675" s="61"/>
      <c r="D38675" s="57"/>
      <c r="E38675" s="62"/>
    </row>
    <row r="38676">
      <c r="A38676" s="61"/>
      <c r="B38676" s="61"/>
      <c r="C38676" s="61"/>
      <c r="D38676" s="57"/>
      <c r="E38676" s="62"/>
    </row>
    <row r="38677">
      <c r="A38677" s="61"/>
      <c r="B38677" s="61"/>
      <c r="C38677" s="61"/>
      <c r="D38677" s="57"/>
      <c r="E38677" s="62"/>
    </row>
    <row r="38678">
      <c r="A38678" s="61"/>
      <c r="B38678" s="61"/>
      <c r="C38678" s="61"/>
      <c r="D38678" s="57"/>
      <c r="E38678" s="62"/>
    </row>
    <row r="38679">
      <c r="A38679" s="61"/>
      <c r="B38679" s="61"/>
      <c r="C38679" s="61"/>
      <c r="D38679" s="57"/>
      <c r="E38679" s="62"/>
    </row>
    <row r="38680">
      <c r="A38680" s="61"/>
      <c r="B38680" s="61"/>
      <c r="C38680" s="61"/>
      <c r="D38680" s="57"/>
      <c r="E38680" s="62"/>
    </row>
    <row r="38681">
      <c r="A38681" s="61"/>
      <c r="B38681" s="61"/>
      <c r="C38681" s="61"/>
      <c r="D38681" s="57"/>
      <c r="E38681" s="62"/>
    </row>
    <row r="38682">
      <c r="A38682" s="61"/>
      <c r="B38682" s="61"/>
      <c r="C38682" s="61"/>
      <c r="D38682" s="57"/>
      <c r="E38682" s="62"/>
    </row>
    <row r="38683">
      <c r="A38683" s="61"/>
      <c r="B38683" s="61"/>
      <c r="C38683" s="61"/>
      <c r="D38683" s="57"/>
      <c r="E38683" s="62"/>
    </row>
    <row r="38684">
      <c r="A38684" s="61"/>
      <c r="B38684" s="61"/>
      <c r="C38684" s="61"/>
      <c r="D38684" s="57"/>
      <c r="E38684" s="62"/>
    </row>
    <row r="38685">
      <c r="A38685" s="61"/>
      <c r="B38685" s="61"/>
      <c r="C38685" s="61"/>
      <c r="D38685" s="57"/>
      <c r="E38685" s="62"/>
    </row>
    <row r="38686">
      <c r="A38686" s="61"/>
      <c r="B38686" s="61"/>
      <c r="C38686" s="61"/>
      <c r="D38686" s="57"/>
      <c r="E38686" s="62"/>
    </row>
    <row r="38687">
      <c r="A38687" s="61"/>
      <c r="B38687" s="61"/>
      <c r="C38687" s="61"/>
      <c r="D38687" s="57"/>
      <c r="E38687" s="62"/>
    </row>
    <row r="38688">
      <c r="A38688" s="61"/>
      <c r="B38688" s="61"/>
      <c r="C38688" s="61"/>
      <c r="D38688" s="57"/>
      <c r="E38688" s="62"/>
    </row>
    <row r="38689">
      <c r="A38689" s="61"/>
      <c r="B38689" s="61"/>
      <c r="C38689" s="61"/>
      <c r="D38689" s="57"/>
      <c r="E38689" s="62"/>
    </row>
    <row r="38690">
      <c r="A38690" s="61"/>
      <c r="B38690" s="61"/>
      <c r="C38690" s="61"/>
      <c r="D38690" s="57"/>
      <c r="E38690" s="62"/>
    </row>
    <row r="38691">
      <c r="A38691" s="61"/>
      <c r="B38691" s="61"/>
      <c r="C38691" s="61"/>
      <c r="D38691" s="57"/>
      <c r="E38691" s="62"/>
    </row>
    <row r="38692">
      <c r="A38692" s="61"/>
      <c r="B38692" s="61"/>
      <c r="C38692" s="61"/>
      <c r="D38692" s="57"/>
      <c r="E38692" s="62"/>
    </row>
    <row r="38693">
      <c r="A38693" s="61"/>
      <c r="B38693" s="61"/>
      <c r="C38693" s="61"/>
      <c r="D38693" s="57"/>
      <c r="E38693" s="62"/>
    </row>
    <row r="38694">
      <c r="A38694" s="61"/>
      <c r="B38694" s="61"/>
      <c r="C38694" s="61"/>
      <c r="D38694" s="57"/>
      <c r="E38694" s="62"/>
    </row>
    <row r="38695">
      <c r="A38695" s="61"/>
      <c r="B38695" s="61"/>
      <c r="C38695" s="61"/>
      <c r="D38695" s="57"/>
      <c r="E38695" s="62"/>
    </row>
    <row r="38696">
      <c r="A38696" s="61"/>
      <c r="B38696" s="61"/>
      <c r="C38696" s="61"/>
      <c r="D38696" s="57"/>
      <c r="E38696" s="62"/>
    </row>
    <row r="38697">
      <c r="A38697" s="61"/>
      <c r="B38697" s="61"/>
      <c r="C38697" s="61"/>
      <c r="D38697" s="57"/>
      <c r="E38697" s="62"/>
    </row>
    <row r="38698">
      <c r="A38698" s="61"/>
      <c r="B38698" s="61"/>
      <c r="C38698" s="61"/>
      <c r="D38698" s="57"/>
      <c r="E38698" s="62"/>
    </row>
    <row r="38699">
      <c r="A38699" s="61"/>
      <c r="B38699" s="61"/>
      <c r="C38699" s="61"/>
      <c r="D38699" s="57"/>
      <c r="E38699" s="62"/>
    </row>
    <row r="38700">
      <c r="A38700" s="61"/>
      <c r="B38700" s="61"/>
      <c r="C38700" s="61"/>
      <c r="D38700" s="57"/>
      <c r="E38700" s="62"/>
    </row>
    <row r="38701">
      <c r="A38701" s="61"/>
      <c r="B38701" s="61"/>
      <c r="C38701" s="61"/>
      <c r="D38701" s="57"/>
      <c r="E38701" s="62"/>
    </row>
    <row r="38702">
      <c r="A38702" s="61"/>
      <c r="B38702" s="61"/>
      <c r="C38702" s="61"/>
      <c r="D38702" s="57"/>
      <c r="E38702" s="62"/>
    </row>
    <row r="38703">
      <c r="A38703" s="61"/>
      <c r="B38703" s="61"/>
      <c r="C38703" s="61"/>
      <c r="D38703" s="57"/>
      <c r="E38703" s="62"/>
    </row>
    <row r="38704">
      <c r="A38704" s="61"/>
      <c r="B38704" s="61"/>
      <c r="C38704" s="61"/>
      <c r="D38704" s="57"/>
      <c r="E38704" s="62"/>
    </row>
    <row r="38705">
      <c r="A38705" s="61"/>
      <c r="B38705" s="61"/>
      <c r="C38705" s="61"/>
      <c r="D38705" s="57"/>
      <c r="E38705" s="62"/>
    </row>
    <row r="38706">
      <c r="A38706" s="61"/>
      <c r="B38706" s="61"/>
      <c r="C38706" s="61"/>
      <c r="D38706" s="57"/>
      <c r="E38706" s="62"/>
    </row>
    <row r="38707">
      <c r="A38707" s="61"/>
      <c r="B38707" s="61"/>
      <c r="C38707" s="61"/>
      <c r="D38707" s="57"/>
      <c r="E38707" s="62"/>
    </row>
    <row r="38708">
      <c r="A38708" s="61"/>
      <c r="B38708" s="61"/>
      <c r="C38708" s="61"/>
      <c r="D38708" s="57"/>
      <c r="E38708" s="62"/>
    </row>
    <row r="38709">
      <c r="A38709" s="61"/>
      <c r="B38709" s="61"/>
      <c r="C38709" s="61"/>
      <c r="D38709" s="57"/>
      <c r="E38709" s="62"/>
    </row>
    <row r="38710">
      <c r="A38710" s="61"/>
      <c r="B38710" s="61"/>
      <c r="C38710" s="61"/>
      <c r="D38710" s="57"/>
      <c r="E38710" s="62"/>
    </row>
    <row r="38711">
      <c r="A38711" s="61"/>
      <c r="B38711" s="61"/>
      <c r="C38711" s="61"/>
      <c r="D38711" s="57"/>
      <c r="E38711" s="62"/>
    </row>
    <row r="38712">
      <c r="A38712" s="61"/>
      <c r="B38712" s="61"/>
      <c r="C38712" s="61"/>
      <c r="D38712" s="57"/>
      <c r="E38712" s="62"/>
    </row>
    <row r="38713">
      <c r="A38713" s="61"/>
      <c r="B38713" s="61"/>
      <c r="C38713" s="61"/>
      <c r="D38713" s="57"/>
      <c r="E38713" s="62"/>
    </row>
    <row r="38714">
      <c r="A38714" s="61"/>
      <c r="B38714" s="61"/>
      <c r="C38714" s="61"/>
      <c r="D38714" s="57"/>
      <c r="E38714" s="62"/>
    </row>
    <row r="38715">
      <c r="A38715" s="61"/>
      <c r="B38715" s="61"/>
      <c r="C38715" s="61"/>
      <c r="D38715" s="57"/>
      <c r="E38715" s="62"/>
    </row>
    <row r="38716">
      <c r="A38716" s="61"/>
      <c r="B38716" s="61"/>
      <c r="C38716" s="61"/>
      <c r="D38716" s="57"/>
      <c r="E38716" s="62"/>
    </row>
    <row r="38717">
      <c r="A38717" s="61"/>
      <c r="B38717" s="61"/>
      <c r="C38717" s="61"/>
      <c r="D38717" s="57"/>
      <c r="E38717" s="62"/>
    </row>
    <row r="38718">
      <c r="A38718" s="61"/>
      <c r="B38718" s="61"/>
      <c r="C38718" s="61"/>
      <c r="D38718" s="57"/>
      <c r="E38718" s="62"/>
    </row>
    <row r="38719">
      <c r="A38719" s="61"/>
      <c r="B38719" s="61"/>
      <c r="C38719" s="61"/>
      <c r="D38719" s="57"/>
      <c r="E38719" s="62"/>
    </row>
    <row r="38720">
      <c r="A38720" s="61"/>
      <c r="B38720" s="61"/>
      <c r="C38720" s="61"/>
      <c r="D38720" s="57"/>
      <c r="E38720" s="62"/>
    </row>
    <row r="38721">
      <c r="A38721" s="61"/>
      <c r="B38721" s="61"/>
      <c r="C38721" s="61"/>
      <c r="D38721" s="57"/>
      <c r="E38721" s="62"/>
    </row>
    <row r="38722">
      <c r="A38722" s="61"/>
      <c r="B38722" s="61"/>
      <c r="C38722" s="61"/>
      <c r="D38722" s="57"/>
      <c r="E38722" s="62"/>
    </row>
    <row r="38723">
      <c r="A38723" s="61"/>
      <c r="B38723" s="61"/>
      <c r="C38723" s="61"/>
      <c r="D38723" s="57"/>
      <c r="E38723" s="62"/>
    </row>
    <row r="38724">
      <c r="A38724" s="61"/>
      <c r="B38724" s="61"/>
      <c r="C38724" s="61"/>
      <c r="D38724" s="57"/>
      <c r="E38724" s="62"/>
    </row>
    <row r="38725">
      <c r="A38725" s="61"/>
      <c r="B38725" s="61"/>
      <c r="C38725" s="61"/>
      <c r="D38725" s="57"/>
      <c r="E38725" s="62"/>
    </row>
    <row r="38726">
      <c r="A38726" s="61"/>
      <c r="B38726" s="61"/>
      <c r="C38726" s="61"/>
      <c r="D38726" s="57"/>
      <c r="E38726" s="62"/>
    </row>
    <row r="38727">
      <c r="A38727" s="61"/>
      <c r="B38727" s="61"/>
      <c r="C38727" s="61"/>
      <c r="D38727" s="57"/>
      <c r="E38727" s="62"/>
    </row>
    <row r="38728">
      <c r="A38728" s="61"/>
      <c r="B38728" s="61"/>
      <c r="C38728" s="61"/>
      <c r="D38728" s="57"/>
      <c r="E38728" s="62"/>
    </row>
    <row r="38729">
      <c r="A38729" s="61"/>
      <c r="B38729" s="61"/>
      <c r="C38729" s="61"/>
      <c r="D38729" s="57"/>
      <c r="E38729" s="62"/>
    </row>
    <row r="38730">
      <c r="A38730" s="61"/>
      <c r="B38730" s="61"/>
      <c r="C38730" s="61"/>
      <c r="D38730" s="57"/>
      <c r="E38730" s="62"/>
    </row>
    <row r="38731">
      <c r="A38731" s="61"/>
      <c r="B38731" s="61"/>
      <c r="C38731" s="61"/>
      <c r="D38731" s="57"/>
      <c r="E38731" s="62"/>
    </row>
    <row r="38732">
      <c r="A38732" s="61"/>
      <c r="B38732" s="61"/>
      <c r="C38732" s="61"/>
      <c r="D38732" s="57"/>
      <c r="E38732" s="62"/>
    </row>
    <row r="38733">
      <c r="A38733" s="61"/>
      <c r="B38733" s="61"/>
      <c r="C38733" s="61"/>
      <c r="D38733" s="57"/>
      <c r="E38733" s="62"/>
    </row>
    <row r="38734">
      <c r="A38734" s="61"/>
      <c r="B38734" s="61"/>
      <c r="C38734" s="61"/>
      <c r="D38734" s="57"/>
      <c r="E38734" s="62"/>
    </row>
    <row r="38735">
      <c r="A38735" s="61"/>
      <c r="B38735" s="61"/>
      <c r="C38735" s="61"/>
      <c r="D38735" s="57"/>
      <c r="E38735" s="62"/>
    </row>
    <row r="38736">
      <c r="A38736" s="61"/>
      <c r="B38736" s="61"/>
      <c r="C38736" s="61"/>
      <c r="D38736" s="57"/>
      <c r="E38736" s="62"/>
    </row>
    <row r="38737">
      <c r="A38737" s="61"/>
      <c r="B38737" s="61"/>
      <c r="C38737" s="61"/>
      <c r="D38737" s="57"/>
      <c r="E38737" s="62"/>
    </row>
    <row r="38738">
      <c r="A38738" s="61"/>
      <c r="B38738" s="61"/>
      <c r="C38738" s="61"/>
      <c r="D38738" s="57"/>
      <c r="E38738" s="62"/>
    </row>
    <row r="38739">
      <c r="A38739" s="61"/>
      <c r="B38739" s="61"/>
      <c r="C38739" s="61"/>
      <c r="D38739" s="57"/>
      <c r="E38739" s="62"/>
    </row>
    <row r="38740">
      <c r="A38740" s="61"/>
      <c r="B38740" s="61"/>
      <c r="C38740" s="61"/>
      <c r="D38740" s="57"/>
      <c r="E38740" s="62"/>
    </row>
    <row r="38741">
      <c r="A38741" s="61"/>
      <c r="B38741" s="61"/>
      <c r="C38741" s="61"/>
      <c r="D38741" s="57"/>
      <c r="E38741" s="62"/>
    </row>
    <row r="38742">
      <c r="A38742" s="61"/>
      <c r="B38742" s="61"/>
      <c r="C38742" s="61"/>
      <c r="D38742" s="57"/>
      <c r="E38742" s="62"/>
    </row>
    <row r="38743">
      <c r="A38743" s="61"/>
      <c r="B38743" s="61"/>
      <c r="C38743" s="61"/>
      <c r="D38743" s="57"/>
      <c r="E38743" s="62"/>
    </row>
    <row r="38744">
      <c r="A38744" s="61"/>
      <c r="B38744" s="61"/>
      <c r="C38744" s="61"/>
      <c r="D38744" s="57"/>
      <c r="E38744" s="62"/>
    </row>
    <row r="38745">
      <c r="A38745" s="61"/>
      <c r="B38745" s="61"/>
      <c r="C38745" s="61"/>
      <c r="D38745" s="57"/>
      <c r="E38745" s="62"/>
    </row>
    <row r="38746">
      <c r="A38746" s="61"/>
      <c r="B38746" s="61"/>
      <c r="C38746" s="61"/>
      <c r="D38746" s="57"/>
      <c r="E38746" s="62"/>
    </row>
    <row r="38747">
      <c r="A38747" s="61"/>
      <c r="B38747" s="61"/>
      <c r="C38747" s="61"/>
      <c r="D38747" s="57"/>
      <c r="E38747" s="62"/>
    </row>
    <row r="38748">
      <c r="A38748" s="61"/>
      <c r="B38748" s="61"/>
      <c r="C38748" s="61"/>
      <c r="D38748" s="57"/>
      <c r="E38748" s="62"/>
    </row>
    <row r="38749">
      <c r="A38749" s="61"/>
      <c r="B38749" s="61"/>
      <c r="C38749" s="61"/>
      <c r="D38749" s="57"/>
      <c r="E38749" s="62"/>
    </row>
    <row r="38750">
      <c r="A38750" s="61"/>
      <c r="B38750" s="61"/>
      <c r="C38750" s="61"/>
      <c r="D38750" s="57"/>
      <c r="E38750" s="62"/>
    </row>
    <row r="38751">
      <c r="A38751" s="61"/>
      <c r="B38751" s="61"/>
      <c r="C38751" s="61"/>
      <c r="D38751" s="57"/>
      <c r="E38751" s="62"/>
    </row>
    <row r="38752">
      <c r="A38752" s="61"/>
      <c r="B38752" s="61"/>
      <c r="C38752" s="61"/>
      <c r="D38752" s="57"/>
      <c r="E38752" s="62"/>
    </row>
    <row r="38753">
      <c r="A38753" s="61"/>
      <c r="B38753" s="61"/>
      <c r="C38753" s="61"/>
      <c r="D38753" s="57"/>
      <c r="E38753" s="62"/>
    </row>
    <row r="38754">
      <c r="A38754" s="61"/>
      <c r="B38754" s="61"/>
      <c r="C38754" s="61"/>
      <c r="D38754" s="57"/>
      <c r="E38754" s="62"/>
    </row>
    <row r="38755">
      <c r="A38755" s="61"/>
      <c r="B38755" s="61"/>
      <c r="C38755" s="61"/>
      <c r="D38755" s="57"/>
      <c r="E38755" s="62"/>
    </row>
    <row r="38756">
      <c r="A38756" s="61"/>
      <c r="B38756" s="61"/>
      <c r="C38756" s="61"/>
      <c r="D38756" s="57"/>
      <c r="E38756" s="62"/>
    </row>
    <row r="38757">
      <c r="A38757" s="61"/>
      <c r="B38757" s="61"/>
      <c r="C38757" s="61"/>
      <c r="D38757" s="57"/>
      <c r="E38757" s="62"/>
    </row>
    <row r="38758">
      <c r="A38758" s="61"/>
      <c r="B38758" s="61"/>
      <c r="C38758" s="61"/>
      <c r="D38758" s="57"/>
      <c r="E38758" s="62"/>
    </row>
    <row r="38759">
      <c r="A38759" s="61"/>
      <c r="B38759" s="61"/>
      <c r="C38759" s="61"/>
      <c r="D38759" s="57"/>
      <c r="E38759" s="62"/>
    </row>
    <row r="38760">
      <c r="A38760" s="61"/>
      <c r="B38760" s="61"/>
      <c r="C38760" s="61"/>
      <c r="D38760" s="57"/>
      <c r="E38760" s="62"/>
    </row>
    <row r="38761">
      <c r="A38761" s="61"/>
      <c r="B38761" s="61"/>
      <c r="C38761" s="61"/>
      <c r="D38761" s="57"/>
      <c r="E38761" s="62"/>
    </row>
    <row r="38762">
      <c r="A38762" s="61"/>
      <c r="B38762" s="61"/>
      <c r="C38762" s="61"/>
      <c r="D38762" s="57"/>
      <c r="E38762" s="62"/>
    </row>
    <row r="38763">
      <c r="A38763" s="61"/>
      <c r="B38763" s="61"/>
      <c r="C38763" s="61"/>
      <c r="D38763" s="57"/>
      <c r="E38763" s="62"/>
    </row>
    <row r="38764">
      <c r="A38764" s="61"/>
      <c r="B38764" s="61"/>
      <c r="C38764" s="61"/>
      <c r="D38764" s="57"/>
      <c r="E38764" s="62"/>
    </row>
    <row r="38765">
      <c r="A38765" s="61"/>
      <c r="B38765" s="61"/>
      <c r="C38765" s="61"/>
      <c r="D38765" s="57"/>
      <c r="E38765" s="62"/>
    </row>
    <row r="38766">
      <c r="A38766" s="61"/>
      <c r="B38766" s="61"/>
      <c r="C38766" s="61"/>
      <c r="D38766" s="57"/>
      <c r="E38766" s="62"/>
    </row>
    <row r="38767">
      <c r="A38767" s="61"/>
      <c r="B38767" s="61"/>
      <c r="C38767" s="61"/>
      <c r="D38767" s="57"/>
      <c r="E38767" s="62"/>
    </row>
    <row r="38768">
      <c r="A38768" s="61"/>
      <c r="B38768" s="61"/>
      <c r="C38768" s="61"/>
      <c r="D38768" s="57"/>
      <c r="E38768" s="62"/>
    </row>
    <row r="38769">
      <c r="A38769" s="61"/>
      <c r="B38769" s="61"/>
      <c r="C38769" s="61"/>
      <c r="D38769" s="57"/>
      <c r="E38769" s="62"/>
    </row>
    <row r="38770">
      <c r="A38770" s="61"/>
      <c r="B38770" s="61"/>
      <c r="C38770" s="61"/>
      <c r="D38770" s="57"/>
      <c r="E38770" s="62"/>
    </row>
    <row r="38771">
      <c r="A38771" s="61"/>
      <c r="B38771" s="61"/>
      <c r="C38771" s="61"/>
      <c r="D38771" s="57"/>
      <c r="E38771" s="62"/>
    </row>
    <row r="38772">
      <c r="A38772" s="61"/>
      <c r="B38772" s="61"/>
      <c r="C38772" s="61"/>
      <c r="D38772" s="57"/>
      <c r="E38772" s="62"/>
    </row>
    <row r="38773">
      <c r="A38773" s="61"/>
      <c r="B38773" s="61"/>
      <c r="C38773" s="61"/>
      <c r="D38773" s="57"/>
      <c r="E38773" s="62"/>
    </row>
    <row r="38774">
      <c r="A38774" s="61"/>
      <c r="B38774" s="61"/>
      <c r="C38774" s="61"/>
      <c r="D38774" s="57"/>
      <c r="E38774" s="62"/>
    </row>
    <row r="38775">
      <c r="A38775" s="61"/>
      <c r="B38775" s="61"/>
      <c r="C38775" s="61"/>
      <c r="D38775" s="57"/>
      <c r="E38775" s="62"/>
    </row>
    <row r="38776">
      <c r="A38776" s="61"/>
      <c r="B38776" s="61"/>
      <c r="C38776" s="61"/>
      <c r="D38776" s="57"/>
      <c r="E38776" s="62"/>
    </row>
    <row r="38777">
      <c r="A38777" s="61"/>
      <c r="B38777" s="61"/>
      <c r="C38777" s="61"/>
      <c r="D38777" s="57"/>
      <c r="E38777" s="62"/>
    </row>
    <row r="38778">
      <c r="A38778" s="61"/>
      <c r="B38778" s="61"/>
      <c r="C38778" s="61"/>
      <c r="D38778" s="57"/>
      <c r="E38778" s="62"/>
    </row>
    <row r="38779">
      <c r="A38779" s="61"/>
      <c r="B38779" s="61"/>
      <c r="C38779" s="61"/>
      <c r="D38779" s="57"/>
      <c r="E38779" s="62"/>
    </row>
    <row r="38780">
      <c r="A38780" s="61"/>
      <c r="B38780" s="61"/>
      <c r="C38780" s="61"/>
      <c r="D38780" s="57"/>
      <c r="E38780" s="62"/>
    </row>
    <row r="38781">
      <c r="A38781" s="61"/>
      <c r="B38781" s="61"/>
      <c r="C38781" s="61"/>
      <c r="D38781" s="57"/>
      <c r="E38781" s="62"/>
    </row>
    <row r="38782">
      <c r="A38782" s="61"/>
      <c r="B38782" s="61"/>
      <c r="C38782" s="61"/>
      <c r="D38782" s="57"/>
      <c r="E38782" s="62"/>
    </row>
    <row r="38783">
      <c r="A38783" s="61"/>
      <c r="B38783" s="61"/>
      <c r="C38783" s="61"/>
      <c r="D38783" s="57"/>
      <c r="E38783" s="62"/>
    </row>
    <row r="38784">
      <c r="A38784" s="61"/>
      <c r="B38784" s="61"/>
      <c r="C38784" s="61"/>
      <c r="D38784" s="57"/>
      <c r="E38784" s="62"/>
    </row>
    <row r="38785">
      <c r="A38785" s="61"/>
      <c r="B38785" s="61"/>
      <c r="C38785" s="61"/>
      <c r="D38785" s="57"/>
      <c r="E38785" s="62"/>
    </row>
    <row r="38786">
      <c r="A38786" s="61"/>
      <c r="B38786" s="61"/>
      <c r="C38786" s="61"/>
      <c r="D38786" s="57"/>
      <c r="E38786" s="62"/>
    </row>
    <row r="38787">
      <c r="A38787" s="61"/>
      <c r="B38787" s="61"/>
      <c r="C38787" s="61"/>
      <c r="D38787" s="57"/>
      <c r="E38787" s="62"/>
    </row>
    <row r="38788">
      <c r="A38788" s="61"/>
      <c r="B38788" s="61"/>
      <c r="C38788" s="61"/>
      <c r="D38788" s="57"/>
      <c r="E38788" s="62"/>
    </row>
    <row r="38789">
      <c r="A38789" s="61"/>
      <c r="B38789" s="61"/>
      <c r="C38789" s="61"/>
      <c r="D38789" s="57"/>
      <c r="E38789" s="62"/>
    </row>
    <row r="38790">
      <c r="A38790" s="61"/>
      <c r="B38790" s="61"/>
      <c r="C38790" s="61"/>
      <c r="D38790" s="57"/>
      <c r="E38790" s="62"/>
    </row>
    <row r="38791">
      <c r="A38791" s="61"/>
      <c r="B38791" s="61"/>
      <c r="C38791" s="61"/>
      <c r="D38791" s="57"/>
      <c r="E38791" s="62"/>
    </row>
    <row r="38792">
      <c r="A38792" s="61"/>
      <c r="B38792" s="61"/>
      <c r="C38792" s="61"/>
      <c r="D38792" s="57"/>
      <c r="E38792" s="62"/>
    </row>
    <row r="38793">
      <c r="A38793" s="61"/>
      <c r="B38793" s="61"/>
      <c r="C38793" s="61"/>
      <c r="D38793" s="57"/>
      <c r="E38793" s="62"/>
    </row>
    <row r="38794">
      <c r="A38794" s="61"/>
      <c r="B38794" s="61"/>
      <c r="C38794" s="61"/>
      <c r="D38794" s="57"/>
      <c r="E38794" s="62"/>
    </row>
    <row r="38795">
      <c r="A38795" s="61"/>
      <c r="B38795" s="61"/>
      <c r="C38795" s="61"/>
      <c r="D38795" s="57"/>
      <c r="E38795" s="62"/>
    </row>
    <row r="38796">
      <c r="A38796" s="61"/>
      <c r="B38796" s="61"/>
      <c r="C38796" s="61"/>
      <c r="D38796" s="57"/>
      <c r="E38796" s="62"/>
    </row>
    <row r="38797">
      <c r="A38797" s="61"/>
      <c r="B38797" s="61"/>
      <c r="C38797" s="61"/>
      <c r="D38797" s="57"/>
      <c r="E38797" s="62"/>
    </row>
    <row r="38798">
      <c r="A38798" s="61"/>
      <c r="B38798" s="61"/>
      <c r="C38798" s="61"/>
      <c r="D38798" s="57"/>
      <c r="E38798" s="62"/>
    </row>
    <row r="38799">
      <c r="A38799" s="61"/>
      <c r="B38799" s="61"/>
      <c r="C38799" s="61"/>
      <c r="D38799" s="57"/>
      <c r="E38799" s="62"/>
    </row>
    <row r="38800">
      <c r="A38800" s="61"/>
      <c r="B38800" s="61"/>
      <c r="C38800" s="61"/>
      <c r="D38800" s="57"/>
      <c r="E38800" s="62"/>
    </row>
    <row r="38801">
      <c r="A38801" s="61"/>
      <c r="B38801" s="61"/>
      <c r="C38801" s="61"/>
      <c r="D38801" s="57"/>
      <c r="E38801" s="62"/>
    </row>
    <row r="38802">
      <c r="A38802" s="61"/>
      <c r="B38802" s="61"/>
      <c r="C38802" s="61"/>
      <c r="D38802" s="57"/>
      <c r="E38802" s="62"/>
    </row>
    <row r="38803">
      <c r="A38803" s="61"/>
      <c r="B38803" s="61"/>
      <c r="C38803" s="61"/>
      <c r="D38803" s="57"/>
      <c r="E38803" s="62"/>
    </row>
    <row r="38804">
      <c r="A38804" s="61"/>
      <c r="B38804" s="61"/>
      <c r="C38804" s="61"/>
      <c r="D38804" s="57"/>
      <c r="E38804" s="62"/>
    </row>
    <row r="38805">
      <c r="A38805" s="61"/>
      <c r="B38805" s="61"/>
      <c r="C38805" s="61"/>
      <c r="D38805" s="57"/>
      <c r="E38805" s="62"/>
    </row>
    <row r="38806">
      <c r="A38806" s="61"/>
      <c r="B38806" s="61"/>
      <c r="C38806" s="61"/>
      <c r="D38806" s="57"/>
      <c r="E38806" s="62"/>
    </row>
    <row r="38807">
      <c r="A38807" s="61"/>
      <c r="B38807" s="61"/>
      <c r="C38807" s="61"/>
      <c r="D38807" s="57"/>
      <c r="E38807" s="62"/>
    </row>
    <row r="38808">
      <c r="A38808" s="61"/>
      <c r="B38808" s="61"/>
      <c r="C38808" s="61"/>
      <c r="D38808" s="57"/>
      <c r="E38808" s="62"/>
    </row>
    <row r="38809">
      <c r="A38809" s="61"/>
      <c r="B38809" s="61"/>
      <c r="C38809" s="61"/>
      <c r="D38809" s="57"/>
      <c r="E38809" s="62"/>
    </row>
    <row r="38810">
      <c r="A38810" s="61"/>
      <c r="B38810" s="61"/>
      <c r="C38810" s="61"/>
      <c r="D38810" s="57"/>
      <c r="E38810" s="62"/>
    </row>
    <row r="38811">
      <c r="A38811" s="61"/>
      <c r="B38811" s="61"/>
      <c r="C38811" s="61"/>
      <c r="D38811" s="57"/>
      <c r="E38811" s="62"/>
    </row>
    <row r="38812">
      <c r="A38812" s="61"/>
      <c r="B38812" s="61"/>
      <c r="C38812" s="61"/>
      <c r="D38812" s="57"/>
      <c r="E38812" s="62"/>
    </row>
    <row r="38813">
      <c r="A38813" s="61"/>
      <c r="B38813" s="61"/>
      <c r="C38813" s="61"/>
      <c r="D38813" s="57"/>
      <c r="E38813" s="62"/>
    </row>
    <row r="38814">
      <c r="A38814" s="61"/>
      <c r="B38814" s="61"/>
      <c r="C38814" s="61"/>
      <c r="D38814" s="57"/>
      <c r="E38814" s="62"/>
    </row>
    <row r="38815">
      <c r="A38815" s="61"/>
      <c r="B38815" s="61"/>
      <c r="C38815" s="61"/>
      <c r="D38815" s="57"/>
      <c r="E38815" s="62"/>
    </row>
    <row r="38816">
      <c r="A38816" s="61"/>
      <c r="B38816" s="61"/>
      <c r="C38816" s="61"/>
      <c r="D38816" s="57"/>
      <c r="E38816" s="62"/>
    </row>
    <row r="38817">
      <c r="A38817" s="61"/>
      <c r="B38817" s="61"/>
      <c r="C38817" s="61"/>
      <c r="D38817" s="57"/>
      <c r="E38817" s="62"/>
    </row>
    <row r="38818">
      <c r="A38818" s="61"/>
      <c r="B38818" s="61"/>
      <c r="C38818" s="61"/>
      <c r="D38818" s="57"/>
      <c r="E38818" s="62"/>
    </row>
    <row r="38819">
      <c r="A38819" s="61"/>
      <c r="B38819" s="61"/>
      <c r="C38819" s="61"/>
      <c r="D38819" s="57"/>
      <c r="E38819" s="62"/>
    </row>
    <row r="38820">
      <c r="A38820" s="61"/>
      <c r="B38820" s="61"/>
      <c r="C38820" s="61"/>
      <c r="D38820" s="57"/>
      <c r="E38820" s="62"/>
    </row>
    <row r="38821">
      <c r="A38821" s="61"/>
      <c r="B38821" s="61"/>
      <c r="C38821" s="61"/>
      <c r="D38821" s="57"/>
      <c r="E38821" s="62"/>
    </row>
    <row r="38822">
      <c r="A38822" s="61"/>
      <c r="B38822" s="61"/>
      <c r="C38822" s="61"/>
      <c r="D38822" s="57"/>
      <c r="E38822" s="62"/>
    </row>
    <row r="38823">
      <c r="A38823" s="61"/>
      <c r="B38823" s="61"/>
      <c r="C38823" s="61"/>
      <c r="D38823" s="57"/>
      <c r="E38823" s="62"/>
    </row>
    <row r="38824">
      <c r="A38824" s="61"/>
      <c r="B38824" s="61"/>
      <c r="C38824" s="61"/>
      <c r="D38824" s="57"/>
      <c r="E38824" s="62"/>
    </row>
    <row r="38825">
      <c r="A38825" s="61"/>
      <c r="B38825" s="61"/>
      <c r="C38825" s="61"/>
      <c r="D38825" s="57"/>
      <c r="E38825" s="62"/>
    </row>
    <row r="38826">
      <c r="A38826" s="61"/>
      <c r="B38826" s="61"/>
      <c r="C38826" s="61"/>
      <c r="D38826" s="57"/>
      <c r="E38826" s="62"/>
    </row>
    <row r="38827">
      <c r="A38827" s="61"/>
      <c r="B38827" s="61"/>
      <c r="C38827" s="61"/>
      <c r="D38827" s="57"/>
      <c r="E38827" s="62"/>
    </row>
    <row r="38828">
      <c r="A38828" s="61"/>
      <c r="B38828" s="61"/>
      <c r="C38828" s="61"/>
      <c r="D38828" s="57"/>
      <c r="E38828" s="62"/>
    </row>
    <row r="38829">
      <c r="A38829" s="61"/>
      <c r="B38829" s="61"/>
      <c r="C38829" s="61"/>
      <c r="D38829" s="57"/>
      <c r="E38829" s="62"/>
    </row>
    <row r="38830">
      <c r="A38830" s="61"/>
      <c r="B38830" s="61"/>
      <c r="C38830" s="61"/>
      <c r="D38830" s="57"/>
      <c r="E38830" s="62"/>
    </row>
    <row r="38831">
      <c r="A38831" s="61"/>
      <c r="B38831" s="61"/>
      <c r="C38831" s="61"/>
      <c r="D38831" s="57"/>
      <c r="E38831" s="62"/>
    </row>
    <row r="38832">
      <c r="A38832" s="61"/>
      <c r="B38832" s="61"/>
      <c r="C38832" s="61"/>
      <c r="D38832" s="57"/>
      <c r="E38832" s="62"/>
    </row>
    <row r="38833">
      <c r="A38833" s="61"/>
      <c r="B38833" s="61"/>
      <c r="C38833" s="61"/>
      <c r="D38833" s="57"/>
      <c r="E38833" s="62"/>
    </row>
    <row r="38834">
      <c r="A38834" s="61"/>
      <c r="B38834" s="61"/>
      <c r="C38834" s="61"/>
      <c r="D38834" s="57"/>
      <c r="E38834" s="62"/>
    </row>
    <row r="38835">
      <c r="A38835" s="61"/>
      <c r="B38835" s="61"/>
      <c r="C38835" s="61"/>
      <c r="D38835" s="57"/>
      <c r="E38835" s="62"/>
    </row>
    <row r="38836">
      <c r="A38836" s="61"/>
      <c r="B38836" s="61"/>
      <c r="C38836" s="61"/>
      <c r="D38836" s="57"/>
      <c r="E38836" s="62"/>
    </row>
    <row r="38837">
      <c r="A38837" s="61"/>
      <c r="B38837" s="61"/>
      <c r="C38837" s="61"/>
      <c r="D38837" s="57"/>
      <c r="E38837" s="62"/>
    </row>
    <row r="38838">
      <c r="A38838" s="61"/>
      <c r="B38838" s="61"/>
      <c r="C38838" s="61"/>
      <c r="D38838" s="57"/>
      <c r="E38838" s="62"/>
    </row>
    <row r="38839">
      <c r="A38839" s="61"/>
      <c r="B38839" s="61"/>
      <c r="C38839" s="61"/>
      <c r="D38839" s="57"/>
      <c r="E38839" s="62"/>
    </row>
    <row r="38840">
      <c r="A38840" s="61"/>
      <c r="B38840" s="61"/>
      <c r="C38840" s="61"/>
      <c r="D38840" s="57"/>
      <c r="E38840" s="62"/>
    </row>
    <row r="38841">
      <c r="A38841" s="61"/>
      <c r="B38841" s="61"/>
      <c r="C38841" s="61"/>
      <c r="D38841" s="57"/>
      <c r="E38841" s="62"/>
    </row>
    <row r="38842">
      <c r="A38842" s="61"/>
      <c r="B38842" s="61"/>
      <c r="C38842" s="61"/>
      <c r="D38842" s="57"/>
      <c r="E38842" s="62"/>
    </row>
    <row r="38843">
      <c r="A38843" s="61"/>
      <c r="B38843" s="61"/>
      <c r="C38843" s="61"/>
      <c r="D38843" s="57"/>
      <c r="E38843" s="62"/>
    </row>
    <row r="38844">
      <c r="A38844" s="61"/>
      <c r="B38844" s="61"/>
      <c r="C38844" s="61"/>
      <c r="D38844" s="57"/>
      <c r="E38844" s="62"/>
    </row>
    <row r="38845">
      <c r="A38845" s="61"/>
      <c r="B38845" s="61"/>
      <c r="C38845" s="61"/>
      <c r="D38845" s="57"/>
      <c r="E38845" s="62"/>
    </row>
    <row r="38846">
      <c r="A38846" s="61"/>
      <c r="B38846" s="61"/>
      <c r="C38846" s="61"/>
      <c r="D38846" s="57"/>
      <c r="E38846" s="62"/>
    </row>
    <row r="38847">
      <c r="A38847" s="61"/>
      <c r="B38847" s="61"/>
      <c r="C38847" s="61"/>
      <c r="D38847" s="57"/>
      <c r="E38847" s="62"/>
    </row>
    <row r="38848">
      <c r="A38848" s="61"/>
      <c r="B38848" s="61"/>
      <c r="C38848" s="61"/>
      <c r="D38848" s="57"/>
      <c r="E38848" s="62"/>
    </row>
    <row r="38849">
      <c r="A38849" s="61"/>
      <c r="B38849" s="61"/>
      <c r="C38849" s="61"/>
      <c r="D38849" s="57"/>
      <c r="E38849" s="62"/>
    </row>
    <row r="38850">
      <c r="A38850" s="61"/>
      <c r="B38850" s="61"/>
      <c r="C38850" s="61"/>
      <c r="D38850" s="57"/>
      <c r="E38850" s="62"/>
    </row>
    <row r="38851">
      <c r="A38851" s="61"/>
      <c r="B38851" s="61"/>
      <c r="C38851" s="61"/>
      <c r="D38851" s="57"/>
      <c r="E38851" s="62"/>
    </row>
    <row r="38852">
      <c r="A38852" s="61"/>
      <c r="B38852" s="61"/>
      <c r="C38852" s="61"/>
      <c r="D38852" s="57"/>
      <c r="E38852" s="62"/>
    </row>
    <row r="38853">
      <c r="A38853" s="61"/>
      <c r="B38853" s="61"/>
      <c r="C38853" s="61"/>
      <c r="D38853" s="57"/>
      <c r="E38853" s="62"/>
    </row>
    <row r="38854">
      <c r="A38854" s="61"/>
      <c r="B38854" s="61"/>
      <c r="C38854" s="61"/>
      <c r="D38854" s="57"/>
      <c r="E38854" s="62"/>
    </row>
    <row r="38855">
      <c r="A38855" s="61"/>
      <c r="B38855" s="61"/>
      <c r="C38855" s="61"/>
      <c r="D38855" s="57"/>
      <c r="E38855" s="62"/>
    </row>
    <row r="38856">
      <c r="A38856" s="61"/>
      <c r="B38856" s="61"/>
      <c r="C38856" s="61"/>
      <c r="D38856" s="57"/>
      <c r="E38856" s="62"/>
    </row>
    <row r="38857">
      <c r="A38857" s="61"/>
      <c r="B38857" s="61"/>
      <c r="C38857" s="61"/>
      <c r="D38857" s="57"/>
      <c r="E38857" s="62"/>
    </row>
    <row r="38858">
      <c r="A38858" s="61"/>
      <c r="B38858" s="61"/>
      <c r="C38858" s="61"/>
      <c r="D38858" s="57"/>
      <c r="E38858" s="62"/>
    </row>
    <row r="38859">
      <c r="A38859" s="61"/>
      <c r="B38859" s="61"/>
      <c r="C38859" s="61"/>
      <c r="D38859" s="57"/>
      <c r="E38859" s="62"/>
    </row>
    <row r="38860">
      <c r="A38860" s="61"/>
      <c r="B38860" s="61"/>
      <c r="C38860" s="61"/>
      <c r="D38860" s="57"/>
      <c r="E38860" s="62"/>
    </row>
    <row r="38861">
      <c r="A38861" s="61"/>
      <c r="B38861" s="61"/>
      <c r="C38861" s="61"/>
      <c r="D38861" s="57"/>
      <c r="E38861" s="62"/>
    </row>
    <row r="38862">
      <c r="A38862" s="61"/>
      <c r="B38862" s="61"/>
      <c r="C38862" s="61"/>
      <c r="D38862" s="57"/>
      <c r="E38862" s="62"/>
    </row>
    <row r="38863">
      <c r="A38863" s="61"/>
      <c r="B38863" s="61"/>
      <c r="C38863" s="61"/>
      <c r="D38863" s="57"/>
      <c r="E38863" s="62"/>
    </row>
    <row r="38864">
      <c r="A38864" s="61"/>
      <c r="B38864" s="61"/>
      <c r="C38864" s="61"/>
      <c r="D38864" s="57"/>
      <c r="E38864" s="62"/>
    </row>
    <row r="38865">
      <c r="A38865" s="61"/>
      <c r="B38865" s="61"/>
      <c r="C38865" s="61"/>
      <c r="D38865" s="57"/>
      <c r="E38865" s="62"/>
    </row>
    <row r="38866">
      <c r="A38866" s="61"/>
      <c r="B38866" s="61"/>
      <c r="C38866" s="61"/>
      <c r="D38866" s="57"/>
      <c r="E38866" s="62"/>
    </row>
    <row r="38867">
      <c r="A38867" s="61"/>
      <c r="B38867" s="61"/>
      <c r="C38867" s="61"/>
      <c r="D38867" s="57"/>
      <c r="E38867" s="62"/>
    </row>
    <row r="38868">
      <c r="A38868" s="61"/>
      <c r="B38868" s="61"/>
      <c r="C38868" s="61"/>
      <c r="D38868" s="57"/>
      <c r="E38868" s="62"/>
    </row>
    <row r="38869">
      <c r="A38869" s="61"/>
      <c r="B38869" s="61"/>
      <c r="C38869" s="61"/>
      <c r="D38869" s="57"/>
      <c r="E38869" s="62"/>
    </row>
    <row r="38870">
      <c r="A38870" s="61"/>
      <c r="B38870" s="61"/>
      <c r="C38870" s="61"/>
      <c r="D38870" s="57"/>
      <c r="E38870" s="62"/>
    </row>
    <row r="38871">
      <c r="A38871" s="61"/>
      <c r="B38871" s="61"/>
      <c r="C38871" s="61"/>
      <c r="D38871" s="57"/>
      <c r="E38871" s="62"/>
    </row>
    <row r="38872">
      <c r="A38872" s="61"/>
      <c r="B38872" s="61"/>
      <c r="C38872" s="61"/>
      <c r="D38872" s="57"/>
      <c r="E38872" s="62"/>
    </row>
    <row r="38873">
      <c r="A38873" s="61"/>
      <c r="B38873" s="61"/>
      <c r="C38873" s="61"/>
      <c r="D38873" s="57"/>
      <c r="E38873" s="62"/>
    </row>
    <row r="38874">
      <c r="A38874" s="61"/>
      <c r="B38874" s="61"/>
      <c r="C38874" s="61"/>
      <c r="D38874" s="57"/>
      <c r="E38874" s="62"/>
    </row>
    <row r="38875">
      <c r="A38875" s="61"/>
      <c r="B38875" s="61"/>
      <c r="C38875" s="61"/>
      <c r="D38875" s="57"/>
      <c r="E38875" s="62"/>
    </row>
    <row r="38876">
      <c r="A38876" s="61"/>
      <c r="B38876" s="61"/>
      <c r="C38876" s="61"/>
      <c r="D38876" s="57"/>
      <c r="E38876" s="62"/>
    </row>
    <row r="38877">
      <c r="A38877" s="61"/>
      <c r="B38877" s="61"/>
      <c r="C38877" s="61"/>
      <c r="D38877" s="57"/>
      <c r="E38877" s="62"/>
    </row>
    <row r="38878">
      <c r="A38878" s="61"/>
      <c r="B38878" s="61"/>
      <c r="C38878" s="61"/>
      <c r="D38878" s="57"/>
      <c r="E38878" s="62"/>
    </row>
    <row r="38879">
      <c r="A38879" s="61"/>
      <c r="B38879" s="61"/>
      <c r="C38879" s="61"/>
      <c r="D38879" s="57"/>
      <c r="E38879" s="62"/>
    </row>
    <row r="38880">
      <c r="A38880" s="61"/>
      <c r="B38880" s="61"/>
      <c r="C38880" s="61"/>
      <c r="D38880" s="57"/>
      <c r="E38880" s="62"/>
    </row>
    <row r="38881">
      <c r="A38881" s="61"/>
      <c r="B38881" s="61"/>
      <c r="C38881" s="61"/>
      <c r="D38881" s="57"/>
      <c r="E38881" s="62"/>
    </row>
    <row r="38882">
      <c r="A38882" s="61"/>
      <c r="B38882" s="61"/>
      <c r="C38882" s="61"/>
      <c r="D38882" s="57"/>
      <c r="E38882" s="62"/>
    </row>
    <row r="38883">
      <c r="A38883" s="61"/>
      <c r="B38883" s="61"/>
      <c r="C38883" s="61"/>
      <c r="D38883" s="57"/>
      <c r="E38883" s="62"/>
    </row>
    <row r="38884">
      <c r="A38884" s="61"/>
      <c r="B38884" s="61"/>
      <c r="C38884" s="61"/>
      <c r="D38884" s="57"/>
      <c r="E38884" s="62"/>
    </row>
    <row r="38885">
      <c r="A38885" s="61"/>
      <c r="B38885" s="61"/>
      <c r="C38885" s="61"/>
      <c r="D38885" s="57"/>
      <c r="E38885" s="62"/>
    </row>
    <row r="38886">
      <c r="A38886" s="61"/>
      <c r="B38886" s="61"/>
      <c r="C38886" s="61"/>
      <c r="D38886" s="57"/>
      <c r="E38886" s="62"/>
    </row>
    <row r="38887">
      <c r="A38887" s="61"/>
      <c r="B38887" s="61"/>
      <c r="C38887" s="61"/>
      <c r="D38887" s="57"/>
      <c r="E38887" s="62"/>
    </row>
    <row r="38888">
      <c r="A38888" s="61"/>
      <c r="B38888" s="61"/>
      <c r="C38888" s="61"/>
      <c r="D38888" s="57"/>
      <c r="E38888" s="62"/>
    </row>
    <row r="38889">
      <c r="A38889" s="61"/>
      <c r="B38889" s="61"/>
      <c r="C38889" s="61"/>
      <c r="D38889" s="57"/>
      <c r="E38889" s="62"/>
    </row>
    <row r="38890">
      <c r="A38890" s="61"/>
      <c r="B38890" s="61"/>
      <c r="C38890" s="61"/>
      <c r="D38890" s="57"/>
      <c r="E38890" s="62"/>
    </row>
    <row r="38891">
      <c r="A38891" s="61"/>
      <c r="B38891" s="61"/>
      <c r="C38891" s="61"/>
      <c r="D38891" s="57"/>
      <c r="E38891" s="62"/>
    </row>
    <row r="38892">
      <c r="A38892" s="61"/>
      <c r="B38892" s="61"/>
      <c r="C38892" s="61"/>
      <c r="D38892" s="57"/>
      <c r="E38892" s="62"/>
    </row>
    <row r="38893">
      <c r="A38893" s="61"/>
      <c r="B38893" s="61"/>
      <c r="C38893" s="61"/>
      <c r="D38893" s="57"/>
      <c r="E38893" s="62"/>
    </row>
    <row r="38894">
      <c r="A38894" s="61"/>
      <c r="B38894" s="61"/>
      <c r="C38894" s="61"/>
      <c r="D38894" s="57"/>
      <c r="E38894" s="62"/>
    </row>
    <row r="38895">
      <c r="A38895" s="61"/>
      <c r="B38895" s="61"/>
      <c r="C38895" s="61"/>
      <c r="D38895" s="57"/>
      <c r="E38895" s="62"/>
    </row>
    <row r="38896">
      <c r="A38896" s="61"/>
      <c r="B38896" s="61"/>
      <c r="C38896" s="61"/>
      <c r="D38896" s="57"/>
      <c r="E38896" s="62"/>
    </row>
    <row r="38897">
      <c r="A38897" s="61"/>
      <c r="B38897" s="61"/>
      <c r="C38897" s="61"/>
      <c r="D38897" s="57"/>
      <c r="E38897" s="62"/>
    </row>
    <row r="38898">
      <c r="A38898" s="61"/>
      <c r="B38898" s="61"/>
      <c r="C38898" s="61"/>
      <c r="D38898" s="57"/>
      <c r="E38898" s="62"/>
    </row>
    <row r="38899">
      <c r="A38899" s="61"/>
      <c r="B38899" s="61"/>
      <c r="C38899" s="61"/>
      <c r="D38899" s="57"/>
      <c r="E38899" s="62"/>
    </row>
    <row r="38900">
      <c r="A38900" s="61"/>
      <c r="B38900" s="61"/>
      <c r="C38900" s="61"/>
      <c r="D38900" s="57"/>
      <c r="E38900" s="62"/>
    </row>
    <row r="38901">
      <c r="A38901" s="61"/>
      <c r="B38901" s="61"/>
      <c r="C38901" s="61"/>
      <c r="D38901" s="57"/>
      <c r="E38901" s="62"/>
    </row>
    <row r="38902">
      <c r="A38902" s="61"/>
      <c r="B38902" s="61"/>
      <c r="C38902" s="61"/>
      <c r="D38902" s="57"/>
      <c r="E38902" s="62"/>
    </row>
    <row r="38903">
      <c r="A38903" s="61"/>
      <c r="B38903" s="61"/>
      <c r="C38903" s="61"/>
      <c r="D38903" s="57"/>
      <c r="E38903" s="62"/>
    </row>
    <row r="38904">
      <c r="A38904" s="61"/>
      <c r="B38904" s="61"/>
      <c r="C38904" s="61"/>
      <c r="D38904" s="57"/>
      <c r="E38904" s="62"/>
    </row>
    <row r="38905">
      <c r="A38905" s="61"/>
      <c r="B38905" s="61"/>
      <c r="C38905" s="61"/>
      <c r="D38905" s="57"/>
      <c r="E38905" s="62"/>
    </row>
    <row r="38906">
      <c r="A38906" s="61"/>
      <c r="B38906" s="61"/>
      <c r="C38906" s="61"/>
      <c r="D38906" s="57"/>
      <c r="E38906" s="62"/>
    </row>
    <row r="38907">
      <c r="A38907" s="61"/>
      <c r="B38907" s="61"/>
      <c r="C38907" s="61"/>
      <c r="D38907" s="57"/>
      <c r="E38907" s="62"/>
    </row>
    <row r="38908">
      <c r="A38908" s="61"/>
      <c r="B38908" s="61"/>
      <c r="C38908" s="61"/>
      <c r="D38908" s="57"/>
      <c r="E38908" s="62"/>
    </row>
    <row r="38909">
      <c r="A38909" s="61"/>
      <c r="B38909" s="61"/>
      <c r="C38909" s="61"/>
      <c r="D38909" s="57"/>
      <c r="E38909" s="62"/>
    </row>
    <row r="38910">
      <c r="A38910" s="61"/>
      <c r="B38910" s="61"/>
      <c r="C38910" s="61"/>
      <c r="D38910" s="57"/>
      <c r="E38910" s="62"/>
    </row>
    <row r="38911">
      <c r="A38911" s="61"/>
      <c r="B38911" s="61"/>
      <c r="C38911" s="61"/>
      <c r="D38911" s="57"/>
      <c r="E38911" s="62"/>
    </row>
    <row r="38912">
      <c r="A38912" s="61"/>
      <c r="B38912" s="61"/>
      <c r="C38912" s="61"/>
      <c r="D38912" s="57"/>
      <c r="E38912" s="62"/>
    </row>
    <row r="38913">
      <c r="A38913" s="61"/>
      <c r="B38913" s="61"/>
      <c r="C38913" s="61"/>
      <c r="D38913" s="57"/>
      <c r="E38913" s="62"/>
    </row>
    <row r="38914">
      <c r="A38914" s="61"/>
      <c r="B38914" s="61"/>
      <c r="C38914" s="61"/>
      <c r="D38914" s="57"/>
      <c r="E38914" s="62"/>
    </row>
    <row r="38915">
      <c r="A38915" s="61"/>
      <c r="B38915" s="61"/>
      <c r="C38915" s="61"/>
      <c r="D38915" s="57"/>
      <c r="E38915" s="62"/>
    </row>
    <row r="38916">
      <c r="A38916" s="61"/>
      <c r="B38916" s="61"/>
      <c r="C38916" s="61"/>
      <c r="D38916" s="57"/>
      <c r="E38916" s="62"/>
    </row>
    <row r="38917">
      <c r="A38917" s="61"/>
      <c r="B38917" s="61"/>
      <c r="C38917" s="61"/>
      <c r="D38917" s="57"/>
      <c r="E38917" s="62"/>
    </row>
    <row r="38918">
      <c r="A38918" s="61"/>
      <c r="B38918" s="61"/>
      <c r="C38918" s="61"/>
      <c r="D38918" s="57"/>
      <c r="E38918" s="62"/>
    </row>
    <row r="38919">
      <c r="A38919" s="61"/>
      <c r="B38919" s="61"/>
      <c r="C38919" s="61"/>
      <c r="D38919" s="57"/>
      <c r="E38919" s="62"/>
    </row>
    <row r="38920">
      <c r="A38920" s="61"/>
      <c r="B38920" s="61"/>
      <c r="C38920" s="61"/>
      <c r="D38920" s="57"/>
      <c r="E38920" s="62"/>
    </row>
    <row r="38921">
      <c r="A38921" s="61"/>
      <c r="B38921" s="61"/>
      <c r="C38921" s="61"/>
      <c r="D38921" s="57"/>
      <c r="E38921" s="62"/>
    </row>
    <row r="38922">
      <c r="A38922" s="61"/>
      <c r="B38922" s="61"/>
      <c r="C38922" s="61"/>
      <c r="D38922" s="57"/>
      <c r="E38922" s="62"/>
    </row>
    <row r="38923">
      <c r="A38923" s="61"/>
      <c r="B38923" s="61"/>
      <c r="C38923" s="61"/>
      <c r="D38923" s="57"/>
      <c r="E38923" s="62"/>
    </row>
    <row r="38924">
      <c r="A38924" s="61"/>
      <c r="B38924" s="61"/>
      <c r="C38924" s="61"/>
      <c r="D38924" s="57"/>
      <c r="E38924" s="62"/>
    </row>
    <row r="38925">
      <c r="A38925" s="61"/>
      <c r="B38925" s="61"/>
      <c r="C38925" s="61"/>
      <c r="D38925" s="57"/>
      <c r="E38925" s="62"/>
    </row>
    <row r="38926">
      <c r="A38926" s="61"/>
      <c r="B38926" s="61"/>
      <c r="C38926" s="61"/>
      <c r="D38926" s="57"/>
      <c r="E38926" s="62"/>
    </row>
    <row r="38927">
      <c r="A38927" s="61"/>
      <c r="B38927" s="61"/>
      <c r="C38927" s="61"/>
      <c r="D38927" s="57"/>
      <c r="E38927" s="62"/>
    </row>
    <row r="38928">
      <c r="A38928" s="61"/>
      <c r="B38928" s="61"/>
      <c r="C38928" s="61"/>
      <c r="D38928" s="57"/>
      <c r="E38928" s="62"/>
    </row>
    <row r="38929">
      <c r="A38929" s="61"/>
      <c r="B38929" s="61"/>
      <c r="C38929" s="61"/>
      <c r="D38929" s="57"/>
      <c r="E38929" s="62"/>
    </row>
    <row r="38930">
      <c r="A38930" s="61"/>
      <c r="B38930" s="61"/>
      <c r="C38930" s="61"/>
      <c r="D38930" s="57"/>
      <c r="E38930" s="62"/>
    </row>
    <row r="38931">
      <c r="A38931" s="61"/>
      <c r="B38931" s="61"/>
      <c r="C38931" s="61"/>
      <c r="D38931" s="57"/>
      <c r="E38931" s="62"/>
    </row>
    <row r="38932">
      <c r="A38932" s="61"/>
      <c r="B38932" s="61"/>
      <c r="C38932" s="61"/>
      <c r="D38932" s="57"/>
      <c r="E38932" s="62"/>
    </row>
    <row r="38933">
      <c r="A38933" s="61"/>
      <c r="B38933" s="61"/>
      <c r="C38933" s="61"/>
      <c r="D38933" s="57"/>
      <c r="E38933" s="62"/>
    </row>
    <row r="38934">
      <c r="A38934" s="61"/>
      <c r="B38934" s="61"/>
      <c r="C38934" s="61"/>
      <c r="D38934" s="57"/>
      <c r="E38934" s="62"/>
    </row>
    <row r="38935">
      <c r="A38935" s="61"/>
      <c r="B38935" s="61"/>
      <c r="C38935" s="61"/>
      <c r="D38935" s="57"/>
      <c r="E38935" s="62"/>
    </row>
    <row r="38936">
      <c r="A38936" s="61"/>
      <c r="B38936" s="61"/>
      <c r="C38936" s="61"/>
      <c r="D38936" s="57"/>
      <c r="E38936" s="62"/>
    </row>
    <row r="38937">
      <c r="A38937" s="61"/>
      <c r="B38937" s="61"/>
      <c r="C38937" s="61"/>
      <c r="D38937" s="57"/>
      <c r="E38937" s="62"/>
    </row>
    <row r="38938">
      <c r="A38938" s="61"/>
      <c r="B38938" s="61"/>
      <c r="C38938" s="61"/>
      <c r="D38938" s="57"/>
      <c r="E38938" s="62"/>
    </row>
    <row r="38939">
      <c r="A38939" s="61"/>
      <c r="B38939" s="61"/>
      <c r="C38939" s="61"/>
      <c r="D38939" s="57"/>
      <c r="E38939" s="62"/>
    </row>
    <row r="38940">
      <c r="A38940" s="61"/>
      <c r="B38940" s="61"/>
      <c r="C38940" s="61"/>
      <c r="D38940" s="57"/>
      <c r="E38940" s="62"/>
    </row>
    <row r="38941">
      <c r="A38941" s="61"/>
      <c r="B38941" s="61"/>
      <c r="C38941" s="61"/>
      <c r="D38941" s="57"/>
      <c r="E38941" s="62"/>
    </row>
    <row r="38942">
      <c r="A38942" s="61"/>
      <c r="B38942" s="61"/>
      <c r="C38942" s="61"/>
      <c r="D38942" s="57"/>
      <c r="E38942" s="62"/>
    </row>
    <row r="38943">
      <c r="A38943" s="61"/>
      <c r="B38943" s="61"/>
      <c r="C38943" s="61"/>
      <c r="D38943" s="57"/>
      <c r="E38943" s="62"/>
    </row>
    <row r="38944">
      <c r="A38944" s="61"/>
      <c r="B38944" s="61"/>
      <c r="C38944" s="61"/>
      <c r="D38944" s="57"/>
      <c r="E38944" s="62"/>
    </row>
    <row r="38945">
      <c r="A38945" s="61"/>
      <c r="B38945" s="61"/>
      <c r="C38945" s="61"/>
      <c r="D38945" s="57"/>
      <c r="E38945" s="62"/>
    </row>
    <row r="38946">
      <c r="A38946" s="61"/>
      <c r="B38946" s="61"/>
      <c r="C38946" s="61"/>
      <c r="D38946" s="57"/>
      <c r="E38946" s="62"/>
    </row>
    <row r="38947">
      <c r="A38947" s="61"/>
      <c r="B38947" s="61"/>
      <c r="C38947" s="61"/>
      <c r="D38947" s="57"/>
      <c r="E38947" s="62"/>
    </row>
    <row r="38948">
      <c r="A38948" s="61"/>
      <c r="B38948" s="61"/>
      <c r="C38948" s="61"/>
      <c r="D38948" s="57"/>
      <c r="E38948" s="62"/>
    </row>
    <row r="38949">
      <c r="A38949" s="61"/>
      <c r="B38949" s="61"/>
      <c r="C38949" s="61"/>
      <c r="D38949" s="57"/>
      <c r="E38949" s="62"/>
    </row>
    <row r="38950">
      <c r="A38950" s="61"/>
      <c r="B38950" s="61"/>
      <c r="C38950" s="61"/>
      <c r="D38950" s="57"/>
      <c r="E38950" s="62"/>
    </row>
    <row r="38951">
      <c r="A38951" s="61"/>
      <c r="B38951" s="61"/>
      <c r="C38951" s="61"/>
      <c r="D38951" s="57"/>
      <c r="E38951" s="62"/>
    </row>
    <row r="38952">
      <c r="A38952" s="61"/>
      <c r="B38952" s="61"/>
      <c r="C38952" s="61"/>
      <c r="D38952" s="57"/>
      <c r="E38952" s="62"/>
    </row>
    <row r="38953">
      <c r="A38953" s="61"/>
      <c r="B38953" s="61"/>
      <c r="C38953" s="61"/>
      <c r="D38953" s="57"/>
      <c r="E38953" s="62"/>
    </row>
    <row r="38954">
      <c r="A38954" s="61"/>
      <c r="B38954" s="61"/>
      <c r="C38954" s="61"/>
      <c r="D38954" s="57"/>
      <c r="E38954" s="62"/>
    </row>
    <row r="38955">
      <c r="A38955" s="61"/>
      <c r="B38955" s="61"/>
      <c r="C38955" s="61"/>
      <c r="D38955" s="57"/>
      <c r="E38955" s="62"/>
    </row>
    <row r="38956">
      <c r="A38956" s="61"/>
      <c r="B38956" s="61"/>
      <c r="C38956" s="61"/>
      <c r="D38956" s="57"/>
      <c r="E38956" s="62"/>
    </row>
    <row r="38957">
      <c r="A38957" s="61"/>
      <c r="B38957" s="61"/>
      <c r="C38957" s="61"/>
      <c r="D38957" s="57"/>
      <c r="E38957" s="62"/>
    </row>
    <row r="38958">
      <c r="A38958" s="61"/>
      <c r="B38958" s="61"/>
      <c r="C38958" s="61"/>
      <c r="D38958" s="57"/>
      <c r="E38958" s="62"/>
    </row>
    <row r="38959">
      <c r="A38959" s="61"/>
      <c r="B38959" s="61"/>
      <c r="C38959" s="61"/>
      <c r="D38959" s="57"/>
      <c r="E38959" s="62"/>
    </row>
    <row r="38960">
      <c r="A38960" s="61"/>
      <c r="B38960" s="61"/>
      <c r="C38960" s="61"/>
      <c r="D38960" s="57"/>
      <c r="E38960" s="62"/>
    </row>
    <row r="38961">
      <c r="A38961" s="61"/>
      <c r="B38961" s="61"/>
      <c r="C38961" s="61"/>
      <c r="D38961" s="57"/>
      <c r="E38961" s="62"/>
    </row>
    <row r="38962">
      <c r="A38962" s="61"/>
      <c r="B38962" s="61"/>
      <c r="C38962" s="61"/>
      <c r="D38962" s="57"/>
      <c r="E38962" s="62"/>
    </row>
    <row r="38963">
      <c r="A38963" s="61"/>
      <c r="B38963" s="61"/>
      <c r="C38963" s="61"/>
      <c r="D38963" s="57"/>
      <c r="E38963" s="62"/>
    </row>
    <row r="38964">
      <c r="A38964" s="61"/>
      <c r="B38964" s="61"/>
      <c r="C38964" s="61"/>
      <c r="D38964" s="57"/>
      <c r="E38964" s="62"/>
    </row>
    <row r="38965">
      <c r="A38965" s="61"/>
      <c r="B38965" s="61"/>
      <c r="C38965" s="61"/>
      <c r="D38965" s="57"/>
      <c r="E38965" s="62"/>
    </row>
    <row r="38966">
      <c r="A38966" s="61"/>
      <c r="B38966" s="61"/>
      <c r="C38966" s="61"/>
      <c r="D38966" s="57"/>
      <c r="E38966" s="62"/>
    </row>
    <row r="38967">
      <c r="A38967" s="61"/>
      <c r="B38967" s="61"/>
      <c r="C38967" s="61"/>
      <c r="D38967" s="57"/>
      <c r="E38967" s="62"/>
    </row>
    <row r="38968">
      <c r="A38968" s="61"/>
      <c r="B38968" s="61"/>
      <c r="C38968" s="61"/>
      <c r="D38968" s="57"/>
      <c r="E38968" s="62"/>
    </row>
    <row r="38969">
      <c r="A38969" s="61"/>
      <c r="B38969" s="61"/>
      <c r="C38969" s="61"/>
      <c r="D38969" s="57"/>
      <c r="E38969" s="62"/>
    </row>
    <row r="38970">
      <c r="A38970" s="61"/>
      <c r="B38970" s="61"/>
      <c r="C38970" s="61"/>
      <c r="D38970" s="57"/>
      <c r="E38970" s="62"/>
    </row>
    <row r="38971">
      <c r="A38971" s="61"/>
      <c r="B38971" s="61"/>
      <c r="C38971" s="61"/>
      <c r="D38971" s="57"/>
      <c r="E38971" s="62"/>
    </row>
    <row r="38972">
      <c r="A38972" s="61"/>
      <c r="B38972" s="61"/>
      <c r="C38972" s="61"/>
      <c r="D38972" s="57"/>
      <c r="E38972" s="62"/>
    </row>
    <row r="38973">
      <c r="A38973" s="61"/>
      <c r="B38973" s="61"/>
      <c r="C38973" s="61"/>
      <c r="D38973" s="57"/>
      <c r="E38973" s="62"/>
    </row>
    <row r="38974">
      <c r="A38974" s="61"/>
      <c r="B38974" s="61"/>
      <c r="C38974" s="61"/>
      <c r="D38974" s="57"/>
      <c r="E38974" s="62"/>
    </row>
    <row r="38975">
      <c r="A38975" s="61"/>
      <c r="B38975" s="61"/>
      <c r="C38975" s="61"/>
      <c r="D38975" s="57"/>
      <c r="E38975" s="62"/>
    </row>
    <row r="38976">
      <c r="A38976" s="61"/>
      <c r="B38976" s="61"/>
      <c r="C38976" s="61"/>
      <c r="D38976" s="57"/>
      <c r="E38976" s="62"/>
    </row>
    <row r="38977">
      <c r="A38977" s="61"/>
      <c r="B38977" s="61"/>
      <c r="C38977" s="61"/>
      <c r="D38977" s="57"/>
      <c r="E38977" s="62"/>
    </row>
    <row r="38978">
      <c r="A38978" s="61"/>
      <c r="B38978" s="61"/>
      <c r="C38978" s="61"/>
      <c r="D38978" s="57"/>
      <c r="E38978" s="62"/>
    </row>
    <row r="38979">
      <c r="A38979" s="61"/>
      <c r="B38979" s="61"/>
      <c r="C38979" s="61"/>
      <c r="D38979" s="57"/>
      <c r="E38979" s="62"/>
    </row>
    <row r="38980">
      <c r="A38980" s="61"/>
      <c r="B38980" s="61"/>
      <c r="C38980" s="61"/>
      <c r="D38980" s="57"/>
      <c r="E38980" s="62"/>
    </row>
    <row r="38981">
      <c r="A38981" s="61"/>
      <c r="B38981" s="61"/>
      <c r="C38981" s="61"/>
      <c r="D38981" s="57"/>
      <c r="E38981" s="62"/>
    </row>
    <row r="38982">
      <c r="A38982" s="61"/>
      <c r="B38982" s="61"/>
      <c r="C38982" s="61"/>
      <c r="D38982" s="57"/>
      <c r="E38982" s="62"/>
    </row>
    <row r="38983">
      <c r="A38983" s="61"/>
      <c r="B38983" s="61"/>
      <c r="C38983" s="61"/>
      <c r="D38983" s="57"/>
      <c r="E38983" s="62"/>
    </row>
    <row r="38984">
      <c r="A38984" s="61"/>
      <c r="B38984" s="61"/>
      <c r="C38984" s="61"/>
      <c r="D38984" s="57"/>
      <c r="E38984" s="62"/>
    </row>
    <row r="38985">
      <c r="A38985" s="61"/>
      <c r="B38985" s="61"/>
      <c r="C38985" s="61"/>
      <c r="D38985" s="57"/>
      <c r="E38985" s="62"/>
    </row>
    <row r="38986">
      <c r="A38986" s="61"/>
      <c r="B38986" s="61"/>
      <c r="C38986" s="61"/>
      <c r="D38986" s="57"/>
      <c r="E38986" s="62"/>
    </row>
    <row r="38987">
      <c r="A38987" s="61"/>
      <c r="B38987" s="61"/>
      <c r="C38987" s="61"/>
      <c r="D38987" s="57"/>
      <c r="E38987" s="62"/>
    </row>
    <row r="38988">
      <c r="A38988" s="61"/>
      <c r="B38988" s="61"/>
      <c r="C38988" s="61"/>
      <c r="D38988" s="57"/>
      <c r="E38988" s="62"/>
    </row>
    <row r="38989">
      <c r="A38989" s="61"/>
      <c r="B38989" s="61"/>
      <c r="C38989" s="61"/>
      <c r="D38989" s="57"/>
      <c r="E38989" s="62"/>
    </row>
    <row r="38990">
      <c r="A38990" s="61"/>
      <c r="B38990" s="61"/>
      <c r="C38990" s="61"/>
      <c r="D38990" s="57"/>
      <c r="E38990" s="62"/>
    </row>
    <row r="38991">
      <c r="A38991" s="61"/>
      <c r="B38991" s="61"/>
      <c r="C38991" s="61"/>
      <c r="D38991" s="57"/>
      <c r="E38991" s="62"/>
    </row>
    <row r="38992">
      <c r="A38992" s="61"/>
      <c r="B38992" s="61"/>
      <c r="C38992" s="61"/>
      <c r="D38992" s="57"/>
      <c r="E38992" s="62"/>
    </row>
    <row r="38993">
      <c r="A38993" s="61"/>
      <c r="B38993" s="61"/>
      <c r="C38993" s="61"/>
      <c r="D38993" s="57"/>
      <c r="E38993" s="62"/>
    </row>
    <row r="38994">
      <c r="A38994" s="61"/>
      <c r="B38994" s="61"/>
      <c r="C38994" s="61"/>
      <c r="D38994" s="57"/>
      <c r="E38994" s="62"/>
    </row>
    <row r="38995">
      <c r="A38995" s="61"/>
      <c r="B38995" s="61"/>
      <c r="C38995" s="61"/>
      <c r="D38995" s="57"/>
      <c r="E38995" s="62"/>
    </row>
    <row r="38996">
      <c r="A38996" s="61"/>
      <c r="B38996" s="61"/>
      <c r="C38996" s="61"/>
      <c r="D38996" s="57"/>
      <c r="E38996" s="62"/>
    </row>
    <row r="38997">
      <c r="A38997" s="61"/>
      <c r="B38997" s="61"/>
      <c r="C38997" s="61"/>
      <c r="D38997" s="57"/>
      <c r="E38997" s="62"/>
    </row>
    <row r="38998">
      <c r="A38998" s="61"/>
      <c r="B38998" s="61"/>
      <c r="C38998" s="61"/>
      <c r="D38998" s="57"/>
      <c r="E38998" s="62"/>
    </row>
    <row r="38999">
      <c r="A38999" s="61"/>
      <c r="B38999" s="61"/>
      <c r="C38999" s="61"/>
      <c r="D38999" s="57"/>
      <c r="E38999" s="62"/>
    </row>
    <row r="39000">
      <c r="A39000" s="61"/>
      <c r="B39000" s="61"/>
      <c r="C39000" s="61"/>
      <c r="D39000" s="57"/>
      <c r="E39000" s="62"/>
    </row>
    <row r="39001">
      <c r="A39001" s="61"/>
      <c r="B39001" s="61"/>
      <c r="C39001" s="61"/>
      <c r="D39001" s="57"/>
      <c r="E39001" s="62"/>
    </row>
    <row r="39002">
      <c r="A39002" s="61"/>
      <c r="B39002" s="61"/>
      <c r="C39002" s="61"/>
      <c r="D39002" s="57"/>
      <c r="E39002" s="62"/>
    </row>
    <row r="39003">
      <c r="A39003" s="61"/>
      <c r="B39003" s="61"/>
      <c r="C39003" s="61"/>
      <c r="D39003" s="57"/>
      <c r="E39003" s="62"/>
    </row>
    <row r="39004">
      <c r="A39004" s="61"/>
      <c r="B39004" s="61"/>
      <c r="C39004" s="61"/>
      <c r="D39004" s="57"/>
      <c r="E39004" s="62"/>
    </row>
    <row r="39005">
      <c r="A39005" s="61"/>
      <c r="B39005" s="61"/>
      <c r="C39005" s="61"/>
      <c r="D39005" s="57"/>
      <c r="E39005" s="62"/>
    </row>
    <row r="39006">
      <c r="A39006" s="61"/>
      <c r="B39006" s="61"/>
      <c r="C39006" s="61"/>
      <c r="D39006" s="57"/>
      <c r="E39006" s="62"/>
    </row>
    <row r="39007">
      <c r="A39007" s="61"/>
      <c r="B39007" s="61"/>
      <c r="C39007" s="61"/>
      <c r="D39007" s="57"/>
      <c r="E39007" s="62"/>
    </row>
    <row r="39008">
      <c r="A39008" s="61"/>
      <c r="B39008" s="61"/>
      <c r="C39008" s="61"/>
      <c r="D39008" s="57"/>
      <c r="E39008" s="62"/>
    </row>
    <row r="39009">
      <c r="A39009" s="61"/>
      <c r="B39009" s="61"/>
      <c r="C39009" s="61"/>
      <c r="D39009" s="57"/>
      <c r="E39009" s="62"/>
    </row>
    <row r="39010">
      <c r="A39010" s="61"/>
      <c r="B39010" s="61"/>
      <c r="C39010" s="61"/>
      <c r="D39010" s="57"/>
      <c r="E39010" s="62"/>
    </row>
    <row r="39011">
      <c r="A39011" s="61"/>
      <c r="B39011" s="61"/>
      <c r="C39011" s="61"/>
      <c r="D39011" s="57"/>
      <c r="E39011" s="62"/>
    </row>
    <row r="39012">
      <c r="A39012" s="61"/>
      <c r="B39012" s="61"/>
      <c r="C39012" s="61"/>
      <c r="D39012" s="57"/>
      <c r="E39012" s="62"/>
    </row>
    <row r="39013">
      <c r="A39013" s="61"/>
      <c r="B39013" s="61"/>
      <c r="C39013" s="61"/>
      <c r="D39013" s="57"/>
      <c r="E39013" s="62"/>
    </row>
    <row r="39014">
      <c r="A39014" s="61"/>
      <c r="B39014" s="61"/>
      <c r="C39014" s="61"/>
      <c r="D39014" s="57"/>
      <c r="E39014" s="62"/>
    </row>
    <row r="39015">
      <c r="A39015" s="61"/>
      <c r="B39015" s="61"/>
      <c r="C39015" s="61"/>
      <c r="D39015" s="57"/>
      <c r="E39015" s="62"/>
    </row>
    <row r="39016">
      <c r="A39016" s="61"/>
      <c r="B39016" s="61"/>
      <c r="C39016" s="61"/>
      <c r="D39016" s="57"/>
      <c r="E39016" s="62"/>
    </row>
    <row r="39017">
      <c r="A39017" s="61"/>
      <c r="B39017" s="61"/>
      <c r="C39017" s="61"/>
      <c r="D39017" s="57"/>
      <c r="E39017" s="62"/>
    </row>
    <row r="39018">
      <c r="A39018" s="61"/>
      <c r="B39018" s="61"/>
      <c r="C39018" s="61"/>
      <c r="D39018" s="57"/>
      <c r="E39018" s="62"/>
    </row>
    <row r="39019">
      <c r="A39019" s="61"/>
      <c r="B39019" s="61"/>
      <c r="C39019" s="61"/>
      <c r="D39019" s="57"/>
      <c r="E39019" s="62"/>
    </row>
    <row r="39020">
      <c r="A39020" s="61"/>
      <c r="B39020" s="61"/>
      <c r="C39020" s="61"/>
      <c r="D39020" s="57"/>
      <c r="E39020" s="62"/>
    </row>
    <row r="39021">
      <c r="A39021" s="61"/>
      <c r="B39021" s="61"/>
      <c r="C39021" s="61"/>
      <c r="D39021" s="57"/>
      <c r="E39021" s="62"/>
    </row>
    <row r="39022">
      <c r="A39022" s="61"/>
      <c r="B39022" s="61"/>
      <c r="C39022" s="61"/>
      <c r="D39022" s="57"/>
      <c r="E39022" s="62"/>
    </row>
    <row r="39023">
      <c r="A39023" s="61"/>
      <c r="B39023" s="61"/>
      <c r="C39023" s="61"/>
      <c r="D39023" s="57"/>
      <c r="E39023" s="62"/>
    </row>
    <row r="39024">
      <c r="A39024" s="61"/>
      <c r="B39024" s="61"/>
      <c r="C39024" s="61"/>
      <c r="D39024" s="57"/>
      <c r="E39024" s="62"/>
    </row>
    <row r="39025">
      <c r="A39025" s="61"/>
      <c r="B39025" s="61"/>
      <c r="C39025" s="61"/>
      <c r="D39025" s="57"/>
      <c r="E39025" s="62"/>
    </row>
    <row r="39026">
      <c r="A39026" s="61"/>
      <c r="B39026" s="61"/>
      <c r="C39026" s="61"/>
      <c r="D39026" s="57"/>
      <c r="E39026" s="62"/>
    </row>
    <row r="39027">
      <c r="A39027" s="61"/>
      <c r="B39027" s="61"/>
      <c r="C39027" s="61"/>
      <c r="D39027" s="57"/>
      <c r="E39027" s="62"/>
    </row>
    <row r="39028">
      <c r="A39028" s="61"/>
      <c r="B39028" s="61"/>
      <c r="C39028" s="61"/>
      <c r="D39028" s="57"/>
      <c r="E39028" s="62"/>
    </row>
    <row r="39029">
      <c r="A39029" s="61"/>
      <c r="B39029" s="61"/>
      <c r="C39029" s="61"/>
      <c r="D39029" s="57"/>
      <c r="E39029" s="62"/>
    </row>
    <row r="39030">
      <c r="A39030" s="61"/>
      <c r="B39030" s="61"/>
      <c r="C39030" s="61"/>
      <c r="D39030" s="57"/>
      <c r="E39030" s="62"/>
    </row>
    <row r="39031">
      <c r="A39031" s="61"/>
      <c r="B39031" s="61"/>
      <c r="C39031" s="61"/>
      <c r="D39031" s="57"/>
      <c r="E39031" s="62"/>
    </row>
    <row r="39032">
      <c r="A39032" s="61"/>
      <c r="B39032" s="61"/>
      <c r="C39032" s="61"/>
      <c r="D39032" s="57"/>
      <c r="E39032" s="62"/>
    </row>
    <row r="39033">
      <c r="A39033" s="61"/>
      <c r="B39033" s="61"/>
      <c r="C39033" s="61"/>
      <c r="D39033" s="57"/>
      <c r="E39033" s="62"/>
    </row>
    <row r="39034">
      <c r="A39034" s="61"/>
      <c r="B39034" s="61"/>
      <c r="C39034" s="61"/>
      <c r="D39034" s="57"/>
      <c r="E39034" s="62"/>
    </row>
    <row r="39035">
      <c r="A39035" s="61"/>
      <c r="B39035" s="61"/>
      <c r="C39035" s="61"/>
      <c r="D39035" s="57"/>
      <c r="E39035" s="62"/>
    </row>
    <row r="39036">
      <c r="A39036" s="61"/>
      <c r="B39036" s="61"/>
      <c r="C39036" s="61"/>
      <c r="D39036" s="57"/>
      <c r="E39036" s="62"/>
    </row>
    <row r="39037">
      <c r="A39037" s="61"/>
      <c r="B39037" s="61"/>
      <c r="C39037" s="61"/>
      <c r="D39037" s="57"/>
      <c r="E39037" s="62"/>
    </row>
    <row r="39038">
      <c r="A39038" s="61"/>
      <c r="B39038" s="61"/>
      <c r="C39038" s="61"/>
      <c r="D39038" s="57"/>
      <c r="E39038" s="62"/>
    </row>
    <row r="39039">
      <c r="A39039" s="61"/>
      <c r="B39039" s="61"/>
      <c r="C39039" s="61"/>
      <c r="D39039" s="57"/>
      <c r="E39039" s="62"/>
    </row>
    <row r="39040">
      <c r="A39040" s="61"/>
      <c r="B39040" s="61"/>
      <c r="C39040" s="61"/>
      <c r="D39040" s="57"/>
      <c r="E39040" s="62"/>
    </row>
    <row r="39041">
      <c r="A39041" s="61"/>
      <c r="B39041" s="61"/>
      <c r="C39041" s="61"/>
      <c r="D39041" s="57"/>
      <c r="E39041" s="62"/>
    </row>
    <row r="39042">
      <c r="A39042" s="61"/>
      <c r="B39042" s="61"/>
      <c r="C39042" s="61"/>
      <c r="D39042" s="57"/>
      <c r="E39042" s="62"/>
    </row>
    <row r="39043">
      <c r="A39043" s="61"/>
      <c r="B39043" s="61"/>
      <c r="C39043" s="61"/>
      <c r="D39043" s="57"/>
      <c r="E39043" s="62"/>
    </row>
    <row r="39044">
      <c r="A39044" s="61"/>
      <c r="B39044" s="61"/>
      <c r="C39044" s="61"/>
      <c r="D39044" s="57"/>
      <c r="E39044" s="62"/>
    </row>
    <row r="39045">
      <c r="A39045" s="61"/>
      <c r="B39045" s="61"/>
      <c r="C39045" s="61"/>
      <c r="D39045" s="57"/>
      <c r="E39045" s="62"/>
    </row>
    <row r="39046">
      <c r="A39046" s="61"/>
      <c r="B39046" s="61"/>
      <c r="C39046" s="61"/>
      <c r="D39046" s="57"/>
      <c r="E39046" s="62"/>
    </row>
    <row r="39047">
      <c r="A39047" s="61"/>
      <c r="B39047" s="61"/>
      <c r="C39047" s="61"/>
      <c r="D39047" s="57"/>
      <c r="E39047" s="62"/>
    </row>
    <row r="39048">
      <c r="A39048" s="61"/>
      <c r="B39048" s="61"/>
      <c r="C39048" s="61"/>
      <c r="D39048" s="57"/>
      <c r="E39048" s="62"/>
    </row>
    <row r="39049">
      <c r="A39049" s="61"/>
      <c r="B39049" s="61"/>
      <c r="C39049" s="61"/>
      <c r="D39049" s="57"/>
      <c r="E39049" s="62"/>
    </row>
    <row r="39050">
      <c r="A39050" s="61"/>
      <c r="B39050" s="61"/>
      <c r="C39050" s="61"/>
      <c r="D39050" s="57"/>
      <c r="E39050" s="62"/>
    </row>
    <row r="39051">
      <c r="A39051" s="61"/>
      <c r="B39051" s="61"/>
      <c r="C39051" s="61"/>
      <c r="D39051" s="57"/>
      <c r="E39051" s="62"/>
    </row>
    <row r="39052">
      <c r="A39052" s="61"/>
      <c r="B39052" s="61"/>
      <c r="C39052" s="61"/>
      <c r="D39052" s="57"/>
      <c r="E39052" s="62"/>
    </row>
    <row r="39053">
      <c r="A39053" s="61"/>
      <c r="B39053" s="61"/>
      <c r="C39053" s="61"/>
      <c r="D39053" s="57"/>
      <c r="E39053" s="62"/>
    </row>
    <row r="39054">
      <c r="A39054" s="61"/>
      <c r="B39054" s="61"/>
      <c r="C39054" s="61"/>
      <c r="D39054" s="57"/>
      <c r="E39054" s="62"/>
    </row>
    <row r="39055">
      <c r="A39055" s="61"/>
      <c r="B39055" s="61"/>
      <c r="C39055" s="61"/>
      <c r="D39055" s="57"/>
      <c r="E39055" s="62"/>
    </row>
    <row r="39056">
      <c r="A39056" s="61"/>
      <c r="B39056" s="61"/>
      <c r="C39056" s="61"/>
      <c r="D39056" s="57"/>
      <c r="E39056" s="62"/>
    </row>
    <row r="39057">
      <c r="A39057" s="61"/>
      <c r="B39057" s="61"/>
      <c r="C39057" s="61"/>
      <c r="D39057" s="57"/>
      <c r="E39057" s="62"/>
    </row>
    <row r="39058">
      <c r="A39058" s="61"/>
      <c r="B39058" s="61"/>
      <c r="C39058" s="61"/>
      <c r="D39058" s="57"/>
      <c r="E39058" s="62"/>
    </row>
    <row r="39059">
      <c r="A39059" s="61"/>
      <c r="B39059" s="61"/>
      <c r="C39059" s="61"/>
      <c r="D39059" s="57"/>
      <c r="E39059" s="62"/>
    </row>
    <row r="39060">
      <c r="A39060" s="61"/>
      <c r="B39060" s="61"/>
      <c r="C39060" s="61"/>
      <c r="D39060" s="57"/>
      <c r="E39060" s="62"/>
    </row>
    <row r="39061">
      <c r="A39061" s="61"/>
      <c r="B39061" s="61"/>
      <c r="C39061" s="61"/>
      <c r="D39061" s="57"/>
      <c r="E39061" s="62"/>
    </row>
    <row r="39062">
      <c r="A39062" s="61"/>
      <c r="B39062" s="61"/>
      <c r="C39062" s="61"/>
      <c r="D39062" s="57"/>
      <c r="E39062" s="62"/>
    </row>
    <row r="39063">
      <c r="A39063" s="61"/>
      <c r="B39063" s="61"/>
      <c r="C39063" s="61"/>
      <c r="D39063" s="57"/>
      <c r="E39063" s="62"/>
    </row>
    <row r="39064">
      <c r="A39064" s="61"/>
      <c r="B39064" s="61"/>
      <c r="C39064" s="61"/>
      <c r="D39064" s="57"/>
      <c r="E39064" s="62"/>
    </row>
    <row r="39065">
      <c r="A39065" s="61"/>
      <c r="B39065" s="61"/>
      <c r="C39065" s="61"/>
      <c r="D39065" s="57"/>
      <c r="E39065" s="62"/>
    </row>
    <row r="39066">
      <c r="A39066" s="61"/>
      <c r="B39066" s="61"/>
      <c r="C39066" s="61"/>
      <c r="D39066" s="57"/>
      <c r="E39066" s="62"/>
    </row>
    <row r="39067">
      <c r="A39067" s="61"/>
      <c r="B39067" s="61"/>
      <c r="C39067" s="61"/>
      <c r="D39067" s="57"/>
      <c r="E39067" s="62"/>
    </row>
    <row r="39068">
      <c r="A39068" s="61"/>
      <c r="B39068" s="61"/>
      <c r="C39068" s="61"/>
      <c r="D39068" s="57"/>
      <c r="E39068" s="62"/>
    </row>
    <row r="39069">
      <c r="A39069" s="61"/>
      <c r="B39069" s="61"/>
      <c r="C39069" s="61"/>
      <c r="D39069" s="57"/>
      <c r="E39069" s="62"/>
    </row>
    <row r="39070">
      <c r="A39070" s="61"/>
      <c r="B39070" s="61"/>
      <c r="C39070" s="61"/>
      <c r="D39070" s="57"/>
      <c r="E39070" s="62"/>
    </row>
    <row r="39071">
      <c r="A39071" s="61"/>
      <c r="B39071" s="61"/>
      <c r="C39071" s="61"/>
      <c r="D39071" s="57"/>
      <c r="E39071" s="62"/>
    </row>
    <row r="39072">
      <c r="A39072" s="61"/>
      <c r="B39072" s="61"/>
      <c r="C39072" s="61"/>
      <c r="D39072" s="57"/>
      <c r="E39072" s="62"/>
    </row>
    <row r="39073">
      <c r="A39073" s="61"/>
      <c r="B39073" s="61"/>
      <c r="C39073" s="61"/>
      <c r="D39073" s="57"/>
      <c r="E39073" s="62"/>
    </row>
    <row r="39074">
      <c r="A39074" s="61"/>
      <c r="B39074" s="61"/>
      <c r="C39074" s="61"/>
      <c r="D39074" s="57"/>
      <c r="E39074" s="62"/>
    </row>
    <row r="39075">
      <c r="A39075" s="61"/>
      <c r="B39075" s="61"/>
      <c r="C39075" s="61"/>
      <c r="D39075" s="57"/>
      <c r="E39075" s="62"/>
    </row>
    <row r="39076">
      <c r="A39076" s="61"/>
      <c r="B39076" s="61"/>
      <c r="C39076" s="61"/>
      <c r="D39076" s="57"/>
      <c r="E39076" s="62"/>
    </row>
    <row r="39077">
      <c r="A39077" s="61"/>
      <c r="B39077" s="61"/>
      <c r="C39077" s="61"/>
      <c r="D39077" s="57"/>
      <c r="E39077" s="62"/>
    </row>
    <row r="39078">
      <c r="A39078" s="61"/>
      <c r="B39078" s="61"/>
      <c r="C39078" s="61"/>
      <c r="D39078" s="57"/>
      <c r="E39078" s="62"/>
    </row>
    <row r="39079">
      <c r="A39079" s="61"/>
      <c r="B39079" s="61"/>
      <c r="C39079" s="61"/>
      <c r="D39079" s="57"/>
      <c r="E39079" s="62"/>
    </row>
    <row r="39080">
      <c r="A39080" s="61"/>
      <c r="B39080" s="61"/>
      <c r="C39080" s="61"/>
      <c r="D39080" s="57"/>
      <c r="E39080" s="62"/>
    </row>
    <row r="39081">
      <c r="A39081" s="61"/>
      <c r="B39081" s="61"/>
      <c r="C39081" s="61"/>
      <c r="D39081" s="57"/>
      <c r="E39081" s="62"/>
    </row>
    <row r="39082">
      <c r="A39082" s="61"/>
      <c r="B39082" s="61"/>
      <c r="C39082" s="61"/>
      <c r="D39082" s="57"/>
      <c r="E39082" s="62"/>
    </row>
    <row r="39083">
      <c r="A39083" s="61"/>
      <c r="B39083" s="61"/>
      <c r="C39083" s="61"/>
      <c r="D39083" s="57"/>
      <c r="E39083" s="62"/>
    </row>
    <row r="39084">
      <c r="A39084" s="61"/>
      <c r="B39084" s="61"/>
      <c r="C39084" s="61"/>
      <c r="D39084" s="57"/>
      <c r="E39084" s="62"/>
    </row>
    <row r="39085">
      <c r="A39085" s="61"/>
      <c r="B39085" s="61"/>
      <c r="C39085" s="61"/>
      <c r="D39085" s="57"/>
      <c r="E39085" s="62"/>
    </row>
    <row r="39086">
      <c r="A39086" s="61"/>
      <c r="B39086" s="61"/>
      <c r="C39086" s="61"/>
      <c r="D39086" s="57"/>
      <c r="E39086" s="62"/>
    </row>
    <row r="39087">
      <c r="A39087" s="61"/>
      <c r="B39087" s="61"/>
      <c r="C39087" s="61"/>
      <c r="D39087" s="57"/>
      <c r="E39087" s="62"/>
    </row>
    <row r="39088">
      <c r="A39088" s="61"/>
      <c r="B39088" s="61"/>
      <c r="C39088" s="61"/>
      <c r="D39088" s="57"/>
      <c r="E39088" s="62"/>
    </row>
    <row r="39089">
      <c r="A39089" s="61"/>
      <c r="B39089" s="61"/>
      <c r="C39089" s="61"/>
      <c r="D39089" s="57"/>
      <c r="E39089" s="62"/>
    </row>
    <row r="39090">
      <c r="A39090" s="61"/>
      <c r="B39090" s="61"/>
      <c r="C39090" s="61"/>
      <c r="D39090" s="57"/>
      <c r="E39090" s="62"/>
    </row>
    <row r="39091">
      <c r="A39091" s="61"/>
      <c r="B39091" s="61"/>
      <c r="C39091" s="61"/>
      <c r="D39091" s="57"/>
      <c r="E39091" s="62"/>
    </row>
    <row r="39092">
      <c r="A39092" s="61"/>
      <c r="B39092" s="61"/>
      <c r="C39092" s="61"/>
      <c r="D39092" s="57"/>
      <c r="E39092" s="62"/>
    </row>
    <row r="39093">
      <c r="A39093" s="61"/>
      <c r="B39093" s="61"/>
      <c r="C39093" s="61"/>
      <c r="D39093" s="57"/>
      <c r="E39093" s="62"/>
    </row>
    <row r="39094">
      <c r="A39094" s="61"/>
      <c r="B39094" s="61"/>
      <c r="C39094" s="61"/>
      <c r="D39094" s="57"/>
      <c r="E39094" s="62"/>
    </row>
    <row r="39095">
      <c r="A39095" s="61"/>
      <c r="B39095" s="61"/>
      <c r="C39095" s="61"/>
      <c r="D39095" s="57"/>
      <c r="E39095" s="62"/>
    </row>
    <row r="39096">
      <c r="A39096" s="61"/>
      <c r="B39096" s="61"/>
      <c r="C39096" s="61"/>
      <c r="D39096" s="57"/>
      <c r="E39096" s="62"/>
    </row>
    <row r="39097">
      <c r="A39097" s="61"/>
      <c r="B39097" s="61"/>
      <c r="C39097" s="61"/>
      <c r="D39097" s="57"/>
      <c r="E39097" s="62"/>
    </row>
    <row r="39098">
      <c r="A39098" s="61"/>
      <c r="B39098" s="61"/>
      <c r="C39098" s="61"/>
      <c r="D39098" s="57"/>
      <c r="E39098" s="62"/>
    </row>
    <row r="39099">
      <c r="A39099" s="61"/>
      <c r="B39099" s="61"/>
      <c r="C39099" s="61"/>
      <c r="D39099" s="57"/>
      <c r="E39099" s="62"/>
    </row>
    <row r="39100">
      <c r="A39100" s="61"/>
      <c r="B39100" s="61"/>
      <c r="C39100" s="61"/>
      <c r="D39100" s="57"/>
      <c r="E39100" s="62"/>
    </row>
    <row r="39101">
      <c r="A39101" s="61"/>
      <c r="B39101" s="61"/>
      <c r="C39101" s="61"/>
      <c r="D39101" s="57"/>
      <c r="E39101" s="62"/>
    </row>
    <row r="39102">
      <c r="A39102" s="61"/>
      <c r="B39102" s="61"/>
      <c r="C39102" s="61"/>
      <c r="D39102" s="57"/>
      <c r="E39102" s="62"/>
    </row>
    <row r="39103">
      <c r="A39103" s="61"/>
      <c r="B39103" s="61"/>
      <c r="C39103" s="61"/>
      <c r="D39103" s="57"/>
      <c r="E39103" s="62"/>
    </row>
    <row r="39104">
      <c r="A39104" s="61"/>
      <c r="B39104" s="61"/>
      <c r="C39104" s="61"/>
      <c r="D39104" s="57"/>
      <c r="E39104" s="62"/>
    </row>
    <row r="39105">
      <c r="A39105" s="61"/>
      <c r="B39105" s="61"/>
      <c r="C39105" s="61"/>
      <c r="D39105" s="57"/>
      <c r="E39105" s="62"/>
    </row>
    <row r="39106">
      <c r="A39106" s="61"/>
      <c r="B39106" s="61"/>
      <c r="C39106" s="61"/>
      <c r="D39106" s="57"/>
      <c r="E39106" s="62"/>
    </row>
    <row r="39107">
      <c r="A39107" s="61"/>
      <c r="B39107" s="61"/>
      <c r="C39107" s="61"/>
      <c r="D39107" s="57"/>
      <c r="E39107" s="62"/>
    </row>
    <row r="39108">
      <c r="A39108" s="61"/>
      <c r="B39108" s="61"/>
      <c r="C39108" s="61"/>
      <c r="D39108" s="57"/>
      <c r="E39108" s="62"/>
    </row>
    <row r="39109">
      <c r="A39109" s="61"/>
      <c r="B39109" s="61"/>
      <c r="C39109" s="61"/>
      <c r="D39109" s="57"/>
      <c r="E39109" s="62"/>
    </row>
    <row r="39110">
      <c r="A39110" s="61"/>
      <c r="B39110" s="61"/>
      <c r="C39110" s="61"/>
      <c r="D39110" s="57"/>
      <c r="E39110" s="62"/>
    </row>
    <row r="39111">
      <c r="A39111" s="61"/>
      <c r="B39111" s="61"/>
      <c r="C39111" s="61"/>
      <c r="D39111" s="57"/>
      <c r="E39111" s="62"/>
    </row>
    <row r="39112">
      <c r="A39112" s="61"/>
      <c r="B39112" s="61"/>
      <c r="C39112" s="61"/>
      <c r="D39112" s="57"/>
      <c r="E39112" s="62"/>
    </row>
    <row r="39113">
      <c r="A39113" s="61"/>
      <c r="B39113" s="61"/>
      <c r="C39113" s="61"/>
      <c r="D39113" s="57"/>
      <c r="E39113" s="62"/>
    </row>
    <row r="39114">
      <c r="A39114" s="61"/>
      <c r="B39114" s="61"/>
      <c r="C39114" s="61"/>
      <c r="D39114" s="57"/>
      <c r="E39114" s="62"/>
    </row>
    <row r="39115">
      <c r="A39115" s="61"/>
      <c r="B39115" s="61"/>
      <c r="C39115" s="61"/>
      <c r="D39115" s="57"/>
      <c r="E39115" s="62"/>
    </row>
    <row r="39116">
      <c r="A39116" s="61"/>
      <c r="B39116" s="61"/>
      <c r="C39116" s="61"/>
      <c r="D39116" s="57"/>
      <c r="E39116" s="62"/>
    </row>
    <row r="39117">
      <c r="A39117" s="61"/>
      <c r="B39117" s="61"/>
      <c r="C39117" s="61"/>
      <c r="D39117" s="57"/>
      <c r="E39117" s="62"/>
    </row>
    <row r="39118">
      <c r="A39118" s="61"/>
      <c r="B39118" s="61"/>
      <c r="C39118" s="61"/>
      <c r="D39118" s="57"/>
      <c r="E39118" s="62"/>
    </row>
    <row r="39119">
      <c r="A39119" s="61"/>
      <c r="B39119" s="61"/>
      <c r="C39119" s="61"/>
      <c r="D39119" s="57"/>
      <c r="E39119" s="62"/>
    </row>
    <row r="39120">
      <c r="A39120" s="61"/>
      <c r="B39120" s="61"/>
      <c r="C39120" s="61"/>
      <c r="D39120" s="57"/>
      <c r="E39120" s="62"/>
    </row>
    <row r="39121">
      <c r="A39121" s="61"/>
      <c r="B39121" s="61"/>
      <c r="C39121" s="61"/>
      <c r="D39121" s="57"/>
      <c r="E39121" s="62"/>
    </row>
    <row r="39122">
      <c r="A39122" s="61"/>
      <c r="B39122" s="61"/>
      <c r="C39122" s="61"/>
      <c r="D39122" s="57"/>
      <c r="E39122" s="62"/>
    </row>
    <row r="39123">
      <c r="A39123" s="61"/>
      <c r="B39123" s="61"/>
      <c r="C39123" s="61"/>
      <c r="D39123" s="57"/>
      <c r="E39123" s="62"/>
    </row>
    <row r="39124">
      <c r="A39124" s="61"/>
      <c r="B39124" s="61"/>
      <c r="C39124" s="61"/>
      <c r="D39124" s="57"/>
      <c r="E39124" s="62"/>
    </row>
    <row r="39125">
      <c r="A39125" s="61"/>
      <c r="B39125" s="61"/>
      <c r="C39125" s="61"/>
      <c r="D39125" s="57"/>
      <c r="E39125" s="62"/>
    </row>
    <row r="39126">
      <c r="A39126" s="61"/>
      <c r="B39126" s="61"/>
      <c r="C39126" s="61"/>
      <c r="D39126" s="57"/>
      <c r="E39126" s="62"/>
    </row>
    <row r="39127">
      <c r="A39127" s="61"/>
      <c r="B39127" s="61"/>
      <c r="C39127" s="61"/>
      <c r="D39127" s="57"/>
      <c r="E39127" s="62"/>
    </row>
    <row r="39128">
      <c r="A39128" s="61"/>
      <c r="B39128" s="61"/>
      <c r="C39128" s="61"/>
      <c r="D39128" s="57"/>
      <c r="E39128" s="62"/>
    </row>
    <row r="39129">
      <c r="A39129" s="61"/>
      <c r="B39129" s="61"/>
      <c r="C39129" s="61"/>
      <c r="D39129" s="57"/>
      <c r="E39129" s="62"/>
    </row>
    <row r="39130">
      <c r="A39130" s="61"/>
      <c r="B39130" s="61"/>
      <c r="C39130" s="61"/>
      <c r="D39130" s="57"/>
      <c r="E39130" s="62"/>
    </row>
    <row r="39131">
      <c r="A39131" s="61"/>
      <c r="B39131" s="61"/>
      <c r="C39131" s="61"/>
      <c r="D39131" s="57"/>
      <c r="E39131" s="62"/>
    </row>
    <row r="39132">
      <c r="A39132" s="61"/>
      <c r="B39132" s="61"/>
      <c r="C39132" s="61"/>
      <c r="D39132" s="57"/>
      <c r="E39132" s="62"/>
    </row>
    <row r="39133">
      <c r="A39133" s="61"/>
      <c r="B39133" s="61"/>
      <c r="C39133" s="61"/>
      <c r="D39133" s="57"/>
      <c r="E39133" s="62"/>
    </row>
    <row r="39134">
      <c r="A39134" s="61"/>
      <c r="B39134" s="61"/>
      <c r="C39134" s="61"/>
      <c r="D39134" s="57"/>
      <c r="E39134" s="62"/>
    </row>
    <row r="39135">
      <c r="A39135" s="61"/>
      <c r="B39135" s="61"/>
      <c r="C39135" s="61"/>
      <c r="D39135" s="57"/>
      <c r="E39135" s="62"/>
    </row>
    <row r="39136">
      <c r="A39136" s="61"/>
      <c r="B39136" s="61"/>
      <c r="C39136" s="61"/>
      <c r="D39136" s="57"/>
      <c r="E39136" s="62"/>
    </row>
    <row r="39137">
      <c r="A39137" s="61"/>
      <c r="B39137" s="61"/>
      <c r="C39137" s="61"/>
      <c r="D39137" s="57"/>
      <c r="E39137" s="62"/>
    </row>
    <row r="39138">
      <c r="A39138" s="61"/>
      <c r="B39138" s="61"/>
      <c r="C39138" s="61"/>
      <c r="D39138" s="57"/>
      <c r="E39138" s="62"/>
    </row>
    <row r="39139">
      <c r="A39139" s="61"/>
      <c r="B39139" s="61"/>
      <c r="C39139" s="61"/>
      <c r="D39139" s="57"/>
      <c r="E39139" s="62"/>
    </row>
    <row r="39140">
      <c r="A39140" s="61"/>
      <c r="B39140" s="61"/>
      <c r="C39140" s="61"/>
      <c r="D39140" s="57"/>
      <c r="E39140" s="62"/>
    </row>
    <row r="39141">
      <c r="A39141" s="61"/>
      <c r="B39141" s="61"/>
      <c r="C39141" s="61"/>
      <c r="D39141" s="57"/>
      <c r="E39141" s="62"/>
    </row>
    <row r="39142">
      <c r="A39142" s="61"/>
      <c r="B39142" s="61"/>
      <c r="C39142" s="61"/>
      <c r="D39142" s="57"/>
      <c r="E39142" s="62"/>
    </row>
    <row r="39143">
      <c r="A39143" s="61"/>
      <c r="B39143" s="61"/>
      <c r="C39143" s="61"/>
      <c r="D39143" s="57"/>
      <c r="E39143" s="62"/>
    </row>
    <row r="39144">
      <c r="A39144" s="61"/>
      <c r="B39144" s="61"/>
      <c r="C39144" s="61"/>
      <c r="D39144" s="57"/>
      <c r="E39144" s="62"/>
    </row>
    <row r="39145">
      <c r="A39145" s="61"/>
      <c r="B39145" s="61"/>
      <c r="C39145" s="61"/>
      <c r="D39145" s="57"/>
      <c r="E39145" s="62"/>
    </row>
    <row r="39146">
      <c r="A39146" s="61"/>
      <c r="B39146" s="61"/>
      <c r="C39146" s="61"/>
      <c r="D39146" s="57"/>
      <c r="E39146" s="62"/>
    </row>
    <row r="39147">
      <c r="A39147" s="61"/>
      <c r="B39147" s="61"/>
      <c r="C39147" s="61"/>
      <c r="D39147" s="57"/>
      <c r="E39147" s="62"/>
    </row>
    <row r="39148">
      <c r="A39148" s="61"/>
      <c r="B39148" s="61"/>
      <c r="C39148" s="61"/>
      <c r="D39148" s="57"/>
      <c r="E39148" s="62"/>
    </row>
    <row r="39149">
      <c r="A39149" s="61"/>
      <c r="B39149" s="61"/>
      <c r="C39149" s="61"/>
      <c r="D39149" s="57"/>
      <c r="E39149" s="62"/>
    </row>
    <row r="39150">
      <c r="A39150" s="61"/>
      <c r="B39150" s="61"/>
      <c r="C39150" s="61"/>
      <c r="D39150" s="57"/>
      <c r="E39150" s="62"/>
    </row>
    <row r="39151">
      <c r="A39151" s="61"/>
      <c r="B39151" s="61"/>
      <c r="C39151" s="61"/>
      <c r="D39151" s="57"/>
      <c r="E39151" s="62"/>
    </row>
    <row r="39152">
      <c r="A39152" s="61"/>
      <c r="B39152" s="61"/>
      <c r="C39152" s="61"/>
      <c r="D39152" s="57"/>
      <c r="E39152" s="62"/>
    </row>
    <row r="39153">
      <c r="A39153" s="61"/>
      <c r="B39153" s="61"/>
      <c r="C39153" s="61"/>
      <c r="D39153" s="57"/>
      <c r="E39153" s="62"/>
    </row>
    <row r="39154">
      <c r="A39154" s="61"/>
      <c r="B39154" s="61"/>
      <c r="C39154" s="61"/>
      <c r="D39154" s="57"/>
      <c r="E39154" s="62"/>
    </row>
    <row r="39155">
      <c r="A39155" s="61"/>
      <c r="B39155" s="61"/>
      <c r="C39155" s="61"/>
      <c r="D39155" s="57"/>
      <c r="E39155" s="62"/>
    </row>
    <row r="39156">
      <c r="A39156" s="61"/>
      <c r="B39156" s="61"/>
      <c r="C39156" s="61"/>
      <c r="D39156" s="57"/>
      <c r="E39156" s="62"/>
    </row>
    <row r="39157">
      <c r="A39157" s="61"/>
      <c r="B39157" s="61"/>
      <c r="C39157" s="61"/>
      <c r="D39157" s="57"/>
      <c r="E39157" s="62"/>
    </row>
    <row r="39158">
      <c r="A39158" s="61"/>
      <c r="B39158" s="61"/>
      <c r="C39158" s="61"/>
      <c r="D39158" s="57"/>
      <c r="E39158" s="62"/>
    </row>
    <row r="39159">
      <c r="A39159" s="61"/>
      <c r="B39159" s="61"/>
      <c r="C39159" s="61"/>
      <c r="D39159" s="57"/>
      <c r="E39159" s="62"/>
    </row>
    <row r="39160">
      <c r="A39160" s="61"/>
      <c r="B39160" s="61"/>
      <c r="C39160" s="61"/>
      <c r="D39160" s="57"/>
      <c r="E39160" s="62"/>
    </row>
    <row r="39161">
      <c r="A39161" s="61"/>
      <c r="B39161" s="61"/>
      <c r="C39161" s="61"/>
      <c r="D39161" s="57"/>
      <c r="E39161" s="62"/>
    </row>
    <row r="39162">
      <c r="A39162" s="61"/>
      <c r="B39162" s="61"/>
      <c r="C39162" s="61"/>
      <c r="D39162" s="57"/>
      <c r="E39162" s="62"/>
    </row>
    <row r="39163">
      <c r="A39163" s="61"/>
      <c r="B39163" s="61"/>
      <c r="C39163" s="61"/>
      <c r="D39163" s="57"/>
      <c r="E39163" s="62"/>
    </row>
    <row r="39164">
      <c r="A39164" s="61"/>
      <c r="B39164" s="61"/>
      <c r="C39164" s="61"/>
      <c r="D39164" s="57"/>
      <c r="E39164" s="62"/>
    </row>
    <row r="39165">
      <c r="A39165" s="61"/>
      <c r="B39165" s="61"/>
      <c r="C39165" s="61"/>
      <c r="D39165" s="57"/>
      <c r="E39165" s="62"/>
    </row>
    <row r="39166">
      <c r="A39166" s="61"/>
      <c r="B39166" s="61"/>
      <c r="C39166" s="61"/>
      <c r="D39166" s="57"/>
      <c r="E39166" s="62"/>
    </row>
    <row r="39167">
      <c r="A39167" s="61"/>
      <c r="B39167" s="61"/>
      <c r="C39167" s="61"/>
      <c r="D39167" s="57"/>
      <c r="E39167" s="62"/>
    </row>
    <row r="39168">
      <c r="A39168" s="61"/>
      <c r="B39168" s="61"/>
      <c r="C39168" s="61"/>
      <c r="D39168" s="57"/>
      <c r="E39168" s="62"/>
    </row>
    <row r="39169">
      <c r="A39169" s="61"/>
      <c r="B39169" s="61"/>
      <c r="C39169" s="61"/>
      <c r="D39169" s="57"/>
      <c r="E39169" s="62"/>
    </row>
    <row r="39170">
      <c r="A39170" s="61"/>
      <c r="B39170" s="61"/>
      <c r="C39170" s="61"/>
      <c r="D39170" s="57"/>
      <c r="E39170" s="62"/>
    </row>
    <row r="39171">
      <c r="A39171" s="61"/>
      <c r="B39171" s="61"/>
      <c r="C39171" s="61"/>
      <c r="D39171" s="57"/>
      <c r="E39171" s="62"/>
    </row>
    <row r="39172">
      <c r="A39172" s="61"/>
      <c r="B39172" s="61"/>
      <c r="C39172" s="61"/>
      <c r="D39172" s="57"/>
      <c r="E39172" s="62"/>
    </row>
    <row r="39173">
      <c r="A39173" s="61"/>
      <c r="B39173" s="61"/>
      <c r="C39173" s="61"/>
      <c r="D39173" s="57"/>
      <c r="E39173" s="62"/>
    </row>
    <row r="39174">
      <c r="A39174" s="61"/>
      <c r="B39174" s="61"/>
      <c r="C39174" s="61"/>
      <c r="D39174" s="57"/>
      <c r="E39174" s="62"/>
    </row>
    <row r="39175">
      <c r="A39175" s="61"/>
      <c r="B39175" s="61"/>
      <c r="C39175" s="61"/>
      <c r="D39175" s="57"/>
      <c r="E39175" s="62"/>
    </row>
    <row r="39176">
      <c r="A39176" s="61"/>
      <c r="B39176" s="61"/>
      <c r="C39176" s="61"/>
      <c r="D39176" s="57"/>
      <c r="E39176" s="62"/>
    </row>
    <row r="39177">
      <c r="A39177" s="61"/>
      <c r="B39177" s="61"/>
      <c r="C39177" s="61"/>
      <c r="D39177" s="57"/>
      <c r="E39177" s="62"/>
    </row>
    <row r="39178">
      <c r="A39178" s="61"/>
      <c r="B39178" s="61"/>
      <c r="C39178" s="61"/>
      <c r="D39178" s="57"/>
      <c r="E39178" s="62"/>
    </row>
    <row r="39179">
      <c r="A39179" s="61"/>
      <c r="B39179" s="61"/>
      <c r="C39179" s="61"/>
      <c r="D39179" s="57"/>
      <c r="E39179" s="62"/>
    </row>
    <row r="39180">
      <c r="A39180" s="61"/>
      <c r="B39180" s="61"/>
      <c r="C39180" s="61"/>
      <c r="D39180" s="57"/>
      <c r="E39180" s="62"/>
    </row>
    <row r="39181">
      <c r="A39181" s="61"/>
      <c r="B39181" s="61"/>
      <c r="C39181" s="61"/>
      <c r="D39181" s="57"/>
      <c r="E39181" s="62"/>
    </row>
    <row r="39182">
      <c r="A39182" s="61"/>
      <c r="B39182" s="61"/>
      <c r="C39182" s="61"/>
      <c r="D39182" s="57"/>
      <c r="E39182" s="62"/>
    </row>
    <row r="39183">
      <c r="A39183" s="61"/>
      <c r="B39183" s="61"/>
      <c r="C39183" s="61"/>
      <c r="D39183" s="57"/>
      <c r="E39183" s="62"/>
    </row>
    <row r="39184">
      <c r="A39184" s="61"/>
      <c r="B39184" s="61"/>
      <c r="C39184" s="61"/>
      <c r="D39184" s="57"/>
      <c r="E39184" s="62"/>
    </row>
    <row r="39185">
      <c r="A39185" s="61"/>
      <c r="B39185" s="61"/>
      <c r="C39185" s="61"/>
      <c r="D39185" s="57"/>
      <c r="E39185" s="62"/>
    </row>
    <row r="39186">
      <c r="A39186" s="61"/>
      <c r="B39186" s="61"/>
      <c r="C39186" s="61"/>
      <c r="D39186" s="57"/>
      <c r="E39186" s="62"/>
    </row>
    <row r="39187">
      <c r="A39187" s="61"/>
      <c r="B39187" s="61"/>
      <c r="C39187" s="61"/>
      <c r="D39187" s="57"/>
      <c r="E39187" s="62"/>
    </row>
    <row r="39188">
      <c r="A39188" s="61"/>
      <c r="B39188" s="61"/>
      <c r="C39188" s="61"/>
      <c r="D39188" s="57"/>
      <c r="E39188" s="62"/>
    </row>
    <row r="39189">
      <c r="A39189" s="61"/>
      <c r="B39189" s="61"/>
      <c r="C39189" s="61"/>
      <c r="D39189" s="57"/>
      <c r="E39189" s="62"/>
    </row>
    <row r="39190">
      <c r="A39190" s="61"/>
      <c r="B39190" s="61"/>
      <c r="C39190" s="61"/>
      <c r="D39190" s="57"/>
      <c r="E39190" s="62"/>
    </row>
    <row r="39191">
      <c r="A39191" s="61"/>
      <c r="B39191" s="61"/>
      <c r="C39191" s="61"/>
      <c r="D39191" s="57"/>
      <c r="E39191" s="62"/>
    </row>
    <row r="39192">
      <c r="A39192" s="61"/>
      <c r="B39192" s="61"/>
      <c r="C39192" s="61"/>
      <c r="D39192" s="57"/>
      <c r="E39192" s="62"/>
    </row>
    <row r="39193">
      <c r="A39193" s="61"/>
      <c r="B39193" s="61"/>
      <c r="C39193" s="61"/>
      <c r="D39193" s="57"/>
      <c r="E39193" s="62"/>
    </row>
    <row r="39194">
      <c r="A39194" s="61"/>
      <c r="B39194" s="61"/>
      <c r="C39194" s="61"/>
      <c r="D39194" s="57"/>
      <c r="E39194" s="62"/>
    </row>
    <row r="39195">
      <c r="A39195" s="61"/>
      <c r="B39195" s="61"/>
      <c r="C39195" s="61"/>
      <c r="D39195" s="57"/>
      <c r="E39195" s="62"/>
    </row>
    <row r="39196">
      <c r="A39196" s="61"/>
      <c r="B39196" s="61"/>
      <c r="C39196" s="61"/>
      <c r="D39196" s="57"/>
      <c r="E39196" s="62"/>
    </row>
    <row r="39197">
      <c r="A39197" s="61"/>
      <c r="B39197" s="61"/>
      <c r="C39197" s="61"/>
      <c r="D39197" s="57"/>
      <c r="E39197" s="62"/>
    </row>
    <row r="39198">
      <c r="A39198" s="61"/>
      <c r="B39198" s="61"/>
      <c r="C39198" s="61"/>
      <c r="D39198" s="57"/>
      <c r="E39198" s="62"/>
    </row>
    <row r="39199">
      <c r="A39199" s="61"/>
      <c r="B39199" s="61"/>
      <c r="C39199" s="61"/>
      <c r="D39199" s="57"/>
      <c r="E39199" s="62"/>
    </row>
    <row r="39200">
      <c r="A39200" s="61"/>
      <c r="B39200" s="61"/>
      <c r="C39200" s="61"/>
      <c r="D39200" s="57"/>
      <c r="E39200" s="62"/>
    </row>
    <row r="39201">
      <c r="A39201" s="61"/>
      <c r="B39201" s="61"/>
      <c r="C39201" s="61"/>
      <c r="D39201" s="57"/>
      <c r="E39201" s="62"/>
    </row>
    <row r="39202">
      <c r="A39202" s="61"/>
      <c r="B39202" s="61"/>
      <c r="C39202" s="61"/>
      <c r="D39202" s="57"/>
      <c r="E39202" s="62"/>
    </row>
    <row r="39203">
      <c r="A39203" s="61"/>
      <c r="B39203" s="61"/>
      <c r="C39203" s="61"/>
      <c r="D39203" s="57"/>
      <c r="E39203" s="62"/>
    </row>
    <row r="39204">
      <c r="A39204" s="61"/>
      <c r="B39204" s="61"/>
      <c r="C39204" s="61"/>
      <c r="D39204" s="57"/>
      <c r="E39204" s="62"/>
    </row>
    <row r="39205">
      <c r="A39205" s="61"/>
      <c r="B39205" s="61"/>
      <c r="C39205" s="61"/>
      <c r="D39205" s="57"/>
      <c r="E39205" s="62"/>
    </row>
    <row r="39206">
      <c r="A39206" s="61"/>
      <c r="B39206" s="61"/>
      <c r="C39206" s="61"/>
      <c r="D39206" s="57"/>
      <c r="E39206" s="62"/>
    </row>
    <row r="39207">
      <c r="A39207" s="61"/>
      <c r="B39207" s="61"/>
      <c r="C39207" s="61"/>
      <c r="D39207" s="57"/>
      <c r="E39207" s="62"/>
    </row>
    <row r="39208">
      <c r="A39208" s="61"/>
      <c r="B39208" s="61"/>
      <c r="C39208" s="61"/>
      <c r="D39208" s="57"/>
      <c r="E39208" s="62"/>
    </row>
    <row r="39209">
      <c r="A39209" s="61"/>
      <c r="B39209" s="61"/>
      <c r="C39209" s="61"/>
      <c r="D39209" s="57"/>
      <c r="E39209" s="62"/>
    </row>
    <row r="39210">
      <c r="A39210" s="61"/>
      <c r="B39210" s="61"/>
      <c r="C39210" s="61"/>
      <c r="D39210" s="57"/>
      <c r="E39210" s="62"/>
    </row>
    <row r="39211">
      <c r="A39211" s="61"/>
      <c r="B39211" s="61"/>
      <c r="C39211" s="61"/>
      <c r="D39211" s="57"/>
      <c r="E39211" s="62"/>
    </row>
    <row r="39212">
      <c r="A39212" s="61"/>
      <c r="B39212" s="61"/>
      <c r="C39212" s="61"/>
      <c r="D39212" s="57"/>
      <c r="E39212" s="62"/>
    </row>
    <row r="39213">
      <c r="A39213" s="61"/>
      <c r="B39213" s="61"/>
      <c r="C39213" s="61"/>
      <c r="D39213" s="57"/>
      <c r="E39213" s="62"/>
    </row>
    <row r="39214">
      <c r="A39214" s="61"/>
      <c r="B39214" s="61"/>
      <c r="C39214" s="61"/>
      <c r="D39214" s="57"/>
      <c r="E39214" s="62"/>
    </row>
    <row r="39215">
      <c r="A39215" s="61"/>
      <c r="B39215" s="61"/>
      <c r="C39215" s="61"/>
      <c r="D39215" s="57"/>
      <c r="E39215" s="62"/>
    </row>
    <row r="39216">
      <c r="A39216" s="61"/>
      <c r="B39216" s="61"/>
      <c r="C39216" s="61"/>
      <c r="D39216" s="57"/>
      <c r="E39216" s="62"/>
    </row>
    <row r="39217">
      <c r="A39217" s="61"/>
      <c r="B39217" s="61"/>
      <c r="C39217" s="61"/>
      <c r="D39217" s="57"/>
      <c r="E39217" s="62"/>
    </row>
    <row r="39218">
      <c r="A39218" s="61"/>
      <c r="B39218" s="61"/>
      <c r="C39218" s="61"/>
      <c r="D39218" s="57"/>
      <c r="E39218" s="62"/>
    </row>
    <row r="39219">
      <c r="A39219" s="61"/>
      <c r="B39219" s="61"/>
      <c r="C39219" s="61"/>
      <c r="D39219" s="57"/>
      <c r="E39219" s="62"/>
    </row>
    <row r="39220">
      <c r="A39220" s="61"/>
      <c r="B39220" s="61"/>
      <c r="C39220" s="61"/>
      <c r="D39220" s="57"/>
      <c r="E39220" s="62"/>
    </row>
    <row r="39221">
      <c r="A39221" s="61"/>
      <c r="B39221" s="61"/>
      <c r="C39221" s="61"/>
      <c r="D39221" s="57"/>
      <c r="E39221" s="62"/>
    </row>
    <row r="39222">
      <c r="A39222" s="61"/>
      <c r="B39222" s="61"/>
      <c r="C39222" s="61"/>
      <c r="D39222" s="57"/>
      <c r="E39222" s="62"/>
    </row>
    <row r="39223">
      <c r="A39223" s="61"/>
      <c r="B39223" s="61"/>
      <c r="C39223" s="61"/>
      <c r="D39223" s="57"/>
      <c r="E39223" s="62"/>
    </row>
    <row r="39224">
      <c r="A39224" s="61"/>
      <c r="B39224" s="61"/>
      <c r="C39224" s="61"/>
      <c r="D39224" s="57"/>
      <c r="E39224" s="62"/>
    </row>
    <row r="39225">
      <c r="A39225" s="61"/>
      <c r="B39225" s="61"/>
      <c r="C39225" s="61"/>
      <c r="D39225" s="57"/>
      <c r="E39225" s="62"/>
    </row>
    <row r="39226">
      <c r="A39226" s="61"/>
      <c r="B39226" s="61"/>
      <c r="C39226" s="61"/>
      <c r="D39226" s="57"/>
      <c r="E39226" s="62"/>
    </row>
    <row r="39227">
      <c r="A39227" s="61"/>
      <c r="B39227" s="61"/>
      <c r="C39227" s="61"/>
      <c r="D39227" s="57"/>
      <c r="E39227" s="62"/>
    </row>
    <row r="39228">
      <c r="A39228" s="61"/>
      <c r="B39228" s="61"/>
      <c r="C39228" s="61"/>
      <c r="D39228" s="57"/>
      <c r="E39228" s="62"/>
    </row>
    <row r="39229">
      <c r="A39229" s="61"/>
      <c r="B39229" s="61"/>
      <c r="C39229" s="61"/>
      <c r="D39229" s="57"/>
      <c r="E39229" s="62"/>
    </row>
    <row r="39230">
      <c r="A39230" s="61"/>
      <c r="B39230" s="61"/>
      <c r="C39230" s="61"/>
      <c r="D39230" s="57"/>
      <c r="E39230" s="62"/>
    </row>
    <row r="39231">
      <c r="A39231" s="61"/>
      <c r="B39231" s="61"/>
      <c r="C39231" s="61"/>
      <c r="D39231" s="57"/>
      <c r="E39231" s="62"/>
    </row>
    <row r="39232">
      <c r="A39232" s="61"/>
      <c r="B39232" s="61"/>
      <c r="C39232" s="61"/>
      <c r="D39232" s="57"/>
      <c r="E39232" s="62"/>
    </row>
    <row r="39233">
      <c r="A39233" s="61"/>
      <c r="B39233" s="61"/>
      <c r="C39233" s="61"/>
      <c r="D39233" s="57"/>
      <c r="E39233" s="62"/>
    </row>
    <row r="39234">
      <c r="A39234" s="61"/>
      <c r="B39234" s="61"/>
      <c r="C39234" s="61"/>
      <c r="D39234" s="57"/>
      <c r="E39234" s="62"/>
    </row>
    <row r="39235">
      <c r="A39235" s="61"/>
      <c r="B39235" s="61"/>
      <c r="C39235" s="61"/>
      <c r="D39235" s="57"/>
      <c r="E39235" s="62"/>
    </row>
    <row r="39236">
      <c r="A39236" s="61"/>
      <c r="B39236" s="61"/>
      <c r="C39236" s="61"/>
      <c r="D39236" s="57"/>
      <c r="E39236" s="62"/>
    </row>
    <row r="39237">
      <c r="A39237" s="61"/>
      <c r="B39237" s="61"/>
      <c r="C39237" s="61"/>
      <c r="D39237" s="57"/>
      <c r="E39237" s="62"/>
    </row>
    <row r="39238">
      <c r="A39238" s="61"/>
      <c r="B39238" s="61"/>
      <c r="C39238" s="61"/>
      <c r="D39238" s="57"/>
      <c r="E39238" s="62"/>
    </row>
    <row r="39239">
      <c r="A39239" s="61"/>
      <c r="B39239" s="61"/>
      <c r="C39239" s="61"/>
      <c r="D39239" s="57"/>
      <c r="E39239" s="62"/>
    </row>
    <row r="39240">
      <c r="A39240" s="61"/>
      <c r="B39240" s="61"/>
      <c r="C39240" s="61"/>
      <c r="D39240" s="57"/>
      <c r="E39240" s="62"/>
    </row>
    <row r="39241">
      <c r="A39241" s="61"/>
      <c r="B39241" s="61"/>
      <c r="C39241" s="61"/>
      <c r="D39241" s="57"/>
      <c r="E39241" s="62"/>
    </row>
    <row r="39242">
      <c r="A39242" s="61"/>
      <c r="B39242" s="61"/>
      <c r="C39242" s="61"/>
      <c r="D39242" s="57"/>
      <c r="E39242" s="62"/>
    </row>
    <row r="39243">
      <c r="A39243" s="61"/>
      <c r="B39243" s="61"/>
      <c r="C39243" s="61"/>
      <c r="D39243" s="57"/>
      <c r="E39243" s="62"/>
    </row>
    <row r="39244">
      <c r="A39244" s="61"/>
      <c r="B39244" s="61"/>
      <c r="C39244" s="61"/>
      <c r="D39244" s="57"/>
      <c r="E39244" s="62"/>
    </row>
    <row r="39245">
      <c r="A39245" s="61"/>
      <c r="B39245" s="61"/>
      <c r="C39245" s="61"/>
      <c r="D39245" s="57"/>
      <c r="E39245" s="62"/>
    </row>
    <row r="39246">
      <c r="A39246" s="61"/>
      <c r="B39246" s="61"/>
      <c r="C39246" s="61"/>
      <c r="D39246" s="57"/>
      <c r="E39246" s="62"/>
    </row>
    <row r="39247">
      <c r="A39247" s="61"/>
      <c r="B39247" s="61"/>
      <c r="C39247" s="61"/>
      <c r="D39247" s="57"/>
      <c r="E39247" s="62"/>
    </row>
    <row r="39248">
      <c r="A39248" s="61"/>
      <c r="B39248" s="61"/>
      <c r="C39248" s="61"/>
      <c r="D39248" s="57"/>
      <c r="E39248" s="62"/>
    </row>
    <row r="39249">
      <c r="A39249" s="61"/>
      <c r="B39249" s="61"/>
      <c r="C39249" s="61"/>
      <c r="D39249" s="57"/>
      <c r="E39249" s="62"/>
    </row>
    <row r="39250">
      <c r="A39250" s="61"/>
      <c r="B39250" s="61"/>
      <c r="C39250" s="61"/>
      <c r="D39250" s="57"/>
      <c r="E39250" s="62"/>
    </row>
    <row r="39251">
      <c r="A39251" s="61"/>
      <c r="B39251" s="61"/>
      <c r="C39251" s="61"/>
      <c r="D39251" s="57"/>
      <c r="E39251" s="62"/>
    </row>
    <row r="39252">
      <c r="A39252" s="61"/>
      <c r="B39252" s="61"/>
      <c r="C39252" s="61"/>
      <c r="D39252" s="57"/>
      <c r="E39252" s="62"/>
    </row>
    <row r="39253">
      <c r="A39253" s="61"/>
      <c r="B39253" s="61"/>
      <c r="C39253" s="61"/>
      <c r="D39253" s="57"/>
      <c r="E39253" s="62"/>
    </row>
    <row r="39254">
      <c r="A39254" s="61"/>
      <c r="B39254" s="61"/>
      <c r="C39254" s="61"/>
      <c r="D39254" s="57"/>
      <c r="E39254" s="62"/>
    </row>
    <row r="39255">
      <c r="A39255" s="61"/>
      <c r="B39255" s="61"/>
      <c r="C39255" s="61"/>
      <c r="D39255" s="57"/>
      <c r="E39255" s="62"/>
    </row>
    <row r="39256">
      <c r="A39256" s="61"/>
      <c r="B39256" s="61"/>
      <c r="C39256" s="61"/>
      <c r="D39256" s="57"/>
      <c r="E39256" s="62"/>
    </row>
    <row r="39257">
      <c r="A39257" s="61"/>
      <c r="B39257" s="61"/>
      <c r="C39257" s="61"/>
      <c r="D39257" s="57"/>
      <c r="E39257" s="62"/>
    </row>
    <row r="39258">
      <c r="A39258" s="61"/>
      <c r="B39258" s="61"/>
      <c r="C39258" s="61"/>
      <c r="D39258" s="57"/>
      <c r="E39258" s="62"/>
    </row>
    <row r="39259">
      <c r="A39259" s="61"/>
      <c r="B39259" s="61"/>
      <c r="C39259" s="61"/>
      <c r="D39259" s="57"/>
      <c r="E39259" s="62"/>
    </row>
    <row r="39260">
      <c r="A39260" s="61"/>
      <c r="B39260" s="61"/>
      <c r="C39260" s="61"/>
      <c r="D39260" s="57"/>
      <c r="E39260" s="62"/>
    </row>
    <row r="39261">
      <c r="A39261" s="61"/>
      <c r="B39261" s="61"/>
      <c r="C39261" s="61"/>
      <c r="D39261" s="57"/>
      <c r="E39261" s="62"/>
    </row>
    <row r="39262">
      <c r="A39262" s="61"/>
      <c r="B39262" s="61"/>
      <c r="C39262" s="61"/>
      <c r="D39262" s="57"/>
      <c r="E39262" s="62"/>
    </row>
    <row r="39263">
      <c r="A39263" s="61"/>
      <c r="B39263" s="61"/>
      <c r="C39263" s="61"/>
      <c r="D39263" s="57"/>
      <c r="E39263" s="62"/>
    </row>
    <row r="39264">
      <c r="A39264" s="61"/>
      <c r="B39264" s="61"/>
      <c r="C39264" s="61"/>
      <c r="D39264" s="57"/>
      <c r="E39264" s="62"/>
    </row>
    <row r="39265">
      <c r="A39265" s="61"/>
      <c r="B39265" s="61"/>
      <c r="C39265" s="61"/>
      <c r="D39265" s="57"/>
      <c r="E39265" s="62"/>
    </row>
    <row r="39266">
      <c r="A39266" s="61"/>
      <c r="B39266" s="61"/>
      <c r="C39266" s="61"/>
      <c r="D39266" s="57"/>
      <c r="E39266" s="62"/>
    </row>
    <row r="39267">
      <c r="A39267" s="61"/>
      <c r="B39267" s="61"/>
      <c r="C39267" s="61"/>
      <c r="D39267" s="57"/>
      <c r="E39267" s="62"/>
    </row>
    <row r="39268">
      <c r="A39268" s="61"/>
      <c r="B39268" s="61"/>
      <c r="C39268" s="61"/>
      <c r="D39268" s="57"/>
      <c r="E39268" s="62"/>
    </row>
    <row r="39269">
      <c r="A39269" s="61"/>
      <c r="B39269" s="61"/>
      <c r="C39269" s="61"/>
      <c r="D39269" s="57"/>
      <c r="E39269" s="62"/>
    </row>
    <row r="39270">
      <c r="A39270" s="61"/>
      <c r="B39270" s="61"/>
      <c r="C39270" s="61"/>
      <c r="D39270" s="57"/>
      <c r="E39270" s="62"/>
    </row>
    <row r="39271">
      <c r="A39271" s="61"/>
      <c r="B39271" s="61"/>
      <c r="C39271" s="61"/>
      <c r="D39271" s="57"/>
      <c r="E39271" s="62"/>
    </row>
    <row r="39272">
      <c r="A39272" s="61"/>
      <c r="B39272" s="61"/>
      <c r="C39272" s="61"/>
      <c r="D39272" s="57"/>
      <c r="E39272" s="62"/>
    </row>
    <row r="39273">
      <c r="A39273" s="61"/>
      <c r="B39273" s="61"/>
      <c r="C39273" s="61"/>
      <c r="D39273" s="57"/>
      <c r="E39273" s="62"/>
    </row>
    <row r="39274">
      <c r="A39274" s="61"/>
      <c r="B39274" s="61"/>
      <c r="C39274" s="61"/>
      <c r="D39274" s="57"/>
      <c r="E39274" s="62"/>
    </row>
    <row r="39275">
      <c r="A39275" s="61"/>
      <c r="B39275" s="61"/>
      <c r="C39275" s="61"/>
      <c r="D39275" s="57"/>
      <c r="E39275" s="62"/>
    </row>
    <row r="39276">
      <c r="A39276" s="61"/>
      <c r="B39276" s="61"/>
      <c r="C39276" s="61"/>
      <c r="D39276" s="57"/>
      <c r="E39276" s="62"/>
    </row>
    <row r="39277">
      <c r="A39277" s="61"/>
      <c r="B39277" s="61"/>
      <c r="C39277" s="61"/>
      <c r="D39277" s="57"/>
      <c r="E39277" s="62"/>
    </row>
    <row r="39278">
      <c r="A39278" s="61"/>
      <c r="B39278" s="61"/>
      <c r="C39278" s="61"/>
      <c r="D39278" s="57"/>
      <c r="E39278" s="62"/>
    </row>
    <row r="39279">
      <c r="A39279" s="61"/>
      <c r="B39279" s="61"/>
      <c r="C39279" s="61"/>
      <c r="D39279" s="57"/>
      <c r="E39279" s="62"/>
    </row>
    <row r="39280">
      <c r="A39280" s="61"/>
      <c r="B39280" s="61"/>
      <c r="C39280" s="61"/>
      <c r="D39280" s="57"/>
      <c r="E39280" s="62"/>
    </row>
    <row r="39281">
      <c r="A39281" s="61"/>
      <c r="B39281" s="61"/>
      <c r="C39281" s="61"/>
      <c r="D39281" s="57"/>
      <c r="E39281" s="62"/>
    </row>
    <row r="39282">
      <c r="A39282" s="61"/>
      <c r="B39282" s="61"/>
      <c r="C39282" s="61"/>
      <c r="D39282" s="57"/>
      <c r="E39282" s="62"/>
    </row>
    <row r="39283">
      <c r="A39283" s="61"/>
      <c r="B39283" s="61"/>
      <c r="C39283" s="61"/>
      <c r="D39283" s="57"/>
      <c r="E39283" s="62"/>
    </row>
    <row r="39284">
      <c r="A39284" s="61"/>
      <c r="B39284" s="61"/>
      <c r="C39284" s="61"/>
      <c r="D39284" s="57"/>
      <c r="E39284" s="62"/>
    </row>
    <row r="39285">
      <c r="A39285" s="61"/>
      <c r="B39285" s="61"/>
      <c r="C39285" s="61"/>
      <c r="D39285" s="57"/>
      <c r="E39285" s="62"/>
    </row>
    <row r="39286">
      <c r="A39286" s="61"/>
      <c r="B39286" s="61"/>
      <c r="C39286" s="61"/>
      <c r="D39286" s="57"/>
      <c r="E39286" s="62"/>
    </row>
    <row r="39287">
      <c r="A39287" s="61"/>
      <c r="B39287" s="61"/>
      <c r="C39287" s="61"/>
      <c r="D39287" s="57"/>
      <c r="E39287" s="62"/>
    </row>
    <row r="39288">
      <c r="A39288" s="61"/>
      <c r="B39288" s="61"/>
      <c r="C39288" s="61"/>
      <c r="D39288" s="57"/>
      <c r="E39288" s="62"/>
    </row>
    <row r="39289">
      <c r="A39289" s="61"/>
      <c r="B39289" s="61"/>
      <c r="C39289" s="61"/>
      <c r="D39289" s="57"/>
      <c r="E39289" s="62"/>
    </row>
    <row r="39290">
      <c r="A39290" s="61"/>
      <c r="B39290" s="61"/>
      <c r="C39290" s="61"/>
      <c r="D39290" s="57"/>
      <c r="E39290" s="62"/>
    </row>
    <row r="39291">
      <c r="A39291" s="61"/>
      <c r="B39291" s="61"/>
      <c r="C39291" s="61"/>
      <c r="D39291" s="57"/>
      <c r="E39291" s="62"/>
    </row>
    <row r="39292">
      <c r="A39292" s="61"/>
      <c r="B39292" s="61"/>
      <c r="C39292" s="61"/>
      <c r="D39292" s="57"/>
      <c r="E39292" s="62"/>
    </row>
    <row r="39293">
      <c r="A39293" s="61"/>
      <c r="B39293" s="61"/>
      <c r="C39293" s="61"/>
      <c r="D39293" s="57"/>
      <c r="E39293" s="62"/>
    </row>
    <row r="39294">
      <c r="A39294" s="61"/>
      <c r="B39294" s="61"/>
      <c r="C39294" s="61"/>
      <c r="D39294" s="57"/>
      <c r="E39294" s="62"/>
    </row>
    <row r="39295">
      <c r="A39295" s="61"/>
      <c r="B39295" s="61"/>
      <c r="C39295" s="61"/>
      <c r="D39295" s="57"/>
      <c r="E39295" s="62"/>
    </row>
    <row r="39296">
      <c r="A39296" s="61"/>
      <c r="B39296" s="61"/>
      <c r="C39296" s="61"/>
      <c r="D39296" s="57"/>
      <c r="E39296" s="62"/>
    </row>
    <row r="39297">
      <c r="A39297" s="61"/>
      <c r="B39297" s="61"/>
      <c r="C39297" s="61"/>
      <c r="D39297" s="57"/>
      <c r="E39297" s="62"/>
    </row>
    <row r="39298">
      <c r="A39298" s="61"/>
      <c r="B39298" s="61"/>
      <c r="C39298" s="61"/>
      <c r="D39298" s="57"/>
      <c r="E39298" s="62"/>
    </row>
    <row r="39299">
      <c r="A39299" s="61"/>
      <c r="B39299" s="61"/>
      <c r="C39299" s="61"/>
      <c r="D39299" s="57"/>
      <c r="E39299" s="62"/>
    </row>
    <row r="39300">
      <c r="A39300" s="61"/>
      <c r="B39300" s="61"/>
      <c r="C39300" s="61"/>
      <c r="D39300" s="57"/>
      <c r="E39300" s="62"/>
    </row>
    <row r="39301">
      <c r="A39301" s="61"/>
      <c r="B39301" s="61"/>
      <c r="C39301" s="61"/>
      <c r="D39301" s="57"/>
      <c r="E39301" s="62"/>
    </row>
    <row r="39302">
      <c r="A39302" s="61"/>
      <c r="B39302" s="61"/>
      <c r="C39302" s="61"/>
      <c r="D39302" s="57"/>
      <c r="E39302" s="62"/>
    </row>
    <row r="39303">
      <c r="A39303" s="61"/>
      <c r="B39303" s="61"/>
      <c r="C39303" s="61"/>
      <c r="D39303" s="57"/>
      <c r="E39303" s="62"/>
    </row>
    <row r="39304">
      <c r="A39304" s="61"/>
      <c r="B39304" s="61"/>
      <c r="C39304" s="61"/>
      <c r="D39304" s="57"/>
      <c r="E39304" s="62"/>
    </row>
    <row r="39305">
      <c r="A39305" s="61"/>
      <c r="B39305" s="61"/>
      <c r="C39305" s="61"/>
      <c r="D39305" s="57"/>
      <c r="E39305" s="62"/>
    </row>
    <row r="39306">
      <c r="A39306" s="61"/>
      <c r="B39306" s="61"/>
      <c r="C39306" s="61"/>
      <c r="D39306" s="57"/>
      <c r="E39306" s="62"/>
    </row>
    <row r="39307">
      <c r="A39307" s="61"/>
      <c r="B39307" s="61"/>
      <c r="C39307" s="61"/>
      <c r="D39307" s="57"/>
      <c r="E39307" s="62"/>
    </row>
    <row r="39308">
      <c r="A39308" s="61"/>
      <c r="B39308" s="61"/>
      <c r="C39308" s="61"/>
      <c r="D39308" s="57"/>
      <c r="E39308" s="62"/>
    </row>
    <row r="39309">
      <c r="A39309" s="61"/>
      <c r="B39309" s="61"/>
      <c r="C39309" s="61"/>
      <c r="D39309" s="57"/>
      <c r="E39309" s="62"/>
    </row>
    <row r="39310">
      <c r="A39310" s="61"/>
      <c r="B39310" s="61"/>
      <c r="C39310" s="61"/>
      <c r="D39310" s="57"/>
      <c r="E39310" s="62"/>
    </row>
    <row r="39311">
      <c r="A39311" s="61"/>
      <c r="B39311" s="61"/>
      <c r="C39311" s="61"/>
      <c r="D39311" s="57"/>
      <c r="E39311" s="62"/>
    </row>
    <row r="39312">
      <c r="A39312" s="61"/>
      <c r="B39312" s="61"/>
      <c r="C39312" s="61"/>
      <c r="D39312" s="57"/>
      <c r="E39312" s="62"/>
    </row>
    <row r="39313">
      <c r="A39313" s="61"/>
      <c r="B39313" s="61"/>
      <c r="C39313" s="61"/>
      <c r="D39313" s="57"/>
      <c r="E39313" s="62"/>
    </row>
    <row r="39314">
      <c r="A39314" s="61"/>
      <c r="B39314" s="61"/>
      <c r="C39314" s="61"/>
      <c r="D39314" s="57"/>
      <c r="E39314" s="62"/>
    </row>
    <row r="39315">
      <c r="A39315" s="61"/>
      <c r="B39315" s="61"/>
      <c r="C39315" s="61"/>
      <c r="D39315" s="57"/>
      <c r="E39315" s="62"/>
    </row>
    <row r="39316">
      <c r="A39316" s="61"/>
      <c r="B39316" s="61"/>
      <c r="C39316" s="61"/>
      <c r="D39316" s="57"/>
      <c r="E39316" s="62"/>
    </row>
    <row r="39317">
      <c r="A39317" s="61"/>
      <c r="B39317" s="61"/>
      <c r="C39317" s="61"/>
      <c r="D39317" s="57"/>
      <c r="E39317" s="62"/>
    </row>
    <row r="39318">
      <c r="A39318" s="61"/>
      <c r="B39318" s="61"/>
      <c r="C39318" s="61"/>
      <c r="D39318" s="57"/>
      <c r="E39318" s="62"/>
    </row>
    <row r="39319">
      <c r="A39319" s="61"/>
      <c r="B39319" s="61"/>
      <c r="C39319" s="61"/>
      <c r="D39319" s="57"/>
      <c r="E39319" s="62"/>
    </row>
    <row r="39320">
      <c r="A39320" s="61"/>
      <c r="B39320" s="61"/>
      <c r="C39320" s="61"/>
      <c r="D39320" s="57"/>
      <c r="E39320" s="62"/>
    </row>
    <row r="39321">
      <c r="A39321" s="61"/>
      <c r="B39321" s="61"/>
      <c r="C39321" s="61"/>
      <c r="D39321" s="57"/>
      <c r="E39321" s="62"/>
    </row>
    <row r="39322">
      <c r="A39322" s="61"/>
      <c r="B39322" s="61"/>
      <c r="C39322" s="61"/>
      <c r="D39322" s="57"/>
      <c r="E39322" s="62"/>
    </row>
    <row r="39323">
      <c r="A39323" s="61"/>
      <c r="B39323" s="61"/>
      <c r="C39323" s="61"/>
      <c r="D39323" s="57"/>
      <c r="E39323" s="62"/>
    </row>
    <row r="39324">
      <c r="A39324" s="61"/>
      <c r="B39324" s="61"/>
      <c r="C39324" s="61"/>
      <c r="D39324" s="57"/>
      <c r="E39324" s="62"/>
    </row>
    <row r="39325">
      <c r="A39325" s="61"/>
      <c r="B39325" s="61"/>
      <c r="C39325" s="61"/>
      <c r="D39325" s="57"/>
      <c r="E39325" s="62"/>
    </row>
    <row r="39326">
      <c r="A39326" s="61"/>
      <c r="B39326" s="61"/>
      <c r="C39326" s="61"/>
      <c r="D39326" s="57"/>
      <c r="E39326" s="62"/>
    </row>
    <row r="39327">
      <c r="A39327" s="61"/>
      <c r="B39327" s="61"/>
      <c r="C39327" s="61"/>
      <c r="D39327" s="57"/>
      <c r="E39327" s="62"/>
    </row>
    <row r="39328">
      <c r="A39328" s="61"/>
      <c r="B39328" s="61"/>
      <c r="C39328" s="61"/>
      <c r="D39328" s="57"/>
      <c r="E39328" s="62"/>
    </row>
    <row r="39329">
      <c r="A39329" s="61"/>
      <c r="B39329" s="61"/>
      <c r="C39329" s="61"/>
      <c r="D39329" s="57"/>
      <c r="E39329" s="62"/>
    </row>
    <row r="39330">
      <c r="A39330" s="61"/>
      <c r="B39330" s="61"/>
      <c r="C39330" s="61"/>
      <c r="D39330" s="57"/>
      <c r="E39330" s="62"/>
    </row>
    <row r="39331">
      <c r="A39331" s="61"/>
      <c r="B39331" s="61"/>
      <c r="C39331" s="61"/>
      <c r="D39331" s="57"/>
      <c r="E39331" s="62"/>
    </row>
    <row r="39332">
      <c r="A39332" s="61"/>
      <c r="B39332" s="61"/>
      <c r="C39332" s="61"/>
      <c r="D39332" s="57"/>
      <c r="E39332" s="62"/>
    </row>
    <row r="39333">
      <c r="A39333" s="61"/>
      <c r="B39333" s="61"/>
      <c r="C39333" s="61"/>
      <c r="D39333" s="57"/>
      <c r="E39333" s="62"/>
    </row>
    <row r="39334">
      <c r="A39334" s="61"/>
      <c r="B39334" s="61"/>
      <c r="C39334" s="61"/>
      <c r="D39334" s="57"/>
      <c r="E39334" s="62"/>
    </row>
    <row r="39335">
      <c r="A39335" s="61"/>
      <c r="B39335" s="61"/>
      <c r="C39335" s="61"/>
      <c r="D39335" s="57"/>
      <c r="E39335" s="62"/>
    </row>
    <row r="39336">
      <c r="A39336" s="61"/>
      <c r="B39336" s="61"/>
      <c r="C39336" s="61"/>
      <c r="D39336" s="57"/>
      <c r="E39336" s="62"/>
    </row>
    <row r="39337">
      <c r="A39337" s="61"/>
      <c r="B39337" s="61"/>
      <c r="C39337" s="61"/>
      <c r="D39337" s="57"/>
      <c r="E39337" s="62"/>
    </row>
    <row r="39338">
      <c r="A39338" s="61"/>
      <c r="B39338" s="61"/>
      <c r="C39338" s="61"/>
      <c r="D39338" s="57"/>
      <c r="E39338" s="62"/>
    </row>
    <row r="39339">
      <c r="A39339" s="61"/>
      <c r="B39339" s="61"/>
      <c r="C39339" s="61"/>
      <c r="D39339" s="57"/>
      <c r="E39339" s="62"/>
    </row>
    <row r="39340">
      <c r="A39340" s="61"/>
      <c r="B39340" s="61"/>
      <c r="C39340" s="61"/>
      <c r="D39340" s="57"/>
      <c r="E39340" s="62"/>
    </row>
    <row r="39341">
      <c r="A39341" s="61"/>
      <c r="B39341" s="61"/>
      <c r="C39341" s="61"/>
      <c r="D39341" s="57"/>
      <c r="E39341" s="62"/>
    </row>
    <row r="39342">
      <c r="A39342" s="61"/>
      <c r="B39342" s="61"/>
      <c r="C39342" s="61"/>
      <c r="D39342" s="57"/>
      <c r="E39342" s="62"/>
    </row>
    <row r="39343">
      <c r="A39343" s="61"/>
      <c r="B39343" s="61"/>
      <c r="C39343" s="61"/>
      <c r="D39343" s="57"/>
      <c r="E39343" s="62"/>
    </row>
    <row r="39344">
      <c r="A39344" s="61"/>
      <c r="B39344" s="61"/>
      <c r="C39344" s="61"/>
      <c r="D39344" s="57"/>
      <c r="E39344" s="62"/>
    </row>
    <row r="39345">
      <c r="A39345" s="61"/>
      <c r="B39345" s="61"/>
      <c r="C39345" s="61"/>
      <c r="D39345" s="57"/>
      <c r="E39345" s="62"/>
    </row>
    <row r="39346">
      <c r="A39346" s="61"/>
      <c r="B39346" s="61"/>
      <c r="C39346" s="61"/>
      <c r="D39346" s="57"/>
      <c r="E39346" s="62"/>
    </row>
    <row r="39347">
      <c r="A39347" s="61"/>
      <c r="B39347" s="61"/>
      <c r="C39347" s="61"/>
      <c r="D39347" s="57"/>
      <c r="E39347" s="62"/>
    </row>
    <row r="39348">
      <c r="A39348" s="61"/>
      <c r="B39348" s="61"/>
      <c r="C39348" s="61"/>
      <c r="D39348" s="57"/>
      <c r="E39348" s="62"/>
    </row>
    <row r="39349">
      <c r="A39349" s="61"/>
      <c r="B39349" s="61"/>
      <c r="C39349" s="61"/>
      <c r="D39349" s="57"/>
      <c r="E39349" s="62"/>
    </row>
    <row r="39350">
      <c r="A39350" s="61"/>
      <c r="B39350" s="61"/>
      <c r="C39350" s="61"/>
      <c r="D39350" s="57"/>
      <c r="E39350" s="62"/>
    </row>
    <row r="39351">
      <c r="A39351" s="61"/>
      <c r="B39351" s="61"/>
      <c r="C39351" s="61"/>
      <c r="D39351" s="57"/>
      <c r="E39351" s="62"/>
    </row>
    <row r="39352">
      <c r="A39352" s="61"/>
      <c r="B39352" s="61"/>
      <c r="C39352" s="61"/>
      <c r="D39352" s="57"/>
      <c r="E39352" s="62"/>
    </row>
    <row r="39353">
      <c r="A39353" s="61"/>
      <c r="B39353" s="61"/>
      <c r="C39353" s="61"/>
      <c r="D39353" s="57"/>
      <c r="E39353" s="62"/>
    </row>
    <row r="39354">
      <c r="A39354" s="61"/>
      <c r="B39354" s="61"/>
      <c r="C39354" s="61"/>
      <c r="D39354" s="57"/>
      <c r="E39354" s="62"/>
    </row>
    <row r="39355">
      <c r="A39355" s="61"/>
      <c r="B39355" s="61"/>
      <c r="C39355" s="61"/>
      <c r="D39355" s="57"/>
      <c r="E39355" s="62"/>
    </row>
    <row r="39356">
      <c r="A39356" s="61"/>
      <c r="B39356" s="61"/>
      <c r="C39356" s="61"/>
      <c r="D39356" s="57"/>
      <c r="E39356" s="62"/>
    </row>
    <row r="39357">
      <c r="A39357" s="61"/>
      <c r="B39357" s="61"/>
      <c r="C39357" s="61"/>
      <c r="D39357" s="57"/>
      <c r="E39357" s="62"/>
    </row>
    <row r="39358">
      <c r="A39358" s="61"/>
      <c r="B39358" s="61"/>
      <c r="C39358" s="61"/>
      <c r="D39358" s="57"/>
      <c r="E39358" s="62"/>
    </row>
    <row r="39359">
      <c r="A39359" s="61"/>
      <c r="B39359" s="61"/>
      <c r="C39359" s="61"/>
      <c r="D39359" s="57"/>
      <c r="E39359" s="62"/>
    </row>
    <row r="39360">
      <c r="A39360" s="61"/>
      <c r="B39360" s="61"/>
      <c r="C39360" s="61"/>
      <c r="D39360" s="57"/>
      <c r="E39360" s="62"/>
    </row>
    <row r="39361">
      <c r="A39361" s="61"/>
      <c r="B39361" s="61"/>
      <c r="C39361" s="61"/>
      <c r="D39361" s="57"/>
      <c r="E39361" s="62"/>
    </row>
    <row r="39362">
      <c r="A39362" s="61"/>
      <c r="B39362" s="61"/>
      <c r="C39362" s="61"/>
      <c r="D39362" s="57"/>
      <c r="E39362" s="62"/>
    </row>
    <row r="39363">
      <c r="A39363" s="61"/>
      <c r="B39363" s="61"/>
      <c r="C39363" s="61"/>
      <c r="D39363" s="57"/>
      <c r="E39363" s="62"/>
    </row>
    <row r="39364">
      <c r="A39364" s="61"/>
      <c r="B39364" s="61"/>
      <c r="C39364" s="61"/>
      <c r="D39364" s="57"/>
      <c r="E39364" s="62"/>
    </row>
    <row r="39365">
      <c r="A39365" s="61"/>
      <c r="B39365" s="61"/>
      <c r="C39365" s="61"/>
      <c r="D39365" s="57"/>
      <c r="E39365" s="62"/>
    </row>
    <row r="39366">
      <c r="A39366" s="61"/>
      <c r="B39366" s="61"/>
      <c r="C39366" s="61"/>
      <c r="D39366" s="57"/>
      <c r="E39366" s="62"/>
    </row>
    <row r="39367">
      <c r="A39367" s="61"/>
      <c r="B39367" s="61"/>
      <c r="C39367" s="61"/>
      <c r="D39367" s="57"/>
      <c r="E39367" s="62"/>
    </row>
    <row r="39368">
      <c r="A39368" s="61"/>
      <c r="B39368" s="61"/>
      <c r="C39368" s="61"/>
      <c r="D39368" s="57"/>
      <c r="E39368" s="62"/>
    </row>
    <row r="39369">
      <c r="A39369" s="61"/>
      <c r="B39369" s="61"/>
      <c r="C39369" s="61"/>
      <c r="D39369" s="57"/>
      <c r="E39369" s="62"/>
    </row>
    <row r="39370">
      <c r="A39370" s="61"/>
      <c r="B39370" s="61"/>
      <c r="C39370" s="61"/>
      <c r="D39370" s="57"/>
      <c r="E39370" s="62"/>
    </row>
    <row r="39371">
      <c r="A39371" s="61"/>
      <c r="B39371" s="61"/>
      <c r="C39371" s="61"/>
      <c r="D39371" s="57"/>
      <c r="E39371" s="62"/>
    </row>
    <row r="39372">
      <c r="A39372" s="61"/>
      <c r="B39372" s="61"/>
      <c r="C39372" s="61"/>
      <c r="D39372" s="57"/>
      <c r="E39372" s="62"/>
    </row>
    <row r="39373">
      <c r="A39373" s="61"/>
      <c r="B39373" s="61"/>
      <c r="C39373" s="61"/>
      <c r="D39373" s="57"/>
      <c r="E39373" s="62"/>
    </row>
    <row r="39374">
      <c r="A39374" s="61"/>
      <c r="B39374" s="61"/>
      <c r="C39374" s="61"/>
      <c r="D39374" s="57"/>
      <c r="E39374" s="62"/>
    </row>
    <row r="39375">
      <c r="A39375" s="61"/>
      <c r="B39375" s="61"/>
      <c r="C39375" s="61"/>
      <c r="D39375" s="57"/>
      <c r="E39375" s="62"/>
    </row>
    <row r="39376">
      <c r="A39376" s="61"/>
      <c r="B39376" s="61"/>
      <c r="C39376" s="61"/>
      <c r="D39376" s="57"/>
      <c r="E39376" s="62"/>
    </row>
    <row r="39377">
      <c r="A39377" s="61"/>
      <c r="B39377" s="61"/>
      <c r="C39377" s="61"/>
      <c r="D39377" s="57"/>
      <c r="E39377" s="62"/>
    </row>
    <row r="39378">
      <c r="A39378" s="61"/>
      <c r="B39378" s="61"/>
      <c r="C39378" s="61"/>
      <c r="D39378" s="57"/>
      <c r="E39378" s="62"/>
    </row>
    <row r="39379">
      <c r="A39379" s="61"/>
      <c r="B39379" s="61"/>
      <c r="C39379" s="61"/>
      <c r="D39379" s="57"/>
      <c r="E39379" s="62"/>
    </row>
    <row r="39380">
      <c r="A39380" s="61"/>
      <c r="B39380" s="61"/>
      <c r="C39380" s="61"/>
      <c r="D39380" s="57"/>
      <c r="E39380" s="62"/>
    </row>
    <row r="39381">
      <c r="A39381" s="61"/>
      <c r="B39381" s="61"/>
      <c r="C39381" s="61"/>
      <c r="D39381" s="57"/>
      <c r="E39381" s="62"/>
    </row>
    <row r="39382">
      <c r="A39382" s="61"/>
      <c r="B39382" s="61"/>
      <c r="C39382" s="61"/>
      <c r="D39382" s="57"/>
      <c r="E39382" s="62"/>
    </row>
    <row r="39383">
      <c r="A39383" s="61"/>
      <c r="B39383" s="61"/>
      <c r="C39383" s="61"/>
      <c r="D39383" s="57"/>
      <c r="E39383" s="62"/>
    </row>
    <row r="39384">
      <c r="A39384" s="61"/>
      <c r="B39384" s="61"/>
      <c r="C39384" s="61"/>
      <c r="D39384" s="57"/>
      <c r="E39384" s="62"/>
    </row>
    <row r="39385">
      <c r="A39385" s="61"/>
      <c r="B39385" s="61"/>
      <c r="C39385" s="61"/>
      <c r="D39385" s="57"/>
      <c r="E39385" s="62"/>
    </row>
    <row r="39386">
      <c r="A39386" s="61"/>
      <c r="B39386" s="61"/>
      <c r="C39386" s="61"/>
      <c r="D39386" s="57"/>
      <c r="E39386" s="62"/>
    </row>
    <row r="39387">
      <c r="A39387" s="61"/>
      <c r="B39387" s="61"/>
      <c r="C39387" s="61"/>
      <c r="D39387" s="57"/>
      <c r="E39387" s="62"/>
    </row>
    <row r="39388">
      <c r="A39388" s="61"/>
      <c r="B39388" s="61"/>
      <c r="C39388" s="61"/>
      <c r="D39388" s="57"/>
      <c r="E39388" s="62"/>
    </row>
    <row r="39389">
      <c r="A39389" s="61"/>
      <c r="B39389" s="61"/>
      <c r="C39389" s="61"/>
      <c r="D39389" s="57"/>
      <c r="E39389" s="62"/>
    </row>
    <row r="39390">
      <c r="A39390" s="61"/>
      <c r="B39390" s="61"/>
      <c r="C39390" s="61"/>
      <c r="D39390" s="57"/>
      <c r="E39390" s="62"/>
    </row>
    <row r="39391">
      <c r="A39391" s="61"/>
      <c r="B39391" s="61"/>
      <c r="C39391" s="61"/>
      <c r="D39391" s="57"/>
      <c r="E39391" s="62"/>
    </row>
    <row r="39392">
      <c r="A39392" s="61"/>
      <c r="B39392" s="61"/>
      <c r="C39392" s="61"/>
      <c r="D39392" s="57"/>
      <c r="E39392" s="62"/>
    </row>
    <row r="39393">
      <c r="A39393" s="61"/>
      <c r="B39393" s="61"/>
      <c r="C39393" s="61"/>
      <c r="D39393" s="57"/>
      <c r="E39393" s="62"/>
    </row>
    <row r="39394">
      <c r="A39394" s="61"/>
      <c r="B39394" s="61"/>
      <c r="C39394" s="61"/>
      <c r="D39394" s="57"/>
      <c r="E39394" s="62"/>
    </row>
    <row r="39395">
      <c r="A39395" s="61"/>
      <c r="B39395" s="61"/>
      <c r="C39395" s="61"/>
      <c r="D39395" s="57"/>
      <c r="E39395" s="62"/>
    </row>
    <row r="39396">
      <c r="A39396" s="61"/>
      <c r="B39396" s="61"/>
      <c r="C39396" s="61"/>
      <c r="D39396" s="57"/>
      <c r="E39396" s="62"/>
    </row>
    <row r="39397">
      <c r="A39397" s="61"/>
      <c r="B39397" s="61"/>
      <c r="C39397" s="61"/>
      <c r="D39397" s="57"/>
      <c r="E39397" s="62"/>
    </row>
    <row r="39398">
      <c r="A39398" s="61"/>
      <c r="B39398" s="61"/>
      <c r="C39398" s="61"/>
      <c r="D39398" s="57"/>
      <c r="E39398" s="62"/>
    </row>
    <row r="39399">
      <c r="A39399" s="61"/>
      <c r="B39399" s="61"/>
      <c r="C39399" s="61"/>
      <c r="D39399" s="57"/>
      <c r="E39399" s="62"/>
    </row>
    <row r="39400">
      <c r="A39400" s="61"/>
      <c r="B39400" s="61"/>
      <c r="C39400" s="61"/>
      <c r="D39400" s="57"/>
      <c r="E39400" s="62"/>
    </row>
    <row r="39401">
      <c r="A39401" s="61"/>
      <c r="B39401" s="61"/>
      <c r="C39401" s="61"/>
      <c r="D39401" s="57"/>
      <c r="E39401" s="62"/>
    </row>
    <row r="39402">
      <c r="A39402" s="61"/>
      <c r="B39402" s="61"/>
      <c r="C39402" s="61"/>
      <c r="D39402" s="57"/>
      <c r="E39402" s="62"/>
    </row>
    <row r="39403">
      <c r="A39403" s="61"/>
      <c r="B39403" s="61"/>
      <c r="C39403" s="61"/>
      <c r="D39403" s="57"/>
      <c r="E39403" s="62"/>
    </row>
    <row r="39404">
      <c r="A39404" s="61"/>
      <c r="B39404" s="61"/>
      <c r="C39404" s="61"/>
      <c r="D39404" s="57"/>
      <c r="E39404" s="62"/>
    </row>
    <row r="39405">
      <c r="A39405" s="61"/>
      <c r="B39405" s="61"/>
      <c r="C39405" s="61"/>
      <c r="D39405" s="57"/>
      <c r="E39405" s="62"/>
    </row>
    <row r="39406">
      <c r="A39406" s="61"/>
      <c r="B39406" s="61"/>
      <c r="C39406" s="61"/>
      <c r="D39406" s="57"/>
      <c r="E39406" s="62"/>
    </row>
    <row r="39407">
      <c r="A39407" s="61"/>
      <c r="B39407" s="61"/>
      <c r="C39407" s="61"/>
      <c r="D39407" s="57"/>
      <c r="E39407" s="62"/>
    </row>
    <row r="39408">
      <c r="A39408" s="61"/>
      <c r="B39408" s="61"/>
      <c r="C39408" s="61"/>
      <c r="D39408" s="57"/>
      <c r="E39408" s="62"/>
    </row>
    <row r="39409">
      <c r="A39409" s="61"/>
      <c r="B39409" s="61"/>
      <c r="C39409" s="61"/>
      <c r="D39409" s="57"/>
      <c r="E39409" s="62"/>
    </row>
    <row r="39410">
      <c r="A39410" s="61"/>
      <c r="B39410" s="61"/>
      <c r="C39410" s="61"/>
      <c r="D39410" s="57"/>
      <c r="E39410" s="62"/>
    </row>
    <row r="39411">
      <c r="A39411" s="61"/>
      <c r="B39411" s="61"/>
      <c r="C39411" s="61"/>
      <c r="D39411" s="57"/>
      <c r="E39411" s="62"/>
    </row>
    <row r="39412">
      <c r="A39412" s="61"/>
      <c r="B39412" s="61"/>
      <c r="C39412" s="61"/>
      <c r="D39412" s="57"/>
      <c r="E39412" s="62"/>
    </row>
    <row r="39413">
      <c r="A39413" s="61"/>
      <c r="B39413" s="61"/>
      <c r="C39413" s="61"/>
      <c r="D39413" s="57"/>
      <c r="E39413" s="62"/>
    </row>
    <row r="39414">
      <c r="A39414" s="61"/>
      <c r="B39414" s="61"/>
      <c r="C39414" s="61"/>
      <c r="D39414" s="57"/>
      <c r="E39414" s="62"/>
    </row>
    <row r="39415">
      <c r="A39415" s="61"/>
      <c r="B39415" s="61"/>
      <c r="C39415" s="61"/>
      <c r="D39415" s="57"/>
      <c r="E39415" s="62"/>
    </row>
    <row r="39416">
      <c r="A39416" s="61"/>
      <c r="B39416" s="61"/>
      <c r="C39416" s="61"/>
      <c r="D39416" s="57"/>
      <c r="E39416" s="62"/>
    </row>
    <row r="39417">
      <c r="A39417" s="61"/>
      <c r="B39417" s="61"/>
      <c r="C39417" s="61"/>
      <c r="D39417" s="57"/>
      <c r="E39417" s="62"/>
    </row>
    <row r="39418">
      <c r="A39418" s="61"/>
      <c r="B39418" s="61"/>
      <c r="C39418" s="61"/>
      <c r="D39418" s="57"/>
      <c r="E39418" s="62"/>
    </row>
    <row r="39419">
      <c r="A39419" s="61"/>
      <c r="B39419" s="61"/>
      <c r="C39419" s="61"/>
      <c r="D39419" s="57"/>
      <c r="E39419" s="62"/>
    </row>
    <row r="39420">
      <c r="A39420" s="61"/>
      <c r="B39420" s="61"/>
      <c r="C39420" s="61"/>
      <c r="D39420" s="57"/>
      <c r="E39420" s="62"/>
    </row>
    <row r="39421">
      <c r="A39421" s="61"/>
      <c r="B39421" s="61"/>
      <c r="C39421" s="61"/>
      <c r="D39421" s="57"/>
      <c r="E39421" s="62"/>
    </row>
    <row r="39422">
      <c r="A39422" s="61"/>
      <c r="B39422" s="61"/>
      <c r="C39422" s="61"/>
      <c r="D39422" s="57"/>
      <c r="E39422" s="62"/>
    </row>
    <row r="39423">
      <c r="A39423" s="61"/>
      <c r="B39423" s="61"/>
      <c r="C39423" s="61"/>
      <c r="D39423" s="57"/>
      <c r="E39423" s="62"/>
    </row>
    <row r="39424">
      <c r="A39424" s="61"/>
      <c r="B39424" s="61"/>
      <c r="C39424" s="61"/>
      <c r="D39424" s="57"/>
      <c r="E39424" s="62"/>
    </row>
    <row r="39425">
      <c r="A39425" s="61"/>
      <c r="B39425" s="61"/>
      <c r="C39425" s="61"/>
      <c r="D39425" s="57"/>
      <c r="E39425" s="62"/>
    </row>
    <row r="39426">
      <c r="A39426" s="61"/>
      <c r="B39426" s="61"/>
      <c r="C39426" s="61"/>
      <c r="D39426" s="57"/>
      <c r="E39426" s="62"/>
    </row>
    <row r="39427">
      <c r="A39427" s="61"/>
      <c r="B39427" s="61"/>
      <c r="C39427" s="61"/>
      <c r="D39427" s="57"/>
      <c r="E39427" s="62"/>
    </row>
    <row r="39428">
      <c r="A39428" s="61"/>
      <c r="B39428" s="61"/>
      <c r="C39428" s="61"/>
      <c r="D39428" s="57"/>
      <c r="E39428" s="62"/>
    </row>
    <row r="39429">
      <c r="A39429" s="61"/>
      <c r="B39429" s="61"/>
      <c r="C39429" s="61"/>
      <c r="D39429" s="57"/>
      <c r="E39429" s="62"/>
    </row>
    <row r="39430">
      <c r="A39430" s="61"/>
      <c r="B39430" s="61"/>
      <c r="C39430" s="61"/>
      <c r="D39430" s="57"/>
      <c r="E39430" s="62"/>
    </row>
    <row r="39431">
      <c r="A39431" s="61"/>
      <c r="B39431" s="61"/>
      <c r="C39431" s="61"/>
      <c r="D39431" s="57"/>
      <c r="E39431" s="62"/>
    </row>
    <row r="39432">
      <c r="A39432" s="61"/>
      <c r="B39432" s="61"/>
      <c r="C39432" s="61"/>
      <c r="D39432" s="57"/>
      <c r="E39432" s="62"/>
    </row>
    <row r="39433">
      <c r="A39433" s="61"/>
      <c r="B39433" s="61"/>
      <c r="C39433" s="61"/>
      <c r="D39433" s="57"/>
      <c r="E39433" s="62"/>
    </row>
    <row r="39434">
      <c r="A39434" s="61"/>
      <c r="B39434" s="61"/>
      <c r="C39434" s="61"/>
      <c r="D39434" s="57"/>
      <c r="E39434" s="62"/>
    </row>
    <row r="39435">
      <c r="A39435" s="61"/>
      <c r="B39435" s="61"/>
      <c r="C39435" s="61"/>
      <c r="D39435" s="57"/>
      <c r="E39435" s="62"/>
    </row>
    <row r="39436">
      <c r="A39436" s="61"/>
      <c r="B39436" s="61"/>
      <c r="C39436" s="61"/>
      <c r="D39436" s="57"/>
      <c r="E39436" s="62"/>
    </row>
    <row r="39437">
      <c r="A39437" s="61"/>
      <c r="B39437" s="61"/>
      <c r="C39437" s="61"/>
      <c r="D39437" s="57"/>
      <c r="E39437" s="62"/>
    </row>
    <row r="39438">
      <c r="A39438" s="61"/>
      <c r="B39438" s="61"/>
      <c r="C39438" s="61"/>
      <c r="D39438" s="57"/>
      <c r="E39438" s="62"/>
    </row>
    <row r="39439">
      <c r="A39439" s="61"/>
      <c r="B39439" s="61"/>
      <c r="C39439" s="61"/>
      <c r="D39439" s="57"/>
      <c r="E39439" s="62"/>
    </row>
    <row r="39440">
      <c r="A39440" s="61"/>
      <c r="B39440" s="61"/>
      <c r="C39440" s="61"/>
      <c r="D39440" s="57"/>
      <c r="E39440" s="62"/>
    </row>
    <row r="39441">
      <c r="A39441" s="61"/>
      <c r="B39441" s="61"/>
      <c r="C39441" s="61"/>
      <c r="D39441" s="57"/>
      <c r="E39441" s="62"/>
    </row>
    <row r="39442">
      <c r="A39442" s="61"/>
      <c r="B39442" s="61"/>
      <c r="C39442" s="61"/>
      <c r="D39442" s="57"/>
      <c r="E39442" s="62"/>
    </row>
    <row r="39443">
      <c r="A39443" s="61"/>
      <c r="B39443" s="61"/>
      <c r="C39443" s="61"/>
      <c r="D39443" s="57"/>
      <c r="E39443" s="62"/>
    </row>
    <row r="39444">
      <c r="A39444" s="61"/>
      <c r="B39444" s="61"/>
      <c r="C39444" s="61"/>
      <c r="D39444" s="57"/>
      <c r="E39444" s="62"/>
    </row>
    <row r="39445">
      <c r="A39445" s="61"/>
      <c r="B39445" s="61"/>
      <c r="C39445" s="61"/>
      <c r="D39445" s="57"/>
      <c r="E39445" s="62"/>
    </row>
    <row r="39446">
      <c r="A39446" s="61"/>
      <c r="B39446" s="61"/>
      <c r="C39446" s="61"/>
      <c r="D39446" s="57"/>
      <c r="E39446" s="62"/>
    </row>
    <row r="39447">
      <c r="A39447" s="61"/>
      <c r="B39447" s="61"/>
      <c r="C39447" s="61"/>
      <c r="D39447" s="57"/>
      <c r="E39447" s="62"/>
    </row>
    <row r="39448">
      <c r="A39448" s="61"/>
      <c r="B39448" s="61"/>
      <c r="C39448" s="61"/>
      <c r="D39448" s="57"/>
      <c r="E39448" s="62"/>
    </row>
    <row r="39449">
      <c r="A39449" s="61"/>
      <c r="B39449" s="61"/>
      <c r="C39449" s="61"/>
      <c r="D39449" s="57"/>
      <c r="E39449" s="62"/>
    </row>
    <row r="39450">
      <c r="A39450" s="61"/>
      <c r="B39450" s="61"/>
      <c r="C39450" s="61"/>
      <c r="D39450" s="57"/>
      <c r="E39450" s="62"/>
    </row>
    <row r="39451">
      <c r="A39451" s="61"/>
      <c r="B39451" s="61"/>
      <c r="C39451" s="61"/>
      <c r="D39451" s="57"/>
      <c r="E39451" s="62"/>
    </row>
    <row r="39452">
      <c r="A39452" s="61"/>
      <c r="B39452" s="61"/>
      <c r="C39452" s="61"/>
      <c r="D39452" s="57"/>
      <c r="E39452" s="62"/>
    </row>
    <row r="39453">
      <c r="A39453" s="61"/>
      <c r="B39453" s="61"/>
      <c r="C39453" s="61"/>
      <c r="D39453" s="57"/>
      <c r="E39453" s="62"/>
    </row>
    <row r="39454">
      <c r="A39454" s="61"/>
      <c r="B39454" s="61"/>
      <c r="C39454" s="61"/>
      <c r="D39454" s="57"/>
      <c r="E39454" s="62"/>
    </row>
    <row r="39455">
      <c r="A39455" s="61"/>
      <c r="B39455" s="61"/>
      <c r="C39455" s="61"/>
      <c r="D39455" s="57"/>
      <c r="E39455" s="62"/>
    </row>
    <row r="39456">
      <c r="A39456" s="61"/>
      <c r="B39456" s="61"/>
      <c r="C39456" s="61"/>
      <c r="D39456" s="57"/>
      <c r="E39456" s="62"/>
    </row>
    <row r="39457">
      <c r="A39457" s="61"/>
      <c r="B39457" s="61"/>
      <c r="C39457" s="61"/>
      <c r="D39457" s="57"/>
      <c r="E39457" s="62"/>
    </row>
    <row r="39458">
      <c r="A39458" s="61"/>
      <c r="B39458" s="61"/>
      <c r="C39458" s="61"/>
      <c r="D39458" s="57"/>
      <c r="E39458" s="62"/>
    </row>
    <row r="39459">
      <c r="A39459" s="61"/>
      <c r="B39459" s="61"/>
      <c r="C39459" s="61"/>
      <c r="D39459" s="57"/>
      <c r="E39459" s="62"/>
    </row>
    <row r="39460">
      <c r="A39460" s="61"/>
      <c r="B39460" s="61"/>
      <c r="C39460" s="61"/>
      <c r="D39460" s="57"/>
      <c r="E39460" s="62"/>
    </row>
    <row r="39461">
      <c r="A39461" s="61"/>
      <c r="B39461" s="61"/>
      <c r="C39461" s="61"/>
      <c r="D39461" s="57"/>
      <c r="E39461" s="62"/>
    </row>
    <row r="39462">
      <c r="A39462" s="61"/>
      <c r="B39462" s="61"/>
      <c r="C39462" s="61"/>
      <c r="D39462" s="57"/>
      <c r="E39462" s="62"/>
    </row>
    <row r="39463">
      <c r="A39463" s="61"/>
      <c r="B39463" s="61"/>
      <c r="C39463" s="61"/>
      <c r="D39463" s="57"/>
      <c r="E39463" s="62"/>
    </row>
    <row r="39464">
      <c r="A39464" s="61"/>
      <c r="B39464" s="61"/>
      <c r="C39464" s="61"/>
      <c r="D39464" s="57"/>
      <c r="E39464" s="62"/>
    </row>
    <row r="39465">
      <c r="A39465" s="61"/>
      <c r="B39465" s="61"/>
      <c r="C39465" s="61"/>
      <c r="D39465" s="57"/>
      <c r="E39465" s="62"/>
    </row>
    <row r="39466">
      <c r="A39466" s="61"/>
      <c r="B39466" s="61"/>
      <c r="C39466" s="61"/>
      <c r="D39466" s="57"/>
      <c r="E39466" s="62"/>
    </row>
    <row r="39467">
      <c r="A39467" s="61"/>
      <c r="B39467" s="61"/>
      <c r="C39467" s="61"/>
      <c r="D39467" s="57"/>
      <c r="E39467" s="62"/>
    </row>
    <row r="39468">
      <c r="A39468" s="61"/>
      <c r="B39468" s="61"/>
      <c r="C39468" s="61"/>
      <c r="D39468" s="57"/>
      <c r="E39468" s="62"/>
    </row>
    <row r="39469">
      <c r="A39469" s="61"/>
      <c r="B39469" s="61"/>
      <c r="C39469" s="61"/>
      <c r="D39469" s="57"/>
      <c r="E39469" s="62"/>
    </row>
    <row r="39470">
      <c r="A39470" s="61"/>
      <c r="B39470" s="61"/>
      <c r="C39470" s="61"/>
      <c r="D39470" s="57"/>
      <c r="E39470" s="62"/>
    </row>
    <row r="39471">
      <c r="A39471" s="61"/>
      <c r="B39471" s="61"/>
      <c r="C39471" s="61"/>
      <c r="D39471" s="57"/>
      <c r="E39471" s="62"/>
    </row>
    <row r="39472">
      <c r="A39472" s="61"/>
      <c r="B39472" s="61"/>
      <c r="C39472" s="61"/>
      <c r="D39472" s="57"/>
      <c r="E39472" s="62"/>
    </row>
    <row r="39473">
      <c r="A39473" s="61"/>
      <c r="B39473" s="61"/>
      <c r="C39473" s="61"/>
      <c r="D39473" s="57"/>
      <c r="E39473" s="62"/>
    </row>
    <row r="39474">
      <c r="A39474" s="61"/>
      <c r="B39474" s="61"/>
      <c r="C39474" s="61"/>
      <c r="D39474" s="57"/>
      <c r="E39474" s="62"/>
    </row>
    <row r="39475">
      <c r="A39475" s="61"/>
      <c r="B39475" s="61"/>
      <c r="C39475" s="61"/>
      <c r="D39475" s="57"/>
      <c r="E39475" s="62"/>
    </row>
    <row r="39476">
      <c r="A39476" s="61"/>
      <c r="B39476" s="61"/>
      <c r="C39476" s="61"/>
      <c r="D39476" s="57"/>
      <c r="E39476" s="62"/>
    </row>
    <row r="39477">
      <c r="A39477" s="61"/>
      <c r="B39477" s="61"/>
      <c r="C39477" s="61"/>
      <c r="D39477" s="57"/>
      <c r="E39477" s="62"/>
    </row>
    <row r="39478">
      <c r="A39478" s="61"/>
      <c r="B39478" s="61"/>
      <c r="C39478" s="61"/>
      <c r="D39478" s="57"/>
      <c r="E39478" s="62"/>
    </row>
    <row r="39479">
      <c r="A39479" s="61"/>
      <c r="B39479" s="61"/>
      <c r="C39479" s="61"/>
      <c r="D39479" s="57"/>
      <c r="E39479" s="62"/>
    </row>
    <row r="39480">
      <c r="A39480" s="61"/>
      <c r="B39480" s="61"/>
      <c r="C39480" s="61"/>
      <c r="D39480" s="57"/>
      <c r="E39480" s="62"/>
    </row>
    <row r="39481">
      <c r="A39481" s="61"/>
      <c r="B39481" s="61"/>
      <c r="C39481" s="61"/>
      <c r="D39481" s="57"/>
      <c r="E39481" s="62"/>
    </row>
    <row r="39482">
      <c r="A39482" s="61"/>
      <c r="B39482" s="61"/>
      <c r="C39482" s="61"/>
      <c r="D39482" s="57"/>
      <c r="E39482" s="62"/>
    </row>
    <row r="39483">
      <c r="A39483" s="61"/>
      <c r="B39483" s="61"/>
      <c r="C39483" s="61"/>
      <c r="D39483" s="57"/>
      <c r="E39483" s="62"/>
    </row>
    <row r="39484">
      <c r="A39484" s="61"/>
      <c r="B39484" s="61"/>
      <c r="C39484" s="61"/>
      <c r="D39484" s="57"/>
      <c r="E39484" s="62"/>
    </row>
    <row r="39485">
      <c r="A39485" s="61"/>
      <c r="B39485" s="61"/>
      <c r="C39485" s="61"/>
      <c r="D39485" s="57"/>
      <c r="E39485" s="62"/>
    </row>
    <row r="39486">
      <c r="A39486" s="61"/>
      <c r="B39486" s="61"/>
      <c r="C39486" s="61"/>
      <c r="D39486" s="57"/>
      <c r="E39486" s="62"/>
    </row>
    <row r="39487">
      <c r="A39487" s="61"/>
      <c r="B39487" s="61"/>
      <c r="C39487" s="61"/>
      <c r="D39487" s="57"/>
      <c r="E39487" s="62"/>
    </row>
    <row r="39488">
      <c r="A39488" s="61"/>
      <c r="B39488" s="61"/>
      <c r="C39488" s="61"/>
      <c r="D39488" s="57"/>
      <c r="E39488" s="62"/>
    </row>
    <row r="39489">
      <c r="A39489" s="61"/>
      <c r="B39489" s="61"/>
      <c r="C39489" s="61"/>
      <c r="D39489" s="57"/>
      <c r="E39489" s="62"/>
    </row>
    <row r="39490">
      <c r="A39490" s="61"/>
      <c r="B39490" s="61"/>
      <c r="C39490" s="61"/>
      <c r="D39490" s="57"/>
      <c r="E39490" s="62"/>
    </row>
    <row r="39491">
      <c r="A39491" s="61"/>
      <c r="B39491" s="61"/>
      <c r="C39491" s="61"/>
      <c r="D39491" s="57"/>
      <c r="E39491" s="62"/>
    </row>
    <row r="39492">
      <c r="A39492" s="61"/>
      <c r="B39492" s="61"/>
      <c r="C39492" s="61"/>
      <c r="D39492" s="57"/>
      <c r="E39492" s="62"/>
    </row>
    <row r="39493">
      <c r="A39493" s="61"/>
      <c r="B39493" s="61"/>
      <c r="C39493" s="61"/>
      <c r="D39493" s="57"/>
      <c r="E39493" s="62"/>
    </row>
    <row r="39494">
      <c r="A39494" s="61"/>
      <c r="B39494" s="61"/>
      <c r="C39494" s="61"/>
      <c r="D39494" s="57"/>
      <c r="E39494" s="62"/>
    </row>
    <row r="39495">
      <c r="A39495" s="61"/>
      <c r="B39495" s="61"/>
      <c r="C39495" s="61"/>
      <c r="D39495" s="57"/>
      <c r="E39495" s="62"/>
    </row>
    <row r="39496">
      <c r="A39496" s="61"/>
      <c r="B39496" s="61"/>
      <c r="C39496" s="61"/>
      <c r="D39496" s="57"/>
      <c r="E39496" s="62"/>
    </row>
    <row r="39497">
      <c r="A39497" s="61"/>
      <c r="B39497" s="61"/>
      <c r="C39497" s="61"/>
      <c r="D39497" s="57"/>
      <c r="E39497" s="62"/>
    </row>
    <row r="39498">
      <c r="A39498" s="61"/>
      <c r="B39498" s="61"/>
      <c r="C39498" s="61"/>
      <c r="D39498" s="57"/>
      <c r="E39498" s="62"/>
    </row>
    <row r="39499">
      <c r="A39499" s="61"/>
      <c r="B39499" s="61"/>
      <c r="C39499" s="61"/>
      <c r="D39499" s="57"/>
      <c r="E39499" s="62"/>
    </row>
    <row r="39500">
      <c r="A39500" s="61"/>
      <c r="B39500" s="61"/>
      <c r="C39500" s="61"/>
      <c r="D39500" s="57"/>
      <c r="E39500" s="62"/>
    </row>
    <row r="39501">
      <c r="A39501" s="61"/>
      <c r="B39501" s="61"/>
      <c r="C39501" s="61"/>
      <c r="D39501" s="57"/>
      <c r="E39501" s="62"/>
    </row>
    <row r="39502">
      <c r="A39502" s="61"/>
      <c r="B39502" s="61"/>
      <c r="C39502" s="61"/>
      <c r="D39502" s="57"/>
      <c r="E39502" s="62"/>
    </row>
    <row r="39503">
      <c r="A39503" s="61"/>
      <c r="B39503" s="61"/>
      <c r="C39503" s="61"/>
      <c r="D39503" s="57"/>
      <c r="E39503" s="62"/>
    </row>
    <row r="39504">
      <c r="A39504" s="61"/>
      <c r="B39504" s="61"/>
      <c r="C39504" s="61"/>
      <c r="D39504" s="57"/>
      <c r="E39504" s="62"/>
    </row>
    <row r="39505">
      <c r="A39505" s="61"/>
      <c r="B39505" s="61"/>
      <c r="C39505" s="61"/>
      <c r="D39505" s="57"/>
      <c r="E39505" s="62"/>
    </row>
    <row r="39506">
      <c r="A39506" s="61"/>
      <c r="B39506" s="61"/>
      <c r="C39506" s="61"/>
      <c r="D39506" s="57"/>
      <c r="E39506" s="62"/>
    </row>
    <row r="39507">
      <c r="A39507" s="61"/>
      <c r="B39507" s="61"/>
      <c r="C39507" s="61"/>
      <c r="D39507" s="57"/>
      <c r="E39507" s="62"/>
    </row>
    <row r="39508">
      <c r="A39508" s="61"/>
      <c r="B39508" s="61"/>
      <c r="C39508" s="61"/>
      <c r="D39508" s="57"/>
      <c r="E39508" s="62"/>
    </row>
    <row r="39509">
      <c r="A39509" s="61"/>
      <c r="B39509" s="61"/>
      <c r="C39509" s="61"/>
      <c r="D39509" s="57"/>
      <c r="E39509" s="62"/>
    </row>
    <row r="39510">
      <c r="A39510" s="61"/>
      <c r="B39510" s="61"/>
      <c r="C39510" s="61"/>
      <c r="D39510" s="57"/>
      <c r="E39510" s="62"/>
    </row>
    <row r="39511">
      <c r="A39511" s="61"/>
      <c r="B39511" s="61"/>
      <c r="C39511" s="61"/>
      <c r="D39511" s="57"/>
      <c r="E39511" s="62"/>
    </row>
    <row r="39512">
      <c r="A39512" s="61"/>
      <c r="B39512" s="61"/>
      <c r="C39512" s="61"/>
      <c r="D39512" s="57"/>
      <c r="E39512" s="62"/>
    </row>
    <row r="39513">
      <c r="A39513" s="61"/>
      <c r="B39513" s="61"/>
      <c r="C39513" s="61"/>
      <c r="D39513" s="57"/>
      <c r="E39513" s="62"/>
    </row>
    <row r="39514">
      <c r="A39514" s="61"/>
      <c r="B39514" s="61"/>
      <c r="C39514" s="61"/>
      <c r="D39514" s="57"/>
      <c r="E39514" s="62"/>
    </row>
    <row r="39515">
      <c r="A39515" s="61"/>
      <c r="B39515" s="61"/>
      <c r="C39515" s="61"/>
      <c r="D39515" s="57"/>
      <c r="E39515" s="62"/>
    </row>
    <row r="39516">
      <c r="A39516" s="61"/>
      <c r="B39516" s="61"/>
      <c r="C39516" s="61"/>
      <c r="D39516" s="57"/>
      <c r="E39516" s="62"/>
    </row>
    <row r="39517">
      <c r="A39517" s="61"/>
      <c r="B39517" s="61"/>
      <c r="C39517" s="61"/>
      <c r="D39517" s="57"/>
      <c r="E39517" s="62"/>
    </row>
    <row r="39518">
      <c r="A39518" s="61"/>
      <c r="B39518" s="61"/>
      <c r="C39518" s="61"/>
      <c r="D39518" s="57"/>
      <c r="E39518" s="62"/>
    </row>
    <row r="39519">
      <c r="A39519" s="61"/>
      <c r="B39519" s="61"/>
      <c r="C39519" s="61"/>
      <c r="D39519" s="57"/>
      <c r="E39519" s="62"/>
    </row>
    <row r="39520">
      <c r="A39520" s="61"/>
      <c r="B39520" s="61"/>
      <c r="C39520" s="61"/>
      <c r="D39520" s="57"/>
      <c r="E39520" s="62"/>
    </row>
    <row r="39521">
      <c r="A39521" s="61"/>
      <c r="B39521" s="61"/>
      <c r="C39521" s="61"/>
      <c r="D39521" s="57"/>
      <c r="E39521" s="62"/>
    </row>
    <row r="39522">
      <c r="A39522" s="61"/>
      <c r="B39522" s="61"/>
      <c r="C39522" s="61"/>
      <c r="D39522" s="57"/>
      <c r="E39522" s="62"/>
    </row>
    <row r="39523">
      <c r="A39523" s="61"/>
      <c r="B39523" s="61"/>
      <c r="C39523" s="61"/>
      <c r="D39523" s="57"/>
      <c r="E39523" s="62"/>
    </row>
    <row r="39524">
      <c r="A39524" s="61"/>
      <c r="B39524" s="61"/>
      <c r="C39524" s="61"/>
      <c r="D39524" s="57"/>
      <c r="E39524" s="62"/>
    </row>
    <row r="39525">
      <c r="A39525" s="61"/>
      <c r="B39525" s="61"/>
      <c r="C39525" s="61"/>
      <c r="D39525" s="57"/>
      <c r="E39525" s="62"/>
    </row>
    <row r="39526">
      <c r="A39526" s="61"/>
      <c r="B39526" s="61"/>
      <c r="C39526" s="61"/>
      <c r="D39526" s="57"/>
      <c r="E39526" s="62"/>
    </row>
    <row r="39527">
      <c r="A39527" s="61"/>
      <c r="B39527" s="61"/>
      <c r="C39527" s="61"/>
      <c r="D39527" s="57"/>
      <c r="E39527" s="62"/>
    </row>
    <row r="39528">
      <c r="A39528" s="61"/>
      <c r="B39528" s="61"/>
      <c r="C39528" s="61"/>
      <c r="D39528" s="57"/>
      <c r="E39528" s="62"/>
    </row>
    <row r="39529">
      <c r="A39529" s="61"/>
      <c r="B39529" s="61"/>
      <c r="C39529" s="61"/>
      <c r="D39529" s="57"/>
      <c r="E39529" s="62"/>
    </row>
    <row r="39530">
      <c r="A39530" s="61"/>
      <c r="B39530" s="61"/>
      <c r="C39530" s="61"/>
      <c r="D39530" s="57"/>
      <c r="E39530" s="62"/>
    </row>
    <row r="39531">
      <c r="A39531" s="61"/>
      <c r="B39531" s="61"/>
      <c r="C39531" s="61"/>
      <c r="D39531" s="57"/>
      <c r="E39531" s="62"/>
    </row>
    <row r="39532">
      <c r="A39532" s="61"/>
      <c r="B39532" s="61"/>
      <c r="C39532" s="61"/>
      <c r="D39532" s="57"/>
      <c r="E39532" s="62"/>
    </row>
    <row r="39533">
      <c r="A39533" s="61"/>
      <c r="B39533" s="61"/>
      <c r="C39533" s="61"/>
      <c r="D39533" s="57"/>
      <c r="E39533" s="62"/>
    </row>
    <row r="39534">
      <c r="A39534" s="61"/>
      <c r="B39534" s="61"/>
      <c r="C39534" s="61"/>
      <c r="D39534" s="57"/>
      <c r="E39534" s="62"/>
    </row>
    <row r="39535">
      <c r="A39535" s="61"/>
      <c r="B39535" s="61"/>
      <c r="C39535" s="61"/>
      <c r="D39535" s="57"/>
      <c r="E39535" s="62"/>
    </row>
    <row r="39536">
      <c r="A39536" s="61"/>
      <c r="B39536" s="61"/>
      <c r="C39536" s="61"/>
      <c r="D39536" s="57"/>
      <c r="E39536" s="62"/>
    </row>
    <row r="39537">
      <c r="A39537" s="61"/>
      <c r="B39537" s="61"/>
      <c r="C39537" s="61"/>
      <c r="D39537" s="57"/>
      <c r="E39537" s="62"/>
    </row>
    <row r="39538">
      <c r="A39538" s="61"/>
      <c r="B39538" s="61"/>
      <c r="C39538" s="61"/>
      <c r="D39538" s="57"/>
      <c r="E39538" s="62"/>
    </row>
    <row r="39539">
      <c r="A39539" s="61"/>
      <c r="B39539" s="61"/>
      <c r="C39539" s="61"/>
      <c r="D39539" s="57"/>
      <c r="E39539" s="62"/>
    </row>
    <row r="39540">
      <c r="A39540" s="61"/>
      <c r="B39540" s="61"/>
      <c r="C39540" s="61"/>
      <c r="D39540" s="57"/>
      <c r="E39540" s="62"/>
    </row>
    <row r="39541">
      <c r="A39541" s="61"/>
      <c r="B39541" s="61"/>
      <c r="C39541" s="61"/>
      <c r="D39541" s="57"/>
      <c r="E39541" s="62"/>
    </row>
    <row r="39542">
      <c r="A39542" s="61"/>
      <c r="B39542" s="61"/>
      <c r="C39542" s="61"/>
      <c r="D39542" s="57"/>
      <c r="E39542" s="62"/>
    </row>
    <row r="39543">
      <c r="A39543" s="61"/>
      <c r="B39543" s="61"/>
      <c r="C39543" s="61"/>
      <c r="D39543" s="57"/>
      <c r="E39543" s="62"/>
    </row>
    <row r="39544">
      <c r="A39544" s="61"/>
      <c r="B39544" s="61"/>
      <c r="C39544" s="61"/>
      <c r="D39544" s="57"/>
      <c r="E39544" s="62"/>
    </row>
    <row r="39545">
      <c r="A39545" s="61"/>
      <c r="B39545" s="61"/>
      <c r="C39545" s="61"/>
      <c r="D39545" s="57"/>
      <c r="E39545" s="62"/>
    </row>
    <row r="39546">
      <c r="A39546" s="61"/>
      <c r="B39546" s="61"/>
      <c r="C39546" s="61"/>
      <c r="D39546" s="57"/>
      <c r="E39546" s="62"/>
    </row>
    <row r="39547">
      <c r="A39547" s="61"/>
      <c r="B39547" s="61"/>
      <c r="C39547" s="61"/>
      <c r="D39547" s="57"/>
      <c r="E39547" s="62"/>
    </row>
    <row r="39548">
      <c r="A39548" s="61"/>
      <c r="B39548" s="61"/>
      <c r="C39548" s="61"/>
      <c r="D39548" s="57"/>
      <c r="E39548" s="62"/>
    </row>
    <row r="39549">
      <c r="A39549" s="61"/>
      <c r="B39549" s="61"/>
      <c r="C39549" s="61"/>
      <c r="D39549" s="57"/>
      <c r="E39549" s="62"/>
    </row>
    <row r="39550">
      <c r="A39550" s="61"/>
      <c r="B39550" s="61"/>
      <c r="C39550" s="61"/>
      <c r="D39550" s="57"/>
      <c r="E39550" s="62"/>
    </row>
    <row r="39551">
      <c r="A39551" s="61"/>
      <c r="B39551" s="61"/>
      <c r="C39551" s="61"/>
      <c r="D39551" s="57"/>
      <c r="E39551" s="62"/>
    </row>
    <row r="39552">
      <c r="A39552" s="61"/>
      <c r="B39552" s="61"/>
      <c r="C39552" s="61"/>
      <c r="D39552" s="57"/>
      <c r="E39552" s="62"/>
    </row>
    <row r="39553">
      <c r="A39553" s="61"/>
      <c r="B39553" s="61"/>
      <c r="C39553" s="61"/>
      <c r="D39553" s="57"/>
      <c r="E39553" s="62"/>
    </row>
    <row r="39554">
      <c r="A39554" s="61"/>
      <c r="B39554" s="61"/>
      <c r="C39554" s="61"/>
      <c r="D39554" s="57"/>
      <c r="E39554" s="62"/>
    </row>
    <row r="39555">
      <c r="A39555" s="61"/>
      <c r="B39555" s="61"/>
      <c r="C39555" s="61"/>
      <c r="D39555" s="57"/>
      <c r="E39555" s="62"/>
    </row>
    <row r="39556">
      <c r="A39556" s="61"/>
      <c r="B39556" s="61"/>
      <c r="C39556" s="61"/>
      <c r="D39556" s="57"/>
      <c r="E39556" s="62"/>
    </row>
    <row r="39557">
      <c r="A39557" s="61"/>
      <c r="B39557" s="61"/>
      <c r="C39557" s="61"/>
      <c r="D39557" s="57"/>
      <c r="E39557" s="62"/>
    </row>
    <row r="39558">
      <c r="A39558" s="61"/>
      <c r="B39558" s="61"/>
      <c r="C39558" s="61"/>
      <c r="D39558" s="57"/>
      <c r="E39558" s="62"/>
    </row>
    <row r="39559">
      <c r="A39559" s="61"/>
      <c r="B39559" s="61"/>
      <c r="C39559" s="61"/>
      <c r="D39559" s="57"/>
      <c r="E39559" s="62"/>
    </row>
    <row r="39560">
      <c r="A39560" s="61"/>
      <c r="B39560" s="61"/>
      <c r="C39560" s="61"/>
      <c r="D39560" s="57"/>
      <c r="E39560" s="62"/>
    </row>
    <row r="39561">
      <c r="A39561" s="61"/>
      <c r="B39561" s="61"/>
      <c r="C39561" s="61"/>
      <c r="D39561" s="57"/>
      <c r="E39561" s="62"/>
    </row>
    <row r="39562">
      <c r="A39562" s="61"/>
      <c r="B39562" s="61"/>
      <c r="C39562" s="61"/>
      <c r="D39562" s="57"/>
      <c r="E39562" s="62"/>
    </row>
    <row r="39563">
      <c r="A39563" s="61"/>
      <c r="B39563" s="61"/>
      <c r="C39563" s="61"/>
      <c r="D39563" s="57"/>
      <c r="E39563" s="62"/>
    </row>
    <row r="39564">
      <c r="A39564" s="61"/>
      <c r="B39564" s="61"/>
      <c r="C39564" s="61"/>
      <c r="D39564" s="57"/>
      <c r="E39564" s="62"/>
    </row>
    <row r="39565">
      <c r="A39565" s="61"/>
      <c r="B39565" s="61"/>
      <c r="C39565" s="61"/>
      <c r="D39565" s="57"/>
      <c r="E39565" s="62"/>
    </row>
    <row r="39566">
      <c r="A39566" s="61"/>
      <c r="B39566" s="61"/>
      <c r="C39566" s="61"/>
      <c r="D39566" s="57"/>
      <c r="E39566" s="62"/>
    </row>
    <row r="39567">
      <c r="A39567" s="61"/>
      <c r="B39567" s="61"/>
      <c r="C39567" s="61"/>
      <c r="D39567" s="57"/>
      <c r="E39567" s="62"/>
    </row>
    <row r="39568">
      <c r="A39568" s="61"/>
      <c r="B39568" s="61"/>
      <c r="C39568" s="61"/>
      <c r="D39568" s="57"/>
      <c r="E39568" s="62"/>
    </row>
    <row r="39569">
      <c r="A39569" s="61"/>
      <c r="B39569" s="61"/>
      <c r="C39569" s="61"/>
      <c r="D39569" s="57"/>
      <c r="E39569" s="62"/>
    </row>
    <row r="39570">
      <c r="A39570" s="61"/>
      <c r="B39570" s="61"/>
      <c r="C39570" s="61"/>
      <c r="D39570" s="57"/>
      <c r="E39570" s="62"/>
    </row>
    <row r="39571">
      <c r="A39571" s="61"/>
      <c r="B39571" s="61"/>
      <c r="C39571" s="61"/>
      <c r="D39571" s="57"/>
      <c r="E39571" s="62"/>
    </row>
    <row r="39572">
      <c r="A39572" s="61"/>
      <c r="B39572" s="61"/>
      <c r="C39572" s="61"/>
      <c r="D39572" s="57"/>
      <c r="E39572" s="62"/>
    </row>
    <row r="39573">
      <c r="A39573" s="61"/>
      <c r="B39573" s="61"/>
      <c r="C39573" s="61"/>
      <c r="D39573" s="57"/>
      <c r="E39573" s="62"/>
    </row>
    <row r="39574">
      <c r="A39574" s="61"/>
      <c r="B39574" s="61"/>
      <c r="C39574" s="61"/>
      <c r="D39574" s="57"/>
      <c r="E39574" s="62"/>
    </row>
    <row r="39575">
      <c r="A39575" s="61"/>
      <c r="B39575" s="61"/>
      <c r="C39575" s="61"/>
      <c r="D39575" s="57"/>
      <c r="E39575" s="62"/>
    </row>
    <row r="39576">
      <c r="A39576" s="61"/>
      <c r="B39576" s="61"/>
      <c r="C39576" s="61"/>
      <c r="D39576" s="57"/>
      <c r="E39576" s="62"/>
    </row>
    <row r="39577">
      <c r="A39577" s="61"/>
      <c r="B39577" s="61"/>
      <c r="C39577" s="61"/>
      <c r="D39577" s="57"/>
      <c r="E39577" s="62"/>
    </row>
    <row r="39578">
      <c r="A39578" s="61"/>
      <c r="B39578" s="61"/>
      <c r="C39578" s="61"/>
      <c r="D39578" s="57"/>
      <c r="E39578" s="62"/>
    </row>
    <row r="39579">
      <c r="A39579" s="61"/>
      <c r="B39579" s="61"/>
      <c r="C39579" s="61"/>
      <c r="D39579" s="57"/>
      <c r="E39579" s="62"/>
    </row>
    <row r="39580">
      <c r="A39580" s="61"/>
      <c r="B39580" s="61"/>
      <c r="C39580" s="61"/>
      <c r="D39580" s="57"/>
      <c r="E39580" s="62"/>
    </row>
    <row r="39581">
      <c r="A39581" s="61"/>
      <c r="B39581" s="61"/>
      <c r="C39581" s="61"/>
      <c r="D39581" s="57"/>
      <c r="E39581" s="62"/>
    </row>
    <row r="39582">
      <c r="A39582" s="61"/>
      <c r="B39582" s="61"/>
      <c r="C39582" s="61"/>
      <c r="D39582" s="57"/>
      <c r="E39582" s="62"/>
    </row>
    <row r="39583">
      <c r="A39583" s="61"/>
      <c r="B39583" s="61"/>
      <c r="C39583" s="61"/>
      <c r="D39583" s="57"/>
      <c r="E39583" s="62"/>
    </row>
    <row r="39584">
      <c r="A39584" s="61"/>
      <c r="B39584" s="61"/>
      <c r="C39584" s="61"/>
      <c r="D39584" s="57"/>
      <c r="E39584" s="62"/>
    </row>
    <row r="39585">
      <c r="A39585" s="61"/>
      <c r="B39585" s="61"/>
      <c r="C39585" s="61"/>
      <c r="D39585" s="57"/>
      <c r="E39585" s="62"/>
    </row>
    <row r="39586">
      <c r="A39586" s="61"/>
      <c r="B39586" s="61"/>
      <c r="C39586" s="61"/>
      <c r="D39586" s="57"/>
      <c r="E39586" s="62"/>
    </row>
    <row r="39587">
      <c r="A39587" s="61"/>
      <c r="B39587" s="61"/>
      <c r="C39587" s="61"/>
      <c r="D39587" s="57"/>
      <c r="E39587" s="62"/>
    </row>
    <row r="39588">
      <c r="A39588" s="61"/>
      <c r="B39588" s="61"/>
      <c r="C39588" s="61"/>
      <c r="D39588" s="57"/>
      <c r="E39588" s="62"/>
    </row>
    <row r="39589">
      <c r="A39589" s="61"/>
      <c r="B39589" s="61"/>
      <c r="C39589" s="61"/>
      <c r="D39589" s="57"/>
      <c r="E39589" s="62"/>
    </row>
    <row r="39590">
      <c r="A39590" s="61"/>
      <c r="B39590" s="61"/>
      <c r="C39590" s="61"/>
      <c r="D39590" s="57"/>
      <c r="E39590" s="62"/>
    </row>
    <row r="39591">
      <c r="A39591" s="61"/>
      <c r="B39591" s="61"/>
      <c r="C39591" s="61"/>
      <c r="D39591" s="57"/>
      <c r="E39591" s="62"/>
    </row>
    <row r="39592">
      <c r="A39592" s="61"/>
      <c r="B39592" s="61"/>
      <c r="C39592" s="61"/>
      <c r="D39592" s="57"/>
      <c r="E39592" s="62"/>
    </row>
    <row r="39593">
      <c r="A39593" s="61"/>
      <c r="B39593" s="61"/>
      <c r="C39593" s="61"/>
      <c r="D39593" s="57"/>
      <c r="E39593" s="62"/>
    </row>
    <row r="39594">
      <c r="A39594" s="61"/>
      <c r="B39594" s="61"/>
      <c r="C39594" s="61"/>
      <c r="D39594" s="57"/>
      <c r="E39594" s="62"/>
    </row>
    <row r="39595">
      <c r="A39595" s="61"/>
      <c r="B39595" s="61"/>
      <c r="C39595" s="61"/>
      <c r="D39595" s="57"/>
      <c r="E39595" s="62"/>
    </row>
    <row r="39596">
      <c r="A39596" s="61"/>
      <c r="B39596" s="61"/>
      <c r="C39596" s="61"/>
      <c r="D39596" s="57"/>
      <c r="E39596" s="62"/>
    </row>
    <row r="39597">
      <c r="A39597" s="61"/>
      <c r="B39597" s="61"/>
      <c r="C39597" s="61"/>
      <c r="D39597" s="57"/>
      <c r="E39597" s="62"/>
    </row>
    <row r="39598">
      <c r="A39598" s="61"/>
      <c r="B39598" s="61"/>
      <c r="C39598" s="61"/>
      <c r="D39598" s="57"/>
      <c r="E39598" s="62"/>
    </row>
    <row r="39599">
      <c r="A39599" s="61"/>
      <c r="B39599" s="61"/>
      <c r="C39599" s="61"/>
      <c r="D39599" s="57"/>
      <c r="E39599" s="62"/>
    </row>
    <row r="39600">
      <c r="A39600" s="61"/>
      <c r="B39600" s="61"/>
      <c r="C39600" s="61"/>
      <c r="D39600" s="57"/>
      <c r="E39600" s="62"/>
    </row>
    <row r="39601">
      <c r="A39601" s="61"/>
      <c r="B39601" s="61"/>
      <c r="C39601" s="61"/>
      <c r="D39601" s="57"/>
      <c r="E39601" s="62"/>
    </row>
    <row r="39602">
      <c r="A39602" s="61"/>
      <c r="B39602" s="61"/>
      <c r="C39602" s="61"/>
      <c r="D39602" s="57"/>
      <c r="E39602" s="62"/>
    </row>
    <row r="39603">
      <c r="A39603" s="61"/>
      <c r="B39603" s="61"/>
      <c r="C39603" s="61"/>
      <c r="D39603" s="57"/>
      <c r="E39603" s="62"/>
    </row>
    <row r="39604">
      <c r="A39604" s="61"/>
      <c r="B39604" s="61"/>
      <c r="C39604" s="61"/>
      <c r="D39604" s="57"/>
      <c r="E39604" s="62"/>
    </row>
    <row r="39605">
      <c r="A39605" s="61"/>
      <c r="B39605" s="61"/>
      <c r="C39605" s="61"/>
      <c r="D39605" s="57"/>
      <c r="E39605" s="62"/>
    </row>
    <row r="39606">
      <c r="A39606" s="61"/>
      <c r="B39606" s="61"/>
      <c r="C39606" s="61"/>
      <c r="D39606" s="57"/>
      <c r="E39606" s="62"/>
    </row>
    <row r="39607">
      <c r="A39607" s="61"/>
      <c r="B39607" s="61"/>
      <c r="C39607" s="61"/>
      <c r="D39607" s="57"/>
      <c r="E39607" s="62"/>
    </row>
    <row r="39608">
      <c r="A39608" s="61"/>
      <c r="B39608" s="61"/>
      <c r="C39608" s="61"/>
      <c r="D39608" s="57"/>
      <c r="E39608" s="62"/>
    </row>
    <row r="39609">
      <c r="A39609" s="61"/>
      <c r="B39609" s="61"/>
      <c r="C39609" s="61"/>
      <c r="D39609" s="57"/>
      <c r="E39609" s="62"/>
    </row>
    <row r="39610">
      <c r="A39610" s="61"/>
      <c r="B39610" s="61"/>
      <c r="C39610" s="61"/>
      <c r="D39610" s="57"/>
      <c r="E39610" s="62"/>
    </row>
    <row r="39611">
      <c r="A39611" s="61"/>
      <c r="B39611" s="61"/>
      <c r="C39611" s="61"/>
      <c r="D39611" s="57"/>
      <c r="E39611" s="62"/>
    </row>
    <row r="39612">
      <c r="A39612" s="61"/>
      <c r="B39612" s="61"/>
      <c r="C39612" s="61"/>
      <c r="D39612" s="57"/>
      <c r="E39612" s="62"/>
    </row>
    <row r="39613">
      <c r="A39613" s="61"/>
      <c r="B39613" s="61"/>
      <c r="C39613" s="61"/>
      <c r="D39613" s="57"/>
      <c r="E39613" s="62"/>
    </row>
    <row r="39614">
      <c r="A39614" s="61"/>
      <c r="B39614" s="61"/>
      <c r="C39614" s="61"/>
      <c r="D39614" s="57"/>
      <c r="E39614" s="62"/>
    </row>
    <row r="39615">
      <c r="A39615" s="61"/>
      <c r="B39615" s="61"/>
      <c r="C39615" s="61"/>
      <c r="D39615" s="57"/>
      <c r="E39615" s="62"/>
    </row>
    <row r="39616">
      <c r="A39616" s="61"/>
      <c r="B39616" s="61"/>
      <c r="C39616" s="61"/>
      <c r="D39616" s="57"/>
      <c r="E39616" s="62"/>
    </row>
    <row r="39617">
      <c r="A39617" s="61"/>
      <c r="B39617" s="61"/>
      <c r="C39617" s="61"/>
      <c r="D39617" s="57"/>
      <c r="E39617" s="62"/>
    </row>
    <row r="39618">
      <c r="A39618" s="61"/>
      <c r="B39618" s="61"/>
      <c r="C39618" s="61"/>
      <c r="D39618" s="57"/>
      <c r="E39618" s="62"/>
    </row>
    <row r="39619">
      <c r="A39619" s="61"/>
      <c r="B39619" s="61"/>
      <c r="C39619" s="61"/>
      <c r="D39619" s="57"/>
      <c r="E39619" s="62"/>
    </row>
    <row r="39620">
      <c r="A39620" s="61"/>
      <c r="B39620" s="61"/>
      <c r="C39620" s="61"/>
      <c r="D39620" s="57"/>
      <c r="E39620" s="62"/>
    </row>
    <row r="39621">
      <c r="A39621" s="61"/>
      <c r="B39621" s="61"/>
      <c r="C39621" s="61"/>
      <c r="D39621" s="57"/>
      <c r="E39621" s="62"/>
    </row>
    <row r="39622">
      <c r="A39622" s="61"/>
      <c r="B39622" s="61"/>
      <c r="C39622" s="61"/>
      <c r="D39622" s="57"/>
      <c r="E39622" s="62"/>
    </row>
    <row r="39623">
      <c r="A39623" s="61"/>
      <c r="B39623" s="61"/>
      <c r="C39623" s="61"/>
      <c r="D39623" s="57"/>
      <c r="E39623" s="62"/>
    </row>
    <row r="39624">
      <c r="A39624" s="61"/>
      <c r="B39624" s="61"/>
      <c r="C39624" s="61"/>
      <c r="D39624" s="57"/>
      <c r="E39624" s="62"/>
    </row>
    <row r="39625">
      <c r="A39625" s="61"/>
      <c r="B39625" s="61"/>
      <c r="C39625" s="61"/>
      <c r="D39625" s="57"/>
      <c r="E39625" s="62"/>
    </row>
    <row r="39626">
      <c r="A39626" s="61"/>
      <c r="B39626" s="61"/>
      <c r="C39626" s="61"/>
      <c r="D39626" s="57"/>
      <c r="E39626" s="62"/>
    </row>
    <row r="39627">
      <c r="A39627" s="61"/>
      <c r="B39627" s="61"/>
      <c r="C39627" s="61"/>
      <c r="D39627" s="57"/>
      <c r="E39627" s="62"/>
    </row>
    <row r="39628">
      <c r="A39628" s="61"/>
      <c r="B39628" s="61"/>
      <c r="C39628" s="61"/>
      <c r="D39628" s="57"/>
      <c r="E39628" s="62"/>
    </row>
    <row r="39629">
      <c r="A39629" s="61"/>
      <c r="B39629" s="61"/>
      <c r="C39629" s="61"/>
      <c r="D39629" s="57"/>
      <c r="E39629" s="62"/>
    </row>
    <row r="39630">
      <c r="A39630" s="61"/>
      <c r="B39630" s="61"/>
      <c r="C39630" s="61"/>
      <c r="D39630" s="57"/>
      <c r="E39630" s="62"/>
    </row>
    <row r="39631">
      <c r="A39631" s="61"/>
      <c r="B39631" s="61"/>
      <c r="C39631" s="61"/>
      <c r="D39631" s="57"/>
      <c r="E39631" s="62"/>
    </row>
    <row r="39632">
      <c r="A39632" s="61"/>
      <c r="B39632" s="61"/>
      <c r="C39632" s="61"/>
      <c r="D39632" s="57"/>
      <c r="E39632" s="62"/>
    </row>
    <row r="39633">
      <c r="A39633" s="61"/>
      <c r="B39633" s="61"/>
      <c r="C39633" s="61"/>
      <c r="D39633" s="57"/>
      <c r="E39633" s="62"/>
    </row>
    <row r="39634">
      <c r="A39634" s="61"/>
      <c r="B39634" s="61"/>
      <c r="C39634" s="61"/>
      <c r="D39634" s="57"/>
      <c r="E39634" s="62"/>
    </row>
    <row r="39635">
      <c r="A39635" s="61"/>
      <c r="B39635" s="61"/>
      <c r="C39635" s="61"/>
      <c r="D39635" s="57"/>
      <c r="E39635" s="62"/>
    </row>
    <row r="39636">
      <c r="A39636" s="61"/>
      <c r="B39636" s="61"/>
      <c r="C39636" s="61"/>
      <c r="D39636" s="57"/>
      <c r="E39636" s="62"/>
    </row>
    <row r="39637">
      <c r="A39637" s="61"/>
      <c r="B39637" s="61"/>
      <c r="C39637" s="61"/>
      <c r="D39637" s="57"/>
      <c r="E39637" s="62"/>
    </row>
    <row r="39638">
      <c r="A39638" s="61"/>
      <c r="B39638" s="61"/>
      <c r="C39638" s="61"/>
      <c r="D39638" s="57"/>
      <c r="E39638" s="62"/>
    </row>
    <row r="39639">
      <c r="A39639" s="61"/>
      <c r="B39639" s="61"/>
      <c r="C39639" s="61"/>
      <c r="D39639" s="57"/>
      <c r="E39639" s="62"/>
    </row>
    <row r="39640">
      <c r="A39640" s="61"/>
      <c r="B39640" s="61"/>
      <c r="C39640" s="61"/>
      <c r="D39640" s="57"/>
      <c r="E39640" s="62"/>
    </row>
    <row r="39641">
      <c r="A39641" s="61"/>
      <c r="B39641" s="61"/>
      <c r="C39641" s="61"/>
      <c r="D39641" s="57"/>
      <c r="E39641" s="62"/>
    </row>
    <row r="39642">
      <c r="A39642" s="61"/>
      <c r="B39642" s="61"/>
      <c r="C39642" s="61"/>
      <c r="D39642" s="57"/>
      <c r="E39642" s="62"/>
    </row>
    <row r="39643">
      <c r="A39643" s="61"/>
      <c r="B39643" s="61"/>
      <c r="C39643" s="61"/>
      <c r="D39643" s="57"/>
      <c r="E39643" s="62"/>
    </row>
    <row r="39644">
      <c r="A39644" s="61"/>
      <c r="B39644" s="61"/>
      <c r="C39644" s="61"/>
      <c r="D39644" s="57"/>
      <c r="E39644" s="62"/>
    </row>
    <row r="39645">
      <c r="A39645" s="61"/>
      <c r="B39645" s="61"/>
      <c r="C39645" s="61"/>
      <c r="D39645" s="57"/>
      <c r="E39645" s="62"/>
    </row>
    <row r="39646">
      <c r="A39646" s="61"/>
      <c r="B39646" s="61"/>
      <c r="C39646" s="61"/>
      <c r="D39646" s="57"/>
      <c r="E39646" s="62"/>
    </row>
    <row r="39647">
      <c r="A39647" s="61"/>
      <c r="B39647" s="61"/>
      <c r="C39647" s="61"/>
      <c r="D39647" s="57"/>
      <c r="E39647" s="62"/>
    </row>
    <row r="39648">
      <c r="A39648" s="61"/>
      <c r="B39648" s="61"/>
      <c r="C39648" s="61"/>
      <c r="D39648" s="57"/>
      <c r="E39648" s="62"/>
    </row>
    <row r="39649">
      <c r="A39649" s="61"/>
      <c r="B39649" s="61"/>
      <c r="C39649" s="61"/>
      <c r="D39649" s="57"/>
      <c r="E39649" s="62"/>
    </row>
    <row r="39650">
      <c r="A39650" s="61"/>
      <c r="B39650" s="61"/>
      <c r="C39650" s="61"/>
      <c r="D39650" s="57"/>
      <c r="E39650" s="62"/>
    </row>
    <row r="39651">
      <c r="A39651" s="61"/>
      <c r="B39651" s="61"/>
      <c r="C39651" s="61"/>
      <c r="D39651" s="57"/>
      <c r="E39651" s="62"/>
    </row>
    <row r="39652">
      <c r="A39652" s="61"/>
      <c r="B39652" s="61"/>
      <c r="C39652" s="61"/>
      <c r="D39652" s="57"/>
      <c r="E39652" s="62"/>
    </row>
    <row r="39653">
      <c r="A39653" s="61"/>
      <c r="B39653" s="61"/>
      <c r="C39653" s="61"/>
      <c r="D39653" s="57"/>
      <c r="E39653" s="62"/>
    </row>
    <row r="39654">
      <c r="A39654" s="61"/>
      <c r="B39654" s="61"/>
      <c r="C39654" s="61"/>
      <c r="D39654" s="57"/>
      <c r="E39654" s="62"/>
    </row>
    <row r="39655">
      <c r="A39655" s="61"/>
      <c r="B39655" s="61"/>
      <c r="C39655" s="61"/>
      <c r="D39655" s="57"/>
      <c r="E39655" s="62"/>
    </row>
    <row r="39656">
      <c r="A39656" s="61"/>
      <c r="B39656" s="61"/>
      <c r="C39656" s="61"/>
      <c r="D39656" s="57"/>
      <c r="E39656" s="62"/>
    </row>
    <row r="39657">
      <c r="A39657" s="61"/>
      <c r="B39657" s="61"/>
      <c r="C39657" s="61"/>
      <c r="D39657" s="57"/>
      <c r="E39657" s="62"/>
    </row>
    <row r="39658">
      <c r="A39658" s="61"/>
      <c r="B39658" s="61"/>
      <c r="C39658" s="61"/>
      <c r="D39658" s="57"/>
      <c r="E39658" s="62"/>
    </row>
    <row r="39659">
      <c r="A39659" s="61"/>
      <c r="B39659" s="61"/>
      <c r="C39659" s="61"/>
      <c r="D39659" s="57"/>
      <c r="E39659" s="62"/>
    </row>
    <row r="39660">
      <c r="A39660" s="61"/>
      <c r="B39660" s="61"/>
      <c r="C39660" s="61"/>
      <c r="D39660" s="57"/>
      <c r="E39660" s="62"/>
    </row>
    <row r="39661">
      <c r="A39661" s="61"/>
      <c r="B39661" s="61"/>
      <c r="C39661" s="61"/>
      <c r="D39661" s="57"/>
      <c r="E39661" s="62"/>
    </row>
    <row r="39662">
      <c r="A39662" s="61"/>
      <c r="B39662" s="61"/>
      <c r="C39662" s="61"/>
      <c r="D39662" s="57"/>
      <c r="E39662" s="62"/>
    </row>
    <row r="39663">
      <c r="A39663" s="61"/>
      <c r="B39663" s="61"/>
      <c r="C39663" s="61"/>
      <c r="D39663" s="57"/>
      <c r="E39663" s="62"/>
    </row>
    <row r="39664">
      <c r="A39664" s="61"/>
      <c r="B39664" s="61"/>
      <c r="C39664" s="61"/>
      <c r="D39664" s="57"/>
      <c r="E39664" s="62"/>
    </row>
    <row r="39665">
      <c r="A39665" s="61"/>
      <c r="B39665" s="61"/>
      <c r="C39665" s="61"/>
      <c r="D39665" s="57"/>
      <c r="E39665" s="62"/>
    </row>
    <row r="39666">
      <c r="A39666" s="61"/>
      <c r="B39666" s="61"/>
      <c r="C39666" s="61"/>
      <c r="D39666" s="57"/>
      <c r="E39666" s="62"/>
    </row>
    <row r="39667">
      <c r="A39667" s="61"/>
      <c r="B39667" s="61"/>
      <c r="C39667" s="61"/>
      <c r="D39667" s="57"/>
      <c r="E39667" s="62"/>
    </row>
    <row r="39668">
      <c r="A39668" s="61"/>
      <c r="B39668" s="61"/>
      <c r="C39668" s="61"/>
      <c r="D39668" s="57"/>
      <c r="E39668" s="62"/>
    </row>
    <row r="39669">
      <c r="A39669" s="61"/>
      <c r="B39669" s="61"/>
      <c r="C39669" s="61"/>
      <c r="D39669" s="57"/>
      <c r="E39669" s="62"/>
    </row>
    <row r="39670">
      <c r="A39670" s="61"/>
      <c r="B39670" s="61"/>
      <c r="C39670" s="61"/>
      <c r="D39670" s="57"/>
      <c r="E39670" s="62"/>
    </row>
    <row r="39671">
      <c r="A39671" s="61"/>
      <c r="B39671" s="61"/>
      <c r="C39671" s="61"/>
      <c r="D39671" s="57"/>
      <c r="E39671" s="62"/>
    </row>
    <row r="39672">
      <c r="A39672" s="61"/>
      <c r="B39672" s="61"/>
      <c r="C39672" s="61"/>
      <c r="D39672" s="57"/>
      <c r="E39672" s="62"/>
    </row>
    <row r="39673">
      <c r="A39673" s="61"/>
      <c r="B39673" s="61"/>
      <c r="C39673" s="61"/>
      <c r="D39673" s="57"/>
      <c r="E39673" s="62"/>
    </row>
    <row r="39674">
      <c r="A39674" s="61"/>
      <c r="B39674" s="61"/>
      <c r="C39674" s="61"/>
      <c r="D39674" s="57"/>
      <c r="E39674" s="62"/>
    </row>
    <row r="39675">
      <c r="A39675" s="61"/>
      <c r="B39675" s="61"/>
      <c r="C39675" s="61"/>
      <c r="D39675" s="57"/>
      <c r="E39675" s="62"/>
    </row>
    <row r="39676">
      <c r="A39676" s="61"/>
      <c r="B39676" s="61"/>
      <c r="C39676" s="61"/>
      <c r="D39676" s="57"/>
      <c r="E39676" s="62"/>
    </row>
    <row r="39677">
      <c r="A39677" s="61"/>
      <c r="B39677" s="61"/>
      <c r="C39677" s="61"/>
      <c r="D39677" s="57"/>
      <c r="E39677" s="62"/>
    </row>
    <row r="39678">
      <c r="A39678" s="61"/>
      <c r="B39678" s="61"/>
      <c r="C39678" s="61"/>
      <c r="D39678" s="57"/>
      <c r="E39678" s="62"/>
    </row>
    <row r="39679">
      <c r="A39679" s="61"/>
      <c r="B39679" s="61"/>
      <c r="C39679" s="61"/>
      <c r="D39679" s="57"/>
      <c r="E39679" s="62"/>
    </row>
    <row r="39680">
      <c r="A39680" s="61"/>
      <c r="B39680" s="61"/>
      <c r="C39680" s="61"/>
      <c r="D39680" s="57"/>
      <c r="E39680" s="62"/>
    </row>
    <row r="39681">
      <c r="A39681" s="61"/>
      <c r="B39681" s="61"/>
      <c r="C39681" s="61"/>
      <c r="D39681" s="57"/>
      <c r="E39681" s="62"/>
    </row>
    <row r="39682">
      <c r="A39682" s="61"/>
      <c r="B39682" s="61"/>
      <c r="C39682" s="61"/>
      <c r="D39682" s="57"/>
      <c r="E39682" s="62"/>
    </row>
    <row r="39683">
      <c r="A39683" s="61"/>
      <c r="B39683" s="61"/>
      <c r="C39683" s="61"/>
      <c r="D39683" s="57"/>
      <c r="E39683" s="62"/>
    </row>
    <row r="39684">
      <c r="A39684" s="61"/>
      <c r="B39684" s="61"/>
      <c r="C39684" s="61"/>
      <c r="D39684" s="57"/>
      <c r="E39684" s="62"/>
    </row>
    <row r="39685">
      <c r="A39685" s="61"/>
      <c r="B39685" s="61"/>
      <c r="C39685" s="61"/>
      <c r="D39685" s="57"/>
      <c r="E39685" s="62"/>
    </row>
    <row r="39686">
      <c r="A39686" s="61"/>
      <c r="B39686" s="61"/>
      <c r="C39686" s="61"/>
      <c r="D39686" s="57"/>
      <c r="E39686" s="62"/>
    </row>
    <row r="39687">
      <c r="A39687" s="61"/>
      <c r="B39687" s="61"/>
      <c r="C39687" s="61"/>
      <c r="D39687" s="57"/>
      <c r="E39687" s="62"/>
    </row>
    <row r="39688">
      <c r="A39688" s="61"/>
      <c r="B39688" s="61"/>
      <c r="C39688" s="61"/>
      <c r="D39688" s="57"/>
      <c r="E39688" s="62"/>
    </row>
    <row r="39689">
      <c r="A39689" s="61"/>
      <c r="B39689" s="61"/>
      <c r="C39689" s="61"/>
      <c r="D39689" s="57"/>
      <c r="E39689" s="62"/>
    </row>
    <row r="39690">
      <c r="A39690" s="61"/>
      <c r="B39690" s="61"/>
      <c r="C39690" s="61"/>
      <c r="D39690" s="57"/>
      <c r="E39690" s="62"/>
    </row>
    <row r="39691">
      <c r="A39691" s="61"/>
      <c r="B39691" s="61"/>
      <c r="C39691" s="61"/>
      <c r="D39691" s="57"/>
      <c r="E39691" s="62"/>
    </row>
    <row r="39692">
      <c r="A39692" s="61"/>
      <c r="B39692" s="61"/>
      <c r="C39692" s="61"/>
      <c r="D39692" s="57"/>
      <c r="E39692" s="62"/>
    </row>
    <row r="39693">
      <c r="A39693" s="61"/>
      <c r="B39693" s="61"/>
      <c r="C39693" s="61"/>
      <c r="D39693" s="57"/>
      <c r="E39693" s="62"/>
    </row>
    <row r="39694">
      <c r="A39694" s="61"/>
      <c r="B39694" s="61"/>
      <c r="C39694" s="61"/>
      <c r="D39694" s="57"/>
      <c r="E39694" s="62"/>
    </row>
    <row r="39695">
      <c r="A39695" s="61"/>
      <c r="B39695" s="61"/>
      <c r="C39695" s="61"/>
      <c r="D39695" s="57"/>
      <c r="E39695" s="62"/>
    </row>
    <row r="39696">
      <c r="A39696" s="61"/>
      <c r="B39696" s="61"/>
      <c r="C39696" s="61"/>
      <c r="D39696" s="57"/>
      <c r="E39696" s="62"/>
    </row>
    <row r="39697">
      <c r="A39697" s="61"/>
      <c r="B39697" s="61"/>
      <c r="C39697" s="61"/>
      <c r="D39697" s="57"/>
      <c r="E39697" s="62"/>
    </row>
    <row r="39698">
      <c r="A39698" s="61"/>
      <c r="B39698" s="61"/>
      <c r="C39698" s="61"/>
      <c r="D39698" s="57"/>
      <c r="E39698" s="62"/>
    </row>
    <row r="39699">
      <c r="A39699" s="61"/>
      <c r="B39699" s="61"/>
      <c r="C39699" s="61"/>
      <c r="D39699" s="57"/>
      <c r="E39699" s="62"/>
    </row>
    <row r="39700">
      <c r="A39700" s="61"/>
      <c r="B39700" s="61"/>
      <c r="C39700" s="61"/>
      <c r="D39700" s="57"/>
      <c r="E39700" s="62"/>
    </row>
    <row r="39701">
      <c r="A39701" s="61"/>
      <c r="B39701" s="61"/>
      <c r="C39701" s="61"/>
      <c r="D39701" s="57"/>
      <c r="E39701" s="62"/>
    </row>
    <row r="39702">
      <c r="A39702" s="61"/>
      <c r="B39702" s="61"/>
      <c r="C39702" s="61"/>
      <c r="D39702" s="57"/>
      <c r="E39702" s="62"/>
    </row>
    <row r="39703">
      <c r="A39703" s="61"/>
      <c r="B39703" s="61"/>
      <c r="C39703" s="61"/>
      <c r="D39703" s="57"/>
      <c r="E39703" s="62"/>
    </row>
    <row r="39704">
      <c r="A39704" s="61"/>
      <c r="B39704" s="61"/>
      <c r="C39704" s="61"/>
      <c r="D39704" s="57"/>
      <c r="E39704" s="62"/>
    </row>
    <row r="39705">
      <c r="A39705" s="61"/>
      <c r="B39705" s="61"/>
      <c r="C39705" s="61"/>
      <c r="D39705" s="57"/>
      <c r="E39705" s="62"/>
    </row>
    <row r="39706">
      <c r="A39706" s="61"/>
      <c r="B39706" s="61"/>
      <c r="C39706" s="61"/>
      <c r="D39706" s="57"/>
      <c r="E39706" s="62"/>
    </row>
    <row r="39707">
      <c r="A39707" s="61"/>
      <c r="B39707" s="61"/>
      <c r="C39707" s="61"/>
      <c r="D39707" s="57"/>
      <c r="E39707" s="62"/>
    </row>
    <row r="39708">
      <c r="A39708" s="61"/>
      <c r="B39708" s="61"/>
      <c r="C39708" s="61"/>
      <c r="D39708" s="57"/>
      <c r="E39708" s="62"/>
    </row>
    <row r="39709">
      <c r="A39709" s="61"/>
      <c r="B39709" s="61"/>
      <c r="C39709" s="61"/>
      <c r="D39709" s="57"/>
      <c r="E39709" s="62"/>
    </row>
    <row r="39710">
      <c r="A39710" s="61"/>
      <c r="B39710" s="61"/>
      <c r="C39710" s="61"/>
      <c r="D39710" s="57"/>
      <c r="E39710" s="62"/>
    </row>
    <row r="39711">
      <c r="A39711" s="61"/>
      <c r="B39711" s="61"/>
      <c r="C39711" s="61"/>
      <c r="D39711" s="57"/>
      <c r="E39711" s="62"/>
    </row>
    <row r="39712">
      <c r="A39712" s="61"/>
      <c r="B39712" s="61"/>
      <c r="C39712" s="61"/>
      <c r="D39712" s="57"/>
      <c r="E39712" s="62"/>
    </row>
    <row r="39713">
      <c r="A39713" s="61"/>
      <c r="B39713" s="61"/>
      <c r="C39713" s="61"/>
      <c r="D39713" s="57"/>
      <c r="E39713" s="62"/>
    </row>
    <row r="39714">
      <c r="A39714" s="61"/>
      <c r="B39714" s="61"/>
      <c r="C39714" s="61"/>
      <c r="D39714" s="57"/>
      <c r="E39714" s="62"/>
    </row>
    <row r="39715">
      <c r="A39715" s="61"/>
      <c r="B39715" s="61"/>
      <c r="C39715" s="61"/>
      <c r="D39715" s="57"/>
      <c r="E39715" s="62"/>
    </row>
    <row r="39716">
      <c r="A39716" s="61"/>
      <c r="B39716" s="61"/>
      <c r="C39716" s="61"/>
      <c r="D39716" s="57"/>
      <c r="E39716" s="62"/>
    </row>
    <row r="39717">
      <c r="A39717" s="61"/>
      <c r="B39717" s="61"/>
      <c r="C39717" s="61"/>
      <c r="D39717" s="57"/>
      <c r="E39717" s="62"/>
    </row>
    <row r="39718">
      <c r="A39718" s="61"/>
      <c r="B39718" s="61"/>
      <c r="C39718" s="61"/>
      <c r="D39718" s="57"/>
      <c r="E39718" s="62"/>
    </row>
    <row r="39719">
      <c r="A39719" s="61"/>
      <c r="B39719" s="61"/>
      <c r="C39719" s="61"/>
      <c r="D39719" s="57"/>
      <c r="E39719" s="62"/>
    </row>
    <row r="39720">
      <c r="A39720" s="61"/>
      <c r="B39720" s="61"/>
      <c r="C39720" s="61"/>
      <c r="D39720" s="57"/>
      <c r="E39720" s="62"/>
    </row>
    <row r="39721">
      <c r="A39721" s="61"/>
      <c r="B39721" s="61"/>
      <c r="C39721" s="61"/>
      <c r="D39721" s="57"/>
      <c r="E39721" s="62"/>
    </row>
    <row r="39722">
      <c r="A39722" s="61"/>
      <c r="B39722" s="61"/>
      <c r="C39722" s="61"/>
      <c r="D39722" s="57"/>
      <c r="E39722" s="62"/>
    </row>
    <row r="39723">
      <c r="A39723" s="61"/>
      <c r="B39723" s="61"/>
      <c r="C39723" s="61"/>
      <c r="D39723" s="57"/>
      <c r="E39723" s="62"/>
    </row>
    <row r="39724">
      <c r="A39724" s="61"/>
      <c r="B39724" s="61"/>
      <c r="C39724" s="61"/>
      <c r="D39724" s="57"/>
      <c r="E39724" s="62"/>
    </row>
    <row r="39725">
      <c r="A39725" s="61"/>
      <c r="B39725" s="61"/>
      <c r="C39725" s="61"/>
      <c r="D39725" s="57"/>
      <c r="E39725" s="62"/>
    </row>
    <row r="39726">
      <c r="A39726" s="61"/>
      <c r="B39726" s="61"/>
      <c r="C39726" s="61"/>
      <c r="D39726" s="57"/>
      <c r="E39726" s="62"/>
    </row>
    <row r="39727">
      <c r="A39727" s="61"/>
      <c r="B39727" s="61"/>
      <c r="C39727" s="61"/>
      <c r="D39727" s="57"/>
      <c r="E39727" s="62"/>
    </row>
    <row r="39728">
      <c r="A39728" s="61"/>
      <c r="B39728" s="61"/>
      <c r="C39728" s="61"/>
      <c r="D39728" s="57"/>
      <c r="E39728" s="62"/>
    </row>
    <row r="39729">
      <c r="A39729" s="61"/>
      <c r="B39729" s="61"/>
      <c r="C39729" s="61"/>
      <c r="D39729" s="57"/>
      <c r="E39729" s="62"/>
    </row>
    <row r="39730">
      <c r="A39730" s="61"/>
      <c r="B39730" s="61"/>
      <c r="C39730" s="61"/>
      <c r="D39730" s="57"/>
      <c r="E39730" s="62"/>
    </row>
    <row r="39731">
      <c r="A39731" s="61"/>
      <c r="B39731" s="61"/>
      <c r="C39731" s="61"/>
      <c r="D39731" s="57"/>
      <c r="E39731" s="62"/>
    </row>
    <row r="39732">
      <c r="A39732" s="61"/>
      <c r="B39732" s="61"/>
      <c r="C39732" s="61"/>
      <c r="D39732" s="57"/>
      <c r="E39732" s="62"/>
    </row>
    <row r="39733">
      <c r="A39733" s="61"/>
      <c r="B39733" s="61"/>
      <c r="C39733" s="61"/>
      <c r="D39733" s="57"/>
      <c r="E39733" s="62"/>
    </row>
    <row r="39734">
      <c r="A39734" s="61"/>
      <c r="B39734" s="61"/>
      <c r="C39734" s="61"/>
      <c r="D39734" s="57"/>
      <c r="E39734" s="62"/>
    </row>
    <row r="39735">
      <c r="A39735" s="61"/>
      <c r="B39735" s="61"/>
      <c r="C39735" s="61"/>
      <c r="D39735" s="57"/>
      <c r="E39735" s="62"/>
    </row>
    <row r="39736">
      <c r="A39736" s="61"/>
      <c r="B39736" s="61"/>
      <c r="C39736" s="61"/>
      <c r="D39736" s="57"/>
      <c r="E39736" s="62"/>
    </row>
    <row r="39737">
      <c r="A39737" s="61"/>
      <c r="B39737" s="61"/>
      <c r="C39737" s="61"/>
      <c r="D39737" s="57"/>
      <c r="E39737" s="62"/>
    </row>
    <row r="39738">
      <c r="A39738" s="61"/>
      <c r="B39738" s="61"/>
      <c r="C39738" s="61"/>
      <c r="D39738" s="57"/>
      <c r="E39738" s="62"/>
    </row>
    <row r="39739">
      <c r="A39739" s="61"/>
      <c r="B39739" s="61"/>
      <c r="C39739" s="61"/>
      <c r="D39739" s="57"/>
      <c r="E39739" s="62"/>
    </row>
    <row r="39740">
      <c r="A39740" s="61"/>
      <c r="B39740" s="61"/>
      <c r="C39740" s="61"/>
      <c r="D39740" s="57"/>
      <c r="E39740" s="62"/>
    </row>
    <row r="39741">
      <c r="A39741" s="61"/>
      <c r="B39741" s="61"/>
      <c r="C39741" s="61"/>
      <c r="D39741" s="57"/>
      <c r="E39741" s="62"/>
    </row>
    <row r="39742">
      <c r="A39742" s="61"/>
      <c r="B39742" s="61"/>
      <c r="C39742" s="61"/>
      <c r="D39742" s="57"/>
      <c r="E39742" s="62"/>
    </row>
    <row r="39743">
      <c r="A39743" s="61"/>
      <c r="B39743" s="61"/>
      <c r="C39743" s="61"/>
      <c r="D39743" s="57"/>
      <c r="E39743" s="62"/>
    </row>
    <row r="39744">
      <c r="A39744" s="61"/>
      <c r="B39744" s="61"/>
      <c r="C39744" s="61"/>
      <c r="D39744" s="57"/>
      <c r="E39744" s="62"/>
    </row>
    <row r="39745">
      <c r="A39745" s="61"/>
      <c r="B39745" s="61"/>
      <c r="C39745" s="61"/>
      <c r="D39745" s="57"/>
      <c r="E39745" s="62"/>
    </row>
    <row r="39746">
      <c r="A39746" s="61"/>
      <c r="B39746" s="61"/>
      <c r="C39746" s="61"/>
      <c r="D39746" s="57"/>
      <c r="E39746" s="62"/>
    </row>
    <row r="39747">
      <c r="A39747" s="61"/>
      <c r="B39747" s="61"/>
      <c r="C39747" s="61"/>
      <c r="D39747" s="57"/>
      <c r="E39747" s="62"/>
    </row>
    <row r="39748">
      <c r="A39748" s="61"/>
      <c r="B39748" s="61"/>
      <c r="C39748" s="61"/>
      <c r="D39748" s="57"/>
      <c r="E39748" s="62"/>
    </row>
    <row r="39749">
      <c r="A39749" s="61"/>
      <c r="B39749" s="61"/>
      <c r="C39749" s="61"/>
      <c r="D39749" s="57"/>
      <c r="E39749" s="62"/>
    </row>
    <row r="39750">
      <c r="A39750" s="61"/>
      <c r="B39750" s="61"/>
      <c r="C39750" s="61"/>
      <c r="D39750" s="57"/>
      <c r="E39750" s="62"/>
    </row>
    <row r="39751">
      <c r="A39751" s="61"/>
      <c r="B39751" s="61"/>
      <c r="C39751" s="61"/>
      <c r="D39751" s="57"/>
      <c r="E39751" s="62"/>
    </row>
    <row r="39752">
      <c r="A39752" s="61"/>
      <c r="B39752" s="61"/>
      <c r="C39752" s="61"/>
      <c r="D39752" s="57"/>
      <c r="E39752" s="62"/>
    </row>
    <row r="39753">
      <c r="A39753" s="61"/>
      <c r="B39753" s="61"/>
      <c r="C39753" s="61"/>
      <c r="D39753" s="57"/>
      <c r="E39753" s="62"/>
    </row>
    <row r="39754">
      <c r="A39754" s="61"/>
      <c r="B39754" s="61"/>
      <c r="C39754" s="61"/>
      <c r="D39754" s="57"/>
      <c r="E39754" s="62"/>
    </row>
    <row r="39755">
      <c r="A39755" s="61"/>
      <c r="B39755" s="61"/>
      <c r="C39755" s="61"/>
      <c r="D39755" s="57"/>
      <c r="E39755" s="62"/>
    </row>
    <row r="39756">
      <c r="A39756" s="61"/>
      <c r="B39756" s="61"/>
      <c r="C39756" s="61"/>
      <c r="D39756" s="57"/>
      <c r="E39756" s="62"/>
    </row>
    <row r="39757">
      <c r="A39757" s="61"/>
      <c r="B39757" s="61"/>
      <c r="C39757" s="61"/>
      <c r="D39757" s="57"/>
      <c r="E39757" s="62"/>
    </row>
    <row r="39758">
      <c r="A39758" s="61"/>
      <c r="B39758" s="61"/>
      <c r="C39758" s="61"/>
      <c r="D39758" s="57"/>
      <c r="E39758" s="62"/>
    </row>
    <row r="39759">
      <c r="A39759" s="61"/>
      <c r="B39759" s="61"/>
      <c r="C39759" s="61"/>
      <c r="D39759" s="57"/>
      <c r="E39759" s="62"/>
    </row>
    <row r="39760">
      <c r="A39760" s="61"/>
      <c r="B39760" s="61"/>
      <c r="C39760" s="61"/>
      <c r="D39760" s="57"/>
      <c r="E39760" s="62"/>
    </row>
    <row r="39761">
      <c r="A39761" s="61"/>
      <c r="B39761" s="61"/>
      <c r="C39761" s="61"/>
      <c r="D39761" s="57"/>
      <c r="E39761" s="62"/>
    </row>
    <row r="39762">
      <c r="A39762" s="61"/>
      <c r="B39762" s="61"/>
      <c r="C39762" s="61"/>
      <c r="D39762" s="57"/>
      <c r="E39762" s="62"/>
    </row>
    <row r="39763">
      <c r="A39763" s="61"/>
      <c r="B39763" s="61"/>
      <c r="C39763" s="61"/>
      <c r="D39763" s="57"/>
      <c r="E39763" s="62"/>
    </row>
    <row r="39764">
      <c r="A39764" s="61"/>
      <c r="B39764" s="61"/>
      <c r="C39764" s="61"/>
      <c r="D39764" s="57"/>
      <c r="E39764" s="62"/>
    </row>
    <row r="39765">
      <c r="A39765" s="61"/>
      <c r="B39765" s="61"/>
      <c r="C39765" s="61"/>
      <c r="D39765" s="57"/>
      <c r="E39765" s="62"/>
    </row>
    <row r="39766">
      <c r="A39766" s="61"/>
      <c r="B39766" s="61"/>
      <c r="C39766" s="61"/>
      <c r="D39766" s="57"/>
      <c r="E39766" s="62"/>
    </row>
    <row r="39767">
      <c r="A39767" s="61"/>
      <c r="B39767" s="61"/>
      <c r="C39767" s="61"/>
      <c r="D39767" s="57"/>
      <c r="E39767" s="62"/>
    </row>
    <row r="39768">
      <c r="A39768" s="61"/>
      <c r="B39768" s="61"/>
      <c r="C39768" s="61"/>
      <c r="D39768" s="57"/>
      <c r="E39768" s="62"/>
    </row>
    <row r="39769">
      <c r="A39769" s="61"/>
      <c r="B39769" s="61"/>
      <c r="C39769" s="61"/>
      <c r="D39769" s="57"/>
      <c r="E39769" s="62"/>
    </row>
    <row r="39770">
      <c r="A39770" s="61"/>
      <c r="B39770" s="61"/>
      <c r="C39770" s="61"/>
      <c r="D39770" s="57"/>
      <c r="E39770" s="62"/>
    </row>
    <row r="39771">
      <c r="A39771" s="61"/>
      <c r="B39771" s="61"/>
      <c r="C39771" s="61"/>
      <c r="D39771" s="57"/>
      <c r="E39771" s="62"/>
    </row>
    <row r="39772">
      <c r="A39772" s="61"/>
      <c r="B39772" s="61"/>
      <c r="C39772" s="61"/>
      <c r="D39772" s="57"/>
      <c r="E39772" s="62"/>
    </row>
    <row r="39773">
      <c r="A39773" s="61"/>
      <c r="B39773" s="61"/>
      <c r="C39773" s="61"/>
      <c r="D39773" s="57"/>
      <c r="E39773" s="62"/>
    </row>
    <row r="39774">
      <c r="A39774" s="61"/>
      <c r="B39774" s="61"/>
      <c r="C39774" s="61"/>
      <c r="D39774" s="57"/>
      <c r="E39774" s="62"/>
    </row>
    <row r="39775">
      <c r="A39775" s="61"/>
      <c r="B39775" s="61"/>
      <c r="C39775" s="61"/>
      <c r="D39775" s="57"/>
      <c r="E39775" s="62"/>
    </row>
    <row r="39776">
      <c r="A39776" s="61"/>
      <c r="B39776" s="61"/>
      <c r="C39776" s="61"/>
      <c r="D39776" s="57"/>
      <c r="E39776" s="62"/>
    </row>
    <row r="39777">
      <c r="A39777" s="61"/>
      <c r="B39777" s="61"/>
      <c r="C39777" s="61"/>
      <c r="D39777" s="57"/>
      <c r="E39777" s="62"/>
    </row>
    <row r="39778">
      <c r="A39778" s="61"/>
      <c r="B39778" s="61"/>
      <c r="C39778" s="61"/>
      <c r="D39778" s="57"/>
      <c r="E39778" s="62"/>
    </row>
    <row r="39779">
      <c r="A39779" s="61"/>
      <c r="B39779" s="61"/>
      <c r="C39779" s="61"/>
      <c r="D39779" s="57"/>
      <c r="E39779" s="62"/>
    </row>
    <row r="39780">
      <c r="A39780" s="61"/>
      <c r="B39780" s="61"/>
      <c r="C39780" s="61"/>
      <c r="D39780" s="57"/>
      <c r="E39780" s="62"/>
    </row>
    <row r="39781">
      <c r="A39781" s="61"/>
      <c r="B39781" s="61"/>
      <c r="C39781" s="61"/>
      <c r="D39781" s="57"/>
      <c r="E39781" s="62"/>
    </row>
    <row r="39782">
      <c r="A39782" s="61"/>
      <c r="B39782" s="61"/>
      <c r="C39782" s="61"/>
      <c r="D39782" s="57"/>
      <c r="E39782" s="62"/>
    </row>
    <row r="39783">
      <c r="A39783" s="61"/>
      <c r="B39783" s="61"/>
      <c r="C39783" s="61"/>
      <c r="D39783" s="57"/>
      <c r="E39783" s="62"/>
    </row>
    <row r="39784">
      <c r="A39784" s="61"/>
      <c r="B39784" s="61"/>
      <c r="C39784" s="61"/>
      <c r="D39784" s="57"/>
      <c r="E39784" s="62"/>
    </row>
    <row r="39785">
      <c r="A39785" s="61"/>
      <c r="B39785" s="61"/>
      <c r="C39785" s="61"/>
      <c r="D39785" s="57"/>
      <c r="E39785" s="62"/>
    </row>
    <row r="39786">
      <c r="A39786" s="61"/>
      <c r="B39786" s="61"/>
      <c r="C39786" s="61"/>
      <c r="D39786" s="57"/>
      <c r="E39786" s="62"/>
    </row>
    <row r="39787">
      <c r="A39787" s="61"/>
      <c r="B39787" s="61"/>
      <c r="C39787" s="61"/>
      <c r="D39787" s="57"/>
      <c r="E39787" s="62"/>
    </row>
    <row r="39788">
      <c r="A39788" s="61"/>
      <c r="B39788" s="61"/>
      <c r="C39788" s="61"/>
      <c r="D39788" s="57"/>
      <c r="E39788" s="62"/>
    </row>
    <row r="39789">
      <c r="A39789" s="61"/>
      <c r="B39789" s="61"/>
      <c r="C39789" s="61"/>
      <c r="D39789" s="57"/>
      <c r="E39789" s="62"/>
    </row>
    <row r="39790">
      <c r="A39790" s="61"/>
      <c r="B39790" s="61"/>
      <c r="C39790" s="61"/>
      <c r="D39790" s="57"/>
      <c r="E39790" s="62"/>
    </row>
    <row r="39791">
      <c r="A39791" s="61"/>
      <c r="B39791" s="61"/>
      <c r="C39791" s="61"/>
      <c r="D39791" s="57"/>
      <c r="E39791" s="62"/>
    </row>
    <row r="39792">
      <c r="A39792" s="61"/>
      <c r="B39792" s="61"/>
      <c r="C39792" s="61"/>
      <c r="D39792" s="57"/>
      <c r="E39792" s="62"/>
    </row>
    <row r="39793">
      <c r="A39793" s="61"/>
      <c r="B39793" s="61"/>
      <c r="C39793" s="61"/>
      <c r="D39793" s="57"/>
      <c r="E39793" s="62"/>
    </row>
    <row r="39794">
      <c r="A39794" s="61"/>
      <c r="B39794" s="61"/>
      <c r="C39794" s="61"/>
      <c r="D39794" s="57"/>
      <c r="E39794" s="62"/>
    </row>
    <row r="39795">
      <c r="A39795" s="61"/>
      <c r="B39795" s="61"/>
      <c r="C39795" s="61"/>
      <c r="D39795" s="57"/>
      <c r="E39795" s="62"/>
    </row>
    <row r="39796">
      <c r="A39796" s="61"/>
      <c r="B39796" s="61"/>
      <c r="C39796" s="61"/>
      <c r="D39796" s="57"/>
      <c r="E39796" s="62"/>
    </row>
    <row r="39797">
      <c r="A39797" s="61"/>
      <c r="B39797" s="61"/>
      <c r="C39797" s="61"/>
      <c r="D39797" s="57"/>
      <c r="E39797" s="62"/>
    </row>
    <row r="39798">
      <c r="A39798" s="61"/>
      <c r="B39798" s="61"/>
      <c r="C39798" s="61"/>
      <c r="D39798" s="57"/>
      <c r="E39798" s="62"/>
    </row>
    <row r="39799">
      <c r="A39799" s="61"/>
      <c r="B39799" s="61"/>
      <c r="C39799" s="61"/>
      <c r="D39799" s="57"/>
      <c r="E39799" s="62"/>
    </row>
    <row r="39800">
      <c r="A39800" s="61"/>
      <c r="B39800" s="61"/>
      <c r="C39800" s="61"/>
      <c r="D39800" s="57"/>
      <c r="E39800" s="62"/>
    </row>
    <row r="39801">
      <c r="A39801" s="61"/>
      <c r="B39801" s="61"/>
      <c r="C39801" s="61"/>
      <c r="D39801" s="57"/>
      <c r="E39801" s="62"/>
    </row>
    <row r="39802">
      <c r="A39802" s="61"/>
      <c r="B39802" s="61"/>
      <c r="C39802" s="61"/>
      <c r="D39802" s="57"/>
      <c r="E39802" s="62"/>
    </row>
    <row r="39803">
      <c r="A39803" s="61"/>
      <c r="B39803" s="61"/>
      <c r="C39803" s="61"/>
      <c r="D39803" s="57"/>
      <c r="E39803" s="62"/>
    </row>
    <row r="39804">
      <c r="A39804" s="61"/>
      <c r="B39804" s="61"/>
      <c r="C39804" s="61"/>
      <c r="D39804" s="57"/>
      <c r="E39804" s="62"/>
    </row>
    <row r="39805">
      <c r="A39805" s="61"/>
      <c r="B39805" s="61"/>
      <c r="C39805" s="61"/>
      <c r="D39805" s="57"/>
      <c r="E39805" s="62"/>
    </row>
    <row r="39806">
      <c r="A39806" s="61"/>
      <c r="B39806" s="61"/>
      <c r="C39806" s="61"/>
      <c r="D39806" s="57"/>
      <c r="E39806" s="62"/>
    </row>
    <row r="39807">
      <c r="A39807" s="61"/>
      <c r="B39807" s="61"/>
      <c r="C39807" s="61"/>
      <c r="D39807" s="57"/>
      <c r="E39807" s="62"/>
    </row>
    <row r="39808">
      <c r="A39808" s="61"/>
      <c r="B39808" s="61"/>
      <c r="C39808" s="61"/>
      <c r="D39808" s="57"/>
      <c r="E39808" s="62"/>
    </row>
    <row r="39809">
      <c r="A39809" s="61"/>
      <c r="B39809" s="61"/>
      <c r="C39809" s="61"/>
      <c r="D39809" s="57"/>
      <c r="E39809" s="62"/>
    </row>
    <row r="39810">
      <c r="A39810" s="61"/>
      <c r="B39810" s="61"/>
      <c r="C39810" s="61"/>
      <c r="D39810" s="57"/>
      <c r="E39810" s="62"/>
    </row>
    <row r="39811">
      <c r="A39811" s="61"/>
      <c r="B39811" s="61"/>
      <c r="C39811" s="61"/>
      <c r="D39811" s="57"/>
      <c r="E39811" s="62"/>
    </row>
    <row r="39812">
      <c r="A39812" s="61"/>
      <c r="B39812" s="61"/>
      <c r="C39812" s="61"/>
      <c r="D39812" s="57"/>
      <c r="E39812" s="62"/>
    </row>
    <row r="39813">
      <c r="A39813" s="61"/>
      <c r="B39813" s="61"/>
      <c r="C39813" s="61"/>
      <c r="D39813" s="57"/>
      <c r="E39813" s="62"/>
    </row>
    <row r="39814">
      <c r="A39814" s="61"/>
      <c r="B39814" s="61"/>
      <c r="C39814" s="61"/>
      <c r="D39814" s="57"/>
      <c r="E39814" s="62"/>
    </row>
    <row r="39815">
      <c r="A39815" s="61"/>
      <c r="B39815" s="61"/>
      <c r="C39815" s="61"/>
      <c r="D39815" s="57"/>
      <c r="E39815" s="62"/>
    </row>
    <row r="39816">
      <c r="A39816" s="61"/>
      <c r="B39816" s="61"/>
      <c r="C39816" s="61"/>
      <c r="D39816" s="57"/>
      <c r="E39816" s="62"/>
    </row>
    <row r="39817">
      <c r="A39817" s="61"/>
      <c r="B39817" s="61"/>
      <c r="C39817" s="61"/>
      <c r="D39817" s="57"/>
      <c r="E39817" s="62"/>
    </row>
    <row r="39818">
      <c r="A39818" s="61"/>
      <c r="B39818" s="61"/>
      <c r="C39818" s="61"/>
      <c r="D39818" s="57"/>
      <c r="E39818" s="62"/>
    </row>
    <row r="39819">
      <c r="A39819" s="61"/>
      <c r="B39819" s="61"/>
      <c r="C39819" s="61"/>
      <c r="D39819" s="57"/>
      <c r="E39819" s="62"/>
    </row>
    <row r="39820">
      <c r="A39820" s="61"/>
      <c r="B39820" s="61"/>
      <c r="C39820" s="61"/>
      <c r="D39820" s="57"/>
      <c r="E39820" s="62"/>
    </row>
    <row r="39821">
      <c r="A39821" s="61"/>
      <c r="B39821" s="61"/>
      <c r="C39821" s="61"/>
      <c r="D39821" s="57"/>
      <c r="E39821" s="62"/>
    </row>
    <row r="39822">
      <c r="A39822" s="61"/>
      <c r="B39822" s="61"/>
      <c r="C39822" s="61"/>
      <c r="D39822" s="57"/>
      <c r="E39822" s="62"/>
    </row>
    <row r="39823">
      <c r="A39823" s="61"/>
      <c r="B39823" s="61"/>
      <c r="C39823" s="61"/>
      <c r="D39823" s="57"/>
      <c r="E39823" s="62"/>
    </row>
    <row r="39824">
      <c r="A39824" s="61"/>
      <c r="B39824" s="61"/>
      <c r="C39824" s="61"/>
      <c r="D39824" s="57"/>
      <c r="E39824" s="62"/>
    </row>
    <row r="39825">
      <c r="A39825" s="61"/>
      <c r="B39825" s="61"/>
      <c r="C39825" s="61"/>
      <c r="D39825" s="57"/>
      <c r="E39825" s="62"/>
    </row>
    <row r="39826">
      <c r="A39826" s="61"/>
      <c r="B39826" s="61"/>
      <c r="C39826" s="61"/>
      <c r="D39826" s="57"/>
      <c r="E39826" s="62"/>
    </row>
    <row r="39827">
      <c r="A39827" s="61"/>
      <c r="B39827" s="61"/>
      <c r="C39827" s="61"/>
      <c r="D39827" s="57"/>
      <c r="E39827" s="62"/>
    </row>
    <row r="39828">
      <c r="A39828" s="61"/>
      <c r="B39828" s="61"/>
      <c r="C39828" s="61"/>
      <c r="D39828" s="57"/>
      <c r="E39828" s="62"/>
    </row>
    <row r="39829">
      <c r="A39829" s="61"/>
      <c r="B39829" s="61"/>
      <c r="C39829" s="61"/>
      <c r="D39829" s="57"/>
      <c r="E39829" s="62"/>
    </row>
    <row r="39830">
      <c r="A39830" s="61"/>
      <c r="B39830" s="61"/>
      <c r="C39830" s="61"/>
      <c r="D39830" s="57"/>
      <c r="E39830" s="62"/>
    </row>
    <row r="39831">
      <c r="A39831" s="61"/>
      <c r="B39831" s="61"/>
      <c r="C39831" s="61"/>
      <c r="D39831" s="57"/>
      <c r="E39831" s="62"/>
    </row>
    <row r="39832">
      <c r="A39832" s="61"/>
      <c r="B39832" s="61"/>
      <c r="C39832" s="61"/>
      <c r="D39832" s="57"/>
      <c r="E39832" s="62"/>
    </row>
    <row r="39833">
      <c r="A39833" s="61"/>
      <c r="B39833" s="61"/>
      <c r="C39833" s="61"/>
      <c r="D39833" s="57"/>
      <c r="E39833" s="62"/>
    </row>
    <row r="39834">
      <c r="A39834" s="61"/>
      <c r="B39834" s="61"/>
      <c r="C39834" s="61"/>
      <c r="D39834" s="57"/>
      <c r="E39834" s="62"/>
    </row>
    <row r="39835">
      <c r="A39835" s="61"/>
      <c r="B39835" s="61"/>
      <c r="C39835" s="61"/>
      <c r="D39835" s="57"/>
      <c r="E39835" s="62"/>
    </row>
    <row r="39836">
      <c r="A39836" s="61"/>
      <c r="B39836" s="61"/>
      <c r="C39836" s="61"/>
      <c r="D39836" s="57"/>
      <c r="E39836" s="62"/>
    </row>
    <row r="39837">
      <c r="A39837" s="61"/>
      <c r="B39837" s="61"/>
      <c r="C39837" s="61"/>
      <c r="D39837" s="57"/>
      <c r="E39837" s="62"/>
    </row>
    <row r="39838">
      <c r="A39838" s="61"/>
      <c r="B39838" s="61"/>
      <c r="C39838" s="61"/>
      <c r="D39838" s="57"/>
      <c r="E39838" s="62"/>
    </row>
    <row r="39839">
      <c r="A39839" s="61"/>
      <c r="B39839" s="61"/>
      <c r="C39839" s="61"/>
      <c r="D39839" s="57"/>
      <c r="E39839" s="62"/>
    </row>
    <row r="39840">
      <c r="A39840" s="61"/>
      <c r="B39840" s="61"/>
      <c r="C39840" s="61"/>
      <c r="D39840" s="57"/>
      <c r="E39840" s="62"/>
    </row>
    <row r="39841">
      <c r="A39841" s="61"/>
      <c r="B39841" s="61"/>
      <c r="C39841" s="61"/>
      <c r="D39841" s="57"/>
      <c r="E39841" s="62"/>
    </row>
    <row r="39842">
      <c r="A39842" s="61"/>
      <c r="B39842" s="61"/>
      <c r="C39842" s="61"/>
      <c r="D39842" s="57"/>
      <c r="E39842" s="62"/>
    </row>
    <row r="39843">
      <c r="A39843" s="61"/>
      <c r="B39843" s="61"/>
      <c r="C39843" s="61"/>
      <c r="D39843" s="57"/>
      <c r="E39843" s="62"/>
    </row>
    <row r="39844">
      <c r="A39844" s="61"/>
      <c r="B39844" s="61"/>
      <c r="C39844" s="61"/>
      <c r="D39844" s="57"/>
      <c r="E39844" s="62"/>
    </row>
    <row r="39845">
      <c r="A39845" s="61"/>
      <c r="B39845" s="61"/>
      <c r="C39845" s="61"/>
      <c r="D39845" s="57"/>
      <c r="E39845" s="62"/>
    </row>
    <row r="39846">
      <c r="A39846" s="61"/>
      <c r="B39846" s="61"/>
      <c r="C39846" s="61"/>
      <c r="D39846" s="57"/>
      <c r="E39846" s="62"/>
    </row>
    <row r="39847">
      <c r="A39847" s="61"/>
      <c r="B39847" s="61"/>
      <c r="C39847" s="61"/>
      <c r="D39847" s="57"/>
      <c r="E39847" s="62"/>
    </row>
    <row r="39848">
      <c r="A39848" s="61"/>
      <c r="B39848" s="61"/>
      <c r="C39848" s="61"/>
      <c r="D39848" s="57"/>
      <c r="E39848" s="62"/>
    </row>
    <row r="39849">
      <c r="A39849" s="61"/>
      <c r="B39849" s="61"/>
      <c r="C39849" s="61"/>
      <c r="D39849" s="57"/>
      <c r="E39849" s="62"/>
    </row>
    <row r="39850">
      <c r="A39850" s="61"/>
      <c r="B39850" s="61"/>
      <c r="C39850" s="61"/>
      <c r="D39850" s="57"/>
      <c r="E39850" s="62"/>
    </row>
    <row r="39851">
      <c r="A39851" s="61"/>
      <c r="B39851" s="61"/>
      <c r="C39851" s="61"/>
      <c r="D39851" s="57"/>
      <c r="E39851" s="62"/>
    </row>
    <row r="39852">
      <c r="A39852" s="61"/>
      <c r="B39852" s="61"/>
      <c r="C39852" s="61"/>
      <c r="D39852" s="57"/>
      <c r="E39852" s="62"/>
    </row>
    <row r="39853">
      <c r="A39853" s="61"/>
      <c r="B39853" s="61"/>
      <c r="C39853" s="61"/>
      <c r="D39853" s="57"/>
      <c r="E39853" s="62"/>
    </row>
    <row r="39854">
      <c r="A39854" s="61"/>
      <c r="B39854" s="61"/>
      <c r="C39854" s="61"/>
      <c r="D39854" s="57"/>
      <c r="E39854" s="62"/>
    </row>
    <row r="39855">
      <c r="A39855" s="61"/>
      <c r="B39855" s="61"/>
      <c r="C39855" s="61"/>
      <c r="D39855" s="57"/>
      <c r="E39855" s="62"/>
    </row>
    <row r="39856">
      <c r="A39856" s="61"/>
      <c r="B39856" s="61"/>
      <c r="C39856" s="61"/>
      <c r="D39856" s="57"/>
      <c r="E39856" s="62"/>
    </row>
    <row r="39857">
      <c r="A39857" s="61"/>
      <c r="B39857" s="61"/>
      <c r="C39857" s="61"/>
      <c r="D39857" s="57"/>
      <c r="E39857" s="62"/>
    </row>
    <row r="39858">
      <c r="A39858" s="61"/>
      <c r="B39858" s="61"/>
      <c r="C39858" s="61"/>
      <c r="D39858" s="57"/>
      <c r="E39858" s="62"/>
    </row>
    <row r="39859">
      <c r="A39859" s="61"/>
      <c r="B39859" s="61"/>
      <c r="C39859" s="61"/>
      <c r="D39859" s="57"/>
      <c r="E39859" s="62"/>
    </row>
    <row r="39860">
      <c r="A39860" s="61"/>
      <c r="B39860" s="61"/>
      <c r="C39860" s="61"/>
      <c r="D39860" s="57"/>
      <c r="E39860" s="62"/>
    </row>
    <row r="39861">
      <c r="A39861" s="61"/>
      <c r="B39861" s="61"/>
      <c r="C39861" s="61"/>
      <c r="D39861" s="57"/>
      <c r="E39861" s="62"/>
    </row>
    <row r="39862">
      <c r="A39862" s="61"/>
      <c r="B39862" s="61"/>
      <c r="C39862" s="61"/>
      <c r="D39862" s="57"/>
      <c r="E39862" s="62"/>
    </row>
    <row r="39863">
      <c r="A39863" s="61"/>
      <c r="B39863" s="61"/>
      <c r="C39863" s="61"/>
      <c r="D39863" s="57"/>
      <c r="E39863" s="62"/>
    </row>
    <row r="39864">
      <c r="A39864" s="61"/>
      <c r="B39864" s="61"/>
      <c r="C39864" s="61"/>
      <c r="D39864" s="57"/>
      <c r="E39864" s="62"/>
    </row>
    <row r="39865">
      <c r="A39865" s="61"/>
      <c r="B39865" s="61"/>
      <c r="C39865" s="61"/>
      <c r="D39865" s="57"/>
      <c r="E39865" s="62"/>
    </row>
    <row r="39866">
      <c r="A39866" s="61"/>
      <c r="B39866" s="61"/>
      <c r="C39866" s="61"/>
      <c r="D39866" s="57"/>
      <c r="E39866" s="62"/>
    </row>
    <row r="39867">
      <c r="A39867" s="61"/>
      <c r="B39867" s="61"/>
      <c r="C39867" s="61"/>
      <c r="D39867" s="57"/>
      <c r="E39867" s="62"/>
    </row>
    <row r="39868">
      <c r="A39868" s="61"/>
      <c r="B39868" s="61"/>
      <c r="C39868" s="61"/>
      <c r="D39868" s="57"/>
      <c r="E39868" s="62"/>
    </row>
    <row r="39869">
      <c r="A39869" s="61"/>
      <c r="B39869" s="61"/>
      <c r="C39869" s="61"/>
      <c r="D39869" s="57"/>
      <c r="E39869" s="62"/>
    </row>
    <row r="39870">
      <c r="A39870" s="61"/>
      <c r="B39870" s="61"/>
      <c r="C39870" s="61"/>
      <c r="D39870" s="57"/>
      <c r="E39870" s="62"/>
    </row>
    <row r="39871">
      <c r="A39871" s="61"/>
      <c r="B39871" s="61"/>
      <c r="C39871" s="61"/>
      <c r="D39871" s="57"/>
      <c r="E39871" s="62"/>
    </row>
    <row r="39872">
      <c r="A39872" s="61"/>
      <c r="B39872" s="61"/>
      <c r="C39872" s="61"/>
      <c r="D39872" s="57"/>
      <c r="E39872" s="62"/>
    </row>
    <row r="39873">
      <c r="A39873" s="61"/>
      <c r="B39873" s="61"/>
      <c r="C39873" s="61"/>
      <c r="D39873" s="57"/>
      <c r="E39873" s="62"/>
    </row>
    <row r="39874">
      <c r="A39874" s="61"/>
      <c r="B39874" s="61"/>
      <c r="C39874" s="61"/>
      <c r="D39874" s="57"/>
      <c r="E39874" s="62"/>
    </row>
    <row r="39875">
      <c r="A39875" s="61"/>
      <c r="B39875" s="61"/>
      <c r="C39875" s="61"/>
      <c r="D39875" s="57"/>
      <c r="E39875" s="62"/>
    </row>
    <row r="39876">
      <c r="A39876" s="61"/>
      <c r="B39876" s="61"/>
      <c r="C39876" s="61"/>
      <c r="D39876" s="57"/>
      <c r="E39876" s="62"/>
    </row>
    <row r="39877">
      <c r="A39877" s="61"/>
      <c r="B39877" s="61"/>
      <c r="C39877" s="61"/>
      <c r="D39877" s="57"/>
      <c r="E39877" s="62"/>
    </row>
    <row r="39878">
      <c r="A39878" s="61"/>
      <c r="B39878" s="61"/>
      <c r="C39878" s="61"/>
      <c r="D39878" s="57"/>
      <c r="E39878" s="62"/>
    </row>
    <row r="39879">
      <c r="A39879" s="61"/>
      <c r="B39879" s="61"/>
      <c r="C39879" s="61"/>
      <c r="D39879" s="57"/>
      <c r="E39879" s="62"/>
    </row>
    <row r="39880">
      <c r="A39880" s="61"/>
      <c r="B39880" s="61"/>
      <c r="C39880" s="61"/>
      <c r="D39880" s="57"/>
      <c r="E39880" s="62"/>
    </row>
    <row r="39881">
      <c r="A39881" s="61"/>
      <c r="B39881" s="61"/>
      <c r="C39881" s="61"/>
      <c r="D39881" s="57"/>
      <c r="E39881" s="62"/>
    </row>
    <row r="39882">
      <c r="A39882" s="61"/>
      <c r="B39882" s="61"/>
      <c r="C39882" s="61"/>
      <c r="D39882" s="57"/>
      <c r="E39882" s="62"/>
    </row>
    <row r="39883">
      <c r="A39883" s="61"/>
      <c r="B39883" s="61"/>
      <c r="C39883" s="61"/>
      <c r="D39883" s="57"/>
      <c r="E39883" s="62"/>
    </row>
    <row r="39884">
      <c r="A39884" s="61"/>
      <c r="B39884" s="61"/>
      <c r="C39884" s="61"/>
      <c r="D39884" s="57"/>
      <c r="E39884" s="62"/>
    </row>
    <row r="39885">
      <c r="A39885" s="61"/>
      <c r="B39885" s="61"/>
      <c r="C39885" s="61"/>
      <c r="D39885" s="57"/>
      <c r="E39885" s="62"/>
    </row>
    <row r="39886">
      <c r="A39886" s="61"/>
      <c r="B39886" s="61"/>
      <c r="C39886" s="61"/>
      <c r="D39886" s="57"/>
      <c r="E39886" s="62"/>
    </row>
    <row r="39887">
      <c r="A39887" s="61"/>
      <c r="B39887" s="61"/>
      <c r="C39887" s="61"/>
      <c r="D39887" s="57"/>
      <c r="E39887" s="62"/>
    </row>
    <row r="39888">
      <c r="A39888" s="61"/>
      <c r="B39888" s="61"/>
      <c r="C39888" s="61"/>
      <c r="D39888" s="57"/>
      <c r="E39888" s="62"/>
    </row>
    <row r="39889">
      <c r="A39889" s="61"/>
      <c r="B39889" s="61"/>
      <c r="C39889" s="61"/>
      <c r="D39889" s="57"/>
      <c r="E39889" s="62"/>
    </row>
    <row r="39890">
      <c r="A39890" s="61"/>
      <c r="B39890" s="61"/>
      <c r="C39890" s="61"/>
      <c r="D39890" s="57"/>
      <c r="E39890" s="62"/>
    </row>
    <row r="39891">
      <c r="A39891" s="61"/>
      <c r="B39891" s="61"/>
      <c r="C39891" s="61"/>
      <c r="D39891" s="57"/>
      <c r="E39891" s="62"/>
    </row>
    <row r="39892">
      <c r="A39892" s="61"/>
      <c r="B39892" s="61"/>
      <c r="C39892" s="61"/>
      <c r="D39892" s="57"/>
      <c r="E39892" s="62"/>
    </row>
    <row r="39893">
      <c r="A39893" s="61"/>
      <c r="B39893" s="61"/>
      <c r="C39893" s="61"/>
      <c r="D39893" s="57"/>
      <c r="E39893" s="62"/>
    </row>
    <row r="39894">
      <c r="A39894" s="61"/>
      <c r="B39894" s="61"/>
      <c r="C39894" s="61"/>
      <c r="D39894" s="57"/>
      <c r="E39894" s="62"/>
    </row>
    <row r="39895">
      <c r="A39895" s="61"/>
      <c r="B39895" s="61"/>
      <c r="C39895" s="61"/>
      <c r="D39895" s="57"/>
      <c r="E39895" s="62"/>
    </row>
    <row r="39896">
      <c r="A39896" s="61"/>
      <c r="B39896" s="61"/>
      <c r="C39896" s="61"/>
      <c r="D39896" s="57"/>
      <c r="E39896" s="62"/>
    </row>
    <row r="39897">
      <c r="A39897" s="61"/>
      <c r="B39897" s="61"/>
      <c r="C39897" s="61"/>
      <c r="D39897" s="57"/>
      <c r="E39897" s="62"/>
    </row>
    <row r="39898">
      <c r="A39898" s="61"/>
      <c r="B39898" s="61"/>
      <c r="C39898" s="61"/>
      <c r="D39898" s="57"/>
      <c r="E39898" s="62"/>
    </row>
    <row r="39899">
      <c r="A39899" s="61"/>
      <c r="B39899" s="61"/>
      <c r="C39899" s="61"/>
      <c r="D39899" s="57"/>
      <c r="E39899" s="62"/>
    </row>
    <row r="39900">
      <c r="A39900" s="61"/>
      <c r="B39900" s="61"/>
      <c r="C39900" s="61"/>
      <c r="D39900" s="57"/>
      <c r="E39900" s="62"/>
    </row>
    <row r="39901">
      <c r="A39901" s="61"/>
      <c r="B39901" s="61"/>
      <c r="C39901" s="61"/>
      <c r="D39901" s="57"/>
      <c r="E39901" s="62"/>
    </row>
    <row r="39902">
      <c r="A39902" s="61"/>
      <c r="B39902" s="61"/>
      <c r="C39902" s="61"/>
      <c r="D39902" s="57"/>
      <c r="E39902" s="62"/>
    </row>
    <row r="39903">
      <c r="A39903" s="61"/>
      <c r="B39903" s="61"/>
      <c r="C39903" s="61"/>
      <c r="D39903" s="57"/>
      <c r="E39903" s="62"/>
    </row>
    <row r="39904">
      <c r="A39904" s="61"/>
      <c r="B39904" s="61"/>
      <c r="C39904" s="61"/>
      <c r="D39904" s="57"/>
      <c r="E39904" s="62"/>
    </row>
    <row r="39905">
      <c r="A39905" s="61"/>
      <c r="B39905" s="61"/>
      <c r="C39905" s="61"/>
      <c r="D39905" s="57"/>
      <c r="E39905" s="62"/>
    </row>
    <row r="39906">
      <c r="A39906" s="61"/>
      <c r="B39906" s="61"/>
      <c r="C39906" s="61"/>
      <c r="D39906" s="57"/>
      <c r="E39906" s="62"/>
    </row>
    <row r="39907">
      <c r="A39907" s="61"/>
      <c r="B39907" s="61"/>
      <c r="C39907" s="61"/>
      <c r="D39907" s="57"/>
      <c r="E39907" s="62"/>
    </row>
    <row r="39908">
      <c r="A39908" s="61"/>
      <c r="B39908" s="61"/>
      <c r="C39908" s="61"/>
      <c r="D39908" s="57"/>
      <c r="E39908" s="62"/>
    </row>
    <row r="39909">
      <c r="A39909" s="61"/>
      <c r="B39909" s="61"/>
      <c r="C39909" s="61"/>
      <c r="D39909" s="57"/>
      <c r="E39909" s="62"/>
    </row>
    <row r="39910">
      <c r="A39910" s="61"/>
      <c r="B39910" s="61"/>
      <c r="C39910" s="61"/>
      <c r="D39910" s="57"/>
      <c r="E39910" s="62"/>
    </row>
    <row r="39911">
      <c r="A39911" s="61"/>
      <c r="B39911" s="61"/>
      <c r="C39911" s="61"/>
      <c r="D39911" s="57"/>
      <c r="E39911" s="62"/>
    </row>
    <row r="39912">
      <c r="A39912" s="61"/>
      <c r="B39912" s="61"/>
      <c r="C39912" s="61"/>
      <c r="D39912" s="57"/>
      <c r="E39912" s="62"/>
    </row>
    <row r="39913">
      <c r="A39913" s="61"/>
      <c r="B39913" s="61"/>
      <c r="C39913" s="61"/>
      <c r="D39913" s="57"/>
      <c r="E39913" s="62"/>
    </row>
    <row r="39914">
      <c r="A39914" s="61"/>
      <c r="B39914" s="61"/>
      <c r="C39914" s="61"/>
      <c r="D39914" s="57"/>
      <c r="E39914" s="62"/>
    </row>
    <row r="39915">
      <c r="A39915" s="61"/>
      <c r="B39915" s="61"/>
      <c r="C39915" s="61"/>
      <c r="D39915" s="57"/>
      <c r="E39915" s="62"/>
    </row>
    <row r="39916">
      <c r="A39916" s="61"/>
      <c r="B39916" s="61"/>
      <c r="C39916" s="61"/>
      <c r="D39916" s="57"/>
      <c r="E39916" s="62"/>
    </row>
    <row r="39917">
      <c r="A39917" s="61"/>
      <c r="B39917" s="61"/>
      <c r="C39917" s="61"/>
      <c r="D39917" s="57"/>
      <c r="E39917" s="62"/>
    </row>
    <row r="39918">
      <c r="A39918" s="61"/>
      <c r="B39918" s="61"/>
      <c r="C39918" s="61"/>
      <c r="D39918" s="57"/>
      <c r="E39918" s="62"/>
    </row>
    <row r="39919">
      <c r="A39919" s="61"/>
      <c r="B39919" s="61"/>
      <c r="C39919" s="61"/>
      <c r="D39919" s="57"/>
      <c r="E39919" s="62"/>
    </row>
    <row r="39920">
      <c r="A39920" s="61"/>
      <c r="B39920" s="61"/>
      <c r="C39920" s="61"/>
      <c r="D39920" s="57"/>
      <c r="E39920" s="62"/>
    </row>
    <row r="39921">
      <c r="A39921" s="61"/>
      <c r="B39921" s="61"/>
      <c r="C39921" s="61"/>
      <c r="D39921" s="57"/>
      <c r="E39921" s="62"/>
    </row>
    <row r="39922">
      <c r="A39922" s="61"/>
      <c r="B39922" s="61"/>
      <c r="C39922" s="61"/>
      <c r="D39922" s="57"/>
      <c r="E39922" s="62"/>
    </row>
    <row r="39923">
      <c r="A39923" s="61"/>
      <c r="B39923" s="61"/>
      <c r="C39923" s="61"/>
      <c r="D39923" s="57"/>
      <c r="E39923" s="62"/>
    </row>
    <row r="39924">
      <c r="A39924" s="61"/>
      <c r="B39924" s="61"/>
      <c r="C39924" s="61"/>
      <c r="D39924" s="57"/>
      <c r="E39924" s="62"/>
    </row>
    <row r="39925">
      <c r="A39925" s="61"/>
      <c r="B39925" s="61"/>
      <c r="C39925" s="61"/>
      <c r="D39925" s="57"/>
      <c r="E39925" s="62"/>
    </row>
    <row r="39926">
      <c r="A39926" s="61"/>
      <c r="B39926" s="61"/>
      <c r="C39926" s="61"/>
      <c r="D39926" s="57"/>
      <c r="E39926" s="62"/>
    </row>
    <row r="39927">
      <c r="A39927" s="61"/>
      <c r="B39927" s="61"/>
      <c r="C39927" s="61"/>
      <c r="D39927" s="57"/>
      <c r="E39927" s="62"/>
    </row>
    <row r="39928">
      <c r="A39928" s="61"/>
      <c r="B39928" s="61"/>
      <c r="C39928" s="61"/>
      <c r="D39928" s="57"/>
      <c r="E39928" s="62"/>
    </row>
    <row r="39929">
      <c r="A39929" s="61"/>
      <c r="B39929" s="61"/>
      <c r="C39929" s="61"/>
      <c r="D39929" s="57"/>
      <c r="E39929" s="62"/>
    </row>
    <row r="39930">
      <c r="A39930" s="61"/>
      <c r="B39930" s="61"/>
      <c r="C39930" s="61"/>
      <c r="D39930" s="57"/>
      <c r="E39930" s="62"/>
    </row>
    <row r="39931">
      <c r="A39931" s="61"/>
      <c r="B39931" s="61"/>
      <c r="C39931" s="61"/>
      <c r="D39931" s="57"/>
      <c r="E39931" s="62"/>
    </row>
    <row r="39932">
      <c r="A39932" s="61"/>
      <c r="B39932" s="61"/>
      <c r="C39932" s="61"/>
      <c r="D39932" s="57"/>
      <c r="E39932" s="62"/>
    </row>
    <row r="39933">
      <c r="A39933" s="61"/>
      <c r="B39933" s="61"/>
      <c r="C39933" s="61"/>
      <c r="D39933" s="57"/>
      <c r="E39933" s="62"/>
    </row>
    <row r="39934">
      <c r="A39934" s="61"/>
      <c r="B39934" s="61"/>
      <c r="C39934" s="61"/>
      <c r="D39934" s="57"/>
      <c r="E39934" s="62"/>
    </row>
    <row r="39935">
      <c r="A39935" s="61"/>
      <c r="B39935" s="61"/>
      <c r="C39935" s="61"/>
      <c r="D39935" s="57"/>
      <c r="E39935" s="62"/>
    </row>
    <row r="39936">
      <c r="A39936" s="61"/>
      <c r="B39936" s="61"/>
      <c r="C39936" s="61"/>
      <c r="D39936" s="57"/>
      <c r="E39936" s="62"/>
    </row>
    <row r="39937">
      <c r="A39937" s="61"/>
      <c r="B39937" s="61"/>
      <c r="C39937" s="61"/>
      <c r="D39937" s="57"/>
      <c r="E39937" s="62"/>
    </row>
    <row r="39938">
      <c r="A39938" s="61"/>
      <c r="B39938" s="61"/>
      <c r="C39938" s="61"/>
      <c r="D39938" s="57"/>
      <c r="E39938" s="62"/>
    </row>
    <row r="39939">
      <c r="A39939" s="61"/>
      <c r="B39939" s="61"/>
      <c r="C39939" s="61"/>
      <c r="D39939" s="57"/>
      <c r="E39939" s="62"/>
    </row>
    <row r="39940">
      <c r="A39940" s="61"/>
      <c r="B39940" s="61"/>
      <c r="C39940" s="61"/>
      <c r="D39940" s="57"/>
      <c r="E39940" s="62"/>
    </row>
    <row r="39941">
      <c r="A39941" s="61"/>
      <c r="B39941" s="61"/>
      <c r="C39941" s="61"/>
      <c r="D39941" s="57"/>
      <c r="E39941" s="62"/>
    </row>
    <row r="39942">
      <c r="A39942" s="61"/>
      <c r="B39942" s="61"/>
      <c r="C39942" s="61"/>
      <c r="D39942" s="57"/>
      <c r="E39942" s="62"/>
    </row>
    <row r="39943">
      <c r="A39943" s="61"/>
      <c r="B39943" s="61"/>
      <c r="C39943" s="61"/>
      <c r="D39943" s="57"/>
      <c r="E39943" s="62"/>
    </row>
    <row r="39944">
      <c r="A39944" s="61"/>
      <c r="B39944" s="61"/>
      <c r="C39944" s="61"/>
      <c r="D39944" s="57"/>
      <c r="E39944" s="62"/>
    </row>
    <row r="39945">
      <c r="A39945" s="61"/>
      <c r="B39945" s="61"/>
      <c r="C39945" s="61"/>
      <c r="D39945" s="57"/>
      <c r="E39945" s="62"/>
    </row>
    <row r="39946">
      <c r="A39946" s="61"/>
      <c r="B39946" s="61"/>
      <c r="C39946" s="61"/>
      <c r="D39946" s="57"/>
      <c r="E39946" s="62"/>
    </row>
    <row r="39947">
      <c r="A39947" s="61"/>
      <c r="B39947" s="61"/>
      <c r="C39947" s="61"/>
      <c r="D39947" s="57"/>
      <c r="E39947" s="62"/>
    </row>
    <row r="39948">
      <c r="A39948" s="61"/>
      <c r="B39948" s="61"/>
      <c r="C39948" s="61"/>
      <c r="D39948" s="57"/>
      <c r="E39948" s="62"/>
    </row>
    <row r="39949">
      <c r="A39949" s="61"/>
      <c r="B39949" s="61"/>
      <c r="C39949" s="61"/>
      <c r="D39949" s="57"/>
      <c r="E39949" s="62"/>
    </row>
    <row r="39950">
      <c r="A39950" s="61"/>
      <c r="B39950" s="61"/>
      <c r="C39950" s="61"/>
      <c r="D39950" s="57"/>
      <c r="E39950" s="62"/>
    </row>
    <row r="39951">
      <c r="A39951" s="61"/>
      <c r="B39951" s="61"/>
      <c r="C39951" s="61"/>
      <c r="D39951" s="57"/>
      <c r="E39951" s="62"/>
    </row>
    <row r="39952">
      <c r="A39952" s="61"/>
      <c r="B39952" s="61"/>
      <c r="C39952" s="61"/>
      <c r="D39952" s="57"/>
      <c r="E39952" s="62"/>
    </row>
    <row r="39953">
      <c r="A39953" s="61"/>
      <c r="B39953" s="61"/>
      <c r="C39953" s="61"/>
      <c r="D39953" s="57"/>
      <c r="E39953" s="62"/>
    </row>
    <row r="39954">
      <c r="A39954" s="61"/>
      <c r="B39954" s="61"/>
      <c r="C39954" s="61"/>
      <c r="D39954" s="57"/>
      <c r="E39954" s="62"/>
    </row>
    <row r="39955">
      <c r="A39955" s="61"/>
      <c r="B39955" s="61"/>
      <c r="C39955" s="61"/>
      <c r="D39955" s="57"/>
      <c r="E39955" s="62"/>
    </row>
    <row r="39956">
      <c r="A39956" s="61"/>
      <c r="B39956" s="61"/>
      <c r="C39956" s="61"/>
      <c r="D39956" s="57"/>
      <c r="E39956" s="62"/>
    </row>
    <row r="39957">
      <c r="A39957" s="61"/>
      <c r="B39957" s="61"/>
      <c r="C39957" s="61"/>
      <c r="D39957" s="57"/>
      <c r="E39957" s="62"/>
    </row>
    <row r="39958">
      <c r="A39958" s="61"/>
      <c r="B39958" s="61"/>
      <c r="C39958" s="61"/>
      <c r="D39958" s="57"/>
      <c r="E39958" s="62"/>
    </row>
    <row r="39959">
      <c r="A39959" s="61"/>
      <c r="B39959" s="61"/>
      <c r="C39959" s="61"/>
      <c r="D39959" s="57"/>
      <c r="E39959" s="62"/>
    </row>
    <row r="39960">
      <c r="A39960" s="61"/>
      <c r="B39960" s="61"/>
      <c r="C39960" s="61"/>
      <c r="D39960" s="57"/>
      <c r="E39960" s="62"/>
    </row>
    <row r="39961">
      <c r="A39961" s="61"/>
      <c r="B39961" s="61"/>
      <c r="C39961" s="61"/>
      <c r="D39961" s="57"/>
      <c r="E39961" s="62"/>
    </row>
    <row r="39962">
      <c r="A39962" s="61"/>
      <c r="B39962" s="61"/>
      <c r="C39962" s="61"/>
      <c r="D39962" s="57"/>
      <c r="E39962" s="62"/>
    </row>
    <row r="39963">
      <c r="A39963" s="61"/>
      <c r="B39963" s="61"/>
      <c r="C39963" s="61"/>
      <c r="D39963" s="57"/>
      <c r="E39963" s="62"/>
    </row>
    <row r="39964">
      <c r="A39964" s="61"/>
      <c r="B39964" s="61"/>
      <c r="C39964" s="61"/>
      <c r="D39964" s="57"/>
      <c r="E39964" s="62"/>
    </row>
    <row r="39965">
      <c r="A39965" s="61"/>
      <c r="B39965" s="61"/>
      <c r="C39965" s="61"/>
      <c r="D39965" s="57"/>
      <c r="E39965" s="62"/>
    </row>
    <row r="39966">
      <c r="A39966" s="61"/>
      <c r="B39966" s="61"/>
      <c r="C39966" s="61"/>
      <c r="D39966" s="57"/>
      <c r="E39966" s="62"/>
    </row>
    <row r="39967">
      <c r="A39967" s="61"/>
      <c r="B39967" s="61"/>
      <c r="C39967" s="61"/>
      <c r="D39967" s="57"/>
      <c r="E39967" s="62"/>
    </row>
    <row r="39968">
      <c r="A39968" s="61"/>
      <c r="B39968" s="61"/>
      <c r="C39968" s="61"/>
      <c r="D39968" s="57"/>
      <c r="E39968" s="62"/>
    </row>
    <row r="39969">
      <c r="A39969" s="61"/>
      <c r="B39969" s="61"/>
      <c r="C39969" s="61"/>
      <c r="D39969" s="57"/>
      <c r="E39969" s="62"/>
    </row>
    <row r="39970">
      <c r="A39970" s="61"/>
      <c r="B39970" s="61"/>
      <c r="C39970" s="61"/>
      <c r="D39970" s="57"/>
      <c r="E39970" s="62"/>
    </row>
    <row r="39971">
      <c r="A39971" s="61"/>
      <c r="B39971" s="61"/>
      <c r="C39971" s="61"/>
      <c r="D39971" s="57"/>
      <c r="E39971" s="62"/>
    </row>
    <row r="39972">
      <c r="A39972" s="61"/>
      <c r="B39972" s="61"/>
      <c r="C39972" s="61"/>
      <c r="D39972" s="57"/>
      <c r="E39972" s="62"/>
    </row>
    <row r="39973">
      <c r="A39973" s="61"/>
      <c r="B39973" s="61"/>
      <c r="C39973" s="61"/>
      <c r="D39973" s="57"/>
      <c r="E39973" s="62"/>
    </row>
    <row r="39974">
      <c r="A39974" s="61"/>
      <c r="B39974" s="61"/>
      <c r="C39974" s="61"/>
      <c r="D39974" s="57"/>
      <c r="E39974" s="62"/>
    </row>
    <row r="39975">
      <c r="A39975" s="61"/>
      <c r="B39975" s="61"/>
      <c r="C39975" s="61"/>
      <c r="D39975" s="57"/>
      <c r="E39975" s="62"/>
    </row>
    <row r="39976">
      <c r="A39976" s="61"/>
      <c r="B39976" s="61"/>
      <c r="C39976" s="61"/>
      <c r="D39976" s="57"/>
      <c r="E39976" s="62"/>
    </row>
    <row r="39977">
      <c r="A39977" s="61"/>
      <c r="B39977" s="61"/>
      <c r="C39977" s="61"/>
      <c r="D39977" s="57"/>
      <c r="E39977" s="62"/>
    </row>
    <row r="39978">
      <c r="A39978" s="61"/>
      <c r="B39978" s="61"/>
      <c r="C39978" s="61"/>
      <c r="D39978" s="57"/>
      <c r="E39978" s="62"/>
    </row>
    <row r="39979">
      <c r="A39979" s="61"/>
      <c r="B39979" s="61"/>
      <c r="C39979" s="61"/>
      <c r="D39979" s="57"/>
      <c r="E39979" s="62"/>
    </row>
    <row r="39980">
      <c r="A39980" s="61"/>
      <c r="B39980" s="61"/>
      <c r="C39980" s="61"/>
      <c r="D39980" s="57"/>
      <c r="E39980" s="62"/>
    </row>
    <row r="39981">
      <c r="A39981" s="61"/>
      <c r="B39981" s="61"/>
      <c r="C39981" s="61"/>
      <c r="D39981" s="57"/>
      <c r="E39981" s="62"/>
    </row>
    <row r="39982">
      <c r="A39982" s="61"/>
      <c r="B39982" s="61"/>
      <c r="C39982" s="61"/>
      <c r="D39982" s="57"/>
      <c r="E39982" s="62"/>
    </row>
    <row r="39983">
      <c r="A39983" s="61"/>
      <c r="B39983" s="61"/>
      <c r="C39983" s="61"/>
      <c r="D39983" s="57"/>
      <c r="E39983" s="62"/>
    </row>
    <row r="39984">
      <c r="A39984" s="61"/>
      <c r="B39984" s="61"/>
      <c r="C39984" s="61"/>
      <c r="D39984" s="57"/>
      <c r="E39984" s="62"/>
    </row>
    <row r="39985">
      <c r="A39985" s="61"/>
      <c r="B39985" s="61"/>
      <c r="C39985" s="61"/>
      <c r="D39985" s="57"/>
      <c r="E39985" s="62"/>
    </row>
    <row r="39986">
      <c r="A39986" s="61"/>
      <c r="B39986" s="61"/>
      <c r="C39986" s="61"/>
      <c r="D39986" s="57"/>
      <c r="E39986" s="62"/>
    </row>
    <row r="39987">
      <c r="A39987" s="61"/>
      <c r="B39987" s="61"/>
      <c r="C39987" s="61"/>
      <c r="D39987" s="57"/>
      <c r="E39987" s="62"/>
    </row>
    <row r="39988">
      <c r="A39988" s="61"/>
      <c r="B39988" s="61"/>
      <c r="C39988" s="61"/>
      <c r="D39988" s="57"/>
      <c r="E39988" s="62"/>
    </row>
    <row r="39989">
      <c r="A39989" s="61"/>
      <c r="B39989" s="61"/>
      <c r="C39989" s="61"/>
      <c r="D39989" s="57"/>
      <c r="E39989" s="62"/>
    </row>
    <row r="39990">
      <c r="A39990" s="61"/>
      <c r="B39990" s="61"/>
      <c r="C39990" s="61"/>
      <c r="D39990" s="57"/>
      <c r="E39990" s="62"/>
    </row>
    <row r="39991">
      <c r="A39991" s="61"/>
      <c r="B39991" s="61"/>
      <c r="C39991" s="61"/>
      <c r="D39991" s="57"/>
      <c r="E39991" s="62"/>
    </row>
    <row r="39992">
      <c r="A39992" s="61"/>
      <c r="B39992" s="61"/>
      <c r="C39992" s="61"/>
      <c r="D39992" s="57"/>
      <c r="E39992" s="62"/>
    </row>
    <row r="39993">
      <c r="A39993" s="61"/>
      <c r="B39993" s="61"/>
      <c r="C39993" s="61"/>
      <c r="D39993" s="57"/>
      <c r="E39993" s="62"/>
    </row>
    <row r="39994">
      <c r="A39994" s="61"/>
      <c r="B39994" s="61"/>
      <c r="C39994" s="61"/>
      <c r="D39994" s="57"/>
      <c r="E39994" s="62"/>
    </row>
    <row r="39995">
      <c r="A39995" s="61"/>
      <c r="B39995" s="61"/>
      <c r="C39995" s="61"/>
      <c r="D39995" s="57"/>
      <c r="E39995" s="62"/>
    </row>
    <row r="39996">
      <c r="A39996" s="61"/>
      <c r="B39996" s="61"/>
      <c r="C39996" s="61"/>
      <c r="D39996" s="57"/>
      <c r="E39996" s="62"/>
    </row>
    <row r="39997">
      <c r="A39997" s="61"/>
      <c r="B39997" s="61"/>
      <c r="C39997" s="61"/>
      <c r="D39997" s="57"/>
      <c r="E39997" s="62"/>
    </row>
    <row r="39998">
      <c r="A39998" s="61"/>
      <c r="B39998" s="61"/>
      <c r="C39998" s="61"/>
      <c r="D39998" s="57"/>
      <c r="E39998" s="62"/>
    </row>
    <row r="39999">
      <c r="A39999" s="61"/>
      <c r="B39999" s="61"/>
      <c r="C39999" s="61"/>
      <c r="D39999" s="57"/>
      <c r="E39999" s="62"/>
    </row>
    <row r="40000">
      <c r="A40000" s="61"/>
      <c r="B40000" s="61"/>
      <c r="C40000" s="61"/>
      <c r="D40000" s="57"/>
      <c r="E40000" s="62"/>
    </row>
    <row r="40001">
      <c r="A40001" s="61"/>
      <c r="B40001" s="61"/>
      <c r="C40001" s="61"/>
      <c r="D40001" s="57"/>
      <c r="E40001" s="62"/>
    </row>
    <row r="40002">
      <c r="A40002" s="61"/>
      <c r="B40002" s="61"/>
      <c r="C40002" s="61"/>
      <c r="D40002" s="57"/>
      <c r="E40002" s="62"/>
    </row>
    <row r="40003">
      <c r="A40003" s="61"/>
      <c r="B40003" s="61"/>
      <c r="C40003" s="61"/>
      <c r="D40003" s="57"/>
      <c r="E40003" s="62"/>
    </row>
    <row r="40004">
      <c r="A40004" s="61"/>
      <c r="B40004" s="61"/>
      <c r="C40004" s="61"/>
      <c r="D40004" s="57"/>
      <c r="E40004" s="62"/>
    </row>
    <row r="40005">
      <c r="A40005" s="61"/>
      <c r="B40005" s="61"/>
      <c r="C40005" s="61"/>
      <c r="D40005" s="57"/>
      <c r="E40005" s="62"/>
    </row>
    <row r="40006">
      <c r="A40006" s="61"/>
      <c r="B40006" s="61"/>
      <c r="C40006" s="61"/>
      <c r="D40006" s="57"/>
      <c r="E40006" s="62"/>
    </row>
    <row r="40007">
      <c r="A40007" s="61"/>
      <c r="B40007" s="61"/>
      <c r="C40007" s="61"/>
      <c r="D40007" s="57"/>
      <c r="E40007" s="62"/>
    </row>
    <row r="40008">
      <c r="A40008" s="61"/>
      <c r="B40008" s="61"/>
      <c r="C40008" s="61"/>
      <c r="D40008" s="57"/>
      <c r="E40008" s="62"/>
    </row>
    <row r="40009">
      <c r="A40009" s="61"/>
      <c r="B40009" s="61"/>
      <c r="C40009" s="61"/>
      <c r="D40009" s="57"/>
      <c r="E40009" s="62"/>
    </row>
    <row r="40010">
      <c r="A40010" s="61"/>
      <c r="B40010" s="61"/>
      <c r="C40010" s="61"/>
      <c r="D40010" s="57"/>
      <c r="E40010" s="62"/>
    </row>
    <row r="40011">
      <c r="A40011" s="61"/>
      <c r="B40011" s="61"/>
      <c r="C40011" s="61"/>
      <c r="D40011" s="57"/>
      <c r="E40011" s="62"/>
    </row>
    <row r="40012">
      <c r="A40012" s="61"/>
      <c r="B40012" s="61"/>
      <c r="C40012" s="61"/>
      <c r="D40012" s="57"/>
      <c r="E40012" s="62"/>
    </row>
    <row r="40013">
      <c r="A40013" s="61"/>
      <c r="B40013" s="61"/>
      <c r="C40013" s="61"/>
      <c r="D40013" s="57"/>
      <c r="E40013" s="62"/>
    </row>
    <row r="40014">
      <c r="A40014" s="61"/>
      <c r="B40014" s="61"/>
      <c r="C40014" s="61"/>
      <c r="D40014" s="57"/>
      <c r="E40014" s="62"/>
    </row>
    <row r="40015">
      <c r="A40015" s="61"/>
      <c r="B40015" s="61"/>
      <c r="C40015" s="61"/>
      <c r="D40015" s="57"/>
      <c r="E40015" s="62"/>
    </row>
    <row r="40016">
      <c r="A40016" s="61"/>
      <c r="B40016" s="61"/>
      <c r="C40016" s="61"/>
      <c r="D40016" s="57"/>
      <c r="E40016" s="62"/>
    </row>
    <row r="40017">
      <c r="A40017" s="61"/>
      <c r="B40017" s="61"/>
      <c r="C40017" s="61"/>
      <c r="D40017" s="57"/>
      <c r="E40017" s="62"/>
    </row>
    <row r="40018">
      <c r="A40018" s="61"/>
      <c r="B40018" s="61"/>
      <c r="C40018" s="61"/>
      <c r="D40018" s="57"/>
      <c r="E40018" s="62"/>
    </row>
    <row r="40019">
      <c r="A40019" s="61"/>
      <c r="B40019" s="61"/>
      <c r="C40019" s="61"/>
      <c r="D40019" s="57"/>
      <c r="E40019" s="62"/>
    </row>
    <row r="40020">
      <c r="A40020" s="61"/>
      <c r="B40020" s="61"/>
      <c r="C40020" s="61"/>
      <c r="D40020" s="57"/>
      <c r="E40020" s="62"/>
    </row>
    <row r="40021">
      <c r="A40021" s="61"/>
      <c r="B40021" s="61"/>
      <c r="C40021" s="61"/>
      <c r="D40021" s="57"/>
      <c r="E40021" s="62"/>
    </row>
    <row r="40022">
      <c r="A40022" s="61"/>
      <c r="B40022" s="61"/>
      <c r="C40022" s="61"/>
      <c r="D40022" s="57"/>
      <c r="E40022" s="62"/>
    </row>
    <row r="40023">
      <c r="A40023" s="61"/>
      <c r="B40023" s="61"/>
      <c r="C40023" s="61"/>
      <c r="D40023" s="57"/>
      <c r="E40023" s="62"/>
    </row>
    <row r="40024">
      <c r="A40024" s="61"/>
      <c r="B40024" s="61"/>
      <c r="C40024" s="61"/>
      <c r="D40024" s="57"/>
      <c r="E40024" s="62"/>
    </row>
    <row r="40025">
      <c r="A40025" s="61"/>
      <c r="B40025" s="61"/>
      <c r="C40025" s="61"/>
      <c r="D40025" s="57"/>
      <c r="E40025" s="62"/>
    </row>
    <row r="40026">
      <c r="A40026" s="61"/>
      <c r="B40026" s="61"/>
      <c r="C40026" s="61"/>
      <c r="D40026" s="57"/>
      <c r="E40026" s="62"/>
    </row>
    <row r="40027">
      <c r="A40027" s="61"/>
      <c r="B40027" s="61"/>
      <c r="C40027" s="61"/>
      <c r="D40027" s="57"/>
      <c r="E40027" s="62"/>
    </row>
    <row r="40028">
      <c r="A40028" s="61"/>
      <c r="B40028" s="61"/>
      <c r="C40028" s="61"/>
      <c r="D40028" s="57"/>
      <c r="E40028" s="62"/>
    </row>
    <row r="40029">
      <c r="A40029" s="61"/>
      <c r="B40029" s="61"/>
      <c r="C40029" s="61"/>
      <c r="D40029" s="57"/>
      <c r="E40029" s="62"/>
    </row>
    <row r="40030">
      <c r="A40030" s="61"/>
      <c r="B40030" s="61"/>
      <c r="C40030" s="61"/>
      <c r="D40030" s="57"/>
      <c r="E40030" s="62"/>
    </row>
    <row r="40031">
      <c r="A40031" s="61"/>
      <c r="B40031" s="61"/>
      <c r="C40031" s="61"/>
      <c r="D40031" s="57"/>
      <c r="E40031" s="62"/>
    </row>
    <row r="40032">
      <c r="A40032" s="61"/>
      <c r="B40032" s="61"/>
      <c r="C40032" s="61"/>
      <c r="D40032" s="57"/>
      <c r="E40032" s="62"/>
    </row>
    <row r="40033">
      <c r="A40033" s="61"/>
      <c r="B40033" s="61"/>
      <c r="C40033" s="61"/>
      <c r="D40033" s="57"/>
      <c r="E40033" s="62"/>
    </row>
    <row r="40034">
      <c r="A40034" s="61"/>
      <c r="B40034" s="61"/>
      <c r="C40034" s="61"/>
      <c r="D40034" s="57"/>
      <c r="E40034" s="62"/>
    </row>
    <row r="40035">
      <c r="A40035" s="61"/>
      <c r="B40035" s="61"/>
      <c r="C40035" s="61"/>
      <c r="D40035" s="57"/>
      <c r="E40035" s="62"/>
    </row>
    <row r="40036">
      <c r="A40036" s="61"/>
      <c r="B40036" s="61"/>
      <c r="C40036" s="61"/>
      <c r="D40036" s="57"/>
      <c r="E40036" s="62"/>
    </row>
    <row r="40037">
      <c r="A40037" s="61"/>
      <c r="B40037" s="61"/>
      <c r="C40037" s="61"/>
      <c r="D40037" s="57"/>
      <c r="E40037" s="62"/>
    </row>
    <row r="40038">
      <c r="A40038" s="61"/>
      <c r="B40038" s="61"/>
      <c r="C40038" s="61"/>
      <c r="D40038" s="57"/>
      <c r="E40038" s="62"/>
    </row>
    <row r="40039">
      <c r="A40039" s="61"/>
      <c r="B40039" s="61"/>
      <c r="C40039" s="61"/>
      <c r="D40039" s="57"/>
      <c r="E40039" s="62"/>
    </row>
    <row r="40040">
      <c r="A40040" s="61"/>
      <c r="B40040" s="61"/>
      <c r="C40040" s="61"/>
      <c r="D40040" s="57"/>
      <c r="E40040" s="62"/>
    </row>
    <row r="40041">
      <c r="A40041" s="61"/>
      <c r="B40041" s="61"/>
      <c r="C40041" s="61"/>
      <c r="D40041" s="57"/>
      <c r="E40041" s="62"/>
    </row>
    <row r="40042">
      <c r="A40042" s="61"/>
      <c r="B40042" s="61"/>
      <c r="C40042" s="61"/>
      <c r="D40042" s="57"/>
      <c r="E40042" s="62"/>
    </row>
    <row r="40043">
      <c r="A40043" s="61"/>
      <c r="B40043" s="61"/>
      <c r="C40043" s="61"/>
      <c r="D40043" s="57"/>
      <c r="E40043" s="62"/>
    </row>
    <row r="40044">
      <c r="A40044" s="61"/>
      <c r="B40044" s="61"/>
      <c r="C40044" s="61"/>
      <c r="D40044" s="57"/>
      <c r="E40044" s="62"/>
    </row>
    <row r="40045">
      <c r="A40045" s="61"/>
      <c r="B40045" s="61"/>
      <c r="C40045" s="61"/>
      <c r="D40045" s="57"/>
      <c r="E40045" s="62"/>
    </row>
    <row r="40046">
      <c r="A40046" s="61"/>
      <c r="B40046" s="61"/>
      <c r="C40046" s="61"/>
      <c r="D40046" s="57"/>
      <c r="E40046" s="62"/>
    </row>
    <row r="40047">
      <c r="A40047" s="61"/>
      <c r="B40047" s="61"/>
      <c r="C40047" s="61"/>
      <c r="D40047" s="57"/>
      <c r="E40047" s="62"/>
    </row>
    <row r="40048">
      <c r="A40048" s="61"/>
      <c r="B40048" s="61"/>
      <c r="C40048" s="61"/>
      <c r="D40048" s="57"/>
      <c r="E40048" s="62"/>
    </row>
    <row r="40049">
      <c r="A40049" s="61"/>
      <c r="B40049" s="61"/>
      <c r="C40049" s="61"/>
      <c r="D40049" s="57"/>
      <c r="E40049" s="62"/>
    </row>
    <row r="40050">
      <c r="A40050" s="61"/>
      <c r="B40050" s="61"/>
      <c r="C40050" s="61"/>
      <c r="D40050" s="57"/>
      <c r="E40050" s="62"/>
    </row>
    <row r="40051">
      <c r="A40051" s="61"/>
      <c r="B40051" s="61"/>
      <c r="C40051" s="61"/>
      <c r="D40051" s="57"/>
      <c r="E40051" s="62"/>
    </row>
    <row r="40052">
      <c r="A40052" s="61"/>
      <c r="B40052" s="61"/>
      <c r="C40052" s="61"/>
      <c r="D40052" s="57"/>
      <c r="E40052" s="62"/>
    </row>
    <row r="40053">
      <c r="A40053" s="61"/>
      <c r="B40053" s="61"/>
      <c r="C40053" s="61"/>
      <c r="D40053" s="57"/>
      <c r="E40053" s="62"/>
    </row>
    <row r="40054">
      <c r="A40054" s="61"/>
      <c r="B40054" s="61"/>
      <c r="C40054" s="61"/>
      <c r="D40054" s="57"/>
      <c r="E40054" s="62"/>
    </row>
    <row r="40055">
      <c r="A40055" s="61"/>
      <c r="B40055" s="61"/>
      <c r="C40055" s="61"/>
      <c r="D40055" s="57"/>
      <c r="E40055" s="62"/>
    </row>
    <row r="40056">
      <c r="A40056" s="61"/>
      <c r="B40056" s="61"/>
      <c r="C40056" s="61"/>
      <c r="D40056" s="57"/>
      <c r="E40056" s="62"/>
    </row>
    <row r="40057">
      <c r="A40057" s="61"/>
      <c r="B40057" s="61"/>
      <c r="C40057" s="61"/>
      <c r="D40057" s="57"/>
      <c r="E40057" s="62"/>
    </row>
    <row r="40058">
      <c r="A40058" s="61"/>
      <c r="B40058" s="61"/>
      <c r="C40058" s="61"/>
      <c r="D40058" s="57"/>
      <c r="E40058" s="62"/>
    </row>
    <row r="40059">
      <c r="A40059" s="61"/>
      <c r="B40059" s="61"/>
      <c r="C40059" s="61"/>
      <c r="D40059" s="57"/>
      <c r="E40059" s="62"/>
    </row>
    <row r="40060">
      <c r="A40060" s="61"/>
      <c r="B40060" s="61"/>
      <c r="C40060" s="61"/>
      <c r="D40060" s="57"/>
      <c r="E40060" s="62"/>
    </row>
    <row r="40061">
      <c r="A40061" s="61"/>
      <c r="B40061" s="61"/>
      <c r="C40061" s="61"/>
      <c r="D40061" s="57"/>
      <c r="E40061" s="62"/>
    </row>
    <row r="40062">
      <c r="A40062" s="61"/>
      <c r="B40062" s="61"/>
      <c r="C40062" s="61"/>
      <c r="D40062" s="57"/>
      <c r="E40062" s="62"/>
    </row>
    <row r="40063">
      <c r="A40063" s="61"/>
      <c r="B40063" s="61"/>
      <c r="C40063" s="61"/>
      <c r="D40063" s="57"/>
      <c r="E40063" s="62"/>
    </row>
    <row r="40064">
      <c r="A40064" s="61"/>
      <c r="B40064" s="61"/>
      <c r="C40064" s="61"/>
      <c r="D40064" s="57"/>
      <c r="E40064" s="62"/>
    </row>
    <row r="40065">
      <c r="A40065" s="61"/>
      <c r="B40065" s="61"/>
      <c r="C40065" s="61"/>
      <c r="D40065" s="57"/>
      <c r="E40065" s="62"/>
    </row>
    <row r="40066">
      <c r="A40066" s="61"/>
      <c r="B40066" s="61"/>
      <c r="C40066" s="61"/>
      <c r="D40066" s="57"/>
      <c r="E40066" s="62"/>
    </row>
    <row r="40067">
      <c r="A40067" s="61"/>
      <c r="B40067" s="61"/>
      <c r="C40067" s="61"/>
      <c r="D40067" s="57"/>
      <c r="E40067" s="62"/>
    </row>
    <row r="40068">
      <c r="A40068" s="61"/>
      <c r="B40068" s="61"/>
      <c r="C40068" s="61"/>
      <c r="D40068" s="57"/>
      <c r="E40068" s="62"/>
    </row>
    <row r="40069">
      <c r="A40069" s="61"/>
      <c r="B40069" s="61"/>
      <c r="C40069" s="61"/>
      <c r="D40069" s="57"/>
      <c r="E40069" s="62"/>
    </row>
    <row r="40070">
      <c r="A40070" s="61"/>
      <c r="B40070" s="61"/>
      <c r="C40070" s="61"/>
      <c r="D40070" s="57"/>
      <c r="E40070" s="62"/>
    </row>
    <row r="40071">
      <c r="A40071" s="61"/>
      <c r="B40071" s="61"/>
      <c r="C40071" s="61"/>
      <c r="D40071" s="57"/>
      <c r="E40071" s="62"/>
    </row>
    <row r="40072">
      <c r="A40072" s="61"/>
      <c r="B40072" s="61"/>
      <c r="C40072" s="61"/>
      <c r="D40072" s="57"/>
      <c r="E40072" s="62"/>
    </row>
    <row r="40073">
      <c r="A40073" s="61"/>
      <c r="B40073" s="61"/>
      <c r="C40073" s="61"/>
      <c r="D40073" s="57"/>
      <c r="E40073" s="62"/>
    </row>
    <row r="40074">
      <c r="A40074" s="61"/>
      <c r="B40074" s="61"/>
      <c r="C40074" s="61"/>
      <c r="D40074" s="57"/>
      <c r="E40074" s="62"/>
    </row>
    <row r="40075">
      <c r="A40075" s="61"/>
      <c r="B40075" s="61"/>
      <c r="C40075" s="61"/>
      <c r="D40075" s="57"/>
      <c r="E40075" s="62"/>
    </row>
    <row r="40076">
      <c r="A40076" s="61"/>
      <c r="B40076" s="61"/>
      <c r="C40076" s="61"/>
      <c r="D40076" s="57"/>
      <c r="E40076" s="62"/>
    </row>
    <row r="40077">
      <c r="A40077" s="61"/>
      <c r="B40077" s="61"/>
      <c r="C40077" s="61"/>
      <c r="D40077" s="57"/>
      <c r="E40077" s="62"/>
    </row>
    <row r="40078">
      <c r="A40078" s="61"/>
      <c r="B40078" s="61"/>
      <c r="C40078" s="61"/>
      <c r="D40078" s="57"/>
      <c r="E40078" s="62"/>
    </row>
    <row r="40079">
      <c r="A40079" s="61"/>
      <c r="B40079" s="61"/>
      <c r="C40079" s="61"/>
      <c r="D40079" s="57"/>
      <c r="E40079" s="62"/>
    </row>
    <row r="40080">
      <c r="A40080" s="61"/>
      <c r="B40080" s="61"/>
      <c r="C40080" s="61"/>
      <c r="D40080" s="57"/>
      <c r="E40080" s="62"/>
    </row>
    <row r="40081">
      <c r="A40081" s="61"/>
      <c r="B40081" s="61"/>
      <c r="C40081" s="61"/>
      <c r="D40081" s="57"/>
      <c r="E40081" s="62"/>
    </row>
    <row r="40082">
      <c r="A40082" s="61"/>
      <c r="B40082" s="61"/>
      <c r="C40082" s="61"/>
      <c r="D40082" s="57"/>
      <c r="E40082" s="62"/>
    </row>
    <row r="40083">
      <c r="A40083" s="61"/>
      <c r="B40083" s="61"/>
      <c r="C40083" s="61"/>
      <c r="D40083" s="57"/>
      <c r="E40083" s="62"/>
    </row>
    <row r="40084">
      <c r="A40084" s="61"/>
      <c r="B40084" s="61"/>
      <c r="C40084" s="61"/>
      <c r="D40084" s="57"/>
      <c r="E40084" s="62"/>
    </row>
    <row r="40085">
      <c r="A40085" s="61"/>
      <c r="B40085" s="61"/>
      <c r="C40085" s="61"/>
      <c r="D40085" s="57"/>
      <c r="E40085" s="62"/>
    </row>
    <row r="40086">
      <c r="A40086" s="61"/>
      <c r="B40086" s="61"/>
      <c r="C40086" s="61"/>
      <c r="D40086" s="57"/>
      <c r="E40086" s="62"/>
    </row>
    <row r="40087">
      <c r="A40087" s="61"/>
      <c r="B40087" s="61"/>
      <c r="C40087" s="61"/>
      <c r="D40087" s="57"/>
      <c r="E40087" s="62"/>
    </row>
    <row r="40088">
      <c r="A40088" s="61"/>
      <c r="B40088" s="61"/>
      <c r="C40088" s="61"/>
      <c r="D40088" s="57"/>
      <c r="E40088" s="62"/>
    </row>
    <row r="40089">
      <c r="A40089" s="61"/>
      <c r="B40089" s="61"/>
      <c r="C40089" s="61"/>
      <c r="D40089" s="57"/>
      <c r="E40089" s="62"/>
    </row>
    <row r="40090">
      <c r="A40090" s="61"/>
      <c r="B40090" s="61"/>
      <c r="C40090" s="61"/>
      <c r="D40090" s="57"/>
      <c r="E40090" s="62"/>
    </row>
    <row r="40091">
      <c r="A40091" s="61"/>
      <c r="B40091" s="61"/>
      <c r="C40091" s="61"/>
      <c r="D40091" s="57"/>
      <c r="E40091" s="62"/>
    </row>
    <row r="40092">
      <c r="A40092" s="61"/>
      <c r="B40092" s="61"/>
      <c r="C40092" s="61"/>
      <c r="D40092" s="57"/>
      <c r="E40092" s="62"/>
    </row>
    <row r="40093">
      <c r="A40093" s="61"/>
      <c r="B40093" s="61"/>
      <c r="C40093" s="61"/>
      <c r="D40093" s="57"/>
      <c r="E40093" s="62"/>
    </row>
    <row r="40094">
      <c r="A40094" s="61"/>
      <c r="B40094" s="61"/>
      <c r="C40094" s="61"/>
      <c r="D40094" s="57"/>
      <c r="E40094" s="62"/>
    </row>
    <row r="40095">
      <c r="A40095" s="61"/>
      <c r="B40095" s="61"/>
      <c r="C40095" s="61"/>
      <c r="D40095" s="57"/>
      <c r="E40095" s="62"/>
    </row>
    <row r="40096">
      <c r="A40096" s="61"/>
      <c r="B40096" s="61"/>
      <c r="C40096" s="61"/>
      <c r="D40096" s="57"/>
      <c r="E40096" s="62"/>
    </row>
    <row r="40097">
      <c r="A40097" s="61"/>
      <c r="B40097" s="61"/>
      <c r="C40097" s="61"/>
      <c r="D40097" s="57"/>
      <c r="E40097" s="62"/>
    </row>
    <row r="40098">
      <c r="A40098" s="61"/>
      <c r="B40098" s="61"/>
      <c r="C40098" s="61"/>
      <c r="D40098" s="57"/>
      <c r="E40098" s="62"/>
    </row>
    <row r="40099">
      <c r="A40099" s="61"/>
      <c r="B40099" s="61"/>
      <c r="C40099" s="61"/>
      <c r="D40099" s="57"/>
      <c r="E40099" s="62"/>
    </row>
    <row r="40100">
      <c r="A40100" s="61"/>
      <c r="B40100" s="61"/>
      <c r="C40100" s="61"/>
      <c r="D40100" s="57"/>
      <c r="E40100" s="62"/>
    </row>
    <row r="40101">
      <c r="A40101" s="61"/>
      <c r="B40101" s="61"/>
      <c r="C40101" s="61"/>
      <c r="D40101" s="57"/>
      <c r="E40101" s="62"/>
    </row>
    <row r="40102">
      <c r="A40102" s="61"/>
      <c r="B40102" s="61"/>
      <c r="C40102" s="61"/>
      <c r="D40102" s="57"/>
      <c r="E40102" s="62"/>
    </row>
    <row r="40103">
      <c r="A40103" s="61"/>
      <c r="B40103" s="61"/>
      <c r="C40103" s="61"/>
      <c r="D40103" s="57"/>
      <c r="E40103" s="62"/>
    </row>
    <row r="40104">
      <c r="A40104" s="61"/>
      <c r="B40104" s="61"/>
      <c r="C40104" s="61"/>
      <c r="D40104" s="57"/>
      <c r="E40104" s="62"/>
    </row>
    <row r="40105">
      <c r="A40105" s="61"/>
      <c r="B40105" s="61"/>
      <c r="C40105" s="61"/>
      <c r="D40105" s="57"/>
      <c r="E40105" s="62"/>
    </row>
    <row r="40106">
      <c r="A40106" s="61"/>
      <c r="B40106" s="61"/>
      <c r="C40106" s="61"/>
      <c r="D40106" s="57"/>
      <c r="E40106" s="62"/>
    </row>
    <row r="40107">
      <c r="A40107" s="61"/>
      <c r="B40107" s="61"/>
      <c r="C40107" s="61"/>
      <c r="D40107" s="57"/>
      <c r="E40107" s="62"/>
    </row>
    <row r="40108">
      <c r="A40108" s="61"/>
      <c r="B40108" s="61"/>
      <c r="C40108" s="61"/>
      <c r="D40108" s="57"/>
      <c r="E40108" s="62"/>
    </row>
    <row r="40109">
      <c r="A40109" s="61"/>
      <c r="B40109" s="61"/>
      <c r="C40109" s="61"/>
      <c r="D40109" s="57"/>
      <c r="E40109" s="62"/>
    </row>
    <row r="40110">
      <c r="A40110" s="61"/>
      <c r="B40110" s="61"/>
      <c r="C40110" s="61"/>
      <c r="D40110" s="57"/>
      <c r="E40110" s="62"/>
    </row>
    <row r="40111">
      <c r="A40111" s="61"/>
      <c r="B40111" s="61"/>
      <c r="C40111" s="61"/>
      <c r="D40111" s="57"/>
      <c r="E40111" s="62"/>
    </row>
    <row r="40112">
      <c r="A40112" s="61"/>
      <c r="B40112" s="61"/>
      <c r="C40112" s="61"/>
      <c r="D40112" s="57"/>
      <c r="E40112" s="62"/>
    </row>
    <row r="40113">
      <c r="A40113" s="61"/>
      <c r="B40113" s="61"/>
      <c r="C40113" s="61"/>
      <c r="D40113" s="57"/>
      <c r="E40113" s="62"/>
    </row>
    <row r="40114">
      <c r="A40114" s="61"/>
      <c r="B40114" s="61"/>
      <c r="C40114" s="61"/>
      <c r="D40114" s="57"/>
      <c r="E40114" s="62"/>
    </row>
    <row r="40115">
      <c r="A40115" s="61"/>
      <c r="B40115" s="61"/>
      <c r="C40115" s="61"/>
      <c r="D40115" s="57"/>
      <c r="E40115" s="62"/>
    </row>
    <row r="40116">
      <c r="A40116" s="61"/>
      <c r="B40116" s="61"/>
      <c r="C40116" s="61"/>
      <c r="D40116" s="57"/>
      <c r="E40116" s="62"/>
    </row>
    <row r="40117">
      <c r="A40117" s="61"/>
      <c r="B40117" s="61"/>
      <c r="C40117" s="61"/>
      <c r="D40117" s="57"/>
      <c r="E40117" s="62"/>
    </row>
    <row r="40118">
      <c r="A40118" s="61"/>
      <c r="B40118" s="61"/>
      <c r="C40118" s="61"/>
      <c r="D40118" s="57"/>
      <c r="E40118" s="62"/>
    </row>
    <row r="40119">
      <c r="A40119" s="61"/>
      <c r="B40119" s="61"/>
      <c r="C40119" s="61"/>
      <c r="D40119" s="57"/>
      <c r="E40119" s="62"/>
    </row>
    <row r="40120">
      <c r="A40120" s="61"/>
      <c r="B40120" s="61"/>
      <c r="C40120" s="61"/>
      <c r="D40120" s="57"/>
      <c r="E40120" s="62"/>
    </row>
    <row r="40121">
      <c r="A40121" s="61"/>
      <c r="B40121" s="61"/>
      <c r="C40121" s="61"/>
      <c r="D40121" s="57"/>
      <c r="E40121" s="62"/>
    </row>
    <row r="40122">
      <c r="A40122" s="61"/>
      <c r="B40122" s="61"/>
      <c r="C40122" s="61"/>
      <c r="D40122" s="57"/>
      <c r="E40122" s="62"/>
    </row>
    <row r="40123">
      <c r="A40123" s="61"/>
      <c r="B40123" s="61"/>
      <c r="C40123" s="61"/>
      <c r="D40123" s="57"/>
      <c r="E40123" s="62"/>
    </row>
    <row r="40124">
      <c r="A40124" s="61"/>
      <c r="B40124" s="61"/>
      <c r="C40124" s="61"/>
      <c r="D40124" s="57"/>
      <c r="E40124" s="62"/>
    </row>
    <row r="40125">
      <c r="A40125" s="61"/>
      <c r="B40125" s="61"/>
      <c r="C40125" s="61"/>
      <c r="D40125" s="57"/>
      <c r="E40125" s="62"/>
    </row>
    <row r="40126">
      <c r="A40126" s="61"/>
      <c r="B40126" s="61"/>
      <c r="C40126" s="61"/>
      <c r="D40126" s="57"/>
      <c r="E40126" s="62"/>
    </row>
    <row r="40127">
      <c r="A40127" s="61"/>
      <c r="B40127" s="61"/>
      <c r="C40127" s="61"/>
      <c r="D40127" s="57"/>
      <c r="E40127" s="62"/>
    </row>
    <row r="40128">
      <c r="A40128" s="61"/>
      <c r="B40128" s="61"/>
      <c r="C40128" s="61"/>
      <c r="D40128" s="57"/>
      <c r="E40128" s="62"/>
    </row>
    <row r="40129">
      <c r="A40129" s="61"/>
      <c r="B40129" s="61"/>
      <c r="C40129" s="61"/>
      <c r="D40129" s="57"/>
      <c r="E40129" s="62"/>
    </row>
    <row r="40130">
      <c r="A40130" s="61"/>
      <c r="B40130" s="61"/>
      <c r="C40130" s="61"/>
      <c r="D40130" s="57"/>
      <c r="E40130" s="62"/>
    </row>
    <row r="40131">
      <c r="A40131" s="61"/>
      <c r="B40131" s="61"/>
      <c r="C40131" s="61"/>
      <c r="D40131" s="57"/>
      <c r="E40131" s="62"/>
    </row>
    <row r="40132">
      <c r="A40132" s="61"/>
      <c r="B40132" s="61"/>
      <c r="C40132" s="61"/>
      <c r="D40132" s="57"/>
      <c r="E40132" s="62"/>
    </row>
    <row r="40133">
      <c r="A40133" s="61"/>
      <c r="B40133" s="61"/>
      <c r="C40133" s="61"/>
      <c r="D40133" s="57"/>
      <c r="E40133" s="62"/>
    </row>
    <row r="40134">
      <c r="A40134" s="61"/>
      <c r="B40134" s="61"/>
      <c r="C40134" s="61"/>
      <c r="D40134" s="57"/>
      <c r="E40134" s="62"/>
    </row>
    <row r="40135">
      <c r="A40135" s="61"/>
      <c r="B40135" s="61"/>
      <c r="C40135" s="61"/>
      <c r="D40135" s="57"/>
      <c r="E40135" s="62"/>
    </row>
    <row r="40136">
      <c r="A40136" s="61"/>
      <c r="B40136" s="61"/>
      <c r="C40136" s="61"/>
      <c r="D40136" s="57"/>
      <c r="E40136" s="62"/>
    </row>
    <row r="40137">
      <c r="A40137" s="61"/>
      <c r="B40137" s="61"/>
      <c r="C40137" s="61"/>
      <c r="D40137" s="57"/>
      <c r="E40137" s="62"/>
    </row>
    <row r="40138">
      <c r="A40138" s="61"/>
      <c r="B40138" s="61"/>
      <c r="C40138" s="61"/>
      <c r="D40138" s="57"/>
      <c r="E40138" s="62"/>
    </row>
    <row r="40139">
      <c r="A40139" s="61"/>
      <c r="B40139" s="61"/>
      <c r="C40139" s="61"/>
      <c r="D40139" s="57"/>
      <c r="E40139" s="62"/>
    </row>
    <row r="40140">
      <c r="A40140" s="61"/>
      <c r="B40140" s="61"/>
      <c r="C40140" s="61"/>
      <c r="D40140" s="57"/>
      <c r="E40140" s="62"/>
    </row>
    <row r="40141">
      <c r="A40141" s="61"/>
      <c r="B40141" s="61"/>
      <c r="C40141" s="61"/>
      <c r="D40141" s="57"/>
      <c r="E40141" s="62"/>
    </row>
    <row r="40142">
      <c r="A40142" s="61"/>
      <c r="B40142" s="61"/>
      <c r="C40142" s="61"/>
      <c r="D40142" s="57"/>
      <c r="E40142" s="62"/>
    </row>
    <row r="40143">
      <c r="A40143" s="61"/>
      <c r="B40143" s="61"/>
      <c r="C40143" s="61"/>
      <c r="D40143" s="57"/>
      <c r="E40143" s="62"/>
    </row>
    <row r="40144">
      <c r="A40144" s="61"/>
      <c r="B40144" s="61"/>
      <c r="C40144" s="61"/>
      <c r="D40144" s="57"/>
      <c r="E40144" s="62"/>
    </row>
    <row r="40145">
      <c r="A40145" s="61"/>
      <c r="B40145" s="61"/>
      <c r="C40145" s="61"/>
      <c r="D40145" s="57"/>
      <c r="E40145" s="62"/>
    </row>
    <row r="40146">
      <c r="A40146" s="61"/>
      <c r="B40146" s="61"/>
      <c r="C40146" s="61"/>
      <c r="D40146" s="57"/>
      <c r="E40146" s="62"/>
    </row>
    <row r="40147">
      <c r="A40147" s="61"/>
      <c r="B40147" s="61"/>
      <c r="C40147" s="61"/>
      <c r="D40147" s="57"/>
      <c r="E40147" s="62"/>
    </row>
    <row r="40148">
      <c r="A40148" s="61"/>
      <c r="B40148" s="61"/>
      <c r="C40148" s="61"/>
      <c r="D40148" s="57"/>
      <c r="E40148" s="62"/>
    </row>
    <row r="40149">
      <c r="A40149" s="61"/>
      <c r="B40149" s="61"/>
      <c r="C40149" s="61"/>
      <c r="D40149" s="57"/>
      <c r="E40149" s="62"/>
    </row>
    <row r="40150">
      <c r="A40150" s="61"/>
      <c r="B40150" s="61"/>
      <c r="C40150" s="61"/>
      <c r="D40150" s="57"/>
      <c r="E40150" s="62"/>
    </row>
    <row r="40151">
      <c r="A40151" s="61"/>
      <c r="B40151" s="61"/>
      <c r="C40151" s="61"/>
      <c r="D40151" s="57"/>
      <c r="E40151" s="62"/>
    </row>
    <row r="40152">
      <c r="A40152" s="61"/>
      <c r="B40152" s="61"/>
      <c r="C40152" s="61"/>
      <c r="D40152" s="57"/>
      <c r="E40152" s="62"/>
    </row>
    <row r="40153">
      <c r="A40153" s="61"/>
      <c r="B40153" s="61"/>
      <c r="C40153" s="61"/>
      <c r="D40153" s="57"/>
      <c r="E40153" s="62"/>
    </row>
    <row r="40154">
      <c r="A40154" s="61"/>
      <c r="B40154" s="61"/>
      <c r="C40154" s="61"/>
      <c r="D40154" s="57"/>
      <c r="E40154" s="62"/>
    </row>
    <row r="40155">
      <c r="A40155" s="61"/>
      <c r="B40155" s="61"/>
      <c r="C40155" s="61"/>
      <c r="D40155" s="57"/>
      <c r="E40155" s="62"/>
    </row>
    <row r="40156">
      <c r="A40156" s="61"/>
      <c r="B40156" s="61"/>
      <c r="C40156" s="61"/>
      <c r="D40156" s="57"/>
      <c r="E40156" s="62"/>
    </row>
    <row r="40157">
      <c r="A40157" s="61"/>
      <c r="B40157" s="61"/>
      <c r="C40157" s="61"/>
      <c r="D40157" s="57"/>
      <c r="E40157" s="62"/>
    </row>
    <row r="40158">
      <c r="A40158" s="61"/>
      <c r="B40158" s="61"/>
      <c r="C40158" s="61"/>
      <c r="D40158" s="57"/>
      <c r="E40158" s="62"/>
    </row>
    <row r="40159">
      <c r="A40159" s="61"/>
      <c r="B40159" s="61"/>
      <c r="C40159" s="61"/>
      <c r="D40159" s="57"/>
      <c r="E40159" s="62"/>
    </row>
    <row r="40160">
      <c r="A40160" s="61"/>
      <c r="B40160" s="61"/>
      <c r="C40160" s="61"/>
      <c r="D40160" s="57"/>
      <c r="E40160" s="62"/>
    </row>
    <row r="40161">
      <c r="A40161" s="61"/>
      <c r="B40161" s="61"/>
      <c r="C40161" s="61"/>
      <c r="D40161" s="57"/>
      <c r="E40161" s="62"/>
    </row>
    <row r="40162">
      <c r="A40162" s="61"/>
      <c r="B40162" s="61"/>
      <c r="C40162" s="61"/>
      <c r="D40162" s="57"/>
      <c r="E40162" s="62"/>
    </row>
    <row r="40163">
      <c r="A40163" s="61"/>
      <c r="B40163" s="61"/>
      <c r="C40163" s="61"/>
      <c r="D40163" s="57"/>
      <c r="E40163" s="62"/>
    </row>
    <row r="40164">
      <c r="A40164" s="61"/>
      <c r="B40164" s="61"/>
      <c r="C40164" s="61"/>
      <c r="D40164" s="57"/>
      <c r="E40164" s="62"/>
    </row>
    <row r="40165">
      <c r="A40165" s="61"/>
      <c r="B40165" s="61"/>
      <c r="C40165" s="61"/>
      <c r="D40165" s="57"/>
      <c r="E40165" s="62"/>
    </row>
    <row r="40166">
      <c r="A40166" s="61"/>
      <c r="B40166" s="61"/>
      <c r="C40166" s="61"/>
      <c r="D40166" s="57"/>
      <c r="E40166" s="62"/>
    </row>
    <row r="40167">
      <c r="A40167" s="61"/>
      <c r="B40167" s="61"/>
      <c r="C40167" s="61"/>
      <c r="D40167" s="57"/>
      <c r="E40167" s="62"/>
    </row>
    <row r="40168">
      <c r="A40168" s="61"/>
      <c r="B40168" s="61"/>
      <c r="C40168" s="61"/>
      <c r="D40168" s="57"/>
      <c r="E40168" s="62"/>
    </row>
    <row r="40169">
      <c r="A40169" s="61"/>
      <c r="B40169" s="61"/>
      <c r="C40169" s="61"/>
      <c r="D40169" s="57"/>
      <c r="E40169" s="62"/>
    </row>
    <row r="40170">
      <c r="A40170" s="61"/>
      <c r="B40170" s="61"/>
      <c r="C40170" s="61"/>
      <c r="D40170" s="57"/>
      <c r="E40170" s="62"/>
    </row>
    <row r="40171">
      <c r="A40171" s="61"/>
      <c r="B40171" s="61"/>
      <c r="C40171" s="61"/>
      <c r="D40171" s="57"/>
      <c r="E40171" s="62"/>
    </row>
    <row r="40172">
      <c r="A40172" s="61"/>
      <c r="B40172" s="61"/>
      <c r="C40172" s="61"/>
      <c r="D40172" s="57"/>
      <c r="E40172" s="62"/>
    </row>
    <row r="40173">
      <c r="A40173" s="61"/>
      <c r="B40173" s="61"/>
      <c r="C40173" s="61"/>
      <c r="D40173" s="57"/>
      <c r="E40173" s="62"/>
    </row>
    <row r="40174">
      <c r="A40174" s="61"/>
      <c r="B40174" s="61"/>
      <c r="C40174" s="61"/>
      <c r="D40174" s="57"/>
      <c r="E40174" s="62"/>
    </row>
    <row r="40175">
      <c r="A40175" s="61"/>
      <c r="B40175" s="61"/>
      <c r="C40175" s="61"/>
      <c r="D40175" s="57"/>
      <c r="E40175" s="62"/>
    </row>
    <row r="40176">
      <c r="A40176" s="61"/>
      <c r="B40176" s="61"/>
      <c r="C40176" s="61"/>
      <c r="D40176" s="57"/>
      <c r="E40176" s="62"/>
    </row>
    <row r="40177">
      <c r="A40177" s="61"/>
      <c r="B40177" s="61"/>
      <c r="C40177" s="61"/>
      <c r="D40177" s="57"/>
      <c r="E40177" s="62"/>
    </row>
    <row r="40178">
      <c r="A40178" s="61"/>
      <c r="B40178" s="61"/>
      <c r="C40178" s="61"/>
      <c r="D40178" s="57"/>
      <c r="E40178" s="62"/>
    </row>
    <row r="40179">
      <c r="A40179" s="61"/>
      <c r="B40179" s="61"/>
      <c r="C40179" s="61"/>
      <c r="D40179" s="57"/>
      <c r="E40179" s="62"/>
    </row>
    <row r="40180">
      <c r="A40180" s="61"/>
      <c r="B40180" s="61"/>
      <c r="C40180" s="61"/>
      <c r="D40180" s="57"/>
      <c r="E40180" s="62"/>
    </row>
    <row r="40181">
      <c r="A40181" s="61"/>
      <c r="B40181" s="61"/>
      <c r="C40181" s="61"/>
      <c r="D40181" s="57"/>
      <c r="E40181" s="62"/>
    </row>
    <row r="40182">
      <c r="A40182" s="61"/>
      <c r="B40182" s="61"/>
      <c r="C40182" s="61"/>
      <c r="D40182" s="57"/>
      <c r="E40182" s="62"/>
    </row>
    <row r="40183">
      <c r="A40183" s="61"/>
      <c r="B40183" s="61"/>
      <c r="C40183" s="61"/>
      <c r="D40183" s="57"/>
      <c r="E40183" s="62"/>
    </row>
    <row r="40184">
      <c r="A40184" s="61"/>
      <c r="B40184" s="61"/>
      <c r="C40184" s="61"/>
      <c r="D40184" s="57"/>
      <c r="E40184" s="62"/>
    </row>
    <row r="40185">
      <c r="A40185" s="61"/>
      <c r="B40185" s="61"/>
      <c r="C40185" s="61"/>
      <c r="D40185" s="57"/>
      <c r="E40185" s="62"/>
    </row>
    <row r="40186">
      <c r="A40186" s="61"/>
      <c r="B40186" s="61"/>
      <c r="C40186" s="61"/>
      <c r="D40186" s="57"/>
      <c r="E40186" s="62"/>
    </row>
    <row r="40187">
      <c r="A40187" s="61"/>
      <c r="B40187" s="61"/>
      <c r="C40187" s="61"/>
      <c r="D40187" s="57"/>
      <c r="E40187" s="62"/>
    </row>
    <row r="40188">
      <c r="A40188" s="61"/>
      <c r="B40188" s="61"/>
      <c r="C40188" s="61"/>
      <c r="D40188" s="57"/>
      <c r="E40188" s="62"/>
    </row>
    <row r="40189">
      <c r="A40189" s="61"/>
      <c r="B40189" s="61"/>
      <c r="C40189" s="61"/>
      <c r="D40189" s="57"/>
      <c r="E40189" s="62"/>
    </row>
    <row r="40190">
      <c r="A40190" s="61"/>
      <c r="B40190" s="61"/>
      <c r="C40190" s="61"/>
      <c r="D40190" s="57"/>
      <c r="E40190" s="62"/>
    </row>
    <row r="40191">
      <c r="A40191" s="61"/>
      <c r="B40191" s="61"/>
      <c r="C40191" s="61"/>
      <c r="D40191" s="57"/>
      <c r="E40191" s="62"/>
    </row>
    <row r="40192">
      <c r="A40192" s="61"/>
      <c r="B40192" s="61"/>
      <c r="C40192" s="61"/>
      <c r="D40192" s="57"/>
      <c r="E40192" s="62"/>
    </row>
    <row r="40193">
      <c r="A40193" s="61"/>
      <c r="B40193" s="61"/>
      <c r="C40193" s="61"/>
      <c r="D40193" s="57"/>
      <c r="E40193" s="62"/>
    </row>
    <row r="40194">
      <c r="A40194" s="61"/>
      <c r="B40194" s="61"/>
      <c r="C40194" s="61"/>
      <c r="D40194" s="57"/>
      <c r="E40194" s="62"/>
    </row>
    <row r="40195">
      <c r="A40195" s="61"/>
      <c r="B40195" s="61"/>
      <c r="C40195" s="61"/>
      <c r="D40195" s="57"/>
      <c r="E40195" s="62"/>
    </row>
    <row r="40196">
      <c r="A40196" s="61"/>
      <c r="B40196" s="61"/>
      <c r="C40196" s="61"/>
      <c r="D40196" s="57"/>
      <c r="E40196" s="62"/>
    </row>
    <row r="40197">
      <c r="A40197" s="61"/>
      <c r="B40197" s="61"/>
      <c r="C40197" s="61"/>
      <c r="D40197" s="57"/>
      <c r="E40197" s="62"/>
    </row>
    <row r="40198">
      <c r="A40198" s="61"/>
      <c r="B40198" s="61"/>
      <c r="C40198" s="61"/>
      <c r="D40198" s="57"/>
      <c r="E40198" s="62"/>
    </row>
    <row r="40199">
      <c r="A40199" s="61"/>
      <c r="B40199" s="61"/>
      <c r="C40199" s="61"/>
      <c r="D40199" s="57"/>
      <c r="E40199" s="62"/>
    </row>
    <row r="40200">
      <c r="A40200" s="61"/>
      <c r="B40200" s="61"/>
      <c r="C40200" s="61"/>
      <c r="D40200" s="57"/>
      <c r="E40200" s="62"/>
    </row>
    <row r="40201">
      <c r="A40201" s="61"/>
      <c r="B40201" s="61"/>
      <c r="C40201" s="61"/>
      <c r="D40201" s="57"/>
      <c r="E40201" s="62"/>
    </row>
    <row r="40202">
      <c r="A40202" s="61"/>
      <c r="B40202" s="61"/>
      <c r="C40202" s="61"/>
      <c r="D40202" s="57"/>
      <c r="E40202" s="62"/>
    </row>
    <row r="40203">
      <c r="A40203" s="61"/>
      <c r="B40203" s="61"/>
      <c r="C40203" s="61"/>
      <c r="D40203" s="57"/>
      <c r="E40203" s="62"/>
    </row>
    <row r="40204">
      <c r="A40204" s="61"/>
      <c r="B40204" s="61"/>
      <c r="C40204" s="61"/>
      <c r="D40204" s="57"/>
      <c r="E40204" s="62"/>
    </row>
    <row r="40205">
      <c r="A40205" s="61"/>
      <c r="B40205" s="61"/>
      <c r="C40205" s="61"/>
      <c r="D40205" s="57"/>
      <c r="E40205" s="62"/>
    </row>
    <row r="40206">
      <c r="A40206" s="61"/>
      <c r="B40206" s="61"/>
      <c r="C40206" s="61"/>
      <c r="D40206" s="57"/>
      <c r="E40206" s="62"/>
    </row>
    <row r="40207">
      <c r="A40207" s="61"/>
      <c r="B40207" s="61"/>
      <c r="C40207" s="61"/>
      <c r="D40207" s="57"/>
      <c r="E40207" s="62"/>
    </row>
    <row r="40208">
      <c r="A40208" s="61"/>
      <c r="B40208" s="61"/>
      <c r="C40208" s="61"/>
      <c r="D40208" s="57"/>
      <c r="E40208" s="62"/>
    </row>
    <row r="40209">
      <c r="A40209" s="61"/>
      <c r="B40209" s="61"/>
      <c r="C40209" s="61"/>
      <c r="D40209" s="57"/>
      <c r="E40209" s="62"/>
    </row>
    <row r="40210">
      <c r="A40210" s="61"/>
      <c r="B40210" s="61"/>
      <c r="C40210" s="61"/>
      <c r="D40210" s="57"/>
      <c r="E40210" s="62"/>
    </row>
    <row r="40211">
      <c r="A40211" s="61"/>
      <c r="B40211" s="61"/>
      <c r="C40211" s="61"/>
      <c r="D40211" s="57"/>
      <c r="E40211" s="62"/>
    </row>
    <row r="40212">
      <c r="A40212" s="61"/>
      <c r="B40212" s="61"/>
      <c r="C40212" s="61"/>
      <c r="D40212" s="57"/>
      <c r="E40212" s="62"/>
    </row>
    <row r="40213">
      <c r="A40213" s="61"/>
      <c r="B40213" s="61"/>
      <c r="C40213" s="61"/>
      <c r="D40213" s="57"/>
      <c r="E40213" s="62"/>
    </row>
    <row r="40214">
      <c r="A40214" s="61"/>
      <c r="B40214" s="61"/>
      <c r="C40214" s="61"/>
      <c r="D40214" s="57"/>
      <c r="E40214" s="62"/>
    </row>
    <row r="40215">
      <c r="A40215" s="61"/>
      <c r="B40215" s="61"/>
      <c r="C40215" s="61"/>
      <c r="D40215" s="57"/>
      <c r="E40215" s="62"/>
    </row>
    <row r="40216">
      <c r="A40216" s="61"/>
      <c r="B40216" s="61"/>
      <c r="C40216" s="61"/>
      <c r="D40216" s="57"/>
      <c r="E40216" s="62"/>
    </row>
    <row r="40217">
      <c r="A40217" s="61"/>
      <c r="B40217" s="61"/>
      <c r="C40217" s="61"/>
      <c r="D40217" s="57"/>
      <c r="E40217" s="62"/>
    </row>
    <row r="40218">
      <c r="A40218" s="61"/>
      <c r="B40218" s="61"/>
      <c r="C40218" s="61"/>
      <c r="D40218" s="57"/>
      <c r="E40218" s="62"/>
    </row>
    <row r="40219">
      <c r="A40219" s="61"/>
      <c r="B40219" s="61"/>
      <c r="C40219" s="61"/>
      <c r="D40219" s="57"/>
      <c r="E40219" s="62"/>
    </row>
    <row r="40220">
      <c r="A40220" s="61"/>
      <c r="B40220" s="61"/>
      <c r="C40220" s="61"/>
      <c r="D40220" s="57"/>
      <c r="E40220" s="62"/>
    </row>
    <row r="40221">
      <c r="A40221" s="61"/>
      <c r="B40221" s="61"/>
      <c r="C40221" s="61"/>
      <c r="D40221" s="57"/>
      <c r="E40221" s="62"/>
    </row>
    <row r="40222">
      <c r="A40222" s="61"/>
      <c r="B40222" s="61"/>
      <c r="C40222" s="61"/>
      <c r="D40222" s="57"/>
      <c r="E40222" s="62"/>
    </row>
    <row r="40223">
      <c r="A40223" s="61"/>
      <c r="B40223" s="61"/>
      <c r="C40223" s="61"/>
      <c r="D40223" s="57"/>
      <c r="E40223" s="62"/>
    </row>
    <row r="40224">
      <c r="A40224" s="61"/>
      <c r="B40224" s="61"/>
      <c r="C40224" s="61"/>
      <c r="D40224" s="57"/>
      <c r="E40224" s="62"/>
    </row>
    <row r="40225">
      <c r="A40225" s="61"/>
      <c r="B40225" s="61"/>
      <c r="C40225" s="61"/>
      <c r="D40225" s="57"/>
      <c r="E40225" s="62"/>
    </row>
    <row r="40226">
      <c r="A40226" s="61"/>
      <c r="B40226" s="61"/>
      <c r="C40226" s="61"/>
      <c r="D40226" s="57"/>
      <c r="E40226" s="62"/>
    </row>
    <row r="40227">
      <c r="A40227" s="61"/>
      <c r="B40227" s="61"/>
      <c r="C40227" s="61"/>
      <c r="D40227" s="57"/>
      <c r="E40227" s="62"/>
    </row>
    <row r="40228">
      <c r="A40228" s="61"/>
      <c r="B40228" s="61"/>
      <c r="C40228" s="61"/>
      <c r="D40228" s="57"/>
      <c r="E40228" s="62"/>
    </row>
    <row r="40229">
      <c r="A40229" s="61"/>
      <c r="B40229" s="61"/>
      <c r="C40229" s="61"/>
      <c r="D40229" s="57"/>
      <c r="E40229" s="62"/>
    </row>
    <row r="40230">
      <c r="A40230" s="61"/>
      <c r="B40230" s="61"/>
      <c r="C40230" s="61"/>
      <c r="D40230" s="57"/>
      <c r="E40230" s="62"/>
    </row>
    <row r="40231">
      <c r="A40231" s="61"/>
      <c r="B40231" s="61"/>
      <c r="C40231" s="61"/>
      <c r="D40231" s="57"/>
      <c r="E40231" s="62"/>
    </row>
    <row r="40232">
      <c r="A40232" s="61"/>
      <c r="B40232" s="61"/>
      <c r="C40232" s="61"/>
      <c r="D40232" s="57"/>
      <c r="E40232" s="62"/>
    </row>
    <row r="40233">
      <c r="A40233" s="61"/>
      <c r="B40233" s="61"/>
      <c r="C40233" s="61"/>
      <c r="D40233" s="57"/>
      <c r="E40233" s="62"/>
    </row>
    <row r="40234">
      <c r="A40234" s="61"/>
      <c r="B40234" s="61"/>
      <c r="C40234" s="61"/>
      <c r="D40234" s="57"/>
      <c r="E40234" s="62"/>
    </row>
    <row r="40235">
      <c r="A40235" s="61"/>
      <c r="B40235" s="61"/>
      <c r="C40235" s="61"/>
      <c r="D40235" s="57"/>
      <c r="E40235" s="62"/>
    </row>
    <row r="40236">
      <c r="A40236" s="61"/>
      <c r="B40236" s="61"/>
      <c r="C40236" s="61"/>
      <c r="D40236" s="57"/>
      <c r="E40236" s="62"/>
    </row>
    <row r="40237">
      <c r="A40237" s="61"/>
      <c r="B40237" s="61"/>
      <c r="C40237" s="61"/>
      <c r="D40237" s="57"/>
      <c r="E40237" s="62"/>
    </row>
    <row r="40238">
      <c r="A40238" s="61"/>
      <c r="B40238" s="61"/>
      <c r="C40238" s="61"/>
      <c r="D40238" s="57"/>
      <c r="E40238" s="62"/>
    </row>
    <row r="40239">
      <c r="A40239" s="61"/>
      <c r="B40239" s="61"/>
      <c r="C40239" s="61"/>
      <c r="D40239" s="57"/>
      <c r="E40239" s="62"/>
    </row>
    <row r="40240">
      <c r="A40240" s="61"/>
      <c r="B40240" s="61"/>
      <c r="C40240" s="61"/>
      <c r="D40240" s="57"/>
      <c r="E40240" s="62"/>
    </row>
    <row r="40241">
      <c r="A40241" s="61"/>
      <c r="B40241" s="61"/>
      <c r="C40241" s="61"/>
      <c r="D40241" s="57"/>
      <c r="E40241" s="62"/>
    </row>
    <row r="40242">
      <c r="A40242" s="61"/>
      <c r="B40242" s="61"/>
      <c r="C40242" s="61"/>
      <c r="D40242" s="57"/>
      <c r="E40242" s="62"/>
    </row>
    <row r="40243">
      <c r="A40243" s="61"/>
      <c r="B40243" s="61"/>
      <c r="C40243" s="61"/>
      <c r="D40243" s="57"/>
      <c r="E40243" s="62"/>
    </row>
    <row r="40244">
      <c r="A40244" s="61"/>
      <c r="B40244" s="61"/>
      <c r="C40244" s="61"/>
      <c r="D40244" s="57"/>
      <c r="E40244" s="62"/>
    </row>
    <row r="40245">
      <c r="A40245" s="61"/>
      <c r="B40245" s="61"/>
      <c r="C40245" s="61"/>
      <c r="D40245" s="57"/>
      <c r="E40245" s="62"/>
    </row>
    <row r="40246">
      <c r="A40246" s="61"/>
      <c r="B40246" s="61"/>
      <c r="C40246" s="61"/>
      <c r="D40246" s="57"/>
      <c r="E40246" s="62"/>
    </row>
    <row r="40247">
      <c r="A40247" s="61"/>
      <c r="B40247" s="61"/>
      <c r="C40247" s="61"/>
      <c r="D40247" s="57"/>
      <c r="E40247" s="62"/>
    </row>
    <row r="40248">
      <c r="A40248" s="61"/>
      <c r="B40248" s="61"/>
      <c r="C40248" s="61"/>
      <c r="D40248" s="57"/>
      <c r="E40248" s="62"/>
    </row>
    <row r="40249">
      <c r="A40249" s="61"/>
      <c r="B40249" s="61"/>
      <c r="C40249" s="61"/>
      <c r="D40249" s="57"/>
      <c r="E40249" s="62"/>
    </row>
    <row r="40250">
      <c r="A40250" s="61"/>
      <c r="B40250" s="61"/>
      <c r="C40250" s="61"/>
      <c r="D40250" s="57"/>
      <c r="E40250" s="62"/>
    </row>
    <row r="40251">
      <c r="A40251" s="61"/>
      <c r="B40251" s="61"/>
      <c r="C40251" s="61"/>
      <c r="D40251" s="57"/>
      <c r="E40251" s="62"/>
    </row>
    <row r="40252">
      <c r="A40252" s="61"/>
      <c r="B40252" s="61"/>
      <c r="C40252" s="61"/>
      <c r="D40252" s="57"/>
      <c r="E40252" s="62"/>
    </row>
    <row r="40253">
      <c r="A40253" s="61"/>
      <c r="B40253" s="61"/>
      <c r="C40253" s="61"/>
      <c r="D40253" s="57"/>
      <c r="E40253" s="62"/>
    </row>
    <row r="40254">
      <c r="A40254" s="61"/>
      <c r="B40254" s="61"/>
      <c r="C40254" s="61"/>
      <c r="D40254" s="57"/>
      <c r="E40254" s="62"/>
    </row>
    <row r="40255">
      <c r="A40255" s="61"/>
      <c r="B40255" s="61"/>
      <c r="C40255" s="61"/>
      <c r="D40255" s="57"/>
      <c r="E40255" s="62"/>
    </row>
    <row r="40256">
      <c r="A40256" s="61"/>
      <c r="B40256" s="61"/>
      <c r="C40256" s="61"/>
      <c r="D40256" s="57"/>
      <c r="E40256" s="62"/>
    </row>
    <row r="40257">
      <c r="A40257" s="61"/>
      <c r="B40257" s="61"/>
      <c r="C40257" s="61"/>
      <c r="D40257" s="57"/>
      <c r="E40257" s="62"/>
    </row>
    <row r="40258">
      <c r="A40258" s="61"/>
      <c r="B40258" s="61"/>
      <c r="C40258" s="61"/>
      <c r="D40258" s="57"/>
      <c r="E40258" s="62"/>
    </row>
    <row r="40259">
      <c r="A40259" s="61"/>
      <c r="B40259" s="61"/>
      <c r="C40259" s="61"/>
      <c r="D40259" s="57"/>
      <c r="E40259" s="62"/>
    </row>
    <row r="40260">
      <c r="A40260" s="61"/>
      <c r="B40260" s="61"/>
      <c r="C40260" s="61"/>
      <c r="D40260" s="57"/>
      <c r="E40260" s="62"/>
    </row>
    <row r="40261">
      <c r="A40261" s="61"/>
      <c r="B40261" s="61"/>
      <c r="C40261" s="61"/>
      <c r="D40261" s="57"/>
      <c r="E40261" s="62"/>
    </row>
    <row r="40262">
      <c r="A40262" s="61"/>
      <c r="B40262" s="61"/>
      <c r="C40262" s="61"/>
      <c r="D40262" s="57"/>
      <c r="E40262" s="62"/>
    </row>
    <row r="40263">
      <c r="A40263" s="61"/>
      <c r="B40263" s="61"/>
      <c r="C40263" s="61"/>
      <c r="D40263" s="57"/>
      <c r="E40263" s="62"/>
    </row>
    <row r="40264">
      <c r="A40264" s="61"/>
      <c r="B40264" s="61"/>
      <c r="C40264" s="61"/>
      <c r="D40264" s="57"/>
      <c r="E40264" s="62"/>
    </row>
    <row r="40265">
      <c r="A40265" s="61"/>
      <c r="B40265" s="61"/>
      <c r="C40265" s="61"/>
      <c r="D40265" s="57"/>
      <c r="E40265" s="62"/>
    </row>
    <row r="40266">
      <c r="A40266" s="61"/>
      <c r="B40266" s="61"/>
      <c r="C40266" s="61"/>
      <c r="D40266" s="57"/>
      <c r="E40266" s="62"/>
    </row>
    <row r="40267">
      <c r="A40267" s="61"/>
      <c r="B40267" s="61"/>
      <c r="C40267" s="61"/>
      <c r="D40267" s="57"/>
      <c r="E40267" s="62"/>
    </row>
    <row r="40268">
      <c r="A40268" s="61"/>
      <c r="B40268" s="61"/>
      <c r="C40268" s="61"/>
      <c r="D40268" s="57"/>
      <c r="E40268" s="62"/>
    </row>
    <row r="40269">
      <c r="A40269" s="61"/>
      <c r="B40269" s="61"/>
      <c r="C40269" s="61"/>
      <c r="D40269" s="57"/>
      <c r="E40269" s="62"/>
    </row>
    <row r="40270">
      <c r="A40270" s="61"/>
      <c r="B40270" s="61"/>
      <c r="C40270" s="61"/>
      <c r="D40270" s="57"/>
      <c r="E40270" s="62"/>
    </row>
    <row r="40271">
      <c r="A40271" s="61"/>
      <c r="B40271" s="61"/>
      <c r="C40271" s="61"/>
      <c r="D40271" s="57"/>
      <c r="E40271" s="62"/>
    </row>
    <row r="40272">
      <c r="A40272" s="61"/>
      <c r="B40272" s="61"/>
      <c r="C40272" s="61"/>
      <c r="D40272" s="57"/>
      <c r="E40272" s="62"/>
    </row>
    <row r="40273">
      <c r="A40273" s="61"/>
      <c r="B40273" s="61"/>
      <c r="C40273" s="61"/>
      <c r="D40273" s="57"/>
      <c r="E40273" s="62"/>
    </row>
    <row r="40274">
      <c r="A40274" s="61"/>
      <c r="B40274" s="61"/>
      <c r="C40274" s="61"/>
      <c r="D40274" s="57"/>
      <c r="E40274" s="62"/>
    </row>
    <row r="40275">
      <c r="A40275" s="61"/>
      <c r="B40275" s="61"/>
      <c r="C40275" s="61"/>
      <c r="D40275" s="57"/>
      <c r="E40275" s="62"/>
    </row>
    <row r="40276">
      <c r="A40276" s="61"/>
      <c r="B40276" s="61"/>
      <c r="C40276" s="61"/>
      <c r="D40276" s="57"/>
      <c r="E40276" s="62"/>
    </row>
    <row r="40277">
      <c r="A40277" s="61"/>
      <c r="B40277" s="61"/>
      <c r="C40277" s="61"/>
      <c r="D40277" s="57"/>
      <c r="E40277" s="62"/>
    </row>
    <row r="40278">
      <c r="A40278" s="61"/>
      <c r="B40278" s="61"/>
      <c r="C40278" s="61"/>
      <c r="D40278" s="57"/>
      <c r="E40278" s="62"/>
    </row>
    <row r="40279">
      <c r="A40279" s="61"/>
      <c r="B40279" s="61"/>
      <c r="C40279" s="61"/>
      <c r="D40279" s="57"/>
      <c r="E40279" s="62"/>
    </row>
    <row r="40280">
      <c r="A40280" s="61"/>
      <c r="B40280" s="61"/>
      <c r="C40280" s="61"/>
      <c r="D40280" s="57"/>
      <c r="E40280" s="62"/>
    </row>
    <row r="40281">
      <c r="A40281" s="61"/>
      <c r="B40281" s="61"/>
      <c r="C40281" s="61"/>
      <c r="D40281" s="57"/>
      <c r="E40281" s="62"/>
    </row>
    <row r="40282">
      <c r="A40282" s="61"/>
      <c r="B40282" s="61"/>
      <c r="C40282" s="61"/>
      <c r="D40282" s="57"/>
      <c r="E40282" s="62"/>
    </row>
    <row r="40283">
      <c r="A40283" s="61"/>
      <c r="B40283" s="61"/>
      <c r="C40283" s="61"/>
      <c r="D40283" s="57"/>
      <c r="E40283" s="62"/>
    </row>
    <row r="40284">
      <c r="A40284" s="61"/>
      <c r="B40284" s="61"/>
      <c r="C40284" s="61"/>
      <c r="D40284" s="57"/>
      <c r="E40284" s="62"/>
    </row>
    <row r="40285">
      <c r="A40285" s="61"/>
      <c r="B40285" s="61"/>
      <c r="C40285" s="61"/>
      <c r="D40285" s="57"/>
      <c r="E40285" s="62"/>
    </row>
    <row r="40286">
      <c r="A40286" s="61"/>
      <c r="B40286" s="61"/>
      <c r="C40286" s="61"/>
      <c r="D40286" s="57"/>
      <c r="E40286" s="62"/>
    </row>
    <row r="40287">
      <c r="A40287" s="61"/>
      <c r="B40287" s="61"/>
      <c r="C40287" s="61"/>
      <c r="D40287" s="57"/>
      <c r="E40287" s="62"/>
    </row>
    <row r="40288">
      <c r="A40288" s="61"/>
      <c r="B40288" s="61"/>
      <c r="C40288" s="61"/>
      <c r="D40288" s="57"/>
      <c r="E40288" s="62"/>
    </row>
    <row r="40289">
      <c r="A40289" s="61"/>
      <c r="B40289" s="61"/>
      <c r="C40289" s="61"/>
      <c r="D40289" s="57"/>
      <c r="E40289" s="62"/>
    </row>
    <row r="40290">
      <c r="A40290" s="61"/>
      <c r="B40290" s="61"/>
      <c r="C40290" s="61"/>
      <c r="D40290" s="57"/>
      <c r="E40290" s="62"/>
    </row>
    <row r="40291">
      <c r="A40291" s="61"/>
      <c r="B40291" s="61"/>
      <c r="C40291" s="61"/>
      <c r="D40291" s="57"/>
      <c r="E40291" s="62"/>
    </row>
    <row r="40292">
      <c r="A40292" s="61"/>
      <c r="B40292" s="61"/>
      <c r="C40292" s="61"/>
      <c r="D40292" s="57"/>
      <c r="E40292" s="62"/>
    </row>
    <row r="40293">
      <c r="A40293" s="61"/>
      <c r="B40293" s="61"/>
      <c r="C40293" s="61"/>
      <c r="D40293" s="57"/>
      <c r="E40293" s="62"/>
    </row>
    <row r="40294">
      <c r="A40294" s="61"/>
      <c r="B40294" s="61"/>
      <c r="C40294" s="61"/>
      <c r="D40294" s="57"/>
      <c r="E40294" s="62"/>
    </row>
    <row r="40295">
      <c r="A40295" s="61"/>
      <c r="B40295" s="61"/>
      <c r="C40295" s="61"/>
      <c r="D40295" s="57"/>
      <c r="E40295" s="62"/>
    </row>
    <row r="40296">
      <c r="A40296" s="61"/>
      <c r="B40296" s="61"/>
      <c r="C40296" s="61"/>
      <c r="D40296" s="57"/>
      <c r="E40296" s="62"/>
    </row>
    <row r="40297">
      <c r="A40297" s="61"/>
      <c r="B40297" s="61"/>
      <c r="C40297" s="61"/>
      <c r="D40297" s="57"/>
      <c r="E40297" s="62"/>
    </row>
    <row r="40298">
      <c r="A40298" s="61"/>
      <c r="B40298" s="61"/>
      <c r="C40298" s="61"/>
      <c r="D40298" s="57"/>
      <c r="E40298" s="62"/>
    </row>
    <row r="40299">
      <c r="A40299" s="61"/>
      <c r="B40299" s="61"/>
      <c r="C40299" s="61"/>
      <c r="D40299" s="57"/>
      <c r="E40299" s="62"/>
    </row>
    <row r="40300">
      <c r="A40300" s="61"/>
      <c r="B40300" s="61"/>
      <c r="C40300" s="61"/>
      <c r="D40300" s="57"/>
      <c r="E40300" s="62"/>
    </row>
    <row r="40301">
      <c r="A40301" s="61"/>
      <c r="B40301" s="61"/>
      <c r="C40301" s="61"/>
      <c r="D40301" s="57"/>
      <c r="E40301" s="62"/>
    </row>
    <row r="40302">
      <c r="A40302" s="61"/>
      <c r="B40302" s="61"/>
      <c r="C40302" s="61"/>
      <c r="D40302" s="57"/>
      <c r="E40302" s="62"/>
    </row>
    <row r="40303">
      <c r="A40303" s="61"/>
      <c r="B40303" s="61"/>
      <c r="C40303" s="61"/>
      <c r="D40303" s="57"/>
      <c r="E40303" s="62"/>
    </row>
    <row r="40304">
      <c r="A40304" s="61"/>
      <c r="B40304" s="61"/>
      <c r="C40304" s="61"/>
      <c r="D40304" s="57"/>
      <c r="E40304" s="62"/>
    </row>
    <row r="40305">
      <c r="A40305" s="61"/>
      <c r="B40305" s="61"/>
      <c r="C40305" s="61"/>
      <c r="D40305" s="57"/>
      <c r="E40305" s="62"/>
    </row>
    <row r="40306">
      <c r="A40306" s="61"/>
      <c r="B40306" s="61"/>
      <c r="C40306" s="61"/>
      <c r="D40306" s="57"/>
      <c r="E40306" s="62"/>
    </row>
    <row r="40307">
      <c r="A40307" s="61"/>
      <c r="B40307" s="61"/>
      <c r="C40307" s="61"/>
      <c r="D40307" s="57"/>
      <c r="E40307" s="62"/>
    </row>
    <row r="40308">
      <c r="A40308" s="61"/>
      <c r="B40308" s="61"/>
      <c r="C40308" s="61"/>
      <c r="D40308" s="57"/>
      <c r="E40308" s="62"/>
    </row>
    <row r="40309">
      <c r="A40309" s="61"/>
      <c r="B40309" s="61"/>
      <c r="C40309" s="61"/>
      <c r="D40309" s="57"/>
      <c r="E40309" s="62"/>
    </row>
    <row r="40310">
      <c r="A40310" s="61"/>
      <c r="B40310" s="61"/>
      <c r="C40310" s="61"/>
      <c r="D40310" s="57"/>
      <c r="E40310" s="62"/>
    </row>
    <row r="40311">
      <c r="A40311" s="61"/>
      <c r="B40311" s="61"/>
      <c r="C40311" s="61"/>
      <c r="D40311" s="57"/>
      <c r="E40311" s="62"/>
    </row>
    <row r="40312">
      <c r="A40312" s="61"/>
      <c r="B40312" s="61"/>
      <c r="C40312" s="61"/>
      <c r="D40312" s="57"/>
      <c r="E40312" s="62"/>
    </row>
    <row r="40313">
      <c r="A40313" s="61"/>
      <c r="B40313" s="61"/>
      <c r="C40313" s="61"/>
      <c r="D40313" s="57"/>
      <c r="E40313" s="62"/>
    </row>
    <row r="40314">
      <c r="A40314" s="61"/>
      <c r="B40314" s="61"/>
      <c r="C40314" s="61"/>
      <c r="D40314" s="57"/>
      <c r="E40314" s="62"/>
    </row>
    <row r="40315">
      <c r="A40315" s="61"/>
      <c r="B40315" s="61"/>
      <c r="C40315" s="61"/>
      <c r="D40315" s="57"/>
      <c r="E40315" s="62"/>
    </row>
    <row r="40316">
      <c r="A40316" s="61"/>
      <c r="B40316" s="61"/>
      <c r="C40316" s="61"/>
      <c r="D40316" s="57"/>
      <c r="E40316" s="62"/>
    </row>
    <row r="40317">
      <c r="A40317" s="61"/>
      <c r="B40317" s="61"/>
      <c r="C40317" s="61"/>
      <c r="D40317" s="57"/>
      <c r="E40317" s="62"/>
    </row>
    <row r="40318">
      <c r="A40318" s="61"/>
      <c r="B40318" s="61"/>
      <c r="C40318" s="61"/>
      <c r="D40318" s="57"/>
      <c r="E40318" s="62"/>
    </row>
    <row r="40319">
      <c r="A40319" s="61"/>
      <c r="B40319" s="61"/>
      <c r="C40319" s="61"/>
      <c r="D40319" s="57"/>
      <c r="E40319" s="62"/>
    </row>
    <row r="40320">
      <c r="A40320" s="61"/>
      <c r="B40320" s="61"/>
      <c r="C40320" s="61"/>
      <c r="D40320" s="57"/>
      <c r="E40320" s="62"/>
    </row>
    <row r="40321">
      <c r="A40321" s="61"/>
      <c r="B40321" s="61"/>
      <c r="C40321" s="61"/>
      <c r="D40321" s="57"/>
      <c r="E40321" s="62"/>
    </row>
    <row r="40322">
      <c r="A40322" s="61"/>
      <c r="B40322" s="61"/>
      <c r="C40322" s="61"/>
      <c r="D40322" s="57"/>
      <c r="E40322" s="62"/>
    </row>
    <row r="40323">
      <c r="A40323" s="61"/>
      <c r="B40323" s="61"/>
      <c r="C40323" s="61"/>
      <c r="D40323" s="57"/>
      <c r="E40323" s="62"/>
    </row>
    <row r="40324">
      <c r="A40324" s="61"/>
      <c r="B40324" s="61"/>
      <c r="C40324" s="61"/>
      <c r="D40324" s="57"/>
      <c r="E40324" s="62"/>
    </row>
    <row r="40325">
      <c r="A40325" s="61"/>
      <c r="B40325" s="61"/>
      <c r="C40325" s="61"/>
      <c r="D40325" s="57"/>
      <c r="E40325" s="62"/>
    </row>
    <row r="40326">
      <c r="A40326" s="61"/>
      <c r="B40326" s="61"/>
      <c r="C40326" s="61"/>
      <c r="D40326" s="57"/>
      <c r="E40326" s="62"/>
    </row>
    <row r="40327">
      <c r="A40327" s="61"/>
      <c r="B40327" s="61"/>
      <c r="C40327" s="61"/>
      <c r="D40327" s="57"/>
      <c r="E40327" s="62"/>
    </row>
    <row r="40328">
      <c r="A40328" s="61"/>
      <c r="B40328" s="61"/>
      <c r="C40328" s="61"/>
      <c r="D40328" s="57"/>
      <c r="E40328" s="62"/>
    </row>
    <row r="40329">
      <c r="A40329" s="61"/>
      <c r="B40329" s="61"/>
      <c r="C40329" s="61"/>
      <c r="D40329" s="57"/>
      <c r="E40329" s="62"/>
    </row>
    <row r="40330">
      <c r="A40330" s="61"/>
      <c r="B40330" s="61"/>
      <c r="C40330" s="61"/>
      <c r="D40330" s="57"/>
      <c r="E40330" s="62"/>
    </row>
    <row r="40331">
      <c r="A40331" s="61"/>
      <c r="B40331" s="61"/>
      <c r="C40331" s="61"/>
      <c r="D40331" s="57"/>
      <c r="E40331" s="62"/>
    </row>
    <row r="40332">
      <c r="A40332" s="61"/>
      <c r="B40332" s="61"/>
      <c r="C40332" s="61"/>
      <c r="D40332" s="57"/>
      <c r="E40332" s="62"/>
    </row>
    <row r="40333">
      <c r="A40333" s="61"/>
      <c r="B40333" s="61"/>
      <c r="C40333" s="61"/>
      <c r="D40333" s="57"/>
      <c r="E40333" s="62"/>
    </row>
    <row r="40334">
      <c r="A40334" s="61"/>
      <c r="B40334" s="61"/>
      <c r="C40334" s="61"/>
      <c r="D40334" s="57"/>
      <c r="E40334" s="62"/>
    </row>
    <row r="40335">
      <c r="A40335" s="61"/>
      <c r="B40335" s="61"/>
      <c r="C40335" s="61"/>
      <c r="D40335" s="57"/>
      <c r="E40335" s="62"/>
    </row>
    <row r="40336">
      <c r="A40336" s="61"/>
      <c r="B40336" s="61"/>
      <c r="C40336" s="61"/>
      <c r="D40336" s="57"/>
      <c r="E40336" s="62"/>
    </row>
    <row r="40337">
      <c r="A40337" s="61"/>
      <c r="B40337" s="61"/>
      <c r="C40337" s="61"/>
      <c r="D40337" s="57"/>
      <c r="E40337" s="62"/>
    </row>
    <row r="40338">
      <c r="A40338" s="61"/>
      <c r="B40338" s="61"/>
      <c r="C40338" s="61"/>
      <c r="D40338" s="57"/>
      <c r="E40338" s="62"/>
    </row>
    <row r="40339">
      <c r="A40339" s="61"/>
      <c r="B40339" s="61"/>
      <c r="C40339" s="61"/>
      <c r="D40339" s="57"/>
      <c r="E40339" s="62"/>
    </row>
    <row r="40340">
      <c r="A40340" s="61"/>
      <c r="B40340" s="61"/>
      <c r="C40340" s="61"/>
      <c r="D40340" s="57"/>
      <c r="E40340" s="62"/>
    </row>
    <row r="40341">
      <c r="A40341" s="61"/>
      <c r="B40341" s="61"/>
      <c r="C40341" s="61"/>
      <c r="D40341" s="57"/>
      <c r="E40341" s="62"/>
    </row>
    <row r="40342">
      <c r="A40342" s="61"/>
      <c r="B40342" s="61"/>
      <c r="C40342" s="61"/>
      <c r="D40342" s="57"/>
      <c r="E40342" s="62"/>
    </row>
    <row r="40343">
      <c r="A40343" s="61"/>
      <c r="B40343" s="61"/>
      <c r="C40343" s="61"/>
      <c r="D40343" s="57"/>
      <c r="E40343" s="62"/>
    </row>
    <row r="40344">
      <c r="A40344" s="61"/>
      <c r="B40344" s="61"/>
      <c r="C40344" s="61"/>
      <c r="D40344" s="57"/>
      <c r="E40344" s="62"/>
    </row>
    <row r="40345">
      <c r="A40345" s="61"/>
      <c r="B40345" s="61"/>
      <c r="C40345" s="61"/>
      <c r="D40345" s="57"/>
      <c r="E40345" s="62"/>
    </row>
    <row r="40346">
      <c r="A40346" s="61"/>
      <c r="B40346" s="61"/>
      <c r="C40346" s="61"/>
      <c r="D40346" s="57"/>
      <c r="E40346" s="62"/>
    </row>
    <row r="40347">
      <c r="A40347" s="61"/>
      <c r="B40347" s="61"/>
      <c r="C40347" s="61"/>
      <c r="D40347" s="57"/>
      <c r="E40347" s="62"/>
    </row>
    <row r="40348">
      <c r="A40348" s="61"/>
      <c r="B40348" s="61"/>
      <c r="C40348" s="61"/>
      <c r="D40348" s="57"/>
      <c r="E40348" s="62"/>
    </row>
    <row r="40349">
      <c r="A40349" s="61"/>
      <c r="B40349" s="61"/>
      <c r="C40349" s="61"/>
      <c r="D40349" s="57"/>
      <c r="E40349" s="62"/>
    </row>
    <row r="40350">
      <c r="A40350" s="61"/>
      <c r="B40350" s="61"/>
      <c r="C40350" s="61"/>
      <c r="D40350" s="57"/>
      <c r="E40350" s="62"/>
    </row>
    <row r="40351">
      <c r="A40351" s="61"/>
      <c r="B40351" s="61"/>
      <c r="C40351" s="61"/>
      <c r="D40351" s="57"/>
      <c r="E40351" s="62"/>
    </row>
    <row r="40352">
      <c r="A40352" s="61"/>
      <c r="B40352" s="61"/>
      <c r="C40352" s="61"/>
      <c r="D40352" s="57"/>
      <c r="E40352" s="62"/>
    </row>
    <row r="40353">
      <c r="A40353" s="61"/>
      <c r="B40353" s="61"/>
      <c r="C40353" s="61"/>
      <c r="D40353" s="57"/>
      <c r="E40353" s="62"/>
    </row>
    <row r="40354">
      <c r="A40354" s="61"/>
      <c r="B40354" s="61"/>
      <c r="C40354" s="61"/>
      <c r="D40354" s="57"/>
      <c r="E40354" s="62"/>
    </row>
    <row r="40355">
      <c r="A40355" s="61"/>
      <c r="B40355" s="61"/>
      <c r="C40355" s="61"/>
      <c r="D40355" s="57"/>
      <c r="E40355" s="62"/>
    </row>
    <row r="40356">
      <c r="A40356" s="61"/>
      <c r="B40356" s="61"/>
      <c r="C40356" s="61"/>
      <c r="D40356" s="57"/>
      <c r="E40356" s="62"/>
    </row>
    <row r="40357">
      <c r="A40357" s="61"/>
      <c r="B40357" s="61"/>
      <c r="C40357" s="61"/>
      <c r="D40357" s="57"/>
      <c r="E40357" s="62"/>
    </row>
    <row r="40358">
      <c r="A40358" s="61"/>
      <c r="B40358" s="61"/>
      <c r="C40358" s="61"/>
      <c r="D40358" s="57"/>
      <c r="E40358" s="62"/>
    </row>
    <row r="40359">
      <c r="A40359" s="61"/>
      <c r="B40359" s="61"/>
      <c r="C40359" s="61"/>
      <c r="D40359" s="57"/>
      <c r="E40359" s="62"/>
    </row>
    <row r="40360">
      <c r="A40360" s="61"/>
      <c r="B40360" s="61"/>
      <c r="C40360" s="61"/>
      <c r="D40360" s="57"/>
      <c r="E40360" s="62"/>
    </row>
    <row r="40361">
      <c r="A40361" s="61"/>
      <c r="B40361" s="61"/>
      <c r="C40361" s="61"/>
      <c r="D40361" s="57"/>
      <c r="E40361" s="62"/>
    </row>
    <row r="40362">
      <c r="A40362" s="61"/>
      <c r="B40362" s="61"/>
      <c r="C40362" s="61"/>
      <c r="D40362" s="57"/>
      <c r="E40362" s="62"/>
    </row>
    <row r="40363">
      <c r="A40363" s="61"/>
      <c r="B40363" s="61"/>
      <c r="C40363" s="61"/>
      <c r="D40363" s="57"/>
      <c r="E40363" s="62"/>
    </row>
    <row r="40364">
      <c r="A40364" s="61"/>
      <c r="B40364" s="61"/>
      <c r="C40364" s="61"/>
      <c r="D40364" s="57"/>
      <c r="E40364" s="62"/>
    </row>
    <row r="40365">
      <c r="A40365" s="61"/>
      <c r="B40365" s="61"/>
      <c r="C40365" s="61"/>
      <c r="D40365" s="57"/>
      <c r="E40365" s="62"/>
    </row>
    <row r="40366">
      <c r="A40366" s="61"/>
      <c r="B40366" s="61"/>
      <c r="C40366" s="61"/>
      <c r="D40366" s="57"/>
      <c r="E40366" s="62"/>
    </row>
    <row r="40367">
      <c r="A40367" s="61"/>
      <c r="B40367" s="61"/>
      <c r="C40367" s="61"/>
      <c r="D40367" s="57"/>
      <c r="E40367" s="62"/>
    </row>
    <row r="40368">
      <c r="A40368" s="61"/>
      <c r="B40368" s="61"/>
      <c r="C40368" s="61"/>
      <c r="D40368" s="57"/>
      <c r="E40368" s="62"/>
    </row>
    <row r="40369">
      <c r="A40369" s="61"/>
      <c r="B40369" s="61"/>
      <c r="C40369" s="61"/>
      <c r="D40369" s="57"/>
      <c r="E40369" s="62"/>
    </row>
    <row r="40370">
      <c r="A40370" s="61"/>
      <c r="B40370" s="61"/>
      <c r="C40370" s="61"/>
      <c r="D40370" s="57"/>
      <c r="E40370" s="62"/>
    </row>
    <row r="40371">
      <c r="A40371" s="61"/>
      <c r="B40371" s="61"/>
      <c r="C40371" s="61"/>
      <c r="D40371" s="57"/>
      <c r="E40371" s="62"/>
    </row>
    <row r="40372">
      <c r="A40372" s="61"/>
      <c r="B40372" s="61"/>
      <c r="C40372" s="61"/>
      <c r="D40372" s="57"/>
      <c r="E40372" s="62"/>
    </row>
    <row r="40373">
      <c r="A40373" s="61"/>
      <c r="B40373" s="61"/>
      <c r="C40373" s="61"/>
      <c r="D40373" s="57"/>
      <c r="E40373" s="62"/>
    </row>
    <row r="40374">
      <c r="A40374" s="61"/>
      <c r="B40374" s="61"/>
      <c r="C40374" s="61"/>
      <c r="D40374" s="57"/>
      <c r="E40374" s="62"/>
    </row>
    <row r="40375">
      <c r="A40375" s="61"/>
      <c r="B40375" s="61"/>
      <c r="C40375" s="61"/>
      <c r="D40375" s="57"/>
      <c r="E40375" s="62"/>
    </row>
    <row r="40376">
      <c r="A40376" s="61"/>
      <c r="B40376" s="61"/>
      <c r="C40376" s="61"/>
      <c r="D40376" s="57"/>
      <c r="E40376" s="62"/>
    </row>
    <row r="40377">
      <c r="A40377" s="61"/>
      <c r="B40377" s="61"/>
      <c r="C40377" s="61"/>
      <c r="D40377" s="57"/>
      <c r="E40377" s="62"/>
    </row>
    <row r="40378">
      <c r="A40378" s="61"/>
      <c r="B40378" s="61"/>
      <c r="C40378" s="61"/>
      <c r="D40378" s="57"/>
      <c r="E40378" s="62"/>
    </row>
    <row r="40379">
      <c r="A40379" s="61"/>
      <c r="B40379" s="61"/>
      <c r="C40379" s="61"/>
      <c r="D40379" s="57"/>
      <c r="E40379" s="62"/>
    </row>
    <row r="40380">
      <c r="A40380" s="61"/>
      <c r="B40380" s="61"/>
      <c r="C40380" s="61"/>
      <c r="D40380" s="57"/>
      <c r="E40380" s="62"/>
    </row>
    <row r="40381">
      <c r="A40381" s="61"/>
      <c r="B40381" s="61"/>
      <c r="C40381" s="61"/>
      <c r="D40381" s="57"/>
      <c r="E40381" s="62"/>
    </row>
    <row r="40382">
      <c r="A40382" s="61"/>
      <c r="B40382" s="61"/>
      <c r="C40382" s="61"/>
      <c r="D40382" s="57"/>
      <c r="E40382" s="62"/>
    </row>
    <row r="40383">
      <c r="A40383" s="61"/>
      <c r="B40383" s="61"/>
      <c r="C40383" s="61"/>
      <c r="D40383" s="57"/>
      <c r="E40383" s="62"/>
    </row>
    <row r="40384">
      <c r="A40384" s="61"/>
      <c r="B40384" s="61"/>
      <c r="C40384" s="61"/>
      <c r="D40384" s="57"/>
      <c r="E40384" s="62"/>
    </row>
    <row r="40385">
      <c r="A40385" s="61"/>
      <c r="B40385" s="61"/>
      <c r="C40385" s="61"/>
      <c r="D40385" s="57"/>
      <c r="E40385" s="62"/>
    </row>
    <row r="40386">
      <c r="A40386" s="61"/>
      <c r="B40386" s="61"/>
      <c r="C40386" s="61"/>
      <c r="D40386" s="57"/>
      <c r="E40386" s="62"/>
    </row>
    <row r="40387">
      <c r="A40387" s="61"/>
      <c r="B40387" s="61"/>
      <c r="C40387" s="61"/>
      <c r="D40387" s="57"/>
      <c r="E40387" s="62"/>
    </row>
    <row r="40388">
      <c r="A40388" s="61"/>
      <c r="B40388" s="61"/>
      <c r="C40388" s="61"/>
      <c r="D40388" s="57"/>
      <c r="E40388" s="62"/>
    </row>
    <row r="40389">
      <c r="A40389" s="61"/>
      <c r="B40389" s="61"/>
      <c r="C40389" s="61"/>
      <c r="D40389" s="57"/>
      <c r="E40389" s="62"/>
    </row>
    <row r="40390">
      <c r="A40390" s="61"/>
      <c r="B40390" s="61"/>
      <c r="C40390" s="61"/>
      <c r="D40390" s="57"/>
      <c r="E40390" s="62"/>
    </row>
    <row r="40391">
      <c r="A40391" s="61"/>
      <c r="B40391" s="61"/>
      <c r="C40391" s="61"/>
      <c r="D40391" s="57"/>
      <c r="E40391" s="62"/>
    </row>
    <row r="40392">
      <c r="A40392" s="61"/>
      <c r="B40392" s="61"/>
      <c r="C40392" s="61"/>
      <c r="D40392" s="57"/>
      <c r="E40392" s="62"/>
    </row>
    <row r="40393">
      <c r="A40393" s="61"/>
      <c r="B40393" s="61"/>
      <c r="C40393" s="61"/>
      <c r="D40393" s="57"/>
      <c r="E40393" s="62"/>
    </row>
    <row r="40394">
      <c r="A40394" s="61"/>
      <c r="B40394" s="61"/>
      <c r="C40394" s="61"/>
      <c r="D40394" s="57"/>
      <c r="E40394" s="62"/>
    </row>
    <row r="40395">
      <c r="A40395" s="61"/>
      <c r="B40395" s="61"/>
      <c r="C40395" s="61"/>
      <c r="D40395" s="57"/>
      <c r="E40395" s="62"/>
    </row>
    <row r="40396">
      <c r="A40396" s="61"/>
      <c r="B40396" s="61"/>
      <c r="C40396" s="61"/>
      <c r="D40396" s="57"/>
      <c r="E40396" s="62"/>
    </row>
    <row r="40397">
      <c r="A40397" s="61"/>
      <c r="B40397" s="61"/>
      <c r="C40397" s="61"/>
      <c r="D40397" s="57"/>
      <c r="E40397" s="62"/>
    </row>
    <row r="40398">
      <c r="A40398" s="61"/>
      <c r="B40398" s="61"/>
      <c r="C40398" s="61"/>
      <c r="D40398" s="57"/>
      <c r="E40398" s="62"/>
    </row>
    <row r="40399">
      <c r="A40399" s="61"/>
      <c r="B40399" s="61"/>
      <c r="C40399" s="61"/>
      <c r="D40399" s="57"/>
      <c r="E40399" s="62"/>
    </row>
    <row r="40400">
      <c r="A40400" s="61"/>
      <c r="B40400" s="61"/>
      <c r="C40400" s="61"/>
      <c r="D40400" s="57"/>
      <c r="E40400" s="62"/>
    </row>
    <row r="40401">
      <c r="A40401" s="61"/>
      <c r="B40401" s="61"/>
      <c r="C40401" s="61"/>
      <c r="D40401" s="57"/>
      <c r="E40401" s="62"/>
    </row>
    <row r="40402">
      <c r="A40402" s="61"/>
      <c r="B40402" s="61"/>
      <c r="C40402" s="61"/>
      <c r="D40402" s="57"/>
      <c r="E40402" s="62"/>
    </row>
    <row r="40403">
      <c r="A40403" s="61"/>
      <c r="B40403" s="61"/>
      <c r="C40403" s="61"/>
      <c r="D40403" s="57"/>
      <c r="E40403" s="62"/>
    </row>
    <row r="40404">
      <c r="A40404" s="61"/>
      <c r="B40404" s="61"/>
      <c r="C40404" s="61"/>
      <c r="D40404" s="57"/>
      <c r="E40404" s="62"/>
    </row>
    <row r="40405">
      <c r="A40405" s="61"/>
      <c r="B40405" s="61"/>
      <c r="C40405" s="61"/>
      <c r="D40405" s="57"/>
      <c r="E40405" s="62"/>
    </row>
    <row r="40406">
      <c r="A40406" s="61"/>
      <c r="B40406" s="61"/>
      <c r="C40406" s="61"/>
      <c r="D40406" s="57"/>
      <c r="E40406" s="62"/>
    </row>
    <row r="40407">
      <c r="A40407" s="61"/>
      <c r="B40407" s="61"/>
      <c r="C40407" s="61"/>
      <c r="D40407" s="57"/>
      <c r="E40407" s="62"/>
    </row>
    <row r="40408">
      <c r="A40408" s="61"/>
      <c r="B40408" s="61"/>
      <c r="C40408" s="61"/>
      <c r="D40408" s="57"/>
      <c r="E40408" s="62"/>
    </row>
    <row r="40409">
      <c r="A40409" s="61"/>
      <c r="B40409" s="61"/>
      <c r="C40409" s="61"/>
      <c r="D40409" s="57"/>
      <c r="E40409" s="62"/>
    </row>
    <row r="40410">
      <c r="A40410" s="61"/>
      <c r="B40410" s="61"/>
      <c r="C40410" s="61"/>
      <c r="D40410" s="57"/>
      <c r="E40410" s="62"/>
    </row>
    <row r="40411">
      <c r="A40411" s="61"/>
      <c r="B40411" s="61"/>
      <c r="C40411" s="61"/>
      <c r="D40411" s="57"/>
      <c r="E40411" s="62"/>
    </row>
    <row r="40412">
      <c r="A40412" s="61"/>
      <c r="B40412" s="61"/>
      <c r="C40412" s="61"/>
      <c r="D40412" s="57"/>
      <c r="E40412" s="62"/>
    </row>
    <row r="40413">
      <c r="A40413" s="61"/>
      <c r="B40413" s="61"/>
      <c r="C40413" s="61"/>
      <c r="D40413" s="57"/>
      <c r="E40413" s="62"/>
    </row>
    <row r="40414">
      <c r="A40414" s="61"/>
      <c r="B40414" s="61"/>
      <c r="C40414" s="61"/>
      <c r="D40414" s="57"/>
      <c r="E40414" s="62"/>
    </row>
    <row r="40415">
      <c r="A40415" s="61"/>
      <c r="B40415" s="61"/>
      <c r="C40415" s="61"/>
      <c r="D40415" s="57"/>
      <c r="E40415" s="62"/>
    </row>
    <row r="40416">
      <c r="A40416" s="61"/>
      <c r="B40416" s="61"/>
      <c r="C40416" s="61"/>
      <c r="D40416" s="57"/>
      <c r="E40416" s="62"/>
    </row>
    <row r="40417">
      <c r="A40417" s="61"/>
      <c r="B40417" s="61"/>
      <c r="C40417" s="61"/>
      <c r="D40417" s="57"/>
      <c r="E40417" s="62"/>
    </row>
    <row r="40418">
      <c r="A40418" s="61"/>
      <c r="B40418" s="61"/>
      <c r="C40418" s="61"/>
      <c r="D40418" s="57"/>
      <c r="E40418" s="62"/>
    </row>
    <row r="40419">
      <c r="A40419" s="61"/>
      <c r="B40419" s="61"/>
      <c r="C40419" s="61"/>
      <c r="D40419" s="57"/>
      <c r="E40419" s="62"/>
    </row>
    <row r="40420">
      <c r="A40420" s="61"/>
      <c r="B40420" s="61"/>
      <c r="C40420" s="61"/>
      <c r="D40420" s="57"/>
      <c r="E40420" s="62"/>
    </row>
    <row r="40421">
      <c r="A40421" s="61"/>
      <c r="B40421" s="61"/>
      <c r="C40421" s="61"/>
      <c r="D40421" s="57"/>
      <c r="E40421" s="62"/>
    </row>
    <row r="40422">
      <c r="A40422" s="61"/>
      <c r="B40422" s="61"/>
      <c r="C40422" s="61"/>
      <c r="D40422" s="57"/>
      <c r="E40422" s="62"/>
    </row>
    <row r="40423">
      <c r="A40423" s="61"/>
      <c r="B40423" s="61"/>
      <c r="C40423" s="61"/>
      <c r="D40423" s="57"/>
      <c r="E40423" s="62"/>
    </row>
    <row r="40424">
      <c r="A40424" s="61"/>
      <c r="B40424" s="61"/>
      <c r="C40424" s="61"/>
      <c r="D40424" s="57"/>
      <c r="E40424" s="62"/>
    </row>
    <row r="40425">
      <c r="A40425" s="61"/>
      <c r="B40425" s="61"/>
      <c r="C40425" s="61"/>
      <c r="D40425" s="57"/>
      <c r="E40425" s="62"/>
    </row>
    <row r="40426">
      <c r="A40426" s="61"/>
      <c r="B40426" s="61"/>
      <c r="C40426" s="61"/>
      <c r="D40426" s="57"/>
      <c r="E40426" s="62"/>
    </row>
    <row r="40427">
      <c r="A40427" s="61"/>
      <c r="B40427" s="61"/>
      <c r="C40427" s="61"/>
      <c r="D40427" s="57"/>
      <c r="E40427" s="62"/>
    </row>
    <row r="40428">
      <c r="A40428" s="61"/>
      <c r="B40428" s="61"/>
      <c r="C40428" s="61"/>
      <c r="D40428" s="57"/>
      <c r="E40428" s="62"/>
    </row>
    <row r="40429">
      <c r="A40429" s="61"/>
      <c r="B40429" s="61"/>
      <c r="C40429" s="61"/>
      <c r="D40429" s="57"/>
      <c r="E40429" s="62"/>
    </row>
    <row r="40430">
      <c r="A40430" s="61"/>
      <c r="B40430" s="61"/>
      <c r="C40430" s="61"/>
      <c r="D40430" s="57"/>
      <c r="E40430" s="62"/>
    </row>
    <row r="40431">
      <c r="A40431" s="61"/>
      <c r="B40431" s="61"/>
      <c r="C40431" s="61"/>
      <c r="D40431" s="57"/>
      <c r="E40431" s="62"/>
    </row>
    <row r="40432">
      <c r="A40432" s="61"/>
      <c r="B40432" s="61"/>
      <c r="C40432" s="61"/>
      <c r="D40432" s="57"/>
      <c r="E40432" s="62"/>
    </row>
    <row r="40433">
      <c r="A40433" s="61"/>
      <c r="B40433" s="61"/>
      <c r="C40433" s="61"/>
      <c r="D40433" s="57"/>
      <c r="E40433" s="62"/>
    </row>
    <row r="40434">
      <c r="A40434" s="61"/>
      <c r="B40434" s="61"/>
      <c r="C40434" s="61"/>
      <c r="D40434" s="57"/>
      <c r="E40434" s="62"/>
    </row>
    <row r="40435">
      <c r="A40435" s="61"/>
      <c r="B40435" s="61"/>
      <c r="C40435" s="61"/>
      <c r="D40435" s="57"/>
      <c r="E40435" s="62"/>
    </row>
    <row r="40436">
      <c r="A40436" s="61"/>
      <c r="B40436" s="61"/>
      <c r="C40436" s="61"/>
      <c r="D40436" s="57"/>
      <c r="E40436" s="62"/>
    </row>
    <row r="40437">
      <c r="A40437" s="61"/>
      <c r="B40437" s="61"/>
      <c r="C40437" s="61"/>
      <c r="D40437" s="57"/>
      <c r="E40437" s="62"/>
    </row>
    <row r="40438">
      <c r="A40438" s="61"/>
      <c r="B40438" s="61"/>
      <c r="C40438" s="61"/>
      <c r="D40438" s="57"/>
      <c r="E40438" s="62"/>
    </row>
    <row r="40439">
      <c r="A40439" s="61"/>
      <c r="B40439" s="61"/>
      <c r="C40439" s="61"/>
      <c r="D40439" s="57"/>
      <c r="E40439" s="62"/>
    </row>
    <row r="40440">
      <c r="A40440" s="61"/>
      <c r="B40440" s="61"/>
      <c r="C40440" s="61"/>
      <c r="D40440" s="57"/>
      <c r="E40440" s="62"/>
    </row>
    <row r="40441">
      <c r="A40441" s="61"/>
      <c r="B40441" s="61"/>
      <c r="C40441" s="61"/>
      <c r="D40441" s="57"/>
      <c r="E40441" s="62"/>
    </row>
    <row r="40442">
      <c r="A40442" s="61"/>
      <c r="B40442" s="61"/>
      <c r="C40442" s="61"/>
      <c r="D40442" s="57"/>
      <c r="E40442" s="62"/>
    </row>
    <row r="40443">
      <c r="A40443" s="61"/>
      <c r="B40443" s="61"/>
      <c r="C40443" s="61"/>
      <c r="D40443" s="57"/>
      <c r="E40443" s="62"/>
    </row>
    <row r="40444">
      <c r="A40444" s="61"/>
      <c r="B40444" s="61"/>
      <c r="C40444" s="61"/>
      <c r="D40444" s="57"/>
      <c r="E40444" s="62"/>
    </row>
    <row r="40445">
      <c r="A40445" s="61"/>
      <c r="B40445" s="61"/>
      <c r="C40445" s="61"/>
      <c r="D40445" s="57"/>
      <c r="E40445" s="62"/>
    </row>
    <row r="40446">
      <c r="A40446" s="61"/>
      <c r="B40446" s="61"/>
      <c r="C40446" s="61"/>
      <c r="D40446" s="57"/>
      <c r="E40446" s="62"/>
    </row>
    <row r="40447">
      <c r="A40447" s="61"/>
      <c r="B40447" s="61"/>
      <c r="C40447" s="61"/>
      <c r="D40447" s="57"/>
      <c r="E40447" s="62"/>
    </row>
    <row r="40448">
      <c r="A40448" s="61"/>
      <c r="B40448" s="61"/>
      <c r="C40448" s="61"/>
      <c r="D40448" s="57"/>
      <c r="E40448" s="62"/>
    </row>
    <row r="40449">
      <c r="A40449" s="61"/>
      <c r="B40449" s="61"/>
      <c r="C40449" s="61"/>
      <c r="D40449" s="57"/>
      <c r="E40449" s="62"/>
    </row>
    <row r="40450">
      <c r="A40450" s="61"/>
      <c r="B40450" s="61"/>
      <c r="C40450" s="61"/>
      <c r="D40450" s="57"/>
      <c r="E40450" s="62"/>
    </row>
    <row r="40451">
      <c r="A40451" s="61"/>
      <c r="B40451" s="61"/>
      <c r="C40451" s="61"/>
      <c r="D40451" s="57"/>
      <c r="E40451" s="62"/>
    </row>
    <row r="40452">
      <c r="A40452" s="61"/>
      <c r="B40452" s="61"/>
      <c r="C40452" s="61"/>
      <c r="D40452" s="57"/>
      <c r="E40452" s="62"/>
    </row>
    <row r="40453">
      <c r="A40453" s="61"/>
      <c r="B40453" s="61"/>
      <c r="C40453" s="61"/>
      <c r="D40453" s="57"/>
      <c r="E40453" s="62"/>
    </row>
    <row r="40454">
      <c r="A40454" s="61"/>
      <c r="B40454" s="61"/>
      <c r="C40454" s="61"/>
      <c r="D40454" s="57"/>
      <c r="E40454" s="62"/>
    </row>
    <row r="40455">
      <c r="A40455" s="61"/>
      <c r="B40455" s="61"/>
      <c r="C40455" s="61"/>
      <c r="D40455" s="57"/>
      <c r="E40455" s="62"/>
    </row>
    <row r="40456">
      <c r="A40456" s="61"/>
      <c r="B40456" s="61"/>
      <c r="C40456" s="61"/>
      <c r="D40456" s="57"/>
      <c r="E40456" s="62"/>
    </row>
    <row r="40457">
      <c r="A40457" s="61"/>
      <c r="B40457" s="61"/>
      <c r="C40457" s="61"/>
      <c r="D40457" s="57"/>
      <c r="E40457" s="62"/>
    </row>
    <row r="40458">
      <c r="A40458" s="61"/>
      <c r="B40458" s="61"/>
      <c r="C40458" s="61"/>
      <c r="D40458" s="57"/>
      <c r="E40458" s="62"/>
    </row>
    <row r="40459">
      <c r="A40459" s="61"/>
      <c r="B40459" s="61"/>
      <c r="C40459" s="61"/>
      <c r="D40459" s="57"/>
      <c r="E40459" s="62"/>
    </row>
    <row r="40460">
      <c r="A40460" s="61"/>
      <c r="B40460" s="61"/>
      <c r="C40460" s="61"/>
      <c r="D40460" s="57"/>
      <c r="E40460" s="62"/>
    </row>
    <row r="40461">
      <c r="A40461" s="61"/>
      <c r="B40461" s="61"/>
      <c r="C40461" s="61"/>
      <c r="D40461" s="57"/>
      <c r="E40461" s="62"/>
    </row>
    <row r="40462">
      <c r="A40462" s="61"/>
      <c r="B40462" s="61"/>
      <c r="C40462" s="61"/>
      <c r="D40462" s="57"/>
      <c r="E40462" s="62"/>
    </row>
    <row r="40463">
      <c r="A40463" s="61"/>
      <c r="B40463" s="61"/>
      <c r="C40463" s="61"/>
      <c r="D40463" s="57"/>
      <c r="E40463" s="62"/>
    </row>
    <row r="40464">
      <c r="A40464" s="61"/>
      <c r="B40464" s="61"/>
      <c r="C40464" s="61"/>
      <c r="D40464" s="57"/>
      <c r="E40464" s="62"/>
    </row>
    <row r="40465">
      <c r="A40465" s="61"/>
      <c r="B40465" s="61"/>
      <c r="C40465" s="61"/>
      <c r="D40465" s="57"/>
      <c r="E40465" s="62"/>
    </row>
    <row r="40466">
      <c r="A40466" s="61"/>
      <c r="B40466" s="61"/>
      <c r="C40466" s="61"/>
      <c r="D40466" s="57"/>
      <c r="E40466" s="62"/>
    </row>
    <row r="40467">
      <c r="A40467" s="61"/>
      <c r="B40467" s="61"/>
      <c r="C40467" s="61"/>
      <c r="D40467" s="57"/>
      <c r="E40467" s="62"/>
    </row>
    <row r="40468">
      <c r="A40468" s="61"/>
      <c r="B40468" s="61"/>
      <c r="C40468" s="61"/>
      <c r="D40468" s="57"/>
      <c r="E40468" s="62"/>
    </row>
    <row r="40469">
      <c r="A40469" s="61"/>
      <c r="B40469" s="61"/>
      <c r="C40469" s="61"/>
      <c r="D40469" s="57"/>
      <c r="E40469" s="62"/>
    </row>
    <row r="40470">
      <c r="A40470" s="61"/>
      <c r="B40470" s="61"/>
      <c r="C40470" s="61"/>
      <c r="D40470" s="57"/>
      <c r="E40470" s="62"/>
    </row>
    <row r="40471">
      <c r="A40471" s="61"/>
      <c r="B40471" s="61"/>
      <c r="C40471" s="61"/>
      <c r="D40471" s="57"/>
      <c r="E40471" s="62"/>
    </row>
    <row r="40472">
      <c r="A40472" s="61"/>
      <c r="B40472" s="61"/>
      <c r="C40472" s="61"/>
      <c r="D40472" s="57"/>
      <c r="E40472" s="62"/>
    </row>
    <row r="40473">
      <c r="A40473" s="61"/>
      <c r="B40473" s="61"/>
      <c r="C40473" s="61"/>
      <c r="D40473" s="57"/>
      <c r="E40473" s="62"/>
    </row>
    <row r="40474">
      <c r="A40474" s="61"/>
      <c r="B40474" s="61"/>
      <c r="C40474" s="61"/>
      <c r="D40474" s="57"/>
      <c r="E40474" s="62"/>
    </row>
    <row r="40475">
      <c r="A40475" s="61"/>
      <c r="B40475" s="61"/>
      <c r="C40475" s="61"/>
      <c r="D40475" s="57"/>
      <c r="E40475" s="62"/>
    </row>
    <row r="40476">
      <c r="A40476" s="61"/>
      <c r="B40476" s="61"/>
      <c r="C40476" s="61"/>
      <c r="D40476" s="57"/>
      <c r="E40476" s="62"/>
    </row>
    <row r="40477">
      <c r="A40477" s="61"/>
      <c r="B40477" s="61"/>
      <c r="C40477" s="61"/>
      <c r="D40477" s="57"/>
      <c r="E40477" s="62"/>
    </row>
    <row r="40478">
      <c r="A40478" s="61"/>
      <c r="B40478" s="61"/>
      <c r="C40478" s="61"/>
      <c r="D40478" s="57"/>
      <c r="E40478" s="62"/>
    </row>
    <row r="40479">
      <c r="A40479" s="61"/>
      <c r="B40479" s="61"/>
      <c r="C40479" s="61"/>
      <c r="D40479" s="57"/>
      <c r="E40479" s="62"/>
    </row>
    <row r="40480">
      <c r="A40480" s="61"/>
      <c r="B40480" s="61"/>
      <c r="C40480" s="61"/>
      <c r="D40480" s="57"/>
      <c r="E40480" s="62"/>
    </row>
    <row r="40481">
      <c r="A40481" s="61"/>
      <c r="B40481" s="61"/>
      <c r="C40481" s="61"/>
      <c r="D40481" s="57"/>
      <c r="E40481" s="62"/>
    </row>
    <row r="40482">
      <c r="A40482" s="61"/>
      <c r="B40482" s="61"/>
      <c r="C40482" s="61"/>
      <c r="D40482" s="57"/>
      <c r="E40482" s="62"/>
    </row>
    <row r="40483">
      <c r="A40483" s="61"/>
      <c r="B40483" s="61"/>
      <c r="C40483" s="61"/>
      <c r="D40483" s="57"/>
      <c r="E40483" s="62"/>
    </row>
    <row r="40484">
      <c r="A40484" s="61"/>
      <c r="B40484" s="61"/>
      <c r="C40484" s="61"/>
      <c r="D40484" s="57"/>
      <c r="E40484" s="62"/>
    </row>
    <row r="40485">
      <c r="A40485" s="61"/>
      <c r="B40485" s="61"/>
      <c r="C40485" s="61"/>
      <c r="D40485" s="57"/>
      <c r="E40485" s="62"/>
    </row>
    <row r="40486">
      <c r="A40486" s="61"/>
      <c r="B40486" s="61"/>
      <c r="C40486" s="61"/>
      <c r="D40486" s="57"/>
      <c r="E40486" s="62"/>
    </row>
    <row r="40487">
      <c r="A40487" s="61"/>
      <c r="B40487" s="61"/>
      <c r="C40487" s="61"/>
      <c r="D40487" s="57"/>
      <c r="E40487" s="62"/>
    </row>
    <row r="40488">
      <c r="A40488" s="61"/>
      <c r="B40488" s="61"/>
      <c r="C40488" s="61"/>
      <c r="D40488" s="57"/>
      <c r="E40488" s="62"/>
    </row>
    <row r="40489">
      <c r="A40489" s="61"/>
      <c r="B40489" s="61"/>
      <c r="C40489" s="61"/>
      <c r="D40489" s="57"/>
      <c r="E40489" s="62"/>
    </row>
    <row r="40490">
      <c r="A40490" s="61"/>
      <c r="B40490" s="61"/>
      <c r="C40490" s="61"/>
      <c r="D40490" s="57"/>
      <c r="E40490" s="62"/>
    </row>
    <row r="40491">
      <c r="A40491" s="61"/>
      <c r="B40491" s="61"/>
      <c r="C40491" s="61"/>
      <c r="D40491" s="57"/>
      <c r="E40491" s="62"/>
    </row>
    <row r="40492">
      <c r="A40492" s="61"/>
      <c r="B40492" s="61"/>
      <c r="C40492" s="61"/>
      <c r="D40492" s="57"/>
      <c r="E40492" s="62"/>
    </row>
    <row r="40493">
      <c r="A40493" s="61"/>
      <c r="B40493" s="61"/>
      <c r="C40493" s="61"/>
      <c r="D40493" s="57"/>
      <c r="E40493" s="62"/>
    </row>
    <row r="40494">
      <c r="A40494" s="61"/>
      <c r="B40494" s="61"/>
      <c r="C40494" s="61"/>
      <c r="D40494" s="57"/>
      <c r="E40494" s="62"/>
    </row>
    <row r="40495">
      <c r="A40495" s="61"/>
      <c r="B40495" s="61"/>
      <c r="C40495" s="61"/>
      <c r="D40495" s="57"/>
      <c r="E40495" s="62"/>
    </row>
    <row r="40496">
      <c r="A40496" s="61"/>
      <c r="B40496" s="61"/>
      <c r="C40496" s="61"/>
      <c r="D40496" s="57"/>
      <c r="E40496" s="62"/>
    </row>
    <row r="40497">
      <c r="A40497" s="61"/>
      <c r="B40497" s="61"/>
      <c r="C40497" s="61"/>
      <c r="D40497" s="57"/>
      <c r="E40497" s="62"/>
    </row>
    <row r="40498">
      <c r="A40498" s="61"/>
      <c r="B40498" s="61"/>
      <c r="C40498" s="61"/>
      <c r="D40498" s="57"/>
      <c r="E40498" s="62"/>
    </row>
    <row r="40499">
      <c r="A40499" s="61"/>
      <c r="B40499" s="61"/>
      <c r="C40499" s="61"/>
      <c r="D40499" s="57"/>
      <c r="E40499" s="62"/>
    </row>
    <row r="40500">
      <c r="A40500" s="61"/>
      <c r="B40500" s="61"/>
      <c r="C40500" s="61"/>
      <c r="D40500" s="57"/>
      <c r="E40500" s="62"/>
    </row>
    <row r="40501">
      <c r="A40501" s="61"/>
      <c r="B40501" s="61"/>
      <c r="C40501" s="61"/>
      <c r="D40501" s="57"/>
      <c r="E40501" s="62"/>
    </row>
    <row r="40502">
      <c r="A40502" s="61"/>
      <c r="B40502" s="61"/>
      <c r="C40502" s="61"/>
      <c r="D40502" s="57"/>
      <c r="E40502" s="62"/>
    </row>
    <row r="40503">
      <c r="A40503" s="61"/>
      <c r="B40503" s="61"/>
      <c r="C40503" s="61"/>
      <c r="D40503" s="57"/>
      <c r="E40503" s="62"/>
    </row>
    <row r="40504">
      <c r="A40504" s="61"/>
      <c r="B40504" s="61"/>
      <c r="C40504" s="61"/>
      <c r="D40504" s="57"/>
      <c r="E40504" s="62"/>
    </row>
    <row r="40505">
      <c r="A40505" s="61"/>
      <c r="B40505" s="61"/>
      <c r="C40505" s="61"/>
      <c r="D40505" s="57"/>
      <c r="E40505" s="62"/>
    </row>
    <row r="40506">
      <c r="A40506" s="61"/>
      <c r="B40506" s="61"/>
      <c r="C40506" s="61"/>
      <c r="D40506" s="57"/>
      <c r="E40506" s="62"/>
    </row>
    <row r="40507">
      <c r="A40507" s="61"/>
      <c r="B40507" s="61"/>
      <c r="C40507" s="61"/>
      <c r="D40507" s="57"/>
      <c r="E40507" s="62"/>
    </row>
    <row r="40508">
      <c r="A40508" s="61"/>
      <c r="B40508" s="61"/>
      <c r="C40508" s="61"/>
      <c r="D40508" s="57"/>
      <c r="E40508" s="62"/>
    </row>
    <row r="40509">
      <c r="A40509" s="61"/>
      <c r="B40509" s="61"/>
      <c r="C40509" s="61"/>
      <c r="D40509" s="57"/>
      <c r="E40509" s="62"/>
    </row>
    <row r="40510">
      <c r="A40510" s="61"/>
      <c r="B40510" s="61"/>
      <c r="C40510" s="61"/>
      <c r="D40510" s="57"/>
      <c r="E40510" s="62"/>
    </row>
    <row r="40511">
      <c r="A40511" s="61"/>
      <c r="B40511" s="61"/>
      <c r="C40511" s="61"/>
      <c r="D40511" s="57"/>
      <c r="E40511" s="62"/>
    </row>
    <row r="40512">
      <c r="A40512" s="61"/>
      <c r="B40512" s="61"/>
      <c r="C40512" s="61"/>
      <c r="D40512" s="57"/>
      <c r="E40512" s="62"/>
    </row>
    <row r="40513">
      <c r="A40513" s="61"/>
      <c r="B40513" s="61"/>
      <c r="C40513" s="61"/>
      <c r="D40513" s="57"/>
      <c r="E40513" s="62"/>
    </row>
    <row r="40514">
      <c r="A40514" s="61"/>
      <c r="B40514" s="61"/>
      <c r="C40514" s="61"/>
      <c r="D40514" s="57"/>
      <c r="E40514" s="62"/>
    </row>
    <row r="40515">
      <c r="A40515" s="61"/>
      <c r="B40515" s="61"/>
      <c r="C40515" s="61"/>
      <c r="D40515" s="57"/>
      <c r="E40515" s="62"/>
    </row>
    <row r="40516">
      <c r="A40516" s="61"/>
      <c r="B40516" s="61"/>
      <c r="C40516" s="61"/>
      <c r="D40516" s="57"/>
      <c r="E40516" s="62"/>
    </row>
    <row r="40517">
      <c r="A40517" s="61"/>
      <c r="B40517" s="61"/>
      <c r="C40517" s="61"/>
      <c r="D40517" s="57"/>
      <c r="E40517" s="62"/>
    </row>
    <row r="40518">
      <c r="A40518" s="61"/>
      <c r="B40518" s="61"/>
      <c r="C40518" s="61"/>
      <c r="D40518" s="57"/>
      <c r="E40518" s="62"/>
    </row>
    <row r="40519">
      <c r="A40519" s="61"/>
      <c r="B40519" s="61"/>
      <c r="C40519" s="61"/>
      <c r="D40519" s="57"/>
      <c r="E40519" s="62"/>
    </row>
    <row r="40520">
      <c r="A40520" s="61"/>
      <c r="B40520" s="61"/>
      <c r="C40520" s="61"/>
      <c r="D40520" s="57"/>
      <c r="E40520" s="62"/>
    </row>
    <row r="40521">
      <c r="A40521" s="61"/>
      <c r="B40521" s="61"/>
      <c r="C40521" s="61"/>
      <c r="D40521" s="57"/>
      <c r="E40521" s="62"/>
    </row>
    <row r="40522">
      <c r="A40522" s="61"/>
      <c r="B40522" s="61"/>
      <c r="C40522" s="61"/>
      <c r="D40522" s="57"/>
      <c r="E40522" s="62"/>
    </row>
    <row r="40523">
      <c r="A40523" s="61"/>
      <c r="B40523" s="61"/>
      <c r="C40523" s="61"/>
      <c r="D40523" s="57"/>
      <c r="E40523" s="62"/>
    </row>
    <row r="40524">
      <c r="A40524" s="61"/>
      <c r="B40524" s="61"/>
      <c r="C40524" s="61"/>
      <c r="D40524" s="57"/>
      <c r="E40524" s="62"/>
    </row>
    <row r="40525">
      <c r="A40525" s="61"/>
      <c r="B40525" s="61"/>
      <c r="C40525" s="61"/>
      <c r="D40525" s="57"/>
      <c r="E40525" s="62"/>
    </row>
    <row r="40526">
      <c r="A40526" s="61"/>
      <c r="B40526" s="61"/>
      <c r="C40526" s="61"/>
      <c r="D40526" s="57"/>
      <c r="E40526" s="62"/>
    </row>
    <row r="40527">
      <c r="A40527" s="61"/>
      <c r="B40527" s="61"/>
      <c r="C40527" s="61"/>
      <c r="D40527" s="57"/>
      <c r="E40527" s="62"/>
    </row>
    <row r="40528">
      <c r="A40528" s="61"/>
      <c r="B40528" s="61"/>
      <c r="C40528" s="61"/>
      <c r="D40528" s="57"/>
      <c r="E40528" s="62"/>
    </row>
    <row r="40529">
      <c r="A40529" s="61"/>
      <c r="B40529" s="61"/>
      <c r="C40529" s="61"/>
      <c r="D40529" s="57"/>
      <c r="E40529" s="62"/>
    </row>
    <row r="40530">
      <c r="A40530" s="61"/>
      <c r="B40530" s="61"/>
      <c r="C40530" s="61"/>
      <c r="D40530" s="57"/>
      <c r="E40530" s="62"/>
    </row>
    <row r="40531">
      <c r="A40531" s="61"/>
      <c r="B40531" s="61"/>
      <c r="C40531" s="61"/>
      <c r="D40531" s="57"/>
      <c r="E40531" s="62"/>
    </row>
    <row r="40532">
      <c r="A40532" s="61"/>
      <c r="B40532" s="61"/>
      <c r="C40532" s="61"/>
      <c r="D40532" s="57"/>
      <c r="E40532" s="62"/>
    </row>
    <row r="40533">
      <c r="A40533" s="61"/>
      <c r="B40533" s="61"/>
      <c r="C40533" s="61"/>
      <c r="D40533" s="57"/>
      <c r="E40533" s="62"/>
    </row>
    <row r="40534">
      <c r="A40534" s="61"/>
      <c r="B40534" s="61"/>
      <c r="C40534" s="61"/>
      <c r="D40534" s="57"/>
      <c r="E40534" s="62"/>
    </row>
    <row r="40535">
      <c r="A40535" s="61"/>
      <c r="B40535" s="61"/>
      <c r="C40535" s="61"/>
      <c r="D40535" s="57"/>
      <c r="E40535" s="62"/>
    </row>
    <row r="40536">
      <c r="A40536" s="61"/>
      <c r="B40536" s="61"/>
      <c r="C40536" s="61"/>
      <c r="D40536" s="57"/>
      <c r="E40536" s="62"/>
    </row>
    <row r="40537">
      <c r="A40537" s="61"/>
      <c r="B40537" s="61"/>
      <c r="C40537" s="61"/>
      <c r="D40537" s="57"/>
      <c r="E40537" s="62"/>
    </row>
    <row r="40538">
      <c r="A40538" s="61"/>
      <c r="B40538" s="61"/>
      <c r="C40538" s="61"/>
      <c r="D40538" s="57"/>
      <c r="E40538" s="62"/>
    </row>
    <row r="40539">
      <c r="A40539" s="61"/>
      <c r="B40539" s="61"/>
      <c r="C40539" s="61"/>
      <c r="D40539" s="57"/>
      <c r="E40539" s="62"/>
    </row>
    <row r="40540">
      <c r="A40540" s="61"/>
      <c r="B40540" s="61"/>
      <c r="C40540" s="61"/>
      <c r="D40540" s="57"/>
      <c r="E40540" s="62"/>
    </row>
    <row r="40541">
      <c r="A40541" s="61"/>
      <c r="B40541" s="61"/>
      <c r="C40541" s="61"/>
      <c r="D40541" s="57"/>
      <c r="E40541" s="62"/>
    </row>
    <row r="40542">
      <c r="A40542" s="61"/>
      <c r="B40542" s="61"/>
      <c r="C40542" s="61"/>
      <c r="D40542" s="57"/>
      <c r="E40542" s="62"/>
    </row>
    <row r="40543">
      <c r="A40543" s="61"/>
      <c r="B40543" s="61"/>
      <c r="C40543" s="61"/>
      <c r="D40543" s="57"/>
      <c r="E40543" s="62"/>
    </row>
    <row r="40544">
      <c r="A40544" s="61"/>
      <c r="B40544" s="61"/>
      <c r="C40544" s="61"/>
      <c r="D40544" s="57"/>
      <c r="E40544" s="62"/>
    </row>
    <row r="40545">
      <c r="A40545" s="61"/>
      <c r="B40545" s="61"/>
      <c r="C40545" s="61"/>
      <c r="D40545" s="57"/>
      <c r="E40545" s="62"/>
    </row>
    <row r="40546">
      <c r="A40546" s="61"/>
      <c r="B40546" s="61"/>
      <c r="C40546" s="61"/>
      <c r="D40546" s="57"/>
      <c r="E40546" s="62"/>
    </row>
    <row r="40547">
      <c r="A40547" s="61"/>
      <c r="B40547" s="61"/>
      <c r="C40547" s="61"/>
      <c r="D40547" s="57"/>
      <c r="E40547" s="62"/>
    </row>
    <row r="40548">
      <c r="A40548" s="61"/>
      <c r="B40548" s="61"/>
      <c r="C40548" s="61"/>
      <c r="D40548" s="57"/>
      <c r="E40548" s="62"/>
    </row>
    <row r="40549">
      <c r="A40549" s="61"/>
      <c r="B40549" s="61"/>
      <c r="C40549" s="61"/>
      <c r="D40549" s="57"/>
      <c r="E40549" s="62"/>
    </row>
    <row r="40550">
      <c r="A40550" s="61"/>
      <c r="B40550" s="61"/>
      <c r="C40550" s="61"/>
      <c r="D40550" s="57"/>
      <c r="E40550" s="62"/>
    </row>
    <row r="40551">
      <c r="A40551" s="61"/>
      <c r="B40551" s="61"/>
      <c r="C40551" s="61"/>
      <c r="D40551" s="57"/>
      <c r="E40551" s="62"/>
    </row>
    <row r="40552">
      <c r="A40552" s="61"/>
      <c r="B40552" s="61"/>
      <c r="C40552" s="61"/>
      <c r="D40552" s="57"/>
      <c r="E40552" s="62"/>
    </row>
    <row r="40553">
      <c r="A40553" s="61"/>
      <c r="B40553" s="61"/>
      <c r="C40553" s="61"/>
      <c r="D40553" s="57"/>
      <c r="E40553" s="62"/>
    </row>
    <row r="40554">
      <c r="A40554" s="61"/>
      <c r="B40554" s="61"/>
      <c r="C40554" s="61"/>
      <c r="D40554" s="57"/>
      <c r="E40554" s="62"/>
    </row>
    <row r="40555">
      <c r="A40555" s="61"/>
      <c r="B40555" s="61"/>
      <c r="C40555" s="61"/>
      <c r="D40555" s="57"/>
      <c r="E40555" s="62"/>
    </row>
    <row r="40556">
      <c r="A40556" s="61"/>
      <c r="B40556" s="61"/>
      <c r="C40556" s="61"/>
      <c r="D40556" s="57"/>
      <c r="E40556" s="62"/>
    </row>
    <row r="40557">
      <c r="A40557" s="61"/>
      <c r="B40557" s="61"/>
      <c r="C40557" s="61"/>
      <c r="D40557" s="57"/>
      <c r="E40557" s="62"/>
    </row>
    <row r="40558">
      <c r="A40558" s="61"/>
      <c r="B40558" s="61"/>
      <c r="C40558" s="61"/>
      <c r="D40558" s="57"/>
      <c r="E40558" s="62"/>
    </row>
    <row r="40559">
      <c r="A40559" s="61"/>
      <c r="B40559" s="61"/>
      <c r="C40559" s="61"/>
      <c r="D40559" s="57"/>
      <c r="E40559" s="62"/>
    </row>
    <row r="40560">
      <c r="A40560" s="61"/>
      <c r="B40560" s="61"/>
      <c r="C40560" s="61"/>
      <c r="D40560" s="57"/>
      <c r="E40560" s="62"/>
    </row>
    <row r="40561">
      <c r="A40561" s="61"/>
      <c r="B40561" s="61"/>
      <c r="C40561" s="61"/>
      <c r="D40561" s="57"/>
      <c r="E40561" s="62"/>
    </row>
    <row r="40562">
      <c r="A40562" s="61"/>
      <c r="B40562" s="61"/>
      <c r="C40562" s="61"/>
      <c r="D40562" s="57"/>
      <c r="E40562" s="62"/>
    </row>
    <row r="40563">
      <c r="A40563" s="61"/>
      <c r="B40563" s="61"/>
      <c r="C40563" s="61"/>
      <c r="D40563" s="57"/>
      <c r="E40563" s="62"/>
    </row>
    <row r="40564">
      <c r="A40564" s="61"/>
      <c r="B40564" s="61"/>
      <c r="C40564" s="61"/>
      <c r="D40564" s="57"/>
      <c r="E40564" s="62"/>
    </row>
    <row r="40565">
      <c r="A40565" s="61"/>
      <c r="B40565" s="61"/>
      <c r="C40565" s="61"/>
      <c r="D40565" s="57"/>
      <c r="E40565" s="62"/>
    </row>
    <row r="40566">
      <c r="A40566" s="61"/>
      <c r="B40566" s="61"/>
      <c r="C40566" s="61"/>
      <c r="D40566" s="57"/>
      <c r="E40566" s="62"/>
    </row>
    <row r="40567">
      <c r="A40567" s="61"/>
      <c r="B40567" s="61"/>
      <c r="C40567" s="61"/>
      <c r="D40567" s="57"/>
      <c r="E40567" s="62"/>
    </row>
    <row r="40568">
      <c r="A40568" s="61"/>
      <c r="B40568" s="61"/>
      <c r="C40568" s="61"/>
      <c r="D40568" s="57"/>
      <c r="E40568" s="62"/>
    </row>
    <row r="40569">
      <c r="A40569" s="61"/>
      <c r="B40569" s="61"/>
      <c r="C40569" s="61"/>
      <c r="D40569" s="57"/>
      <c r="E40569" s="62"/>
    </row>
    <row r="40570">
      <c r="A40570" s="61"/>
      <c r="B40570" s="61"/>
      <c r="C40570" s="61"/>
      <c r="D40570" s="57"/>
      <c r="E40570" s="62"/>
    </row>
    <row r="40571">
      <c r="A40571" s="61"/>
      <c r="B40571" s="61"/>
      <c r="C40571" s="61"/>
      <c r="D40571" s="57"/>
      <c r="E40571" s="62"/>
    </row>
    <row r="40572">
      <c r="A40572" s="61"/>
      <c r="B40572" s="61"/>
      <c r="C40572" s="61"/>
      <c r="D40572" s="57"/>
      <c r="E40572" s="62"/>
    </row>
    <row r="40573">
      <c r="A40573" s="61"/>
      <c r="B40573" s="61"/>
      <c r="C40573" s="61"/>
      <c r="D40573" s="57"/>
      <c r="E40573" s="62"/>
    </row>
    <row r="40574">
      <c r="A40574" s="61"/>
      <c r="B40574" s="61"/>
      <c r="C40574" s="61"/>
      <c r="D40574" s="57"/>
      <c r="E40574" s="62"/>
    </row>
    <row r="40575">
      <c r="A40575" s="61"/>
      <c r="B40575" s="61"/>
      <c r="C40575" s="61"/>
      <c r="D40575" s="57"/>
      <c r="E40575" s="62"/>
    </row>
    <row r="40576">
      <c r="A40576" s="61"/>
      <c r="B40576" s="61"/>
      <c r="C40576" s="61"/>
      <c r="D40576" s="57"/>
      <c r="E40576" s="62"/>
    </row>
    <row r="40577">
      <c r="A40577" s="61"/>
      <c r="B40577" s="61"/>
      <c r="C40577" s="61"/>
      <c r="D40577" s="57"/>
      <c r="E40577" s="62"/>
    </row>
    <row r="40578">
      <c r="A40578" s="61"/>
      <c r="B40578" s="61"/>
      <c r="C40578" s="61"/>
      <c r="D40578" s="57"/>
      <c r="E40578" s="62"/>
    </row>
    <row r="40579">
      <c r="A40579" s="61"/>
      <c r="B40579" s="61"/>
      <c r="C40579" s="61"/>
      <c r="D40579" s="57"/>
      <c r="E40579" s="62"/>
    </row>
    <row r="40580">
      <c r="A40580" s="61"/>
      <c r="B40580" s="61"/>
      <c r="C40580" s="61"/>
      <c r="D40580" s="57"/>
      <c r="E40580" s="62"/>
    </row>
    <row r="40581">
      <c r="A40581" s="61"/>
      <c r="B40581" s="61"/>
      <c r="C40581" s="61"/>
      <c r="D40581" s="57"/>
      <c r="E40581" s="62"/>
    </row>
    <row r="40582">
      <c r="A40582" s="61"/>
      <c r="B40582" s="61"/>
      <c r="C40582" s="61"/>
      <c r="D40582" s="57"/>
      <c r="E40582" s="62"/>
    </row>
    <row r="40583">
      <c r="A40583" s="61"/>
      <c r="B40583" s="61"/>
      <c r="C40583" s="61"/>
      <c r="D40583" s="57"/>
      <c r="E40583" s="62"/>
    </row>
    <row r="40584">
      <c r="A40584" s="61"/>
      <c r="B40584" s="61"/>
      <c r="C40584" s="61"/>
      <c r="D40584" s="57"/>
      <c r="E40584" s="62"/>
    </row>
    <row r="40585">
      <c r="A40585" s="61"/>
      <c r="B40585" s="61"/>
      <c r="C40585" s="61"/>
      <c r="D40585" s="57"/>
      <c r="E40585" s="62"/>
    </row>
    <row r="40586">
      <c r="A40586" s="61"/>
      <c r="B40586" s="61"/>
      <c r="C40586" s="61"/>
      <c r="D40586" s="57"/>
      <c r="E40586" s="62"/>
    </row>
    <row r="40587">
      <c r="A40587" s="61"/>
      <c r="B40587" s="61"/>
      <c r="C40587" s="61"/>
      <c r="D40587" s="57"/>
      <c r="E40587" s="62"/>
    </row>
    <row r="40588">
      <c r="A40588" s="61"/>
      <c r="B40588" s="61"/>
      <c r="C40588" s="61"/>
      <c r="D40588" s="57"/>
      <c r="E40588" s="62"/>
    </row>
    <row r="40589">
      <c r="A40589" s="61"/>
      <c r="B40589" s="61"/>
      <c r="C40589" s="61"/>
      <c r="D40589" s="57"/>
      <c r="E40589" s="62"/>
    </row>
    <row r="40590">
      <c r="A40590" s="61"/>
      <c r="B40590" s="61"/>
      <c r="C40590" s="61"/>
      <c r="D40590" s="57"/>
      <c r="E40590" s="62"/>
    </row>
    <row r="40591">
      <c r="A40591" s="61"/>
      <c r="B40591" s="61"/>
      <c r="C40591" s="61"/>
      <c r="D40591" s="57"/>
      <c r="E40591" s="62"/>
    </row>
    <row r="40592">
      <c r="A40592" s="61"/>
      <c r="B40592" s="61"/>
      <c r="C40592" s="61"/>
      <c r="D40592" s="57"/>
      <c r="E40592" s="62"/>
    </row>
    <row r="40593">
      <c r="A40593" s="61"/>
      <c r="B40593" s="61"/>
      <c r="C40593" s="61"/>
      <c r="D40593" s="57"/>
      <c r="E40593" s="62"/>
    </row>
    <row r="40594">
      <c r="A40594" s="61"/>
      <c r="B40594" s="61"/>
      <c r="C40594" s="61"/>
      <c r="D40594" s="57"/>
      <c r="E40594" s="62"/>
    </row>
    <row r="40595">
      <c r="A40595" s="61"/>
      <c r="B40595" s="61"/>
      <c r="C40595" s="61"/>
      <c r="D40595" s="57"/>
      <c r="E40595" s="62"/>
    </row>
    <row r="40596">
      <c r="A40596" s="61"/>
      <c r="B40596" s="61"/>
      <c r="C40596" s="61"/>
      <c r="D40596" s="57"/>
      <c r="E40596" s="62"/>
    </row>
    <row r="40597">
      <c r="A40597" s="61"/>
      <c r="B40597" s="61"/>
      <c r="C40597" s="61"/>
      <c r="D40597" s="57"/>
      <c r="E40597" s="62"/>
    </row>
    <row r="40598">
      <c r="A40598" s="61"/>
      <c r="B40598" s="61"/>
      <c r="C40598" s="61"/>
      <c r="D40598" s="57"/>
      <c r="E40598" s="62"/>
    </row>
    <row r="40599">
      <c r="A40599" s="61"/>
      <c r="B40599" s="61"/>
      <c r="C40599" s="61"/>
      <c r="D40599" s="57"/>
      <c r="E40599" s="62"/>
    </row>
    <row r="40600">
      <c r="A40600" s="61"/>
      <c r="B40600" s="61"/>
      <c r="C40600" s="61"/>
      <c r="D40600" s="57"/>
      <c r="E40600" s="62"/>
    </row>
    <row r="40601">
      <c r="A40601" s="61"/>
      <c r="B40601" s="61"/>
      <c r="C40601" s="61"/>
      <c r="D40601" s="57"/>
      <c r="E40601" s="62"/>
    </row>
    <row r="40602">
      <c r="A40602" s="61"/>
      <c r="B40602" s="61"/>
      <c r="C40602" s="61"/>
      <c r="D40602" s="57"/>
      <c r="E40602" s="62"/>
    </row>
    <row r="40603">
      <c r="A40603" s="61"/>
      <c r="B40603" s="61"/>
      <c r="C40603" s="61"/>
      <c r="D40603" s="57"/>
      <c r="E40603" s="62"/>
    </row>
    <row r="40604">
      <c r="A40604" s="61"/>
      <c r="B40604" s="61"/>
      <c r="C40604" s="61"/>
      <c r="D40604" s="57"/>
      <c r="E40604" s="62"/>
    </row>
    <row r="40605">
      <c r="A40605" s="61"/>
      <c r="B40605" s="61"/>
      <c r="C40605" s="61"/>
      <c r="D40605" s="57"/>
      <c r="E40605" s="62"/>
    </row>
    <row r="40606">
      <c r="A40606" s="61"/>
      <c r="B40606" s="61"/>
      <c r="C40606" s="61"/>
      <c r="D40606" s="57"/>
      <c r="E40606" s="62"/>
    </row>
    <row r="40607">
      <c r="A40607" s="61"/>
      <c r="B40607" s="61"/>
      <c r="C40607" s="61"/>
      <c r="D40607" s="57"/>
      <c r="E40607" s="62"/>
    </row>
    <row r="40608">
      <c r="A40608" s="61"/>
      <c r="B40608" s="61"/>
      <c r="C40608" s="61"/>
      <c r="D40608" s="57"/>
      <c r="E40608" s="62"/>
    </row>
    <row r="40609">
      <c r="A40609" s="61"/>
      <c r="B40609" s="61"/>
      <c r="C40609" s="61"/>
      <c r="D40609" s="57"/>
      <c r="E40609" s="62"/>
    </row>
    <row r="40610">
      <c r="A40610" s="61"/>
      <c r="B40610" s="61"/>
      <c r="C40610" s="61"/>
      <c r="D40610" s="57"/>
      <c r="E40610" s="62"/>
    </row>
    <row r="40611">
      <c r="A40611" s="61"/>
      <c r="B40611" s="61"/>
      <c r="C40611" s="61"/>
      <c r="D40611" s="57"/>
      <c r="E40611" s="62"/>
    </row>
    <row r="40612">
      <c r="A40612" s="61"/>
      <c r="B40612" s="61"/>
      <c r="C40612" s="61"/>
      <c r="D40612" s="57"/>
      <c r="E40612" s="62"/>
    </row>
    <row r="40613">
      <c r="A40613" s="61"/>
      <c r="B40613" s="61"/>
      <c r="C40613" s="61"/>
      <c r="D40613" s="57"/>
      <c r="E40613" s="62"/>
    </row>
    <row r="40614">
      <c r="A40614" s="61"/>
      <c r="B40614" s="61"/>
      <c r="C40614" s="61"/>
      <c r="D40614" s="57"/>
      <c r="E40614" s="62"/>
    </row>
    <row r="40615">
      <c r="A40615" s="61"/>
      <c r="B40615" s="61"/>
      <c r="C40615" s="61"/>
      <c r="D40615" s="57"/>
      <c r="E40615" s="62"/>
    </row>
    <row r="40616">
      <c r="A40616" s="61"/>
      <c r="B40616" s="61"/>
      <c r="C40616" s="61"/>
      <c r="D40616" s="57"/>
      <c r="E40616" s="62"/>
    </row>
    <row r="40617">
      <c r="A40617" s="61"/>
      <c r="B40617" s="61"/>
      <c r="C40617" s="61"/>
      <c r="D40617" s="57"/>
      <c r="E40617" s="62"/>
    </row>
    <row r="40618">
      <c r="A40618" s="61"/>
      <c r="B40618" s="61"/>
      <c r="C40618" s="61"/>
      <c r="D40618" s="57"/>
      <c r="E40618" s="62"/>
    </row>
    <row r="40619">
      <c r="A40619" s="61"/>
      <c r="B40619" s="61"/>
      <c r="C40619" s="61"/>
      <c r="D40619" s="57"/>
      <c r="E40619" s="62"/>
    </row>
    <row r="40620">
      <c r="A40620" s="61"/>
      <c r="B40620" s="61"/>
      <c r="C40620" s="61"/>
      <c r="D40620" s="57"/>
      <c r="E40620" s="62"/>
    </row>
    <row r="40621">
      <c r="A40621" s="61"/>
      <c r="B40621" s="61"/>
      <c r="C40621" s="61"/>
      <c r="D40621" s="57"/>
      <c r="E40621" s="62"/>
    </row>
    <row r="40622">
      <c r="A40622" s="61"/>
      <c r="B40622" s="61"/>
      <c r="C40622" s="61"/>
      <c r="D40622" s="57"/>
      <c r="E40622" s="62"/>
    </row>
    <row r="40623">
      <c r="A40623" s="61"/>
      <c r="B40623" s="61"/>
      <c r="C40623" s="61"/>
      <c r="D40623" s="57"/>
      <c r="E40623" s="62"/>
    </row>
    <row r="40624">
      <c r="A40624" s="61"/>
      <c r="B40624" s="61"/>
      <c r="C40624" s="61"/>
      <c r="D40624" s="57"/>
      <c r="E40624" s="62"/>
    </row>
    <row r="40625">
      <c r="A40625" s="61"/>
      <c r="B40625" s="61"/>
      <c r="C40625" s="61"/>
      <c r="D40625" s="57"/>
      <c r="E40625" s="62"/>
    </row>
    <row r="40626">
      <c r="A40626" s="61"/>
      <c r="B40626" s="61"/>
      <c r="C40626" s="61"/>
      <c r="D40626" s="57"/>
      <c r="E40626" s="62"/>
    </row>
    <row r="40627">
      <c r="A40627" s="61"/>
      <c r="B40627" s="61"/>
      <c r="C40627" s="61"/>
      <c r="D40627" s="57"/>
      <c r="E40627" s="62"/>
    </row>
    <row r="40628">
      <c r="A40628" s="61"/>
      <c r="B40628" s="61"/>
      <c r="C40628" s="61"/>
      <c r="D40628" s="57"/>
      <c r="E40628" s="62"/>
    </row>
    <row r="40629">
      <c r="A40629" s="61"/>
      <c r="B40629" s="61"/>
      <c r="C40629" s="61"/>
      <c r="D40629" s="57"/>
      <c r="E40629" s="62"/>
    </row>
    <row r="40630">
      <c r="A40630" s="61"/>
      <c r="B40630" s="61"/>
      <c r="C40630" s="61"/>
      <c r="D40630" s="57"/>
      <c r="E40630" s="62"/>
    </row>
    <row r="40631">
      <c r="A40631" s="61"/>
      <c r="B40631" s="61"/>
      <c r="C40631" s="61"/>
      <c r="D40631" s="57"/>
      <c r="E40631" s="62"/>
    </row>
    <row r="40632">
      <c r="A40632" s="61"/>
      <c r="B40632" s="61"/>
      <c r="C40632" s="61"/>
      <c r="D40632" s="57"/>
      <c r="E40632" s="62"/>
    </row>
    <row r="40633">
      <c r="A40633" s="61"/>
      <c r="B40633" s="61"/>
      <c r="C40633" s="61"/>
      <c r="D40633" s="57"/>
      <c r="E40633" s="62"/>
    </row>
    <row r="40634">
      <c r="A40634" s="61"/>
      <c r="B40634" s="61"/>
      <c r="C40634" s="61"/>
      <c r="D40634" s="57"/>
      <c r="E40634" s="62"/>
    </row>
    <row r="40635">
      <c r="A40635" s="61"/>
      <c r="B40635" s="61"/>
      <c r="C40635" s="61"/>
      <c r="D40635" s="57"/>
      <c r="E40635" s="62"/>
    </row>
    <row r="40636">
      <c r="A40636" s="61"/>
      <c r="B40636" s="61"/>
      <c r="C40636" s="61"/>
      <c r="D40636" s="57"/>
      <c r="E40636" s="62"/>
    </row>
    <row r="40637">
      <c r="A40637" s="61"/>
      <c r="B40637" s="61"/>
      <c r="C40637" s="61"/>
      <c r="D40637" s="57"/>
      <c r="E40637" s="62"/>
    </row>
    <row r="40638">
      <c r="A40638" s="61"/>
      <c r="B40638" s="61"/>
      <c r="C40638" s="61"/>
      <c r="D40638" s="57"/>
      <c r="E40638" s="62"/>
    </row>
    <row r="40639">
      <c r="A40639" s="61"/>
      <c r="B40639" s="61"/>
      <c r="C40639" s="61"/>
      <c r="D40639" s="57"/>
      <c r="E40639" s="62"/>
    </row>
    <row r="40640">
      <c r="A40640" s="61"/>
      <c r="B40640" s="61"/>
      <c r="C40640" s="61"/>
      <c r="D40640" s="57"/>
      <c r="E40640" s="62"/>
    </row>
    <row r="40641">
      <c r="A40641" s="61"/>
      <c r="B40641" s="61"/>
      <c r="C40641" s="61"/>
      <c r="D40641" s="57"/>
      <c r="E40641" s="62"/>
    </row>
    <row r="40642">
      <c r="A40642" s="61"/>
      <c r="B40642" s="61"/>
      <c r="C40642" s="61"/>
      <c r="D40642" s="57"/>
      <c r="E40642" s="62"/>
    </row>
    <row r="40643">
      <c r="A40643" s="61"/>
      <c r="B40643" s="61"/>
      <c r="C40643" s="61"/>
      <c r="D40643" s="57"/>
      <c r="E40643" s="62"/>
    </row>
    <row r="40644">
      <c r="A40644" s="61"/>
      <c r="B40644" s="61"/>
      <c r="C40644" s="61"/>
      <c r="D40644" s="57"/>
      <c r="E40644" s="62"/>
    </row>
    <row r="40645">
      <c r="A40645" s="61"/>
      <c r="B40645" s="61"/>
      <c r="C40645" s="61"/>
      <c r="D40645" s="57"/>
      <c r="E40645" s="62"/>
    </row>
    <row r="40646">
      <c r="A40646" s="61"/>
      <c r="B40646" s="61"/>
      <c r="C40646" s="61"/>
      <c r="D40646" s="57"/>
      <c r="E40646" s="62"/>
    </row>
    <row r="40647">
      <c r="A40647" s="61"/>
      <c r="B40647" s="61"/>
      <c r="C40647" s="61"/>
      <c r="D40647" s="57"/>
      <c r="E40647" s="62"/>
    </row>
    <row r="40648">
      <c r="A40648" s="61"/>
      <c r="B40648" s="61"/>
      <c r="C40648" s="61"/>
      <c r="D40648" s="57"/>
      <c r="E40648" s="62"/>
    </row>
    <row r="40649">
      <c r="A40649" s="61"/>
      <c r="B40649" s="61"/>
      <c r="C40649" s="61"/>
      <c r="D40649" s="57"/>
      <c r="E40649" s="62"/>
    </row>
    <row r="40650">
      <c r="A40650" s="61"/>
      <c r="B40650" s="61"/>
      <c r="C40650" s="61"/>
      <c r="D40650" s="57"/>
      <c r="E40650" s="62"/>
    </row>
    <row r="40651">
      <c r="A40651" s="61"/>
      <c r="B40651" s="61"/>
      <c r="C40651" s="61"/>
      <c r="D40651" s="57"/>
      <c r="E40651" s="62"/>
    </row>
    <row r="40652">
      <c r="A40652" s="61"/>
      <c r="B40652" s="61"/>
      <c r="C40652" s="61"/>
      <c r="D40652" s="57"/>
      <c r="E40652" s="62"/>
    </row>
    <row r="40653">
      <c r="A40653" s="61"/>
      <c r="B40653" s="61"/>
      <c r="C40653" s="61"/>
      <c r="D40653" s="57"/>
      <c r="E40653" s="62"/>
    </row>
    <row r="40654">
      <c r="A40654" s="61"/>
      <c r="B40654" s="61"/>
      <c r="C40654" s="61"/>
      <c r="D40654" s="57"/>
      <c r="E40654" s="62"/>
    </row>
    <row r="40655">
      <c r="A40655" s="61"/>
      <c r="B40655" s="61"/>
      <c r="C40655" s="61"/>
      <c r="D40655" s="57"/>
      <c r="E40655" s="62"/>
    </row>
    <row r="40656">
      <c r="A40656" s="61"/>
      <c r="B40656" s="61"/>
      <c r="C40656" s="61"/>
      <c r="D40656" s="57"/>
      <c r="E40656" s="62"/>
    </row>
    <row r="40657">
      <c r="A40657" s="61"/>
      <c r="B40657" s="61"/>
      <c r="C40657" s="61"/>
      <c r="D40657" s="57"/>
      <c r="E40657" s="62"/>
    </row>
    <row r="40658">
      <c r="A40658" s="61"/>
      <c r="B40658" s="61"/>
      <c r="C40658" s="61"/>
      <c r="D40658" s="57"/>
      <c r="E40658" s="62"/>
    </row>
    <row r="40659">
      <c r="A40659" s="61"/>
      <c r="B40659" s="61"/>
      <c r="C40659" s="61"/>
      <c r="D40659" s="57"/>
      <c r="E40659" s="62"/>
    </row>
    <row r="40660">
      <c r="A40660" s="61"/>
      <c r="B40660" s="61"/>
      <c r="C40660" s="61"/>
      <c r="D40660" s="57"/>
      <c r="E40660" s="62"/>
    </row>
    <row r="40661">
      <c r="A40661" s="61"/>
      <c r="B40661" s="61"/>
      <c r="C40661" s="61"/>
      <c r="D40661" s="57"/>
      <c r="E40661" s="62"/>
    </row>
    <row r="40662">
      <c r="A40662" s="61"/>
      <c r="B40662" s="61"/>
      <c r="C40662" s="61"/>
      <c r="D40662" s="57"/>
      <c r="E40662" s="62"/>
    </row>
    <row r="40663">
      <c r="A40663" s="61"/>
      <c r="B40663" s="61"/>
      <c r="C40663" s="61"/>
      <c r="D40663" s="57"/>
      <c r="E40663" s="62"/>
    </row>
    <row r="40664">
      <c r="A40664" s="61"/>
      <c r="B40664" s="61"/>
      <c r="C40664" s="61"/>
      <c r="D40664" s="57"/>
      <c r="E40664" s="62"/>
    </row>
    <row r="40665">
      <c r="A40665" s="61"/>
      <c r="B40665" s="61"/>
      <c r="C40665" s="61"/>
      <c r="D40665" s="57"/>
      <c r="E40665" s="62"/>
    </row>
    <row r="40666">
      <c r="A40666" s="61"/>
      <c r="B40666" s="61"/>
      <c r="C40666" s="61"/>
      <c r="D40666" s="57"/>
      <c r="E40666" s="62"/>
    </row>
    <row r="40667">
      <c r="A40667" s="61"/>
      <c r="B40667" s="61"/>
      <c r="C40667" s="61"/>
      <c r="D40667" s="57"/>
      <c r="E40667" s="62"/>
    </row>
    <row r="40668">
      <c r="A40668" s="61"/>
      <c r="B40668" s="61"/>
      <c r="C40668" s="61"/>
      <c r="D40668" s="57"/>
      <c r="E40668" s="62"/>
    </row>
    <row r="40669">
      <c r="A40669" s="61"/>
      <c r="B40669" s="61"/>
      <c r="C40669" s="61"/>
      <c r="D40669" s="57"/>
      <c r="E40669" s="62"/>
    </row>
    <row r="40670">
      <c r="A40670" s="61"/>
      <c r="B40670" s="61"/>
      <c r="C40670" s="61"/>
      <c r="D40670" s="57"/>
      <c r="E40670" s="62"/>
    </row>
    <row r="40671">
      <c r="A40671" s="61"/>
      <c r="B40671" s="61"/>
      <c r="C40671" s="61"/>
      <c r="D40671" s="57"/>
      <c r="E40671" s="62"/>
    </row>
    <row r="40672">
      <c r="A40672" s="61"/>
      <c r="B40672" s="61"/>
      <c r="C40672" s="61"/>
      <c r="D40672" s="57"/>
      <c r="E40672" s="62"/>
    </row>
    <row r="40673">
      <c r="A40673" s="61"/>
      <c r="B40673" s="61"/>
      <c r="C40673" s="61"/>
      <c r="D40673" s="57"/>
      <c r="E40673" s="62"/>
    </row>
    <row r="40674">
      <c r="A40674" s="61"/>
      <c r="B40674" s="61"/>
      <c r="C40674" s="61"/>
      <c r="D40674" s="57"/>
      <c r="E40674" s="62"/>
    </row>
    <row r="40675">
      <c r="A40675" s="61"/>
      <c r="B40675" s="61"/>
      <c r="C40675" s="61"/>
      <c r="D40675" s="57"/>
      <c r="E40675" s="62"/>
    </row>
    <row r="40676">
      <c r="A40676" s="61"/>
      <c r="B40676" s="61"/>
      <c r="C40676" s="61"/>
      <c r="D40676" s="57"/>
      <c r="E40676" s="62"/>
    </row>
    <row r="40677">
      <c r="A40677" s="61"/>
      <c r="B40677" s="61"/>
      <c r="C40677" s="61"/>
      <c r="D40677" s="57"/>
      <c r="E40677" s="62"/>
    </row>
    <row r="40678">
      <c r="A40678" s="61"/>
      <c r="B40678" s="61"/>
      <c r="C40678" s="61"/>
      <c r="D40678" s="57"/>
      <c r="E40678" s="62"/>
    </row>
    <row r="40679">
      <c r="A40679" s="61"/>
      <c r="B40679" s="61"/>
      <c r="C40679" s="61"/>
      <c r="D40679" s="57"/>
      <c r="E40679" s="62"/>
    </row>
    <row r="40680">
      <c r="A40680" s="61"/>
      <c r="B40680" s="61"/>
      <c r="C40680" s="61"/>
      <c r="D40680" s="57"/>
      <c r="E40680" s="62"/>
    </row>
    <row r="40681">
      <c r="A40681" s="61"/>
      <c r="B40681" s="61"/>
      <c r="C40681" s="61"/>
      <c r="D40681" s="57"/>
      <c r="E40681" s="62"/>
    </row>
    <row r="40682">
      <c r="A40682" s="61"/>
      <c r="B40682" s="61"/>
      <c r="C40682" s="61"/>
      <c r="D40682" s="57"/>
      <c r="E40682" s="62"/>
    </row>
    <row r="40683">
      <c r="A40683" s="61"/>
      <c r="B40683" s="61"/>
      <c r="C40683" s="61"/>
      <c r="D40683" s="57"/>
      <c r="E40683" s="62"/>
    </row>
    <row r="40684">
      <c r="A40684" s="61"/>
      <c r="B40684" s="61"/>
      <c r="C40684" s="61"/>
      <c r="D40684" s="57"/>
      <c r="E40684" s="62"/>
    </row>
    <row r="40685">
      <c r="A40685" s="61"/>
      <c r="B40685" s="61"/>
      <c r="C40685" s="61"/>
      <c r="D40685" s="57"/>
      <c r="E40685" s="62"/>
    </row>
    <row r="40686">
      <c r="A40686" s="61"/>
      <c r="B40686" s="61"/>
      <c r="C40686" s="61"/>
      <c r="D40686" s="57"/>
      <c r="E40686" s="62"/>
    </row>
    <row r="40687">
      <c r="A40687" s="61"/>
      <c r="B40687" s="61"/>
      <c r="C40687" s="61"/>
      <c r="D40687" s="57"/>
      <c r="E40687" s="62"/>
    </row>
    <row r="40688">
      <c r="A40688" s="61"/>
      <c r="B40688" s="61"/>
      <c r="C40688" s="61"/>
      <c r="D40688" s="57"/>
      <c r="E40688" s="62"/>
    </row>
    <row r="40689">
      <c r="A40689" s="61"/>
      <c r="B40689" s="61"/>
      <c r="C40689" s="61"/>
      <c r="D40689" s="57"/>
      <c r="E40689" s="62"/>
    </row>
    <row r="40690">
      <c r="A40690" s="61"/>
      <c r="B40690" s="61"/>
      <c r="C40690" s="61"/>
      <c r="D40690" s="57"/>
      <c r="E40690" s="62"/>
    </row>
    <row r="40691">
      <c r="A40691" s="61"/>
      <c r="B40691" s="61"/>
      <c r="C40691" s="61"/>
      <c r="D40691" s="57"/>
      <c r="E40691" s="62"/>
    </row>
    <row r="40692">
      <c r="A40692" s="61"/>
      <c r="B40692" s="61"/>
      <c r="C40692" s="61"/>
      <c r="D40692" s="57"/>
      <c r="E40692" s="62"/>
    </row>
    <row r="40693">
      <c r="A40693" s="61"/>
      <c r="B40693" s="61"/>
      <c r="C40693" s="61"/>
      <c r="D40693" s="57"/>
      <c r="E40693" s="62"/>
    </row>
    <row r="40694">
      <c r="A40694" s="61"/>
      <c r="B40694" s="61"/>
      <c r="C40694" s="61"/>
      <c r="D40694" s="57"/>
      <c r="E40694" s="62"/>
    </row>
    <row r="40695">
      <c r="A40695" s="61"/>
      <c r="B40695" s="61"/>
      <c r="C40695" s="61"/>
      <c r="D40695" s="57"/>
      <c r="E40695" s="62"/>
    </row>
    <row r="40696">
      <c r="A40696" s="61"/>
      <c r="B40696" s="61"/>
      <c r="C40696" s="61"/>
      <c r="D40696" s="57"/>
      <c r="E40696" s="62"/>
    </row>
    <row r="40697">
      <c r="A40697" s="61"/>
      <c r="B40697" s="61"/>
      <c r="C40697" s="61"/>
      <c r="D40697" s="57"/>
      <c r="E40697" s="62"/>
    </row>
    <row r="40698">
      <c r="A40698" s="61"/>
      <c r="B40698" s="61"/>
      <c r="C40698" s="61"/>
      <c r="D40698" s="57"/>
      <c r="E40698" s="62"/>
    </row>
    <row r="40699">
      <c r="A40699" s="61"/>
      <c r="B40699" s="61"/>
      <c r="C40699" s="61"/>
      <c r="D40699" s="57"/>
      <c r="E40699" s="62"/>
    </row>
    <row r="40700">
      <c r="A40700" s="61"/>
      <c r="B40700" s="61"/>
      <c r="C40700" s="61"/>
      <c r="D40700" s="57"/>
      <c r="E40700" s="62"/>
    </row>
    <row r="40701">
      <c r="A40701" s="61"/>
      <c r="B40701" s="61"/>
      <c r="C40701" s="61"/>
      <c r="D40701" s="57"/>
      <c r="E40701" s="62"/>
    </row>
    <row r="40702">
      <c r="A40702" s="61"/>
      <c r="B40702" s="61"/>
      <c r="C40702" s="61"/>
      <c r="D40702" s="57"/>
      <c r="E40702" s="62"/>
    </row>
    <row r="40703">
      <c r="A40703" s="61"/>
      <c r="B40703" s="61"/>
      <c r="C40703" s="61"/>
      <c r="D40703" s="57"/>
      <c r="E40703" s="62"/>
    </row>
    <row r="40704">
      <c r="A40704" s="61"/>
      <c r="B40704" s="61"/>
      <c r="C40704" s="61"/>
      <c r="D40704" s="57"/>
      <c r="E40704" s="62"/>
    </row>
    <row r="40705">
      <c r="A40705" s="61"/>
      <c r="B40705" s="61"/>
      <c r="C40705" s="61"/>
      <c r="D40705" s="57"/>
      <c r="E40705" s="62"/>
    </row>
    <row r="40706">
      <c r="A40706" s="61"/>
      <c r="B40706" s="61"/>
      <c r="C40706" s="61"/>
      <c r="D40706" s="57"/>
      <c r="E40706" s="62"/>
    </row>
    <row r="40707">
      <c r="A40707" s="61"/>
      <c r="B40707" s="61"/>
      <c r="C40707" s="61"/>
      <c r="D40707" s="57"/>
      <c r="E40707" s="62"/>
    </row>
    <row r="40708">
      <c r="A40708" s="61"/>
      <c r="B40708" s="61"/>
      <c r="C40708" s="61"/>
      <c r="D40708" s="57"/>
      <c r="E40708" s="62"/>
    </row>
    <row r="40709">
      <c r="A40709" s="61"/>
      <c r="B40709" s="61"/>
      <c r="C40709" s="61"/>
      <c r="D40709" s="57"/>
      <c r="E40709" s="62"/>
    </row>
    <row r="40710">
      <c r="A40710" s="61"/>
      <c r="B40710" s="61"/>
      <c r="C40710" s="61"/>
      <c r="D40710" s="57"/>
      <c r="E40710" s="62"/>
    </row>
    <row r="40711">
      <c r="A40711" s="61"/>
      <c r="B40711" s="61"/>
      <c r="C40711" s="61"/>
      <c r="D40711" s="57"/>
      <c r="E40711" s="62"/>
    </row>
    <row r="40712">
      <c r="A40712" s="61"/>
      <c r="B40712" s="61"/>
      <c r="C40712" s="61"/>
      <c r="D40712" s="57"/>
      <c r="E40712" s="62"/>
    </row>
    <row r="40713">
      <c r="A40713" s="61"/>
      <c r="B40713" s="61"/>
      <c r="C40713" s="61"/>
      <c r="D40713" s="57"/>
      <c r="E40713" s="62"/>
    </row>
    <row r="40714">
      <c r="A40714" s="61"/>
      <c r="B40714" s="61"/>
      <c r="C40714" s="61"/>
      <c r="D40714" s="57"/>
      <c r="E40714" s="62"/>
    </row>
    <row r="40715">
      <c r="A40715" s="61"/>
      <c r="B40715" s="61"/>
      <c r="C40715" s="61"/>
      <c r="D40715" s="57"/>
      <c r="E40715" s="62"/>
    </row>
    <row r="40716">
      <c r="A40716" s="61"/>
      <c r="B40716" s="61"/>
      <c r="C40716" s="61"/>
      <c r="D40716" s="57"/>
      <c r="E40716" s="62"/>
    </row>
    <row r="40717">
      <c r="A40717" s="61"/>
      <c r="B40717" s="61"/>
      <c r="C40717" s="61"/>
      <c r="D40717" s="57"/>
      <c r="E40717" s="62"/>
    </row>
    <row r="40718">
      <c r="A40718" s="61"/>
      <c r="B40718" s="61"/>
      <c r="C40718" s="61"/>
      <c r="D40718" s="57"/>
      <c r="E40718" s="62"/>
    </row>
    <row r="40719">
      <c r="A40719" s="61"/>
      <c r="B40719" s="61"/>
      <c r="C40719" s="61"/>
      <c r="D40719" s="57"/>
      <c r="E40719" s="62"/>
    </row>
    <row r="40720">
      <c r="A40720" s="61"/>
      <c r="B40720" s="61"/>
      <c r="C40720" s="61"/>
      <c r="D40720" s="57"/>
      <c r="E40720" s="62"/>
    </row>
    <row r="40721">
      <c r="A40721" s="61"/>
      <c r="B40721" s="61"/>
      <c r="C40721" s="61"/>
      <c r="D40721" s="57"/>
      <c r="E40721" s="62"/>
    </row>
    <row r="40722">
      <c r="A40722" s="61"/>
      <c r="B40722" s="61"/>
      <c r="C40722" s="61"/>
      <c r="D40722" s="57"/>
      <c r="E40722" s="62"/>
    </row>
    <row r="40723">
      <c r="A40723" s="61"/>
      <c r="B40723" s="61"/>
      <c r="C40723" s="61"/>
      <c r="D40723" s="57"/>
      <c r="E40723" s="62"/>
    </row>
    <row r="40724">
      <c r="A40724" s="61"/>
      <c r="B40724" s="61"/>
      <c r="C40724" s="61"/>
      <c r="D40724" s="57"/>
      <c r="E40724" s="62"/>
    </row>
    <row r="40725">
      <c r="A40725" s="61"/>
      <c r="B40725" s="61"/>
      <c r="C40725" s="61"/>
      <c r="D40725" s="57"/>
      <c r="E40725" s="62"/>
    </row>
    <row r="40726">
      <c r="A40726" s="61"/>
      <c r="B40726" s="61"/>
      <c r="C40726" s="61"/>
      <c r="D40726" s="57"/>
      <c r="E40726" s="62"/>
    </row>
    <row r="40727">
      <c r="A40727" s="61"/>
      <c r="B40727" s="61"/>
      <c r="C40727" s="61"/>
      <c r="D40727" s="57"/>
      <c r="E40727" s="62"/>
    </row>
    <row r="40728">
      <c r="A40728" s="61"/>
      <c r="B40728" s="61"/>
      <c r="C40728" s="61"/>
      <c r="D40728" s="57"/>
      <c r="E40728" s="62"/>
    </row>
    <row r="40729">
      <c r="A40729" s="61"/>
      <c r="B40729" s="61"/>
      <c r="C40729" s="61"/>
      <c r="D40729" s="57"/>
      <c r="E40729" s="62"/>
    </row>
    <row r="40730">
      <c r="A40730" s="61"/>
      <c r="B40730" s="61"/>
      <c r="C40730" s="61"/>
      <c r="D40730" s="57"/>
      <c r="E40730" s="62"/>
    </row>
    <row r="40731">
      <c r="A40731" s="61"/>
      <c r="B40731" s="61"/>
      <c r="C40731" s="61"/>
      <c r="D40731" s="57"/>
      <c r="E40731" s="62"/>
    </row>
    <row r="40732">
      <c r="A40732" s="61"/>
      <c r="B40732" s="61"/>
      <c r="C40732" s="61"/>
      <c r="D40732" s="57"/>
      <c r="E40732" s="62"/>
    </row>
    <row r="40733">
      <c r="A40733" s="61"/>
      <c r="B40733" s="61"/>
      <c r="C40733" s="61"/>
      <c r="D40733" s="57"/>
      <c r="E40733" s="62"/>
    </row>
    <row r="40734">
      <c r="A40734" s="61"/>
      <c r="B40734" s="61"/>
      <c r="C40734" s="61"/>
      <c r="D40734" s="57"/>
      <c r="E40734" s="62"/>
    </row>
    <row r="40735">
      <c r="A40735" s="61"/>
      <c r="B40735" s="61"/>
      <c r="C40735" s="61"/>
      <c r="D40735" s="57"/>
      <c r="E40735" s="62"/>
    </row>
    <row r="40736">
      <c r="A40736" s="61"/>
      <c r="B40736" s="61"/>
      <c r="C40736" s="61"/>
      <c r="D40736" s="57"/>
      <c r="E40736" s="62"/>
    </row>
    <row r="40737">
      <c r="A40737" s="61"/>
      <c r="B40737" s="61"/>
      <c r="C40737" s="61"/>
      <c r="D40737" s="57"/>
      <c r="E40737" s="62"/>
    </row>
    <row r="40738">
      <c r="A40738" s="61"/>
      <c r="B40738" s="61"/>
      <c r="C40738" s="61"/>
      <c r="D40738" s="57"/>
      <c r="E40738" s="62"/>
    </row>
    <row r="40739">
      <c r="A40739" s="61"/>
      <c r="B40739" s="61"/>
      <c r="C40739" s="61"/>
      <c r="D40739" s="57"/>
      <c r="E40739" s="62"/>
    </row>
    <row r="40740">
      <c r="A40740" s="61"/>
      <c r="B40740" s="61"/>
      <c r="C40740" s="61"/>
      <c r="D40740" s="57"/>
      <c r="E40740" s="62"/>
    </row>
    <row r="40741">
      <c r="A40741" s="61"/>
      <c r="B40741" s="61"/>
      <c r="C40741" s="61"/>
      <c r="D40741" s="57"/>
      <c r="E40741" s="62"/>
    </row>
    <row r="40742">
      <c r="A40742" s="61"/>
      <c r="B40742" s="61"/>
      <c r="C40742" s="61"/>
      <c r="D40742" s="57"/>
      <c r="E40742" s="62"/>
    </row>
    <row r="40743">
      <c r="A40743" s="61"/>
      <c r="B40743" s="61"/>
      <c r="C40743" s="61"/>
      <c r="D40743" s="57"/>
      <c r="E40743" s="62"/>
    </row>
    <row r="40744">
      <c r="A40744" s="61"/>
      <c r="B40744" s="61"/>
      <c r="C40744" s="61"/>
      <c r="D40744" s="57"/>
      <c r="E40744" s="62"/>
    </row>
    <row r="40745">
      <c r="A40745" s="61"/>
      <c r="B40745" s="61"/>
      <c r="C40745" s="61"/>
      <c r="D40745" s="57"/>
      <c r="E40745" s="62"/>
    </row>
    <row r="40746">
      <c r="A40746" s="61"/>
      <c r="B40746" s="61"/>
      <c r="C40746" s="61"/>
      <c r="D40746" s="57"/>
      <c r="E40746" s="62"/>
    </row>
    <row r="40747">
      <c r="A40747" s="61"/>
      <c r="B40747" s="61"/>
      <c r="C40747" s="61"/>
      <c r="D40747" s="57"/>
      <c r="E40747" s="62"/>
    </row>
    <row r="40748">
      <c r="A40748" s="61"/>
      <c r="B40748" s="61"/>
      <c r="C40748" s="61"/>
      <c r="D40748" s="57"/>
      <c r="E40748" s="62"/>
    </row>
    <row r="40749">
      <c r="A40749" s="61"/>
      <c r="B40749" s="61"/>
      <c r="C40749" s="61"/>
      <c r="D40749" s="57"/>
      <c r="E40749" s="62"/>
    </row>
    <row r="40750">
      <c r="A40750" s="61"/>
      <c r="B40750" s="61"/>
      <c r="C40750" s="61"/>
      <c r="D40750" s="57"/>
      <c r="E40750" s="62"/>
    </row>
    <row r="40751">
      <c r="A40751" s="61"/>
      <c r="B40751" s="61"/>
      <c r="C40751" s="61"/>
      <c r="D40751" s="57"/>
      <c r="E40751" s="62"/>
    </row>
    <row r="40752">
      <c r="A40752" s="61"/>
      <c r="B40752" s="61"/>
      <c r="C40752" s="61"/>
      <c r="D40752" s="57"/>
      <c r="E40752" s="62"/>
    </row>
    <row r="40753">
      <c r="A40753" s="61"/>
      <c r="B40753" s="61"/>
      <c r="C40753" s="61"/>
      <c r="D40753" s="57"/>
      <c r="E40753" s="62"/>
    </row>
    <row r="40754">
      <c r="A40754" s="61"/>
      <c r="B40754" s="61"/>
      <c r="C40754" s="61"/>
      <c r="D40754" s="57"/>
      <c r="E40754" s="62"/>
    </row>
    <row r="40755">
      <c r="A40755" s="61"/>
      <c r="B40755" s="61"/>
      <c r="C40755" s="61"/>
      <c r="D40755" s="57"/>
      <c r="E40755" s="62"/>
    </row>
    <row r="40756">
      <c r="A40756" s="61"/>
      <c r="B40756" s="61"/>
      <c r="C40756" s="61"/>
      <c r="D40756" s="57"/>
      <c r="E40756" s="62"/>
    </row>
    <row r="40757">
      <c r="A40757" s="61"/>
      <c r="B40757" s="61"/>
      <c r="C40757" s="61"/>
      <c r="D40757" s="57"/>
      <c r="E40757" s="62"/>
    </row>
    <row r="40758">
      <c r="A40758" s="61"/>
      <c r="B40758" s="61"/>
      <c r="C40758" s="61"/>
      <c r="D40758" s="57"/>
      <c r="E40758" s="62"/>
    </row>
    <row r="40759">
      <c r="A40759" s="61"/>
      <c r="B40759" s="61"/>
      <c r="C40759" s="61"/>
      <c r="D40759" s="57"/>
      <c r="E40759" s="62"/>
    </row>
    <row r="40760">
      <c r="A40760" s="61"/>
      <c r="B40760" s="61"/>
      <c r="C40760" s="61"/>
      <c r="D40760" s="57"/>
      <c r="E40760" s="62"/>
    </row>
    <row r="40761">
      <c r="A40761" s="61"/>
      <c r="B40761" s="61"/>
      <c r="C40761" s="61"/>
      <c r="D40761" s="57"/>
      <c r="E40761" s="62"/>
    </row>
    <row r="40762">
      <c r="A40762" s="61"/>
      <c r="B40762" s="61"/>
      <c r="C40762" s="61"/>
      <c r="D40762" s="57"/>
      <c r="E40762" s="62"/>
    </row>
    <row r="40763">
      <c r="A40763" s="61"/>
      <c r="B40763" s="61"/>
      <c r="C40763" s="61"/>
      <c r="D40763" s="57"/>
      <c r="E40763" s="62"/>
    </row>
    <row r="40764">
      <c r="A40764" s="61"/>
      <c r="B40764" s="61"/>
      <c r="C40764" s="61"/>
      <c r="D40764" s="57"/>
      <c r="E40764" s="62"/>
    </row>
    <row r="40765">
      <c r="A40765" s="61"/>
      <c r="B40765" s="61"/>
      <c r="C40765" s="61"/>
      <c r="D40765" s="57"/>
      <c r="E40765" s="62"/>
    </row>
    <row r="40766">
      <c r="A40766" s="61"/>
      <c r="B40766" s="61"/>
      <c r="C40766" s="61"/>
      <c r="D40766" s="57"/>
      <c r="E40766" s="62"/>
    </row>
    <row r="40767">
      <c r="A40767" s="61"/>
      <c r="B40767" s="61"/>
      <c r="C40767" s="61"/>
      <c r="D40767" s="57"/>
      <c r="E40767" s="62"/>
    </row>
    <row r="40768">
      <c r="A40768" s="61"/>
      <c r="B40768" s="61"/>
      <c r="C40768" s="61"/>
      <c r="D40768" s="57"/>
      <c r="E40768" s="62"/>
    </row>
    <row r="40769">
      <c r="A40769" s="61"/>
      <c r="B40769" s="61"/>
      <c r="C40769" s="61"/>
      <c r="D40769" s="57"/>
      <c r="E40769" s="62"/>
    </row>
    <row r="40770">
      <c r="A40770" s="61"/>
      <c r="B40770" s="61"/>
      <c r="C40770" s="61"/>
      <c r="D40770" s="57"/>
      <c r="E40770" s="62"/>
    </row>
    <row r="40771">
      <c r="A40771" s="61"/>
      <c r="B40771" s="61"/>
      <c r="C40771" s="61"/>
      <c r="D40771" s="57"/>
      <c r="E40771" s="62"/>
    </row>
    <row r="40772">
      <c r="A40772" s="61"/>
      <c r="B40772" s="61"/>
      <c r="C40772" s="61"/>
      <c r="D40772" s="57"/>
      <c r="E40772" s="62"/>
    </row>
    <row r="40773">
      <c r="A40773" s="61"/>
      <c r="B40773" s="61"/>
      <c r="C40773" s="61"/>
      <c r="D40773" s="57"/>
      <c r="E40773" s="62"/>
    </row>
    <row r="40774">
      <c r="A40774" s="61"/>
      <c r="B40774" s="61"/>
      <c r="C40774" s="61"/>
      <c r="D40774" s="57"/>
      <c r="E40774" s="62"/>
    </row>
    <row r="40775">
      <c r="A40775" s="61"/>
      <c r="B40775" s="61"/>
      <c r="C40775" s="61"/>
      <c r="D40775" s="57"/>
      <c r="E40775" s="62"/>
    </row>
    <row r="40776">
      <c r="A40776" s="61"/>
      <c r="B40776" s="61"/>
      <c r="C40776" s="61"/>
      <c r="D40776" s="57"/>
      <c r="E40776" s="62"/>
    </row>
    <row r="40777">
      <c r="A40777" s="61"/>
      <c r="B40777" s="61"/>
      <c r="C40777" s="61"/>
      <c r="D40777" s="57"/>
      <c r="E40777" s="62"/>
    </row>
    <row r="40778">
      <c r="A40778" s="61"/>
      <c r="B40778" s="61"/>
      <c r="C40778" s="61"/>
      <c r="D40778" s="57"/>
      <c r="E40778" s="62"/>
    </row>
    <row r="40779">
      <c r="A40779" s="61"/>
      <c r="B40779" s="61"/>
      <c r="C40779" s="61"/>
      <c r="D40779" s="57"/>
      <c r="E40779" s="62"/>
    </row>
    <row r="40780">
      <c r="A40780" s="61"/>
      <c r="B40780" s="61"/>
      <c r="C40780" s="61"/>
      <c r="D40780" s="57"/>
      <c r="E40780" s="62"/>
    </row>
    <row r="40781">
      <c r="A40781" s="61"/>
      <c r="B40781" s="61"/>
      <c r="C40781" s="61"/>
      <c r="D40781" s="57"/>
      <c r="E40781" s="62"/>
    </row>
    <row r="40782">
      <c r="A40782" s="61"/>
      <c r="B40782" s="61"/>
      <c r="C40782" s="61"/>
      <c r="D40782" s="57"/>
      <c r="E40782" s="62"/>
    </row>
    <row r="40783">
      <c r="A40783" s="61"/>
      <c r="B40783" s="61"/>
      <c r="C40783" s="61"/>
      <c r="D40783" s="57"/>
      <c r="E40783" s="62"/>
    </row>
    <row r="40784">
      <c r="A40784" s="61"/>
      <c r="B40784" s="61"/>
      <c r="C40784" s="61"/>
      <c r="D40784" s="57"/>
      <c r="E40784" s="62"/>
    </row>
    <row r="40785">
      <c r="A40785" s="61"/>
      <c r="B40785" s="61"/>
      <c r="C40785" s="61"/>
      <c r="D40785" s="57"/>
      <c r="E40785" s="62"/>
    </row>
    <row r="40786">
      <c r="A40786" s="61"/>
      <c r="B40786" s="61"/>
      <c r="C40786" s="61"/>
      <c r="D40786" s="57"/>
      <c r="E40786" s="62"/>
    </row>
    <row r="40787">
      <c r="A40787" s="61"/>
      <c r="B40787" s="61"/>
      <c r="C40787" s="61"/>
      <c r="D40787" s="57"/>
      <c r="E40787" s="62"/>
    </row>
    <row r="40788">
      <c r="A40788" s="61"/>
      <c r="B40788" s="61"/>
      <c r="C40788" s="61"/>
      <c r="D40788" s="57"/>
      <c r="E40788" s="62"/>
    </row>
    <row r="40789">
      <c r="A40789" s="61"/>
      <c r="B40789" s="61"/>
      <c r="C40789" s="61"/>
      <c r="D40789" s="57"/>
      <c r="E40789" s="62"/>
    </row>
    <row r="40790">
      <c r="A40790" s="61"/>
      <c r="B40790" s="61"/>
      <c r="C40790" s="61"/>
      <c r="D40790" s="57"/>
      <c r="E40790" s="62"/>
    </row>
    <row r="40791">
      <c r="A40791" s="61"/>
      <c r="B40791" s="61"/>
      <c r="C40791" s="61"/>
      <c r="D40791" s="57"/>
      <c r="E40791" s="62"/>
    </row>
    <row r="40792">
      <c r="A40792" s="61"/>
      <c r="B40792" s="61"/>
      <c r="C40792" s="61"/>
      <c r="D40792" s="57"/>
      <c r="E40792" s="62"/>
    </row>
    <row r="40793">
      <c r="A40793" s="61"/>
      <c r="B40793" s="61"/>
      <c r="C40793" s="61"/>
      <c r="D40793" s="57"/>
      <c r="E40793" s="62"/>
    </row>
    <row r="40794">
      <c r="A40794" s="61"/>
      <c r="B40794" s="61"/>
      <c r="C40794" s="61"/>
      <c r="D40794" s="57"/>
      <c r="E40794" s="62"/>
    </row>
    <row r="40795">
      <c r="A40795" s="61"/>
      <c r="B40795" s="61"/>
      <c r="C40795" s="61"/>
      <c r="D40795" s="57"/>
      <c r="E40795" s="62"/>
    </row>
    <row r="40796">
      <c r="A40796" s="61"/>
      <c r="B40796" s="61"/>
      <c r="C40796" s="61"/>
      <c r="D40796" s="57"/>
      <c r="E40796" s="62"/>
    </row>
    <row r="40797">
      <c r="A40797" s="61"/>
      <c r="B40797" s="61"/>
      <c r="C40797" s="61"/>
      <c r="D40797" s="57"/>
      <c r="E40797" s="62"/>
    </row>
    <row r="40798">
      <c r="A40798" s="61"/>
      <c r="B40798" s="61"/>
      <c r="C40798" s="61"/>
      <c r="D40798" s="57"/>
      <c r="E40798" s="62"/>
    </row>
    <row r="40799">
      <c r="A40799" s="61"/>
      <c r="B40799" s="61"/>
      <c r="C40799" s="61"/>
      <c r="D40799" s="57"/>
      <c r="E40799" s="62"/>
    </row>
    <row r="40800">
      <c r="A40800" s="61"/>
      <c r="B40800" s="61"/>
      <c r="C40800" s="61"/>
      <c r="D40800" s="57"/>
      <c r="E40800" s="62"/>
    </row>
    <row r="40801">
      <c r="A40801" s="61"/>
      <c r="B40801" s="61"/>
      <c r="C40801" s="61"/>
      <c r="D40801" s="57"/>
      <c r="E40801" s="62"/>
    </row>
    <row r="40802">
      <c r="A40802" s="61"/>
      <c r="B40802" s="61"/>
      <c r="C40802" s="61"/>
      <c r="D40802" s="57"/>
      <c r="E40802" s="62"/>
    </row>
    <row r="40803">
      <c r="A40803" s="61"/>
      <c r="B40803" s="61"/>
      <c r="C40803" s="61"/>
      <c r="D40803" s="57"/>
      <c r="E40803" s="62"/>
    </row>
    <row r="40804">
      <c r="A40804" s="61"/>
      <c r="B40804" s="61"/>
      <c r="C40804" s="61"/>
      <c r="D40804" s="57"/>
      <c r="E40804" s="62"/>
    </row>
    <row r="40805">
      <c r="A40805" s="61"/>
      <c r="B40805" s="61"/>
      <c r="C40805" s="61"/>
      <c r="D40805" s="57"/>
      <c r="E40805" s="62"/>
    </row>
    <row r="40806">
      <c r="A40806" s="61"/>
      <c r="B40806" s="61"/>
      <c r="C40806" s="61"/>
      <c r="D40806" s="57"/>
      <c r="E40806" s="62"/>
    </row>
    <row r="40807">
      <c r="A40807" s="61"/>
      <c r="B40807" s="61"/>
      <c r="C40807" s="61"/>
      <c r="D40807" s="57"/>
      <c r="E40807" s="62"/>
    </row>
    <row r="40808">
      <c r="A40808" s="61"/>
      <c r="B40808" s="61"/>
      <c r="C40808" s="61"/>
      <c r="D40808" s="57"/>
      <c r="E40808" s="62"/>
    </row>
    <row r="40809">
      <c r="A40809" s="61"/>
      <c r="B40809" s="61"/>
      <c r="C40809" s="61"/>
      <c r="D40809" s="57"/>
      <c r="E40809" s="62"/>
    </row>
    <row r="40810">
      <c r="A40810" s="61"/>
      <c r="B40810" s="61"/>
      <c r="C40810" s="61"/>
      <c r="D40810" s="57"/>
      <c r="E40810" s="62"/>
    </row>
    <row r="40811">
      <c r="A40811" s="61"/>
      <c r="B40811" s="61"/>
      <c r="C40811" s="61"/>
      <c r="D40811" s="57"/>
      <c r="E40811" s="62"/>
    </row>
    <row r="40812">
      <c r="A40812" s="61"/>
      <c r="B40812" s="61"/>
      <c r="C40812" s="61"/>
      <c r="D40812" s="57"/>
      <c r="E40812" s="62"/>
    </row>
    <row r="40813">
      <c r="A40813" s="61"/>
      <c r="B40813" s="61"/>
      <c r="C40813" s="61"/>
      <c r="D40813" s="57"/>
      <c r="E40813" s="62"/>
    </row>
    <row r="40814">
      <c r="A40814" s="61"/>
      <c r="B40814" s="61"/>
      <c r="C40814" s="61"/>
      <c r="D40814" s="57"/>
      <c r="E40814" s="62"/>
    </row>
    <row r="40815">
      <c r="A40815" s="61"/>
      <c r="B40815" s="61"/>
      <c r="C40815" s="61"/>
      <c r="D40815" s="57"/>
      <c r="E40815" s="62"/>
    </row>
    <row r="40816">
      <c r="A40816" s="61"/>
      <c r="B40816" s="61"/>
      <c r="C40816" s="61"/>
      <c r="D40816" s="57"/>
      <c r="E40816" s="62"/>
    </row>
    <row r="40817">
      <c r="A40817" s="61"/>
      <c r="B40817" s="61"/>
      <c r="C40817" s="61"/>
      <c r="D40817" s="57"/>
      <c r="E40817" s="62"/>
    </row>
    <row r="40818">
      <c r="A40818" s="61"/>
      <c r="B40818" s="61"/>
      <c r="C40818" s="61"/>
      <c r="D40818" s="57"/>
      <c r="E40818" s="62"/>
    </row>
    <row r="40819">
      <c r="A40819" s="61"/>
      <c r="B40819" s="61"/>
      <c r="C40819" s="61"/>
      <c r="D40819" s="57"/>
      <c r="E40819" s="62"/>
    </row>
    <row r="40820">
      <c r="A40820" s="61"/>
      <c r="B40820" s="61"/>
      <c r="C40820" s="61"/>
      <c r="D40820" s="57"/>
      <c r="E40820" s="62"/>
    </row>
    <row r="40821">
      <c r="A40821" s="61"/>
      <c r="B40821" s="61"/>
      <c r="C40821" s="61"/>
      <c r="D40821" s="57"/>
      <c r="E40821" s="62"/>
    </row>
    <row r="40822">
      <c r="A40822" s="61"/>
      <c r="B40822" s="61"/>
      <c r="C40822" s="61"/>
      <c r="D40822" s="57"/>
      <c r="E40822" s="62"/>
    </row>
    <row r="40823">
      <c r="A40823" s="61"/>
      <c r="B40823" s="61"/>
      <c r="C40823" s="61"/>
      <c r="D40823" s="57"/>
      <c r="E40823" s="62"/>
    </row>
    <row r="40824">
      <c r="A40824" s="61"/>
      <c r="B40824" s="61"/>
      <c r="C40824" s="61"/>
      <c r="D40824" s="57"/>
      <c r="E40824" s="62"/>
    </row>
    <row r="40825">
      <c r="A40825" s="61"/>
      <c r="B40825" s="61"/>
      <c r="C40825" s="61"/>
      <c r="D40825" s="57"/>
      <c r="E40825" s="62"/>
    </row>
    <row r="40826">
      <c r="A40826" s="61"/>
      <c r="B40826" s="61"/>
      <c r="C40826" s="61"/>
      <c r="D40826" s="57"/>
      <c r="E40826" s="62"/>
    </row>
    <row r="40827">
      <c r="A40827" s="61"/>
      <c r="B40827" s="61"/>
      <c r="C40827" s="61"/>
      <c r="D40827" s="57"/>
      <c r="E40827" s="62"/>
    </row>
    <row r="40828">
      <c r="A40828" s="61"/>
      <c r="B40828" s="61"/>
      <c r="C40828" s="61"/>
      <c r="D40828" s="57"/>
      <c r="E40828" s="62"/>
    </row>
    <row r="40829">
      <c r="A40829" s="61"/>
      <c r="B40829" s="61"/>
      <c r="C40829" s="61"/>
      <c r="D40829" s="57"/>
      <c r="E40829" s="62"/>
    </row>
    <row r="40830">
      <c r="A40830" s="61"/>
      <c r="B40830" s="61"/>
      <c r="C40830" s="61"/>
      <c r="D40830" s="57"/>
      <c r="E40830" s="62"/>
    </row>
    <row r="40831">
      <c r="A40831" s="61"/>
      <c r="B40831" s="61"/>
      <c r="C40831" s="61"/>
      <c r="D40831" s="57"/>
      <c r="E40831" s="62"/>
    </row>
    <row r="40832">
      <c r="A40832" s="61"/>
      <c r="B40832" s="61"/>
      <c r="C40832" s="61"/>
      <c r="D40832" s="57"/>
      <c r="E40832" s="62"/>
    </row>
    <row r="40833">
      <c r="A40833" s="61"/>
      <c r="B40833" s="61"/>
      <c r="C40833" s="61"/>
      <c r="D40833" s="57"/>
      <c r="E40833" s="62"/>
    </row>
    <row r="40834">
      <c r="A40834" s="61"/>
      <c r="B40834" s="61"/>
      <c r="C40834" s="61"/>
      <c r="D40834" s="57"/>
      <c r="E40834" s="62"/>
    </row>
    <row r="40835">
      <c r="A40835" s="61"/>
      <c r="B40835" s="61"/>
      <c r="C40835" s="61"/>
      <c r="D40835" s="57"/>
      <c r="E40835" s="62"/>
    </row>
    <row r="40836">
      <c r="A40836" s="61"/>
      <c r="B40836" s="61"/>
      <c r="C40836" s="61"/>
      <c r="D40836" s="57"/>
      <c r="E40836" s="62"/>
    </row>
    <row r="40837">
      <c r="A40837" s="61"/>
      <c r="B40837" s="61"/>
      <c r="C40837" s="61"/>
      <c r="D40837" s="57"/>
      <c r="E40837" s="62"/>
    </row>
    <row r="40838">
      <c r="A40838" s="61"/>
      <c r="B40838" s="61"/>
      <c r="C40838" s="61"/>
      <c r="D40838" s="57"/>
      <c r="E40838" s="62"/>
    </row>
    <row r="40839">
      <c r="A40839" s="61"/>
      <c r="B40839" s="61"/>
      <c r="C40839" s="61"/>
      <c r="D40839" s="57"/>
      <c r="E40839" s="62"/>
    </row>
    <row r="40840">
      <c r="A40840" s="61"/>
      <c r="B40840" s="61"/>
      <c r="C40840" s="61"/>
      <c r="D40840" s="57"/>
      <c r="E40840" s="62"/>
    </row>
    <row r="40841">
      <c r="A40841" s="61"/>
      <c r="B40841" s="61"/>
      <c r="C40841" s="61"/>
      <c r="D40841" s="57"/>
      <c r="E40841" s="62"/>
    </row>
    <row r="40842">
      <c r="A40842" s="61"/>
      <c r="B40842" s="61"/>
      <c r="C40842" s="61"/>
      <c r="D40842" s="57"/>
      <c r="E40842" s="62"/>
    </row>
    <row r="40843">
      <c r="A40843" s="61"/>
      <c r="B40843" s="61"/>
      <c r="C40843" s="61"/>
      <c r="D40843" s="57"/>
      <c r="E40843" s="62"/>
    </row>
    <row r="40844">
      <c r="A40844" s="61"/>
      <c r="B40844" s="61"/>
      <c r="C40844" s="61"/>
      <c r="D40844" s="57"/>
      <c r="E40844" s="62"/>
    </row>
    <row r="40845">
      <c r="A40845" s="61"/>
      <c r="B40845" s="61"/>
      <c r="C40845" s="61"/>
      <c r="D40845" s="57"/>
      <c r="E40845" s="62"/>
    </row>
    <row r="40846">
      <c r="A40846" s="61"/>
      <c r="B40846" s="61"/>
      <c r="C40846" s="61"/>
      <c r="D40846" s="57"/>
      <c r="E40846" s="62"/>
    </row>
    <row r="40847">
      <c r="A40847" s="61"/>
      <c r="B40847" s="61"/>
      <c r="C40847" s="61"/>
      <c r="D40847" s="57"/>
      <c r="E40847" s="62"/>
    </row>
    <row r="40848">
      <c r="A40848" s="61"/>
      <c r="B40848" s="61"/>
      <c r="C40848" s="61"/>
      <c r="D40848" s="57"/>
      <c r="E40848" s="62"/>
    </row>
    <row r="40849">
      <c r="A40849" s="61"/>
      <c r="B40849" s="61"/>
      <c r="C40849" s="61"/>
      <c r="D40849" s="57"/>
      <c r="E40849" s="62"/>
    </row>
    <row r="40850">
      <c r="A40850" s="61"/>
      <c r="B40850" s="61"/>
      <c r="C40850" s="61"/>
      <c r="D40850" s="57"/>
      <c r="E40850" s="62"/>
    </row>
    <row r="40851">
      <c r="A40851" s="61"/>
      <c r="B40851" s="61"/>
      <c r="C40851" s="61"/>
      <c r="D40851" s="57"/>
      <c r="E40851" s="62"/>
    </row>
    <row r="40852">
      <c r="A40852" s="61"/>
      <c r="B40852" s="61"/>
      <c r="C40852" s="61"/>
      <c r="D40852" s="57"/>
      <c r="E40852" s="62"/>
    </row>
    <row r="40853">
      <c r="A40853" s="61"/>
      <c r="B40853" s="61"/>
      <c r="C40853" s="61"/>
      <c r="D40853" s="57"/>
      <c r="E40853" s="62"/>
    </row>
    <row r="40854">
      <c r="A40854" s="61"/>
      <c r="B40854" s="61"/>
      <c r="C40854" s="61"/>
      <c r="D40854" s="57"/>
      <c r="E40854" s="62"/>
    </row>
    <row r="40855">
      <c r="A40855" s="61"/>
      <c r="B40855" s="61"/>
      <c r="C40855" s="61"/>
      <c r="D40855" s="57"/>
      <c r="E40855" s="62"/>
    </row>
    <row r="40856">
      <c r="A40856" s="61"/>
      <c r="B40856" s="61"/>
      <c r="C40856" s="61"/>
      <c r="D40856" s="57"/>
      <c r="E40856" s="62"/>
    </row>
    <row r="40857">
      <c r="A40857" s="61"/>
      <c r="B40857" s="61"/>
      <c r="C40857" s="61"/>
      <c r="D40857" s="57"/>
      <c r="E40857" s="62"/>
    </row>
    <row r="40858">
      <c r="A40858" s="61"/>
      <c r="B40858" s="61"/>
      <c r="C40858" s="61"/>
      <c r="D40858" s="57"/>
      <c r="E40858" s="62"/>
    </row>
    <row r="40859">
      <c r="A40859" s="61"/>
      <c r="B40859" s="61"/>
      <c r="C40859" s="61"/>
      <c r="D40859" s="57"/>
      <c r="E40859" s="62"/>
    </row>
    <row r="40860">
      <c r="A40860" s="61"/>
      <c r="B40860" s="61"/>
      <c r="C40860" s="61"/>
      <c r="D40860" s="57"/>
      <c r="E40860" s="62"/>
    </row>
    <row r="40861">
      <c r="A40861" s="61"/>
      <c r="B40861" s="61"/>
      <c r="C40861" s="61"/>
      <c r="D40861" s="57"/>
      <c r="E40861" s="62"/>
    </row>
    <row r="40862">
      <c r="A40862" s="61"/>
      <c r="B40862" s="61"/>
      <c r="C40862" s="61"/>
      <c r="D40862" s="57"/>
      <c r="E40862" s="62"/>
    </row>
    <row r="40863">
      <c r="A40863" s="61"/>
      <c r="B40863" s="61"/>
      <c r="C40863" s="61"/>
      <c r="D40863" s="57"/>
      <c r="E40863" s="62"/>
    </row>
    <row r="40864">
      <c r="A40864" s="61"/>
      <c r="B40864" s="61"/>
      <c r="C40864" s="61"/>
      <c r="D40864" s="57"/>
      <c r="E40864" s="62"/>
    </row>
    <row r="40865">
      <c r="A40865" s="61"/>
      <c r="B40865" s="61"/>
      <c r="C40865" s="61"/>
      <c r="D40865" s="57"/>
      <c r="E40865" s="62"/>
    </row>
    <row r="40866">
      <c r="A40866" s="61"/>
      <c r="B40866" s="61"/>
      <c r="C40866" s="61"/>
      <c r="D40866" s="57"/>
      <c r="E40866" s="62"/>
    </row>
    <row r="40867">
      <c r="A40867" s="61"/>
      <c r="B40867" s="61"/>
      <c r="C40867" s="61"/>
      <c r="D40867" s="57"/>
      <c r="E40867" s="62"/>
    </row>
    <row r="40868">
      <c r="A40868" s="61"/>
      <c r="B40868" s="61"/>
      <c r="C40868" s="61"/>
      <c r="D40868" s="57"/>
      <c r="E40868" s="62"/>
    </row>
    <row r="40869">
      <c r="A40869" s="61"/>
      <c r="B40869" s="61"/>
      <c r="C40869" s="61"/>
      <c r="D40869" s="57"/>
      <c r="E40869" s="62"/>
    </row>
    <row r="40870">
      <c r="A40870" s="61"/>
      <c r="B40870" s="61"/>
      <c r="C40870" s="61"/>
      <c r="D40870" s="57"/>
      <c r="E40870" s="62"/>
    </row>
    <row r="40871">
      <c r="A40871" s="61"/>
      <c r="B40871" s="61"/>
      <c r="C40871" s="61"/>
      <c r="D40871" s="57"/>
      <c r="E40871" s="62"/>
    </row>
    <row r="40872">
      <c r="A40872" s="61"/>
      <c r="B40872" s="61"/>
      <c r="C40872" s="61"/>
      <c r="D40872" s="57"/>
      <c r="E40872" s="62"/>
    </row>
    <row r="40873">
      <c r="A40873" s="61"/>
      <c r="B40873" s="61"/>
      <c r="C40873" s="61"/>
      <c r="D40873" s="57"/>
      <c r="E40873" s="62"/>
    </row>
    <row r="40874">
      <c r="A40874" s="61"/>
      <c r="B40874" s="61"/>
      <c r="C40874" s="61"/>
      <c r="D40874" s="57"/>
      <c r="E40874" s="62"/>
    </row>
    <row r="40875">
      <c r="A40875" s="61"/>
      <c r="B40875" s="61"/>
      <c r="C40875" s="61"/>
      <c r="D40875" s="57"/>
      <c r="E40875" s="62"/>
    </row>
    <row r="40876">
      <c r="A40876" s="61"/>
      <c r="B40876" s="61"/>
      <c r="C40876" s="61"/>
      <c r="D40876" s="57"/>
      <c r="E40876" s="62"/>
    </row>
    <row r="40877">
      <c r="A40877" s="61"/>
      <c r="B40877" s="61"/>
      <c r="C40877" s="61"/>
      <c r="D40877" s="57"/>
      <c r="E40877" s="62"/>
    </row>
    <row r="40878">
      <c r="A40878" s="61"/>
      <c r="B40878" s="61"/>
      <c r="C40878" s="61"/>
      <c r="D40878" s="57"/>
      <c r="E40878" s="62"/>
    </row>
    <row r="40879">
      <c r="A40879" s="61"/>
      <c r="B40879" s="61"/>
      <c r="C40879" s="61"/>
      <c r="D40879" s="57"/>
      <c r="E40879" s="62"/>
    </row>
    <row r="40880">
      <c r="A40880" s="61"/>
      <c r="B40880" s="61"/>
      <c r="C40880" s="61"/>
      <c r="D40880" s="57"/>
      <c r="E40880" s="62"/>
    </row>
    <row r="40881">
      <c r="A40881" s="61"/>
      <c r="B40881" s="61"/>
      <c r="C40881" s="61"/>
      <c r="D40881" s="57"/>
      <c r="E40881" s="62"/>
    </row>
    <row r="40882">
      <c r="A40882" s="61"/>
      <c r="B40882" s="61"/>
      <c r="C40882" s="61"/>
      <c r="D40882" s="57"/>
      <c r="E40882" s="62"/>
    </row>
    <row r="40883">
      <c r="A40883" s="61"/>
      <c r="B40883" s="61"/>
      <c r="C40883" s="61"/>
      <c r="D40883" s="57"/>
      <c r="E40883" s="62"/>
    </row>
    <row r="40884">
      <c r="A40884" s="61"/>
      <c r="B40884" s="61"/>
      <c r="C40884" s="61"/>
      <c r="D40884" s="57"/>
      <c r="E40884" s="62"/>
    </row>
    <row r="40885">
      <c r="A40885" s="61"/>
      <c r="B40885" s="61"/>
      <c r="C40885" s="61"/>
      <c r="D40885" s="57"/>
      <c r="E40885" s="62"/>
    </row>
    <row r="40886">
      <c r="A40886" s="61"/>
      <c r="B40886" s="61"/>
      <c r="C40886" s="61"/>
      <c r="D40886" s="57"/>
      <c r="E40886" s="62"/>
    </row>
    <row r="40887">
      <c r="A40887" s="61"/>
      <c r="B40887" s="61"/>
      <c r="C40887" s="61"/>
      <c r="D40887" s="57"/>
      <c r="E40887" s="62"/>
    </row>
    <row r="40888">
      <c r="A40888" s="61"/>
      <c r="B40888" s="61"/>
      <c r="C40888" s="61"/>
      <c r="D40888" s="57"/>
      <c r="E40888" s="62"/>
    </row>
    <row r="40889">
      <c r="A40889" s="61"/>
      <c r="B40889" s="61"/>
      <c r="C40889" s="61"/>
      <c r="D40889" s="57"/>
      <c r="E40889" s="62"/>
    </row>
    <row r="40890">
      <c r="A40890" s="61"/>
      <c r="B40890" s="61"/>
      <c r="C40890" s="61"/>
      <c r="D40890" s="57"/>
      <c r="E40890" s="62"/>
    </row>
    <row r="40891">
      <c r="A40891" s="61"/>
      <c r="B40891" s="61"/>
      <c r="C40891" s="61"/>
      <c r="D40891" s="57"/>
      <c r="E40891" s="62"/>
    </row>
    <row r="40892">
      <c r="A40892" s="61"/>
      <c r="B40892" s="61"/>
      <c r="C40892" s="61"/>
      <c r="D40892" s="57"/>
      <c r="E40892" s="62"/>
    </row>
    <row r="40893">
      <c r="A40893" s="61"/>
      <c r="B40893" s="61"/>
      <c r="C40893" s="61"/>
      <c r="D40893" s="57"/>
      <c r="E40893" s="62"/>
    </row>
    <row r="40894">
      <c r="A40894" s="61"/>
      <c r="B40894" s="61"/>
      <c r="C40894" s="61"/>
      <c r="D40894" s="57"/>
      <c r="E40894" s="62"/>
    </row>
    <row r="40895">
      <c r="A40895" s="61"/>
      <c r="B40895" s="61"/>
      <c r="C40895" s="61"/>
      <c r="D40895" s="57"/>
      <c r="E40895" s="62"/>
    </row>
    <row r="40896">
      <c r="A40896" s="61"/>
      <c r="B40896" s="61"/>
      <c r="C40896" s="61"/>
      <c r="D40896" s="57"/>
      <c r="E40896" s="62"/>
    </row>
    <row r="40897">
      <c r="A40897" s="61"/>
      <c r="B40897" s="61"/>
      <c r="C40897" s="61"/>
      <c r="D40897" s="57"/>
      <c r="E40897" s="62"/>
    </row>
    <row r="40898">
      <c r="A40898" s="61"/>
      <c r="B40898" s="61"/>
      <c r="C40898" s="61"/>
      <c r="D40898" s="57"/>
      <c r="E40898" s="62"/>
    </row>
    <row r="40899">
      <c r="A40899" s="61"/>
      <c r="B40899" s="61"/>
      <c r="C40899" s="61"/>
      <c r="D40899" s="57"/>
      <c r="E40899" s="62"/>
    </row>
    <row r="40900">
      <c r="A40900" s="61"/>
      <c r="B40900" s="61"/>
      <c r="C40900" s="61"/>
      <c r="D40900" s="57"/>
      <c r="E40900" s="62"/>
    </row>
    <row r="40901">
      <c r="A40901" s="61"/>
      <c r="B40901" s="61"/>
      <c r="C40901" s="61"/>
      <c r="D40901" s="57"/>
      <c r="E40901" s="62"/>
    </row>
    <row r="40902">
      <c r="A40902" s="61"/>
      <c r="B40902" s="61"/>
      <c r="C40902" s="61"/>
      <c r="D40902" s="57"/>
      <c r="E40902" s="62"/>
    </row>
    <row r="40903">
      <c r="A40903" s="61"/>
      <c r="B40903" s="61"/>
      <c r="C40903" s="61"/>
      <c r="D40903" s="57"/>
      <c r="E40903" s="62"/>
    </row>
    <row r="40904">
      <c r="A40904" s="61"/>
      <c r="B40904" s="61"/>
      <c r="C40904" s="61"/>
      <c r="D40904" s="57"/>
      <c r="E40904" s="62"/>
    </row>
    <row r="40905">
      <c r="A40905" s="61"/>
      <c r="B40905" s="61"/>
      <c r="C40905" s="61"/>
      <c r="D40905" s="57"/>
      <c r="E40905" s="62"/>
    </row>
    <row r="40906">
      <c r="A40906" s="61"/>
      <c r="B40906" s="61"/>
      <c r="C40906" s="61"/>
      <c r="D40906" s="57"/>
      <c r="E40906" s="62"/>
    </row>
    <row r="40907">
      <c r="A40907" s="61"/>
      <c r="B40907" s="61"/>
      <c r="C40907" s="61"/>
      <c r="D40907" s="57"/>
      <c r="E40907" s="62"/>
    </row>
    <row r="40908">
      <c r="A40908" s="61"/>
      <c r="B40908" s="61"/>
      <c r="C40908" s="61"/>
      <c r="D40908" s="57"/>
      <c r="E40908" s="62"/>
    </row>
    <row r="40909">
      <c r="A40909" s="61"/>
      <c r="B40909" s="61"/>
      <c r="C40909" s="61"/>
      <c r="D40909" s="57"/>
      <c r="E40909" s="62"/>
    </row>
    <row r="40910">
      <c r="A40910" s="61"/>
      <c r="B40910" s="61"/>
      <c r="C40910" s="61"/>
      <c r="D40910" s="57"/>
      <c r="E40910" s="62"/>
    </row>
    <row r="40911">
      <c r="A40911" s="61"/>
      <c r="B40911" s="61"/>
      <c r="C40911" s="61"/>
      <c r="D40911" s="57"/>
      <c r="E40911" s="62"/>
    </row>
    <row r="40912">
      <c r="A40912" s="61"/>
      <c r="B40912" s="61"/>
      <c r="C40912" s="61"/>
      <c r="D40912" s="57"/>
      <c r="E40912" s="62"/>
    </row>
    <row r="40913">
      <c r="A40913" s="61"/>
      <c r="B40913" s="61"/>
      <c r="C40913" s="61"/>
      <c r="D40913" s="57"/>
      <c r="E40913" s="62"/>
    </row>
    <row r="40914">
      <c r="A40914" s="61"/>
      <c r="B40914" s="61"/>
      <c r="C40914" s="61"/>
      <c r="D40914" s="57"/>
      <c r="E40914" s="62"/>
    </row>
    <row r="40915">
      <c r="A40915" s="61"/>
      <c r="B40915" s="61"/>
      <c r="C40915" s="61"/>
      <c r="D40915" s="57"/>
      <c r="E40915" s="62"/>
    </row>
    <row r="40916">
      <c r="A40916" s="61"/>
      <c r="B40916" s="61"/>
      <c r="C40916" s="61"/>
      <c r="D40916" s="57"/>
      <c r="E40916" s="62"/>
    </row>
    <row r="40917">
      <c r="A40917" s="61"/>
      <c r="B40917" s="61"/>
      <c r="C40917" s="61"/>
      <c r="D40917" s="57"/>
      <c r="E40917" s="62"/>
    </row>
    <row r="40918">
      <c r="A40918" s="61"/>
      <c r="B40918" s="61"/>
      <c r="C40918" s="61"/>
      <c r="D40918" s="57"/>
      <c r="E40918" s="62"/>
    </row>
    <row r="40919">
      <c r="A40919" s="61"/>
      <c r="B40919" s="61"/>
      <c r="C40919" s="61"/>
      <c r="D40919" s="57"/>
      <c r="E40919" s="62"/>
    </row>
    <row r="40920">
      <c r="A40920" s="61"/>
      <c r="B40920" s="61"/>
      <c r="C40920" s="61"/>
      <c r="D40920" s="57"/>
      <c r="E40920" s="62"/>
    </row>
    <row r="40921">
      <c r="A40921" s="61"/>
      <c r="B40921" s="61"/>
      <c r="C40921" s="61"/>
      <c r="D40921" s="57"/>
      <c r="E40921" s="62"/>
    </row>
    <row r="40922">
      <c r="A40922" s="61"/>
      <c r="B40922" s="61"/>
      <c r="C40922" s="61"/>
      <c r="D40922" s="57"/>
      <c r="E40922" s="62"/>
    </row>
    <row r="40923">
      <c r="A40923" s="61"/>
      <c r="B40923" s="61"/>
      <c r="C40923" s="61"/>
      <c r="D40923" s="57"/>
      <c r="E40923" s="62"/>
    </row>
    <row r="40924">
      <c r="A40924" s="61"/>
      <c r="B40924" s="61"/>
      <c r="C40924" s="61"/>
      <c r="D40924" s="57"/>
      <c r="E40924" s="62"/>
    </row>
    <row r="40925">
      <c r="A40925" s="61"/>
      <c r="B40925" s="61"/>
      <c r="C40925" s="61"/>
      <c r="D40925" s="57"/>
      <c r="E40925" s="62"/>
    </row>
    <row r="40926">
      <c r="A40926" s="61"/>
      <c r="B40926" s="61"/>
      <c r="C40926" s="61"/>
      <c r="D40926" s="57"/>
      <c r="E40926" s="62"/>
    </row>
    <row r="40927">
      <c r="A40927" s="61"/>
      <c r="B40927" s="61"/>
      <c r="C40927" s="61"/>
      <c r="D40927" s="57"/>
      <c r="E40927" s="62"/>
    </row>
    <row r="40928">
      <c r="A40928" s="61"/>
      <c r="B40928" s="61"/>
      <c r="C40928" s="61"/>
      <c r="D40928" s="57"/>
      <c r="E40928" s="62"/>
    </row>
    <row r="40929">
      <c r="A40929" s="61"/>
      <c r="B40929" s="61"/>
      <c r="C40929" s="61"/>
      <c r="D40929" s="57"/>
      <c r="E40929" s="62"/>
    </row>
    <row r="40930">
      <c r="A40930" s="61"/>
      <c r="B40930" s="61"/>
      <c r="C40930" s="61"/>
      <c r="D40930" s="57"/>
      <c r="E40930" s="62"/>
    </row>
    <row r="40931">
      <c r="A40931" s="61"/>
      <c r="B40931" s="61"/>
      <c r="C40931" s="61"/>
      <c r="D40931" s="57"/>
      <c r="E40931" s="62"/>
    </row>
    <row r="40932">
      <c r="A40932" s="61"/>
      <c r="B40932" s="61"/>
      <c r="C40932" s="61"/>
      <c r="D40932" s="57"/>
      <c r="E40932" s="62"/>
    </row>
    <row r="40933">
      <c r="A40933" s="61"/>
      <c r="B40933" s="61"/>
      <c r="C40933" s="61"/>
      <c r="D40933" s="57"/>
      <c r="E40933" s="62"/>
    </row>
    <row r="40934">
      <c r="A40934" s="61"/>
      <c r="B40934" s="61"/>
      <c r="C40934" s="61"/>
      <c r="D40934" s="57"/>
      <c r="E40934" s="62"/>
    </row>
    <row r="40935">
      <c r="A40935" s="61"/>
      <c r="B40935" s="61"/>
      <c r="C40935" s="61"/>
      <c r="D40935" s="57"/>
      <c r="E40935" s="62"/>
    </row>
    <row r="40936">
      <c r="A40936" s="61"/>
      <c r="B40936" s="61"/>
      <c r="C40936" s="61"/>
      <c r="D40936" s="57"/>
      <c r="E40936" s="62"/>
    </row>
    <row r="40937">
      <c r="A40937" s="61"/>
      <c r="B40937" s="61"/>
      <c r="C40937" s="61"/>
      <c r="D40937" s="57"/>
      <c r="E40937" s="62"/>
    </row>
    <row r="40938">
      <c r="A40938" s="61"/>
      <c r="B40938" s="61"/>
      <c r="C40938" s="61"/>
      <c r="D40938" s="57"/>
      <c r="E40938" s="62"/>
    </row>
    <row r="40939">
      <c r="A40939" s="61"/>
      <c r="B40939" s="61"/>
      <c r="C40939" s="61"/>
      <c r="D40939" s="57"/>
      <c r="E40939" s="62"/>
    </row>
    <row r="40940">
      <c r="A40940" s="61"/>
      <c r="B40940" s="61"/>
      <c r="C40940" s="61"/>
      <c r="D40940" s="57"/>
      <c r="E40940" s="62"/>
    </row>
    <row r="40941">
      <c r="A40941" s="61"/>
      <c r="B40941" s="61"/>
      <c r="C40941" s="61"/>
      <c r="D40941" s="57"/>
      <c r="E40941" s="62"/>
    </row>
    <row r="40942">
      <c r="A40942" s="61"/>
      <c r="B40942" s="61"/>
      <c r="C40942" s="61"/>
      <c r="D40942" s="57"/>
      <c r="E40942" s="62"/>
    </row>
    <row r="40943">
      <c r="A40943" s="61"/>
      <c r="B40943" s="61"/>
      <c r="C40943" s="61"/>
      <c r="D40943" s="57"/>
      <c r="E40943" s="62"/>
    </row>
    <row r="40944">
      <c r="A40944" s="61"/>
      <c r="B40944" s="61"/>
      <c r="C40944" s="61"/>
      <c r="D40944" s="57"/>
      <c r="E40944" s="62"/>
    </row>
    <row r="40945">
      <c r="A40945" s="61"/>
      <c r="B40945" s="61"/>
      <c r="C40945" s="61"/>
      <c r="D40945" s="57"/>
      <c r="E40945" s="62"/>
    </row>
    <row r="40946">
      <c r="A40946" s="61"/>
      <c r="B40946" s="61"/>
      <c r="C40946" s="61"/>
      <c r="D40946" s="57"/>
      <c r="E40946" s="62"/>
    </row>
    <row r="40947">
      <c r="A40947" s="61"/>
      <c r="B40947" s="61"/>
      <c r="C40947" s="61"/>
      <c r="D40947" s="57"/>
      <c r="E40947" s="62"/>
    </row>
    <row r="40948">
      <c r="A40948" s="61"/>
      <c r="B40948" s="61"/>
      <c r="C40948" s="61"/>
      <c r="D40948" s="57"/>
      <c r="E40948" s="62"/>
    </row>
    <row r="40949">
      <c r="A40949" s="61"/>
      <c r="B40949" s="61"/>
      <c r="C40949" s="61"/>
      <c r="D40949" s="57"/>
      <c r="E40949" s="62"/>
    </row>
    <row r="40950">
      <c r="A40950" s="61"/>
      <c r="B40950" s="61"/>
      <c r="C40950" s="61"/>
      <c r="D40950" s="57"/>
      <c r="E40950" s="62"/>
    </row>
    <row r="40951">
      <c r="A40951" s="61"/>
      <c r="B40951" s="61"/>
      <c r="C40951" s="61"/>
      <c r="D40951" s="57"/>
      <c r="E40951" s="62"/>
    </row>
    <row r="40952">
      <c r="A40952" s="61"/>
      <c r="B40952" s="61"/>
      <c r="C40952" s="61"/>
      <c r="D40952" s="57"/>
      <c r="E40952" s="62"/>
    </row>
    <row r="40953">
      <c r="A40953" s="61"/>
      <c r="B40953" s="61"/>
      <c r="C40953" s="61"/>
      <c r="D40953" s="57"/>
      <c r="E40953" s="62"/>
    </row>
    <row r="40954">
      <c r="A40954" s="61"/>
      <c r="B40954" s="61"/>
      <c r="C40954" s="61"/>
      <c r="D40954" s="57"/>
      <c r="E40954" s="62"/>
    </row>
    <row r="40955">
      <c r="A40955" s="61"/>
      <c r="B40955" s="61"/>
      <c r="C40955" s="61"/>
      <c r="D40955" s="57"/>
      <c r="E40955" s="62"/>
    </row>
    <row r="40956">
      <c r="A40956" s="61"/>
      <c r="B40956" s="61"/>
      <c r="C40956" s="61"/>
      <c r="D40956" s="57"/>
      <c r="E40956" s="62"/>
    </row>
    <row r="40957">
      <c r="A40957" s="61"/>
      <c r="B40957" s="61"/>
      <c r="C40957" s="61"/>
      <c r="D40957" s="57"/>
      <c r="E40957" s="62"/>
    </row>
    <row r="40958">
      <c r="A40958" s="61"/>
      <c r="B40958" s="61"/>
      <c r="C40958" s="61"/>
      <c r="D40958" s="57"/>
      <c r="E40958" s="62"/>
    </row>
    <row r="40959">
      <c r="A40959" s="61"/>
      <c r="B40959" s="61"/>
      <c r="C40959" s="61"/>
      <c r="D40959" s="57"/>
      <c r="E40959" s="62"/>
    </row>
    <row r="40960">
      <c r="A40960" s="61"/>
      <c r="B40960" s="61"/>
      <c r="C40960" s="61"/>
      <c r="D40960" s="57"/>
      <c r="E40960" s="62"/>
    </row>
    <row r="40961">
      <c r="A40961" s="61"/>
      <c r="B40961" s="61"/>
      <c r="C40961" s="61"/>
      <c r="D40961" s="57"/>
      <c r="E40961" s="62"/>
    </row>
    <row r="40962">
      <c r="A40962" s="61"/>
      <c r="B40962" s="61"/>
      <c r="C40962" s="61"/>
      <c r="D40962" s="57"/>
      <c r="E40962" s="62"/>
    </row>
    <row r="40963">
      <c r="A40963" s="61"/>
      <c r="B40963" s="61"/>
      <c r="C40963" s="61"/>
      <c r="D40963" s="57"/>
      <c r="E40963" s="62"/>
    </row>
    <row r="40964">
      <c r="A40964" s="61"/>
      <c r="B40964" s="61"/>
      <c r="C40964" s="61"/>
      <c r="D40964" s="57"/>
      <c r="E40964" s="62"/>
    </row>
    <row r="40965">
      <c r="A40965" s="61"/>
      <c r="B40965" s="61"/>
      <c r="C40965" s="61"/>
      <c r="D40965" s="57"/>
      <c r="E40965" s="62"/>
    </row>
    <row r="40966">
      <c r="A40966" s="61"/>
      <c r="B40966" s="61"/>
      <c r="C40966" s="61"/>
      <c r="D40966" s="57"/>
      <c r="E40966" s="62"/>
    </row>
    <row r="40967">
      <c r="A40967" s="61"/>
      <c r="B40967" s="61"/>
      <c r="C40967" s="61"/>
      <c r="D40967" s="57"/>
      <c r="E40967" s="62"/>
    </row>
    <row r="40968">
      <c r="A40968" s="61"/>
      <c r="B40968" s="61"/>
      <c r="C40968" s="61"/>
      <c r="D40968" s="57"/>
      <c r="E40968" s="62"/>
    </row>
    <row r="40969">
      <c r="A40969" s="61"/>
      <c r="B40969" s="61"/>
      <c r="C40969" s="61"/>
      <c r="D40969" s="57"/>
      <c r="E40969" s="62"/>
    </row>
    <row r="40970">
      <c r="A40970" s="61"/>
      <c r="B40970" s="61"/>
      <c r="C40970" s="61"/>
      <c r="D40970" s="57"/>
      <c r="E40970" s="62"/>
    </row>
    <row r="40971">
      <c r="A40971" s="61"/>
      <c r="B40971" s="61"/>
      <c r="C40971" s="61"/>
      <c r="D40971" s="57"/>
      <c r="E40971" s="62"/>
    </row>
    <row r="40972">
      <c r="A40972" s="61"/>
      <c r="B40972" s="61"/>
      <c r="C40972" s="61"/>
      <c r="D40972" s="57"/>
      <c r="E40972" s="62"/>
    </row>
    <row r="40973">
      <c r="A40973" s="61"/>
      <c r="B40973" s="61"/>
      <c r="C40973" s="61"/>
      <c r="D40973" s="57"/>
      <c r="E40973" s="62"/>
    </row>
    <row r="40974">
      <c r="A40974" s="61"/>
      <c r="B40974" s="61"/>
      <c r="C40974" s="61"/>
      <c r="D40974" s="57"/>
      <c r="E40974" s="62"/>
    </row>
    <row r="40975">
      <c r="A40975" s="61"/>
      <c r="B40975" s="61"/>
      <c r="C40975" s="61"/>
      <c r="D40975" s="57"/>
      <c r="E40975" s="62"/>
    </row>
    <row r="40976">
      <c r="A40976" s="61"/>
      <c r="B40976" s="61"/>
      <c r="C40976" s="61"/>
      <c r="D40976" s="57"/>
      <c r="E40976" s="62"/>
    </row>
    <row r="40977">
      <c r="A40977" s="61"/>
      <c r="B40977" s="61"/>
      <c r="C40977" s="61"/>
      <c r="D40977" s="57"/>
      <c r="E40977" s="62"/>
    </row>
    <row r="40978">
      <c r="A40978" s="61"/>
      <c r="B40978" s="61"/>
      <c r="C40978" s="61"/>
      <c r="D40978" s="57"/>
      <c r="E40978" s="62"/>
    </row>
    <row r="40979">
      <c r="A40979" s="61"/>
      <c r="B40979" s="61"/>
      <c r="C40979" s="61"/>
      <c r="D40979" s="57"/>
      <c r="E40979" s="62"/>
    </row>
    <row r="40980">
      <c r="A40980" s="61"/>
      <c r="B40980" s="61"/>
      <c r="C40980" s="61"/>
      <c r="D40980" s="57"/>
      <c r="E40980" s="62"/>
    </row>
    <row r="40981">
      <c r="A40981" s="61"/>
      <c r="B40981" s="61"/>
      <c r="C40981" s="61"/>
      <c r="D40981" s="57"/>
      <c r="E40981" s="62"/>
    </row>
    <row r="40982">
      <c r="A40982" s="61"/>
      <c r="B40982" s="61"/>
      <c r="C40982" s="61"/>
      <c r="D40982" s="57"/>
      <c r="E40982" s="62"/>
    </row>
    <row r="40983">
      <c r="A40983" s="61"/>
      <c r="B40983" s="61"/>
      <c r="C40983" s="61"/>
      <c r="D40983" s="57"/>
      <c r="E40983" s="62"/>
    </row>
    <row r="40984">
      <c r="A40984" s="61"/>
      <c r="B40984" s="61"/>
      <c r="C40984" s="61"/>
      <c r="D40984" s="57"/>
      <c r="E40984" s="62"/>
    </row>
    <row r="40985">
      <c r="A40985" s="61"/>
      <c r="B40985" s="61"/>
      <c r="C40985" s="61"/>
      <c r="D40985" s="57"/>
      <c r="E40985" s="62"/>
    </row>
    <row r="40986">
      <c r="A40986" s="61"/>
      <c r="B40986" s="61"/>
      <c r="C40986" s="61"/>
      <c r="D40986" s="57"/>
      <c r="E40986" s="62"/>
    </row>
    <row r="40987">
      <c r="A40987" s="61"/>
      <c r="B40987" s="61"/>
      <c r="C40987" s="61"/>
      <c r="D40987" s="57"/>
      <c r="E40987" s="62"/>
    </row>
    <row r="40988">
      <c r="A40988" s="61"/>
      <c r="B40988" s="61"/>
      <c r="C40988" s="61"/>
      <c r="D40988" s="57"/>
      <c r="E40988" s="62"/>
    </row>
    <row r="40989">
      <c r="A40989" s="61"/>
      <c r="B40989" s="61"/>
      <c r="C40989" s="61"/>
      <c r="D40989" s="57"/>
      <c r="E40989" s="62"/>
    </row>
    <row r="40990">
      <c r="A40990" s="61"/>
      <c r="B40990" s="61"/>
      <c r="C40990" s="61"/>
      <c r="D40990" s="57"/>
      <c r="E40990" s="62"/>
    </row>
    <row r="40991">
      <c r="A40991" s="61"/>
      <c r="B40991" s="61"/>
      <c r="C40991" s="61"/>
      <c r="D40991" s="57"/>
      <c r="E40991" s="62"/>
    </row>
    <row r="40992">
      <c r="A40992" s="61"/>
      <c r="B40992" s="61"/>
      <c r="C40992" s="61"/>
      <c r="D40992" s="57"/>
      <c r="E40992" s="62"/>
    </row>
    <row r="40993">
      <c r="A40993" s="61"/>
      <c r="B40993" s="61"/>
      <c r="C40993" s="61"/>
      <c r="D40993" s="57"/>
      <c r="E40993" s="62"/>
    </row>
    <row r="40994">
      <c r="A40994" s="61"/>
      <c r="B40994" s="61"/>
      <c r="C40994" s="61"/>
      <c r="D40994" s="57"/>
      <c r="E40994" s="62"/>
    </row>
    <row r="40995">
      <c r="A40995" s="61"/>
      <c r="B40995" s="61"/>
      <c r="C40995" s="61"/>
      <c r="D40995" s="57"/>
      <c r="E40995" s="62"/>
    </row>
    <row r="40996">
      <c r="A40996" s="61"/>
      <c r="B40996" s="61"/>
      <c r="C40996" s="61"/>
      <c r="D40996" s="57"/>
      <c r="E40996" s="62"/>
    </row>
    <row r="40997">
      <c r="A40997" s="61"/>
      <c r="B40997" s="61"/>
      <c r="C40997" s="61"/>
      <c r="D40997" s="57"/>
      <c r="E40997" s="62"/>
    </row>
    <row r="40998">
      <c r="A40998" s="61"/>
      <c r="B40998" s="61"/>
      <c r="C40998" s="61"/>
      <c r="D40998" s="57"/>
      <c r="E40998" s="62"/>
    </row>
    <row r="40999">
      <c r="A40999" s="61"/>
      <c r="B40999" s="61"/>
      <c r="C40999" s="61"/>
      <c r="D40999" s="57"/>
      <c r="E40999" s="62"/>
    </row>
    <row r="41000">
      <c r="A41000" s="61"/>
      <c r="B41000" s="61"/>
      <c r="C41000" s="61"/>
      <c r="D41000" s="57"/>
      <c r="E41000" s="62"/>
    </row>
    <row r="41001">
      <c r="A41001" s="61"/>
      <c r="B41001" s="61"/>
      <c r="C41001" s="61"/>
      <c r="D41001" s="57"/>
      <c r="E41001" s="62"/>
    </row>
    <row r="41002">
      <c r="A41002" s="61"/>
      <c r="B41002" s="61"/>
      <c r="C41002" s="61"/>
      <c r="D41002" s="57"/>
      <c r="E41002" s="62"/>
    </row>
    <row r="41003">
      <c r="A41003" s="61"/>
      <c r="B41003" s="61"/>
      <c r="C41003" s="61"/>
      <c r="D41003" s="57"/>
      <c r="E41003" s="62"/>
    </row>
    <row r="41004">
      <c r="A41004" s="61"/>
      <c r="B41004" s="61"/>
      <c r="C41004" s="61"/>
      <c r="D41004" s="57"/>
      <c r="E41004" s="62"/>
    </row>
    <row r="41005">
      <c r="A41005" s="61"/>
      <c r="B41005" s="61"/>
      <c r="C41005" s="61"/>
      <c r="D41005" s="57"/>
      <c r="E41005" s="62"/>
    </row>
    <row r="41006">
      <c r="A41006" s="61"/>
      <c r="B41006" s="61"/>
      <c r="C41006" s="61"/>
      <c r="D41006" s="57"/>
      <c r="E41006" s="62"/>
    </row>
    <row r="41007">
      <c r="A41007" s="61"/>
      <c r="B41007" s="61"/>
      <c r="C41007" s="61"/>
      <c r="D41007" s="57"/>
      <c r="E41007" s="62"/>
    </row>
    <row r="41008">
      <c r="A41008" s="61"/>
      <c r="B41008" s="61"/>
      <c r="C41008" s="61"/>
      <c r="D41008" s="57"/>
      <c r="E41008" s="62"/>
    </row>
    <row r="41009">
      <c r="A41009" s="61"/>
      <c r="B41009" s="61"/>
      <c r="C41009" s="61"/>
      <c r="D41009" s="57"/>
      <c r="E41009" s="62"/>
    </row>
    <row r="41010">
      <c r="A41010" s="61"/>
      <c r="B41010" s="61"/>
      <c r="C41010" s="61"/>
      <c r="D41010" s="57"/>
      <c r="E41010" s="62"/>
    </row>
    <row r="41011">
      <c r="A41011" s="61"/>
      <c r="B41011" s="61"/>
      <c r="C41011" s="61"/>
      <c r="D41011" s="57"/>
      <c r="E41011" s="62"/>
    </row>
    <row r="41012">
      <c r="A41012" s="61"/>
      <c r="B41012" s="61"/>
      <c r="C41012" s="61"/>
      <c r="D41012" s="57"/>
      <c r="E41012" s="62"/>
    </row>
    <row r="41013">
      <c r="A41013" s="61"/>
      <c r="B41013" s="61"/>
      <c r="C41013" s="61"/>
      <c r="D41013" s="57"/>
      <c r="E41013" s="62"/>
    </row>
    <row r="41014">
      <c r="A41014" s="61"/>
      <c r="B41014" s="61"/>
      <c r="C41014" s="61"/>
      <c r="D41014" s="57"/>
      <c r="E41014" s="62"/>
    </row>
    <row r="41015">
      <c r="A41015" s="61"/>
      <c r="B41015" s="61"/>
      <c r="C41015" s="61"/>
      <c r="D41015" s="57"/>
      <c r="E41015" s="62"/>
    </row>
    <row r="41016">
      <c r="A41016" s="61"/>
      <c r="B41016" s="61"/>
      <c r="C41016" s="61"/>
      <c r="D41016" s="57"/>
      <c r="E41016" s="62"/>
    </row>
    <row r="41017">
      <c r="A41017" s="61"/>
      <c r="B41017" s="61"/>
      <c r="C41017" s="61"/>
      <c r="D41017" s="57"/>
      <c r="E41017" s="62"/>
    </row>
    <row r="41018">
      <c r="A41018" s="61"/>
      <c r="B41018" s="61"/>
      <c r="C41018" s="61"/>
      <c r="D41018" s="57"/>
      <c r="E41018" s="62"/>
    </row>
    <row r="41019">
      <c r="A41019" s="61"/>
      <c r="B41019" s="61"/>
      <c r="C41019" s="61"/>
      <c r="D41019" s="57"/>
      <c r="E41019" s="62"/>
    </row>
    <row r="41020">
      <c r="A41020" s="61"/>
      <c r="B41020" s="61"/>
      <c r="C41020" s="61"/>
      <c r="D41020" s="57"/>
      <c r="E41020" s="62"/>
    </row>
    <row r="41021">
      <c r="A41021" s="61"/>
      <c r="B41021" s="61"/>
      <c r="C41021" s="61"/>
      <c r="D41021" s="57"/>
      <c r="E41021" s="62"/>
    </row>
    <row r="41022">
      <c r="A41022" s="61"/>
      <c r="B41022" s="61"/>
      <c r="C41022" s="61"/>
      <c r="D41022" s="57"/>
      <c r="E41022" s="62"/>
    </row>
    <row r="41023">
      <c r="A41023" s="61"/>
      <c r="B41023" s="61"/>
      <c r="C41023" s="61"/>
      <c r="D41023" s="57"/>
      <c r="E41023" s="62"/>
    </row>
    <row r="41024">
      <c r="A41024" s="61"/>
      <c r="B41024" s="61"/>
      <c r="C41024" s="61"/>
      <c r="D41024" s="57"/>
      <c r="E41024" s="62"/>
    </row>
    <row r="41025">
      <c r="A41025" s="61"/>
      <c r="B41025" s="61"/>
      <c r="C41025" s="61"/>
      <c r="D41025" s="57"/>
      <c r="E41025" s="62"/>
    </row>
    <row r="41026">
      <c r="A41026" s="61"/>
      <c r="B41026" s="61"/>
      <c r="C41026" s="61"/>
      <c r="D41026" s="57"/>
      <c r="E41026" s="62"/>
    </row>
    <row r="41027">
      <c r="A41027" s="61"/>
      <c r="B41027" s="61"/>
      <c r="C41027" s="61"/>
      <c r="D41027" s="57"/>
      <c r="E41027" s="62"/>
    </row>
    <row r="41028">
      <c r="A41028" s="61"/>
      <c r="B41028" s="61"/>
      <c r="C41028" s="61"/>
      <c r="D41028" s="57"/>
      <c r="E41028" s="62"/>
    </row>
    <row r="41029">
      <c r="A41029" s="61"/>
      <c r="B41029" s="61"/>
      <c r="C41029" s="61"/>
      <c r="D41029" s="57"/>
      <c r="E41029" s="62"/>
    </row>
    <row r="41030">
      <c r="A41030" s="61"/>
      <c r="B41030" s="61"/>
      <c r="C41030" s="61"/>
      <c r="D41030" s="57"/>
      <c r="E41030" s="62"/>
    </row>
    <row r="41031">
      <c r="A41031" s="61"/>
      <c r="B41031" s="61"/>
      <c r="C41031" s="61"/>
      <c r="D41031" s="57"/>
      <c r="E41031" s="62"/>
    </row>
    <row r="41032">
      <c r="A41032" s="61"/>
      <c r="B41032" s="61"/>
      <c r="C41032" s="61"/>
      <c r="D41032" s="57"/>
      <c r="E41032" s="62"/>
    </row>
    <row r="41033">
      <c r="A41033" s="61"/>
      <c r="B41033" s="61"/>
      <c r="C41033" s="61"/>
      <c r="D41033" s="57"/>
      <c r="E41033" s="62"/>
    </row>
    <row r="41034">
      <c r="A41034" s="61"/>
      <c r="B41034" s="61"/>
      <c r="C41034" s="61"/>
      <c r="D41034" s="57"/>
      <c r="E41034" s="62"/>
    </row>
    <row r="41035">
      <c r="A41035" s="61"/>
      <c r="B41035" s="61"/>
      <c r="C41035" s="61"/>
      <c r="D41035" s="57"/>
      <c r="E41035" s="62"/>
    </row>
    <row r="41036">
      <c r="A41036" s="61"/>
      <c r="B41036" s="61"/>
      <c r="C41036" s="61"/>
      <c r="D41036" s="57"/>
      <c r="E41036" s="62"/>
    </row>
    <row r="41037">
      <c r="A41037" s="61"/>
      <c r="B41037" s="61"/>
      <c r="C41037" s="61"/>
      <c r="D41037" s="57"/>
      <c r="E41037" s="62"/>
    </row>
    <row r="41038">
      <c r="A41038" s="61"/>
      <c r="B41038" s="61"/>
      <c r="C41038" s="61"/>
      <c r="D41038" s="57"/>
      <c r="E41038" s="62"/>
    </row>
    <row r="41039">
      <c r="A41039" s="61"/>
      <c r="B41039" s="61"/>
      <c r="C41039" s="61"/>
      <c r="D41039" s="57"/>
      <c r="E41039" s="62"/>
    </row>
    <row r="41040">
      <c r="A41040" s="61"/>
      <c r="B41040" s="61"/>
      <c r="C41040" s="61"/>
      <c r="D41040" s="57"/>
      <c r="E41040" s="62"/>
    </row>
    <row r="41041">
      <c r="A41041" s="61"/>
      <c r="B41041" s="61"/>
      <c r="C41041" s="61"/>
      <c r="D41041" s="57"/>
      <c r="E41041" s="62"/>
    </row>
    <row r="41042">
      <c r="A41042" s="61"/>
      <c r="B41042" s="61"/>
      <c r="C41042" s="61"/>
      <c r="D41042" s="57"/>
      <c r="E41042" s="62"/>
    </row>
    <row r="41043">
      <c r="A41043" s="61"/>
      <c r="B41043" s="61"/>
      <c r="C41043" s="61"/>
      <c r="D41043" s="57"/>
      <c r="E41043" s="62"/>
    </row>
    <row r="41044">
      <c r="A41044" s="61"/>
      <c r="B41044" s="61"/>
      <c r="C41044" s="61"/>
      <c r="D41044" s="57"/>
      <c r="E41044" s="62"/>
    </row>
    <row r="41045">
      <c r="A41045" s="61"/>
      <c r="B41045" s="61"/>
      <c r="C41045" s="61"/>
      <c r="D41045" s="57"/>
      <c r="E41045" s="62"/>
    </row>
    <row r="41046">
      <c r="A41046" s="61"/>
      <c r="B41046" s="61"/>
      <c r="C41046" s="61"/>
      <c r="D41046" s="57"/>
      <c r="E41046" s="62"/>
    </row>
    <row r="41047">
      <c r="A41047" s="61"/>
      <c r="B41047" s="61"/>
      <c r="C41047" s="61"/>
      <c r="D41047" s="57"/>
      <c r="E41047" s="62"/>
    </row>
    <row r="41048">
      <c r="A41048" s="61"/>
      <c r="B41048" s="61"/>
      <c r="C41048" s="61"/>
      <c r="D41048" s="57"/>
      <c r="E41048" s="62"/>
    </row>
    <row r="41049">
      <c r="A41049" s="61"/>
      <c r="B41049" s="61"/>
      <c r="C41049" s="61"/>
      <c r="D41049" s="57"/>
      <c r="E41049" s="62"/>
    </row>
    <row r="41050">
      <c r="A41050" s="61"/>
      <c r="B41050" s="61"/>
      <c r="C41050" s="61"/>
      <c r="D41050" s="57"/>
      <c r="E41050" s="62"/>
    </row>
    <row r="41051">
      <c r="A41051" s="61"/>
      <c r="B41051" s="61"/>
      <c r="C41051" s="61"/>
      <c r="D41051" s="57"/>
      <c r="E41051" s="62"/>
    </row>
    <row r="41052">
      <c r="A41052" s="61"/>
      <c r="B41052" s="61"/>
      <c r="C41052" s="61"/>
      <c r="D41052" s="57"/>
      <c r="E41052" s="62"/>
    </row>
    <row r="41053">
      <c r="A41053" s="61"/>
      <c r="B41053" s="61"/>
      <c r="C41053" s="61"/>
      <c r="D41053" s="57"/>
      <c r="E41053" s="62"/>
    </row>
    <row r="41054">
      <c r="A41054" s="61"/>
      <c r="B41054" s="61"/>
      <c r="C41054" s="61"/>
      <c r="D41054" s="57"/>
      <c r="E41054" s="62"/>
    </row>
    <row r="41055">
      <c r="A41055" s="61"/>
      <c r="B41055" s="61"/>
      <c r="C41055" s="61"/>
      <c r="D41055" s="57"/>
      <c r="E41055" s="62"/>
    </row>
    <row r="41056">
      <c r="A41056" s="61"/>
      <c r="B41056" s="61"/>
      <c r="C41056" s="61"/>
      <c r="D41056" s="57"/>
      <c r="E41056" s="62"/>
    </row>
    <row r="41057">
      <c r="A41057" s="61"/>
      <c r="B41057" s="61"/>
      <c r="C41057" s="61"/>
      <c r="D41057" s="57"/>
      <c r="E41057" s="62"/>
    </row>
    <row r="41058">
      <c r="A41058" s="61"/>
      <c r="B41058" s="61"/>
      <c r="C41058" s="61"/>
      <c r="D41058" s="57"/>
      <c r="E41058" s="62"/>
    </row>
    <row r="41059">
      <c r="A41059" s="61"/>
      <c r="B41059" s="61"/>
      <c r="C41059" s="61"/>
      <c r="D41059" s="57"/>
      <c r="E41059" s="62"/>
    </row>
    <row r="41060">
      <c r="A41060" s="61"/>
      <c r="B41060" s="61"/>
      <c r="C41060" s="61"/>
      <c r="D41060" s="57"/>
      <c r="E41060" s="62"/>
    </row>
    <row r="41061">
      <c r="A41061" s="61"/>
      <c r="B41061" s="61"/>
      <c r="C41061" s="61"/>
      <c r="D41061" s="57"/>
      <c r="E41061" s="62"/>
    </row>
    <row r="41062">
      <c r="A41062" s="61"/>
      <c r="B41062" s="61"/>
      <c r="C41062" s="61"/>
      <c r="D41062" s="57"/>
      <c r="E41062" s="62"/>
    </row>
    <row r="41063">
      <c r="A41063" s="61"/>
      <c r="B41063" s="61"/>
      <c r="C41063" s="61"/>
      <c r="D41063" s="57"/>
      <c r="E41063" s="62"/>
    </row>
    <row r="41064">
      <c r="A41064" s="61"/>
      <c r="B41064" s="61"/>
      <c r="C41064" s="61"/>
      <c r="D41064" s="57"/>
      <c r="E41064" s="62"/>
    </row>
    <row r="41065">
      <c r="A41065" s="61"/>
      <c r="B41065" s="61"/>
      <c r="C41065" s="61"/>
      <c r="D41065" s="57"/>
      <c r="E41065" s="62"/>
    </row>
    <row r="41066">
      <c r="A41066" s="61"/>
      <c r="B41066" s="61"/>
      <c r="C41066" s="61"/>
      <c r="D41066" s="57"/>
      <c r="E41066" s="62"/>
    </row>
    <row r="41067">
      <c r="A41067" s="61"/>
      <c r="B41067" s="61"/>
      <c r="C41067" s="61"/>
      <c r="D41067" s="57"/>
      <c r="E41067" s="62"/>
    </row>
    <row r="41068">
      <c r="A41068" s="61"/>
      <c r="B41068" s="61"/>
      <c r="C41068" s="61"/>
      <c r="D41068" s="57"/>
      <c r="E41068" s="62"/>
    </row>
    <row r="41069">
      <c r="A41069" s="61"/>
      <c r="B41069" s="61"/>
      <c r="C41069" s="61"/>
      <c r="D41069" s="57"/>
      <c r="E41069" s="62"/>
    </row>
    <row r="41070">
      <c r="A41070" s="61"/>
      <c r="B41070" s="61"/>
      <c r="C41070" s="61"/>
      <c r="D41070" s="57"/>
      <c r="E41070" s="62"/>
    </row>
    <row r="41071">
      <c r="A41071" s="61"/>
      <c r="B41071" s="61"/>
      <c r="C41071" s="61"/>
      <c r="D41071" s="57"/>
      <c r="E41071" s="62"/>
    </row>
    <row r="41072">
      <c r="A41072" s="61"/>
      <c r="B41072" s="61"/>
      <c r="C41072" s="61"/>
      <c r="D41072" s="57"/>
      <c r="E41072" s="62"/>
    </row>
    <row r="41073">
      <c r="A41073" s="61"/>
      <c r="B41073" s="61"/>
      <c r="C41073" s="61"/>
      <c r="D41073" s="57"/>
      <c r="E41073" s="62"/>
    </row>
    <row r="41074">
      <c r="A41074" s="61"/>
      <c r="B41074" s="61"/>
      <c r="C41074" s="61"/>
      <c r="D41074" s="57"/>
      <c r="E41074" s="62"/>
    </row>
    <row r="41075">
      <c r="A41075" s="61"/>
      <c r="B41075" s="61"/>
      <c r="C41075" s="61"/>
      <c r="D41075" s="57"/>
      <c r="E41075" s="62"/>
    </row>
    <row r="41076">
      <c r="A41076" s="61"/>
      <c r="B41076" s="61"/>
      <c r="C41076" s="61"/>
      <c r="D41076" s="57"/>
      <c r="E41076" s="62"/>
    </row>
    <row r="41077">
      <c r="A41077" s="61"/>
      <c r="B41077" s="61"/>
      <c r="C41077" s="61"/>
      <c r="D41077" s="57"/>
      <c r="E41077" s="62"/>
    </row>
    <row r="41078">
      <c r="A41078" s="61"/>
      <c r="B41078" s="61"/>
      <c r="C41078" s="61"/>
      <c r="D41078" s="57"/>
      <c r="E41078" s="62"/>
    </row>
    <row r="41079">
      <c r="A41079" s="61"/>
      <c r="B41079" s="61"/>
      <c r="C41079" s="61"/>
      <c r="D41079" s="57"/>
      <c r="E41079" s="62"/>
    </row>
    <row r="41080">
      <c r="A41080" s="61"/>
      <c r="B41080" s="61"/>
      <c r="C41080" s="61"/>
      <c r="D41080" s="57"/>
      <c r="E41080" s="62"/>
    </row>
    <row r="41081">
      <c r="A41081" s="61"/>
      <c r="B41081" s="61"/>
      <c r="C41081" s="61"/>
      <c r="D41081" s="57"/>
      <c r="E41081" s="62"/>
    </row>
    <row r="41082">
      <c r="A41082" s="61"/>
      <c r="B41082" s="61"/>
      <c r="C41082" s="61"/>
      <c r="D41082" s="57"/>
      <c r="E41082" s="62"/>
    </row>
    <row r="41083">
      <c r="A41083" s="61"/>
      <c r="B41083" s="61"/>
      <c r="C41083" s="61"/>
      <c r="D41083" s="57"/>
      <c r="E41083" s="62"/>
    </row>
    <row r="41084">
      <c r="A41084" s="61"/>
      <c r="B41084" s="61"/>
      <c r="C41084" s="61"/>
      <c r="D41084" s="57"/>
      <c r="E41084" s="62"/>
    </row>
    <row r="41085">
      <c r="A41085" s="61"/>
      <c r="B41085" s="61"/>
      <c r="C41085" s="61"/>
      <c r="D41085" s="57"/>
      <c r="E41085" s="62"/>
    </row>
    <row r="41086">
      <c r="A41086" s="61"/>
      <c r="B41086" s="61"/>
      <c r="C41086" s="61"/>
      <c r="D41086" s="57"/>
      <c r="E41086" s="62"/>
    </row>
    <row r="41087">
      <c r="A41087" s="61"/>
      <c r="B41087" s="61"/>
      <c r="C41087" s="61"/>
      <c r="D41087" s="57"/>
      <c r="E41087" s="62"/>
    </row>
    <row r="41088">
      <c r="A41088" s="61"/>
      <c r="B41088" s="61"/>
      <c r="C41088" s="61"/>
      <c r="D41088" s="57"/>
      <c r="E41088" s="62"/>
    </row>
    <row r="41089">
      <c r="A41089" s="61"/>
      <c r="B41089" s="61"/>
      <c r="C41089" s="61"/>
      <c r="D41089" s="57"/>
      <c r="E41089" s="62"/>
    </row>
    <row r="41090">
      <c r="A41090" s="61"/>
      <c r="B41090" s="61"/>
      <c r="C41090" s="61"/>
      <c r="D41090" s="57"/>
      <c r="E41090" s="62"/>
    </row>
    <row r="41091">
      <c r="A41091" s="61"/>
      <c r="B41091" s="61"/>
      <c r="C41091" s="61"/>
      <c r="D41091" s="57"/>
      <c r="E41091" s="62"/>
    </row>
    <row r="41092">
      <c r="A41092" s="61"/>
      <c r="B41092" s="61"/>
      <c r="C41092" s="61"/>
      <c r="D41092" s="57"/>
      <c r="E41092" s="62"/>
    </row>
    <row r="41093">
      <c r="A41093" s="61"/>
      <c r="B41093" s="61"/>
      <c r="C41093" s="61"/>
      <c r="D41093" s="57"/>
      <c r="E41093" s="62"/>
    </row>
    <row r="41094">
      <c r="A41094" s="61"/>
      <c r="B41094" s="61"/>
      <c r="C41094" s="61"/>
      <c r="D41094" s="57"/>
      <c r="E41094" s="62"/>
    </row>
    <row r="41095">
      <c r="A41095" s="61"/>
      <c r="B41095" s="61"/>
      <c r="C41095" s="61"/>
      <c r="D41095" s="57"/>
      <c r="E41095" s="62"/>
    </row>
    <row r="41096">
      <c r="A41096" s="61"/>
      <c r="B41096" s="61"/>
      <c r="C41096" s="61"/>
      <c r="D41096" s="57"/>
      <c r="E41096" s="62"/>
    </row>
    <row r="41097">
      <c r="A41097" s="61"/>
      <c r="B41097" s="61"/>
      <c r="C41097" s="61"/>
      <c r="D41097" s="57"/>
      <c r="E41097" s="62"/>
    </row>
    <row r="41098">
      <c r="A41098" s="61"/>
      <c r="B41098" s="61"/>
      <c r="C41098" s="61"/>
      <c r="D41098" s="57"/>
      <c r="E41098" s="62"/>
    </row>
    <row r="41099">
      <c r="A41099" s="61"/>
      <c r="B41099" s="61"/>
      <c r="C41099" s="61"/>
      <c r="D41099" s="57"/>
      <c r="E41099" s="62"/>
    </row>
    <row r="41100">
      <c r="A41100" s="61"/>
      <c r="B41100" s="61"/>
      <c r="C41100" s="61"/>
      <c r="D41100" s="57"/>
      <c r="E41100" s="62"/>
    </row>
    <row r="41101">
      <c r="A41101" s="61"/>
      <c r="B41101" s="61"/>
      <c r="C41101" s="61"/>
      <c r="D41101" s="57"/>
      <c r="E41101" s="62"/>
    </row>
    <row r="41102">
      <c r="A41102" s="61"/>
      <c r="B41102" s="61"/>
      <c r="C41102" s="61"/>
      <c r="D41102" s="57"/>
      <c r="E41102" s="62"/>
    </row>
    <row r="41103">
      <c r="A41103" s="61"/>
      <c r="B41103" s="61"/>
      <c r="C41103" s="61"/>
      <c r="D41103" s="57"/>
      <c r="E41103" s="62"/>
    </row>
    <row r="41104">
      <c r="A41104" s="61"/>
      <c r="B41104" s="61"/>
      <c r="C41104" s="61"/>
      <c r="D41104" s="57"/>
      <c r="E41104" s="62"/>
    </row>
    <row r="41105">
      <c r="A41105" s="61"/>
      <c r="B41105" s="61"/>
      <c r="C41105" s="61"/>
      <c r="D41105" s="57"/>
      <c r="E41105" s="62"/>
    </row>
    <row r="41106">
      <c r="A41106" s="61"/>
      <c r="B41106" s="61"/>
      <c r="C41106" s="61"/>
      <c r="D41106" s="57"/>
      <c r="E41106" s="62"/>
    </row>
    <row r="41107">
      <c r="A41107" s="61"/>
      <c r="B41107" s="61"/>
      <c r="C41107" s="61"/>
      <c r="D41107" s="57"/>
      <c r="E41107" s="62"/>
    </row>
    <row r="41108">
      <c r="A41108" s="61"/>
      <c r="B41108" s="61"/>
      <c r="C41108" s="61"/>
      <c r="D41108" s="57"/>
      <c r="E41108" s="62"/>
    </row>
    <row r="41109">
      <c r="A41109" s="61"/>
      <c r="B41109" s="61"/>
      <c r="C41109" s="61"/>
      <c r="D41109" s="57"/>
      <c r="E41109" s="62"/>
    </row>
    <row r="41110">
      <c r="A41110" s="61"/>
      <c r="B41110" s="61"/>
      <c r="C41110" s="61"/>
      <c r="D41110" s="57"/>
      <c r="E41110" s="62"/>
    </row>
    <row r="41111">
      <c r="A41111" s="61"/>
      <c r="B41111" s="61"/>
      <c r="C41111" s="61"/>
      <c r="D41111" s="57"/>
      <c r="E41111" s="62"/>
    </row>
    <row r="41112">
      <c r="A41112" s="61"/>
      <c r="B41112" s="61"/>
      <c r="C41112" s="61"/>
      <c r="D41112" s="57"/>
      <c r="E41112" s="62"/>
    </row>
    <row r="41113">
      <c r="A41113" s="61"/>
      <c r="B41113" s="61"/>
      <c r="C41113" s="61"/>
      <c r="D41113" s="57"/>
      <c r="E41113" s="62"/>
    </row>
    <row r="41114">
      <c r="A41114" s="61"/>
      <c r="B41114" s="61"/>
      <c r="C41114" s="61"/>
      <c r="D41114" s="57"/>
      <c r="E41114" s="62"/>
    </row>
    <row r="41115">
      <c r="A41115" s="61"/>
      <c r="B41115" s="61"/>
      <c r="C41115" s="61"/>
      <c r="D41115" s="57"/>
      <c r="E41115" s="62"/>
    </row>
    <row r="41116">
      <c r="A41116" s="61"/>
      <c r="B41116" s="61"/>
      <c r="C41116" s="61"/>
      <c r="D41116" s="57"/>
      <c r="E41116" s="62"/>
    </row>
    <row r="41117">
      <c r="A41117" s="61"/>
      <c r="B41117" s="61"/>
      <c r="C41117" s="61"/>
      <c r="D41117" s="57"/>
      <c r="E41117" s="62"/>
    </row>
    <row r="41118">
      <c r="A41118" s="61"/>
      <c r="B41118" s="61"/>
      <c r="C41118" s="61"/>
      <c r="D41118" s="57"/>
      <c r="E41118" s="62"/>
    </row>
    <row r="41119">
      <c r="A41119" s="61"/>
      <c r="B41119" s="61"/>
      <c r="C41119" s="61"/>
      <c r="D41119" s="57"/>
      <c r="E41119" s="62"/>
    </row>
    <row r="41120">
      <c r="A41120" s="61"/>
      <c r="B41120" s="61"/>
      <c r="C41120" s="61"/>
      <c r="D41120" s="57"/>
      <c r="E41120" s="62"/>
    </row>
    <row r="41121">
      <c r="A41121" s="61"/>
      <c r="B41121" s="61"/>
      <c r="C41121" s="61"/>
      <c r="D41121" s="57"/>
      <c r="E41121" s="62"/>
    </row>
    <row r="41122">
      <c r="A41122" s="61"/>
      <c r="B41122" s="61"/>
      <c r="C41122" s="61"/>
      <c r="D41122" s="57"/>
      <c r="E41122" s="62"/>
    </row>
    <row r="41123">
      <c r="A41123" s="61"/>
      <c r="B41123" s="61"/>
      <c r="C41123" s="61"/>
      <c r="D41123" s="57"/>
      <c r="E41123" s="62"/>
    </row>
    <row r="41124">
      <c r="A41124" s="61"/>
      <c r="B41124" s="61"/>
      <c r="C41124" s="61"/>
      <c r="D41124" s="57"/>
      <c r="E41124" s="62"/>
    </row>
    <row r="41125">
      <c r="A41125" s="61"/>
      <c r="B41125" s="61"/>
      <c r="C41125" s="61"/>
      <c r="D41125" s="57"/>
      <c r="E41125" s="62"/>
    </row>
    <row r="41126">
      <c r="A41126" s="61"/>
      <c r="B41126" s="61"/>
      <c r="C41126" s="61"/>
      <c r="D41126" s="57"/>
      <c r="E41126" s="62"/>
    </row>
    <row r="41127">
      <c r="A41127" s="61"/>
      <c r="B41127" s="61"/>
      <c r="C41127" s="61"/>
      <c r="D41127" s="57"/>
      <c r="E41127" s="62"/>
    </row>
    <row r="41128">
      <c r="A41128" s="61"/>
      <c r="B41128" s="61"/>
      <c r="C41128" s="61"/>
      <c r="D41128" s="57"/>
      <c r="E41128" s="62"/>
    </row>
    <row r="41129">
      <c r="A41129" s="61"/>
      <c r="B41129" s="61"/>
      <c r="C41129" s="61"/>
      <c r="D41129" s="57"/>
      <c r="E41129" s="62"/>
    </row>
    <row r="41130">
      <c r="A41130" s="61"/>
      <c r="B41130" s="61"/>
      <c r="C41130" s="61"/>
      <c r="D41130" s="57"/>
      <c r="E41130" s="62"/>
    </row>
    <row r="41131">
      <c r="A41131" s="61"/>
      <c r="B41131" s="61"/>
      <c r="C41131" s="61"/>
      <c r="D41131" s="57"/>
      <c r="E41131" s="62"/>
    </row>
    <row r="41132">
      <c r="A41132" s="61"/>
      <c r="B41132" s="61"/>
      <c r="C41132" s="61"/>
      <c r="D41132" s="57"/>
      <c r="E41132" s="62"/>
    </row>
    <row r="41133">
      <c r="A41133" s="61"/>
      <c r="B41133" s="61"/>
      <c r="C41133" s="61"/>
      <c r="D41133" s="57"/>
      <c r="E41133" s="62"/>
    </row>
    <row r="41134">
      <c r="A41134" s="61"/>
      <c r="B41134" s="61"/>
      <c r="C41134" s="61"/>
      <c r="D41134" s="57"/>
      <c r="E41134" s="62"/>
    </row>
    <row r="41135">
      <c r="A41135" s="61"/>
      <c r="B41135" s="61"/>
      <c r="C41135" s="61"/>
      <c r="D41135" s="57"/>
      <c r="E41135" s="62"/>
    </row>
    <row r="41136">
      <c r="A41136" s="61"/>
      <c r="B41136" s="61"/>
      <c r="C41136" s="61"/>
      <c r="D41136" s="57"/>
      <c r="E41136" s="62"/>
    </row>
    <row r="41137">
      <c r="A41137" s="61"/>
      <c r="B41137" s="61"/>
      <c r="C41137" s="61"/>
      <c r="D41137" s="57"/>
      <c r="E41137" s="62"/>
    </row>
    <row r="41138">
      <c r="A41138" s="61"/>
      <c r="B41138" s="61"/>
      <c r="C41138" s="61"/>
      <c r="D41138" s="57"/>
      <c r="E41138" s="62"/>
    </row>
    <row r="41139">
      <c r="A41139" s="61"/>
      <c r="B41139" s="61"/>
      <c r="C41139" s="61"/>
      <c r="D41139" s="57"/>
      <c r="E41139" s="62"/>
    </row>
    <row r="41140">
      <c r="A41140" s="61"/>
      <c r="B41140" s="61"/>
      <c r="C41140" s="61"/>
      <c r="D41140" s="57"/>
      <c r="E41140" s="62"/>
    </row>
    <row r="41141">
      <c r="A41141" s="61"/>
      <c r="B41141" s="61"/>
      <c r="C41141" s="61"/>
      <c r="D41141" s="57"/>
      <c r="E41141" s="62"/>
    </row>
    <row r="41142">
      <c r="A41142" s="61"/>
      <c r="B41142" s="61"/>
      <c r="C41142" s="61"/>
      <c r="D41142" s="57"/>
      <c r="E41142" s="62"/>
    </row>
    <row r="41143">
      <c r="A41143" s="61"/>
      <c r="B41143" s="61"/>
      <c r="C41143" s="61"/>
      <c r="D41143" s="57"/>
      <c r="E41143" s="62"/>
    </row>
    <row r="41144">
      <c r="A41144" s="61"/>
      <c r="B41144" s="61"/>
      <c r="C41144" s="61"/>
      <c r="D41144" s="57"/>
      <c r="E41144" s="62"/>
    </row>
    <row r="41145">
      <c r="A41145" s="61"/>
      <c r="B41145" s="61"/>
      <c r="C41145" s="61"/>
      <c r="D41145" s="57"/>
      <c r="E41145" s="62"/>
    </row>
    <row r="41146">
      <c r="A41146" s="61"/>
      <c r="B41146" s="61"/>
      <c r="C41146" s="61"/>
      <c r="D41146" s="57"/>
      <c r="E41146" s="62"/>
    </row>
    <row r="41147">
      <c r="A41147" s="61"/>
      <c r="B41147" s="61"/>
      <c r="C41147" s="61"/>
      <c r="D41147" s="57"/>
      <c r="E41147" s="62"/>
    </row>
    <row r="41148">
      <c r="A41148" s="61"/>
      <c r="B41148" s="61"/>
      <c r="C41148" s="61"/>
      <c r="D41148" s="57"/>
      <c r="E41148" s="62"/>
    </row>
    <row r="41149">
      <c r="A41149" s="61"/>
      <c r="B41149" s="61"/>
      <c r="C41149" s="61"/>
      <c r="D41149" s="57"/>
      <c r="E41149" s="62"/>
    </row>
    <row r="41150">
      <c r="A41150" s="61"/>
      <c r="B41150" s="61"/>
      <c r="C41150" s="61"/>
      <c r="D41150" s="57"/>
      <c r="E41150" s="62"/>
    </row>
    <row r="41151">
      <c r="A41151" s="61"/>
      <c r="B41151" s="61"/>
      <c r="C41151" s="61"/>
      <c r="D41151" s="57"/>
      <c r="E41151" s="62"/>
    </row>
    <row r="41152">
      <c r="A41152" s="61"/>
      <c r="B41152" s="61"/>
      <c r="C41152" s="61"/>
      <c r="D41152" s="57"/>
      <c r="E41152" s="62"/>
    </row>
    <row r="41153">
      <c r="A41153" s="61"/>
      <c r="B41153" s="61"/>
      <c r="C41153" s="61"/>
      <c r="D41153" s="57"/>
      <c r="E41153" s="62"/>
    </row>
    <row r="41154">
      <c r="A41154" s="61"/>
      <c r="B41154" s="61"/>
      <c r="C41154" s="61"/>
      <c r="D41154" s="57"/>
      <c r="E41154" s="62"/>
    </row>
    <row r="41155">
      <c r="A41155" s="61"/>
      <c r="B41155" s="61"/>
      <c r="C41155" s="61"/>
      <c r="D41155" s="57"/>
      <c r="E41155" s="62"/>
    </row>
    <row r="41156">
      <c r="A41156" s="61"/>
      <c r="B41156" s="61"/>
      <c r="C41156" s="61"/>
      <c r="D41156" s="57"/>
      <c r="E41156" s="62"/>
    </row>
    <row r="41157">
      <c r="A41157" s="61"/>
      <c r="B41157" s="61"/>
      <c r="C41157" s="61"/>
      <c r="D41157" s="57"/>
      <c r="E41157" s="62"/>
    </row>
    <row r="41158">
      <c r="A41158" s="61"/>
      <c r="B41158" s="61"/>
      <c r="C41158" s="61"/>
      <c r="D41158" s="57"/>
      <c r="E41158" s="62"/>
    </row>
    <row r="41159">
      <c r="A41159" s="61"/>
      <c r="B41159" s="61"/>
      <c r="C41159" s="61"/>
      <c r="D41159" s="57"/>
      <c r="E41159" s="62"/>
    </row>
    <row r="41160">
      <c r="A41160" s="61"/>
      <c r="B41160" s="61"/>
      <c r="C41160" s="61"/>
      <c r="D41160" s="57"/>
      <c r="E41160" s="62"/>
    </row>
    <row r="41161">
      <c r="A41161" s="61"/>
      <c r="B41161" s="61"/>
      <c r="C41161" s="61"/>
      <c r="D41161" s="57"/>
      <c r="E41161" s="62"/>
    </row>
    <row r="41162">
      <c r="A41162" s="61"/>
      <c r="B41162" s="61"/>
      <c r="C41162" s="61"/>
      <c r="D41162" s="57"/>
      <c r="E41162" s="62"/>
    </row>
    <row r="41163">
      <c r="A41163" s="61"/>
      <c r="B41163" s="61"/>
      <c r="C41163" s="61"/>
      <c r="D41163" s="57"/>
      <c r="E41163" s="62"/>
    </row>
    <row r="41164">
      <c r="A41164" s="61"/>
      <c r="B41164" s="61"/>
      <c r="C41164" s="61"/>
      <c r="D41164" s="57"/>
      <c r="E41164" s="62"/>
    </row>
    <row r="41165">
      <c r="A41165" s="61"/>
      <c r="B41165" s="61"/>
      <c r="C41165" s="61"/>
      <c r="D41165" s="57"/>
      <c r="E41165" s="62"/>
    </row>
    <row r="41166">
      <c r="A41166" s="61"/>
      <c r="B41166" s="61"/>
      <c r="C41166" s="61"/>
      <c r="D41166" s="57"/>
      <c r="E41166" s="62"/>
    </row>
    <row r="41167">
      <c r="A41167" s="61"/>
      <c r="B41167" s="61"/>
      <c r="C41167" s="61"/>
      <c r="D41167" s="57"/>
      <c r="E41167" s="62"/>
    </row>
    <row r="41168">
      <c r="A41168" s="61"/>
      <c r="B41168" s="61"/>
      <c r="C41168" s="61"/>
      <c r="D41168" s="57"/>
      <c r="E41168" s="62"/>
    </row>
    <row r="41169">
      <c r="A41169" s="61"/>
      <c r="B41169" s="61"/>
      <c r="C41169" s="61"/>
      <c r="D41169" s="57"/>
      <c r="E41169" s="62"/>
    </row>
    <row r="41170">
      <c r="A41170" s="61"/>
      <c r="B41170" s="61"/>
      <c r="C41170" s="61"/>
      <c r="D41170" s="57"/>
      <c r="E41170" s="62"/>
    </row>
    <row r="41171">
      <c r="A41171" s="61"/>
      <c r="B41171" s="61"/>
      <c r="C41171" s="61"/>
      <c r="D41171" s="57"/>
      <c r="E41171" s="62"/>
    </row>
    <row r="41172">
      <c r="A41172" s="61"/>
      <c r="B41172" s="61"/>
      <c r="C41172" s="61"/>
      <c r="D41172" s="57"/>
      <c r="E41172" s="62"/>
    </row>
    <row r="41173">
      <c r="A41173" s="61"/>
      <c r="B41173" s="61"/>
      <c r="C41173" s="61"/>
      <c r="D41173" s="57"/>
      <c r="E41173" s="62"/>
    </row>
    <row r="41174">
      <c r="A41174" s="61"/>
      <c r="B41174" s="61"/>
      <c r="C41174" s="61"/>
      <c r="D41174" s="57"/>
      <c r="E41174" s="62"/>
    </row>
    <row r="41175">
      <c r="A41175" s="61"/>
      <c r="B41175" s="61"/>
      <c r="C41175" s="61"/>
      <c r="D41175" s="57"/>
      <c r="E41175" s="62"/>
    </row>
    <row r="41176">
      <c r="A41176" s="61"/>
      <c r="B41176" s="61"/>
      <c r="C41176" s="61"/>
      <c r="D41176" s="57"/>
      <c r="E41176" s="62"/>
    </row>
    <row r="41177">
      <c r="A41177" s="61"/>
      <c r="B41177" s="61"/>
      <c r="C41177" s="61"/>
      <c r="D41177" s="57"/>
      <c r="E41177" s="62"/>
    </row>
    <row r="41178">
      <c r="A41178" s="61"/>
      <c r="B41178" s="61"/>
      <c r="C41178" s="61"/>
      <c r="D41178" s="57"/>
      <c r="E41178" s="62"/>
    </row>
    <row r="41179">
      <c r="A41179" s="61"/>
      <c r="B41179" s="61"/>
      <c r="C41179" s="61"/>
      <c r="D41179" s="57"/>
      <c r="E41179" s="62"/>
    </row>
    <row r="41180">
      <c r="A41180" s="61"/>
      <c r="B41180" s="61"/>
      <c r="C41180" s="61"/>
      <c r="D41180" s="57"/>
      <c r="E41180" s="62"/>
    </row>
    <row r="41181">
      <c r="A41181" s="61"/>
      <c r="B41181" s="61"/>
      <c r="C41181" s="61"/>
      <c r="D41181" s="57"/>
      <c r="E41181" s="62"/>
    </row>
    <row r="41182">
      <c r="A41182" s="61"/>
      <c r="B41182" s="61"/>
      <c r="C41182" s="61"/>
      <c r="D41182" s="57"/>
      <c r="E41182" s="62"/>
    </row>
    <row r="41183">
      <c r="A41183" s="61"/>
      <c r="B41183" s="61"/>
      <c r="C41183" s="61"/>
      <c r="D41183" s="57"/>
      <c r="E41183" s="62"/>
    </row>
    <row r="41184">
      <c r="A41184" s="61"/>
      <c r="B41184" s="61"/>
      <c r="C41184" s="61"/>
      <c r="D41184" s="57"/>
      <c r="E41184" s="62"/>
    </row>
    <row r="41185">
      <c r="A41185" s="61"/>
      <c r="B41185" s="61"/>
      <c r="C41185" s="61"/>
      <c r="D41185" s="57"/>
      <c r="E41185" s="62"/>
    </row>
    <row r="41186">
      <c r="A41186" s="61"/>
      <c r="B41186" s="61"/>
      <c r="C41186" s="61"/>
      <c r="D41186" s="57"/>
      <c r="E41186" s="62"/>
    </row>
    <row r="41187">
      <c r="A41187" s="61"/>
      <c r="B41187" s="61"/>
      <c r="C41187" s="61"/>
      <c r="D41187" s="57"/>
      <c r="E41187" s="62"/>
    </row>
    <row r="41188">
      <c r="A41188" s="61"/>
      <c r="B41188" s="61"/>
      <c r="C41188" s="61"/>
      <c r="D41188" s="57"/>
      <c r="E41188" s="62"/>
    </row>
    <row r="41189">
      <c r="A41189" s="61"/>
      <c r="B41189" s="61"/>
      <c r="C41189" s="61"/>
      <c r="D41189" s="57"/>
      <c r="E41189" s="62"/>
    </row>
    <row r="41190">
      <c r="A41190" s="61"/>
      <c r="B41190" s="61"/>
      <c r="C41190" s="61"/>
      <c r="D41190" s="57"/>
      <c r="E41190" s="62"/>
    </row>
    <row r="41191">
      <c r="A41191" s="61"/>
      <c r="B41191" s="61"/>
      <c r="C41191" s="61"/>
      <c r="D41191" s="57"/>
      <c r="E41191" s="62"/>
    </row>
    <row r="41192">
      <c r="A41192" s="61"/>
      <c r="B41192" s="61"/>
      <c r="C41192" s="61"/>
      <c r="D41192" s="57"/>
      <c r="E41192" s="62"/>
    </row>
    <row r="41193">
      <c r="A41193" s="61"/>
      <c r="B41193" s="61"/>
      <c r="C41193" s="61"/>
      <c r="D41193" s="57"/>
      <c r="E41193" s="62"/>
    </row>
    <row r="41194">
      <c r="A41194" s="61"/>
      <c r="B41194" s="61"/>
      <c r="C41194" s="61"/>
      <c r="D41194" s="57"/>
      <c r="E41194" s="62"/>
    </row>
    <row r="41195">
      <c r="A41195" s="61"/>
      <c r="B41195" s="61"/>
      <c r="C41195" s="61"/>
      <c r="D41195" s="57"/>
      <c r="E41195" s="62"/>
    </row>
    <row r="41196">
      <c r="A41196" s="61"/>
      <c r="B41196" s="61"/>
      <c r="C41196" s="61"/>
      <c r="D41196" s="57"/>
      <c r="E41196" s="62"/>
    </row>
    <row r="41197">
      <c r="A41197" s="61"/>
      <c r="B41197" s="61"/>
      <c r="C41197" s="61"/>
      <c r="D41197" s="57"/>
      <c r="E41197" s="62"/>
    </row>
    <row r="41198">
      <c r="A41198" s="61"/>
      <c r="B41198" s="61"/>
      <c r="C41198" s="61"/>
      <c r="D41198" s="57"/>
      <c r="E41198" s="62"/>
    </row>
    <row r="41199">
      <c r="A41199" s="61"/>
      <c r="B41199" s="61"/>
      <c r="C41199" s="61"/>
      <c r="D41199" s="57"/>
      <c r="E41199" s="62"/>
    </row>
    <row r="41200">
      <c r="A41200" s="61"/>
      <c r="B41200" s="61"/>
      <c r="C41200" s="61"/>
      <c r="D41200" s="57"/>
      <c r="E41200" s="62"/>
    </row>
    <row r="41201">
      <c r="A41201" s="61"/>
      <c r="B41201" s="61"/>
      <c r="C41201" s="61"/>
      <c r="D41201" s="57"/>
      <c r="E41201" s="62"/>
    </row>
    <row r="41202">
      <c r="A41202" s="61"/>
      <c r="B41202" s="61"/>
      <c r="C41202" s="61"/>
      <c r="D41202" s="57"/>
      <c r="E41202" s="62"/>
    </row>
    <row r="41203">
      <c r="A41203" s="61"/>
      <c r="B41203" s="61"/>
      <c r="C41203" s="61"/>
      <c r="D41203" s="57"/>
      <c r="E41203" s="62"/>
    </row>
    <row r="41204">
      <c r="A41204" s="61"/>
      <c r="B41204" s="61"/>
      <c r="C41204" s="61"/>
      <c r="D41204" s="57"/>
      <c r="E41204" s="62"/>
    </row>
    <row r="41205">
      <c r="A41205" s="61"/>
      <c r="B41205" s="61"/>
      <c r="C41205" s="61"/>
      <c r="D41205" s="57"/>
      <c r="E41205" s="62"/>
    </row>
    <row r="41206">
      <c r="A41206" s="61"/>
      <c r="B41206" s="61"/>
      <c r="C41206" s="61"/>
      <c r="D41206" s="57"/>
      <c r="E41206" s="62"/>
    </row>
    <row r="41207">
      <c r="A41207" s="61"/>
      <c r="B41207" s="61"/>
      <c r="C41207" s="61"/>
      <c r="D41207" s="57"/>
      <c r="E41207" s="62"/>
    </row>
    <row r="41208">
      <c r="A41208" s="61"/>
      <c r="B41208" s="61"/>
      <c r="C41208" s="61"/>
      <c r="D41208" s="57"/>
      <c r="E41208" s="62"/>
    </row>
    <row r="41209">
      <c r="A41209" s="61"/>
      <c r="B41209" s="61"/>
      <c r="C41209" s="61"/>
      <c r="D41209" s="57"/>
      <c r="E41209" s="62"/>
    </row>
    <row r="41210">
      <c r="A41210" s="61"/>
      <c r="B41210" s="61"/>
      <c r="C41210" s="61"/>
      <c r="D41210" s="57"/>
      <c r="E41210" s="62"/>
    </row>
    <row r="41211">
      <c r="A41211" s="61"/>
      <c r="B41211" s="61"/>
      <c r="C41211" s="61"/>
      <c r="D41211" s="57"/>
      <c r="E41211" s="62"/>
    </row>
    <row r="41212">
      <c r="A41212" s="61"/>
      <c r="B41212" s="61"/>
      <c r="C41212" s="61"/>
      <c r="D41212" s="57"/>
      <c r="E41212" s="62"/>
    </row>
    <row r="41213">
      <c r="A41213" s="61"/>
      <c r="B41213" s="61"/>
      <c r="C41213" s="61"/>
      <c r="D41213" s="57"/>
      <c r="E41213" s="62"/>
    </row>
    <row r="41214">
      <c r="A41214" s="61"/>
      <c r="B41214" s="61"/>
      <c r="C41214" s="61"/>
      <c r="D41214" s="57"/>
      <c r="E41214" s="62"/>
    </row>
    <row r="41215">
      <c r="A41215" s="61"/>
      <c r="B41215" s="61"/>
      <c r="C41215" s="61"/>
      <c r="D41215" s="57"/>
      <c r="E41215" s="62"/>
    </row>
    <row r="41216">
      <c r="A41216" s="61"/>
      <c r="B41216" s="61"/>
      <c r="C41216" s="61"/>
      <c r="D41216" s="57"/>
      <c r="E41216" s="62"/>
    </row>
    <row r="41217">
      <c r="A41217" s="61"/>
      <c r="B41217" s="61"/>
      <c r="C41217" s="61"/>
      <c r="D41217" s="57"/>
      <c r="E41217" s="62"/>
    </row>
    <row r="41218">
      <c r="A41218" s="61"/>
      <c r="B41218" s="61"/>
      <c r="C41218" s="61"/>
      <c r="D41218" s="57"/>
      <c r="E41218" s="62"/>
    </row>
    <row r="41219">
      <c r="A41219" s="61"/>
      <c r="B41219" s="61"/>
      <c r="C41219" s="61"/>
      <c r="D41219" s="57"/>
      <c r="E41219" s="62"/>
    </row>
    <row r="41220">
      <c r="A41220" s="61"/>
      <c r="B41220" s="61"/>
      <c r="C41220" s="61"/>
      <c r="D41220" s="57"/>
      <c r="E41220" s="62"/>
    </row>
    <row r="41221">
      <c r="A41221" s="61"/>
      <c r="B41221" s="61"/>
      <c r="C41221" s="61"/>
      <c r="D41221" s="57"/>
      <c r="E41221" s="62"/>
    </row>
    <row r="41222">
      <c r="A41222" s="61"/>
      <c r="B41222" s="61"/>
      <c r="C41222" s="61"/>
      <c r="D41222" s="57"/>
      <c r="E41222" s="62"/>
    </row>
    <row r="41223">
      <c r="A41223" s="61"/>
      <c r="B41223" s="61"/>
      <c r="C41223" s="61"/>
      <c r="D41223" s="57"/>
      <c r="E41223" s="62"/>
    </row>
    <row r="41224">
      <c r="A41224" s="61"/>
      <c r="B41224" s="61"/>
      <c r="C41224" s="61"/>
      <c r="D41224" s="57"/>
      <c r="E41224" s="62"/>
    </row>
    <row r="41225">
      <c r="A41225" s="61"/>
      <c r="B41225" s="61"/>
      <c r="C41225" s="61"/>
      <c r="D41225" s="57"/>
      <c r="E41225" s="62"/>
    </row>
    <row r="41226">
      <c r="A41226" s="61"/>
      <c r="B41226" s="61"/>
      <c r="C41226" s="61"/>
      <c r="D41226" s="57"/>
      <c r="E41226" s="62"/>
    </row>
    <row r="41227">
      <c r="A41227" s="61"/>
      <c r="B41227" s="61"/>
      <c r="C41227" s="61"/>
      <c r="D41227" s="57"/>
      <c r="E41227" s="62"/>
    </row>
    <row r="41228">
      <c r="A41228" s="61"/>
      <c r="B41228" s="61"/>
      <c r="C41228" s="61"/>
      <c r="D41228" s="57"/>
      <c r="E41228" s="62"/>
    </row>
    <row r="41229">
      <c r="A41229" s="61"/>
      <c r="B41229" s="61"/>
      <c r="C41229" s="61"/>
      <c r="D41229" s="57"/>
      <c r="E41229" s="62"/>
    </row>
    <row r="41230">
      <c r="A41230" s="61"/>
      <c r="B41230" s="61"/>
      <c r="C41230" s="61"/>
      <c r="D41230" s="57"/>
      <c r="E41230" s="62"/>
    </row>
    <row r="41231">
      <c r="A41231" s="61"/>
      <c r="B41231" s="61"/>
      <c r="C41231" s="61"/>
      <c r="D41231" s="57"/>
      <c r="E41231" s="62"/>
    </row>
    <row r="41232">
      <c r="A41232" s="61"/>
      <c r="B41232" s="61"/>
      <c r="C41232" s="61"/>
      <c r="D41232" s="57"/>
      <c r="E41232" s="62"/>
    </row>
    <row r="41233">
      <c r="A41233" s="61"/>
      <c r="B41233" s="61"/>
      <c r="C41233" s="61"/>
      <c r="D41233" s="57"/>
      <c r="E41233" s="62"/>
    </row>
    <row r="41234">
      <c r="A41234" s="61"/>
      <c r="B41234" s="61"/>
      <c r="C41234" s="61"/>
      <c r="D41234" s="57"/>
      <c r="E41234" s="62"/>
    </row>
    <row r="41235">
      <c r="A41235" s="61"/>
      <c r="B41235" s="61"/>
      <c r="C41235" s="61"/>
      <c r="D41235" s="57"/>
      <c r="E41235" s="62"/>
    </row>
    <row r="41236">
      <c r="A41236" s="61"/>
      <c r="B41236" s="61"/>
      <c r="C41236" s="61"/>
      <c r="D41236" s="57"/>
      <c r="E41236" s="62"/>
    </row>
    <row r="41237">
      <c r="A41237" s="61"/>
      <c r="B41237" s="61"/>
      <c r="C41237" s="61"/>
      <c r="D41237" s="57"/>
      <c r="E41237" s="62"/>
    </row>
    <row r="41238">
      <c r="A41238" s="61"/>
      <c r="B41238" s="61"/>
      <c r="C41238" s="61"/>
      <c r="D41238" s="57"/>
      <c r="E41238" s="62"/>
    </row>
    <row r="41239">
      <c r="A41239" s="61"/>
      <c r="B41239" s="61"/>
      <c r="C41239" s="61"/>
      <c r="D41239" s="57"/>
      <c r="E41239" s="62"/>
    </row>
    <row r="41240">
      <c r="A41240" s="61"/>
      <c r="B41240" s="61"/>
      <c r="C41240" s="61"/>
      <c r="D41240" s="57"/>
      <c r="E41240" s="62"/>
    </row>
    <row r="41241">
      <c r="A41241" s="61"/>
      <c r="B41241" s="61"/>
      <c r="C41241" s="61"/>
      <c r="D41241" s="57"/>
      <c r="E41241" s="62"/>
    </row>
    <row r="41242">
      <c r="A41242" s="61"/>
      <c r="B41242" s="61"/>
      <c r="C41242" s="61"/>
      <c r="D41242" s="57"/>
      <c r="E41242" s="62"/>
    </row>
    <row r="41243">
      <c r="A41243" s="61"/>
      <c r="B41243" s="61"/>
      <c r="C41243" s="61"/>
      <c r="D41243" s="57"/>
      <c r="E41243" s="62"/>
    </row>
    <row r="41244">
      <c r="A41244" s="61"/>
      <c r="B41244" s="61"/>
      <c r="C41244" s="61"/>
      <c r="D41244" s="57"/>
      <c r="E41244" s="62"/>
    </row>
    <row r="41245">
      <c r="A41245" s="61"/>
      <c r="B41245" s="61"/>
      <c r="C41245" s="61"/>
      <c r="D41245" s="57"/>
      <c r="E41245" s="62"/>
    </row>
    <row r="41246">
      <c r="A41246" s="61"/>
      <c r="B41246" s="61"/>
      <c r="C41246" s="61"/>
      <c r="D41246" s="57"/>
      <c r="E41246" s="62"/>
    </row>
    <row r="41247">
      <c r="A41247" s="61"/>
      <c r="B41247" s="61"/>
      <c r="C41247" s="61"/>
      <c r="D41247" s="57"/>
      <c r="E41247" s="62"/>
    </row>
    <row r="41248">
      <c r="A41248" s="61"/>
      <c r="B41248" s="61"/>
      <c r="C41248" s="61"/>
      <c r="D41248" s="57"/>
      <c r="E41248" s="62"/>
    </row>
    <row r="41249">
      <c r="A41249" s="61"/>
      <c r="B41249" s="61"/>
      <c r="C41249" s="61"/>
      <c r="D41249" s="57"/>
      <c r="E41249" s="62"/>
    </row>
    <row r="41250">
      <c r="A41250" s="61"/>
      <c r="B41250" s="61"/>
      <c r="C41250" s="61"/>
      <c r="D41250" s="57"/>
      <c r="E41250" s="62"/>
    </row>
    <row r="41251">
      <c r="A41251" s="61"/>
      <c r="B41251" s="61"/>
      <c r="C41251" s="61"/>
      <c r="D41251" s="57"/>
      <c r="E41251" s="62"/>
    </row>
    <row r="41252">
      <c r="A41252" s="61"/>
      <c r="B41252" s="61"/>
      <c r="C41252" s="61"/>
      <c r="D41252" s="57"/>
      <c r="E41252" s="62"/>
    </row>
    <row r="41253">
      <c r="A41253" s="61"/>
      <c r="B41253" s="61"/>
      <c r="C41253" s="61"/>
      <c r="D41253" s="57"/>
      <c r="E41253" s="62"/>
    </row>
    <row r="41254">
      <c r="A41254" s="61"/>
      <c r="B41254" s="61"/>
      <c r="C41254" s="61"/>
      <c r="D41254" s="57"/>
      <c r="E41254" s="62"/>
    </row>
    <row r="41255">
      <c r="A41255" s="61"/>
      <c r="B41255" s="61"/>
      <c r="C41255" s="61"/>
      <c r="D41255" s="57"/>
      <c r="E41255" s="62"/>
    </row>
    <row r="41256">
      <c r="A41256" s="61"/>
      <c r="B41256" s="61"/>
      <c r="C41256" s="61"/>
      <c r="D41256" s="57"/>
      <c r="E41256" s="62"/>
    </row>
    <row r="41257">
      <c r="A41257" s="61"/>
      <c r="B41257" s="61"/>
      <c r="C41257" s="61"/>
      <c r="D41257" s="57"/>
      <c r="E41257" s="62"/>
    </row>
    <row r="41258">
      <c r="A41258" s="61"/>
      <c r="B41258" s="61"/>
      <c r="C41258" s="61"/>
      <c r="D41258" s="57"/>
      <c r="E41258" s="62"/>
    </row>
    <row r="41259">
      <c r="A41259" s="61"/>
      <c r="B41259" s="61"/>
      <c r="C41259" s="61"/>
      <c r="D41259" s="57"/>
      <c r="E41259" s="62"/>
    </row>
    <row r="41260">
      <c r="A41260" s="61"/>
      <c r="B41260" s="61"/>
      <c r="C41260" s="61"/>
      <c r="D41260" s="57"/>
      <c r="E41260" s="62"/>
    </row>
    <row r="41261">
      <c r="A41261" s="61"/>
      <c r="B41261" s="61"/>
      <c r="C41261" s="61"/>
      <c r="D41261" s="57"/>
      <c r="E41261" s="62"/>
    </row>
    <row r="41262">
      <c r="A41262" s="61"/>
      <c r="B41262" s="61"/>
      <c r="C41262" s="61"/>
      <c r="D41262" s="57"/>
      <c r="E41262" s="62"/>
    </row>
    <row r="41263">
      <c r="A41263" s="61"/>
      <c r="B41263" s="61"/>
      <c r="C41263" s="61"/>
      <c r="D41263" s="57"/>
      <c r="E41263" s="62"/>
    </row>
    <row r="41264">
      <c r="A41264" s="61"/>
      <c r="B41264" s="61"/>
      <c r="C41264" s="61"/>
      <c r="D41264" s="57"/>
      <c r="E41264" s="62"/>
    </row>
    <row r="41265">
      <c r="A41265" s="61"/>
      <c r="B41265" s="61"/>
      <c r="C41265" s="61"/>
      <c r="D41265" s="57"/>
      <c r="E41265" s="62"/>
    </row>
    <row r="41266">
      <c r="A41266" s="61"/>
      <c r="B41266" s="61"/>
      <c r="C41266" s="61"/>
      <c r="D41266" s="57"/>
      <c r="E41266" s="62"/>
    </row>
    <row r="41267">
      <c r="A41267" s="61"/>
      <c r="B41267" s="61"/>
      <c r="C41267" s="61"/>
      <c r="D41267" s="57"/>
      <c r="E41267" s="62"/>
    </row>
    <row r="41268">
      <c r="A41268" s="61"/>
      <c r="B41268" s="61"/>
      <c r="C41268" s="61"/>
      <c r="D41268" s="57"/>
      <c r="E41268" s="62"/>
    </row>
    <row r="41269">
      <c r="A41269" s="61"/>
      <c r="B41269" s="61"/>
      <c r="C41269" s="61"/>
      <c r="D41269" s="57"/>
      <c r="E41269" s="62"/>
    </row>
    <row r="41270">
      <c r="A41270" s="61"/>
      <c r="B41270" s="61"/>
      <c r="C41270" s="61"/>
      <c r="D41270" s="57"/>
      <c r="E41270" s="62"/>
    </row>
    <row r="41271">
      <c r="A41271" s="61"/>
      <c r="B41271" s="61"/>
      <c r="C41271" s="61"/>
      <c r="D41271" s="57"/>
      <c r="E41271" s="62"/>
    </row>
    <row r="41272">
      <c r="A41272" s="61"/>
      <c r="B41272" s="61"/>
      <c r="C41272" s="61"/>
      <c r="D41272" s="57"/>
      <c r="E41272" s="62"/>
    </row>
    <row r="41273">
      <c r="A41273" s="61"/>
      <c r="B41273" s="61"/>
      <c r="C41273" s="61"/>
      <c r="D41273" s="57"/>
      <c r="E41273" s="62"/>
    </row>
    <row r="41274">
      <c r="A41274" s="61"/>
      <c r="B41274" s="61"/>
      <c r="C41274" s="61"/>
      <c r="D41274" s="57"/>
      <c r="E41274" s="62"/>
    </row>
    <row r="41275">
      <c r="A41275" s="61"/>
      <c r="B41275" s="61"/>
      <c r="C41275" s="61"/>
      <c r="D41275" s="57"/>
      <c r="E41275" s="62"/>
    </row>
    <row r="41276">
      <c r="A41276" s="61"/>
      <c r="B41276" s="61"/>
      <c r="C41276" s="61"/>
      <c r="D41276" s="57"/>
      <c r="E41276" s="62"/>
    </row>
    <row r="41277">
      <c r="A41277" s="61"/>
      <c r="B41277" s="61"/>
      <c r="C41277" s="61"/>
      <c r="D41277" s="57"/>
      <c r="E41277" s="62"/>
    </row>
    <row r="41278">
      <c r="A41278" s="61"/>
      <c r="B41278" s="61"/>
      <c r="C41278" s="61"/>
      <c r="D41278" s="57"/>
      <c r="E41278" s="62"/>
    </row>
    <row r="41279">
      <c r="A41279" s="61"/>
      <c r="B41279" s="61"/>
      <c r="C41279" s="61"/>
      <c r="D41279" s="57"/>
      <c r="E41279" s="62"/>
    </row>
    <row r="41280">
      <c r="A41280" s="61"/>
      <c r="B41280" s="61"/>
      <c r="C41280" s="61"/>
      <c r="D41280" s="57"/>
      <c r="E41280" s="62"/>
    </row>
    <row r="41281">
      <c r="A41281" s="61"/>
      <c r="B41281" s="61"/>
      <c r="C41281" s="61"/>
      <c r="D41281" s="57"/>
      <c r="E41281" s="62"/>
    </row>
    <row r="41282">
      <c r="A41282" s="61"/>
      <c r="B41282" s="61"/>
      <c r="C41282" s="61"/>
      <c r="D41282" s="57"/>
      <c r="E41282" s="62"/>
    </row>
    <row r="41283">
      <c r="A41283" s="61"/>
      <c r="B41283" s="61"/>
      <c r="C41283" s="61"/>
      <c r="D41283" s="57"/>
      <c r="E41283" s="62"/>
    </row>
    <row r="41284">
      <c r="A41284" s="61"/>
      <c r="B41284" s="61"/>
      <c r="C41284" s="61"/>
      <c r="D41284" s="57"/>
      <c r="E41284" s="62"/>
    </row>
    <row r="41285">
      <c r="A41285" s="61"/>
      <c r="B41285" s="61"/>
      <c r="C41285" s="61"/>
      <c r="D41285" s="57"/>
      <c r="E41285" s="62"/>
    </row>
    <row r="41286">
      <c r="A41286" s="61"/>
      <c r="B41286" s="61"/>
      <c r="C41286" s="61"/>
      <c r="D41286" s="57"/>
      <c r="E41286" s="62"/>
    </row>
    <row r="41287">
      <c r="A41287" s="61"/>
      <c r="B41287" s="61"/>
      <c r="C41287" s="61"/>
      <c r="D41287" s="57"/>
      <c r="E41287" s="62"/>
    </row>
    <row r="41288">
      <c r="A41288" s="61"/>
      <c r="B41288" s="61"/>
      <c r="C41288" s="61"/>
      <c r="D41288" s="57"/>
      <c r="E41288" s="62"/>
    </row>
    <row r="41289">
      <c r="A41289" s="61"/>
      <c r="B41289" s="61"/>
      <c r="C41289" s="61"/>
      <c r="D41289" s="57"/>
      <c r="E41289" s="62"/>
    </row>
    <row r="41290">
      <c r="A41290" s="61"/>
      <c r="B41290" s="61"/>
      <c r="C41290" s="61"/>
      <c r="D41290" s="57"/>
      <c r="E41290" s="62"/>
    </row>
    <row r="41291">
      <c r="A41291" s="61"/>
      <c r="B41291" s="61"/>
      <c r="C41291" s="61"/>
      <c r="D41291" s="57"/>
      <c r="E41291" s="62"/>
    </row>
    <row r="41292">
      <c r="A41292" s="61"/>
      <c r="B41292" s="61"/>
      <c r="C41292" s="61"/>
      <c r="D41292" s="57"/>
      <c r="E41292" s="62"/>
    </row>
    <row r="41293">
      <c r="A41293" s="61"/>
      <c r="B41293" s="61"/>
      <c r="C41293" s="61"/>
      <c r="D41293" s="57"/>
      <c r="E41293" s="62"/>
    </row>
    <row r="41294">
      <c r="A41294" s="61"/>
      <c r="B41294" s="61"/>
      <c r="C41294" s="61"/>
      <c r="D41294" s="57"/>
      <c r="E41294" s="62"/>
    </row>
    <row r="41295">
      <c r="A41295" s="61"/>
      <c r="B41295" s="61"/>
      <c r="C41295" s="61"/>
      <c r="D41295" s="57"/>
      <c r="E41295" s="62"/>
    </row>
    <row r="41296">
      <c r="A41296" s="61"/>
      <c r="B41296" s="61"/>
      <c r="C41296" s="61"/>
      <c r="D41296" s="57"/>
      <c r="E41296" s="62"/>
    </row>
    <row r="41297">
      <c r="A41297" s="61"/>
      <c r="B41297" s="61"/>
      <c r="C41297" s="61"/>
      <c r="D41297" s="57"/>
      <c r="E41297" s="62"/>
    </row>
    <row r="41298">
      <c r="A41298" s="61"/>
      <c r="B41298" s="61"/>
      <c r="C41298" s="61"/>
      <c r="D41298" s="57"/>
      <c r="E41298" s="62"/>
    </row>
    <row r="41299">
      <c r="A41299" s="61"/>
      <c r="B41299" s="61"/>
      <c r="C41299" s="61"/>
      <c r="D41299" s="57"/>
      <c r="E41299" s="62"/>
    </row>
    <row r="41300">
      <c r="A41300" s="61"/>
      <c r="B41300" s="61"/>
      <c r="C41300" s="61"/>
      <c r="D41300" s="57"/>
      <c r="E41300" s="62"/>
    </row>
    <row r="41301">
      <c r="A41301" s="61"/>
      <c r="B41301" s="61"/>
      <c r="C41301" s="61"/>
      <c r="D41301" s="57"/>
      <c r="E41301" s="62"/>
    </row>
    <row r="41302">
      <c r="A41302" s="61"/>
      <c r="B41302" s="61"/>
      <c r="C41302" s="61"/>
      <c r="D41302" s="57"/>
      <c r="E41302" s="62"/>
    </row>
    <row r="41303">
      <c r="A41303" s="61"/>
      <c r="B41303" s="61"/>
      <c r="C41303" s="61"/>
      <c r="D41303" s="57"/>
      <c r="E41303" s="62"/>
    </row>
    <row r="41304">
      <c r="A41304" s="61"/>
      <c r="B41304" s="61"/>
      <c r="C41304" s="61"/>
      <c r="D41304" s="57"/>
      <c r="E41304" s="62"/>
    </row>
    <row r="41305">
      <c r="A41305" s="61"/>
      <c r="B41305" s="61"/>
      <c r="C41305" s="61"/>
      <c r="D41305" s="57"/>
      <c r="E41305" s="62"/>
    </row>
    <row r="41306">
      <c r="A41306" s="61"/>
      <c r="B41306" s="61"/>
      <c r="C41306" s="61"/>
      <c r="D41306" s="57"/>
      <c r="E41306" s="62"/>
    </row>
    <row r="41307">
      <c r="A41307" s="61"/>
      <c r="B41307" s="61"/>
      <c r="C41307" s="61"/>
      <c r="D41307" s="57"/>
      <c r="E41307" s="62"/>
    </row>
    <row r="41308">
      <c r="A41308" s="61"/>
      <c r="B41308" s="61"/>
      <c r="C41308" s="61"/>
      <c r="D41308" s="57"/>
      <c r="E41308" s="62"/>
    </row>
    <row r="41309">
      <c r="A41309" s="61"/>
      <c r="B41309" s="61"/>
      <c r="C41309" s="61"/>
      <c r="D41309" s="57"/>
      <c r="E41309" s="62"/>
    </row>
    <row r="41310">
      <c r="A41310" s="61"/>
      <c r="B41310" s="61"/>
      <c r="C41310" s="61"/>
      <c r="D41310" s="57"/>
      <c r="E41310" s="62"/>
    </row>
    <row r="41311">
      <c r="A41311" s="61"/>
      <c r="B41311" s="61"/>
      <c r="C41311" s="61"/>
      <c r="D41311" s="57"/>
      <c r="E41311" s="62"/>
    </row>
    <row r="41312">
      <c r="A41312" s="61"/>
      <c r="B41312" s="61"/>
      <c r="C41312" s="61"/>
      <c r="D41312" s="57"/>
      <c r="E41312" s="62"/>
    </row>
    <row r="41313">
      <c r="A41313" s="61"/>
      <c r="B41313" s="61"/>
      <c r="C41313" s="61"/>
      <c r="D41313" s="57"/>
      <c r="E41313" s="62"/>
    </row>
    <row r="41314">
      <c r="A41314" s="61"/>
      <c r="B41314" s="61"/>
      <c r="C41314" s="61"/>
      <c r="D41314" s="57"/>
      <c r="E41314" s="62"/>
    </row>
    <row r="41315">
      <c r="A41315" s="61"/>
      <c r="B41315" s="61"/>
      <c r="C41315" s="61"/>
      <c r="D41315" s="57"/>
      <c r="E41315" s="62"/>
    </row>
    <row r="41316">
      <c r="A41316" s="61"/>
      <c r="B41316" s="61"/>
      <c r="C41316" s="61"/>
      <c r="D41316" s="57"/>
      <c r="E41316" s="62"/>
    </row>
    <row r="41317">
      <c r="A41317" s="61"/>
      <c r="B41317" s="61"/>
      <c r="C41317" s="61"/>
      <c r="D41317" s="57"/>
      <c r="E41317" s="62"/>
    </row>
    <row r="41318">
      <c r="A41318" s="61"/>
      <c r="B41318" s="61"/>
      <c r="C41318" s="61"/>
      <c r="D41318" s="57"/>
      <c r="E41318" s="62"/>
    </row>
    <row r="41319">
      <c r="A41319" s="61"/>
      <c r="B41319" s="61"/>
      <c r="C41319" s="61"/>
      <c r="D41319" s="57"/>
      <c r="E41319" s="62"/>
    </row>
    <row r="41320">
      <c r="A41320" s="61"/>
      <c r="B41320" s="61"/>
      <c r="C41320" s="61"/>
      <c r="D41320" s="57"/>
      <c r="E41320" s="62"/>
    </row>
    <row r="41321">
      <c r="A41321" s="61"/>
      <c r="B41321" s="61"/>
      <c r="C41321" s="61"/>
      <c r="D41321" s="57"/>
      <c r="E41321" s="62"/>
    </row>
    <row r="41322">
      <c r="A41322" s="61"/>
      <c r="B41322" s="61"/>
      <c r="C41322" s="61"/>
      <c r="D41322" s="57"/>
      <c r="E41322" s="62"/>
    </row>
    <row r="41323">
      <c r="A41323" s="61"/>
      <c r="B41323" s="61"/>
      <c r="C41323" s="61"/>
      <c r="D41323" s="57"/>
      <c r="E41323" s="62"/>
    </row>
    <row r="41324">
      <c r="A41324" s="61"/>
      <c r="B41324" s="61"/>
      <c r="C41324" s="61"/>
      <c r="D41324" s="57"/>
      <c r="E41324" s="62"/>
    </row>
    <row r="41325">
      <c r="A41325" s="61"/>
      <c r="B41325" s="61"/>
      <c r="C41325" s="61"/>
      <c r="D41325" s="57"/>
      <c r="E41325" s="62"/>
    </row>
    <row r="41326">
      <c r="A41326" s="61"/>
      <c r="B41326" s="61"/>
      <c r="C41326" s="61"/>
      <c r="D41326" s="57"/>
      <c r="E41326" s="62"/>
    </row>
    <row r="41327">
      <c r="A41327" s="61"/>
      <c r="B41327" s="61"/>
      <c r="C41327" s="61"/>
      <c r="D41327" s="57"/>
      <c r="E41327" s="62"/>
    </row>
    <row r="41328">
      <c r="A41328" s="61"/>
      <c r="B41328" s="61"/>
      <c r="C41328" s="61"/>
      <c r="D41328" s="57"/>
      <c r="E41328" s="62"/>
    </row>
    <row r="41329">
      <c r="A41329" s="61"/>
      <c r="B41329" s="61"/>
      <c r="C41329" s="61"/>
      <c r="D41329" s="57"/>
      <c r="E41329" s="62"/>
    </row>
    <row r="41330">
      <c r="A41330" s="61"/>
      <c r="B41330" s="61"/>
      <c r="C41330" s="61"/>
      <c r="D41330" s="57"/>
      <c r="E41330" s="62"/>
    </row>
    <row r="41331">
      <c r="A41331" s="61"/>
      <c r="B41331" s="61"/>
      <c r="C41331" s="61"/>
      <c r="D41331" s="57"/>
      <c r="E41331" s="62"/>
    </row>
    <row r="41332">
      <c r="A41332" s="61"/>
      <c r="B41332" s="61"/>
      <c r="C41332" s="61"/>
      <c r="D41332" s="57"/>
      <c r="E41332" s="62"/>
    </row>
    <row r="41333">
      <c r="A41333" s="61"/>
      <c r="B41333" s="61"/>
      <c r="C41333" s="61"/>
      <c r="D41333" s="57"/>
      <c r="E41333" s="62"/>
    </row>
    <row r="41334">
      <c r="A41334" s="61"/>
      <c r="B41334" s="61"/>
      <c r="C41334" s="61"/>
      <c r="D41334" s="57"/>
      <c r="E41334" s="62"/>
    </row>
    <row r="41335">
      <c r="A41335" s="61"/>
      <c r="B41335" s="61"/>
      <c r="C41335" s="61"/>
      <c r="D41335" s="57"/>
      <c r="E41335" s="62"/>
    </row>
    <row r="41336">
      <c r="A41336" s="61"/>
      <c r="B41336" s="61"/>
      <c r="C41336" s="61"/>
      <c r="D41336" s="57"/>
      <c r="E41336" s="62"/>
    </row>
    <row r="41337">
      <c r="A41337" s="61"/>
      <c r="B41337" s="61"/>
      <c r="C41337" s="61"/>
      <c r="D41337" s="57"/>
      <c r="E41337" s="62"/>
    </row>
    <row r="41338">
      <c r="A41338" s="61"/>
      <c r="B41338" s="61"/>
      <c r="C41338" s="61"/>
      <c r="D41338" s="57"/>
      <c r="E41338" s="62"/>
    </row>
    <row r="41339">
      <c r="A41339" s="61"/>
      <c r="B41339" s="61"/>
      <c r="C41339" s="61"/>
      <c r="D41339" s="57"/>
      <c r="E41339" s="62"/>
    </row>
    <row r="41340">
      <c r="A41340" s="61"/>
      <c r="B41340" s="61"/>
      <c r="C41340" s="61"/>
      <c r="D41340" s="57"/>
      <c r="E41340" s="62"/>
    </row>
    <row r="41341">
      <c r="A41341" s="61"/>
      <c r="B41341" s="61"/>
      <c r="C41341" s="61"/>
      <c r="D41341" s="57"/>
      <c r="E41341" s="62"/>
    </row>
    <row r="41342">
      <c r="A41342" s="61"/>
      <c r="B41342" s="61"/>
      <c r="C41342" s="61"/>
      <c r="D41342" s="57"/>
      <c r="E41342" s="62"/>
    </row>
    <row r="41343">
      <c r="A41343" s="61"/>
      <c r="B41343" s="61"/>
      <c r="C41343" s="61"/>
      <c r="D41343" s="57"/>
      <c r="E41343" s="62"/>
    </row>
    <row r="41344">
      <c r="A41344" s="61"/>
      <c r="B41344" s="61"/>
      <c r="C41344" s="61"/>
      <c r="D41344" s="57"/>
      <c r="E41344" s="62"/>
    </row>
    <row r="41345">
      <c r="A41345" s="61"/>
      <c r="B41345" s="61"/>
      <c r="C41345" s="61"/>
      <c r="D41345" s="57"/>
      <c r="E41345" s="62"/>
    </row>
    <row r="41346">
      <c r="A41346" s="61"/>
      <c r="B41346" s="61"/>
      <c r="C41346" s="61"/>
      <c r="D41346" s="57"/>
      <c r="E41346" s="62"/>
    </row>
    <row r="41347">
      <c r="A41347" s="61"/>
      <c r="B41347" s="61"/>
      <c r="C41347" s="61"/>
      <c r="D41347" s="57"/>
      <c r="E41347" s="62"/>
    </row>
    <row r="41348">
      <c r="A41348" s="61"/>
      <c r="B41348" s="61"/>
      <c r="C41348" s="61"/>
      <c r="D41348" s="57"/>
      <c r="E41348" s="62"/>
    </row>
    <row r="41349">
      <c r="A41349" s="61"/>
      <c r="B41349" s="61"/>
      <c r="C41349" s="61"/>
      <c r="D41349" s="57"/>
      <c r="E41349" s="62"/>
    </row>
    <row r="41350">
      <c r="A41350" s="61"/>
      <c r="B41350" s="61"/>
      <c r="C41350" s="61"/>
      <c r="D41350" s="57"/>
      <c r="E41350" s="62"/>
    </row>
    <row r="41351">
      <c r="A41351" s="61"/>
      <c r="B41351" s="61"/>
      <c r="C41351" s="61"/>
      <c r="D41351" s="57"/>
      <c r="E41351" s="62"/>
    </row>
    <row r="41352">
      <c r="A41352" s="61"/>
      <c r="B41352" s="61"/>
      <c r="C41352" s="61"/>
      <c r="D41352" s="57"/>
      <c r="E41352" s="62"/>
    </row>
    <row r="41353">
      <c r="A41353" s="61"/>
      <c r="B41353" s="61"/>
      <c r="C41353" s="61"/>
      <c r="D41353" s="57"/>
      <c r="E41353" s="62"/>
    </row>
    <row r="41354">
      <c r="A41354" s="61"/>
      <c r="B41354" s="61"/>
      <c r="C41354" s="61"/>
      <c r="D41354" s="57"/>
      <c r="E41354" s="62"/>
    </row>
    <row r="41355">
      <c r="A41355" s="61"/>
      <c r="B41355" s="61"/>
      <c r="C41355" s="61"/>
      <c r="D41355" s="57"/>
      <c r="E41355" s="62"/>
    </row>
    <row r="41356">
      <c r="A41356" s="61"/>
      <c r="B41356" s="61"/>
      <c r="C41356" s="61"/>
      <c r="D41356" s="57"/>
      <c r="E41356" s="62"/>
    </row>
    <row r="41357">
      <c r="A41357" s="61"/>
      <c r="B41357" s="61"/>
      <c r="C41357" s="61"/>
      <c r="D41357" s="57"/>
      <c r="E41357" s="62"/>
    </row>
    <row r="41358">
      <c r="A41358" s="61"/>
      <c r="B41358" s="61"/>
      <c r="C41358" s="61"/>
      <c r="D41358" s="57"/>
      <c r="E41358" s="62"/>
    </row>
    <row r="41359">
      <c r="A41359" s="61"/>
      <c r="B41359" s="61"/>
      <c r="C41359" s="61"/>
      <c r="D41359" s="57"/>
      <c r="E41359" s="62"/>
    </row>
    <row r="41360">
      <c r="A41360" s="61"/>
      <c r="B41360" s="61"/>
      <c r="C41360" s="61"/>
      <c r="D41360" s="57"/>
      <c r="E41360" s="62"/>
    </row>
    <row r="41361">
      <c r="A41361" s="61"/>
      <c r="B41361" s="61"/>
      <c r="C41361" s="61"/>
      <c r="D41361" s="57"/>
      <c r="E41361" s="62"/>
    </row>
    <row r="41362">
      <c r="A41362" s="61"/>
      <c r="B41362" s="61"/>
      <c r="C41362" s="61"/>
      <c r="D41362" s="57"/>
      <c r="E41362" s="62"/>
    </row>
    <row r="41363">
      <c r="A41363" s="61"/>
      <c r="B41363" s="61"/>
      <c r="C41363" s="61"/>
      <c r="D41363" s="57"/>
      <c r="E41363" s="62"/>
    </row>
    <row r="41364">
      <c r="A41364" s="61"/>
      <c r="B41364" s="61"/>
      <c r="C41364" s="61"/>
      <c r="D41364" s="57"/>
      <c r="E41364" s="62"/>
    </row>
    <row r="41365">
      <c r="A41365" s="61"/>
      <c r="B41365" s="61"/>
      <c r="C41365" s="61"/>
      <c r="D41365" s="57"/>
      <c r="E41365" s="62"/>
    </row>
    <row r="41366">
      <c r="A41366" s="61"/>
      <c r="B41366" s="61"/>
      <c r="C41366" s="61"/>
      <c r="D41366" s="57"/>
      <c r="E41366" s="62"/>
    </row>
    <row r="41367">
      <c r="A41367" s="61"/>
      <c r="B41367" s="61"/>
      <c r="C41367" s="61"/>
      <c r="D41367" s="57"/>
      <c r="E41367" s="62"/>
    </row>
    <row r="41368">
      <c r="A41368" s="61"/>
      <c r="B41368" s="61"/>
      <c r="C41368" s="61"/>
      <c r="D41368" s="57"/>
      <c r="E41368" s="62"/>
    </row>
    <row r="41369">
      <c r="A41369" s="61"/>
      <c r="B41369" s="61"/>
      <c r="C41369" s="61"/>
      <c r="D41369" s="57"/>
      <c r="E41369" s="62"/>
    </row>
    <row r="41370">
      <c r="A41370" s="61"/>
      <c r="B41370" s="61"/>
      <c r="C41370" s="61"/>
      <c r="D41370" s="57"/>
      <c r="E41370" s="62"/>
    </row>
    <row r="41371">
      <c r="A41371" s="61"/>
      <c r="B41371" s="61"/>
      <c r="C41371" s="61"/>
      <c r="D41371" s="57"/>
      <c r="E41371" s="62"/>
    </row>
    <row r="41372">
      <c r="A41372" s="61"/>
      <c r="B41372" s="61"/>
      <c r="C41372" s="61"/>
      <c r="D41372" s="57"/>
      <c r="E41372" s="62"/>
    </row>
    <row r="41373">
      <c r="A41373" s="61"/>
      <c r="B41373" s="61"/>
      <c r="C41373" s="61"/>
      <c r="D41373" s="57"/>
      <c r="E41373" s="62"/>
    </row>
    <row r="41374">
      <c r="A41374" s="61"/>
      <c r="B41374" s="61"/>
      <c r="C41374" s="61"/>
      <c r="D41374" s="57"/>
      <c r="E41374" s="62"/>
    </row>
    <row r="41375">
      <c r="A41375" s="61"/>
      <c r="B41375" s="61"/>
      <c r="C41375" s="61"/>
      <c r="D41375" s="57"/>
      <c r="E41375" s="62"/>
    </row>
    <row r="41376">
      <c r="A41376" s="61"/>
      <c r="B41376" s="61"/>
      <c r="C41376" s="61"/>
      <c r="D41376" s="57"/>
      <c r="E41376" s="62"/>
    </row>
    <row r="41377">
      <c r="A41377" s="61"/>
      <c r="B41377" s="61"/>
      <c r="C41377" s="61"/>
      <c r="D41377" s="57"/>
      <c r="E41377" s="62"/>
    </row>
    <row r="41378">
      <c r="A41378" s="61"/>
      <c r="B41378" s="61"/>
      <c r="C41378" s="61"/>
      <c r="D41378" s="57"/>
      <c r="E41378" s="62"/>
    </row>
    <row r="41379">
      <c r="A41379" s="61"/>
      <c r="B41379" s="61"/>
      <c r="C41379" s="61"/>
      <c r="D41379" s="57"/>
      <c r="E41379" s="62"/>
    </row>
    <row r="41380">
      <c r="A41380" s="61"/>
      <c r="B41380" s="61"/>
      <c r="C41380" s="61"/>
      <c r="D41380" s="57"/>
      <c r="E41380" s="62"/>
    </row>
    <row r="41381">
      <c r="A41381" s="61"/>
      <c r="B41381" s="61"/>
      <c r="C41381" s="61"/>
      <c r="D41381" s="57"/>
      <c r="E41381" s="62"/>
    </row>
    <row r="41382">
      <c r="A41382" s="61"/>
      <c r="B41382" s="61"/>
      <c r="C41382" s="61"/>
      <c r="D41382" s="57"/>
      <c r="E41382" s="62"/>
    </row>
    <row r="41383">
      <c r="A41383" s="61"/>
      <c r="B41383" s="61"/>
      <c r="C41383" s="61"/>
      <c r="D41383" s="57"/>
      <c r="E41383" s="62"/>
    </row>
    <row r="41384">
      <c r="A41384" s="61"/>
      <c r="B41384" s="61"/>
      <c r="C41384" s="61"/>
      <c r="D41384" s="57"/>
      <c r="E41384" s="62"/>
    </row>
    <row r="41385">
      <c r="A41385" s="61"/>
      <c r="B41385" s="61"/>
      <c r="C41385" s="61"/>
      <c r="D41385" s="57"/>
      <c r="E41385" s="62"/>
    </row>
    <row r="41386">
      <c r="A41386" s="61"/>
      <c r="B41386" s="61"/>
      <c r="C41386" s="61"/>
      <c r="D41386" s="57"/>
      <c r="E41386" s="62"/>
    </row>
    <row r="41387">
      <c r="A41387" s="61"/>
      <c r="B41387" s="61"/>
      <c r="C41387" s="61"/>
      <c r="D41387" s="57"/>
      <c r="E41387" s="62"/>
    </row>
    <row r="41388">
      <c r="A41388" s="61"/>
      <c r="B41388" s="61"/>
      <c r="C41388" s="61"/>
      <c r="D41388" s="57"/>
      <c r="E41388" s="62"/>
    </row>
    <row r="41389">
      <c r="A41389" s="61"/>
      <c r="B41389" s="61"/>
      <c r="C41389" s="61"/>
      <c r="D41389" s="57"/>
      <c r="E41389" s="62"/>
    </row>
    <row r="41390">
      <c r="A41390" s="61"/>
      <c r="B41390" s="61"/>
      <c r="C41390" s="61"/>
      <c r="D41390" s="57"/>
      <c r="E41390" s="62"/>
    </row>
    <row r="41391">
      <c r="A41391" s="61"/>
      <c r="B41391" s="61"/>
      <c r="C41391" s="61"/>
      <c r="D41391" s="57"/>
      <c r="E41391" s="62"/>
    </row>
    <row r="41392">
      <c r="A41392" s="61"/>
      <c r="B41392" s="61"/>
      <c r="C41392" s="61"/>
      <c r="D41392" s="57"/>
      <c r="E41392" s="62"/>
    </row>
    <row r="41393">
      <c r="A41393" s="61"/>
      <c r="B41393" s="61"/>
      <c r="C41393" s="61"/>
      <c r="D41393" s="57"/>
      <c r="E41393" s="62"/>
    </row>
    <row r="41394">
      <c r="A41394" s="61"/>
      <c r="B41394" s="61"/>
      <c r="C41394" s="61"/>
      <c r="D41394" s="57"/>
      <c r="E41394" s="62"/>
    </row>
    <row r="41395">
      <c r="A41395" s="61"/>
      <c r="B41395" s="61"/>
      <c r="C41395" s="61"/>
      <c r="D41395" s="57"/>
      <c r="E41395" s="62"/>
    </row>
    <row r="41396">
      <c r="A41396" s="61"/>
      <c r="B41396" s="61"/>
      <c r="C41396" s="61"/>
      <c r="D41396" s="57"/>
      <c r="E41396" s="62"/>
    </row>
    <row r="41397">
      <c r="A41397" s="61"/>
      <c r="B41397" s="61"/>
      <c r="C41397" s="61"/>
      <c r="D41397" s="57"/>
      <c r="E41397" s="62"/>
    </row>
    <row r="41398">
      <c r="A41398" s="61"/>
      <c r="B41398" s="61"/>
      <c r="C41398" s="61"/>
      <c r="D41398" s="57"/>
      <c r="E41398" s="62"/>
    </row>
    <row r="41399">
      <c r="A41399" s="61"/>
      <c r="B41399" s="61"/>
      <c r="C41399" s="61"/>
      <c r="D41399" s="57"/>
      <c r="E41399" s="62"/>
    </row>
    <row r="41400">
      <c r="A41400" s="61"/>
      <c r="B41400" s="61"/>
      <c r="C41400" s="61"/>
      <c r="D41400" s="57"/>
      <c r="E41400" s="62"/>
    </row>
    <row r="41401">
      <c r="A41401" s="61"/>
      <c r="B41401" s="61"/>
      <c r="C41401" s="61"/>
      <c r="D41401" s="57"/>
      <c r="E41401" s="62"/>
    </row>
    <row r="41402">
      <c r="A41402" s="61"/>
      <c r="B41402" s="61"/>
      <c r="C41402" s="61"/>
      <c r="D41402" s="57"/>
      <c r="E41402" s="62"/>
    </row>
    <row r="41403">
      <c r="A41403" s="61"/>
      <c r="B41403" s="61"/>
      <c r="C41403" s="61"/>
      <c r="D41403" s="57"/>
      <c r="E41403" s="62"/>
    </row>
    <row r="41404">
      <c r="A41404" s="61"/>
      <c r="B41404" s="61"/>
      <c r="C41404" s="61"/>
      <c r="D41404" s="57"/>
      <c r="E41404" s="62"/>
    </row>
    <row r="41405">
      <c r="A41405" s="61"/>
      <c r="B41405" s="61"/>
      <c r="C41405" s="61"/>
      <c r="D41405" s="57"/>
      <c r="E41405" s="62"/>
    </row>
    <row r="41406">
      <c r="A41406" s="61"/>
      <c r="B41406" s="61"/>
      <c r="C41406" s="61"/>
      <c r="D41406" s="57"/>
      <c r="E41406" s="62"/>
    </row>
    <row r="41407">
      <c r="A41407" s="61"/>
      <c r="B41407" s="61"/>
      <c r="C41407" s="61"/>
      <c r="D41407" s="57"/>
      <c r="E41407" s="62"/>
    </row>
    <row r="41408">
      <c r="A41408" s="61"/>
      <c r="B41408" s="61"/>
      <c r="C41408" s="61"/>
      <c r="D41408" s="57"/>
      <c r="E41408" s="62"/>
    </row>
    <row r="41409">
      <c r="A41409" s="61"/>
      <c r="B41409" s="61"/>
      <c r="C41409" s="61"/>
      <c r="D41409" s="57"/>
      <c r="E41409" s="62"/>
    </row>
    <row r="41410">
      <c r="A41410" s="61"/>
      <c r="B41410" s="61"/>
      <c r="C41410" s="61"/>
      <c r="D41410" s="57"/>
      <c r="E41410" s="62"/>
    </row>
    <row r="41411">
      <c r="A41411" s="61"/>
      <c r="B41411" s="61"/>
      <c r="C41411" s="61"/>
      <c r="D41411" s="57"/>
      <c r="E41411" s="62"/>
    </row>
    <row r="41412">
      <c r="A41412" s="61"/>
      <c r="B41412" s="61"/>
      <c r="C41412" s="61"/>
      <c r="D41412" s="57"/>
      <c r="E41412" s="62"/>
    </row>
    <row r="41413">
      <c r="A41413" s="61"/>
      <c r="B41413" s="61"/>
      <c r="C41413" s="61"/>
      <c r="D41413" s="57"/>
      <c r="E41413" s="62"/>
    </row>
    <row r="41414">
      <c r="A41414" s="61"/>
      <c r="B41414" s="61"/>
      <c r="C41414" s="61"/>
      <c r="D41414" s="57"/>
      <c r="E41414" s="62"/>
    </row>
    <row r="41415">
      <c r="A41415" s="61"/>
      <c r="B41415" s="61"/>
      <c r="C41415" s="61"/>
      <c r="D41415" s="57"/>
      <c r="E41415" s="62"/>
    </row>
    <row r="41416">
      <c r="A41416" s="61"/>
      <c r="B41416" s="61"/>
      <c r="C41416" s="61"/>
      <c r="D41416" s="57"/>
      <c r="E41416" s="62"/>
    </row>
    <row r="41417">
      <c r="A41417" s="61"/>
      <c r="B41417" s="61"/>
      <c r="C41417" s="61"/>
      <c r="D41417" s="57"/>
      <c r="E41417" s="62"/>
    </row>
    <row r="41418">
      <c r="A41418" s="61"/>
      <c r="B41418" s="61"/>
      <c r="C41418" s="61"/>
      <c r="D41418" s="57"/>
      <c r="E41418" s="62"/>
    </row>
    <row r="41419">
      <c r="A41419" s="61"/>
      <c r="B41419" s="61"/>
      <c r="C41419" s="61"/>
      <c r="D41419" s="57"/>
      <c r="E41419" s="62"/>
    </row>
    <row r="41420">
      <c r="A41420" s="61"/>
      <c r="B41420" s="61"/>
      <c r="C41420" s="61"/>
      <c r="D41420" s="57"/>
      <c r="E41420" s="62"/>
    </row>
    <row r="41421">
      <c r="A41421" s="61"/>
      <c r="B41421" s="61"/>
      <c r="C41421" s="61"/>
      <c r="D41421" s="57"/>
      <c r="E41421" s="62"/>
    </row>
    <row r="41422">
      <c r="A41422" s="61"/>
      <c r="B41422" s="61"/>
      <c r="C41422" s="61"/>
      <c r="D41422" s="57"/>
      <c r="E41422" s="62"/>
    </row>
    <row r="41423">
      <c r="A41423" s="61"/>
      <c r="B41423" s="61"/>
      <c r="C41423" s="61"/>
      <c r="D41423" s="57"/>
      <c r="E41423" s="62"/>
    </row>
    <row r="41424">
      <c r="A41424" s="61"/>
      <c r="B41424" s="61"/>
      <c r="C41424" s="61"/>
      <c r="D41424" s="57"/>
      <c r="E41424" s="62"/>
    </row>
    <row r="41425">
      <c r="A41425" s="61"/>
      <c r="B41425" s="61"/>
      <c r="C41425" s="61"/>
      <c r="D41425" s="57"/>
      <c r="E41425" s="62"/>
    </row>
    <row r="41426">
      <c r="A41426" s="61"/>
      <c r="B41426" s="61"/>
      <c r="C41426" s="61"/>
      <c r="D41426" s="57"/>
      <c r="E41426" s="62"/>
    </row>
    <row r="41427">
      <c r="A41427" s="61"/>
      <c r="B41427" s="61"/>
      <c r="C41427" s="61"/>
      <c r="D41427" s="57"/>
      <c r="E41427" s="62"/>
    </row>
    <row r="41428">
      <c r="A41428" s="61"/>
      <c r="B41428" s="61"/>
      <c r="C41428" s="61"/>
      <c r="D41428" s="57"/>
      <c r="E41428" s="62"/>
    </row>
    <row r="41429">
      <c r="A41429" s="61"/>
      <c r="B41429" s="61"/>
      <c r="C41429" s="61"/>
      <c r="D41429" s="57"/>
      <c r="E41429" s="62"/>
    </row>
    <row r="41430">
      <c r="A41430" s="61"/>
      <c r="B41430" s="61"/>
      <c r="C41430" s="61"/>
      <c r="D41430" s="57"/>
      <c r="E41430" s="62"/>
    </row>
    <row r="41431">
      <c r="A41431" s="61"/>
      <c r="B41431" s="61"/>
      <c r="C41431" s="61"/>
      <c r="D41431" s="57"/>
      <c r="E41431" s="62"/>
    </row>
    <row r="41432">
      <c r="A41432" s="61"/>
      <c r="B41432" s="61"/>
      <c r="C41432" s="61"/>
      <c r="D41432" s="57"/>
      <c r="E41432" s="62"/>
    </row>
    <row r="41433">
      <c r="A41433" s="61"/>
      <c r="B41433" s="61"/>
      <c r="C41433" s="61"/>
      <c r="D41433" s="57"/>
      <c r="E41433" s="62"/>
    </row>
    <row r="41434">
      <c r="A41434" s="61"/>
      <c r="B41434" s="61"/>
      <c r="C41434" s="61"/>
      <c r="D41434" s="57"/>
      <c r="E41434" s="62"/>
    </row>
    <row r="41435">
      <c r="A41435" s="61"/>
      <c r="B41435" s="61"/>
      <c r="C41435" s="61"/>
      <c r="D41435" s="57"/>
      <c r="E41435" s="62"/>
    </row>
    <row r="41436">
      <c r="A41436" s="61"/>
      <c r="B41436" s="61"/>
      <c r="C41436" s="61"/>
      <c r="D41436" s="57"/>
      <c r="E41436" s="62"/>
    </row>
    <row r="41437">
      <c r="A41437" s="61"/>
      <c r="B41437" s="61"/>
      <c r="C41437" s="61"/>
      <c r="D41437" s="57"/>
      <c r="E41437" s="62"/>
    </row>
    <row r="41438">
      <c r="A41438" s="61"/>
      <c r="B41438" s="61"/>
      <c r="C41438" s="61"/>
      <c r="D41438" s="57"/>
      <c r="E41438" s="62"/>
    </row>
    <row r="41439">
      <c r="A41439" s="61"/>
      <c r="B41439" s="61"/>
      <c r="C41439" s="61"/>
      <c r="D41439" s="57"/>
      <c r="E41439" s="62"/>
    </row>
    <row r="41440">
      <c r="A41440" s="61"/>
      <c r="B41440" s="61"/>
      <c r="C41440" s="61"/>
      <c r="D41440" s="57"/>
      <c r="E41440" s="62"/>
    </row>
    <row r="41441">
      <c r="A41441" s="61"/>
      <c r="B41441" s="61"/>
      <c r="C41441" s="61"/>
      <c r="D41441" s="57"/>
      <c r="E41441" s="62"/>
    </row>
    <row r="41442">
      <c r="A41442" s="61"/>
      <c r="B41442" s="61"/>
      <c r="C41442" s="61"/>
      <c r="D41442" s="57"/>
      <c r="E41442" s="62"/>
    </row>
    <row r="41443">
      <c r="A41443" s="61"/>
      <c r="B41443" s="61"/>
      <c r="C41443" s="61"/>
      <c r="D41443" s="57"/>
      <c r="E41443" s="62"/>
    </row>
    <row r="41444">
      <c r="A41444" s="61"/>
      <c r="B41444" s="61"/>
      <c r="C41444" s="61"/>
      <c r="D41444" s="57"/>
      <c r="E41444" s="62"/>
    </row>
    <row r="41445">
      <c r="A41445" s="61"/>
      <c r="B41445" s="61"/>
      <c r="C41445" s="61"/>
      <c r="D41445" s="57"/>
      <c r="E41445" s="62"/>
    </row>
    <row r="41446">
      <c r="A41446" s="61"/>
      <c r="B41446" s="61"/>
      <c r="C41446" s="61"/>
      <c r="D41446" s="57"/>
      <c r="E41446" s="62"/>
    </row>
    <row r="41447">
      <c r="A41447" s="61"/>
      <c r="B41447" s="61"/>
      <c r="C41447" s="61"/>
      <c r="D41447" s="57"/>
      <c r="E41447" s="62"/>
    </row>
    <row r="41448">
      <c r="A41448" s="61"/>
      <c r="B41448" s="61"/>
      <c r="C41448" s="61"/>
      <c r="D41448" s="57"/>
      <c r="E41448" s="62"/>
    </row>
    <row r="41449">
      <c r="A41449" s="61"/>
      <c r="B41449" s="61"/>
      <c r="C41449" s="61"/>
      <c r="D41449" s="57"/>
      <c r="E41449" s="62"/>
    </row>
    <row r="41450">
      <c r="A41450" s="61"/>
      <c r="B41450" s="61"/>
      <c r="C41450" s="61"/>
      <c r="D41450" s="57"/>
      <c r="E41450" s="62"/>
    </row>
    <row r="41451">
      <c r="A41451" s="61"/>
      <c r="B41451" s="61"/>
      <c r="C41451" s="61"/>
      <c r="D41451" s="57"/>
      <c r="E41451" s="62"/>
    </row>
    <row r="41452">
      <c r="A41452" s="61"/>
      <c r="B41452" s="61"/>
      <c r="C41452" s="61"/>
      <c r="D41452" s="57"/>
      <c r="E41452" s="62"/>
    </row>
    <row r="41453">
      <c r="A41453" s="61"/>
      <c r="B41453" s="61"/>
      <c r="C41453" s="61"/>
      <c r="D41453" s="57"/>
      <c r="E41453" s="62"/>
    </row>
    <row r="41454">
      <c r="A41454" s="61"/>
      <c r="B41454" s="61"/>
      <c r="C41454" s="61"/>
      <c r="D41454" s="57"/>
      <c r="E41454" s="62"/>
    </row>
    <row r="41455">
      <c r="A41455" s="61"/>
      <c r="B41455" s="61"/>
      <c r="C41455" s="61"/>
      <c r="D41455" s="57"/>
      <c r="E41455" s="62"/>
    </row>
    <row r="41456">
      <c r="A41456" s="61"/>
      <c r="B41456" s="61"/>
      <c r="C41456" s="61"/>
      <c r="D41456" s="57"/>
      <c r="E41456" s="62"/>
    </row>
    <row r="41457">
      <c r="A41457" s="61"/>
      <c r="B41457" s="61"/>
      <c r="C41457" s="61"/>
      <c r="D41457" s="57"/>
      <c r="E41457" s="62"/>
    </row>
    <row r="41458">
      <c r="A41458" s="61"/>
      <c r="B41458" s="61"/>
      <c r="C41458" s="61"/>
      <c r="D41458" s="57"/>
      <c r="E41458" s="62"/>
    </row>
    <row r="41459">
      <c r="A41459" s="61"/>
      <c r="B41459" s="61"/>
      <c r="C41459" s="61"/>
      <c r="D41459" s="57"/>
      <c r="E41459" s="62"/>
    </row>
    <row r="41460">
      <c r="A41460" s="61"/>
      <c r="B41460" s="61"/>
      <c r="C41460" s="61"/>
      <c r="D41460" s="57"/>
      <c r="E41460" s="62"/>
    </row>
    <row r="41461">
      <c r="A41461" s="61"/>
      <c r="B41461" s="61"/>
      <c r="C41461" s="61"/>
      <c r="D41461" s="57"/>
      <c r="E41461" s="62"/>
    </row>
    <row r="41462">
      <c r="A41462" s="61"/>
      <c r="B41462" s="61"/>
      <c r="C41462" s="61"/>
      <c r="D41462" s="57"/>
      <c r="E41462" s="62"/>
    </row>
    <row r="41463">
      <c r="A41463" s="61"/>
      <c r="B41463" s="61"/>
      <c r="C41463" s="61"/>
      <c r="D41463" s="57"/>
      <c r="E41463" s="62"/>
    </row>
    <row r="41464">
      <c r="A41464" s="61"/>
      <c r="B41464" s="61"/>
      <c r="C41464" s="61"/>
      <c r="D41464" s="57"/>
      <c r="E41464" s="62"/>
    </row>
    <row r="41465">
      <c r="A41465" s="61"/>
      <c r="B41465" s="61"/>
      <c r="C41465" s="61"/>
      <c r="D41465" s="57"/>
      <c r="E41465" s="62"/>
    </row>
    <row r="41466">
      <c r="A41466" s="61"/>
      <c r="B41466" s="61"/>
      <c r="C41466" s="61"/>
      <c r="D41466" s="57"/>
      <c r="E41466" s="62"/>
    </row>
    <row r="41467">
      <c r="A41467" s="61"/>
      <c r="B41467" s="61"/>
      <c r="C41467" s="61"/>
      <c r="D41467" s="57"/>
      <c r="E41467" s="62"/>
    </row>
    <row r="41468">
      <c r="A41468" s="61"/>
      <c r="B41468" s="61"/>
      <c r="C41468" s="61"/>
      <c r="D41468" s="57"/>
      <c r="E41468" s="62"/>
    </row>
    <row r="41469">
      <c r="A41469" s="61"/>
      <c r="B41469" s="61"/>
      <c r="C41469" s="61"/>
      <c r="D41469" s="57"/>
      <c r="E41469" s="62"/>
    </row>
    <row r="41470">
      <c r="A41470" s="61"/>
      <c r="B41470" s="61"/>
      <c r="C41470" s="61"/>
      <c r="D41470" s="57"/>
      <c r="E41470" s="62"/>
    </row>
    <row r="41471">
      <c r="A41471" s="61"/>
      <c r="B41471" s="61"/>
      <c r="C41471" s="61"/>
      <c r="D41471" s="57"/>
      <c r="E41471" s="62"/>
    </row>
    <row r="41472">
      <c r="A41472" s="61"/>
      <c r="B41472" s="61"/>
      <c r="C41472" s="61"/>
      <c r="D41472" s="57"/>
      <c r="E41472" s="62"/>
    </row>
    <row r="41473">
      <c r="A41473" s="61"/>
      <c r="B41473" s="61"/>
      <c r="C41473" s="61"/>
      <c r="D41473" s="57"/>
      <c r="E41473" s="62"/>
    </row>
    <row r="41474">
      <c r="A41474" s="61"/>
      <c r="B41474" s="61"/>
      <c r="C41474" s="61"/>
      <c r="D41474" s="57"/>
      <c r="E41474" s="62"/>
    </row>
    <row r="41475">
      <c r="A41475" s="61"/>
      <c r="B41475" s="61"/>
      <c r="C41475" s="61"/>
      <c r="D41475" s="57"/>
      <c r="E41475" s="62"/>
    </row>
    <row r="41476">
      <c r="A41476" s="61"/>
      <c r="B41476" s="61"/>
      <c r="C41476" s="61"/>
      <c r="D41476" s="57"/>
      <c r="E41476" s="62"/>
    </row>
    <row r="41477">
      <c r="A41477" s="61"/>
      <c r="B41477" s="61"/>
      <c r="C41477" s="61"/>
      <c r="D41477" s="57"/>
      <c r="E41477" s="62"/>
    </row>
    <row r="41478">
      <c r="A41478" s="61"/>
      <c r="B41478" s="61"/>
      <c r="C41478" s="61"/>
      <c r="D41478" s="57"/>
      <c r="E41478" s="62"/>
    </row>
    <row r="41479">
      <c r="A41479" s="61"/>
      <c r="B41479" s="61"/>
      <c r="C41479" s="61"/>
      <c r="D41479" s="57"/>
      <c r="E41479" s="62"/>
    </row>
    <row r="41480">
      <c r="A41480" s="61"/>
      <c r="B41480" s="61"/>
      <c r="C41480" s="61"/>
      <c r="D41480" s="57"/>
      <c r="E41480" s="62"/>
    </row>
    <row r="41481">
      <c r="A41481" s="61"/>
      <c r="B41481" s="61"/>
      <c r="C41481" s="61"/>
      <c r="D41481" s="57"/>
      <c r="E41481" s="62"/>
    </row>
    <row r="41482">
      <c r="A41482" s="61"/>
      <c r="B41482" s="61"/>
      <c r="C41482" s="61"/>
      <c r="D41482" s="57"/>
      <c r="E41482" s="62"/>
    </row>
    <row r="41483">
      <c r="A41483" s="61"/>
      <c r="B41483" s="61"/>
      <c r="C41483" s="61"/>
      <c r="D41483" s="57"/>
      <c r="E41483" s="62"/>
    </row>
    <row r="41484">
      <c r="A41484" s="61"/>
      <c r="B41484" s="61"/>
      <c r="C41484" s="61"/>
      <c r="D41484" s="57"/>
      <c r="E41484" s="62"/>
    </row>
    <row r="41485">
      <c r="A41485" s="61"/>
      <c r="B41485" s="61"/>
      <c r="C41485" s="61"/>
      <c r="D41485" s="57"/>
      <c r="E41485" s="62"/>
    </row>
    <row r="41486">
      <c r="A41486" s="61"/>
      <c r="B41486" s="61"/>
      <c r="C41486" s="61"/>
      <c r="D41486" s="57"/>
      <c r="E41486" s="62"/>
    </row>
    <row r="41487">
      <c r="A41487" s="61"/>
      <c r="B41487" s="61"/>
      <c r="C41487" s="61"/>
      <c r="D41487" s="57"/>
      <c r="E41487" s="62"/>
    </row>
    <row r="41488">
      <c r="A41488" s="61"/>
      <c r="B41488" s="61"/>
      <c r="C41488" s="61"/>
      <c r="D41488" s="57"/>
      <c r="E41488" s="62"/>
    </row>
    <row r="41489">
      <c r="A41489" s="61"/>
      <c r="B41489" s="61"/>
      <c r="C41489" s="61"/>
      <c r="D41489" s="57"/>
      <c r="E41489" s="62"/>
    </row>
    <row r="41490">
      <c r="A41490" s="61"/>
      <c r="B41490" s="61"/>
      <c r="C41490" s="61"/>
      <c r="D41490" s="57"/>
      <c r="E41490" s="62"/>
    </row>
    <row r="41491">
      <c r="A41491" s="61"/>
      <c r="B41491" s="61"/>
      <c r="C41491" s="61"/>
      <c r="D41491" s="57"/>
      <c r="E41491" s="62"/>
    </row>
    <row r="41492">
      <c r="A41492" s="61"/>
      <c r="B41492" s="61"/>
      <c r="C41492" s="61"/>
      <c r="D41492" s="57"/>
      <c r="E41492" s="62"/>
    </row>
    <row r="41493">
      <c r="A41493" s="61"/>
      <c r="B41493" s="61"/>
      <c r="C41493" s="61"/>
      <c r="D41493" s="57"/>
      <c r="E41493" s="62"/>
    </row>
    <row r="41494">
      <c r="A41494" s="61"/>
      <c r="B41494" s="61"/>
      <c r="C41494" s="61"/>
      <c r="D41494" s="57"/>
      <c r="E41494" s="62"/>
    </row>
    <row r="41495">
      <c r="A41495" s="61"/>
      <c r="B41495" s="61"/>
      <c r="C41495" s="61"/>
      <c r="D41495" s="57"/>
      <c r="E41495" s="62"/>
    </row>
    <row r="41496">
      <c r="A41496" s="61"/>
      <c r="B41496" s="61"/>
      <c r="C41496" s="61"/>
      <c r="D41496" s="57"/>
      <c r="E41496" s="62"/>
    </row>
    <row r="41497">
      <c r="A41497" s="61"/>
      <c r="B41497" s="61"/>
      <c r="C41497" s="61"/>
      <c r="D41497" s="57"/>
      <c r="E41497" s="62"/>
    </row>
    <row r="41498">
      <c r="A41498" s="61"/>
      <c r="B41498" s="61"/>
      <c r="C41498" s="61"/>
      <c r="D41498" s="57"/>
      <c r="E41498" s="62"/>
    </row>
    <row r="41499">
      <c r="A41499" s="61"/>
      <c r="B41499" s="61"/>
      <c r="C41499" s="61"/>
      <c r="D41499" s="57"/>
      <c r="E41499" s="62"/>
    </row>
    <row r="41500">
      <c r="A41500" s="61"/>
      <c r="B41500" s="61"/>
      <c r="C41500" s="61"/>
      <c r="D41500" s="57"/>
      <c r="E41500" s="62"/>
    </row>
    <row r="41501">
      <c r="A41501" s="61"/>
      <c r="B41501" s="61"/>
      <c r="C41501" s="61"/>
      <c r="D41501" s="57"/>
      <c r="E41501" s="62"/>
    </row>
    <row r="41502">
      <c r="A41502" s="61"/>
      <c r="B41502" s="61"/>
      <c r="C41502" s="61"/>
      <c r="D41502" s="57"/>
      <c r="E41502" s="62"/>
    </row>
    <row r="41503">
      <c r="A41503" s="61"/>
      <c r="B41503" s="61"/>
      <c r="C41503" s="61"/>
      <c r="D41503" s="57"/>
      <c r="E41503" s="62"/>
    </row>
    <row r="41504">
      <c r="A41504" s="61"/>
      <c r="B41504" s="61"/>
      <c r="C41504" s="61"/>
      <c r="D41504" s="57"/>
      <c r="E41504" s="62"/>
    </row>
    <row r="41505">
      <c r="A41505" s="61"/>
      <c r="B41505" s="61"/>
      <c r="C41505" s="61"/>
      <c r="D41505" s="57"/>
      <c r="E41505" s="62"/>
    </row>
    <row r="41506">
      <c r="A41506" s="61"/>
      <c r="B41506" s="61"/>
      <c r="C41506" s="61"/>
      <c r="D41506" s="57"/>
      <c r="E41506" s="62"/>
    </row>
    <row r="41507">
      <c r="A41507" s="61"/>
      <c r="B41507" s="61"/>
      <c r="C41507" s="61"/>
      <c r="D41507" s="57"/>
      <c r="E41507" s="62"/>
    </row>
    <row r="41508">
      <c r="A41508" s="61"/>
      <c r="B41508" s="61"/>
      <c r="C41508" s="61"/>
      <c r="D41508" s="57"/>
      <c r="E41508" s="62"/>
    </row>
    <row r="41509">
      <c r="A41509" s="61"/>
      <c r="B41509" s="61"/>
      <c r="C41509" s="61"/>
      <c r="D41509" s="57"/>
      <c r="E41509" s="62"/>
    </row>
    <row r="41510">
      <c r="A41510" s="61"/>
      <c r="B41510" s="61"/>
      <c r="C41510" s="61"/>
      <c r="D41510" s="57"/>
      <c r="E41510" s="62"/>
    </row>
    <row r="41511">
      <c r="A41511" s="61"/>
      <c r="B41511" s="61"/>
      <c r="C41511" s="61"/>
      <c r="D41511" s="57"/>
      <c r="E41511" s="62"/>
    </row>
    <row r="41512">
      <c r="A41512" s="61"/>
      <c r="B41512" s="61"/>
      <c r="C41512" s="61"/>
      <c r="D41512" s="57"/>
      <c r="E41512" s="62"/>
    </row>
    <row r="41513">
      <c r="A41513" s="61"/>
      <c r="B41513" s="61"/>
      <c r="C41513" s="61"/>
      <c r="D41513" s="57"/>
      <c r="E41513" s="62"/>
    </row>
    <row r="41514">
      <c r="A41514" s="61"/>
      <c r="B41514" s="61"/>
      <c r="C41514" s="61"/>
      <c r="D41514" s="57"/>
      <c r="E41514" s="62"/>
    </row>
    <row r="41515">
      <c r="A41515" s="61"/>
      <c r="B41515" s="61"/>
      <c r="C41515" s="61"/>
      <c r="D41515" s="57"/>
      <c r="E41515" s="62"/>
    </row>
    <row r="41516">
      <c r="A41516" s="61"/>
      <c r="B41516" s="61"/>
      <c r="C41516" s="61"/>
      <c r="D41516" s="57"/>
      <c r="E41516" s="62"/>
    </row>
    <row r="41517">
      <c r="A41517" s="61"/>
      <c r="B41517" s="61"/>
      <c r="C41517" s="61"/>
      <c r="D41517" s="57"/>
      <c r="E41517" s="62"/>
    </row>
    <row r="41518">
      <c r="A41518" s="61"/>
      <c r="B41518" s="61"/>
      <c r="C41518" s="61"/>
      <c r="D41518" s="57"/>
      <c r="E41518" s="62"/>
    </row>
    <row r="41519">
      <c r="A41519" s="61"/>
      <c r="B41519" s="61"/>
      <c r="C41519" s="61"/>
      <c r="D41519" s="57"/>
      <c r="E41519" s="62"/>
    </row>
    <row r="41520">
      <c r="A41520" s="61"/>
      <c r="B41520" s="61"/>
      <c r="C41520" s="61"/>
      <c r="D41520" s="57"/>
      <c r="E41520" s="62"/>
    </row>
    <row r="41521">
      <c r="A41521" s="61"/>
      <c r="B41521" s="61"/>
      <c r="C41521" s="61"/>
      <c r="D41521" s="57"/>
      <c r="E41521" s="62"/>
    </row>
    <row r="41522">
      <c r="A41522" s="61"/>
      <c r="B41522" s="61"/>
      <c r="C41522" s="61"/>
      <c r="D41522" s="57"/>
      <c r="E41522" s="62"/>
    </row>
    <row r="41523">
      <c r="A41523" s="61"/>
      <c r="B41523" s="61"/>
      <c r="C41523" s="61"/>
      <c r="D41523" s="57"/>
      <c r="E41523" s="62"/>
    </row>
    <row r="41524">
      <c r="A41524" s="61"/>
      <c r="B41524" s="61"/>
      <c r="C41524" s="61"/>
      <c r="D41524" s="57"/>
      <c r="E41524" s="62"/>
    </row>
    <row r="41525">
      <c r="A41525" s="61"/>
      <c r="B41525" s="61"/>
      <c r="C41525" s="61"/>
      <c r="D41525" s="57"/>
      <c r="E41525" s="62"/>
    </row>
    <row r="41526">
      <c r="A41526" s="61"/>
      <c r="B41526" s="61"/>
      <c r="C41526" s="61"/>
      <c r="D41526" s="57"/>
      <c r="E41526" s="62"/>
    </row>
    <row r="41527">
      <c r="A41527" s="61"/>
      <c r="B41527" s="61"/>
      <c r="C41527" s="61"/>
      <c r="D41527" s="57"/>
      <c r="E41527" s="62"/>
    </row>
    <row r="41528">
      <c r="A41528" s="61"/>
      <c r="B41528" s="61"/>
      <c r="C41528" s="61"/>
      <c r="D41528" s="57"/>
      <c r="E41528" s="62"/>
    </row>
    <row r="41529">
      <c r="A41529" s="61"/>
      <c r="B41529" s="61"/>
      <c r="C41529" s="61"/>
      <c r="D41529" s="57"/>
      <c r="E41529" s="62"/>
    </row>
    <row r="41530">
      <c r="A41530" s="61"/>
      <c r="B41530" s="61"/>
      <c r="C41530" s="61"/>
      <c r="D41530" s="57"/>
      <c r="E41530" s="62"/>
    </row>
    <row r="41531">
      <c r="A41531" s="61"/>
      <c r="B41531" s="61"/>
      <c r="C41531" s="61"/>
      <c r="D41531" s="57"/>
      <c r="E41531" s="62"/>
    </row>
    <row r="41532">
      <c r="A41532" s="61"/>
      <c r="B41532" s="61"/>
      <c r="C41532" s="61"/>
      <c r="D41532" s="57"/>
      <c r="E41532" s="62"/>
    </row>
    <row r="41533">
      <c r="A41533" s="61"/>
      <c r="B41533" s="61"/>
      <c r="C41533" s="61"/>
      <c r="D41533" s="57"/>
      <c r="E41533" s="62"/>
    </row>
    <row r="41534">
      <c r="A41534" s="61"/>
      <c r="B41534" s="61"/>
      <c r="C41534" s="61"/>
      <c r="D41534" s="57"/>
      <c r="E41534" s="62"/>
    </row>
    <row r="41535">
      <c r="A41535" s="61"/>
      <c r="B41535" s="61"/>
      <c r="C41535" s="61"/>
      <c r="D41535" s="57"/>
      <c r="E41535" s="62"/>
    </row>
    <row r="41536">
      <c r="A41536" s="61"/>
      <c r="B41536" s="61"/>
      <c r="C41536" s="61"/>
      <c r="D41536" s="57"/>
      <c r="E41536" s="62"/>
    </row>
    <row r="41537">
      <c r="A41537" s="61"/>
      <c r="B41537" s="61"/>
      <c r="C41537" s="61"/>
      <c r="D41537" s="57"/>
      <c r="E41537" s="62"/>
    </row>
    <row r="41538">
      <c r="A41538" s="61"/>
      <c r="B41538" s="61"/>
      <c r="C41538" s="61"/>
      <c r="D41538" s="57"/>
      <c r="E41538" s="62"/>
    </row>
    <row r="41539">
      <c r="A41539" s="61"/>
      <c r="B41539" s="61"/>
      <c r="C41539" s="61"/>
      <c r="D41539" s="57"/>
      <c r="E41539" s="62"/>
    </row>
    <row r="41540">
      <c r="A41540" s="61"/>
      <c r="B41540" s="61"/>
      <c r="C41540" s="61"/>
      <c r="D41540" s="57"/>
      <c r="E41540" s="62"/>
    </row>
    <row r="41541">
      <c r="A41541" s="61"/>
      <c r="B41541" s="61"/>
      <c r="C41541" s="61"/>
      <c r="D41541" s="57"/>
      <c r="E41541" s="62"/>
    </row>
    <row r="41542">
      <c r="A41542" s="61"/>
      <c r="B41542" s="61"/>
      <c r="C41542" s="61"/>
      <c r="D41542" s="57"/>
      <c r="E41542" s="62"/>
    </row>
    <row r="41543">
      <c r="A41543" s="61"/>
      <c r="B41543" s="61"/>
      <c r="C41543" s="61"/>
      <c r="D41543" s="57"/>
      <c r="E41543" s="62"/>
    </row>
    <row r="41544">
      <c r="A41544" s="61"/>
      <c r="B41544" s="61"/>
      <c r="C41544" s="61"/>
      <c r="D41544" s="57"/>
      <c r="E41544" s="62"/>
    </row>
    <row r="41545">
      <c r="A41545" s="61"/>
      <c r="B41545" s="61"/>
      <c r="C41545" s="61"/>
      <c r="D41545" s="57"/>
      <c r="E41545" s="62"/>
    </row>
    <row r="41546">
      <c r="A41546" s="61"/>
      <c r="B41546" s="61"/>
      <c r="C41546" s="61"/>
      <c r="D41546" s="57"/>
      <c r="E41546" s="62"/>
    </row>
    <row r="41547">
      <c r="A41547" s="61"/>
      <c r="B41547" s="61"/>
      <c r="C41547" s="61"/>
      <c r="D41547" s="57"/>
      <c r="E41547" s="62"/>
    </row>
    <row r="41548">
      <c r="A41548" s="61"/>
      <c r="B41548" s="61"/>
      <c r="C41548" s="61"/>
      <c r="D41548" s="57"/>
      <c r="E41548" s="62"/>
    </row>
    <row r="41549">
      <c r="A41549" s="61"/>
      <c r="B41549" s="61"/>
      <c r="C41549" s="61"/>
      <c r="D41549" s="57"/>
      <c r="E41549" s="62"/>
    </row>
    <row r="41550">
      <c r="A41550" s="61"/>
      <c r="B41550" s="61"/>
      <c r="C41550" s="61"/>
      <c r="D41550" s="57"/>
      <c r="E41550" s="62"/>
    </row>
    <row r="41551">
      <c r="A41551" s="61"/>
      <c r="B41551" s="61"/>
      <c r="C41551" s="61"/>
      <c r="D41551" s="57"/>
      <c r="E41551" s="62"/>
    </row>
    <row r="41552">
      <c r="A41552" s="61"/>
      <c r="B41552" s="61"/>
      <c r="C41552" s="61"/>
      <c r="D41552" s="57"/>
      <c r="E41552" s="62"/>
    </row>
    <row r="41553">
      <c r="A41553" s="61"/>
      <c r="B41553" s="61"/>
      <c r="C41553" s="61"/>
      <c r="D41553" s="57"/>
      <c r="E41553" s="62"/>
    </row>
    <row r="41554">
      <c r="A41554" s="61"/>
      <c r="B41554" s="61"/>
      <c r="C41554" s="61"/>
      <c r="D41554" s="57"/>
      <c r="E41554" s="62"/>
    </row>
    <row r="41555">
      <c r="A41555" s="61"/>
      <c r="B41555" s="61"/>
      <c r="C41555" s="61"/>
      <c r="D41555" s="57"/>
      <c r="E41555" s="62"/>
    </row>
    <row r="41556">
      <c r="A41556" s="61"/>
      <c r="B41556" s="61"/>
      <c r="C41556" s="61"/>
      <c r="D41556" s="57"/>
      <c r="E41556" s="62"/>
    </row>
    <row r="41557">
      <c r="A41557" s="61"/>
      <c r="B41557" s="61"/>
      <c r="C41557" s="61"/>
      <c r="D41557" s="57"/>
      <c r="E41557" s="62"/>
    </row>
    <row r="41558">
      <c r="A41558" s="61"/>
      <c r="B41558" s="61"/>
      <c r="C41558" s="61"/>
      <c r="D41558" s="57"/>
      <c r="E41558" s="62"/>
    </row>
    <row r="41559">
      <c r="A41559" s="61"/>
      <c r="B41559" s="61"/>
      <c r="C41559" s="61"/>
      <c r="D41559" s="57"/>
      <c r="E41559" s="62"/>
    </row>
    <row r="41560">
      <c r="A41560" s="61"/>
      <c r="B41560" s="61"/>
      <c r="C41560" s="61"/>
      <c r="D41560" s="57"/>
      <c r="E41560" s="62"/>
    </row>
    <row r="41561">
      <c r="A41561" s="61"/>
      <c r="B41561" s="61"/>
      <c r="C41561" s="61"/>
      <c r="D41561" s="57"/>
      <c r="E41561" s="62"/>
    </row>
    <row r="41562">
      <c r="A41562" s="61"/>
      <c r="B41562" s="61"/>
      <c r="C41562" s="61"/>
      <c r="D41562" s="57"/>
      <c r="E41562" s="62"/>
    </row>
    <row r="41563">
      <c r="A41563" s="61"/>
      <c r="B41563" s="61"/>
      <c r="C41563" s="61"/>
      <c r="D41563" s="57"/>
      <c r="E41563" s="62"/>
    </row>
    <row r="41564">
      <c r="A41564" s="61"/>
      <c r="B41564" s="61"/>
      <c r="C41564" s="61"/>
      <c r="D41564" s="57"/>
      <c r="E41564" s="62"/>
    </row>
    <row r="41565">
      <c r="A41565" s="61"/>
      <c r="B41565" s="61"/>
      <c r="C41565" s="61"/>
      <c r="D41565" s="57"/>
      <c r="E41565" s="62"/>
    </row>
    <row r="41566">
      <c r="A41566" s="61"/>
      <c r="B41566" s="61"/>
      <c r="C41566" s="61"/>
      <c r="D41566" s="57"/>
      <c r="E41566" s="62"/>
    </row>
    <row r="41567">
      <c r="A41567" s="61"/>
      <c r="B41567" s="61"/>
      <c r="C41567" s="61"/>
      <c r="D41567" s="57"/>
      <c r="E41567" s="62"/>
    </row>
    <row r="41568">
      <c r="A41568" s="61"/>
      <c r="B41568" s="61"/>
      <c r="C41568" s="61"/>
      <c r="D41568" s="57"/>
      <c r="E41568" s="62"/>
    </row>
    <row r="41569">
      <c r="A41569" s="61"/>
      <c r="B41569" s="61"/>
      <c r="C41569" s="61"/>
      <c r="D41569" s="57"/>
      <c r="E41569" s="62"/>
    </row>
    <row r="41570">
      <c r="A41570" s="61"/>
      <c r="B41570" s="61"/>
      <c r="C41570" s="61"/>
      <c r="D41570" s="57"/>
      <c r="E41570" s="62"/>
    </row>
    <row r="41571">
      <c r="A41571" s="61"/>
      <c r="B41571" s="61"/>
      <c r="C41571" s="61"/>
      <c r="D41571" s="57"/>
      <c r="E41571" s="62"/>
    </row>
    <row r="41572">
      <c r="A41572" s="61"/>
      <c r="B41572" s="61"/>
      <c r="C41572" s="61"/>
      <c r="D41572" s="57"/>
      <c r="E41572" s="62"/>
    </row>
    <row r="41573">
      <c r="A41573" s="61"/>
      <c r="B41573" s="61"/>
      <c r="C41573" s="61"/>
      <c r="D41573" s="57"/>
      <c r="E41573" s="62"/>
    </row>
    <row r="41574">
      <c r="A41574" s="61"/>
      <c r="B41574" s="61"/>
      <c r="C41574" s="61"/>
      <c r="D41574" s="57"/>
      <c r="E41574" s="62"/>
    </row>
    <row r="41575">
      <c r="A41575" s="61"/>
      <c r="B41575" s="61"/>
      <c r="C41575" s="61"/>
      <c r="D41575" s="57"/>
      <c r="E41575" s="62"/>
    </row>
    <row r="41576">
      <c r="A41576" s="61"/>
      <c r="B41576" s="61"/>
      <c r="C41576" s="61"/>
      <c r="D41576" s="57"/>
      <c r="E41576" s="62"/>
    </row>
    <row r="41577">
      <c r="A41577" s="61"/>
      <c r="B41577" s="61"/>
      <c r="C41577" s="61"/>
      <c r="D41577" s="57"/>
      <c r="E41577" s="62"/>
    </row>
    <row r="41578">
      <c r="A41578" s="61"/>
      <c r="B41578" s="61"/>
      <c r="C41578" s="61"/>
      <c r="D41578" s="57"/>
      <c r="E41578" s="62"/>
    </row>
    <row r="41579">
      <c r="A41579" s="61"/>
      <c r="B41579" s="61"/>
      <c r="C41579" s="61"/>
      <c r="D41579" s="57"/>
      <c r="E41579" s="62"/>
    </row>
    <row r="41580">
      <c r="A41580" s="61"/>
      <c r="B41580" s="61"/>
      <c r="C41580" s="61"/>
      <c r="D41580" s="57"/>
      <c r="E41580" s="62"/>
    </row>
    <row r="41581">
      <c r="A41581" s="61"/>
      <c r="B41581" s="61"/>
      <c r="C41581" s="61"/>
      <c r="D41581" s="57"/>
      <c r="E41581" s="62"/>
    </row>
    <row r="41582">
      <c r="A41582" s="61"/>
      <c r="B41582" s="61"/>
      <c r="C41582" s="61"/>
      <c r="D41582" s="57"/>
      <c r="E41582" s="62"/>
    </row>
    <row r="41583">
      <c r="A41583" s="61"/>
      <c r="B41583" s="61"/>
      <c r="C41583" s="61"/>
      <c r="D41583" s="57"/>
      <c r="E41583" s="62"/>
    </row>
    <row r="41584">
      <c r="A41584" s="61"/>
      <c r="B41584" s="61"/>
      <c r="C41584" s="61"/>
      <c r="D41584" s="57"/>
      <c r="E41584" s="62"/>
    </row>
    <row r="41585">
      <c r="A41585" s="61"/>
      <c r="B41585" s="61"/>
      <c r="C41585" s="61"/>
      <c r="D41585" s="57"/>
      <c r="E41585" s="62"/>
    </row>
    <row r="41586">
      <c r="A41586" s="61"/>
      <c r="B41586" s="61"/>
      <c r="C41586" s="61"/>
      <c r="D41586" s="57"/>
      <c r="E41586" s="62"/>
    </row>
    <row r="41587">
      <c r="A41587" s="61"/>
      <c r="B41587" s="61"/>
      <c r="C41587" s="61"/>
      <c r="D41587" s="57"/>
      <c r="E41587" s="62"/>
    </row>
    <row r="41588">
      <c r="A41588" s="61"/>
      <c r="B41588" s="61"/>
      <c r="C41588" s="61"/>
      <c r="D41588" s="57"/>
      <c r="E41588" s="62"/>
    </row>
    <row r="41589">
      <c r="A41589" s="61"/>
      <c r="B41589" s="61"/>
      <c r="C41589" s="61"/>
      <c r="D41589" s="57"/>
      <c r="E41589" s="62"/>
    </row>
    <row r="41590">
      <c r="A41590" s="61"/>
      <c r="B41590" s="61"/>
      <c r="C41590" s="61"/>
      <c r="D41590" s="57"/>
      <c r="E41590" s="62"/>
    </row>
    <row r="41591">
      <c r="A41591" s="61"/>
      <c r="B41591" s="61"/>
      <c r="C41591" s="61"/>
      <c r="D41591" s="57"/>
      <c r="E41591" s="62"/>
    </row>
    <row r="41592">
      <c r="A41592" s="61"/>
      <c r="B41592" s="61"/>
      <c r="C41592" s="61"/>
      <c r="D41592" s="57"/>
      <c r="E41592" s="62"/>
    </row>
    <row r="41593">
      <c r="A41593" s="61"/>
      <c r="B41593" s="61"/>
      <c r="C41593" s="61"/>
      <c r="D41593" s="57"/>
      <c r="E41593" s="62"/>
    </row>
    <row r="41594">
      <c r="A41594" s="61"/>
      <c r="B41594" s="61"/>
      <c r="C41594" s="61"/>
      <c r="D41594" s="57"/>
      <c r="E41594" s="62"/>
    </row>
    <row r="41595">
      <c r="A41595" s="61"/>
      <c r="B41595" s="61"/>
      <c r="C41595" s="61"/>
      <c r="D41595" s="57"/>
      <c r="E41595" s="62"/>
    </row>
    <row r="41596">
      <c r="A41596" s="61"/>
      <c r="B41596" s="61"/>
      <c r="C41596" s="61"/>
      <c r="D41596" s="57"/>
      <c r="E41596" s="62"/>
    </row>
    <row r="41597">
      <c r="A41597" s="61"/>
      <c r="B41597" s="61"/>
      <c r="C41597" s="61"/>
      <c r="D41597" s="57"/>
      <c r="E41597" s="62"/>
    </row>
    <row r="41598">
      <c r="A41598" s="61"/>
      <c r="B41598" s="61"/>
      <c r="C41598" s="61"/>
      <c r="D41598" s="57"/>
      <c r="E41598" s="62"/>
    </row>
    <row r="41599">
      <c r="A41599" s="61"/>
      <c r="B41599" s="61"/>
      <c r="C41599" s="61"/>
      <c r="D41599" s="57"/>
      <c r="E41599" s="62"/>
    </row>
    <row r="41600">
      <c r="A41600" s="61"/>
      <c r="B41600" s="61"/>
      <c r="C41600" s="61"/>
      <c r="D41600" s="57"/>
      <c r="E41600" s="62"/>
    </row>
    <row r="41601">
      <c r="A41601" s="61"/>
      <c r="B41601" s="61"/>
      <c r="C41601" s="61"/>
      <c r="D41601" s="57"/>
      <c r="E41601" s="62"/>
    </row>
    <row r="41602">
      <c r="A41602" s="61"/>
      <c r="B41602" s="61"/>
      <c r="C41602" s="61"/>
      <c r="D41602" s="57"/>
      <c r="E41602" s="62"/>
    </row>
    <row r="41603">
      <c r="A41603" s="61"/>
      <c r="B41603" s="61"/>
      <c r="C41603" s="61"/>
      <c r="D41603" s="57"/>
      <c r="E41603" s="62"/>
    </row>
    <row r="41604">
      <c r="A41604" s="61"/>
      <c r="B41604" s="61"/>
      <c r="C41604" s="61"/>
      <c r="D41604" s="57"/>
      <c r="E41604" s="62"/>
    </row>
    <row r="41605">
      <c r="A41605" s="61"/>
      <c r="B41605" s="61"/>
      <c r="C41605" s="61"/>
      <c r="D41605" s="57"/>
      <c r="E41605" s="62"/>
    </row>
    <row r="41606">
      <c r="A41606" s="61"/>
      <c r="B41606" s="61"/>
      <c r="C41606" s="61"/>
      <c r="D41606" s="57"/>
      <c r="E41606" s="62"/>
    </row>
    <row r="41607">
      <c r="A41607" s="61"/>
      <c r="B41607" s="61"/>
      <c r="C41607" s="61"/>
      <c r="D41607" s="57"/>
      <c r="E41607" s="62"/>
    </row>
    <row r="41608">
      <c r="A41608" s="61"/>
      <c r="B41608" s="61"/>
      <c r="C41608" s="61"/>
      <c r="D41608" s="57"/>
      <c r="E41608" s="62"/>
    </row>
    <row r="41609">
      <c r="A41609" s="61"/>
      <c r="B41609" s="61"/>
      <c r="C41609" s="61"/>
      <c r="D41609" s="57"/>
      <c r="E41609" s="62"/>
    </row>
    <row r="41610">
      <c r="A41610" s="61"/>
      <c r="B41610" s="61"/>
      <c r="C41610" s="61"/>
      <c r="D41610" s="57"/>
      <c r="E41610" s="62"/>
    </row>
    <row r="41611">
      <c r="A41611" s="61"/>
      <c r="B41611" s="61"/>
      <c r="C41611" s="61"/>
      <c r="D41611" s="57"/>
      <c r="E41611" s="62"/>
    </row>
    <row r="41612">
      <c r="A41612" s="61"/>
      <c r="B41612" s="61"/>
      <c r="C41612" s="61"/>
      <c r="D41612" s="57"/>
      <c r="E41612" s="62"/>
    </row>
    <row r="41613">
      <c r="A41613" s="61"/>
      <c r="B41613" s="61"/>
      <c r="C41613" s="61"/>
      <c r="D41613" s="57"/>
      <c r="E41613" s="62"/>
    </row>
    <row r="41614">
      <c r="A41614" s="61"/>
      <c r="B41614" s="61"/>
      <c r="C41614" s="61"/>
      <c r="D41614" s="57"/>
      <c r="E41614" s="62"/>
    </row>
    <row r="41615">
      <c r="A41615" s="61"/>
      <c r="B41615" s="61"/>
      <c r="C41615" s="61"/>
      <c r="D41615" s="57"/>
      <c r="E41615" s="62"/>
    </row>
    <row r="41616">
      <c r="A41616" s="61"/>
      <c r="B41616" s="61"/>
      <c r="C41616" s="61"/>
      <c r="D41616" s="57"/>
      <c r="E41616" s="62"/>
    </row>
    <row r="41617">
      <c r="A41617" s="61"/>
      <c r="B41617" s="61"/>
      <c r="C41617" s="61"/>
      <c r="D41617" s="57"/>
      <c r="E41617" s="62"/>
    </row>
    <row r="41618">
      <c r="A41618" s="61"/>
      <c r="B41618" s="61"/>
      <c r="C41618" s="61"/>
      <c r="D41618" s="57"/>
      <c r="E41618" s="62"/>
    </row>
    <row r="41619">
      <c r="A41619" s="61"/>
      <c r="B41619" s="61"/>
      <c r="C41619" s="61"/>
      <c r="D41619" s="57"/>
      <c r="E41619" s="62"/>
    </row>
    <row r="41620">
      <c r="A41620" s="61"/>
      <c r="B41620" s="61"/>
      <c r="C41620" s="61"/>
      <c r="D41620" s="57"/>
      <c r="E41620" s="62"/>
    </row>
    <row r="41621">
      <c r="A41621" s="61"/>
      <c r="B41621" s="61"/>
      <c r="C41621" s="61"/>
      <c r="D41621" s="57"/>
      <c r="E41621" s="62"/>
    </row>
    <row r="41622">
      <c r="A41622" s="61"/>
      <c r="B41622" s="61"/>
      <c r="C41622" s="61"/>
      <c r="D41622" s="57"/>
      <c r="E41622" s="62"/>
    </row>
    <row r="41623">
      <c r="A41623" s="61"/>
      <c r="B41623" s="61"/>
      <c r="C41623" s="61"/>
      <c r="D41623" s="57"/>
      <c r="E41623" s="62"/>
    </row>
    <row r="41624">
      <c r="A41624" s="61"/>
      <c r="B41624" s="61"/>
      <c r="C41624" s="61"/>
      <c r="D41624" s="57"/>
      <c r="E41624" s="62"/>
    </row>
    <row r="41625">
      <c r="A41625" s="61"/>
      <c r="B41625" s="61"/>
      <c r="C41625" s="61"/>
      <c r="D41625" s="57"/>
      <c r="E41625" s="62"/>
    </row>
    <row r="41626">
      <c r="A41626" s="61"/>
      <c r="B41626" s="61"/>
      <c r="C41626" s="61"/>
      <c r="D41626" s="57"/>
      <c r="E41626" s="62"/>
    </row>
    <row r="41627">
      <c r="A41627" s="61"/>
      <c r="B41627" s="61"/>
      <c r="C41627" s="61"/>
      <c r="D41627" s="57"/>
      <c r="E41627" s="62"/>
    </row>
    <row r="41628">
      <c r="A41628" s="61"/>
      <c r="B41628" s="61"/>
      <c r="C41628" s="61"/>
      <c r="D41628" s="57"/>
      <c r="E41628" s="62"/>
    </row>
    <row r="41629">
      <c r="A41629" s="61"/>
      <c r="B41629" s="61"/>
      <c r="C41629" s="61"/>
      <c r="D41629" s="57"/>
      <c r="E41629" s="62"/>
    </row>
    <row r="41630">
      <c r="A41630" s="61"/>
      <c r="B41630" s="61"/>
      <c r="C41630" s="61"/>
      <c r="D41630" s="57"/>
      <c r="E41630" s="62"/>
    </row>
    <row r="41631">
      <c r="A41631" s="61"/>
      <c r="B41631" s="61"/>
      <c r="C41631" s="61"/>
      <c r="D41631" s="57"/>
      <c r="E41631" s="62"/>
    </row>
    <row r="41632">
      <c r="A41632" s="61"/>
      <c r="B41632" s="61"/>
      <c r="C41632" s="61"/>
      <c r="D41632" s="57"/>
      <c r="E41632" s="62"/>
    </row>
    <row r="41633">
      <c r="A41633" s="61"/>
      <c r="B41633" s="61"/>
      <c r="C41633" s="61"/>
      <c r="D41633" s="57"/>
      <c r="E41633" s="62"/>
    </row>
    <row r="41634">
      <c r="A41634" s="61"/>
      <c r="B41634" s="61"/>
      <c r="C41634" s="61"/>
      <c r="D41634" s="57"/>
      <c r="E41634" s="62"/>
    </row>
    <row r="41635">
      <c r="A41635" s="61"/>
      <c r="B41635" s="61"/>
      <c r="C41635" s="61"/>
      <c r="D41635" s="57"/>
      <c r="E41635" s="62"/>
    </row>
    <row r="41636">
      <c r="A41636" s="61"/>
      <c r="B41636" s="61"/>
      <c r="C41636" s="61"/>
      <c r="D41636" s="57"/>
      <c r="E41636" s="62"/>
    </row>
    <row r="41637">
      <c r="A41637" s="61"/>
      <c r="B41637" s="61"/>
      <c r="C41637" s="61"/>
      <c r="D41637" s="57"/>
      <c r="E41637" s="62"/>
    </row>
    <row r="41638">
      <c r="A41638" s="61"/>
      <c r="B41638" s="61"/>
      <c r="C41638" s="61"/>
      <c r="D41638" s="57"/>
      <c r="E41638" s="62"/>
    </row>
    <row r="41639">
      <c r="A41639" s="61"/>
      <c r="B41639" s="61"/>
      <c r="C41639" s="61"/>
      <c r="D41639" s="57"/>
      <c r="E41639" s="62"/>
    </row>
    <row r="41640">
      <c r="A41640" s="61"/>
      <c r="B41640" s="61"/>
      <c r="C41640" s="61"/>
      <c r="D41640" s="57"/>
      <c r="E41640" s="62"/>
    </row>
    <row r="41641">
      <c r="A41641" s="61"/>
      <c r="B41641" s="61"/>
      <c r="C41641" s="61"/>
      <c r="D41641" s="57"/>
      <c r="E41641" s="62"/>
    </row>
    <row r="41642">
      <c r="A41642" s="61"/>
      <c r="B41642" s="61"/>
      <c r="C41642" s="61"/>
      <c r="D41642" s="57"/>
      <c r="E41642" s="62"/>
    </row>
    <row r="41643">
      <c r="A41643" s="61"/>
      <c r="B41643" s="61"/>
      <c r="C41643" s="61"/>
      <c r="D41643" s="57"/>
      <c r="E41643" s="62"/>
    </row>
    <row r="41644">
      <c r="A41644" s="61"/>
      <c r="B41644" s="61"/>
      <c r="C41644" s="61"/>
      <c r="D41644" s="57"/>
      <c r="E41644" s="62"/>
    </row>
    <row r="41645">
      <c r="A41645" s="61"/>
      <c r="B41645" s="61"/>
      <c r="C41645" s="61"/>
      <c r="D41645" s="57"/>
      <c r="E41645" s="62"/>
    </row>
    <row r="41646">
      <c r="A41646" s="61"/>
      <c r="B41646" s="61"/>
      <c r="C41646" s="61"/>
      <c r="D41646" s="57"/>
      <c r="E41646" s="62"/>
    </row>
    <row r="41647">
      <c r="A41647" s="61"/>
      <c r="B41647" s="61"/>
      <c r="C41647" s="61"/>
      <c r="D41647" s="57"/>
      <c r="E41647" s="62"/>
    </row>
    <row r="41648">
      <c r="A41648" s="61"/>
      <c r="B41648" s="61"/>
      <c r="C41648" s="61"/>
      <c r="D41648" s="57"/>
      <c r="E41648" s="62"/>
    </row>
    <row r="41649">
      <c r="A41649" s="61"/>
      <c r="B41649" s="61"/>
      <c r="C41649" s="61"/>
      <c r="D41649" s="57"/>
      <c r="E41649" s="62"/>
    </row>
    <row r="41650">
      <c r="A41650" s="61"/>
      <c r="B41650" s="61"/>
      <c r="C41650" s="61"/>
      <c r="D41650" s="57"/>
      <c r="E41650" s="62"/>
    </row>
    <row r="41651">
      <c r="A41651" s="61"/>
      <c r="B41651" s="61"/>
      <c r="C41651" s="61"/>
      <c r="D41651" s="57"/>
      <c r="E41651" s="62"/>
    </row>
    <row r="41652">
      <c r="A41652" s="61"/>
      <c r="B41652" s="61"/>
      <c r="C41652" s="61"/>
      <c r="D41652" s="57"/>
      <c r="E41652" s="62"/>
    </row>
    <row r="41653">
      <c r="A41653" s="61"/>
      <c r="B41653" s="61"/>
      <c r="C41653" s="61"/>
      <c r="D41653" s="57"/>
      <c r="E41653" s="62"/>
    </row>
    <row r="41654">
      <c r="A41654" s="61"/>
      <c r="B41654" s="61"/>
      <c r="C41654" s="61"/>
      <c r="D41654" s="57"/>
      <c r="E41654" s="62"/>
    </row>
    <row r="41655">
      <c r="A41655" s="61"/>
      <c r="B41655" s="61"/>
      <c r="C41655" s="61"/>
      <c r="D41655" s="57"/>
      <c r="E41655" s="62"/>
    </row>
    <row r="41656">
      <c r="A41656" s="61"/>
      <c r="B41656" s="61"/>
      <c r="C41656" s="61"/>
      <c r="D41656" s="57"/>
      <c r="E41656" s="62"/>
    </row>
    <row r="41657">
      <c r="A41657" s="61"/>
      <c r="B41657" s="61"/>
      <c r="C41657" s="61"/>
      <c r="D41657" s="57"/>
      <c r="E41657" s="62"/>
    </row>
    <row r="41658">
      <c r="A41658" s="61"/>
      <c r="B41658" s="61"/>
      <c r="C41658" s="61"/>
      <c r="D41658" s="57"/>
      <c r="E41658" s="62"/>
    </row>
    <row r="41659">
      <c r="A41659" s="61"/>
      <c r="B41659" s="61"/>
      <c r="C41659" s="61"/>
      <c r="D41659" s="57"/>
      <c r="E41659" s="62"/>
    </row>
    <row r="41660">
      <c r="A41660" s="61"/>
      <c r="B41660" s="61"/>
      <c r="C41660" s="61"/>
      <c r="D41660" s="57"/>
      <c r="E41660" s="62"/>
    </row>
    <row r="41661">
      <c r="A41661" s="61"/>
      <c r="B41661" s="61"/>
      <c r="C41661" s="61"/>
      <c r="D41661" s="57"/>
      <c r="E41661" s="62"/>
    </row>
    <row r="41662">
      <c r="A41662" s="61"/>
      <c r="B41662" s="61"/>
      <c r="C41662" s="61"/>
      <c r="D41662" s="57"/>
      <c r="E41662" s="62"/>
    </row>
    <row r="41663">
      <c r="A41663" s="61"/>
      <c r="B41663" s="61"/>
      <c r="C41663" s="61"/>
      <c r="D41663" s="57"/>
      <c r="E41663" s="62"/>
    </row>
    <row r="41664">
      <c r="A41664" s="61"/>
      <c r="B41664" s="61"/>
      <c r="C41664" s="61"/>
      <c r="D41664" s="57"/>
      <c r="E41664" s="62"/>
    </row>
    <row r="41665">
      <c r="A41665" s="61"/>
      <c r="B41665" s="61"/>
      <c r="C41665" s="61"/>
      <c r="D41665" s="57"/>
      <c r="E41665" s="62"/>
    </row>
    <row r="41666">
      <c r="A41666" s="61"/>
      <c r="B41666" s="61"/>
      <c r="C41666" s="61"/>
      <c r="D41666" s="57"/>
      <c r="E41666" s="62"/>
    </row>
    <row r="41667">
      <c r="A41667" s="61"/>
      <c r="B41667" s="61"/>
      <c r="C41667" s="61"/>
      <c r="D41667" s="57"/>
      <c r="E41667" s="62"/>
    </row>
    <row r="41668">
      <c r="A41668" s="61"/>
      <c r="B41668" s="61"/>
      <c r="C41668" s="61"/>
      <c r="D41668" s="57"/>
      <c r="E41668" s="62"/>
    </row>
    <row r="41669">
      <c r="A41669" s="61"/>
      <c r="B41669" s="61"/>
      <c r="C41669" s="61"/>
      <c r="D41669" s="57"/>
      <c r="E41669" s="62"/>
    </row>
    <row r="41670">
      <c r="A41670" s="61"/>
      <c r="B41670" s="61"/>
      <c r="C41670" s="61"/>
      <c r="D41670" s="57"/>
      <c r="E41670" s="62"/>
    </row>
    <row r="41671">
      <c r="A41671" s="61"/>
      <c r="B41671" s="61"/>
      <c r="C41671" s="61"/>
      <c r="D41671" s="57"/>
      <c r="E41671" s="62"/>
    </row>
    <row r="41672">
      <c r="A41672" s="61"/>
      <c r="B41672" s="61"/>
      <c r="C41672" s="61"/>
      <c r="D41672" s="57"/>
      <c r="E41672" s="62"/>
    </row>
    <row r="41673">
      <c r="A41673" s="61"/>
      <c r="B41673" s="61"/>
      <c r="C41673" s="61"/>
      <c r="D41673" s="57"/>
      <c r="E41673" s="62"/>
    </row>
    <row r="41674">
      <c r="A41674" s="61"/>
      <c r="B41674" s="61"/>
      <c r="C41674" s="61"/>
      <c r="D41674" s="57"/>
      <c r="E41674" s="62"/>
    </row>
    <row r="41675">
      <c r="A41675" s="61"/>
      <c r="B41675" s="61"/>
      <c r="C41675" s="61"/>
      <c r="D41675" s="57"/>
      <c r="E41675" s="62"/>
    </row>
    <row r="41676">
      <c r="A41676" s="61"/>
      <c r="B41676" s="61"/>
      <c r="C41676" s="61"/>
      <c r="D41676" s="57"/>
      <c r="E41676" s="62"/>
    </row>
    <row r="41677">
      <c r="A41677" s="61"/>
      <c r="B41677" s="61"/>
      <c r="C41677" s="61"/>
      <c r="D41677" s="57"/>
      <c r="E41677" s="62"/>
    </row>
    <row r="41678">
      <c r="A41678" s="61"/>
      <c r="B41678" s="61"/>
      <c r="C41678" s="61"/>
      <c r="D41678" s="57"/>
      <c r="E41678" s="62"/>
    </row>
    <row r="41679">
      <c r="A41679" s="61"/>
      <c r="B41679" s="61"/>
      <c r="C41679" s="61"/>
      <c r="D41679" s="57"/>
      <c r="E41679" s="62"/>
    </row>
    <row r="41680">
      <c r="A41680" s="61"/>
      <c r="B41680" s="61"/>
      <c r="C41680" s="61"/>
      <c r="D41680" s="57"/>
      <c r="E41680" s="62"/>
    </row>
    <row r="41681">
      <c r="A41681" s="61"/>
      <c r="B41681" s="61"/>
      <c r="C41681" s="61"/>
      <c r="D41681" s="57"/>
      <c r="E41681" s="62"/>
    </row>
    <row r="41682">
      <c r="A41682" s="61"/>
      <c r="B41682" s="61"/>
      <c r="C41682" s="61"/>
      <c r="D41682" s="57"/>
      <c r="E41682" s="62"/>
    </row>
    <row r="41683">
      <c r="A41683" s="61"/>
      <c r="B41683" s="61"/>
      <c r="C41683" s="61"/>
      <c r="D41683" s="57"/>
      <c r="E41683" s="62"/>
    </row>
    <row r="41684">
      <c r="A41684" s="61"/>
      <c r="B41684" s="61"/>
      <c r="C41684" s="61"/>
      <c r="D41684" s="57"/>
      <c r="E41684" s="62"/>
    </row>
    <row r="41685">
      <c r="A41685" s="61"/>
      <c r="B41685" s="61"/>
      <c r="C41685" s="61"/>
      <c r="D41685" s="57"/>
      <c r="E41685" s="62"/>
    </row>
    <row r="41686">
      <c r="A41686" s="61"/>
      <c r="B41686" s="61"/>
      <c r="C41686" s="61"/>
      <c r="D41686" s="57"/>
      <c r="E41686" s="62"/>
    </row>
    <row r="41687">
      <c r="A41687" s="61"/>
      <c r="B41687" s="61"/>
      <c r="C41687" s="61"/>
      <c r="D41687" s="57"/>
      <c r="E41687" s="62"/>
    </row>
    <row r="41688">
      <c r="A41688" s="61"/>
      <c r="B41688" s="61"/>
      <c r="C41688" s="61"/>
      <c r="D41688" s="57"/>
      <c r="E41688" s="62"/>
    </row>
    <row r="41689">
      <c r="A41689" s="61"/>
      <c r="B41689" s="61"/>
      <c r="C41689" s="61"/>
      <c r="D41689" s="57"/>
      <c r="E41689" s="62"/>
    </row>
    <row r="41690">
      <c r="A41690" s="61"/>
      <c r="B41690" s="61"/>
      <c r="C41690" s="61"/>
      <c r="D41690" s="57"/>
      <c r="E41690" s="62"/>
    </row>
    <row r="41691">
      <c r="A41691" s="61"/>
      <c r="B41691" s="61"/>
      <c r="C41691" s="61"/>
      <c r="D41691" s="57"/>
      <c r="E41691" s="62"/>
    </row>
    <row r="41692">
      <c r="A41692" s="61"/>
      <c r="B41692" s="61"/>
      <c r="C41692" s="61"/>
      <c r="D41692" s="57"/>
      <c r="E41692" s="62"/>
    </row>
    <row r="41693">
      <c r="A41693" s="61"/>
      <c r="B41693" s="61"/>
      <c r="C41693" s="61"/>
      <c r="D41693" s="57"/>
      <c r="E41693" s="62"/>
    </row>
    <row r="41694">
      <c r="A41694" s="61"/>
      <c r="B41694" s="61"/>
      <c r="C41694" s="61"/>
      <c r="D41694" s="57"/>
      <c r="E41694" s="62"/>
    </row>
    <row r="41695">
      <c r="A41695" s="61"/>
      <c r="B41695" s="61"/>
      <c r="C41695" s="61"/>
      <c r="D41695" s="57"/>
      <c r="E41695" s="62"/>
    </row>
    <row r="41696">
      <c r="A41696" s="61"/>
      <c r="B41696" s="61"/>
      <c r="C41696" s="61"/>
      <c r="D41696" s="57"/>
      <c r="E41696" s="62"/>
    </row>
    <row r="41697">
      <c r="A41697" s="61"/>
      <c r="B41697" s="61"/>
      <c r="C41697" s="61"/>
      <c r="D41697" s="57"/>
      <c r="E41697" s="62"/>
    </row>
    <row r="41698">
      <c r="A41698" s="61"/>
      <c r="B41698" s="61"/>
      <c r="C41698" s="61"/>
      <c r="D41698" s="57"/>
      <c r="E41698" s="62"/>
    </row>
    <row r="41699">
      <c r="A41699" s="61"/>
      <c r="B41699" s="61"/>
      <c r="C41699" s="61"/>
      <c r="D41699" s="57"/>
      <c r="E41699" s="62"/>
    </row>
    <row r="41700">
      <c r="A41700" s="61"/>
      <c r="B41700" s="61"/>
      <c r="C41700" s="61"/>
      <c r="D41700" s="57"/>
      <c r="E41700" s="62"/>
    </row>
    <row r="41701">
      <c r="A41701" s="61"/>
      <c r="B41701" s="61"/>
      <c r="C41701" s="61"/>
      <c r="D41701" s="57"/>
      <c r="E41701" s="62"/>
    </row>
    <row r="41702">
      <c r="A41702" s="61"/>
      <c r="B41702" s="61"/>
      <c r="C41702" s="61"/>
      <c r="D41702" s="57"/>
      <c r="E41702" s="62"/>
    </row>
    <row r="41703">
      <c r="A41703" s="61"/>
      <c r="B41703" s="61"/>
      <c r="C41703" s="61"/>
      <c r="D41703" s="57"/>
      <c r="E41703" s="62"/>
    </row>
    <row r="41704">
      <c r="A41704" s="61"/>
      <c r="B41704" s="61"/>
      <c r="C41704" s="61"/>
      <c r="D41704" s="57"/>
      <c r="E41704" s="62"/>
    </row>
    <row r="41705">
      <c r="A41705" s="61"/>
      <c r="B41705" s="61"/>
      <c r="C41705" s="61"/>
      <c r="D41705" s="57"/>
      <c r="E41705" s="62"/>
    </row>
    <row r="41706">
      <c r="A41706" s="61"/>
      <c r="B41706" s="61"/>
      <c r="C41706" s="61"/>
      <c r="D41706" s="57"/>
      <c r="E41706" s="62"/>
    </row>
    <row r="41707">
      <c r="A41707" s="61"/>
      <c r="B41707" s="61"/>
      <c r="C41707" s="61"/>
      <c r="D41707" s="57"/>
      <c r="E41707" s="62"/>
    </row>
    <row r="41708">
      <c r="A41708" s="61"/>
      <c r="B41708" s="61"/>
      <c r="C41708" s="61"/>
      <c r="D41708" s="57"/>
      <c r="E41708" s="62"/>
    </row>
    <row r="41709">
      <c r="A41709" s="61"/>
      <c r="B41709" s="61"/>
      <c r="C41709" s="61"/>
      <c r="D41709" s="57"/>
      <c r="E41709" s="62"/>
    </row>
    <row r="41710">
      <c r="A41710" s="61"/>
      <c r="B41710" s="61"/>
      <c r="C41710" s="61"/>
      <c r="D41710" s="57"/>
      <c r="E41710" s="62"/>
    </row>
    <row r="41711">
      <c r="A41711" s="61"/>
      <c r="B41711" s="61"/>
      <c r="C41711" s="61"/>
      <c r="D41711" s="57"/>
      <c r="E41711" s="62"/>
    </row>
    <row r="41712">
      <c r="A41712" s="61"/>
      <c r="B41712" s="61"/>
      <c r="C41712" s="61"/>
      <c r="D41712" s="57"/>
      <c r="E41712" s="62"/>
    </row>
    <row r="41713">
      <c r="A41713" s="61"/>
      <c r="B41713" s="61"/>
      <c r="C41713" s="61"/>
      <c r="D41713" s="57"/>
      <c r="E41713" s="62"/>
    </row>
    <row r="41714">
      <c r="A41714" s="61"/>
      <c r="B41714" s="61"/>
      <c r="C41714" s="61"/>
      <c r="D41714" s="57"/>
      <c r="E41714" s="62"/>
    </row>
    <row r="41715">
      <c r="A41715" s="61"/>
      <c r="B41715" s="61"/>
      <c r="C41715" s="61"/>
      <c r="D41715" s="57"/>
      <c r="E41715" s="62"/>
    </row>
    <row r="41716">
      <c r="A41716" s="61"/>
      <c r="B41716" s="61"/>
      <c r="C41716" s="61"/>
      <c r="D41716" s="57"/>
      <c r="E41716" s="62"/>
    </row>
    <row r="41717">
      <c r="A41717" s="61"/>
      <c r="B41717" s="61"/>
      <c r="C41717" s="61"/>
      <c r="D41717" s="57"/>
      <c r="E41717" s="62"/>
    </row>
    <row r="41718">
      <c r="A41718" s="61"/>
      <c r="B41718" s="61"/>
      <c r="C41718" s="61"/>
      <c r="D41718" s="57"/>
      <c r="E41718" s="62"/>
    </row>
    <row r="41719">
      <c r="A41719" s="61"/>
      <c r="B41719" s="61"/>
      <c r="C41719" s="61"/>
      <c r="D41719" s="57"/>
      <c r="E41719" s="62"/>
    </row>
    <row r="41720">
      <c r="A41720" s="61"/>
      <c r="B41720" s="61"/>
      <c r="C41720" s="61"/>
      <c r="D41720" s="57"/>
      <c r="E41720" s="62"/>
    </row>
    <row r="41721">
      <c r="A41721" s="61"/>
      <c r="B41721" s="61"/>
      <c r="C41721" s="61"/>
      <c r="D41721" s="57"/>
      <c r="E41721" s="62"/>
    </row>
    <row r="41722">
      <c r="A41722" s="61"/>
      <c r="B41722" s="61"/>
      <c r="C41722" s="61"/>
      <c r="D41722" s="57"/>
      <c r="E41722" s="62"/>
    </row>
    <row r="41723">
      <c r="A41723" s="61"/>
      <c r="B41723" s="61"/>
      <c r="C41723" s="61"/>
      <c r="D41723" s="57"/>
      <c r="E41723" s="62"/>
    </row>
    <row r="41724">
      <c r="A41724" s="61"/>
      <c r="B41724" s="61"/>
      <c r="C41724" s="61"/>
      <c r="D41724" s="57"/>
      <c r="E41724" s="62"/>
    </row>
    <row r="41725">
      <c r="A41725" s="61"/>
      <c r="B41725" s="61"/>
      <c r="C41725" s="61"/>
      <c r="D41725" s="57"/>
      <c r="E41725" s="62"/>
    </row>
    <row r="41726">
      <c r="A41726" s="61"/>
      <c r="B41726" s="61"/>
      <c r="C41726" s="61"/>
      <c r="D41726" s="57"/>
      <c r="E41726" s="62"/>
    </row>
    <row r="41727">
      <c r="A41727" s="61"/>
      <c r="B41727" s="61"/>
      <c r="C41727" s="61"/>
      <c r="D41727" s="57"/>
      <c r="E41727" s="62"/>
    </row>
    <row r="41728">
      <c r="A41728" s="61"/>
      <c r="B41728" s="61"/>
      <c r="C41728" s="61"/>
      <c r="D41728" s="57"/>
      <c r="E41728" s="62"/>
    </row>
    <row r="41729">
      <c r="A41729" s="61"/>
      <c r="B41729" s="61"/>
      <c r="C41729" s="61"/>
      <c r="D41729" s="57"/>
      <c r="E41729" s="62"/>
    </row>
    <row r="41730">
      <c r="A41730" s="61"/>
      <c r="B41730" s="61"/>
      <c r="C41730" s="61"/>
      <c r="D41730" s="57"/>
      <c r="E41730" s="62"/>
    </row>
    <row r="41731">
      <c r="A41731" s="61"/>
      <c r="B41731" s="61"/>
      <c r="C41731" s="61"/>
      <c r="D41731" s="57"/>
      <c r="E41731" s="62"/>
    </row>
    <row r="41732">
      <c r="A41732" s="61"/>
      <c r="B41732" s="61"/>
      <c r="C41732" s="61"/>
      <c r="D41732" s="57"/>
      <c r="E41732" s="62"/>
    </row>
    <row r="41733">
      <c r="A41733" s="61"/>
      <c r="B41733" s="61"/>
      <c r="C41733" s="61"/>
      <c r="D41733" s="57"/>
      <c r="E41733" s="62"/>
    </row>
    <row r="41734">
      <c r="A41734" s="61"/>
      <c r="B41734" s="61"/>
      <c r="C41734" s="61"/>
      <c r="D41734" s="57"/>
      <c r="E41734" s="62"/>
    </row>
    <row r="41735">
      <c r="A41735" s="61"/>
      <c r="B41735" s="61"/>
      <c r="C41735" s="61"/>
      <c r="D41735" s="57"/>
      <c r="E41735" s="62"/>
    </row>
    <row r="41736">
      <c r="A41736" s="61"/>
      <c r="B41736" s="61"/>
      <c r="C41736" s="61"/>
      <c r="D41736" s="57"/>
      <c r="E41736" s="62"/>
    </row>
    <row r="41737">
      <c r="A41737" s="61"/>
      <c r="B41737" s="61"/>
      <c r="C41737" s="61"/>
      <c r="D41737" s="57"/>
      <c r="E41737" s="62"/>
    </row>
    <row r="41738">
      <c r="A41738" s="61"/>
      <c r="B41738" s="61"/>
      <c r="C41738" s="61"/>
      <c r="D41738" s="57"/>
      <c r="E41738" s="62"/>
    </row>
    <row r="41739">
      <c r="A41739" s="61"/>
      <c r="B41739" s="61"/>
      <c r="C41739" s="61"/>
      <c r="D41739" s="57"/>
      <c r="E41739" s="62"/>
    </row>
    <row r="41740">
      <c r="A41740" s="61"/>
      <c r="B41740" s="61"/>
      <c r="C41740" s="61"/>
      <c r="D41740" s="57"/>
      <c r="E41740" s="62"/>
    </row>
    <row r="41741">
      <c r="A41741" s="61"/>
      <c r="B41741" s="61"/>
      <c r="C41741" s="61"/>
      <c r="D41741" s="57"/>
      <c r="E41741" s="62"/>
    </row>
    <row r="41742">
      <c r="A41742" s="61"/>
      <c r="B41742" s="61"/>
      <c r="C41742" s="61"/>
      <c r="D41742" s="57"/>
      <c r="E41742" s="62"/>
    </row>
    <row r="41743">
      <c r="A41743" s="61"/>
      <c r="B41743" s="61"/>
      <c r="C41743" s="61"/>
      <c r="D41743" s="57"/>
      <c r="E41743" s="62"/>
    </row>
    <row r="41744">
      <c r="A41744" s="61"/>
      <c r="B41744" s="61"/>
      <c r="C41744" s="61"/>
      <c r="D41744" s="57"/>
      <c r="E41744" s="62"/>
    </row>
    <row r="41745">
      <c r="A41745" s="61"/>
      <c r="B41745" s="61"/>
      <c r="C41745" s="61"/>
      <c r="D41745" s="57"/>
      <c r="E41745" s="62"/>
    </row>
    <row r="41746">
      <c r="A41746" s="61"/>
      <c r="B41746" s="61"/>
      <c r="C41746" s="61"/>
      <c r="D41746" s="57"/>
      <c r="E41746" s="62"/>
    </row>
    <row r="41747">
      <c r="A41747" s="61"/>
      <c r="B41747" s="61"/>
      <c r="C41747" s="61"/>
      <c r="D41747" s="57"/>
      <c r="E41747" s="62"/>
    </row>
    <row r="41748">
      <c r="A41748" s="61"/>
      <c r="B41748" s="61"/>
      <c r="C41748" s="61"/>
      <c r="D41748" s="57"/>
      <c r="E41748" s="62"/>
    </row>
    <row r="41749">
      <c r="A41749" s="61"/>
      <c r="B41749" s="61"/>
      <c r="C41749" s="61"/>
      <c r="D41749" s="57"/>
      <c r="E41749" s="62"/>
    </row>
    <row r="41750">
      <c r="A41750" s="61"/>
      <c r="B41750" s="61"/>
      <c r="C41750" s="61"/>
      <c r="D41750" s="57"/>
      <c r="E41750" s="62"/>
    </row>
    <row r="41751">
      <c r="A41751" s="61"/>
      <c r="B41751" s="61"/>
      <c r="C41751" s="61"/>
      <c r="D41751" s="57"/>
      <c r="E41751" s="62"/>
    </row>
    <row r="41752">
      <c r="A41752" s="61"/>
      <c r="B41752" s="61"/>
      <c r="C41752" s="61"/>
      <c r="D41752" s="57"/>
      <c r="E41752" s="62"/>
    </row>
    <row r="41753">
      <c r="A41753" s="61"/>
      <c r="B41753" s="61"/>
      <c r="C41753" s="61"/>
      <c r="D41753" s="57"/>
      <c r="E41753" s="62"/>
    </row>
    <row r="41754">
      <c r="A41754" s="61"/>
      <c r="B41754" s="61"/>
      <c r="C41754" s="61"/>
      <c r="D41754" s="57"/>
      <c r="E41754" s="62"/>
    </row>
    <row r="41755">
      <c r="A41755" s="61"/>
      <c r="B41755" s="61"/>
      <c r="C41755" s="61"/>
      <c r="D41755" s="57"/>
      <c r="E41755" s="62"/>
    </row>
    <row r="41756">
      <c r="A41756" s="61"/>
      <c r="B41756" s="61"/>
      <c r="C41756" s="61"/>
      <c r="D41756" s="57"/>
      <c r="E41756" s="62"/>
    </row>
    <row r="41757">
      <c r="A41757" s="61"/>
      <c r="B41757" s="61"/>
      <c r="C41757" s="61"/>
      <c r="D41757" s="57"/>
      <c r="E41757" s="62"/>
    </row>
    <row r="41758">
      <c r="A41758" s="61"/>
      <c r="B41758" s="61"/>
      <c r="C41758" s="61"/>
      <c r="D41758" s="57"/>
      <c r="E41758" s="62"/>
    </row>
    <row r="41759">
      <c r="A41759" s="61"/>
      <c r="B41759" s="61"/>
      <c r="C41759" s="61"/>
      <c r="D41759" s="57"/>
      <c r="E41759" s="62"/>
    </row>
    <row r="41760">
      <c r="A41760" s="61"/>
      <c r="B41760" s="61"/>
      <c r="C41760" s="61"/>
      <c r="D41760" s="57"/>
      <c r="E41760" s="62"/>
    </row>
    <row r="41761">
      <c r="A41761" s="61"/>
      <c r="B41761" s="61"/>
      <c r="C41761" s="61"/>
      <c r="D41761" s="57"/>
      <c r="E41761" s="62"/>
    </row>
    <row r="41762">
      <c r="A41762" s="61"/>
      <c r="B41762" s="61"/>
      <c r="C41762" s="61"/>
      <c r="D41762" s="57"/>
      <c r="E41762" s="62"/>
    </row>
    <row r="41763">
      <c r="A41763" s="61"/>
      <c r="B41763" s="61"/>
      <c r="C41763" s="61"/>
      <c r="D41763" s="57"/>
      <c r="E41763" s="62"/>
    </row>
    <row r="41764">
      <c r="A41764" s="61"/>
      <c r="B41764" s="61"/>
      <c r="C41764" s="61"/>
      <c r="D41764" s="57"/>
      <c r="E41764" s="62"/>
    </row>
    <row r="41765">
      <c r="A41765" s="61"/>
      <c r="B41765" s="61"/>
      <c r="C41765" s="61"/>
      <c r="D41765" s="57"/>
      <c r="E41765" s="62"/>
    </row>
    <row r="41766">
      <c r="A41766" s="61"/>
      <c r="B41766" s="61"/>
      <c r="C41766" s="61"/>
      <c r="D41766" s="57"/>
      <c r="E41766" s="62"/>
    </row>
    <row r="41767">
      <c r="A41767" s="61"/>
      <c r="B41767" s="61"/>
      <c r="C41767" s="61"/>
      <c r="D41767" s="57"/>
      <c r="E41767" s="62"/>
    </row>
    <row r="41768">
      <c r="A41768" s="61"/>
      <c r="B41768" s="61"/>
      <c r="C41768" s="61"/>
      <c r="D41768" s="57"/>
      <c r="E41768" s="62"/>
    </row>
    <row r="41769">
      <c r="A41769" s="61"/>
      <c r="B41769" s="61"/>
      <c r="C41769" s="61"/>
      <c r="D41769" s="57"/>
      <c r="E41769" s="62"/>
    </row>
    <row r="41770">
      <c r="A41770" s="61"/>
      <c r="B41770" s="61"/>
      <c r="C41770" s="61"/>
      <c r="D41770" s="57"/>
      <c r="E41770" s="62"/>
    </row>
    <row r="41771">
      <c r="A41771" s="61"/>
      <c r="B41771" s="61"/>
      <c r="C41771" s="61"/>
      <c r="D41771" s="57"/>
      <c r="E41771" s="62"/>
    </row>
    <row r="41772">
      <c r="A41772" s="61"/>
      <c r="B41772" s="61"/>
      <c r="C41772" s="61"/>
      <c r="D41772" s="57"/>
      <c r="E41772" s="62"/>
    </row>
    <row r="41773">
      <c r="A41773" s="61"/>
      <c r="B41773" s="61"/>
      <c r="C41773" s="61"/>
      <c r="D41773" s="57"/>
      <c r="E41773" s="62"/>
    </row>
    <row r="41774">
      <c r="A41774" s="61"/>
      <c r="B41774" s="61"/>
      <c r="C41774" s="61"/>
      <c r="D41774" s="57"/>
      <c r="E41774" s="62"/>
    </row>
    <row r="41775">
      <c r="A41775" s="61"/>
      <c r="B41775" s="61"/>
      <c r="C41775" s="61"/>
      <c r="D41775" s="57"/>
      <c r="E41775" s="62"/>
    </row>
    <row r="41776">
      <c r="A41776" s="61"/>
      <c r="B41776" s="61"/>
      <c r="C41776" s="61"/>
      <c r="D41776" s="57"/>
      <c r="E41776" s="62"/>
    </row>
    <row r="41777">
      <c r="A41777" s="61"/>
      <c r="B41777" s="61"/>
      <c r="C41777" s="61"/>
      <c r="D41777" s="57"/>
      <c r="E41777" s="62"/>
    </row>
    <row r="41778">
      <c r="A41778" s="61"/>
      <c r="B41778" s="61"/>
      <c r="C41778" s="61"/>
      <c r="D41778" s="57"/>
      <c r="E41778" s="62"/>
    </row>
    <row r="41779">
      <c r="A41779" s="61"/>
      <c r="B41779" s="61"/>
      <c r="C41779" s="61"/>
      <c r="D41779" s="57"/>
      <c r="E41779" s="62"/>
    </row>
    <row r="41780">
      <c r="A41780" s="61"/>
      <c r="B41780" s="61"/>
      <c r="C41780" s="61"/>
      <c r="D41780" s="57"/>
      <c r="E41780" s="62"/>
    </row>
    <row r="41781">
      <c r="A41781" s="61"/>
      <c r="B41781" s="61"/>
      <c r="C41781" s="61"/>
      <c r="D41781" s="57"/>
      <c r="E41781" s="62"/>
    </row>
    <row r="41782">
      <c r="A41782" s="61"/>
      <c r="B41782" s="61"/>
      <c r="C41782" s="61"/>
      <c r="D41782" s="57"/>
      <c r="E41782" s="62"/>
    </row>
    <row r="41783">
      <c r="A41783" s="61"/>
      <c r="B41783" s="61"/>
      <c r="C41783" s="61"/>
      <c r="D41783" s="57"/>
      <c r="E41783" s="62"/>
    </row>
    <row r="41784">
      <c r="A41784" s="61"/>
      <c r="B41784" s="61"/>
      <c r="C41784" s="61"/>
      <c r="D41784" s="57"/>
      <c r="E41784" s="62"/>
    </row>
    <row r="41785">
      <c r="A41785" s="61"/>
      <c r="B41785" s="61"/>
      <c r="C41785" s="61"/>
      <c r="D41785" s="57"/>
      <c r="E41785" s="62"/>
    </row>
    <row r="41786">
      <c r="A41786" s="61"/>
      <c r="B41786" s="61"/>
      <c r="C41786" s="61"/>
      <c r="D41786" s="57"/>
      <c r="E41786" s="62"/>
    </row>
    <row r="41787">
      <c r="A41787" s="61"/>
      <c r="B41787" s="61"/>
      <c r="C41787" s="61"/>
      <c r="D41787" s="57"/>
      <c r="E41787" s="62"/>
    </row>
    <row r="41788">
      <c r="A41788" s="61"/>
      <c r="B41788" s="61"/>
      <c r="C41788" s="61"/>
      <c r="D41788" s="57"/>
      <c r="E41788" s="62"/>
    </row>
    <row r="41789">
      <c r="A41789" s="61"/>
      <c r="B41789" s="61"/>
      <c r="C41789" s="61"/>
      <c r="D41789" s="57"/>
      <c r="E41789" s="62"/>
    </row>
    <row r="41790">
      <c r="A41790" s="61"/>
      <c r="B41790" s="61"/>
      <c r="C41790" s="61"/>
      <c r="D41790" s="57"/>
      <c r="E41790" s="62"/>
    </row>
    <row r="41791">
      <c r="A41791" s="61"/>
      <c r="B41791" s="61"/>
      <c r="C41791" s="61"/>
      <c r="D41791" s="57"/>
      <c r="E41791" s="62"/>
    </row>
    <row r="41792">
      <c r="A41792" s="61"/>
      <c r="B41792" s="61"/>
      <c r="C41792" s="61"/>
      <c r="D41792" s="57"/>
      <c r="E41792" s="62"/>
    </row>
    <row r="41793">
      <c r="A41793" s="61"/>
      <c r="B41793" s="61"/>
      <c r="C41793" s="61"/>
      <c r="D41793" s="57"/>
      <c r="E41793" s="62"/>
    </row>
    <row r="41794">
      <c r="A41794" s="61"/>
      <c r="B41794" s="61"/>
      <c r="C41794" s="61"/>
      <c r="D41794" s="57"/>
      <c r="E41794" s="62"/>
    </row>
    <row r="41795">
      <c r="A41795" s="61"/>
      <c r="B41795" s="61"/>
      <c r="C41795" s="61"/>
      <c r="D41795" s="57"/>
      <c r="E41795" s="62"/>
    </row>
    <row r="41796">
      <c r="A41796" s="61"/>
      <c r="B41796" s="61"/>
      <c r="C41796" s="61"/>
      <c r="D41796" s="57"/>
      <c r="E41796" s="62"/>
    </row>
    <row r="41797">
      <c r="A41797" s="61"/>
      <c r="B41797" s="61"/>
      <c r="C41797" s="61"/>
      <c r="D41797" s="57"/>
      <c r="E41797" s="62"/>
    </row>
    <row r="41798">
      <c r="A41798" s="61"/>
      <c r="B41798" s="61"/>
      <c r="C41798" s="61"/>
      <c r="D41798" s="57"/>
      <c r="E41798" s="62"/>
    </row>
    <row r="41799">
      <c r="A41799" s="61"/>
      <c r="B41799" s="61"/>
      <c r="C41799" s="61"/>
      <c r="D41799" s="57"/>
      <c r="E41799" s="62"/>
    </row>
    <row r="41800">
      <c r="A41800" s="61"/>
      <c r="B41800" s="61"/>
      <c r="C41800" s="61"/>
      <c r="D41800" s="57"/>
      <c r="E41800" s="62"/>
    </row>
    <row r="41801">
      <c r="A41801" s="61"/>
      <c r="B41801" s="61"/>
      <c r="C41801" s="61"/>
      <c r="D41801" s="57"/>
      <c r="E41801" s="62"/>
    </row>
    <row r="41802">
      <c r="A41802" s="61"/>
      <c r="B41802" s="61"/>
      <c r="C41802" s="61"/>
      <c r="D41802" s="57"/>
      <c r="E41802" s="62"/>
    </row>
    <row r="41803">
      <c r="A41803" s="61"/>
      <c r="B41803" s="61"/>
      <c r="C41803" s="61"/>
      <c r="D41803" s="57"/>
      <c r="E41803" s="62"/>
    </row>
    <row r="41804">
      <c r="A41804" s="61"/>
      <c r="B41804" s="61"/>
      <c r="C41804" s="61"/>
      <c r="D41804" s="57"/>
      <c r="E41804" s="62"/>
    </row>
    <row r="41805">
      <c r="A41805" s="61"/>
      <c r="B41805" s="61"/>
      <c r="C41805" s="61"/>
      <c r="D41805" s="57"/>
      <c r="E41805" s="62"/>
    </row>
    <row r="41806">
      <c r="A41806" s="61"/>
      <c r="B41806" s="61"/>
      <c r="C41806" s="61"/>
      <c r="D41806" s="57"/>
      <c r="E41806" s="62"/>
    </row>
    <row r="41807">
      <c r="A41807" s="61"/>
      <c r="B41807" s="61"/>
      <c r="C41807" s="61"/>
      <c r="D41807" s="57"/>
      <c r="E41807" s="62"/>
    </row>
    <row r="41808">
      <c r="A41808" s="61"/>
      <c r="B41808" s="61"/>
      <c r="C41808" s="61"/>
      <c r="D41808" s="57"/>
      <c r="E41808" s="62"/>
    </row>
    <row r="41809">
      <c r="A41809" s="61"/>
      <c r="B41809" s="61"/>
      <c r="C41809" s="61"/>
      <c r="D41809" s="57"/>
      <c r="E41809" s="62"/>
    </row>
    <row r="41810">
      <c r="A41810" s="61"/>
      <c r="B41810" s="61"/>
      <c r="C41810" s="61"/>
      <c r="D41810" s="57"/>
      <c r="E41810" s="62"/>
    </row>
    <row r="41811">
      <c r="A41811" s="61"/>
      <c r="B41811" s="61"/>
      <c r="C41811" s="61"/>
      <c r="D41811" s="57"/>
      <c r="E41811" s="62"/>
    </row>
    <row r="41812">
      <c r="A41812" s="61"/>
      <c r="B41812" s="61"/>
      <c r="C41812" s="61"/>
      <c r="D41812" s="57"/>
      <c r="E41812" s="62"/>
    </row>
    <row r="41813">
      <c r="A41813" s="61"/>
      <c r="B41813" s="61"/>
      <c r="C41813" s="61"/>
      <c r="D41813" s="57"/>
      <c r="E41813" s="62"/>
    </row>
    <row r="41814">
      <c r="A41814" s="61"/>
      <c r="B41814" s="61"/>
      <c r="C41814" s="61"/>
      <c r="D41814" s="57"/>
      <c r="E41814" s="62"/>
    </row>
    <row r="41815">
      <c r="A41815" s="61"/>
      <c r="B41815" s="61"/>
      <c r="C41815" s="61"/>
      <c r="D41815" s="57"/>
      <c r="E41815" s="62"/>
    </row>
    <row r="41816">
      <c r="A41816" s="61"/>
      <c r="B41816" s="61"/>
      <c r="C41816" s="61"/>
      <c r="D41816" s="57"/>
      <c r="E41816" s="62"/>
    </row>
    <row r="41817">
      <c r="A41817" s="61"/>
      <c r="B41817" s="61"/>
      <c r="C41817" s="61"/>
      <c r="D41817" s="57"/>
      <c r="E41817" s="62"/>
    </row>
    <row r="41818">
      <c r="A41818" s="61"/>
      <c r="B41818" s="61"/>
      <c r="C41818" s="61"/>
      <c r="D41818" s="57"/>
      <c r="E41818" s="62"/>
    </row>
    <row r="41819">
      <c r="A41819" s="61"/>
      <c r="B41819" s="61"/>
      <c r="C41819" s="61"/>
      <c r="D41819" s="57"/>
      <c r="E41819" s="62"/>
    </row>
    <row r="41820">
      <c r="A41820" s="61"/>
      <c r="B41820" s="61"/>
      <c r="C41820" s="61"/>
      <c r="D41820" s="57"/>
      <c r="E41820" s="62"/>
    </row>
    <row r="41821">
      <c r="A41821" s="61"/>
      <c r="B41821" s="61"/>
      <c r="C41821" s="61"/>
      <c r="D41821" s="57"/>
      <c r="E41821" s="62"/>
    </row>
    <row r="41822">
      <c r="A41822" s="61"/>
      <c r="B41822" s="61"/>
      <c r="C41822" s="61"/>
      <c r="D41822" s="57"/>
      <c r="E41822" s="62"/>
    </row>
    <row r="41823">
      <c r="A41823" s="61"/>
      <c r="B41823" s="61"/>
      <c r="C41823" s="61"/>
      <c r="D41823" s="57"/>
      <c r="E41823" s="62"/>
    </row>
    <row r="41824">
      <c r="A41824" s="61"/>
      <c r="B41824" s="61"/>
      <c r="C41824" s="61"/>
      <c r="D41824" s="57"/>
      <c r="E41824" s="62"/>
    </row>
    <row r="41825">
      <c r="A41825" s="61"/>
      <c r="B41825" s="61"/>
      <c r="C41825" s="61"/>
      <c r="D41825" s="57"/>
      <c r="E41825" s="62"/>
    </row>
    <row r="41826">
      <c r="A41826" s="61"/>
      <c r="B41826" s="61"/>
      <c r="C41826" s="61"/>
      <c r="D41826" s="57"/>
      <c r="E41826" s="62"/>
    </row>
    <row r="41827">
      <c r="A41827" s="61"/>
      <c r="B41827" s="61"/>
      <c r="C41827" s="61"/>
      <c r="D41827" s="57"/>
      <c r="E41827" s="62"/>
    </row>
    <row r="41828">
      <c r="A41828" s="61"/>
      <c r="B41828" s="61"/>
      <c r="C41828" s="61"/>
      <c r="D41828" s="57"/>
      <c r="E41828" s="62"/>
    </row>
    <row r="41829">
      <c r="A41829" s="61"/>
      <c r="B41829" s="61"/>
      <c r="C41829" s="61"/>
      <c r="D41829" s="57"/>
      <c r="E41829" s="62"/>
    </row>
    <row r="41830">
      <c r="A41830" s="61"/>
      <c r="B41830" s="61"/>
      <c r="C41830" s="61"/>
      <c r="D41830" s="57"/>
      <c r="E41830" s="62"/>
    </row>
    <row r="41831">
      <c r="A41831" s="61"/>
      <c r="B41831" s="61"/>
      <c r="C41831" s="61"/>
      <c r="D41831" s="57"/>
      <c r="E41831" s="62"/>
    </row>
    <row r="41832">
      <c r="A41832" s="61"/>
      <c r="B41832" s="61"/>
      <c r="C41832" s="61"/>
      <c r="D41832" s="57"/>
      <c r="E41832" s="62"/>
    </row>
    <row r="41833">
      <c r="A41833" s="61"/>
      <c r="B41833" s="61"/>
      <c r="C41833" s="61"/>
      <c r="D41833" s="57"/>
      <c r="E41833" s="62"/>
    </row>
    <row r="41834">
      <c r="A41834" s="61"/>
      <c r="B41834" s="61"/>
      <c r="C41834" s="61"/>
      <c r="D41834" s="57"/>
      <c r="E41834" s="62"/>
    </row>
    <row r="41835">
      <c r="A41835" s="61"/>
      <c r="B41835" s="61"/>
      <c r="C41835" s="61"/>
      <c r="D41835" s="57"/>
      <c r="E41835" s="62"/>
    </row>
    <row r="41836">
      <c r="A41836" s="61"/>
      <c r="B41836" s="61"/>
      <c r="C41836" s="61"/>
      <c r="D41836" s="57"/>
      <c r="E41836" s="62"/>
    </row>
    <row r="41837">
      <c r="A41837" s="61"/>
      <c r="B41837" s="61"/>
      <c r="C41837" s="61"/>
      <c r="D41837" s="57"/>
      <c r="E41837" s="62"/>
    </row>
    <row r="41838">
      <c r="A41838" s="61"/>
      <c r="B41838" s="61"/>
      <c r="C41838" s="61"/>
      <c r="D41838" s="57"/>
      <c r="E41838" s="62"/>
    </row>
    <row r="41839">
      <c r="A41839" s="61"/>
      <c r="B41839" s="61"/>
      <c r="C41839" s="61"/>
      <c r="D41839" s="57"/>
      <c r="E41839" s="62"/>
    </row>
    <row r="41840">
      <c r="A41840" s="61"/>
      <c r="B41840" s="61"/>
      <c r="C41840" s="61"/>
      <c r="D41840" s="57"/>
      <c r="E41840" s="62"/>
    </row>
    <row r="41841">
      <c r="A41841" s="61"/>
      <c r="B41841" s="61"/>
      <c r="C41841" s="61"/>
      <c r="D41841" s="57"/>
      <c r="E41841" s="62"/>
    </row>
    <row r="41842">
      <c r="A41842" s="61"/>
      <c r="B41842" s="61"/>
      <c r="C41842" s="61"/>
      <c r="D41842" s="57"/>
      <c r="E41842" s="62"/>
    </row>
    <row r="41843">
      <c r="A41843" s="61"/>
      <c r="B41843" s="61"/>
      <c r="C41843" s="61"/>
      <c r="D41843" s="57"/>
      <c r="E41843" s="62"/>
    </row>
    <row r="41844">
      <c r="A41844" s="61"/>
      <c r="B41844" s="61"/>
      <c r="C41844" s="61"/>
      <c r="D41844" s="57"/>
      <c r="E41844" s="62"/>
    </row>
    <row r="41845">
      <c r="A41845" s="61"/>
      <c r="B41845" s="61"/>
      <c r="C41845" s="61"/>
      <c r="D41845" s="57"/>
      <c r="E41845" s="62"/>
    </row>
    <row r="41846">
      <c r="A41846" s="61"/>
      <c r="B41846" s="61"/>
      <c r="C41846" s="61"/>
      <c r="D41846" s="57"/>
      <c r="E41846" s="62"/>
    </row>
    <row r="41847">
      <c r="A41847" s="61"/>
      <c r="B41847" s="61"/>
      <c r="C41847" s="61"/>
      <c r="D41847" s="57"/>
      <c r="E41847" s="62"/>
    </row>
    <row r="41848">
      <c r="A41848" s="61"/>
      <c r="B41848" s="61"/>
      <c r="C41848" s="61"/>
      <c r="D41848" s="57"/>
      <c r="E41848" s="62"/>
    </row>
    <row r="41849">
      <c r="A41849" s="61"/>
      <c r="B41849" s="61"/>
      <c r="C41849" s="61"/>
      <c r="D41849" s="57"/>
      <c r="E41849" s="62"/>
    </row>
    <row r="41850">
      <c r="A41850" s="61"/>
      <c r="B41850" s="61"/>
      <c r="C41850" s="61"/>
      <c r="D41850" s="57"/>
      <c r="E41850" s="62"/>
    </row>
    <row r="41851">
      <c r="A41851" s="61"/>
      <c r="B41851" s="61"/>
      <c r="C41851" s="61"/>
      <c r="D41851" s="57"/>
      <c r="E41851" s="62"/>
    </row>
    <row r="41852">
      <c r="A41852" s="61"/>
      <c r="B41852" s="61"/>
      <c r="C41852" s="61"/>
      <c r="D41852" s="57"/>
      <c r="E41852" s="62"/>
    </row>
    <row r="41853">
      <c r="A41853" s="61"/>
      <c r="B41853" s="61"/>
      <c r="C41853" s="61"/>
      <c r="D41853" s="57"/>
      <c r="E41853" s="62"/>
    </row>
    <row r="41854">
      <c r="A41854" s="61"/>
      <c r="B41854" s="61"/>
      <c r="C41854" s="61"/>
      <c r="D41854" s="57"/>
      <c r="E41854" s="62"/>
    </row>
    <row r="41855">
      <c r="A41855" s="61"/>
      <c r="B41855" s="61"/>
      <c r="C41855" s="61"/>
      <c r="D41855" s="57"/>
      <c r="E41855" s="62"/>
    </row>
    <row r="41856">
      <c r="A41856" s="61"/>
      <c r="B41856" s="61"/>
      <c r="C41856" s="61"/>
      <c r="D41856" s="57"/>
      <c r="E41856" s="62"/>
    </row>
    <row r="41857">
      <c r="A41857" s="61"/>
      <c r="B41857" s="61"/>
      <c r="C41857" s="61"/>
      <c r="D41857" s="57"/>
      <c r="E41857" s="62"/>
    </row>
    <row r="41858">
      <c r="A41858" s="61"/>
      <c r="B41858" s="61"/>
      <c r="C41858" s="61"/>
      <c r="D41858" s="57"/>
      <c r="E41858" s="62"/>
    </row>
    <row r="41859">
      <c r="A41859" s="61"/>
      <c r="B41859" s="61"/>
      <c r="C41859" s="61"/>
      <c r="D41859" s="57"/>
      <c r="E41859" s="62"/>
    </row>
    <row r="41860">
      <c r="A41860" s="61"/>
      <c r="B41860" s="61"/>
      <c r="C41860" s="61"/>
      <c r="D41860" s="57"/>
      <c r="E41860" s="62"/>
    </row>
    <row r="41861">
      <c r="A41861" s="61"/>
      <c r="B41861" s="61"/>
      <c r="C41861" s="61"/>
      <c r="D41861" s="57"/>
      <c r="E41861" s="62"/>
    </row>
    <row r="41862">
      <c r="A41862" s="61"/>
      <c r="B41862" s="61"/>
      <c r="C41862" s="61"/>
      <c r="D41862" s="57"/>
      <c r="E41862" s="62"/>
    </row>
    <row r="41863">
      <c r="A41863" s="61"/>
      <c r="B41863" s="61"/>
      <c r="C41863" s="61"/>
      <c r="D41863" s="57"/>
      <c r="E41863" s="62"/>
    </row>
    <row r="41864">
      <c r="A41864" s="61"/>
      <c r="B41864" s="61"/>
      <c r="C41864" s="61"/>
      <c r="D41864" s="57"/>
      <c r="E41864" s="62"/>
    </row>
    <row r="41865">
      <c r="A41865" s="61"/>
      <c r="B41865" s="61"/>
      <c r="C41865" s="61"/>
      <c r="D41865" s="57"/>
      <c r="E41865" s="62"/>
    </row>
    <row r="41866">
      <c r="A41866" s="61"/>
      <c r="B41866" s="61"/>
      <c r="C41866" s="61"/>
      <c r="D41866" s="57"/>
      <c r="E41866" s="62"/>
    </row>
    <row r="41867">
      <c r="A41867" s="61"/>
      <c r="B41867" s="61"/>
      <c r="C41867" s="61"/>
      <c r="D41867" s="57"/>
      <c r="E41867" s="62"/>
    </row>
    <row r="41868">
      <c r="A41868" s="61"/>
      <c r="B41868" s="61"/>
      <c r="C41868" s="61"/>
      <c r="D41868" s="57"/>
      <c r="E41868" s="62"/>
    </row>
    <row r="41869">
      <c r="A41869" s="61"/>
      <c r="B41869" s="61"/>
      <c r="C41869" s="61"/>
      <c r="D41869" s="57"/>
      <c r="E41869" s="62"/>
    </row>
    <row r="41870">
      <c r="A41870" s="61"/>
      <c r="B41870" s="61"/>
      <c r="C41870" s="61"/>
      <c r="D41870" s="57"/>
      <c r="E41870" s="62"/>
    </row>
    <row r="41871">
      <c r="A41871" s="61"/>
      <c r="B41871" s="61"/>
      <c r="C41871" s="61"/>
      <c r="D41871" s="57"/>
      <c r="E41871" s="62"/>
    </row>
    <row r="41872">
      <c r="A41872" s="61"/>
      <c r="B41872" s="61"/>
      <c r="C41872" s="61"/>
      <c r="D41872" s="57"/>
      <c r="E41872" s="62"/>
    </row>
    <row r="41873">
      <c r="A41873" s="61"/>
      <c r="B41873" s="61"/>
      <c r="C41873" s="61"/>
      <c r="D41873" s="57"/>
      <c r="E41873" s="62"/>
    </row>
    <row r="41874">
      <c r="A41874" s="61"/>
      <c r="B41874" s="61"/>
      <c r="C41874" s="61"/>
      <c r="D41874" s="57"/>
      <c r="E41874" s="62"/>
    </row>
    <row r="41875">
      <c r="A41875" s="61"/>
      <c r="B41875" s="61"/>
      <c r="C41875" s="61"/>
      <c r="D41875" s="57"/>
      <c r="E41875" s="62"/>
    </row>
    <row r="41876">
      <c r="A41876" s="61"/>
      <c r="B41876" s="61"/>
      <c r="C41876" s="61"/>
      <c r="D41876" s="57"/>
      <c r="E41876" s="62"/>
    </row>
    <row r="41877">
      <c r="A41877" s="61"/>
      <c r="B41877" s="61"/>
      <c r="C41877" s="61"/>
      <c r="D41877" s="57"/>
      <c r="E41877" s="62"/>
    </row>
    <row r="41878">
      <c r="A41878" s="61"/>
      <c r="B41878" s="61"/>
      <c r="C41878" s="61"/>
      <c r="D41878" s="57"/>
      <c r="E41878" s="62"/>
    </row>
    <row r="41879">
      <c r="A41879" s="61"/>
      <c r="B41879" s="61"/>
      <c r="C41879" s="61"/>
      <c r="D41879" s="57"/>
      <c r="E41879" s="62"/>
    </row>
    <row r="41880">
      <c r="A41880" s="61"/>
      <c r="B41880" s="61"/>
      <c r="C41880" s="61"/>
      <c r="D41880" s="57"/>
      <c r="E41880" s="62"/>
    </row>
    <row r="41881">
      <c r="A41881" s="61"/>
      <c r="B41881" s="61"/>
      <c r="C41881" s="61"/>
      <c r="D41881" s="57"/>
      <c r="E41881" s="62"/>
    </row>
    <row r="41882">
      <c r="A41882" s="61"/>
      <c r="B41882" s="61"/>
      <c r="C41882" s="61"/>
      <c r="D41882" s="57"/>
      <c r="E41882" s="62"/>
    </row>
    <row r="41883">
      <c r="A41883" s="61"/>
      <c r="B41883" s="61"/>
      <c r="C41883" s="61"/>
      <c r="D41883" s="57"/>
      <c r="E41883" s="62"/>
    </row>
    <row r="41884">
      <c r="A41884" s="61"/>
      <c r="B41884" s="61"/>
      <c r="C41884" s="61"/>
      <c r="D41884" s="57"/>
      <c r="E41884" s="62"/>
    </row>
    <row r="41885">
      <c r="A41885" s="61"/>
      <c r="B41885" s="61"/>
      <c r="C41885" s="61"/>
      <c r="D41885" s="57"/>
      <c r="E41885" s="62"/>
    </row>
    <row r="41886">
      <c r="A41886" s="61"/>
      <c r="B41886" s="61"/>
      <c r="C41886" s="61"/>
      <c r="D41886" s="57"/>
      <c r="E41886" s="62"/>
    </row>
    <row r="41887">
      <c r="A41887" s="61"/>
      <c r="B41887" s="61"/>
      <c r="C41887" s="61"/>
      <c r="D41887" s="57"/>
      <c r="E41887" s="62"/>
    </row>
    <row r="41888">
      <c r="A41888" s="61"/>
      <c r="B41888" s="61"/>
      <c r="C41888" s="61"/>
      <c r="D41888" s="57"/>
      <c r="E41888" s="62"/>
    </row>
    <row r="41889">
      <c r="A41889" s="61"/>
      <c r="B41889" s="61"/>
      <c r="C41889" s="61"/>
      <c r="D41889" s="57"/>
      <c r="E41889" s="62"/>
    </row>
    <row r="41890">
      <c r="A41890" s="61"/>
      <c r="B41890" s="61"/>
      <c r="C41890" s="61"/>
      <c r="D41890" s="57"/>
      <c r="E41890" s="62"/>
    </row>
    <row r="41891">
      <c r="A41891" s="61"/>
      <c r="B41891" s="61"/>
      <c r="C41891" s="61"/>
      <c r="D41891" s="57"/>
      <c r="E41891" s="62"/>
    </row>
    <row r="41892">
      <c r="A41892" s="61"/>
      <c r="B41892" s="61"/>
      <c r="C41892" s="61"/>
      <c r="D41892" s="57"/>
      <c r="E41892" s="62"/>
    </row>
    <row r="41893">
      <c r="A41893" s="61"/>
      <c r="B41893" s="61"/>
      <c r="C41893" s="61"/>
      <c r="D41893" s="57"/>
      <c r="E41893" s="62"/>
    </row>
    <row r="41894">
      <c r="A41894" s="61"/>
      <c r="B41894" s="61"/>
      <c r="C41894" s="61"/>
      <c r="D41894" s="57"/>
      <c r="E41894" s="62"/>
    </row>
    <row r="41895">
      <c r="A41895" s="61"/>
      <c r="B41895" s="61"/>
      <c r="C41895" s="61"/>
      <c r="D41895" s="57"/>
      <c r="E41895" s="62"/>
    </row>
    <row r="41896">
      <c r="A41896" s="61"/>
      <c r="B41896" s="61"/>
      <c r="C41896" s="61"/>
      <c r="D41896" s="57"/>
      <c r="E41896" s="62"/>
    </row>
    <row r="41897">
      <c r="A41897" s="61"/>
      <c r="B41897" s="61"/>
      <c r="C41897" s="61"/>
      <c r="D41897" s="57"/>
      <c r="E41897" s="62"/>
    </row>
    <row r="41898">
      <c r="A41898" s="61"/>
      <c r="B41898" s="61"/>
      <c r="C41898" s="61"/>
      <c r="D41898" s="57"/>
      <c r="E41898" s="62"/>
    </row>
    <row r="41899">
      <c r="A41899" s="61"/>
      <c r="B41899" s="61"/>
      <c r="C41899" s="61"/>
      <c r="D41899" s="57"/>
      <c r="E41899" s="62"/>
    </row>
    <row r="41900">
      <c r="A41900" s="61"/>
      <c r="B41900" s="61"/>
      <c r="C41900" s="61"/>
      <c r="D41900" s="57"/>
      <c r="E41900" s="62"/>
    </row>
    <row r="41901">
      <c r="A41901" s="61"/>
      <c r="B41901" s="61"/>
      <c r="C41901" s="61"/>
      <c r="D41901" s="57"/>
      <c r="E41901" s="62"/>
    </row>
    <row r="41902">
      <c r="A41902" s="61"/>
      <c r="B41902" s="61"/>
      <c r="C41902" s="61"/>
      <c r="D41902" s="57"/>
      <c r="E41902" s="62"/>
    </row>
    <row r="41903">
      <c r="A41903" s="61"/>
      <c r="B41903" s="61"/>
      <c r="C41903" s="61"/>
      <c r="D41903" s="57"/>
      <c r="E41903" s="62"/>
    </row>
    <row r="41904">
      <c r="A41904" s="61"/>
      <c r="B41904" s="61"/>
      <c r="C41904" s="61"/>
      <c r="D41904" s="57"/>
      <c r="E41904" s="62"/>
    </row>
    <row r="41905">
      <c r="A41905" s="61"/>
      <c r="B41905" s="61"/>
      <c r="C41905" s="61"/>
      <c r="D41905" s="57"/>
      <c r="E41905" s="62"/>
    </row>
    <row r="41906">
      <c r="A41906" s="61"/>
      <c r="B41906" s="61"/>
      <c r="C41906" s="61"/>
      <c r="D41906" s="57"/>
      <c r="E41906" s="62"/>
    </row>
    <row r="41907">
      <c r="A41907" s="61"/>
      <c r="B41907" s="61"/>
      <c r="C41907" s="61"/>
      <c r="D41907" s="57"/>
      <c r="E41907" s="62"/>
    </row>
    <row r="41908">
      <c r="A41908" s="61"/>
      <c r="B41908" s="61"/>
      <c r="C41908" s="61"/>
      <c r="D41908" s="57"/>
      <c r="E41908" s="62"/>
    </row>
    <row r="41909">
      <c r="A41909" s="61"/>
      <c r="B41909" s="61"/>
      <c r="C41909" s="61"/>
      <c r="D41909" s="57"/>
      <c r="E41909" s="62"/>
    </row>
    <row r="41910">
      <c r="A41910" s="61"/>
      <c r="B41910" s="61"/>
      <c r="C41910" s="61"/>
      <c r="D41910" s="57"/>
      <c r="E41910" s="62"/>
    </row>
    <row r="41911">
      <c r="A41911" s="61"/>
      <c r="B41911" s="61"/>
      <c r="C41911" s="61"/>
      <c r="D41911" s="57"/>
      <c r="E41911" s="62"/>
    </row>
    <row r="41912">
      <c r="A41912" s="61"/>
      <c r="B41912" s="61"/>
      <c r="C41912" s="61"/>
      <c r="D41912" s="57"/>
      <c r="E41912" s="62"/>
    </row>
    <row r="41913">
      <c r="A41913" s="61"/>
      <c r="B41913" s="61"/>
      <c r="C41913" s="61"/>
      <c r="D41913" s="57"/>
      <c r="E41913" s="62"/>
    </row>
    <row r="41914">
      <c r="A41914" s="61"/>
      <c r="B41914" s="61"/>
      <c r="C41914" s="61"/>
      <c r="D41914" s="57"/>
      <c r="E41914" s="62"/>
    </row>
    <row r="41915">
      <c r="A41915" s="61"/>
      <c r="B41915" s="61"/>
      <c r="C41915" s="61"/>
      <c r="D41915" s="57"/>
      <c r="E41915" s="62"/>
    </row>
    <row r="41916">
      <c r="A41916" s="61"/>
      <c r="B41916" s="61"/>
      <c r="C41916" s="61"/>
      <c r="D41916" s="57"/>
      <c r="E41916" s="62"/>
    </row>
    <row r="41917">
      <c r="A41917" s="61"/>
      <c r="B41917" s="61"/>
      <c r="C41917" s="61"/>
      <c r="D41917" s="57"/>
      <c r="E41917" s="62"/>
    </row>
    <row r="41918">
      <c r="A41918" s="61"/>
      <c r="B41918" s="61"/>
      <c r="C41918" s="61"/>
      <c r="D41918" s="57"/>
      <c r="E41918" s="62"/>
    </row>
    <row r="41919">
      <c r="A41919" s="61"/>
      <c r="B41919" s="61"/>
      <c r="C41919" s="61"/>
      <c r="D41919" s="57"/>
      <c r="E41919" s="62"/>
    </row>
    <row r="41920">
      <c r="A41920" s="61"/>
      <c r="B41920" s="61"/>
      <c r="C41920" s="61"/>
      <c r="D41920" s="57"/>
      <c r="E41920" s="62"/>
    </row>
    <row r="41921">
      <c r="A41921" s="61"/>
      <c r="B41921" s="61"/>
      <c r="C41921" s="61"/>
      <c r="D41921" s="57"/>
      <c r="E41921" s="62"/>
    </row>
    <row r="41922">
      <c r="A41922" s="61"/>
      <c r="B41922" s="61"/>
      <c r="C41922" s="61"/>
      <c r="D41922" s="57"/>
      <c r="E41922" s="62"/>
    </row>
    <row r="41923">
      <c r="A41923" s="61"/>
      <c r="B41923" s="61"/>
      <c r="C41923" s="61"/>
      <c r="D41923" s="57"/>
      <c r="E41923" s="62"/>
    </row>
    <row r="41924">
      <c r="A41924" s="61"/>
      <c r="B41924" s="61"/>
      <c r="C41924" s="61"/>
      <c r="D41924" s="57"/>
      <c r="E41924" s="62"/>
    </row>
    <row r="41925">
      <c r="A41925" s="61"/>
      <c r="B41925" s="61"/>
      <c r="C41925" s="61"/>
      <c r="D41925" s="57"/>
      <c r="E41925" s="62"/>
    </row>
    <row r="41926">
      <c r="A41926" s="61"/>
      <c r="B41926" s="61"/>
      <c r="C41926" s="61"/>
      <c r="D41926" s="57"/>
      <c r="E41926" s="62"/>
    </row>
    <row r="41927">
      <c r="A41927" s="61"/>
      <c r="B41927" s="61"/>
      <c r="C41927" s="61"/>
      <c r="D41927" s="57"/>
      <c r="E41927" s="62"/>
    </row>
    <row r="41928">
      <c r="A41928" s="61"/>
      <c r="B41928" s="61"/>
      <c r="C41928" s="61"/>
      <c r="D41928" s="57"/>
      <c r="E41928" s="62"/>
    </row>
    <row r="41929">
      <c r="A41929" s="61"/>
      <c r="B41929" s="61"/>
      <c r="C41929" s="61"/>
      <c r="D41929" s="57"/>
      <c r="E41929" s="62"/>
    </row>
    <row r="41930">
      <c r="A41930" s="61"/>
      <c r="B41930" s="61"/>
      <c r="C41930" s="61"/>
      <c r="D41930" s="57"/>
      <c r="E41930" s="62"/>
    </row>
    <row r="41931">
      <c r="A41931" s="61"/>
      <c r="B41931" s="61"/>
      <c r="C41931" s="61"/>
      <c r="D41931" s="57"/>
      <c r="E41931" s="62"/>
    </row>
    <row r="41932">
      <c r="A41932" s="61"/>
      <c r="B41932" s="61"/>
      <c r="C41932" s="61"/>
      <c r="D41932" s="57"/>
      <c r="E41932" s="62"/>
    </row>
    <row r="41933">
      <c r="A41933" s="61"/>
      <c r="B41933" s="61"/>
      <c r="C41933" s="61"/>
      <c r="D41933" s="57"/>
      <c r="E41933" s="62"/>
    </row>
    <row r="41934">
      <c r="A41934" s="61"/>
      <c r="B41934" s="61"/>
      <c r="C41934" s="61"/>
      <c r="D41934" s="57"/>
      <c r="E41934" s="62"/>
    </row>
    <row r="41935">
      <c r="A41935" s="61"/>
      <c r="B41935" s="61"/>
      <c r="C41935" s="61"/>
      <c r="D41935" s="57"/>
      <c r="E41935" s="62"/>
    </row>
    <row r="41936">
      <c r="A41936" s="61"/>
      <c r="B41936" s="61"/>
      <c r="C41936" s="61"/>
      <c r="D41936" s="57"/>
      <c r="E41936" s="62"/>
    </row>
    <row r="41937">
      <c r="A41937" s="61"/>
      <c r="B41937" s="61"/>
      <c r="C41937" s="61"/>
      <c r="D41937" s="57"/>
      <c r="E41937" s="62"/>
    </row>
    <row r="41938">
      <c r="A41938" s="61"/>
      <c r="B41938" s="61"/>
      <c r="C41938" s="61"/>
      <c r="D41938" s="57"/>
      <c r="E41938" s="62"/>
    </row>
    <row r="41939">
      <c r="A41939" s="61"/>
      <c r="B41939" s="61"/>
      <c r="C41939" s="61"/>
      <c r="D41939" s="57"/>
      <c r="E41939" s="62"/>
    </row>
    <row r="41940">
      <c r="A41940" s="61"/>
      <c r="B41940" s="61"/>
      <c r="C41940" s="61"/>
      <c r="D41940" s="57"/>
      <c r="E41940" s="62"/>
    </row>
    <row r="41941">
      <c r="A41941" s="61"/>
      <c r="B41941" s="61"/>
      <c r="C41941" s="61"/>
      <c r="D41941" s="57"/>
      <c r="E41941" s="62"/>
    </row>
    <row r="41942">
      <c r="A41942" s="61"/>
      <c r="B41942" s="61"/>
      <c r="C41942" s="61"/>
      <c r="D41942" s="57"/>
      <c r="E41942" s="62"/>
    </row>
    <row r="41943">
      <c r="A41943" s="61"/>
      <c r="B41943" s="61"/>
      <c r="C41943" s="61"/>
      <c r="D41943" s="57"/>
      <c r="E41943" s="62"/>
    </row>
    <row r="41944">
      <c r="A41944" s="61"/>
      <c r="B41944" s="61"/>
      <c r="C41944" s="61"/>
      <c r="D41944" s="57"/>
      <c r="E41944" s="62"/>
    </row>
    <row r="41945">
      <c r="A41945" s="61"/>
      <c r="B41945" s="61"/>
      <c r="C41945" s="61"/>
      <c r="D41945" s="57"/>
      <c r="E41945" s="62"/>
    </row>
    <row r="41946">
      <c r="A41946" s="61"/>
      <c r="B41946" s="61"/>
      <c r="C41946" s="61"/>
      <c r="D41946" s="57"/>
      <c r="E41946" s="62"/>
    </row>
    <row r="41947">
      <c r="A41947" s="61"/>
      <c r="B41947" s="61"/>
      <c r="C41947" s="61"/>
      <c r="D41947" s="57"/>
      <c r="E41947" s="62"/>
    </row>
    <row r="41948">
      <c r="A41948" s="61"/>
      <c r="B41948" s="61"/>
      <c r="C41948" s="61"/>
      <c r="D41948" s="57"/>
      <c r="E41948" s="62"/>
    </row>
    <row r="41949">
      <c r="A41949" s="61"/>
      <c r="B41949" s="61"/>
      <c r="C41949" s="61"/>
      <c r="D41949" s="57"/>
      <c r="E41949" s="62"/>
    </row>
    <row r="41950">
      <c r="A41950" s="61"/>
      <c r="B41950" s="61"/>
      <c r="C41950" s="61"/>
      <c r="D41950" s="57"/>
      <c r="E41950" s="62"/>
    </row>
    <row r="41951">
      <c r="A41951" s="61"/>
      <c r="B41951" s="61"/>
      <c r="C41951" s="61"/>
      <c r="D41951" s="57"/>
      <c r="E41951" s="62"/>
    </row>
    <row r="41952">
      <c r="A41952" s="61"/>
      <c r="B41952" s="61"/>
      <c r="C41952" s="61"/>
      <c r="D41952" s="57"/>
      <c r="E41952" s="62"/>
    </row>
    <row r="41953">
      <c r="A41953" s="61"/>
      <c r="B41953" s="61"/>
      <c r="C41953" s="61"/>
      <c r="D41953" s="57"/>
      <c r="E41953" s="62"/>
    </row>
    <row r="41954">
      <c r="A41954" s="61"/>
      <c r="B41954" s="61"/>
      <c r="C41954" s="61"/>
      <c r="D41954" s="57"/>
      <c r="E41954" s="62"/>
    </row>
    <row r="41955">
      <c r="A41955" s="61"/>
      <c r="B41955" s="61"/>
      <c r="C41955" s="61"/>
      <c r="D41955" s="57"/>
      <c r="E41955" s="62"/>
    </row>
    <row r="41956">
      <c r="A41956" s="61"/>
      <c r="B41956" s="61"/>
      <c r="C41956" s="61"/>
      <c r="D41956" s="57"/>
      <c r="E41956" s="62"/>
    </row>
    <row r="41957">
      <c r="A41957" s="61"/>
      <c r="B41957" s="61"/>
      <c r="C41957" s="61"/>
      <c r="D41957" s="57"/>
      <c r="E41957" s="62"/>
    </row>
    <row r="41958">
      <c r="A41958" s="61"/>
      <c r="B41958" s="61"/>
      <c r="C41958" s="61"/>
      <c r="D41958" s="57"/>
      <c r="E41958" s="62"/>
    </row>
    <row r="41959">
      <c r="A41959" s="61"/>
      <c r="B41959" s="61"/>
      <c r="C41959" s="61"/>
      <c r="D41959" s="57"/>
      <c r="E41959" s="62"/>
    </row>
    <row r="41960">
      <c r="A41960" s="61"/>
      <c r="B41960" s="61"/>
      <c r="C41960" s="61"/>
      <c r="D41960" s="57"/>
      <c r="E41960" s="62"/>
    </row>
    <row r="41961">
      <c r="A41961" s="61"/>
      <c r="B41961" s="61"/>
      <c r="C41961" s="61"/>
      <c r="D41961" s="57"/>
      <c r="E41961" s="62"/>
    </row>
    <row r="41962">
      <c r="A41962" s="61"/>
      <c r="B41962" s="61"/>
      <c r="C41962" s="61"/>
      <c r="D41962" s="57"/>
      <c r="E41962" s="62"/>
    </row>
    <row r="41963">
      <c r="A41963" s="61"/>
      <c r="B41963" s="61"/>
      <c r="C41963" s="61"/>
      <c r="D41963" s="57"/>
      <c r="E41963" s="62"/>
    </row>
    <row r="41964">
      <c r="A41964" s="61"/>
      <c r="B41964" s="61"/>
      <c r="C41964" s="61"/>
      <c r="D41964" s="57"/>
      <c r="E41964" s="62"/>
    </row>
    <row r="41965">
      <c r="A41965" s="61"/>
      <c r="B41965" s="61"/>
      <c r="C41965" s="61"/>
      <c r="D41965" s="57"/>
      <c r="E41965" s="62"/>
    </row>
    <row r="41966">
      <c r="A41966" s="61"/>
      <c r="B41966" s="61"/>
      <c r="C41966" s="61"/>
      <c r="D41966" s="57"/>
      <c r="E41966" s="62"/>
    </row>
    <row r="41967">
      <c r="A41967" s="61"/>
      <c r="B41967" s="61"/>
      <c r="C41967" s="61"/>
      <c r="D41967" s="57"/>
      <c r="E41967" s="62"/>
    </row>
    <row r="41968">
      <c r="A41968" s="61"/>
      <c r="B41968" s="61"/>
      <c r="C41968" s="61"/>
      <c r="D41968" s="57"/>
      <c r="E41968" s="62"/>
    </row>
    <row r="41969">
      <c r="A41969" s="61"/>
      <c r="B41969" s="61"/>
      <c r="C41969" s="61"/>
      <c r="D41969" s="57"/>
      <c r="E41969" s="62"/>
    </row>
    <row r="41970">
      <c r="A41970" s="61"/>
      <c r="B41970" s="61"/>
      <c r="C41970" s="61"/>
      <c r="D41970" s="57"/>
      <c r="E41970" s="62"/>
    </row>
    <row r="41971">
      <c r="A41971" s="61"/>
      <c r="B41971" s="61"/>
      <c r="C41971" s="61"/>
      <c r="D41971" s="57"/>
      <c r="E41971" s="62"/>
    </row>
    <row r="41972">
      <c r="A41972" s="61"/>
      <c r="B41972" s="61"/>
      <c r="C41972" s="61"/>
      <c r="D41972" s="57"/>
      <c r="E41972" s="62"/>
    </row>
    <row r="41973">
      <c r="A41973" s="61"/>
      <c r="B41973" s="61"/>
      <c r="C41973" s="61"/>
      <c r="D41973" s="57"/>
      <c r="E41973" s="62"/>
    </row>
    <row r="41974">
      <c r="A41974" s="61"/>
      <c r="B41974" s="61"/>
      <c r="C41974" s="61"/>
      <c r="D41974" s="57"/>
      <c r="E41974" s="62"/>
    </row>
    <row r="41975">
      <c r="A41975" s="61"/>
      <c r="B41975" s="61"/>
      <c r="C41975" s="61"/>
      <c r="D41975" s="57"/>
      <c r="E41975" s="62"/>
    </row>
    <row r="41976">
      <c r="A41976" s="61"/>
      <c r="B41976" s="61"/>
      <c r="C41976" s="61"/>
      <c r="D41976" s="57"/>
      <c r="E41976" s="62"/>
    </row>
    <row r="41977">
      <c r="A41977" s="61"/>
      <c r="B41977" s="61"/>
      <c r="C41977" s="61"/>
      <c r="D41977" s="57"/>
      <c r="E41977" s="62"/>
    </row>
    <row r="41978">
      <c r="A41978" s="61"/>
      <c r="B41978" s="61"/>
      <c r="C41978" s="61"/>
      <c r="D41978" s="57"/>
      <c r="E41978" s="62"/>
    </row>
    <row r="41979">
      <c r="A41979" s="61"/>
      <c r="B41979" s="61"/>
      <c r="C41979" s="61"/>
      <c r="D41979" s="57"/>
      <c r="E41979" s="62"/>
    </row>
    <row r="41980">
      <c r="A41980" s="61"/>
      <c r="B41980" s="61"/>
      <c r="C41980" s="61"/>
      <c r="D41980" s="57"/>
      <c r="E41980" s="62"/>
    </row>
    <row r="41981">
      <c r="A41981" s="61"/>
      <c r="B41981" s="61"/>
      <c r="C41981" s="61"/>
      <c r="D41981" s="57"/>
      <c r="E41981" s="62"/>
    </row>
    <row r="41982">
      <c r="A41982" s="61"/>
      <c r="B41982" s="61"/>
      <c r="C41982" s="61"/>
      <c r="D41982" s="57"/>
      <c r="E41982" s="62"/>
    </row>
    <row r="41983">
      <c r="A41983" s="61"/>
      <c r="B41983" s="61"/>
      <c r="C41983" s="61"/>
      <c r="D41983" s="57"/>
      <c r="E41983" s="62"/>
    </row>
    <row r="41984">
      <c r="A41984" s="61"/>
      <c r="B41984" s="61"/>
      <c r="C41984" s="61"/>
      <c r="D41984" s="57"/>
      <c r="E41984" s="62"/>
    </row>
    <row r="41985">
      <c r="A41985" s="61"/>
      <c r="B41985" s="61"/>
      <c r="C41985" s="61"/>
      <c r="D41985" s="57"/>
      <c r="E41985" s="62"/>
    </row>
    <row r="41986">
      <c r="A41986" s="61"/>
      <c r="B41986" s="61"/>
      <c r="C41986" s="61"/>
      <c r="D41986" s="57"/>
      <c r="E41986" s="62"/>
    </row>
    <row r="41987">
      <c r="A41987" s="61"/>
      <c r="B41987" s="61"/>
      <c r="C41987" s="61"/>
      <c r="D41987" s="57"/>
      <c r="E41987" s="62"/>
    </row>
    <row r="41988">
      <c r="A41988" s="61"/>
      <c r="B41988" s="61"/>
      <c r="C41988" s="61"/>
      <c r="D41988" s="57"/>
      <c r="E41988" s="62"/>
    </row>
    <row r="41989">
      <c r="A41989" s="61"/>
      <c r="B41989" s="61"/>
      <c r="C41989" s="61"/>
      <c r="D41989" s="57"/>
      <c r="E41989" s="62"/>
    </row>
    <row r="41990">
      <c r="A41990" s="61"/>
      <c r="B41990" s="61"/>
      <c r="C41990" s="61"/>
      <c r="D41990" s="57"/>
      <c r="E41990" s="62"/>
    </row>
    <row r="41991">
      <c r="A41991" s="61"/>
      <c r="B41991" s="61"/>
      <c r="C41991" s="61"/>
      <c r="D41991" s="57"/>
      <c r="E41991" s="62"/>
    </row>
    <row r="41992">
      <c r="A41992" s="61"/>
      <c r="B41992" s="61"/>
      <c r="C41992" s="61"/>
      <c r="D41992" s="57"/>
      <c r="E41992" s="62"/>
    </row>
    <row r="41993">
      <c r="A41993" s="61"/>
      <c r="B41993" s="61"/>
      <c r="C41993" s="61"/>
      <c r="D41993" s="57"/>
      <c r="E41993" s="62"/>
    </row>
    <row r="41994">
      <c r="A41994" s="61"/>
      <c r="B41994" s="61"/>
      <c r="C41994" s="61"/>
      <c r="D41994" s="57"/>
      <c r="E41994" s="62"/>
    </row>
    <row r="41995">
      <c r="A41995" s="61"/>
      <c r="B41995" s="61"/>
      <c r="C41995" s="61"/>
      <c r="D41995" s="57"/>
      <c r="E41995" s="62"/>
    </row>
    <row r="41996">
      <c r="A41996" s="61"/>
      <c r="B41996" s="61"/>
      <c r="C41996" s="61"/>
      <c r="D41996" s="57"/>
      <c r="E41996" s="62"/>
    </row>
    <row r="41997">
      <c r="A41997" s="61"/>
      <c r="B41997" s="61"/>
      <c r="C41997" s="61"/>
      <c r="D41997" s="57"/>
      <c r="E41997" s="62"/>
    </row>
    <row r="41998">
      <c r="A41998" s="61"/>
      <c r="B41998" s="61"/>
      <c r="C41998" s="61"/>
      <c r="D41998" s="57"/>
      <c r="E41998" s="62"/>
    </row>
    <row r="41999">
      <c r="A41999" s="61"/>
      <c r="B41999" s="61"/>
      <c r="C41999" s="61"/>
      <c r="D41999" s="57"/>
      <c r="E41999" s="62"/>
    </row>
    <row r="42000">
      <c r="A42000" s="61"/>
      <c r="B42000" s="61"/>
      <c r="C42000" s="61"/>
      <c r="D42000" s="57"/>
      <c r="E42000" s="62"/>
    </row>
    <row r="42001">
      <c r="A42001" s="61"/>
      <c r="B42001" s="61"/>
      <c r="C42001" s="61"/>
      <c r="D42001" s="57"/>
      <c r="E42001" s="62"/>
    </row>
    <row r="42002">
      <c r="A42002" s="61"/>
      <c r="B42002" s="61"/>
      <c r="C42002" s="61"/>
      <c r="D42002" s="57"/>
      <c r="E42002" s="62"/>
    </row>
    <row r="42003">
      <c r="A42003" s="61"/>
      <c r="B42003" s="61"/>
      <c r="C42003" s="61"/>
      <c r="D42003" s="57"/>
      <c r="E42003" s="62"/>
    </row>
    <row r="42004">
      <c r="A42004" s="61"/>
      <c r="B42004" s="61"/>
      <c r="C42004" s="61"/>
      <c r="D42004" s="57"/>
      <c r="E42004" s="62"/>
    </row>
    <row r="42005">
      <c r="A42005" s="61"/>
      <c r="B42005" s="61"/>
      <c r="C42005" s="61"/>
      <c r="D42005" s="57"/>
      <c r="E42005" s="62"/>
    </row>
    <row r="42006">
      <c r="A42006" s="61"/>
      <c r="B42006" s="61"/>
      <c r="C42006" s="61"/>
      <c r="D42006" s="57"/>
      <c r="E42006" s="62"/>
    </row>
    <row r="42007">
      <c r="A42007" s="61"/>
      <c r="B42007" s="61"/>
      <c r="C42007" s="61"/>
      <c r="D42007" s="57"/>
      <c r="E42007" s="62"/>
    </row>
    <row r="42008">
      <c r="A42008" s="61"/>
      <c r="B42008" s="61"/>
      <c r="C42008" s="61"/>
      <c r="D42008" s="57"/>
      <c r="E42008" s="62"/>
    </row>
    <row r="42009">
      <c r="A42009" s="61"/>
      <c r="B42009" s="61"/>
      <c r="C42009" s="61"/>
      <c r="D42009" s="57"/>
      <c r="E42009" s="62"/>
    </row>
    <row r="42010">
      <c r="A42010" s="61"/>
      <c r="B42010" s="61"/>
      <c r="C42010" s="61"/>
      <c r="D42010" s="57"/>
      <c r="E42010" s="62"/>
    </row>
    <row r="42011">
      <c r="A42011" s="61"/>
      <c r="B42011" s="61"/>
      <c r="C42011" s="61"/>
      <c r="D42011" s="57"/>
      <c r="E42011" s="62"/>
    </row>
    <row r="42012">
      <c r="A42012" s="61"/>
      <c r="B42012" s="61"/>
      <c r="C42012" s="61"/>
      <c r="D42012" s="57"/>
      <c r="E42012" s="62"/>
    </row>
    <row r="42013">
      <c r="A42013" s="61"/>
      <c r="B42013" s="61"/>
      <c r="C42013" s="61"/>
      <c r="D42013" s="57"/>
      <c r="E42013" s="62"/>
    </row>
    <row r="42014">
      <c r="A42014" s="61"/>
      <c r="B42014" s="61"/>
      <c r="C42014" s="61"/>
      <c r="D42014" s="57"/>
      <c r="E42014" s="62"/>
    </row>
    <row r="42015">
      <c r="A42015" s="61"/>
      <c r="B42015" s="61"/>
      <c r="C42015" s="61"/>
      <c r="D42015" s="57"/>
      <c r="E42015" s="62"/>
    </row>
    <row r="42016">
      <c r="A42016" s="61"/>
      <c r="B42016" s="61"/>
      <c r="C42016" s="61"/>
      <c r="D42016" s="57"/>
      <c r="E42016" s="62"/>
    </row>
    <row r="42017">
      <c r="A42017" s="61"/>
      <c r="B42017" s="61"/>
      <c r="C42017" s="61"/>
      <c r="D42017" s="57"/>
      <c r="E42017" s="62"/>
    </row>
    <row r="42018">
      <c r="A42018" s="61"/>
      <c r="B42018" s="61"/>
      <c r="C42018" s="61"/>
      <c r="D42018" s="57"/>
      <c r="E42018" s="62"/>
    </row>
    <row r="42019">
      <c r="A42019" s="61"/>
      <c r="B42019" s="61"/>
      <c r="C42019" s="61"/>
      <c r="D42019" s="57"/>
      <c r="E42019" s="62"/>
    </row>
    <row r="42020">
      <c r="A42020" s="61"/>
      <c r="B42020" s="61"/>
      <c r="C42020" s="61"/>
      <c r="D42020" s="57"/>
      <c r="E42020" s="62"/>
    </row>
    <row r="42021">
      <c r="A42021" s="61"/>
      <c r="B42021" s="61"/>
      <c r="C42021" s="61"/>
      <c r="D42021" s="57"/>
      <c r="E42021" s="62"/>
    </row>
    <row r="42022">
      <c r="A42022" s="61"/>
      <c r="B42022" s="61"/>
      <c r="C42022" s="61"/>
      <c r="D42022" s="57"/>
      <c r="E42022" s="62"/>
    </row>
    <row r="42023">
      <c r="A42023" s="61"/>
      <c r="B42023" s="61"/>
      <c r="C42023" s="61"/>
      <c r="D42023" s="57"/>
      <c r="E42023" s="62"/>
    </row>
    <row r="42024">
      <c r="A42024" s="61"/>
      <c r="B42024" s="61"/>
      <c r="C42024" s="61"/>
      <c r="D42024" s="57"/>
      <c r="E42024" s="62"/>
    </row>
    <row r="42025">
      <c r="A42025" s="61"/>
      <c r="B42025" s="61"/>
      <c r="C42025" s="61"/>
      <c r="D42025" s="57"/>
      <c r="E42025" s="62"/>
    </row>
    <row r="42026">
      <c r="A42026" s="61"/>
      <c r="B42026" s="61"/>
      <c r="C42026" s="61"/>
      <c r="D42026" s="57"/>
      <c r="E42026" s="62"/>
    </row>
    <row r="42027">
      <c r="A42027" s="61"/>
      <c r="B42027" s="61"/>
      <c r="C42027" s="61"/>
      <c r="D42027" s="57"/>
      <c r="E42027" s="62"/>
    </row>
    <row r="42028">
      <c r="A42028" s="61"/>
      <c r="B42028" s="61"/>
      <c r="C42028" s="61"/>
      <c r="D42028" s="57"/>
      <c r="E42028" s="62"/>
    </row>
    <row r="42029">
      <c r="A42029" s="61"/>
      <c r="B42029" s="61"/>
      <c r="C42029" s="61"/>
      <c r="D42029" s="57"/>
      <c r="E42029" s="62"/>
    </row>
    <row r="42030">
      <c r="A42030" s="61"/>
      <c r="B42030" s="61"/>
      <c r="C42030" s="61"/>
      <c r="D42030" s="57"/>
      <c r="E42030" s="62"/>
    </row>
    <row r="42031">
      <c r="A42031" s="61"/>
      <c r="B42031" s="61"/>
      <c r="C42031" s="61"/>
      <c r="D42031" s="57"/>
      <c r="E42031" s="62"/>
    </row>
    <row r="42032">
      <c r="A42032" s="61"/>
      <c r="B42032" s="61"/>
      <c r="C42032" s="61"/>
      <c r="D42032" s="57"/>
      <c r="E42032" s="62"/>
    </row>
    <row r="42033">
      <c r="A42033" s="61"/>
      <c r="B42033" s="61"/>
      <c r="C42033" s="61"/>
      <c r="D42033" s="57"/>
      <c r="E42033" s="62"/>
    </row>
    <row r="42034">
      <c r="A42034" s="61"/>
      <c r="B42034" s="61"/>
      <c r="C42034" s="61"/>
      <c r="D42034" s="57"/>
      <c r="E42034" s="62"/>
    </row>
    <row r="42035">
      <c r="A42035" s="61"/>
      <c r="B42035" s="61"/>
      <c r="C42035" s="61"/>
      <c r="D42035" s="57"/>
      <c r="E42035" s="62"/>
    </row>
    <row r="42036">
      <c r="A42036" s="61"/>
      <c r="B42036" s="61"/>
      <c r="C42036" s="61"/>
      <c r="D42036" s="57"/>
      <c r="E42036" s="62"/>
    </row>
    <row r="42037">
      <c r="A42037" s="61"/>
      <c r="B42037" s="61"/>
      <c r="C42037" s="61"/>
      <c r="D42037" s="57"/>
      <c r="E42037" s="62"/>
    </row>
    <row r="42038">
      <c r="A42038" s="61"/>
      <c r="B42038" s="61"/>
      <c r="C42038" s="61"/>
      <c r="D42038" s="57"/>
      <c r="E42038" s="62"/>
    </row>
    <row r="42039">
      <c r="A42039" s="61"/>
      <c r="B42039" s="61"/>
      <c r="C42039" s="61"/>
      <c r="D42039" s="57"/>
      <c r="E42039" s="62"/>
    </row>
    <row r="42040">
      <c r="A42040" s="61"/>
      <c r="B42040" s="61"/>
      <c r="C42040" s="61"/>
      <c r="D42040" s="57"/>
      <c r="E42040" s="62"/>
    </row>
    <row r="42041">
      <c r="A42041" s="61"/>
      <c r="B42041" s="61"/>
      <c r="C42041" s="61"/>
      <c r="D42041" s="57"/>
      <c r="E42041" s="62"/>
    </row>
    <row r="42042">
      <c r="A42042" s="61"/>
      <c r="B42042" s="61"/>
      <c r="C42042" s="61"/>
      <c r="D42042" s="57"/>
      <c r="E42042" s="62"/>
    </row>
    <row r="42043">
      <c r="A42043" s="61"/>
      <c r="B42043" s="61"/>
      <c r="C42043" s="61"/>
      <c r="D42043" s="57"/>
      <c r="E42043" s="62"/>
    </row>
    <row r="42044">
      <c r="A42044" s="61"/>
      <c r="B42044" s="61"/>
      <c r="C42044" s="61"/>
      <c r="D42044" s="57"/>
      <c r="E42044" s="62"/>
    </row>
    <row r="42045">
      <c r="A42045" s="61"/>
      <c r="B42045" s="61"/>
      <c r="C42045" s="61"/>
      <c r="D42045" s="57"/>
      <c r="E42045" s="62"/>
    </row>
    <row r="42046">
      <c r="A42046" s="61"/>
      <c r="B42046" s="61"/>
      <c r="C42046" s="61"/>
      <c r="D42046" s="57"/>
      <c r="E42046" s="62"/>
    </row>
    <row r="42047">
      <c r="A42047" s="61"/>
      <c r="B42047" s="61"/>
      <c r="C42047" s="61"/>
      <c r="D42047" s="57"/>
      <c r="E42047" s="62"/>
    </row>
    <row r="42048">
      <c r="A42048" s="61"/>
      <c r="B42048" s="61"/>
      <c r="C42048" s="61"/>
      <c r="D42048" s="57"/>
      <c r="E42048" s="62"/>
    </row>
    <row r="42049">
      <c r="A42049" s="61"/>
      <c r="B42049" s="61"/>
      <c r="C42049" s="61"/>
      <c r="D42049" s="57"/>
      <c r="E42049" s="62"/>
    </row>
    <row r="42050">
      <c r="A42050" s="61"/>
      <c r="B42050" s="61"/>
      <c r="C42050" s="61"/>
      <c r="D42050" s="57"/>
      <c r="E42050" s="62"/>
    </row>
    <row r="42051">
      <c r="A42051" s="61"/>
      <c r="B42051" s="61"/>
      <c r="C42051" s="61"/>
      <c r="D42051" s="57"/>
      <c r="E42051" s="62"/>
    </row>
    <row r="42052">
      <c r="A42052" s="61"/>
      <c r="B42052" s="61"/>
      <c r="C42052" s="61"/>
      <c r="D42052" s="57"/>
      <c r="E42052" s="62"/>
    </row>
    <row r="42053">
      <c r="A42053" s="61"/>
      <c r="B42053" s="61"/>
      <c r="C42053" s="61"/>
      <c r="D42053" s="57"/>
      <c r="E42053" s="62"/>
    </row>
    <row r="42054">
      <c r="A42054" s="61"/>
      <c r="B42054" s="61"/>
      <c r="C42054" s="61"/>
      <c r="D42054" s="57"/>
      <c r="E42054" s="62"/>
    </row>
    <row r="42055">
      <c r="A42055" s="61"/>
      <c r="B42055" s="61"/>
      <c r="C42055" s="61"/>
      <c r="D42055" s="57"/>
      <c r="E42055" s="62"/>
    </row>
    <row r="42056">
      <c r="A42056" s="61"/>
      <c r="B42056" s="61"/>
      <c r="C42056" s="61"/>
      <c r="D42056" s="57"/>
      <c r="E42056" s="62"/>
    </row>
    <row r="42057">
      <c r="A42057" s="61"/>
      <c r="B42057" s="61"/>
      <c r="C42057" s="61"/>
      <c r="D42057" s="57"/>
      <c r="E42057" s="62"/>
    </row>
    <row r="42058">
      <c r="A42058" s="61"/>
      <c r="B42058" s="61"/>
      <c r="C42058" s="61"/>
      <c r="D42058" s="57"/>
      <c r="E42058" s="62"/>
    </row>
    <row r="42059">
      <c r="A42059" s="61"/>
      <c r="B42059" s="61"/>
      <c r="C42059" s="61"/>
      <c r="D42059" s="57"/>
      <c r="E42059" s="62"/>
    </row>
    <row r="42060">
      <c r="A42060" s="61"/>
      <c r="B42060" s="61"/>
      <c r="C42060" s="61"/>
      <c r="D42060" s="57"/>
      <c r="E42060" s="62"/>
    </row>
    <row r="42061">
      <c r="A42061" s="61"/>
      <c r="B42061" s="61"/>
      <c r="C42061" s="61"/>
      <c r="D42061" s="57"/>
      <c r="E42061" s="62"/>
    </row>
    <row r="42062">
      <c r="A42062" s="61"/>
      <c r="B42062" s="61"/>
      <c r="C42062" s="61"/>
      <c r="D42062" s="57"/>
      <c r="E42062" s="62"/>
    </row>
    <row r="42063">
      <c r="A42063" s="61"/>
      <c r="B42063" s="61"/>
      <c r="C42063" s="61"/>
      <c r="D42063" s="57"/>
      <c r="E42063" s="62"/>
    </row>
    <row r="42064">
      <c r="A42064" s="61"/>
      <c r="B42064" s="61"/>
      <c r="C42064" s="61"/>
      <c r="D42064" s="57"/>
      <c r="E42064" s="62"/>
    </row>
    <row r="42065">
      <c r="A42065" s="61"/>
      <c r="B42065" s="61"/>
      <c r="C42065" s="61"/>
      <c r="D42065" s="57"/>
      <c r="E42065" s="62"/>
    </row>
    <row r="42066">
      <c r="A42066" s="61"/>
      <c r="B42066" s="61"/>
      <c r="C42066" s="61"/>
      <c r="D42066" s="57"/>
      <c r="E42066" s="62"/>
    </row>
    <row r="42067">
      <c r="A42067" s="61"/>
      <c r="B42067" s="61"/>
      <c r="C42067" s="61"/>
      <c r="D42067" s="57"/>
      <c r="E42067" s="62"/>
    </row>
    <row r="42068">
      <c r="A42068" s="61"/>
      <c r="B42068" s="61"/>
      <c r="C42068" s="61"/>
      <c r="D42068" s="57"/>
      <c r="E42068" s="62"/>
    </row>
    <row r="42069">
      <c r="A42069" s="61"/>
      <c r="B42069" s="61"/>
      <c r="C42069" s="61"/>
      <c r="D42069" s="57"/>
      <c r="E42069" s="62"/>
    </row>
    <row r="42070">
      <c r="A42070" s="61"/>
      <c r="B42070" s="61"/>
      <c r="C42070" s="61"/>
      <c r="D42070" s="57"/>
      <c r="E42070" s="62"/>
    </row>
    <row r="42071">
      <c r="A42071" s="61"/>
      <c r="B42071" s="61"/>
      <c r="C42071" s="61"/>
      <c r="D42071" s="57"/>
      <c r="E42071" s="62"/>
    </row>
    <row r="42072">
      <c r="A42072" s="61"/>
      <c r="B42072" s="61"/>
      <c r="C42072" s="61"/>
      <c r="D42072" s="57"/>
      <c r="E42072" s="62"/>
    </row>
    <row r="42073">
      <c r="A42073" s="61"/>
      <c r="B42073" s="61"/>
      <c r="C42073" s="61"/>
      <c r="D42073" s="57"/>
      <c r="E42073" s="62"/>
    </row>
    <row r="42074">
      <c r="A42074" s="61"/>
      <c r="B42074" s="61"/>
      <c r="C42074" s="61"/>
      <c r="D42074" s="57"/>
      <c r="E42074" s="62"/>
    </row>
    <row r="42075">
      <c r="A42075" s="61"/>
      <c r="B42075" s="61"/>
      <c r="C42075" s="61"/>
      <c r="D42075" s="57"/>
      <c r="E42075" s="62"/>
    </row>
    <row r="42076">
      <c r="A42076" s="61"/>
      <c r="B42076" s="61"/>
      <c r="C42076" s="61"/>
      <c r="D42076" s="57"/>
      <c r="E42076" s="62"/>
    </row>
    <row r="42077">
      <c r="A42077" s="61"/>
      <c r="B42077" s="61"/>
      <c r="C42077" s="61"/>
      <c r="D42077" s="57"/>
      <c r="E42077" s="62"/>
    </row>
    <row r="42078">
      <c r="A42078" s="61"/>
      <c r="B42078" s="61"/>
      <c r="C42078" s="61"/>
      <c r="D42078" s="57"/>
      <c r="E42078" s="62"/>
    </row>
    <row r="42079">
      <c r="A42079" s="61"/>
      <c r="B42079" s="61"/>
      <c r="C42079" s="61"/>
      <c r="D42079" s="57"/>
      <c r="E42079" s="62"/>
    </row>
    <row r="42080">
      <c r="A42080" s="61"/>
      <c r="B42080" s="61"/>
      <c r="C42080" s="61"/>
      <c r="D42080" s="57"/>
      <c r="E42080" s="62"/>
    </row>
    <row r="42081">
      <c r="A42081" s="61"/>
      <c r="B42081" s="61"/>
      <c r="C42081" s="61"/>
      <c r="D42081" s="57"/>
      <c r="E42081" s="62"/>
    </row>
    <row r="42082">
      <c r="A42082" s="61"/>
      <c r="B42082" s="61"/>
      <c r="C42082" s="61"/>
      <c r="D42082" s="57"/>
      <c r="E42082" s="62"/>
    </row>
    <row r="42083">
      <c r="A42083" s="61"/>
      <c r="B42083" s="61"/>
      <c r="C42083" s="61"/>
      <c r="D42083" s="57"/>
      <c r="E42083" s="62"/>
    </row>
    <row r="42084">
      <c r="A42084" s="61"/>
      <c r="B42084" s="61"/>
      <c r="C42084" s="61"/>
      <c r="D42084" s="57"/>
      <c r="E42084" s="62"/>
    </row>
    <row r="42085">
      <c r="A42085" s="61"/>
      <c r="B42085" s="61"/>
      <c r="C42085" s="61"/>
      <c r="D42085" s="57"/>
      <c r="E42085" s="62"/>
    </row>
    <row r="42086">
      <c r="A42086" s="61"/>
      <c r="B42086" s="61"/>
      <c r="C42086" s="61"/>
      <c r="D42086" s="57"/>
      <c r="E42086" s="62"/>
    </row>
    <row r="42087">
      <c r="A42087" s="61"/>
      <c r="B42087" s="61"/>
      <c r="C42087" s="61"/>
      <c r="D42087" s="57"/>
      <c r="E42087" s="62"/>
    </row>
    <row r="42088">
      <c r="A42088" s="61"/>
      <c r="B42088" s="61"/>
      <c r="C42088" s="61"/>
      <c r="D42088" s="57"/>
      <c r="E42088" s="62"/>
    </row>
    <row r="42089">
      <c r="A42089" s="61"/>
      <c r="B42089" s="61"/>
      <c r="C42089" s="61"/>
      <c r="D42089" s="57"/>
      <c r="E42089" s="62"/>
    </row>
    <row r="42090">
      <c r="A42090" s="61"/>
      <c r="B42090" s="61"/>
      <c r="C42090" s="61"/>
      <c r="D42090" s="57"/>
      <c r="E42090" s="62"/>
    </row>
    <row r="42091">
      <c r="A42091" s="61"/>
      <c r="B42091" s="61"/>
      <c r="C42091" s="61"/>
      <c r="D42091" s="57"/>
      <c r="E42091" s="62"/>
    </row>
    <row r="42092">
      <c r="A42092" s="61"/>
      <c r="B42092" s="61"/>
      <c r="C42092" s="61"/>
      <c r="D42092" s="57"/>
      <c r="E42092" s="62"/>
    </row>
    <row r="42093">
      <c r="A42093" s="61"/>
      <c r="B42093" s="61"/>
      <c r="C42093" s="61"/>
      <c r="D42093" s="57"/>
      <c r="E42093" s="62"/>
    </row>
    <row r="42094">
      <c r="A42094" s="61"/>
      <c r="B42094" s="61"/>
      <c r="C42094" s="61"/>
      <c r="D42094" s="57"/>
      <c r="E42094" s="62"/>
    </row>
    <row r="42095">
      <c r="A42095" s="61"/>
      <c r="B42095" s="61"/>
      <c r="C42095" s="61"/>
      <c r="D42095" s="57"/>
      <c r="E42095" s="62"/>
    </row>
    <row r="42096">
      <c r="A42096" s="61"/>
      <c r="B42096" s="61"/>
      <c r="C42096" s="61"/>
      <c r="D42096" s="57"/>
      <c r="E42096" s="62"/>
    </row>
    <row r="42097">
      <c r="A42097" s="61"/>
      <c r="B42097" s="61"/>
      <c r="C42097" s="61"/>
      <c r="D42097" s="57"/>
      <c r="E42097" s="62"/>
    </row>
    <row r="42098">
      <c r="A42098" s="61"/>
      <c r="B42098" s="61"/>
      <c r="C42098" s="61"/>
      <c r="D42098" s="57"/>
      <c r="E42098" s="62"/>
    </row>
    <row r="42099">
      <c r="A42099" s="61"/>
      <c r="B42099" s="61"/>
      <c r="C42099" s="61"/>
      <c r="D42099" s="57"/>
      <c r="E42099" s="62"/>
    </row>
    <row r="42100">
      <c r="A42100" s="61"/>
      <c r="B42100" s="61"/>
      <c r="C42100" s="61"/>
      <c r="D42100" s="57"/>
      <c r="E42100" s="62"/>
    </row>
    <row r="42101">
      <c r="A42101" s="61"/>
      <c r="B42101" s="61"/>
      <c r="C42101" s="61"/>
      <c r="D42101" s="57"/>
      <c r="E42101" s="62"/>
    </row>
    <row r="42102">
      <c r="A42102" s="61"/>
      <c r="B42102" s="61"/>
      <c r="C42102" s="61"/>
      <c r="D42102" s="57"/>
      <c r="E42102" s="62"/>
    </row>
    <row r="42103">
      <c r="A42103" s="61"/>
      <c r="B42103" s="61"/>
      <c r="C42103" s="61"/>
      <c r="D42103" s="57"/>
      <c r="E42103" s="62"/>
    </row>
    <row r="42104">
      <c r="A42104" s="61"/>
      <c r="B42104" s="61"/>
      <c r="C42104" s="61"/>
      <c r="D42104" s="57"/>
      <c r="E42104" s="62"/>
    </row>
    <row r="42105">
      <c r="A42105" s="61"/>
      <c r="B42105" s="61"/>
      <c r="C42105" s="61"/>
      <c r="D42105" s="57"/>
      <c r="E42105" s="62"/>
    </row>
    <row r="42106">
      <c r="A42106" s="61"/>
      <c r="B42106" s="61"/>
      <c r="C42106" s="61"/>
      <c r="D42106" s="57"/>
      <c r="E42106" s="62"/>
    </row>
    <row r="42107">
      <c r="A42107" s="61"/>
      <c r="B42107" s="61"/>
      <c r="C42107" s="61"/>
      <c r="D42107" s="57"/>
      <c r="E42107" s="62"/>
    </row>
    <row r="42108">
      <c r="A42108" s="61"/>
      <c r="B42108" s="61"/>
      <c r="C42108" s="61"/>
      <c r="D42108" s="57"/>
      <c r="E42108" s="62"/>
    </row>
    <row r="42109">
      <c r="A42109" s="61"/>
      <c r="B42109" s="61"/>
      <c r="C42109" s="61"/>
      <c r="D42109" s="57"/>
      <c r="E42109" s="62"/>
    </row>
    <row r="42110">
      <c r="A42110" s="61"/>
      <c r="B42110" s="61"/>
      <c r="C42110" s="61"/>
      <c r="D42110" s="57"/>
      <c r="E42110" s="62"/>
    </row>
    <row r="42111">
      <c r="A42111" s="61"/>
      <c r="B42111" s="61"/>
      <c r="C42111" s="61"/>
      <c r="D42111" s="57"/>
      <c r="E42111" s="62"/>
    </row>
    <row r="42112">
      <c r="A42112" s="61"/>
      <c r="B42112" s="61"/>
      <c r="C42112" s="61"/>
      <c r="D42112" s="57"/>
      <c r="E42112" s="62"/>
    </row>
    <row r="42113">
      <c r="A42113" s="61"/>
      <c r="B42113" s="61"/>
      <c r="C42113" s="61"/>
      <c r="D42113" s="57"/>
      <c r="E42113" s="62"/>
    </row>
    <row r="42114">
      <c r="A42114" s="61"/>
      <c r="B42114" s="61"/>
      <c r="C42114" s="61"/>
      <c r="D42114" s="57"/>
      <c r="E42114" s="62"/>
    </row>
    <row r="42115">
      <c r="A42115" s="61"/>
      <c r="B42115" s="61"/>
      <c r="C42115" s="61"/>
      <c r="D42115" s="57"/>
      <c r="E42115" s="62"/>
    </row>
    <row r="42116">
      <c r="A42116" s="61"/>
      <c r="B42116" s="61"/>
      <c r="C42116" s="61"/>
      <c r="D42116" s="57"/>
      <c r="E42116" s="62"/>
    </row>
    <row r="42117">
      <c r="A42117" s="61"/>
      <c r="B42117" s="61"/>
      <c r="C42117" s="61"/>
      <c r="D42117" s="57"/>
      <c r="E42117" s="62"/>
    </row>
    <row r="42118">
      <c r="A42118" s="61"/>
      <c r="B42118" s="61"/>
      <c r="C42118" s="61"/>
      <c r="D42118" s="57"/>
      <c r="E42118" s="62"/>
    </row>
    <row r="42119">
      <c r="A42119" s="61"/>
      <c r="B42119" s="61"/>
      <c r="C42119" s="61"/>
      <c r="D42119" s="57"/>
      <c r="E42119" s="62"/>
    </row>
    <row r="42120">
      <c r="A42120" s="61"/>
      <c r="B42120" s="61"/>
      <c r="C42120" s="61"/>
      <c r="D42120" s="57"/>
      <c r="E42120" s="62"/>
    </row>
    <row r="42121">
      <c r="A42121" s="61"/>
      <c r="B42121" s="61"/>
      <c r="C42121" s="61"/>
      <c r="D42121" s="57"/>
      <c r="E42121" s="62"/>
    </row>
    <row r="42122">
      <c r="A42122" s="61"/>
      <c r="B42122" s="61"/>
      <c r="C42122" s="61"/>
      <c r="D42122" s="57"/>
      <c r="E42122" s="62"/>
    </row>
    <row r="42123">
      <c r="A42123" s="61"/>
      <c r="B42123" s="61"/>
      <c r="C42123" s="61"/>
      <c r="D42123" s="57"/>
      <c r="E42123" s="62"/>
    </row>
    <row r="42124">
      <c r="A42124" s="61"/>
      <c r="B42124" s="61"/>
      <c r="C42124" s="61"/>
      <c r="D42124" s="57"/>
      <c r="E42124" s="62"/>
    </row>
    <row r="42125">
      <c r="A42125" s="61"/>
      <c r="B42125" s="61"/>
      <c r="C42125" s="61"/>
      <c r="D42125" s="57"/>
      <c r="E42125" s="62"/>
    </row>
    <row r="42126">
      <c r="A42126" s="61"/>
      <c r="B42126" s="61"/>
      <c r="C42126" s="61"/>
      <c r="D42126" s="57"/>
      <c r="E42126" s="62"/>
    </row>
    <row r="42127">
      <c r="A42127" s="61"/>
      <c r="B42127" s="61"/>
      <c r="C42127" s="61"/>
      <c r="D42127" s="57"/>
      <c r="E42127" s="62"/>
    </row>
    <row r="42128">
      <c r="A42128" s="61"/>
      <c r="B42128" s="61"/>
      <c r="C42128" s="61"/>
      <c r="D42128" s="57"/>
      <c r="E42128" s="62"/>
    </row>
    <row r="42129">
      <c r="A42129" s="61"/>
      <c r="B42129" s="61"/>
      <c r="C42129" s="61"/>
      <c r="D42129" s="57"/>
      <c r="E42129" s="62"/>
    </row>
    <row r="42130">
      <c r="A42130" s="61"/>
      <c r="B42130" s="61"/>
      <c r="C42130" s="61"/>
      <c r="D42130" s="57"/>
      <c r="E42130" s="62"/>
    </row>
    <row r="42131">
      <c r="A42131" s="61"/>
      <c r="B42131" s="61"/>
      <c r="C42131" s="61"/>
      <c r="D42131" s="57"/>
      <c r="E42131" s="62"/>
    </row>
    <row r="42132">
      <c r="A42132" s="61"/>
      <c r="B42132" s="61"/>
      <c r="C42132" s="61"/>
      <c r="D42132" s="57"/>
      <c r="E42132" s="62"/>
    </row>
    <row r="42133">
      <c r="A42133" s="61"/>
      <c r="B42133" s="61"/>
      <c r="C42133" s="61"/>
      <c r="D42133" s="57"/>
      <c r="E42133" s="62"/>
    </row>
    <row r="42134">
      <c r="A42134" s="61"/>
      <c r="B42134" s="61"/>
      <c r="C42134" s="61"/>
      <c r="D42134" s="57"/>
      <c r="E42134" s="62"/>
    </row>
    <row r="42135">
      <c r="A42135" s="61"/>
      <c r="B42135" s="61"/>
      <c r="C42135" s="61"/>
      <c r="D42135" s="57"/>
      <c r="E42135" s="62"/>
    </row>
    <row r="42136">
      <c r="A42136" s="61"/>
      <c r="B42136" s="61"/>
      <c r="C42136" s="61"/>
      <c r="D42136" s="57"/>
      <c r="E42136" s="62"/>
    </row>
    <row r="42137">
      <c r="A42137" s="61"/>
      <c r="B42137" s="61"/>
      <c r="C42137" s="61"/>
      <c r="D42137" s="57"/>
      <c r="E42137" s="62"/>
    </row>
    <row r="42138">
      <c r="A42138" s="61"/>
      <c r="B42138" s="61"/>
      <c r="C42138" s="61"/>
      <c r="D42138" s="57"/>
      <c r="E42138" s="62"/>
    </row>
    <row r="42139">
      <c r="A42139" s="61"/>
      <c r="B42139" s="61"/>
      <c r="C42139" s="61"/>
      <c r="D42139" s="57"/>
      <c r="E42139" s="62"/>
    </row>
    <row r="42140">
      <c r="A42140" s="61"/>
      <c r="B42140" s="61"/>
      <c r="C42140" s="61"/>
      <c r="D42140" s="57"/>
      <c r="E42140" s="62"/>
    </row>
    <row r="42141">
      <c r="A42141" s="61"/>
      <c r="B42141" s="61"/>
      <c r="C42141" s="61"/>
      <c r="D42141" s="57"/>
      <c r="E42141" s="62"/>
    </row>
    <row r="42142">
      <c r="A42142" s="61"/>
      <c r="B42142" s="61"/>
      <c r="C42142" s="61"/>
      <c r="D42142" s="57"/>
      <c r="E42142" s="62"/>
    </row>
    <row r="42143">
      <c r="A42143" s="61"/>
      <c r="B42143" s="61"/>
      <c r="C42143" s="61"/>
      <c r="D42143" s="57"/>
      <c r="E42143" s="62"/>
    </row>
    <row r="42144">
      <c r="A42144" s="61"/>
      <c r="B42144" s="61"/>
      <c r="C42144" s="61"/>
      <c r="D42144" s="57"/>
      <c r="E42144" s="62"/>
    </row>
    <row r="42145">
      <c r="A42145" s="61"/>
      <c r="B42145" s="61"/>
      <c r="C42145" s="61"/>
      <c r="D42145" s="57"/>
      <c r="E42145" s="62"/>
    </row>
    <row r="42146">
      <c r="A42146" s="61"/>
      <c r="B42146" s="61"/>
      <c r="C42146" s="61"/>
      <c r="D42146" s="57"/>
      <c r="E42146" s="62"/>
    </row>
    <row r="42147">
      <c r="A42147" s="61"/>
      <c r="B42147" s="61"/>
      <c r="C42147" s="61"/>
      <c r="D42147" s="57"/>
      <c r="E42147" s="62"/>
    </row>
    <row r="42148">
      <c r="A42148" s="61"/>
      <c r="B42148" s="61"/>
      <c r="C42148" s="61"/>
      <c r="D42148" s="57"/>
      <c r="E42148" s="62"/>
    </row>
    <row r="42149">
      <c r="A42149" s="61"/>
      <c r="B42149" s="61"/>
      <c r="C42149" s="61"/>
      <c r="D42149" s="57"/>
      <c r="E42149" s="62"/>
    </row>
    <row r="42150">
      <c r="A42150" s="61"/>
      <c r="B42150" s="61"/>
      <c r="C42150" s="61"/>
      <c r="D42150" s="57"/>
      <c r="E42150" s="62"/>
    </row>
    <row r="42151">
      <c r="A42151" s="61"/>
      <c r="B42151" s="61"/>
      <c r="C42151" s="61"/>
      <c r="D42151" s="57"/>
      <c r="E42151" s="62"/>
    </row>
    <row r="42152">
      <c r="A42152" s="61"/>
      <c r="B42152" s="61"/>
      <c r="C42152" s="61"/>
      <c r="D42152" s="57"/>
      <c r="E42152" s="62"/>
    </row>
    <row r="42153">
      <c r="A42153" s="61"/>
      <c r="B42153" s="61"/>
      <c r="C42153" s="61"/>
      <c r="D42153" s="57"/>
      <c r="E42153" s="62"/>
    </row>
    <row r="42154">
      <c r="A42154" s="61"/>
      <c r="B42154" s="61"/>
      <c r="C42154" s="61"/>
      <c r="D42154" s="57"/>
      <c r="E42154" s="62"/>
    </row>
    <row r="42155">
      <c r="A42155" s="61"/>
      <c r="B42155" s="61"/>
      <c r="C42155" s="61"/>
      <c r="D42155" s="57"/>
      <c r="E42155" s="62"/>
    </row>
    <row r="42156">
      <c r="A42156" s="61"/>
      <c r="B42156" s="61"/>
      <c r="C42156" s="61"/>
      <c r="D42156" s="57"/>
      <c r="E42156" s="62"/>
    </row>
    <row r="42157">
      <c r="A42157" s="61"/>
      <c r="B42157" s="61"/>
      <c r="C42157" s="61"/>
      <c r="D42157" s="57"/>
      <c r="E42157" s="62"/>
    </row>
    <row r="42158">
      <c r="A42158" s="61"/>
      <c r="B42158" s="61"/>
      <c r="C42158" s="61"/>
      <c r="D42158" s="57"/>
      <c r="E42158" s="62"/>
    </row>
    <row r="42159">
      <c r="A42159" s="61"/>
      <c r="B42159" s="61"/>
      <c r="C42159" s="61"/>
      <c r="D42159" s="57"/>
      <c r="E42159" s="62"/>
    </row>
    <row r="42160">
      <c r="A42160" s="61"/>
      <c r="B42160" s="61"/>
      <c r="C42160" s="61"/>
      <c r="D42160" s="57"/>
      <c r="E42160" s="62"/>
    </row>
    <row r="42161">
      <c r="A42161" s="61"/>
      <c r="B42161" s="61"/>
      <c r="C42161" s="61"/>
      <c r="D42161" s="57"/>
      <c r="E42161" s="62"/>
    </row>
    <row r="42162">
      <c r="A42162" s="61"/>
      <c r="B42162" s="61"/>
      <c r="C42162" s="61"/>
      <c r="D42162" s="57"/>
      <c r="E42162" s="62"/>
    </row>
    <row r="42163">
      <c r="A42163" s="61"/>
      <c r="B42163" s="61"/>
      <c r="C42163" s="61"/>
      <c r="D42163" s="57"/>
      <c r="E42163" s="62"/>
    </row>
    <row r="42164">
      <c r="A42164" s="61"/>
      <c r="B42164" s="61"/>
      <c r="C42164" s="61"/>
      <c r="D42164" s="57"/>
      <c r="E42164" s="62"/>
    </row>
    <row r="42165">
      <c r="A42165" s="61"/>
      <c r="B42165" s="61"/>
      <c r="C42165" s="61"/>
      <c r="D42165" s="57"/>
      <c r="E42165" s="62"/>
    </row>
    <row r="42166">
      <c r="A42166" s="61"/>
      <c r="B42166" s="61"/>
      <c r="C42166" s="61"/>
      <c r="D42166" s="57"/>
      <c r="E42166" s="62"/>
    </row>
    <row r="42167">
      <c r="A42167" s="61"/>
      <c r="B42167" s="61"/>
      <c r="C42167" s="61"/>
      <c r="D42167" s="57"/>
      <c r="E42167" s="62"/>
    </row>
    <row r="42168">
      <c r="A42168" s="61"/>
      <c r="B42168" s="61"/>
      <c r="C42168" s="61"/>
      <c r="D42168" s="57"/>
      <c r="E42168" s="62"/>
    </row>
    <row r="42169">
      <c r="A42169" s="61"/>
      <c r="B42169" s="61"/>
      <c r="C42169" s="61"/>
      <c r="D42169" s="57"/>
      <c r="E42169" s="62"/>
    </row>
    <row r="42170">
      <c r="A42170" s="61"/>
      <c r="B42170" s="61"/>
      <c r="C42170" s="61"/>
      <c r="D42170" s="57"/>
      <c r="E42170" s="62"/>
    </row>
    <row r="42171">
      <c r="A42171" s="61"/>
      <c r="B42171" s="61"/>
      <c r="C42171" s="61"/>
      <c r="D42171" s="57"/>
      <c r="E42171" s="62"/>
    </row>
    <row r="42172">
      <c r="A42172" s="61"/>
      <c r="B42172" s="61"/>
      <c r="C42172" s="61"/>
      <c r="D42172" s="57"/>
      <c r="E42172" s="62"/>
    </row>
    <row r="42173">
      <c r="A42173" s="61"/>
      <c r="B42173" s="61"/>
      <c r="C42173" s="61"/>
      <c r="D42173" s="57"/>
      <c r="E42173" s="62"/>
    </row>
    <row r="42174">
      <c r="A42174" s="61"/>
      <c r="B42174" s="61"/>
      <c r="C42174" s="61"/>
      <c r="D42174" s="57"/>
      <c r="E42174" s="62"/>
    </row>
    <row r="42175">
      <c r="A42175" s="61"/>
      <c r="B42175" s="61"/>
      <c r="C42175" s="61"/>
      <c r="D42175" s="57"/>
      <c r="E42175" s="62"/>
    </row>
    <row r="42176">
      <c r="A42176" s="61"/>
      <c r="B42176" s="61"/>
      <c r="C42176" s="61"/>
      <c r="D42176" s="57"/>
      <c r="E42176" s="62"/>
    </row>
    <row r="42177">
      <c r="A42177" s="61"/>
      <c r="B42177" s="61"/>
      <c r="C42177" s="61"/>
      <c r="D42177" s="57"/>
      <c r="E42177" s="62"/>
    </row>
    <row r="42178">
      <c r="A42178" s="61"/>
      <c r="B42178" s="61"/>
      <c r="C42178" s="61"/>
      <c r="D42178" s="57"/>
      <c r="E42178" s="62"/>
    </row>
    <row r="42179">
      <c r="A42179" s="61"/>
      <c r="B42179" s="61"/>
      <c r="C42179" s="61"/>
      <c r="D42179" s="57"/>
      <c r="E42179" s="62"/>
    </row>
    <row r="42180">
      <c r="A42180" s="61"/>
      <c r="B42180" s="61"/>
      <c r="C42180" s="61"/>
      <c r="D42180" s="57"/>
      <c r="E42180" s="62"/>
    </row>
    <row r="42181">
      <c r="A42181" s="61"/>
      <c r="B42181" s="61"/>
      <c r="C42181" s="61"/>
      <c r="D42181" s="57"/>
      <c r="E42181" s="62"/>
    </row>
    <row r="42182">
      <c r="A42182" s="61"/>
      <c r="B42182" s="61"/>
      <c r="C42182" s="61"/>
      <c r="D42182" s="57"/>
      <c r="E42182" s="62"/>
    </row>
    <row r="42183">
      <c r="A42183" s="61"/>
      <c r="B42183" s="61"/>
      <c r="C42183" s="61"/>
      <c r="D42183" s="57"/>
      <c r="E42183" s="62"/>
    </row>
    <row r="42184">
      <c r="A42184" s="61"/>
      <c r="B42184" s="61"/>
      <c r="C42184" s="61"/>
      <c r="D42184" s="57"/>
      <c r="E42184" s="62"/>
    </row>
    <row r="42185">
      <c r="A42185" s="61"/>
      <c r="B42185" s="61"/>
      <c r="C42185" s="61"/>
      <c r="D42185" s="57"/>
      <c r="E42185" s="62"/>
    </row>
    <row r="42186">
      <c r="A42186" s="61"/>
      <c r="B42186" s="61"/>
      <c r="C42186" s="61"/>
      <c r="D42186" s="57"/>
      <c r="E42186" s="62"/>
    </row>
    <row r="42187">
      <c r="A42187" s="61"/>
      <c r="B42187" s="61"/>
      <c r="C42187" s="61"/>
      <c r="D42187" s="57"/>
      <c r="E42187" s="62"/>
    </row>
    <row r="42188">
      <c r="A42188" s="61"/>
      <c r="B42188" s="61"/>
      <c r="C42188" s="61"/>
      <c r="D42188" s="57"/>
      <c r="E42188" s="62"/>
    </row>
    <row r="42189">
      <c r="A42189" s="61"/>
      <c r="B42189" s="61"/>
      <c r="C42189" s="61"/>
      <c r="D42189" s="57"/>
      <c r="E42189" s="62"/>
    </row>
    <row r="42190">
      <c r="A42190" s="61"/>
      <c r="B42190" s="61"/>
      <c r="C42190" s="61"/>
      <c r="D42190" s="57"/>
      <c r="E42190" s="62"/>
    </row>
    <row r="42191">
      <c r="A42191" s="61"/>
      <c r="B42191" s="61"/>
      <c r="C42191" s="61"/>
      <c r="D42191" s="57"/>
      <c r="E42191" s="62"/>
    </row>
    <row r="42192">
      <c r="A42192" s="61"/>
      <c r="B42192" s="61"/>
      <c r="C42192" s="61"/>
      <c r="D42192" s="57"/>
      <c r="E42192" s="62"/>
    </row>
    <row r="42193">
      <c r="A42193" s="61"/>
      <c r="B42193" s="61"/>
      <c r="C42193" s="61"/>
      <c r="D42193" s="57"/>
      <c r="E42193" s="62"/>
    </row>
    <row r="42194">
      <c r="A42194" s="61"/>
      <c r="B42194" s="61"/>
      <c r="C42194" s="61"/>
      <c r="D42194" s="57"/>
      <c r="E42194" s="62"/>
    </row>
    <row r="42195">
      <c r="A42195" s="61"/>
      <c r="B42195" s="61"/>
      <c r="C42195" s="61"/>
      <c r="D42195" s="57"/>
      <c r="E42195" s="62"/>
    </row>
    <row r="42196">
      <c r="A42196" s="61"/>
      <c r="B42196" s="61"/>
      <c r="C42196" s="61"/>
      <c r="D42196" s="57"/>
      <c r="E42196" s="62"/>
    </row>
    <row r="42197">
      <c r="A42197" s="61"/>
      <c r="B42197" s="61"/>
      <c r="C42197" s="61"/>
      <c r="D42197" s="57"/>
      <c r="E42197" s="62"/>
    </row>
    <row r="42198">
      <c r="A42198" s="61"/>
      <c r="B42198" s="61"/>
      <c r="C42198" s="61"/>
      <c r="D42198" s="57"/>
      <c r="E42198" s="62"/>
    </row>
    <row r="42199">
      <c r="A42199" s="61"/>
      <c r="B42199" s="61"/>
      <c r="C42199" s="61"/>
      <c r="D42199" s="57"/>
      <c r="E42199" s="62"/>
    </row>
    <row r="42200">
      <c r="A42200" s="61"/>
      <c r="B42200" s="61"/>
      <c r="C42200" s="61"/>
      <c r="D42200" s="57"/>
      <c r="E42200" s="62"/>
    </row>
    <row r="42201">
      <c r="A42201" s="61"/>
      <c r="B42201" s="61"/>
      <c r="C42201" s="61"/>
      <c r="D42201" s="57"/>
      <c r="E42201" s="62"/>
    </row>
    <row r="42202">
      <c r="A42202" s="61"/>
      <c r="B42202" s="61"/>
      <c r="C42202" s="61"/>
      <c r="D42202" s="57"/>
      <c r="E42202" s="62"/>
    </row>
    <row r="42203">
      <c r="A42203" s="61"/>
      <c r="B42203" s="61"/>
      <c r="C42203" s="61"/>
      <c r="D42203" s="57"/>
      <c r="E42203" s="62"/>
    </row>
    <row r="42204">
      <c r="A42204" s="61"/>
      <c r="B42204" s="61"/>
      <c r="C42204" s="61"/>
      <c r="D42204" s="57"/>
      <c r="E42204" s="62"/>
    </row>
    <row r="42205">
      <c r="A42205" s="61"/>
      <c r="B42205" s="61"/>
      <c r="C42205" s="61"/>
      <c r="D42205" s="57"/>
      <c r="E42205" s="62"/>
    </row>
    <row r="42206">
      <c r="A42206" s="61"/>
      <c r="B42206" s="61"/>
      <c r="C42206" s="61"/>
      <c r="D42206" s="57"/>
      <c r="E42206" s="62"/>
    </row>
    <row r="42207">
      <c r="A42207" s="61"/>
      <c r="B42207" s="61"/>
      <c r="C42207" s="61"/>
      <c r="D42207" s="57"/>
      <c r="E42207" s="62"/>
    </row>
    <row r="42208">
      <c r="A42208" s="61"/>
      <c r="B42208" s="61"/>
      <c r="C42208" s="61"/>
      <c r="D42208" s="57"/>
      <c r="E42208" s="62"/>
    </row>
    <row r="42209">
      <c r="A42209" s="61"/>
      <c r="B42209" s="61"/>
      <c r="C42209" s="61"/>
      <c r="D42209" s="57"/>
      <c r="E42209" s="62"/>
    </row>
    <row r="42210">
      <c r="A42210" s="61"/>
      <c r="B42210" s="61"/>
      <c r="C42210" s="61"/>
      <c r="D42210" s="57"/>
      <c r="E42210" s="62"/>
    </row>
    <row r="42211">
      <c r="A42211" s="61"/>
      <c r="B42211" s="61"/>
      <c r="C42211" s="61"/>
      <c r="D42211" s="57"/>
      <c r="E42211" s="62"/>
    </row>
    <row r="42212">
      <c r="A42212" s="61"/>
      <c r="B42212" s="61"/>
      <c r="C42212" s="61"/>
      <c r="D42212" s="57"/>
      <c r="E42212" s="62"/>
    </row>
    <row r="42213">
      <c r="A42213" s="61"/>
      <c r="B42213" s="61"/>
      <c r="C42213" s="61"/>
      <c r="D42213" s="57"/>
      <c r="E42213" s="62"/>
    </row>
    <row r="42214">
      <c r="A42214" s="61"/>
      <c r="B42214" s="61"/>
      <c r="C42214" s="61"/>
      <c r="D42214" s="57"/>
      <c r="E42214" s="62"/>
    </row>
    <row r="42215">
      <c r="A42215" s="61"/>
      <c r="B42215" s="61"/>
      <c r="C42215" s="61"/>
      <c r="D42215" s="57"/>
      <c r="E42215" s="62"/>
    </row>
    <row r="42216">
      <c r="A42216" s="61"/>
      <c r="B42216" s="61"/>
      <c r="C42216" s="61"/>
      <c r="D42216" s="57"/>
      <c r="E42216" s="62"/>
    </row>
    <row r="42217">
      <c r="A42217" s="61"/>
      <c r="B42217" s="61"/>
      <c r="C42217" s="61"/>
      <c r="D42217" s="57"/>
      <c r="E42217" s="62"/>
    </row>
    <row r="42218">
      <c r="A42218" s="61"/>
      <c r="B42218" s="61"/>
      <c r="C42218" s="61"/>
      <c r="D42218" s="57"/>
      <c r="E42218" s="62"/>
    </row>
    <row r="42219">
      <c r="A42219" s="61"/>
      <c r="B42219" s="61"/>
      <c r="C42219" s="61"/>
      <c r="D42219" s="57"/>
      <c r="E42219" s="62"/>
    </row>
    <row r="42220">
      <c r="A42220" s="61"/>
      <c r="B42220" s="61"/>
      <c r="C42220" s="61"/>
      <c r="D42220" s="57"/>
      <c r="E42220" s="62"/>
    </row>
    <row r="42221">
      <c r="A42221" s="61"/>
      <c r="B42221" s="61"/>
      <c r="C42221" s="61"/>
      <c r="D42221" s="57"/>
      <c r="E42221" s="62"/>
    </row>
    <row r="42222">
      <c r="A42222" s="61"/>
      <c r="B42222" s="61"/>
      <c r="C42222" s="61"/>
      <c r="D42222" s="57"/>
      <c r="E42222" s="62"/>
    </row>
    <row r="42223">
      <c r="A42223" s="61"/>
      <c r="B42223" s="61"/>
      <c r="C42223" s="61"/>
      <c r="D42223" s="57"/>
      <c r="E42223" s="62"/>
    </row>
    <row r="42224">
      <c r="A42224" s="61"/>
      <c r="B42224" s="61"/>
      <c r="C42224" s="61"/>
      <c r="D42224" s="57"/>
      <c r="E42224" s="62"/>
    </row>
    <row r="42225">
      <c r="A42225" s="61"/>
      <c r="B42225" s="61"/>
      <c r="C42225" s="61"/>
      <c r="D42225" s="57"/>
      <c r="E42225" s="62"/>
    </row>
    <row r="42226">
      <c r="A42226" s="61"/>
      <c r="B42226" s="61"/>
      <c r="C42226" s="61"/>
      <c r="D42226" s="57"/>
      <c r="E42226" s="62"/>
    </row>
    <row r="42227">
      <c r="A42227" s="61"/>
      <c r="B42227" s="61"/>
      <c r="C42227" s="61"/>
      <c r="D42227" s="57"/>
      <c r="E42227" s="62"/>
    </row>
    <row r="42228">
      <c r="A42228" s="61"/>
      <c r="B42228" s="61"/>
      <c r="C42228" s="61"/>
      <c r="D42228" s="57"/>
      <c r="E42228" s="62"/>
    </row>
    <row r="42229">
      <c r="A42229" s="61"/>
      <c r="B42229" s="61"/>
      <c r="C42229" s="61"/>
      <c r="D42229" s="57"/>
      <c r="E42229" s="62"/>
    </row>
    <row r="42230">
      <c r="A42230" s="61"/>
      <c r="B42230" s="61"/>
      <c r="C42230" s="61"/>
      <c r="D42230" s="57"/>
      <c r="E42230" s="62"/>
    </row>
    <row r="42231">
      <c r="A42231" s="61"/>
      <c r="B42231" s="61"/>
      <c r="C42231" s="61"/>
      <c r="D42231" s="57"/>
      <c r="E42231" s="62"/>
    </row>
    <row r="42232">
      <c r="A42232" s="61"/>
      <c r="B42232" s="61"/>
      <c r="C42232" s="61"/>
      <c r="D42232" s="57"/>
      <c r="E42232" s="62"/>
    </row>
    <row r="42233">
      <c r="A42233" s="61"/>
      <c r="B42233" s="61"/>
      <c r="C42233" s="61"/>
      <c r="D42233" s="57"/>
      <c r="E42233" s="62"/>
    </row>
    <row r="42234">
      <c r="A42234" s="61"/>
      <c r="B42234" s="61"/>
      <c r="C42234" s="61"/>
      <c r="D42234" s="57"/>
      <c r="E42234" s="62"/>
    </row>
    <row r="42235">
      <c r="A42235" s="61"/>
      <c r="B42235" s="61"/>
      <c r="C42235" s="61"/>
      <c r="D42235" s="57"/>
      <c r="E42235" s="62"/>
    </row>
    <row r="42236">
      <c r="A42236" s="61"/>
      <c r="B42236" s="61"/>
      <c r="C42236" s="61"/>
      <c r="D42236" s="57"/>
      <c r="E42236" s="62"/>
    </row>
    <row r="42237">
      <c r="A42237" s="61"/>
      <c r="B42237" s="61"/>
      <c r="C42237" s="61"/>
      <c r="D42237" s="57"/>
      <c r="E42237" s="62"/>
    </row>
    <row r="42238">
      <c r="A42238" s="61"/>
      <c r="B42238" s="61"/>
      <c r="C42238" s="61"/>
      <c r="D42238" s="57"/>
      <c r="E42238" s="62"/>
    </row>
    <row r="42239">
      <c r="A42239" s="61"/>
      <c r="B42239" s="61"/>
      <c r="C42239" s="61"/>
      <c r="D42239" s="57"/>
      <c r="E42239" s="62"/>
    </row>
    <row r="42240">
      <c r="A42240" s="61"/>
      <c r="B42240" s="61"/>
      <c r="C42240" s="61"/>
      <c r="D42240" s="57"/>
      <c r="E42240" s="62"/>
    </row>
    <row r="42241">
      <c r="A42241" s="61"/>
      <c r="B42241" s="61"/>
      <c r="C42241" s="61"/>
      <c r="D42241" s="57"/>
      <c r="E42241" s="62"/>
    </row>
    <row r="42242">
      <c r="A42242" s="61"/>
      <c r="B42242" s="61"/>
      <c r="C42242" s="61"/>
      <c r="D42242" s="57"/>
      <c r="E42242" s="62"/>
    </row>
    <row r="42243">
      <c r="A42243" s="61"/>
      <c r="B42243" s="61"/>
      <c r="C42243" s="61"/>
      <c r="D42243" s="57"/>
      <c r="E42243" s="62"/>
    </row>
    <row r="42244">
      <c r="A42244" s="61"/>
      <c r="B42244" s="61"/>
      <c r="C42244" s="61"/>
      <c r="D42244" s="57"/>
      <c r="E42244" s="62"/>
    </row>
    <row r="42245">
      <c r="A42245" s="61"/>
      <c r="B42245" s="61"/>
      <c r="C42245" s="61"/>
      <c r="D42245" s="57"/>
      <c r="E42245" s="62"/>
    </row>
    <row r="42246">
      <c r="A42246" s="61"/>
      <c r="B42246" s="61"/>
      <c r="C42246" s="61"/>
      <c r="D42246" s="57"/>
      <c r="E42246" s="62"/>
    </row>
    <row r="42247">
      <c r="A42247" s="61"/>
      <c r="B42247" s="61"/>
      <c r="C42247" s="61"/>
      <c r="D42247" s="57"/>
      <c r="E42247" s="62"/>
    </row>
    <row r="42248">
      <c r="A42248" s="61"/>
      <c r="B42248" s="61"/>
      <c r="C42248" s="61"/>
      <c r="D42248" s="57"/>
      <c r="E42248" s="62"/>
    </row>
    <row r="42249">
      <c r="A42249" s="61"/>
      <c r="B42249" s="61"/>
      <c r="C42249" s="61"/>
      <c r="D42249" s="57"/>
      <c r="E42249" s="62"/>
    </row>
    <row r="42250">
      <c r="A42250" s="61"/>
      <c r="B42250" s="61"/>
      <c r="C42250" s="61"/>
      <c r="D42250" s="57"/>
      <c r="E42250" s="62"/>
    </row>
    <row r="42251">
      <c r="A42251" s="61"/>
      <c r="B42251" s="61"/>
      <c r="C42251" s="61"/>
      <c r="D42251" s="57"/>
      <c r="E42251" s="62"/>
    </row>
    <row r="42252">
      <c r="A42252" s="61"/>
      <c r="B42252" s="61"/>
      <c r="C42252" s="61"/>
      <c r="D42252" s="57"/>
      <c r="E42252" s="62"/>
    </row>
    <row r="42253">
      <c r="A42253" s="61"/>
      <c r="B42253" s="61"/>
      <c r="C42253" s="61"/>
      <c r="D42253" s="57"/>
      <c r="E42253" s="62"/>
    </row>
    <row r="42254">
      <c r="A42254" s="61"/>
      <c r="B42254" s="61"/>
      <c r="C42254" s="61"/>
      <c r="D42254" s="57"/>
      <c r="E42254" s="62"/>
    </row>
    <row r="42255">
      <c r="A42255" s="61"/>
      <c r="B42255" s="61"/>
      <c r="C42255" s="61"/>
      <c r="D42255" s="57"/>
      <c r="E42255" s="62"/>
    </row>
    <row r="42256">
      <c r="A42256" s="61"/>
      <c r="B42256" s="61"/>
      <c r="C42256" s="61"/>
      <c r="D42256" s="57"/>
      <c r="E42256" s="62"/>
    </row>
    <row r="42257">
      <c r="A42257" s="61"/>
      <c r="B42257" s="61"/>
      <c r="C42257" s="61"/>
      <c r="D42257" s="57"/>
      <c r="E42257" s="62"/>
    </row>
    <row r="42258">
      <c r="A42258" s="61"/>
      <c r="B42258" s="61"/>
      <c r="C42258" s="61"/>
      <c r="D42258" s="57"/>
      <c r="E42258" s="62"/>
    </row>
    <row r="42259">
      <c r="A42259" s="61"/>
      <c r="B42259" s="61"/>
      <c r="C42259" s="61"/>
      <c r="D42259" s="57"/>
      <c r="E42259" s="62"/>
    </row>
    <row r="42260">
      <c r="A42260" s="61"/>
      <c r="B42260" s="61"/>
      <c r="C42260" s="61"/>
      <c r="D42260" s="57"/>
      <c r="E42260" s="62"/>
    </row>
    <row r="42261">
      <c r="A42261" s="61"/>
      <c r="B42261" s="61"/>
      <c r="C42261" s="61"/>
      <c r="D42261" s="57"/>
      <c r="E42261" s="62"/>
    </row>
    <row r="42262">
      <c r="A42262" s="61"/>
      <c r="B42262" s="61"/>
      <c r="C42262" s="61"/>
      <c r="D42262" s="57"/>
      <c r="E42262" s="62"/>
    </row>
    <row r="42263">
      <c r="A42263" s="61"/>
      <c r="B42263" s="61"/>
      <c r="C42263" s="61"/>
      <c r="D42263" s="57"/>
      <c r="E42263" s="62"/>
    </row>
    <row r="42264">
      <c r="A42264" s="61"/>
      <c r="B42264" s="61"/>
      <c r="C42264" s="61"/>
      <c r="D42264" s="57"/>
      <c r="E42264" s="62"/>
    </row>
    <row r="42265">
      <c r="A42265" s="61"/>
      <c r="B42265" s="61"/>
      <c r="C42265" s="61"/>
      <c r="D42265" s="57"/>
      <c r="E42265" s="62"/>
    </row>
    <row r="42266">
      <c r="A42266" s="61"/>
      <c r="B42266" s="61"/>
      <c r="C42266" s="61"/>
      <c r="D42266" s="57"/>
      <c r="E42266" s="62"/>
    </row>
    <row r="42267">
      <c r="A42267" s="61"/>
      <c r="B42267" s="61"/>
      <c r="C42267" s="61"/>
      <c r="D42267" s="57"/>
      <c r="E42267" s="62"/>
    </row>
    <row r="42268">
      <c r="A42268" s="61"/>
      <c r="B42268" s="61"/>
      <c r="C42268" s="61"/>
      <c r="D42268" s="57"/>
      <c r="E42268" s="62"/>
    </row>
    <row r="42269">
      <c r="A42269" s="61"/>
      <c r="B42269" s="61"/>
      <c r="C42269" s="61"/>
      <c r="D42269" s="57"/>
      <c r="E42269" s="62"/>
    </row>
    <row r="42270">
      <c r="A42270" s="61"/>
      <c r="B42270" s="61"/>
      <c r="C42270" s="61"/>
      <c r="D42270" s="57"/>
      <c r="E42270" s="62"/>
    </row>
    <row r="42271">
      <c r="A42271" s="61"/>
      <c r="B42271" s="61"/>
      <c r="C42271" s="61"/>
      <c r="D42271" s="57"/>
      <c r="E42271" s="62"/>
    </row>
    <row r="42272">
      <c r="A42272" s="61"/>
      <c r="B42272" s="61"/>
      <c r="C42272" s="61"/>
      <c r="D42272" s="57"/>
      <c r="E42272" s="62"/>
    </row>
    <row r="42273">
      <c r="A42273" s="61"/>
      <c r="B42273" s="61"/>
      <c r="C42273" s="61"/>
      <c r="D42273" s="57"/>
      <c r="E42273" s="62"/>
    </row>
    <row r="42274">
      <c r="A42274" s="61"/>
      <c r="B42274" s="61"/>
      <c r="C42274" s="61"/>
      <c r="D42274" s="57"/>
      <c r="E42274" s="62"/>
    </row>
    <row r="42275">
      <c r="A42275" s="61"/>
      <c r="B42275" s="61"/>
      <c r="C42275" s="61"/>
      <c r="D42275" s="57"/>
      <c r="E42275" s="62"/>
    </row>
    <row r="42276">
      <c r="A42276" s="61"/>
      <c r="B42276" s="61"/>
      <c r="C42276" s="61"/>
      <c r="D42276" s="57"/>
      <c r="E42276" s="62"/>
    </row>
    <row r="42277">
      <c r="A42277" s="61"/>
      <c r="B42277" s="61"/>
      <c r="C42277" s="61"/>
      <c r="D42277" s="57"/>
      <c r="E42277" s="62"/>
    </row>
    <row r="42278">
      <c r="A42278" s="61"/>
      <c r="B42278" s="61"/>
      <c r="C42278" s="61"/>
      <c r="D42278" s="57"/>
      <c r="E42278" s="62"/>
    </row>
    <row r="42279">
      <c r="A42279" s="61"/>
      <c r="B42279" s="61"/>
      <c r="C42279" s="61"/>
      <c r="D42279" s="57"/>
      <c r="E42279" s="62"/>
    </row>
    <row r="42280">
      <c r="A42280" s="61"/>
      <c r="B42280" s="61"/>
      <c r="C42280" s="61"/>
      <c r="D42280" s="57"/>
      <c r="E42280" s="62"/>
    </row>
    <row r="42281">
      <c r="A42281" s="61"/>
      <c r="B42281" s="61"/>
      <c r="C42281" s="61"/>
      <c r="D42281" s="57"/>
      <c r="E42281" s="62"/>
    </row>
    <row r="42282">
      <c r="A42282" s="61"/>
      <c r="B42282" s="61"/>
      <c r="C42282" s="61"/>
      <c r="D42282" s="57"/>
      <c r="E42282" s="62"/>
    </row>
    <row r="42283">
      <c r="A42283" s="61"/>
      <c r="B42283" s="61"/>
      <c r="C42283" s="61"/>
      <c r="D42283" s="57"/>
      <c r="E42283" s="62"/>
    </row>
    <row r="42284">
      <c r="A42284" s="61"/>
      <c r="B42284" s="61"/>
      <c r="C42284" s="61"/>
      <c r="D42284" s="57"/>
      <c r="E42284" s="62"/>
    </row>
    <row r="42285">
      <c r="A42285" s="61"/>
      <c r="B42285" s="61"/>
      <c r="C42285" s="61"/>
      <c r="D42285" s="57"/>
      <c r="E42285" s="62"/>
    </row>
    <row r="42286">
      <c r="A42286" s="61"/>
      <c r="B42286" s="61"/>
      <c r="C42286" s="61"/>
      <c r="D42286" s="57"/>
      <c r="E42286" s="62"/>
    </row>
    <row r="42287">
      <c r="A42287" s="61"/>
      <c r="B42287" s="61"/>
      <c r="C42287" s="61"/>
      <c r="D42287" s="57"/>
      <c r="E42287" s="62"/>
    </row>
    <row r="42288">
      <c r="A42288" s="61"/>
      <c r="B42288" s="61"/>
      <c r="C42288" s="61"/>
      <c r="D42288" s="57"/>
      <c r="E42288" s="62"/>
    </row>
    <row r="42289">
      <c r="A42289" s="61"/>
      <c r="B42289" s="61"/>
      <c r="C42289" s="61"/>
      <c r="D42289" s="57"/>
      <c r="E42289" s="62"/>
    </row>
    <row r="42290">
      <c r="A42290" s="61"/>
      <c r="B42290" s="61"/>
      <c r="C42290" s="61"/>
      <c r="D42290" s="57"/>
      <c r="E42290" s="62"/>
    </row>
    <row r="42291">
      <c r="A42291" s="61"/>
      <c r="B42291" s="61"/>
      <c r="C42291" s="61"/>
      <c r="D42291" s="57"/>
      <c r="E42291" s="62"/>
    </row>
    <row r="42292">
      <c r="A42292" s="61"/>
      <c r="B42292" s="61"/>
      <c r="C42292" s="61"/>
      <c r="D42292" s="57"/>
      <c r="E42292" s="62"/>
    </row>
    <row r="42293">
      <c r="A42293" s="61"/>
      <c r="B42293" s="61"/>
      <c r="C42293" s="61"/>
      <c r="D42293" s="57"/>
      <c r="E42293" s="62"/>
    </row>
    <row r="42294">
      <c r="A42294" s="61"/>
      <c r="B42294" s="61"/>
      <c r="C42294" s="61"/>
      <c r="D42294" s="57"/>
      <c r="E42294" s="62"/>
    </row>
    <row r="42295">
      <c r="A42295" s="61"/>
      <c r="B42295" s="61"/>
      <c r="C42295" s="61"/>
      <c r="D42295" s="57"/>
      <c r="E42295" s="62"/>
    </row>
    <row r="42296">
      <c r="A42296" s="61"/>
      <c r="B42296" s="61"/>
      <c r="C42296" s="61"/>
      <c r="D42296" s="57"/>
      <c r="E42296" s="62"/>
    </row>
    <row r="42297">
      <c r="A42297" s="61"/>
      <c r="B42297" s="61"/>
      <c r="C42297" s="61"/>
      <c r="D42297" s="57"/>
      <c r="E42297" s="62"/>
    </row>
    <row r="42298">
      <c r="A42298" s="61"/>
      <c r="B42298" s="61"/>
      <c r="C42298" s="61"/>
      <c r="D42298" s="57"/>
      <c r="E42298" s="62"/>
    </row>
    <row r="42299">
      <c r="A42299" s="61"/>
      <c r="B42299" s="61"/>
      <c r="C42299" s="61"/>
      <c r="D42299" s="57"/>
      <c r="E42299" s="62"/>
    </row>
    <row r="42300">
      <c r="A42300" s="61"/>
      <c r="B42300" s="61"/>
      <c r="C42300" s="61"/>
      <c r="D42300" s="57"/>
      <c r="E42300" s="62"/>
    </row>
    <row r="42301">
      <c r="A42301" s="61"/>
      <c r="B42301" s="61"/>
      <c r="C42301" s="61"/>
      <c r="D42301" s="57"/>
      <c r="E42301" s="62"/>
    </row>
    <row r="42302">
      <c r="A42302" s="61"/>
      <c r="B42302" s="61"/>
      <c r="C42302" s="61"/>
      <c r="D42302" s="57"/>
      <c r="E42302" s="62"/>
    </row>
    <row r="42303">
      <c r="A42303" s="61"/>
      <c r="B42303" s="61"/>
      <c r="C42303" s="61"/>
      <c r="D42303" s="57"/>
      <c r="E42303" s="62"/>
    </row>
    <row r="42304">
      <c r="A42304" s="61"/>
      <c r="B42304" s="61"/>
      <c r="C42304" s="61"/>
      <c r="D42304" s="57"/>
      <c r="E42304" s="62"/>
    </row>
    <row r="42305">
      <c r="A42305" s="61"/>
      <c r="B42305" s="61"/>
      <c r="C42305" s="61"/>
      <c r="D42305" s="57"/>
      <c r="E42305" s="62"/>
    </row>
    <row r="42306">
      <c r="A42306" s="61"/>
      <c r="B42306" s="61"/>
      <c r="C42306" s="61"/>
      <c r="D42306" s="57"/>
      <c r="E42306" s="62"/>
    </row>
    <row r="42307">
      <c r="A42307" s="61"/>
      <c r="B42307" s="61"/>
      <c r="C42307" s="61"/>
      <c r="D42307" s="57"/>
      <c r="E42307" s="62"/>
    </row>
    <row r="42308">
      <c r="A42308" s="61"/>
      <c r="B42308" s="61"/>
      <c r="C42308" s="61"/>
      <c r="D42308" s="57"/>
      <c r="E42308" s="62"/>
    </row>
    <row r="42309">
      <c r="A42309" s="61"/>
      <c r="B42309" s="61"/>
      <c r="C42309" s="61"/>
      <c r="D42309" s="57"/>
      <c r="E42309" s="62"/>
    </row>
    <row r="42310">
      <c r="A42310" s="61"/>
      <c r="B42310" s="61"/>
      <c r="C42310" s="61"/>
      <c r="D42310" s="57"/>
      <c r="E42310" s="62"/>
    </row>
    <row r="42311">
      <c r="A42311" s="61"/>
      <c r="B42311" s="61"/>
      <c r="C42311" s="61"/>
      <c r="D42311" s="57"/>
      <c r="E42311" s="62"/>
    </row>
    <row r="42312">
      <c r="A42312" s="61"/>
      <c r="B42312" s="61"/>
      <c r="C42312" s="61"/>
      <c r="D42312" s="57"/>
      <c r="E42312" s="62"/>
    </row>
    <row r="42313">
      <c r="A42313" s="61"/>
      <c r="B42313" s="61"/>
      <c r="C42313" s="61"/>
      <c r="D42313" s="57"/>
      <c r="E42313" s="62"/>
    </row>
    <row r="42314">
      <c r="A42314" s="61"/>
      <c r="B42314" s="61"/>
      <c r="C42314" s="61"/>
      <c r="D42314" s="57"/>
      <c r="E42314" s="62"/>
    </row>
    <row r="42315">
      <c r="A42315" s="61"/>
      <c r="B42315" s="61"/>
      <c r="C42315" s="61"/>
      <c r="D42315" s="57"/>
      <c r="E42315" s="62"/>
    </row>
    <row r="42316">
      <c r="A42316" s="61"/>
      <c r="B42316" s="61"/>
      <c r="C42316" s="61"/>
      <c r="D42316" s="57"/>
      <c r="E42316" s="62"/>
    </row>
    <row r="42317">
      <c r="A42317" s="61"/>
      <c r="B42317" s="61"/>
      <c r="C42317" s="61"/>
      <c r="D42317" s="57"/>
      <c r="E42317" s="62"/>
    </row>
    <row r="42318">
      <c r="A42318" s="61"/>
      <c r="B42318" s="61"/>
      <c r="C42318" s="61"/>
      <c r="D42318" s="57"/>
      <c r="E42318" s="62"/>
    </row>
    <row r="42319">
      <c r="A42319" s="61"/>
      <c r="B42319" s="61"/>
      <c r="C42319" s="61"/>
      <c r="D42319" s="57"/>
      <c r="E42319" s="62"/>
    </row>
    <row r="42320">
      <c r="A42320" s="61"/>
      <c r="B42320" s="61"/>
      <c r="C42320" s="61"/>
      <c r="D42320" s="57"/>
      <c r="E42320" s="62"/>
    </row>
    <row r="42321">
      <c r="A42321" s="61"/>
      <c r="B42321" s="61"/>
      <c r="C42321" s="61"/>
      <c r="D42321" s="57"/>
      <c r="E42321" s="62"/>
    </row>
    <row r="42322">
      <c r="A42322" s="61"/>
      <c r="B42322" s="61"/>
      <c r="C42322" s="61"/>
      <c r="D42322" s="57"/>
      <c r="E42322" s="62"/>
    </row>
    <row r="42323">
      <c r="A42323" s="61"/>
      <c r="B42323" s="61"/>
      <c r="C42323" s="61"/>
      <c r="D42323" s="57"/>
      <c r="E42323" s="62"/>
    </row>
    <row r="42324">
      <c r="A42324" s="61"/>
      <c r="B42324" s="61"/>
      <c r="C42324" s="61"/>
      <c r="D42324" s="57"/>
      <c r="E42324" s="62"/>
    </row>
    <row r="42325">
      <c r="A42325" s="61"/>
      <c r="B42325" s="61"/>
      <c r="C42325" s="61"/>
      <c r="D42325" s="57"/>
      <c r="E42325" s="62"/>
    </row>
    <row r="42326">
      <c r="A42326" s="61"/>
      <c r="B42326" s="61"/>
      <c r="C42326" s="61"/>
      <c r="D42326" s="57"/>
      <c r="E42326" s="62"/>
    </row>
    <row r="42327">
      <c r="A42327" s="61"/>
      <c r="B42327" s="61"/>
      <c r="C42327" s="61"/>
      <c r="D42327" s="57"/>
      <c r="E42327" s="62"/>
    </row>
    <row r="42328">
      <c r="A42328" s="61"/>
      <c r="B42328" s="61"/>
      <c r="C42328" s="61"/>
      <c r="D42328" s="57"/>
      <c r="E42328" s="62"/>
    </row>
    <row r="42329">
      <c r="A42329" s="61"/>
      <c r="B42329" s="61"/>
      <c r="C42329" s="61"/>
      <c r="D42329" s="57"/>
      <c r="E42329" s="62"/>
    </row>
    <row r="42330">
      <c r="A42330" s="61"/>
      <c r="B42330" s="61"/>
      <c r="C42330" s="61"/>
      <c r="D42330" s="57"/>
      <c r="E42330" s="62"/>
    </row>
    <row r="42331">
      <c r="A42331" s="61"/>
      <c r="B42331" s="61"/>
      <c r="C42331" s="61"/>
      <c r="D42331" s="57"/>
      <c r="E42331" s="62"/>
    </row>
    <row r="42332">
      <c r="A42332" s="61"/>
      <c r="B42332" s="61"/>
      <c r="C42332" s="61"/>
      <c r="D42332" s="57"/>
      <c r="E42332" s="62"/>
    </row>
    <row r="42333">
      <c r="A42333" s="61"/>
      <c r="B42333" s="61"/>
      <c r="C42333" s="61"/>
      <c r="D42333" s="57"/>
      <c r="E42333" s="62"/>
    </row>
    <row r="42334">
      <c r="A42334" s="61"/>
      <c r="B42334" s="61"/>
      <c r="C42334" s="61"/>
      <c r="D42334" s="57"/>
      <c r="E42334" s="62"/>
    </row>
    <row r="42335">
      <c r="A42335" s="61"/>
      <c r="B42335" s="61"/>
      <c r="C42335" s="61"/>
      <c r="D42335" s="57"/>
      <c r="E42335" s="62"/>
    </row>
    <row r="42336">
      <c r="A42336" s="61"/>
      <c r="B42336" s="61"/>
      <c r="C42336" s="61"/>
      <c r="D42336" s="57"/>
      <c r="E42336" s="62"/>
    </row>
    <row r="42337">
      <c r="A42337" s="61"/>
      <c r="B42337" s="61"/>
      <c r="C42337" s="61"/>
      <c r="D42337" s="57"/>
      <c r="E42337" s="62"/>
    </row>
    <row r="42338">
      <c r="A42338" s="61"/>
      <c r="B42338" s="61"/>
      <c r="C42338" s="61"/>
      <c r="D42338" s="57"/>
      <c r="E42338" s="62"/>
    </row>
    <row r="42339">
      <c r="A42339" s="61"/>
      <c r="B42339" s="61"/>
      <c r="C42339" s="61"/>
      <c r="D42339" s="57"/>
      <c r="E42339" s="62"/>
    </row>
    <row r="42340">
      <c r="A42340" s="61"/>
      <c r="B42340" s="61"/>
      <c r="C42340" s="61"/>
      <c r="D42340" s="57"/>
      <c r="E42340" s="62"/>
    </row>
    <row r="42341">
      <c r="A42341" s="61"/>
      <c r="B42341" s="61"/>
      <c r="C42341" s="61"/>
      <c r="D42341" s="57"/>
      <c r="E42341" s="62"/>
    </row>
    <row r="42342">
      <c r="A42342" s="61"/>
      <c r="B42342" s="61"/>
      <c r="C42342" s="61"/>
      <c r="D42342" s="57"/>
      <c r="E42342" s="62"/>
    </row>
    <row r="42343">
      <c r="A42343" s="61"/>
      <c r="B42343" s="61"/>
      <c r="C42343" s="61"/>
      <c r="D42343" s="57"/>
      <c r="E42343" s="62"/>
    </row>
    <row r="42344">
      <c r="A42344" s="61"/>
      <c r="B42344" s="61"/>
      <c r="C42344" s="61"/>
      <c r="D42344" s="57"/>
      <c r="E42344" s="62"/>
    </row>
    <row r="42345">
      <c r="A42345" s="61"/>
      <c r="B42345" s="61"/>
      <c r="C42345" s="61"/>
      <c r="D42345" s="57"/>
      <c r="E42345" s="62"/>
    </row>
    <row r="42346">
      <c r="A42346" s="61"/>
      <c r="B42346" s="61"/>
      <c r="C42346" s="61"/>
      <c r="D42346" s="57"/>
      <c r="E42346" s="62"/>
    </row>
    <row r="42347">
      <c r="A42347" s="61"/>
      <c r="B42347" s="61"/>
      <c r="C42347" s="61"/>
      <c r="D42347" s="57"/>
      <c r="E42347" s="62"/>
    </row>
    <row r="42348">
      <c r="A42348" s="61"/>
      <c r="B42348" s="61"/>
      <c r="C42348" s="61"/>
      <c r="D42348" s="57"/>
      <c r="E42348" s="62"/>
    </row>
    <row r="42349">
      <c r="A42349" s="61"/>
      <c r="B42349" s="61"/>
      <c r="C42349" s="61"/>
      <c r="D42349" s="57"/>
      <c r="E42349" s="62"/>
    </row>
    <row r="42350">
      <c r="A42350" s="61"/>
      <c r="B42350" s="61"/>
      <c r="C42350" s="61"/>
      <c r="D42350" s="57"/>
      <c r="E42350" s="62"/>
    </row>
    <row r="42351">
      <c r="A42351" s="61"/>
      <c r="B42351" s="61"/>
      <c r="C42351" s="61"/>
      <c r="D42351" s="57"/>
      <c r="E42351" s="62"/>
    </row>
    <row r="42352">
      <c r="A42352" s="61"/>
      <c r="B42352" s="61"/>
      <c r="C42352" s="61"/>
      <c r="D42352" s="57"/>
      <c r="E42352" s="62"/>
    </row>
    <row r="42353">
      <c r="A42353" s="61"/>
      <c r="B42353" s="61"/>
      <c r="C42353" s="61"/>
      <c r="D42353" s="57"/>
      <c r="E42353" s="62"/>
    </row>
    <row r="42354">
      <c r="A42354" s="61"/>
      <c r="B42354" s="61"/>
      <c r="C42354" s="61"/>
      <c r="D42354" s="57"/>
      <c r="E42354" s="62"/>
    </row>
    <row r="42355">
      <c r="A42355" s="61"/>
      <c r="B42355" s="61"/>
      <c r="C42355" s="61"/>
      <c r="D42355" s="57"/>
      <c r="E42355" s="62"/>
    </row>
    <row r="42356">
      <c r="A42356" s="61"/>
      <c r="B42356" s="61"/>
      <c r="C42356" s="61"/>
      <c r="D42356" s="57"/>
      <c r="E42356" s="62"/>
    </row>
    <row r="42357">
      <c r="A42357" s="61"/>
      <c r="B42357" s="61"/>
      <c r="C42357" s="61"/>
      <c r="D42357" s="57"/>
      <c r="E42357" s="62"/>
    </row>
    <row r="42358">
      <c r="A42358" s="61"/>
      <c r="B42358" s="61"/>
      <c r="C42358" s="61"/>
      <c r="D42358" s="57"/>
      <c r="E42358" s="62"/>
    </row>
    <row r="42359">
      <c r="A42359" s="61"/>
      <c r="B42359" s="61"/>
      <c r="C42359" s="61"/>
      <c r="D42359" s="57"/>
      <c r="E42359" s="62"/>
    </row>
    <row r="42360">
      <c r="A42360" s="61"/>
      <c r="B42360" s="61"/>
      <c r="C42360" s="61"/>
      <c r="D42360" s="57"/>
      <c r="E42360" s="62"/>
    </row>
    <row r="42361">
      <c r="A42361" s="61"/>
      <c r="B42361" s="61"/>
      <c r="C42361" s="61"/>
      <c r="D42361" s="57"/>
      <c r="E42361" s="62"/>
    </row>
    <row r="42362">
      <c r="A42362" s="61"/>
      <c r="B42362" s="61"/>
      <c r="C42362" s="61"/>
      <c r="D42362" s="57"/>
      <c r="E42362" s="62"/>
    </row>
    <row r="42363">
      <c r="A42363" s="61"/>
      <c r="B42363" s="61"/>
      <c r="C42363" s="61"/>
      <c r="D42363" s="57"/>
      <c r="E42363" s="62"/>
    </row>
    <row r="42364">
      <c r="A42364" s="61"/>
      <c r="B42364" s="61"/>
      <c r="C42364" s="61"/>
      <c r="D42364" s="57"/>
      <c r="E42364" s="62"/>
    </row>
    <row r="42365">
      <c r="A42365" s="61"/>
      <c r="B42365" s="61"/>
      <c r="C42365" s="61"/>
      <c r="D42365" s="57"/>
      <c r="E42365" s="62"/>
    </row>
    <row r="42366">
      <c r="A42366" s="61"/>
      <c r="B42366" s="61"/>
      <c r="C42366" s="61"/>
      <c r="D42366" s="57"/>
      <c r="E42366" s="62"/>
    </row>
    <row r="42367">
      <c r="A42367" s="61"/>
      <c r="B42367" s="61"/>
      <c r="C42367" s="61"/>
      <c r="D42367" s="57"/>
      <c r="E42367" s="62"/>
    </row>
    <row r="42368">
      <c r="A42368" s="61"/>
      <c r="B42368" s="61"/>
      <c r="C42368" s="61"/>
      <c r="D42368" s="57"/>
      <c r="E42368" s="62"/>
    </row>
    <row r="42369">
      <c r="A42369" s="61"/>
      <c r="B42369" s="61"/>
      <c r="C42369" s="61"/>
      <c r="D42369" s="57"/>
      <c r="E42369" s="62"/>
    </row>
    <row r="42370">
      <c r="A42370" s="61"/>
      <c r="B42370" s="61"/>
      <c r="C42370" s="61"/>
      <c r="D42370" s="57"/>
      <c r="E42370" s="62"/>
    </row>
    <row r="42371">
      <c r="A42371" s="61"/>
      <c r="B42371" s="61"/>
      <c r="C42371" s="61"/>
      <c r="D42371" s="57"/>
      <c r="E42371" s="62"/>
    </row>
    <row r="42372">
      <c r="A42372" s="61"/>
      <c r="B42372" s="61"/>
      <c r="C42372" s="61"/>
      <c r="D42372" s="57"/>
      <c r="E42372" s="62"/>
    </row>
    <row r="42373">
      <c r="A42373" s="61"/>
      <c r="B42373" s="61"/>
      <c r="C42373" s="61"/>
      <c r="D42373" s="57"/>
      <c r="E42373" s="62"/>
    </row>
    <row r="42374">
      <c r="A42374" s="61"/>
      <c r="B42374" s="61"/>
      <c r="C42374" s="61"/>
      <c r="D42374" s="57"/>
      <c r="E42374" s="62"/>
    </row>
    <row r="42375">
      <c r="A42375" s="61"/>
      <c r="B42375" s="61"/>
      <c r="C42375" s="61"/>
      <c r="D42375" s="57"/>
      <c r="E42375" s="62"/>
    </row>
    <row r="42376">
      <c r="A42376" s="61"/>
      <c r="B42376" s="61"/>
      <c r="C42376" s="61"/>
      <c r="D42376" s="57"/>
      <c r="E42376" s="62"/>
    </row>
    <row r="42377">
      <c r="A42377" s="61"/>
      <c r="B42377" s="61"/>
      <c r="C42377" s="61"/>
      <c r="D42377" s="57"/>
      <c r="E42377" s="62"/>
    </row>
    <row r="42378">
      <c r="A42378" s="61"/>
      <c r="B42378" s="61"/>
      <c r="C42378" s="61"/>
      <c r="D42378" s="57"/>
      <c r="E42378" s="62"/>
    </row>
    <row r="42379">
      <c r="A42379" s="61"/>
      <c r="B42379" s="61"/>
      <c r="C42379" s="61"/>
      <c r="D42379" s="57"/>
      <c r="E42379" s="62"/>
    </row>
    <row r="42380">
      <c r="A42380" s="61"/>
      <c r="B42380" s="61"/>
      <c r="C42380" s="61"/>
      <c r="D42380" s="57"/>
      <c r="E42380" s="62"/>
    </row>
    <row r="42381">
      <c r="A42381" s="61"/>
      <c r="B42381" s="61"/>
      <c r="C42381" s="61"/>
      <c r="D42381" s="57"/>
      <c r="E42381" s="62"/>
    </row>
    <row r="42382">
      <c r="A42382" s="61"/>
      <c r="B42382" s="61"/>
      <c r="C42382" s="61"/>
      <c r="D42382" s="57"/>
      <c r="E42382" s="62"/>
    </row>
    <row r="42383">
      <c r="A42383" s="61"/>
      <c r="B42383" s="61"/>
      <c r="C42383" s="61"/>
      <c r="D42383" s="57"/>
      <c r="E42383" s="62"/>
    </row>
    <row r="42384">
      <c r="A42384" s="61"/>
      <c r="B42384" s="61"/>
      <c r="C42384" s="61"/>
      <c r="D42384" s="57"/>
      <c r="E42384" s="62"/>
    </row>
    <row r="42385">
      <c r="A42385" s="61"/>
      <c r="B42385" s="61"/>
      <c r="C42385" s="61"/>
      <c r="D42385" s="57"/>
      <c r="E42385" s="62"/>
    </row>
    <row r="42386">
      <c r="A42386" s="61"/>
      <c r="B42386" s="61"/>
      <c r="C42386" s="61"/>
      <c r="D42386" s="57"/>
      <c r="E42386" s="62"/>
    </row>
    <row r="42387">
      <c r="A42387" s="61"/>
      <c r="B42387" s="61"/>
      <c r="C42387" s="61"/>
      <c r="D42387" s="57"/>
      <c r="E42387" s="62"/>
    </row>
    <row r="42388">
      <c r="A42388" s="61"/>
      <c r="B42388" s="61"/>
      <c r="C42388" s="61"/>
      <c r="D42388" s="57"/>
      <c r="E42388" s="62"/>
    </row>
    <row r="42389">
      <c r="A42389" s="61"/>
      <c r="B42389" s="61"/>
      <c r="C42389" s="61"/>
      <c r="D42389" s="57"/>
      <c r="E42389" s="62"/>
    </row>
    <row r="42390">
      <c r="A42390" s="61"/>
      <c r="B42390" s="61"/>
      <c r="C42390" s="61"/>
      <c r="D42390" s="57"/>
      <c r="E42390" s="62"/>
    </row>
    <row r="42391">
      <c r="A42391" s="61"/>
      <c r="B42391" s="61"/>
      <c r="C42391" s="61"/>
      <c r="D42391" s="57"/>
      <c r="E42391" s="62"/>
    </row>
    <row r="42392">
      <c r="A42392" s="61"/>
      <c r="B42392" s="61"/>
      <c r="C42392" s="61"/>
      <c r="D42392" s="57"/>
      <c r="E42392" s="62"/>
    </row>
    <row r="42393">
      <c r="A42393" s="61"/>
      <c r="B42393" s="61"/>
      <c r="C42393" s="61"/>
      <c r="D42393" s="57"/>
      <c r="E42393" s="62"/>
    </row>
    <row r="42394">
      <c r="A42394" s="61"/>
      <c r="B42394" s="61"/>
      <c r="C42394" s="61"/>
      <c r="D42394" s="57"/>
      <c r="E42394" s="62"/>
    </row>
    <row r="42395">
      <c r="A42395" s="61"/>
      <c r="B42395" s="61"/>
      <c r="C42395" s="61"/>
      <c r="D42395" s="57"/>
      <c r="E42395" s="62"/>
    </row>
    <row r="42396">
      <c r="A42396" s="61"/>
      <c r="B42396" s="61"/>
      <c r="C42396" s="61"/>
      <c r="D42396" s="57"/>
      <c r="E42396" s="62"/>
    </row>
    <row r="42397">
      <c r="A42397" s="61"/>
      <c r="B42397" s="61"/>
      <c r="C42397" s="61"/>
      <c r="D42397" s="57"/>
      <c r="E42397" s="62"/>
    </row>
    <row r="42398">
      <c r="A42398" s="61"/>
      <c r="B42398" s="61"/>
      <c r="C42398" s="61"/>
      <c r="D42398" s="57"/>
      <c r="E42398" s="62"/>
    </row>
    <row r="42399">
      <c r="A42399" s="61"/>
      <c r="B42399" s="61"/>
      <c r="C42399" s="61"/>
      <c r="D42399" s="57"/>
      <c r="E42399" s="62"/>
    </row>
    <row r="42400">
      <c r="A42400" s="61"/>
      <c r="B42400" s="61"/>
      <c r="C42400" s="61"/>
      <c r="D42400" s="57"/>
      <c r="E42400" s="62"/>
    </row>
    <row r="42401">
      <c r="A42401" s="61"/>
      <c r="B42401" s="61"/>
      <c r="C42401" s="61"/>
      <c r="D42401" s="57"/>
      <c r="E42401" s="62"/>
    </row>
    <row r="42402">
      <c r="A42402" s="61"/>
      <c r="B42402" s="61"/>
      <c r="C42402" s="61"/>
      <c r="D42402" s="57"/>
      <c r="E42402" s="62"/>
    </row>
    <row r="42403">
      <c r="A42403" s="61"/>
      <c r="B42403" s="61"/>
      <c r="C42403" s="61"/>
      <c r="D42403" s="57"/>
      <c r="E42403" s="62"/>
    </row>
    <row r="42404">
      <c r="A42404" s="61"/>
      <c r="B42404" s="61"/>
      <c r="C42404" s="61"/>
      <c r="D42404" s="57"/>
      <c r="E42404" s="62"/>
    </row>
    <row r="42405">
      <c r="A42405" s="61"/>
      <c r="B42405" s="61"/>
      <c r="C42405" s="61"/>
      <c r="D42405" s="57"/>
      <c r="E42405" s="62"/>
    </row>
    <row r="42406">
      <c r="A42406" s="61"/>
      <c r="B42406" s="61"/>
      <c r="C42406" s="61"/>
      <c r="D42406" s="57"/>
      <c r="E42406" s="62"/>
    </row>
    <row r="42407">
      <c r="A42407" s="61"/>
      <c r="B42407" s="61"/>
      <c r="C42407" s="61"/>
      <c r="D42407" s="57"/>
      <c r="E42407" s="62"/>
    </row>
    <row r="42408">
      <c r="A42408" s="61"/>
      <c r="B42408" s="61"/>
      <c r="C42408" s="61"/>
      <c r="D42408" s="57"/>
      <c r="E42408" s="62"/>
    </row>
    <row r="42409">
      <c r="A42409" s="61"/>
      <c r="B42409" s="61"/>
      <c r="C42409" s="61"/>
      <c r="D42409" s="57"/>
      <c r="E42409" s="62"/>
    </row>
    <row r="42410">
      <c r="A42410" s="61"/>
      <c r="B42410" s="61"/>
      <c r="C42410" s="61"/>
      <c r="D42410" s="57"/>
      <c r="E42410" s="62"/>
    </row>
    <row r="42411">
      <c r="A42411" s="61"/>
      <c r="B42411" s="61"/>
      <c r="C42411" s="61"/>
      <c r="D42411" s="57"/>
      <c r="E42411" s="62"/>
    </row>
    <row r="42412">
      <c r="A42412" s="61"/>
      <c r="B42412" s="61"/>
      <c r="C42412" s="61"/>
      <c r="D42412" s="57"/>
      <c r="E42412" s="62"/>
    </row>
    <row r="42413">
      <c r="A42413" s="61"/>
      <c r="B42413" s="61"/>
      <c r="C42413" s="61"/>
      <c r="D42413" s="57"/>
      <c r="E42413" s="62"/>
    </row>
    <row r="42414">
      <c r="A42414" s="61"/>
      <c r="B42414" s="61"/>
      <c r="C42414" s="61"/>
      <c r="D42414" s="57"/>
      <c r="E42414" s="62"/>
    </row>
    <row r="42415">
      <c r="A42415" s="61"/>
      <c r="B42415" s="61"/>
      <c r="C42415" s="61"/>
      <c r="D42415" s="57"/>
      <c r="E42415" s="62"/>
    </row>
    <row r="42416">
      <c r="A42416" s="61"/>
      <c r="B42416" s="61"/>
      <c r="C42416" s="61"/>
      <c r="D42416" s="57"/>
      <c r="E42416" s="62"/>
    </row>
    <row r="42417">
      <c r="A42417" s="61"/>
      <c r="B42417" s="61"/>
      <c r="C42417" s="61"/>
      <c r="D42417" s="57"/>
      <c r="E42417" s="62"/>
    </row>
    <row r="42418">
      <c r="A42418" s="61"/>
      <c r="B42418" s="61"/>
      <c r="C42418" s="61"/>
      <c r="D42418" s="57"/>
      <c r="E42418" s="62"/>
    </row>
    <row r="42419">
      <c r="A42419" s="61"/>
      <c r="B42419" s="61"/>
      <c r="C42419" s="61"/>
      <c r="D42419" s="57"/>
      <c r="E42419" s="62"/>
    </row>
    <row r="42420">
      <c r="A42420" s="61"/>
      <c r="B42420" s="61"/>
      <c r="C42420" s="61"/>
      <c r="D42420" s="57"/>
      <c r="E42420" s="62"/>
    </row>
    <row r="42421">
      <c r="A42421" s="61"/>
      <c r="B42421" s="61"/>
      <c r="C42421" s="61"/>
      <c r="D42421" s="57"/>
      <c r="E42421" s="62"/>
    </row>
    <row r="42422">
      <c r="A42422" s="61"/>
      <c r="B42422" s="61"/>
      <c r="C42422" s="61"/>
      <c r="D42422" s="57"/>
      <c r="E42422" s="62"/>
    </row>
    <row r="42423">
      <c r="A42423" s="61"/>
      <c r="B42423" s="61"/>
      <c r="C42423" s="61"/>
      <c r="D42423" s="57"/>
      <c r="E42423" s="62"/>
    </row>
    <row r="42424">
      <c r="A42424" s="61"/>
      <c r="B42424" s="61"/>
      <c r="C42424" s="61"/>
      <c r="D42424" s="57"/>
      <c r="E42424" s="62"/>
    </row>
    <row r="42425">
      <c r="A42425" s="61"/>
      <c r="B42425" s="61"/>
      <c r="C42425" s="61"/>
      <c r="D42425" s="57"/>
      <c r="E42425" s="62"/>
    </row>
    <row r="42426">
      <c r="A42426" s="61"/>
      <c r="B42426" s="61"/>
      <c r="C42426" s="61"/>
      <c r="D42426" s="57"/>
      <c r="E42426" s="62"/>
    </row>
    <row r="42427">
      <c r="A42427" s="61"/>
      <c r="B42427" s="61"/>
      <c r="C42427" s="61"/>
      <c r="D42427" s="57"/>
      <c r="E42427" s="62"/>
    </row>
    <row r="42428">
      <c r="A42428" s="61"/>
      <c r="B42428" s="61"/>
      <c r="C42428" s="61"/>
      <c r="D42428" s="57"/>
      <c r="E42428" s="62"/>
    </row>
    <row r="42429">
      <c r="A42429" s="61"/>
      <c r="B42429" s="61"/>
      <c r="C42429" s="61"/>
      <c r="D42429" s="57"/>
      <c r="E42429" s="62"/>
    </row>
    <row r="42430">
      <c r="A42430" s="61"/>
      <c r="B42430" s="61"/>
      <c r="C42430" s="61"/>
      <c r="D42430" s="57"/>
      <c r="E42430" s="62"/>
    </row>
    <row r="42431">
      <c r="A42431" s="61"/>
      <c r="B42431" s="61"/>
      <c r="C42431" s="61"/>
      <c r="D42431" s="57"/>
      <c r="E42431" s="62"/>
    </row>
    <row r="42432">
      <c r="A42432" s="61"/>
      <c r="B42432" s="61"/>
      <c r="C42432" s="61"/>
      <c r="D42432" s="57"/>
      <c r="E42432" s="62"/>
    </row>
    <row r="42433">
      <c r="A42433" s="61"/>
      <c r="B42433" s="61"/>
      <c r="C42433" s="61"/>
      <c r="D42433" s="57"/>
      <c r="E42433" s="62"/>
    </row>
    <row r="42434">
      <c r="A42434" s="61"/>
      <c r="B42434" s="61"/>
      <c r="C42434" s="61"/>
      <c r="D42434" s="57"/>
      <c r="E42434" s="62"/>
    </row>
    <row r="42435">
      <c r="A42435" s="61"/>
      <c r="B42435" s="61"/>
      <c r="C42435" s="61"/>
      <c r="D42435" s="57"/>
      <c r="E42435" s="62"/>
    </row>
    <row r="42436">
      <c r="A42436" s="61"/>
      <c r="B42436" s="61"/>
      <c r="C42436" s="61"/>
      <c r="D42436" s="57"/>
      <c r="E42436" s="62"/>
    </row>
    <row r="42437">
      <c r="A42437" s="61"/>
      <c r="B42437" s="61"/>
      <c r="C42437" s="61"/>
      <c r="D42437" s="57"/>
      <c r="E42437" s="62"/>
    </row>
    <row r="42438">
      <c r="A42438" s="61"/>
      <c r="B42438" s="61"/>
      <c r="C42438" s="61"/>
      <c r="D42438" s="57"/>
      <c r="E42438" s="62"/>
    </row>
    <row r="42439">
      <c r="A42439" s="61"/>
      <c r="B42439" s="61"/>
      <c r="C42439" s="61"/>
      <c r="D42439" s="57"/>
      <c r="E42439" s="62"/>
    </row>
    <row r="42440">
      <c r="A42440" s="61"/>
      <c r="B42440" s="61"/>
      <c r="C42440" s="61"/>
      <c r="D42440" s="57"/>
      <c r="E42440" s="62"/>
    </row>
    <row r="42441">
      <c r="A42441" s="61"/>
      <c r="B42441" s="61"/>
      <c r="C42441" s="61"/>
      <c r="D42441" s="57"/>
      <c r="E42441" s="62"/>
    </row>
    <row r="42442">
      <c r="A42442" s="61"/>
      <c r="B42442" s="61"/>
      <c r="C42442" s="61"/>
      <c r="D42442" s="57"/>
      <c r="E42442" s="62"/>
    </row>
    <row r="42443">
      <c r="A42443" s="61"/>
      <c r="B42443" s="61"/>
      <c r="C42443" s="61"/>
      <c r="D42443" s="57"/>
      <c r="E42443" s="62"/>
    </row>
    <row r="42444">
      <c r="A42444" s="61"/>
      <c r="B42444" s="61"/>
      <c r="C42444" s="61"/>
      <c r="D42444" s="57"/>
      <c r="E42444" s="62"/>
    </row>
    <row r="42445">
      <c r="A42445" s="61"/>
      <c r="B42445" s="61"/>
      <c r="C42445" s="61"/>
      <c r="D42445" s="57"/>
      <c r="E42445" s="62"/>
    </row>
    <row r="42446">
      <c r="A42446" s="61"/>
      <c r="B42446" s="61"/>
      <c r="C42446" s="61"/>
      <c r="D42446" s="57"/>
      <c r="E42446" s="62"/>
    </row>
    <row r="42447">
      <c r="A42447" s="61"/>
      <c r="B42447" s="61"/>
      <c r="C42447" s="61"/>
      <c r="D42447" s="57"/>
      <c r="E42447" s="62"/>
    </row>
    <row r="42448">
      <c r="A42448" s="61"/>
      <c r="B42448" s="61"/>
      <c r="C42448" s="61"/>
      <c r="D42448" s="57"/>
      <c r="E42448" s="62"/>
    </row>
    <row r="42449">
      <c r="A42449" s="61"/>
      <c r="B42449" s="61"/>
      <c r="C42449" s="61"/>
      <c r="D42449" s="57"/>
      <c r="E42449" s="62"/>
    </row>
    <row r="42450">
      <c r="A42450" s="61"/>
      <c r="B42450" s="61"/>
      <c r="C42450" s="61"/>
      <c r="D42450" s="57"/>
      <c r="E42450" s="62"/>
    </row>
    <row r="42451">
      <c r="A42451" s="61"/>
      <c r="B42451" s="61"/>
      <c r="C42451" s="61"/>
      <c r="D42451" s="57"/>
      <c r="E42451" s="62"/>
    </row>
    <row r="42452">
      <c r="A42452" s="61"/>
      <c r="B42452" s="61"/>
      <c r="C42452" s="61"/>
      <c r="D42452" s="57"/>
      <c r="E42452" s="62"/>
    </row>
    <row r="42453">
      <c r="A42453" s="61"/>
      <c r="B42453" s="61"/>
      <c r="C42453" s="61"/>
      <c r="D42453" s="57"/>
      <c r="E42453" s="62"/>
    </row>
    <row r="42454">
      <c r="A42454" s="61"/>
      <c r="B42454" s="61"/>
      <c r="C42454" s="61"/>
      <c r="D42454" s="57"/>
      <c r="E42454" s="62"/>
    </row>
    <row r="42455">
      <c r="A42455" s="61"/>
      <c r="B42455" s="61"/>
      <c r="C42455" s="61"/>
      <c r="D42455" s="57"/>
      <c r="E42455" s="62"/>
    </row>
    <row r="42456">
      <c r="A42456" s="61"/>
      <c r="B42456" s="61"/>
      <c r="C42456" s="61"/>
      <c r="D42456" s="57"/>
      <c r="E42456" s="62"/>
    </row>
    <row r="42457">
      <c r="A42457" s="61"/>
      <c r="B42457" s="61"/>
      <c r="C42457" s="61"/>
      <c r="D42457" s="57"/>
      <c r="E42457" s="62"/>
    </row>
    <row r="42458">
      <c r="A42458" s="61"/>
      <c r="B42458" s="61"/>
      <c r="C42458" s="61"/>
      <c r="D42458" s="57"/>
      <c r="E42458" s="62"/>
    </row>
    <row r="42459">
      <c r="A42459" s="61"/>
      <c r="B42459" s="61"/>
      <c r="C42459" s="61"/>
      <c r="D42459" s="57"/>
      <c r="E42459" s="62"/>
    </row>
    <row r="42460">
      <c r="A42460" s="61"/>
      <c r="B42460" s="61"/>
      <c r="C42460" s="61"/>
      <c r="D42460" s="57"/>
      <c r="E42460" s="62"/>
    </row>
    <row r="42461">
      <c r="A42461" s="61"/>
      <c r="B42461" s="61"/>
      <c r="C42461" s="61"/>
      <c r="D42461" s="57"/>
      <c r="E42461" s="62"/>
    </row>
    <row r="42462">
      <c r="A42462" s="61"/>
      <c r="B42462" s="61"/>
      <c r="C42462" s="61"/>
      <c r="D42462" s="57"/>
      <c r="E42462" s="62"/>
    </row>
    <row r="42463">
      <c r="A42463" s="61"/>
      <c r="B42463" s="61"/>
      <c r="C42463" s="61"/>
      <c r="D42463" s="57"/>
      <c r="E42463" s="62"/>
    </row>
    <row r="42464">
      <c r="A42464" s="61"/>
      <c r="B42464" s="61"/>
      <c r="C42464" s="61"/>
      <c r="D42464" s="57"/>
      <c r="E42464" s="62"/>
    </row>
    <row r="42465">
      <c r="A42465" s="61"/>
      <c r="B42465" s="61"/>
      <c r="C42465" s="61"/>
      <c r="D42465" s="57"/>
      <c r="E42465" s="62"/>
    </row>
    <row r="42466">
      <c r="A42466" s="61"/>
      <c r="B42466" s="61"/>
      <c r="C42466" s="61"/>
      <c r="D42466" s="57"/>
      <c r="E42466" s="62"/>
    </row>
    <row r="42467">
      <c r="A42467" s="61"/>
      <c r="B42467" s="61"/>
      <c r="C42467" s="61"/>
      <c r="D42467" s="57"/>
      <c r="E42467" s="62"/>
    </row>
    <row r="42468">
      <c r="A42468" s="61"/>
      <c r="B42468" s="61"/>
      <c r="C42468" s="61"/>
      <c r="D42468" s="57"/>
      <c r="E42468" s="62"/>
    </row>
    <row r="42469">
      <c r="A42469" s="61"/>
      <c r="B42469" s="61"/>
      <c r="C42469" s="61"/>
      <c r="D42469" s="57"/>
      <c r="E42469" s="62"/>
    </row>
    <row r="42470">
      <c r="A42470" s="61"/>
      <c r="B42470" s="61"/>
      <c r="C42470" s="61"/>
      <c r="D42470" s="57"/>
      <c r="E42470" s="62"/>
    </row>
    <row r="42471">
      <c r="A42471" s="61"/>
      <c r="B42471" s="61"/>
      <c r="C42471" s="61"/>
      <c r="D42471" s="57"/>
      <c r="E42471" s="62"/>
    </row>
    <row r="42472">
      <c r="A42472" s="61"/>
      <c r="B42472" s="61"/>
      <c r="C42472" s="61"/>
      <c r="D42472" s="57"/>
      <c r="E42472" s="62"/>
    </row>
    <row r="42473">
      <c r="A42473" s="61"/>
      <c r="B42473" s="61"/>
      <c r="C42473" s="61"/>
      <c r="D42473" s="57"/>
      <c r="E42473" s="62"/>
    </row>
    <row r="42474">
      <c r="A42474" s="61"/>
      <c r="B42474" s="61"/>
      <c r="C42474" s="61"/>
      <c r="D42474" s="57"/>
      <c r="E42474" s="62"/>
    </row>
    <row r="42475">
      <c r="A42475" s="61"/>
      <c r="B42475" s="61"/>
      <c r="C42475" s="61"/>
      <c r="D42475" s="57"/>
      <c r="E42475" s="62"/>
    </row>
    <row r="42476">
      <c r="A42476" s="61"/>
      <c r="B42476" s="61"/>
      <c r="C42476" s="61"/>
      <c r="D42476" s="57"/>
      <c r="E42476" s="62"/>
    </row>
    <row r="42477">
      <c r="A42477" s="61"/>
      <c r="B42477" s="61"/>
      <c r="C42477" s="61"/>
      <c r="D42477" s="57"/>
      <c r="E42477" s="62"/>
    </row>
    <row r="42478">
      <c r="A42478" s="61"/>
      <c r="B42478" s="61"/>
      <c r="C42478" s="61"/>
      <c r="D42478" s="57"/>
      <c r="E42478" s="62"/>
    </row>
    <row r="42479">
      <c r="A42479" s="61"/>
      <c r="B42479" s="61"/>
      <c r="C42479" s="61"/>
      <c r="D42479" s="57"/>
      <c r="E42479" s="62"/>
    </row>
    <row r="42480">
      <c r="A42480" s="61"/>
      <c r="B42480" s="61"/>
      <c r="C42480" s="61"/>
      <c r="D42480" s="57"/>
      <c r="E42480" s="62"/>
    </row>
    <row r="42481">
      <c r="A42481" s="61"/>
      <c r="B42481" s="61"/>
      <c r="C42481" s="61"/>
      <c r="D42481" s="57"/>
      <c r="E42481" s="62"/>
    </row>
    <row r="42482">
      <c r="A42482" s="61"/>
      <c r="B42482" s="61"/>
      <c r="C42482" s="61"/>
      <c r="D42482" s="57"/>
      <c r="E42482" s="62"/>
    </row>
    <row r="42483">
      <c r="A42483" s="61"/>
      <c r="B42483" s="61"/>
      <c r="C42483" s="61"/>
      <c r="D42483" s="57"/>
      <c r="E42483" s="62"/>
    </row>
    <row r="42484">
      <c r="A42484" s="61"/>
      <c r="B42484" s="61"/>
      <c r="C42484" s="61"/>
      <c r="D42484" s="57"/>
      <c r="E42484" s="62"/>
    </row>
    <row r="42485">
      <c r="A42485" s="61"/>
      <c r="B42485" s="61"/>
      <c r="C42485" s="61"/>
      <c r="D42485" s="57"/>
      <c r="E42485" s="62"/>
    </row>
    <row r="42486">
      <c r="A42486" s="61"/>
      <c r="B42486" s="61"/>
      <c r="C42486" s="61"/>
      <c r="D42486" s="57"/>
      <c r="E42486" s="62"/>
    </row>
    <row r="42487">
      <c r="A42487" s="61"/>
      <c r="B42487" s="61"/>
      <c r="C42487" s="61"/>
      <c r="D42487" s="57"/>
      <c r="E42487" s="62"/>
    </row>
    <row r="42488">
      <c r="A42488" s="61"/>
      <c r="B42488" s="61"/>
      <c r="C42488" s="61"/>
      <c r="D42488" s="57"/>
      <c r="E42488" s="62"/>
    </row>
    <row r="42489">
      <c r="A42489" s="61"/>
      <c r="B42489" s="61"/>
      <c r="C42489" s="61"/>
      <c r="D42489" s="57"/>
      <c r="E42489" s="62"/>
    </row>
    <row r="42490">
      <c r="A42490" s="61"/>
      <c r="B42490" s="61"/>
      <c r="C42490" s="61"/>
      <c r="D42490" s="57"/>
      <c r="E42490" s="62"/>
    </row>
    <row r="42491">
      <c r="A42491" s="61"/>
      <c r="B42491" s="61"/>
      <c r="C42491" s="61"/>
      <c r="D42491" s="57"/>
      <c r="E42491" s="62"/>
    </row>
    <row r="42492">
      <c r="A42492" s="61"/>
      <c r="B42492" s="61"/>
      <c r="C42492" s="61"/>
      <c r="D42492" s="57"/>
      <c r="E42492" s="62"/>
    </row>
    <row r="42493">
      <c r="A42493" s="61"/>
      <c r="B42493" s="61"/>
      <c r="C42493" s="61"/>
      <c r="D42493" s="57"/>
      <c r="E42493" s="62"/>
    </row>
    <row r="42494">
      <c r="A42494" s="61"/>
      <c r="B42494" s="61"/>
      <c r="C42494" s="61"/>
      <c r="D42494" s="57"/>
      <c r="E42494" s="62"/>
    </row>
    <row r="42495">
      <c r="A42495" s="61"/>
      <c r="B42495" s="61"/>
      <c r="C42495" s="61"/>
      <c r="D42495" s="57"/>
      <c r="E42495" s="62"/>
    </row>
    <row r="42496">
      <c r="A42496" s="61"/>
      <c r="B42496" s="61"/>
      <c r="C42496" s="61"/>
      <c r="D42496" s="57"/>
      <c r="E42496" s="62"/>
    </row>
    <row r="42497">
      <c r="A42497" s="61"/>
      <c r="B42497" s="61"/>
      <c r="C42497" s="61"/>
      <c r="D42497" s="57"/>
      <c r="E42497" s="62"/>
    </row>
    <row r="42498">
      <c r="A42498" s="61"/>
      <c r="B42498" s="61"/>
      <c r="C42498" s="61"/>
      <c r="D42498" s="57"/>
      <c r="E42498" s="62"/>
    </row>
    <row r="42499">
      <c r="A42499" s="61"/>
      <c r="B42499" s="61"/>
      <c r="C42499" s="61"/>
      <c r="D42499" s="57"/>
      <c r="E42499" s="62"/>
    </row>
    <row r="42500">
      <c r="A42500" s="61"/>
      <c r="B42500" s="61"/>
      <c r="C42500" s="61"/>
      <c r="D42500" s="57"/>
      <c r="E42500" s="62"/>
    </row>
    <row r="42501">
      <c r="A42501" s="61"/>
      <c r="B42501" s="61"/>
      <c r="C42501" s="61"/>
      <c r="D42501" s="57"/>
      <c r="E42501" s="62"/>
    </row>
    <row r="42502">
      <c r="A42502" s="61"/>
      <c r="B42502" s="61"/>
      <c r="C42502" s="61"/>
      <c r="D42502" s="57"/>
      <c r="E42502" s="62"/>
    </row>
    <row r="42503">
      <c r="A42503" s="61"/>
      <c r="B42503" s="61"/>
      <c r="C42503" s="61"/>
      <c r="D42503" s="57"/>
      <c r="E42503" s="62"/>
    </row>
    <row r="42504">
      <c r="A42504" s="61"/>
      <c r="B42504" s="61"/>
      <c r="C42504" s="61"/>
      <c r="D42504" s="57"/>
      <c r="E42504" s="62"/>
    </row>
    <row r="42505">
      <c r="A42505" s="61"/>
      <c r="B42505" s="61"/>
      <c r="C42505" s="61"/>
      <c r="D42505" s="57"/>
      <c r="E42505" s="62"/>
    </row>
    <row r="42506">
      <c r="A42506" s="61"/>
      <c r="B42506" s="61"/>
      <c r="C42506" s="61"/>
      <c r="D42506" s="57"/>
      <c r="E42506" s="62"/>
    </row>
    <row r="42507">
      <c r="A42507" s="61"/>
      <c r="B42507" s="61"/>
      <c r="C42507" s="61"/>
      <c r="D42507" s="57"/>
      <c r="E42507" s="62"/>
    </row>
    <row r="42508">
      <c r="A42508" s="61"/>
      <c r="B42508" s="61"/>
      <c r="C42508" s="61"/>
      <c r="D42508" s="57"/>
      <c r="E42508" s="62"/>
    </row>
    <row r="42509">
      <c r="A42509" s="61"/>
      <c r="B42509" s="61"/>
      <c r="C42509" s="61"/>
      <c r="D42509" s="57"/>
      <c r="E42509" s="62"/>
    </row>
    <row r="42510">
      <c r="A42510" s="61"/>
      <c r="B42510" s="61"/>
      <c r="C42510" s="61"/>
      <c r="D42510" s="57"/>
      <c r="E42510" s="62"/>
    </row>
    <row r="42511">
      <c r="A42511" s="61"/>
      <c r="B42511" s="61"/>
      <c r="C42511" s="61"/>
      <c r="D42511" s="57"/>
      <c r="E42511" s="62"/>
    </row>
    <row r="42512">
      <c r="A42512" s="61"/>
      <c r="B42512" s="61"/>
      <c r="C42512" s="61"/>
      <c r="D42512" s="57"/>
      <c r="E42512" s="62"/>
    </row>
    <row r="42513">
      <c r="A42513" s="61"/>
      <c r="B42513" s="61"/>
      <c r="C42513" s="61"/>
      <c r="D42513" s="57"/>
      <c r="E42513" s="62"/>
    </row>
    <row r="42514">
      <c r="A42514" s="61"/>
      <c r="B42514" s="61"/>
      <c r="C42514" s="61"/>
      <c r="D42514" s="57"/>
      <c r="E42514" s="62"/>
    </row>
    <row r="42515">
      <c r="A42515" s="61"/>
      <c r="B42515" s="61"/>
      <c r="C42515" s="61"/>
      <c r="D42515" s="57"/>
      <c r="E42515" s="62"/>
    </row>
    <row r="42516">
      <c r="A42516" s="61"/>
      <c r="B42516" s="61"/>
      <c r="C42516" s="61"/>
      <c r="D42516" s="57"/>
      <c r="E42516" s="62"/>
    </row>
    <row r="42517">
      <c r="A42517" s="61"/>
      <c r="B42517" s="61"/>
      <c r="C42517" s="61"/>
      <c r="D42517" s="57"/>
      <c r="E42517" s="62"/>
    </row>
    <row r="42518">
      <c r="A42518" s="61"/>
      <c r="B42518" s="61"/>
      <c r="C42518" s="61"/>
      <c r="D42518" s="57"/>
      <c r="E42518" s="62"/>
    </row>
    <row r="42519">
      <c r="A42519" s="61"/>
      <c r="B42519" s="61"/>
      <c r="C42519" s="61"/>
      <c r="D42519" s="57"/>
      <c r="E42519" s="62"/>
    </row>
    <row r="42520">
      <c r="A42520" s="61"/>
      <c r="B42520" s="61"/>
      <c r="C42520" s="61"/>
      <c r="D42520" s="57"/>
      <c r="E42520" s="62"/>
    </row>
    <row r="42521">
      <c r="A42521" s="61"/>
      <c r="B42521" s="61"/>
      <c r="C42521" s="61"/>
      <c r="D42521" s="57"/>
      <c r="E42521" s="62"/>
    </row>
    <row r="42522">
      <c r="A42522" s="61"/>
      <c r="B42522" s="61"/>
      <c r="C42522" s="61"/>
      <c r="D42522" s="57"/>
      <c r="E42522" s="62"/>
    </row>
    <row r="42523">
      <c r="A42523" s="61"/>
      <c r="B42523" s="61"/>
      <c r="C42523" s="61"/>
      <c r="D42523" s="57"/>
      <c r="E42523" s="62"/>
    </row>
    <row r="42524">
      <c r="A42524" s="61"/>
      <c r="B42524" s="61"/>
      <c r="C42524" s="61"/>
      <c r="D42524" s="57"/>
      <c r="E42524" s="62"/>
    </row>
    <row r="42525">
      <c r="A42525" s="61"/>
      <c r="B42525" s="61"/>
      <c r="C42525" s="61"/>
      <c r="D42525" s="57"/>
      <c r="E42525" s="62"/>
    </row>
    <row r="42526">
      <c r="A42526" s="61"/>
      <c r="B42526" s="61"/>
      <c r="C42526" s="61"/>
      <c r="D42526" s="57"/>
      <c r="E42526" s="62"/>
    </row>
    <row r="42527">
      <c r="A42527" s="61"/>
      <c r="B42527" s="61"/>
      <c r="C42527" s="61"/>
      <c r="D42527" s="57"/>
      <c r="E42527" s="62"/>
    </row>
    <row r="42528">
      <c r="A42528" s="61"/>
      <c r="B42528" s="61"/>
      <c r="C42528" s="61"/>
      <c r="D42528" s="57"/>
      <c r="E42528" s="62"/>
    </row>
    <row r="42529">
      <c r="A42529" s="61"/>
      <c r="B42529" s="61"/>
      <c r="C42529" s="61"/>
      <c r="D42529" s="57"/>
      <c r="E42529" s="62"/>
    </row>
    <row r="42530">
      <c r="A42530" s="61"/>
      <c r="B42530" s="61"/>
      <c r="C42530" s="61"/>
      <c r="D42530" s="57"/>
      <c r="E42530" s="62"/>
    </row>
    <row r="42531">
      <c r="A42531" s="61"/>
      <c r="B42531" s="61"/>
      <c r="C42531" s="61"/>
      <c r="D42531" s="57"/>
      <c r="E42531" s="62"/>
    </row>
    <row r="42532">
      <c r="A42532" s="61"/>
      <c r="B42532" s="61"/>
      <c r="C42532" s="61"/>
      <c r="D42532" s="57"/>
      <c r="E42532" s="62"/>
    </row>
    <row r="42533">
      <c r="A42533" s="61"/>
      <c r="B42533" s="61"/>
      <c r="C42533" s="61"/>
      <c r="D42533" s="57"/>
      <c r="E42533" s="62"/>
    </row>
    <row r="42534">
      <c r="A42534" s="61"/>
      <c r="B42534" s="61"/>
      <c r="C42534" s="61"/>
      <c r="D42534" s="57"/>
      <c r="E42534" s="62"/>
    </row>
    <row r="42535">
      <c r="A42535" s="61"/>
      <c r="B42535" s="61"/>
      <c r="C42535" s="61"/>
      <c r="D42535" s="57"/>
      <c r="E42535" s="62"/>
    </row>
    <row r="42536">
      <c r="A42536" s="61"/>
      <c r="B42536" s="61"/>
      <c r="C42536" s="61"/>
      <c r="D42536" s="57"/>
      <c r="E42536" s="62"/>
    </row>
    <row r="42537">
      <c r="A42537" s="61"/>
      <c r="B42537" s="61"/>
      <c r="C42537" s="61"/>
      <c r="D42537" s="57"/>
      <c r="E42537" s="62"/>
    </row>
    <row r="42538">
      <c r="A42538" s="61"/>
      <c r="B42538" s="61"/>
      <c r="C42538" s="61"/>
      <c r="D42538" s="57"/>
      <c r="E42538" s="62"/>
    </row>
    <row r="42539">
      <c r="A42539" s="61"/>
      <c r="B42539" s="61"/>
      <c r="C42539" s="61"/>
      <c r="D42539" s="57"/>
      <c r="E42539" s="62"/>
    </row>
    <row r="42540">
      <c r="A42540" s="61"/>
      <c r="B42540" s="61"/>
      <c r="C42540" s="61"/>
      <c r="D42540" s="57"/>
      <c r="E42540" s="62"/>
    </row>
    <row r="42541">
      <c r="A42541" s="61"/>
      <c r="B42541" s="61"/>
      <c r="C42541" s="61"/>
      <c r="D42541" s="57"/>
      <c r="E42541" s="62"/>
    </row>
    <row r="42542">
      <c r="A42542" s="61"/>
      <c r="B42542" s="61"/>
      <c r="C42542" s="61"/>
      <c r="D42542" s="57"/>
      <c r="E42542" s="62"/>
    </row>
    <row r="42543">
      <c r="A42543" s="61"/>
      <c r="B42543" s="61"/>
      <c r="C42543" s="61"/>
      <c r="D42543" s="57"/>
      <c r="E42543" s="62"/>
    </row>
    <row r="42544">
      <c r="A42544" s="61"/>
      <c r="B42544" s="61"/>
      <c r="C42544" s="61"/>
      <c r="D42544" s="57"/>
      <c r="E42544" s="62"/>
    </row>
    <row r="42545">
      <c r="A42545" s="61"/>
      <c r="B42545" s="61"/>
      <c r="C42545" s="61"/>
      <c r="D42545" s="57"/>
      <c r="E42545" s="62"/>
    </row>
    <row r="42546">
      <c r="A42546" s="61"/>
      <c r="B42546" s="61"/>
      <c r="C42546" s="61"/>
      <c r="D42546" s="57"/>
      <c r="E42546" s="62"/>
    </row>
    <row r="42547">
      <c r="A42547" s="61"/>
      <c r="B42547" s="61"/>
      <c r="C42547" s="61"/>
      <c r="D42547" s="57"/>
      <c r="E42547" s="62"/>
    </row>
    <row r="42548">
      <c r="A42548" s="61"/>
      <c r="B42548" s="61"/>
      <c r="C42548" s="61"/>
      <c r="D42548" s="57"/>
      <c r="E42548" s="62"/>
    </row>
    <row r="42549">
      <c r="A42549" s="61"/>
      <c r="B42549" s="61"/>
      <c r="C42549" s="61"/>
      <c r="D42549" s="57"/>
      <c r="E42549" s="62"/>
    </row>
    <row r="42550">
      <c r="A42550" s="61"/>
      <c r="B42550" s="61"/>
      <c r="C42550" s="61"/>
      <c r="D42550" s="57"/>
      <c r="E42550" s="62"/>
    </row>
    <row r="42551">
      <c r="A42551" s="61"/>
      <c r="B42551" s="61"/>
      <c r="C42551" s="61"/>
      <c r="D42551" s="57"/>
      <c r="E42551" s="62"/>
    </row>
    <row r="42552">
      <c r="A42552" s="61"/>
      <c r="B42552" s="61"/>
      <c r="C42552" s="61"/>
      <c r="D42552" s="57"/>
      <c r="E42552" s="62"/>
    </row>
    <row r="42553">
      <c r="A42553" s="61"/>
      <c r="B42553" s="61"/>
      <c r="C42553" s="61"/>
      <c r="D42553" s="57"/>
      <c r="E42553" s="62"/>
    </row>
    <row r="42554">
      <c r="A42554" s="61"/>
      <c r="B42554" s="61"/>
      <c r="C42554" s="61"/>
      <c r="D42554" s="57"/>
      <c r="E42554" s="62"/>
    </row>
    <row r="42555">
      <c r="A42555" s="61"/>
      <c r="B42555" s="61"/>
      <c r="C42555" s="61"/>
      <c r="D42555" s="57"/>
      <c r="E42555" s="62"/>
    </row>
    <row r="42556">
      <c r="A42556" s="61"/>
      <c r="B42556" s="61"/>
      <c r="C42556" s="61"/>
      <c r="D42556" s="57"/>
      <c r="E42556" s="62"/>
    </row>
    <row r="42557">
      <c r="A42557" s="61"/>
      <c r="B42557" s="61"/>
      <c r="C42557" s="61"/>
      <c r="D42557" s="57"/>
      <c r="E42557" s="62"/>
    </row>
    <row r="42558">
      <c r="A42558" s="61"/>
      <c r="B42558" s="61"/>
      <c r="C42558" s="61"/>
      <c r="D42558" s="57"/>
      <c r="E42558" s="62"/>
    </row>
    <row r="42559">
      <c r="A42559" s="61"/>
      <c r="B42559" s="61"/>
      <c r="C42559" s="61"/>
      <c r="D42559" s="57"/>
      <c r="E42559" s="62"/>
    </row>
    <row r="42560">
      <c r="A42560" s="61"/>
      <c r="B42560" s="61"/>
      <c r="C42560" s="61"/>
      <c r="D42560" s="57"/>
      <c r="E42560" s="62"/>
    </row>
    <row r="42561">
      <c r="A42561" s="61"/>
      <c r="B42561" s="61"/>
      <c r="C42561" s="61"/>
      <c r="D42561" s="57"/>
      <c r="E42561" s="62"/>
    </row>
    <row r="42562">
      <c r="A42562" s="61"/>
      <c r="B42562" s="61"/>
      <c r="C42562" s="61"/>
      <c r="D42562" s="57"/>
      <c r="E42562" s="62"/>
    </row>
    <row r="42563">
      <c r="A42563" s="61"/>
      <c r="B42563" s="61"/>
      <c r="C42563" s="61"/>
      <c r="D42563" s="57"/>
      <c r="E42563" s="62"/>
    </row>
    <row r="42564">
      <c r="A42564" s="61"/>
      <c r="B42564" s="61"/>
      <c r="C42564" s="61"/>
      <c r="D42564" s="57"/>
      <c r="E42564" s="62"/>
    </row>
    <row r="42565">
      <c r="A42565" s="61"/>
      <c r="B42565" s="61"/>
      <c r="C42565" s="61"/>
      <c r="D42565" s="57"/>
      <c r="E42565" s="62"/>
    </row>
    <row r="42566">
      <c r="A42566" s="61"/>
      <c r="B42566" s="61"/>
      <c r="C42566" s="61"/>
      <c r="D42566" s="57"/>
      <c r="E42566" s="62"/>
    </row>
    <row r="42567">
      <c r="A42567" s="61"/>
      <c r="B42567" s="61"/>
      <c r="C42567" s="61"/>
      <c r="D42567" s="57"/>
      <c r="E42567" s="62"/>
    </row>
    <row r="42568">
      <c r="A42568" s="61"/>
      <c r="B42568" s="61"/>
      <c r="C42568" s="61"/>
      <c r="D42568" s="57"/>
      <c r="E42568" s="62"/>
    </row>
    <row r="42569">
      <c r="A42569" s="61"/>
      <c r="B42569" s="61"/>
      <c r="C42569" s="61"/>
      <c r="D42569" s="57"/>
      <c r="E42569" s="62"/>
    </row>
    <row r="42570">
      <c r="A42570" s="61"/>
      <c r="B42570" s="61"/>
      <c r="C42570" s="61"/>
      <c r="D42570" s="57"/>
      <c r="E42570" s="62"/>
    </row>
    <row r="42571">
      <c r="A42571" s="61"/>
      <c r="B42571" s="61"/>
      <c r="C42571" s="61"/>
      <c r="D42571" s="57"/>
      <c r="E42571" s="62"/>
    </row>
    <row r="42572">
      <c r="A42572" s="61"/>
      <c r="B42572" s="61"/>
      <c r="C42572" s="61"/>
      <c r="D42572" s="57"/>
      <c r="E42572" s="62"/>
    </row>
    <row r="42573">
      <c r="A42573" s="61"/>
      <c r="B42573" s="61"/>
      <c r="C42573" s="61"/>
      <c r="D42573" s="57"/>
      <c r="E42573" s="62"/>
    </row>
    <row r="42574">
      <c r="A42574" s="61"/>
      <c r="B42574" s="61"/>
      <c r="C42574" s="61"/>
      <c r="D42574" s="57"/>
      <c r="E42574" s="62"/>
    </row>
    <row r="42575">
      <c r="A42575" s="61"/>
      <c r="B42575" s="61"/>
      <c r="C42575" s="61"/>
      <c r="D42575" s="57"/>
      <c r="E42575" s="62"/>
    </row>
    <row r="42576">
      <c r="A42576" s="61"/>
      <c r="B42576" s="61"/>
      <c r="C42576" s="61"/>
      <c r="D42576" s="57"/>
      <c r="E42576" s="62"/>
    </row>
    <row r="42577">
      <c r="A42577" s="61"/>
      <c r="B42577" s="61"/>
      <c r="C42577" s="61"/>
      <c r="D42577" s="57"/>
      <c r="E42577" s="62"/>
    </row>
    <row r="42578">
      <c r="A42578" s="61"/>
      <c r="B42578" s="61"/>
      <c r="C42578" s="61"/>
      <c r="D42578" s="57"/>
      <c r="E42578" s="62"/>
    </row>
    <row r="42579">
      <c r="A42579" s="61"/>
      <c r="B42579" s="61"/>
      <c r="C42579" s="61"/>
      <c r="D42579" s="57"/>
      <c r="E42579" s="62"/>
    </row>
    <row r="42580">
      <c r="A42580" s="61"/>
      <c r="B42580" s="61"/>
      <c r="C42580" s="61"/>
      <c r="D42580" s="57"/>
      <c r="E42580" s="62"/>
    </row>
    <row r="42581">
      <c r="A42581" s="61"/>
      <c r="B42581" s="61"/>
      <c r="C42581" s="61"/>
      <c r="D42581" s="57"/>
      <c r="E42581" s="62"/>
    </row>
    <row r="42582">
      <c r="A42582" s="61"/>
      <c r="B42582" s="61"/>
      <c r="C42582" s="61"/>
      <c r="D42582" s="57"/>
      <c r="E42582" s="62"/>
    </row>
    <row r="42583">
      <c r="A42583" s="61"/>
      <c r="B42583" s="61"/>
      <c r="C42583" s="61"/>
      <c r="D42583" s="57"/>
      <c r="E42583" s="62"/>
    </row>
    <row r="42584">
      <c r="A42584" s="61"/>
      <c r="B42584" s="61"/>
      <c r="C42584" s="61"/>
      <c r="D42584" s="57"/>
      <c r="E42584" s="62"/>
    </row>
    <row r="42585">
      <c r="A42585" s="61"/>
      <c r="B42585" s="61"/>
      <c r="C42585" s="61"/>
      <c r="D42585" s="57"/>
      <c r="E42585" s="62"/>
    </row>
    <row r="42586">
      <c r="A42586" s="61"/>
      <c r="B42586" s="61"/>
      <c r="C42586" s="61"/>
      <c r="D42586" s="57"/>
      <c r="E42586" s="62"/>
    </row>
    <row r="42587">
      <c r="A42587" s="61"/>
      <c r="B42587" s="61"/>
      <c r="C42587" s="61"/>
      <c r="D42587" s="57"/>
      <c r="E42587" s="62"/>
    </row>
    <row r="42588">
      <c r="A42588" s="61"/>
      <c r="B42588" s="61"/>
      <c r="C42588" s="61"/>
      <c r="D42588" s="57"/>
      <c r="E42588" s="62"/>
    </row>
    <row r="42589">
      <c r="A42589" s="61"/>
      <c r="B42589" s="61"/>
      <c r="C42589" s="61"/>
      <c r="D42589" s="57"/>
      <c r="E42589" s="62"/>
    </row>
    <row r="42590">
      <c r="A42590" s="61"/>
      <c r="B42590" s="61"/>
      <c r="C42590" s="61"/>
      <c r="D42590" s="57"/>
      <c r="E42590" s="62"/>
    </row>
    <row r="42591">
      <c r="A42591" s="61"/>
      <c r="B42591" s="61"/>
      <c r="C42591" s="61"/>
      <c r="D42591" s="57"/>
      <c r="E42591" s="62"/>
    </row>
    <row r="42592">
      <c r="A42592" s="61"/>
      <c r="B42592" s="61"/>
      <c r="C42592" s="61"/>
      <c r="D42592" s="57"/>
      <c r="E42592" s="62"/>
    </row>
    <row r="42593">
      <c r="A42593" s="61"/>
      <c r="B42593" s="61"/>
      <c r="C42593" s="61"/>
      <c r="D42593" s="57"/>
      <c r="E42593" s="62"/>
    </row>
    <row r="42594">
      <c r="A42594" s="61"/>
      <c r="B42594" s="61"/>
      <c r="C42594" s="61"/>
      <c r="D42594" s="57"/>
      <c r="E42594" s="62"/>
    </row>
    <row r="42595">
      <c r="A42595" s="61"/>
      <c r="B42595" s="61"/>
      <c r="C42595" s="61"/>
      <c r="D42595" s="57"/>
      <c r="E42595" s="62"/>
    </row>
    <row r="42596">
      <c r="A42596" s="61"/>
      <c r="B42596" s="61"/>
      <c r="C42596" s="61"/>
      <c r="D42596" s="57"/>
      <c r="E42596" s="62"/>
    </row>
    <row r="42597">
      <c r="A42597" s="61"/>
      <c r="B42597" s="61"/>
      <c r="C42597" s="61"/>
      <c r="D42597" s="57"/>
      <c r="E42597" s="62"/>
    </row>
    <row r="42598">
      <c r="A42598" s="61"/>
      <c r="B42598" s="61"/>
      <c r="C42598" s="61"/>
      <c r="D42598" s="57"/>
      <c r="E42598" s="62"/>
    </row>
    <row r="42599">
      <c r="A42599" s="61"/>
      <c r="B42599" s="61"/>
      <c r="C42599" s="61"/>
      <c r="D42599" s="57"/>
      <c r="E42599" s="62"/>
    </row>
    <row r="42600">
      <c r="A42600" s="61"/>
      <c r="B42600" s="61"/>
      <c r="C42600" s="61"/>
      <c r="D42600" s="57"/>
      <c r="E42600" s="62"/>
    </row>
    <row r="42601">
      <c r="A42601" s="61"/>
      <c r="B42601" s="61"/>
      <c r="C42601" s="61"/>
      <c r="D42601" s="57"/>
      <c r="E42601" s="62"/>
    </row>
    <row r="42602">
      <c r="A42602" s="61"/>
      <c r="B42602" s="61"/>
      <c r="C42602" s="61"/>
      <c r="D42602" s="57"/>
      <c r="E42602" s="62"/>
    </row>
    <row r="42603">
      <c r="A42603" s="61"/>
      <c r="B42603" s="61"/>
      <c r="C42603" s="61"/>
      <c r="D42603" s="57"/>
      <c r="E42603" s="62"/>
    </row>
    <row r="42604">
      <c r="A42604" s="61"/>
      <c r="B42604" s="61"/>
      <c r="C42604" s="61"/>
      <c r="D42604" s="57"/>
      <c r="E42604" s="62"/>
    </row>
    <row r="42605">
      <c r="A42605" s="61"/>
      <c r="B42605" s="61"/>
      <c r="C42605" s="61"/>
      <c r="D42605" s="57"/>
      <c r="E42605" s="62"/>
    </row>
    <row r="42606">
      <c r="A42606" s="61"/>
      <c r="B42606" s="61"/>
      <c r="C42606" s="61"/>
      <c r="D42606" s="57"/>
      <c r="E42606" s="62"/>
    </row>
    <row r="42607">
      <c r="A42607" s="61"/>
      <c r="B42607" s="61"/>
      <c r="C42607" s="61"/>
      <c r="D42607" s="57"/>
      <c r="E42607" s="62"/>
    </row>
    <row r="42608">
      <c r="A42608" s="61"/>
      <c r="B42608" s="61"/>
      <c r="C42608" s="61"/>
      <c r="D42608" s="57"/>
      <c r="E42608" s="62"/>
    </row>
    <row r="42609">
      <c r="A42609" s="61"/>
      <c r="B42609" s="61"/>
      <c r="C42609" s="61"/>
      <c r="D42609" s="57"/>
      <c r="E42609" s="62"/>
    </row>
    <row r="42610">
      <c r="A42610" s="61"/>
      <c r="B42610" s="61"/>
      <c r="C42610" s="61"/>
      <c r="D42610" s="57"/>
      <c r="E42610" s="62"/>
    </row>
    <row r="42611">
      <c r="A42611" s="61"/>
      <c r="B42611" s="61"/>
      <c r="C42611" s="61"/>
      <c r="D42611" s="57"/>
      <c r="E42611" s="62"/>
    </row>
    <row r="42612">
      <c r="A42612" s="61"/>
      <c r="B42612" s="61"/>
      <c r="C42612" s="61"/>
      <c r="D42612" s="57"/>
      <c r="E42612" s="62"/>
    </row>
    <row r="42613">
      <c r="A42613" s="61"/>
      <c r="B42613" s="61"/>
      <c r="C42613" s="61"/>
      <c r="D42613" s="57"/>
      <c r="E42613" s="62"/>
    </row>
    <row r="42614">
      <c r="A42614" s="61"/>
      <c r="B42614" s="61"/>
      <c r="C42614" s="61"/>
      <c r="D42614" s="57"/>
      <c r="E42614" s="62"/>
    </row>
    <row r="42615">
      <c r="A42615" s="61"/>
      <c r="B42615" s="61"/>
      <c r="C42615" s="61"/>
      <c r="D42615" s="57"/>
      <c r="E42615" s="62"/>
    </row>
    <row r="42616">
      <c r="A42616" s="61"/>
      <c r="B42616" s="61"/>
      <c r="C42616" s="61"/>
      <c r="D42616" s="57"/>
      <c r="E42616" s="62"/>
    </row>
    <row r="42617">
      <c r="A42617" s="61"/>
      <c r="B42617" s="61"/>
      <c r="C42617" s="61"/>
      <c r="D42617" s="57"/>
      <c r="E42617" s="62"/>
    </row>
    <row r="42618">
      <c r="A42618" s="61"/>
      <c r="B42618" s="61"/>
      <c r="C42618" s="61"/>
      <c r="D42618" s="57"/>
      <c r="E42618" s="62"/>
    </row>
    <row r="42619">
      <c r="A42619" s="61"/>
      <c r="B42619" s="61"/>
      <c r="C42619" s="61"/>
      <c r="D42619" s="57"/>
      <c r="E42619" s="62"/>
    </row>
    <row r="42620">
      <c r="A42620" s="61"/>
      <c r="B42620" s="61"/>
      <c r="C42620" s="61"/>
      <c r="D42620" s="57"/>
      <c r="E42620" s="62"/>
    </row>
    <row r="42621">
      <c r="A42621" s="61"/>
      <c r="B42621" s="61"/>
      <c r="C42621" s="61"/>
      <c r="D42621" s="57"/>
      <c r="E42621" s="62"/>
    </row>
    <row r="42622">
      <c r="A42622" s="61"/>
      <c r="B42622" s="61"/>
      <c r="C42622" s="61"/>
      <c r="D42622" s="57"/>
      <c r="E42622" s="62"/>
    </row>
    <row r="42623">
      <c r="A42623" s="61"/>
      <c r="B42623" s="61"/>
      <c r="C42623" s="61"/>
      <c r="D42623" s="57"/>
      <c r="E42623" s="62"/>
    </row>
    <row r="42624">
      <c r="A42624" s="61"/>
      <c r="B42624" s="61"/>
      <c r="C42624" s="61"/>
      <c r="D42624" s="57"/>
      <c r="E42624" s="62"/>
    </row>
    <row r="42625">
      <c r="A42625" s="61"/>
      <c r="B42625" s="61"/>
      <c r="C42625" s="61"/>
      <c r="D42625" s="57"/>
      <c r="E42625" s="62"/>
    </row>
    <row r="42626">
      <c r="A42626" s="61"/>
      <c r="B42626" s="61"/>
      <c r="C42626" s="61"/>
      <c r="D42626" s="57"/>
      <c r="E42626" s="62"/>
    </row>
    <row r="42627">
      <c r="A42627" s="61"/>
      <c r="B42627" s="61"/>
      <c r="C42627" s="61"/>
      <c r="D42627" s="57"/>
      <c r="E42627" s="62"/>
    </row>
    <row r="42628">
      <c r="A42628" s="61"/>
      <c r="B42628" s="61"/>
      <c r="C42628" s="61"/>
      <c r="D42628" s="57"/>
      <c r="E42628" s="62"/>
    </row>
    <row r="42629">
      <c r="A42629" s="61"/>
      <c r="B42629" s="61"/>
      <c r="C42629" s="61"/>
      <c r="D42629" s="57"/>
      <c r="E42629" s="62"/>
    </row>
    <row r="42630">
      <c r="A42630" s="61"/>
      <c r="B42630" s="61"/>
      <c r="C42630" s="61"/>
      <c r="D42630" s="57"/>
      <c r="E42630" s="62"/>
    </row>
    <row r="42631">
      <c r="A42631" s="61"/>
      <c r="B42631" s="61"/>
      <c r="C42631" s="61"/>
      <c r="D42631" s="57"/>
      <c r="E42631" s="62"/>
    </row>
    <row r="42632">
      <c r="A42632" s="61"/>
      <c r="B42632" s="61"/>
      <c r="C42632" s="61"/>
      <c r="D42632" s="57"/>
      <c r="E42632" s="62"/>
    </row>
    <row r="42633">
      <c r="A42633" s="61"/>
      <c r="B42633" s="61"/>
      <c r="C42633" s="61"/>
      <c r="D42633" s="57"/>
      <c r="E42633" s="62"/>
    </row>
    <row r="42634">
      <c r="A42634" s="61"/>
      <c r="B42634" s="61"/>
      <c r="C42634" s="61"/>
      <c r="D42634" s="57"/>
      <c r="E42634" s="62"/>
    </row>
    <row r="42635">
      <c r="A42635" s="61"/>
      <c r="B42635" s="61"/>
      <c r="C42635" s="61"/>
      <c r="D42635" s="57"/>
      <c r="E42635" s="62"/>
    </row>
    <row r="42636">
      <c r="A42636" s="61"/>
      <c r="B42636" s="61"/>
      <c r="C42636" s="61"/>
      <c r="D42636" s="57"/>
      <c r="E42636" s="62"/>
    </row>
    <row r="42637">
      <c r="A42637" s="61"/>
      <c r="B42637" s="61"/>
      <c r="C42637" s="61"/>
      <c r="D42637" s="57"/>
      <c r="E42637" s="62"/>
    </row>
    <row r="42638">
      <c r="A42638" s="61"/>
      <c r="B42638" s="61"/>
      <c r="C42638" s="61"/>
      <c r="D42638" s="57"/>
      <c r="E42638" s="62"/>
    </row>
    <row r="42639">
      <c r="A42639" s="61"/>
      <c r="B42639" s="61"/>
      <c r="C42639" s="61"/>
      <c r="D42639" s="57"/>
      <c r="E42639" s="62"/>
    </row>
    <row r="42640">
      <c r="A42640" s="61"/>
      <c r="B42640" s="61"/>
      <c r="C42640" s="61"/>
      <c r="D42640" s="57"/>
      <c r="E42640" s="62"/>
    </row>
    <row r="42641">
      <c r="A42641" s="61"/>
      <c r="B42641" s="61"/>
      <c r="C42641" s="61"/>
      <c r="D42641" s="57"/>
      <c r="E42641" s="62"/>
    </row>
    <row r="42642">
      <c r="A42642" s="61"/>
      <c r="B42642" s="61"/>
      <c r="C42642" s="61"/>
      <c r="D42642" s="57"/>
      <c r="E42642" s="62"/>
    </row>
    <row r="42643">
      <c r="A42643" s="61"/>
      <c r="B42643" s="61"/>
      <c r="C42643" s="61"/>
      <c r="D42643" s="57"/>
      <c r="E42643" s="62"/>
    </row>
    <row r="42644">
      <c r="A42644" s="61"/>
      <c r="B42644" s="61"/>
      <c r="C42644" s="61"/>
      <c r="D42644" s="57"/>
      <c r="E42644" s="62"/>
    </row>
    <row r="42645">
      <c r="A42645" s="61"/>
      <c r="B42645" s="61"/>
      <c r="C42645" s="61"/>
      <c r="D42645" s="57"/>
      <c r="E42645" s="62"/>
    </row>
    <row r="42646">
      <c r="A42646" s="61"/>
      <c r="B42646" s="61"/>
      <c r="C42646" s="61"/>
      <c r="D42646" s="57"/>
      <c r="E42646" s="62"/>
    </row>
    <row r="42647">
      <c r="A42647" s="61"/>
      <c r="B42647" s="61"/>
      <c r="C42647" s="61"/>
      <c r="D42647" s="57"/>
      <c r="E42647" s="62"/>
    </row>
    <row r="42648">
      <c r="A42648" s="61"/>
      <c r="B42648" s="61"/>
      <c r="C42648" s="61"/>
      <c r="D42648" s="57"/>
      <c r="E42648" s="62"/>
    </row>
    <row r="42649">
      <c r="A42649" s="61"/>
      <c r="B42649" s="61"/>
      <c r="C42649" s="61"/>
      <c r="D42649" s="57"/>
      <c r="E42649" s="62"/>
    </row>
    <row r="42650">
      <c r="A42650" s="61"/>
      <c r="B42650" s="61"/>
      <c r="C42650" s="61"/>
      <c r="D42650" s="57"/>
      <c r="E42650" s="62"/>
    </row>
    <row r="42651">
      <c r="A42651" s="61"/>
      <c r="B42651" s="61"/>
      <c r="C42651" s="61"/>
      <c r="D42651" s="57"/>
      <c r="E42651" s="62"/>
    </row>
    <row r="42652">
      <c r="A42652" s="61"/>
      <c r="B42652" s="61"/>
      <c r="C42652" s="61"/>
      <c r="D42652" s="57"/>
      <c r="E42652" s="62"/>
    </row>
    <row r="42653">
      <c r="A42653" s="61"/>
      <c r="B42653" s="61"/>
      <c r="C42653" s="61"/>
      <c r="D42653" s="57"/>
      <c r="E42653" s="62"/>
    </row>
    <row r="42654">
      <c r="A42654" s="61"/>
      <c r="B42654" s="61"/>
      <c r="C42654" s="61"/>
      <c r="D42654" s="57"/>
      <c r="E42654" s="62"/>
    </row>
    <row r="42655">
      <c r="A42655" s="61"/>
      <c r="B42655" s="61"/>
      <c r="C42655" s="61"/>
      <c r="D42655" s="57"/>
      <c r="E42655" s="62"/>
    </row>
    <row r="42656">
      <c r="A42656" s="61"/>
      <c r="B42656" s="61"/>
      <c r="C42656" s="61"/>
      <c r="D42656" s="57"/>
      <c r="E42656" s="62"/>
    </row>
    <row r="42657">
      <c r="A42657" s="61"/>
      <c r="B42657" s="61"/>
      <c r="C42657" s="61"/>
      <c r="D42657" s="57"/>
      <c r="E42657" s="62"/>
    </row>
    <row r="42658">
      <c r="A42658" s="61"/>
      <c r="B42658" s="61"/>
      <c r="C42658" s="61"/>
      <c r="D42658" s="57"/>
      <c r="E42658" s="62"/>
    </row>
    <row r="42659">
      <c r="A42659" s="61"/>
      <c r="B42659" s="61"/>
      <c r="C42659" s="61"/>
      <c r="D42659" s="57"/>
      <c r="E42659" s="62"/>
    </row>
    <row r="42660">
      <c r="A42660" s="61"/>
      <c r="B42660" s="61"/>
      <c r="C42660" s="61"/>
      <c r="D42660" s="57"/>
      <c r="E42660" s="62"/>
    </row>
    <row r="42661">
      <c r="A42661" s="61"/>
      <c r="B42661" s="61"/>
      <c r="C42661" s="61"/>
      <c r="D42661" s="57"/>
      <c r="E42661" s="62"/>
    </row>
    <row r="42662">
      <c r="A42662" s="61"/>
      <c r="B42662" s="61"/>
      <c r="C42662" s="61"/>
      <c r="D42662" s="57"/>
      <c r="E42662" s="62"/>
    </row>
    <row r="42663">
      <c r="A42663" s="61"/>
      <c r="B42663" s="61"/>
      <c r="C42663" s="61"/>
      <c r="D42663" s="57"/>
      <c r="E42663" s="62"/>
    </row>
    <row r="42664">
      <c r="A42664" s="61"/>
      <c r="B42664" s="61"/>
      <c r="C42664" s="61"/>
      <c r="D42664" s="57"/>
      <c r="E42664" s="62"/>
    </row>
    <row r="42665">
      <c r="A42665" s="61"/>
      <c r="B42665" s="61"/>
      <c r="C42665" s="61"/>
      <c r="D42665" s="57"/>
      <c r="E42665" s="62"/>
    </row>
    <row r="42666">
      <c r="A42666" s="61"/>
      <c r="B42666" s="61"/>
      <c r="C42666" s="61"/>
      <c r="D42666" s="57"/>
      <c r="E42666" s="62"/>
    </row>
    <row r="42667">
      <c r="A42667" s="61"/>
      <c r="B42667" s="61"/>
      <c r="C42667" s="61"/>
      <c r="D42667" s="57"/>
      <c r="E42667" s="62"/>
    </row>
    <row r="42668">
      <c r="A42668" s="61"/>
      <c r="B42668" s="61"/>
      <c r="C42668" s="61"/>
      <c r="D42668" s="57"/>
      <c r="E42668" s="62"/>
    </row>
    <row r="42669">
      <c r="A42669" s="61"/>
      <c r="B42669" s="61"/>
      <c r="C42669" s="61"/>
      <c r="D42669" s="57"/>
      <c r="E42669" s="62"/>
    </row>
    <row r="42670">
      <c r="A42670" s="61"/>
      <c r="B42670" s="61"/>
      <c r="C42670" s="61"/>
      <c r="D42670" s="57"/>
      <c r="E42670" s="62"/>
    </row>
    <row r="42671">
      <c r="A42671" s="61"/>
      <c r="B42671" s="61"/>
      <c r="C42671" s="61"/>
      <c r="D42671" s="57"/>
      <c r="E42671" s="62"/>
    </row>
    <row r="42672">
      <c r="A42672" s="61"/>
      <c r="B42672" s="61"/>
      <c r="C42672" s="61"/>
      <c r="D42672" s="57"/>
      <c r="E42672" s="62"/>
    </row>
    <row r="42673">
      <c r="A42673" s="61"/>
      <c r="B42673" s="61"/>
      <c r="C42673" s="61"/>
      <c r="D42673" s="57"/>
      <c r="E42673" s="62"/>
    </row>
    <row r="42674">
      <c r="A42674" s="61"/>
      <c r="B42674" s="61"/>
      <c r="C42674" s="61"/>
      <c r="D42674" s="57"/>
      <c r="E42674" s="62"/>
    </row>
    <row r="42675">
      <c r="A42675" s="61"/>
      <c r="B42675" s="61"/>
      <c r="C42675" s="61"/>
      <c r="D42675" s="57"/>
      <c r="E42675" s="62"/>
    </row>
    <row r="42676">
      <c r="A42676" s="61"/>
      <c r="B42676" s="61"/>
      <c r="C42676" s="61"/>
      <c r="D42676" s="57"/>
      <c r="E42676" s="62"/>
    </row>
    <row r="42677">
      <c r="A42677" s="61"/>
      <c r="B42677" s="61"/>
      <c r="C42677" s="61"/>
      <c r="D42677" s="57"/>
      <c r="E42677" s="62"/>
    </row>
    <row r="42678">
      <c r="A42678" s="61"/>
      <c r="B42678" s="61"/>
      <c r="C42678" s="61"/>
      <c r="D42678" s="57"/>
      <c r="E42678" s="62"/>
    </row>
    <row r="42679">
      <c r="A42679" s="61"/>
      <c r="B42679" s="61"/>
      <c r="C42679" s="61"/>
      <c r="D42679" s="57"/>
      <c r="E42679" s="62"/>
    </row>
    <row r="42680">
      <c r="A42680" s="61"/>
      <c r="B42680" s="61"/>
      <c r="C42680" s="61"/>
      <c r="D42680" s="57"/>
      <c r="E42680" s="62"/>
    </row>
    <row r="42681">
      <c r="A42681" s="61"/>
      <c r="B42681" s="61"/>
      <c r="C42681" s="61"/>
      <c r="D42681" s="57"/>
      <c r="E42681" s="62"/>
    </row>
    <row r="42682">
      <c r="A42682" s="61"/>
      <c r="B42682" s="61"/>
      <c r="C42682" s="61"/>
      <c r="D42682" s="57"/>
      <c r="E42682" s="62"/>
    </row>
    <row r="42683">
      <c r="A42683" s="61"/>
      <c r="B42683" s="61"/>
      <c r="C42683" s="61"/>
      <c r="D42683" s="57"/>
      <c r="E42683" s="62"/>
    </row>
    <row r="42684">
      <c r="A42684" s="61"/>
      <c r="B42684" s="61"/>
      <c r="C42684" s="61"/>
      <c r="D42684" s="57"/>
      <c r="E42684" s="62"/>
    </row>
    <row r="42685">
      <c r="A42685" s="61"/>
      <c r="B42685" s="61"/>
      <c r="C42685" s="61"/>
      <c r="D42685" s="57"/>
      <c r="E42685" s="62"/>
    </row>
    <row r="42686">
      <c r="A42686" s="61"/>
      <c r="B42686" s="61"/>
      <c r="C42686" s="61"/>
      <c r="D42686" s="57"/>
      <c r="E42686" s="62"/>
    </row>
    <row r="42687">
      <c r="A42687" s="61"/>
      <c r="B42687" s="61"/>
      <c r="C42687" s="61"/>
      <c r="D42687" s="57"/>
      <c r="E42687" s="62"/>
    </row>
    <row r="42688">
      <c r="A42688" s="61"/>
      <c r="B42688" s="61"/>
      <c r="C42688" s="61"/>
      <c r="D42688" s="57"/>
      <c r="E42688" s="62"/>
    </row>
    <row r="42689">
      <c r="A42689" s="61"/>
      <c r="B42689" s="61"/>
      <c r="C42689" s="61"/>
      <c r="D42689" s="57"/>
      <c r="E42689" s="62"/>
    </row>
    <row r="42690">
      <c r="A42690" s="61"/>
      <c r="B42690" s="61"/>
      <c r="C42690" s="61"/>
      <c r="D42690" s="57"/>
      <c r="E42690" s="62"/>
    </row>
    <row r="42691">
      <c r="A42691" s="61"/>
      <c r="B42691" s="61"/>
      <c r="C42691" s="61"/>
      <c r="D42691" s="57"/>
      <c r="E42691" s="62"/>
    </row>
    <row r="42692">
      <c r="A42692" s="61"/>
      <c r="B42692" s="61"/>
      <c r="C42692" s="61"/>
      <c r="D42692" s="57"/>
      <c r="E42692" s="62"/>
    </row>
    <row r="42693">
      <c r="A42693" s="61"/>
      <c r="B42693" s="61"/>
      <c r="C42693" s="61"/>
      <c r="D42693" s="57"/>
      <c r="E42693" s="62"/>
    </row>
    <row r="42694">
      <c r="A42694" s="61"/>
      <c r="B42694" s="61"/>
      <c r="C42694" s="61"/>
      <c r="D42694" s="57"/>
      <c r="E42694" s="62"/>
    </row>
    <row r="42695">
      <c r="A42695" s="61"/>
      <c r="B42695" s="61"/>
      <c r="C42695" s="61"/>
      <c r="D42695" s="57"/>
      <c r="E42695" s="62"/>
    </row>
    <row r="42696">
      <c r="A42696" s="61"/>
      <c r="B42696" s="61"/>
      <c r="C42696" s="61"/>
      <c r="D42696" s="57"/>
      <c r="E42696" s="62"/>
    </row>
    <row r="42697">
      <c r="A42697" s="61"/>
      <c r="B42697" s="61"/>
      <c r="C42697" s="61"/>
      <c r="D42697" s="57"/>
      <c r="E42697" s="62"/>
    </row>
    <row r="42698">
      <c r="A42698" s="61"/>
      <c r="B42698" s="61"/>
      <c r="C42698" s="61"/>
      <c r="D42698" s="57"/>
      <c r="E42698" s="62"/>
    </row>
    <row r="42699">
      <c r="A42699" s="61"/>
      <c r="B42699" s="61"/>
      <c r="C42699" s="61"/>
      <c r="D42699" s="57"/>
      <c r="E42699" s="62"/>
    </row>
    <row r="42700">
      <c r="A42700" s="61"/>
      <c r="B42700" s="61"/>
      <c r="C42700" s="61"/>
      <c r="D42700" s="57"/>
      <c r="E42700" s="62"/>
    </row>
    <row r="42701">
      <c r="A42701" s="61"/>
      <c r="B42701" s="61"/>
      <c r="C42701" s="61"/>
      <c r="D42701" s="57"/>
      <c r="E42701" s="62"/>
    </row>
    <row r="42702">
      <c r="A42702" s="61"/>
      <c r="B42702" s="61"/>
      <c r="C42702" s="61"/>
      <c r="D42702" s="57"/>
      <c r="E42702" s="62"/>
    </row>
    <row r="42703">
      <c r="A42703" s="61"/>
      <c r="B42703" s="61"/>
      <c r="C42703" s="61"/>
      <c r="D42703" s="57"/>
      <c r="E42703" s="62"/>
    </row>
    <row r="42704">
      <c r="A42704" s="61"/>
      <c r="B42704" s="61"/>
      <c r="C42704" s="61"/>
      <c r="D42704" s="57"/>
      <c r="E42704" s="62"/>
    </row>
    <row r="42705">
      <c r="A42705" s="61"/>
      <c r="B42705" s="61"/>
      <c r="C42705" s="61"/>
      <c r="D42705" s="57"/>
      <c r="E42705" s="62"/>
    </row>
    <row r="42706">
      <c r="A42706" s="61"/>
      <c r="B42706" s="61"/>
      <c r="C42706" s="61"/>
      <c r="D42706" s="57"/>
      <c r="E42706" s="62"/>
    </row>
    <row r="42707">
      <c r="A42707" s="61"/>
      <c r="B42707" s="61"/>
      <c r="C42707" s="61"/>
      <c r="D42707" s="57"/>
      <c r="E42707" s="62"/>
    </row>
    <row r="42708">
      <c r="A42708" s="61"/>
      <c r="B42708" s="61"/>
      <c r="C42708" s="61"/>
      <c r="D42708" s="57"/>
      <c r="E42708" s="62"/>
    </row>
    <row r="42709">
      <c r="A42709" s="61"/>
      <c r="B42709" s="61"/>
      <c r="C42709" s="61"/>
      <c r="D42709" s="57"/>
      <c r="E42709" s="62"/>
    </row>
    <row r="42710">
      <c r="A42710" s="61"/>
      <c r="B42710" s="61"/>
      <c r="C42710" s="61"/>
      <c r="D42710" s="57"/>
      <c r="E42710" s="62"/>
    </row>
    <row r="42711">
      <c r="A42711" s="61"/>
      <c r="B42711" s="61"/>
      <c r="C42711" s="61"/>
      <c r="D42711" s="57"/>
      <c r="E42711" s="62"/>
    </row>
    <row r="42712">
      <c r="A42712" s="61"/>
      <c r="B42712" s="61"/>
      <c r="C42712" s="61"/>
      <c r="D42712" s="57"/>
      <c r="E42712" s="62"/>
    </row>
    <row r="42713">
      <c r="A42713" s="61"/>
      <c r="B42713" s="61"/>
      <c r="C42713" s="61"/>
      <c r="D42713" s="57"/>
      <c r="E42713" s="62"/>
    </row>
    <row r="42714">
      <c r="A42714" s="61"/>
      <c r="B42714" s="61"/>
      <c r="C42714" s="61"/>
      <c r="D42714" s="57"/>
      <c r="E42714" s="62"/>
    </row>
    <row r="42715">
      <c r="A42715" s="61"/>
      <c r="B42715" s="61"/>
      <c r="C42715" s="61"/>
      <c r="D42715" s="57"/>
      <c r="E42715" s="62"/>
    </row>
    <row r="42716">
      <c r="A42716" s="61"/>
      <c r="B42716" s="61"/>
      <c r="C42716" s="61"/>
      <c r="D42716" s="57"/>
      <c r="E42716" s="62"/>
    </row>
    <row r="42717">
      <c r="A42717" s="61"/>
      <c r="B42717" s="61"/>
      <c r="C42717" s="61"/>
      <c r="D42717" s="57"/>
      <c r="E42717" s="62"/>
    </row>
    <row r="42718">
      <c r="A42718" s="61"/>
      <c r="B42718" s="61"/>
      <c r="C42718" s="61"/>
      <c r="D42718" s="57"/>
      <c r="E42718" s="62"/>
    </row>
    <row r="42719">
      <c r="A42719" s="61"/>
      <c r="B42719" s="61"/>
      <c r="C42719" s="61"/>
      <c r="D42719" s="57"/>
      <c r="E42719" s="62"/>
    </row>
    <row r="42720">
      <c r="A42720" s="61"/>
      <c r="B42720" s="61"/>
      <c r="C42720" s="61"/>
      <c r="D42720" s="57"/>
      <c r="E42720" s="62"/>
    </row>
    <row r="42721">
      <c r="A42721" s="61"/>
      <c r="B42721" s="61"/>
      <c r="C42721" s="61"/>
      <c r="D42721" s="57"/>
      <c r="E42721" s="62"/>
    </row>
    <row r="42722">
      <c r="A42722" s="61"/>
      <c r="B42722" s="61"/>
      <c r="C42722" s="61"/>
      <c r="D42722" s="57"/>
      <c r="E42722" s="62"/>
    </row>
    <row r="42723">
      <c r="A42723" s="61"/>
      <c r="B42723" s="61"/>
      <c r="C42723" s="61"/>
      <c r="D42723" s="57"/>
      <c r="E42723" s="62"/>
    </row>
    <row r="42724">
      <c r="A42724" s="61"/>
      <c r="B42724" s="61"/>
      <c r="C42724" s="61"/>
      <c r="D42724" s="57"/>
      <c r="E42724" s="62"/>
    </row>
    <row r="42725">
      <c r="A42725" s="61"/>
      <c r="B42725" s="61"/>
      <c r="C42725" s="61"/>
      <c r="D42725" s="57"/>
      <c r="E42725" s="62"/>
    </row>
    <row r="42726">
      <c r="A42726" s="61"/>
      <c r="B42726" s="61"/>
      <c r="C42726" s="61"/>
      <c r="D42726" s="57"/>
      <c r="E42726" s="62"/>
    </row>
    <row r="42727">
      <c r="A42727" s="61"/>
      <c r="B42727" s="61"/>
      <c r="C42727" s="61"/>
      <c r="D42727" s="57"/>
      <c r="E42727" s="62"/>
    </row>
    <row r="42728">
      <c r="A42728" s="61"/>
      <c r="B42728" s="61"/>
      <c r="C42728" s="61"/>
      <c r="D42728" s="57"/>
      <c r="E42728" s="62"/>
    </row>
    <row r="42729">
      <c r="A42729" s="61"/>
      <c r="B42729" s="61"/>
      <c r="C42729" s="61"/>
      <c r="D42729" s="57"/>
      <c r="E42729" s="62"/>
    </row>
    <row r="42730">
      <c r="A42730" s="61"/>
      <c r="B42730" s="61"/>
      <c r="C42730" s="61"/>
      <c r="D42730" s="57"/>
      <c r="E42730" s="62"/>
    </row>
    <row r="42731">
      <c r="A42731" s="61"/>
      <c r="B42731" s="61"/>
      <c r="C42731" s="61"/>
      <c r="D42731" s="57"/>
      <c r="E42731" s="62"/>
    </row>
    <row r="42732">
      <c r="A42732" s="61"/>
      <c r="B42732" s="61"/>
      <c r="C42732" s="61"/>
      <c r="D42732" s="57"/>
      <c r="E42732" s="62"/>
    </row>
    <row r="42733">
      <c r="A42733" s="61"/>
      <c r="B42733" s="61"/>
      <c r="C42733" s="61"/>
      <c r="D42733" s="57"/>
      <c r="E42733" s="62"/>
    </row>
    <row r="42734">
      <c r="A42734" s="61"/>
      <c r="B42734" s="61"/>
      <c r="C42734" s="61"/>
      <c r="D42734" s="57"/>
      <c r="E42734" s="62"/>
    </row>
    <row r="42735">
      <c r="A42735" s="61"/>
      <c r="B42735" s="61"/>
      <c r="C42735" s="61"/>
      <c r="D42735" s="57"/>
      <c r="E42735" s="62"/>
    </row>
    <row r="42736">
      <c r="A42736" s="61"/>
      <c r="B42736" s="61"/>
      <c r="C42736" s="61"/>
      <c r="D42736" s="57"/>
      <c r="E42736" s="62"/>
    </row>
    <row r="42737">
      <c r="A42737" s="61"/>
      <c r="B42737" s="61"/>
      <c r="C42737" s="61"/>
      <c r="D42737" s="57"/>
      <c r="E42737" s="62"/>
    </row>
    <row r="42738">
      <c r="A42738" s="61"/>
      <c r="B42738" s="61"/>
      <c r="C42738" s="61"/>
      <c r="D42738" s="57"/>
      <c r="E42738" s="62"/>
    </row>
    <row r="42739">
      <c r="A42739" s="61"/>
      <c r="B42739" s="61"/>
      <c r="C42739" s="61"/>
      <c r="D42739" s="57"/>
      <c r="E42739" s="62"/>
    </row>
    <row r="42740">
      <c r="A42740" s="61"/>
      <c r="B42740" s="61"/>
      <c r="C42740" s="61"/>
      <c r="D42740" s="57"/>
      <c r="E42740" s="62"/>
    </row>
    <row r="42741">
      <c r="A42741" s="61"/>
      <c r="B42741" s="61"/>
      <c r="C42741" s="61"/>
      <c r="D42741" s="57"/>
      <c r="E42741" s="62"/>
    </row>
    <row r="42742">
      <c r="A42742" s="61"/>
      <c r="B42742" s="61"/>
      <c r="C42742" s="61"/>
      <c r="D42742" s="57"/>
      <c r="E42742" s="62"/>
    </row>
    <row r="42743">
      <c r="A42743" s="61"/>
      <c r="B42743" s="61"/>
      <c r="C42743" s="61"/>
      <c r="D42743" s="57"/>
      <c r="E42743" s="62"/>
    </row>
    <row r="42744">
      <c r="A42744" s="61"/>
      <c r="B42744" s="61"/>
      <c r="C42744" s="61"/>
      <c r="D42744" s="57"/>
      <c r="E42744" s="62"/>
    </row>
    <row r="42745">
      <c r="A42745" s="61"/>
      <c r="B42745" s="61"/>
      <c r="C42745" s="61"/>
      <c r="D42745" s="57"/>
      <c r="E42745" s="62"/>
    </row>
    <row r="42746">
      <c r="A42746" s="61"/>
      <c r="B42746" s="61"/>
      <c r="C42746" s="61"/>
      <c r="D42746" s="57"/>
      <c r="E42746" s="62"/>
    </row>
    <row r="42747">
      <c r="A42747" s="61"/>
      <c r="B42747" s="61"/>
      <c r="C42747" s="61"/>
      <c r="D42747" s="57"/>
      <c r="E42747" s="62"/>
    </row>
    <row r="42748">
      <c r="A42748" s="61"/>
      <c r="B42748" s="61"/>
      <c r="C42748" s="61"/>
      <c r="D42748" s="57"/>
      <c r="E42748" s="62"/>
    </row>
    <row r="42749">
      <c r="A42749" s="61"/>
      <c r="B42749" s="61"/>
      <c r="C42749" s="61"/>
      <c r="D42749" s="57"/>
      <c r="E42749" s="62"/>
    </row>
    <row r="42750">
      <c r="A42750" s="61"/>
      <c r="B42750" s="61"/>
      <c r="C42750" s="61"/>
      <c r="D42750" s="57"/>
      <c r="E42750" s="62"/>
    </row>
    <row r="42751">
      <c r="A42751" s="61"/>
      <c r="B42751" s="61"/>
      <c r="C42751" s="61"/>
      <c r="D42751" s="57"/>
      <c r="E42751" s="62"/>
    </row>
    <row r="42752">
      <c r="A42752" s="61"/>
      <c r="B42752" s="61"/>
      <c r="C42752" s="61"/>
      <c r="D42752" s="57"/>
      <c r="E42752" s="62"/>
    </row>
    <row r="42753">
      <c r="A42753" s="61"/>
      <c r="B42753" s="61"/>
      <c r="C42753" s="61"/>
      <c r="D42753" s="57"/>
      <c r="E42753" s="62"/>
    </row>
    <row r="42754">
      <c r="A42754" s="61"/>
      <c r="B42754" s="61"/>
      <c r="C42754" s="61"/>
      <c r="D42754" s="57"/>
      <c r="E42754" s="62"/>
    </row>
    <row r="42755">
      <c r="A42755" s="61"/>
      <c r="B42755" s="61"/>
      <c r="C42755" s="61"/>
      <c r="D42755" s="57"/>
      <c r="E42755" s="62"/>
    </row>
    <row r="42756">
      <c r="A42756" s="61"/>
      <c r="B42756" s="61"/>
      <c r="C42756" s="61"/>
      <c r="D42756" s="57"/>
      <c r="E42756" s="62"/>
    </row>
    <row r="42757">
      <c r="A42757" s="61"/>
      <c r="B42757" s="61"/>
      <c r="C42757" s="61"/>
      <c r="D42757" s="57"/>
      <c r="E42757" s="62"/>
    </row>
    <row r="42758">
      <c r="A42758" s="61"/>
      <c r="B42758" s="61"/>
      <c r="C42758" s="61"/>
      <c r="D42758" s="57"/>
      <c r="E42758" s="62"/>
    </row>
    <row r="42759">
      <c r="A42759" s="61"/>
      <c r="B42759" s="61"/>
      <c r="C42759" s="61"/>
      <c r="D42759" s="57"/>
      <c r="E42759" s="62"/>
    </row>
    <row r="42760">
      <c r="A42760" s="61"/>
      <c r="B42760" s="61"/>
      <c r="C42760" s="61"/>
      <c r="D42760" s="57"/>
      <c r="E42760" s="62"/>
    </row>
    <row r="42761">
      <c r="A42761" s="61"/>
      <c r="B42761" s="61"/>
      <c r="C42761" s="61"/>
      <c r="D42761" s="57"/>
      <c r="E42761" s="62"/>
    </row>
    <row r="42762">
      <c r="A42762" s="61"/>
      <c r="B42762" s="61"/>
      <c r="C42762" s="61"/>
      <c r="D42762" s="57"/>
      <c r="E42762" s="62"/>
    </row>
    <row r="42763">
      <c r="A42763" s="61"/>
      <c r="B42763" s="61"/>
      <c r="C42763" s="61"/>
      <c r="D42763" s="57"/>
      <c r="E42763" s="62"/>
    </row>
    <row r="42764">
      <c r="A42764" s="61"/>
      <c r="B42764" s="61"/>
      <c r="C42764" s="61"/>
      <c r="D42764" s="57"/>
      <c r="E42764" s="62"/>
    </row>
    <row r="42765">
      <c r="A42765" s="61"/>
      <c r="B42765" s="61"/>
      <c r="C42765" s="61"/>
      <c r="D42765" s="57"/>
      <c r="E42765" s="62"/>
    </row>
    <row r="42766">
      <c r="A42766" s="61"/>
      <c r="B42766" s="61"/>
      <c r="C42766" s="61"/>
      <c r="D42766" s="57"/>
      <c r="E42766" s="62"/>
    </row>
    <row r="42767">
      <c r="A42767" s="61"/>
      <c r="B42767" s="61"/>
      <c r="C42767" s="61"/>
      <c r="D42767" s="57"/>
      <c r="E42767" s="62"/>
    </row>
    <row r="42768">
      <c r="A42768" s="61"/>
      <c r="B42768" s="61"/>
      <c r="C42768" s="61"/>
      <c r="D42768" s="57"/>
      <c r="E42768" s="62"/>
    </row>
    <row r="42769">
      <c r="A42769" s="61"/>
      <c r="B42769" s="61"/>
      <c r="C42769" s="61"/>
      <c r="D42769" s="57"/>
      <c r="E42769" s="62"/>
    </row>
    <row r="42770">
      <c r="A42770" s="61"/>
      <c r="B42770" s="61"/>
      <c r="C42770" s="61"/>
      <c r="D42770" s="57"/>
      <c r="E42770" s="62"/>
    </row>
    <row r="42771">
      <c r="A42771" s="61"/>
      <c r="B42771" s="61"/>
      <c r="C42771" s="61"/>
      <c r="D42771" s="57"/>
      <c r="E42771" s="62"/>
    </row>
    <row r="42772">
      <c r="A42772" s="61"/>
      <c r="B42772" s="61"/>
      <c r="C42772" s="61"/>
      <c r="D42772" s="57"/>
      <c r="E42772" s="62"/>
    </row>
    <row r="42773">
      <c r="A42773" s="61"/>
      <c r="B42773" s="61"/>
      <c r="C42773" s="61"/>
      <c r="D42773" s="57"/>
      <c r="E42773" s="62"/>
    </row>
    <row r="42774">
      <c r="A42774" s="61"/>
      <c r="B42774" s="61"/>
      <c r="C42774" s="61"/>
      <c r="D42774" s="57"/>
      <c r="E42774" s="62"/>
    </row>
    <row r="42775">
      <c r="A42775" s="61"/>
      <c r="B42775" s="61"/>
      <c r="C42775" s="61"/>
      <c r="D42775" s="57"/>
      <c r="E42775" s="62"/>
    </row>
    <row r="42776">
      <c r="A42776" s="61"/>
      <c r="B42776" s="61"/>
      <c r="C42776" s="61"/>
      <c r="D42776" s="57"/>
      <c r="E42776" s="62"/>
    </row>
    <row r="42777">
      <c r="A42777" s="61"/>
      <c r="B42777" s="61"/>
      <c r="C42777" s="61"/>
      <c r="D42777" s="57"/>
      <c r="E42777" s="62"/>
    </row>
    <row r="42778">
      <c r="A42778" s="61"/>
      <c r="B42778" s="61"/>
      <c r="C42778" s="61"/>
      <c r="D42778" s="57"/>
      <c r="E42778" s="62"/>
    </row>
    <row r="42779">
      <c r="A42779" s="61"/>
      <c r="B42779" s="61"/>
      <c r="C42779" s="61"/>
      <c r="D42779" s="57"/>
      <c r="E42779" s="62"/>
    </row>
    <row r="42780">
      <c r="A42780" s="61"/>
      <c r="B42780" s="61"/>
      <c r="C42780" s="61"/>
      <c r="D42780" s="57"/>
      <c r="E42780" s="62"/>
    </row>
    <row r="42781">
      <c r="A42781" s="61"/>
      <c r="B42781" s="61"/>
      <c r="C42781" s="61"/>
      <c r="D42781" s="57"/>
      <c r="E42781" s="62"/>
    </row>
    <row r="42782">
      <c r="A42782" s="61"/>
      <c r="B42782" s="61"/>
      <c r="C42782" s="61"/>
      <c r="D42782" s="57"/>
      <c r="E42782" s="62"/>
    </row>
    <row r="42783">
      <c r="A42783" s="61"/>
      <c r="B42783" s="61"/>
      <c r="C42783" s="61"/>
      <c r="D42783" s="57"/>
      <c r="E42783" s="62"/>
    </row>
    <row r="42784">
      <c r="A42784" s="61"/>
      <c r="B42784" s="61"/>
      <c r="C42784" s="61"/>
      <c r="D42784" s="57"/>
      <c r="E42784" s="62"/>
    </row>
    <row r="42785">
      <c r="A42785" s="61"/>
      <c r="B42785" s="61"/>
      <c r="C42785" s="61"/>
      <c r="D42785" s="57"/>
      <c r="E42785" s="62"/>
    </row>
    <row r="42786">
      <c r="A42786" s="61"/>
      <c r="B42786" s="61"/>
      <c r="C42786" s="61"/>
      <c r="D42786" s="57"/>
      <c r="E42786" s="62"/>
    </row>
    <row r="42787">
      <c r="A42787" s="61"/>
      <c r="B42787" s="61"/>
      <c r="C42787" s="61"/>
      <c r="D42787" s="57"/>
      <c r="E42787" s="62"/>
    </row>
    <row r="42788">
      <c r="A42788" s="61"/>
      <c r="B42788" s="61"/>
      <c r="C42788" s="61"/>
      <c r="D42788" s="57"/>
      <c r="E42788" s="62"/>
    </row>
    <row r="42789">
      <c r="A42789" s="61"/>
      <c r="B42789" s="61"/>
      <c r="C42789" s="61"/>
      <c r="D42789" s="57"/>
      <c r="E42789" s="62"/>
    </row>
    <row r="42790">
      <c r="A42790" s="61"/>
      <c r="B42790" s="61"/>
      <c r="C42790" s="61"/>
      <c r="D42790" s="57"/>
      <c r="E42790" s="62"/>
    </row>
    <row r="42791">
      <c r="A42791" s="61"/>
      <c r="B42791" s="61"/>
      <c r="C42791" s="61"/>
      <c r="D42791" s="57"/>
      <c r="E42791" s="62"/>
    </row>
    <row r="42792">
      <c r="A42792" s="61"/>
      <c r="B42792" s="61"/>
      <c r="C42792" s="61"/>
      <c r="D42792" s="57"/>
      <c r="E42792" s="62"/>
    </row>
    <row r="42793">
      <c r="A42793" s="61"/>
      <c r="B42793" s="61"/>
      <c r="C42793" s="61"/>
      <c r="D42793" s="57"/>
      <c r="E42793" s="62"/>
    </row>
    <row r="42794">
      <c r="A42794" s="61"/>
      <c r="B42794" s="61"/>
      <c r="C42794" s="61"/>
      <c r="D42794" s="57"/>
      <c r="E42794" s="62"/>
    </row>
    <row r="42795">
      <c r="A42795" s="61"/>
      <c r="B42795" s="61"/>
      <c r="C42795" s="61"/>
      <c r="D42795" s="57"/>
      <c r="E42795" s="62"/>
    </row>
    <row r="42796">
      <c r="A42796" s="61"/>
      <c r="B42796" s="61"/>
      <c r="C42796" s="61"/>
      <c r="D42796" s="57"/>
      <c r="E42796" s="62"/>
    </row>
    <row r="42797">
      <c r="A42797" s="61"/>
      <c r="B42797" s="61"/>
      <c r="C42797" s="61"/>
      <c r="D42797" s="57"/>
      <c r="E42797" s="62"/>
    </row>
    <row r="42798">
      <c r="A42798" s="61"/>
      <c r="B42798" s="61"/>
      <c r="C42798" s="61"/>
      <c r="D42798" s="57"/>
      <c r="E42798" s="62"/>
    </row>
    <row r="42799">
      <c r="A42799" s="61"/>
      <c r="B42799" s="61"/>
      <c r="C42799" s="61"/>
      <c r="D42799" s="57"/>
      <c r="E42799" s="62"/>
    </row>
    <row r="42800">
      <c r="A42800" s="61"/>
      <c r="B42800" s="61"/>
      <c r="C42800" s="61"/>
      <c r="D42800" s="57"/>
      <c r="E42800" s="62"/>
    </row>
    <row r="42801">
      <c r="A42801" s="61"/>
      <c r="B42801" s="61"/>
      <c r="C42801" s="61"/>
      <c r="D42801" s="57"/>
      <c r="E42801" s="62"/>
    </row>
    <row r="42802">
      <c r="A42802" s="61"/>
      <c r="B42802" s="61"/>
      <c r="C42802" s="61"/>
      <c r="D42802" s="57"/>
      <c r="E42802" s="62"/>
    </row>
    <row r="42803">
      <c r="A42803" s="61"/>
      <c r="B42803" s="61"/>
      <c r="C42803" s="61"/>
      <c r="D42803" s="57"/>
      <c r="E42803" s="62"/>
    </row>
    <row r="42804">
      <c r="A42804" s="61"/>
      <c r="B42804" s="61"/>
      <c r="C42804" s="61"/>
      <c r="D42804" s="57"/>
      <c r="E42804" s="62"/>
    </row>
    <row r="42805">
      <c r="A42805" s="61"/>
      <c r="B42805" s="61"/>
      <c r="C42805" s="61"/>
      <c r="D42805" s="57"/>
      <c r="E42805" s="62"/>
    </row>
    <row r="42806">
      <c r="A42806" s="61"/>
      <c r="B42806" s="61"/>
      <c r="C42806" s="61"/>
      <c r="D42806" s="57"/>
      <c r="E42806" s="62"/>
    </row>
    <row r="42807">
      <c r="A42807" s="61"/>
      <c r="B42807" s="61"/>
      <c r="C42807" s="61"/>
      <c r="D42807" s="57"/>
      <c r="E42807" s="62"/>
    </row>
    <row r="42808">
      <c r="A42808" s="61"/>
      <c r="B42808" s="61"/>
      <c r="C42808" s="61"/>
      <c r="D42808" s="57"/>
      <c r="E42808" s="62"/>
    </row>
    <row r="42809">
      <c r="A42809" s="61"/>
      <c r="B42809" s="61"/>
      <c r="C42809" s="61"/>
      <c r="D42809" s="57"/>
      <c r="E42809" s="62"/>
    </row>
    <row r="42810">
      <c r="A42810" s="61"/>
      <c r="B42810" s="61"/>
      <c r="C42810" s="61"/>
      <c r="D42810" s="57"/>
      <c r="E42810" s="62"/>
    </row>
    <row r="42811">
      <c r="A42811" s="61"/>
      <c r="B42811" s="61"/>
      <c r="C42811" s="61"/>
      <c r="D42811" s="57"/>
      <c r="E42811" s="62"/>
    </row>
    <row r="42812">
      <c r="A42812" s="61"/>
      <c r="B42812" s="61"/>
      <c r="C42812" s="61"/>
      <c r="D42812" s="57"/>
      <c r="E42812" s="62"/>
    </row>
    <row r="42813">
      <c r="A42813" s="61"/>
      <c r="B42813" s="61"/>
      <c r="C42813" s="61"/>
      <c r="D42813" s="57"/>
      <c r="E42813" s="62"/>
    </row>
    <row r="42814">
      <c r="A42814" s="61"/>
      <c r="B42814" s="61"/>
      <c r="C42814" s="61"/>
      <c r="D42814" s="57"/>
      <c r="E42814" s="62"/>
    </row>
    <row r="42815">
      <c r="A42815" s="61"/>
      <c r="B42815" s="61"/>
      <c r="C42815" s="61"/>
      <c r="D42815" s="57"/>
      <c r="E42815" s="62"/>
    </row>
    <row r="42816">
      <c r="A42816" s="61"/>
      <c r="B42816" s="61"/>
      <c r="C42816" s="61"/>
      <c r="D42816" s="57"/>
      <c r="E42816" s="62"/>
    </row>
    <row r="42817">
      <c r="A42817" s="61"/>
      <c r="B42817" s="61"/>
      <c r="C42817" s="61"/>
      <c r="D42817" s="57"/>
      <c r="E42817" s="62"/>
    </row>
    <row r="42818">
      <c r="A42818" s="61"/>
      <c r="B42818" s="61"/>
      <c r="C42818" s="61"/>
      <c r="D42818" s="57"/>
      <c r="E42818" s="62"/>
    </row>
    <row r="42819">
      <c r="A42819" s="61"/>
      <c r="B42819" s="61"/>
      <c r="C42819" s="61"/>
      <c r="D42819" s="57"/>
      <c r="E42819" s="62"/>
    </row>
    <row r="42820">
      <c r="A42820" s="61"/>
      <c r="B42820" s="61"/>
      <c r="C42820" s="61"/>
      <c r="D42820" s="57"/>
      <c r="E42820" s="62"/>
    </row>
    <row r="42821">
      <c r="A42821" s="61"/>
      <c r="B42821" s="61"/>
      <c r="C42821" s="61"/>
      <c r="D42821" s="57"/>
      <c r="E42821" s="62"/>
    </row>
    <row r="42822">
      <c r="A42822" s="61"/>
      <c r="B42822" s="61"/>
      <c r="C42822" s="61"/>
      <c r="D42822" s="57"/>
      <c r="E42822" s="62"/>
    </row>
    <row r="42823">
      <c r="A42823" s="61"/>
      <c r="B42823" s="61"/>
      <c r="C42823" s="61"/>
      <c r="D42823" s="57"/>
      <c r="E42823" s="62"/>
    </row>
    <row r="42824">
      <c r="A42824" s="61"/>
      <c r="B42824" s="61"/>
      <c r="C42824" s="61"/>
      <c r="D42824" s="57"/>
      <c r="E42824" s="62"/>
    </row>
    <row r="42825">
      <c r="A42825" s="61"/>
      <c r="B42825" s="61"/>
      <c r="C42825" s="61"/>
      <c r="D42825" s="57"/>
      <c r="E42825" s="62"/>
    </row>
    <row r="42826">
      <c r="A42826" s="61"/>
      <c r="B42826" s="61"/>
      <c r="C42826" s="61"/>
      <c r="D42826" s="57"/>
      <c r="E42826" s="62"/>
    </row>
    <row r="42827">
      <c r="A42827" s="61"/>
      <c r="B42827" s="61"/>
      <c r="C42827" s="61"/>
      <c r="D42827" s="57"/>
      <c r="E42827" s="62"/>
    </row>
    <row r="42828">
      <c r="A42828" s="61"/>
      <c r="B42828" s="61"/>
      <c r="C42828" s="61"/>
      <c r="D42828" s="57"/>
      <c r="E42828" s="62"/>
    </row>
    <row r="42829">
      <c r="A42829" s="61"/>
      <c r="B42829" s="61"/>
      <c r="C42829" s="61"/>
      <c r="D42829" s="57"/>
      <c r="E42829" s="62"/>
    </row>
    <row r="42830">
      <c r="A42830" s="61"/>
      <c r="B42830" s="61"/>
      <c r="C42830" s="61"/>
      <c r="D42830" s="57"/>
      <c r="E42830" s="62"/>
    </row>
    <row r="42831">
      <c r="A42831" s="61"/>
      <c r="B42831" s="61"/>
      <c r="C42831" s="61"/>
      <c r="D42831" s="57"/>
      <c r="E42831" s="62"/>
    </row>
    <row r="42832">
      <c r="A42832" s="61"/>
      <c r="B42832" s="61"/>
      <c r="C42832" s="61"/>
      <c r="D42832" s="57"/>
      <c r="E42832" s="62"/>
    </row>
    <row r="42833">
      <c r="A42833" s="61"/>
      <c r="B42833" s="61"/>
      <c r="C42833" s="61"/>
      <c r="D42833" s="57"/>
      <c r="E42833" s="62"/>
    </row>
    <row r="42834">
      <c r="A42834" s="61"/>
      <c r="B42834" s="61"/>
      <c r="C42834" s="61"/>
      <c r="D42834" s="57"/>
      <c r="E42834" s="62"/>
    </row>
    <row r="42835">
      <c r="A42835" s="61"/>
      <c r="B42835" s="61"/>
      <c r="C42835" s="61"/>
      <c r="D42835" s="57"/>
      <c r="E42835" s="62"/>
    </row>
    <row r="42836">
      <c r="A42836" s="61"/>
      <c r="B42836" s="61"/>
      <c r="C42836" s="61"/>
      <c r="D42836" s="57"/>
      <c r="E42836" s="62"/>
    </row>
    <row r="42837">
      <c r="A42837" s="61"/>
      <c r="B42837" s="61"/>
      <c r="C42837" s="61"/>
      <c r="D42837" s="57"/>
      <c r="E42837" s="62"/>
    </row>
    <row r="42838">
      <c r="A42838" s="61"/>
      <c r="B42838" s="61"/>
      <c r="C42838" s="61"/>
      <c r="D42838" s="57"/>
      <c r="E42838" s="62"/>
    </row>
    <row r="42839">
      <c r="A42839" s="61"/>
      <c r="B42839" s="61"/>
      <c r="C42839" s="61"/>
      <c r="D42839" s="57"/>
      <c r="E42839" s="62"/>
    </row>
    <row r="42840">
      <c r="A42840" s="61"/>
      <c r="B42840" s="61"/>
      <c r="C42840" s="61"/>
      <c r="D42840" s="57"/>
      <c r="E42840" s="62"/>
    </row>
    <row r="42841">
      <c r="A42841" s="61"/>
      <c r="B42841" s="61"/>
      <c r="C42841" s="61"/>
      <c r="D42841" s="57"/>
      <c r="E42841" s="62"/>
    </row>
    <row r="42842">
      <c r="A42842" s="61"/>
      <c r="B42842" s="61"/>
      <c r="C42842" s="61"/>
      <c r="D42842" s="57"/>
      <c r="E42842" s="62"/>
    </row>
    <row r="42843">
      <c r="A42843" s="61"/>
      <c r="B42843" s="61"/>
      <c r="C42843" s="61"/>
      <c r="D42843" s="57"/>
      <c r="E42843" s="62"/>
    </row>
    <row r="42844">
      <c r="A42844" s="61"/>
      <c r="B42844" s="61"/>
      <c r="C42844" s="61"/>
      <c r="D42844" s="57"/>
      <c r="E42844" s="62"/>
    </row>
    <row r="42845">
      <c r="A42845" s="61"/>
      <c r="B42845" s="61"/>
      <c r="C42845" s="61"/>
      <c r="D42845" s="57"/>
      <c r="E42845" s="62"/>
    </row>
    <row r="42846">
      <c r="A42846" s="61"/>
      <c r="B42846" s="61"/>
      <c r="C42846" s="61"/>
      <c r="D42846" s="57"/>
      <c r="E42846" s="62"/>
    </row>
    <row r="42847">
      <c r="A42847" s="61"/>
      <c r="B42847" s="61"/>
      <c r="C42847" s="61"/>
      <c r="D42847" s="57"/>
      <c r="E42847" s="62"/>
    </row>
    <row r="42848">
      <c r="A42848" s="61"/>
      <c r="B42848" s="61"/>
      <c r="C42848" s="61"/>
      <c r="D42848" s="57"/>
      <c r="E42848" s="62"/>
    </row>
    <row r="42849">
      <c r="A42849" s="61"/>
      <c r="B42849" s="61"/>
      <c r="C42849" s="61"/>
      <c r="D42849" s="57"/>
      <c r="E42849" s="62"/>
    </row>
    <row r="42850">
      <c r="A42850" s="61"/>
      <c r="B42850" s="61"/>
      <c r="C42850" s="61"/>
      <c r="D42850" s="57"/>
      <c r="E42850" s="62"/>
    </row>
    <row r="42851">
      <c r="A42851" s="61"/>
      <c r="B42851" s="61"/>
      <c r="C42851" s="61"/>
      <c r="D42851" s="57"/>
      <c r="E42851" s="62"/>
    </row>
    <row r="42852">
      <c r="A42852" s="61"/>
      <c r="B42852" s="61"/>
      <c r="C42852" s="61"/>
      <c r="D42852" s="57"/>
      <c r="E42852" s="62"/>
    </row>
    <row r="42853">
      <c r="A42853" s="61"/>
      <c r="B42853" s="61"/>
      <c r="C42853" s="61"/>
      <c r="D42853" s="57"/>
      <c r="E42853" s="62"/>
    </row>
    <row r="42854">
      <c r="A42854" s="61"/>
      <c r="B42854" s="61"/>
      <c r="C42854" s="61"/>
      <c r="D42854" s="57"/>
      <c r="E42854" s="62"/>
    </row>
    <row r="42855">
      <c r="A42855" s="61"/>
      <c r="B42855" s="61"/>
      <c r="C42855" s="61"/>
      <c r="D42855" s="57"/>
      <c r="E42855" s="62"/>
    </row>
    <row r="42856">
      <c r="A42856" s="61"/>
      <c r="B42856" s="61"/>
      <c r="C42856" s="61"/>
      <c r="D42856" s="57"/>
      <c r="E42856" s="62"/>
    </row>
    <row r="42857">
      <c r="A42857" s="61"/>
      <c r="B42857" s="61"/>
      <c r="C42857" s="61"/>
      <c r="D42857" s="57"/>
      <c r="E42857" s="62"/>
    </row>
    <row r="42858">
      <c r="A42858" s="61"/>
      <c r="B42858" s="61"/>
      <c r="C42858" s="61"/>
      <c r="D42858" s="57"/>
      <c r="E42858" s="62"/>
    </row>
    <row r="42859">
      <c r="A42859" s="61"/>
      <c r="B42859" s="61"/>
      <c r="C42859" s="61"/>
      <c r="D42859" s="57"/>
      <c r="E42859" s="62"/>
    </row>
    <row r="42860">
      <c r="A42860" s="61"/>
      <c r="B42860" s="61"/>
      <c r="C42860" s="61"/>
      <c r="D42860" s="57"/>
      <c r="E42860" s="62"/>
    </row>
    <row r="42861">
      <c r="A42861" s="61"/>
      <c r="B42861" s="61"/>
      <c r="C42861" s="61"/>
      <c r="D42861" s="57"/>
      <c r="E42861" s="62"/>
    </row>
    <row r="42862">
      <c r="A42862" s="61"/>
      <c r="B42862" s="61"/>
      <c r="C42862" s="61"/>
      <c r="D42862" s="57"/>
      <c r="E42862" s="62"/>
    </row>
    <row r="42863">
      <c r="A42863" s="61"/>
      <c r="B42863" s="61"/>
      <c r="C42863" s="61"/>
      <c r="D42863" s="57"/>
      <c r="E42863" s="62"/>
    </row>
    <row r="42864">
      <c r="A42864" s="61"/>
      <c r="B42864" s="61"/>
      <c r="C42864" s="61"/>
      <c r="D42864" s="57"/>
      <c r="E42864" s="62"/>
    </row>
    <row r="42865">
      <c r="A42865" s="61"/>
      <c r="B42865" s="61"/>
      <c r="C42865" s="61"/>
      <c r="D42865" s="57"/>
      <c r="E42865" s="62"/>
    </row>
    <row r="42866">
      <c r="A42866" s="61"/>
      <c r="B42866" s="61"/>
      <c r="C42866" s="61"/>
      <c r="D42866" s="57"/>
      <c r="E42866" s="62"/>
    </row>
    <row r="42867">
      <c r="A42867" s="61"/>
      <c r="B42867" s="61"/>
      <c r="C42867" s="61"/>
      <c r="D42867" s="57"/>
      <c r="E42867" s="62"/>
    </row>
    <row r="42868">
      <c r="A42868" s="61"/>
      <c r="B42868" s="61"/>
      <c r="C42868" s="61"/>
      <c r="D42868" s="57"/>
      <c r="E42868" s="62"/>
    </row>
    <row r="42869">
      <c r="A42869" s="61"/>
      <c r="B42869" s="61"/>
      <c r="C42869" s="61"/>
      <c r="D42869" s="57"/>
      <c r="E42869" s="62"/>
    </row>
    <row r="42870">
      <c r="A42870" s="61"/>
      <c r="B42870" s="61"/>
      <c r="C42870" s="61"/>
      <c r="D42870" s="57"/>
      <c r="E42870" s="62"/>
    </row>
    <row r="42871">
      <c r="A42871" s="61"/>
      <c r="B42871" s="61"/>
      <c r="C42871" s="61"/>
      <c r="D42871" s="57"/>
      <c r="E42871" s="62"/>
    </row>
    <row r="42872">
      <c r="A42872" s="61"/>
      <c r="B42872" s="61"/>
      <c r="C42872" s="61"/>
      <c r="D42872" s="57"/>
      <c r="E42872" s="62"/>
    </row>
    <row r="42873">
      <c r="A42873" s="61"/>
      <c r="B42873" s="61"/>
      <c r="C42873" s="61"/>
      <c r="D42873" s="57"/>
      <c r="E42873" s="62"/>
    </row>
    <row r="42874">
      <c r="A42874" s="61"/>
      <c r="B42874" s="61"/>
      <c r="C42874" s="61"/>
      <c r="D42874" s="57"/>
      <c r="E42874" s="62"/>
    </row>
    <row r="42875">
      <c r="A42875" s="61"/>
      <c r="B42875" s="61"/>
      <c r="C42875" s="61"/>
      <c r="D42875" s="57"/>
      <c r="E42875" s="62"/>
    </row>
    <row r="42876">
      <c r="A42876" s="61"/>
      <c r="B42876" s="61"/>
      <c r="C42876" s="61"/>
      <c r="D42876" s="57"/>
      <c r="E42876" s="62"/>
    </row>
    <row r="42877">
      <c r="A42877" s="61"/>
      <c r="B42877" s="61"/>
      <c r="C42877" s="61"/>
      <c r="D42877" s="57"/>
      <c r="E42877" s="62"/>
    </row>
    <row r="42878">
      <c r="A42878" s="61"/>
      <c r="B42878" s="61"/>
      <c r="C42878" s="61"/>
      <c r="D42878" s="57"/>
      <c r="E42878" s="62"/>
    </row>
    <row r="42879">
      <c r="A42879" s="61"/>
      <c r="B42879" s="61"/>
      <c r="C42879" s="61"/>
      <c r="D42879" s="57"/>
      <c r="E42879" s="62"/>
    </row>
    <row r="42880">
      <c r="A42880" s="61"/>
      <c r="B42880" s="61"/>
      <c r="C42880" s="61"/>
      <c r="D42880" s="57"/>
      <c r="E42880" s="62"/>
    </row>
    <row r="42881">
      <c r="A42881" s="61"/>
      <c r="B42881" s="61"/>
      <c r="C42881" s="61"/>
      <c r="D42881" s="57"/>
      <c r="E42881" s="62"/>
    </row>
    <row r="42882">
      <c r="A42882" s="61"/>
      <c r="B42882" s="61"/>
      <c r="C42882" s="61"/>
      <c r="D42882" s="57"/>
      <c r="E42882" s="62"/>
    </row>
    <row r="42883">
      <c r="A42883" s="61"/>
      <c r="B42883" s="61"/>
      <c r="C42883" s="61"/>
      <c r="D42883" s="57"/>
      <c r="E42883" s="62"/>
    </row>
    <row r="42884">
      <c r="A42884" s="61"/>
      <c r="B42884" s="61"/>
      <c r="C42884" s="61"/>
      <c r="D42884" s="57"/>
      <c r="E42884" s="62"/>
    </row>
    <row r="42885">
      <c r="A42885" s="61"/>
      <c r="B42885" s="61"/>
      <c r="C42885" s="61"/>
      <c r="D42885" s="57"/>
      <c r="E42885" s="62"/>
    </row>
    <row r="42886">
      <c r="A42886" s="61"/>
      <c r="B42886" s="61"/>
      <c r="C42886" s="61"/>
      <c r="D42886" s="57"/>
      <c r="E42886" s="62"/>
    </row>
    <row r="42887">
      <c r="A42887" s="61"/>
      <c r="B42887" s="61"/>
      <c r="C42887" s="61"/>
      <c r="D42887" s="57"/>
      <c r="E42887" s="62"/>
    </row>
    <row r="42888">
      <c r="A42888" s="61"/>
      <c r="B42888" s="61"/>
      <c r="C42888" s="61"/>
      <c r="D42888" s="57"/>
      <c r="E42888" s="62"/>
    </row>
    <row r="42889">
      <c r="A42889" s="61"/>
      <c r="B42889" s="61"/>
      <c r="C42889" s="61"/>
      <c r="D42889" s="57"/>
      <c r="E42889" s="62"/>
    </row>
    <row r="42890">
      <c r="A42890" s="61"/>
      <c r="B42890" s="61"/>
      <c r="C42890" s="61"/>
      <c r="D42890" s="57"/>
      <c r="E42890" s="62"/>
    </row>
    <row r="42891">
      <c r="A42891" s="61"/>
      <c r="B42891" s="61"/>
      <c r="C42891" s="61"/>
      <c r="D42891" s="57"/>
      <c r="E42891" s="62"/>
    </row>
    <row r="42892">
      <c r="A42892" s="61"/>
      <c r="B42892" s="61"/>
      <c r="C42892" s="61"/>
      <c r="D42892" s="57"/>
      <c r="E42892" s="62"/>
    </row>
    <row r="42893">
      <c r="A42893" s="61"/>
      <c r="B42893" s="61"/>
      <c r="C42893" s="61"/>
      <c r="D42893" s="57"/>
      <c r="E42893" s="62"/>
    </row>
    <row r="42894">
      <c r="A42894" s="61"/>
      <c r="B42894" s="61"/>
      <c r="C42894" s="61"/>
      <c r="D42894" s="57"/>
      <c r="E42894" s="62"/>
    </row>
    <row r="42895">
      <c r="A42895" s="61"/>
      <c r="B42895" s="61"/>
      <c r="C42895" s="61"/>
      <c r="D42895" s="57"/>
      <c r="E42895" s="62"/>
    </row>
    <row r="42896">
      <c r="A42896" s="61"/>
      <c r="B42896" s="61"/>
      <c r="C42896" s="61"/>
      <c r="D42896" s="57"/>
      <c r="E42896" s="62"/>
    </row>
    <row r="42897">
      <c r="A42897" s="61"/>
      <c r="B42897" s="61"/>
      <c r="C42897" s="61"/>
      <c r="D42897" s="57"/>
      <c r="E42897" s="62"/>
    </row>
    <row r="42898">
      <c r="A42898" s="61"/>
      <c r="B42898" s="61"/>
      <c r="C42898" s="61"/>
      <c r="D42898" s="57"/>
      <c r="E42898" s="62"/>
    </row>
    <row r="42899">
      <c r="A42899" s="61"/>
      <c r="B42899" s="61"/>
      <c r="C42899" s="61"/>
      <c r="D42899" s="57"/>
      <c r="E42899" s="62"/>
    </row>
    <row r="42900">
      <c r="A42900" s="61"/>
      <c r="B42900" s="61"/>
      <c r="C42900" s="61"/>
      <c r="D42900" s="57"/>
      <c r="E42900" s="62"/>
    </row>
    <row r="42901">
      <c r="A42901" s="61"/>
      <c r="B42901" s="61"/>
      <c r="C42901" s="61"/>
      <c r="D42901" s="57"/>
      <c r="E42901" s="62"/>
    </row>
    <row r="42902">
      <c r="A42902" s="61"/>
      <c r="B42902" s="61"/>
      <c r="C42902" s="61"/>
      <c r="D42902" s="57"/>
      <c r="E42902" s="62"/>
    </row>
    <row r="42903">
      <c r="A42903" s="61"/>
      <c r="B42903" s="61"/>
      <c r="C42903" s="61"/>
      <c r="D42903" s="57"/>
      <c r="E42903" s="62"/>
    </row>
    <row r="42904">
      <c r="A42904" s="61"/>
      <c r="B42904" s="61"/>
      <c r="C42904" s="61"/>
      <c r="D42904" s="57"/>
      <c r="E42904" s="62"/>
    </row>
    <row r="42905">
      <c r="A42905" s="61"/>
      <c r="B42905" s="61"/>
      <c r="C42905" s="61"/>
      <c r="D42905" s="57"/>
      <c r="E42905" s="62"/>
    </row>
    <row r="42906">
      <c r="A42906" s="61"/>
      <c r="B42906" s="61"/>
      <c r="C42906" s="61"/>
      <c r="D42906" s="57"/>
      <c r="E42906" s="62"/>
    </row>
    <row r="42907">
      <c r="A42907" s="61"/>
      <c r="B42907" s="61"/>
      <c r="C42907" s="61"/>
      <c r="D42907" s="57"/>
      <c r="E42907" s="62"/>
    </row>
    <row r="42908">
      <c r="A42908" s="61"/>
      <c r="B42908" s="61"/>
      <c r="C42908" s="61"/>
      <c r="D42908" s="57"/>
      <c r="E42908" s="62"/>
    </row>
    <row r="42909">
      <c r="A42909" s="61"/>
      <c r="B42909" s="61"/>
      <c r="C42909" s="61"/>
      <c r="D42909" s="57"/>
      <c r="E42909" s="62"/>
    </row>
    <row r="42910">
      <c r="A42910" s="61"/>
      <c r="B42910" s="61"/>
      <c r="C42910" s="61"/>
      <c r="D42910" s="57"/>
      <c r="E42910" s="62"/>
    </row>
    <row r="42911">
      <c r="A42911" s="61"/>
      <c r="B42911" s="61"/>
      <c r="C42911" s="61"/>
      <c r="D42911" s="57"/>
      <c r="E42911" s="62"/>
    </row>
    <row r="42912">
      <c r="A42912" s="61"/>
      <c r="B42912" s="61"/>
      <c r="C42912" s="61"/>
      <c r="D42912" s="57"/>
      <c r="E42912" s="62"/>
    </row>
    <row r="42913">
      <c r="A42913" s="61"/>
      <c r="B42913" s="61"/>
      <c r="C42913" s="61"/>
      <c r="D42913" s="57"/>
      <c r="E42913" s="62"/>
    </row>
    <row r="42914">
      <c r="A42914" s="61"/>
      <c r="B42914" s="61"/>
      <c r="C42914" s="61"/>
      <c r="D42914" s="57"/>
      <c r="E42914" s="62"/>
    </row>
    <row r="42915">
      <c r="A42915" s="61"/>
      <c r="B42915" s="61"/>
      <c r="C42915" s="61"/>
      <c r="D42915" s="57"/>
      <c r="E42915" s="62"/>
    </row>
    <row r="42916">
      <c r="A42916" s="61"/>
      <c r="B42916" s="61"/>
      <c r="C42916" s="61"/>
      <c r="D42916" s="57"/>
      <c r="E42916" s="62"/>
    </row>
    <row r="42917">
      <c r="A42917" s="61"/>
      <c r="B42917" s="61"/>
      <c r="C42917" s="61"/>
      <c r="D42917" s="57"/>
      <c r="E42917" s="62"/>
    </row>
    <row r="42918">
      <c r="A42918" s="61"/>
      <c r="B42918" s="61"/>
      <c r="C42918" s="61"/>
      <c r="D42918" s="57"/>
      <c r="E42918" s="62"/>
    </row>
    <row r="42919">
      <c r="A42919" s="61"/>
      <c r="B42919" s="61"/>
      <c r="C42919" s="61"/>
      <c r="D42919" s="57"/>
      <c r="E42919" s="62"/>
    </row>
    <row r="42920">
      <c r="A42920" s="61"/>
      <c r="B42920" s="61"/>
      <c r="C42920" s="61"/>
      <c r="D42920" s="57"/>
      <c r="E42920" s="62"/>
    </row>
    <row r="42921">
      <c r="A42921" s="61"/>
      <c r="B42921" s="61"/>
      <c r="C42921" s="61"/>
      <c r="D42921" s="57"/>
      <c r="E42921" s="62"/>
    </row>
    <row r="42922">
      <c r="A42922" s="61"/>
      <c r="B42922" s="61"/>
      <c r="C42922" s="61"/>
      <c r="D42922" s="57"/>
      <c r="E42922" s="62"/>
    </row>
    <row r="42923">
      <c r="A42923" s="61"/>
      <c r="B42923" s="61"/>
      <c r="C42923" s="61"/>
      <c r="D42923" s="57"/>
      <c r="E42923" s="62"/>
    </row>
    <row r="42924">
      <c r="A42924" s="61"/>
      <c r="B42924" s="61"/>
      <c r="C42924" s="61"/>
      <c r="D42924" s="57"/>
      <c r="E42924" s="62"/>
    </row>
    <row r="42925">
      <c r="A42925" s="61"/>
      <c r="B42925" s="61"/>
      <c r="C42925" s="61"/>
      <c r="D42925" s="57"/>
      <c r="E42925" s="62"/>
    </row>
    <row r="42926">
      <c r="A42926" s="61"/>
      <c r="B42926" s="61"/>
      <c r="C42926" s="61"/>
      <c r="D42926" s="57"/>
      <c r="E42926" s="62"/>
    </row>
    <row r="42927">
      <c r="A42927" s="61"/>
      <c r="B42927" s="61"/>
      <c r="C42927" s="61"/>
      <c r="D42927" s="57"/>
      <c r="E42927" s="62"/>
    </row>
    <row r="42928">
      <c r="A42928" s="61"/>
      <c r="B42928" s="61"/>
      <c r="C42928" s="61"/>
      <c r="D42928" s="57"/>
      <c r="E42928" s="62"/>
    </row>
    <row r="42929">
      <c r="A42929" s="61"/>
      <c r="B42929" s="61"/>
      <c r="C42929" s="61"/>
      <c r="D42929" s="57"/>
      <c r="E42929" s="62"/>
    </row>
    <row r="42930">
      <c r="A42930" s="61"/>
      <c r="B42930" s="61"/>
      <c r="C42930" s="61"/>
      <c r="D42930" s="57"/>
      <c r="E42930" s="62"/>
    </row>
    <row r="42931">
      <c r="A42931" s="61"/>
      <c r="B42931" s="61"/>
      <c r="C42931" s="61"/>
      <c r="D42931" s="57"/>
      <c r="E42931" s="62"/>
    </row>
    <row r="42932">
      <c r="A42932" s="61"/>
      <c r="B42932" s="61"/>
      <c r="C42932" s="61"/>
      <c r="D42932" s="57"/>
      <c r="E42932" s="62"/>
    </row>
    <row r="42933">
      <c r="A42933" s="61"/>
      <c r="B42933" s="61"/>
      <c r="C42933" s="61"/>
      <c r="D42933" s="57"/>
      <c r="E42933" s="62"/>
    </row>
    <row r="42934">
      <c r="A42934" s="61"/>
      <c r="B42934" s="61"/>
      <c r="C42934" s="61"/>
      <c r="D42934" s="57"/>
      <c r="E42934" s="62"/>
    </row>
    <row r="42935">
      <c r="A42935" s="61"/>
      <c r="B42935" s="61"/>
      <c r="C42935" s="61"/>
      <c r="D42935" s="57"/>
      <c r="E42935" s="62"/>
    </row>
    <row r="42936">
      <c r="A42936" s="61"/>
      <c r="B42936" s="61"/>
      <c r="C42936" s="61"/>
      <c r="D42936" s="57"/>
      <c r="E42936" s="62"/>
    </row>
    <row r="42937">
      <c r="A42937" s="61"/>
      <c r="B42937" s="61"/>
      <c r="C42937" s="61"/>
      <c r="D42937" s="57"/>
      <c r="E42937" s="62"/>
    </row>
    <row r="42938">
      <c r="A42938" s="61"/>
      <c r="B42938" s="61"/>
      <c r="C42938" s="61"/>
      <c r="D42938" s="57"/>
      <c r="E42938" s="62"/>
    </row>
    <row r="42939">
      <c r="A42939" s="61"/>
      <c r="B42939" s="61"/>
      <c r="C42939" s="61"/>
      <c r="D42939" s="57"/>
      <c r="E42939" s="62"/>
    </row>
    <row r="42940">
      <c r="A42940" s="61"/>
      <c r="B42940" s="61"/>
      <c r="C42940" s="61"/>
      <c r="D42940" s="57"/>
      <c r="E42940" s="62"/>
    </row>
    <row r="42941">
      <c r="A42941" s="61"/>
      <c r="B42941" s="61"/>
      <c r="C42941" s="61"/>
      <c r="D42941" s="57"/>
      <c r="E42941" s="62"/>
    </row>
    <row r="42942">
      <c r="A42942" s="61"/>
      <c r="B42942" s="61"/>
      <c r="C42942" s="61"/>
      <c r="D42942" s="57"/>
      <c r="E42942" s="62"/>
    </row>
    <row r="42943">
      <c r="A42943" s="61"/>
      <c r="B42943" s="61"/>
      <c r="C42943" s="61"/>
      <c r="D42943" s="57"/>
      <c r="E42943" s="62"/>
    </row>
    <row r="42944">
      <c r="A42944" s="61"/>
      <c r="B42944" s="61"/>
      <c r="C42944" s="61"/>
      <c r="D42944" s="57"/>
      <c r="E42944" s="62"/>
    </row>
    <row r="42945">
      <c r="A42945" s="61"/>
      <c r="B42945" s="61"/>
      <c r="C42945" s="61"/>
      <c r="D42945" s="57"/>
      <c r="E42945" s="62"/>
    </row>
    <row r="42946">
      <c r="A42946" s="61"/>
      <c r="B42946" s="61"/>
      <c r="C42946" s="61"/>
      <c r="D42946" s="57"/>
      <c r="E42946" s="62"/>
    </row>
    <row r="42947">
      <c r="A42947" s="61"/>
      <c r="B42947" s="61"/>
      <c r="C42947" s="61"/>
      <c r="D42947" s="57"/>
      <c r="E42947" s="62"/>
    </row>
    <row r="42948">
      <c r="A42948" s="61"/>
      <c r="B42948" s="61"/>
      <c r="C42948" s="61"/>
      <c r="D42948" s="57"/>
      <c r="E42948" s="62"/>
    </row>
    <row r="42949">
      <c r="A42949" s="61"/>
      <c r="B42949" s="61"/>
      <c r="C42949" s="61"/>
      <c r="D42949" s="57"/>
      <c r="E42949" s="62"/>
    </row>
    <row r="42950">
      <c r="A42950" s="61"/>
      <c r="B42950" s="61"/>
      <c r="C42950" s="61"/>
      <c r="D42950" s="57"/>
      <c r="E42950" s="62"/>
    </row>
    <row r="42951">
      <c r="A42951" s="61"/>
      <c r="B42951" s="61"/>
      <c r="C42951" s="61"/>
      <c r="D42951" s="57"/>
      <c r="E42951" s="62"/>
    </row>
    <row r="42952">
      <c r="A42952" s="61"/>
      <c r="B42952" s="61"/>
      <c r="C42952" s="61"/>
      <c r="D42952" s="57"/>
      <c r="E42952" s="62"/>
    </row>
    <row r="42953">
      <c r="A42953" s="61"/>
      <c r="B42953" s="61"/>
      <c r="C42953" s="61"/>
      <c r="D42953" s="57"/>
      <c r="E42953" s="62"/>
    </row>
    <row r="42954">
      <c r="A42954" s="61"/>
      <c r="B42954" s="61"/>
      <c r="C42954" s="61"/>
      <c r="D42954" s="57"/>
      <c r="E42954" s="62"/>
    </row>
    <row r="42955">
      <c r="A42955" s="61"/>
      <c r="B42955" s="61"/>
      <c r="C42955" s="61"/>
      <c r="D42955" s="57"/>
      <c r="E42955" s="62"/>
    </row>
    <row r="42956">
      <c r="A42956" s="61"/>
      <c r="B42956" s="61"/>
      <c r="C42956" s="61"/>
      <c r="D42956" s="57"/>
      <c r="E42956" s="62"/>
    </row>
    <row r="42957">
      <c r="A42957" s="61"/>
      <c r="B42957" s="61"/>
      <c r="C42957" s="61"/>
      <c r="D42957" s="57"/>
      <c r="E42957" s="62"/>
    </row>
    <row r="42958">
      <c r="A42958" s="61"/>
      <c r="B42958" s="61"/>
      <c r="C42958" s="61"/>
      <c r="D42958" s="57"/>
      <c r="E42958" s="62"/>
    </row>
    <row r="42959">
      <c r="A42959" s="61"/>
      <c r="B42959" s="61"/>
      <c r="C42959" s="61"/>
      <c r="D42959" s="57"/>
      <c r="E42959" s="62"/>
    </row>
    <row r="42960">
      <c r="A42960" s="61"/>
      <c r="B42960" s="61"/>
      <c r="C42960" s="61"/>
      <c r="D42960" s="57"/>
      <c r="E42960" s="62"/>
    </row>
    <row r="42961">
      <c r="A42961" s="61"/>
      <c r="B42961" s="61"/>
      <c r="C42961" s="61"/>
      <c r="D42961" s="57"/>
      <c r="E42961" s="62"/>
    </row>
    <row r="42962">
      <c r="A42962" s="61"/>
      <c r="B42962" s="61"/>
      <c r="C42962" s="61"/>
      <c r="D42962" s="57"/>
      <c r="E42962" s="62"/>
    </row>
    <row r="42963">
      <c r="A42963" s="61"/>
      <c r="B42963" s="61"/>
      <c r="C42963" s="61"/>
      <c r="D42963" s="57"/>
      <c r="E42963" s="62"/>
    </row>
    <row r="42964">
      <c r="A42964" s="61"/>
      <c r="B42964" s="61"/>
      <c r="C42964" s="61"/>
      <c r="D42964" s="57"/>
      <c r="E42964" s="62"/>
    </row>
    <row r="42965">
      <c r="A42965" s="61"/>
      <c r="B42965" s="61"/>
      <c r="C42965" s="61"/>
      <c r="D42965" s="57"/>
      <c r="E42965" s="62"/>
    </row>
    <row r="42966">
      <c r="A42966" s="61"/>
      <c r="B42966" s="61"/>
      <c r="C42966" s="61"/>
      <c r="D42966" s="57"/>
      <c r="E42966" s="62"/>
    </row>
    <row r="42967">
      <c r="A42967" s="61"/>
      <c r="B42967" s="61"/>
      <c r="C42967" s="61"/>
      <c r="D42967" s="57"/>
      <c r="E42967" s="62"/>
    </row>
    <row r="42968">
      <c r="A42968" s="61"/>
      <c r="B42968" s="61"/>
      <c r="C42968" s="61"/>
      <c r="D42968" s="57"/>
      <c r="E42968" s="62"/>
    </row>
    <row r="42969">
      <c r="A42969" s="61"/>
      <c r="B42969" s="61"/>
      <c r="C42969" s="61"/>
      <c r="D42969" s="57"/>
      <c r="E42969" s="62"/>
    </row>
    <row r="42970">
      <c r="A42970" s="61"/>
      <c r="B42970" s="61"/>
      <c r="C42970" s="61"/>
      <c r="D42970" s="57"/>
      <c r="E42970" s="62"/>
    </row>
    <row r="42971">
      <c r="A42971" s="61"/>
      <c r="B42971" s="61"/>
      <c r="C42971" s="61"/>
      <c r="D42971" s="57"/>
      <c r="E42971" s="62"/>
    </row>
    <row r="42972">
      <c r="A42972" s="61"/>
      <c r="B42972" s="61"/>
      <c r="C42972" s="61"/>
      <c r="D42972" s="57"/>
      <c r="E42972" s="62"/>
    </row>
    <row r="42973">
      <c r="A42973" s="61"/>
      <c r="B42973" s="61"/>
      <c r="C42973" s="61"/>
      <c r="D42973" s="57"/>
      <c r="E42973" s="62"/>
    </row>
    <row r="42974">
      <c r="A42974" s="61"/>
      <c r="B42974" s="61"/>
      <c r="C42974" s="61"/>
      <c r="D42974" s="57"/>
      <c r="E42974" s="62"/>
    </row>
    <row r="42975">
      <c r="A42975" s="61"/>
      <c r="B42975" s="61"/>
      <c r="C42975" s="61"/>
      <c r="D42975" s="57"/>
      <c r="E42975" s="62"/>
    </row>
    <row r="42976">
      <c r="A42976" s="61"/>
      <c r="B42976" s="61"/>
      <c r="C42976" s="61"/>
      <c r="D42976" s="57"/>
      <c r="E42976" s="62"/>
    </row>
    <row r="42977">
      <c r="A42977" s="61"/>
      <c r="B42977" s="61"/>
      <c r="C42977" s="61"/>
      <c r="D42977" s="57"/>
      <c r="E42977" s="62"/>
    </row>
    <row r="42978">
      <c r="A42978" s="61"/>
      <c r="B42978" s="61"/>
      <c r="C42978" s="61"/>
      <c r="D42978" s="57"/>
      <c r="E42978" s="62"/>
    </row>
    <row r="42979">
      <c r="A42979" s="61"/>
      <c r="B42979" s="61"/>
      <c r="C42979" s="61"/>
      <c r="D42979" s="57"/>
      <c r="E42979" s="62"/>
    </row>
    <row r="42980">
      <c r="A42980" s="61"/>
      <c r="B42980" s="61"/>
      <c r="C42980" s="61"/>
      <c r="D42980" s="57"/>
      <c r="E42980" s="62"/>
    </row>
    <row r="42981">
      <c r="A42981" s="61"/>
      <c r="B42981" s="61"/>
      <c r="C42981" s="61"/>
      <c r="D42981" s="57"/>
      <c r="E42981" s="62"/>
    </row>
    <row r="42982">
      <c r="A42982" s="61"/>
      <c r="B42982" s="61"/>
      <c r="C42982" s="61"/>
      <c r="D42982" s="57"/>
      <c r="E42982" s="62"/>
    </row>
    <row r="42983">
      <c r="A42983" s="61"/>
      <c r="B42983" s="61"/>
      <c r="C42983" s="61"/>
      <c r="D42983" s="57"/>
      <c r="E42983" s="62"/>
    </row>
    <row r="42984">
      <c r="A42984" s="61"/>
      <c r="B42984" s="61"/>
      <c r="C42984" s="61"/>
      <c r="D42984" s="57"/>
      <c r="E42984" s="62"/>
    </row>
    <row r="42985">
      <c r="A42985" s="61"/>
      <c r="B42985" s="61"/>
      <c r="C42985" s="61"/>
      <c r="D42985" s="57"/>
      <c r="E42985" s="62"/>
    </row>
    <row r="42986">
      <c r="A42986" s="61"/>
      <c r="B42986" s="61"/>
      <c r="C42986" s="61"/>
      <c r="D42986" s="57"/>
      <c r="E42986" s="62"/>
    </row>
    <row r="42987">
      <c r="A42987" s="61"/>
      <c r="B42987" s="61"/>
      <c r="C42987" s="61"/>
      <c r="D42987" s="57"/>
      <c r="E42987" s="62"/>
    </row>
    <row r="42988">
      <c r="A42988" s="61"/>
      <c r="B42988" s="61"/>
      <c r="C42988" s="61"/>
      <c r="D42988" s="57"/>
      <c r="E42988" s="62"/>
    </row>
    <row r="42989">
      <c r="A42989" s="61"/>
      <c r="B42989" s="61"/>
      <c r="C42989" s="61"/>
      <c r="D42989" s="57"/>
      <c r="E42989" s="62"/>
    </row>
    <row r="42990">
      <c r="A42990" s="61"/>
      <c r="B42990" s="61"/>
      <c r="C42990" s="61"/>
      <c r="D42990" s="57"/>
      <c r="E42990" s="62"/>
    </row>
    <row r="42991">
      <c r="A42991" s="61"/>
      <c r="B42991" s="61"/>
      <c r="C42991" s="61"/>
      <c r="D42991" s="57"/>
      <c r="E42991" s="62"/>
    </row>
    <row r="42992">
      <c r="A42992" s="61"/>
      <c r="B42992" s="61"/>
      <c r="C42992" s="61"/>
      <c r="D42992" s="57"/>
      <c r="E42992" s="62"/>
    </row>
    <row r="42993">
      <c r="A42993" s="61"/>
      <c r="B42993" s="61"/>
      <c r="C42993" s="61"/>
      <c r="D42993" s="57"/>
      <c r="E42993" s="62"/>
    </row>
    <row r="42994">
      <c r="A42994" s="61"/>
      <c r="B42994" s="61"/>
      <c r="C42994" s="61"/>
      <c r="D42994" s="57"/>
      <c r="E42994" s="62"/>
    </row>
    <row r="42995">
      <c r="A42995" s="61"/>
      <c r="B42995" s="61"/>
      <c r="C42995" s="61"/>
      <c r="D42995" s="57"/>
      <c r="E42995" s="62"/>
    </row>
    <row r="42996">
      <c r="A42996" s="61"/>
      <c r="B42996" s="61"/>
      <c r="C42996" s="61"/>
      <c r="D42996" s="57"/>
      <c r="E42996" s="62"/>
    </row>
    <row r="42997">
      <c r="A42997" s="61"/>
      <c r="B42997" s="61"/>
      <c r="C42997" s="61"/>
      <c r="D42997" s="57"/>
      <c r="E42997" s="62"/>
    </row>
    <row r="42998">
      <c r="A42998" s="61"/>
      <c r="B42998" s="61"/>
      <c r="C42998" s="61"/>
      <c r="D42998" s="57"/>
      <c r="E42998" s="62"/>
    </row>
    <row r="42999">
      <c r="A42999" s="61"/>
      <c r="B42999" s="61"/>
      <c r="C42999" s="61"/>
      <c r="D42999" s="57"/>
      <c r="E42999" s="62"/>
    </row>
    <row r="43000">
      <c r="A43000" s="61"/>
      <c r="B43000" s="61"/>
      <c r="C43000" s="61"/>
      <c r="D43000" s="57"/>
      <c r="E43000" s="62"/>
    </row>
    <row r="43001">
      <c r="A43001" s="61"/>
      <c r="B43001" s="61"/>
      <c r="C43001" s="61"/>
      <c r="D43001" s="57"/>
      <c r="E43001" s="62"/>
    </row>
    <row r="43002">
      <c r="A43002" s="61"/>
      <c r="B43002" s="61"/>
      <c r="C43002" s="61"/>
      <c r="D43002" s="57"/>
      <c r="E43002" s="62"/>
    </row>
    <row r="43003">
      <c r="A43003" s="61"/>
      <c r="B43003" s="61"/>
      <c r="C43003" s="61"/>
      <c r="D43003" s="57"/>
      <c r="E43003" s="62"/>
    </row>
    <row r="43004">
      <c r="A43004" s="61"/>
      <c r="B43004" s="61"/>
      <c r="C43004" s="61"/>
      <c r="D43004" s="57"/>
      <c r="E43004" s="62"/>
    </row>
    <row r="43005">
      <c r="A43005" s="61"/>
      <c r="B43005" s="61"/>
      <c r="C43005" s="61"/>
      <c r="D43005" s="57"/>
      <c r="E43005" s="62"/>
    </row>
    <row r="43006">
      <c r="A43006" s="61"/>
      <c r="B43006" s="61"/>
      <c r="C43006" s="61"/>
      <c r="D43006" s="57"/>
      <c r="E43006" s="62"/>
    </row>
    <row r="43007">
      <c r="A43007" s="61"/>
      <c r="B43007" s="61"/>
      <c r="C43007" s="61"/>
      <c r="D43007" s="57"/>
      <c r="E43007" s="62"/>
    </row>
    <row r="43008">
      <c r="A43008" s="61"/>
      <c r="B43008" s="61"/>
      <c r="C43008" s="61"/>
      <c r="D43008" s="57"/>
      <c r="E43008" s="62"/>
    </row>
    <row r="43009">
      <c r="A43009" s="61"/>
      <c r="B43009" s="61"/>
      <c r="C43009" s="61"/>
      <c r="D43009" s="57"/>
      <c r="E43009" s="62"/>
    </row>
    <row r="43010">
      <c r="A43010" s="61"/>
      <c r="B43010" s="61"/>
      <c r="C43010" s="61"/>
      <c r="D43010" s="57"/>
      <c r="E43010" s="62"/>
    </row>
    <row r="43011">
      <c r="A43011" s="61"/>
      <c r="B43011" s="61"/>
      <c r="C43011" s="61"/>
      <c r="D43011" s="57"/>
      <c r="E43011" s="62"/>
    </row>
    <row r="43012">
      <c r="A43012" s="61"/>
      <c r="B43012" s="61"/>
      <c r="C43012" s="61"/>
      <c r="D43012" s="57"/>
      <c r="E43012" s="62"/>
    </row>
    <row r="43013">
      <c r="A43013" s="61"/>
      <c r="B43013" s="61"/>
      <c r="C43013" s="61"/>
      <c r="D43013" s="57"/>
      <c r="E43013" s="62"/>
    </row>
    <row r="43014">
      <c r="A43014" s="61"/>
      <c r="B43014" s="61"/>
      <c r="C43014" s="61"/>
      <c r="D43014" s="57"/>
      <c r="E43014" s="62"/>
    </row>
    <row r="43015">
      <c r="A43015" s="61"/>
      <c r="B43015" s="61"/>
      <c r="C43015" s="61"/>
      <c r="D43015" s="57"/>
      <c r="E43015" s="62"/>
    </row>
    <row r="43016">
      <c r="A43016" s="61"/>
      <c r="B43016" s="61"/>
      <c r="C43016" s="61"/>
      <c r="D43016" s="57"/>
      <c r="E43016" s="62"/>
    </row>
    <row r="43017">
      <c r="A43017" s="61"/>
      <c r="B43017" s="61"/>
      <c r="C43017" s="61"/>
      <c r="D43017" s="57"/>
      <c r="E43017" s="62"/>
    </row>
    <row r="43018">
      <c r="A43018" s="61"/>
      <c r="B43018" s="61"/>
      <c r="C43018" s="61"/>
      <c r="D43018" s="57"/>
      <c r="E43018" s="62"/>
    </row>
    <row r="43019">
      <c r="A43019" s="61"/>
      <c r="B43019" s="61"/>
      <c r="C43019" s="61"/>
      <c r="D43019" s="57"/>
      <c r="E43019" s="62"/>
    </row>
    <row r="43020">
      <c r="A43020" s="61"/>
      <c r="B43020" s="61"/>
      <c r="C43020" s="61"/>
      <c r="D43020" s="57"/>
      <c r="E43020" s="62"/>
    </row>
    <row r="43021">
      <c r="A43021" s="61"/>
      <c r="B43021" s="61"/>
      <c r="C43021" s="61"/>
      <c r="D43021" s="57"/>
      <c r="E43021" s="62"/>
    </row>
    <row r="43022">
      <c r="A43022" s="61"/>
      <c r="B43022" s="61"/>
      <c r="C43022" s="61"/>
      <c r="D43022" s="57"/>
      <c r="E43022" s="62"/>
    </row>
    <row r="43023">
      <c r="A43023" s="61"/>
      <c r="B43023" s="61"/>
      <c r="C43023" s="61"/>
      <c r="D43023" s="57"/>
      <c r="E43023" s="62"/>
    </row>
    <row r="43024">
      <c r="A43024" s="61"/>
      <c r="B43024" s="61"/>
      <c r="C43024" s="61"/>
      <c r="D43024" s="57"/>
      <c r="E43024" s="62"/>
    </row>
    <row r="43025">
      <c r="A43025" s="61"/>
      <c r="B43025" s="61"/>
      <c r="C43025" s="61"/>
      <c r="D43025" s="57"/>
      <c r="E43025" s="62"/>
    </row>
    <row r="43026">
      <c r="A43026" s="61"/>
      <c r="B43026" s="61"/>
      <c r="C43026" s="61"/>
      <c r="D43026" s="57"/>
      <c r="E43026" s="62"/>
    </row>
    <row r="43027">
      <c r="A43027" s="61"/>
      <c r="B43027" s="61"/>
      <c r="C43027" s="61"/>
      <c r="D43027" s="57"/>
      <c r="E43027" s="62"/>
    </row>
    <row r="43028">
      <c r="A43028" s="61"/>
      <c r="B43028" s="61"/>
      <c r="C43028" s="61"/>
      <c r="D43028" s="57"/>
      <c r="E43028" s="62"/>
    </row>
    <row r="43029">
      <c r="A43029" s="61"/>
      <c r="B43029" s="61"/>
      <c r="C43029" s="61"/>
      <c r="D43029" s="57"/>
      <c r="E43029" s="62"/>
    </row>
    <row r="43030">
      <c r="A43030" s="61"/>
      <c r="B43030" s="61"/>
      <c r="C43030" s="61"/>
      <c r="D43030" s="57"/>
      <c r="E43030" s="62"/>
    </row>
    <row r="43031">
      <c r="A43031" s="61"/>
      <c r="B43031" s="61"/>
      <c r="C43031" s="61"/>
      <c r="D43031" s="57"/>
      <c r="E43031" s="62"/>
    </row>
    <row r="43032">
      <c r="A43032" s="61"/>
      <c r="B43032" s="61"/>
      <c r="C43032" s="61"/>
      <c r="D43032" s="57"/>
      <c r="E43032" s="62"/>
    </row>
    <row r="43033">
      <c r="A43033" s="61"/>
      <c r="B43033" s="61"/>
      <c r="C43033" s="61"/>
      <c r="D43033" s="57"/>
      <c r="E43033" s="62"/>
    </row>
    <row r="43034">
      <c r="A43034" s="61"/>
      <c r="B43034" s="61"/>
      <c r="C43034" s="61"/>
      <c r="D43034" s="57"/>
      <c r="E43034" s="62"/>
    </row>
    <row r="43035">
      <c r="A43035" s="61"/>
      <c r="B43035" s="61"/>
      <c r="C43035" s="61"/>
      <c r="D43035" s="57"/>
      <c r="E43035" s="62"/>
    </row>
    <row r="43036">
      <c r="A43036" s="61"/>
      <c r="B43036" s="61"/>
      <c r="C43036" s="61"/>
      <c r="D43036" s="57"/>
      <c r="E43036" s="62"/>
    </row>
    <row r="43037">
      <c r="A43037" s="61"/>
      <c r="B43037" s="61"/>
      <c r="C43037" s="61"/>
      <c r="D43037" s="57"/>
      <c r="E43037" s="62"/>
    </row>
    <row r="43038">
      <c r="A43038" s="61"/>
      <c r="B43038" s="61"/>
      <c r="C43038" s="61"/>
      <c r="D43038" s="57"/>
      <c r="E43038" s="62"/>
    </row>
    <row r="43039">
      <c r="A43039" s="61"/>
      <c r="B43039" s="61"/>
      <c r="C43039" s="61"/>
      <c r="D43039" s="57"/>
      <c r="E43039" s="62"/>
    </row>
    <row r="43040">
      <c r="A43040" s="61"/>
      <c r="B43040" s="61"/>
      <c r="C43040" s="61"/>
      <c r="D43040" s="57"/>
      <c r="E43040" s="62"/>
    </row>
    <row r="43041">
      <c r="A43041" s="61"/>
      <c r="B43041" s="61"/>
      <c r="C43041" s="61"/>
      <c r="D43041" s="57"/>
      <c r="E43041" s="62"/>
    </row>
    <row r="43042">
      <c r="A43042" s="61"/>
      <c r="B43042" s="61"/>
      <c r="C43042" s="61"/>
      <c r="D43042" s="57"/>
      <c r="E43042" s="62"/>
    </row>
    <row r="43043">
      <c r="A43043" s="61"/>
      <c r="B43043" s="61"/>
      <c r="C43043" s="61"/>
      <c r="D43043" s="57"/>
      <c r="E43043" s="62"/>
    </row>
    <row r="43044">
      <c r="A43044" s="61"/>
      <c r="B43044" s="61"/>
      <c r="C43044" s="61"/>
      <c r="D43044" s="57"/>
      <c r="E43044" s="62"/>
    </row>
    <row r="43045">
      <c r="A43045" s="61"/>
      <c r="B43045" s="61"/>
      <c r="C43045" s="61"/>
      <c r="D43045" s="57"/>
      <c r="E43045" s="62"/>
    </row>
    <row r="43046">
      <c r="A43046" s="61"/>
      <c r="B43046" s="61"/>
      <c r="C43046" s="61"/>
      <c r="D43046" s="57"/>
      <c r="E43046" s="62"/>
    </row>
    <row r="43047">
      <c r="A43047" s="61"/>
      <c r="B43047" s="61"/>
      <c r="C43047" s="61"/>
      <c r="D43047" s="57"/>
      <c r="E43047" s="62"/>
    </row>
    <row r="43048">
      <c r="A43048" s="61"/>
      <c r="B43048" s="61"/>
      <c r="C43048" s="61"/>
      <c r="D43048" s="57"/>
      <c r="E43048" s="62"/>
    </row>
    <row r="43049">
      <c r="A43049" s="61"/>
      <c r="B43049" s="61"/>
      <c r="C43049" s="61"/>
      <c r="D43049" s="57"/>
      <c r="E43049" s="62"/>
    </row>
    <row r="43050">
      <c r="A43050" s="61"/>
      <c r="B43050" s="61"/>
      <c r="C43050" s="61"/>
      <c r="D43050" s="57"/>
      <c r="E43050" s="62"/>
    </row>
    <row r="43051">
      <c r="A43051" s="61"/>
      <c r="B43051" s="61"/>
      <c r="C43051" s="61"/>
      <c r="D43051" s="57"/>
      <c r="E43051" s="62"/>
    </row>
    <row r="43052">
      <c r="A43052" s="61"/>
      <c r="B43052" s="61"/>
      <c r="C43052" s="61"/>
      <c r="D43052" s="57"/>
      <c r="E43052" s="62"/>
    </row>
    <row r="43053">
      <c r="A43053" s="61"/>
      <c r="B43053" s="61"/>
      <c r="C43053" s="61"/>
      <c r="D43053" s="57"/>
      <c r="E43053" s="62"/>
    </row>
    <row r="43054">
      <c r="A43054" s="61"/>
      <c r="B43054" s="61"/>
      <c r="C43054" s="61"/>
      <c r="D43054" s="57"/>
      <c r="E43054" s="62"/>
    </row>
    <row r="43055">
      <c r="A43055" s="61"/>
      <c r="B43055" s="61"/>
      <c r="C43055" s="61"/>
      <c r="D43055" s="57"/>
      <c r="E43055" s="62"/>
    </row>
    <row r="43056">
      <c r="A43056" s="61"/>
      <c r="B43056" s="61"/>
      <c r="C43056" s="61"/>
      <c r="D43056" s="57"/>
      <c r="E43056" s="62"/>
    </row>
    <row r="43057">
      <c r="A43057" s="61"/>
      <c r="B43057" s="61"/>
      <c r="C43057" s="61"/>
      <c r="D43057" s="57"/>
      <c r="E43057" s="62"/>
    </row>
    <row r="43058">
      <c r="A43058" s="61"/>
      <c r="B43058" s="61"/>
      <c r="C43058" s="61"/>
      <c r="D43058" s="57"/>
      <c r="E43058" s="62"/>
    </row>
    <row r="43059">
      <c r="A43059" s="61"/>
      <c r="B43059" s="61"/>
      <c r="C43059" s="61"/>
      <c r="D43059" s="57"/>
      <c r="E43059" s="62"/>
    </row>
    <row r="43060">
      <c r="A43060" s="61"/>
      <c r="B43060" s="61"/>
      <c r="C43060" s="61"/>
      <c r="D43060" s="57"/>
      <c r="E43060" s="62"/>
    </row>
    <row r="43061">
      <c r="A43061" s="61"/>
      <c r="B43061" s="61"/>
      <c r="C43061" s="61"/>
      <c r="D43061" s="57"/>
      <c r="E43061" s="62"/>
    </row>
    <row r="43062">
      <c r="A43062" s="61"/>
      <c r="B43062" s="61"/>
      <c r="C43062" s="61"/>
      <c r="D43062" s="57"/>
      <c r="E43062" s="62"/>
    </row>
    <row r="43063">
      <c r="A43063" s="61"/>
      <c r="B43063" s="61"/>
      <c r="C43063" s="61"/>
      <c r="D43063" s="57"/>
      <c r="E43063" s="62"/>
    </row>
    <row r="43064">
      <c r="A43064" s="61"/>
      <c r="B43064" s="61"/>
      <c r="C43064" s="61"/>
      <c r="D43064" s="57"/>
      <c r="E43064" s="62"/>
    </row>
    <row r="43065">
      <c r="A43065" s="61"/>
      <c r="B43065" s="61"/>
      <c r="C43065" s="61"/>
      <c r="D43065" s="57"/>
      <c r="E43065" s="62"/>
    </row>
    <row r="43066">
      <c r="A43066" s="61"/>
      <c r="B43066" s="61"/>
      <c r="C43066" s="61"/>
      <c r="D43066" s="57"/>
      <c r="E43066" s="62"/>
    </row>
    <row r="43067">
      <c r="A43067" s="61"/>
      <c r="B43067" s="61"/>
      <c r="C43067" s="61"/>
      <c r="D43067" s="57"/>
      <c r="E43067" s="62"/>
    </row>
    <row r="43068">
      <c r="A43068" s="61"/>
      <c r="B43068" s="61"/>
      <c r="C43068" s="61"/>
      <c r="D43068" s="57"/>
      <c r="E43068" s="62"/>
    </row>
    <row r="43069">
      <c r="A43069" s="61"/>
      <c r="B43069" s="61"/>
      <c r="C43069" s="61"/>
      <c r="D43069" s="57"/>
      <c r="E43069" s="62"/>
    </row>
    <row r="43070">
      <c r="A43070" s="61"/>
      <c r="B43070" s="61"/>
      <c r="C43070" s="61"/>
      <c r="D43070" s="57"/>
      <c r="E43070" s="62"/>
    </row>
    <row r="43071">
      <c r="A43071" s="61"/>
      <c r="B43071" s="61"/>
      <c r="C43071" s="61"/>
      <c r="D43071" s="57"/>
      <c r="E43071" s="62"/>
    </row>
    <row r="43072">
      <c r="A43072" s="61"/>
      <c r="B43072" s="61"/>
      <c r="C43072" s="61"/>
      <c r="D43072" s="57"/>
      <c r="E43072" s="62"/>
    </row>
    <row r="43073">
      <c r="A43073" s="61"/>
      <c r="B43073" s="61"/>
      <c r="C43073" s="61"/>
      <c r="D43073" s="57"/>
      <c r="E43073" s="62"/>
    </row>
    <row r="43074">
      <c r="A43074" s="61"/>
      <c r="B43074" s="61"/>
      <c r="C43074" s="61"/>
      <c r="D43074" s="57"/>
      <c r="E43074" s="62"/>
    </row>
    <row r="43075">
      <c r="A43075" s="61"/>
      <c r="B43075" s="61"/>
      <c r="C43075" s="61"/>
      <c r="D43075" s="57"/>
      <c r="E43075" s="62"/>
    </row>
    <row r="43076">
      <c r="A43076" s="61"/>
      <c r="B43076" s="61"/>
      <c r="C43076" s="61"/>
      <c r="D43076" s="57"/>
      <c r="E43076" s="62"/>
    </row>
    <row r="43077">
      <c r="A43077" s="61"/>
      <c r="B43077" s="61"/>
      <c r="C43077" s="61"/>
      <c r="D43077" s="57"/>
      <c r="E43077" s="62"/>
    </row>
    <row r="43078">
      <c r="A43078" s="61"/>
      <c r="B43078" s="61"/>
      <c r="C43078" s="61"/>
      <c r="D43078" s="57"/>
      <c r="E43078" s="62"/>
    </row>
    <row r="43079">
      <c r="A43079" s="61"/>
      <c r="B43079" s="61"/>
      <c r="C43079" s="61"/>
      <c r="D43079" s="57"/>
      <c r="E43079" s="62"/>
    </row>
    <row r="43080">
      <c r="A43080" s="61"/>
      <c r="B43080" s="61"/>
      <c r="C43080" s="61"/>
      <c r="D43080" s="57"/>
      <c r="E43080" s="62"/>
    </row>
    <row r="43081">
      <c r="A43081" s="61"/>
      <c r="B43081" s="61"/>
      <c r="C43081" s="61"/>
      <c r="D43081" s="57"/>
      <c r="E43081" s="62"/>
    </row>
    <row r="43082">
      <c r="A43082" s="61"/>
      <c r="B43082" s="61"/>
      <c r="C43082" s="61"/>
      <c r="D43082" s="57"/>
      <c r="E43082" s="62"/>
    </row>
    <row r="43083">
      <c r="A43083" s="61"/>
      <c r="B43083" s="61"/>
      <c r="C43083" s="61"/>
      <c r="D43083" s="57"/>
      <c r="E43083" s="62"/>
    </row>
    <row r="43084">
      <c r="A43084" s="61"/>
      <c r="B43084" s="61"/>
      <c r="C43084" s="61"/>
      <c r="D43084" s="57"/>
      <c r="E43084" s="62"/>
    </row>
    <row r="43085">
      <c r="A43085" s="61"/>
      <c r="B43085" s="61"/>
      <c r="C43085" s="61"/>
      <c r="D43085" s="57"/>
      <c r="E43085" s="62"/>
    </row>
    <row r="43086">
      <c r="A43086" s="61"/>
      <c r="B43086" s="61"/>
      <c r="C43086" s="61"/>
      <c r="D43086" s="57"/>
      <c r="E43086" s="62"/>
    </row>
    <row r="43087">
      <c r="A43087" s="61"/>
      <c r="B43087" s="61"/>
      <c r="C43087" s="61"/>
      <c r="D43087" s="57"/>
      <c r="E43087" s="62"/>
    </row>
    <row r="43088">
      <c r="A43088" s="61"/>
      <c r="B43088" s="61"/>
      <c r="C43088" s="61"/>
      <c r="D43088" s="57"/>
      <c r="E43088" s="62"/>
    </row>
    <row r="43089">
      <c r="A43089" s="61"/>
      <c r="B43089" s="61"/>
      <c r="C43089" s="61"/>
      <c r="D43089" s="57"/>
      <c r="E43089" s="62"/>
    </row>
    <row r="43090">
      <c r="A43090" s="61"/>
      <c r="B43090" s="61"/>
      <c r="C43090" s="61"/>
      <c r="D43090" s="57"/>
      <c r="E43090" s="62"/>
    </row>
    <row r="43091">
      <c r="A43091" s="61"/>
      <c r="B43091" s="61"/>
      <c r="C43091" s="61"/>
      <c r="D43091" s="57"/>
      <c r="E43091" s="62"/>
    </row>
    <row r="43092">
      <c r="A43092" s="61"/>
      <c r="B43092" s="61"/>
      <c r="C43092" s="61"/>
      <c r="D43092" s="57"/>
      <c r="E43092" s="62"/>
    </row>
    <row r="43093">
      <c r="A43093" s="61"/>
      <c r="B43093" s="61"/>
      <c r="C43093" s="61"/>
      <c r="D43093" s="57"/>
      <c r="E43093" s="62"/>
    </row>
    <row r="43094">
      <c r="A43094" s="61"/>
      <c r="B43094" s="61"/>
      <c r="C43094" s="61"/>
      <c r="D43094" s="57"/>
      <c r="E43094" s="62"/>
    </row>
    <row r="43095">
      <c r="A43095" s="61"/>
      <c r="B43095" s="61"/>
      <c r="C43095" s="61"/>
      <c r="D43095" s="57"/>
      <c r="E43095" s="62"/>
    </row>
    <row r="43096">
      <c r="A43096" s="61"/>
      <c r="B43096" s="61"/>
      <c r="C43096" s="61"/>
      <c r="D43096" s="57"/>
      <c r="E43096" s="62"/>
    </row>
    <row r="43097">
      <c r="A43097" s="61"/>
      <c r="B43097" s="61"/>
      <c r="C43097" s="61"/>
      <c r="D43097" s="57"/>
      <c r="E43097" s="62"/>
    </row>
    <row r="43098">
      <c r="A43098" s="61"/>
      <c r="B43098" s="61"/>
      <c r="C43098" s="61"/>
      <c r="D43098" s="57"/>
      <c r="E43098" s="62"/>
    </row>
    <row r="43099">
      <c r="A43099" s="61"/>
      <c r="B43099" s="61"/>
      <c r="C43099" s="61"/>
      <c r="D43099" s="57"/>
      <c r="E43099" s="62"/>
    </row>
    <row r="43100">
      <c r="A43100" s="61"/>
      <c r="B43100" s="61"/>
      <c r="C43100" s="61"/>
      <c r="D43100" s="57"/>
      <c r="E43100" s="62"/>
    </row>
    <row r="43101">
      <c r="A43101" s="61"/>
      <c r="B43101" s="61"/>
      <c r="C43101" s="61"/>
      <c r="D43101" s="57"/>
      <c r="E43101" s="62"/>
    </row>
    <row r="43102">
      <c r="A43102" s="61"/>
      <c r="B43102" s="61"/>
      <c r="C43102" s="61"/>
      <c r="D43102" s="57"/>
      <c r="E43102" s="62"/>
    </row>
    <row r="43103">
      <c r="A43103" s="61"/>
      <c r="B43103" s="61"/>
      <c r="C43103" s="61"/>
      <c r="D43103" s="57"/>
      <c r="E43103" s="62"/>
    </row>
    <row r="43104">
      <c r="A43104" s="61"/>
      <c r="B43104" s="61"/>
      <c r="C43104" s="61"/>
      <c r="D43104" s="57"/>
      <c r="E43104" s="62"/>
    </row>
    <row r="43105">
      <c r="A43105" s="61"/>
      <c r="B43105" s="61"/>
      <c r="C43105" s="61"/>
      <c r="D43105" s="57"/>
      <c r="E43105" s="62"/>
    </row>
    <row r="43106">
      <c r="A43106" s="61"/>
      <c r="B43106" s="61"/>
      <c r="C43106" s="61"/>
      <c r="D43106" s="57"/>
      <c r="E43106" s="62"/>
    </row>
    <row r="43107">
      <c r="A43107" s="61"/>
      <c r="B43107" s="61"/>
      <c r="C43107" s="61"/>
      <c r="D43107" s="57"/>
      <c r="E43107" s="62"/>
    </row>
    <row r="43108">
      <c r="A43108" s="61"/>
      <c r="B43108" s="61"/>
      <c r="C43108" s="61"/>
      <c r="D43108" s="57"/>
      <c r="E43108" s="62"/>
    </row>
    <row r="43109">
      <c r="A43109" s="61"/>
      <c r="B43109" s="61"/>
      <c r="C43109" s="61"/>
      <c r="D43109" s="57"/>
      <c r="E43109" s="62"/>
    </row>
    <row r="43110">
      <c r="A43110" s="61"/>
      <c r="B43110" s="61"/>
      <c r="C43110" s="61"/>
      <c r="D43110" s="57"/>
      <c r="E43110" s="62"/>
    </row>
    <row r="43111">
      <c r="A43111" s="61"/>
      <c r="B43111" s="61"/>
      <c r="C43111" s="61"/>
      <c r="D43111" s="57"/>
      <c r="E43111" s="62"/>
    </row>
    <row r="43112">
      <c r="A43112" s="61"/>
      <c r="B43112" s="61"/>
      <c r="C43112" s="61"/>
      <c r="D43112" s="57"/>
      <c r="E43112" s="62"/>
    </row>
    <row r="43113">
      <c r="A43113" s="61"/>
      <c r="B43113" s="61"/>
      <c r="C43113" s="61"/>
      <c r="D43113" s="57"/>
      <c r="E43113" s="62"/>
    </row>
    <row r="43114">
      <c r="A43114" s="61"/>
      <c r="B43114" s="61"/>
      <c r="C43114" s="61"/>
      <c r="D43114" s="57"/>
      <c r="E43114" s="62"/>
    </row>
    <row r="43115">
      <c r="A43115" s="61"/>
      <c r="B43115" s="61"/>
      <c r="C43115" s="61"/>
      <c r="D43115" s="57"/>
      <c r="E43115" s="62"/>
    </row>
    <row r="43116">
      <c r="A43116" s="61"/>
      <c r="B43116" s="61"/>
      <c r="C43116" s="61"/>
      <c r="D43116" s="57"/>
      <c r="E43116" s="62"/>
    </row>
    <row r="43117">
      <c r="A43117" s="61"/>
      <c r="B43117" s="61"/>
      <c r="C43117" s="61"/>
      <c r="D43117" s="57"/>
      <c r="E43117" s="62"/>
    </row>
    <row r="43118">
      <c r="A43118" s="61"/>
      <c r="B43118" s="61"/>
      <c r="C43118" s="61"/>
      <c r="D43118" s="57"/>
      <c r="E43118" s="62"/>
    </row>
    <row r="43119">
      <c r="A43119" s="61"/>
      <c r="B43119" s="61"/>
      <c r="C43119" s="61"/>
      <c r="D43119" s="57"/>
      <c r="E43119" s="62"/>
    </row>
    <row r="43120">
      <c r="A43120" s="61"/>
      <c r="B43120" s="61"/>
      <c r="C43120" s="61"/>
      <c r="D43120" s="57"/>
      <c r="E43120" s="62"/>
    </row>
    <row r="43121">
      <c r="A43121" s="61"/>
      <c r="B43121" s="61"/>
      <c r="C43121" s="61"/>
      <c r="D43121" s="57"/>
      <c r="E43121" s="62"/>
    </row>
    <row r="43122">
      <c r="A43122" s="61"/>
      <c r="B43122" s="61"/>
      <c r="C43122" s="61"/>
      <c r="D43122" s="57"/>
      <c r="E43122" s="62"/>
    </row>
    <row r="43123">
      <c r="A43123" s="61"/>
      <c r="B43123" s="61"/>
      <c r="C43123" s="61"/>
      <c r="D43123" s="57"/>
      <c r="E43123" s="62"/>
    </row>
    <row r="43124">
      <c r="A43124" s="61"/>
      <c r="B43124" s="61"/>
      <c r="C43124" s="61"/>
      <c r="D43124" s="57"/>
      <c r="E43124" s="62"/>
    </row>
    <row r="43125">
      <c r="A43125" s="61"/>
      <c r="B43125" s="61"/>
      <c r="C43125" s="61"/>
      <c r="D43125" s="57"/>
      <c r="E43125" s="62"/>
    </row>
    <row r="43126">
      <c r="A43126" s="61"/>
      <c r="B43126" s="61"/>
      <c r="C43126" s="61"/>
      <c r="D43126" s="57"/>
      <c r="E43126" s="62"/>
    </row>
    <row r="43127">
      <c r="A43127" s="61"/>
      <c r="B43127" s="61"/>
      <c r="C43127" s="61"/>
      <c r="D43127" s="57"/>
      <c r="E43127" s="62"/>
    </row>
    <row r="43128">
      <c r="A43128" s="61"/>
      <c r="B43128" s="61"/>
      <c r="C43128" s="61"/>
      <c r="D43128" s="57"/>
      <c r="E43128" s="62"/>
    </row>
    <row r="43129">
      <c r="A43129" s="61"/>
      <c r="B43129" s="61"/>
      <c r="C43129" s="61"/>
      <c r="D43129" s="57"/>
      <c r="E43129" s="62"/>
    </row>
    <row r="43130">
      <c r="A43130" s="61"/>
      <c r="B43130" s="61"/>
      <c r="C43130" s="61"/>
      <c r="D43130" s="57"/>
      <c r="E43130" s="62"/>
    </row>
    <row r="43131">
      <c r="A43131" s="61"/>
      <c r="B43131" s="61"/>
      <c r="C43131" s="61"/>
      <c r="D43131" s="57"/>
      <c r="E43131" s="62"/>
    </row>
    <row r="43132">
      <c r="A43132" s="61"/>
      <c r="B43132" s="61"/>
      <c r="C43132" s="61"/>
      <c r="D43132" s="57"/>
      <c r="E43132" s="62"/>
    </row>
    <row r="43133">
      <c r="A43133" s="61"/>
      <c r="B43133" s="61"/>
      <c r="C43133" s="61"/>
      <c r="D43133" s="57"/>
      <c r="E43133" s="62"/>
    </row>
    <row r="43134">
      <c r="A43134" s="61"/>
      <c r="B43134" s="61"/>
      <c r="C43134" s="61"/>
      <c r="D43134" s="57"/>
      <c r="E43134" s="62"/>
    </row>
    <row r="43135">
      <c r="A43135" s="61"/>
      <c r="B43135" s="61"/>
      <c r="C43135" s="61"/>
      <c r="D43135" s="57"/>
      <c r="E43135" s="62"/>
    </row>
    <row r="43136">
      <c r="A43136" s="61"/>
      <c r="B43136" s="61"/>
      <c r="C43136" s="61"/>
      <c r="D43136" s="57"/>
      <c r="E43136" s="62"/>
    </row>
    <row r="43137">
      <c r="A43137" s="61"/>
      <c r="B43137" s="61"/>
      <c r="C43137" s="61"/>
      <c r="D43137" s="57"/>
      <c r="E43137" s="62"/>
    </row>
    <row r="43138">
      <c r="A43138" s="61"/>
      <c r="B43138" s="61"/>
      <c r="C43138" s="61"/>
      <c r="D43138" s="57"/>
      <c r="E43138" s="62"/>
    </row>
    <row r="43139">
      <c r="A43139" s="61"/>
      <c r="B43139" s="61"/>
      <c r="C43139" s="61"/>
      <c r="D43139" s="57"/>
      <c r="E43139" s="62"/>
    </row>
    <row r="43140">
      <c r="A43140" s="61"/>
      <c r="B43140" s="61"/>
      <c r="C43140" s="61"/>
      <c r="D43140" s="57"/>
      <c r="E43140" s="62"/>
    </row>
    <row r="43141">
      <c r="A43141" s="61"/>
      <c r="B43141" s="61"/>
      <c r="C43141" s="61"/>
      <c r="D43141" s="57"/>
      <c r="E43141" s="62"/>
    </row>
    <row r="43142">
      <c r="A43142" s="61"/>
      <c r="B43142" s="61"/>
      <c r="C43142" s="61"/>
      <c r="D43142" s="57"/>
      <c r="E43142" s="62"/>
    </row>
    <row r="43143">
      <c r="A43143" s="61"/>
      <c r="B43143" s="61"/>
      <c r="C43143" s="61"/>
      <c r="D43143" s="57"/>
      <c r="E43143" s="62"/>
    </row>
    <row r="43144">
      <c r="A43144" s="61"/>
      <c r="B43144" s="61"/>
      <c r="C43144" s="61"/>
      <c r="D43144" s="57"/>
      <c r="E43144" s="62"/>
    </row>
    <row r="43145">
      <c r="A43145" s="61"/>
      <c r="B43145" s="61"/>
      <c r="C43145" s="61"/>
      <c r="D43145" s="57"/>
      <c r="E43145" s="62"/>
    </row>
    <row r="43146">
      <c r="A43146" s="61"/>
      <c r="B43146" s="61"/>
      <c r="C43146" s="61"/>
      <c r="D43146" s="57"/>
      <c r="E43146" s="62"/>
    </row>
    <row r="43147">
      <c r="A43147" s="61"/>
      <c r="B43147" s="61"/>
      <c r="C43147" s="61"/>
      <c r="D43147" s="57"/>
      <c r="E43147" s="62"/>
    </row>
    <row r="43148">
      <c r="A43148" s="61"/>
      <c r="B43148" s="61"/>
      <c r="C43148" s="61"/>
      <c r="D43148" s="57"/>
      <c r="E43148" s="62"/>
    </row>
    <row r="43149">
      <c r="A43149" s="61"/>
      <c r="B43149" s="61"/>
      <c r="C43149" s="61"/>
      <c r="D43149" s="57"/>
      <c r="E43149" s="62"/>
    </row>
    <row r="43150">
      <c r="A43150" s="61"/>
      <c r="B43150" s="61"/>
      <c r="C43150" s="61"/>
      <c r="D43150" s="57"/>
      <c r="E43150" s="62"/>
    </row>
    <row r="43151">
      <c r="A43151" s="61"/>
      <c r="B43151" s="61"/>
      <c r="C43151" s="61"/>
      <c r="D43151" s="57"/>
      <c r="E43151" s="62"/>
    </row>
    <row r="43152">
      <c r="A43152" s="61"/>
      <c r="B43152" s="61"/>
      <c r="C43152" s="61"/>
      <c r="D43152" s="57"/>
      <c r="E43152" s="62"/>
    </row>
    <row r="43153">
      <c r="A43153" s="61"/>
      <c r="B43153" s="61"/>
      <c r="C43153" s="61"/>
      <c r="D43153" s="57"/>
      <c r="E43153" s="62"/>
    </row>
    <row r="43154">
      <c r="A43154" s="61"/>
      <c r="B43154" s="61"/>
      <c r="C43154" s="61"/>
      <c r="D43154" s="57"/>
      <c r="E43154" s="62"/>
    </row>
    <row r="43155">
      <c r="A43155" s="61"/>
      <c r="B43155" s="61"/>
      <c r="C43155" s="61"/>
      <c r="D43155" s="57"/>
      <c r="E43155" s="62"/>
    </row>
    <row r="43156">
      <c r="A43156" s="61"/>
      <c r="B43156" s="61"/>
      <c r="C43156" s="61"/>
      <c r="D43156" s="57"/>
      <c r="E43156" s="62"/>
    </row>
    <row r="43157">
      <c r="A43157" s="61"/>
      <c r="B43157" s="61"/>
      <c r="C43157" s="61"/>
      <c r="D43157" s="57"/>
      <c r="E43157" s="62"/>
    </row>
    <row r="43158">
      <c r="A43158" s="61"/>
      <c r="B43158" s="61"/>
      <c r="C43158" s="61"/>
      <c r="D43158" s="57"/>
      <c r="E43158" s="62"/>
    </row>
    <row r="43159">
      <c r="A43159" s="61"/>
      <c r="B43159" s="61"/>
      <c r="C43159" s="61"/>
      <c r="D43159" s="57"/>
      <c r="E43159" s="62"/>
    </row>
    <row r="43160">
      <c r="A43160" s="61"/>
      <c r="B43160" s="61"/>
      <c r="C43160" s="61"/>
      <c r="D43160" s="57"/>
      <c r="E43160" s="62"/>
    </row>
    <row r="43161">
      <c r="A43161" s="61"/>
      <c r="B43161" s="61"/>
      <c r="C43161" s="61"/>
      <c r="D43161" s="57"/>
      <c r="E43161" s="62"/>
    </row>
    <row r="43162">
      <c r="A43162" s="61"/>
      <c r="B43162" s="61"/>
      <c r="C43162" s="61"/>
      <c r="D43162" s="57"/>
      <c r="E43162" s="62"/>
    </row>
    <row r="43163">
      <c r="A43163" s="61"/>
      <c r="B43163" s="61"/>
      <c r="C43163" s="61"/>
      <c r="D43163" s="57"/>
      <c r="E43163" s="62"/>
    </row>
    <row r="43164">
      <c r="A43164" s="61"/>
      <c r="B43164" s="61"/>
      <c r="C43164" s="61"/>
      <c r="D43164" s="57"/>
      <c r="E43164" s="62"/>
    </row>
    <row r="43165">
      <c r="A43165" s="61"/>
      <c r="B43165" s="61"/>
      <c r="C43165" s="61"/>
      <c r="D43165" s="57"/>
      <c r="E43165" s="62"/>
    </row>
    <row r="43166">
      <c r="A43166" s="61"/>
      <c r="B43166" s="61"/>
      <c r="C43166" s="61"/>
      <c r="D43166" s="57"/>
      <c r="E43166" s="62"/>
    </row>
    <row r="43167">
      <c r="A43167" s="61"/>
      <c r="B43167" s="61"/>
      <c r="C43167" s="61"/>
      <c r="D43167" s="57"/>
      <c r="E43167" s="62"/>
    </row>
    <row r="43168">
      <c r="A43168" s="61"/>
      <c r="B43168" s="61"/>
      <c r="C43168" s="61"/>
      <c r="D43168" s="57"/>
      <c r="E43168" s="62"/>
    </row>
    <row r="43169">
      <c r="A43169" s="61"/>
      <c r="B43169" s="61"/>
      <c r="C43169" s="61"/>
      <c r="D43169" s="57"/>
      <c r="E43169" s="62"/>
    </row>
    <row r="43170">
      <c r="A43170" s="61"/>
      <c r="B43170" s="61"/>
      <c r="C43170" s="61"/>
      <c r="D43170" s="57"/>
      <c r="E43170" s="62"/>
    </row>
    <row r="43171">
      <c r="A43171" s="61"/>
      <c r="B43171" s="61"/>
      <c r="C43171" s="61"/>
      <c r="D43171" s="57"/>
      <c r="E43171" s="62"/>
    </row>
    <row r="43172">
      <c r="A43172" s="61"/>
      <c r="B43172" s="61"/>
      <c r="C43172" s="61"/>
      <c r="D43172" s="57"/>
      <c r="E43172" s="62"/>
    </row>
    <row r="43173">
      <c r="A43173" s="61"/>
      <c r="B43173" s="61"/>
      <c r="C43173" s="61"/>
      <c r="D43173" s="57"/>
      <c r="E43173" s="62"/>
    </row>
    <row r="43174">
      <c r="A43174" s="61"/>
      <c r="B43174" s="61"/>
      <c r="C43174" s="61"/>
      <c r="D43174" s="57"/>
      <c r="E43174" s="62"/>
    </row>
    <row r="43175">
      <c r="A43175" s="61"/>
      <c r="B43175" s="61"/>
      <c r="C43175" s="61"/>
      <c r="D43175" s="57"/>
      <c r="E43175" s="62"/>
    </row>
    <row r="43176">
      <c r="A43176" s="61"/>
      <c r="B43176" s="61"/>
      <c r="C43176" s="61"/>
      <c r="D43176" s="57"/>
      <c r="E43176" s="62"/>
    </row>
    <row r="43177">
      <c r="A43177" s="61"/>
      <c r="B43177" s="61"/>
      <c r="C43177" s="61"/>
      <c r="D43177" s="57"/>
      <c r="E43177" s="62"/>
    </row>
    <row r="43178">
      <c r="A43178" s="61"/>
      <c r="B43178" s="61"/>
      <c r="C43178" s="61"/>
      <c r="D43178" s="57"/>
      <c r="E43178" s="62"/>
    </row>
    <row r="43179">
      <c r="A43179" s="61"/>
      <c r="B43179" s="61"/>
      <c r="C43179" s="61"/>
      <c r="D43179" s="57"/>
      <c r="E43179" s="62"/>
    </row>
    <row r="43180">
      <c r="A43180" s="61"/>
      <c r="B43180" s="61"/>
      <c r="C43180" s="61"/>
      <c r="D43180" s="57"/>
      <c r="E43180" s="62"/>
    </row>
    <row r="43181">
      <c r="A43181" s="61"/>
      <c r="B43181" s="61"/>
      <c r="C43181" s="61"/>
      <c r="D43181" s="57"/>
      <c r="E43181" s="62"/>
    </row>
    <row r="43182">
      <c r="A43182" s="61"/>
      <c r="B43182" s="61"/>
      <c r="C43182" s="61"/>
      <c r="D43182" s="57"/>
      <c r="E43182" s="62"/>
    </row>
    <row r="43183">
      <c r="A43183" s="61"/>
      <c r="B43183" s="61"/>
      <c r="C43183" s="61"/>
      <c r="D43183" s="57"/>
      <c r="E43183" s="62"/>
    </row>
    <row r="43184">
      <c r="A43184" s="61"/>
      <c r="B43184" s="61"/>
      <c r="C43184" s="61"/>
      <c r="D43184" s="57"/>
      <c r="E43184" s="62"/>
    </row>
    <row r="43185">
      <c r="A43185" s="61"/>
      <c r="B43185" s="61"/>
      <c r="C43185" s="61"/>
      <c r="D43185" s="57"/>
      <c r="E43185" s="62"/>
    </row>
    <row r="43186">
      <c r="A43186" s="61"/>
      <c r="B43186" s="61"/>
      <c r="C43186" s="61"/>
      <c r="D43186" s="57"/>
      <c r="E43186" s="62"/>
    </row>
    <row r="43187">
      <c r="A43187" s="61"/>
      <c r="B43187" s="61"/>
      <c r="C43187" s="61"/>
      <c r="D43187" s="57"/>
      <c r="E43187" s="62"/>
    </row>
    <row r="43188">
      <c r="A43188" s="61"/>
      <c r="B43188" s="61"/>
      <c r="C43188" s="61"/>
      <c r="D43188" s="57"/>
      <c r="E43188" s="62"/>
    </row>
    <row r="43189">
      <c r="A43189" s="61"/>
      <c r="B43189" s="61"/>
      <c r="C43189" s="61"/>
      <c r="D43189" s="57"/>
      <c r="E43189" s="62"/>
    </row>
    <row r="43190">
      <c r="A43190" s="61"/>
      <c r="B43190" s="61"/>
      <c r="C43190" s="61"/>
      <c r="D43190" s="57"/>
      <c r="E43190" s="62"/>
    </row>
    <row r="43191">
      <c r="A43191" s="61"/>
      <c r="B43191" s="61"/>
      <c r="C43191" s="61"/>
      <c r="D43191" s="57"/>
      <c r="E43191" s="62"/>
    </row>
    <row r="43192">
      <c r="A43192" s="61"/>
      <c r="B43192" s="61"/>
      <c r="C43192" s="61"/>
      <c r="D43192" s="57"/>
      <c r="E43192" s="62"/>
    </row>
    <row r="43193">
      <c r="A43193" s="61"/>
      <c r="B43193" s="61"/>
      <c r="C43193" s="61"/>
      <c r="D43193" s="57"/>
      <c r="E43193" s="62"/>
    </row>
    <row r="43194">
      <c r="A43194" s="61"/>
      <c r="B43194" s="61"/>
      <c r="C43194" s="61"/>
      <c r="D43194" s="57"/>
      <c r="E43194" s="62"/>
    </row>
    <row r="43195">
      <c r="A43195" s="61"/>
      <c r="B43195" s="61"/>
      <c r="C43195" s="61"/>
      <c r="D43195" s="57"/>
      <c r="E43195" s="62"/>
    </row>
    <row r="43196">
      <c r="A43196" s="61"/>
      <c r="B43196" s="61"/>
      <c r="C43196" s="61"/>
      <c r="D43196" s="57"/>
      <c r="E43196" s="62"/>
    </row>
    <row r="43197">
      <c r="A43197" s="61"/>
      <c r="B43197" s="61"/>
      <c r="C43197" s="61"/>
      <c r="D43197" s="57"/>
      <c r="E43197" s="62"/>
    </row>
    <row r="43198">
      <c r="A43198" s="61"/>
      <c r="B43198" s="61"/>
      <c r="C43198" s="61"/>
      <c r="D43198" s="57"/>
      <c r="E43198" s="62"/>
    </row>
    <row r="43199">
      <c r="A43199" s="61"/>
      <c r="B43199" s="61"/>
      <c r="C43199" s="61"/>
      <c r="D43199" s="57"/>
      <c r="E43199" s="62"/>
    </row>
    <row r="43200">
      <c r="A43200" s="61"/>
      <c r="B43200" s="61"/>
      <c r="C43200" s="61"/>
      <c r="D43200" s="57"/>
      <c r="E43200" s="62"/>
    </row>
    <row r="43201">
      <c r="A43201" s="61"/>
      <c r="B43201" s="61"/>
      <c r="C43201" s="61"/>
      <c r="D43201" s="57"/>
      <c r="E43201" s="62"/>
    </row>
    <row r="43202">
      <c r="A43202" s="61"/>
      <c r="B43202" s="61"/>
      <c r="C43202" s="61"/>
      <c r="D43202" s="57"/>
      <c r="E43202" s="62"/>
    </row>
    <row r="43203">
      <c r="A43203" s="61"/>
      <c r="B43203" s="61"/>
      <c r="C43203" s="61"/>
      <c r="D43203" s="57"/>
      <c r="E43203" s="62"/>
    </row>
    <row r="43204">
      <c r="A43204" s="61"/>
      <c r="B43204" s="61"/>
      <c r="C43204" s="61"/>
      <c r="D43204" s="57"/>
      <c r="E43204" s="62"/>
    </row>
    <row r="43205">
      <c r="A43205" s="61"/>
      <c r="B43205" s="61"/>
      <c r="C43205" s="61"/>
      <c r="D43205" s="57"/>
      <c r="E43205" s="62"/>
    </row>
    <row r="43206">
      <c r="A43206" s="61"/>
      <c r="B43206" s="61"/>
      <c r="C43206" s="61"/>
      <c r="D43206" s="57"/>
      <c r="E43206" s="62"/>
    </row>
    <row r="43207">
      <c r="A43207" s="61"/>
      <c r="B43207" s="61"/>
      <c r="C43207" s="61"/>
      <c r="D43207" s="57"/>
      <c r="E43207" s="62"/>
    </row>
    <row r="43208">
      <c r="A43208" s="61"/>
      <c r="B43208" s="61"/>
      <c r="C43208" s="61"/>
      <c r="D43208" s="57"/>
      <c r="E43208" s="62"/>
    </row>
    <row r="43209">
      <c r="A43209" s="61"/>
      <c r="B43209" s="61"/>
      <c r="C43209" s="61"/>
      <c r="D43209" s="57"/>
      <c r="E43209" s="62"/>
    </row>
    <row r="43210">
      <c r="A43210" s="61"/>
      <c r="B43210" s="61"/>
      <c r="C43210" s="61"/>
      <c r="D43210" s="57"/>
      <c r="E43210" s="62"/>
    </row>
    <row r="43211">
      <c r="A43211" s="61"/>
      <c r="B43211" s="61"/>
      <c r="C43211" s="61"/>
      <c r="D43211" s="57"/>
      <c r="E43211" s="62"/>
    </row>
    <row r="43212">
      <c r="A43212" s="61"/>
      <c r="B43212" s="61"/>
      <c r="C43212" s="61"/>
      <c r="D43212" s="57"/>
      <c r="E43212" s="62"/>
    </row>
    <row r="43213">
      <c r="A43213" s="61"/>
      <c r="B43213" s="61"/>
      <c r="C43213" s="61"/>
      <c r="D43213" s="57"/>
      <c r="E43213" s="62"/>
    </row>
    <row r="43214">
      <c r="A43214" s="61"/>
      <c r="B43214" s="61"/>
      <c r="C43214" s="61"/>
      <c r="D43214" s="57"/>
      <c r="E43214" s="62"/>
    </row>
    <row r="43215">
      <c r="A43215" s="61"/>
      <c r="B43215" s="61"/>
      <c r="C43215" s="61"/>
      <c r="D43215" s="57"/>
      <c r="E43215" s="62"/>
    </row>
    <row r="43216">
      <c r="A43216" s="61"/>
      <c r="B43216" s="61"/>
      <c r="C43216" s="61"/>
      <c r="D43216" s="57"/>
      <c r="E43216" s="62"/>
    </row>
    <row r="43217">
      <c r="A43217" s="61"/>
      <c r="B43217" s="61"/>
      <c r="C43217" s="61"/>
      <c r="D43217" s="57"/>
      <c r="E43217" s="62"/>
    </row>
    <row r="43218">
      <c r="A43218" s="61"/>
      <c r="B43218" s="61"/>
      <c r="C43218" s="61"/>
      <c r="D43218" s="57"/>
      <c r="E43218" s="62"/>
    </row>
    <row r="43219">
      <c r="A43219" s="61"/>
      <c r="B43219" s="61"/>
      <c r="C43219" s="61"/>
      <c r="D43219" s="57"/>
      <c r="E43219" s="62"/>
    </row>
    <row r="43220">
      <c r="A43220" s="61"/>
      <c r="B43220" s="61"/>
      <c r="C43220" s="61"/>
      <c r="D43220" s="57"/>
      <c r="E43220" s="62"/>
    </row>
    <row r="43221">
      <c r="A43221" s="61"/>
      <c r="B43221" s="61"/>
      <c r="C43221" s="61"/>
      <c r="D43221" s="57"/>
      <c r="E43221" s="62"/>
    </row>
    <row r="43222">
      <c r="A43222" s="61"/>
      <c r="B43222" s="61"/>
      <c r="C43222" s="61"/>
      <c r="D43222" s="57"/>
      <c r="E43222" s="62"/>
    </row>
    <row r="43223">
      <c r="A43223" s="61"/>
      <c r="B43223" s="61"/>
      <c r="C43223" s="61"/>
      <c r="D43223" s="57"/>
      <c r="E43223" s="62"/>
    </row>
    <row r="43224">
      <c r="A43224" s="61"/>
      <c r="B43224" s="61"/>
      <c r="C43224" s="61"/>
      <c r="D43224" s="57"/>
      <c r="E43224" s="62"/>
    </row>
    <row r="43225">
      <c r="A43225" s="61"/>
      <c r="B43225" s="61"/>
      <c r="C43225" s="61"/>
      <c r="D43225" s="57"/>
      <c r="E43225" s="62"/>
    </row>
    <row r="43226">
      <c r="A43226" s="61"/>
      <c r="B43226" s="61"/>
      <c r="C43226" s="61"/>
      <c r="D43226" s="57"/>
      <c r="E43226" s="62"/>
    </row>
    <row r="43227">
      <c r="A43227" s="61"/>
      <c r="B43227" s="61"/>
      <c r="C43227" s="61"/>
      <c r="D43227" s="57"/>
      <c r="E43227" s="62"/>
    </row>
    <row r="43228">
      <c r="A43228" s="61"/>
      <c r="B43228" s="61"/>
      <c r="C43228" s="61"/>
      <c r="D43228" s="57"/>
      <c r="E43228" s="62"/>
    </row>
    <row r="43229">
      <c r="A43229" s="61"/>
      <c r="B43229" s="61"/>
      <c r="C43229" s="61"/>
      <c r="D43229" s="57"/>
      <c r="E43229" s="62"/>
    </row>
    <row r="43230">
      <c r="A43230" s="61"/>
      <c r="B43230" s="61"/>
      <c r="C43230" s="61"/>
      <c r="D43230" s="57"/>
      <c r="E43230" s="62"/>
    </row>
    <row r="43231">
      <c r="A43231" s="61"/>
      <c r="B43231" s="61"/>
      <c r="C43231" s="61"/>
      <c r="D43231" s="57"/>
      <c r="E43231" s="62"/>
    </row>
    <row r="43232">
      <c r="A43232" s="61"/>
      <c r="B43232" s="61"/>
      <c r="C43232" s="61"/>
      <c r="D43232" s="57"/>
      <c r="E43232" s="62"/>
    </row>
    <row r="43233">
      <c r="A43233" s="61"/>
      <c r="B43233" s="61"/>
      <c r="C43233" s="61"/>
      <c r="D43233" s="57"/>
      <c r="E43233" s="62"/>
    </row>
    <row r="43234">
      <c r="A43234" s="61"/>
      <c r="B43234" s="61"/>
      <c r="C43234" s="61"/>
      <c r="D43234" s="57"/>
      <c r="E43234" s="62"/>
    </row>
    <row r="43235">
      <c r="A43235" s="61"/>
      <c r="B43235" s="61"/>
      <c r="C43235" s="61"/>
      <c r="D43235" s="57"/>
      <c r="E43235" s="62"/>
    </row>
    <row r="43236">
      <c r="A43236" s="61"/>
      <c r="B43236" s="61"/>
      <c r="C43236" s="61"/>
      <c r="D43236" s="57"/>
      <c r="E43236" s="62"/>
    </row>
    <row r="43237">
      <c r="A43237" s="61"/>
      <c r="B43237" s="61"/>
      <c r="C43237" s="61"/>
      <c r="D43237" s="57"/>
      <c r="E43237" s="62"/>
    </row>
    <row r="43238">
      <c r="A43238" s="61"/>
      <c r="B43238" s="61"/>
      <c r="C43238" s="61"/>
      <c r="D43238" s="57"/>
      <c r="E43238" s="62"/>
    </row>
    <row r="43239">
      <c r="A43239" s="61"/>
      <c r="B43239" s="61"/>
      <c r="C43239" s="61"/>
      <c r="D43239" s="57"/>
      <c r="E43239" s="62"/>
    </row>
    <row r="43240">
      <c r="A43240" s="61"/>
      <c r="B43240" s="61"/>
      <c r="C43240" s="61"/>
      <c r="D43240" s="57"/>
      <c r="E43240" s="62"/>
    </row>
    <row r="43241">
      <c r="A43241" s="61"/>
      <c r="B43241" s="61"/>
      <c r="C43241" s="61"/>
      <c r="D43241" s="57"/>
      <c r="E43241" s="62"/>
    </row>
    <row r="43242">
      <c r="A43242" s="61"/>
      <c r="B43242" s="61"/>
      <c r="C43242" s="61"/>
      <c r="D43242" s="57"/>
      <c r="E43242" s="62"/>
    </row>
    <row r="43243">
      <c r="A43243" s="61"/>
      <c r="B43243" s="61"/>
      <c r="C43243" s="61"/>
      <c r="D43243" s="57"/>
      <c r="E43243" s="62"/>
    </row>
    <row r="43244">
      <c r="A43244" s="61"/>
      <c r="B43244" s="61"/>
      <c r="C43244" s="61"/>
      <c r="D43244" s="57"/>
      <c r="E43244" s="62"/>
    </row>
    <row r="43245">
      <c r="A43245" s="61"/>
      <c r="B43245" s="61"/>
      <c r="C43245" s="61"/>
      <c r="D43245" s="57"/>
      <c r="E43245" s="62"/>
    </row>
    <row r="43246">
      <c r="A43246" s="61"/>
      <c r="B43246" s="61"/>
      <c r="C43246" s="61"/>
      <c r="D43246" s="57"/>
      <c r="E43246" s="62"/>
    </row>
    <row r="43247">
      <c r="A43247" s="61"/>
      <c r="B43247" s="61"/>
      <c r="C43247" s="61"/>
      <c r="D43247" s="57"/>
      <c r="E43247" s="62"/>
    </row>
    <row r="43248">
      <c r="A43248" s="61"/>
      <c r="B43248" s="61"/>
      <c r="C43248" s="61"/>
      <c r="D43248" s="57"/>
      <c r="E43248" s="62"/>
    </row>
    <row r="43249">
      <c r="A43249" s="61"/>
      <c r="B43249" s="61"/>
      <c r="C43249" s="61"/>
      <c r="D43249" s="57"/>
      <c r="E43249" s="62"/>
    </row>
    <row r="43250">
      <c r="A43250" s="61"/>
      <c r="B43250" s="61"/>
      <c r="C43250" s="61"/>
      <c r="D43250" s="57"/>
      <c r="E43250" s="62"/>
    </row>
    <row r="43251">
      <c r="A43251" s="61"/>
      <c r="B43251" s="61"/>
      <c r="C43251" s="61"/>
      <c r="D43251" s="57"/>
      <c r="E43251" s="62"/>
    </row>
    <row r="43252">
      <c r="A43252" s="61"/>
      <c r="B43252" s="61"/>
      <c r="C43252" s="61"/>
      <c r="D43252" s="57"/>
      <c r="E43252" s="62"/>
    </row>
    <row r="43253">
      <c r="A43253" s="61"/>
      <c r="B43253" s="61"/>
      <c r="C43253" s="61"/>
      <c r="D43253" s="57"/>
      <c r="E43253" s="62"/>
    </row>
    <row r="43254">
      <c r="A43254" s="61"/>
      <c r="B43254" s="61"/>
      <c r="C43254" s="61"/>
      <c r="D43254" s="57"/>
      <c r="E43254" s="62"/>
    </row>
    <row r="43255">
      <c r="A43255" s="61"/>
      <c r="B43255" s="61"/>
      <c r="C43255" s="61"/>
      <c r="D43255" s="57"/>
      <c r="E43255" s="62"/>
    </row>
    <row r="43256">
      <c r="A43256" s="61"/>
      <c r="B43256" s="61"/>
      <c r="C43256" s="61"/>
      <c r="D43256" s="57"/>
      <c r="E43256" s="62"/>
    </row>
    <row r="43257">
      <c r="A43257" s="61"/>
      <c r="B43257" s="61"/>
      <c r="C43257" s="61"/>
      <c r="D43257" s="57"/>
      <c r="E43257" s="62"/>
    </row>
    <row r="43258">
      <c r="A43258" s="61"/>
      <c r="B43258" s="61"/>
      <c r="C43258" s="61"/>
      <c r="D43258" s="57"/>
      <c r="E43258" s="62"/>
    </row>
    <row r="43259">
      <c r="A43259" s="61"/>
      <c r="B43259" s="61"/>
      <c r="C43259" s="61"/>
      <c r="D43259" s="57"/>
      <c r="E43259" s="62"/>
    </row>
    <row r="43260">
      <c r="A43260" s="61"/>
      <c r="B43260" s="61"/>
      <c r="C43260" s="61"/>
      <c r="D43260" s="57"/>
      <c r="E43260" s="62"/>
    </row>
    <row r="43261">
      <c r="A43261" s="61"/>
      <c r="B43261" s="61"/>
      <c r="C43261" s="61"/>
      <c r="D43261" s="57"/>
      <c r="E43261" s="62"/>
    </row>
    <row r="43262">
      <c r="A43262" s="61"/>
      <c r="B43262" s="61"/>
      <c r="C43262" s="61"/>
      <c r="D43262" s="57"/>
      <c r="E43262" s="62"/>
    </row>
    <row r="43263">
      <c r="A43263" s="61"/>
      <c r="B43263" s="61"/>
      <c r="C43263" s="61"/>
      <c r="D43263" s="57"/>
      <c r="E43263" s="62"/>
    </row>
    <row r="43264">
      <c r="A43264" s="61"/>
      <c r="B43264" s="61"/>
      <c r="C43264" s="61"/>
      <c r="D43264" s="57"/>
      <c r="E43264" s="62"/>
    </row>
    <row r="43265">
      <c r="A43265" s="61"/>
      <c r="B43265" s="61"/>
      <c r="C43265" s="61"/>
      <c r="D43265" s="57"/>
      <c r="E43265" s="62"/>
    </row>
    <row r="43266">
      <c r="A43266" s="61"/>
      <c r="B43266" s="61"/>
      <c r="C43266" s="61"/>
      <c r="D43266" s="57"/>
      <c r="E43266" s="62"/>
    </row>
    <row r="43267">
      <c r="A43267" s="61"/>
      <c r="B43267" s="61"/>
      <c r="C43267" s="61"/>
      <c r="D43267" s="57"/>
      <c r="E43267" s="62"/>
    </row>
    <row r="43268">
      <c r="A43268" s="61"/>
      <c r="B43268" s="61"/>
      <c r="C43268" s="61"/>
      <c r="D43268" s="57"/>
      <c r="E43268" s="62"/>
    </row>
    <row r="43269">
      <c r="A43269" s="61"/>
      <c r="B43269" s="61"/>
      <c r="C43269" s="61"/>
      <c r="D43269" s="57"/>
      <c r="E43269" s="62"/>
    </row>
    <row r="43270">
      <c r="A43270" s="61"/>
      <c r="B43270" s="61"/>
      <c r="C43270" s="61"/>
      <c r="D43270" s="57"/>
      <c r="E43270" s="62"/>
    </row>
    <row r="43271">
      <c r="A43271" s="61"/>
      <c r="B43271" s="61"/>
      <c r="C43271" s="61"/>
      <c r="D43271" s="57"/>
      <c r="E43271" s="62"/>
    </row>
    <row r="43272">
      <c r="A43272" s="61"/>
      <c r="B43272" s="61"/>
      <c r="C43272" s="61"/>
      <c r="D43272" s="57"/>
      <c r="E43272" s="62"/>
    </row>
    <row r="43273">
      <c r="A43273" s="61"/>
      <c r="B43273" s="61"/>
      <c r="C43273" s="61"/>
      <c r="D43273" s="57"/>
      <c r="E43273" s="62"/>
    </row>
    <row r="43274">
      <c r="A43274" s="61"/>
      <c r="B43274" s="61"/>
      <c r="C43274" s="61"/>
      <c r="D43274" s="57"/>
      <c r="E43274" s="62"/>
    </row>
    <row r="43275">
      <c r="A43275" s="61"/>
      <c r="B43275" s="61"/>
      <c r="C43275" s="61"/>
      <c r="D43275" s="57"/>
      <c r="E43275" s="62"/>
    </row>
    <row r="43276">
      <c r="A43276" s="61"/>
      <c r="B43276" s="61"/>
      <c r="C43276" s="61"/>
      <c r="D43276" s="57"/>
      <c r="E43276" s="62"/>
    </row>
    <row r="43277">
      <c r="A43277" s="61"/>
      <c r="B43277" s="61"/>
      <c r="C43277" s="61"/>
      <c r="D43277" s="57"/>
      <c r="E43277" s="62"/>
    </row>
    <row r="43278">
      <c r="A43278" s="61"/>
      <c r="B43278" s="61"/>
      <c r="C43278" s="61"/>
      <c r="D43278" s="57"/>
      <c r="E43278" s="62"/>
    </row>
    <row r="43279">
      <c r="A43279" s="61"/>
      <c r="B43279" s="61"/>
      <c r="C43279" s="61"/>
      <c r="D43279" s="57"/>
      <c r="E43279" s="62"/>
    </row>
    <row r="43280">
      <c r="A43280" s="61"/>
      <c r="B43280" s="61"/>
      <c r="C43280" s="61"/>
      <c r="D43280" s="57"/>
      <c r="E43280" s="62"/>
    </row>
    <row r="43281">
      <c r="A43281" s="61"/>
      <c r="B43281" s="61"/>
      <c r="C43281" s="61"/>
      <c r="D43281" s="57"/>
      <c r="E43281" s="62"/>
    </row>
    <row r="43282">
      <c r="A43282" s="61"/>
      <c r="B43282" s="61"/>
      <c r="C43282" s="61"/>
      <c r="D43282" s="57"/>
      <c r="E43282" s="62"/>
    </row>
    <row r="43283">
      <c r="A43283" s="61"/>
      <c r="B43283" s="61"/>
      <c r="C43283" s="61"/>
      <c r="D43283" s="57"/>
      <c r="E43283" s="62"/>
    </row>
    <row r="43284">
      <c r="A43284" s="61"/>
      <c r="B43284" s="61"/>
      <c r="C43284" s="61"/>
      <c r="D43284" s="57"/>
      <c r="E43284" s="62"/>
    </row>
    <row r="43285">
      <c r="A43285" s="61"/>
      <c r="B43285" s="61"/>
      <c r="C43285" s="61"/>
      <c r="D43285" s="57"/>
      <c r="E43285" s="62"/>
    </row>
    <row r="43286">
      <c r="A43286" s="61"/>
      <c r="B43286" s="61"/>
      <c r="C43286" s="61"/>
      <c r="D43286" s="57"/>
      <c r="E43286" s="62"/>
    </row>
    <row r="43287">
      <c r="A43287" s="61"/>
      <c r="B43287" s="61"/>
      <c r="C43287" s="61"/>
      <c r="D43287" s="57"/>
      <c r="E43287" s="62"/>
    </row>
    <row r="43288">
      <c r="A43288" s="61"/>
      <c r="B43288" s="61"/>
      <c r="C43288" s="61"/>
      <c r="D43288" s="57"/>
      <c r="E43288" s="62"/>
    </row>
    <row r="43289">
      <c r="A43289" s="61"/>
      <c r="B43289" s="61"/>
      <c r="C43289" s="61"/>
      <c r="D43289" s="57"/>
      <c r="E43289" s="62"/>
    </row>
    <row r="43290">
      <c r="A43290" s="61"/>
      <c r="B43290" s="61"/>
      <c r="C43290" s="61"/>
      <c r="D43290" s="57"/>
      <c r="E43290" s="62"/>
    </row>
    <row r="43291">
      <c r="A43291" s="61"/>
      <c r="B43291" s="61"/>
      <c r="C43291" s="61"/>
      <c r="D43291" s="57"/>
      <c r="E43291" s="62"/>
    </row>
    <row r="43292">
      <c r="A43292" s="61"/>
      <c r="B43292" s="61"/>
      <c r="C43292" s="61"/>
      <c r="D43292" s="57"/>
      <c r="E43292" s="62"/>
    </row>
    <row r="43293">
      <c r="A43293" s="61"/>
      <c r="B43293" s="61"/>
      <c r="C43293" s="61"/>
      <c r="D43293" s="57"/>
      <c r="E43293" s="62"/>
    </row>
    <row r="43294">
      <c r="A43294" s="61"/>
      <c r="B43294" s="61"/>
      <c r="C43294" s="61"/>
      <c r="D43294" s="57"/>
      <c r="E43294" s="62"/>
    </row>
    <row r="43295">
      <c r="A43295" s="61"/>
      <c r="B43295" s="61"/>
      <c r="C43295" s="61"/>
      <c r="D43295" s="57"/>
      <c r="E43295" s="62"/>
    </row>
    <row r="43296">
      <c r="A43296" s="61"/>
      <c r="B43296" s="61"/>
      <c r="C43296" s="61"/>
      <c r="D43296" s="57"/>
      <c r="E43296" s="62"/>
    </row>
    <row r="43297">
      <c r="A43297" s="61"/>
      <c r="B43297" s="61"/>
      <c r="C43297" s="61"/>
      <c r="D43297" s="57"/>
      <c r="E43297" s="62"/>
    </row>
    <row r="43298">
      <c r="A43298" s="61"/>
      <c r="B43298" s="61"/>
      <c r="C43298" s="61"/>
      <c r="D43298" s="57"/>
      <c r="E43298" s="62"/>
    </row>
    <row r="43299">
      <c r="A43299" s="61"/>
      <c r="B43299" s="61"/>
      <c r="C43299" s="61"/>
      <c r="D43299" s="57"/>
      <c r="E43299" s="62"/>
    </row>
    <row r="43300">
      <c r="A43300" s="61"/>
      <c r="B43300" s="61"/>
      <c r="C43300" s="61"/>
      <c r="D43300" s="57"/>
      <c r="E43300" s="62"/>
    </row>
    <row r="43301">
      <c r="A43301" s="61"/>
      <c r="B43301" s="61"/>
      <c r="C43301" s="61"/>
      <c r="D43301" s="57"/>
      <c r="E43301" s="62"/>
    </row>
    <row r="43302">
      <c r="A43302" s="61"/>
      <c r="B43302" s="61"/>
      <c r="C43302" s="61"/>
      <c r="D43302" s="57"/>
      <c r="E43302" s="62"/>
    </row>
    <row r="43303">
      <c r="A43303" s="61"/>
      <c r="B43303" s="61"/>
      <c r="C43303" s="61"/>
      <c r="D43303" s="57"/>
      <c r="E43303" s="62"/>
    </row>
    <row r="43304">
      <c r="A43304" s="61"/>
      <c r="B43304" s="61"/>
      <c r="C43304" s="61"/>
      <c r="D43304" s="57"/>
      <c r="E43304" s="62"/>
    </row>
    <row r="43305">
      <c r="A43305" s="61"/>
      <c r="B43305" s="61"/>
      <c r="C43305" s="61"/>
      <c r="D43305" s="57"/>
      <c r="E43305" s="62"/>
    </row>
    <row r="43306">
      <c r="A43306" s="61"/>
      <c r="B43306" s="61"/>
      <c r="C43306" s="61"/>
      <c r="D43306" s="57"/>
      <c r="E43306" s="62"/>
    </row>
    <row r="43307">
      <c r="A43307" s="61"/>
      <c r="B43307" s="61"/>
      <c r="C43307" s="61"/>
      <c r="D43307" s="57"/>
      <c r="E43307" s="62"/>
    </row>
    <row r="43308">
      <c r="A43308" s="61"/>
      <c r="B43308" s="61"/>
      <c r="C43308" s="61"/>
      <c r="D43308" s="57"/>
      <c r="E43308" s="62"/>
    </row>
    <row r="43309">
      <c r="A43309" s="61"/>
      <c r="B43309" s="61"/>
      <c r="C43309" s="61"/>
      <c r="D43309" s="57"/>
      <c r="E43309" s="62"/>
    </row>
    <row r="43310">
      <c r="A43310" s="61"/>
      <c r="B43310" s="61"/>
      <c r="C43310" s="61"/>
      <c r="D43310" s="57"/>
      <c r="E43310" s="62"/>
    </row>
    <row r="43311">
      <c r="A43311" s="61"/>
      <c r="B43311" s="61"/>
      <c r="C43311" s="61"/>
      <c r="D43311" s="57"/>
      <c r="E43311" s="62"/>
    </row>
    <row r="43312">
      <c r="A43312" s="61"/>
      <c r="B43312" s="61"/>
      <c r="C43312" s="61"/>
      <c r="D43312" s="57"/>
      <c r="E43312" s="62"/>
    </row>
    <row r="43313">
      <c r="A43313" s="61"/>
      <c r="B43313" s="61"/>
      <c r="C43313" s="61"/>
      <c r="D43313" s="57"/>
      <c r="E43313" s="62"/>
    </row>
    <row r="43314">
      <c r="A43314" s="61"/>
      <c r="B43314" s="61"/>
      <c r="C43314" s="61"/>
      <c r="D43314" s="57"/>
      <c r="E43314" s="62"/>
    </row>
    <row r="43315">
      <c r="A43315" s="61"/>
      <c r="B43315" s="61"/>
      <c r="C43315" s="61"/>
      <c r="D43315" s="57"/>
      <c r="E43315" s="62"/>
    </row>
    <row r="43316">
      <c r="A43316" s="61"/>
      <c r="B43316" s="61"/>
      <c r="C43316" s="61"/>
      <c r="D43316" s="57"/>
      <c r="E43316" s="62"/>
    </row>
    <row r="43317">
      <c r="A43317" s="61"/>
      <c r="B43317" s="61"/>
      <c r="C43317" s="61"/>
      <c r="D43317" s="57"/>
      <c r="E43317" s="62"/>
    </row>
    <row r="43318">
      <c r="A43318" s="61"/>
      <c r="B43318" s="61"/>
      <c r="C43318" s="61"/>
      <c r="D43318" s="57"/>
      <c r="E43318" s="62"/>
    </row>
    <row r="43319">
      <c r="A43319" s="61"/>
      <c r="B43319" s="61"/>
      <c r="C43319" s="61"/>
      <c r="D43319" s="57"/>
      <c r="E43319" s="62"/>
    </row>
    <row r="43320">
      <c r="A43320" s="61"/>
      <c r="B43320" s="61"/>
      <c r="C43320" s="61"/>
      <c r="D43320" s="57"/>
      <c r="E43320" s="62"/>
    </row>
    <row r="43321">
      <c r="A43321" s="61"/>
      <c r="B43321" s="61"/>
      <c r="C43321" s="61"/>
      <c r="D43321" s="57"/>
      <c r="E43321" s="62"/>
    </row>
    <row r="43322">
      <c r="A43322" s="61"/>
      <c r="B43322" s="61"/>
      <c r="C43322" s="61"/>
      <c r="D43322" s="57"/>
      <c r="E43322" s="62"/>
    </row>
    <row r="43323">
      <c r="A43323" s="61"/>
      <c r="B43323" s="61"/>
      <c r="C43323" s="61"/>
      <c r="D43323" s="57"/>
      <c r="E43323" s="62"/>
    </row>
    <row r="43324">
      <c r="A43324" s="61"/>
      <c r="B43324" s="61"/>
      <c r="C43324" s="61"/>
      <c r="D43324" s="57"/>
      <c r="E43324" s="62"/>
    </row>
    <row r="43325">
      <c r="A43325" s="61"/>
      <c r="B43325" s="61"/>
      <c r="C43325" s="61"/>
      <c r="D43325" s="57"/>
      <c r="E43325" s="62"/>
    </row>
    <row r="43326">
      <c r="A43326" s="61"/>
      <c r="B43326" s="61"/>
      <c r="C43326" s="61"/>
      <c r="D43326" s="57"/>
      <c r="E43326" s="62"/>
    </row>
    <row r="43327">
      <c r="A43327" s="61"/>
      <c r="B43327" s="61"/>
      <c r="C43327" s="61"/>
      <c r="D43327" s="57"/>
      <c r="E43327" s="62"/>
    </row>
    <row r="43328">
      <c r="A43328" s="61"/>
      <c r="B43328" s="61"/>
      <c r="C43328" s="61"/>
      <c r="D43328" s="57"/>
      <c r="E43328" s="62"/>
    </row>
    <row r="43329">
      <c r="A43329" s="61"/>
      <c r="B43329" s="61"/>
      <c r="C43329" s="61"/>
      <c r="D43329" s="57"/>
      <c r="E43329" s="62"/>
    </row>
    <row r="43330">
      <c r="A43330" s="61"/>
      <c r="B43330" s="61"/>
      <c r="C43330" s="61"/>
      <c r="D43330" s="57"/>
      <c r="E43330" s="62"/>
    </row>
    <row r="43331">
      <c r="A43331" s="61"/>
      <c r="B43331" s="61"/>
      <c r="C43331" s="61"/>
      <c r="D43331" s="57"/>
      <c r="E43331" s="62"/>
    </row>
    <row r="43332">
      <c r="A43332" s="61"/>
      <c r="B43332" s="61"/>
      <c r="C43332" s="61"/>
      <c r="D43332" s="57"/>
      <c r="E43332" s="62"/>
    </row>
    <row r="43333">
      <c r="A43333" s="61"/>
      <c r="B43333" s="61"/>
      <c r="C43333" s="61"/>
      <c r="D43333" s="57"/>
      <c r="E43333" s="62"/>
    </row>
    <row r="43334">
      <c r="A43334" s="61"/>
      <c r="B43334" s="61"/>
      <c r="C43334" s="61"/>
      <c r="D43334" s="57"/>
      <c r="E43334" s="62"/>
    </row>
    <row r="43335">
      <c r="A43335" s="61"/>
      <c r="B43335" s="61"/>
      <c r="C43335" s="61"/>
      <c r="D43335" s="57"/>
      <c r="E43335" s="62"/>
    </row>
    <row r="43336">
      <c r="A43336" s="61"/>
      <c r="B43336" s="61"/>
      <c r="C43336" s="61"/>
      <c r="D43336" s="57"/>
      <c r="E43336" s="62"/>
    </row>
    <row r="43337">
      <c r="A43337" s="61"/>
      <c r="B43337" s="61"/>
      <c r="C43337" s="61"/>
      <c r="D43337" s="57"/>
      <c r="E43337" s="62"/>
    </row>
    <row r="43338">
      <c r="A43338" s="61"/>
      <c r="B43338" s="61"/>
      <c r="C43338" s="61"/>
      <c r="D43338" s="57"/>
      <c r="E43338" s="62"/>
    </row>
    <row r="43339">
      <c r="A43339" s="61"/>
      <c r="B43339" s="61"/>
      <c r="C43339" s="61"/>
      <c r="D43339" s="57"/>
      <c r="E43339" s="62"/>
    </row>
    <row r="43340">
      <c r="A43340" s="61"/>
      <c r="B43340" s="61"/>
      <c r="C43340" s="61"/>
      <c r="D43340" s="57"/>
      <c r="E43340" s="62"/>
    </row>
    <row r="43341">
      <c r="A43341" s="61"/>
      <c r="B43341" s="61"/>
      <c r="C43341" s="61"/>
      <c r="D43341" s="57"/>
      <c r="E43341" s="62"/>
    </row>
    <row r="43342">
      <c r="A43342" s="61"/>
      <c r="B43342" s="61"/>
      <c r="C43342" s="61"/>
      <c r="D43342" s="57"/>
      <c r="E43342" s="62"/>
    </row>
    <row r="43343">
      <c r="A43343" s="61"/>
      <c r="B43343" s="61"/>
      <c r="C43343" s="61"/>
      <c r="D43343" s="57"/>
      <c r="E43343" s="62"/>
    </row>
    <row r="43344">
      <c r="A43344" s="61"/>
      <c r="B43344" s="61"/>
      <c r="C43344" s="61"/>
      <c r="D43344" s="57"/>
      <c r="E43344" s="62"/>
    </row>
    <row r="43345">
      <c r="A43345" s="61"/>
      <c r="B43345" s="61"/>
      <c r="C43345" s="61"/>
      <c r="D43345" s="57"/>
      <c r="E43345" s="62"/>
    </row>
    <row r="43346">
      <c r="A43346" s="61"/>
      <c r="B43346" s="61"/>
      <c r="C43346" s="61"/>
      <c r="D43346" s="57"/>
      <c r="E43346" s="62"/>
    </row>
    <row r="43347">
      <c r="A43347" s="61"/>
      <c r="B43347" s="61"/>
      <c r="C43347" s="61"/>
      <c r="D43347" s="57"/>
      <c r="E43347" s="62"/>
    </row>
    <row r="43348">
      <c r="A43348" s="61"/>
      <c r="B43348" s="61"/>
      <c r="C43348" s="61"/>
      <c r="D43348" s="57"/>
      <c r="E43348" s="62"/>
    </row>
    <row r="43349">
      <c r="A43349" s="61"/>
      <c r="B43349" s="61"/>
      <c r="C43349" s="61"/>
      <c r="D43349" s="57"/>
      <c r="E43349" s="62"/>
    </row>
    <row r="43350">
      <c r="A43350" s="61"/>
      <c r="B43350" s="61"/>
      <c r="C43350" s="61"/>
      <c r="D43350" s="57"/>
      <c r="E43350" s="62"/>
    </row>
    <row r="43351">
      <c r="A43351" s="61"/>
      <c r="B43351" s="61"/>
      <c r="C43351" s="61"/>
      <c r="D43351" s="57"/>
      <c r="E43351" s="62"/>
    </row>
    <row r="43352">
      <c r="A43352" s="61"/>
      <c r="B43352" s="61"/>
      <c r="C43352" s="61"/>
      <c r="D43352" s="57"/>
      <c r="E43352" s="62"/>
    </row>
    <row r="43353">
      <c r="A43353" s="61"/>
      <c r="B43353" s="61"/>
      <c r="C43353" s="61"/>
      <c r="D43353" s="57"/>
      <c r="E43353" s="62"/>
    </row>
    <row r="43354">
      <c r="A43354" s="61"/>
      <c r="B43354" s="61"/>
      <c r="C43354" s="61"/>
      <c r="D43354" s="57"/>
      <c r="E43354" s="62"/>
    </row>
    <row r="43355">
      <c r="A43355" s="61"/>
      <c r="B43355" s="61"/>
      <c r="C43355" s="61"/>
      <c r="D43355" s="57"/>
      <c r="E43355" s="62"/>
    </row>
    <row r="43356">
      <c r="A43356" s="61"/>
      <c r="B43356" s="61"/>
      <c r="C43356" s="61"/>
      <c r="D43356" s="57"/>
      <c r="E43356" s="62"/>
    </row>
    <row r="43357">
      <c r="A43357" s="61"/>
      <c r="B43357" s="61"/>
      <c r="C43357" s="61"/>
      <c r="D43357" s="57"/>
      <c r="E43357" s="62"/>
    </row>
    <row r="43358">
      <c r="A43358" s="61"/>
      <c r="B43358" s="61"/>
      <c r="C43358" s="61"/>
      <c r="D43358" s="57"/>
      <c r="E43358" s="62"/>
    </row>
    <row r="43359">
      <c r="A43359" s="61"/>
      <c r="B43359" s="61"/>
      <c r="C43359" s="61"/>
      <c r="D43359" s="57"/>
      <c r="E43359" s="62"/>
    </row>
    <row r="43360">
      <c r="A43360" s="61"/>
      <c r="B43360" s="61"/>
      <c r="C43360" s="61"/>
      <c r="D43360" s="57"/>
      <c r="E43360" s="62"/>
    </row>
    <row r="43361">
      <c r="A43361" s="61"/>
      <c r="B43361" s="61"/>
      <c r="C43361" s="61"/>
      <c r="D43361" s="57"/>
      <c r="E43361" s="62"/>
    </row>
    <row r="43362">
      <c r="A43362" s="61"/>
      <c r="B43362" s="61"/>
      <c r="C43362" s="61"/>
      <c r="D43362" s="57"/>
      <c r="E43362" s="62"/>
    </row>
    <row r="43363">
      <c r="A43363" s="61"/>
      <c r="B43363" s="61"/>
      <c r="C43363" s="61"/>
      <c r="D43363" s="57"/>
      <c r="E43363" s="62"/>
    </row>
    <row r="43364">
      <c r="A43364" s="61"/>
      <c r="B43364" s="61"/>
      <c r="C43364" s="61"/>
      <c r="D43364" s="57"/>
      <c r="E43364" s="62"/>
    </row>
    <row r="43365">
      <c r="A43365" s="61"/>
      <c r="B43365" s="61"/>
      <c r="C43365" s="61"/>
      <c r="D43365" s="57"/>
      <c r="E43365" s="62"/>
    </row>
    <row r="43366">
      <c r="A43366" s="61"/>
      <c r="B43366" s="61"/>
      <c r="C43366" s="61"/>
      <c r="D43366" s="57"/>
      <c r="E43366" s="62"/>
    </row>
    <row r="43367">
      <c r="A43367" s="61"/>
      <c r="B43367" s="61"/>
      <c r="C43367" s="61"/>
      <c r="D43367" s="57"/>
      <c r="E43367" s="62"/>
    </row>
    <row r="43368">
      <c r="A43368" s="61"/>
      <c r="B43368" s="61"/>
      <c r="C43368" s="61"/>
      <c r="D43368" s="57"/>
      <c r="E43368" s="62"/>
    </row>
    <row r="43369">
      <c r="A43369" s="61"/>
      <c r="B43369" s="61"/>
      <c r="C43369" s="61"/>
      <c r="D43369" s="57"/>
      <c r="E43369" s="62"/>
    </row>
    <row r="43370">
      <c r="A43370" s="61"/>
      <c r="B43370" s="61"/>
      <c r="C43370" s="61"/>
      <c r="D43370" s="57"/>
      <c r="E43370" s="62"/>
    </row>
    <row r="43371">
      <c r="A43371" s="61"/>
      <c r="B43371" s="61"/>
      <c r="C43371" s="61"/>
      <c r="D43371" s="57"/>
      <c r="E43371" s="62"/>
    </row>
    <row r="43372">
      <c r="A43372" s="61"/>
      <c r="B43372" s="61"/>
      <c r="C43372" s="61"/>
      <c r="D43372" s="57"/>
      <c r="E43372" s="62"/>
    </row>
    <row r="43373">
      <c r="A43373" s="61"/>
      <c r="B43373" s="61"/>
      <c r="C43373" s="61"/>
      <c r="D43373" s="57"/>
      <c r="E43373" s="62"/>
    </row>
    <row r="43374">
      <c r="A43374" s="61"/>
      <c r="B43374" s="61"/>
      <c r="C43374" s="61"/>
      <c r="D43374" s="57"/>
      <c r="E43374" s="62"/>
    </row>
    <row r="43375">
      <c r="A43375" s="61"/>
      <c r="B43375" s="61"/>
      <c r="C43375" s="61"/>
      <c r="D43375" s="57"/>
      <c r="E43375" s="62"/>
    </row>
    <row r="43376">
      <c r="A43376" s="61"/>
      <c r="B43376" s="61"/>
      <c r="C43376" s="61"/>
      <c r="D43376" s="57"/>
      <c r="E43376" s="62"/>
    </row>
    <row r="43377">
      <c r="A43377" s="61"/>
      <c r="B43377" s="61"/>
      <c r="C43377" s="61"/>
      <c r="D43377" s="57"/>
      <c r="E43377" s="62"/>
    </row>
    <row r="43378">
      <c r="A43378" s="61"/>
      <c r="B43378" s="61"/>
      <c r="C43378" s="61"/>
      <c r="D43378" s="57"/>
      <c r="E43378" s="62"/>
    </row>
    <row r="43379">
      <c r="A43379" s="61"/>
      <c r="B43379" s="61"/>
      <c r="C43379" s="61"/>
      <c r="D43379" s="57"/>
      <c r="E43379" s="62"/>
    </row>
    <row r="43380">
      <c r="A43380" s="61"/>
      <c r="B43380" s="61"/>
      <c r="C43380" s="61"/>
      <c r="D43380" s="57"/>
      <c r="E43380" s="62"/>
    </row>
    <row r="43381">
      <c r="A43381" s="61"/>
      <c r="B43381" s="61"/>
      <c r="C43381" s="61"/>
      <c r="D43381" s="57"/>
      <c r="E43381" s="62"/>
    </row>
    <row r="43382">
      <c r="A43382" s="61"/>
      <c r="B43382" s="61"/>
      <c r="C43382" s="61"/>
      <c r="D43382" s="57"/>
      <c r="E43382" s="62"/>
    </row>
    <row r="43383">
      <c r="A43383" s="61"/>
      <c r="B43383" s="61"/>
      <c r="C43383" s="61"/>
      <c r="D43383" s="57"/>
      <c r="E43383" s="62"/>
    </row>
    <row r="43384">
      <c r="A43384" s="61"/>
      <c r="B43384" s="61"/>
      <c r="C43384" s="61"/>
      <c r="D43384" s="57"/>
      <c r="E43384" s="62"/>
    </row>
    <row r="43385">
      <c r="A43385" s="61"/>
      <c r="B43385" s="61"/>
      <c r="C43385" s="61"/>
      <c r="D43385" s="57"/>
      <c r="E43385" s="62"/>
    </row>
    <row r="43386">
      <c r="A43386" s="61"/>
      <c r="B43386" s="61"/>
      <c r="C43386" s="61"/>
      <c r="D43386" s="57"/>
      <c r="E43386" s="62"/>
    </row>
    <row r="43387">
      <c r="A43387" s="61"/>
      <c r="B43387" s="61"/>
      <c r="C43387" s="61"/>
      <c r="D43387" s="57"/>
      <c r="E43387" s="62"/>
    </row>
    <row r="43388">
      <c r="A43388" s="61"/>
      <c r="B43388" s="61"/>
      <c r="C43388" s="61"/>
      <c r="D43388" s="57"/>
      <c r="E43388" s="62"/>
    </row>
    <row r="43389">
      <c r="A43389" s="61"/>
      <c r="B43389" s="61"/>
      <c r="C43389" s="61"/>
      <c r="D43389" s="57"/>
      <c r="E43389" s="62"/>
    </row>
    <row r="43390">
      <c r="A43390" s="61"/>
      <c r="B43390" s="61"/>
      <c r="C43390" s="61"/>
      <c r="D43390" s="57"/>
      <c r="E43390" s="62"/>
    </row>
    <row r="43391">
      <c r="A43391" s="61"/>
      <c r="B43391" s="61"/>
      <c r="C43391" s="61"/>
      <c r="D43391" s="57"/>
      <c r="E43391" s="62"/>
    </row>
    <row r="43392">
      <c r="A43392" s="61"/>
      <c r="B43392" s="61"/>
      <c r="C43392" s="61"/>
      <c r="D43392" s="57"/>
      <c r="E43392" s="62"/>
    </row>
    <row r="43393">
      <c r="A43393" s="61"/>
      <c r="B43393" s="61"/>
      <c r="C43393" s="61"/>
      <c r="D43393" s="57"/>
      <c r="E43393" s="62"/>
    </row>
    <row r="43394">
      <c r="A43394" s="61"/>
      <c r="B43394" s="61"/>
      <c r="C43394" s="61"/>
      <c r="D43394" s="57"/>
      <c r="E43394" s="62"/>
    </row>
    <row r="43395">
      <c r="A43395" s="61"/>
      <c r="B43395" s="61"/>
      <c r="C43395" s="61"/>
      <c r="D43395" s="57"/>
      <c r="E43395" s="62"/>
    </row>
    <row r="43396">
      <c r="A43396" s="61"/>
      <c r="B43396" s="61"/>
      <c r="C43396" s="61"/>
      <c r="D43396" s="57"/>
      <c r="E43396" s="62"/>
    </row>
    <row r="43397">
      <c r="A43397" s="61"/>
      <c r="B43397" s="61"/>
      <c r="C43397" s="61"/>
      <c r="D43397" s="57"/>
      <c r="E43397" s="62"/>
    </row>
    <row r="43398">
      <c r="A43398" s="61"/>
      <c r="B43398" s="61"/>
      <c r="C43398" s="61"/>
      <c r="D43398" s="57"/>
      <c r="E43398" s="62"/>
    </row>
    <row r="43399">
      <c r="A43399" s="61"/>
      <c r="B43399" s="61"/>
      <c r="C43399" s="61"/>
      <c r="D43399" s="57"/>
      <c r="E43399" s="62"/>
    </row>
    <row r="43400">
      <c r="A43400" s="61"/>
      <c r="B43400" s="61"/>
      <c r="C43400" s="61"/>
      <c r="D43400" s="57"/>
      <c r="E43400" s="62"/>
    </row>
    <row r="43401">
      <c r="A43401" s="61"/>
      <c r="B43401" s="61"/>
      <c r="C43401" s="61"/>
      <c r="D43401" s="57"/>
      <c r="E43401" s="62"/>
    </row>
    <row r="43402">
      <c r="A43402" s="61"/>
      <c r="B43402" s="61"/>
      <c r="C43402" s="61"/>
      <c r="D43402" s="57"/>
      <c r="E43402" s="62"/>
    </row>
    <row r="43403">
      <c r="A43403" s="61"/>
      <c r="B43403" s="61"/>
      <c r="C43403" s="61"/>
      <c r="D43403" s="57"/>
      <c r="E43403" s="62"/>
    </row>
    <row r="43404">
      <c r="A43404" s="61"/>
      <c r="B43404" s="61"/>
      <c r="C43404" s="61"/>
      <c r="D43404" s="57"/>
      <c r="E43404" s="62"/>
    </row>
    <row r="43405">
      <c r="A43405" s="61"/>
      <c r="B43405" s="61"/>
      <c r="C43405" s="61"/>
      <c r="D43405" s="57"/>
      <c r="E43405" s="62"/>
    </row>
    <row r="43406">
      <c r="A43406" s="61"/>
      <c r="B43406" s="61"/>
      <c r="C43406" s="61"/>
      <c r="D43406" s="57"/>
      <c r="E43406" s="62"/>
    </row>
    <row r="43407">
      <c r="A43407" s="61"/>
      <c r="B43407" s="61"/>
      <c r="C43407" s="61"/>
      <c r="D43407" s="57"/>
      <c r="E43407" s="62"/>
    </row>
    <row r="43408">
      <c r="A43408" s="61"/>
      <c r="B43408" s="61"/>
      <c r="C43408" s="61"/>
      <c r="D43408" s="57"/>
      <c r="E43408" s="62"/>
    </row>
    <row r="43409">
      <c r="A43409" s="61"/>
      <c r="B43409" s="61"/>
      <c r="C43409" s="61"/>
      <c r="D43409" s="57"/>
      <c r="E43409" s="62"/>
    </row>
    <row r="43410">
      <c r="A43410" s="61"/>
      <c r="B43410" s="61"/>
      <c r="C43410" s="61"/>
      <c r="D43410" s="57"/>
      <c r="E43410" s="62"/>
    </row>
    <row r="43411">
      <c r="A43411" s="61"/>
      <c r="B43411" s="61"/>
      <c r="C43411" s="61"/>
      <c r="D43411" s="57"/>
      <c r="E43411" s="62"/>
    </row>
    <row r="43412">
      <c r="A43412" s="61"/>
      <c r="B43412" s="61"/>
      <c r="C43412" s="61"/>
      <c r="D43412" s="57"/>
      <c r="E43412" s="62"/>
    </row>
    <row r="43413">
      <c r="A43413" s="61"/>
      <c r="B43413" s="61"/>
      <c r="C43413" s="61"/>
      <c r="D43413" s="57"/>
      <c r="E43413" s="62"/>
    </row>
    <row r="43414">
      <c r="A43414" s="61"/>
      <c r="B43414" s="61"/>
      <c r="C43414" s="61"/>
      <c r="D43414" s="57"/>
      <c r="E43414" s="62"/>
    </row>
    <row r="43415">
      <c r="A43415" s="61"/>
      <c r="B43415" s="61"/>
      <c r="C43415" s="61"/>
      <c r="D43415" s="57"/>
      <c r="E43415" s="62"/>
    </row>
    <row r="43416">
      <c r="A43416" s="61"/>
      <c r="B43416" s="61"/>
      <c r="C43416" s="61"/>
      <c r="D43416" s="57"/>
      <c r="E43416" s="62"/>
    </row>
    <row r="43417">
      <c r="A43417" s="61"/>
      <c r="B43417" s="61"/>
      <c r="C43417" s="61"/>
      <c r="D43417" s="57"/>
      <c r="E43417" s="62"/>
    </row>
    <row r="43418">
      <c r="A43418" s="61"/>
      <c r="B43418" s="61"/>
      <c r="C43418" s="61"/>
      <c r="D43418" s="57"/>
      <c r="E43418" s="62"/>
    </row>
    <row r="43419">
      <c r="A43419" s="61"/>
      <c r="B43419" s="61"/>
      <c r="C43419" s="61"/>
      <c r="D43419" s="57"/>
      <c r="E43419" s="62"/>
    </row>
    <row r="43420">
      <c r="A43420" s="61"/>
      <c r="B43420" s="61"/>
      <c r="C43420" s="61"/>
      <c r="D43420" s="57"/>
      <c r="E43420" s="62"/>
    </row>
    <row r="43421">
      <c r="A43421" s="61"/>
      <c r="B43421" s="61"/>
      <c r="C43421" s="61"/>
      <c r="D43421" s="57"/>
      <c r="E43421" s="62"/>
    </row>
    <row r="43422">
      <c r="A43422" s="61"/>
      <c r="B43422" s="61"/>
      <c r="C43422" s="61"/>
      <c r="D43422" s="57"/>
      <c r="E43422" s="62"/>
    </row>
    <row r="43423">
      <c r="A43423" s="61"/>
      <c r="B43423" s="61"/>
      <c r="C43423" s="61"/>
      <c r="D43423" s="57"/>
      <c r="E43423" s="62"/>
    </row>
    <row r="43424">
      <c r="A43424" s="61"/>
      <c r="B43424" s="61"/>
      <c r="C43424" s="61"/>
      <c r="D43424" s="57"/>
      <c r="E43424" s="62"/>
    </row>
    <row r="43425">
      <c r="A43425" s="61"/>
      <c r="B43425" s="61"/>
      <c r="C43425" s="61"/>
      <c r="D43425" s="57"/>
      <c r="E43425" s="62"/>
    </row>
    <row r="43426">
      <c r="A43426" s="61"/>
      <c r="B43426" s="61"/>
      <c r="C43426" s="61"/>
      <c r="D43426" s="57"/>
      <c r="E43426" s="62"/>
    </row>
    <row r="43427">
      <c r="A43427" s="61"/>
      <c r="B43427" s="61"/>
      <c r="C43427" s="61"/>
      <c r="D43427" s="57"/>
      <c r="E43427" s="62"/>
    </row>
    <row r="43428">
      <c r="A43428" s="61"/>
      <c r="B43428" s="61"/>
      <c r="C43428" s="61"/>
      <c r="D43428" s="57"/>
      <c r="E43428" s="62"/>
    </row>
    <row r="43429">
      <c r="A43429" s="61"/>
      <c r="B43429" s="61"/>
      <c r="C43429" s="61"/>
      <c r="D43429" s="57"/>
      <c r="E43429" s="62"/>
    </row>
    <row r="43430">
      <c r="A43430" s="61"/>
      <c r="B43430" s="61"/>
      <c r="C43430" s="61"/>
      <c r="D43430" s="57"/>
      <c r="E43430" s="62"/>
    </row>
    <row r="43431">
      <c r="A43431" s="61"/>
      <c r="B43431" s="61"/>
      <c r="C43431" s="61"/>
      <c r="D43431" s="57"/>
      <c r="E43431" s="62"/>
    </row>
    <row r="43432">
      <c r="A43432" s="61"/>
      <c r="B43432" s="61"/>
      <c r="C43432" s="61"/>
      <c r="D43432" s="57"/>
      <c r="E43432" s="62"/>
    </row>
    <row r="43433">
      <c r="A43433" s="61"/>
      <c r="B43433" s="61"/>
      <c r="C43433" s="61"/>
      <c r="D43433" s="57"/>
      <c r="E43433" s="62"/>
    </row>
    <row r="43434">
      <c r="A43434" s="61"/>
      <c r="B43434" s="61"/>
      <c r="C43434" s="61"/>
      <c r="D43434" s="57"/>
      <c r="E43434" s="62"/>
    </row>
    <row r="43435">
      <c r="A43435" s="61"/>
      <c r="B43435" s="61"/>
      <c r="C43435" s="61"/>
      <c r="D43435" s="57"/>
      <c r="E43435" s="62"/>
    </row>
    <row r="43436">
      <c r="A43436" s="61"/>
      <c r="B43436" s="61"/>
      <c r="C43436" s="61"/>
      <c r="D43436" s="57"/>
      <c r="E43436" s="62"/>
    </row>
    <row r="43437">
      <c r="A43437" s="61"/>
      <c r="B43437" s="61"/>
      <c r="C43437" s="61"/>
      <c r="D43437" s="57"/>
      <c r="E43437" s="62"/>
    </row>
    <row r="43438">
      <c r="A43438" s="61"/>
      <c r="B43438" s="61"/>
      <c r="C43438" s="61"/>
      <c r="D43438" s="57"/>
      <c r="E43438" s="62"/>
    </row>
    <row r="43439">
      <c r="A43439" s="61"/>
      <c r="B43439" s="61"/>
      <c r="C43439" s="61"/>
      <c r="D43439" s="57"/>
      <c r="E43439" s="62"/>
    </row>
    <row r="43440">
      <c r="A43440" s="61"/>
      <c r="B43440" s="61"/>
      <c r="C43440" s="61"/>
      <c r="D43440" s="57"/>
      <c r="E43440" s="62"/>
    </row>
    <row r="43441">
      <c r="A43441" s="61"/>
      <c r="B43441" s="61"/>
      <c r="C43441" s="61"/>
      <c r="D43441" s="57"/>
      <c r="E43441" s="62"/>
    </row>
    <row r="43442">
      <c r="A43442" s="61"/>
      <c r="B43442" s="61"/>
      <c r="C43442" s="61"/>
      <c r="D43442" s="57"/>
      <c r="E43442" s="62"/>
    </row>
    <row r="43443">
      <c r="A43443" s="61"/>
      <c r="B43443" s="61"/>
      <c r="C43443" s="61"/>
      <c r="D43443" s="57"/>
      <c r="E43443" s="62"/>
    </row>
    <row r="43444">
      <c r="A43444" s="61"/>
      <c r="B43444" s="61"/>
      <c r="C43444" s="61"/>
      <c r="D43444" s="57"/>
      <c r="E43444" s="62"/>
    </row>
    <row r="43445">
      <c r="A43445" s="61"/>
      <c r="B43445" s="61"/>
      <c r="C43445" s="61"/>
      <c r="D43445" s="57"/>
      <c r="E43445" s="62"/>
    </row>
    <row r="43446">
      <c r="A43446" s="61"/>
      <c r="B43446" s="61"/>
      <c r="C43446" s="61"/>
      <c r="D43446" s="57"/>
      <c r="E43446" s="62"/>
    </row>
    <row r="43447">
      <c r="A43447" s="61"/>
      <c r="B43447" s="61"/>
      <c r="C43447" s="61"/>
      <c r="D43447" s="57"/>
      <c r="E43447" s="62"/>
    </row>
    <row r="43448">
      <c r="A43448" s="61"/>
      <c r="B43448" s="61"/>
      <c r="C43448" s="61"/>
      <c r="D43448" s="57"/>
      <c r="E43448" s="62"/>
    </row>
    <row r="43449">
      <c r="A43449" s="61"/>
      <c r="B43449" s="61"/>
      <c r="C43449" s="61"/>
      <c r="D43449" s="57"/>
      <c r="E43449" s="62"/>
    </row>
    <row r="43450">
      <c r="A43450" s="61"/>
      <c r="B43450" s="61"/>
      <c r="C43450" s="61"/>
      <c r="D43450" s="57"/>
      <c r="E43450" s="62"/>
    </row>
    <row r="43451">
      <c r="A43451" s="61"/>
      <c r="B43451" s="61"/>
      <c r="C43451" s="61"/>
      <c r="D43451" s="57"/>
      <c r="E43451" s="62"/>
    </row>
    <row r="43452">
      <c r="A43452" s="61"/>
      <c r="B43452" s="61"/>
      <c r="C43452" s="61"/>
      <c r="D43452" s="57"/>
      <c r="E43452" s="62"/>
    </row>
    <row r="43453">
      <c r="A43453" s="61"/>
      <c r="B43453" s="61"/>
      <c r="C43453" s="61"/>
      <c r="D43453" s="57"/>
      <c r="E43453" s="62"/>
    </row>
    <row r="43454">
      <c r="A43454" s="61"/>
      <c r="B43454" s="61"/>
      <c r="C43454" s="61"/>
      <c r="D43454" s="57"/>
      <c r="E43454" s="62"/>
    </row>
    <row r="43455">
      <c r="A43455" s="61"/>
      <c r="B43455" s="61"/>
      <c r="C43455" s="61"/>
      <c r="D43455" s="57"/>
      <c r="E43455" s="62"/>
    </row>
    <row r="43456">
      <c r="A43456" s="61"/>
      <c r="B43456" s="61"/>
      <c r="C43456" s="61"/>
      <c r="D43456" s="57"/>
      <c r="E43456" s="62"/>
    </row>
    <row r="43457">
      <c r="A43457" s="61"/>
      <c r="B43457" s="61"/>
      <c r="C43457" s="61"/>
      <c r="D43457" s="57"/>
      <c r="E43457" s="62"/>
    </row>
    <row r="43458">
      <c r="A43458" s="61"/>
      <c r="B43458" s="61"/>
      <c r="C43458" s="61"/>
      <c r="D43458" s="57"/>
      <c r="E43458" s="62"/>
    </row>
    <row r="43459">
      <c r="A43459" s="61"/>
      <c r="B43459" s="61"/>
      <c r="C43459" s="61"/>
      <c r="D43459" s="57"/>
      <c r="E43459" s="62"/>
    </row>
    <row r="43460">
      <c r="A43460" s="61"/>
      <c r="B43460" s="61"/>
      <c r="C43460" s="61"/>
      <c r="D43460" s="57"/>
      <c r="E43460" s="62"/>
    </row>
    <row r="43461">
      <c r="A43461" s="61"/>
      <c r="B43461" s="61"/>
      <c r="C43461" s="61"/>
      <c r="D43461" s="57"/>
      <c r="E43461" s="62"/>
    </row>
    <row r="43462">
      <c r="A43462" s="61"/>
      <c r="B43462" s="61"/>
      <c r="C43462" s="61"/>
      <c r="D43462" s="57"/>
      <c r="E43462" s="62"/>
    </row>
    <row r="43463">
      <c r="A43463" s="61"/>
      <c r="B43463" s="61"/>
      <c r="C43463" s="61"/>
      <c r="D43463" s="57"/>
      <c r="E43463" s="62"/>
    </row>
    <row r="43464">
      <c r="A43464" s="61"/>
      <c r="B43464" s="61"/>
      <c r="C43464" s="61"/>
      <c r="D43464" s="57"/>
      <c r="E43464" s="62"/>
    </row>
    <row r="43465">
      <c r="A43465" s="61"/>
      <c r="B43465" s="61"/>
      <c r="C43465" s="61"/>
      <c r="D43465" s="57"/>
      <c r="E43465" s="62"/>
    </row>
    <row r="43466">
      <c r="A43466" s="61"/>
      <c r="B43466" s="61"/>
      <c r="C43466" s="61"/>
      <c r="D43466" s="57"/>
      <c r="E43466" s="62"/>
    </row>
    <row r="43467">
      <c r="A43467" s="61"/>
      <c r="B43467" s="61"/>
      <c r="C43467" s="61"/>
      <c r="D43467" s="57"/>
      <c r="E43467" s="62"/>
    </row>
    <row r="43468">
      <c r="A43468" s="61"/>
      <c r="B43468" s="61"/>
      <c r="C43468" s="61"/>
      <c r="D43468" s="57"/>
      <c r="E43468" s="62"/>
    </row>
    <row r="43469">
      <c r="A43469" s="61"/>
      <c r="B43469" s="61"/>
      <c r="C43469" s="61"/>
      <c r="D43469" s="57"/>
      <c r="E43469" s="62"/>
    </row>
    <row r="43470">
      <c r="A43470" s="61"/>
      <c r="B43470" s="61"/>
      <c r="C43470" s="61"/>
      <c r="D43470" s="57"/>
      <c r="E43470" s="62"/>
    </row>
    <row r="43471">
      <c r="A43471" s="61"/>
      <c r="B43471" s="61"/>
      <c r="C43471" s="61"/>
      <c r="D43471" s="57"/>
      <c r="E43471" s="62"/>
    </row>
    <row r="43472">
      <c r="A43472" s="61"/>
      <c r="B43472" s="61"/>
      <c r="C43472" s="61"/>
      <c r="D43472" s="57"/>
      <c r="E43472" s="62"/>
    </row>
    <row r="43473">
      <c r="A43473" s="61"/>
      <c r="B43473" s="61"/>
      <c r="C43473" s="61"/>
      <c r="D43473" s="57"/>
      <c r="E43473" s="62"/>
    </row>
    <row r="43474">
      <c r="A43474" s="61"/>
      <c r="B43474" s="61"/>
      <c r="C43474" s="61"/>
      <c r="D43474" s="57"/>
      <c r="E43474" s="62"/>
    </row>
    <row r="43475">
      <c r="A43475" s="61"/>
      <c r="B43475" s="61"/>
      <c r="C43475" s="61"/>
      <c r="D43475" s="57"/>
      <c r="E43475" s="62"/>
    </row>
    <row r="43476">
      <c r="A43476" s="61"/>
      <c r="B43476" s="61"/>
      <c r="C43476" s="61"/>
      <c r="D43476" s="57"/>
      <c r="E43476" s="62"/>
    </row>
    <row r="43477">
      <c r="A43477" s="61"/>
      <c r="B43477" s="61"/>
      <c r="C43477" s="61"/>
      <c r="D43477" s="57"/>
      <c r="E43477" s="62"/>
    </row>
    <row r="43478">
      <c r="A43478" s="61"/>
      <c r="B43478" s="61"/>
      <c r="C43478" s="61"/>
      <c r="D43478" s="57"/>
      <c r="E43478" s="62"/>
    </row>
    <row r="43479">
      <c r="A43479" s="61"/>
      <c r="B43479" s="61"/>
      <c r="C43479" s="61"/>
      <c r="D43479" s="57"/>
      <c r="E43479" s="62"/>
    </row>
    <row r="43480">
      <c r="A43480" s="61"/>
      <c r="B43480" s="61"/>
      <c r="C43480" s="61"/>
      <c r="D43480" s="57"/>
      <c r="E43480" s="62"/>
    </row>
    <row r="43481">
      <c r="A43481" s="61"/>
      <c r="B43481" s="61"/>
      <c r="C43481" s="61"/>
      <c r="D43481" s="57"/>
      <c r="E43481" s="62"/>
    </row>
    <row r="43482">
      <c r="A43482" s="61"/>
      <c r="B43482" s="61"/>
      <c r="C43482" s="61"/>
      <c r="D43482" s="57"/>
      <c r="E43482" s="62"/>
    </row>
    <row r="43483">
      <c r="A43483" s="61"/>
      <c r="B43483" s="61"/>
      <c r="C43483" s="61"/>
      <c r="D43483" s="57"/>
      <c r="E43483" s="62"/>
    </row>
    <row r="43484">
      <c r="A43484" s="61"/>
      <c r="B43484" s="61"/>
      <c r="C43484" s="61"/>
      <c r="D43484" s="57"/>
      <c r="E43484" s="62"/>
    </row>
    <row r="43485">
      <c r="A43485" s="61"/>
      <c r="B43485" s="61"/>
      <c r="C43485" s="61"/>
      <c r="D43485" s="57"/>
      <c r="E43485" s="62"/>
    </row>
    <row r="43486">
      <c r="A43486" s="61"/>
      <c r="B43486" s="61"/>
      <c r="C43486" s="61"/>
      <c r="D43486" s="57"/>
      <c r="E43486" s="62"/>
    </row>
    <row r="43487">
      <c r="A43487" s="61"/>
      <c r="B43487" s="61"/>
      <c r="C43487" s="61"/>
      <c r="D43487" s="57"/>
      <c r="E43487" s="62"/>
    </row>
    <row r="43488">
      <c r="A43488" s="61"/>
      <c r="B43488" s="61"/>
      <c r="C43488" s="61"/>
      <c r="D43488" s="57"/>
      <c r="E43488" s="62"/>
    </row>
    <row r="43489">
      <c r="A43489" s="61"/>
      <c r="B43489" s="61"/>
      <c r="C43489" s="61"/>
      <c r="D43489" s="57"/>
      <c r="E43489" s="62"/>
    </row>
    <row r="43490">
      <c r="A43490" s="61"/>
      <c r="B43490" s="61"/>
      <c r="C43490" s="61"/>
      <c r="D43490" s="57"/>
      <c r="E43490" s="62"/>
    </row>
    <row r="43491">
      <c r="A43491" s="61"/>
      <c r="B43491" s="61"/>
      <c r="C43491" s="61"/>
      <c r="D43491" s="57"/>
      <c r="E43491" s="62"/>
    </row>
    <row r="43492">
      <c r="A43492" s="61"/>
      <c r="B43492" s="61"/>
      <c r="C43492" s="61"/>
      <c r="D43492" s="57"/>
      <c r="E43492" s="62"/>
    </row>
    <row r="43493">
      <c r="A43493" s="61"/>
      <c r="B43493" s="61"/>
      <c r="C43493" s="61"/>
      <c r="D43493" s="57"/>
      <c r="E43493" s="62"/>
    </row>
    <row r="43494">
      <c r="A43494" s="61"/>
      <c r="B43494" s="61"/>
      <c r="C43494" s="61"/>
      <c r="D43494" s="57"/>
      <c r="E43494" s="62"/>
    </row>
    <row r="43495">
      <c r="A43495" s="61"/>
      <c r="B43495" s="61"/>
      <c r="C43495" s="61"/>
      <c r="D43495" s="57"/>
      <c r="E43495" s="62"/>
    </row>
    <row r="43496">
      <c r="A43496" s="61"/>
      <c r="B43496" s="61"/>
      <c r="C43496" s="61"/>
      <c r="D43496" s="57"/>
      <c r="E43496" s="62"/>
    </row>
    <row r="43497">
      <c r="A43497" s="61"/>
      <c r="B43497" s="61"/>
      <c r="C43497" s="61"/>
      <c r="D43497" s="57"/>
      <c r="E43497" s="62"/>
    </row>
    <row r="43498">
      <c r="A43498" s="61"/>
      <c r="B43498" s="61"/>
      <c r="C43498" s="61"/>
      <c r="D43498" s="57"/>
      <c r="E43498" s="62"/>
    </row>
    <row r="43499">
      <c r="A43499" s="61"/>
      <c r="B43499" s="61"/>
      <c r="C43499" s="61"/>
      <c r="D43499" s="57"/>
      <c r="E43499" s="62"/>
    </row>
    <row r="43500">
      <c r="A43500" s="61"/>
      <c r="B43500" s="61"/>
      <c r="C43500" s="61"/>
      <c r="D43500" s="57"/>
      <c r="E43500" s="62"/>
    </row>
    <row r="43501">
      <c r="A43501" s="61"/>
      <c r="B43501" s="61"/>
      <c r="C43501" s="61"/>
      <c r="D43501" s="57"/>
      <c r="E43501" s="62"/>
    </row>
    <row r="43502">
      <c r="A43502" s="61"/>
      <c r="B43502" s="61"/>
      <c r="C43502" s="61"/>
      <c r="D43502" s="57"/>
      <c r="E43502" s="62"/>
    </row>
    <row r="43503">
      <c r="A43503" s="61"/>
      <c r="B43503" s="61"/>
      <c r="C43503" s="61"/>
      <c r="D43503" s="57"/>
      <c r="E43503" s="62"/>
    </row>
    <row r="43504">
      <c r="A43504" s="61"/>
      <c r="B43504" s="61"/>
      <c r="C43504" s="61"/>
      <c r="D43504" s="57"/>
      <c r="E43504" s="62"/>
    </row>
    <row r="43505">
      <c r="A43505" s="61"/>
      <c r="B43505" s="61"/>
      <c r="C43505" s="61"/>
      <c r="D43505" s="57"/>
      <c r="E43505" s="62"/>
    </row>
    <row r="43506">
      <c r="A43506" s="61"/>
      <c r="B43506" s="61"/>
      <c r="C43506" s="61"/>
      <c r="D43506" s="57"/>
      <c r="E43506" s="62"/>
    </row>
    <row r="43507">
      <c r="A43507" s="61"/>
      <c r="B43507" s="61"/>
      <c r="C43507" s="61"/>
      <c r="D43507" s="57"/>
      <c r="E43507" s="62"/>
    </row>
    <row r="43508">
      <c r="A43508" s="61"/>
      <c r="B43508" s="61"/>
      <c r="C43508" s="61"/>
      <c r="D43508" s="57"/>
      <c r="E43508" s="62"/>
    </row>
    <row r="43509">
      <c r="A43509" s="61"/>
      <c r="B43509" s="61"/>
      <c r="C43509" s="61"/>
      <c r="D43509" s="57"/>
      <c r="E43509" s="62"/>
    </row>
    <row r="43510">
      <c r="A43510" s="61"/>
      <c r="B43510" s="61"/>
      <c r="C43510" s="61"/>
      <c r="D43510" s="57"/>
      <c r="E43510" s="62"/>
    </row>
    <row r="43511">
      <c r="A43511" s="61"/>
      <c r="B43511" s="61"/>
      <c r="C43511" s="61"/>
      <c r="D43511" s="57"/>
      <c r="E43511" s="62"/>
    </row>
    <row r="43512">
      <c r="A43512" s="61"/>
      <c r="B43512" s="61"/>
      <c r="C43512" s="61"/>
      <c r="D43512" s="57"/>
      <c r="E43512" s="62"/>
    </row>
    <row r="43513">
      <c r="A43513" s="61"/>
      <c r="B43513" s="61"/>
      <c r="C43513" s="61"/>
      <c r="D43513" s="57"/>
      <c r="E43513" s="62"/>
    </row>
    <row r="43514">
      <c r="A43514" s="61"/>
      <c r="B43514" s="61"/>
      <c r="C43514" s="61"/>
      <c r="D43514" s="57"/>
      <c r="E43514" s="62"/>
    </row>
    <row r="43515">
      <c r="A43515" s="61"/>
      <c r="B43515" s="61"/>
      <c r="C43515" s="61"/>
      <c r="D43515" s="57"/>
      <c r="E43515" s="62"/>
    </row>
    <row r="43516">
      <c r="A43516" s="61"/>
      <c r="B43516" s="61"/>
      <c r="C43516" s="61"/>
      <c r="D43516" s="57"/>
      <c r="E43516" s="62"/>
    </row>
    <row r="43517">
      <c r="A43517" s="61"/>
      <c r="B43517" s="61"/>
      <c r="C43517" s="61"/>
      <c r="D43517" s="57"/>
      <c r="E43517" s="62"/>
    </row>
    <row r="43518">
      <c r="A43518" s="61"/>
      <c r="B43518" s="61"/>
      <c r="C43518" s="61"/>
      <c r="D43518" s="57"/>
      <c r="E43518" s="62"/>
    </row>
    <row r="43519">
      <c r="A43519" s="61"/>
      <c r="B43519" s="61"/>
      <c r="C43519" s="61"/>
      <c r="D43519" s="57"/>
      <c r="E43519" s="62"/>
    </row>
    <row r="43520">
      <c r="A43520" s="61"/>
      <c r="B43520" s="61"/>
      <c r="C43520" s="61"/>
      <c r="D43520" s="57"/>
      <c r="E43520" s="62"/>
    </row>
    <row r="43521">
      <c r="A43521" s="61"/>
      <c r="B43521" s="61"/>
      <c r="C43521" s="61"/>
      <c r="D43521" s="57"/>
      <c r="E43521" s="62"/>
    </row>
    <row r="43522">
      <c r="A43522" s="61"/>
      <c r="B43522" s="61"/>
      <c r="C43522" s="61"/>
      <c r="D43522" s="57"/>
      <c r="E43522" s="62"/>
    </row>
    <row r="43523">
      <c r="A43523" s="61"/>
      <c r="B43523" s="61"/>
      <c r="C43523" s="61"/>
      <c r="D43523" s="57"/>
      <c r="E43523" s="62"/>
    </row>
    <row r="43524">
      <c r="A43524" s="61"/>
      <c r="B43524" s="61"/>
      <c r="C43524" s="61"/>
      <c r="D43524" s="57"/>
      <c r="E43524" s="62"/>
    </row>
    <row r="43525">
      <c r="A43525" s="61"/>
      <c r="B43525" s="61"/>
      <c r="C43525" s="61"/>
      <c r="D43525" s="57"/>
      <c r="E43525" s="62"/>
    </row>
    <row r="43526">
      <c r="A43526" s="61"/>
      <c r="B43526" s="61"/>
      <c r="C43526" s="61"/>
      <c r="D43526" s="57"/>
      <c r="E43526" s="62"/>
    </row>
    <row r="43527">
      <c r="A43527" s="61"/>
      <c r="B43527" s="61"/>
      <c r="C43527" s="61"/>
      <c r="D43527" s="57"/>
      <c r="E43527" s="62"/>
    </row>
    <row r="43528">
      <c r="A43528" s="61"/>
      <c r="B43528" s="61"/>
      <c r="C43528" s="61"/>
      <c r="D43528" s="57"/>
      <c r="E43528" s="62"/>
    </row>
    <row r="43529">
      <c r="A43529" s="61"/>
      <c r="B43529" s="61"/>
      <c r="C43529" s="61"/>
      <c r="D43529" s="57"/>
      <c r="E43529" s="62"/>
    </row>
    <row r="43530">
      <c r="A43530" s="61"/>
      <c r="B43530" s="61"/>
      <c r="C43530" s="61"/>
      <c r="D43530" s="57"/>
      <c r="E43530" s="62"/>
    </row>
    <row r="43531">
      <c r="A43531" s="61"/>
      <c r="B43531" s="61"/>
      <c r="C43531" s="61"/>
      <c r="D43531" s="57"/>
      <c r="E43531" s="62"/>
    </row>
    <row r="43532">
      <c r="A43532" s="61"/>
      <c r="B43532" s="61"/>
      <c r="C43532" s="61"/>
      <c r="D43532" s="57"/>
      <c r="E43532" s="62"/>
    </row>
    <row r="43533">
      <c r="A43533" s="61"/>
      <c r="B43533" s="61"/>
      <c r="C43533" s="61"/>
      <c r="D43533" s="57"/>
      <c r="E43533" s="62"/>
    </row>
    <row r="43534">
      <c r="A43534" s="61"/>
      <c r="B43534" s="61"/>
      <c r="C43534" s="61"/>
      <c r="D43534" s="57"/>
      <c r="E43534" s="62"/>
    </row>
    <row r="43535">
      <c r="A43535" s="61"/>
      <c r="B43535" s="61"/>
      <c r="C43535" s="61"/>
      <c r="D43535" s="57"/>
      <c r="E43535" s="62"/>
    </row>
    <row r="43536">
      <c r="A43536" s="61"/>
      <c r="B43536" s="61"/>
      <c r="C43536" s="61"/>
      <c r="D43536" s="57"/>
      <c r="E43536" s="62"/>
    </row>
    <row r="43537">
      <c r="A43537" s="61"/>
      <c r="B43537" s="61"/>
      <c r="C43537" s="61"/>
      <c r="D43537" s="57"/>
      <c r="E43537" s="62"/>
    </row>
    <row r="43538">
      <c r="A43538" s="61"/>
      <c r="B43538" s="61"/>
      <c r="C43538" s="61"/>
      <c r="D43538" s="57"/>
      <c r="E43538" s="62"/>
    </row>
    <row r="43539">
      <c r="A43539" s="61"/>
      <c r="B43539" s="61"/>
      <c r="C43539" s="61"/>
      <c r="D43539" s="57"/>
      <c r="E43539" s="62"/>
    </row>
    <row r="43540">
      <c r="A43540" s="61"/>
      <c r="B43540" s="61"/>
      <c r="C43540" s="61"/>
      <c r="D43540" s="57"/>
      <c r="E43540" s="62"/>
    </row>
    <row r="43541">
      <c r="A43541" s="61"/>
      <c r="B43541" s="61"/>
      <c r="C43541" s="61"/>
      <c r="D43541" s="57"/>
      <c r="E43541" s="62"/>
    </row>
    <row r="43542">
      <c r="A43542" s="61"/>
      <c r="B43542" s="61"/>
      <c r="C43542" s="61"/>
      <c r="D43542" s="57"/>
      <c r="E43542" s="62"/>
    </row>
    <row r="43543">
      <c r="A43543" s="61"/>
      <c r="B43543" s="61"/>
      <c r="C43543" s="61"/>
      <c r="D43543" s="57"/>
      <c r="E43543" s="62"/>
    </row>
    <row r="43544">
      <c r="A43544" s="61"/>
      <c r="B43544" s="61"/>
      <c r="C43544" s="61"/>
      <c r="D43544" s="57"/>
      <c r="E43544" s="62"/>
    </row>
    <row r="43545">
      <c r="A43545" s="61"/>
      <c r="B43545" s="61"/>
      <c r="C43545" s="61"/>
      <c r="D43545" s="57"/>
      <c r="E43545" s="62"/>
    </row>
    <row r="43546">
      <c r="A43546" s="61"/>
      <c r="B43546" s="61"/>
      <c r="C43546" s="61"/>
      <c r="D43546" s="57"/>
      <c r="E43546" s="62"/>
    </row>
    <row r="43547">
      <c r="A43547" s="61"/>
      <c r="B43547" s="61"/>
      <c r="C43547" s="61"/>
      <c r="D43547" s="57"/>
      <c r="E43547" s="62"/>
    </row>
    <row r="43548">
      <c r="A43548" s="61"/>
      <c r="B43548" s="61"/>
      <c r="C43548" s="61"/>
      <c r="D43548" s="57"/>
      <c r="E43548" s="62"/>
    </row>
    <row r="43549">
      <c r="A43549" s="61"/>
      <c r="B43549" s="61"/>
      <c r="C43549" s="61"/>
      <c r="D43549" s="57"/>
      <c r="E43549" s="62"/>
    </row>
    <row r="43550">
      <c r="A43550" s="61"/>
      <c r="B43550" s="61"/>
      <c r="C43550" s="61"/>
      <c r="D43550" s="57"/>
      <c r="E43550" s="62"/>
    </row>
    <row r="43551">
      <c r="A43551" s="61"/>
      <c r="B43551" s="61"/>
      <c r="C43551" s="61"/>
      <c r="D43551" s="57"/>
      <c r="E43551" s="62"/>
    </row>
    <row r="43552">
      <c r="A43552" s="61"/>
      <c r="B43552" s="61"/>
      <c r="C43552" s="61"/>
      <c r="D43552" s="57"/>
      <c r="E43552" s="62"/>
    </row>
    <row r="43553">
      <c r="A43553" s="61"/>
      <c r="B43553" s="61"/>
      <c r="C43553" s="61"/>
      <c r="D43553" s="57"/>
      <c r="E43553" s="62"/>
    </row>
    <row r="43554">
      <c r="A43554" s="61"/>
      <c r="B43554" s="61"/>
      <c r="C43554" s="61"/>
      <c r="D43554" s="57"/>
      <c r="E43554" s="62"/>
    </row>
    <row r="43555">
      <c r="A43555" s="61"/>
      <c r="B43555" s="61"/>
      <c r="C43555" s="61"/>
      <c r="D43555" s="57"/>
      <c r="E43555" s="62"/>
    </row>
    <row r="43556">
      <c r="A43556" s="61"/>
      <c r="B43556" s="61"/>
      <c r="C43556" s="61"/>
      <c r="D43556" s="57"/>
      <c r="E43556" s="62"/>
    </row>
    <row r="43557">
      <c r="A43557" s="61"/>
      <c r="B43557" s="61"/>
      <c r="C43557" s="61"/>
      <c r="D43557" s="57"/>
      <c r="E43557" s="62"/>
    </row>
    <row r="43558">
      <c r="A43558" s="61"/>
      <c r="B43558" s="61"/>
      <c r="C43558" s="61"/>
      <c r="D43558" s="57"/>
      <c r="E43558" s="62"/>
    </row>
    <row r="43559">
      <c r="A43559" s="61"/>
      <c r="B43559" s="61"/>
      <c r="C43559" s="61"/>
      <c r="D43559" s="57"/>
      <c r="E43559" s="62"/>
    </row>
    <row r="43560">
      <c r="A43560" s="61"/>
      <c r="B43560" s="61"/>
      <c r="C43560" s="61"/>
      <c r="D43560" s="57"/>
      <c r="E43560" s="62"/>
    </row>
    <row r="43561">
      <c r="A43561" s="61"/>
      <c r="B43561" s="61"/>
      <c r="C43561" s="61"/>
      <c r="D43561" s="57"/>
      <c r="E43561" s="62"/>
    </row>
    <row r="43562">
      <c r="A43562" s="61"/>
      <c r="B43562" s="61"/>
      <c r="C43562" s="61"/>
      <c r="D43562" s="57"/>
      <c r="E43562" s="62"/>
    </row>
    <row r="43563">
      <c r="A43563" s="61"/>
      <c r="B43563" s="61"/>
      <c r="C43563" s="61"/>
      <c r="D43563" s="57"/>
      <c r="E43563" s="62"/>
    </row>
    <row r="43564">
      <c r="A43564" s="61"/>
      <c r="B43564" s="61"/>
      <c r="C43564" s="61"/>
      <c r="D43564" s="57"/>
      <c r="E43564" s="62"/>
    </row>
    <row r="43565">
      <c r="A43565" s="61"/>
      <c r="B43565" s="61"/>
      <c r="C43565" s="61"/>
      <c r="D43565" s="57"/>
      <c r="E43565" s="62"/>
    </row>
    <row r="43566">
      <c r="A43566" s="61"/>
      <c r="B43566" s="61"/>
      <c r="C43566" s="61"/>
      <c r="D43566" s="57"/>
      <c r="E43566" s="62"/>
    </row>
    <row r="43567">
      <c r="A43567" s="61"/>
      <c r="B43567" s="61"/>
      <c r="C43567" s="61"/>
      <c r="D43567" s="57"/>
      <c r="E43567" s="62"/>
    </row>
    <row r="43568">
      <c r="A43568" s="61"/>
      <c r="B43568" s="61"/>
      <c r="C43568" s="61"/>
      <c r="D43568" s="57"/>
      <c r="E43568" s="62"/>
    </row>
    <row r="43569">
      <c r="A43569" s="61"/>
      <c r="B43569" s="61"/>
      <c r="C43569" s="61"/>
      <c r="D43569" s="57"/>
      <c r="E43569" s="62"/>
    </row>
    <row r="43570">
      <c r="A43570" s="61"/>
      <c r="B43570" s="61"/>
      <c r="C43570" s="61"/>
      <c r="D43570" s="57"/>
      <c r="E43570" s="62"/>
    </row>
    <row r="43571">
      <c r="A43571" s="61"/>
      <c r="B43571" s="61"/>
      <c r="C43571" s="61"/>
      <c r="D43571" s="57"/>
      <c r="E43571" s="62"/>
    </row>
    <row r="43572">
      <c r="A43572" s="61"/>
      <c r="B43572" s="61"/>
      <c r="C43572" s="61"/>
      <c r="D43572" s="57"/>
      <c r="E43572" s="62"/>
    </row>
    <row r="43573">
      <c r="A43573" s="61"/>
      <c r="B43573" s="61"/>
      <c r="C43573" s="61"/>
      <c r="D43573" s="57"/>
      <c r="E43573" s="62"/>
    </row>
    <row r="43574">
      <c r="A43574" s="61"/>
      <c r="B43574" s="61"/>
      <c r="C43574" s="61"/>
      <c r="D43574" s="57"/>
      <c r="E43574" s="62"/>
    </row>
    <row r="43575">
      <c r="A43575" s="61"/>
      <c r="B43575" s="61"/>
      <c r="C43575" s="61"/>
      <c r="D43575" s="57"/>
      <c r="E43575" s="62"/>
    </row>
    <row r="43576">
      <c r="A43576" s="61"/>
      <c r="B43576" s="61"/>
      <c r="C43576" s="61"/>
      <c r="D43576" s="57"/>
      <c r="E43576" s="62"/>
    </row>
    <row r="43577">
      <c r="A43577" s="61"/>
      <c r="B43577" s="61"/>
      <c r="C43577" s="61"/>
      <c r="D43577" s="57"/>
      <c r="E43577" s="62"/>
    </row>
    <row r="43578">
      <c r="A43578" s="61"/>
      <c r="B43578" s="61"/>
      <c r="C43578" s="61"/>
      <c r="D43578" s="57"/>
      <c r="E43578" s="62"/>
    </row>
    <row r="43579">
      <c r="A43579" s="61"/>
      <c r="B43579" s="61"/>
      <c r="C43579" s="61"/>
      <c r="D43579" s="57"/>
      <c r="E43579" s="62"/>
    </row>
    <row r="43580">
      <c r="A43580" s="61"/>
      <c r="B43580" s="61"/>
      <c r="C43580" s="61"/>
      <c r="D43580" s="57"/>
      <c r="E43580" s="62"/>
    </row>
    <row r="43581">
      <c r="A43581" s="61"/>
      <c r="B43581" s="61"/>
      <c r="C43581" s="61"/>
      <c r="D43581" s="57"/>
      <c r="E43581" s="62"/>
    </row>
    <row r="43582">
      <c r="A43582" s="61"/>
      <c r="B43582" s="61"/>
      <c r="C43582" s="61"/>
      <c r="D43582" s="57"/>
      <c r="E43582" s="62"/>
    </row>
    <row r="43583">
      <c r="A43583" s="61"/>
      <c r="B43583" s="61"/>
      <c r="C43583" s="61"/>
      <c r="D43583" s="57"/>
      <c r="E43583" s="62"/>
    </row>
    <row r="43584">
      <c r="A43584" s="61"/>
      <c r="B43584" s="61"/>
      <c r="C43584" s="61"/>
      <c r="D43584" s="57"/>
      <c r="E43584" s="62"/>
    </row>
    <row r="43585">
      <c r="A43585" s="61"/>
      <c r="B43585" s="61"/>
      <c r="C43585" s="61"/>
      <c r="D43585" s="57"/>
      <c r="E43585" s="62"/>
    </row>
    <row r="43586">
      <c r="A43586" s="61"/>
      <c r="B43586" s="61"/>
      <c r="C43586" s="61"/>
      <c r="D43586" s="57"/>
      <c r="E43586" s="62"/>
    </row>
    <row r="43587">
      <c r="A43587" s="61"/>
      <c r="B43587" s="61"/>
      <c r="C43587" s="61"/>
      <c r="D43587" s="57"/>
      <c r="E43587" s="62"/>
    </row>
    <row r="43588">
      <c r="A43588" s="61"/>
      <c r="B43588" s="61"/>
      <c r="C43588" s="61"/>
      <c r="D43588" s="57"/>
      <c r="E43588" s="62"/>
    </row>
    <row r="43589">
      <c r="A43589" s="61"/>
      <c r="B43589" s="61"/>
      <c r="C43589" s="61"/>
      <c r="D43589" s="57"/>
      <c r="E43589" s="62"/>
    </row>
    <row r="43590">
      <c r="A43590" s="61"/>
      <c r="B43590" s="61"/>
      <c r="C43590" s="61"/>
      <c r="D43590" s="57"/>
      <c r="E43590" s="62"/>
    </row>
    <row r="43591">
      <c r="A43591" s="61"/>
      <c r="B43591" s="61"/>
      <c r="C43591" s="61"/>
      <c r="D43591" s="57"/>
      <c r="E43591" s="62"/>
    </row>
    <row r="43592">
      <c r="A43592" s="61"/>
      <c r="B43592" s="61"/>
      <c r="C43592" s="61"/>
      <c r="D43592" s="57"/>
      <c r="E43592" s="62"/>
    </row>
    <row r="43593">
      <c r="A43593" s="61"/>
      <c r="B43593" s="61"/>
      <c r="C43593" s="61"/>
      <c r="D43593" s="57"/>
      <c r="E43593" s="62"/>
    </row>
    <row r="43594">
      <c r="A43594" s="61"/>
      <c r="B43594" s="61"/>
      <c r="C43594" s="61"/>
      <c r="D43594" s="57"/>
      <c r="E43594" s="62"/>
    </row>
    <row r="43595">
      <c r="A43595" s="61"/>
      <c r="B43595" s="61"/>
      <c r="C43595" s="61"/>
      <c r="D43595" s="57"/>
      <c r="E43595" s="62"/>
    </row>
    <row r="43596">
      <c r="A43596" s="61"/>
      <c r="B43596" s="61"/>
      <c r="C43596" s="61"/>
      <c r="D43596" s="57"/>
      <c r="E43596" s="62"/>
    </row>
    <row r="43597">
      <c r="A43597" s="61"/>
      <c r="B43597" s="61"/>
      <c r="C43597" s="61"/>
      <c r="D43597" s="57"/>
      <c r="E43597" s="62"/>
    </row>
    <row r="43598">
      <c r="A43598" s="61"/>
      <c r="B43598" s="61"/>
      <c r="C43598" s="61"/>
      <c r="D43598" s="57"/>
      <c r="E43598" s="62"/>
    </row>
    <row r="43599">
      <c r="A43599" s="61"/>
      <c r="B43599" s="61"/>
      <c r="C43599" s="61"/>
      <c r="D43599" s="57"/>
      <c r="E43599" s="62"/>
    </row>
    <row r="43600">
      <c r="A43600" s="61"/>
      <c r="B43600" s="61"/>
      <c r="C43600" s="61"/>
      <c r="D43600" s="57"/>
      <c r="E43600" s="62"/>
    </row>
    <row r="43601">
      <c r="A43601" s="61"/>
      <c r="B43601" s="61"/>
      <c r="C43601" s="61"/>
      <c r="D43601" s="57"/>
      <c r="E43601" s="62"/>
    </row>
    <row r="43602">
      <c r="A43602" s="61"/>
      <c r="B43602" s="61"/>
      <c r="C43602" s="61"/>
      <c r="D43602" s="57"/>
      <c r="E43602" s="62"/>
    </row>
    <row r="43603">
      <c r="A43603" s="61"/>
      <c r="B43603" s="61"/>
      <c r="C43603" s="61"/>
      <c r="D43603" s="57"/>
      <c r="E43603" s="62"/>
    </row>
    <row r="43604">
      <c r="A43604" s="61"/>
      <c r="B43604" s="61"/>
      <c r="C43604" s="61"/>
      <c r="D43604" s="57"/>
      <c r="E43604" s="62"/>
    </row>
    <row r="43605">
      <c r="A43605" s="61"/>
      <c r="B43605" s="61"/>
      <c r="C43605" s="61"/>
      <c r="D43605" s="57"/>
      <c r="E43605" s="62"/>
    </row>
    <row r="43606">
      <c r="A43606" s="61"/>
      <c r="B43606" s="61"/>
      <c r="C43606" s="61"/>
      <c r="D43606" s="57"/>
      <c r="E43606" s="62"/>
    </row>
    <row r="43607">
      <c r="A43607" s="61"/>
      <c r="B43607" s="61"/>
      <c r="C43607" s="61"/>
      <c r="D43607" s="57"/>
      <c r="E43607" s="62"/>
    </row>
    <row r="43608">
      <c r="A43608" s="61"/>
      <c r="B43608" s="61"/>
      <c r="C43608" s="61"/>
      <c r="D43608" s="57"/>
      <c r="E43608" s="62"/>
    </row>
    <row r="43609">
      <c r="A43609" s="61"/>
      <c r="B43609" s="61"/>
      <c r="C43609" s="61"/>
      <c r="D43609" s="57"/>
      <c r="E43609" s="62"/>
    </row>
    <row r="43610">
      <c r="A43610" s="61"/>
      <c r="B43610" s="61"/>
      <c r="C43610" s="61"/>
      <c r="D43610" s="57"/>
      <c r="E43610" s="62"/>
    </row>
    <row r="43611">
      <c r="A43611" s="61"/>
      <c r="B43611" s="61"/>
      <c r="C43611" s="61"/>
      <c r="D43611" s="57"/>
      <c r="E43611" s="62"/>
    </row>
    <row r="43612">
      <c r="A43612" s="61"/>
      <c r="B43612" s="61"/>
      <c r="C43612" s="61"/>
      <c r="D43612" s="57"/>
      <c r="E43612" s="62"/>
    </row>
    <row r="43613">
      <c r="A43613" s="61"/>
      <c r="B43613" s="61"/>
      <c r="C43613" s="61"/>
      <c r="D43613" s="57"/>
      <c r="E43613" s="62"/>
    </row>
    <row r="43614">
      <c r="A43614" s="61"/>
      <c r="B43614" s="61"/>
      <c r="C43614" s="61"/>
      <c r="D43614" s="57"/>
      <c r="E43614" s="62"/>
    </row>
    <row r="43615">
      <c r="A43615" s="61"/>
      <c r="B43615" s="61"/>
      <c r="C43615" s="61"/>
      <c r="D43615" s="57"/>
      <c r="E43615" s="62"/>
    </row>
    <row r="43616">
      <c r="A43616" s="61"/>
      <c r="B43616" s="61"/>
      <c r="C43616" s="61"/>
      <c r="D43616" s="57"/>
      <c r="E43616" s="62"/>
    </row>
    <row r="43617">
      <c r="A43617" s="61"/>
      <c r="B43617" s="61"/>
      <c r="C43617" s="61"/>
      <c r="D43617" s="57"/>
      <c r="E43617" s="62"/>
    </row>
    <row r="43618">
      <c r="A43618" s="61"/>
      <c r="B43618" s="61"/>
      <c r="C43618" s="61"/>
      <c r="D43618" s="57"/>
      <c r="E43618" s="62"/>
    </row>
    <row r="43619">
      <c r="A43619" s="61"/>
      <c r="B43619" s="61"/>
      <c r="C43619" s="61"/>
      <c r="D43619" s="57"/>
      <c r="E43619" s="62"/>
    </row>
    <row r="43620">
      <c r="A43620" s="61"/>
      <c r="B43620" s="61"/>
      <c r="C43620" s="61"/>
      <c r="D43620" s="57"/>
      <c r="E43620" s="62"/>
    </row>
    <row r="43621">
      <c r="A43621" s="61"/>
      <c r="B43621" s="61"/>
      <c r="C43621" s="61"/>
      <c r="D43621" s="57"/>
      <c r="E43621" s="62"/>
    </row>
    <row r="43622">
      <c r="A43622" s="61"/>
      <c r="B43622" s="61"/>
      <c r="C43622" s="61"/>
      <c r="D43622" s="57"/>
      <c r="E43622" s="62"/>
    </row>
    <row r="43623">
      <c r="A43623" s="61"/>
      <c r="B43623" s="61"/>
      <c r="C43623" s="61"/>
      <c r="D43623" s="57"/>
      <c r="E43623" s="62"/>
    </row>
    <row r="43624">
      <c r="A43624" s="61"/>
      <c r="B43624" s="61"/>
      <c r="C43624" s="61"/>
      <c r="D43624" s="57"/>
      <c r="E43624" s="62"/>
    </row>
    <row r="43625">
      <c r="A43625" s="61"/>
      <c r="B43625" s="61"/>
      <c r="C43625" s="61"/>
      <c r="D43625" s="57"/>
      <c r="E43625" s="62"/>
    </row>
    <row r="43626">
      <c r="A43626" s="61"/>
      <c r="B43626" s="61"/>
      <c r="C43626" s="61"/>
      <c r="D43626" s="57"/>
      <c r="E43626" s="62"/>
    </row>
    <row r="43627">
      <c r="A43627" s="61"/>
      <c r="B43627" s="61"/>
      <c r="C43627" s="61"/>
      <c r="D43627" s="57"/>
      <c r="E43627" s="62"/>
    </row>
    <row r="43628">
      <c r="A43628" s="61"/>
      <c r="B43628" s="61"/>
      <c r="C43628" s="61"/>
      <c r="D43628" s="57"/>
      <c r="E43628" s="62"/>
    </row>
    <row r="43629">
      <c r="A43629" s="61"/>
      <c r="B43629" s="61"/>
      <c r="C43629" s="61"/>
      <c r="D43629" s="57"/>
      <c r="E43629" s="62"/>
    </row>
    <row r="43630">
      <c r="A43630" s="61"/>
      <c r="B43630" s="61"/>
      <c r="C43630" s="61"/>
      <c r="D43630" s="57"/>
      <c r="E43630" s="62"/>
    </row>
    <row r="43631">
      <c r="A43631" s="61"/>
      <c r="B43631" s="61"/>
      <c r="C43631" s="61"/>
      <c r="D43631" s="57"/>
      <c r="E43631" s="62"/>
    </row>
    <row r="43632">
      <c r="A43632" s="61"/>
      <c r="B43632" s="61"/>
      <c r="C43632" s="61"/>
      <c r="D43632" s="57"/>
      <c r="E43632" s="62"/>
    </row>
    <row r="43633">
      <c r="A43633" s="61"/>
      <c r="B43633" s="61"/>
      <c r="C43633" s="61"/>
      <c r="D43633" s="57"/>
      <c r="E43633" s="62"/>
    </row>
    <row r="43634">
      <c r="A43634" s="61"/>
      <c r="B43634" s="61"/>
      <c r="C43634" s="61"/>
      <c r="D43634" s="57"/>
      <c r="E43634" s="62"/>
    </row>
    <row r="43635">
      <c r="A43635" s="61"/>
      <c r="B43635" s="61"/>
      <c r="C43635" s="61"/>
      <c r="D43635" s="57"/>
      <c r="E43635" s="62"/>
    </row>
    <row r="43636">
      <c r="A43636" s="61"/>
      <c r="B43636" s="61"/>
      <c r="C43636" s="61"/>
      <c r="D43636" s="57"/>
      <c r="E43636" s="62"/>
    </row>
    <row r="43637">
      <c r="A43637" s="61"/>
      <c r="B43637" s="61"/>
      <c r="C43637" s="61"/>
      <c r="D43637" s="57"/>
      <c r="E43637" s="62"/>
    </row>
    <row r="43638">
      <c r="A43638" s="61"/>
      <c r="B43638" s="61"/>
      <c r="C43638" s="61"/>
      <c r="D43638" s="57"/>
      <c r="E43638" s="62"/>
    </row>
    <row r="43639">
      <c r="A43639" s="61"/>
      <c r="B43639" s="61"/>
      <c r="C43639" s="61"/>
      <c r="D43639" s="57"/>
      <c r="E43639" s="62"/>
    </row>
    <row r="43640">
      <c r="A43640" s="61"/>
      <c r="B43640" s="61"/>
      <c r="C43640" s="61"/>
      <c r="D43640" s="57"/>
      <c r="E43640" s="62"/>
    </row>
    <row r="43641">
      <c r="A43641" s="61"/>
      <c r="B43641" s="61"/>
      <c r="C43641" s="61"/>
      <c r="D43641" s="57"/>
      <c r="E43641" s="62"/>
    </row>
    <row r="43642">
      <c r="A43642" s="61"/>
      <c r="B43642" s="61"/>
      <c r="C43642" s="61"/>
      <c r="D43642" s="57"/>
      <c r="E43642" s="62"/>
    </row>
    <row r="43643">
      <c r="A43643" s="61"/>
      <c r="B43643" s="61"/>
      <c r="C43643" s="61"/>
      <c r="D43643" s="57"/>
      <c r="E43643" s="62"/>
    </row>
    <row r="43644">
      <c r="A43644" s="61"/>
      <c r="B43644" s="61"/>
      <c r="C43644" s="61"/>
      <c r="D43644" s="57"/>
      <c r="E43644" s="62"/>
    </row>
    <row r="43645">
      <c r="A43645" s="61"/>
      <c r="B43645" s="61"/>
      <c r="C43645" s="61"/>
      <c r="D43645" s="57"/>
      <c r="E43645" s="62"/>
    </row>
    <row r="43646">
      <c r="A43646" s="61"/>
      <c r="B43646" s="61"/>
      <c r="C43646" s="61"/>
      <c r="D43646" s="57"/>
      <c r="E43646" s="62"/>
    </row>
    <row r="43647">
      <c r="A43647" s="61"/>
      <c r="B43647" s="61"/>
      <c r="C43647" s="61"/>
      <c r="D43647" s="57"/>
      <c r="E43647" s="62"/>
    </row>
    <row r="43648">
      <c r="A43648" s="61"/>
      <c r="B43648" s="61"/>
      <c r="C43648" s="61"/>
      <c r="D43648" s="57"/>
      <c r="E43648" s="62"/>
    </row>
    <row r="43649">
      <c r="A43649" s="61"/>
      <c r="B43649" s="61"/>
      <c r="C43649" s="61"/>
      <c r="D43649" s="57"/>
      <c r="E43649" s="62"/>
    </row>
    <row r="43650">
      <c r="A43650" s="61"/>
      <c r="B43650" s="61"/>
      <c r="C43650" s="61"/>
      <c r="D43650" s="57"/>
      <c r="E43650" s="62"/>
    </row>
    <row r="43651">
      <c r="A43651" s="61"/>
      <c r="B43651" s="61"/>
      <c r="C43651" s="61"/>
      <c r="D43651" s="57"/>
      <c r="E43651" s="62"/>
    </row>
    <row r="43652">
      <c r="A43652" s="61"/>
      <c r="B43652" s="61"/>
      <c r="C43652" s="61"/>
      <c r="D43652" s="57"/>
      <c r="E43652" s="62"/>
    </row>
    <row r="43653">
      <c r="A43653" s="61"/>
      <c r="B43653" s="61"/>
      <c r="C43653" s="61"/>
      <c r="D43653" s="57"/>
      <c r="E43653" s="62"/>
    </row>
    <row r="43654">
      <c r="A43654" s="61"/>
      <c r="B43654" s="61"/>
      <c r="C43654" s="61"/>
      <c r="D43654" s="57"/>
      <c r="E43654" s="62"/>
    </row>
    <row r="43655">
      <c r="A43655" s="61"/>
      <c r="B43655" s="61"/>
      <c r="C43655" s="61"/>
      <c r="D43655" s="57"/>
      <c r="E43655" s="62"/>
    </row>
    <row r="43656">
      <c r="A43656" s="61"/>
      <c r="B43656" s="61"/>
      <c r="C43656" s="61"/>
      <c r="D43656" s="57"/>
      <c r="E43656" s="62"/>
    </row>
    <row r="43657">
      <c r="A43657" s="61"/>
      <c r="B43657" s="61"/>
      <c r="C43657" s="61"/>
      <c r="D43657" s="57"/>
      <c r="E43657" s="62"/>
    </row>
    <row r="43658">
      <c r="A43658" s="61"/>
      <c r="B43658" s="61"/>
      <c r="C43658" s="61"/>
      <c r="D43658" s="57"/>
      <c r="E43658" s="62"/>
    </row>
    <row r="43659">
      <c r="A43659" s="61"/>
      <c r="B43659" s="61"/>
      <c r="C43659" s="61"/>
      <c r="D43659" s="57"/>
      <c r="E43659" s="62"/>
    </row>
    <row r="43660">
      <c r="A43660" s="61"/>
      <c r="B43660" s="61"/>
      <c r="C43660" s="61"/>
      <c r="D43660" s="57"/>
      <c r="E43660" s="62"/>
    </row>
    <row r="43661">
      <c r="A43661" s="61"/>
      <c r="B43661" s="61"/>
      <c r="C43661" s="61"/>
      <c r="D43661" s="57"/>
      <c r="E43661" s="62"/>
    </row>
    <row r="43662">
      <c r="A43662" s="61"/>
      <c r="B43662" s="61"/>
      <c r="C43662" s="61"/>
      <c r="D43662" s="57"/>
      <c r="E43662" s="62"/>
    </row>
    <row r="43663">
      <c r="A43663" s="61"/>
      <c r="B43663" s="61"/>
      <c r="C43663" s="61"/>
      <c r="D43663" s="57"/>
      <c r="E43663" s="62"/>
    </row>
    <row r="43664">
      <c r="A43664" s="61"/>
      <c r="B43664" s="61"/>
      <c r="C43664" s="61"/>
      <c r="D43664" s="57"/>
      <c r="E43664" s="62"/>
    </row>
    <row r="43665">
      <c r="A43665" s="61"/>
      <c r="B43665" s="61"/>
      <c r="C43665" s="61"/>
      <c r="D43665" s="57"/>
      <c r="E43665" s="62"/>
    </row>
    <row r="43666">
      <c r="A43666" s="61"/>
      <c r="B43666" s="61"/>
      <c r="C43666" s="61"/>
      <c r="D43666" s="57"/>
      <c r="E43666" s="62"/>
    </row>
    <row r="43667">
      <c r="A43667" s="61"/>
      <c r="B43667" s="61"/>
      <c r="C43667" s="61"/>
      <c r="D43667" s="57"/>
      <c r="E43667" s="62"/>
    </row>
    <row r="43668">
      <c r="A43668" s="61"/>
      <c r="B43668" s="61"/>
      <c r="C43668" s="61"/>
      <c r="D43668" s="57"/>
      <c r="E43668" s="62"/>
    </row>
    <row r="43669">
      <c r="A43669" s="61"/>
      <c r="B43669" s="61"/>
      <c r="C43669" s="61"/>
      <c r="D43669" s="57"/>
      <c r="E43669" s="62"/>
    </row>
    <row r="43670">
      <c r="A43670" s="61"/>
      <c r="B43670" s="61"/>
      <c r="C43670" s="61"/>
      <c r="D43670" s="57"/>
      <c r="E43670" s="62"/>
    </row>
    <row r="43671">
      <c r="A43671" s="61"/>
      <c r="B43671" s="61"/>
      <c r="C43671" s="61"/>
      <c r="D43671" s="57"/>
      <c r="E43671" s="62"/>
    </row>
    <row r="43672">
      <c r="A43672" s="61"/>
      <c r="B43672" s="61"/>
      <c r="C43672" s="61"/>
      <c r="D43672" s="57"/>
      <c r="E43672" s="62"/>
    </row>
    <row r="43673">
      <c r="A43673" s="61"/>
      <c r="B43673" s="61"/>
      <c r="C43673" s="61"/>
      <c r="D43673" s="57"/>
      <c r="E43673" s="62"/>
    </row>
    <row r="43674">
      <c r="A43674" s="61"/>
      <c r="B43674" s="61"/>
      <c r="C43674" s="61"/>
      <c r="D43674" s="57"/>
      <c r="E43674" s="62"/>
    </row>
    <row r="43675">
      <c r="A43675" s="61"/>
      <c r="B43675" s="61"/>
      <c r="C43675" s="61"/>
      <c r="D43675" s="57"/>
      <c r="E43675" s="62"/>
    </row>
    <row r="43676">
      <c r="A43676" s="61"/>
      <c r="B43676" s="61"/>
      <c r="C43676" s="61"/>
      <c r="D43676" s="57"/>
      <c r="E43676" s="62"/>
    </row>
    <row r="43677">
      <c r="A43677" s="61"/>
      <c r="B43677" s="61"/>
      <c r="C43677" s="61"/>
      <c r="D43677" s="57"/>
      <c r="E43677" s="62"/>
    </row>
    <row r="43678">
      <c r="A43678" s="61"/>
      <c r="B43678" s="61"/>
      <c r="C43678" s="61"/>
      <c r="D43678" s="57"/>
      <c r="E43678" s="62"/>
    </row>
    <row r="43679">
      <c r="A43679" s="61"/>
      <c r="B43679" s="61"/>
      <c r="C43679" s="61"/>
      <c r="D43679" s="57"/>
      <c r="E43679" s="62"/>
    </row>
    <row r="43680">
      <c r="A43680" s="61"/>
      <c r="B43680" s="61"/>
      <c r="C43680" s="61"/>
      <c r="D43680" s="57"/>
      <c r="E43680" s="62"/>
    </row>
    <row r="43681">
      <c r="A43681" s="61"/>
      <c r="B43681" s="61"/>
      <c r="C43681" s="61"/>
      <c r="D43681" s="57"/>
      <c r="E43681" s="62"/>
    </row>
    <row r="43682">
      <c r="A43682" s="61"/>
      <c r="B43682" s="61"/>
      <c r="C43682" s="61"/>
      <c r="D43682" s="57"/>
      <c r="E43682" s="62"/>
    </row>
    <row r="43683">
      <c r="A43683" s="61"/>
      <c r="B43683" s="61"/>
      <c r="C43683" s="61"/>
      <c r="D43683" s="57"/>
      <c r="E43683" s="62"/>
    </row>
    <row r="43684">
      <c r="A43684" s="61"/>
      <c r="B43684" s="61"/>
      <c r="C43684" s="61"/>
      <c r="D43684" s="57"/>
      <c r="E43684" s="62"/>
    </row>
    <row r="43685">
      <c r="A43685" s="61"/>
      <c r="B43685" s="61"/>
      <c r="C43685" s="61"/>
      <c r="D43685" s="57"/>
      <c r="E43685" s="62"/>
    </row>
    <row r="43686">
      <c r="A43686" s="61"/>
      <c r="B43686" s="61"/>
      <c r="C43686" s="61"/>
      <c r="D43686" s="57"/>
      <c r="E43686" s="62"/>
    </row>
    <row r="43687">
      <c r="A43687" s="61"/>
      <c r="B43687" s="61"/>
      <c r="C43687" s="61"/>
      <c r="D43687" s="57"/>
      <c r="E43687" s="62"/>
    </row>
    <row r="43688">
      <c r="A43688" s="61"/>
      <c r="B43688" s="61"/>
      <c r="C43688" s="61"/>
      <c r="D43688" s="57"/>
      <c r="E43688" s="62"/>
    </row>
    <row r="43689">
      <c r="A43689" s="61"/>
      <c r="B43689" s="61"/>
      <c r="C43689" s="61"/>
      <c r="D43689" s="57"/>
      <c r="E43689" s="62"/>
    </row>
    <row r="43690">
      <c r="A43690" s="61"/>
      <c r="B43690" s="61"/>
      <c r="C43690" s="61"/>
      <c r="D43690" s="57"/>
      <c r="E43690" s="62"/>
    </row>
    <row r="43691">
      <c r="A43691" s="61"/>
      <c r="B43691" s="61"/>
      <c r="C43691" s="61"/>
      <c r="D43691" s="57"/>
      <c r="E43691" s="62"/>
    </row>
    <row r="43692">
      <c r="A43692" s="61"/>
      <c r="B43692" s="61"/>
      <c r="C43692" s="61"/>
      <c r="D43692" s="57"/>
      <c r="E43692" s="62"/>
    </row>
    <row r="43693">
      <c r="A43693" s="61"/>
      <c r="B43693" s="61"/>
      <c r="C43693" s="61"/>
      <c r="D43693" s="57"/>
      <c r="E43693" s="62"/>
    </row>
    <row r="43694">
      <c r="A43694" s="61"/>
      <c r="B43694" s="61"/>
      <c r="C43694" s="61"/>
      <c r="D43694" s="57"/>
      <c r="E43694" s="62"/>
    </row>
    <row r="43695">
      <c r="A43695" s="61"/>
      <c r="B43695" s="61"/>
      <c r="C43695" s="61"/>
      <c r="D43695" s="57"/>
      <c r="E43695" s="62"/>
    </row>
    <row r="43696">
      <c r="A43696" s="61"/>
      <c r="B43696" s="61"/>
      <c r="C43696" s="61"/>
      <c r="D43696" s="57"/>
      <c r="E43696" s="62"/>
    </row>
    <row r="43697">
      <c r="A43697" s="61"/>
      <c r="B43697" s="61"/>
      <c r="C43697" s="61"/>
      <c r="D43697" s="57"/>
      <c r="E43697" s="62"/>
    </row>
    <row r="43698">
      <c r="A43698" s="61"/>
      <c r="B43698" s="61"/>
      <c r="C43698" s="61"/>
      <c r="D43698" s="57"/>
      <c r="E43698" s="62"/>
    </row>
    <row r="43699">
      <c r="A43699" s="61"/>
      <c r="B43699" s="61"/>
      <c r="C43699" s="61"/>
      <c r="D43699" s="57"/>
      <c r="E43699" s="62"/>
    </row>
    <row r="43700">
      <c r="A43700" s="61"/>
      <c r="B43700" s="61"/>
      <c r="C43700" s="61"/>
      <c r="D43700" s="57"/>
      <c r="E43700" s="62"/>
    </row>
    <row r="43701">
      <c r="A43701" s="61"/>
      <c r="B43701" s="61"/>
      <c r="C43701" s="61"/>
      <c r="D43701" s="57"/>
      <c r="E43701" s="62"/>
    </row>
    <row r="43702">
      <c r="A43702" s="61"/>
      <c r="B43702" s="61"/>
      <c r="C43702" s="61"/>
      <c r="D43702" s="57"/>
      <c r="E43702" s="62"/>
    </row>
    <row r="43703">
      <c r="A43703" s="61"/>
      <c r="B43703" s="61"/>
      <c r="C43703" s="61"/>
      <c r="D43703" s="57"/>
      <c r="E43703" s="62"/>
    </row>
    <row r="43704">
      <c r="A43704" s="61"/>
      <c r="B43704" s="61"/>
      <c r="C43704" s="61"/>
      <c r="D43704" s="57"/>
      <c r="E43704" s="62"/>
    </row>
    <row r="43705">
      <c r="A43705" s="61"/>
      <c r="B43705" s="61"/>
      <c r="C43705" s="61"/>
      <c r="D43705" s="57"/>
      <c r="E43705" s="62"/>
    </row>
    <row r="43706">
      <c r="A43706" s="61"/>
      <c r="B43706" s="61"/>
      <c r="C43706" s="61"/>
      <c r="D43706" s="57"/>
      <c r="E43706" s="62"/>
    </row>
    <row r="43707">
      <c r="A43707" s="61"/>
      <c r="B43707" s="61"/>
      <c r="C43707" s="61"/>
      <c r="D43707" s="57"/>
      <c r="E43707" s="62"/>
    </row>
    <row r="43708">
      <c r="A43708" s="61"/>
      <c r="B43708" s="61"/>
      <c r="C43708" s="61"/>
      <c r="D43708" s="57"/>
      <c r="E43708" s="62"/>
    </row>
    <row r="43709">
      <c r="A43709" s="61"/>
      <c r="B43709" s="61"/>
      <c r="C43709" s="61"/>
      <c r="D43709" s="57"/>
      <c r="E43709" s="62"/>
    </row>
    <row r="43710">
      <c r="A43710" s="61"/>
      <c r="B43710" s="61"/>
      <c r="C43710" s="61"/>
      <c r="D43710" s="57"/>
      <c r="E43710" s="62"/>
    </row>
    <row r="43711">
      <c r="A43711" s="61"/>
      <c r="B43711" s="61"/>
      <c r="C43711" s="61"/>
      <c r="D43711" s="57"/>
      <c r="E43711" s="62"/>
    </row>
    <row r="43712">
      <c r="A43712" s="61"/>
      <c r="B43712" s="61"/>
      <c r="C43712" s="61"/>
      <c r="D43712" s="57"/>
      <c r="E43712" s="62"/>
    </row>
    <row r="43713">
      <c r="A43713" s="61"/>
      <c r="B43713" s="61"/>
      <c r="C43713" s="61"/>
      <c r="D43713" s="57"/>
      <c r="E43713" s="62"/>
    </row>
    <row r="43714">
      <c r="A43714" s="61"/>
      <c r="B43714" s="61"/>
      <c r="C43714" s="61"/>
      <c r="D43714" s="57"/>
      <c r="E43714" s="62"/>
    </row>
    <row r="43715">
      <c r="A43715" s="61"/>
      <c r="B43715" s="61"/>
      <c r="C43715" s="61"/>
      <c r="D43715" s="57"/>
      <c r="E43715" s="62"/>
    </row>
    <row r="43716">
      <c r="A43716" s="61"/>
      <c r="B43716" s="61"/>
      <c r="C43716" s="61"/>
      <c r="D43716" s="57"/>
      <c r="E43716" s="62"/>
    </row>
    <row r="43717">
      <c r="A43717" s="61"/>
      <c r="B43717" s="61"/>
      <c r="C43717" s="61"/>
      <c r="D43717" s="57"/>
      <c r="E43717" s="62"/>
    </row>
    <row r="43718">
      <c r="A43718" s="61"/>
      <c r="B43718" s="61"/>
      <c r="C43718" s="61"/>
      <c r="D43718" s="57"/>
      <c r="E43718" s="62"/>
    </row>
    <row r="43719">
      <c r="A43719" s="61"/>
      <c r="B43719" s="61"/>
      <c r="C43719" s="61"/>
      <c r="D43719" s="57"/>
      <c r="E43719" s="62"/>
    </row>
    <row r="43720">
      <c r="A43720" s="61"/>
      <c r="B43720" s="61"/>
      <c r="C43720" s="61"/>
      <c r="D43720" s="57"/>
      <c r="E43720" s="62"/>
    </row>
    <row r="43721">
      <c r="A43721" s="61"/>
      <c r="B43721" s="61"/>
      <c r="C43721" s="61"/>
      <c r="D43721" s="57"/>
      <c r="E43721" s="62"/>
    </row>
    <row r="43722">
      <c r="A43722" s="61"/>
      <c r="B43722" s="61"/>
      <c r="C43722" s="61"/>
      <c r="D43722" s="57"/>
      <c r="E43722" s="62"/>
    </row>
    <row r="43723">
      <c r="A43723" s="61"/>
      <c r="B43723" s="61"/>
      <c r="C43723" s="61"/>
      <c r="D43723" s="57"/>
      <c r="E43723" s="62"/>
    </row>
    <row r="43724">
      <c r="A43724" s="61"/>
      <c r="B43724" s="61"/>
      <c r="C43724" s="61"/>
      <c r="D43724" s="57"/>
      <c r="E43724" s="62"/>
    </row>
    <row r="43725">
      <c r="A43725" s="61"/>
      <c r="B43725" s="61"/>
      <c r="C43725" s="61"/>
      <c r="D43725" s="57"/>
      <c r="E43725" s="62"/>
    </row>
    <row r="43726">
      <c r="A43726" s="61"/>
      <c r="B43726" s="61"/>
      <c r="C43726" s="61"/>
      <c r="D43726" s="57"/>
      <c r="E43726" s="62"/>
    </row>
    <row r="43727">
      <c r="A43727" s="61"/>
      <c r="B43727" s="61"/>
      <c r="C43727" s="61"/>
      <c r="D43727" s="57"/>
      <c r="E43727" s="62"/>
    </row>
    <row r="43728">
      <c r="A43728" s="61"/>
      <c r="B43728" s="61"/>
      <c r="C43728" s="61"/>
      <c r="D43728" s="57"/>
      <c r="E43728" s="62"/>
    </row>
    <row r="43729">
      <c r="A43729" s="61"/>
      <c r="B43729" s="61"/>
      <c r="C43729" s="61"/>
      <c r="D43729" s="57"/>
      <c r="E43729" s="62"/>
    </row>
    <row r="43730">
      <c r="A43730" s="61"/>
      <c r="B43730" s="61"/>
      <c r="C43730" s="61"/>
      <c r="D43730" s="57"/>
      <c r="E43730" s="62"/>
    </row>
    <row r="43731">
      <c r="A43731" s="61"/>
      <c r="B43731" s="61"/>
      <c r="C43731" s="61"/>
      <c r="D43731" s="57"/>
      <c r="E43731" s="62"/>
    </row>
    <row r="43732">
      <c r="A43732" s="61"/>
      <c r="B43732" s="61"/>
      <c r="C43732" s="61"/>
      <c r="D43732" s="57"/>
      <c r="E43732" s="62"/>
    </row>
    <row r="43733">
      <c r="A43733" s="61"/>
      <c r="B43733" s="61"/>
      <c r="C43733" s="61"/>
      <c r="D43733" s="57"/>
      <c r="E43733" s="62"/>
    </row>
    <row r="43734">
      <c r="A43734" s="61"/>
      <c r="B43734" s="61"/>
      <c r="C43734" s="61"/>
      <c r="D43734" s="57"/>
      <c r="E43734" s="62"/>
    </row>
    <row r="43735">
      <c r="A43735" s="61"/>
      <c r="B43735" s="61"/>
      <c r="C43735" s="61"/>
      <c r="D43735" s="57"/>
      <c r="E43735" s="62"/>
    </row>
    <row r="43736">
      <c r="A43736" s="61"/>
      <c r="B43736" s="61"/>
      <c r="C43736" s="61"/>
      <c r="D43736" s="57"/>
      <c r="E43736" s="62"/>
    </row>
    <row r="43737">
      <c r="A43737" s="61"/>
      <c r="B43737" s="61"/>
      <c r="C43737" s="61"/>
      <c r="D43737" s="57"/>
      <c r="E43737" s="62"/>
    </row>
    <row r="43738">
      <c r="A43738" s="61"/>
      <c r="B43738" s="61"/>
      <c r="C43738" s="61"/>
      <c r="D43738" s="57"/>
      <c r="E43738" s="62"/>
    </row>
    <row r="43739">
      <c r="A43739" s="61"/>
      <c r="B43739" s="61"/>
      <c r="C43739" s="61"/>
      <c r="D43739" s="57"/>
      <c r="E43739" s="62"/>
    </row>
    <row r="43740">
      <c r="A43740" s="61"/>
      <c r="B43740" s="61"/>
      <c r="C43740" s="61"/>
      <c r="D43740" s="57"/>
      <c r="E43740" s="62"/>
    </row>
    <row r="43741">
      <c r="A43741" s="61"/>
      <c r="B43741" s="61"/>
      <c r="C43741" s="61"/>
      <c r="D43741" s="57"/>
      <c r="E43741" s="62"/>
    </row>
    <row r="43742">
      <c r="A43742" s="61"/>
      <c r="B43742" s="61"/>
      <c r="C43742" s="61"/>
      <c r="D43742" s="57"/>
      <c r="E43742" s="62"/>
    </row>
    <row r="43743">
      <c r="A43743" s="61"/>
      <c r="B43743" s="61"/>
      <c r="C43743" s="61"/>
      <c r="D43743" s="57"/>
      <c r="E43743" s="62"/>
    </row>
    <row r="43744">
      <c r="A43744" s="61"/>
      <c r="B43744" s="61"/>
      <c r="C43744" s="61"/>
      <c r="D43744" s="57"/>
      <c r="E43744" s="62"/>
    </row>
    <row r="43745">
      <c r="A43745" s="61"/>
      <c r="B43745" s="61"/>
      <c r="C43745" s="61"/>
      <c r="D43745" s="57"/>
      <c r="E43745" s="62"/>
    </row>
    <row r="43746">
      <c r="A43746" s="61"/>
      <c r="B43746" s="61"/>
      <c r="C43746" s="61"/>
      <c r="D43746" s="57"/>
      <c r="E43746" s="62"/>
    </row>
    <row r="43747">
      <c r="A43747" s="61"/>
      <c r="B43747" s="61"/>
      <c r="C43747" s="61"/>
      <c r="D43747" s="57"/>
      <c r="E43747" s="62"/>
    </row>
    <row r="43748">
      <c r="A43748" s="61"/>
      <c r="B43748" s="61"/>
      <c r="C43748" s="61"/>
      <c r="D43748" s="57"/>
      <c r="E43748" s="62"/>
    </row>
    <row r="43749">
      <c r="A43749" s="61"/>
      <c r="B43749" s="61"/>
      <c r="C43749" s="61"/>
      <c r="D43749" s="57"/>
      <c r="E43749" s="62"/>
    </row>
    <row r="43750">
      <c r="A43750" s="61"/>
      <c r="B43750" s="61"/>
      <c r="C43750" s="61"/>
      <c r="D43750" s="57"/>
      <c r="E43750" s="62"/>
    </row>
    <row r="43751">
      <c r="A43751" s="61"/>
      <c r="B43751" s="61"/>
      <c r="C43751" s="61"/>
      <c r="D43751" s="57"/>
      <c r="E43751" s="62"/>
    </row>
    <row r="43752">
      <c r="A43752" s="61"/>
      <c r="B43752" s="61"/>
      <c r="C43752" s="61"/>
      <c r="D43752" s="57"/>
      <c r="E43752" s="62"/>
    </row>
    <row r="43753">
      <c r="A43753" s="61"/>
      <c r="B43753" s="61"/>
      <c r="C43753" s="61"/>
      <c r="D43753" s="57"/>
      <c r="E43753" s="62"/>
    </row>
    <row r="43754">
      <c r="A43754" s="61"/>
      <c r="B43754" s="61"/>
      <c r="C43754" s="61"/>
      <c r="D43754" s="57"/>
      <c r="E43754" s="62"/>
    </row>
    <row r="43755">
      <c r="A43755" s="61"/>
      <c r="B43755" s="61"/>
      <c r="C43755" s="61"/>
      <c r="D43755" s="57"/>
      <c r="E43755" s="62"/>
    </row>
    <row r="43756">
      <c r="A43756" s="61"/>
      <c r="B43756" s="61"/>
      <c r="C43756" s="61"/>
      <c r="D43756" s="57"/>
      <c r="E43756" s="62"/>
    </row>
    <row r="43757">
      <c r="A43757" s="61"/>
      <c r="B43757" s="61"/>
      <c r="C43757" s="61"/>
      <c r="D43757" s="57"/>
      <c r="E43757" s="62"/>
    </row>
    <row r="43758">
      <c r="A43758" s="61"/>
      <c r="B43758" s="61"/>
      <c r="C43758" s="61"/>
      <c r="D43758" s="57"/>
      <c r="E43758" s="62"/>
    </row>
    <row r="43759">
      <c r="A43759" s="61"/>
      <c r="B43759" s="61"/>
      <c r="C43759" s="61"/>
      <c r="D43759" s="57"/>
      <c r="E43759" s="62"/>
    </row>
    <row r="43760">
      <c r="A43760" s="61"/>
      <c r="B43760" s="61"/>
      <c r="C43760" s="61"/>
      <c r="D43760" s="57"/>
      <c r="E43760" s="62"/>
    </row>
    <row r="43761">
      <c r="A43761" s="61"/>
      <c r="B43761" s="61"/>
      <c r="C43761" s="61"/>
      <c r="D43761" s="57"/>
      <c r="E43761" s="62"/>
    </row>
    <row r="43762">
      <c r="A43762" s="61"/>
      <c r="B43762" s="61"/>
      <c r="C43762" s="61"/>
      <c r="D43762" s="57"/>
      <c r="E43762" s="62"/>
    </row>
    <row r="43763">
      <c r="A43763" s="61"/>
      <c r="B43763" s="61"/>
      <c r="C43763" s="61"/>
      <c r="D43763" s="57"/>
      <c r="E43763" s="62"/>
    </row>
    <row r="43764">
      <c r="A43764" s="61"/>
      <c r="B43764" s="61"/>
      <c r="C43764" s="61"/>
      <c r="D43764" s="57"/>
      <c r="E43764" s="62"/>
    </row>
    <row r="43765">
      <c r="A43765" s="61"/>
      <c r="B43765" s="61"/>
      <c r="C43765" s="61"/>
      <c r="D43765" s="57"/>
      <c r="E43765" s="62"/>
    </row>
    <row r="43766">
      <c r="A43766" s="61"/>
      <c r="B43766" s="61"/>
      <c r="C43766" s="61"/>
      <c r="D43766" s="57"/>
      <c r="E43766" s="62"/>
    </row>
    <row r="43767">
      <c r="A43767" s="61"/>
      <c r="B43767" s="61"/>
      <c r="C43767" s="61"/>
      <c r="D43767" s="57"/>
      <c r="E43767" s="62"/>
    </row>
    <row r="43768">
      <c r="A43768" s="61"/>
      <c r="B43768" s="61"/>
      <c r="C43768" s="61"/>
      <c r="D43768" s="57"/>
      <c r="E43768" s="62"/>
    </row>
    <row r="43769">
      <c r="A43769" s="61"/>
      <c r="B43769" s="61"/>
      <c r="C43769" s="61"/>
      <c r="D43769" s="57"/>
      <c r="E43769" s="62"/>
    </row>
    <row r="43770">
      <c r="A43770" s="61"/>
      <c r="B43770" s="61"/>
      <c r="C43770" s="61"/>
      <c r="D43770" s="57"/>
      <c r="E43770" s="62"/>
    </row>
    <row r="43771">
      <c r="A43771" s="61"/>
      <c r="B43771" s="61"/>
      <c r="C43771" s="61"/>
      <c r="D43771" s="57"/>
      <c r="E43771" s="62"/>
    </row>
    <row r="43772">
      <c r="A43772" s="61"/>
      <c r="B43772" s="61"/>
      <c r="C43772" s="61"/>
      <c r="D43772" s="57"/>
      <c r="E43772" s="62"/>
    </row>
    <row r="43773">
      <c r="A43773" s="61"/>
      <c r="B43773" s="61"/>
      <c r="C43773" s="61"/>
      <c r="D43773" s="57"/>
      <c r="E43773" s="62"/>
    </row>
    <row r="43774">
      <c r="A43774" s="61"/>
      <c r="B43774" s="61"/>
      <c r="C43774" s="61"/>
      <c r="D43774" s="57"/>
      <c r="E43774" s="62"/>
    </row>
    <row r="43775">
      <c r="A43775" s="61"/>
      <c r="B43775" s="61"/>
      <c r="C43775" s="61"/>
      <c r="D43775" s="57"/>
      <c r="E43775" s="62"/>
    </row>
    <row r="43776">
      <c r="A43776" s="61"/>
      <c r="B43776" s="61"/>
      <c r="C43776" s="61"/>
      <c r="D43776" s="57"/>
      <c r="E43776" s="62"/>
    </row>
    <row r="43777">
      <c r="A43777" s="61"/>
      <c r="B43777" s="61"/>
      <c r="C43777" s="61"/>
      <c r="D43777" s="57"/>
      <c r="E43777" s="62"/>
    </row>
    <row r="43778">
      <c r="A43778" s="61"/>
      <c r="B43778" s="61"/>
      <c r="C43778" s="61"/>
      <c r="D43778" s="57"/>
      <c r="E43778" s="62"/>
    </row>
    <row r="43779">
      <c r="A43779" s="61"/>
      <c r="B43779" s="61"/>
      <c r="C43779" s="61"/>
      <c r="D43779" s="57"/>
      <c r="E43779" s="62"/>
    </row>
    <row r="43780">
      <c r="A43780" s="61"/>
      <c r="B43780" s="61"/>
      <c r="C43780" s="61"/>
      <c r="D43780" s="57"/>
      <c r="E43780" s="62"/>
    </row>
    <row r="43781">
      <c r="A43781" s="61"/>
      <c r="B43781" s="61"/>
      <c r="C43781" s="61"/>
      <c r="D43781" s="57"/>
      <c r="E43781" s="62"/>
    </row>
    <row r="43782">
      <c r="A43782" s="61"/>
      <c r="B43782" s="61"/>
      <c r="C43782" s="61"/>
      <c r="D43782" s="57"/>
      <c r="E43782" s="62"/>
    </row>
    <row r="43783">
      <c r="A43783" s="61"/>
      <c r="B43783" s="61"/>
      <c r="C43783" s="61"/>
      <c r="D43783" s="57"/>
      <c r="E43783" s="62"/>
    </row>
    <row r="43784">
      <c r="A43784" s="61"/>
      <c r="B43784" s="61"/>
      <c r="C43784" s="61"/>
      <c r="D43784" s="57"/>
      <c r="E43784" s="62"/>
    </row>
    <row r="43785">
      <c r="A43785" s="61"/>
      <c r="B43785" s="61"/>
      <c r="C43785" s="61"/>
      <c r="D43785" s="57"/>
      <c r="E43785" s="62"/>
    </row>
    <row r="43786">
      <c r="A43786" s="61"/>
      <c r="B43786" s="61"/>
      <c r="C43786" s="61"/>
      <c r="D43786" s="57"/>
      <c r="E43786" s="62"/>
    </row>
    <row r="43787">
      <c r="A43787" s="61"/>
      <c r="B43787" s="61"/>
      <c r="C43787" s="61"/>
      <c r="D43787" s="57"/>
      <c r="E43787" s="62"/>
    </row>
    <row r="43788">
      <c r="A43788" s="61"/>
      <c r="B43788" s="61"/>
      <c r="C43788" s="61"/>
      <c r="D43788" s="57"/>
      <c r="E43788" s="62"/>
    </row>
    <row r="43789">
      <c r="A43789" s="61"/>
      <c r="B43789" s="61"/>
      <c r="C43789" s="61"/>
      <c r="D43789" s="57"/>
      <c r="E43789" s="62"/>
    </row>
    <row r="43790">
      <c r="A43790" s="61"/>
      <c r="B43790" s="61"/>
      <c r="C43790" s="61"/>
      <c r="D43790" s="57"/>
      <c r="E43790" s="62"/>
    </row>
    <row r="43791">
      <c r="A43791" s="61"/>
      <c r="B43791" s="61"/>
      <c r="C43791" s="61"/>
      <c r="D43791" s="57"/>
      <c r="E43791" s="62"/>
    </row>
    <row r="43792">
      <c r="A43792" s="61"/>
      <c r="B43792" s="61"/>
      <c r="C43792" s="61"/>
      <c r="D43792" s="57"/>
      <c r="E43792" s="62"/>
    </row>
    <row r="43793">
      <c r="A43793" s="61"/>
      <c r="B43793" s="61"/>
      <c r="C43793" s="61"/>
      <c r="D43793" s="57"/>
      <c r="E43793" s="62"/>
    </row>
    <row r="43794">
      <c r="A43794" s="61"/>
      <c r="B43794" s="61"/>
      <c r="C43794" s="61"/>
      <c r="D43794" s="57"/>
      <c r="E43794" s="62"/>
    </row>
    <row r="43795">
      <c r="A43795" s="61"/>
      <c r="B43795" s="61"/>
      <c r="C43795" s="61"/>
      <c r="D43795" s="57"/>
      <c r="E43795" s="62"/>
    </row>
    <row r="43796">
      <c r="A43796" s="61"/>
      <c r="B43796" s="61"/>
      <c r="C43796" s="61"/>
      <c r="D43796" s="57"/>
      <c r="E43796" s="62"/>
    </row>
    <row r="43797">
      <c r="A43797" s="61"/>
      <c r="B43797" s="61"/>
      <c r="C43797" s="61"/>
      <c r="D43797" s="57"/>
      <c r="E43797" s="62"/>
    </row>
    <row r="43798">
      <c r="A43798" s="61"/>
      <c r="B43798" s="61"/>
      <c r="C43798" s="61"/>
      <c r="D43798" s="57"/>
      <c r="E43798" s="62"/>
    </row>
    <row r="43799">
      <c r="A43799" s="61"/>
      <c r="B43799" s="61"/>
      <c r="C43799" s="61"/>
      <c r="D43799" s="57"/>
      <c r="E43799" s="62"/>
    </row>
    <row r="43800">
      <c r="A43800" s="61"/>
      <c r="B43800" s="61"/>
      <c r="C43800" s="61"/>
      <c r="D43800" s="57"/>
      <c r="E43800" s="62"/>
    </row>
    <row r="43801">
      <c r="A43801" s="61"/>
      <c r="B43801" s="61"/>
      <c r="C43801" s="61"/>
      <c r="D43801" s="57"/>
      <c r="E43801" s="62"/>
    </row>
    <row r="43802">
      <c r="A43802" s="61"/>
      <c r="B43802" s="61"/>
      <c r="C43802" s="61"/>
      <c r="D43802" s="57"/>
      <c r="E43802" s="62"/>
    </row>
    <row r="43803">
      <c r="A43803" s="61"/>
      <c r="B43803" s="61"/>
      <c r="C43803" s="61"/>
      <c r="D43803" s="57"/>
      <c r="E43803" s="62"/>
    </row>
    <row r="43804">
      <c r="A43804" s="61"/>
      <c r="B43804" s="61"/>
      <c r="C43804" s="61"/>
      <c r="D43804" s="57"/>
      <c r="E43804" s="62"/>
    </row>
    <row r="43805">
      <c r="A43805" s="61"/>
      <c r="B43805" s="61"/>
      <c r="C43805" s="61"/>
      <c r="D43805" s="57"/>
      <c r="E43805" s="62"/>
    </row>
    <row r="43806">
      <c r="A43806" s="61"/>
      <c r="B43806" s="61"/>
      <c r="C43806" s="61"/>
      <c r="D43806" s="57"/>
      <c r="E43806" s="62"/>
    </row>
    <row r="43807">
      <c r="A43807" s="61"/>
      <c r="B43807" s="61"/>
      <c r="C43807" s="61"/>
      <c r="D43807" s="57"/>
      <c r="E43807" s="62"/>
    </row>
    <row r="43808">
      <c r="A43808" s="61"/>
      <c r="B43808" s="61"/>
      <c r="C43808" s="61"/>
      <c r="D43808" s="57"/>
      <c r="E43808" s="62"/>
    </row>
    <row r="43809">
      <c r="A43809" s="61"/>
      <c r="B43809" s="61"/>
      <c r="C43809" s="61"/>
      <c r="D43809" s="57"/>
      <c r="E43809" s="62"/>
    </row>
    <row r="43810">
      <c r="A43810" s="61"/>
      <c r="B43810" s="61"/>
      <c r="C43810" s="61"/>
      <c r="D43810" s="57"/>
      <c r="E43810" s="62"/>
    </row>
    <row r="43811">
      <c r="A43811" s="61"/>
      <c r="B43811" s="61"/>
      <c r="C43811" s="61"/>
      <c r="D43811" s="57"/>
      <c r="E43811" s="62"/>
    </row>
    <row r="43812">
      <c r="A43812" s="61"/>
      <c r="B43812" s="61"/>
      <c r="C43812" s="61"/>
      <c r="D43812" s="57"/>
      <c r="E43812" s="62"/>
    </row>
    <row r="43813">
      <c r="A43813" s="61"/>
      <c r="B43813" s="61"/>
      <c r="C43813" s="61"/>
      <c r="D43813" s="57"/>
      <c r="E43813" s="62"/>
    </row>
    <row r="43814">
      <c r="A43814" s="61"/>
      <c r="B43814" s="61"/>
      <c r="C43814" s="61"/>
      <c r="D43814" s="57"/>
      <c r="E43814" s="62"/>
    </row>
    <row r="43815">
      <c r="A43815" s="61"/>
      <c r="B43815" s="61"/>
      <c r="C43815" s="61"/>
      <c r="D43815" s="57"/>
      <c r="E43815" s="62"/>
    </row>
    <row r="43816">
      <c r="A43816" s="61"/>
      <c r="B43816" s="61"/>
      <c r="C43816" s="61"/>
      <c r="D43816" s="57"/>
      <c r="E43816" s="62"/>
    </row>
    <row r="43817">
      <c r="A43817" s="61"/>
      <c r="B43817" s="61"/>
      <c r="C43817" s="61"/>
      <c r="D43817" s="57"/>
      <c r="E43817" s="62"/>
    </row>
    <row r="43818">
      <c r="A43818" s="61"/>
      <c r="B43818" s="61"/>
      <c r="C43818" s="61"/>
      <c r="D43818" s="57"/>
      <c r="E43818" s="62"/>
    </row>
    <row r="43819">
      <c r="A43819" s="61"/>
      <c r="B43819" s="61"/>
      <c r="C43819" s="61"/>
      <c r="D43819" s="57"/>
      <c r="E43819" s="62"/>
    </row>
    <row r="43820">
      <c r="A43820" s="61"/>
      <c r="B43820" s="61"/>
      <c r="C43820" s="61"/>
      <c r="D43820" s="57"/>
      <c r="E43820" s="62"/>
    </row>
    <row r="43821">
      <c r="A43821" s="61"/>
      <c r="B43821" s="61"/>
      <c r="C43821" s="61"/>
      <c r="D43821" s="57"/>
      <c r="E43821" s="62"/>
    </row>
    <row r="43822">
      <c r="A43822" s="61"/>
      <c r="B43822" s="61"/>
      <c r="C43822" s="61"/>
      <c r="D43822" s="57"/>
      <c r="E43822" s="62"/>
    </row>
    <row r="43823">
      <c r="A43823" s="61"/>
      <c r="B43823" s="61"/>
      <c r="C43823" s="61"/>
      <c r="D43823" s="57"/>
      <c r="E43823" s="62"/>
    </row>
    <row r="43824">
      <c r="A43824" s="61"/>
      <c r="B43824" s="61"/>
      <c r="C43824" s="61"/>
      <c r="D43824" s="57"/>
      <c r="E43824" s="62"/>
    </row>
    <row r="43825">
      <c r="A43825" s="61"/>
      <c r="B43825" s="61"/>
      <c r="C43825" s="61"/>
      <c r="D43825" s="57"/>
      <c r="E43825" s="62"/>
    </row>
    <row r="43826">
      <c r="A43826" s="61"/>
      <c r="B43826" s="61"/>
      <c r="C43826" s="61"/>
      <c r="D43826" s="57"/>
      <c r="E43826" s="62"/>
    </row>
    <row r="43827">
      <c r="A43827" s="61"/>
      <c r="B43827" s="61"/>
      <c r="C43827" s="61"/>
      <c r="D43827" s="57"/>
      <c r="E43827" s="62"/>
    </row>
    <row r="43828">
      <c r="A43828" s="61"/>
      <c r="B43828" s="61"/>
      <c r="C43828" s="61"/>
      <c r="D43828" s="57"/>
      <c r="E43828" s="62"/>
    </row>
    <row r="43829">
      <c r="A43829" s="61"/>
      <c r="B43829" s="61"/>
      <c r="C43829" s="61"/>
      <c r="D43829" s="57"/>
      <c r="E43829" s="62"/>
    </row>
    <row r="43830">
      <c r="A43830" s="61"/>
      <c r="B43830" s="61"/>
      <c r="C43830" s="61"/>
      <c r="D43830" s="57"/>
      <c r="E43830" s="62"/>
    </row>
    <row r="43831">
      <c r="A43831" s="61"/>
      <c r="B43831" s="61"/>
      <c r="C43831" s="61"/>
      <c r="D43831" s="57"/>
      <c r="E43831" s="62"/>
    </row>
    <row r="43832">
      <c r="A43832" s="61"/>
      <c r="B43832" s="61"/>
      <c r="C43832" s="61"/>
      <c r="D43832" s="57"/>
      <c r="E43832" s="62"/>
    </row>
    <row r="43833">
      <c r="A43833" s="61"/>
      <c r="B43833" s="61"/>
      <c r="C43833" s="61"/>
      <c r="D43833" s="57"/>
      <c r="E43833" s="62"/>
    </row>
    <row r="43834">
      <c r="A43834" s="61"/>
      <c r="B43834" s="61"/>
      <c r="C43834" s="61"/>
      <c r="D43834" s="57"/>
      <c r="E43834" s="62"/>
    </row>
    <row r="43835">
      <c r="A43835" s="61"/>
      <c r="B43835" s="61"/>
      <c r="C43835" s="61"/>
      <c r="D43835" s="57"/>
      <c r="E43835" s="62"/>
    </row>
    <row r="43836">
      <c r="A43836" s="61"/>
      <c r="B43836" s="61"/>
      <c r="C43836" s="61"/>
      <c r="D43836" s="57"/>
      <c r="E43836" s="62"/>
    </row>
    <row r="43837">
      <c r="A43837" s="61"/>
      <c r="B43837" s="61"/>
      <c r="C43837" s="61"/>
      <c r="D43837" s="57"/>
      <c r="E43837" s="62"/>
    </row>
    <row r="43838">
      <c r="A43838" s="61"/>
      <c r="B43838" s="61"/>
      <c r="C43838" s="61"/>
      <c r="D43838" s="57"/>
      <c r="E43838" s="62"/>
    </row>
    <row r="43839">
      <c r="A43839" s="61"/>
      <c r="B43839" s="61"/>
      <c r="C43839" s="61"/>
      <c r="D43839" s="57"/>
      <c r="E43839" s="62"/>
    </row>
    <row r="43840">
      <c r="A43840" s="61"/>
      <c r="B43840" s="61"/>
      <c r="C43840" s="61"/>
      <c r="D43840" s="57"/>
      <c r="E43840" s="62"/>
    </row>
    <row r="43841">
      <c r="A43841" s="61"/>
      <c r="B43841" s="61"/>
      <c r="C43841" s="61"/>
      <c r="D43841" s="57"/>
      <c r="E43841" s="62"/>
    </row>
    <row r="43842">
      <c r="A43842" s="61"/>
      <c r="B43842" s="61"/>
      <c r="C43842" s="61"/>
      <c r="D43842" s="57"/>
      <c r="E43842" s="62"/>
    </row>
    <row r="43843">
      <c r="A43843" s="61"/>
      <c r="B43843" s="61"/>
      <c r="C43843" s="61"/>
      <c r="D43843" s="57"/>
      <c r="E43843" s="62"/>
    </row>
    <row r="43844">
      <c r="A43844" s="61"/>
      <c r="B43844" s="61"/>
      <c r="C43844" s="61"/>
      <c r="D43844" s="57"/>
      <c r="E43844" s="62"/>
    </row>
    <row r="43845">
      <c r="A43845" s="61"/>
      <c r="B43845" s="61"/>
      <c r="C43845" s="61"/>
      <c r="D43845" s="57"/>
      <c r="E43845" s="62"/>
    </row>
    <row r="43846">
      <c r="A43846" s="61"/>
      <c r="B43846" s="61"/>
      <c r="C43846" s="61"/>
      <c r="D43846" s="57"/>
      <c r="E43846" s="62"/>
    </row>
    <row r="43847">
      <c r="A43847" s="61"/>
      <c r="B43847" s="61"/>
      <c r="C43847" s="61"/>
      <c r="D43847" s="57"/>
      <c r="E43847" s="62"/>
    </row>
    <row r="43848">
      <c r="A43848" s="61"/>
      <c r="B43848" s="61"/>
      <c r="C43848" s="61"/>
      <c r="D43848" s="57"/>
      <c r="E43848" s="62"/>
    </row>
    <row r="43849">
      <c r="A43849" s="61"/>
      <c r="B43849" s="61"/>
      <c r="C43849" s="61"/>
      <c r="D43849" s="57"/>
      <c r="E43849" s="62"/>
    </row>
    <row r="43850">
      <c r="A43850" s="61"/>
      <c r="B43850" s="61"/>
      <c r="C43850" s="61"/>
      <c r="D43850" s="57"/>
      <c r="E43850" s="62"/>
    </row>
    <row r="43851">
      <c r="A43851" s="61"/>
      <c r="B43851" s="61"/>
      <c r="C43851" s="61"/>
      <c r="D43851" s="57"/>
      <c r="E43851" s="62"/>
    </row>
    <row r="43852">
      <c r="A43852" s="61"/>
      <c r="B43852" s="61"/>
      <c r="C43852" s="61"/>
      <c r="D43852" s="57"/>
      <c r="E43852" s="62"/>
    </row>
    <row r="43853">
      <c r="A43853" s="61"/>
      <c r="B43853" s="61"/>
      <c r="C43853" s="61"/>
      <c r="D43853" s="57"/>
      <c r="E43853" s="62"/>
    </row>
    <row r="43854">
      <c r="A43854" s="61"/>
      <c r="B43854" s="61"/>
      <c r="C43854" s="61"/>
      <c r="D43854" s="57"/>
      <c r="E43854" s="62"/>
    </row>
    <row r="43855">
      <c r="A43855" s="61"/>
      <c r="B43855" s="61"/>
      <c r="C43855" s="61"/>
      <c r="D43855" s="57"/>
      <c r="E43855" s="62"/>
    </row>
    <row r="43856">
      <c r="A43856" s="61"/>
      <c r="B43856" s="61"/>
      <c r="C43856" s="61"/>
      <c r="D43856" s="57"/>
      <c r="E43856" s="62"/>
    </row>
    <row r="43857">
      <c r="A43857" s="61"/>
      <c r="B43857" s="61"/>
      <c r="C43857" s="61"/>
      <c r="D43857" s="57"/>
      <c r="E43857" s="62"/>
    </row>
    <row r="43858">
      <c r="A43858" s="61"/>
      <c r="B43858" s="61"/>
      <c r="C43858" s="61"/>
      <c r="D43858" s="57"/>
      <c r="E43858" s="62"/>
    </row>
    <row r="43859">
      <c r="A43859" s="61"/>
      <c r="B43859" s="61"/>
      <c r="C43859" s="61"/>
      <c r="D43859" s="57"/>
      <c r="E43859" s="62"/>
    </row>
    <row r="43860">
      <c r="A43860" s="61"/>
      <c r="B43860" s="61"/>
      <c r="C43860" s="61"/>
      <c r="D43860" s="57"/>
      <c r="E43860" s="62"/>
    </row>
    <row r="43861">
      <c r="A43861" s="61"/>
      <c r="B43861" s="61"/>
      <c r="C43861" s="61"/>
      <c r="D43861" s="57"/>
      <c r="E43861" s="62"/>
    </row>
    <row r="43862">
      <c r="A43862" s="61"/>
      <c r="B43862" s="61"/>
      <c r="C43862" s="61"/>
      <c r="D43862" s="57"/>
      <c r="E43862" s="62"/>
    </row>
    <row r="43863">
      <c r="A43863" s="61"/>
      <c r="B43863" s="61"/>
      <c r="C43863" s="61"/>
      <c r="D43863" s="57"/>
      <c r="E43863" s="62"/>
    </row>
    <row r="43864">
      <c r="A43864" s="61"/>
      <c r="B43864" s="61"/>
      <c r="C43864" s="61"/>
      <c r="D43864" s="57"/>
      <c r="E43864" s="62"/>
    </row>
    <row r="43865">
      <c r="A43865" s="61"/>
      <c r="B43865" s="61"/>
      <c r="C43865" s="61"/>
      <c r="D43865" s="57"/>
      <c r="E43865" s="62"/>
    </row>
    <row r="43866">
      <c r="A43866" s="61"/>
      <c r="B43866" s="61"/>
      <c r="C43866" s="61"/>
      <c r="D43866" s="57"/>
      <c r="E43866" s="62"/>
    </row>
    <row r="43867">
      <c r="A43867" s="61"/>
      <c r="B43867" s="61"/>
      <c r="C43867" s="61"/>
      <c r="D43867" s="57"/>
      <c r="E43867" s="62"/>
    </row>
    <row r="43868">
      <c r="A43868" s="61"/>
      <c r="B43868" s="61"/>
      <c r="C43868" s="61"/>
      <c r="D43868" s="57"/>
      <c r="E43868" s="62"/>
    </row>
    <row r="43869">
      <c r="A43869" s="61"/>
      <c r="B43869" s="61"/>
      <c r="C43869" s="61"/>
      <c r="D43869" s="57"/>
      <c r="E43869" s="62"/>
    </row>
    <row r="43870">
      <c r="A43870" s="61"/>
      <c r="B43870" s="61"/>
      <c r="C43870" s="61"/>
      <c r="D43870" s="57"/>
      <c r="E43870" s="62"/>
    </row>
    <row r="43871">
      <c r="A43871" s="61"/>
      <c r="B43871" s="61"/>
      <c r="C43871" s="61"/>
      <c r="D43871" s="57"/>
      <c r="E43871" s="62"/>
    </row>
    <row r="43872">
      <c r="A43872" s="61"/>
      <c r="B43872" s="61"/>
      <c r="C43872" s="61"/>
      <c r="D43872" s="57"/>
      <c r="E43872" s="62"/>
    </row>
    <row r="43873">
      <c r="A43873" s="61"/>
      <c r="B43873" s="61"/>
      <c r="C43873" s="61"/>
      <c r="D43873" s="57"/>
      <c r="E43873" s="62"/>
    </row>
    <row r="43874">
      <c r="A43874" s="61"/>
      <c r="B43874" s="61"/>
      <c r="C43874" s="61"/>
      <c r="D43874" s="57"/>
      <c r="E43874" s="62"/>
    </row>
    <row r="43875">
      <c r="A43875" s="61"/>
      <c r="B43875" s="61"/>
      <c r="C43875" s="61"/>
      <c r="D43875" s="57"/>
      <c r="E43875" s="62"/>
    </row>
    <row r="43876">
      <c r="A43876" s="61"/>
      <c r="B43876" s="61"/>
      <c r="C43876" s="61"/>
      <c r="D43876" s="57"/>
      <c r="E43876" s="62"/>
    </row>
    <row r="43877">
      <c r="A43877" s="61"/>
      <c r="B43877" s="61"/>
      <c r="C43877" s="61"/>
      <c r="D43877" s="57"/>
      <c r="E43877" s="62"/>
    </row>
    <row r="43878">
      <c r="A43878" s="61"/>
      <c r="B43878" s="61"/>
      <c r="C43878" s="61"/>
      <c r="D43878" s="57"/>
      <c r="E43878" s="62"/>
    </row>
    <row r="43879">
      <c r="A43879" s="61"/>
      <c r="B43879" s="61"/>
      <c r="C43879" s="61"/>
      <c r="D43879" s="57"/>
      <c r="E43879" s="62"/>
    </row>
    <row r="43880">
      <c r="A43880" s="61"/>
      <c r="B43880" s="61"/>
      <c r="C43880" s="61"/>
      <c r="D43880" s="57"/>
      <c r="E43880" s="62"/>
    </row>
    <row r="43881">
      <c r="A43881" s="61"/>
      <c r="B43881" s="61"/>
      <c r="C43881" s="61"/>
      <c r="D43881" s="57"/>
      <c r="E43881" s="62"/>
    </row>
    <row r="43882">
      <c r="A43882" s="61"/>
      <c r="B43882" s="61"/>
      <c r="C43882" s="61"/>
      <c r="D43882" s="57"/>
      <c r="E43882" s="62"/>
    </row>
    <row r="43883">
      <c r="A43883" s="61"/>
      <c r="B43883" s="61"/>
      <c r="C43883" s="61"/>
      <c r="D43883" s="57"/>
      <c r="E43883" s="62"/>
    </row>
    <row r="43884">
      <c r="A43884" s="61"/>
      <c r="B43884" s="61"/>
      <c r="C43884" s="61"/>
      <c r="D43884" s="57"/>
      <c r="E43884" s="62"/>
    </row>
    <row r="43885">
      <c r="A43885" s="61"/>
      <c r="B43885" s="61"/>
      <c r="C43885" s="61"/>
      <c r="D43885" s="57"/>
      <c r="E43885" s="62"/>
    </row>
    <row r="43886">
      <c r="A43886" s="61"/>
      <c r="B43886" s="61"/>
      <c r="C43886" s="61"/>
      <c r="D43886" s="57"/>
      <c r="E43886" s="62"/>
    </row>
    <row r="43887">
      <c r="A43887" s="61"/>
      <c r="B43887" s="61"/>
      <c r="C43887" s="61"/>
      <c r="D43887" s="57"/>
      <c r="E43887" s="62"/>
    </row>
    <row r="43888">
      <c r="A43888" s="61"/>
      <c r="B43888" s="61"/>
      <c r="C43888" s="61"/>
      <c r="D43888" s="57"/>
      <c r="E43888" s="62"/>
    </row>
    <row r="43889">
      <c r="A43889" s="61"/>
      <c r="B43889" s="61"/>
      <c r="C43889" s="61"/>
      <c r="D43889" s="57"/>
      <c r="E43889" s="62"/>
    </row>
    <row r="43890">
      <c r="A43890" s="61"/>
      <c r="B43890" s="61"/>
      <c r="C43890" s="61"/>
      <c r="D43890" s="57"/>
      <c r="E43890" s="62"/>
    </row>
    <row r="43891">
      <c r="A43891" s="61"/>
      <c r="B43891" s="61"/>
      <c r="C43891" s="61"/>
      <c r="D43891" s="57"/>
      <c r="E43891" s="62"/>
    </row>
    <row r="43892">
      <c r="A43892" s="61"/>
      <c r="B43892" s="61"/>
      <c r="C43892" s="61"/>
      <c r="D43892" s="57"/>
      <c r="E43892" s="62"/>
    </row>
    <row r="43893">
      <c r="A43893" s="61"/>
      <c r="B43893" s="61"/>
      <c r="C43893" s="61"/>
      <c r="D43893" s="57"/>
      <c r="E43893" s="62"/>
    </row>
    <row r="43894">
      <c r="A43894" s="61"/>
      <c r="B43894" s="61"/>
      <c r="C43894" s="61"/>
      <c r="D43894" s="57"/>
      <c r="E43894" s="62"/>
    </row>
    <row r="43895">
      <c r="A43895" s="61"/>
      <c r="B43895" s="61"/>
      <c r="C43895" s="61"/>
      <c r="D43895" s="57"/>
      <c r="E43895" s="62"/>
    </row>
    <row r="43896">
      <c r="A43896" s="61"/>
      <c r="B43896" s="61"/>
      <c r="C43896" s="61"/>
      <c r="D43896" s="57"/>
      <c r="E43896" s="62"/>
    </row>
    <row r="43897">
      <c r="A43897" s="61"/>
      <c r="B43897" s="61"/>
      <c r="C43897" s="61"/>
      <c r="D43897" s="57"/>
      <c r="E43897" s="62"/>
    </row>
    <row r="43898">
      <c r="A43898" s="61"/>
      <c r="B43898" s="61"/>
      <c r="C43898" s="61"/>
      <c r="D43898" s="57"/>
      <c r="E43898" s="62"/>
    </row>
    <row r="43899">
      <c r="A43899" s="61"/>
      <c r="B43899" s="61"/>
      <c r="C43899" s="61"/>
      <c r="D43899" s="57"/>
      <c r="E43899" s="62"/>
    </row>
    <row r="43900">
      <c r="A43900" s="61"/>
      <c r="B43900" s="61"/>
      <c r="C43900" s="61"/>
      <c r="D43900" s="57"/>
      <c r="E43900" s="62"/>
    </row>
    <row r="43901">
      <c r="A43901" s="61"/>
      <c r="B43901" s="61"/>
      <c r="C43901" s="61"/>
      <c r="D43901" s="57"/>
      <c r="E43901" s="62"/>
    </row>
    <row r="43902">
      <c r="A43902" s="61"/>
      <c r="B43902" s="61"/>
      <c r="C43902" s="61"/>
      <c r="D43902" s="57"/>
      <c r="E43902" s="62"/>
    </row>
    <row r="43903">
      <c r="A43903" s="61"/>
      <c r="B43903" s="61"/>
      <c r="C43903" s="61"/>
      <c r="D43903" s="57"/>
      <c r="E43903" s="62"/>
    </row>
    <row r="43904">
      <c r="A43904" s="61"/>
      <c r="B43904" s="61"/>
      <c r="C43904" s="61"/>
      <c r="D43904" s="57"/>
      <c r="E43904" s="62"/>
    </row>
    <row r="43905">
      <c r="A43905" s="61"/>
      <c r="B43905" s="61"/>
      <c r="C43905" s="61"/>
      <c r="D43905" s="57"/>
      <c r="E43905" s="62"/>
    </row>
    <row r="43906">
      <c r="A43906" s="61"/>
      <c r="B43906" s="61"/>
      <c r="C43906" s="61"/>
      <c r="D43906" s="57"/>
      <c r="E43906" s="62"/>
    </row>
    <row r="43907">
      <c r="A43907" s="61"/>
      <c r="B43907" s="61"/>
      <c r="C43907" s="61"/>
      <c r="D43907" s="57"/>
      <c r="E43907" s="62"/>
    </row>
    <row r="43908">
      <c r="A43908" s="61"/>
      <c r="B43908" s="61"/>
      <c r="C43908" s="61"/>
      <c r="D43908" s="57"/>
      <c r="E43908" s="62"/>
    </row>
    <row r="43909">
      <c r="A43909" s="61"/>
      <c r="B43909" s="61"/>
      <c r="C43909" s="61"/>
      <c r="D43909" s="57"/>
      <c r="E43909" s="62"/>
    </row>
    <row r="43910">
      <c r="A43910" s="61"/>
      <c r="B43910" s="61"/>
      <c r="C43910" s="61"/>
      <c r="D43910" s="57"/>
      <c r="E43910" s="62"/>
    </row>
    <row r="43911">
      <c r="A43911" s="61"/>
      <c r="B43911" s="61"/>
      <c r="C43911" s="61"/>
      <c r="D43911" s="57"/>
      <c r="E43911" s="62"/>
    </row>
    <row r="43912">
      <c r="A43912" s="61"/>
      <c r="B43912" s="61"/>
      <c r="C43912" s="61"/>
      <c r="D43912" s="57"/>
      <c r="E43912" s="62"/>
    </row>
    <row r="43913">
      <c r="A43913" s="61"/>
      <c r="B43913" s="61"/>
      <c r="C43913" s="61"/>
      <c r="D43913" s="57"/>
      <c r="E43913" s="62"/>
    </row>
    <row r="43914">
      <c r="A43914" s="61"/>
      <c r="B43914" s="61"/>
      <c r="C43914" s="61"/>
      <c r="D43914" s="57"/>
      <c r="E43914" s="62"/>
    </row>
    <row r="43915">
      <c r="A43915" s="61"/>
      <c r="B43915" s="61"/>
      <c r="C43915" s="61"/>
      <c r="D43915" s="57"/>
      <c r="E43915" s="62"/>
    </row>
    <row r="43916">
      <c r="A43916" s="61"/>
      <c r="B43916" s="61"/>
      <c r="C43916" s="61"/>
      <c r="D43916" s="57"/>
      <c r="E43916" s="62"/>
    </row>
    <row r="43917">
      <c r="A43917" s="61"/>
      <c r="B43917" s="61"/>
      <c r="C43917" s="61"/>
      <c r="D43917" s="57"/>
      <c r="E43917" s="62"/>
    </row>
    <row r="43918">
      <c r="A43918" s="61"/>
      <c r="B43918" s="61"/>
      <c r="C43918" s="61"/>
      <c r="D43918" s="57"/>
      <c r="E43918" s="62"/>
    </row>
    <row r="43919">
      <c r="A43919" s="61"/>
      <c r="B43919" s="61"/>
      <c r="C43919" s="61"/>
      <c r="D43919" s="57"/>
      <c r="E43919" s="62"/>
    </row>
    <row r="43920">
      <c r="A43920" s="61"/>
      <c r="B43920" s="61"/>
      <c r="C43920" s="61"/>
      <c r="D43920" s="57"/>
      <c r="E43920" s="62"/>
    </row>
    <row r="43921">
      <c r="A43921" s="61"/>
      <c r="B43921" s="61"/>
      <c r="C43921" s="61"/>
      <c r="D43921" s="57"/>
      <c r="E43921" s="62"/>
    </row>
    <row r="43922">
      <c r="A43922" s="61"/>
      <c r="B43922" s="61"/>
      <c r="C43922" s="61"/>
      <c r="D43922" s="57"/>
      <c r="E43922" s="62"/>
    </row>
    <row r="43923">
      <c r="A43923" s="61"/>
      <c r="B43923" s="61"/>
      <c r="C43923" s="61"/>
      <c r="D43923" s="57"/>
      <c r="E43923" s="62"/>
    </row>
    <row r="43924">
      <c r="A43924" s="61"/>
      <c r="B43924" s="61"/>
      <c r="C43924" s="61"/>
      <c r="D43924" s="57"/>
      <c r="E43924" s="62"/>
    </row>
    <row r="43925">
      <c r="A43925" s="61"/>
      <c r="B43925" s="61"/>
      <c r="C43925" s="61"/>
      <c r="D43925" s="57"/>
      <c r="E43925" s="62"/>
    </row>
    <row r="43926">
      <c r="A43926" s="61"/>
      <c r="B43926" s="61"/>
      <c r="C43926" s="61"/>
      <c r="D43926" s="57"/>
      <c r="E43926" s="62"/>
    </row>
    <row r="43927">
      <c r="A43927" s="61"/>
      <c r="B43927" s="61"/>
      <c r="C43927" s="61"/>
      <c r="D43927" s="57"/>
      <c r="E43927" s="62"/>
    </row>
    <row r="43928">
      <c r="A43928" s="61"/>
      <c r="B43928" s="61"/>
      <c r="C43928" s="61"/>
      <c r="D43928" s="57"/>
      <c r="E43928" s="62"/>
    </row>
    <row r="43929">
      <c r="A43929" s="61"/>
      <c r="B43929" s="61"/>
      <c r="C43929" s="61"/>
      <c r="D43929" s="57"/>
      <c r="E43929" s="62"/>
    </row>
    <row r="43930">
      <c r="A43930" s="61"/>
      <c r="B43930" s="61"/>
      <c r="C43930" s="61"/>
      <c r="D43930" s="57"/>
      <c r="E43930" s="62"/>
    </row>
    <row r="43931">
      <c r="A43931" s="61"/>
      <c r="B43931" s="61"/>
      <c r="C43931" s="61"/>
      <c r="D43931" s="57"/>
      <c r="E43931" s="62"/>
    </row>
    <row r="43932">
      <c r="A43932" s="61"/>
      <c r="B43932" s="61"/>
      <c r="C43932" s="61"/>
      <c r="D43932" s="57"/>
      <c r="E43932" s="62"/>
    </row>
    <row r="43933">
      <c r="A43933" s="61"/>
      <c r="B43933" s="61"/>
      <c r="C43933" s="61"/>
      <c r="D43933" s="57"/>
      <c r="E43933" s="62"/>
    </row>
    <row r="43934">
      <c r="A43934" s="61"/>
      <c r="B43934" s="61"/>
      <c r="C43934" s="61"/>
      <c r="D43934" s="57"/>
      <c r="E43934" s="62"/>
    </row>
    <row r="43935">
      <c r="A43935" s="61"/>
      <c r="B43935" s="61"/>
      <c r="C43935" s="61"/>
      <c r="D43935" s="57"/>
      <c r="E43935" s="62"/>
    </row>
    <row r="43936">
      <c r="A43936" s="61"/>
      <c r="B43936" s="61"/>
      <c r="C43936" s="61"/>
      <c r="D43936" s="57"/>
      <c r="E43936" s="62"/>
    </row>
    <row r="43937">
      <c r="A43937" s="61"/>
      <c r="B43937" s="61"/>
      <c r="C43937" s="61"/>
      <c r="D43937" s="57"/>
      <c r="E43937" s="62"/>
    </row>
    <row r="43938">
      <c r="A43938" s="61"/>
      <c r="B43938" s="61"/>
      <c r="C43938" s="61"/>
      <c r="D43938" s="57"/>
      <c r="E43938" s="62"/>
    </row>
    <row r="43939">
      <c r="A43939" s="61"/>
      <c r="B43939" s="61"/>
      <c r="C43939" s="61"/>
      <c r="D43939" s="57"/>
      <c r="E43939" s="62"/>
    </row>
    <row r="43940">
      <c r="A43940" s="61"/>
      <c r="B43940" s="61"/>
      <c r="C43940" s="61"/>
      <c r="D43940" s="57"/>
      <c r="E43940" s="62"/>
    </row>
    <row r="43941">
      <c r="A43941" s="61"/>
      <c r="B43941" s="61"/>
      <c r="C43941" s="61"/>
      <c r="D43941" s="57"/>
      <c r="E43941" s="62"/>
    </row>
    <row r="43942">
      <c r="A43942" s="61"/>
      <c r="B43942" s="61"/>
      <c r="C43942" s="61"/>
      <c r="D43942" s="57"/>
      <c r="E43942" s="62"/>
    </row>
    <row r="43943">
      <c r="A43943" s="61"/>
      <c r="B43943" s="61"/>
      <c r="C43943" s="61"/>
      <c r="D43943" s="57"/>
      <c r="E43943" s="62"/>
    </row>
    <row r="43944">
      <c r="A43944" s="61"/>
      <c r="B43944" s="61"/>
      <c r="C43944" s="61"/>
      <c r="D43944" s="57"/>
      <c r="E43944" s="62"/>
    </row>
    <row r="43945">
      <c r="A43945" s="61"/>
      <c r="B43945" s="61"/>
      <c r="C43945" s="61"/>
      <c r="D43945" s="57"/>
      <c r="E43945" s="62"/>
    </row>
    <row r="43946">
      <c r="A43946" s="61"/>
      <c r="B43946" s="61"/>
      <c r="C43946" s="61"/>
      <c r="D43946" s="57"/>
      <c r="E43946" s="62"/>
    </row>
    <row r="43947">
      <c r="A43947" s="61"/>
      <c r="B43947" s="61"/>
      <c r="C43947" s="61"/>
      <c r="D43947" s="57"/>
      <c r="E43947" s="62"/>
    </row>
    <row r="43948">
      <c r="A43948" s="61"/>
      <c r="B43948" s="61"/>
      <c r="C43948" s="61"/>
      <c r="D43948" s="57"/>
      <c r="E43948" s="62"/>
    </row>
    <row r="43949">
      <c r="A43949" s="61"/>
      <c r="B43949" s="61"/>
      <c r="C43949" s="61"/>
      <c r="D43949" s="57"/>
      <c r="E43949" s="62"/>
    </row>
    <row r="43950">
      <c r="A43950" s="61"/>
      <c r="B43950" s="61"/>
      <c r="C43950" s="61"/>
      <c r="D43950" s="57"/>
      <c r="E43950" s="62"/>
    </row>
    <row r="43951">
      <c r="A43951" s="61"/>
      <c r="B43951" s="61"/>
      <c r="C43951" s="61"/>
      <c r="D43951" s="57"/>
      <c r="E43951" s="62"/>
    </row>
    <row r="43952">
      <c r="A43952" s="61"/>
      <c r="B43952" s="61"/>
      <c r="C43952" s="61"/>
      <c r="D43952" s="57"/>
      <c r="E43952" s="62"/>
    </row>
    <row r="43953">
      <c r="A43953" s="61"/>
      <c r="B43953" s="61"/>
      <c r="C43953" s="61"/>
      <c r="D43953" s="57"/>
      <c r="E43953" s="62"/>
    </row>
    <row r="43954">
      <c r="A43954" s="61"/>
      <c r="B43954" s="61"/>
      <c r="C43954" s="61"/>
      <c r="D43954" s="57"/>
      <c r="E43954" s="62"/>
    </row>
    <row r="43955">
      <c r="A43955" s="61"/>
      <c r="B43955" s="61"/>
      <c r="C43955" s="61"/>
      <c r="D43955" s="57"/>
      <c r="E43955" s="62"/>
    </row>
    <row r="43956">
      <c r="A43956" s="61"/>
      <c r="B43956" s="61"/>
      <c r="C43956" s="61"/>
      <c r="D43956" s="57"/>
      <c r="E43956" s="62"/>
    </row>
    <row r="43957">
      <c r="A43957" s="61"/>
      <c r="B43957" s="61"/>
      <c r="C43957" s="61"/>
      <c r="D43957" s="57"/>
      <c r="E43957" s="62"/>
    </row>
    <row r="43958">
      <c r="A43958" s="61"/>
      <c r="B43958" s="61"/>
      <c r="C43958" s="61"/>
      <c r="D43958" s="57"/>
      <c r="E43958" s="62"/>
    </row>
    <row r="43959">
      <c r="A43959" s="61"/>
      <c r="B43959" s="61"/>
      <c r="C43959" s="61"/>
      <c r="D43959" s="57"/>
      <c r="E43959" s="62"/>
    </row>
    <row r="43960">
      <c r="A43960" s="61"/>
      <c r="B43960" s="61"/>
      <c r="C43960" s="61"/>
      <c r="D43960" s="57"/>
      <c r="E43960" s="62"/>
    </row>
    <row r="43961">
      <c r="A43961" s="61"/>
      <c r="B43961" s="61"/>
      <c r="C43961" s="61"/>
      <c r="D43961" s="57"/>
      <c r="E43961" s="62"/>
    </row>
    <row r="43962">
      <c r="A43962" s="61"/>
      <c r="B43962" s="61"/>
      <c r="C43962" s="61"/>
      <c r="D43962" s="57"/>
      <c r="E43962" s="62"/>
    </row>
    <row r="43963">
      <c r="A43963" s="61"/>
      <c r="B43963" s="61"/>
      <c r="C43963" s="61"/>
      <c r="D43963" s="57"/>
      <c r="E43963" s="62"/>
    </row>
    <row r="43964">
      <c r="A43964" s="61"/>
      <c r="B43964" s="61"/>
      <c r="C43964" s="61"/>
      <c r="D43964" s="57"/>
      <c r="E43964" s="62"/>
    </row>
    <row r="43965">
      <c r="A43965" s="61"/>
      <c r="B43965" s="61"/>
      <c r="C43965" s="61"/>
      <c r="D43965" s="57"/>
      <c r="E43965" s="62"/>
    </row>
    <row r="43966">
      <c r="A43966" s="61"/>
      <c r="B43966" s="61"/>
      <c r="C43966" s="61"/>
      <c r="D43966" s="57"/>
      <c r="E43966" s="62"/>
    </row>
    <row r="43967">
      <c r="A43967" s="61"/>
      <c r="B43967" s="61"/>
      <c r="C43967" s="61"/>
      <c r="D43967" s="57"/>
      <c r="E43967" s="62"/>
    </row>
    <row r="43968">
      <c r="A43968" s="61"/>
      <c r="B43968" s="61"/>
      <c r="C43968" s="61"/>
      <c r="D43968" s="57"/>
      <c r="E43968" s="62"/>
    </row>
    <row r="43969">
      <c r="A43969" s="61"/>
      <c r="B43969" s="61"/>
      <c r="C43969" s="61"/>
      <c r="D43969" s="57"/>
      <c r="E43969" s="62"/>
    </row>
    <row r="43970">
      <c r="A43970" s="61"/>
      <c r="B43970" s="61"/>
      <c r="C43970" s="61"/>
      <c r="D43970" s="57"/>
      <c r="E43970" s="62"/>
    </row>
    <row r="43971">
      <c r="A43971" s="61"/>
      <c r="B43971" s="61"/>
      <c r="C43971" s="61"/>
      <c r="D43971" s="57"/>
      <c r="E43971" s="62"/>
    </row>
    <row r="43972">
      <c r="A43972" s="61"/>
      <c r="B43972" s="61"/>
      <c r="C43972" s="61"/>
      <c r="D43972" s="57"/>
      <c r="E43972" s="62"/>
    </row>
    <row r="43973">
      <c r="A43973" s="61"/>
      <c r="B43973" s="61"/>
      <c r="C43973" s="61"/>
      <c r="D43973" s="57"/>
      <c r="E43973" s="62"/>
    </row>
    <row r="43974">
      <c r="A43974" s="61"/>
      <c r="B43974" s="61"/>
      <c r="C43974" s="61"/>
      <c r="D43974" s="57"/>
      <c r="E43974" s="62"/>
    </row>
    <row r="43975">
      <c r="A43975" s="61"/>
      <c r="B43975" s="61"/>
      <c r="C43975" s="61"/>
      <c r="D43975" s="57"/>
      <c r="E43975" s="62"/>
    </row>
    <row r="43976">
      <c r="A43976" s="61"/>
      <c r="B43976" s="61"/>
      <c r="C43976" s="61"/>
      <c r="D43976" s="57"/>
      <c r="E43976" s="62"/>
    </row>
    <row r="43977">
      <c r="A43977" s="61"/>
      <c r="B43977" s="61"/>
      <c r="C43977" s="61"/>
      <c r="D43977" s="57"/>
      <c r="E43977" s="62"/>
    </row>
    <row r="43978">
      <c r="A43978" s="61"/>
      <c r="B43978" s="61"/>
      <c r="C43978" s="61"/>
      <c r="D43978" s="57"/>
      <c r="E43978" s="62"/>
    </row>
    <row r="43979">
      <c r="A43979" s="61"/>
      <c r="B43979" s="61"/>
      <c r="C43979" s="61"/>
      <c r="D43979" s="57"/>
      <c r="E43979" s="62"/>
    </row>
    <row r="43980">
      <c r="A43980" s="61"/>
      <c r="B43980" s="61"/>
      <c r="C43980" s="61"/>
      <c r="D43980" s="57"/>
      <c r="E43980" s="62"/>
    </row>
    <row r="43981">
      <c r="A43981" s="61"/>
      <c r="B43981" s="61"/>
      <c r="C43981" s="61"/>
      <c r="D43981" s="57"/>
      <c r="E43981" s="62"/>
    </row>
    <row r="43982">
      <c r="A43982" s="61"/>
      <c r="B43982" s="61"/>
      <c r="C43982" s="61"/>
      <c r="D43982" s="57"/>
      <c r="E43982" s="62"/>
    </row>
    <row r="43983">
      <c r="A43983" s="61"/>
      <c r="B43983" s="61"/>
      <c r="C43983" s="61"/>
      <c r="D43983" s="57"/>
      <c r="E43983" s="62"/>
    </row>
    <row r="43984">
      <c r="A43984" s="61"/>
      <c r="B43984" s="61"/>
      <c r="C43984" s="61"/>
      <c r="D43984" s="57"/>
      <c r="E43984" s="62"/>
    </row>
    <row r="43985">
      <c r="A43985" s="61"/>
      <c r="B43985" s="61"/>
      <c r="C43985" s="61"/>
      <c r="D43985" s="57"/>
      <c r="E43985" s="62"/>
    </row>
    <row r="43986">
      <c r="A43986" s="61"/>
      <c r="B43986" s="61"/>
      <c r="C43986" s="61"/>
      <c r="D43986" s="57"/>
      <c r="E43986" s="62"/>
    </row>
    <row r="43987">
      <c r="A43987" s="61"/>
      <c r="B43987" s="61"/>
      <c r="C43987" s="61"/>
      <c r="D43987" s="57"/>
      <c r="E43987" s="62"/>
    </row>
    <row r="43988">
      <c r="A43988" s="61"/>
      <c r="B43988" s="61"/>
      <c r="C43988" s="61"/>
      <c r="D43988" s="57"/>
      <c r="E43988" s="62"/>
    </row>
    <row r="43989">
      <c r="A43989" s="61"/>
      <c r="B43989" s="61"/>
      <c r="C43989" s="61"/>
      <c r="D43989" s="57"/>
      <c r="E43989" s="62"/>
    </row>
    <row r="43990">
      <c r="A43990" s="61"/>
      <c r="B43990" s="61"/>
      <c r="C43990" s="61"/>
      <c r="D43990" s="57"/>
      <c r="E43990" s="62"/>
    </row>
    <row r="43991">
      <c r="A43991" s="61"/>
      <c r="B43991" s="61"/>
      <c r="C43991" s="61"/>
      <c r="D43991" s="57"/>
      <c r="E43991" s="62"/>
    </row>
    <row r="43992">
      <c r="A43992" s="61"/>
      <c r="B43992" s="61"/>
      <c r="C43992" s="61"/>
      <c r="D43992" s="57"/>
      <c r="E43992" s="62"/>
    </row>
    <row r="43993">
      <c r="A43993" s="61"/>
      <c r="B43993" s="61"/>
      <c r="C43993" s="61"/>
      <c r="D43993" s="57"/>
      <c r="E43993" s="62"/>
    </row>
    <row r="43994">
      <c r="A43994" s="61"/>
      <c r="B43994" s="61"/>
      <c r="C43994" s="61"/>
      <c r="D43994" s="57"/>
      <c r="E43994" s="62"/>
    </row>
    <row r="43995">
      <c r="A43995" s="61"/>
      <c r="B43995" s="61"/>
      <c r="C43995" s="61"/>
      <c r="D43995" s="57"/>
      <c r="E43995" s="62"/>
    </row>
    <row r="43996">
      <c r="A43996" s="61"/>
      <c r="B43996" s="61"/>
      <c r="C43996" s="61"/>
      <c r="D43996" s="57"/>
      <c r="E43996" s="62"/>
    </row>
    <row r="43997">
      <c r="A43997" s="61"/>
      <c r="B43997" s="61"/>
      <c r="C43997" s="61"/>
      <c r="D43997" s="57"/>
      <c r="E43997" s="62"/>
    </row>
    <row r="43998">
      <c r="A43998" s="61"/>
      <c r="B43998" s="61"/>
      <c r="C43998" s="61"/>
      <c r="D43998" s="57"/>
      <c r="E43998" s="62"/>
    </row>
    <row r="43999">
      <c r="A43999" s="61"/>
      <c r="B43999" s="61"/>
      <c r="C43999" s="61"/>
      <c r="D43999" s="57"/>
      <c r="E43999" s="62"/>
    </row>
    <row r="44000">
      <c r="A44000" s="61"/>
      <c r="B44000" s="61"/>
      <c r="C44000" s="61"/>
      <c r="D44000" s="57"/>
      <c r="E44000" s="62"/>
    </row>
    <row r="44001">
      <c r="A44001" s="61"/>
      <c r="B44001" s="61"/>
      <c r="C44001" s="61"/>
      <c r="D44001" s="57"/>
      <c r="E44001" s="62"/>
    </row>
    <row r="44002">
      <c r="A44002" s="61"/>
      <c r="B44002" s="61"/>
      <c r="C44002" s="61"/>
      <c r="D44002" s="57"/>
      <c r="E44002" s="62"/>
    </row>
    <row r="44003">
      <c r="A44003" s="61"/>
      <c r="B44003" s="61"/>
      <c r="C44003" s="61"/>
      <c r="D44003" s="57"/>
      <c r="E44003" s="62"/>
    </row>
    <row r="44004">
      <c r="A44004" s="61"/>
      <c r="B44004" s="61"/>
      <c r="C44004" s="61"/>
      <c r="D44004" s="57"/>
      <c r="E44004" s="62"/>
    </row>
    <row r="44005">
      <c r="A44005" s="61"/>
      <c r="B44005" s="61"/>
      <c r="C44005" s="61"/>
      <c r="D44005" s="57"/>
      <c r="E44005" s="62"/>
    </row>
    <row r="44006">
      <c r="A44006" s="61"/>
      <c r="B44006" s="61"/>
      <c r="C44006" s="61"/>
      <c r="D44006" s="57"/>
      <c r="E44006" s="62"/>
    </row>
    <row r="44007">
      <c r="A44007" s="61"/>
      <c r="B44007" s="61"/>
      <c r="C44007" s="61"/>
      <c r="D44007" s="57"/>
      <c r="E44007" s="62"/>
    </row>
    <row r="44008">
      <c r="A44008" s="61"/>
      <c r="B44008" s="61"/>
      <c r="C44008" s="61"/>
      <c r="D44008" s="57"/>
      <c r="E44008" s="62"/>
    </row>
    <row r="44009">
      <c r="A44009" s="61"/>
      <c r="B44009" s="61"/>
      <c r="C44009" s="61"/>
      <c r="D44009" s="57"/>
      <c r="E44009" s="62"/>
    </row>
    <row r="44010">
      <c r="A44010" s="61"/>
      <c r="B44010" s="61"/>
      <c r="C44010" s="61"/>
      <c r="D44010" s="57"/>
      <c r="E44010" s="62"/>
    </row>
    <row r="44011">
      <c r="A44011" s="61"/>
      <c r="B44011" s="61"/>
      <c r="C44011" s="61"/>
      <c r="D44011" s="57"/>
      <c r="E44011" s="62"/>
    </row>
    <row r="44012">
      <c r="A44012" s="61"/>
      <c r="B44012" s="61"/>
      <c r="C44012" s="61"/>
      <c r="D44012" s="57"/>
      <c r="E44012" s="62"/>
    </row>
    <row r="44013">
      <c r="A44013" s="61"/>
      <c r="B44013" s="61"/>
      <c r="C44013" s="61"/>
      <c r="D44013" s="57"/>
      <c r="E44013" s="62"/>
    </row>
    <row r="44014">
      <c r="A44014" s="61"/>
      <c r="B44014" s="61"/>
      <c r="C44014" s="61"/>
      <c r="D44014" s="57"/>
      <c r="E44014" s="62"/>
    </row>
    <row r="44015">
      <c r="A44015" s="61"/>
      <c r="B44015" s="61"/>
      <c r="C44015" s="61"/>
      <c r="D44015" s="57"/>
      <c r="E44015" s="62"/>
    </row>
    <row r="44016">
      <c r="A44016" s="61"/>
      <c r="B44016" s="61"/>
      <c r="C44016" s="61"/>
      <c r="D44016" s="57"/>
      <c r="E44016" s="62"/>
    </row>
    <row r="44017">
      <c r="A44017" s="61"/>
      <c r="B44017" s="61"/>
      <c r="C44017" s="61"/>
      <c r="D44017" s="57"/>
      <c r="E44017" s="62"/>
    </row>
    <row r="44018">
      <c r="A44018" s="61"/>
      <c r="B44018" s="61"/>
      <c r="C44018" s="61"/>
      <c r="D44018" s="57"/>
      <c r="E44018" s="62"/>
    </row>
    <row r="44019">
      <c r="A44019" s="61"/>
      <c r="B44019" s="61"/>
      <c r="C44019" s="61"/>
      <c r="D44019" s="57"/>
      <c r="E44019" s="62"/>
    </row>
    <row r="44020">
      <c r="A44020" s="61"/>
      <c r="B44020" s="61"/>
      <c r="C44020" s="61"/>
      <c r="D44020" s="57"/>
      <c r="E44020" s="62"/>
    </row>
    <row r="44021">
      <c r="A44021" s="61"/>
      <c r="B44021" s="61"/>
      <c r="C44021" s="61"/>
      <c r="D44021" s="57"/>
      <c r="E44021" s="62"/>
    </row>
    <row r="44022">
      <c r="A44022" s="61"/>
      <c r="B44022" s="61"/>
      <c r="C44022" s="61"/>
      <c r="D44022" s="57"/>
      <c r="E44022" s="62"/>
    </row>
    <row r="44023">
      <c r="A44023" s="61"/>
      <c r="B44023" s="61"/>
      <c r="C44023" s="61"/>
      <c r="D44023" s="57"/>
      <c r="E44023" s="62"/>
    </row>
    <row r="44024">
      <c r="A44024" s="61"/>
      <c r="B44024" s="61"/>
      <c r="C44024" s="61"/>
      <c r="D44024" s="57"/>
      <c r="E44024" s="62"/>
    </row>
    <row r="44025">
      <c r="A44025" s="61"/>
      <c r="B44025" s="61"/>
      <c r="C44025" s="61"/>
      <c r="D44025" s="57"/>
      <c r="E44025" s="62"/>
    </row>
    <row r="44026">
      <c r="A44026" s="61"/>
      <c r="B44026" s="61"/>
      <c r="C44026" s="61"/>
      <c r="D44026" s="57"/>
      <c r="E44026" s="62"/>
    </row>
    <row r="44027">
      <c r="A44027" s="61"/>
      <c r="B44027" s="61"/>
      <c r="C44027" s="61"/>
      <c r="D44027" s="57"/>
      <c r="E44027" s="62"/>
    </row>
    <row r="44028">
      <c r="A44028" s="61"/>
      <c r="B44028" s="61"/>
      <c r="C44028" s="61"/>
      <c r="D44028" s="57"/>
      <c r="E44028" s="62"/>
    </row>
    <row r="44029">
      <c r="A44029" s="61"/>
      <c r="B44029" s="61"/>
      <c r="C44029" s="61"/>
      <c r="D44029" s="57"/>
      <c r="E44029" s="62"/>
    </row>
    <row r="44030">
      <c r="A44030" s="61"/>
      <c r="B44030" s="61"/>
      <c r="C44030" s="61"/>
      <c r="D44030" s="57"/>
      <c r="E44030" s="62"/>
    </row>
    <row r="44031">
      <c r="A44031" s="61"/>
      <c r="B44031" s="61"/>
      <c r="C44031" s="61"/>
      <c r="D44031" s="57"/>
      <c r="E44031" s="62"/>
    </row>
    <row r="44032">
      <c r="A44032" s="61"/>
      <c r="B44032" s="61"/>
      <c r="C44032" s="61"/>
      <c r="D44032" s="57"/>
      <c r="E44032" s="62"/>
    </row>
    <row r="44033">
      <c r="A44033" s="61"/>
      <c r="B44033" s="61"/>
      <c r="C44033" s="61"/>
      <c r="D44033" s="57"/>
      <c r="E44033" s="62"/>
    </row>
    <row r="44034">
      <c r="A44034" s="61"/>
      <c r="B44034" s="61"/>
      <c r="C44034" s="61"/>
      <c r="D44034" s="57"/>
      <c r="E44034" s="62"/>
    </row>
    <row r="44035">
      <c r="A44035" s="61"/>
      <c r="B44035" s="61"/>
      <c r="C44035" s="61"/>
      <c r="D44035" s="57"/>
      <c r="E44035" s="62"/>
    </row>
    <row r="44036">
      <c r="A44036" s="61"/>
      <c r="B44036" s="61"/>
      <c r="C44036" s="61"/>
      <c r="D44036" s="57"/>
      <c r="E44036" s="62"/>
    </row>
    <row r="44037">
      <c r="A44037" s="61"/>
      <c r="B44037" s="61"/>
      <c r="C44037" s="61"/>
      <c r="D44037" s="57"/>
      <c r="E44037" s="62"/>
    </row>
    <row r="44038">
      <c r="A44038" s="61"/>
      <c r="B44038" s="61"/>
      <c r="C44038" s="61"/>
      <c r="D44038" s="57"/>
      <c r="E44038" s="62"/>
    </row>
    <row r="44039">
      <c r="A44039" s="61"/>
      <c r="B44039" s="61"/>
      <c r="C44039" s="61"/>
      <c r="D44039" s="57"/>
      <c r="E44039" s="62"/>
    </row>
    <row r="44040">
      <c r="A44040" s="61"/>
      <c r="B44040" s="61"/>
      <c r="C44040" s="61"/>
      <c r="D44040" s="57"/>
      <c r="E44040" s="62"/>
    </row>
    <row r="44041">
      <c r="A44041" s="61"/>
      <c r="B44041" s="61"/>
      <c r="C44041" s="61"/>
      <c r="D44041" s="57"/>
      <c r="E44041" s="62"/>
    </row>
    <row r="44042">
      <c r="A44042" s="61"/>
      <c r="B44042" s="61"/>
      <c r="C44042" s="61"/>
      <c r="D44042" s="57"/>
      <c r="E44042" s="62"/>
    </row>
    <row r="44043">
      <c r="A44043" s="61"/>
      <c r="B44043" s="61"/>
      <c r="C44043" s="61"/>
      <c r="D44043" s="57"/>
      <c r="E44043" s="62"/>
    </row>
    <row r="44044">
      <c r="A44044" s="61"/>
      <c r="B44044" s="61"/>
      <c r="C44044" s="61"/>
      <c r="D44044" s="57"/>
      <c r="E44044" s="62"/>
    </row>
    <row r="44045">
      <c r="A44045" s="61"/>
      <c r="B44045" s="61"/>
      <c r="C44045" s="61"/>
      <c r="D44045" s="57"/>
      <c r="E44045" s="62"/>
    </row>
    <row r="44046">
      <c r="A44046" s="61"/>
      <c r="B44046" s="61"/>
      <c r="C44046" s="61"/>
      <c r="D44046" s="57"/>
      <c r="E44046" s="62"/>
    </row>
    <row r="44047">
      <c r="A44047" s="61"/>
      <c r="B44047" s="61"/>
      <c r="C44047" s="61"/>
      <c r="D44047" s="57"/>
      <c r="E44047" s="62"/>
    </row>
    <row r="44048">
      <c r="A44048" s="61"/>
      <c r="B44048" s="61"/>
      <c r="C44048" s="61"/>
      <c r="D44048" s="57"/>
      <c r="E44048" s="62"/>
    </row>
    <row r="44049">
      <c r="A44049" s="61"/>
      <c r="B44049" s="61"/>
      <c r="C44049" s="61"/>
      <c r="D44049" s="57"/>
      <c r="E44049" s="62"/>
    </row>
    <row r="44050">
      <c r="A44050" s="61"/>
      <c r="B44050" s="61"/>
      <c r="C44050" s="61"/>
      <c r="D44050" s="57"/>
      <c r="E44050" s="62"/>
    </row>
    <row r="44051">
      <c r="A44051" s="61"/>
      <c r="B44051" s="61"/>
      <c r="C44051" s="61"/>
      <c r="D44051" s="57"/>
      <c r="E44051" s="62"/>
    </row>
    <row r="44052">
      <c r="A44052" s="61"/>
      <c r="B44052" s="61"/>
      <c r="C44052" s="61"/>
      <c r="D44052" s="57"/>
      <c r="E44052" s="62"/>
    </row>
    <row r="44053">
      <c r="A44053" s="61"/>
      <c r="B44053" s="61"/>
      <c r="C44053" s="61"/>
      <c r="D44053" s="57"/>
      <c r="E44053" s="62"/>
    </row>
    <row r="44054">
      <c r="A44054" s="61"/>
      <c r="B44054" s="61"/>
      <c r="C44054" s="61"/>
      <c r="D44054" s="57"/>
      <c r="E44054" s="62"/>
    </row>
    <row r="44055">
      <c r="A44055" s="61"/>
      <c r="B44055" s="61"/>
      <c r="C44055" s="61"/>
      <c r="D44055" s="57"/>
      <c r="E44055" s="62"/>
    </row>
    <row r="44056">
      <c r="A44056" s="61"/>
      <c r="B44056" s="61"/>
      <c r="C44056" s="61"/>
      <c r="D44056" s="57"/>
      <c r="E44056" s="62"/>
    </row>
    <row r="44057">
      <c r="A44057" s="61"/>
      <c r="B44057" s="61"/>
      <c r="C44057" s="61"/>
      <c r="D44057" s="57"/>
      <c r="E44057" s="62"/>
    </row>
    <row r="44058">
      <c r="A44058" s="61"/>
      <c r="B44058" s="61"/>
      <c r="C44058" s="61"/>
      <c r="D44058" s="57"/>
      <c r="E44058" s="62"/>
    </row>
    <row r="44059">
      <c r="A44059" s="61"/>
      <c r="B44059" s="61"/>
      <c r="C44059" s="61"/>
      <c r="D44059" s="57"/>
      <c r="E44059" s="62"/>
    </row>
    <row r="44060">
      <c r="A44060" s="61"/>
      <c r="B44060" s="61"/>
      <c r="C44060" s="61"/>
      <c r="D44060" s="57"/>
      <c r="E44060" s="62"/>
    </row>
    <row r="44061">
      <c r="A44061" s="61"/>
      <c r="B44061" s="61"/>
      <c r="C44061" s="61"/>
      <c r="D44061" s="57"/>
      <c r="E44061" s="62"/>
    </row>
    <row r="44062">
      <c r="A44062" s="61"/>
      <c r="B44062" s="61"/>
      <c r="C44062" s="61"/>
      <c r="D44062" s="57"/>
      <c r="E44062" s="62"/>
    </row>
    <row r="44063">
      <c r="A44063" s="61"/>
      <c r="B44063" s="61"/>
      <c r="C44063" s="61"/>
      <c r="D44063" s="57"/>
      <c r="E44063" s="62"/>
    </row>
    <row r="44064">
      <c r="A44064" s="61"/>
      <c r="B44064" s="61"/>
      <c r="C44064" s="61"/>
      <c r="D44064" s="57"/>
      <c r="E44064" s="62"/>
    </row>
    <row r="44065">
      <c r="A44065" s="61"/>
      <c r="B44065" s="61"/>
      <c r="C44065" s="61"/>
      <c r="D44065" s="57"/>
      <c r="E44065" s="62"/>
    </row>
    <row r="44066">
      <c r="A44066" s="61"/>
      <c r="B44066" s="61"/>
      <c r="C44066" s="61"/>
      <c r="D44066" s="57"/>
      <c r="E44066" s="62"/>
    </row>
    <row r="44067">
      <c r="A44067" s="61"/>
      <c r="B44067" s="61"/>
      <c r="C44067" s="61"/>
      <c r="D44067" s="57"/>
      <c r="E44067" s="62"/>
    </row>
    <row r="44068">
      <c r="A44068" s="61"/>
      <c r="B44068" s="61"/>
      <c r="C44068" s="61"/>
      <c r="D44068" s="57"/>
      <c r="E44068" s="62"/>
    </row>
    <row r="44069">
      <c r="A44069" s="61"/>
      <c r="B44069" s="61"/>
      <c r="C44069" s="61"/>
      <c r="D44069" s="57"/>
      <c r="E44069" s="62"/>
    </row>
    <row r="44070">
      <c r="A44070" s="61"/>
      <c r="B44070" s="61"/>
      <c r="C44070" s="61"/>
      <c r="D44070" s="57"/>
      <c r="E44070" s="62"/>
    </row>
    <row r="44071">
      <c r="A44071" s="61"/>
      <c r="B44071" s="61"/>
      <c r="C44071" s="61"/>
      <c r="D44071" s="57"/>
      <c r="E44071" s="62"/>
    </row>
    <row r="44072">
      <c r="A44072" s="61"/>
      <c r="B44072" s="61"/>
      <c r="C44072" s="61"/>
      <c r="D44072" s="57"/>
      <c r="E44072" s="62"/>
    </row>
    <row r="44073">
      <c r="A44073" s="61"/>
      <c r="B44073" s="61"/>
      <c r="C44073" s="61"/>
      <c r="D44073" s="57"/>
      <c r="E44073" s="62"/>
    </row>
    <row r="44074">
      <c r="A44074" s="61"/>
      <c r="B44074" s="61"/>
      <c r="C44074" s="61"/>
      <c r="D44074" s="57"/>
      <c r="E44074" s="62"/>
    </row>
    <row r="44075">
      <c r="A44075" s="61"/>
      <c r="B44075" s="61"/>
      <c r="C44075" s="61"/>
      <c r="D44075" s="57"/>
      <c r="E44075" s="62"/>
    </row>
    <row r="44076">
      <c r="A44076" s="61"/>
      <c r="B44076" s="61"/>
      <c r="C44076" s="61"/>
      <c r="D44076" s="57"/>
      <c r="E44076" s="62"/>
    </row>
    <row r="44077">
      <c r="A44077" s="61"/>
      <c r="B44077" s="61"/>
      <c r="C44077" s="61"/>
      <c r="D44077" s="57"/>
      <c r="E44077" s="62"/>
    </row>
    <row r="44078">
      <c r="A44078" s="61"/>
      <c r="B44078" s="61"/>
      <c r="C44078" s="61"/>
      <c r="D44078" s="57"/>
      <c r="E44078" s="62"/>
    </row>
    <row r="44079">
      <c r="A44079" s="61"/>
      <c r="B44079" s="61"/>
      <c r="C44079" s="61"/>
      <c r="D44079" s="57"/>
      <c r="E44079" s="62"/>
    </row>
    <row r="44080">
      <c r="A44080" s="61"/>
      <c r="B44080" s="61"/>
      <c r="C44080" s="61"/>
      <c r="D44080" s="57"/>
      <c r="E44080" s="62"/>
    </row>
    <row r="44081">
      <c r="A44081" s="61"/>
      <c r="B44081" s="61"/>
      <c r="C44081" s="61"/>
      <c r="D44081" s="57"/>
      <c r="E44081" s="62"/>
    </row>
    <row r="44082">
      <c r="A44082" s="61"/>
      <c r="B44082" s="61"/>
      <c r="C44082" s="61"/>
      <c r="D44082" s="57"/>
      <c r="E44082" s="62"/>
    </row>
    <row r="44083">
      <c r="A44083" s="61"/>
      <c r="B44083" s="61"/>
      <c r="C44083" s="61"/>
      <c r="D44083" s="57"/>
      <c r="E44083" s="62"/>
    </row>
    <row r="44084">
      <c r="A44084" s="61"/>
      <c r="B44084" s="61"/>
      <c r="C44084" s="61"/>
      <c r="D44084" s="57"/>
      <c r="E44084" s="62"/>
    </row>
    <row r="44085">
      <c r="A44085" s="61"/>
      <c r="B44085" s="61"/>
      <c r="C44085" s="61"/>
      <c r="D44085" s="57"/>
      <c r="E44085" s="62"/>
    </row>
    <row r="44086">
      <c r="A44086" s="61"/>
      <c r="B44086" s="61"/>
      <c r="C44086" s="61"/>
      <c r="D44086" s="57"/>
      <c r="E44086" s="62"/>
    </row>
    <row r="44087">
      <c r="A44087" s="61"/>
      <c r="B44087" s="61"/>
      <c r="C44087" s="61"/>
      <c r="D44087" s="57"/>
      <c r="E44087" s="62"/>
    </row>
    <row r="44088">
      <c r="A44088" s="61"/>
      <c r="B44088" s="61"/>
      <c r="C44088" s="61"/>
      <c r="D44088" s="57"/>
      <c r="E44088" s="62"/>
    </row>
    <row r="44089">
      <c r="A44089" s="61"/>
      <c r="B44089" s="61"/>
      <c r="C44089" s="61"/>
      <c r="D44089" s="57"/>
      <c r="E44089" s="62"/>
    </row>
    <row r="44090">
      <c r="A44090" s="61"/>
      <c r="B44090" s="61"/>
      <c r="C44090" s="61"/>
      <c r="D44090" s="57"/>
      <c r="E44090" s="62"/>
    </row>
    <row r="44091">
      <c r="A44091" s="61"/>
      <c r="B44091" s="61"/>
      <c r="C44091" s="61"/>
      <c r="D44091" s="57"/>
      <c r="E44091" s="62"/>
    </row>
    <row r="44092">
      <c r="A44092" s="61"/>
      <c r="B44092" s="61"/>
      <c r="C44092" s="61"/>
      <c r="D44092" s="57"/>
      <c r="E44092" s="62"/>
    </row>
    <row r="44093">
      <c r="A44093" s="61"/>
      <c r="B44093" s="61"/>
      <c r="C44093" s="61"/>
      <c r="D44093" s="57"/>
      <c r="E44093" s="62"/>
    </row>
    <row r="44094">
      <c r="A44094" s="61"/>
      <c r="B44094" s="61"/>
      <c r="C44094" s="61"/>
      <c r="D44094" s="57"/>
      <c r="E44094" s="62"/>
    </row>
    <row r="44095">
      <c r="A44095" s="61"/>
      <c r="B44095" s="61"/>
      <c r="C44095" s="61"/>
      <c r="D44095" s="57"/>
      <c r="E44095" s="62"/>
    </row>
    <row r="44096">
      <c r="A44096" s="61"/>
      <c r="B44096" s="61"/>
      <c r="C44096" s="61"/>
      <c r="D44096" s="57"/>
      <c r="E44096" s="62"/>
    </row>
    <row r="44097">
      <c r="A44097" s="61"/>
      <c r="B44097" s="61"/>
      <c r="C44097" s="61"/>
      <c r="D44097" s="57"/>
      <c r="E44097" s="62"/>
    </row>
    <row r="44098">
      <c r="A44098" s="61"/>
      <c r="B44098" s="61"/>
      <c r="C44098" s="61"/>
      <c r="D44098" s="57"/>
      <c r="E44098" s="62"/>
    </row>
    <row r="44099">
      <c r="A44099" s="61"/>
      <c r="B44099" s="61"/>
      <c r="C44099" s="61"/>
      <c r="D44099" s="57"/>
      <c r="E44099" s="62"/>
    </row>
    <row r="44100">
      <c r="A44100" s="61"/>
      <c r="B44100" s="61"/>
      <c r="C44100" s="61"/>
      <c r="D44100" s="57"/>
      <c r="E44100" s="62"/>
    </row>
    <row r="44101">
      <c r="A44101" s="61"/>
      <c r="B44101" s="61"/>
      <c r="C44101" s="61"/>
      <c r="D44101" s="57"/>
      <c r="E44101" s="62"/>
    </row>
    <row r="44102">
      <c r="A44102" s="61"/>
      <c r="B44102" s="61"/>
      <c r="C44102" s="61"/>
      <c r="D44102" s="57"/>
      <c r="E44102" s="62"/>
    </row>
    <row r="44103">
      <c r="A44103" s="61"/>
      <c r="B44103" s="61"/>
      <c r="C44103" s="61"/>
      <c r="D44103" s="57"/>
      <c r="E44103" s="62"/>
    </row>
    <row r="44104">
      <c r="A44104" s="61"/>
      <c r="B44104" s="61"/>
      <c r="C44104" s="61"/>
      <c r="D44104" s="57"/>
      <c r="E44104" s="62"/>
    </row>
    <row r="44105">
      <c r="A44105" s="61"/>
      <c r="B44105" s="61"/>
      <c r="C44105" s="61"/>
      <c r="D44105" s="57"/>
      <c r="E44105" s="62"/>
    </row>
    <row r="44106">
      <c r="A44106" s="61"/>
      <c r="B44106" s="61"/>
      <c r="C44106" s="61"/>
      <c r="D44106" s="57"/>
      <c r="E44106" s="62"/>
    </row>
    <row r="44107">
      <c r="A44107" s="61"/>
      <c r="B44107" s="61"/>
      <c r="C44107" s="61"/>
      <c r="D44107" s="57"/>
      <c r="E44107" s="62"/>
    </row>
    <row r="44108">
      <c r="A44108" s="61"/>
      <c r="B44108" s="61"/>
      <c r="C44108" s="61"/>
      <c r="D44108" s="57"/>
      <c r="E44108" s="62"/>
    </row>
    <row r="44109">
      <c r="A44109" s="61"/>
      <c r="B44109" s="61"/>
      <c r="C44109" s="61"/>
      <c r="D44109" s="57"/>
      <c r="E44109" s="62"/>
    </row>
    <row r="44110">
      <c r="A44110" s="61"/>
      <c r="B44110" s="61"/>
      <c r="C44110" s="61"/>
      <c r="D44110" s="57"/>
      <c r="E44110" s="62"/>
    </row>
    <row r="44111">
      <c r="A44111" s="61"/>
      <c r="B44111" s="61"/>
      <c r="C44111" s="61"/>
      <c r="D44111" s="57"/>
      <c r="E44111" s="62"/>
    </row>
    <row r="44112">
      <c r="A44112" s="61"/>
      <c r="B44112" s="61"/>
      <c r="C44112" s="61"/>
      <c r="D44112" s="57"/>
      <c r="E44112" s="62"/>
    </row>
    <row r="44113">
      <c r="A44113" s="61"/>
      <c r="B44113" s="61"/>
      <c r="C44113" s="61"/>
      <c r="D44113" s="57"/>
      <c r="E44113" s="62"/>
    </row>
    <row r="44114">
      <c r="A44114" s="61"/>
      <c r="B44114" s="61"/>
      <c r="C44114" s="61"/>
      <c r="D44114" s="57"/>
      <c r="E44114" s="62"/>
    </row>
    <row r="44115">
      <c r="A44115" s="61"/>
      <c r="B44115" s="61"/>
      <c r="C44115" s="61"/>
      <c r="D44115" s="57"/>
      <c r="E44115" s="62"/>
    </row>
    <row r="44116">
      <c r="A44116" s="61"/>
      <c r="B44116" s="61"/>
      <c r="C44116" s="61"/>
      <c r="D44116" s="57"/>
      <c r="E44116" s="62"/>
    </row>
    <row r="44117">
      <c r="A44117" s="61"/>
      <c r="B44117" s="61"/>
      <c r="C44117" s="61"/>
      <c r="D44117" s="57"/>
      <c r="E44117" s="62"/>
    </row>
    <row r="44118">
      <c r="A44118" s="61"/>
      <c r="B44118" s="61"/>
      <c r="C44118" s="61"/>
      <c r="D44118" s="57"/>
      <c r="E44118" s="62"/>
    </row>
    <row r="44119">
      <c r="A44119" s="61"/>
      <c r="B44119" s="61"/>
      <c r="C44119" s="61"/>
      <c r="D44119" s="57"/>
      <c r="E44119" s="62"/>
    </row>
    <row r="44120">
      <c r="A44120" s="61"/>
      <c r="B44120" s="61"/>
      <c r="C44120" s="61"/>
      <c r="D44120" s="57"/>
      <c r="E44120" s="62"/>
    </row>
    <row r="44121">
      <c r="A44121" s="61"/>
      <c r="B44121" s="61"/>
      <c r="C44121" s="61"/>
      <c r="D44121" s="57"/>
      <c r="E44121" s="62"/>
    </row>
    <row r="44122">
      <c r="A44122" s="61"/>
      <c r="B44122" s="61"/>
      <c r="C44122" s="61"/>
      <c r="D44122" s="57"/>
      <c r="E44122" s="62"/>
    </row>
    <row r="44123">
      <c r="A44123" s="61"/>
      <c r="B44123" s="61"/>
      <c r="C44123" s="61"/>
      <c r="D44123" s="57"/>
      <c r="E44123" s="62"/>
    </row>
    <row r="44124">
      <c r="A44124" s="61"/>
      <c r="B44124" s="61"/>
      <c r="C44124" s="61"/>
      <c r="D44124" s="57"/>
      <c r="E44124" s="62"/>
    </row>
    <row r="44125">
      <c r="A44125" s="61"/>
      <c r="B44125" s="61"/>
      <c r="C44125" s="61"/>
      <c r="D44125" s="57"/>
      <c r="E44125" s="62"/>
    </row>
    <row r="44126">
      <c r="A44126" s="61"/>
      <c r="B44126" s="61"/>
      <c r="C44126" s="61"/>
      <c r="D44126" s="57"/>
      <c r="E44126" s="62"/>
    </row>
    <row r="44127">
      <c r="A44127" s="61"/>
      <c r="B44127" s="61"/>
      <c r="C44127" s="61"/>
      <c r="D44127" s="57"/>
      <c r="E44127" s="62"/>
    </row>
    <row r="44128">
      <c r="A44128" s="61"/>
      <c r="B44128" s="61"/>
      <c r="C44128" s="61"/>
      <c r="D44128" s="57"/>
      <c r="E44128" s="62"/>
    </row>
    <row r="44129">
      <c r="A44129" s="61"/>
      <c r="B44129" s="61"/>
      <c r="C44129" s="61"/>
      <c r="D44129" s="57"/>
      <c r="E44129" s="62"/>
    </row>
    <row r="44130">
      <c r="A44130" s="61"/>
      <c r="B44130" s="61"/>
      <c r="C44130" s="61"/>
      <c r="D44130" s="57"/>
      <c r="E44130" s="62"/>
    </row>
    <row r="44131">
      <c r="A44131" s="61"/>
      <c r="B44131" s="61"/>
      <c r="C44131" s="61"/>
      <c r="D44131" s="57"/>
      <c r="E44131" s="62"/>
    </row>
    <row r="44132">
      <c r="A44132" s="61"/>
      <c r="B44132" s="61"/>
      <c r="C44132" s="61"/>
      <c r="D44132" s="57"/>
      <c r="E44132" s="62"/>
    </row>
    <row r="44133">
      <c r="A44133" s="61"/>
      <c r="B44133" s="61"/>
      <c r="C44133" s="61"/>
      <c r="D44133" s="57"/>
      <c r="E44133" s="62"/>
    </row>
    <row r="44134">
      <c r="A44134" s="61"/>
      <c r="B44134" s="61"/>
      <c r="C44134" s="61"/>
      <c r="D44134" s="57"/>
      <c r="E44134" s="62"/>
    </row>
    <row r="44135">
      <c r="A44135" s="61"/>
      <c r="B44135" s="61"/>
      <c r="C44135" s="61"/>
      <c r="D44135" s="57"/>
      <c r="E44135" s="62"/>
    </row>
    <row r="44136">
      <c r="A44136" s="61"/>
      <c r="B44136" s="61"/>
      <c r="C44136" s="61"/>
      <c r="D44136" s="57"/>
      <c r="E44136" s="62"/>
    </row>
    <row r="44137">
      <c r="A44137" s="61"/>
      <c r="B44137" s="61"/>
      <c r="C44137" s="61"/>
      <c r="D44137" s="57"/>
      <c r="E44137" s="62"/>
    </row>
    <row r="44138">
      <c r="A44138" s="61"/>
      <c r="B44138" s="61"/>
      <c r="C44138" s="61"/>
      <c r="D44138" s="57"/>
      <c r="E44138" s="62"/>
    </row>
    <row r="44139">
      <c r="A44139" s="61"/>
      <c r="B44139" s="61"/>
      <c r="C44139" s="61"/>
      <c r="D44139" s="57"/>
      <c r="E44139" s="62"/>
    </row>
    <row r="44140">
      <c r="A44140" s="61"/>
      <c r="B44140" s="61"/>
      <c r="C44140" s="61"/>
      <c r="D44140" s="57"/>
      <c r="E44140" s="62"/>
    </row>
    <row r="44141">
      <c r="A44141" s="61"/>
      <c r="B44141" s="61"/>
      <c r="C44141" s="61"/>
      <c r="D44141" s="57"/>
      <c r="E44141" s="62"/>
    </row>
    <row r="44142">
      <c r="A44142" s="61"/>
      <c r="B44142" s="61"/>
      <c r="C44142" s="61"/>
      <c r="D44142" s="57"/>
      <c r="E44142" s="62"/>
    </row>
    <row r="44143">
      <c r="A44143" s="61"/>
      <c r="B44143" s="61"/>
      <c r="C44143" s="61"/>
      <c r="D44143" s="57"/>
      <c r="E44143" s="62"/>
    </row>
    <row r="44144">
      <c r="A44144" s="61"/>
      <c r="B44144" s="61"/>
      <c r="C44144" s="61"/>
      <c r="D44144" s="57"/>
      <c r="E44144" s="62"/>
    </row>
    <row r="44145">
      <c r="A44145" s="61"/>
      <c r="B44145" s="61"/>
      <c r="C44145" s="61"/>
      <c r="D44145" s="57"/>
      <c r="E44145" s="62"/>
    </row>
    <row r="44146">
      <c r="A44146" s="61"/>
      <c r="B44146" s="61"/>
      <c r="C44146" s="61"/>
      <c r="D44146" s="57"/>
      <c r="E44146" s="62"/>
    </row>
    <row r="44147">
      <c r="A44147" s="61"/>
      <c r="B44147" s="61"/>
      <c r="C44147" s="61"/>
      <c r="D44147" s="57"/>
      <c r="E44147" s="62"/>
    </row>
    <row r="44148">
      <c r="A44148" s="61"/>
      <c r="B44148" s="61"/>
      <c r="C44148" s="61"/>
      <c r="D44148" s="57"/>
      <c r="E44148" s="62"/>
    </row>
    <row r="44149">
      <c r="A44149" s="61"/>
      <c r="B44149" s="61"/>
      <c r="C44149" s="61"/>
      <c r="D44149" s="57"/>
      <c r="E44149" s="62"/>
    </row>
    <row r="44150">
      <c r="A44150" s="61"/>
      <c r="B44150" s="61"/>
      <c r="C44150" s="61"/>
      <c r="D44150" s="57"/>
      <c r="E44150" s="62"/>
    </row>
    <row r="44151">
      <c r="A44151" s="61"/>
      <c r="B44151" s="61"/>
      <c r="C44151" s="61"/>
      <c r="D44151" s="57"/>
      <c r="E44151" s="62"/>
    </row>
    <row r="44152">
      <c r="A44152" s="61"/>
      <c r="B44152" s="61"/>
      <c r="C44152" s="61"/>
      <c r="D44152" s="57"/>
      <c r="E44152" s="62"/>
    </row>
    <row r="44153">
      <c r="A44153" s="61"/>
      <c r="B44153" s="61"/>
      <c r="C44153" s="61"/>
      <c r="D44153" s="57"/>
      <c r="E44153" s="62"/>
    </row>
    <row r="44154">
      <c r="A44154" s="61"/>
      <c r="B44154" s="61"/>
      <c r="C44154" s="61"/>
      <c r="D44154" s="57"/>
      <c r="E44154" s="62"/>
    </row>
    <row r="44155">
      <c r="A44155" s="61"/>
      <c r="B44155" s="61"/>
      <c r="C44155" s="61"/>
      <c r="D44155" s="57"/>
      <c r="E44155" s="62"/>
    </row>
    <row r="44156">
      <c r="A44156" s="61"/>
      <c r="B44156" s="61"/>
      <c r="C44156" s="61"/>
      <c r="D44156" s="57"/>
      <c r="E44156" s="62"/>
    </row>
    <row r="44157">
      <c r="A44157" s="61"/>
      <c r="B44157" s="61"/>
      <c r="C44157" s="61"/>
      <c r="D44157" s="57"/>
      <c r="E44157" s="62"/>
    </row>
    <row r="44158">
      <c r="A44158" s="61"/>
      <c r="B44158" s="61"/>
      <c r="C44158" s="61"/>
      <c r="D44158" s="57"/>
      <c r="E44158" s="62"/>
    </row>
    <row r="44159">
      <c r="A44159" s="61"/>
      <c r="B44159" s="61"/>
      <c r="C44159" s="61"/>
      <c r="D44159" s="57"/>
      <c r="E44159" s="62"/>
    </row>
    <row r="44160">
      <c r="A44160" s="61"/>
      <c r="B44160" s="61"/>
      <c r="C44160" s="61"/>
      <c r="D44160" s="57"/>
      <c r="E44160" s="62"/>
    </row>
    <row r="44161">
      <c r="A44161" s="61"/>
      <c r="B44161" s="61"/>
      <c r="C44161" s="61"/>
      <c r="D44161" s="57"/>
      <c r="E44161" s="62"/>
    </row>
    <row r="44162">
      <c r="A44162" s="61"/>
      <c r="B44162" s="61"/>
      <c r="C44162" s="61"/>
      <c r="D44162" s="57"/>
      <c r="E44162" s="62"/>
    </row>
    <row r="44163">
      <c r="A44163" s="61"/>
      <c r="B44163" s="61"/>
      <c r="C44163" s="61"/>
      <c r="D44163" s="57"/>
      <c r="E44163" s="62"/>
    </row>
    <row r="44164">
      <c r="A44164" s="61"/>
      <c r="B44164" s="61"/>
      <c r="C44164" s="61"/>
      <c r="D44164" s="57"/>
      <c r="E44164" s="62"/>
    </row>
    <row r="44165">
      <c r="A44165" s="61"/>
      <c r="B44165" s="61"/>
      <c r="C44165" s="61"/>
      <c r="D44165" s="57"/>
      <c r="E44165" s="62"/>
    </row>
    <row r="44166">
      <c r="A44166" s="61"/>
      <c r="B44166" s="61"/>
      <c r="C44166" s="61"/>
      <c r="D44166" s="57"/>
      <c r="E44166" s="62"/>
    </row>
    <row r="44167">
      <c r="A44167" s="61"/>
      <c r="B44167" s="61"/>
      <c r="C44167" s="61"/>
      <c r="D44167" s="57"/>
      <c r="E44167" s="62"/>
    </row>
    <row r="44168">
      <c r="A44168" s="61"/>
      <c r="B44168" s="61"/>
      <c r="C44168" s="61"/>
      <c r="D44168" s="57"/>
      <c r="E44168" s="62"/>
    </row>
    <row r="44169">
      <c r="A44169" s="61"/>
      <c r="B44169" s="61"/>
      <c r="C44169" s="61"/>
      <c r="D44169" s="57"/>
      <c r="E44169" s="62"/>
    </row>
    <row r="44170">
      <c r="A44170" s="61"/>
      <c r="B44170" s="61"/>
      <c r="C44170" s="61"/>
      <c r="D44170" s="57"/>
      <c r="E44170" s="62"/>
    </row>
    <row r="44171">
      <c r="A44171" s="61"/>
      <c r="B44171" s="61"/>
      <c r="C44171" s="61"/>
      <c r="D44171" s="57"/>
      <c r="E44171" s="62"/>
    </row>
    <row r="44172">
      <c r="A44172" s="61"/>
      <c r="B44172" s="61"/>
      <c r="C44172" s="61"/>
      <c r="D44172" s="57"/>
      <c r="E44172" s="62"/>
    </row>
    <row r="44173">
      <c r="A44173" s="61"/>
      <c r="B44173" s="61"/>
      <c r="C44173" s="61"/>
      <c r="D44173" s="57"/>
      <c r="E44173" s="62"/>
    </row>
    <row r="44174">
      <c r="A44174" s="61"/>
      <c r="B44174" s="61"/>
      <c r="C44174" s="61"/>
      <c r="D44174" s="57"/>
      <c r="E44174" s="62"/>
    </row>
    <row r="44175">
      <c r="A44175" s="61"/>
      <c r="B44175" s="61"/>
      <c r="C44175" s="61"/>
      <c r="D44175" s="57"/>
      <c r="E44175" s="62"/>
    </row>
    <row r="44176">
      <c r="A44176" s="61"/>
      <c r="B44176" s="61"/>
      <c r="C44176" s="61"/>
      <c r="D44176" s="57"/>
      <c r="E44176" s="62"/>
    </row>
    <row r="44177">
      <c r="A44177" s="61"/>
      <c r="B44177" s="61"/>
      <c r="C44177" s="61"/>
      <c r="D44177" s="57"/>
      <c r="E44177" s="62"/>
    </row>
    <row r="44178">
      <c r="A44178" s="61"/>
      <c r="B44178" s="61"/>
      <c r="C44178" s="61"/>
      <c r="D44178" s="57"/>
      <c r="E44178" s="62"/>
    </row>
    <row r="44179">
      <c r="A44179" s="61"/>
      <c r="B44179" s="61"/>
      <c r="C44179" s="61"/>
      <c r="D44179" s="57"/>
      <c r="E44179" s="62"/>
    </row>
    <row r="44180">
      <c r="A44180" s="61"/>
      <c r="B44180" s="61"/>
      <c r="C44180" s="61"/>
      <c r="D44180" s="57"/>
      <c r="E44180" s="62"/>
    </row>
    <row r="44181">
      <c r="A44181" s="61"/>
      <c r="B44181" s="61"/>
      <c r="C44181" s="61"/>
      <c r="D44181" s="57"/>
      <c r="E44181" s="62"/>
    </row>
    <row r="44182">
      <c r="A44182" s="61"/>
      <c r="B44182" s="61"/>
      <c r="C44182" s="61"/>
      <c r="D44182" s="57"/>
      <c r="E44182" s="62"/>
    </row>
    <row r="44183">
      <c r="A44183" s="61"/>
      <c r="B44183" s="61"/>
      <c r="C44183" s="61"/>
      <c r="D44183" s="57"/>
      <c r="E44183" s="62"/>
    </row>
    <row r="44184">
      <c r="A44184" s="61"/>
      <c r="B44184" s="61"/>
      <c r="C44184" s="61"/>
      <c r="D44184" s="57"/>
      <c r="E44184" s="62"/>
    </row>
    <row r="44185">
      <c r="A44185" s="61"/>
      <c r="B44185" s="61"/>
      <c r="C44185" s="61"/>
      <c r="D44185" s="57"/>
      <c r="E44185" s="62"/>
    </row>
    <row r="44186">
      <c r="A44186" s="61"/>
      <c r="B44186" s="61"/>
      <c r="C44186" s="61"/>
      <c r="D44186" s="57"/>
      <c r="E44186" s="62"/>
    </row>
    <row r="44187">
      <c r="A44187" s="61"/>
      <c r="B44187" s="61"/>
      <c r="C44187" s="61"/>
      <c r="D44187" s="57"/>
      <c r="E44187" s="62"/>
    </row>
    <row r="44188">
      <c r="A44188" s="61"/>
      <c r="B44188" s="61"/>
      <c r="C44188" s="61"/>
      <c r="D44188" s="57"/>
      <c r="E44188" s="62"/>
    </row>
    <row r="44189">
      <c r="A44189" s="61"/>
      <c r="B44189" s="61"/>
      <c r="C44189" s="61"/>
      <c r="D44189" s="57"/>
      <c r="E44189" s="62"/>
    </row>
    <row r="44190">
      <c r="A44190" s="61"/>
      <c r="B44190" s="61"/>
      <c r="C44190" s="61"/>
      <c r="D44190" s="57"/>
      <c r="E44190" s="62"/>
    </row>
    <row r="44191">
      <c r="A44191" s="61"/>
      <c r="B44191" s="61"/>
      <c r="C44191" s="61"/>
      <c r="D44191" s="57"/>
      <c r="E44191" s="62"/>
    </row>
    <row r="44192">
      <c r="A44192" s="61"/>
      <c r="B44192" s="61"/>
      <c r="C44192" s="61"/>
      <c r="D44192" s="57"/>
      <c r="E44192" s="62"/>
    </row>
    <row r="44193">
      <c r="A44193" s="61"/>
      <c r="B44193" s="61"/>
      <c r="C44193" s="61"/>
      <c r="D44193" s="57"/>
      <c r="E44193" s="62"/>
    </row>
    <row r="44194">
      <c r="A44194" s="61"/>
      <c r="B44194" s="61"/>
      <c r="C44194" s="61"/>
      <c r="D44194" s="57"/>
      <c r="E44194" s="62"/>
    </row>
    <row r="44195">
      <c r="A44195" s="61"/>
      <c r="B44195" s="61"/>
      <c r="C44195" s="61"/>
      <c r="D44195" s="57"/>
      <c r="E44195" s="62"/>
    </row>
    <row r="44196">
      <c r="A44196" s="61"/>
      <c r="B44196" s="61"/>
      <c r="C44196" s="61"/>
      <c r="D44196" s="57"/>
      <c r="E44196" s="62"/>
    </row>
    <row r="44197">
      <c r="A44197" s="61"/>
      <c r="B44197" s="61"/>
      <c r="C44197" s="61"/>
      <c r="D44197" s="57"/>
      <c r="E44197" s="62"/>
    </row>
    <row r="44198">
      <c r="A44198" s="61"/>
      <c r="B44198" s="61"/>
      <c r="C44198" s="61"/>
      <c r="D44198" s="57"/>
      <c r="E44198" s="62"/>
    </row>
    <row r="44199">
      <c r="A44199" s="61"/>
      <c r="B44199" s="61"/>
      <c r="C44199" s="61"/>
      <c r="D44199" s="57"/>
      <c r="E44199" s="62"/>
    </row>
    <row r="44200">
      <c r="A44200" s="61"/>
      <c r="B44200" s="61"/>
      <c r="C44200" s="61"/>
      <c r="D44200" s="57"/>
      <c r="E44200" s="62"/>
    </row>
    <row r="44201">
      <c r="A44201" s="61"/>
      <c r="B44201" s="61"/>
      <c r="C44201" s="61"/>
      <c r="D44201" s="57"/>
      <c r="E44201" s="62"/>
    </row>
    <row r="44202">
      <c r="A44202" s="61"/>
      <c r="B44202" s="61"/>
      <c r="C44202" s="61"/>
      <c r="D44202" s="57"/>
      <c r="E44202" s="62"/>
    </row>
    <row r="44203">
      <c r="A44203" s="61"/>
      <c r="B44203" s="61"/>
      <c r="C44203" s="61"/>
      <c r="D44203" s="57"/>
      <c r="E44203" s="62"/>
    </row>
    <row r="44204">
      <c r="A44204" s="61"/>
      <c r="B44204" s="61"/>
      <c r="C44204" s="61"/>
      <c r="D44204" s="57"/>
      <c r="E44204" s="62"/>
    </row>
    <row r="44205">
      <c r="A44205" s="61"/>
      <c r="B44205" s="61"/>
      <c r="C44205" s="61"/>
      <c r="D44205" s="57"/>
      <c r="E44205" s="62"/>
    </row>
    <row r="44206">
      <c r="A44206" s="61"/>
      <c r="B44206" s="61"/>
      <c r="C44206" s="61"/>
      <c r="D44206" s="57"/>
      <c r="E44206" s="62"/>
    </row>
    <row r="44207">
      <c r="A44207" s="61"/>
      <c r="B44207" s="61"/>
      <c r="C44207" s="61"/>
      <c r="D44207" s="57"/>
      <c r="E44207" s="62"/>
    </row>
    <row r="44208">
      <c r="A44208" s="61"/>
      <c r="B44208" s="61"/>
      <c r="C44208" s="61"/>
      <c r="D44208" s="57"/>
      <c r="E44208" s="62"/>
    </row>
    <row r="44209">
      <c r="A44209" s="61"/>
      <c r="B44209" s="61"/>
      <c r="C44209" s="61"/>
      <c r="D44209" s="57"/>
      <c r="E44209" s="62"/>
    </row>
    <row r="44210">
      <c r="A44210" s="61"/>
      <c r="B44210" s="61"/>
      <c r="C44210" s="61"/>
      <c r="D44210" s="57"/>
      <c r="E44210" s="62"/>
    </row>
    <row r="44211">
      <c r="A44211" s="61"/>
      <c r="B44211" s="61"/>
      <c r="C44211" s="61"/>
      <c r="D44211" s="57"/>
      <c r="E44211" s="62"/>
    </row>
    <row r="44212">
      <c r="A44212" s="61"/>
      <c r="B44212" s="61"/>
      <c r="C44212" s="61"/>
      <c r="D44212" s="57"/>
      <c r="E44212" s="62"/>
    </row>
    <row r="44213">
      <c r="A44213" s="61"/>
      <c r="B44213" s="61"/>
      <c r="C44213" s="61"/>
      <c r="D44213" s="57"/>
      <c r="E44213" s="62"/>
    </row>
    <row r="44214">
      <c r="A44214" s="61"/>
      <c r="B44214" s="61"/>
      <c r="C44214" s="61"/>
      <c r="D44214" s="57"/>
      <c r="E44214" s="62"/>
    </row>
    <row r="44215">
      <c r="A44215" s="61"/>
      <c r="B44215" s="61"/>
      <c r="C44215" s="61"/>
      <c r="D44215" s="57"/>
      <c r="E44215" s="62"/>
    </row>
    <row r="44216">
      <c r="A44216" s="61"/>
      <c r="B44216" s="61"/>
      <c r="C44216" s="61"/>
      <c r="D44216" s="57"/>
      <c r="E44216" s="62"/>
    </row>
    <row r="44217">
      <c r="A44217" s="61"/>
      <c r="B44217" s="61"/>
      <c r="C44217" s="61"/>
      <c r="D44217" s="57"/>
      <c r="E44217" s="62"/>
    </row>
    <row r="44218">
      <c r="A44218" s="61"/>
      <c r="B44218" s="61"/>
      <c r="C44218" s="61"/>
      <c r="D44218" s="57"/>
      <c r="E44218" s="62"/>
    </row>
    <row r="44219">
      <c r="A44219" s="61"/>
      <c r="B44219" s="61"/>
      <c r="C44219" s="61"/>
      <c r="D44219" s="57"/>
      <c r="E44219" s="62"/>
    </row>
    <row r="44220">
      <c r="A44220" s="61"/>
      <c r="B44220" s="61"/>
      <c r="C44220" s="61"/>
      <c r="D44220" s="57"/>
      <c r="E44220" s="62"/>
    </row>
    <row r="44221">
      <c r="A44221" s="61"/>
      <c r="B44221" s="61"/>
      <c r="C44221" s="61"/>
      <c r="D44221" s="57"/>
      <c r="E44221" s="62"/>
    </row>
    <row r="44222">
      <c r="A44222" s="61"/>
      <c r="B44222" s="61"/>
      <c r="C44222" s="61"/>
      <c r="D44222" s="57"/>
      <c r="E44222" s="62"/>
    </row>
    <row r="44223">
      <c r="A44223" s="61"/>
      <c r="B44223" s="61"/>
      <c r="C44223" s="61"/>
      <c r="D44223" s="57"/>
      <c r="E44223" s="62"/>
    </row>
    <row r="44224">
      <c r="A44224" s="61"/>
      <c r="B44224" s="61"/>
      <c r="C44224" s="61"/>
      <c r="D44224" s="57"/>
      <c r="E44224" s="62"/>
    </row>
    <row r="44225">
      <c r="A44225" s="61"/>
      <c r="B44225" s="61"/>
      <c r="C44225" s="61"/>
      <c r="D44225" s="57"/>
      <c r="E44225" s="62"/>
    </row>
    <row r="44226">
      <c r="A44226" s="61"/>
      <c r="B44226" s="61"/>
      <c r="C44226" s="61"/>
      <c r="D44226" s="57"/>
      <c r="E44226" s="62"/>
    </row>
    <row r="44227">
      <c r="A44227" s="61"/>
      <c r="B44227" s="61"/>
      <c r="C44227" s="61"/>
      <c r="D44227" s="57"/>
      <c r="E44227" s="62"/>
    </row>
    <row r="44228">
      <c r="A44228" s="61"/>
      <c r="B44228" s="61"/>
      <c r="C44228" s="61"/>
      <c r="D44228" s="57"/>
      <c r="E44228" s="62"/>
    </row>
    <row r="44229">
      <c r="A44229" s="61"/>
      <c r="B44229" s="61"/>
      <c r="C44229" s="61"/>
      <c r="D44229" s="57"/>
      <c r="E44229" s="62"/>
    </row>
    <row r="44230">
      <c r="A44230" s="61"/>
      <c r="B44230" s="61"/>
      <c r="C44230" s="61"/>
      <c r="D44230" s="57"/>
      <c r="E44230" s="62"/>
    </row>
    <row r="44231">
      <c r="A44231" s="61"/>
      <c r="B44231" s="61"/>
      <c r="C44231" s="61"/>
      <c r="D44231" s="57"/>
      <c r="E44231" s="62"/>
    </row>
    <row r="44232">
      <c r="A44232" s="61"/>
      <c r="B44232" s="61"/>
      <c r="C44232" s="61"/>
      <c r="D44232" s="57"/>
      <c r="E44232" s="62"/>
    </row>
    <row r="44233">
      <c r="A44233" s="61"/>
      <c r="B44233" s="61"/>
      <c r="C44233" s="61"/>
      <c r="D44233" s="57"/>
      <c r="E44233" s="62"/>
    </row>
    <row r="44234">
      <c r="A44234" s="61"/>
      <c r="B44234" s="61"/>
      <c r="C44234" s="61"/>
      <c r="D44234" s="57"/>
      <c r="E44234" s="62"/>
    </row>
    <row r="44235">
      <c r="A44235" s="61"/>
      <c r="B44235" s="61"/>
      <c r="C44235" s="61"/>
      <c r="D44235" s="57"/>
      <c r="E44235" s="62"/>
    </row>
    <row r="44236">
      <c r="A44236" s="61"/>
      <c r="B44236" s="61"/>
      <c r="C44236" s="61"/>
      <c r="D44236" s="57"/>
      <c r="E44236" s="62"/>
    </row>
    <row r="44237">
      <c r="A44237" s="61"/>
      <c r="B44237" s="61"/>
      <c r="C44237" s="61"/>
      <c r="D44237" s="57"/>
      <c r="E44237" s="62"/>
    </row>
    <row r="44238">
      <c r="A44238" s="61"/>
      <c r="B44238" s="61"/>
      <c r="C44238" s="61"/>
      <c r="D44238" s="57"/>
      <c r="E44238" s="62"/>
    </row>
    <row r="44239">
      <c r="A44239" s="61"/>
      <c r="B44239" s="61"/>
      <c r="C44239" s="61"/>
      <c r="D44239" s="57"/>
      <c r="E44239" s="62"/>
    </row>
    <row r="44240">
      <c r="A44240" s="61"/>
      <c r="B44240" s="61"/>
      <c r="C44240" s="61"/>
      <c r="D44240" s="57"/>
      <c r="E44240" s="62"/>
    </row>
    <row r="44241">
      <c r="A44241" s="61"/>
      <c r="B44241" s="61"/>
      <c r="C44241" s="61"/>
      <c r="D44241" s="57"/>
      <c r="E44241" s="62"/>
    </row>
    <row r="44242">
      <c r="A44242" s="61"/>
      <c r="B44242" s="61"/>
      <c r="C44242" s="61"/>
      <c r="D44242" s="57"/>
      <c r="E44242" s="62"/>
    </row>
    <row r="44243">
      <c r="A44243" s="61"/>
      <c r="B44243" s="61"/>
      <c r="C44243" s="61"/>
      <c r="D44243" s="57"/>
      <c r="E44243" s="62"/>
    </row>
    <row r="44244">
      <c r="A44244" s="61"/>
      <c r="B44244" s="61"/>
      <c r="C44244" s="61"/>
      <c r="D44244" s="57"/>
      <c r="E44244" s="62"/>
    </row>
    <row r="44245">
      <c r="A44245" s="61"/>
      <c r="B44245" s="61"/>
      <c r="C44245" s="61"/>
      <c r="D44245" s="57"/>
      <c r="E44245" s="62"/>
    </row>
    <row r="44246">
      <c r="A44246" s="61"/>
      <c r="B44246" s="61"/>
      <c r="C44246" s="61"/>
      <c r="D44246" s="57"/>
      <c r="E44246" s="62"/>
    </row>
    <row r="44247">
      <c r="A44247" s="61"/>
      <c r="B44247" s="61"/>
      <c r="C44247" s="61"/>
      <c r="D44247" s="57"/>
      <c r="E44247" s="62"/>
    </row>
    <row r="44248">
      <c r="A44248" s="61"/>
      <c r="B44248" s="61"/>
      <c r="C44248" s="61"/>
      <c r="D44248" s="57"/>
      <c r="E44248" s="62"/>
    </row>
    <row r="44249">
      <c r="A44249" s="61"/>
      <c r="B44249" s="61"/>
      <c r="C44249" s="61"/>
      <c r="D44249" s="57"/>
      <c r="E44249" s="62"/>
    </row>
    <row r="44250">
      <c r="A44250" s="61"/>
      <c r="B44250" s="61"/>
      <c r="C44250" s="61"/>
      <c r="D44250" s="57"/>
      <c r="E44250" s="62"/>
    </row>
    <row r="44251">
      <c r="A44251" s="61"/>
      <c r="B44251" s="61"/>
      <c r="C44251" s="61"/>
      <c r="D44251" s="57"/>
      <c r="E44251" s="62"/>
    </row>
    <row r="44252">
      <c r="A44252" s="61"/>
      <c r="B44252" s="61"/>
      <c r="C44252" s="61"/>
      <c r="D44252" s="57"/>
      <c r="E44252" s="62"/>
    </row>
    <row r="44253">
      <c r="A44253" s="61"/>
      <c r="B44253" s="61"/>
      <c r="C44253" s="61"/>
      <c r="D44253" s="57"/>
      <c r="E44253" s="62"/>
    </row>
    <row r="44254">
      <c r="A44254" s="61"/>
      <c r="B44254" s="61"/>
      <c r="C44254" s="61"/>
      <c r="D44254" s="57"/>
      <c r="E44254" s="62"/>
    </row>
    <row r="44255">
      <c r="A44255" s="61"/>
      <c r="B44255" s="61"/>
      <c r="C44255" s="61"/>
      <c r="D44255" s="57"/>
      <c r="E44255" s="62"/>
    </row>
    <row r="44256">
      <c r="A44256" s="61"/>
      <c r="B44256" s="61"/>
      <c r="C44256" s="61"/>
      <c r="D44256" s="57"/>
      <c r="E44256" s="62"/>
    </row>
    <row r="44257">
      <c r="A44257" s="61"/>
      <c r="B44257" s="61"/>
      <c r="C44257" s="61"/>
      <c r="D44257" s="57"/>
      <c r="E44257" s="62"/>
    </row>
    <row r="44258">
      <c r="A44258" s="61"/>
      <c r="B44258" s="61"/>
      <c r="C44258" s="61"/>
      <c r="D44258" s="57"/>
      <c r="E44258" s="62"/>
    </row>
    <row r="44259">
      <c r="A44259" s="61"/>
      <c r="B44259" s="61"/>
      <c r="C44259" s="61"/>
      <c r="D44259" s="57"/>
      <c r="E44259" s="62"/>
    </row>
    <row r="44260">
      <c r="A44260" s="61"/>
      <c r="B44260" s="61"/>
      <c r="C44260" s="61"/>
      <c r="D44260" s="57"/>
      <c r="E44260" s="62"/>
    </row>
    <row r="44261">
      <c r="A44261" s="61"/>
      <c r="B44261" s="61"/>
      <c r="C44261" s="61"/>
      <c r="D44261" s="57"/>
      <c r="E44261" s="62"/>
    </row>
    <row r="44262">
      <c r="A44262" s="61"/>
      <c r="B44262" s="61"/>
      <c r="C44262" s="61"/>
      <c r="D44262" s="57"/>
      <c r="E44262" s="62"/>
    </row>
    <row r="44263">
      <c r="A44263" s="61"/>
      <c r="B44263" s="61"/>
      <c r="C44263" s="61"/>
      <c r="D44263" s="57"/>
      <c r="E44263" s="62"/>
    </row>
    <row r="44264">
      <c r="A44264" s="61"/>
      <c r="B44264" s="61"/>
      <c r="C44264" s="61"/>
      <c r="D44264" s="57"/>
      <c r="E44264" s="62"/>
    </row>
    <row r="44265">
      <c r="A44265" s="61"/>
      <c r="B44265" s="61"/>
      <c r="C44265" s="61"/>
      <c r="D44265" s="57"/>
      <c r="E44265" s="62"/>
    </row>
    <row r="44266">
      <c r="A44266" s="61"/>
      <c r="B44266" s="61"/>
      <c r="C44266" s="61"/>
      <c r="D44266" s="57"/>
      <c r="E44266" s="62"/>
    </row>
    <row r="44267">
      <c r="A44267" s="61"/>
      <c r="B44267" s="61"/>
      <c r="C44267" s="61"/>
      <c r="D44267" s="57"/>
      <c r="E44267" s="62"/>
    </row>
    <row r="44268">
      <c r="A44268" s="61"/>
      <c r="B44268" s="61"/>
      <c r="C44268" s="61"/>
      <c r="D44268" s="57"/>
      <c r="E44268" s="62"/>
    </row>
    <row r="44269">
      <c r="A44269" s="61"/>
      <c r="B44269" s="61"/>
      <c r="C44269" s="61"/>
      <c r="D44269" s="57"/>
      <c r="E44269" s="62"/>
    </row>
    <row r="44270">
      <c r="A44270" s="61"/>
      <c r="B44270" s="61"/>
      <c r="C44270" s="61"/>
      <c r="D44270" s="57"/>
      <c r="E44270" s="62"/>
    </row>
    <row r="44271">
      <c r="A44271" s="61"/>
      <c r="B44271" s="61"/>
      <c r="C44271" s="61"/>
      <c r="D44271" s="57"/>
      <c r="E44271" s="62"/>
    </row>
    <row r="44272">
      <c r="A44272" s="61"/>
      <c r="B44272" s="61"/>
      <c r="C44272" s="61"/>
      <c r="D44272" s="57"/>
      <c r="E44272" s="62"/>
    </row>
    <row r="44273">
      <c r="A44273" s="61"/>
      <c r="B44273" s="61"/>
      <c r="C44273" s="61"/>
      <c r="D44273" s="57"/>
      <c r="E44273" s="62"/>
    </row>
    <row r="44274">
      <c r="A44274" s="61"/>
      <c r="B44274" s="61"/>
      <c r="C44274" s="61"/>
      <c r="D44274" s="57"/>
      <c r="E44274" s="62"/>
    </row>
    <row r="44275">
      <c r="A44275" s="61"/>
      <c r="B44275" s="61"/>
      <c r="C44275" s="61"/>
      <c r="D44275" s="57"/>
      <c r="E44275" s="62"/>
    </row>
    <row r="44276">
      <c r="A44276" s="61"/>
      <c r="B44276" s="61"/>
      <c r="C44276" s="61"/>
      <c r="D44276" s="57"/>
      <c r="E44276" s="62"/>
    </row>
    <row r="44277">
      <c r="A44277" s="61"/>
      <c r="B44277" s="61"/>
      <c r="C44277" s="61"/>
      <c r="D44277" s="57"/>
      <c r="E44277" s="62"/>
    </row>
    <row r="44278">
      <c r="A44278" s="61"/>
      <c r="B44278" s="61"/>
      <c r="C44278" s="61"/>
      <c r="D44278" s="57"/>
      <c r="E44278" s="62"/>
    </row>
    <row r="44279">
      <c r="A44279" s="61"/>
      <c r="B44279" s="61"/>
      <c r="C44279" s="61"/>
      <c r="D44279" s="57"/>
      <c r="E44279" s="62"/>
    </row>
    <row r="44280">
      <c r="A44280" s="61"/>
      <c r="B44280" s="61"/>
      <c r="C44280" s="61"/>
      <c r="D44280" s="57"/>
      <c r="E44280" s="62"/>
    </row>
    <row r="44281">
      <c r="A44281" s="61"/>
      <c r="B44281" s="61"/>
      <c r="C44281" s="61"/>
      <c r="D44281" s="57"/>
      <c r="E44281" s="62"/>
    </row>
    <row r="44282">
      <c r="A44282" s="61"/>
      <c r="B44282" s="61"/>
      <c r="C44282" s="61"/>
      <c r="D44282" s="57"/>
      <c r="E44282" s="62"/>
    </row>
    <row r="44283">
      <c r="A44283" s="61"/>
      <c r="B44283" s="61"/>
      <c r="C44283" s="61"/>
      <c r="D44283" s="57"/>
      <c r="E44283" s="62"/>
    </row>
    <row r="44284">
      <c r="A44284" s="61"/>
      <c r="B44284" s="61"/>
      <c r="C44284" s="61"/>
      <c r="D44284" s="57"/>
      <c r="E44284" s="62"/>
    </row>
    <row r="44285">
      <c r="A44285" s="61"/>
      <c r="B44285" s="61"/>
      <c r="C44285" s="61"/>
      <c r="D44285" s="57"/>
      <c r="E44285" s="62"/>
    </row>
    <row r="44286">
      <c r="A44286" s="61"/>
      <c r="B44286" s="61"/>
      <c r="C44286" s="61"/>
      <c r="D44286" s="57"/>
      <c r="E44286" s="62"/>
    </row>
    <row r="44287">
      <c r="A44287" s="61"/>
      <c r="B44287" s="61"/>
      <c r="C44287" s="61"/>
      <c r="D44287" s="57"/>
      <c r="E44287" s="62"/>
    </row>
    <row r="44288">
      <c r="A44288" s="61"/>
      <c r="B44288" s="61"/>
      <c r="C44288" s="61"/>
      <c r="D44288" s="57"/>
      <c r="E44288" s="62"/>
    </row>
    <row r="44289">
      <c r="A44289" s="61"/>
      <c r="B44289" s="61"/>
      <c r="C44289" s="61"/>
      <c r="D44289" s="57"/>
      <c r="E44289" s="62"/>
    </row>
    <row r="44290">
      <c r="A44290" s="61"/>
      <c r="B44290" s="61"/>
      <c r="C44290" s="61"/>
      <c r="D44290" s="57"/>
      <c r="E44290" s="62"/>
    </row>
    <row r="44291">
      <c r="A44291" s="61"/>
      <c r="B44291" s="61"/>
      <c r="C44291" s="61"/>
      <c r="D44291" s="57"/>
      <c r="E44291" s="62"/>
    </row>
    <row r="44292">
      <c r="A44292" s="61"/>
      <c r="B44292" s="61"/>
      <c r="C44292" s="61"/>
      <c r="D44292" s="57"/>
      <c r="E44292" s="62"/>
    </row>
    <row r="44293">
      <c r="A44293" s="61"/>
      <c r="B44293" s="61"/>
      <c r="C44293" s="61"/>
      <c r="D44293" s="57"/>
      <c r="E44293" s="62"/>
    </row>
    <row r="44294">
      <c r="A44294" s="61"/>
      <c r="B44294" s="61"/>
      <c r="C44294" s="61"/>
      <c r="D44294" s="57"/>
      <c r="E44294" s="62"/>
    </row>
    <row r="44295">
      <c r="A44295" s="61"/>
      <c r="B44295" s="61"/>
      <c r="C44295" s="61"/>
      <c r="D44295" s="57"/>
      <c r="E44295" s="62"/>
    </row>
    <row r="44296">
      <c r="A44296" s="61"/>
      <c r="B44296" s="61"/>
      <c r="C44296" s="61"/>
      <c r="D44296" s="57"/>
      <c r="E44296" s="62"/>
    </row>
    <row r="44297">
      <c r="A44297" s="61"/>
      <c r="B44297" s="61"/>
      <c r="C44297" s="61"/>
      <c r="D44297" s="57"/>
      <c r="E44297" s="62"/>
    </row>
    <row r="44298">
      <c r="A44298" s="61"/>
      <c r="B44298" s="61"/>
      <c r="C44298" s="61"/>
      <c r="D44298" s="57"/>
      <c r="E44298" s="62"/>
    </row>
    <row r="44299">
      <c r="A44299" s="61"/>
      <c r="B44299" s="61"/>
      <c r="C44299" s="61"/>
      <c r="D44299" s="57"/>
      <c r="E44299" s="62"/>
    </row>
    <row r="44300">
      <c r="A44300" s="61"/>
      <c r="B44300" s="61"/>
      <c r="C44300" s="61"/>
      <c r="D44300" s="57"/>
      <c r="E44300" s="62"/>
    </row>
    <row r="44301">
      <c r="A44301" s="61"/>
      <c r="B44301" s="61"/>
      <c r="C44301" s="61"/>
      <c r="D44301" s="57"/>
      <c r="E44301" s="62"/>
    </row>
    <row r="44302">
      <c r="A44302" s="61"/>
      <c r="B44302" s="61"/>
      <c r="C44302" s="61"/>
      <c r="D44302" s="57"/>
      <c r="E44302" s="62"/>
    </row>
    <row r="44303">
      <c r="A44303" s="61"/>
      <c r="B44303" s="61"/>
      <c r="C44303" s="61"/>
      <c r="D44303" s="57"/>
      <c r="E44303" s="62"/>
    </row>
    <row r="44304">
      <c r="A44304" s="61"/>
      <c r="B44304" s="61"/>
      <c r="C44304" s="61"/>
      <c r="D44304" s="57"/>
      <c r="E44304" s="62"/>
    </row>
    <row r="44305">
      <c r="A44305" s="61"/>
      <c r="B44305" s="61"/>
      <c r="C44305" s="61"/>
      <c r="D44305" s="57"/>
      <c r="E44305" s="62"/>
    </row>
    <row r="44306">
      <c r="A44306" s="61"/>
      <c r="B44306" s="61"/>
      <c r="C44306" s="61"/>
      <c r="D44306" s="57"/>
      <c r="E44306" s="62"/>
    </row>
    <row r="44307">
      <c r="A44307" s="61"/>
      <c r="B44307" s="61"/>
      <c r="C44307" s="61"/>
      <c r="D44307" s="57"/>
      <c r="E44307" s="62"/>
    </row>
    <row r="44308">
      <c r="A44308" s="61"/>
      <c r="B44308" s="61"/>
      <c r="C44308" s="61"/>
      <c r="D44308" s="57"/>
      <c r="E44308" s="62"/>
    </row>
    <row r="44309">
      <c r="A44309" s="61"/>
      <c r="B44309" s="61"/>
      <c r="C44309" s="61"/>
      <c r="D44309" s="57"/>
      <c r="E44309" s="62"/>
    </row>
    <row r="44310">
      <c r="A44310" s="61"/>
      <c r="B44310" s="61"/>
      <c r="C44310" s="61"/>
      <c r="D44310" s="57"/>
      <c r="E44310" s="62"/>
    </row>
    <row r="44311">
      <c r="A44311" s="61"/>
      <c r="B44311" s="61"/>
      <c r="C44311" s="61"/>
      <c r="D44311" s="57"/>
      <c r="E44311" s="62"/>
    </row>
    <row r="44312">
      <c r="A44312" s="61"/>
      <c r="B44312" s="61"/>
      <c r="C44312" s="61"/>
      <c r="D44312" s="57"/>
      <c r="E44312" s="62"/>
    </row>
    <row r="44313">
      <c r="A44313" s="61"/>
      <c r="B44313" s="61"/>
      <c r="C44313" s="61"/>
      <c r="D44313" s="57"/>
      <c r="E44313" s="62"/>
    </row>
    <row r="44314">
      <c r="A44314" s="61"/>
      <c r="B44314" s="61"/>
      <c r="C44314" s="61"/>
      <c r="D44314" s="57"/>
      <c r="E44314" s="62"/>
    </row>
    <row r="44315">
      <c r="A44315" s="61"/>
      <c r="B44315" s="61"/>
      <c r="C44315" s="61"/>
      <c r="D44315" s="57"/>
      <c r="E44315" s="62"/>
    </row>
    <row r="44316">
      <c r="A44316" s="61"/>
      <c r="B44316" s="61"/>
      <c r="C44316" s="61"/>
      <c r="D44316" s="57"/>
      <c r="E44316" s="62"/>
    </row>
    <row r="44317">
      <c r="A44317" s="61"/>
      <c r="B44317" s="61"/>
      <c r="C44317" s="61"/>
      <c r="D44317" s="57"/>
      <c r="E44317" s="62"/>
    </row>
    <row r="44318">
      <c r="A44318" s="61"/>
      <c r="B44318" s="61"/>
      <c r="C44318" s="61"/>
      <c r="D44318" s="57"/>
      <c r="E44318" s="62"/>
    </row>
    <row r="44319">
      <c r="A44319" s="61"/>
      <c r="B44319" s="61"/>
      <c r="C44319" s="61"/>
      <c r="D44319" s="57"/>
      <c r="E44319" s="62"/>
    </row>
    <row r="44320">
      <c r="A44320" s="61"/>
      <c r="B44320" s="61"/>
      <c r="C44320" s="61"/>
      <c r="D44320" s="57"/>
      <c r="E44320" s="62"/>
    </row>
    <row r="44321">
      <c r="A44321" s="61"/>
      <c r="B44321" s="61"/>
      <c r="C44321" s="61"/>
      <c r="D44321" s="57"/>
      <c r="E44321" s="62"/>
    </row>
    <row r="44322">
      <c r="A44322" s="61"/>
      <c r="B44322" s="61"/>
      <c r="C44322" s="61"/>
      <c r="D44322" s="57"/>
      <c r="E44322" s="62"/>
    </row>
    <row r="44323">
      <c r="A44323" s="61"/>
      <c r="B44323" s="61"/>
      <c r="C44323" s="61"/>
      <c r="D44323" s="57"/>
      <c r="E44323" s="62"/>
    </row>
    <row r="44324">
      <c r="A44324" s="61"/>
      <c r="B44324" s="61"/>
      <c r="C44324" s="61"/>
      <c r="D44324" s="57"/>
      <c r="E44324" s="62"/>
    </row>
    <row r="44325">
      <c r="A44325" s="61"/>
      <c r="B44325" s="61"/>
      <c r="C44325" s="61"/>
      <c r="D44325" s="57"/>
      <c r="E44325" s="62"/>
    </row>
    <row r="44326">
      <c r="A44326" s="61"/>
      <c r="B44326" s="61"/>
      <c r="C44326" s="61"/>
      <c r="D44326" s="57"/>
      <c r="E44326" s="62"/>
    </row>
    <row r="44327">
      <c r="A44327" s="61"/>
      <c r="B44327" s="61"/>
      <c r="C44327" s="61"/>
      <c r="D44327" s="57"/>
      <c r="E44327" s="62"/>
    </row>
    <row r="44328">
      <c r="A44328" s="61"/>
      <c r="B44328" s="61"/>
      <c r="C44328" s="61"/>
      <c r="D44328" s="57"/>
      <c r="E44328" s="62"/>
    </row>
    <row r="44329">
      <c r="A44329" s="61"/>
      <c r="B44329" s="61"/>
      <c r="C44329" s="61"/>
      <c r="D44329" s="57"/>
      <c r="E44329" s="62"/>
    </row>
    <row r="44330">
      <c r="A44330" s="61"/>
      <c r="B44330" s="61"/>
      <c r="C44330" s="61"/>
      <c r="D44330" s="57"/>
      <c r="E44330" s="62"/>
    </row>
    <row r="44331">
      <c r="A44331" s="61"/>
      <c r="B44331" s="61"/>
      <c r="C44331" s="61"/>
      <c r="D44331" s="57"/>
      <c r="E44331" s="62"/>
    </row>
    <row r="44332">
      <c r="A44332" s="61"/>
      <c r="B44332" s="61"/>
      <c r="C44332" s="61"/>
      <c r="D44332" s="57"/>
      <c r="E44332" s="62"/>
    </row>
    <row r="44333">
      <c r="A44333" s="61"/>
      <c r="B44333" s="61"/>
      <c r="C44333" s="61"/>
      <c r="D44333" s="57"/>
      <c r="E44333" s="62"/>
    </row>
    <row r="44334">
      <c r="A44334" s="61"/>
      <c r="B44334" s="61"/>
      <c r="C44334" s="61"/>
      <c r="D44334" s="57"/>
      <c r="E44334" s="62"/>
    </row>
    <row r="44335">
      <c r="A44335" s="61"/>
      <c r="B44335" s="61"/>
      <c r="C44335" s="61"/>
      <c r="D44335" s="57"/>
      <c r="E44335" s="62"/>
    </row>
    <row r="44336">
      <c r="A44336" s="61"/>
      <c r="B44336" s="61"/>
      <c r="C44336" s="61"/>
      <c r="D44336" s="57"/>
      <c r="E44336" s="62"/>
    </row>
    <row r="44337">
      <c r="A44337" s="61"/>
      <c r="B44337" s="61"/>
      <c r="C44337" s="61"/>
      <c r="D44337" s="57"/>
      <c r="E44337" s="62"/>
    </row>
    <row r="44338">
      <c r="A44338" s="61"/>
      <c r="B44338" s="61"/>
      <c r="C44338" s="61"/>
      <c r="D44338" s="57"/>
      <c r="E44338" s="62"/>
    </row>
    <row r="44339">
      <c r="A44339" s="61"/>
      <c r="B44339" s="61"/>
      <c r="C44339" s="61"/>
      <c r="D44339" s="57"/>
      <c r="E44339" s="62"/>
    </row>
    <row r="44340">
      <c r="A44340" s="61"/>
      <c r="B44340" s="61"/>
      <c r="C44340" s="61"/>
      <c r="D44340" s="57"/>
      <c r="E44340" s="62"/>
    </row>
    <row r="44341">
      <c r="A44341" s="61"/>
      <c r="B44341" s="61"/>
      <c r="C44341" s="61"/>
      <c r="D44341" s="57"/>
      <c r="E44341" s="62"/>
    </row>
    <row r="44342">
      <c r="A44342" s="61"/>
      <c r="B44342" s="61"/>
      <c r="C44342" s="61"/>
      <c r="D44342" s="57"/>
      <c r="E44342" s="62"/>
    </row>
    <row r="44343">
      <c r="A44343" s="61"/>
      <c r="B44343" s="61"/>
      <c r="C44343" s="61"/>
      <c r="D44343" s="57"/>
      <c r="E44343" s="62"/>
    </row>
    <row r="44344">
      <c r="A44344" s="61"/>
      <c r="B44344" s="61"/>
      <c r="C44344" s="61"/>
      <c r="D44344" s="57"/>
      <c r="E44344" s="62"/>
    </row>
    <row r="44345">
      <c r="A44345" s="61"/>
      <c r="B44345" s="61"/>
      <c r="C44345" s="61"/>
      <c r="D44345" s="57"/>
      <c r="E44345" s="62"/>
    </row>
    <row r="44346">
      <c r="A44346" s="61"/>
      <c r="B44346" s="61"/>
      <c r="C44346" s="61"/>
      <c r="D44346" s="57"/>
      <c r="E44346" s="62"/>
    </row>
    <row r="44347">
      <c r="A44347" s="61"/>
      <c r="B44347" s="61"/>
      <c r="C44347" s="61"/>
      <c r="D44347" s="57"/>
      <c r="E44347" s="62"/>
    </row>
    <row r="44348">
      <c r="A44348" s="61"/>
      <c r="B44348" s="61"/>
      <c r="C44348" s="61"/>
      <c r="D44348" s="57"/>
      <c r="E44348" s="62"/>
    </row>
    <row r="44349">
      <c r="A44349" s="61"/>
      <c r="B44349" s="61"/>
      <c r="C44349" s="61"/>
      <c r="D44349" s="57"/>
      <c r="E44349" s="62"/>
    </row>
    <row r="44350">
      <c r="A44350" s="61"/>
      <c r="B44350" s="61"/>
      <c r="C44350" s="61"/>
      <c r="D44350" s="57"/>
      <c r="E44350" s="62"/>
    </row>
    <row r="44351">
      <c r="A44351" s="61"/>
      <c r="B44351" s="61"/>
      <c r="C44351" s="61"/>
      <c r="D44351" s="57"/>
      <c r="E44351" s="62"/>
    </row>
    <row r="44352">
      <c r="A44352" s="61"/>
      <c r="B44352" s="61"/>
      <c r="C44352" s="61"/>
      <c r="D44352" s="57"/>
      <c r="E44352" s="62"/>
    </row>
    <row r="44353">
      <c r="A44353" s="61"/>
      <c r="B44353" s="61"/>
      <c r="C44353" s="61"/>
      <c r="D44353" s="57"/>
      <c r="E44353" s="62"/>
    </row>
    <row r="44354">
      <c r="A44354" s="61"/>
      <c r="B44354" s="61"/>
      <c r="C44354" s="61"/>
      <c r="D44354" s="57"/>
      <c r="E44354" s="62"/>
    </row>
    <row r="44355">
      <c r="A44355" s="61"/>
      <c r="B44355" s="61"/>
      <c r="C44355" s="61"/>
      <c r="D44355" s="57"/>
      <c r="E44355" s="62"/>
    </row>
    <row r="44356">
      <c r="A44356" s="61"/>
      <c r="B44356" s="61"/>
      <c r="C44356" s="61"/>
      <c r="D44356" s="57"/>
      <c r="E44356" s="62"/>
    </row>
    <row r="44357">
      <c r="A44357" s="61"/>
      <c r="B44357" s="61"/>
      <c r="C44357" s="61"/>
      <c r="D44357" s="57"/>
      <c r="E44357" s="62"/>
    </row>
    <row r="44358">
      <c r="A44358" s="61"/>
      <c r="B44358" s="61"/>
      <c r="C44358" s="61"/>
      <c r="D44358" s="57"/>
      <c r="E44358" s="62"/>
    </row>
    <row r="44359">
      <c r="A44359" s="61"/>
      <c r="B44359" s="61"/>
      <c r="C44359" s="61"/>
      <c r="D44359" s="57"/>
      <c r="E44359" s="62"/>
    </row>
    <row r="44360">
      <c r="A44360" s="61"/>
      <c r="B44360" s="61"/>
      <c r="C44360" s="61"/>
      <c r="D44360" s="57"/>
      <c r="E44360" s="62"/>
    </row>
    <row r="44361">
      <c r="A44361" s="61"/>
      <c r="B44361" s="61"/>
      <c r="C44361" s="61"/>
      <c r="D44361" s="57"/>
      <c r="E44361" s="62"/>
    </row>
    <row r="44362">
      <c r="A44362" s="61"/>
      <c r="B44362" s="61"/>
      <c r="C44362" s="61"/>
      <c r="D44362" s="57"/>
      <c r="E44362" s="62"/>
    </row>
    <row r="44363">
      <c r="A44363" s="61"/>
      <c r="B44363" s="61"/>
      <c r="C44363" s="61"/>
      <c r="D44363" s="57"/>
      <c r="E44363" s="62"/>
    </row>
    <row r="44364">
      <c r="A44364" s="61"/>
      <c r="B44364" s="61"/>
      <c r="C44364" s="61"/>
      <c r="D44364" s="57"/>
      <c r="E44364" s="62"/>
    </row>
    <row r="44365">
      <c r="A44365" s="61"/>
      <c r="B44365" s="61"/>
      <c r="C44365" s="61"/>
      <c r="D44365" s="57"/>
      <c r="E44365" s="62"/>
    </row>
    <row r="44366">
      <c r="A44366" s="61"/>
      <c r="B44366" s="61"/>
      <c r="C44366" s="61"/>
      <c r="D44366" s="57"/>
      <c r="E44366" s="62"/>
    </row>
    <row r="44367">
      <c r="A44367" s="61"/>
      <c r="B44367" s="61"/>
      <c r="C44367" s="61"/>
      <c r="D44367" s="57"/>
      <c r="E44367" s="62"/>
    </row>
    <row r="44368">
      <c r="A44368" s="61"/>
      <c r="B44368" s="61"/>
      <c r="C44368" s="61"/>
      <c r="D44368" s="57"/>
      <c r="E44368" s="62"/>
    </row>
    <row r="44369">
      <c r="A44369" s="61"/>
      <c r="B44369" s="61"/>
      <c r="C44369" s="61"/>
      <c r="D44369" s="57"/>
      <c r="E44369" s="62"/>
    </row>
    <row r="44370">
      <c r="A44370" s="61"/>
      <c r="B44370" s="61"/>
      <c r="C44370" s="61"/>
      <c r="D44370" s="57"/>
      <c r="E44370" s="62"/>
    </row>
    <row r="44371">
      <c r="A44371" s="61"/>
      <c r="B44371" s="61"/>
      <c r="C44371" s="61"/>
      <c r="D44371" s="57"/>
      <c r="E44371" s="62"/>
    </row>
    <row r="44372">
      <c r="A44372" s="61"/>
      <c r="B44372" s="61"/>
      <c r="C44372" s="61"/>
      <c r="D44372" s="57"/>
      <c r="E44372" s="62"/>
    </row>
    <row r="44373">
      <c r="A44373" s="61"/>
      <c r="B44373" s="61"/>
      <c r="C44373" s="61"/>
      <c r="D44373" s="57"/>
      <c r="E44373" s="62"/>
    </row>
    <row r="44374">
      <c r="A44374" s="61"/>
      <c r="B44374" s="61"/>
      <c r="C44374" s="61"/>
      <c r="D44374" s="57"/>
      <c r="E44374" s="62"/>
    </row>
    <row r="44375">
      <c r="A44375" s="61"/>
      <c r="B44375" s="61"/>
      <c r="C44375" s="61"/>
      <c r="D44375" s="57"/>
      <c r="E44375" s="62"/>
    </row>
    <row r="44376">
      <c r="A44376" s="61"/>
      <c r="B44376" s="61"/>
      <c r="C44376" s="61"/>
      <c r="D44376" s="57"/>
      <c r="E44376" s="62"/>
    </row>
    <row r="44377">
      <c r="A44377" s="61"/>
      <c r="B44377" s="61"/>
      <c r="C44377" s="61"/>
      <c r="D44377" s="57"/>
      <c r="E44377" s="62"/>
    </row>
    <row r="44378">
      <c r="A44378" s="61"/>
      <c r="B44378" s="61"/>
      <c r="C44378" s="61"/>
      <c r="D44378" s="57"/>
      <c r="E44378" s="62"/>
    </row>
    <row r="44379">
      <c r="A44379" s="61"/>
      <c r="B44379" s="61"/>
      <c r="C44379" s="61"/>
      <c r="D44379" s="57"/>
      <c r="E44379" s="62"/>
    </row>
    <row r="44380">
      <c r="A44380" s="61"/>
      <c r="B44380" s="61"/>
      <c r="C44380" s="61"/>
      <c r="D44380" s="57"/>
      <c r="E44380" s="62"/>
    </row>
    <row r="44381">
      <c r="A44381" s="61"/>
      <c r="B44381" s="61"/>
      <c r="C44381" s="61"/>
      <c r="D44381" s="57"/>
      <c r="E44381" s="62"/>
    </row>
    <row r="44382">
      <c r="A44382" s="61"/>
      <c r="B44382" s="61"/>
      <c r="C44382" s="61"/>
      <c r="D44382" s="57"/>
      <c r="E44382" s="62"/>
    </row>
    <row r="44383">
      <c r="A44383" s="61"/>
      <c r="B44383" s="61"/>
      <c r="C44383" s="61"/>
      <c r="D44383" s="57"/>
      <c r="E44383" s="62"/>
    </row>
    <row r="44384">
      <c r="A44384" s="61"/>
      <c r="B44384" s="61"/>
      <c r="C44384" s="61"/>
      <c r="D44384" s="57"/>
      <c r="E44384" s="62"/>
    </row>
    <row r="44385">
      <c r="A44385" s="61"/>
      <c r="B44385" s="61"/>
      <c r="C44385" s="61"/>
      <c r="D44385" s="57"/>
      <c r="E44385" s="62"/>
    </row>
    <row r="44386">
      <c r="A44386" s="61"/>
      <c r="B44386" s="61"/>
      <c r="C44386" s="61"/>
      <c r="D44386" s="57"/>
      <c r="E44386" s="62"/>
    </row>
    <row r="44387">
      <c r="A44387" s="61"/>
      <c r="B44387" s="61"/>
      <c r="C44387" s="61"/>
      <c r="D44387" s="57"/>
      <c r="E44387" s="62"/>
    </row>
    <row r="44388">
      <c r="A44388" s="61"/>
      <c r="B44388" s="61"/>
      <c r="C44388" s="61"/>
      <c r="D44388" s="57"/>
      <c r="E44388" s="62"/>
    </row>
    <row r="44389">
      <c r="A44389" s="61"/>
      <c r="B44389" s="61"/>
      <c r="C44389" s="61"/>
      <c r="D44389" s="57"/>
      <c r="E44389" s="62"/>
    </row>
    <row r="44390">
      <c r="A44390" s="61"/>
      <c r="B44390" s="61"/>
      <c r="C44390" s="61"/>
      <c r="D44390" s="57"/>
      <c r="E44390" s="62"/>
    </row>
    <row r="44391">
      <c r="A44391" s="61"/>
      <c r="B44391" s="61"/>
      <c r="C44391" s="61"/>
      <c r="D44391" s="57"/>
      <c r="E44391" s="62"/>
    </row>
    <row r="44392">
      <c r="A44392" s="61"/>
      <c r="B44392" s="61"/>
      <c r="C44392" s="61"/>
      <c r="D44392" s="57"/>
      <c r="E44392" s="62"/>
    </row>
    <row r="44393">
      <c r="A44393" s="61"/>
      <c r="B44393" s="61"/>
      <c r="C44393" s="61"/>
      <c r="D44393" s="57"/>
      <c r="E44393" s="62"/>
    </row>
    <row r="44394">
      <c r="A44394" s="61"/>
      <c r="B44394" s="61"/>
      <c r="C44394" s="61"/>
      <c r="D44394" s="57"/>
      <c r="E44394" s="62"/>
    </row>
    <row r="44395">
      <c r="A44395" s="61"/>
      <c r="B44395" s="61"/>
      <c r="C44395" s="61"/>
      <c r="D44395" s="57"/>
      <c r="E44395" s="62"/>
    </row>
    <row r="44396">
      <c r="A44396" s="61"/>
      <c r="B44396" s="61"/>
      <c r="C44396" s="61"/>
      <c r="D44396" s="57"/>
      <c r="E44396" s="62"/>
    </row>
    <row r="44397">
      <c r="A44397" s="61"/>
      <c r="B44397" s="61"/>
      <c r="C44397" s="61"/>
      <c r="D44397" s="57"/>
      <c r="E44397" s="62"/>
    </row>
    <row r="44398">
      <c r="A44398" s="61"/>
      <c r="B44398" s="61"/>
      <c r="C44398" s="61"/>
      <c r="D44398" s="57"/>
      <c r="E44398" s="62"/>
    </row>
    <row r="44399">
      <c r="A44399" s="61"/>
      <c r="B44399" s="61"/>
      <c r="C44399" s="61"/>
      <c r="D44399" s="57"/>
      <c r="E44399" s="62"/>
    </row>
    <row r="44400">
      <c r="A44400" s="61"/>
      <c r="B44400" s="61"/>
      <c r="C44400" s="61"/>
      <c r="D44400" s="57"/>
      <c r="E44400" s="62"/>
    </row>
    <row r="44401">
      <c r="A44401" s="61"/>
      <c r="B44401" s="61"/>
      <c r="C44401" s="61"/>
      <c r="D44401" s="57"/>
      <c r="E44401" s="62"/>
    </row>
    <row r="44402">
      <c r="A44402" s="61"/>
      <c r="B44402" s="61"/>
      <c r="C44402" s="61"/>
      <c r="D44402" s="57"/>
      <c r="E44402" s="62"/>
    </row>
    <row r="44403">
      <c r="A44403" s="61"/>
      <c r="B44403" s="61"/>
      <c r="C44403" s="61"/>
      <c r="D44403" s="57"/>
      <c r="E44403" s="62"/>
    </row>
    <row r="44404">
      <c r="A44404" s="61"/>
      <c r="B44404" s="61"/>
      <c r="C44404" s="61"/>
      <c r="D44404" s="57"/>
      <c r="E44404" s="62"/>
    </row>
    <row r="44405">
      <c r="A44405" s="61"/>
      <c r="B44405" s="61"/>
      <c r="C44405" s="61"/>
      <c r="D44405" s="57"/>
      <c r="E44405" s="62"/>
    </row>
    <row r="44406">
      <c r="A44406" s="61"/>
      <c r="B44406" s="61"/>
      <c r="C44406" s="61"/>
      <c r="D44406" s="57"/>
      <c r="E44406" s="62"/>
    </row>
    <row r="44407">
      <c r="A44407" s="61"/>
      <c r="B44407" s="61"/>
      <c r="C44407" s="61"/>
      <c r="D44407" s="57"/>
      <c r="E44407" s="62"/>
    </row>
    <row r="44408">
      <c r="A44408" s="61"/>
      <c r="B44408" s="61"/>
      <c r="C44408" s="61"/>
      <c r="D44408" s="57"/>
      <c r="E44408" s="62"/>
    </row>
    <row r="44409">
      <c r="A44409" s="61"/>
      <c r="B44409" s="61"/>
      <c r="C44409" s="61"/>
      <c r="D44409" s="57"/>
      <c r="E44409" s="62"/>
    </row>
    <row r="44410">
      <c r="A44410" s="61"/>
      <c r="B44410" s="61"/>
      <c r="C44410" s="61"/>
      <c r="D44410" s="57"/>
      <c r="E44410" s="62"/>
    </row>
    <row r="44411">
      <c r="A44411" s="61"/>
      <c r="B44411" s="61"/>
      <c r="C44411" s="61"/>
      <c r="D44411" s="57"/>
      <c r="E44411" s="62"/>
    </row>
    <row r="44412">
      <c r="A44412" s="61"/>
      <c r="B44412" s="61"/>
      <c r="C44412" s="61"/>
      <c r="D44412" s="57"/>
      <c r="E44412" s="62"/>
    </row>
    <row r="44413">
      <c r="A44413" s="61"/>
      <c r="B44413" s="61"/>
      <c r="C44413" s="61"/>
      <c r="D44413" s="57"/>
      <c r="E44413" s="62"/>
    </row>
    <row r="44414">
      <c r="A44414" s="61"/>
      <c r="B44414" s="61"/>
      <c r="C44414" s="61"/>
      <c r="D44414" s="57"/>
      <c r="E44414" s="62"/>
    </row>
    <row r="44415">
      <c r="A44415" s="61"/>
      <c r="B44415" s="61"/>
      <c r="C44415" s="61"/>
      <c r="D44415" s="57"/>
      <c r="E44415" s="62"/>
    </row>
    <row r="44416">
      <c r="A44416" s="61"/>
      <c r="B44416" s="61"/>
      <c r="C44416" s="61"/>
      <c r="D44416" s="57"/>
      <c r="E44416" s="62"/>
    </row>
    <row r="44417">
      <c r="A44417" s="61"/>
      <c r="B44417" s="61"/>
      <c r="C44417" s="61"/>
      <c r="D44417" s="57"/>
      <c r="E44417" s="62"/>
    </row>
    <row r="44418">
      <c r="A44418" s="61"/>
      <c r="B44418" s="61"/>
      <c r="C44418" s="61"/>
      <c r="D44418" s="57"/>
      <c r="E44418" s="62"/>
    </row>
    <row r="44419">
      <c r="A44419" s="61"/>
      <c r="B44419" s="61"/>
      <c r="C44419" s="61"/>
      <c r="D44419" s="57"/>
      <c r="E44419" s="62"/>
    </row>
    <row r="44420">
      <c r="A44420" s="61"/>
      <c r="B44420" s="61"/>
      <c r="C44420" s="61"/>
      <c r="D44420" s="57"/>
      <c r="E44420" s="62"/>
    </row>
    <row r="44421">
      <c r="A44421" s="61"/>
      <c r="B44421" s="61"/>
      <c r="C44421" s="61"/>
      <c r="D44421" s="57"/>
      <c r="E44421" s="62"/>
    </row>
    <row r="44422">
      <c r="A44422" s="61"/>
      <c r="B44422" s="61"/>
      <c r="C44422" s="61"/>
      <c r="D44422" s="57"/>
      <c r="E44422" s="62"/>
    </row>
    <row r="44423">
      <c r="A44423" s="61"/>
      <c r="B44423" s="61"/>
      <c r="C44423" s="61"/>
      <c r="D44423" s="57"/>
      <c r="E44423" s="62"/>
    </row>
    <row r="44424">
      <c r="A44424" s="61"/>
      <c r="B44424" s="61"/>
      <c r="C44424" s="61"/>
      <c r="D44424" s="57"/>
      <c r="E44424" s="62"/>
    </row>
    <row r="44425">
      <c r="A44425" s="61"/>
      <c r="B44425" s="61"/>
      <c r="C44425" s="61"/>
      <c r="D44425" s="57"/>
      <c r="E44425" s="62"/>
    </row>
    <row r="44426">
      <c r="A44426" s="61"/>
      <c r="B44426" s="61"/>
      <c r="C44426" s="61"/>
      <c r="D44426" s="57"/>
      <c r="E44426" s="62"/>
    </row>
    <row r="44427">
      <c r="A44427" s="61"/>
      <c r="B44427" s="61"/>
      <c r="C44427" s="61"/>
      <c r="D44427" s="57"/>
      <c r="E44427" s="62"/>
    </row>
    <row r="44428">
      <c r="A44428" s="61"/>
      <c r="B44428" s="61"/>
      <c r="C44428" s="61"/>
      <c r="D44428" s="57"/>
      <c r="E44428" s="62"/>
    </row>
    <row r="44429">
      <c r="A44429" s="61"/>
      <c r="B44429" s="61"/>
      <c r="C44429" s="61"/>
      <c r="D44429" s="57"/>
      <c r="E44429" s="62"/>
    </row>
    <row r="44430">
      <c r="A44430" s="61"/>
      <c r="B44430" s="61"/>
      <c r="C44430" s="61"/>
      <c r="D44430" s="57"/>
      <c r="E44430" s="62"/>
    </row>
    <row r="44431">
      <c r="A44431" s="61"/>
      <c r="B44431" s="61"/>
      <c r="C44431" s="61"/>
      <c r="D44431" s="57"/>
      <c r="E44431" s="62"/>
    </row>
    <row r="44432">
      <c r="A44432" s="61"/>
      <c r="B44432" s="61"/>
      <c r="C44432" s="61"/>
      <c r="D44432" s="57"/>
      <c r="E44432" s="62"/>
    </row>
    <row r="44433">
      <c r="A44433" s="61"/>
      <c r="B44433" s="61"/>
      <c r="C44433" s="61"/>
      <c r="D44433" s="57"/>
      <c r="E44433" s="62"/>
    </row>
    <row r="44434">
      <c r="A44434" s="61"/>
      <c r="B44434" s="61"/>
      <c r="C44434" s="61"/>
      <c r="D44434" s="57"/>
      <c r="E44434" s="62"/>
    </row>
    <row r="44435">
      <c r="A44435" s="61"/>
      <c r="B44435" s="61"/>
      <c r="C44435" s="61"/>
      <c r="D44435" s="57"/>
      <c r="E44435" s="62"/>
    </row>
    <row r="44436">
      <c r="A44436" s="61"/>
      <c r="B44436" s="61"/>
      <c r="C44436" s="61"/>
      <c r="D44436" s="57"/>
      <c r="E44436" s="62"/>
    </row>
    <row r="44437">
      <c r="A44437" s="61"/>
      <c r="B44437" s="61"/>
      <c r="C44437" s="61"/>
      <c r="D44437" s="57"/>
      <c r="E44437" s="62"/>
    </row>
    <row r="44438">
      <c r="A44438" s="61"/>
      <c r="B44438" s="61"/>
      <c r="C44438" s="61"/>
      <c r="D44438" s="57"/>
      <c r="E44438" s="62"/>
    </row>
    <row r="44439">
      <c r="A44439" s="61"/>
      <c r="B44439" s="61"/>
      <c r="C44439" s="61"/>
      <c r="D44439" s="57"/>
      <c r="E44439" s="62"/>
    </row>
    <row r="44440">
      <c r="A44440" s="61"/>
      <c r="B44440" s="61"/>
      <c r="C44440" s="61"/>
      <c r="D44440" s="57"/>
      <c r="E44440" s="62"/>
    </row>
    <row r="44441">
      <c r="A44441" s="61"/>
      <c r="B44441" s="61"/>
      <c r="C44441" s="61"/>
      <c r="D44441" s="57"/>
      <c r="E44441" s="62"/>
    </row>
    <row r="44442">
      <c r="A44442" s="61"/>
      <c r="B44442" s="61"/>
      <c r="C44442" s="61"/>
      <c r="D44442" s="57"/>
      <c r="E44442" s="62"/>
    </row>
    <row r="44443">
      <c r="A44443" s="61"/>
      <c r="B44443" s="61"/>
      <c r="C44443" s="61"/>
      <c r="D44443" s="57"/>
      <c r="E44443" s="62"/>
    </row>
    <row r="44444">
      <c r="A44444" s="61"/>
      <c r="B44444" s="61"/>
      <c r="C44444" s="61"/>
      <c r="D44444" s="57"/>
      <c r="E44444" s="62"/>
    </row>
    <row r="44445">
      <c r="A44445" s="61"/>
      <c r="B44445" s="61"/>
      <c r="C44445" s="61"/>
      <c r="D44445" s="57"/>
      <c r="E44445" s="62"/>
    </row>
    <row r="44446">
      <c r="A44446" s="61"/>
      <c r="B44446" s="61"/>
      <c r="C44446" s="61"/>
      <c r="D44446" s="57"/>
      <c r="E44446" s="62"/>
    </row>
    <row r="44447">
      <c r="A44447" s="61"/>
      <c r="B44447" s="61"/>
      <c r="C44447" s="61"/>
      <c r="D44447" s="57"/>
      <c r="E44447" s="62"/>
    </row>
    <row r="44448">
      <c r="A44448" s="61"/>
      <c r="B44448" s="61"/>
      <c r="C44448" s="61"/>
      <c r="D44448" s="57"/>
      <c r="E44448" s="62"/>
    </row>
    <row r="44449">
      <c r="A44449" s="61"/>
      <c r="B44449" s="61"/>
      <c r="C44449" s="61"/>
      <c r="D44449" s="57"/>
      <c r="E44449" s="62"/>
    </row>
    <row r="44450">
      <c r="A44450" s="61"/>
      <c r="B44450" s="61"/>
      <c r="C44450" s="61"/>
      <c r="D44450" s="57"/>
      <c r="E44450" s="62"/>
    </row>
    <row r="44451">
      <c r="A44451" s="61"/>
      <c r="B44451" s="61"/>
      <c r="C44451" s="61"/>
      <c r="D44451" s="57"/>
      <c r="E44451" s="62"/>
    </row>
    <row r="44452">
      <c r="A44452" s="61"/>
      <c r="B44452" s="61"/>
      <c r="C44452" s="61"/>
      <c r="D44452" s="57"/>
      <c r="E44452" s="62"/>
    </row>
    <row r="44453">
      <c r="A44453" s="61"/>
      <c r="B44453" s="61"/>
      <c r="C44453" s="61"/>
      <c r="D44453" s="57"/>
      <c r="E44453" s="62"/>
    </row>
    <row r="44454">
      <c r="A44454" s="61"/>
      <c r="B44454" s="61"/>
      <c r="C44454" s="61"/>
      <c r="D44454" s="57"/>
      <c r="E44454" s="62"/>
    </row>
    <row r="44455">
      <c r="A44455" s="61"/>
      <c r="B44455" s="61"/>
      <c r="C44455" s="61"/>
      <c r="D44455" s="57"/>
      <c r="E44455" s="62"/>
    </row>
    <row r="44456">
      <c r="A44456" s="61"/>
      <c r="B44456" s="61"/>
      <c r="C44456" s="61"/>
      <c r="D44456" s="57"/>
      <c r="E44456" s="62"/>
    </row>
    <row r="44457">
      <c r="A44457" s="61"/>
      <c r="B44457" s="61"/>
      <c r="C44457" s="61"/>
      <c r="D44457" s="57"/>
      <c r="E44457" s="62"/>
    </row>
    <row r="44458">
      <c r="A44458" s="61"/>
      <c r="B44458" s="61"/>
      <c r="C44458" s="61"/>
      <c r="D44458" s="57"/>
      <c r="E44458" s="62"/>
    </row>
    <row r="44459">
      <c r="A44459" s="61"/>
      <c r="B44459" s="61"/>
      <c r="C44459" s="61"/>
      <c r="D44459" s="57"/>
      <c r="E44459" s="62"/>
    </row>
    <row r="44460">
      <c r="A44460" s="61"/>
      <c r="B44460" s="61"/>
      <c r="C44460" s="61"/>
      <c r="D44460" s="57"/>
      <c r="E44460" s="62"/>
    </row>
    <row r="44461">
      <c r="A44461" s="61"/>
      <c r="B44461" s="61"/>
      <c r="C44461" s="61"/>
      <c r="D44461" s="57"/>
      <c r="E44461" s="62"/>
    </row>
    <row r="44462">
      <c r="A44462" s="61"/>
      <c r="B44462" s="61"/>
      <c r="C44462" s="61"/>
      <c r="D44462" s="57"/>
      <c r="E44462" s="62"/>
    </row>
    <row r="44463">
      <c r="A44463" s="61"/>
      <c r="B44463" s="61"/>
      <c r="C44463" s="61"/>
      <c r="D44463" s="57"/>
      <c r="E44463" s="62"/>
    </row>
    <row r="44464">
      <c r="A44464" s="61"/>
      <c r="B44464" s="61"/>
      <c r="C44464" s="61"/>
      <c r="D44464" s="57"/>
      <c r="E44464" s="62"/>
    </row>
    <row r="44465">
      <c r="A44465" s="61"/>
      <c r="B44465" s="61"/>
      <c r="C44465" s="61"/>
      <c r="D44465" s="57"/>
      <c r="E44465" s="62"/>
    </row>
    <row r="44466">
      <c r="A44466" s="61"/>
      <c r="B44466" s="61"/>
      <c r="C44466" s="61"/>
      <c r="D44466" s="57"/>
      <c r="E44466" s="62"/>
    </row>
    <row r="44467">
      <c r="A44467" s="61"/>
      <c r="B44467" s="61"/>
      <c r="C44467" s="61"/>
      <c r="D44467" s="57"/>
      <c r="E44467" s="62"/>
    </row>
    <row r="44468">
      <c r="A44468" s="61"/>
      <c r="B44468" s="61"/>
      <c r="C44468" s="61"/>
      <c r="D44468" s="57"/>
      <c r="E44468" s="62"/>
    </row>
    <row r="44469">
      <c r="A44469" s="61"/>
      <c r="B44469" s="61"/>
      <c r="C44469" s="61"/>
      <c r="D44469" s="57"/>
      <c r="E44469" s="62"/>
    </row>
    <row r="44470">
      <c r="A44470" s="61"/>
      <c r="B44470" s="61"/>
      <c r="C44470" s="61"/>
      <c r="D44470" s="57"/>
      <c r="E44470" s="62"/>
    </row>
    <row r="44471">
      <c r="A44471" s="61"/>
      <c r="B44471" s="61"/>
      <c r="C44471" s="61"/>
      <c r="D44471" s="57"/>
      <c r="E44471" s="62"/>
    </row>
    <row r="44472">
      <c r="A44472" s="61"/>
      <c r="B44472" s="61"/>
      <c r="C44472" s="61"/>
      <c r="D44472" s="57"/>
      <c r="E44472" s="62"/>
    </row>
    <row r="44473">
      <c r="A44473" s="61"/>
      <c r="B44473" s="61"/>
      <c r="C44473" s="61"/>
      <c r="D44473" s="57"/>
      <c r="E44473" s="62"/>
    </row>
    <row r="44474">
      <c r="A44474" s="61"/>
      <c r="B44474" s="61"/>
      <c r="C44474" s="61"/>
      <c r="D44474" s="57"/>
      <c r="E44474" s="62"/>
    </row>
    <row r="44475">
      <c r="A44475" s="61"/>
      <c r="B44475" s="61"/>
      <c r="C44475" s="61"/>
      <c r="D44475" s="57"/>
      <c r="E44475" s="62"/>
    </row>
    <row r="44476">
      <c r="A44476" s="61"/>
      <c r="B44476" s="61"/>
      <c r="C44476" s="61"/>
      <c r="D44476" s="57"/>
      <c r="E44476" s="62"/>
    </row>
    <row r="44477">
      <c r="A44477" s="61"/>
      <c r="B44477" s="61"/>
      <c r="C44477" s="61"/>
      <c r="D44477" s="57"/>
      <c r="E44477" s="62"/>
    </row>
    <row r="44478">
      <c r="A44478" s="61"/>
      <c r="B44478" s="61"/>
      <c r="C44478" s="61"/>
      <c r="D44478" s="57"/>
      <c r="E44478" s="62"/>
    </row>
    <row r="44479">
      <c r="A44479" s="61"/>
      <c r="B44479" s="61"/>
      <c r="C44479" s="61"/>
      <c r="D44479" s="57"/>
      <c r="E44479" s="62"/>
    </row>
    <row r="44480">
      <c r="A44480" s="61"/>
      <c r="B44480" s="61"/>
      <c r="C44480" s="61"/>
      <c r="D44480" s="57"/>
      <c r="E44480" s="62"/>
    </row>
    <row r="44481">
      <c r="A44481" s="61"/>
      <c r="B44481" s="61"/>
      <c r="C44481" s="61"/>
      <c r="D44481" s="57"/>
      <c r="E44481" s="62"/>
    </row>
    <row r="44482">
      <c r="A44482" s="61"/>
      <c r="B44482" s="61"/>
      <c r="C44482" s="61"/>
      <c r="D44482" s="57"/>
      <c r="E44482" s="62"/>
    </row>
    <row r="44483">
      <c r="A44483" s="61"/>
      <c r="B44483" s="61"/>
      <c r="C44483" s="61"/>
      <c r="D44483" s="57"/>
      <c r="E44483" s="62"/>
    </row>
    <row r="44484">
      <c r="A44484" s="61"/>
      <c r="B44484" s="61"/>
      <c r="C44484" s="61"/>
      <c r="D44484" s="57"/>
      <c r="E44484" s="62"/>
    </row>
    <row r="44485">
      <c r="A44485" s="61"/>
      <c r="B44485" s="61"/>
      <c r="C44485" s="61"/>
      <c r="D44485" s="57"/>
      <c r="E44485" s="62"/>
    </row>
    <row r="44486">
      <c r="A44486" s="61"/>
      <c r="B44486" s="61"/>
      <c r="C44486" s="61"/>
      <c r="D44486" s="57"/>
      <c r="E44486" s="62"/>
    </row>
    <row r="44487">
      <c r="A44487" s="61"/>
      <c r="B44487" s="61"/>
      <c r="C44487" s="61"/>
      <c r="D44487" s="57"/>
      <c r="E44487" s="62"/>
    </row>
    <row r="44488">
      <c r="A44488" s="61"/>
      <c r="B44488" s="61"/>
      <c r="C44488" s="61"/>
      <c r="D44488" s="57"/>
      <c r="E44488" s="62"/>
    </row>
    <row r="44489">
      <c r="A44489" s="61"/>
      <c r="B44489" s="61"/>
      <c r="C44489" s="61"/>
      <c r="D44489" s="57"/>
      <c r="E44489" s="62"/>
    </row>
    <row r="44490">
      <c r="A44490" s="61"/>
      <c r="B44490" s="61"/>
      <c r="C44490" s="61"/>
      <c r="D44490" s="57"/>
      <c r="E44490" s="62"/>
    </row>
    <row r="44491">
      <c r="A44491" s="61"/>
      <c r="B44491" s="61"/>
      <c r="C44491" s="61"/>
      <c r="D44491" s="57"/>
      <c r="E44491" s="62"/>
    </row>
    <row r="44492">
      <c r="A44492" s="61"/>
      <c r="B44492" s="61"/>
      <c r="C44492" s="61"/>
      <c r="D44492" s="57"/>
      <c r="E44492" s="62"/>
    </row>
    <row r="44493">
      <c r="A44493" s="61"/>
      <c r="B44493" s="61"/>
      <c r="C44493" s="61"/>
      <c r="D44493" s="57"/>
      <c r="E44493" s="62"/>
    </row>
    <row r="44494">
      <c r="A44494" s="61"/>
      <c r="B44494" s="61"/>
      <c r="C44494" s="61"/>
      <c r="D44494" s="57"/>
      <c r="E44494" s="62"/>
    </row>
    <row r="44495">
      <c r="A44495" s="61"/>
      <c r="B44495" s="61"/>
      <c r="C44495" s="61"/>
      <c r="D44495" s="57"/>
      <c r="E44495" s="62"/>
    </row>
    <row r="44496">
      <c r="A44496" s="61"/>
      <c r="B44496" s="61"/>
      <c r="C44496" s="61"/>
      <c r="D44496" s="57"/>
      <c r="E44496" s="62"/>
    </row>
    <row r="44497">
      <c r="A44497" s="61"/>
      <c r="B44497" s="61"/>
      <c r="C44497" s="61"/>
      <c r="D44497" s="57"/>
      <c r="E44497" s="62"/>
    </row>
    <row r="44498">
      <c r="A44498" s="61"/>
      <c r="B44498" s="61"/>
      <c r="C44498" s="61"/>
      <c r="D44498" s="57"/>
      <c r="E44498" s="62"/>
    </row>
    <row r="44499">
      <c r="A44499" s="61"/>
      <c r="B44499" s="61"/>
      <c r="C44499" s="61"/>
      <c r="D44499" s="57"/>
      <c r="E44499" s="62"/>
    </row>
    <row r="44500">
      <c r="A44500" s="61"/>
      <c r="B44500" s="61"/>
      <c r="C44500" s="61"/>
      <c r="D44500" s="57"/>
      <c r="E44500" s="62"/>
    </row>
    <row r="44501">
      <c r="A44501" s="61"/>
      <c r="B44501" s="61"/>
      <c r="C44501" s="61"/>
      <c r="D44501" s="57"/>
      <c r="E44501" s="62"/>
    </row>
    <row r="44502">
      <c r="A44502" s="61"/>
      <c r="B44502" s="61"/>
      <c r="C44502" s="61"/>
      <c r="D44502" s="57"/>
      <c r="E44502" s="62"/>
    </row>
    <row r="44503">
      <c r="A44503" s="61"/>
      <c r="B44503" s="61"/>
      <c r="C44503" s="61"/>
      <c r="D44503" s="57"/>
      <c r="E44503" s="62"/>
    </row>
    <row r="44504">
      <c r="A44504" s="61"/>
      <c r="B44504" s="61"/>
      <c r="C44504" s="61"/>
      <c r="D44504" s="57"/>
      <c r="E44504" s="62"/>
    </row>
    <row r="44505">
      <c r="A44505" s="61"/>
      <c r="B44505" s="61"/>
      <c r="C44505" s="61"/>
      <c r="D44505" s="57"/>
      <c r="E44505" s="62"/>
    </row>
    <row r="44506">
      <c r="A44506" s="61"/>
      <c r="B44506" s="61"/>
      <c r="C44506" s="61"/>
      <c r="D44506" s="57"/>
      <c r="E44506" s="62"/>
    </row>
    <row r="44507">
      <c r="A44507" s="61"/>
      <c r="B44507" s="61"/>
      <c r="C44507" s="61"/>
      <c r="D44507" s="57"/>
      <c r="E44507" s="62"/>
    </row>
    <row r="44508">
      <c r="A44508" s="61"/>
      <c r="B44508" s="61"/>
      <c r="C44508" s="61"/>
      <c r="D44508" s="57"/>
      <c r="E44508" s="62"/>
    </row>
    <row r="44509">
      <c r="A44509" s="61"/>
      <c r="B44509" s="61"/>
      <c r="C44509" s="61"/>
      <c r="D44509" s="57"/>
      <c r="E44509" s="62"/>
    </row>
    <row r="44510">
      <c r="A44510" s="61"/>
      <c r="B44510" s="61"/>
      <c r="C44510" s="61"/>
      <c r="D44510" s="57"/>
      <c r="E44510" s="62"/>
    </row>
    <row r="44511">
      <c r="A44511" s="61"/>
      <c r="B44511" s="61"/>
      <c r="C44511" s="61"/>
      <c r="D44511" s="57"/>
      <c r="E44511" s="62"/>
    </row>
    <row r="44512">
      <c r="A44512" s="61"/>
      <c r="B44512" s="61"/>
      <c r="C44512" s="61"/>
      <c r="D44512" s="57"/>
      <c r="E44512" s="62"/>
    </row>
    <row r="44513">
      <c r="A44513" s="61"/>
      <c r="B44513" s="61"/>
      <c r="C44513" s="61"/>
      <c r="D44513" s="57"/>
      <c r="E44513" s="62"/>
    </row>
    <row r="44514">
      <c r="A44514" s="61"/>
      <c r="B44514" s="61"/>
      <c r="C44514" s="61"/>
      <c r="D44514" s="57"/>
      <c r="E44514" s="62"/>
    </row>
    <row r="44515">
      <c r="A44515" s="61"/>
      <c r="B44515" s="61"/>
      <c r="C44515" s="61"/>
      <c r="D44515" s="57"/>
      <c r="E44515" s="62"/>
    </row>
    <row r="44516">
      <c r="A44516" s="61"/>
      <c r="B44516" s="61"/>
      <c r="C44516" s="61"/>
      <c r="D44516" s="57"/>
      <c r="E44516" s="62"/>
    </row>
    <row r="44517">
      <c r="A44517" s="61"/>
      <c r="B44517" s="61"/>
      <c r="C44517" s="61"/>
      <c r="D44517" s="57"/>
      <c r="E44517" s="62"/>
    </row>
    <row r="44518">
      <c r="A44518" s="61"/>
      <c r="B44518" s="61"/>
      <c r="C44518" s="61"/>
      <c r="D44518" s="57"/>
      <c r="E44518" s="62"/>
    </row>
    <row r="44519">
      <c r="A44519" s="61"/>
      <c r="B44519" s="61"/>
      <c r="C44519" s="61"/>
      <c r="D44519" s="57"/>
      <c r="E44519" s="62"/>
    </row>
    <row r="44520">
      <c r="A44520" s="61"/>
      <c r="B44520" s="61"/>
      <c r="C44520" s="61"/>
      <c r="D44520" s="57"/>
      <c r="E44520" s="62"/>
    </row>
    <row r="44521">
      <c r="A44521" s="61"/>
      <c r="B44521" s="61"/>
      <c r="C44521" s="61"/>
      <c r="D44521" s="57"/>
      <c r="E44521" s="62"/>
    </row>
    <row r="44522">
      <c r="A44522" s="61"/>
      <c r="B44522" s="61"/>
      <c r="C44522" s="61"/>
      <c r="D44522" s="57"/>
      <c r="E44522" s="62"/>
    </row>
    <row r="44523">
      <c r="A44523" s="61"/>
      <c r="B44523" s="61"/>
      <c r="C44523" s="61"/>
      <c r="D44523" s="57"/>
      <c r="E44523" s="62"/>
    </row>
    <row r="44524">
      <c r="A44524" s="61"/>
      <c r="B44524" s="61"/>
      <c r="C44524" s="61"/>
      <c r="D44524" s="57"/>
      <c r="E44524" s="62"/>
    </row>
    <row r="44525">
      <c r="A44525" s="61"/>
      <c r="B44525" s="61"/>
      <c r="C44525" s="61"/>
      <c r="D44525" s="57"/>
      <c r="E44525" s="62"/>
    </row>
    <row r="44526">
      <c r="A44526" s="61"/>
      <c r="B44526" s="61"/>
      <c r="C44526" s="61"/>
      <c r="D44526" s="57"/>
      <c r="E44526" s="62"/>
    </row>
    <row r="44527">
      <c r="A44527" s="61"/>
      <c r="B44527" s="61"/>
      <c r="C44527" s="61"/>
      <c r="D44527" s="57"/>
      <c r="E44527" s="62"/>
    </row>
    <row r="44528">
      <c r="A44528" s="61"/>
      <c r="B44528" s="61"/>
      <c r="C44528" s="61"/>
      <c r="D44528" s="57"/>
      <c r="E44528" s="62"/>
    </row>
    <row r="44529">
      <c r="A44529" s="61"/>
      <c r="B44529" s="61"/>
      <c r="C44529" s="61"/>
      <c r="D44529" s="57"/>
      <c r="E44529" s="62"/>
    </row>
    <row r="44530">
      <c r="A44530" s="61"/>
      <c r="B44530" s="61"/>
      <c r="C44530" s="61"/>
      <c r="D44530" s="57"/>
      <c r="E44530" s="62"/>
    </row>
    <row r="44531">
      <c r="A44531" s="61"/>
      <c r="B44531" s="61"/>
      <c r="C44531" s="61"/>
      <c r="D44531" s="57"/>
      <c r="E44531" s="62"/>
    </row>
    <row r="44532">
      <c r="A44532" s="61"/>
      <c r="B44532" s="61"/>
      <c r="C44532" s="61"/>
      <c r="D44532" s="57"/>
      <c r="E44532" s="62"/>
    </row>
    <row r="44533">
      <c r="A44533" s="61"/>
      <c r="B44533" s="61"/>
      <c r="C44533" s="61"/>
      <c r="D44533" s="57"/>
      <c r="E44533" s="62"/>
    </row>
    <row r="44534">
      <c r="A44534" s="61"/>
      <c r="B44534" s="61"/>
      <c r="C44534" s="61"/>
      <c r="D44534" s="57"/>
      <c r="E44534" s="62"/>
    </row>
    <row r="44535">
      <c r="A44535" s="61"/>
      <c r="B44535" s="61"/>
      <c r="C44535" s="61"/>
      <c r="D44535" s="57"/>
      <c r="E44535" s="62"/>
    </row>
    <row r="44536">
      <c r="A44536" s="61"/>
      <c r="B44536" s="61"/>
      <c r="C44536" s="61"/>
      <c r="D44536" s="57"/>
      <c r="E44536" s="62"/>
    </row>
    <row r="44537">
      <c r="A44537" s="61"/>
      <c r="B44537" s="61"/>
      <c r="C44537" s="61"/>
      <c r="D44537" s="57"/>
      <c r="E44537" s="62"/>
    </row>
    <row r="44538">
      <c r="A44538" s="61"/>
      <c r="B44538" s="61"/>
      <c r="C44538" s="61"/>
      <c r="D44538" s="57"/>
      <c r="E44538" s="62"/>
    </row>
    <row r="44539">
      <c r="A44539" s="61"/>
      <c r="B44539" s="61"/>
      <c r="C44539" s="61"/>
      <c r="D44539" s="57"/>
      <c r="E44539" s="62"/>
    </row>
    <row r="44540">
      <c r="A44540" s="61"/>
      <c r="B44540" s="61"/>
      <c r="C44540" s="61"/>
      <c r="D44540" s="57"/>
      <c r="E44540" s="62"/>
    </row>
    <row r="44541">
      <c r="A44541" s="61"/>
      <c r="B44541" s="61"/>
      <c r="C44541" s="61"/>
      <c r="D44541" s="57"/>
      <c r="E44541" s="62"/>
    </row>
    <row r="44542">
      <c r="A44542" s="61"/>
      <c r="B44542" s="61"/>
      <c r="C44542" s="61"/>
      <c r="D44542" s="57"/>
      <c r="E44542" s="62"/>
    </row>
    <row r="44543">
      <c r="A44543" s="61"/>
      <c r="B44543" s="61"/>
      <c r="C44543" s="61"/>
      <c r="D44543" s="57"/>
      <c r="E44543" s="62"/>
    </row>
    <row r="44544">
      <c r="A44544" s="61"/>
      <c r="B44544" s="61"/>
      <c r="C44544" s="61"/>
      <c r="D44544" s="57"/>
      <c r="E44544" s="62"/>
    </row>
    <row r="44545">
      <c r="A44545" s="61"/>
      <c r="B44545" s="61"/>
      <c r="C44545" s="61"/>
      <c r="D44545" s="57"/>
      <c r="E44545" s="62"/>
    </row>
    <row r="44546">
      <c r="A44546" s="61"/>
      <c r="B44546" s="61"/>
      <c r="C44546" s="61"/>
      <c r="D44546" s="57"/>
      <c r="E44546" s="62"/>
    </row>
    <row r="44547">
      <c r="A44547" s="61"/>
      <c r="B44547" s="61"/>
      <c r="C44547" s="61"/>
      <c r="D44547" s="57"/>
      <c r="E44547" s="62"/>
    </row>
    <row r="44548">
      <c r="A44548" s="61"/>
      <c r="B44548" s="61"/>
      <c r="C44548" s="61"/>
      <c r="D44548" s="57"/>
      <c r="E44548" s="62"/>
    </row>
    <row r="44549">
      <c r="A44549" s="61"/>
      <c r="B44549" s="61"/>
      <c r="C44549" s="61"/>
      <c r="D44549" s="57"/>
      <c r="E44549" s="62"/>
    </row>
    <row r="44550">
      <c r="A44550" s="61"/>
      <c r="B44550" s="61"/>
      <c r="C44550" s="61"/>
      <c r="D44550" s="57"/>
      <c r="E44550" s="62"/>
    </row>
    <row r="44551">
      <c r="A44551" s="61"/>
      <c r="B44551" s="61"/>
      <c r="C44551" s="61"/>
      <c r="D44551" s="57"/>
      <c r="E44551" s="62"/>
    </row>
    <row r="44552">
      <c r="A44552" s="61"/>
      <c r="B44552" s="61"/>
      <c r="C44552" s="61"/>
      <c r="D44552" s="57"/>
      <c r="E44552" s="62"/>
    </row>
    <row r="44553">
      <c r="A44553" s="61"/>
      <c r="B44553" s="61"/>
      <c r="C44553" s="61"/>
      <c r="D44553" s="57"/>
      <c r="E44553" s="62"/>
    </row>
    <row r="44554">
      <c r="A44554" s="61"/>
      <c r="B44554" s="61"/>
      <c r="C44554" s="61"/>
      <c r="D44554" s="57"/>
      <c r="E44554" s="62"/>
    </row>
    <row r="44555">
      <c r="A44555" s="61"/>
      <c r="B44555" s="61"/>
      <c r="C44555" s="61"/>
      <c r="D44555" s="57"/>
      <c r="E44555" s="62"/>
    </row>
    <row r="44556">
      <c r="A44556" s="61"/>
      <c r="B44556" s="61"/>
      <c r="C44556" s="61"/>
      <c r="D44556" s="57"/>
      <c r="E44556" s="62"/>
    </row>
    <row r="44557">
      <c r="A44557" s="61"/>
      <c r="B44557" s="61"/>
      <c r="C44557" s="61"/>
      <c r="D44557" s="57"/>
      <c r="E44557" s="62"/>
    </row>
    <row r="44558">
      <c r="A44558" s="61"/>
      <c r="B44558" s="61"/>
      <c r="C44558" s="61"/>
      <c r="D44558" s="57"/>
      <c r="E44558" s="62"/>
    </row>
    <row r="44559">
      <c r="A44559" s="61"/>
      <c r="B44559" s="61"/>
      <c r="C44559" s="61"/>
      <c r="D44559" s="57"/>
      <c r="E44559" s="62"/>
    </row>
    <row r="44560">
      <c r="A44560" s="61"/>
      <c r="B44560" s="61"/>
      <c r="C44560" s="61"/>
      <c r="D44560" s="57"/>
      <c r="E44560" s="62"/>
    </row>
    <row r="44561">
      <c r="A44561" s="61"/>
      <c r="B44561" s="61"/>
      <c r="C44561" s="61"/>
      <c r="D44561" s="57"/>
      <c r="E44561" s="62"/>
    </row>
    <row r="44562">
      <c r="A44562" s="61"/>
      <c r="B44562" s="61"/>
      <c r="C44562" s="61"/>
      <c r="D44562" s="57"/>
      <c r="E44562" s="62"/>
    </row>
    <row r="44563">
      <c r="A44563" s="61"/>
      <c r="B44563" s="61"/>
      <c r="C44563" s="61"/>
      <c r="D44563" s="57"/>
      <c r="E44563" s="62"/>
    </row>
    <row r="44564">
      <c r="A44564" s="61"/>
      <c r="B44564" s="61"/>
      <c r="C44564" s="61"/>
      <c r="D44564" s="57"/>
      <c r="E44564" s="62"/>
    </row>
    <row r="44565">
      <c r="A44565" s="61"/>
      <c r="B44565" s="61"/>
      <c r="C44565" s="61"/>
      <c r="D44565" s="57"/>
      <c r="E44565" s="62"/>
    </row>
    <row r="44566">
      <c r="A44566" s="61"/>
      <c r="B44566" s="61"/>
      <c r="C44566" s="61"/>
      <c r="D44566" s="57"/>
      <c r="E44566" s="62"/>
    </row>
    <row r="44567">
      <c r="A44567" s="61"/>
      <c r="B44567" s="61"/>
      <c r="C44567" s="61"/>
      <c r="D44567" s="57"/>
      <c r="E44567" s="62"/>
    </row>
    <row r="44568">
      <c r="A44568" s="61"/>
      <c r="B44568" s="61"/>
      <c r="C44568" s="61"/>
      <c r="D44568" s="57"/>
      <c r="E44568" s="62"/>
    </row>
    <row r="44569">
      <c r="A44569" s="61"/>
      <c r="B44569" s="61"/>
      <c r="C44569" s="61"/>
      <c r="D44569" s="57"/>
      <c r="E44569" s="62"/>
    </row>
    <row r="44570">
      <c r="A44570" s="61"/>
      <c r="B44570" s="61"/>
      <c r="C44570" s="61"/>
      <c r="D44570" s="57"/>
      <c r="E44570" s="62"/>
    </row>
    <row r="44571">
      <c r="A44571" s="61"/>
      <c r="B44571" s="61"/>
      <c r="C44571" s="61"/>
      <c r="D44571" s="57"/>
      <c r="E44571" s="62"/>
    </row>
    <row r="44572">
      <c r="A44572" s="61"/>
      <c r="B44572" s="61"/>
      <c r="C44572" s="61"/>
      <c r="D44572" s="57"/>
      <c r="E44572" s="62"/>
    </row>
    <row r="44573">
      <c r="A44573" s="61"/>
      <c r="B44573" s="61"/>
      <c r="C44573" s="61"/>
      <c r="D44573" s="57"/>
      <c r="E44573" s="62"/>
    </row>
    <row r="44574">
      <c r="A44574" s="61"/>
      <c r="B44574" s="61"/>
      <c r="C44574" s="61"/>
      <c r="D44574" s="57"/>
      <c r="E44574" s="62"/>
    </row>
    <row r="44575">
      <c r="A44575" s="61"/>
      <c r="B44575" s="61"/>
      <c r="C44575" s="61"/>
      <c r="D44575" s="57"/>
      <c r="E44575" s="62"/>
    </row>
    <row r="44576">
      <c r="A44576" s="61"/>
      <c r="B44576" s="61"/>
      <c r="C44576" s="61"/>
      <c r="D44576" s="57"/>
      <c r="E44576" s="62"/>
    </row>
    <row r="44577">
      <c r="A44577" s="61"/>
      <c r="B44577" s="61"/>
      <c r="C44577" s="61"/>
      <c r="D44577" s="57"/>
      <c r="E44577" s="62"/>
    </row>
    <row r="44578">
      <c r="A44578" s="61"/>
      <c r="B44578" s="61"/>
      <c r="C44578" s="61"/>
      <c r="D44578" s="57"/>
      <c r="E44578" s="62"/>
    </row>
    <row r="44579">
      <c r="A44579" s="61"/>
      <c r="B44579" s="61"/>
      <c r="C44579" s="61"/>
      <c r="D44579" s="57"/>
      <c r="E44579" s="62"/>
    </row>
    <row r="44580">
      <c r="A44580" s="61"/>
      <c r="B44580" s="61"/>
      <c r="C44580" s="61"/>
      <c r="D44580" s="57"/>
      <c r="E44580" s="62"/>
    </row>
    <row r="44581">
      <c r="A44581" s="61"/>
      <c r="B44581" s="61"/>
      <c r="C44581" s="61"/>
      <c r="D44581" s="57"/>
      <c r="E44581" s="62"/>
    </row>
    <row r="44582">
      <c r="A44582" s="61"/>
      <c r="B44582" s="61"/>
      <c r="C44582" s="61"/>
      <c r="D44582" s="57"/>
      <c r="E44582" s="62"/>
    </row>
    <row r="44583">
      <c r="A44583" s="61"/>
      <c r="B44583" s="61"/>
      <c r="C44583" s="61"/>
      <c r="D44583" s="57"/>
      <c r="E44583" s="62"/>
    </row>
    <row r="44584">
      <c r="A44584" s="61"/>
      <c r="B44584" s="61"/>
      <c r="C44584" s="61"/>
      <c r="D44584" s="57"/>
      <c r="E44584" s="62"/>
    </row>
    <row r="44585">
      <c r="A44585" s="61"/>
      <c r="B44585" s="61"/>
      <c r="C44585" s="61"/>
      <c r="D44585" s="57"/>
      <c r="E44585" s="62"/>
    </row>
    <row r="44586">
      <c r="A44586" s="61"/>
      <c r="B44586" s="61"/>
      <c r="C44586" s="61"/>
      <c r="D44586" s="57"/>
      <c r="E44586" s="62"/>
    </row>
    <row r="44587">
      <c r="A44587" s="61"/>
      <c r="B44587" s="61"/>
      <c r="C44587" s="61"/>
      <c r="D44587" s="57"/>
      <c r="E44587" s="62"/>
    </row>
    <row r="44588">
      <c r="A44588" s="61"/>
      <c r="B44588" s="61"/>
      <c r="C44588" s="61"/>
      <c r="D44588" s="57"/>
      <c r="E44588" s="62"/>
    </row>
    <row r="44589">
      <c r="A44589" s="61"/>
      <c r="B44589" s="61"/>
      <c r="C44589" s="61"/>
      <c r="D44589" s="57"/>
      <c r="E44589" s="62"/>
    </row>
    <row r="44590">
      <c r="A44590" s="61"/>
      <c r="B44590" s="61"/>
      <c r="C44590" s="61"/>
      <c r="D44590" s="57"/>
      <c r="E44590" s="62"/>
    </row>
    <row r="44591">
      <c r="A44591" s="61"/>
      <c r="B44591" s="61"/>
      <c r="C44591" s="61"/>
      <c r="D44591" s="57"/>
      <c r="E44591" s="62"/>
    </row>
    <row r="44592">
      <c r="A44592" s="61"/>
      <c r="B44592" s="61"/>
      <c r="C44592" s="61"/>
      <c r="D44592" s="57"/>
      <c r="E44592" s="62"/>
    </row>
    <row r="44593">
      <c r="A44593" s="61"/>
      <c r="B44593" s="61"/>
      <c r="C44593" s="61"/>
      <c r="D44593" s="57"/>
      <c r="E44593" s="62"/>
    </row>
    <row r="44594">
      <c r="A44594" s="61"/>
      <c r="B44594" s="61"/>
      <c r="C44594" s="61"/>
      <c r="D44594" s="57"/>
      <c r="E44594" s="62"/>
    </row>
    <row r="44595">
      <c r="A44595" s="61"/>
      <c r="B44595" s="61"/>
      <c r="C44595" s="61"/>
      <c r="D44595" s="57"/>
      <c r="E44595" s="62"/>
    </row>
    <row r="44596">
      <c r="A44596" s="61"/>
      <c r="B44596" s="61"/>
      <c r="C44596" s="61"/>
      <c r="D44596" s="57"/>
      <c r="E44596" s="62"/>
    </row>
    <row r="44597">
      <c r="A44597" s="61"/>
      <c r="B44597" s="61"/>
      <c r="C44597" s="61"/>
      <c r="D44597" s="57"/>
      <c r="E44597" s="62"/>
    </row>
    <row r="44598">
      <c r="A44598" s="61"/>
      <c r="B44598" s="61"/>
      <c r="C44598" s="61"/>
      <c r="D44598" s="57"/>
      <c r="E44598" s="62"/>
    </row>
    <row r="44599">
      <c r="A44599" s="61"/>
      <c r="B44599" s="61"/>
      <c r="C44599" s="61"/>
      <c r="D44599" s="57"/>
      <c r="E44599" s="62"/>
    </row>
    <row r="44600">
      <c r="A44600" s="61"/>
      <c r="B44600" s="61"/>
      <c r="C44600" s="61"/>
      <c r="D44600" s="57"/>
      <c r="E44600" s="62"/>
    </row>
    <row r="44601">
      <c r="A44601" s="61"/>
      <c r="B44601" s="61"/>
      <c r="C44601" s="61"/>
      <c r="D44601" s="57"/>
      <c r="E44601" s="62"/>
    </row>
    <row r="44602">
      <c r="A44602" s="61"/>
      <c r="B44602" s="61"/>
      <c r="C44602" s="61"/>
      <c r="D44602" s="57"/>
      <c r="E44602" s="62"/>
    </row>
    <row r="44603">
      <c r="A44603" s="61"/>
      <c r="B44603" s="61"/>
      <c r="C44603" s="61"/>
      <c r="D44603" s="57"/>
      <c r="E44603" s="62"/>
    </row>
    <row r="44604">
      <c r="A44604" s="61"/>
      <c r="B44604" s="61"/>
      <c r="C44604" s="61"/>
      <c r="D44604" s="57"/>
      <c r="E44604" s="62"/>
    </row>
    <row r="44605">
      <c r="A44605" s="61"/>
      <c r="B44605" s="61"/>
      <c r="C44605" s="61"/>
      <c r="D44605" s="57"/>
      <c r="E44605" s="62"/>
    </row>
    <row r="44606">
      <c r="A44606" s="61"/>
      <c r="B44606" s="61"/>
      <c r="C44606" s="61"/>
      <c r="D44606" s="57"/>
      <c r="E44606" s="62"/>
    </row>
    <row r="44607">
      <c r="A44607" s="61"/>
      <c r="B44607" s="61"/>
      <c r="C44607" s="61"/>
      <c r="D44607" s="57"/>
      <c r="E44607" s="62"/>
    </row>
    <row r="44608">
      <c r="A44608" s="61"/>
      <c r="B44608" s="61"/>
      <c r="C44608" s="61"/>
      <c r="D44608" s="57"/>
      <c r="E44608" s="62"/>
    </row>
    <row r="44609">
      <c r="A44609" s="61"/>
      <c r="B44609" s="61"/>
      <c r="C44609" s="61"/>
      <c r="D44609" s="57"/>
      <c r="E44609" s="62"/>
    </row>
    <row r="44610">
      <c r="A44610" s="61"/>
      <c r="B44610" s="61"/>
      <c r="C44610" s="61"/>
      <c r="D44610" s="57"/>
      <c r="E44610" s="62"/>
    </row>
    <row r="44611">
      <c r="A44611" s="61"/>
      <c r="B44611" s="61"/>
      <c r="C44611" s="61"/>
      <c r="D44611" s="57"/>
      <c r="E44611" s="62"/>
    </row>
    <row r="44612">
      <c r="A44612" s="61"/>
      <c r="B44612" s="61"/>
      <c r="C44612" s="61"/>
      <c r="D44612" s="57"/>
      <c r="E44612" s="62"/>
    </row>
    <row r="44613">
      <c r="A44613" s="61"/>
      <c r="B44613" s="61"/>
      <c r="C44613" s="61"/>
      <c r="D44613" s="57"/>
      <c r="E44613" s="62"/>
    </row>
    <row r="44614">
      <c r="A44614" s="61"/>
      <c r="B44614" s="61"/>
      <c r="C44614" s="61"/>
      <c r="D44614" s="57"/>
      <c r="E44614" s="62"/>
    </row>
    <row r="44615">
      <c r="A44615" s="61"/>
      <c r="B44615" s="61"/>
      <c r="C44615" s="61"/>
      <c r="D44615" s="57"/>
      <c r="E44615" s="62"/>
    </row>
    <row r="44616">
      <c r="A44616" s="61"/>
      <c r="B44616" s="61"/>
      <c r="C44616" s="61"/>
      <c r="D44616" s="57"/>
      <c r="E44616" s="62"/>
    </row>
    <row r="44617">
      <c r="A44617" s="61"/>
      <c r="B44617" s="61"/>
      <c r="C44617" s="61"/>
      <c r="D44617" s="57"/>
      <c r="E44617" s="62"/>
    </row>
    <row r="44618">
      <c r="A44618" s="61"/>
      <c r="B44618" s="61"/>
      <c r="C44618" s="61"/>
      <c r="D44618" s="57"/>
      <c r="E44618" s="62"/>
    </row>
    <row r="44619">
      <c r="A44619" s="61"/>
      <c r="B44619" s="61"/>
      <c r="C44619" s="61"/>
      <c r="D44619" s="57"/>
      <c r="E44619" s="62"/>
    </row>
    <row r="44620">
      <c r="A44620" s="61"/>
      <c r="B44620" s="61"/>
      <c r="C44620" s="61"/>
      <c r="D44620" s="57"/>
      <c r="E44620" s="62"/>
    </row>
    <row r="44621">
      <c r="A44621" s="61"/>
      <c r="B44621" s="61"/>
      <c r="C44621" s="61"/>
      <c r="D44621" s="57"/>
      <c r="E44621" s="62"/>
    </row>
    <row r="44622">
      <c r="A44622" s="61"/>
      <c r="B44622" s="61"/>
      <c r="C44622" s="61"/>
      <c r="D44622" s="57"/>
      <c r="E44622" s="62"/>
    </row>
    <row r="44623">
      <c r="A44623" s="61"/>
      <c r="B44623" s="61"/>
      <c r="C44623" s="61"/>
      <c r="D44623" s="57"/>
      <c r="E44623" s="62"/>
    </row>
    <row r="44624">
      <c r="A44624" s="61"/>
      <c r="B44624" s="61"/>
      <c r="C44624" s="61"/>
      <c r="D44624" s="57"/>
      <c r="E44624" s="62"/>
    </row>
    <row r="44625">
      <c r="A44625" s="61"/>
      <c r="B44625" s="61"/>
      <c r="C44625" s="61"/>
      <c r="D44625" s="57"/>
      <c r="E44625" s="62"/>
    </row>
    <row r="44626">
      <c r="A44626" s="61"/>
      <c r="B44626" s="61"/>
      <c r="C44626" s="61"/>
      <c r="D44626" s="57"/>
      <c r="E44626" s="62"/>
    </row>
    <row r="44627">
      <c r="A44627" s="61"/>
      <c r="B44627" s="61"/>
      <c r="C44627" s="61"/>
      <c r="D44627" s="57"/>
      <c r="E44627" s="62"/>
    </row>
    <row r="44628">
      <c r="A44628" s="61"/>
      <c r="B44628" s="61"/>
      <c r="C44628" s="61"/>
      <c r="D44628" s="57"/>
      <c r="E44628" s="62"/>
    </row>
    <row r="44629">
      <c r="A44629" s="61"/>
      <c r="B44629" s="61"/>
      <c r="C44629" s="61"/>
      <c r="D44629" s="57"/>
      <c r="E44629" s="62"/>
    </row>
    <row r="44630">
      <c r="A44630" s="61"/>
      <c r="B44630" s="61"/>
      <c r="C44630" s="61"/>
      <c r="D44630" s="57"/>
      <c r="E44630" s="62"/>
    </row>
    <row r="44631">
      <c r="A44631" s="61"/>
      <c r="B44631" s="61"/>
      <c r="C44631" s="61"/>
      <c r="D44631" s="57"/>
      <c r="E44631" s="62"/>
    </row>
    <row r="44632">
      <c r="A44632" s="61"/>
      <c r="B44632" s="61"/>
      <c r="C44632" s="61"/>
      <c r="D44632" s="57"/>
      <c r="E44632" s="62"/>
    </row>
    <row r="44633">
      <c r="A44633" s="61"/>
      <c r="B44633" s="61"/>
      <c r="C44633" s="61"/>
      <c r="D44633" s="57"/>
      <c r="E44633" s="62"/>
    </row>
    <row r="44634">
      <c r="A44634" s="61"/>
      <c r="B44634" s="61"/>
      <c r="C44634" s="61"/>
      <c r="D44634" s="57"/>
      <c r="E44634" s="62"/>
    </row>
    <row r="44635">
      <c r="A44635" s="61"/>
      <c r="B44635" s="61"/>
      <c r="C44635" s="61"/>
      <c r="D44635" s="57"/>
      <c r="E44635" s="62"/>
    </row>
    <row r="44636">
      <c r="A44636" s="61"/>
      <c r="B44636" s="61"/>
      <c r="C44636" s="61"/>
      <c r="D44636" s="57"/>
      <c r="E44636" s="62"/>
    </row>
    <row r="44637">
      <c r="A44637" s="61"/>
      <c r="B44637" s="61"/>
      <c r="C44637" s="61"/>
      <c r="D44637" s="57"/>
      <c r="E44637" s="62"/>
    </row>
    <row r="44638">
      <c r="A44638" s="61"/>
      <c r="B44638" s="61"/>
      <c r="C44638" s="61"/>
      <c r="D44638" s="57"/>
      <c r="E44638" s="62"/>
    </row>
    <row r="44639">
      <c r="A44639" s="61"/>
      <c r="B44639" s="61"/>
      <c r="C44639" s="61"/>
      <c r="D44639" s="57"/>
      <c r="E44639" s="62"/>
    </row>
    <row r="44640">
      <c r="A44640" s="61"/>
      <c r="B44640" s="61"/>
      <c r="C44640" s="61"/>
      <c r="D44640" s="57"/>
      <c r="E44640" s="62"/>
    </row>
    <row r="44641">
      <c r="A44641" s="61"/>
      <c r="B44641" s="61"/>
      <c r="C44641" s="61"/>
      <c r="D44641" s="57"/>
      <c r="E44641" s="62"/>
    </row>
    <row r="44642">
      <c r="A44642" s="61"/>
      <c r="B44642" s="61"/>
      <c r="C44642" s="61"/>
      <c r="D44642" s="57"/>
      <c r="E44642" s="62"/>
    </row>
    <row r="44643">
      <c r="A44643" s="61"/>
      <c r="B44643" s="61"/>
      <c r="C44643" s="61"/>
      <c r="D44643" s="57"/>
      <c r="E44643" s="62"/>
    </row>
    <row r="44644">
      <c r="A44644" s="61"/>
      <c r="B44644" s="61"/>
      <c r="C44644" s="61"/>
      <c r="D44644" s="57"/>
      <c r="E44644" s="62"/>
    </row>
    <row r="44645">
      <c r="A44645" s="61"/>
      <c r="B44645" s="61"/>
      <c r="C44645" s="61"/>
      <c r="D44645" s="57"/>
      <c r="E44645" s="62"/>
    </row>
    <row r="44646">
      <c r="A44646" s="61"/>
      <c r="B44646" s="61"/>
      <c r="C44646" s="61"/>
      <c r="D44646" s="57"/>
      <c r="E44646" s="62"/>
    </row>
    <row r="44647">
      <c r="A44647" s="61"/>
      <c r="B44647" s="61"/>
      <c r="C44647" s="61"/>
      <c r="D44647" s="57"/>
      <c r="E44647" s="62"/>
    </row>
    <row r="44648">
      <c r="A44648" s="61"/>
      <c r="B44648" s="61"/>
      <c r="C44648" s="61"/>
      <c r="D44648" s="57"/>
      <c r="E44648" s="62"/>
    </row>
    <row r="44649">
      <c r="A44649" s="61"/>
      <c r="B44649" s="61"/>
      <c r="C44649" s="61"/>
      <c r="D44649" s="57"/>
      <c r="E44649" s="62"/>
    </row>
    <row r="44650">
      <c r="A44650" s="61"/>
      <c r="B44650" s="61"/>
      <c r="C44650" s="61"/>
      <c r="D44650" s="57"/>
      <c r="E44650" s="62"/>
    </row>
    <row r="44651">
      <c r="A44651" s="61"/>
      <c r="B44651" s="61"/>
      <c r="C44651" s="61"/>
      <c r="D44651" s="57"/>
      <c r="E44651" s="62"/>
    </row>
    <row r="44652">
      <c r="A44652" s="61"/>
      <c r="B44652" s="61"/>
      <c r="C44652" s="61"/>
      <c r="D44652" s="57"/>
      <c r="E44652" s="62"/>
    </row>
    <row r="44653">
      <c r="A44653" s="61"/>
      <c r="B44653" s="61"/>
      <c r="C44653" s="61"/>
      <c r="D44653" s="57"/>
      <c r="E44653" s="62"/>
    </row>
    <row r="44654">
      <c r="A44654" s="61"/>
      <c r="B44654" s="61"/>
      <c r="C44654" s="61"/>
      <c r="D44654" s="57"/>
      <c r="E44654" s="62"/>
    </row>
    <row r="44655">
      <c r="A44655" s="61"/>
      <c r="B44655" s="61"/>
      <c r="C44655" s="61"/>
      <c r="D44655" s="57"/>
      <c r="E44655" s="62"/>
    </row>
    <row r="44656">
      <c r="A44656" s="61"/>
      <c r="B44656" s="61"/>
      <c r="C44656" s="61"/>
      <c r="D44656" s="57"/>
      <c r="E44656" s="62"/>
    </row>
    <row r="44657">
      <c r="A44657" s="61"/>
      <c r="B44657" s="61"/>
      <c r="C44657" s="61"/>
      <c r="D44657" s="57"/>
      <c r="E44657" s="62"/>
    </row>
    <row r="44658">
      <c r="A44658" s="61"/>
      <c r="B44658" s="61"/>
      <c r="C44658" s="61"/>
      <c r="D44658" s="57"/>
      <c r="E44658" s="62"/>
    </row>
    <row r="44659">
      <c r="A44659" s="61"/>
      <c r="B44659" s="61"/>
      <c r="C44659" s="61"/>
      <c r="D44659" s="57"/>
      <c r="E44659" s="62"/>
    </row>
    <row r="44660">
      <c r="A44660" s="61"/>
      <c r="B44660" s="61"/>
      <c r="C44660" s="61"/>
      <c r="D44660" s="57"/>
      <c r="E44660" s="62"/>
    </row>
    <row r="44661">
      <c r="A44661" s="61"/>
      <c r="B44661" s="61"/>
      <c r="C44661" s="61"/>
      <c r="D44661" s="57"/>
      <c r="E44661" s="62"/>
    </row>
    <row r="44662">
      <c r="A44662" s="61"/>
      <c r="B44662" s="61"/>
      <c r="C44662" s="61"/>
      <c r="D44662" s="57"/>
      <c r="E44662" s="62"/>
    </row>
    <row r="44663">
      <c r="A44663" s="61"/>
      <c r="B44663" s="61"/>
      <c r="C44663" s="61"/>
      <c r="D44663" s="57"/>
      <c r="E44663" s="62"/>
    </row>
    <row r="44664">
      <c r="A44664" s="61"/>
      <c r="B44664" s="61"/>
      <c r="C44664" s="61"/>
      <c r="D44664" s="57"/>
      <c r="E44664" s="62"/>
    </row>
    <row r="44665">
      <c r="A44665" s="61"/>
      <c r="B44665" s="61"/>
      <c r="C44665" s="61"/>
      <c r="D44665" s="57"/>
      <c r="E44665" s="62"/>
    </row>
    <row r="44666">
      <c r="A44666" s="61"/>
      <c r="B44666" s="61"/>
      <c r="C44666" s="61"/>
      <c r="D44666" s="57"/>
      <c r="E44666" s="62"/>
    </row>
    <row r="44667">
      <c r="A44667" s="61"/>
      <c r="B44667" s="61"/>
      <c r="C44667" s="61"/>
      <c r="D44667" s="57"/>
      <c r="E44667" s="62"/>
    </row>
    <row r="44668">
      <c r="A44668" s="61"/>
      <c r="B44668" s="61"/>
      <c r="C44668" s="61"/>
      <c r="D44668" s="57"/>
      <c r="E44668" s="62"/>
    </row>
    <row r="44669">
      <c r="A44669" s="61"/>
      <c r="B44669" s="61"/>
      <c r="C44669" s="61"/>
      <c r="D44669" s="57"/>
      <c r="E44669" s="62"/>
    </row>
    <row r="44670">
      <c r="A44670" s="61"/>
      <c r="B44670" s="61"/>
      <c r="C44670" s="61"/>
      <c r="D44670" s="57"/>
      <c r="E44670" s="62"/>
    </row>
    <row r="44671">
      <c r="A44671" s="61"/>
      <c r="B44671" s="61"/>
      <c r="C44671" s="61"/>
      <c r="D44671" s="57"/>
      <c r="E44671" s="62"/>
    </row>
    <row r="44672">
      <c r="A44672" s="61"/>
      <c r="B44672" s="61"/>
      <c r="C44672" s="61"/>
      <c r="D44672" s="57"/>
      <c r="E44672" s="62"/>
    </row>
    <row r="44673">
      <c r="A44673" s="61"/>
      <c r="B44673" s="61"/>
      <c r="C44673" s="61"/>
      <c r="D44673" s="57"/>
      <c r="E44673" s="62"/>
    </row>
    <row r="44674">
      <c r="A44674" s="61"/>
      <c r="B44674" s="61"/>
      <c r="C44674" s="61"/>
      <c r="D44674" s="57"/>
      <c r="E44674" s="62"/>
    </row>
    <row r="44675">
      <c r="A44675" s="61"/>
      <c r="B44675" s="61"/>
      <c r="C44675" s="61"/>
      <c r="D44675" s="57"/>
      <c r="E44675" s="62"/>
    </row>
    <row r="44676">
      <c r="A44676" s="61"/>
      <c r="B44676" s="61"/>
      <c r="C44676" s="61"/>
      <c r="D44676" s="57"/>
      <c r="E44676" s="62"/>
    </row>
    <row r="44677">
      <c r="A44677" s="61"/>
      <c r="B44677" s="61"/>
      <c r="C44677" s="61"/>
      <c r="D44677" s="57"/>
      <c r="E44677" s="62"/>
    </row>
    <row r="44678">
      <c r="A44678" s="61"/>
      <c r="B44678" s="61"/>
      <c r="C44678" s="61"/>
      <c r="D44678" s="57"/>
      <c r="E44678" s="62"/>
    </row>
    <row r="44679">
      <c r="A44679" s="61"/>
      <c r="B44679" s="61"/>
      <c r="C44679" s="61"/>
      <c r="D44679" s="57"/>
      <c r="E44679" s="62"/>
    </row>
    <row r="44680">
      <c r="A44680" s="61"/>
      <c r="B44680" s="61"/>
      <c r="C44680" s="61"/>
      <c r="D44680" s="57"/>
      <c r="E44680" s="62"/>
    </row>
    <row r="44681">
      <c r="A44681" s="61"/>
      <c r="B44681" s="61"/>
      <c r="C44681" s="61"/>
      <c r="D44681" s="57"/>
      <c r="E44681" s="62"/>
    </row>
    <row r="44682">
      <c r="A44682" s="61"/>
      <c r="B44682" s="61"/>
      <c r="C44682" s="61"/>
      <c r="D44682" s="57"/>
      <c r="E44682" s="62"/>
    </row>
    <row r="44683">
      <c r="A44683" s="61"/>
      <c r="B44683" s="61"/>
      <c r="C44683" s="61"/>
      <c r="D44683" s="57"/>
      <c r="E44683" s="62"/>
    </row>
    <row r="44684">
      <c r="A44684" s="61"/>
      <c r="B44684" s="61"/>
      <c r="C44684" s="61"/>
      <c r="D44684" s="57"/>
      <c r="E44684" s="62"/>
    </row>
    <row r="44685">
      <c r="A44685" s="61"/>
      <c r="B44685" s="61"/>
      <c r="C44685" s="61"/>
      <c r="D44685" s="57"/>
      <c r="E44685" s="62"/>
    </row>
    <row r="44686">
      <c r="A44686" s="61"/>
      <c r="B44686" s="61"/>
      <c r="C44686" s="61"/>
      <c r="D44686" s="57"/>
      <c r="E44686" s="62"/>
    </row>
    <row r="44687">
      <c r="A44687" s="61"/>
      <c r="B44687" s="61"/>
      <c r="C44687" s="61"/>
      <c r="D44687" s="57"/>
      <c r="E44687" s="62"/>
    </row>
    <row r="44688">
      <c r="A44688" s="61"/>
      <c r="B44688" s="61"/>
      <c r="C44688" s="61"/>
      <c r="D44688" s="57"/>
      <c r="E44688" s="62"/>
    </row>
    <row r="44689">
      <c r="A44689" s="61"/>
      <c r="B44689" s="61"/>
      <c r="C44689" s="61"/>
      <c r="D44689" s="57"/>
      <c r="E44689" s="62"/>
    </row>
    <row r="44690">
      <c r="A44690" s="61"/>
      <c r="B44690" s="61"/>
      <c r="C44690" s="61"/>
      <c r="D44690" s="57"/>
      <c r="E44690" s="62"/>
    </row>
    <row r="44691">
      <c r="A44691" s="61"/>
      <c r="B44691" s="61"/>
      <c r="C44691" s="61"/>
      <c r="D44691" s="57"/>
      <c r="E44691" s="62"/>
    </row>
    <row r="44692">
      <c r="A44692" s="61"/>
      <c r="B44692" s="61"/>
      <c r="C44692" s="61"/>
      <c r="D44692" s="57"/>
      <c r="E44692" s="62"/>
    </row>
    <row r="44693">
      <c r="A44693" s="61"/>
      <c r="B44693" s="61"/>
      <c r="C44693" s="61"/>
      <c r="D44693" s="57"/>
      <c r="E44693" s="62"/>
    </row>
    <row r="44694">
      <c r="A44694" s="61"/>
      <c r="B44694" s="61"/>
      <c r="C44694" s="61"/>
      <c r="D44694" s="57"/>
      <c r="E44694" s="62"/>
    </row>
    <row r="44695">
      <c r="A44695" s="61"/>
      <c r="B44695" s="61"/>
      <c r="C44695" s="61"/>
      <c r="D44695" s="57"/>
      <c r="E44695" s="62"/>
    </row>
    <row r="44696">
      <c r="A44696" s="61"/>
      <c r="B44696" s="61"/>
      <c r="C44696" s="61"/>
      <c r="D44696" s="57"/>
      <c r="E44696" s="62"/>
    </row>
    <row r="44697">
      <c r="A44697" s="61"/>
      <c r="B44697" s="61"/>
      <c r="C44697" s="61"/>
      <c r="D44697" s="57"/>
      <c r="E44697" s="62"/>
    </row>
    <row r="44698">
      <c r="A44698" s="61"/>
      <c r="B44698" s="61"/>
      <c r="C44698" s="61"/>
      <c r="D44698" s="57"/>
      <c r="E44698" s="62"/>
    </row>
    <row r="44699">
      <c r="A44699" s="61"/>
      <c r="B44699" s="61"/>
      <c r="C44699" s="61"/>
      <c r="D44699" s="57"/>
      <c r="E44699" s="62"/>
    </row>
    <row r="44700">
      <c r="A44700" s="61"/>
      <c r="B44700" s="61"/>
      <c r="C44700" s="61"/>
      <c r="D44700" s="57"/>
      <c r="E44700" s="62"/>
    </row>
    <row r="44701">
      <c r="A44701" s="61"/>
      <c r="B44701" s="61"/>
      <c r="C44701" s="61"/>
      <c r="D44701" s="57"/>
      <c r="E44701" s="62"/>
    </row>
    <row r="44702">
      <c r="A44702" s="61"/>
      <c r="B44702" s="61"/>
      <c r="C44702" s="61"/>
      <c r="D44702" s="57"/>
      <c r="E44702" s="62"/>
    </row>
    <row r="44703">
      <c r="A44703" s="61"/>
      <c r="B44703" s="61"/>
      <c r="C44703" s="61"/>
      <c r="D44703" s="57"/>
      <c r="E44703" s="62"/>
    </row>
    <row r="44704">
      <c r="A44704" s="61"/>
      <c r="B44704" s="61"/>
      <c r="C44704" s="61"/>
      <c r="D44704" s="57"/>
      <c r="E44704" s="62"/>
    </row>
    <row r="44705">
      <c r="A44705" s="61"/>
      <c r="B44705" s="61"/>
      <c r="C44705" s="61"/>
      <c r="D44705" s="57"/>
      <c r="E44705" s="62"/>
    </row>
    <row r="44706">
      <c r="A44706" s="61"/>
      <c r="B44706" s="61"/>
      <c r="C44706" s="61"/>
      <c r="D44706" s="57"/>
      <c r="E44706" s="62"/>
    </row>
    <row r="44707">
      <c r="A44707" s="61"/>
      <c r="B44707" s="61"/>
      <c r="C44707" s="61"/>
      <c r="D44707" s="57"/>
      <c r="E44707" s="62"/>
    </row>
    <row r="44708">
      <c r="A44708" s="61"/>
      <c r="B44708" s="61"/>
      <c r="C44708" s="61"/>
      <c r="D44708" s="57"/>
      <c r="E44708" s="62"/>
    </row>
    <row r="44709">
      <c r="A44709" s="61"/>
      <c r="B44709" s="61"/>
      <c r="C44709" s="61"/>
      <c r="D44709" s="57"/>
      <c r="E44709" s="62"/>
    </row>
    <row r="44710">
      <c r="A44710" s="61"/>
      <c r="B44710" s="61"/>
      <c r="C44710" s="61"/>
      <c r="D44710" s="57"/>
      <c r="E44710" s="62"/>
    </row>
    <row r="44711">
      <c r="A44711" s="61"/>
      <c r="B44711" s="61"/>
      <c r="C44711" s="61"/>
      <c r="D44711" s="57"/>
      <c r="E44711" s="62"/>
    </row>
    <row r="44712">
      <c r="A44712" s="61"/>
      <c r="B44712" s="61"/>
      <c r="C44712" s="61"/>
      <c r="D44712" s="57"/>
      <c r="E44712" s="62"/>
    </row>
    <row r="44713">
      <c r="A44713" s="61"/>
      <c r="B44713" s="61"/>
      <c r="C44713" s="61"/>
      <c r="D44713" s="57"/>
      <c r="E44713" s="62"/>
    </row>
    <row r="44714">
      <c r="A44714" s="61"/>
      <c r="B44714" s="61"/>
      <c r="C44714" s="61"/>
      <c r="D44714" s="57"/>
      <c r="E44714" s="62"/>
    </row>
    <row r="44715">
      <c r="A44715" s="61"/>
      <c r="B44715" s="61"/>
      <c r="C44715" s="61"/>
      <c r="D44715" s="57"/>
      <c r="E44715" s="62"/>
    </row>
    <row r="44716">
      <c r="A44716" s="61"/>
      <c r="B44716" s="61"/>
      <c r="C44716" s="61"/>
      <c r="D44716" s="57"/>
      <c r="E44716" s="62"/>
    </row>
    <row r="44717">
      <c r="A44717" s="61"/>
      <c r="B44717" s="61"/>
      <c r="C44717" s="61"/>
      <c r="D44717" s="57"/>
      <c r="E44717" s="62"/>
    </row>
    <row r="44718">
      <c r="A44718" s="61"/>
      <c r="B44718" s="61"/>
      <c r="C44718" s="61"/>
      <c r="D44718" s="57"/>
      <c r="E44718" s="62"/>
    </row>
    <row r="44719">
      <c r="A44719" s="61"/>
      <c r="B44719" s="61"/>
      <c r="C44719" s="61"/>
      <c r="D44719" s="57"/>
      <c r="E44719" s="62"/>
    </row>
    <row r="44720">
      <c r="A44720" s="61"/>
      <c r="B44720" s="61"/>
      <c r="C44720" s="61"/>
      <c r="D44720" s="57"/>
      <c r="E44720" s="62"/>
    </row>
    <row r="44721">
      <c r="A44721" s="61"/>
      <c r="B44721" s="61"/>
      <c r="C44721" s="61"/>
      <c r="D44721" s="57"/>
      <c r="E44721" s="62"/>
    </row>
    <row r="44722">
      <c r="A44722" s="61"/>
      <c r="B44722" s="61"/>
      <c r="C44722" s="61"/>
      <c r="D44722" s="57"/>
      <c r="E44722" s="62"/>
    </row>
    <row r="44723">
      <c r="A44723" s="61"/>
      <c r="B44723" s="61"/>
      <c r="C44723" s="61"/>
      <c r="D44723" s="57"/>
      <c r="E44723" s="62"/>
    </row>
    <row r="44724">
      <c r="A44724" s="61"/>
      <c r="B44724" s="61"/>
      <c r="C44724" s="61"/>
      <c r="D44724" s="57"/>
      <c r="E44724" s="62"/>
    </row>
    <row r="44725">
      <c r="A44725" s="61"/>
      <c r="B44725" s="61"/>
      <c r="C44725" s="61"/>
      <c r="D44725" s="57"/>
      <c r="E44725" s="62"/>
    </row>
    <row r="44726">
      <c r="A44726" s="61"/>
      <c r="B44726" s="61"/>
      <c r="C44726" s="61"/>
      <c r="D44726" s="57"/>
      <c r="E44726" s="62"/>
    </row>
    <row r="44727">
      <c r="A44727" s="61"/>
      <c r="B44727" s="61"/>
      <c r="C44727" s="61"/>
      <c r="D44727" s="57"/>
      <c r="E44727" s="62"/>
    </row>
    <row r="44728">
      <c r="A44728" s="61"/>
      <c r="B44728" s="61"/>
      <c r="C44728" s="61"/>
      <c r="D44728" s="57"/>
      <c r="E44728" s="62"/>
    </row>
    <row r="44729">
      <c r="A44729" s="61"/>
      <c r="B44729" s="61"/>
      <c r="C44729" s="61"/>
      <c r="D44729" s="57"/>
      <c r="E44729" s="62"/>
    </row>
    <row r="44730">
      <c r="A44730" s="61"/>
      <c r="B44730" s="61"/>
      <c r="C44730" s="61"/>
      <c r="D44730" s="57"/>
      <c r="E44730" s="62"/>
    </row>
    <row r="44731">
      <c r="A44731" s="61"/>
      <c r="B44731" s="61"/>
      <c r="C44731" s="61"/>
      <c r="D44731" s="57"/>
      <c r="E44731" s="62"/>
    </row>
    <row r="44732">
      <c r="A44732" s="61"/>
      <c r="B44732" s="61"/>
      <c r="C44732" s="61"/>
      <c r="D44732" s="57"/>
      <c r="E44732" s="62"/>
    </row>
    <row r="44733">
      <c r="A44733" s="61"/>
      <c r="B44733" s="61"/>
      <c r="C44733" s="61"/>
      <c r="D44733" s="57"/>
      <c r="E44733" s="62"/>
    </row>
    <row r="44734">
      <c r="A44734" s="61"/>
      <c r="B44734" s="61"/>
      <c r="C44734" s="61"/>
      <c r="D44734" s="57"/>
      <c r="E44734" s="62"/>
    </row>
    <row r="44735">
      <c r="A44735" s="61"/>
      <c r="B44735" s="61"/>
      <c r="C44735" s="61"/>
      <c r="D44735" s="57"/>
      <c r="E44735" s="62"/>
    </row>
    <row r="44736">
      <c r="A44736" s="61"/>
      <c r="B44736" s="61"/>
      <c r="C44736" s="61"/>
      <c r="D44736" s="57"/>
      <c r="E44736" s="62"/>
    </row>
    <row r="44737">
      <c r="A44737" s="61"/>
      <c r="B44737" s="61"/>
      <c r="C44737" s="61"/>
      <c r="D44737" s="57"/>
      <c r="E44737" s="62"/>
    </row>
    <row r="44738">
      <c r="A44738" s="61"/>
      <c r="B44738" s="61"/>
      <c r="C44738" s="61"/>
      <c r="D44738" s="57"/>
      <c r="E44738" s="62"/>
    </row>
    <row r="44739">
      <c r="A44739" s="61"/>
      <c r="B44739" s="61"/>
      <c r="C44739" s="61"/>
      <c r="D44739" s="57"/>
      <c r="E44739" s="62"/>
    </row>
    <row r="44740">
      <c r="A44740" s="61"/>
      <c r="B44740" s="61"/>
      <c r="C44740" s="61"/>
      <c r="D44740" s="57"/>
      <c r="E44740" s="62"/>
    </row>
    <row r="44741">
      <c r="A44741" s="61"/>
      <c r="B44741" s="61"/>
      <c r="C44741" s="61"/>
      <c r="D44741" s="57"/>
      <c r="E44741" s="62"/>
    </row>
    <row r="44742">
      <c r="A44742" s="61"/>
      <c r="B44742" s="61"/>
      <c r="C44742" s="61"/>
      <c r="D44742" s="57"/>
      <c r="E44742" s="62"/>
    </row>
    <row r="44743">
      <c r="A44743" s="61"/>
      <c r="B44743" s="61"/>
      <c r="C44743" s="61"/>
      <c r="D44743" s="57"/>
      <c r="E44743" s="62"/>
    </row>
    <row r="44744">
      <c r="A44744" s="61"/>
      <c r="B44744" s="61"/>
      <c r="C44744" s="61"/>
      <c r="D44744" s="57"/>
      <c r="E44744" s="62"/>
    </row>
    <row r="44745">
      <c r="A44745" s="61"/>
      <c r="B44745" s="61"/>
      <c r="C44745" s="61"/>
      <c r="D44745" s="57"/>
      <c r="E44745" s="62"/>
    </row>
    <row r="44746">
      <c r="A44746" s="61"/>
      <c r="B44746" s="61"/>
      <c r="C44746" s="61"/>
      <c r="D44746" s="57"/>
      <c r="E44746" s="62"/>
    </row>
    <row r="44747">
      <c r="A44747" s="61"/>
      <c r="B44747" s="61"/>
      <c r="C44747" s="61"/>
      <c r="D44747" s="57"/>
      <c r="E44747" s="62"/>
    </row>
    <row r="44748">
      <c r="A44748" s="61"/>
      <c r="B44748" s="61"/>
      <c r="C44748" s="61"/>
      <c r="D44748" s="57"/>
      <c r="E44748" s="62"/>
    </row>
    <row r="44749">
      <c r="A44749" s="61"/>
      <c r="B44749" s="61"/>
      <c r="C44749" s="61"/>
      <c r="D44749" s="57"/>
      <c r="E44749" s="62"/>
    </row>
    <row r="44750">
      <c r="A44750" s="61"/>
      <c r="B44750" s="61"/>
      <c r="C44750" s="61"/>
      <c r="D44750" s="57"/>
      <c r="E44750" s="62"/>
    </row>
    <row r="44751">
      <c r="A44751" s="61"/>
      <c r="B44751" s="61"/>
      <c r="C44751" s="61"/>
      <c r="D44751" s="57"/>
      <c r="E44751" s="62"/>
    </row>
    <row r="44752">
      <c r="A44752" s="61"/>
      <c r="B44752" s="61"/>
      <c r="C44752" s="61"/>
      <c r="D44752" s="57"/>
      <c r="E44752" s="62"/>
    </row>
    <row r="44753">
      <c r="A44753" s="61"/>
      <c r="B44753" s="61"/>
      <c r="C44753" s="61"/>
      <c r="D44753" s="57"/>
      <c r="E44753" s="62"/>
    </row>
    <row r="44754">
      <c r="A44754" s="61"/>
      <c r="B44754" s="61"/>
      <c r="C44754" s="61"/>
      <c r="D44754" s="57"/>
      <c r="E44754" s="62"/>
    </row>
    <row r="44755">
      <c r="A44755" s="61"/>
      <c r="B44755" s="61"/>
      <c r="C44755" s="61"/>
      <c r="D44755" s="57"/>
      <c r="E44755" s="62"/>
    </row>
    <row r="44756">
      <c r="A44756" s="61"/>
      <c r="B44756" s="61"/>
      <c r="C44756" s="61"/>
      <c r="D44756" s="57"/>
      <c r="E44756" s="62"/>
    </row>
    <row r="44757">
      <c r="A44757" s="61"/>
      <c r="B44757" s="61"/>
      <c r="C44757" s="61"/>
      <c r="D44757" s="57"/>
      <c r="E44757" s="62"/>
    </row>
    <row r="44758">
      <c r="A44758" s="61"/>
      <c r="B44758" s="61"/>
      <c r="C44758" s="61"/>
      <c r="D44758" s="57"/>
      <c r="E44758" s="62"/>
    </row>
    <row r="44759">
      <c r="A44759" s="61"/>
      <c r="B44759" s="61"/>
      <c r="C44759" s="61"/>
      <c r="D44759" s="57"/>
      <c r="E44759" s="62"/>
    </row>
    <row r="44760">
      <c r="A44760" s="61"/>
      <c r="B44760" s="61"/>
      <c r="C44760" s="61"/>
      <c r="D44760" s="57"/>
      <c r="E44760" s="62"/>
    </row>
    <row r="44761">
      <c r="A44761" s="61"/>
      <c r="B44761" s="61"/>
      <c r="C44761" s="61"/>
      <c r="D44761" s="57"/>
      <c r="E44761" s="62"/>
    </row>
    <row r="44762">
      <c r="A44762" s="61"/>
      <c r="B44762" s="61"/>
      <c r="C44762" s="61"/>
      <c r="D44762" s="57"/>
      <c r="E44762" s="62"/>
    </row>
    <row r="44763">
      <c r="A44763" s="61"/>
      <c r="B44763" s="61"/>
      <c r="C44763" s="61"/>
      <c r="D44763" s="57"/>
      <c r="E44763" s="62"/>
    </row>
    <row r="44764">
      <c r="A44764" s="61"/>
      <c r="B44764" s="61"/>
      <c r="C44764" s="61"/>
      <c r="D44764" s="57"/>
      <c r="E44764" s="62"/>
    </row>
    <row r="44765">
      <c r="A44765" s="61"/>
      <c r="B44765" s="61"/>
      <c r="C44765" s="61"/>
      <c r="D44765" s="57"/>
      <c r="E44765" s="62"/>
    </row>
    <row r="44766">
      <c r="A44766" s="61"/>
      <c r="B44766" s="61"/>
      <c r="C44766" s="61"/>
      <c r="D44766" s="57"/>
      <c r="E44766" s="62"/>
    </row>
    <row r="44767">
      <c r="A44767" s="61"/>
      <c r="B44767" s="61"/>
      <c r="C44767" s="61"/>
      <c r="D44767" s="57"/>
      <c r="E44767" s="62"/>
    </row>
    <row r="44768">
      <c r="A44768" s="61"/>
      <c r="B44768" s="61"/>
      <c r="C44768" s="61"/>
      <c r="D44768" s="57"/>
      <c r="E44768" s="62"/>
    </row>
    <row r="44769">
      <c r="A44769" s="61"/>
      <c r="B44769" s="61"/>
      <c r="C44769" s="61"/>
      <c r="D44769" s="57"/>
      <c r="E44769" s="62"/>
    </row>
    <row r="44770">
      <c r="A44770" s="61"/>
      <c r="B44770" s="61"/>
      <c r="C44770" s="61"/>
      <c r="D44770" s="57"/>
      <c r="E44770" s="62"/>
    </row>
    <row r="44771">
      <c r="A44771" s="61"/>
      <c r="B44771" s="61"/>
      <c r="C44771" s="61"/>
      <c r="D44771" s="57"/>
      <c r="E44771" s="62"/>
    </row>
    <row r="44772">
      <c r="A44772" s="61"/>
      <c r="B44772" s="61"/>
      <c r="C44772" s="61"/>
      <c r="D44772" s="57"/>
      <c r="E44772" s="62"/>
    </row>
    <row r="44773">
      <c r="A44773" s="61"/>
      <c r="B44773" s="61"/>
      <c r="C44773" s="61"/>
      <c r="D44773" s="57"/>
      <c r="E44773" s="62"/>
    </row>
    <row r="44774">
      <c r="A44774" s="61"/>
      <c r="B44774" s="61"/>
      <c r="C44774" s="61"/>
      <c r="D44774" s="57"/>
      <c r="E44774" s="62"/>
    </row>
    <row r="44775">
      <c r="A44775" s="61"/>
      <c r="B44775" s="61"/>
      <c r="C44775" s="61"/>
      <c r="D44775" s="57"/>
      <c r="E44775" s="62"/>
    </row>
    <row r="44776">
      <c r="A44776" s="61"/>
      <c r="B44776" s="61"/>
      <c r="C44776" s="61"/>
      <c r="D44776" s="57"/>
      <c r="E44776" s="62"/>
    </row>
    <row r="44777">
      <c r="A44777" s="61"/>
      <c r="B44777" s="61"/>
      <c r="C44777" s="61"/>
      <c r="D44777" s="57"/>
      <c r="E44777" s="62"/>
    </row>
    <row r="44778">
      <c r="A44778" s="61"/>
      <c r="B44778" s="61"/>
      <c r="C44778" s="61"/>
      <c r="D44778" s="57"/>
      <c r="E44778" s="62"/>
    </row>
    <row r="44779">
      <c r="A44779" s="61"/>
      <c r="B44779" s="61"/>
      <c r="C44779" s="61"/>
      <c r="D44779" s="57"/>
      <c r="E44779" s="62"/>
    </row>
    <row r="44780">
      <c r="A44780" s="61"/>
      <c r="B44780" s="61"/>
      <c r="C44780" s="61"/>
      <c r="D44780" s="57"/>
      <c r="E44780" s="62"/>
    </row>
    <row r="44781">
      <c r="A44781" s="61"/>
      <c r="B44781" s="61"/>
      <c r="C44781" s="61"/>
      <c r="D44781" s="57"/>
      <c r="E44781" s="62"/>
    </row>
    <row r="44782">
      <c r="A44782" s="61"/>
      <c r="B44782" s="61"/>
      <c r="C44782" s="61"/>
      <c r="D44782" s="57"/>
      <c r="E44782" s="62"/>
    </row>
    <row r="44783">
      <c r="A44783" s="61"/>
      <c r="B44783" s="61"/>
      <c r="C44783" s="61"/>
      <c r="D44783" s="57"/>
      <c r="E44783" s="62"/>
    </row>
    <row r="44784">
      <c r="A44784" s="61"/>
      <c r="B44784" s="61"/>
      <c r="C44784" s="61"/>
      <c r="D44784" s="57"/>
      <c r="E44784" s="62"/>
    </row>
    <row r="44785">
      <c r="A44785" s="61"/>
      <c r="B44785" s="61"/>
      <c r="C44785" s="61"/>
      <c r="D44785" s="57"/>
      <c r="E44785" s="62"/>
    </row>
    <row r="44786">
      <c r="A44786" s="61"/>
      <c r="B44786" s="61"/>
      <c r="C44786" s="61"/>
      <c r="D44786" s="57"/>
      <c r="E44786" s="62"/>
    </row>
    <row r="44787">
      <c r="A44787" s="61"/>
      <c r="B44787" s="61"/>
      <c r="C44787" s="61"/>
      <c r="D44787" s="57"/>
      <c r="E44787" s="62"/>
    </row>
    <row r="44788">
      <c r="A44788" s="61"/>
      <c r="B44788" s="61"/>
      <c r="C44788" s="61"/>
      <c r="D44788" s="57"/>
      <c r="E44788" s="62"/>
    </row>
    <row r="44789">
      <c r="A44789" s="61"/>
      <c r="B44789" s="61"/>
      <c r="C44789" s="61"/>
      <c r="D44789" s="57"/>
      <c r="E44789" s="62"/>
    </row>
    <row r="44790">
      <c r="A44790" s="61"/>
      <c r="B44790" s="61"/>
      <c r="C44790" s="61"/>
      <c r="D44790" s="57"/>
      <c r="E44790" s="62"/>
    </row>
    <row r="44791">
      <c r="A44791" s="61"/>
      <c r="B44791" s="61"/>
      <c r="C44791" s="61"/>
      <c r="D44791" s="57"/>
      <c r="E44791" s="62"/>
    </row>
    <row r="44792">
      <c r="A44792" s="61"/>
      <c r="B44792" s="61"/>
      <c r="C44792" s="61"/>
      <c r="D44792" s="57"/>
      <c r="E44792" s="62"/>
    </row>
    <row r="44793">
      <c r="A44793" s="61"/>
      <c r="B44793" s="61"/>
      <c r="C44793" s="61"/>
      <c r="D44793" s="57"/>
      <c r="E44793" s="62"/>
    </row>
    <row r="44794">
      <c r="A44794" s="61"/>
      <c r="B44794" s="61"/>
      <c r="C44794" s="61"/>
      <c r="D44794" s="57"/>
      <c r="E44794" s="62"/>
    </row>
    <row r="44795">
      <c r="A44795" s="61"/>
      <c r="B44795" s="61"/>
      <c r="C44795" s="61"/>
      <c r="D44795" s="57"/>
      <c r="E44795" s="62"/>
    </row>
    <row r="44796">
      <c r="A44796" s="61"/>
      <c r="B44796" s="61"/>
      <c r="C44796" s="61"/>
      <c r="D44796" s="57"/>
      <c r="E44796" s="62"/>
    </row>
    <row r="44797">
      <c r="A44797" s="61"/>
      <c r="B44797" s="61"/>
      <c r="C44797" s="61"/>
      <c r="D44797" s="57"/>
      <c r="E44797" s="62"/>
    </row>
    <row r="44798">
      <c r="A44798" s="61"/>
      <c r="B44798" s="61"/>
      <c r="C44798" s="61"/>
      <c r="D44798" s="57"/>
      <c r="E44798" s="62"/>
    </row>
    <row r="44799">
      <c r="A44799" s="61"/>
      <c r="B44799" s="61"/>
      <c r="C44799" s="61"/>
      <c r="D44799" s="57"/>
      <c r="E44799" s="62"/>
    </row>
    <row r="44800">
      <c r="A44800" s="61"/>
      <c r="B44800" s="61"/>
      <c r="C44800" s="61"/>
      <c r="D44800" s="57"/>
      <c r="E44800" s="62"/>
    </row>
    <row r="44801">
      <c r="A44801" s="61"/>
      <c r="B44801" s="61"/>
      <c r="C44801" s="61"/>
      <c r="D44801" s="57"/>
      <c r="E44801" s="62"/>
    </row>
    <row r="44802">
      <c r="A44802" s="61"/>
      <c r="B44802" s="61"/>
      <c r="C44802" s="61"/>
      <c r="D44802" s="57"/>
      <c r="E44802" s="62"/>
    </row>
    <row r="44803">
      <c r="A44803" s="61"/>
      <c r="B44803" s="61"/>
      <c r="C44803" s="61"/>
      <c r="D44803" s="57"/>
      <c r="E44803" s="62"/>
    </row>
    <row r="44804">
      <c r="A44804" s="61"/>
      <c r="B44804" s="61"/>
      <c r="C44804" s="61"/>
      <c r="D44804" s="57"/>
      <c r="E44804" s="62"/>
    </row>
    <row r="44805">
      <c r="A44805" s="61"/>
      <c r="B44805" s="61"/>
      <c r="C44805" s="61"/>
      <c r="D44805" s="57"/>
      <c r="E44805" s="62"/>
    </row>
    <row r="44806">
      <c r="A44806" s="61"/>
      <c r="B44806" s="61"/>
      <c r="C44806" s="61"/>
      <c r="D44806" s="57"/>
      <c r="E44806" s="62"/>
    </row>
    <row r="44807">
      <c r="A44807" s="61"/>
      <c r="B44807" s="61"/>
      <c r="C44807" s="61"/>
      <c r="D44807" s="57"/>
      <c r="E44807" s="62"/>
    </row>
    <row r="44808">
      <c r="A44808" s="61"/>
      <c r="B44808" s="61"/>
      <c r="C44808" s="61"/>
      <c r="D44808" s="57"/>
      <c r="E44808" s="62"/>
    </row>
    <row r="44809">
      <c r="A44809" s="61"/>
      <c r="B44809" s="61"/>
      <c r="C44809" s="61"/>
      <c r="D44809" s="57"/>
      <c r="E44809" s="62"/>
    </row>
    <row r="44810">
      <c r="A44810" s="61"/>
      <c r="B44810" s="61"/>
      <c r="C44810" s="61"/>
      <c r="D44810" s="57"/>
      <c r="E44810" s="62"/>
    </row>
    <row r="44811">
      <c r="A44811" s="61"/>
      <c r="B44811" s="61"/>
      <c r="C44811" s="61"/>
      <c r="D44811" s="57"/>
      <c r="E44811" s="62"/>
    </row>
    <row r="44812">
      <c r="A44812" s="61"/>
      <c r="B44812" s="61"/>
      <c r="C44812" s="61"/>
      <c r="D44812" s="57"/>
      <c r="E44812" s="62"/>
    </row>
    <row r="44813">
      <c r="A44813" s="61"/>
      <c r="B44813" s="61"/>
      <c r="C44813" s="61"/>
      <c r="D44813" s="57"/>
      <c r="E44813" s="62"/>
    </row>
    <row r="44814">
      <c r="A44814" s="61"/>
      <c r="B44814" s="61"/>
      <c r="C44814" s="61"/>
      <c r="D44814" s="57"/>
      <c r="E44814" s="62"/>
    </row>
    <row r="44815">
      <c r="A44815" s="61"/>
      <c r="B44815" s="61"/>
      <c r="C44815" s="61"/>
      <c r="D44815" s="57"/>
      <c r="E44815" s="62"/>
    </row>
    <row r="44816">
      <c r="A44816" s="61"/>
      <c r="B44816" s="61"/>
      <c r="C44816" s="61"/>
      <c r="D44816" s="57"/>
      <c r="E44816" s="62"/>
    </row>
    <row r="44817">
      <c r="A44817" s="61"/>
      <c r="B44817" s="61"/>
      <c r="C44817" s="61"/>
      <c r="D44817" s="57"/>
      <c r="E44817" s="62"/>
    </row>
    <row r="44818">
      <c r="A44818" s="61"/>
      <c r="B44818" s="61"/>
      <c r="C44818" s="61"/>
      <c r="D44818" s="57"/>
      <c r="E44818" s="62"/>
    </row>
    <row r="44819">
      <c r="A44819" s="61"/>
      <c r="B44819" s="61"/>
      <c r="C44819" s="61"/>
      <c r="D44819" s="57"/>
      <c r="E44819" s="62"/>
    </row>
    <row r="44820">
      <c r="A44820" s="61"/>
      <c r="B44820" s="61"/>
      <c r="C44820" s="61"/>
      <c r="D44820" s="57"/>
      <c r="E44820" s="62"/>
    </row>
    <row r="44821">
      <c r="A44821" s="61"/>
      <c r="B44821" s="61"/>
      <c r="C44821" s="61"/>
      <c r="D44821" s="57"/>
      <c r="E44821" s="62"/>
    </row>
    <row r="44822">
      <c r="A44822" s="61"/>
      <c r="B44822" s="61"/>
      <c r="C44822" s="61"/>
      <c r="D44822" s="57"/>
      <c r="E44822" s="62"/>
    </row>
    <row r="44823">
      <c r="A44823" s="61"/>
      <c r="B44823" s="61"/>
      <c r="C44823" s="61"/>
      <c r="D44823" s="57"/>
      <c r="E44823" s="62"/>
    </row>
    <row r="44824">
      <c r="A44824" s="61"/>
      <c r="B44824" s="61"/>
      <c r="C44824" s="61"/>
      <c r="D44824" s="57"/>
      <c r="E44824" s="62"/>
    </row>
    <row r="44825">
      <c r="A44825" s="61"/>
      <c r="B44825" s="61"/>
      <c r="C44825" s="61"/>
      <c r="D44825" s="57"/>
      <c r="E44825" s="62"/>
    </row>
    <row r="44826">
      <c r="A44826" s="61"/>
      <c r="B44826" s="61"/>
      <c r="C44826" s="61"/>
      <c r="D44826" s="57"/>
      <c r="E44826" s="62"/>
    </row>
    <row r="44827">
      <c r="A44827" s="61"/>
      <c r="B44827" s="61"/>
      <c r="C44827" s="61"/>
      <c r="D44827" s="57"/>
      <c r="E44827" s="62"/>
    </row>
    <row r="44828">
      <c r="A44828" s="61"/>
      <c r="B44828" s="61"/>
      <c r="C44828" s="61"/>
      <c r="D44828" s="57"/>
      <c r="E44828" s="62"/>
    </row>
    <row r="44829">
      <c r="A44829" s="61"/>
      <c r="B44829" s="61"/>
      <c r="C44829" s="61"/>
      <c r="D44829" s="57"/>
      <c r="E44829" s="62"/>
    </row>
    <row r="44830">
      <c r="A44830" s="61"/>
      <c r="B44830" s="61"/>
      <c r="C44830" s="61"/>
      <c r="D44830" s="57"/>
      <c r="E44830" s="62"/>
    </row>
    <row r="44831">
      <c r="A44831" s="61"/>
      <c r="B44831" s="61"/>
      <c r="C44831" s="61"/>
      <c r="D44831" s="57"/>
      <c r="E44831" s="62"/>
    </row>
    <row r="44832">
      <c r="A44832" s="61"/>
      <c r="B44832" s="61"/>
      <c r="C44832" s="61"/>
      <c r="D44832" s="57"/>
      <c r="E44832" s="62"/>
    </row>
    <row r="44833">
      <c r="A44833" s="61"/>
      <c r="B44833" s="61"/>
      <c r="C44833" s="61"/>
      <c r="D44833" s="57"/>
      <c r="E44833" s="62"/>
    </row>
    <row r="44834">
      <c r="A44834" s="61"/>
      <c r="B44834" s="61"/>
      <c r="C44834" s="61"/>
      <c r="D44834" s="57"/>
      <c r="E44834" s="62"/>
    </row>
    <row r="44835">
      <c r="A44835" s="61"/>
      <c r="B44835" s="61"/>
      <c r="C44835" s="61"/>
      <c r="D44835" s="57"/>
      <c r="E44835" s="62"/>
    </row>
    <row r="44836">
      <c r="A44836" s="61"/>
      <c r="B44836" s="61"/>
      <c r="C44836" s="61"/>
      <c r="D44836" s="57"/>
      <c r="E44836" s="62"/>
    </row>
    <row r="44837">
      <c r="A44837" s="61"/>
      <c r="B44837" s="61"/>
      <c r="C44837" s="61"/>
      <c r="D44837" s="57"/>
      <c r="E44837" s="62"/>
    </row>
    <row r="44838">
      <c r="A44838" s="61"/>
      <c r="B44838" s="61"/>
      <c r="C44838" s="61"/>
      <c r="D44838" s="57"/>
      <c r="E44838" s="62"/>
    </row>
    <row r="44839">
      <c r="A44839" s="61"/>
      <c r="B44839" s="61"/>
      <c r="C44839" s="61"/>
      <c r="D44839" s="57"/>
      <c r="E44839" s="62"/>
    </row>
    <row r="44840">
      <c r="A44840" s="61"/>
      <c r="B44840" s="61"/>
      <c r="C44840" s="61"/>
      <c r="D44840" s="57"/>
      <c r="E44840" s="62"/>
    </row>
    <row r="44841">
      <c r="A44841" s="61"/>
      <c r="B44841" s="61"/>
      <c r="C44841" s="61"/>
      <c r="D44841" s="57"/>
      <c r="E44841" s="62"/>
    </row>
    <row r="44842">
      <c r="A44842" s="61"/>
      <c r="B44842" s="61"/>
      <c r="C44842" s="61"/>
      <c r="D44842" s="57"/>
      <c r="E44842" s="62"/>
    </row>
    <row r="44843">
      <c r="A44843" s="61"/>
      <c r="B44843" s="61"/>
      <c r="C44843" s="61"/>
      <c r="D44843" s="57"/>
      <c r="E44843" s="62"/>
    </row>
    <row r="44844">
      <c r="A44844" s="61"/>
      <c r="B44844" s="61"/>
      <c r="C44844" s="61"/>
      <c r="D44844" s="57"/>
      <c r="E44844" s="62"/>
    </row>
    <row r="44845">
      <c r="A44845" s="61"/>
      <c r="B44845" s="61"/>
      <c r="C44845" s="61"/>
      <c r="D44845" s="57"/>
      <c r="E44845" s="62"/>
    </row>
    <row r="44846">
      <c r="A44846" s="61"/>
      <c r="B44846" s="61"/>
      <c r="C44846" s="61"/>
      <c r="D44846" s="57"/>
      <c r="E44846" s="62"/>
    </row>
    <row r="44847">
      <c r="A44847" s="61"/>
      <c r="B44847" s="61"/>
      <c r="C44847" s="61"/>
      <c r="D44847" s="57"/>
      <c r="E44847" s="62"/>
    </row>
    <row r="44848">
      <c r="A44848" s="61"/>
      <c r="B44848" s="61"/>
      <c r="C44848" s="61"/>
      <c r="D44848" s="57"/>
      <c r="E44848" s="62"/>
    </row>
    <row r="44849">
      <c r="A44849" s="61"/>
      <c r="B44849" s="61"/>
      <c r="C44849" s="61"/>
      <c r="D44849" s="57"/>
      <c r="E44849" s="62"/>
    </row>
    <row r="44850">
      <c r="A44850" s="61"/>
      <c r="B44850" s="61"/>
      <c r="C44850" s="61"/>
      <c r="D44850" s="57"/>
      <c r="E44850" s="62"/>
    </row>
    <row r="44851">
      <c r="A44851" s="61"/>
      <c r="B44851" s="61"/>
      <c r="C44851" s="61"/>
      <c r="D44851" s="57"/>
      <c r="E44851" s="62"/>
    </row>
    <row r="44852">
      <c r="A44852" s="61"/>
      <c r="B44852" s="61"/>
      <c r="C44852" s="61"/>
      <c r="D44852" s="57"/>
      <c r="E44852" s="62"/>
    </row>
    <row r="44853">
      <c r="A44853" s="61"/>
      <c r="B44853" s="61"/>
      <c r="C44853" s="61"/>
      <c r="D44853" s="57"/>
      <c r="E44853" s="62"/>
    </row>
    <row r="44854">
      <c r="A44854" s="61"/>
      <c r="B44854" s="61"/>
      <c r="C44854" s="61"/>
      <c r="D44854" s="57"/>
      <c r="E44854" s="62"/>
    </row>
    <row r="44855">
      <c r="A44855" s="61"/>
      <c r="B44855" s="61"/>
      <c r="C44855" s="61"/>
      <c r="D44855" s="57"/>
      <c r="E44855" s="62"/>
    </row>
    <row r="44856">
      <c r="A44856" s="61"/>
      <c r="B44856" s="61"/>
      <c r="C44856" s="61"/>
      <c r="D44856" s="57"/>
      <c r="E44856" s="62"/>
    </row>
    <row r="44857">
      <c r="A44857" s="61"/>
      <c r="B44857" s="61"/>
      <c r="C44857" s="61"/>
      <c r="D44857" s="57"/>
      <c r="E44857" s="62"/>
    </row>
    <row r="44858">
      <c r="A44858" s="61"/>
      <c r="B44858" s="61"/>
      <c r="C44858" s="61"/>
      <c r="D44858" s="57"/>
      <c r="E44858" s="62"/>
    </row>
    <row r="44859">
      <c r="A44859" s="61"/>
      <c r="B44859" s="61"/>
      <c r="C44859" s="61"/>
      <c r="D44859" s="57"/>
      <c r="E44859" s="62"/>
    </row>
    <row r="44860">
      <c r="A44860" s="61"/>
      <c r="B44860" s="61"/>
      <c r="C44860" s="61"/>
      <c r="D44860" s="57"/>
      <c r="E44860" s="62"/>
    </row>
    <row r="44861">
      <c r="A44861" s="61"/>
      <c r="B44861" s="61"/>
      <c r="C44861" s="61"/>
      <c r="D44861" s="57"/>
      <c r="E44861" s="62"/>
    </row>
    <row r="44862">
      <c r="A44862" s="61"/>
      <c r="B44862" s="61"/>
      <c r="C44862" s="61"/>
      <c r="D44862" s="57"/>
      <c r="E44862" s="62"/>
    </row>
    <row r="44863">
      <c r="A44863" s="61"/>
      <c r="B44863" s="61"/>
      <c r="C44863" s="61"/>
      <c r="D44863" s="57"/>
      <c r="E44863" s="62"/>
    </row>
    <row r="44864">
      <c r="A44864" s="61"/>
      <c r="B44864" s="61"/>
      <c r="C44864" s="61"/>
      <c r="D44864" s="57"/>
      <c r="E44864" s="62"/>
    </row>
    <row r="44865">
      <c r="A44865" s="61"/>
      <c r="B44865" s="61"/>
      <c r="C44865" s="61"/>
      <c r="D44865" s="57"/>
      <c r="E44865" s="62"/>
    </row>
    <row r="44866">
      <c r="A44866" s="61"/>
      <c r="B44866" s="61"/>
      <c r="C44866" s="61"/>
      <c r="D44866" s="57"/>
      <c r="E44866" s="62"/>
    </row>
    <row r="44867">
      <c r="A44867" s="61"/>
      <c r="B44867" s="61"/>
      <c r="C44867" s="61"/>
      <c r="D44867" s="57"/>
      <c r="E44867" s="62"/>
    </row>
    <row r="44868">
      <c r="A44868" s="61"/>
      <c r="B44868" s="61"/>
      <c r="C44868" s="61"/>
      <c r="D44868" s="57"/>
      <c r="E44868" s="62"/>
    </row>
    <row r="44869">
      <c r="A44869" s="61"/>
      <c r="B44869" s="61"/>
      <c r="C44869" s="61"/>
      <c r="D44869" s="57"/>
      <c r="E44869" s="62"/>
    </row>
    <row r="44870">
      <c r="A44870" s="61"/>
      <c r="B44870" s="61"/>
      <c r="C44870" s="61"/>
      <c r="D44870" s="57"/>
      <c r="E44870" s="62"/>
    </row>
    <row r="44871">
      <c r="A44871" s="61"/>
      <c r="B44871" s="61"/>
      <c r="C44871" s="61"/>
      <c r="D44871" s="57"/>
      <c r="E44871" s="62"/>
    </row>
    <row r="44872">
      <c r="A44872" s="61"/>
      <c r="B44872" s="61"/>
      <c r="C44872" s="61"/>
      <c r="D44872" s="57"/>
      <c r="E44872" s="62"/>
    </row>
    <row r="44873">
      <c r="A44873" s="61"/>
      <c r="B44873" s="61"/>
      <c r="C44873" s="61"/>
      <c r="D44873" s="57"/>
      <c r="E44873" s="62"/>
    </row>
    <row r="44874">
      <c r="A44874" s="61"/>
      <c r="B44874" s="61"/>
      <c r="C44874" s="61"/>
      <c r="D44874" s="57"/>
      <c r="E44874" s="62"/>
    </row>
    <row r="44875">
      <c r="A44875" s="61"/>
      <c r="B44875" s="61"/>
      <c r="C44875" s="61"/>
      <c r="D44875" s="57"/>
      <c r="E44875" s="62"/>
    </row>
    <row r="44876">
      <c r="A44876" s="61"/>
      <c r="B44876" s="61"/>
      <c r="C44876" s="61"/>
      <c r="D44876" s="57"/>
      <c r="E44876" s="62"/>
    </row>
    <row r="44877">
      <c r="A44877" s="61"/>
      <c r="B44877" s="61"/>
      <c r="C44877" s="61"/>
      <c r="D44877" s="57"/>
      <c r="E44877" s="62"/>
    </row>
    <row r="44878">
      <c r="A44878" s="61"/>
      <c r="B44878" s="61"/>
      <c r="C44878" s="61"/>
      <c r="D44878" s="57"/>
      <c r="E44878" s="62"/>
    </row>
    <row r="44879">
      <c r="A44879" s="61"/>
      <c r="B44879" s="61"/>
      <c r="C44879" s="61"/>
      <c r="D44879" s="57"/>
      <c r="E44879" s="62"/>
    </row>
    <row r="44880">
      <c r="A44880" s="61"/>
      <c r="B44880" s="61"/>
      <c r="C44880" s="61"/>
      <c r="D44880" s="57"/>
      <c r="E44880" s="62"/>
    </row>
    <row r="44881">
      <c r="A44881" s="61"/>
      <c r="B44881" s="61"/>
      <c r="C44881" s="61"/>
      <c r="D44881" s="57"/>
      <c r="E44881" s="62"/>
    </row>
    <row r="44882">
      <c r="A44882" s="61"/>
      <c r="B44882" s="61"/>
      <c r="C44882" s="61"/>
      <c r="D44882" s="57"/>
      <c r="E44882" s="62"/>
    </row>
    <row r="44883">
      <c r="A44883" s="61"/>
      <c r="B44883" s="61"/>
      <c r="C44883" s="61"/>
      <c r="D44883" s="57"/>
      <c r="E44883" s="62"/>
    </row>
    <row r="44884">
      <c r="A44884" s="61"/>
      <c r="B44884" s="61"/>
      <c r="C44884" s="61"/>
      <c r="D44884" s="57"/>
      <c r="E44884" s="62"/>
    </row>
    <row r="44885">
      <c r="A44885" s="61"/>
      <c r="B44885" s="61"/>
      <c r="C44885" s="61"/>
      <c r="D44885" s="57"/>
      <c r="E44885" s="62"/>
    </row>
    <row r="44886">
      <c r="A44886" s="61"/>
      <c r="B44886" s="61"/>
      <c r="C44886" s="61"/>
      <c r="D44886" s="57"/>
      <c r="E44886" s="62"/>
    </row>
    <row r="44887">
      <c r="A44887" s="61"/>
      <c r="B44887" s="61"/>
      <c r="C44887" s="61"/>
      <c r="D44887" s="57"/>
      <c r="E44887" s="62"/>
    </row>
    <row r="44888">
      <c r="A44888" s="61"/>
      <c r="B44888" s="61"/>
      <c r="C44888" s="61"/>
      <c r="D44888" s="57"/>
      <c r="E44888" s="62"/>
    </row>
    <row r="44889">
      <c r="A44889" s="61"/>
      <c r="B44889" s="61"/>
      <c r="C44889" s="61"/>
      <c r="D44889" s="57"/>
      <c r="E44889" s="62"/>
    </row>
    <row r="44890">
      <c r="A44890" s="61"/>
      <c r="B44890" s="61"/>
      <c r="C44890" s="61"/>
      <c r="D44890" s="57"/>
      <c r="E44890" s="62"/>
    </row>
    <row r="44891">
      <c r="A44891" s="61"/>
      <c r="B44891" s="61"/>
      <c r="C44891" s="61"/>
      <c r="D44891" s="57"/>
      <c r="E44891" s="62"/>
    </row>
    <row r="44892">
      <c r="A44892" s="61"/>
      <c r="B44892" s="61"/>
      <c r="C44892" s="61"/>
      <c r="D44892" s="57"/>
      <c r="E44892" s="62"/>
    </row>
    <row r="44893">
      <c r="A44893" s="61"/>
      <c r="B44893" s="61"/>
      <c r="C44893" s="61"/>
      <c r="D44893" s="57"/>
      <c r="E44893" s="62"/>
    </row>
    <row r="44894">
      <c r="A44894" s="61"/>
      <c r="B44894" s="61"/>
      <c r="C44894" s="61"/>
      <c r="D44894" s="57"/>
      <c r="E44894" s="62"/>
    </row>
    <row r="44895">
      <c r="A44895" s="61"/>
      <c r="B44895" s="61"/>
      <c r="C44895" s="61"/>
      <c r="D44895" s="57"/>
      <c r="E44895" s="62"/>
    </row>
    <row r="44896">
      <c r="A44896" s="61"/>
      <c r="B44896" s="61"/>
      <c r="C44896" s="61"/>
      <c r="D44896" s="57"/>
      <c r="E44896" s="62"/>
    </row>
    <row r="44897">
      <c r="A44897" s="61"/>
      <c r="B44897" s="61"/>
      <c r="C44897" s="61"/>
      <c r="D44897" s="57"/>
      <c r="E44897" s="62"/>
    </row>
    <row r="44898">
      <c r="A44898" s="61"/>
      <c r="B44898" s="61"/>
      <c r="C44898" s="61"/>
      <c r="D44898" s="57"/>
      <c r="E44898" s="62"/>
    </row>
    <row r="44899">
      <c r="A44899" s="61"/>
      <c r="B44899" s="61"/>
      <c r="C44899" s="61"/>
      <c r="D44899" s="57"/>
      <c r="E44899" s="62"/>
    </row>
    <row r="44900">
      <c r="A44900" s="61"/>
      <c r="B44900" s="61"/>
      <c r="C44900" s="61"/>
      <c r="D44900" s="57"/>
      <c r="E44900" s="62"/>
    </row>
    <row r="44901">
      <c r="A44901" s="61"/>
      <c r="B44901" s="61"/>
      <c r="C44901" s="61"/>
      <c r="D44901" s="57"/>
      <c r="E44901" s="62"/>
    </row>
    <row r="44902">
      <c r="A44902" s="61"/>
      <c r="B44902" s="61"/>
      <c r="C44902" s="61"/>
      <c r="D44902" s="57"/>
      <c r="E44902" s="62"/>
    </row>
    <row r="44903">
      <c r="A44903" s="61"/>
      <c r="B44903" s="61"/>
      <c r="C44903" s="61"/>
      <c r="D44903" s="57"/>
      <c r="E44903" s="62"/>
    </row>
    <row r="44904">
      <c r="A44904" s="61"/>
      <c r="B44904" s="61"/>
      <c r="C44904" s="61"/>
      <c r="D44904" s="57"/>
      <c r="E44904" s="62"/>
    </row>
    <row r="44905">
      <c r="A44905" s="61"/>
      <c r="B44905" s="61"/>
      <c r="C44905" s="61"/>
      <c r="D44905" s="57"/>
      <c r="E44905" s="62"/>
    </row>
    <row r="44906">
      <c r="A44906" s="61"/>
      <c r="B44906" s="61"/>
      <c r="C44906" s="61"/>
      <c r="D44906" s="57"/>
      <c r="E44906" s="62"/>
    </row>
    <row r="44907">
      <c r="A44907" s="61"/>
      <c r="B44907" s="61"/>
      <c r="C44907" s="61"/>
      <c r="D44907" s="57"/>
      <c r="E44907" s="62"/>
    </row>
    <row r="44908">
      <c r="A44908" s="61"/>
      <c r="B44908" s="61"/>
      <c r="C44908" s="61"/>
      <c r="D44908" s="57"/>
      <c r="E44908" s="62"/>
    </row>
    <row r="44909">
      <c r="A44909" s="61"/>
      <c r="B44909" s="61"/>
      <c r="C44909" s="61"/>
      <c r="D44909" s="57"/>
      <c r="E44909" s="62"/>
    </row>
    <row r="44910">
      <c r="A44910" s="61"/>
      <c r="B44910" s="61"/>
      <c r="C44910" s="61"/>
      <c r="D44910" s="57"/>
      <c r="E44910" s="62"/>
    </row>
    <row r="44911">
      <c r="A44911" s="61"/>
      <c r="B44911" s="61"/>
      <c r="C44911" s="61"/>
      <c r="D44911" s="57"/>
      <c r="E44911" s="62"/>
    </row>
    <row r="44912">
      <c r="A44912" s="61"/>
      <c r="B44912" s="61"/>
      <c r="C44912" s="61"/>
      <c r="D44912" s="57"/>
      <c r="E44912" s="62"/>
    </row>
    <row r="44913">
      <c r="A44913" s="61"/>
      <c r="B44913" s="61"/>
      <c r="C44913" s="61"/>
      <c r="D44913" s="57"/>
      <c r="E44913" s="62"/>
    </row>
    <row r="44914">
      <c r="A44914" s="61"/>
      <c r="B44914" s="61"/>
      <c r="C44914" s="61"/>
      <c r="D44914" s="57"/>
      <c r="E44914" s="62"/>
    </row>
    <row r="44915">
      <c r="A44915" s="61"/>
      <c r="B44915" s="61"/>
      <c r="C44915" s="61"/>
      <c r="D44915" s="57"/>
      <c r="E44915" s="62"/>
    </row>
    <row r="44916">
      <c r="A44916" s="61"/>
      <c r="B44916" s="61"/>
      <c r="C44916" s="61"/>
      <c r="D44916" s="57"/>
      <c r="E44916" s="62"/>
    </row>
    <row r="44917">
      <c r="A44917" s="61"/>
      <c r="B44917" s="61"/>
      <c r="C44917" s="61"/>
      <c r="D44917" s="57"/>
      <c r="E44917" s="62"/>
    </row>
    <row r="44918">
      <c r="A44918" s="61"/>
      <c r="B44918" s="61"/>
      <c r="C44918" s="61"/>
      <c r="D44918" s="57"/>
      <c r="E44918" s="62"/>
    </row>
    <row r="44919">
      <c r="A44919" s="61"/>
      <c r="B44919" s="61"/>
      <c r="C44919" s="61"/>
      <c r="D44919" s="57"/>
      <c r="E44919" s="62"/>
    </row>
    <row r="44920">
      <c r="A44920" s="61"/>
      <c r="B44920" s="61"/>
      <c r="C44920" s="61"/>
      <c r="D44920" s="57"/>
      <c r="E44920" s="62"/>
    </row>
    <row r="44921">
      <c r="A44921" s="61"/>
      <c r="B44921" s="61"/>
      <c r="C44921" s="61"/>
      <c r="D44921" s="57"/>
      <c r="E44921" s="62"/>
    </row>
    <row r="44922">
      <c r="A44922" s="61"/>
      <c r="B44922" s="61"/>
      <c r="C44922" s="61"/>
      <c r="D44922" s="57"/>
      <c r="E44922" s="62"/>
    </row>
    <row r="44923">
      <c r="A44923" s="61"/>
      <c r="B44923" s="61"/>
      <c r="C44923" s="61"/>
      <c r="D44923" s="57"/>
      <c r="E44923" s="62"/>
    </row>
    <row r="44924">
      <c r="A44924" s="61"/>
      <c r="B44924" s="61"/>
      <c r="C44924" s="61"/>
      <c r="D44924" s="57"/>
      <c r="E44924" s="62"/>
    </row>
    <row r="44925">
      <c r="A44925" s="61"/>
      <c r="B44925" s="61"/>
      <c r="C44925" s="61"/>
      <c r="D44925" s="57"/>
      <c r="E44925" s="62"/>
    </row>
    <row r="44926">
      <c r="A44926" s="61"/>
      <c r="B44926" s="61"/>
      <c r="C44926" s="61"/>
      <c r="D44926" s="57"/>
      <c r="E44926" s="62"/>
    </row>
    <row r="44927">
      <c r="A44927" s="61"/>
      <c r="B44927" s="61"/>
      <c r="C44927" s="61"/>
      <c r="D44927" s="57"/>
      <c r="E44927" s="62"/>
    </row>
    <row r="44928">
      <c r="A44928" s="61"/>
      <c r="B44928" s="61"/>
      <c r="C44928" s="61"/>
      <c r="D44928" s="57"/>
      <c r="E44928" s="62"/>
    </row>
    <row r="44929">
      <c r="A44929" s="61"/>
      <c r="B44929" s="61"/>
      <c r="C44929" s="61"/>
      <c r="D44929" s="57"/>
      <c r="E44929" s="62"/>
    </row>
    <row r="44930">
      <c r="A44930" s="61"/>
      <c r="B44930" s="61"/>
      <c r="C44930" s="61"/>
      <c r="D44930" s="57"/>
      <c r="E44930" s="62"/>
    </row>
    <row r="44931">
      <c r="A44931" s="61"/>
      <c r="B44931" s="61"/>
      <c r="C44931" s="61"/>
      <c r="D44931" s="57"/>
      <c r="E44931" s="62"/>
    </row>
    <row r="44932">
      <c r="A44932" s="61"/>
      <c r="B44932" s="61"/>
      <c r="C44932" s="61"/>
      <c r="D44932" s="57"/>
      <c r="E44932" s="62"/>
    </row>
    <row r="44933">
      <c r="A44933" s="61"/>
      <c r="B44933" s="61"/>
      <c r="C44933" s="61"/>
      <c r="D44933" s="57"/>
      <c r="E44933" s="62"/>
    </row>
    <row r="44934">
      <c r="A44934" s="61"/>
      <c r="B44934" s="61"/>
      <c r="C44934" s="61"/>
      <c r="D44934" s="57"/>
      <c r="E44934" s="62"/>
    </row>
    <row r="44935">
      <c r="A44935" s="61"/>
      <c r="B44935" s="61"/>
      <c r="C44935" s="61"/>
      <c r="D44935" s="57"/>
      <c r="E44935" s="62"/>
    </row>
    <row r="44936">
      <c r="A44936" s="61"/>
      <c r="B44936" s="61"/>
      <c r="C44936" s="61"/>
      <c r="D44936" s="57"/>
      <c r="E44936" s="62"/>
    </row>
    <row r="44937">
      <c r="A44937" s="61"/>
      <c r="B44937" s="61"/>
      <c r="C44937" s="61"/>
      <c r="D44937" s="57"/>
      <c r="E44937" s="62"/>
    </row>
    <row r="44938">
      <c r="A44938" s="61"/>
      <c r="B44938" s="61"/>
      <c r="C44938" s="61"/>
      <c r="D44938" s="57"/>
      <c r="E44938" s="62"/>
    </row>
    <row r="44939">
      <c r="A44939" s="61"/>
      <c r="B44939" s="61"/>
      <c r="C44939" s="61"/>
      <c r="D44939" s="57"/>
      <c r="E44939" s="62"/>
    </row>
    <row r="44940">
      <c r="A44940" s="61"/>
      <c r="B44940" s="61"/>
      <c r="C44940" s="61"/>
      <c r="D44940" s="57"/>
      <c r="E44940" s="62"/>
    </row>
    <row r="44941">
      <c r="A44941" s="61"/>
      <c r="B44941" s="61"/>
      <c r="C44941" s="61"/>
      <c r="D44941" s="57"/>
      <c r="E44941" s="62"/>
    </row>
    <row r="44942">
      <c r="A44942" s="61"/>
      <c r="B44942" s="61"/>
      <c r="C44942" s="61"/>
      <c r="D44942" s="57"/>
      <c r="E44942" s="62"/>
    </row>
    <row r="44943">
      <c r="A44943" s="61"/>
      <c r="B44943" s="61"/>
      <c r="C44943" s="61"/>
      <c r="D44943" s="57"/>
      <c r="E44943" s="62"/>
    </row>
    <row r="44944">
      <c r="A44944" s="61"/>
      <c r="B44944" s="61"/>
      <c r="C44944" s="61"/>
      <c r="D44944" s="57"/>
      <c r="E44944" s="62"/>
    </row>
    <row r="44945">
      <c r="A44945" s="61"/>
      <c r="B44945" s="61"/>
      <c r="C44945" s="61"/>
      <c r="D44945" s="57"/>
      <c r="E44945" s="62"/>
    </row>
    <row r="44946">
      <c r="A44946" s="61"/>
      <c r="B44946" s="61"/>
      <c r="C44946" s="61"/>
      <c r="D44946" s="57"/>
      <c r="E44946" s="62"/>
    </row>
    <row r="44947">
      <c r="A44947" s="61"/>
      <c r="B44947" s="61"/>
      <c r="C44947" s="61"/>
      <c r="D44947" s="57"/>
      <c r="E44947" s="62"/>
    </row>
    <row r="44948">
      <c r="A44948" s="61"/>
      <c r="B44948" s="61"/>
      <c r="C44948" s="61"/>
      <c r="D44948" s="57"/>
      <c r="E44948" s="62"/>
    </row>
    <row r="44949">
      <c r="A44949" s="61"/>
      <c r="B44949" s="61"/>
      <c r="C44949" s="61"/>
      <c r="D44949" s="57"/>
      <c r="E44949" s="62"/>
    </row>
    <row r="44950">
      <c r="A44950" s="61"/>
      <c r="B44950" s="61"/>
      <c r="C44950" s="61"/>
      <c r="D44950" s="57"/>
      <c r="E44950" s="62"/>
    </row>
    <row r="44951">
      <c r="A44951" s="61"/>
      <c r="B44951" s="61"/>
      <c r="C44951" s="61"/>
      <c r="D44951" s="57"/>
      <c r="E44951" s="62"/>
    </row>
    <row r="44952">
      <c r="A44952" s="61"/>
      <c r="B44952" s="61"/>
      <c r="C44952" s="61"/>
      <c r="D44952" s="57"/>
      <c r="E44952" s="62"/>
    </row>
    <row r="44953">
      <c r="A44953" s="61"/>
      <c r="B44953" s="61"/>
      <c r="C44953" s="61"/>
      <c r="D44953" s="57"/>
      <c r="E44953" s="62"/>
    </row>
    <row r="44954">
      <c r="A44954" s="61"/>
      <c r="B44954" s="61"/>
      <c r="C44954" s="61"/>
      <c r="D44954" s="57"/>
      <c r="E44954" s="62"/>
    </row>
    <row r="44955">
      <c r="A44955" s="61"/>
      <c r="B44955" s="61"/>
      <c r="C44955" s="61"/>
      <c r="D44955" s="57"/>
      <c r="E44955" s="62"/>
    </row>
    <row r="44956">
      <c r="A44956" s="61"/>
      <c r="B44956" s="61"/>
      <c r="C44956" s="61"/>
      <c r="D44956" s="57"/>
      <c r="E44956" s="62"/>
    </row>
    <row r="44957">
      <c r="A44957" s="61"/>
      <c r="B44957" s="61"/>
      <c r="C44957" s="61"/>
      <c r="D44957" s="57"/>
      <c r="E44957" s="62"/>
    </row>
    <row r="44958">
      <c r="A44958" s="61"/>
      <c r="B44958" s="61"/>
      <c r="C44958" s="61"/>
      <c r="D44958" s="57"/>
      <c r="E44958" s="62"/>
    </row>
    <row r="44959">
      <c r="A44959" s="61"/>
      <c r="B44959" s="61"/>
      <c r="C44959" s="61"/>
      <c r="D44959" s="57"/>
      <c r="E44959" s="62"/>
    </row>
    <row r="44960">
      <c r="A44960" s="61"/>
      <c r="B44960" s="61"/>
      <c r="C44960" s="61"/>
      <c r="D44960" s="57"/>
      <c r="E44960" s="62"/>
    </row>
    <row r="44961">
      <c r="A44961" s="61"/>
      <c r="B44961" s="61"/>
      <c r="C44961" s="61"/>
      <c r="D44961" s="57"/>
      <c r="E44961" s="62"/>
    </row>
    <row r="44962">
      <c r="A44962" s="61"/>
      <c r="B44962" s="61"/>
      <c r="C44962" s="61"/>
      <c r="D44962" s="57"/>
      <c r="E44962" s="62"/>
    </row>
    <row r="44963">
      <c r="A44963" s="61"/>
      <c r="B44963" s="61"/>
      <c r="C44963" s="61"/>
      <c r="D44963" s="57"/>
      <c r="E44963" s="62"/>
    </row>
    <row r="44964">
      <c r="A44964" s="61"/>
      <c r="B44964" s="61"/>
      <c r="C44964" s="61"/>
      <c r="D44964" s="57"/>
      <c r="E44964" s="62"/>
    </row>
    <row r="44965">
      <c r="A44965" s="61"/>
      <c r="B44965" s="61"/>
      <c r="C44965" s="61"/>
      <c r="D44965" s="57"/>
      <c r="E44965" s="62"/>
    </row>
    <row r="44966">
      <c r="A44966" s="61"/>
      <c r="B44966" s="61"/>
      <c r="C44966" s="61"/>
      <c r="D44966" s="57"/>
      <c r="E44966" s="62"/>
    </row>
    <row r="44967">
      <c r="A44967" s="61"/>
      <c r="B44967" s="61"/>
      <c r="C44967" s="61"/>
      <c r="D44967" s="57"/>
      <c r="E44967" s="62"/>
    </row>
    <row r="44968">
      <c r="A44968" s="61"/>
      <c r="B44968" s="61"/>
      <c r="C44968" s="61"/>
      <c r="D44968" s="57"/>
      <c r="E44968" s="62"/>
    </row>
    <row r="44969">
      <c r="A44969" s="61"/>
      <c r="B44969" s="61"/>
      <c r="C44969" s="61"/>
      <c r="D44969" s="57"/>
      <c r="E44969" s="62"/>
    </row>
    <row r="44970">
      <c r="A44970" s="61"/>
      <c r="B44970" s="61"/>
      <c r="C44970" s="61"/>
      <c r="D44970" s="57"/>
      <c r="E44970" s="62"/>
    </row>
    <row r="44971">
      <c r="A44971" s="61"/>
      <c r="B44971" s="61"/>
      <c r="C44971" s="61"/>
      <c r="D44971" s="57"/>
      <c r="E44971" s="62"/>
    </row>
    <row r="44972">
      <c r="A44972" s="61"/>
      <c r="B44972" s="61"/>
      <c r="C44972" s="61"/>
      <c r="D44972" s="57"/>
      <c r="E44972" s="62"/>
    </row>
    <row r="44973">
      <c r="A44973" s="61"/>
      <c r="B44973" s="61"/>
      <c r="C44973" s="61"/>
      <c r="D44973" s="57"/>
      <c r="E44973" s="62"/>
    </row>
    <row r="44974">
      <c r="A44974" s="61"/>
      <c r="B44974" s="61"/>
      <c r="C44974" s="61"/>
      <c r="D44974" s="57"/>
      <c r="E44974" s="62"/>
    </row>
    <row r="44975">
      <c r="A44975" s="61"/>
      <c r="B44975" s="61"/>
      <c r="C44975" s="61"/>
      <c r="D44975" s="57"/>
      <c r="E44975" s="62"/>
    </row>
    <row r="44976">
      <c r="A44976" s="61"/>
      <c r="B44976" s="61"/>
      <c r="C44976" s="61"/>
      <c r="D44976" s="57"/>
      <c r="E44976" s="62"/>
    </row>
    <row r="44977">
      <c r="A44977" s="61"/>
      <c r="B44977" s="61"/>
      <c r="C44977" s="61"/>
      <c r="D44977" s="57"/>
      <c r="E44977" s="62"/>
    </row>
    <row r="44978">
      <c r="A44978" s="61"/>
      <c r="B44978" s="61"/>
      <c r="C44978" s="61"/>
      <c r="D44978" s="57"/>
      <c r="E44978" s="62"/>
    </row>
    <row r="44979">
      <c r="A44979" s="61"/>
      <c r="B44979" s="61"/>
      <c r="C44979" s="61"/>
      <c r="D44979" s="57"/>
      <c r="E44979" s="62"/>
    </row>
    <row r="44980">
      <c r="A44980" s="61"/>
      <c r="B44980" s="61"/>
      <c r="C44980" s="61"/>
      <c r="D44980" s="57"/>
      <c r="E44980" s="62"/>
    </row>
    <row r="44981">
      <c r="A44981" s="61"/>
      <c r="B44981" s="61"/>
      <c r="C44981" s="61"/>
      <c r="D44981" s="57"/>
      <c r="E44981" s="62"/>
    </row>
    <row r="44982">
      <c r="A44982" s="61"/>
      <c r="B44982" s="61"/>
      <c r="C44982" s="61"/>
      <c r="D44982" s="57"/>
      <c r="E44982" s="62"/>
    </row>
    <row r="44983">
      <c r="A44983" s="61"/>
      <c r="B44983" s="61"/>
      <c r="C44983" s="61"/>
      <c r="D44983" s="57"/>
      <c r="E44983" s="62"/>
    </row>
    <row r="44984">
      <c r="A44984" s="61"/>
      <c r="B44984" s="61"/>
      <c r="C44984" s="61"/>
      <c r="D44984" s="57"/>
      <c r="E44984" s="62"/>
    </row>
    <row r="44985">
      <c r="A44985" s="61"/>
      <c r="B44985" s="61"/>
      <c r="C44985" s="61"/>
      <c r="D44985" s="57"/>
      <c r="E44985" s="62"/>
    </row>
    <row r="44986">
      <c r="A44986" s="61"/>
      <c r="B44986" s="61"/>
      <c r="C44986" s="61"/>
      <c r="D44986" s="57"/>
      <c r="E44986" s="62"/>
    </row>
    <row r="44987">
      <c r="A44987" s="61"/>
      <c r="B44987" s="61"/>
      <c r="C44987" s="61"/>
      <c r="D44987" s="57"/>
      <c r="E44987" s="62"/>
    </row>
    <row r="44988">
      <c r="A44988" s="61"/>
      <c r="B44988" s="61"/>
      <c r="C44988" s="61"/>
      <c r="D44988" s="57"/>
      <c r="E44988" s="62"/>
    </row>
    <row r="44989">
      <c r="A44989" s="61"/>
      <c r="B44989" s="61"/>
      <c r="C44989" s="61"/>
      <c r="D44989" s="57"/>
      <c r="E44989" s="62"/>
    </row>
    <row r="44990">
      <c r="A44990" s="61"/>
      <c r="B44990" s="61"/>
      <c r="C44990" s="61"/>
      <c r="D44990" s="57"/>
      <c r="E44990" s="62"/>
    </row>
    <row r="44991">
      <c r="A44991" s="61"/>
      <c r="B44991" s="61"/>
      <c r="C44991" s="61"/>
      <c r="D44991" s="57"/>
      <c r="E44991" s="62"/>
    </row>
    <row r="44992">
      <c r="A44992" s="61"/>
      <c r="B44992" s="61"/>
      <c r="C44992" s="61"/>
      <c r="D44992" s="57"/>
      <c r="E44992" s="62"/>
    </row>
    <row r="44993">
      <c r="A44993" s="61"/>
      <c r="B44993" s="61"/>
      <c r="C44993" s="61"/>
      <c r="D44993" s="57"/>
      <c r="E44993" s="62"/>
    </row>
    <row r="44994">
      <c r="A44994" s="61"/>
      <c r="B44994" s="61"/>
      <c r="C44994" s="61"/>
      <c r="D44994" s="57"/>
      <c r="E44994" s="62"/>
    </row>
    <row r="44995">
      <c r="A44995" s="61"/>
      <c r="B44995" s="61"/>
      <c r="C44995" s="61"/>
      <c r="D44995" s="57"/>
      <c r="E44995" s="62"/>
    </row>
    <row r="44996">
      <c r="A44996" s="61"/>
      <c r="B44996" s="61"/>
      <c r="C44996" s="61"/>
      <c r="D44996" s="57"/>
      <c r="E44996" s="62"/>
    </row>
    <row r="44997">
      <c r="A44997" s="61"/>
      <c r="B44997" s="61"/>
      <c r="C44997" s="61"/>
      <c r="D44997" s="57"/>
      <c r="E44997" s="62"/>
    </row>
    <row r="44998">
      <c r="A44998" s="61"/>
      <c r="B44998" s="61"/>
      <c r="C44998" s="61"/>
      <c r="D44998" s="57"/>
      <c r="E44998" s="62"/>
    </row>
    <row r="44999">
      <c r="A44999" s="61"/>
      <c r="B44999" s="61"/>
      <c r="C44999" s="61"/>
      <c r="D44999" s="57"/>
      <c r="E44999" s="62"/>
    </row>
    <row r="45000">
      <c r="A45000" s="61"/>
      <c r="B45000" s="61"/>
      <c r="C45000" s="61"/>
      <c r="D45000" s="57"/>
      <c r="E45000" s="62"/>
    </row>
    <row r="45001">
      <c r="A45001" s="61"/>
      <c r="B45001" s="61"/>
      <c r="C45001" s="61"/>
      <c r="D45001" s="57"/>
      <c r="E45001" s="62"/>
    </row>
    <row r="45002">
      <c r="A45002" s="61"/>
      <c r="B45002" s="61"/>
      <c r="C45002" s="61"/>
      <c r="D45002" s="57"/>
      <c r="E45002" s="62"/>
    </row>
    <row r="45003">
      <c r="A45003" s="61"/>
      <c r="B45003" s="61"/>
      <c r="C45003" s="61"/>
      <c r="D45003" s="57"/>
      <c r="E45003" s="62"/>
    </row>
    <row r="45004">
      <c r="A45004" s="61"/>
      <c r="B45004" s="61"/>
      <c r="C45004" s="61"/>
      <c r="D45004" s="57"/>
      <c r="E45004" s="62"/>
    </row>
    <row r="45005">
      <c r="A45005" s="61"/>
      <c r="B45005" s="61"/>
      <c r="C45005" s="61"/>
      <c r="D45005" s="57"/>
      <c r="E45005" s="62"/>
    </row>
    <row r="45006">
      <c r="A45006" s="61"/>
      <c r="B45006" s="61"/>
      <c r="C45006" s="61"/>
      <c r="D45006" s="57"/>
      <c r="E45006" s="62"/>
    </row>
    <row r="45007">
      <c r="A45007" s="61"/>
      <c r="B45007" s="61"/>
      <c r="C45007" s="61"/>
      <c r="D45007" s="57"/>
      <c r="E45007" s="62"/>
    </row>
    <row r="45008">
      <c r="A45008" s="61"/>
      <c r="B45008" s="61"/>
      <c r="C45008" s="61"/>
      <c r="D45008" s="57"/>
      <c r="E45008" s="62"/>
    </row>
    <row r="45009">
      <c r="A45009" s="61"/>
      <c r="B45009" s="61"/>
      <c r="C45009" s="61"/>
      <c r="D45009" s="57"/>
      <c r="E45009" s="62"/>
    </row>
    <row r="45010">
      <c r="A45010" s="61"/>
      <c r="B45010" s="61"/>
      <c r="C45010" s="61"/>
      <c r="D45010" s="57"/>
      <c r="E45010" s="62"/>
    </row>
    <row r="45011">
      <c r="A45011" s="61"/>
      <c r="B45011" s="61"/>
      <c r="C45011" s="61"/>
      <c r="D45011" s="57"/>
      <c r="E45011" s="62"/>
    </row>
    <row r="45012">
      <c r="A45012" s="61"/>
      <c r="B45012" s="61"/>
      <c r="C45012" s="61"/>
      <c r="D45012" s="57"/>
      <c r="E45012" s="62"/>
    </row>
    <row r="45013">
      <c r="A45013" s="61"/>
      <c r="B45013" s="61"/>
      <c r="C45013" s="61"/>
      <c r="D45013" s="57"/>
      <c r="E45013" s="62"/>
    </row>
    <row r="45014">
      <c r="A45014" s="61"/>
      <c r="B45014" s="61"/>
      <c r="C45014" s="61"/>
      <c r="D45014" s="57"/>
      <c r="E45014" s="62"/>
    </row>
    <row r="45015">
      <c r="A45015" s="61"/>
      <c r="B45015" s="61"/>
      <c r="C45015" s="61"/>
      <c r="D45015" s="57"/>
      <c r="E45015" s="62"/>
    </row>
    <row r="45016">
      <c r="A45016" s="61"/>
      <c r="B45016" s="61"/>
      <c r="C45016" s="61"/>
      <c r="D45016" s="57"/>
      <c r="E45016" s="62"/>
    </row>
    <row r="45017">
      <c r="A45017" s="61"/>
      <c r="B45017" s="61"/>
      <c r="C45017" s="61"/>
      <c r="D45017" s="57"/>
      <c r="E45017" s="62"/>
    </row>
    <row r="45018">
      <c r="A45018" s="61"/>
      <c r="B45018" s="61"/>
      <c r="C45018" s="61"/>
      <c r="D45018" s="57"/>
      <c r="E45018" s="62"/>
    </row>
    <row r="45019">
      <c r="A45019" s="61"/>
      <c r="B45019" s="61"/>
      <c r="C45019" s="61"/>
      <c r="D45019" s="57"/>
      <c r="E45019" s="62"/>
    </row>
    <row r="45020">
      <c r="A45020" s="61"/>
      <c r="B45020" s="61"/>
      <c r="C45020" s="61"/>
      <c r="D45020" s="57"/>
      <c r="E45020" s="62"/>
    </row>
    <row r="45021">
      <c r="A45021" s="61"/>
      <c r="B45021" s="61"/>
      <c r="C45021" s="61"/>
      <c r="D45021" s="57"/>
      <c r="E45021" s="62"/>
    </row>
    <row r="45022">
      <c r="A45022" s="61"/>
      <c r="B45022" s="61"/>
      <c r="C45022" s="61"/>
      <c r="D45022" s="57"/>
      <c r="E45022" s="62"/>
    </row>
    <row r="45023">
      <c r="A45023" s="61"/>
      <c r="B45023" s="61"/>
      <c r="C45023" s="61"/>
      <c r="D45023" s="57"/>
      <c r="E45023" s="62"/>
    </row>
    <row r="45024">
      <c r="A45024" s="61"/>
      <c r="B45024" s="61"/>
      <c r="C45024" s="61"/>
      <c r="D45024" s="57"/>
      <c r="E45024" s="62"/>
    </row>
    <row r="45025">
      <c r="A45025" s="61"/>
      <c r="B45025" s="61"/>
      <c r="C45025" s="61"/>
      <c r="D45025" s="57"/>
      <c r="E45025" s="62"/>
    </row>
    <row r="45026">
      <c r="A45026" s="61"/>
      <c r="B45026" s="61"/>
      <c r="C45026" s="61"/>
      <c r="D45026" s="57"/>
      <c r="E45026" s="62"/>
    </row>
    <row r="45027">
      <c r="A45027" s="61"/>
      <c r="B45027" s="61"/>
      <c r="C45027" s="61"/>
      <c r="D45027" s="57"/>
      <c r="E45027" s="62"/>
    </row>
    <row r="45028">
      <c r="A45028" s="61"/>
      <c r="B45028" s="61"/>
      <c r="C45028" s="61"/>
      <c r="D45028" s="57"/>
      <c r="E45028" s="62"/>
    </row>
    <row r="45029">
      <c r="A45029" s="61"/>
      <c r="B45029" s="61"/>
      <c r="C45029" s="61"/>
      <c r="D45029" s="57"/>
      <c r="E45029" s="62"/>
    </row>
    <row r="45030">
      <c r="A45030" s="61"/>
      <c r="B45030" s="61"/>
      <c r="C45030" s="61"/>
      <c r="D45030" s="57"/>
      <c r="E45030" s="62"/>
    </row>
    <row r="45031">
      <c r="A45031" s="61"/>
      <c r="B45031" s="61"/>
      <c r="C45031" s="61"/>
      <c r="D45031" s="57"/>
      <c r="E45031" s="62"/>
    </row>
    <row r="45032">
      <c r="A45032" s="61"/>
      <c r="B45032" s="61"/>
      <c r="C45032" s="61"/>
      <c r="D45032" s="57"/>
      <c r="E45032" s="62"/>
    </row>
    <row r="45033">
      <c r="A45033" s="61"/>
      <c r="B45033" s="61"/>
      <c r="C45033" s="61"/>
      <c r="D45033" s="57"/>
      <c r="E45033" s="62"/>
    </row>
    <row r="45034">
      <c r="A45034" s="61"/>
      <c r="B45034" s="61"/>
      <c r="C45034" s="61"/>
      <c r="D45034" s="57"/>
      <c r="E45034" s="62"/>
    </row>
    <row r="45035">
      <c r="A45035" s="61"/>
      <c r="B45035" s="61"/>
      <c r="C45035" s="61"/>
      <c r="D45035" s="57"/>
      <c r="E45035" s="62"/>
    </row>
    <row r="45036">
      <c r="A45036" s="61"/>
      <c r="B45036" s="61"/>
      <c r="C45036" s="61"/>
      <c r="D45036" s="57"/>
      <c r="E45036" s="62"/>
    </row>
    <row r="45037">
      <c r="A45037" s="61"/>
      <c r="B45037" s="61"/>
      <c r="C45037" s="61"/>
      <c r="D45037" s="57"/>
      <c r="E45037" s="62"/>
    </row>
    <row r="45038">
      <c r="A45038" s="61"/>
      <c r="B45038" s="61"/>
      <c r="C45038" s="61"/>
      <c r="D45038" s="57"/>
      <c r="E45038" s="62"/>
    </row>
    <row r="45039">
      <c r="A45039" s="61"/>
      <c r="B45039" s="61"/>
      <c r="C45039" s="61"/>
      <c r="D45039" s="57"/>
      <c r="E45039" s="62"/>
    </row>
    <row r="45040">
      <c r="A45040" s="61"/>
      <c r="B45040" s="61"/>
      <c r="C45040" s="61"/>
      <c r="D45040" s="57"/>
      <c r="E45040" s="62"/>
    </row>
    <row r="45041">
      <c r="A45041" s="61"/>
      <c r="B45041" s="61"/>
      <c r="C45041" s="61"/>
      <c r="D45041" s="57"/>
      <c r="E45041" s="62"/>
    </row>
    <row r="45042">
      <c r="A45042" s="61"/>
      <c r="B45042" s="61"/>
      <c r="C45042" s="61"/>
      <c r="D45042" s="57"/>
      <c r="E45042" s="62"/>
    </row>
    <row r="45043">
      <c r="A45043" s="61"/>
      <c r="B45043" s="61"/>
      <c r="C45043" s="61"/>
      <c r="D45043" s="57"/>
      <c r="E45043" s="62"/>
    </row>
    <row r="45044">
      <c r="A45044" s="61"/>
      <c r="B45044" s="61"/>
      <c r="C45044" s="61"/>
      <c r="D45044" s="57"/>
      <c r="E45044" s="62"/>
    </row>
    <row r="45045">
      <c r="A45045" s="61"/>
      <c r="B45045" s="61"/>
      <c r="C45045" s="61"/>
      <c r="D45045" s="57"/>
      <c r="E45045" s="62"/>
    </row>
    <row r="45046">
      <c r="A45046" s="61"/>
      <c r="B45046" s="61"/>
      <c r="C45046" s="61"/>
      <c r="D45046" s="57"/>
      <c r="E45046" s="62"/>
    </row>
    <row r="45047">
      <c r="A45047" s="61"/>
      <c r="B45047" s="61"/>
      <c r="C45047" s="61"/>
      <c r="D45047" s="57"/>
      <c r="E45047" s="62"/>
    </row>
    <row r="45048">
      <c r="A45048" s="61"/>
      <c r="B45048" s="61"/>
      <c r="C45048" s="61"/>
      <c r="D45048" s="57"/>
      <c r="E45048" s="62"/>
    </row>
    <row r="45049">
      <c r="A45049" s="61"/>
      <c r="B45049" s="61"/>
      <c r="C45049" s="61"/>
      <c r="D45049" s="57"/>
      <c r="E45049" s="62"/>
    </row>
    <row r="45050">
      <c r="A45050" s="61"/>
      <c r="B45050" s="61"/>
      <c r="C45050" s="61"/>
      <c r="D45050" s="57"/>
      <c r="E45050" s="62"/>
    </row>
    <row r="45051">
      <c r="A45051" s="61"/>
      <c r="B45051" s="61"/>
      <c r="C45051" s="61"/>
      <c r="D45051" s="57"/>
      <c r="E45051" s="62"/>
    </row>
    <row r="45052">
      <c r="A45052" s="61"/>
      <c r="B45052" s="61"/>
      <c r="C45052" s="61"/>
      <c r="D45052" s="57"/>
      <c r="E45052" s="62"/>
    </row>
    <row r="45053">
      <c r="A45053" s="61"/>
      <c r="B45053" s="61"/>
      <c r="C45053" s="61"/>
      <c r="D45053" s="57"/>
      <c r="E45053" s="62"/>
    </row>
    <row r="45054">
      <c r="A45054" s="61"/>
      <c r="B45054" s="61"/>
      <c r="C45054" s="61"/>
      <c r="D45054" s="57"/>
      <c r="E45054" s="62"/>
    </row>
    <row r="45055">
      <c r="A45055" s="61"/>
      <c r="B45055" s="61"/>
      <c r="C45055" s="61"/>
      <c r="D45055" s="57"/>
      <c r="E45055" s="62"/>
    </row>
    <row r="45056">
      <c r="A45056" s="61"/>
      <c r="B45056" s="61"/>
      <c r="C45056" s="61"/>
      <c r="D45056" s="57"/>
      <c r="E45056" s="62"/>
    </row>
    <row r="45057">
      <c r="A45057" s="61"/>
      <c r="B45057" s="61"/>
      <c r="C45057" s="61"/>
      <c r="D45057" s="57"/>
      <c r="E45057" s="62"/>
    </row>
    <row r="45058">
      <c r="A45058" s="61"/>
      <c r="B45058" s="61"/>
      <c r="C45058" s="61"/>
      <c r="D45058" s="57"/>
      <c r="E45058" s="62"/>
    </row>
    <row r="45059">
      <c r="A45059" s="61"/>
      <c r="B45059" s="61"/>
      <c r="C45059" s="61"/>
      <c r="D45059" s="57"/>
      <c r="E45059" s="62"/>
    </row>
    <row r="45060">
      <c r="A45060" s="61"/>
      <c r="B45060" s="61"/>
      <c r="C45060" s="61"/>
      <c r="D45060" s="57"/>
      <c r="E45060" s="62"/>
    </row>
    <row r="45061">
      <c r="A45061" s="61"/>
      <c r="B45061" s="61"/>
      <c r="C45061" s="61"/>
      <c r="D45061" s="57"/>
      <c r="E45061" s="62"/>
    </row>
    <row r="45062">
      <c r="A45062" s="61"/>
      <c r="B45062" s="61"/>
      <c r="C45062" s="61"/>
      <c r="D45062" s="57"/>
      <c r="E45062" s="62"/>
    </row>
    <row r="45063">
      <c r="A45063" s="61"/>
      <c r="B45063" s="61"/>
      <c r="C45063" s="61"/>
      <c r="D45063" s="57"/>
      <c r="E45063" s="62"/>
    </row>
    <row r="45064">
      <c r="A45064" s="61"/>
      <c r="B45064" s="61"/>
      <c r="C45064" s="61"/>
      <c r="D45064" s="57"/>
      <c r="E45064" s="62"/>
    </row>
    <row r="45065">
      <c r="A45065" s="61"/>
      <c r="B45065" s="61"/>
      <c r="C45065" s="61"/>
      <c r="D45065" s="57"/>
      <c r="E45065" s="62"/>
    </row>
    <row r="45066">
      <c r="A45066" s="61"/>
      <c r="B45066" s="61"/>
      <c r="C45066" s="61"/>
      <c r="D45066" s="57"/>
      <c r="E45066" s="62"/>
    </row>
    <row r="45067">
      <c r="A45067" s="61"/>
      <c r="B45067" s="61"/>
      <c r="C45067" s="61"/>
      <c r="D45067" s="57"/>
      <c r="E45067" s="62"/>
    </row>
    <row r="45068">
      <c r="A45068" s="61"/>
      <c r="B45068" s="61"/>
      <c r="C45068" s="61"/>
      <c r="D45068" s="57"/>
      <c r="E45068" s="62"/>
    </row>
    <row r="45069">
      <c r="A45069" s="61"/>
      <c r="B45069" s="61"/>
      <c r="C45069" s="61"/>
      <c r="D45069" s="57"/>
      <c r="E45069" s="62"/>
    </row>
    <row r="45070">
      <c r="A45070" s="61"/>
      <c r="B45070" s="61"/>
      <c r="C45070" s="61"/>
      <c r="D45070" s="57"/>
      <c r="E45070" s="62"/>
    </row>
    <row r="45071">
      <c r="A45071" s="61"/>
      <c r="B45071" s="61"/>
      <c r="C45071" s="61"/>
      <c r="D45071" s="57"/>
      <c r="E45071" s="62"/>
    </row>
    <row r="45072">
      <c r="A45072" s="61"/>
      <c r="B45072" s="61"/>
      <c r="C45072" s="61"/>
      <c r="D45072" s="57"/>
      <c r="E45072" s="62"/>
    </row>
    <row r="45073">
      <c r="A45073" s="61"/>
      <c r="B45073" s="61"/>
      <c r="C45073" s="61"/>
      <c r="D45073" s="57"/>
      <c r="E45073" s="62"/>
    </row>
    <row r="45074">
      <c r="A45074" s="61"/>
      <c r="B45074" s="61"/>
      <c r="C45074" s="61"/>
      <c r="D45074" s="57"/>
      <c r="E45074" s="62"/>
    </row>
    <row r="45075">
      <c r="A45075" s="61"/>
      <c r="B45075" s="61"/>
      <c r="C45075" s="61"/>
      <c r="D45075" s="57"/>
      <c r="E45075" s="62"/>
    </row>
    <row r="45076">
      <c r="A45076" s="61"/>
      <c r="B45076" s="61"/>
      <c r="C45076" s="61"/>
      <c r="D45076" s="57"/>
      <c r="E45076" s="62"/>
    </row>
    <row r="45077">
      <c r="A45077" s="61"/>
      <c r="B45077" s="61"/>
      <c r="C45077" s="61"/>
      <c r="D45077" s="57"/>
      <c r="E45077" s="62"/>
    </row>
    <row r="45078">
      <c r="A45078" s="61"/>
      <c r="B45078" s="61"/>
      <c r="C45078" s="61"/>
      <c r="D45078" s="57"/>
      <c r="E45078" s="62"/>
    </row>
    <row r="45079">
      <c r="A45079" s="61"/>
      <c r="B45079" s="61"/>
      <c r="C45079" s="61"/>
      <c r="D45079" s="57"/>
      <c r="E45079" s="62"/>
    </row>
    <row r="45080">
      <c r="A45080" s="61"/>
      <c r="B45080" s="61"/>
      <c r="C45080" s="61"/>
      <c r="D45080" s="57"/>
      <c r="E45080" s="62"/>
    </row>
    <row r="45081">
      <c r="A45081" s="61"/>
      <c r="B45081" s="61"/>
      <c r="C45081" s="61"/>
      <c r="D45081" s="57"/>
      <c r="E45081" s="62"/>
    </row>
    <row r="45082">
      <c r="A45082" s="61"/>
      <c r="B45082" s="61"/>
      <c r="C45082" s="61"/>
      <c r="D45082" s="57"/>
      <c r="E45082" s="62"/>
    </row>
    <row r="45083">
      <c r="A45083" s="61"/>
      <c r="B45083" s="61"/>
      <c r="C45083" s="61"/>
      <c r="D45083" s="57"/>
      <c r="E45083" s="62"/>
    </row>
    <row r="45084">
      <c r="A45084" s="61"/>
      <c r="B45084" s="61"/>
      <c r="C45084" s="61"/>
      <c r="D45084" s="57"/>
      <c r="E45084" s="62"/>
    </row>
    <row r="45085">
      <c r="A45085" s="61"/>
      <c r="B45085" s="61"/>
      <c r="C45085" s="61"/>
      <c r="D45085" s="57"/>
      <c r="E45085" s="62"/>
    </row>
    <row r="45086">
      <c r="A45086" s="61"/>
      <c r="B45086" s="61"/>
      <c r="C45086" s="61"/>
      <c r="D45086" s="57"/>
      <c r="E45086" s="62"/>
    </row>
    <row r="45087">
      <c r="A45087" s="61"/>
      <c r="B45087" s="61"/>
      <c r="C45087" s="61"/>
      <c r="D45087" s="57"/>
      <c r="E45087" s="62"/>
    </row>
    <row r="45088">
      <c r="A45088" s="61"/>
      <c r="B45088" s="61"/>
      <c r="C45088" s="61"/>
      <c r="D45088" s="57"/>
      <c r="E45088" s="62"/>
    </row>
    <row r="45089">
      <c r="A45089" s="61"/>
      <c r="B45089" s="61"/>
      <c r="C45089" s="61"/>
      <c r="D45089" s="57"/>
      <c r="E45089" s="62"/>
    </row>
    <row r="45090">
      <c r="A45090" s="61"/>
      <c r="B45090" s="61"/>
      <c r="C45090" s="61"/>
      <c r="D45090" s="57"/>
      <c r="E45090" s="62"/>
    </row>
    <row r="45091">
      <c r="A45091" s="61"/>
      <c r="B45091" s="61"/>
      <c r="C45091" s="61"/>
      <c r="D45091" s="57"/>
      <c r="E45091" s="62"/>
    </row>
    <row r="45092">
      <c r="A45092" s="61"/>
      <c r="B45092" s="61"/>
      <c r="C45092" s="61"/>
      <c r="D45092" s="57"/>
      <c r="E45092" s="62"/>
    </row>
    <row r="45093">
      <c r="A45093" s="61"/>
      <c r="B45093" s="61"/>
      <c r="C45093" s="61"/>
      <c r="D45093" s="57"/>
      <c r="E45093" s="62"/>
    </row>
    <row r="45094">
      <c r="A45094" s="61"/>
      <c r="B45094" s="61"/>
      <c r="C45094" s="61"/>
      <c r="D45094" s="57"/>
      <c r="E45094" s="62"/>
    </row>
    <row r="45095">
      <c r="A45095" s="61"/>
      <c r="B45095" s="61"/>
      <c r="C45095" s="61"/>
      <c r="D45095" s="57"/>
      <c r="E45095" s="62"/>
    </row>
    <row r="45096">
      <c r="A45096" s="61"/>
      <c r="B45096" s="61"/>
      <c r="C45096" s="61"/>
      <c r="D45096" s="57"/>
      <c r="E45096" s="62"/>
    </row>
    <row r="45097">
      <c r="A45097" s="61"/>
      <c r="B45097" s="61"/>
      <c r="C45097" s="61"/>
      <c r="D45097" s="57"/>
      <c r="E45097" s="62"/>
    </row>
    <row r="45098">
      <c r="A45098" s="61"/>
      <c r="B45098" s="61"/>
      <c r="C45098" s="61"/>
      <c r="D45098" s="57"/>
      <c r="E45098" s="62"/>
    </row>
    <row r="45099">
      <c r="A45099" s="61"/>
      <c r="B45099" s="61"/>
      <c r="C45099" s="61"/>
      <c r="D45099" s="57"/>
      <c r="E45099" s="62"/>
    </row>
    <row r="45100">
      <c r="A45100" s="61"/>
      <c r="B45100" s="61"/>
      <c r="C45100" s="61"/>
      <c r="D45100" s="57"/>
      <c r="E45100" s="62"/>
    </row>
    <row r="45101">
      <c r="A45101" s="61"/>
      <c r="B45101" s="61"/>
      <c r="C45101" s="61"/>
      <c r="D45101" s="57"/>
      <c r="E45101" s="62"/>
    </row>
    <row r="45102">
      <c r="A45102" s="61"/>
      <c r="B45102" s="61"/>
      <c r="C45102" s="61"/>
      <c r="D45102" s="57"/>
      <c r="E45102" s="62"/>
    </row>
    <row r="45103">
      <c r="A45103" s="61"/>
      <c r="B45103" s="61"/>
      <c r="C45103" s="61"/>
      <c r="D45103" s="57"/>
      <c r="E45103" s="62"/>
    </row>
    <row r="45104">
      <c r="A45104" s="61"/>
      <c r="B45104" s="61"/>
      <c r="C45104" s="61"/>
      <c r="D45104" s="57"/>
      <c r="E45104" s="62"/>
    </row>
    <row r="45105">
      <c r="A45105" s="61"/>
      <c r="B45105" s="61"/>
      <c r="C45105" s="61"/>
      <c r="D45105" s="57"/>
      <c r="E45105" s="62"/>
    </row>
    <row r="45106">
      <c r="A45106" s="61"/>
      <c r="B45106" s="61"/>
      <c r="C45106" s="61"/>
      <c r="D45106" s="57"/>
      <c r="E45106" s="62"/>
    </row>
    <row r="45107">
      <c r="A45107" s="61"/>
      <c r="B45107" s="61"/>
      <c r="C45107" s="61"/>
      <c r="D45107" s="57"/>
      <c r="E45107" s="62"/>
    </row>
    <row r="45108">
      <c r="A45108" s="61"/>
      <c r="B45108" s="61"/>
      <c r="C45108" s="61"/>
      <c r="D45108" s="57"/>
      <c r="E45108" s="62"/>
    </row>
    <row r="45109">
      <c r="A45109" s="61"/>
      <c r="B45109" s="61"/>
      <c r="C45109" s="61"/>
      <c r="D45109" s="57"/>
      <c r="E45109" s="62"/>
    </row>
    <row r="45110">
      <c r="A45110" s="61"/>
      <c r="B45110" s="61"/>
      <c r="C45110" s="61"/>
      <c r="D45110" s="57"/>
      <c r="E45110" s="62"/>
    </row>
    <row r="45111">
      <c r="A45111" s="61"/>
      <c r="B45111" s="61"/>
      <c r="C45111" s="61"/>
      <c r="D45111" s="57"/>
      <c r="E45111" s="62"/>
    </row>
    <row r="45112">
      <c r="A45112" s="61"/>
      <c r="B45112" s="61"/>
      <c r="C45112" s="61"/>
      <c r="D45112" s="57"/>
      <c r="E45112" s="62"/>
    </row>
    <row r="45113">
      <c r="A45113" s="61"/>
      <c r="B45113" s="61"/>
      <c r="C45113" s="61"/>
      <c r="D45113" s="57"/>
      <c r="E45113" s="62"/>
    </row>
    <row r="45114">
      <c r="A45114" s="61"/>
      <c r="B45114" s="61"/>
      <c r="C45114" s="61"/>
      <c r="D45114" s="57"/>
      <c r="E45114" s="62"/>
    </row>
    <row r="45115">
      <c r="A45115" s="61"/>
      <c r="B45115" s="61"/>
      <c r="C45115" s="61"/>
      <c r="D45115" s="57"/>
      <c r="E45115" s="62"/>
    </row>
    <row r="45116">
      <c r="A45116" s="61"/>
      <c r="B45116" s="61"/>
      <c r="C45116" s="61"/>
      <c r="D45116" s="57"/>
      <c r="E45116" s="62"/>
    </row>
    <row r="45117">
      <c r="A45117" s="61"/>
      <c r="B45117" s="61"/>
      <c r="C45117" s="61"/>
      <c r="D45117" s="57"/>
      <c r="E45117" s="62"/>
    </row>
    <row r="45118">
      <c r="A45118" s="61"/>
      <c r="B45118" s="61"/>
      <c r="C45118" s="61"/>
      <c r="D45118" s="57"/>
      <c r="E45118" s="62"/>
    </row>
    <row r="45119">
      <c r="A45119" s="61"/>
      <c r="B45119" s="61"/>
      <c r="C45119" s="61"/>
      <c r="D45119" s="57"/>
      <c r="E45119" s="62"/>
    </row>
    <row r="45120">
      <c r="A45120" s="61"/>
      <c r="B45120" s="61"/>
      <c r="C45120" s="61"/>
      <c r="D45120" s="57"/>
      <c r="E45120" s="62"/>
    </row>
    <row r="45121">
      <c r="A45121" s="61"/>
      <c r="B45121" s="61"/>
      <c r="C45121" s="61"/>
      <c r="D45121" s="57"/>
      <c r="E45121" s="62"/>
    </row>
    <row r="45122">
      <c r="A45122" s="61"/>
      <c r="B45122" s="61"/>
      <c r="C45122" s="61"/>
      <c r="D45122" s="57"/>
      <c r="E45122" s="62"/>
    </row>
    <row r="45123">
      <c r="A45123" s="61"/>
      <c r="B45123" s="61"/>
      <c r="C45123" s="61"/>
      <c r="D45123" s="57"/>
      <c r="E45123" s="62"/>
    </row>
    <row r="45124">
      <c r="A45124" s="61"/>
      <c r="B45124" s="61"/>
      <c r="C45124" s="61"/>
      <c r="D45124" s="57"/>
      <c r="E45124" s="62"/>
    </row>
    <row r="45125">
      <c r="A45125" s="61"/>
      <c r="B45125" s="61"/>
      <c r="C45125" s="61"/>
      <c r="D45125" s="57"/>
      <c r="E45125" s="62"/>
    </row>
    <row r="45126">
      <c r="A45126" s="61"/>
      <c r="B45126" s="61"/>
      <c r="C45126" s="61"/>
      <c r="D45126" s="57"/>
      <c r="E45126" s="62"/>
    </row>
    <row r="45127">
      <c r="A45127" s="61"/>
      <c r="B45127" s="61"/>
      <c r="C45127" s="61"/>
      <c r="D45127" s="57"/>
      <c r="E45127" s="62"/>
    </row>
    <row r="45128">
      <c r="A45128" s="61"/>
      <c r="B45128" s="61"/>
      <c r="C45128" s="61"/>
      <c r="D45128" s="57"/>
      <c r="E45128" s="62"/>
    </row>
    <row r="45129">
      <c r="A45129" s="61"/>
      <c r="B45129" s="61"/>
      <c r="C45129" s="61"/>
      <c r="D45129" s="57"/>
      <c r="E45129" s="62"/>
    </row>
    <row r="45130">
      <c r="A45130" s="61"/>
      <c r="B45130" s="61"/>
      <c r="C45130" s="61"/>
      <c r="D45130" s="57"/>
      <c r="E45130" s="62"/>
    </row>
    <row r="45131">
      <c r="A45131" s="61"/>
      <c r="B45131" s="61"/>
      <c r="C45131" s="61"/>
      <c r="D45131" s="57"/>
      <c r="E45131" s="62"/>
    </row>
    <row r="45132">
      <c r="A45132" s="61"/>
      <c r="B45132" s="61"/>
      <c r="C45132" s="61"/>
      <c r="D45132" s="57"/>
      <c r="E45132" s="62"/>
    </row>
    <row r="45133">
      <c r="A45133" s="61"/>
      <c r="B45133" s="61"/>
      <c r="C45133" s="61"/>
      <c r="D45133" s="57"/>
      <c r="E45133" s="62"/>
    </row>
    <row r="45134">
      <c r="A45134" s="61"/>
      <c r="B45134" s="61"/>
      <c r="C45134" s="61"/>
      <c r="D45134" s="57"/>
      <c r="E45134" s="62"/>
    </row>
    <row r="45135">
      <c r="A45135" s="61"/>
      <c r="B45135" s="61"/>
      <c r="C45135" s="61"/>
      <c r="D45135" s="57"/>
      <c r="E45135" s="62"/>
    </row>
    <row r="45136">
      <c r="A45136" s="61"/>
      <c r="B45136" s="61"/>
      <c r="C45136" s="61"/>
      <c r="D45136" s="57"/>
      <c r="E45136" s="62"/>
    </row>
    <row r="45137">
      <c r="A45137" s="61"/>
      <c r="B45137" s="61"/>
      <c r="C45137" s="61"/>
      <c r="D45137" s="57"/>
      <c r="E45137" s="62"/>
    </row>
    <row r="45138">
      <c r="A45138" s="61"/>
      <c r="B45138" s="61"/>
      <c r="C45138" s="61"/>
      <c r="D45138" s="57"/>
      <c r="E45138" s="62"/>
    </row>
    <row r="45139">
      <c r="A45139" s="61"/>
      <c r="B45139" s="61"/>
      <c r="C45139" s="61"/>
      <c r="D45139" s="57"/>
      <c r="E45139" s="62"/>
    </row>
    <row r="45140">
      <c r="A45140" s="61"/>
      <c r="B45140" s="61"/>
      <c r="C45140" s="61"/>
      <c r="D45140" s="57"/>
      <c r="E45140" s="62"/>
    </row>
    <row r="45141">
      <c r="A45141" s="61"/>
      <c r="B45141" s="61"/>
      <c r="C45141" s="61"/>
      <c r="D45141" s="57"/>
      <c r="E45141" s="62"/>
    </row>
    <row r="45142">
      <c r="A45142" s="61"/>
      <c r="B45142" s="61"/>
      <c r="C45142" s="61"/>
      <c r="D45142" s="57"/>
      <c r="E45142" s="62"/>
    </row>
    <row r="45143">
      <c r="A45143" s="61"/>
      <c r="B45143" s="61"/>
      <c r="C45143" s="61"/>
      <c r="D45143" s="57"/>
      <c r="E45143" s="62"/>
    </row>
    <row r="45144">
      <c r="A45144" s="61"/>
      <c r="B45144" s="61"/>
      <c r="C45144" s="61"/>
      <c r="D45144" s="57"/>
      <c r="E45144" s="62"/>
    </row>
    <row r="45145">
      <c r="A45145" s="61"/>
      <c r="B45145" s="61"/>
      <c r="C45145" s="61"/>
      <c r="D45145" s="57"/>
      <c r="E45145" s="62"/>
    </row>
    <row r="45146">
      <c r="A45146" s="61"/>
      <c r="B45146" s="61"/>
      <c r="C45146" s="61"/>
      <c r="D45146" s="57"/>
      <c r="E45146" s="62"/>
    </row>
    <row r="45147">
      <c r="A45147" s="61"/>
      <c r="B45147" s="61"/>
      <c r="C45147" s="61"/>
      <c r="D45147" s="57"/>
      <c r="E45147" s="62"/>
    </row>
    <row r="45148">
      <c r="A45148" s="61"/>
      <c r="B45148" s="61"/>
      <c r="C45148" s="61"/>
      <c r="D45148" s="57"/>
      <c r="E45148" s="62"/>
    </row>
    <row r="45149">
      <c r="A45149" s="61"/>
      <c r="B45149" s="61"/>
      <c r="C45149" s="61"/>
      <c r="D45149" s="57"/>
      <c r="E45149" s="62"/>
    </row>
    <row r="45150">
      <c r="A45150" s="61"/>
      <c r="B45150" s="61"/>
      <c r="C45150" s="61"/>
      <c r="D45150" s="57"/>
      <c r="E45150" s="62"/>
    </row>
    <row r="45151">
      <c r="A45151" s="61"/>
      <c r="B45151" s="61"/>
      <c r="C45151" s="61"/>
      <c r="D45151" s="57"/>
      <c r="E45151" s="62"/>
    </row>
    <row r="45152">
      <c r="A45152" s="61"/>
      <c r="B45152" s="61"/>
      <c r="C45152" s="61"/>
      <c r="D45152" s="57"/>
      <c r="E45152" s="62"/>
    </row>
    <row r="45153">
      <c r="A45153" s="61"/>
      <c r="B45153" s="61"/>
      <c r="C45153" s="61"/>
      <c r="D45153" s="57"/>
      <c r="E45153" s="62"/>
    </row>
    <row r="45154">
      <c r="A45154" s="61"/>
      <c r="B45154" s="61"/>
      <c r="C45154" s="61"/>
      <c r="D45154" s="57"/>
      <c r="E45154" s="62"/>
    </row>
    <row r="45155">
      <c r="A45155" s="61"/>
      <c r="B45155" s="61"/>
      <c r="C45155" s="61"/>
      <c r="D45155" s="57"/>
      <c r="E45155" s="62"/>
    </row>
    <row r="45156">
      <c r="A45156" s="61"/>
      <c r="B45156" s="61"/>
      <c r="C45156" s="61"/>
      <c r="D45156" s="57"/>
      <c r="E45156" s="62"/>
    </row>
    <row r="45157">
      <c r="A45157" s="61"/>
      <c r="B45157" s="61"/>
      <c r="C45157" s="61"/>
      <c r="D45157" s="57"/>
      <c r="E45157" s="62"/>
    </row>
    <row r="45158">
      <c r="A45158" s="61"/>
      <c r="B45158" s="61"/>
      <c r="C45158" s="61"/>
      <c r="D45158" s="57"/>
      <c r="E45158" s="62"/>
    </row>
    <row r="45159">
      <c r="A45159" s="61"/>
      <c r="B45159" s="61"/>
      <c r="C45159" s="61"/>
      <c r="D45159" s="57"/>
      <c r="E45159" s="62"/>
    </row>
    <row r="45160">
      <c r="A45160" s="61"/>
      <c r="B45160" s="61"/>
      <c r="C45160" s="61"/>
      <c r="D45160" s="57"/>
      <c r="E45160" s="62"/>
    </row>
    <row r="45161">
      <c r="A45161" s="61"/>
      <c r="B45161" s="61"/>
      <c r="C45161" s="61"/>
      <c r="D45161" s="57"/>
      <c r="E45161" s="62"/>
    </row>
    <row r="45162">
      <c r="A45162" s="61"/>
      <c r="B45162" s="61"/>
      <c r="C45162" s="61"/>
      <c r="D45162" s="57"/>
      <c r="E45162" s="62"/>
    </row>
    <row r="45163">
      <c r="A45163" s="61"/>
      <c r="B45163" s="61"/>
      <c r="C45163" s="61"/>
      <c r="D45163" s="57"/>
      <c r="E45163" s="62"/>
    </row>
    <row r="45164">
      <c r="A45164" s="61"/>
      <c r="B45164" s="61"/>
      <c r="C45164" s="61"/>
      <c r="D45164" s="57"/>
      <c r="E45164" s="62"/>
    </row>
    <row r="45165">
      <c r="A45165" s="61"/>
      <c r="B45165" s="61"/>
      <c r="C45165" s="61"/>
      <c r="D45165" s="57"/>
      <c r="E45165" s="62"/>
    </row>
    <row r="45166">
      <c r="A45166" s="61"/>
      <c r="B45166" s="61"/>
      <c r="C45166" s="61"/>
      <c r="D45166" s="57"/>
      <c r="E45166" s="62"/>
    </row>
    <row r="45167">
      <c r="A45167" s="61"/>
      <c r="B45167" s="61"/>
      <c r="C45167" s="61"/>
      <c r="D45167" s="57"/>
      <c r="E45167" s="62"/>
    </row>
    <row r="45168">
      <c r="A45168" s="61"/>
      <c r="B45168" s="61"/>
      <c r="C45168" s="61"/>
      <c r="D45168" s="57"/>
      <c r="E45168" s="62"/>
    </row>
    <row r="45169">
      <c r="A45169" s="61"/>
      <c r="B45169" s="61"/>
      <c r="C45169" s="61"/>
      <c r="D45169" s="57"/>
      <c r="E45169" s="62"/>
    </row>
    <row r="45170">
      <c r="A45170" s="61"/>
      <c r="B45170" s="61"/>
      <c r="C45170" s="61"/>
      <c r="D45170" s="57"/>
      <c r="E45170" s="62"/>
    </row>
    <row r="45171">
      <c r="A45171" s="61"/>
      <c r="B45171" s="61"/>
      <c r="C45171" s="61"/>
      <c r="D45171" s="57"/>
      <c r="E45171" s="62"/>
    </row>
    <row r="45172">
      <c r="A45172" s="61"/>
      <c r="B45172" s="61"/>
      <c r="C45172" s="61"/>
      <c r="D45172" s="57"/>
      <c r="E45172" s="62"/>
    </row>
    <row r="45173">
      <c r="A45173" s="61"/>
      <c r="B45173" s="61"/>
      <c r="C45173" s="61"/>
      <c r="D45173" s="57"/>
      <c r="E45173" s="62"/>
    </row>
    <row r="45174">
      <c r="A45174" s="61"/>
      <c r="B45174" s="61"/>
      <c r="C45174" s="61"/>
      <c r="D45174" s="57"/>
      <c r="E45174" s="62"/>
    </row>
    <row r="45175">
      <c r="A45175" s="61"/>
      <c r="B45175" s="61"/>
      <c r="C45175" s="61"/>
      <c r="D45175" s="57"/>
      <c r="E45175" s="62"/>
    </row>
    <row r="45176">
      <c r="A45176" s="61"/>
      <c r="B45176" s="61"/>
      <c r="C45176" s="61"/>
      <c r="D45176" s="57"/>
      <c r="E45176" s="62"/>
    </row>
    <row r="45177">
      <c r="A45177" s="61"/>
      <c r="B45177" s="61"/>
      <c r="C45177" s="61"/>
      <c r="D45177" s="57"/>
      <c r="E45177" s="62"/>
    </row>
    <row r="45178">
      <c r="A45178" s="61"/>
      <c r="B45178" s="61"/>
      <c r="C45178" s="61"/>
      <c r="D45178" s="57"/>
      <c r="E45178" s="62"/>
    </row>
    <row r="45179">
      <c r="A45179" s="61"/>
      <c r="B45179" s="61"/>
      <c r="C45179" s="61"/>
      <c r="D45179" s="57"/>
      <c r="E45179" s="62"/>
    </row>
    <row r="45180">
      <c r="A45180" s="61"/>
      <c r="B45180" s="61"/>
      <c r="C45180" s="61"/>
      <c r="D45180" s="57"/>
      <c r="E45180" s="62"/>
    </row>
    <row r="45181">
      <c r="A45181" s="61"/>
      <c r="B45181" s="61"/>
      <c r="C45181" s="61"/>
      <c r="D45181" s="57"/>
      <c r="E45181" s="62"/>
    </row>
    <row r="45182">
      <c r="A45182" s="61"/>
      <c r="B45182" s="61"/>
      <c r="C45182" s="61"/>
      <c r="D45182" s="57"/>
      <c r="E45182" s="62"/>
    </row>
    <row r="45183">
      <c r="A45183" s="61"/>
      <c r="B45183" s="61"/>
      <c r="C45183" s="61"/>
      <c r="D45183" s="57"/>
      <c r="E45183" s="62"/>
    </row>
    <row r="45184">
      <c r="A45184" s="61"/>
      <c r="B45184" s="61"/>
      <c r="C45184" s="61"/>
      <c r="D45184" s="57"/>
      <c r="E45184" s="62"/>
    </row>
    <row r="45185">
      <c r="A45185" s="61"/>
      <c r="B45185" s="61"/>
      <c r="C45185" s="61"/>
      <c r="D45185" s="57"/>
      <c r="E45185" s="62"/>
    </row>
    <row r="45186">
      <c r="A45186" s="61"/>
      <c r="B45186" s="61"/>
      <c r="C45186" s="61"/>
      <c r="D45186" s="57"/>
      <c r="E45186" s="62"/>
    </row>
    <row r="45187">
      <c r="A45187" s="61"/>
      <c r="B45187" s="61"/>
      <c r="C45187" s="61"/>
      <c r="D45187" s="57"/>
      <c r="E45187" s="62"/>
    </row>
    <row r="45188">
      <c r="A45188" s="61"/>
      <c r="B45188" s="61"/>
      <c r="C45188" s="61"/>
      <c r="D45188" s="57"/>
      <c r="E45188" s="62"/>
    </row>
    <row r="45189">
      <c r="A45189" s="61"/>
      <c r="B45189" s="61"/>
      <c r="C45189" s="61"/>
      <c r="D45189" s="57"/>
      <c r="E45189" s="62"/>
    </row>
    <row r="45190">
      <c r="A45190" s="61"/>
      <c r="B45190" s="61"/>
      <c r="C45190" s="61"/>
      <c r="D45190" s="57"/>
      <c r="E45190" s="62"/>
    </row>
    <row r="45191">
      <c r="A45191" s="61"/>
      <c r="B45191" s="61"/>
      <c r="C45191" s="61"/>
      <c r="D45191" s="57"/>
      <c r="E45191" s="62"/>
    </row>
    <row r="45192">
      <c r="A45192" s="61"/>
      <c r="B45192" s="61"/>
      <c r="C45192" s="61"/>
      <c r="D45192" s="57"/>
      <c r="E45192" s="62"/>
    </row>
    <row r="45193">
      <c r="A45193" s="61"/>
      <c r="B45193" s="61"/>
      <c r="C45193" s="61"/>
      <c r="D45193" s="57"/>
      <c r="E45193" s="62"/>
    </row>
    <row r="45194">
      <c r="A45194" s="61"/>
      <c r="B45194" s="61"/>
      <c r="C45194" s="61"/>
      <c r="D45194" s="57"/>
      <c r="E45194" s="62"/>
    </row>
    <row r="45195">
      <c r="A45195" s="61"/>
      <c r="B45195" s="61"/>
      <c r="C45195" s="61"/>
      <c r="D45195" s="57"/>
      <c r="E45195" s="62"/>
    </row>
    <row r="45196">
      <c r="A45196" s="61"/>
      <c r="B45196" s="61"/>
      <c r="C45196" s="61"/>
      <c r="D45196" s="57"/>
      <c r="E45196" s="62"/>
    </row>
    <row r="45197">
      <c r="A45197" s="61"/>
      <c r="B45197" s="61"/>
      <c r="C45197" s="61"/>
      <c r="D45197" s="57"/>
      <c r="E45197" s="62"/>
    </row>
    <row r="45198">
      <c r="A45198" s="61"/>
      <c r="B45198" s="61"/>
      <c r="C45198" s="61"/>
      <c r="D45198" s="57"/>
      <c r="E45198" s="62"/>
    </row>
    <row r="45199">
      <c r="A45199" s="61"/>
      <c r="B45199" s="61"/>
      <c r="C45199" s="61"/>
      <c r="D45199" s="57"/>
      <c r="E45199" s="62"/>
    </row>
    <row r="45200">
      <c r="A45200" s="61"/>
      <c r="B45200" s="61"/>
      <c r="C45200" s="61"/>
      <c r="D45200" s="57"/>
      <c r="E45200" s="62"/>
    </row>
    <row r="45201">
      <c r="A45201" s="61"/>
      <c r="B45201" s="61"/>
      <c r="C45201" s="61"/>
      <c r="D45201" s="57"/>
      <c r="E45201" s="62"/>
    </row>
    <row r="45202">
      <c r="A45202" s="61"/>
      <c r="B45202" s="61"/>
      <c r="C45202" s="61"/>
      <c r="D45202" s="57"/>
      <c r="E45202" s="62"/>
    </row>
    <row r="45203">
      <c r="A45203" s="61"/>
      <c r="B45203" s="61"/>
      <c r="C45203" s="61"/>
      <c r="D45203" s="57"/>
      <c r="E45203" s="62"/>
    </row>
    <row r="45204">
      <c r="A45204" s="61"/>
      <c r="B45204" s="61"/>
      <c r="C45204" s="61"/>
      <c r="D45204" s="57"/>
      <c r="E45204" s="62"/>
    </row>
    <row r="45205">
      <c r="A45205" s="61"/>
      <c r="B45205" s="61"/>
      <c r="C45205" s="61"/>
      <c r="D45205" s="57"/>
      <c r="E45205" s="62"/>
    </row>
    <row r="45206">
      <c r="A45206" s="61"/>
      <c r="B45206" s="61"/>
      <c r="C45206" s="61"/>
      <c r="D45206" s="57"/>
      <c r="E45206" s="62"/>
    </row>
    <row r="45207">
      <c r="A45207" s="61"/>
      <c r="B45207" s="61"/>
      <c r="C45207" s="61"/>
      <c r="D45207" s="57"/>
      <c r="E45207" s="62"/>
    </row>
    <row r="45208">
      <c r="A45208" s="61"/>
      <c r="B45208" s="61"/>
      <c r="C45208" s="61"/>
      <c r="D45208" s="57"/>
      <c r="E45208" s="62"/>
    </row>
    <row r="45209">
      <c r="A45209" s="61"/>
      <c r="B45209" s="61"/>
      <c r="C45209" s="61"/>
      <c r="D45209" s="57"/>
      <c r="E45209" s="62"/>
    </row>
    <row r="45210">
      <c r="A45210" s="61"/>
      <c r="B45210" s="61"/>
      <c r="C45210" s="61"/>
      <c r="D45210" s="57"/>
      <c r="E45210" s="62"/>
    </row>
    <row r="45211">
      <c r="A45211" s="61"/>
      <c r="B45211" s="61"/>
      <c r="C45211" s="61"/>
      <c r="D45211" s="57"/>
      <c r="E45211" s="62"/>
    </row>
    <row r="45212">
      <c r="A45212" s="61"/>
      <c r="B45212" s="61"/>
      <c r="C45212" s="61"/>
      <c r="D45212" s="57"/>
      <c r="E45212" s="62"/>
    </row>
    <row r="45213">
      <c r="A45213" s="61"/>
      <c r="B45213" s="61"/>
      <c r="C45213" s="61"/>
      <c r="D45213" s="57"/>
      <c r="E45213" s="62"/>
    </row>
    <row r="45214">
      <c r="A45214" s="61"/>
      <c r="B45214" s="61"/>
      <c r="C45214" s="61"/>
      <c r="D45214" s="57"/>
      <c r="E45214" s="62"/>
    </row>
    <row r="45215">
      <c r="A45215" s="61"/>
      <c r="B45215" s="61"/>
      <c r="C45215" s="61"/>
      <c r="D45215" s="57"/>
      <c r="E45215" s="62"/>
    </row>
    <row r="45216">
      <c r="A45216" s="61"/>
      <c r="B45216" s="61"/>
      <c r="C45216" s="61"/>
      <c r="D45216" s="57"/>
      <c r="E45216" s="62"/>
    </row>
    <row r="45217">
      <c r="A45217" s="61"/>
      <c r="B45217" s="61"/>
      <c r="C45217" s="61"/>
      <c r="D45217" s="57"/>
      <c r="E45217" s="62"/>
    </row>
    <row r="45218">
      <c r="A45218" s="61"/>
      <c r="B45218" s="61"/>
      <c r="C45218" s="61"/>
      <c r="D45218" s="57"/>
      <c r="E45218" s="62"/>
    </row>
    <row r="45219">
      <c r="A45219" s="61"/>
      <c r="B45219" s="61"/>
      <c r="C45219" s="61"/>
      <c r="D45219" s="57"/>
      <c r="E45219" s="62"/>
    </row>
    <row r="45220">
      <c r="A45220" s="61"/>
      <c r="B45220" s="61"/>
      <c r="C45220" s="61"/>
      <c r="D45220" s="57"/>
      <c r="E45220" s="62"/>
    </row>
    <row r="45221">
      <c r="A45221" s="61"/>
      <c r="B45221" s="61"/>
      <c r="C45221" s="61"/>
      <c r="D45221" s="57"/>
      <c r="E45221" s="62"/>
    </row>
    <row r="45222">
      <c r="A45222" s="61"/>
      <c r="B45222" s="61"/>
      <c r="C45222" s="61"/>
      <c r="D45222" s="57"/>
      <c r="E45222" s="62"/>
    </row>
    <row r="45223">
      <c r="A45223" s="61"/>
      <c r="B45223" s="61"/>
      <c r="C45223" s="61"/>
      <c r="D45223" s="57"/>
      <c r="E45223" s="62"/>
    </row>
    <row r="45224">
      <c r="A45224" s="61"/>
      <c r="B45224" s="61"/>
      <c r="C45224" s="61"/>
      <c r="D45224" s="57"/>
      <c r="E45224" s="62"/>
    </row>
    <row r="45225">
      <c r="A45225" s="61"/>
      <c r="B45225" s="61"/>
      <c r="C45225" s="61"/>
      <c r="D45225" s="57"/>
      <c r="E45225" s="62"/>
    </row>
    <row r="45226">
      <c r="A45226" s="61"/>
      <c r="B45226" s="61"/>
      <c r="C45226" s="61"/>
      <c r="D45226" s="57"/>
      <c r="E45226" s="62"/>
    </row>
    <row r="45227">
      <c r="A45227" s="61"/>
      <c r="B45227" s="61"/>
      <c r="C45227" s="61"/>
      <c r="D45227" s="57"/>
      <c r="E45227" s="62"/>
    </row>
    <row r="45228">
      <c r="A45228" s="61"/>
      <c r="B45228" s="61"/>
      <c r="C45228" s="61"/>
      <c r="D45228" s="57"/>
      <c r="E45228" s="62"/>
    </row>
    <row r="45229">
      <c r="A45229" s="61"/>
      <c r="B45229" s="61"/>
      <c r="C45229" s="61"/>
      <c r="D45229" s="57"/>
      <c r="E45229" s="62"/>
    </row>
    <row r="45230">
      <c r="A45230" s="61"/>
      <c r="B45230" s="61"/>
      <c r="C45230" s="61"/>
      <c r="D45230" s="57"/>
      <c r="E45230" s="62"/>
    </row>
    <row r="45231">
      <c r="A45231" s="61"/>
      <c r="B45231" s="61"/>
      <c r="C45231" s="61"/>
      <c r="D45231" s="57"/>
      <c r="E45231" s="62"/>
    </row>
    <row r="45232">
      <c r="A45232" s="61"/>
      <c r="B45232" s="61"/>
      <c r="C45232" s="61"/>
      <c r="D45232" s="57"/>
      <c r="E45232" s="62"/>
    </row>
    <row r="45233">
      <c r="A45233" s="61"/>
      <c r="B45233" s="61"/>
      <c r="C45233" s="61"/>
      <c r="D45233" s="57"/>
      <c r="E45233" s="62"/>
    </row>
    <row r="45234">
      <c r="A45234" s="61"/>
      <c r="B45234" s="61"/>
      <c r="C45234" s="61"/>
      <c r="D45234" s="57"/>
      <c r="E45234" s="62"/>
    </row>
    <row r="45235">
      <c r="A45235" s="61"/>
      <c r="B45235" s="61"/>
      <c r="C45235" s="61"/>
      <c r="D45235" s="57"/>
      <c r="E45235" s="62"/>
    </row>
    <row r="45236">
      <c r="A45236" s="61"/>
      <c r="B45236" s="61"/>
      <c r="C45236" s="61"/>
      <c r="D45236" s="57"/>
      <c r="E45236" s="62"/>
    </row>
    <row r="45237">
      <c r="A45237" s="61"/>
      <c r="B45237" s="61"/>
      <c r="C45237" s="61"/>
      <c r="D45237" s="57"/>
      <c r="E45237" s="62"/>
    </row>
    <row r="45238">
      <c r="A45238" s="61"/>
      <c r="B45238" s="61"/>
      <c r="C45238" s="61"/>
      <c r="D45238" s="57"/>
      <c r="E45238" s="62"/>
    </row>
    <row r="45239">
      <c r="A45239" s="61"/>
      <c r="B45239" s="61"/>
      <c r="C45239" s="61"/>
      <c r="D45239" s="57"/>
      <c r="E45239" s="62"/>
    </row>
    <row r="45240">
      <c r="A45240" s="61"/>
      <c r="B45240" s="61"/>
      <c r="C45240" s="61"/>
      <c r="D45240" s="57"/>
      <c r="E45240" s="62"/>
    </row>
    <row r="45241">
      <c r="A45241" s="61"/>
      <c r="B45241" s="61"/>
      <c r="C45241" s="61"/>
      <c r="D45241" s="57"/>
      <c r="E45241" s="62"/>
    </row>
    <row r="45242">
      <c r="A45242" s="61"/>
      <c r="B45242" s="61"/>
      <c r="C45242" s="61"/>
      <c r="D45242" s="57"/>
      <c r="E45242" s="62"/>
    </row>
    <row r="45243">
      <c r="A45243" s="61"/>
      <c r="B45243" s="61"/>
      <c r="C45243" s="61"/>
      <c r="D45243" s="57"/>
      <c r="E45243" s="62"/>
    </row>
    <row r="45244">
      <c r="A45244" s="61"/>
      <c r="B45244" s="61"/>
      <c r="C45244" s="61"/>
      <c r="D45244" s="57"/>
      <c r="E45244" s="62"/>
    </row>
    <row r="45245">
      <c r="A45245" s="61"/>
      <c r="B45245" s="61"/>
      <c r="C45245" s="61"/>
      <c r="D45245" s="57"/>
      <c r="E45245" s="62"/>
    </row>
    <row r="45246">
      <c r="A45246" s="61"/>
      <c r="B45246" s="61"/>
      <c r="C45246" s="61"/>
      <c r="D45246" s="57"/>
      <c r="E45246" s="62"/>
    </row>
    <row r="45247">
      <c r="A45247" s="61"/>
      <c r="B45247" s="61"/>
      <c r="C45247" s="61"/>
      <c r="D45247" s="57"/>
      <c r="E45247" s="62"/>
    </row>
    <row r="45248">
      <c r="A45248" s="61"/>
      <c r="B45248" s="61"/>
      <c r="C45248" s="61"/>
      <c r="D45248" s="57"/>
      <c r="E45248" s="62"/>
    </row>
    <row r="45249">
      <c r="A45249" s="61"/>
      <c r="B45249" s="61"/>
      <c r="C45249" s="61"/>
      <c r="D45249" s="57"/>
      <c r="E45249" s="62"/>
    </row>
    <row r="45250">
      <c r="A45250" s="61"/>
      <c r="B45250" s="61"/>
      <c r="C45250" s="61"/>
      <c r="D45250" s="57"/>
      <c r="E45250" s="62"/>
    </row>
    <row r="45251">
      <c r="A45251" s="61"/>
      <c r="B45251" s="61"/>
      <c r="C45251" s="61"/>
      <c r="D45251" s="57"/>
      <c r="E45251" s="62"/>
    </row>
    <row r="45252">
      <c r="A45252" s="61"/>
      <c r="B45252" s="61"/>
      <c r="C45252" s="61"/>
      <c r="D45252" s="57"/>
      <c r="E45252" s="62"/>
    </row>
    <row r="45253">
      <c r="A45253" s="61"/>
      <c r="B45253" s="61"/>
      <c r="C45253" s="61"/>
      <c r="D45253" s="57"/>
      <c r="E45253" s="62"/>
    </row>
    <row r="45254">
      <c r="A45254" s="61"/>
      <c r="B45254" s="61"/>
      <c r="C45254" s="61"/>
      <c r="D45254" s="57"/>
      <c r="E45254" s="62"/>
    </row>
    <row r="45255">
      <c r="A45255" s="61"/>
      <c r="B45255" s="61"/>
      <c r="C45255" s="61"/>
      <c r="D45255" s="57"/>
      <c r="E45255" s="62"/>
    </row>
    <row r="45256">
      <c r="A45256" s="61"/>
      <c r="B45256" s="61"/>
      <c r="C45256" s="61"/>
      <c r="D45256" s="57"/>
      <c r="E45256" s="62"/>
    </row>
    <row r="45257">
      <c r="A45257" s="61"/>
      <c r="B45257" s="61"/>
      <c r="C45257" s="61"/>
      <c r="D45257" s="57"/>
      <c r="E45257" s="62"/>
    </row>
    <row r="45258">
      <c r="A45258" s="61"/>
      <c r="B45258" s="61"/>
      <c r="C45258" s="61"/>
      <c r="D45258" s="57"/>
      <c r="E45258" s="62"/>
    </row>
    <row r="45259">
      <c r="A45259" s="61"/>
      <c r="B45259" s="61"/>
      <c r="C45259" s="61"/>
      <c r="D45259" s="57"/>
      <c r="E45259" s="62"/>
    </row>
    <row r="45260">
      <c r="A45260" s="61"/>
      <c r="B45260" s="61"/>
      <c r="C45260" s="61"/>
      <c r="D45260" s="57"/>
      <c r="E45260" s="62"/>
    </row>
    <row r="45261">
      <c r="A45261" s="61"/>
      <c r="B45261" s="61"/>
      <c r="C45261" s="61"/>
      <c r="D45261" s="57"/>
      <c r="E45261" s="62"/>
    </row>
    <row r="45262">
      <c r="A45262" s="61"/>
      <c r="B45262" s="61"/>
      <c r="C45262" s="61"/>
      <c r="D45262" s="57"/>
      <c r="E45262" s="62"/>
    </row>
    <row r="45263">
      <c r="A45263" s="61"/>
      <c r="B45263" s="61"/>
      <c r="C45263" s="61"/>
      <c r="D45263" s="57"/>
      <c r="E45263" s="62"/>
    </row>
    <row r="45264">
      <c r="A45264" s="61"/>
      <c r="B45264" s="61"/>
      <c r="C45264" s="61"/>
      <c r="D45264" s="57"/>
      <c r="E45264" s="62"/>
    </row>
    <row r="45265">
      <c r="A45265" s="61"/>
      <c r="B45265" s="61"/>
      <c r="C45265" s="61"/>
      <c r="D45265" s="57"/>
      <c r="E45265" s="62"/>
    </row>
    <row r="45266">
      <c r="A45266" s="61"/>
      <c r="B45266" s="61"/>
      <c r="C45266" s="61"/>
      <c r="D45266" s="57"/>
      <c r="E45266" s="62"/>
    </row>
    <row r="45267">
      <c r="A45267" s="61"/>
      <c r="B45267" s="61"/>
      <c r="C45267" s="61"/>
      <c r="D45267" s="57"/>
      <c r="E45267" s="62"/>
    </row>
    <row r="45268">
      <c r="A45268" s="61"/>
      <c r="B45268" s="61"/>
      <c r="C45268" s="61"/>
      <c r="D45268" s="57"/>
      <c r="E45268" s="62"/>
    </row>
    <row r="45269">
      <c r="A45269" s="61"/>
      <c r="B45269" s="61"/>
      <c r="C45269" s="61"/>
      <c r="D45269" s="57"/>
      <c r="E45269" s="62"/>
    </row>
    <row r="45270">
      <c r="A45270" s="61"/>
      <c r="B45270" s="61"/>
      <c r="C45270" s="61"/>
      <c r="D45270" s="57"/>
      <c r="E45270" s="62"/>
    </row>
    <row r="45271">
      <c r="A45271" s="61"/>
      <c r="B45271" s="61"/>
      <c r="C45271" s="61"/>
      <c r="D45271" s="57"/>
      <c r="E45271" s="62"/>
    </row>
    <row r="45272">
      <c r="A45272" s="61"/>
      <c r="B45272" s="61"/>
      <c r="C45272" s="61"/>
      <c r="D45272" s="57"/>
      <c r="E45272" s="62"/>
    </row>
    <row r="45273">
      <c r="A45273" s="61"/>
      <c r="B45273" s="61"/>
      <c r="C45273" s="61"/>
      <c r="D45273" s="57"/>
      <c r="E45273" s="62"/>
    </row>
    <row r="45274">
      <c r="A45274" s="61"/>
      <c r="B45274" s="61"/>
      <c r="C45274" s="61"/>
      <c r="D45274" s="57"/>
      <c r="E45274" s="62"/>
    </row>
    <row r="45275">
      <c r="A45275" s="61"/>
      <c r="B45275" s="61"/>
      <c r="C45275" s="61"/>
      <c r="D45275" s="57"/>
      <c r="E45275" s="62"/>
    </row>
    <row r="45276">
      <c r="A45276" s="61"/>
      <c r="B45276" s="61"/>
      <c r="C45276" s="61"/>
      <c r="D45276" s="57"/>
      <c r="E45276" s="62"/>
    </row>
    <row r="45277">
      <c r="A45277" s="61"/>
      <c r="B45277" s="61"/>
      <c r="C45277" s="61"/>
      <c r="D45277" s="57"/>
      <c r="E45277" s="62"/>
    </row>
    <row r="45278">
      <c r="A45278" s="61"/>
      <c r="B45278" s="61"/>
      <c r="C45278" s="61"/>
      <c r="D45278" s="57"/>
      <c r="E45278" s="62"/>
    </row>
    <row r="45279">
      <c r="A45279" s="61"/>
      <c r="B45279" s="61"/>
      <c r="C45279" s="61"/>
      <c r="D45279" s="57"/>
      <c r="E45279" s="62"/>
    </row>
    <row r="45280">
      <c r="A45280" s="61"/>
      <c r="B45280" s="61"/>
      <c r="C45280" s="61"/>
      <c r="D45280" s="57"/>
      <c r="E45280" s="62"/>
    </row>
    <row r="45281">
      <c r="A45281" s="61"/>
      <c r="B45281" s="61"/>
      <c r="C45281" s="61"/>
      <c r="D45281" s="57"/>
      <c r="E45281" s="62"/>
    </row>
    <row r="45282">
      <c r="A45282" s="61"/>
      <c r="B45282" s="61"/>
      <c r="C45282" s="61"/>
      <c r="D45282" s="57"/>
      <c r="E45282" s="62"/>
    </row>
    <row r="45283">
      <c r="A45283" s="61"/>
      <c r="B45283" s="61"/>
      <c r="C45283" s="61"/>
      <c r="D45283" s="57"/>
      <c r="E45283" s="62"/>
    </row>
    <row r="45284">
      <c r="A45284" s="61"/>
      <c r="B45284" s="61"/>
      <c r="C45284" s="61"/>
      <c r="D45284" s="57"/>
      <c r="E45284" s="62"/>
    </row>
    <row r="45285">
      <c r="A45285" s="61"/>
      <c r="B45285" s="61"/>
      <c r="C45285" s="61"/>
      <c r="D45285" s="57"/>
      <c r="E45285" s="62"/>
    </row>
    <row r="45286">
      <c r="A45286" s="61"/>
      <c r="B45286" s="61"/>
      <c r="C45286" s="61"/>
      <c r="D45286" s="57"/>
      <c r="E45286" s="62"/>
    </row>
    <row r="45287">
      <c r="A45287" s="61"/>
      <c r="B45287" s="61"/>
      <c r="C45287" s="61"/>
      <c r="D45287" s="57"/>
      <c r="E45287" s="62"/>
    </row>
    <row r="45288">
      <c r="A45288" s="61"/>
      <c r="B45288" s="61"/>
      <c r="C45288" s="61"/>
      <c r="D45288" s="57"/>
      <c r="E45288" s="62"/>
    </row>
    <row r="45289">
      <c r="A45289" s="61"/>
      <c r="B45289" s="61"/>
      <c r="C45289" s="61"/>
      <c r="D45289" s="57"/>
      <c r="E45289" s="62"/>
    </row>
    <row r="45290">
      <c r="A45290" s="61"/>
      <c r="B45290" s="61"/>
      <c r="C45290" s="61"/>
      <c r="D45290" s="57"/>
      <c r="E45290" s="62"/>
    </row>
    <row r="45291">
      <c r="A45291" s="61"/>
      <c r="B45291" s="61"/>
      <c r="C45291" s="61"/>
      <c r="D45291" s="57"/>
      <c r="E45291" s="62"/>
    </row>
    <row r="45292">
      <c r="A45292" s="61"/>
      <c r="B45292" s="61"/>
      <c r="C45292" s="61"/>
      <c r="D45292" s="57"/>
      <c r="E45292" s="62"/>
    </row>
    <row r="45293">
      <c r="A45293" s="61"/>
      <c r="B45293" s="61"/>
      <c r="C45293" s="61"/>
      <c r="D45293" s="57"/>
      <c r="E45293" s="62"/>
    </row>
    <row r="45294">
      <c r="A45294" s="61"/>
      <c r="B45294" s="61"/>
      <c r="C45294" s="61"/>
      <c r="D45294" s="57"/>
      <c r="E45294" s="62"/>
    </row>
    <row r="45295">
      <c r="A45295" s="61"/>
      <c r="B45295" s="61"/>
      <c r="C45295" s="61"/>
      <c r="D45295" s="57"/>
      <c r="E45295" s="62"/>
    </row>
    <row r="45296">
      <c r="A45296" s="61"/>
      <c r="B45296" s="61"/>
      <c r="C45296" s="61"/>
      <c r="D45296" s="57"/>
      <c r="E45296" s="62"/>
    </row>
    <row r="45297">
      <c r="A45297" s="61"/>
      <c r="B45297" s="61"/>
      <c r="C45297" s="61"/>
      <c r="D45297" s="57"/>
      <c r="E45297" s="62"/>
    </row>
    <row r="45298">
      <c r="A45298" s="61"/>
      <c r="B45298" s="61"/>
      <c r="C45298" s="61"/>
      <c r="D45298" s="57"/>
      <c r="E45298" s="62"/>
    </row>
    <row r="45299">
      <c r="A45299" s="61"/>
      <c r="B45299" s="61"/>
      <c r="C45299" s="61"/>
      <c r="D45299" s="57"/>
      <c r="E45299" s="62"/>
    </row>
    <row r="45300">
      <c r="A45300" s="61"/>
      <c r="B45300" s="61"/>
      <c r="C45300" s="61"/>
      <c r="D45300" s="57"/>
      <c r="E45300" s="62"/>
    </row>
    <row r="45301">
      <c r="A45301" s="61"/>
      <c r="B45301" s="61"/>
      <c r="C45301" s="61"/>
      <c r="D45301" s="57"/>
      <c r="E45301" s="62"/>
    </row>
    <row r="45302">
      <c r="A45302" s="61"/>
      <c r="B45302" s="61"/>
      <c r="C45302" s="61"/>
      <c r="D45302" s="57"/>
      <c r="E45302" s="62"/>
    </row>
    <row r="45303">
      <c r="A45303" s="61"/>
      <c r="B45303" s="61"/>
      <c r="C45303" s="61"/>
      <c r="D45303" s="57"/>
      <c r="E45303" s="62"/>
    </row>
    <row r="45304">
      <c r="A45304" s="61"/>
      <c r="B45304" s="61"/>
      <c r="C45304" s="61"/>
      <c r="D45304" s="57"/>
      <c r="E45304" s="62"/>
    </row>
    <row r="45305">
      <c r="A45305" s="61"/>
      <c r="B45305" s="61"/>
      <c r="C45305" s="61"/>
      <c r="D45305" s="57"/>
      <c r="E45305" s="62"/>
    </row>
    <row r="45306">
      <c r="A45306" s="61"/>
      <c r="B45306" s="61"/>
      <c r="C45306" s="61"/>
      <c r="D45306" s="57"/>
      <c r="E45306" s="62"/>
    </row>
    <row r="45307">
      <c r="A45307" s="61"/>
      <c r="B45307" s="61"/>
      <c r="C45307" s="61"/>
      <c r="D45307" s="57"/>
      <c r="E45307" s="62"/>
    </row>
    <row r="45308">
      <c r="A45308" s="61"/>
      <c r="B45308" s="61"/>
      <c r="C45308" s="61"/>
      <c r="D45308" s="57"/>
      <c r="E45308" s="62"/>
    </row>
    <row r="45309">
      <c r="A45309" s="61"/>
      <c r="B45309" s="61"/>
      <c r="C45309" s="61"/>
      <c r="D45309" s="57"/>
      <c r="E45309" s="62"/>
    </row>
    <row r="45310">
      <c r="A45310" s="61"/>
      <c r="B45310" s="61"/>
      <c r="C45310" s="61"/>
      <c r="D45310" s="57"/>
      <c r="E45310" s="62"/>
    </row>
    <row r="45311">
      <c r="A45311" s="61"/>
      <c r="B45311" s="61"/>
      <c r="C45311" s="61"/>
      <c r="D45311" s="57"/>
      <c r="E45311" s="62"/>
    </row>
    <row r="45312">
      <c r="A45312" s="61"/>
      <c r="B45312" s="61"/>
      <c r="C45312" s="61"/>
      <c r="D45312" s="57"/>
      <c r="E45312" s="62"/>
    </row>
    <row r="45313">
      <c r="A45313" s="61"/>
      <c r="B45313" s="61"/>
      <c r="C45313" s="61"/>
      <c r="D45313" s="57"/>
      <c r="E45313" s="62"/>
    </row>
    <row r="45314">
      <c r="A45314" s="61"/>
      <c r="B45314" s="61"/>
      <c r="C45314" s="61"/>
      <c r="D45314" s="57"/>
      <c r="E45314" s="62"/>
    </row>
    <row r="45315">
      <c r="A45315" s="61"/>
      <c r="B45315" s="61"/>
      <c r="C45315" s="61"/>
      <c r="D45315" s="57"/>
      <c r="E45315" s="62"/>
    </row>
    <row r="45316">
      <c r="A45316" s="61"/>
      <c r="B45316" s="61"/>
      <c r="C45316" s="61"/>
      <c r="D45316" s="57"/>
      <c r="E45316" s="62"/>
    </row>
    <row r="45317">
      <c r="A45317" s="61"/>
      <c r="B45317" s="61"/>
      <c r="C45317" s="61"/>
      <c r="D45317" s="57"/>
      <c r="E45317" s="62"/>
    </row>
    <row r="45318">
      <c r="A45318" s="61"/>
      <c r="B45318" s="61"/>
      <c r="C45318" s="61"/>
      <c r="D45318" s="57"/>
      <c r="E45318" s="62"/>
    </row>
    <row r="45319">
      <c r="A45319" s="61"/>
      <c r="B45319" s="61"/>
      <c r="C45319" s="61"/>
      <c r="D45319" s="57"/>
      <c r="E45319" s="62"/>
    </row>
    <row r="45320">
      <c r="A45320" s="61"/>
      <c r="B45320" s="61"/>
      <c r="C45320" s="61"/>
      <c r="D45320" s="57"/>
      <c r="E45320" s="62"/>
    </row>
    <row r="45321">
      <c r="A45321" s="61"/>
      <c r="B45321" s="61"/>
      <c r="C45321" s="61"/>
      <c r="D45321" s="57"/>
      <c r="E45321" s="62"/>
    </row>
    <row r="45322">
      <c r="A45322" s="61"/>
      <c r="B45322" s="61"/>
      <c r="C45322" s="61"/>
      <c r="D45322" s="57"/>
      <c r="E45322" s="62"/>
    </row>
    <row r="45323">
      <c r="A45323" s="61"/>
      <c r="B45323" s="61"/>
      <c r="C45323" s="61"/>
      <c r="D45323" s="57"/>
      <c r="E45323" s="62"/>
    </row>
    <row r="45324">
      <c r="A45324" s="61"/>
      <c r="B45324" s="61"/>
      <c r="C45324" s="61"/>
      <c r="D45324" s="57"/>
      <c r="E45324" s="62"/>
    </row>
    <row r="45325">
      <c r="A45325" s="61"/>
      <c r="B45325" s="61"/>
      <c r="C45325" s="61"/>
      <c r="D45325" s="57"/>
      <c r="E45325" s="62"/>
    </row>
    <row r="45326">
      <c r="A45326" s="61"/>
      <c r="B45326" s="61"/>
      <c r="C45326" s="61"/>
      <c r="D45326" s="57"/>
      <c r="E45326" s="62"/>
    </row>
    <row r="45327">
      <c r="A45327" s="61"/>
      <c r="B45327" s="61"/>
      <c r="C45327" s="61"/>
      <c r="D45327" s="57"/>
      <c r="E45327" s="62"/>
    </row>
    <row r="45328">
      <c r="A45328" s="61"/>
      <c r="B45328" s="61"/>
      <c r="C45328" s="61"/>
      <c r="D45328" s="57"/>
      <c r="E45328" s="62"/>
    </row>
    <row r="45329">
      <c r="A45329" s="61"/>
      <c r="B45329" s="61"/>
      <c r="C45329" s="61"/>
      <c r="D45329" s="57"/>
      <c r="E45329" s="62"/>
    </row>
    <row r="45330">
      <c r="A45330" s="61"/>
      <c r="B45330" s="61"/>
      <c r="C45330" s="61"/>
      <c r="D45330" s="57"/>
      <c r="E45330" s="62"/>
    </row>
    <row r="45331">
      <c r="A45331" s="61"/>
      <c r="B45331" s="61"/>
      <c r="C45331" s="61"/>
      <c r="D45331" s="57"/>
      <c r="E45331" s="62"/>
    </row>
    <row r="45332">
      <c r="A45332" s="61"/>
      <c r="B45332" s="61"/>
      <c r="C45332" s="61"/>
      <c r="D45332" s="57"/>
      <c r="E45332" s="62"/>
    </row>
    <row r="45333">
      <c r="A45333" s="61"/>
      <c r="B45333" s="61"/>
      <c r="C45333" s="61"/>
      <c r="D45333" s="57"/>
      <c r="E45333" s="62"/>
    </row>
    <row r="45334">
      <c r="A45334" s="61"/>
      <c r="B45334" s="61"/>
      <c r="C45334" s="61"/>
      <c r="D45334" s="57"/>
      <c r="E45334" s="62"/>
    </row>
    <row r="45335">
      <c r="A45335" s="61"/>
      <c r="B45335" s="61"/>
      <c r="C45335" s="61"/>
      <c r="D45335" s="57"/>
      <c r="E45335" s="62"/>
    </row>
    <row r="45336">
      <c r="A45336" s="61"/>
      <c r="B45336" s="61"/>
      <c r="C45336" s="61"/>
      <c r="D45336" s="57"/>
      <c r="E45336" s="62"/>
    </row>
    <row r="45337">
      <c r="A45337" s="61"/>
      <c r="B45337" s="61"/>
      <c r="C45337" s="61"/>
      <c r="D45337" s="57"/>
      <c r="E45337" s="62"/>
    </row>
    <row r="45338">
      <c r="A45338" s="61"/>
      <c r="B45338" s="61"/>
      <c r="C45338" s="61"/>
      <c r="D45338" s="57"/>
      <c r="E45338" s="62"/>
    </row>
    <row r="45339">
      <c r="A45339" s="61"/>
      <c r="B45339" s="61"/>
      <c r="C45339" s="61"/>
      <c r="D45339" s="57"/>
      <c r="E45339" s="62"/>
    </row>
    <row r="45340">
      <c r="A45340" s="61"/>
      <c r="B45340" s="61"/>
      <c r="C45340" s="61"/>
      <c r="D45340" s="57"/>
      <c r="E45340" s="62"/>
    </row>
    <row r="45341">
      <c r="A45341" s="61"/>
      <c r="B45341" s="61"/>
      <c r="C45341" s="61"/>
      <c r="D45341" s="57"/>
      <c r="E45341" s="62"/>
    </row>
    <row r="45342">
      <c r="A45342" s="61"/>
      <c r="B45342" s="61"/>
      <c r="C45342" s="61"/>
      <c r="D45342" s="57"/>
      <c r="E45342" s="62"/>
    </row>
    <row r="45343">
      <c r="A45343" s="61"/>
      <c r="B45343" s="61"/>
      <c r="C45343" s="61"/>
      <c r="D45343" s="57"/>
      <c r="E45343" s="62"/>
    </row>
    <row r="45344">
      <c r="A45344" s="61"/>
      <c r="B45344" s="61"/>
      <c r="C45344" s="61"/>
      <c r="D45344" s="57"/>
      <c r="E45344" s="62"/>
    </row>
    <row r="45345">
      <c r="A45345" s="61"/>
      <c r="B45345" s="61"/>
      <c r="C45345" s="61"/>
      <c r="D45345" s="57"/>
      <c r="E45345" s="62"/>
    </row>
    <row r="45346">
      <c r="A45346" s="61"/>
      <c r="B45346" s="61"/>
      <c r="C45346" s="61"/>
      <c r="D45346" s="57"/>
      <c r="E45346" s="62"/>
    </row>
    <row r="45347">
      <c r="A45347" s="61"/>
      <c r="B45347" s="61"/>
      <c r="C45347" s="61"/>
      <c r="D45347" s="57"/>
      <c r="E45347" s="62"/>
    </row>
    <row r="45348">
      <c r="A45348" s="61"/>
      <c r="B45348" s="61"/>
      <c r="C45348" s="61"/>
      <c r="D45348" s="57"/>
      <c r="E45348" s="62"/>
    </row>
    <row r="45349">
      <c r="A45349" s="61"/>
      <c r="B45349" s="61"/>
      <c r="C45349" s="61"/>
      <c r="D45349" s="57"/>
      <c r="E45349" s="62"/>
    </row>
    <row r="45350">
      <c r="A45350" s="61"/>
      <c r="B45350" s="61"/>
      <c r="C45350" s="61"/>
      <c r="D45350" s="57"/>
      <c r="E45350" s="62"/>
    </row>
    <row r="45351">
      <c r="A45351" s="61"/>
      <c r="B45351" s="61"/>
      <c r="C45351" s="61"/>
      <c r="D45351" s="57"/>
      <c r="E45351" s="62"/>
    </row>
    <row r="45352">
      <c r="A45352" s="61"/>
      <c r="B45352" s="61"/>
      <c r="C45352" s="61"/>
      <c r="D45352" s="57"/>
      <c r="E45352" s="62"/>
    </row>
    <row r="45353">
      <c r="A45353" s="61"/>
      <c r="B45353" s="61"/>
      <c r="C45353" s="61"/>
      <c r="D45353" s="57"/>
      <c r="E45353" s="62"/>
    </row>
    <row r="45354">
      <c r="A45354" s="61"/>
      <c r="B45354" s="61"/>
      <c r="C45354" s="61"/>
      <c r="D45354" s="57"/>
      <c r="E45354" s="62"/>
    </row>
    <row r="45355">
      <c r="A45355" s="61"/>
      <c r="B45355" s="61"/>
      <c r="C45355" s="61"/>
      <c r="D45355" s="57"/>
      <c r="E45355" s="62"/>
    </row>
    <row r="45356">
      <c r="A45356" s="61"/>
      <c r="B45356" s="61"/>
      <c r="C45356" s="61"/>
      <c r="D45356" s="57"/>
      <c r="E45356" s="62"/>
    </row>
    <row r="45357">
      <c r="A45357" s="61"/>
      <c r="B45357" s="61"/>
      <c r="C45357" s="61"/>
      <c r="D45357" s="57"/>
      <c r="E45357" s="62"/>
    </row>
    <row r="45358">
      <c r="A45358" s="61"/>
      <c r="B45358" s="61"/>
      <c r="C45358" s="61"/>
      <c r="D45358" s="57"/>
      <c r="E45358" s="62"/>
    </row>
    <row r="45359">
      <c r="A45359" s="61"/>
      <c r="B45359" s="61"/>
      <c r="C45359" s="61"/>
      <c r="D45359" s="57"/>
      <c r="E45359" s="62"/>
    </row>
    <row r="45360">
      <c r="A45360" s="61"/>
      <c r="B45360" s="61"/>
      <c r="C45360" s="61"/>
      <c r="D45360" s="57"/>
      <c r="E45360" s="62"/>
    </row>
    <row r="45361">
      <c r="A45361" s="61"/>
      <c r="B45361" s="61"/>
      <c r="C45361" s="61"/>
      <c r="D45361" s="57"/>
      <c r="E45361" s="62"/>
    </row>
    <row r="45362">
      <c r="A45362" s="61"/>
      <c r="B45362" s="61"/>
      <c r="C45362" s="61"/>
      <c r="D45362" s="57"/>
      <c r="E45362" s="62"/>
    </row>
    <row r="45363">
      <c r="A45363" s="61"/>
      <c r="B45363" s="61"/>
      <c r="C45363" s="61"/>
      <c r="D45363" s="57"/>
      <c r="E45363" s="62"/>
    </row>
    <row r="45364">
      <c r="A45364" s="61"/>
      <c r="B45364" s="61"/>
      <c r="C45364" s="61"/>
      <c r="D45364" s="57"/>
      <c r="E45364" s="62"/>
    </row>
    <row r="45365">
      <c r="A45365" s="61"/>
      <c r="B45365" s="61"/>
      <c r="C45365" s="61"/>
      <c r="D45365" s="57"/>
      <c r="E45365" s="62"/>
    </row>
    <row r="45366">
      <c r="A45366" s="61"/>
      <c r="B45366" s="61"/>
      <c r="C45366" s="61"/>
      <c r="D45366" s="57"/>
      <c r="E45366" s="62"/>
    </row>
    <row r="45367">
      <c r="A45367" s="61"/>
      <c r="B45367" s="61"/>
      <c r="C45367" s="61"/>
      <c r="D45367" s="57"/>
      <c r="E45367" s="62"/>
    </row>
    <row r="45368">
      <c r="A45368" s="61"/>
      <c r="B45368" s="61"/>
      <c r="C45368" s="61"/>
      <c r="D45368" s="57"/>
      <c r="E45368" s="62"/>
    </row>
    <row r="45369">
      <c r="A45369" s="61"/>
      <c r="B45369" s="61"/>
      <c r="C45369" s="61"/>
      <c r="D45369" s="57"/>
      <c r="E45369" s="62"/>
    </row>
    <row r="45370">
      <c r="A45370" s="61"/>
      <c r="B45370" s="61"/>
      <c r="C45370" s="61"/>
      <c r="D45370" s="57"/>
      <c r="E45370" s="62"/>
    </row>
    <row r="45371">
      <c r="A45371" s="61"/>
      <c r="B45371" s="61"/>
      <c r="C45371" s="61"/>
      <c r="D45371" s="57"/>
      <c r="E45371" s="62"/>
    </row>
    <row r="45372">
      <c r="A45372" s="61"/>
      <c r="B45372" s="61"/>
      <c r="C45372" s="61"/>
      <c r="D45372" s="57"/>
      <c r="E45372" s="62"/>
    </row>
    <row r="45373">
      <c r="A45373" s="61"/>
      <c r="B45373" s="61"/>
      <c r="C45373" s="61"/>
      <c r="D45373" s="57"/>
      <c r="E45373" s="62"/>
    </row>
    <row r="45374">
      <c r="A45374" s="61"/>
      <c r="B45374" s="61"/>
      <c r="C45374" s="61"/>
      <c r="D45374" s="57"/>
      <c r="E45374" s="62"/>
    </row>
    <row r="45375">
      <c r="A45375" s="61"/>
      <c r="B45375" s="61"/>
      <c r="C45375" s="61"/>
      <c r="D45375" s="57"/>
      <c r="E45375" s="62"/>
    </row>
    <row r="45376">
      <c r="A45376" s="61"/>
      <c r="B45376" s="61"/>
      <c r="C45376" s="61"/>
      <c r="D45376" s="57"/>
      <c r="E45376" s="62"/>
    </row>
    <row r="45377">
      <c r="A45377" s="61"/>
      <c r="B45377" s="61"/>
      <c r="C45377" s="61"/>
      <c r="D45377" s="57"/>
      <c r="E45377" s="62"/>
    </row>
    <row r="45378">
      <c r="A45378" s="61"/>
      <c r="B45378" s="61"/>
      <c r="C45378" s="61"/>
      <c r="D45378" s="57"/>
      <c r="E45378" s="62"/>
    </row>
    <row r="45379">
      <c r="A45379" s="61"/>
      <c r="B45379" s="61"/>
      <c r="C45379" s="61"/>
      <c r="D45379" s="57"/>
      <c r="E45379" s="62"/>
    </row>
    <row r="45380">
      <c r="A45380" s="61"/>
      <c r="B45380" s="61"/>
      <c r="C45380" s="61"/>
      <c r="D45380" s="57"/>
      <c r="E45380" s="62"/>
    </row>
    <row r="45381">
      <c r="A45381" s="61"/>
      <c r="B45381" s="61"/>
      <c r="C45381" s="61"/>
      <c r="D45381" s="57"/>
      <c r="E45381" s="62"/>
    </row>
    <row r="45382">
      <c r="A45382" s="61"/>
      <c r="B45382" s="61"/>
      <c r="C45382" s="61"/>
      <c r="D45382" s="57"/>
      <c r="E45382" s="62"/>
    </row>
    <row r="45383">
      <c r="A45383" s="61"/>
      <c r="B45383" s="61"/>
      <c r="C45383" s="61"/>
      <c r="D45383" s="57"/>
      <c r="E45383" s="62"/>
    </row>
    <row r="45384">
      <c r="A45384" s="61"/>
      <c r="B45384" s="61"/>
      <c r="C45384" s="61"/>
      <c r="D45384" s="57"/>
      <c r="E45384" s="62"/>
    </row>
    <row r="45385">
      <c r="A45385" s="61"/>
      <c r="B45385" s="61"/>
      <c r="C45385" s="61"/>
      <c r="D45385" s="57"/>
      <c r="E45385" s="62"/>
    </row>
    <row r="45386">
      <c r="A45386" s="61"/>
      <c r="B45386" s="61"/>
      <c r="C45386" s="61"/>
      <c r="D45386" s="57"/>
      <c r="E45386" s="62"/>
    </row>
    <row r="45387">
      <c r="A45387" s="61"/>
      <c r="B45387" s="61"/>
      <c r="C45387" s="61"/>
      <c r="D45387" s="57"/>
      <c r="E45387" s="62"/>
    </row>
    <row r="45388">
      <c r="A45388" s="61"/>
      <c r="B45388" s="61"/>
      <c r="C45388" s="61"/>
      <c r="D45388" s="57"/>
      <c r="E45388" s="62"/>
    </row>
    <row r="45389">
      <c r="A45389" s="61"/>
      <c r="B45389" s="61"/>
      <c r="C45389" s="61"/>
      <c r="D45389" s="57"/>
      <c r="E45389" s="62"/>
    </row>
    <row r="45390">
      <c r="A45390" s="61"/>
      <c r="B45390" s="61"/>
      <c r="C45390" s="61"/>
      <c r="D45390" s="57"/>
      <c r="E45390" s="62"/>
    </row>
    <row r="45391">
      <c r="A45391" s="61"/>
      <c r="B45391" s="61"/>
      <c r="C45391" s="61"/>
      <c r="D45391" s="57"/>
      <c r="E45391" s="62"/>
    </row>
    <row r="45392">
      <c r="A45392" s="61"/>
      <c r="B45392" s="61"/>
      <c r="C45392" s="61"/>
      <c r="D45392" s="57"/>
      <c r="E45392" s="62"/>
    </row>
    <row r="45393">
      <c r="A45393" s="61"/>
      <c r="B45393" s="61"/>
      <c r="C45393" s="61"/>
      <c r="D45393" s="57"/>
      <c r="E45393" s="62"/>
    </row>
    <row r="45394">
      <c r="A45394" s="61"/>
      <c r="B45394" s="61"/>
      <c r="C45394" s="61"/>
      <c r="D45394" s="57"/>
      <c r="E45394" s="62"/>
    </row>
    <row r="45395">
      <c r="A45395" s="61"/>
      <c r="B45395" s="61"/>
      <c r="C45395" s="61"/>
      <c r="D45395" s="57"/>
      <c r="E45395" s="62"/>
    </row>
    <row r="45396">
      <c r="A45396" s="61"/>
      <c r="B45396" s="61"/>
      <c r="C45396" s="61"/>
      <c r="D45396" s="57"/>
      <c r="E45396" s="62"/>
    </row>
    <row r="45397">
      <c r="A45397" s="61"/>
      <c r="B45397" s="61"/>
      <c r="C45397" s="61"/>
      <c r="D45397" s="57"/>
      <c r="E45397" s="62"/>
    </row>
    <row r="45398">
      <c r="A45398" s="61"/>
      <c r="B45398" s="61"/>
      <c r="C45398" s="61"/>
      <c r="D45398" s="57"/>
      <c r="E45398" s="62"/>
    </row>
    <row r="45399">
      <c r="A45399" s="61"/>
      <c r="B45399" s="61"/>
      <c r="C45399" s="61"/>
      <c r="D45399" s="57"/>
      <c r="E45399" s="62"/>
    </row>
    <row r="45400">
      <c r="A45400" s="61"/>
      <c r="B45400" s="61"/>
      <c r="C45400" s="61"/>
      <c r="D45400" s="57"/>
      <c r="E45400" s="62"/>
    </row>
    <row r="45401">
      <c r="A45401" s="61"/>
      <c r="B45401" s="61"/>
      <c r="C45401" s="61"/>
      <c r="D45401" s="57"/>
      <c r="E45401" s="62"/>
    </row>
    <row r="45402">
      <c r="A45402" s="61"/>
      <c r="B45402" s="61"/>
      <c r="C45402" s="61"/>
      <c r="D45402" s="57"/>
      <c r="E45402" s="62"/>
    </row>
    <row r="45403">
      <c r="A45403" s="61"/>
      <c r="B45403" s="61"/>
      <c r="C45403" s="61"/>
      <c r="D45403" s="57"/>
      <c r="E45403" s="62"/>
    </row>
    <row r="45404">
      <c r="A45404" s="61"/>
      <c r="B45404" s="61"/>
      <c r="C45404" s="61"/>
      <c r="D45404" s="57"/>
      <c r="E45404" s="62"/>
    </row>
    <row r="45405">
      <c r="A45405" s="61"/>
      <c r="B45405" s="61"/>
      <c r="C45405" s="61"/>
      <c r="D45405" s="57"/>
      <c r="E45405" s="62"/>
    </row>
    <row r="45406">
      <c r="A45406" s="61"/>
      <c r="B45406" s="61"/>
      <c r="C45406" s="61"/>
      <c r="D45406" s="57"/>
      <c r="E45406" s="62"/>
    </row>
    <row r="45407">
      <c r="A45407" s="61"/>
      <c r="B45407" s="61"/>
      <c r="C45407" s="61"/>
      <c r="D45407" s="57"/>
      <c r="E45407" s="62"/>
    </row>
    <row r="45408">
      <c r="A45408" s="61"/>
      <c r="B45408" s="61"/>
      <c r="C45408" s="61"/>
      <c r="D45408" s="57"/>
      <c r="E45408" s="62"/>
    </row>
    <row r="45409">
      <c r="A45409" s="61"/>
      <c r="B45409" s="61"/>
      <c r="C45409" s="61"/>
      <c r="D45409" s="57"/>
      <c r="E45409" s="62"/>
    </row>
    <row r="45410">
      <c r="A45410" s="61"/>
      <c r="B45410" s="61"/>
      <c r="C45410" s="61"/>
      <c r="D45410" s="57"/>
      <c r="E45410" s="62"/>
    </row>
    <row r="45411">
      <c r="A45411" s="61"/>
      <c r="B45411" s="61"/>
      <c r="C45411" s="61"/>
      <c r="D45411" s="57"/>
      <c r="E45411" s="62"/>
    </row>
    <row r="45412">
      <c r="A45412" s="61"/>
      <c r="B45412" s="61"/>
      <c r="C45412" s="61"/>
      <c r="D45412" s="57"/>
      <c r="E45412" s="62"/>
    </row>
    <row r="45413">
      <c r="A45413" s="61"/>
      <c r="B45413" s="61"/>
      <c r="C45413" s="61"/>
      <c r="D45413" s="57"/>
      <c r="E45413" s="62"/>
    </row>
    <row r="45414">
      <c r="A45414" s="61"/>
      <c r="B45414" s="61"/>
      <c r="C45414" s="61"/>
      <c r="D45414" s="57"/>
      <c r="E45414" s="62"/>
    </row>
    <row r="45415">
      <c r="A45415" s="61"/>
      <c r="B45415" s="61"/>
      <c r="C45415" s="61"/>
      <c r="D45415" s="57"/>
      <c r="E45415" s="62"/>
    </row>
    <row r="45416">
      <c r="A45416" s="61"/>
      <c r="B45416" s="61"/>
      <c r="C45416" s="61"/>
      <c r="D45416" s="57"/>
      <c r="E45416" s="62"/>
    </row>
    <row r="45417">
      <c r="A45417" s="61"/>
      <c r="B45417" s="61"/>
      <c r="C45417" s="61"/>
      <c r="D45417" s="57"/>
      <c r="E45417" s="62"/>
    </row>
    <row r="45418">
      <c r="A45418" s="61"/>
      <c r="B45418" s="61"/>
      <c r="C45418" s="61"/>
      <c r="D45418" s="57"/>
      <c r="E45418" s="62"/>
    </row>
    <row r="45419">
      <c r="A45419" s="61"/>
      <c r="B45419" s="61"/>
      <c r="C45419" s="61"/>
      <c r="D45419" s="57"/>
      <c r="E45419" s="62"/>
    </row>
    <row r="45420">
      <c r="A45420" s="61"/>
      <c r="B45420" s="61"/>
      <c r="C45420" s="61"/>
      <c r="D45420" s="57"/>
      <c r="E45420" s="62"/>
    </row>
    <row r="45421">
      <c r="A45421" s="61"/>
      <c r="B45421" s="61"/>
      <c r="C45421" s="61"/>
      <c r="D45421" s="57"/>
      <c r="E45421" s="62"/>
    </row>
    <row r="45422">
      <c r="A45422" s="61"/>
      <c r="B45422" s="61"/>
      <c r="C45422" s="61"/>
      <c r="D45422" s="57"/>
      <c r="E45422" s="62"/>
    </row>
    <row r="45423">
      <c r="A45423" s="61"/>
      <c r="B45423" s="61"/>
      <c r="C45423" s="61"/>
      <c r="D45423" s="57"/>
      <c r="E45423" s="62"/>
    </row>
    <row r="45424">
      <c r="A45424" s="61"/>
      <c r="B45424" s="61"/>
      <c r="C45424" s="61"/>
      <c r="D45424" s="57"/>
      <c r="E45424" s="62"/>
    </row>
    <row r="45425">
      <c r="A45425" s="61"/>
      <c r="B45425" s="61"/>
      <c r="C45425" s="61"/>
      <c r="D45425" s="57"/>
      <c r="E45425" s="62"/>
    </row>
    <row r="45426">
      <c r="A45426" s="61"/>
      <c r="B45426" s="61"/>
      <c r="C45426" s="61"/>
      <c r="D45426" s="57"/>
      <c r="E45426" s="62"/>
    </row>
    <row r="45427">
      <c r="A45427" s="61"/>
      <c r="B45427" s="61"/>
      <c r="C45427" s="61"/>
      <c r="D45427" s="57"/>
      <c r="E45427" s="62"/>
    </row>
    <row r="45428">
      <c r="A45428" s="61"/>
      <c r="B45428" s="61"/>
      <c r="C45428" s="61"/>
      <c r="D45428" s="57"/>
      <c r="E45428" s="62"/>
    </row>
    <row r="45429">
      <c r="A45429" s="61"/>
      <c r="B45429" s="61"/>
      <c r="C45429" s="61"/>
      <c r="D45429" s="57"/>
      <c r="E45429" s="62"/>
    </row>
    <row r="45430">
      <c r="A45430" s="61"/>
      <c r="B45430" s="61"/>
      <c r="C45430" s="61"/>
      <c r="D45430" s="57"/>
      <c r="E45430" s="62"/>
    </row>
    <row r="45431">
      <c r="A45431" s="61"/>
      <c r="B45431" s="61"/>
      <c r="C45431" s="61"/>
      <c r="D45431" s="57"/>
      <c r="E45431" s="62"/>
    </row>
    <row r="45432">
      <c r="A45432" s="61"/>
      <c r="B45432" s="61"/>
      <c r="C45432" s="61"/>
      <c r="D45432" s="57"/>
      <c r="E45432" s="62"/>
    </row>
    <row r="45433">
      <c r="A45433" s="61"/>
      <c r="B45433" s="61"/>
      <c r="C45433" s="61"/>
      <c r="D45433" s="57"/>
      <c r="E45433" s="62"/>
    </row>
    <row r="45434">
      <c r="A45434" s="61"/>
      <c r="B45434" s="61"/>
      <c r="C45434" s="61"/>
      <c r="D45434" s="57"/>
      <c r="E45434" s="62"/>
    </row>
    <row r="45435">
      <c r="A45435" s="61"/>
      <c r="B45435" s="61"/>
      <c r="C45435" s="61"/>
      <c r="D45435" s="57"/>
      <c r="E45435" s="62"/>
    </row>
    <row r="45436">
      <c r="A45436" s="61"/>
      <c r="B45436" s="61"/>
      <c r="C45436" s="61"/>
      <c r="D45436" s="57"/>
      <c r="E45436" s="62"/>
    </row>
    <row r="45437">
      <c r="A45437" s="61"/>
      <c r="B45437" s="61"/>
      <c r="C45437" s="61"/>
      <c r="D45437" s="57"/>
      <c r="E45437" s="62"/>
    </row>
    <row r="45438">
      <c r="A45438" s="61"/>
      <c r="B45438" s="61"/>
      <c r="C45438" s="61"/>
      <c r="D45438" s="57"/>
      <c r="E45438" s="62"/>
    </row>
    <row r="45439">
      <c r="A45439" s="61"/>
      <c r="B45439" s="61"/>
      <c r="C45439" s="61"/>
      <c r="D45439" s="57"/>
      <c r="E45439" s="62"/>
    </row>
    <row r="45440">
      <c r="A45440" s="61"/>
      <c r="B45440" s="61"/>
      <c r="C45440" s="61"/>
      <c r="D45440" s="57"/>
      <c r="E45440" s="62"/>
    </row>
    <row r="45441">
      <c r="A45441" s="61"/>
      <c r="B45441" s="61"/>
      <c r="C45441" s="61"/>
      <c r="D45441" s="57"/>
      <c r="E45441" s="62"/>
    </row>
    <row r="45442">
      <c r="A45442" s="61"/>
      <c r="B45442" s="61"/>
      <c r="C45442" s="61"/>
      <c r="D45442" s="57"/>
      <c r="E45442" s="62"/>
    </row>
    <row r="45443">
      <c r="A45443" s="61"/>
      <c r="B45443" s="61"/>
      <c r="C45443" s="61"/>
      <c r="D45443" s="57"/>
      <c r="E45443" s="62"/>
    </row>
    <row r="45444">
      <c r="A45444" s="61"/>
      <c r="B45444" s="61"/>
      <c r="C45444" s="61"/>
      <c r="D45444" s="57"/>
      <c r="E45444" s="62"/>
    </row>
    <row r="45445">
      <c r="A45445" s="61"/>
      <c r="B45445" s="61"/>
      <c r="C45445" s="61"/>
      <c r="D45445" s="57"/>
      <c r="E45445" s="62"/>
    </row>
    <row r="45446">
      <c r="A45446" s="61"/>
      <c r="B45446" s="61"/>
      <c r="C45446" s="61"/>
      <c r="D45446" s="57"/>
      <c r="E45446" s="62"/>
    </row>
    <row r="45447">
      <c r="A45447" s="61"/>
      <c r="B45447" s="61"/>
      <c r="C45447" s="61"/>
      <c r="D45447" s="57"/>
      <c r="E45447" s="62"/>
    </row>
    <row r="45448">
      <c r="A45448" s="61"/>
      <c r="B45448" s="61"/>
      <c r="C45448" s="61"/>
      <c r="D45448" s="57"/>
      <c r="E45448" s="62"/>
    </row>
    <row r="45449">
      <c r="A45449" s="61"/>
      <c r="B45449" s="61"/>
      <c r="C45449" s="61"/>
      <c r="D45449" s="57"/>
      <c r="E45449" s="62"/>
    </row>
    <row r="45450">
      <c r="A45450" s="61"/>
      <c r="B45450" s="61"/>
      <c r="C45450" s="61"/>
      <c r="D45450" s="57"/>
      <c r="E45450" s="62"/>
    </row>
    <row r="45451">
      <c r="A45451" s="61"/>
      <c r="B45451" s="61"/>
      <c r="C45451" s="61"/>
      <c r="D45451" s="57"/>
      <c r="E45451" s="62"/>
    </row>
    <row r="45452">
      <c r="A45452" s="61"/>
      <c r="B45452" s="61"/>
      <c r="C45452" s="61"/>
      <c r="D45452" s="57"/>
      <c r="E45452" s="62"/>
    </row>
    <row r="45453">
      <c r="A45453" s="61"/>
      <c r="B45453" s="61"/>
      <c r="C45453" s="61"/>
      <c r="D45453" s="57"/>
      <c r="E45453" s="62"/>
    </row>
    <row r="45454">
      <c r="A45454" s="61"/>
      <c r="B45454" s="61"/>
      <c r="C45454" s="61"/>
      <c r="D45454" s="57"/>
      <c r="E45454" s="62"/>
    </row>
    <row r="45455">
      <c r="A45455" s="61"/>
      <c r="B45455" s="61"/>
      <c r="C45455" s="61"/>
      <c r="D45455" s="57"/>
      <c r="E45455" s="62"/>
    </row>
    <row r="45456">
      <c r="A45456" s="61"/>
      <c r="B45456" s="61"/>
      <c r="C45456" s="61"/>
      <c r="D45456" s="57"/>
      <c r="E45456" s="62"/>
    </row>
    <row r="45457">
      <c r="A45457" s="61"/>
      <c r="B45457" s="61"/>
      <c r="C45457" s="61"/>
      <c r="D45457" s="57"/>
      <c r="E45457" s="62"/>
    </row>
    <row r="45458">
      <c r="A45458" s="61"/>
      <c r="B45458" s="61"/>
      <c r="C45458" s="61"/>
      <c r="D45458" s="57"/>
      <c r="E45458" s="62"/>
    </row>
    <row r="45459">
      <c r="A45459" s="61"/>
      <c r="B45459" s="61"/>
      <c r="C45459" s="61"/>
      <c r="D45459" s="57"/>
      <c r="E45459" s="62"/>
    </row>
    <row r="45460">
      <c r="A45460" s="61"/>
      <c r="B45460" s="61"/>
      <c r="C45460" s="61"/>
      <c r="D45460" s="57"/>
      <c r="E45460" s="62"/>
    </row>
    <row r="45461">
      <c r="A45461" s="61"/>
      <c r="B45461" s="61"/>
      <c r="C45461" s="61"/>
      <c r="D45461" s="57"/>
      <c r="E45461" s="62"/>
    </row>
    <row r="45462">
      <c r="A45462" s="61"/>
      <c r="B45462" s="61"/>
      <c r="C45462" s="61"/>
      <c r="D45462" s="57"/>
      <c r="E45462" s="62"/>
    </row>
    <row r="45463">
      <c r="A45463" s="61"/>
      <c r="B45463" s="61"/>
      <c r="C45463" s="61"/>
      <c r="D45463" s="57"/>
      <c r="E45463" s="62"/>
    </row>
    <row r="45464">
      <c r="A45464" s="61"/>
      <c r="B45464" s="61"/>
      <c r="C45464" s="61"/>
      <c r="D45464" s="57"/>
      <c r="E45464" s="62"/>
    </row>
    <row r="45465">
      <c r="A45465" s="61"/>
      <c r="B45465" s="61"/>
      <c r="C45465" s="61"/>
      <c r="D45465" s="57"/>
      <c r="E45465" s="62"/>
    </row>
    <row r="45466">
      <c r="A45466" s="61"/>
      <c r="B45466" s="61"/>
      <c r="C45466" s="61"/>
      <c r="D45466" s="57"/>
      <c r="E45466" s="62"/>
    </row>
    <row r="45467">
      <c r="A45467" s="61"/>
      <c r="B45467" s="61"/>
      <c r="C45467" s="61"/>
      <c r="D45467" s="57"/>
      <c r="E45467" s="62"/>
    </row>
    <row r="45468">
      <c r="A45468" s="61"/>
      <c r="B45468" s="61"/>
      <c r="C45468" s="61"/>
      <c r="D45468" s="57"/>
      <c r="E45468" s="62"/>
    </row>
    <row r="45469">
      <c r="A45469" s="61"/>
      <c r="B45469" s="61"/>
      <c r="C45469" s="61"/>
      <c r="D45469" s="57"/>
      <c r="E45469" s="62"/>
    </row>
    <row r="45470">
      <c r="A45470" s="61"/>
      <c r="B45470" s="61"/>
      <c r="C45470" s="61"/>
      <c r="D45470" s="57"/>
      <c r="E45470" s="62"/>
    </row>
    <row r="45471">
      <c r="A45471" s="61"/>
      <c r="B45471" s="61"/>
      <c r="C45471" s="61"/>
      <c r="D45471" s="57"/>
      <c r="E45471" s="62"/>
    </row>
    <row r="45472">
      <c r="A45472" s="61"/>
      <c r="B45472" s="61"/>
      <c r="C45472" s="61"/>
      <c r="D45472" s="57"/>
      <c r="E45472" s="62"/>
    </row>
    <row r="45473">
      <c r="A45473" s="61"/>
      <c r="B45473" s="61"/>
      <c r="C45473" s="61"/>
      <c r="D45473" s="57"/>
      <c r="E45473" s="62"/>
    </row>
    <row r="45474">
      <c r="A45474" s="61"/>
      <c r="B45474" s="61"/>
      <c r="C45474" s="61"/>
      <c r="D45474" s="57"/>
      <c r="E45474" s="62"/>
    </row>
    <row r="45475">
      <c r="A45475" s="61"/>
      <c r="B45475" s="61"/>
      <c r="C45475" s="61"/>
      <c r="D45475" s="57"/>
      <c r="E45475" s="62"/>
    </row>
    <row r="45476">
      <c r="A45476" s="61"/>
      <c r="B45476" s="61"/>
      <c r="C45476" s="61"/>
      <c r="D45476" s="57"/>
      <c r="E45476" s="62"/>
    </row>
    <row r="45477">
      <c r="A45477" s="61"/>
      <c r="B45477" s="61"/>
      <c r="C45477" s="61"/>
      <c r="D45477" s="57"/>
      <c r="E45477" s="62"/>
    </row>
    <row r="45478">
      <c r="A45478" s="61"/>
      <c r="B45478" s="61"/>
      <c r="C45478" s="61"/>
      <c r="D45478" s="57"/>
      <c r="E45478" s="62"/>
    </row>
    <row r="45479">
      <c r="A45479" s="61"/>
      <c r="B45479" s="61"/>
      <c r="C45479" s="61"/>
      <c r="D45479" s="57"/>
      <c r="E45479" s="62"/>
    </row>
    <row r="45480">
      <c r="A45480" s="61"/>
      <c r="B45480" s="61"/>
      <c r="C45480" s="61"/>
      <c r="D45480" s="57"/>
      <c r="E45480" s="62"/>
    </row>
    <row r="45481">
      <c r="A45481" s="61"/>
      <c r="B45481" s="61"/>
      <c r="C45481" s="61"/>
      <c r="D45481" s="57"/>
      <c r="E45481" s="62"/>
    </row>
    <row r="45482">
      <c r="A45482" s="61"/>
      <c r="B45482" s="61"/>
      <c r="C45482" s="61"/>
      <c r="D45482" s="57"/>
      <c r="E45482" s="62"/>
    </row>
    <row r="45483">
      <c r="A45483" s="61"/>
      <c r="B45483" s="61"/>
      <c r="C45483" s="61"/>
      <c r="D45483" s="57"/>
      <c r="E45483" s="62"/>
    </row>
    <row r="45484">
      <c r="A45484" s="61"/>
      <c r="B45484" s="61"/>
      <c r="C45484" s="61"/>
      <c r="D45484" s="57"/>
      <c r="E45484" s="62"/>
    </row>
    <row r="45485">
      <c r="A45485" s="61"/>
      <c r="B45485" s="61"/>
      <c r="C45485" s="61"/>
      <c r="D45485" s="57"/>
      <c r="E45485" s="62"/>
    </row>
    <row r="45486">
      <c r="A45486" s="61"/>
      <c r="B45486" s="61"/>
      <c r="C45486" s="61"/>
      <c r="D45486" s="57"/>
      <c r="E45486" s="62"/>
    </row>
    <row r="45487">
      <c r="A45487" s="61"/>
      <c r="B45487" s="61"/>
      <c r="C45487" s="61"/>
      <c r="D45487" s="57"/>
      <c r="E45487" s="62"/>
    </row>
    <row r="45488">
      <c r="A45488" s="61"/>
      <c r="B45488" s="61"/>
      <c r="C45488" s="61"/>
      <c r="D45488" s="57"/>
      <c r="E45488" s="62"/>
    </row>
    <row r="45489">
      <c r="A45489" s="61"/>
      <c r="B45489" s="61"/>
      <c r="C45489" s="61"/>
      <c r="D45489" s="57"/>
      <c r="E45489" s="62"/>
    </row>
    <row r="45490">
      <c r="A45490" s="61"/>
      <c r="B45490" s="61"/>
      <c r="C45490" s="61"/>
      <c r="D45490" s="57"/>
      <c r="E45490" s="62"/>
    </row>
    <row r="45491">
      <c r="A45491" s="61"/>
      <c r="B45491" s="61"/>
      <c r="C45491" s="61"/>
      <c r="D45491" s="57"/>
      <c r="E45491" s="62"/>
    </row>
    <row r="45492">
      <c r="A45492" s="61"/>
      <c r="B45492" s="61"/>
      <c r="C45492" s="61"/>
      <c r="D45492" s="57"/>
      <c r="E45492" s="62"/>
    </row>
    <row r="45493">
      <c r="A45493" s="61"/>
      <c r="B45493" s="61"/>
      <c r="C45493" s="61"/>
      <c r="D45493" s="57"/>
      <c r="E45493" s="62"/>
    </row>
    <row r="45494">
      <c r="A45494" s="61"/>
      <c r="B45494" s="61"/>
      <c r="C45494" s="61"/>
      <c r="D45494" s="57"/>
      <c r="E45494" s="62"/>
    </row>
    <row r="45495">
      <c r="A45495" s="61"/>
      <c r="B45495" s="61"/>
      <c r="C45495" s="61"/>
      <c r="D45495" s="57"/>
      <c r="E45495" s="62"/>
    </row>
    <row r="45496">
      <c r="A45496" s="61"/>
      <c r="B45496" s="61"/>
      <c r="C45496" s="61"/>
      <c r="D45496" s="57"/>
      <c r="E45496" s="62"/>
    </row>
    <row r="45497">
      <c r="A45497" s="61"/>
      <c r="B45497" s="61"/>
      <c r="C45497" s="61"/>
      <c r="D45497" s="57"/>
      <c r="E45497" s="62"/>
    </row>
    <row r="45498">
      <c r="A45498" s="61"/>
      <c r="B45498" s="61"/>
      <c r="C45498" s="61"/>
      <c r="D45498" s="57"/>
      <c r="E45498" s="62"/>
    </row>
    <row r="45499">
      <c r="A45499" s="61"/>
      <c r="B45499" s="61"/>
      <c r="C45499" s="61"/>
      <c r="D45499" s="57"/>
      <c r="E45499" s="62"/>
    </row>
    <row r="45500">
      <c r="A45500" s="61"/>
      <c r="B45500" s="61"/>
      <c r="C45500" s="61"/>
      <c r="D45500" s="57"/>
      <c r="E45500" s="62"/>
    </row>
    <row r="45501">
      <c r="A45501" s="61"/>
      <c r="B45501" s="61"/>
      <c r="C45501" s="61"/>
      <c r="D45501" s="57"/>
      <c r="E45501" s="62"/>
    </row>
    <row r="45502">
      <c r="A45502" s="61"/>
      <c r="B45502" s="61"/>
      <c r="C45502" s="61"/>
      <c r="D45502" s="57"/>
      <c r="E45502" s="62"/>
    </row>
    <row r="45503">
      <c r="A45503" s="61"/>
      <c r="B45503" s="61"/>
      <c r="C45503" s="61"/>
      <c r="D45503" s="57"/>
      <c r="E45503" s="62"/>
    </row>
    <row r="45504">
      <c r="A45504" s="61"/>
      <c r="B45504" s="61"/>
      <c r="C45504" s="61"/>
      <c r="D45504" s="57"/>
      <c r="E45504" s="62"/>
    </row>
    <row r="45505">
      <c r="A45505" s="61"/>
      <c r="B45505" s="61"/>
      <c r="C45505" s="61"/>
      <c r="D45505" s="57"/>
      <c r="E45505" s="62"/>
    </row>
    <row r="45506">
      <c r="A45506" s="61"/>
      <c r="B45506" s="61"/>
      <c r="C45506" s="61"/>
      <c r="D45506" s="57"/>
      <c r="E45506" s="62"/>
    </row>
    <row r="45507">
      <c r="A45507" s="61"/>
      <c r="B45507" s="61"/>
      <c r="C45507" s="61"/>
      <c r="D45507" s="57"/>
      <c r="E45507" s="62"/>
    </row>
    <row r="45508">
      <c r="A45508" s="61"/>
      <c r="B45508" s="61"/>
      <c r="C45508" s="61"/>
      <c r="D45508" s="57"/>
      <c r="E45508" s="62"/>
    </row>
    <row r="45509">
      <c r="A45509" s="61"/>
      <c r="B45509" s="61"/>
      <c r="C45509" s="61"/>
      <c r="D45509" s="57"/>
      <c r="E45509" s="62"/>
    </row>
    <row r="45510">
      <c r="A45510" s="61"/>
      <c r="B45510" s="61"/>
      <c r="C45510" s="61"/>
      <c r="D45510" s="57"/>
      <c r="E45510" s="62"/>
    </row>
    <row r="45511">
      <c r="A45511" s="61"/>
      <c r="B45511" s="61"/>
      <c r="C45511" s="61"/>
      <c r="D45511" s="57"/>
      <c r="E45511" s="62"/>
    </row>
    <row r="45512">
      <c r="A45512" s="61"/>
      <c r="B45512" s="61"/>
      <c r="C45512" s="61"/>
      <c r="D45512" s="57"/>
      <c r="E45512" s="62"/>
    </row>
    <row r="45513">
      <c r="A45513" s="61"/>
      <c r="B45513" s="61"/>
      <c r="C45513" s="61"/>
      <c r="D45513" s="57"/>
      <c r="E45513" s="62"/>
    </row>
    <row r="45514">
      <c r="A45514" s="61"/>
      <c r="B45514" s="61"/>
      <c r="C45514" s="61"/>
      <c r="D45514" s="57"/>
      <c r="E45514" s="62"/>
    </row>
    <row r="45515">
      <c r="A45515" s="61"/>
      <c r="B45515" s="61"/>
      <c r="C45515" s="61"/>
      <c r="D45515" s="57"/>
      <c r="E45515" s="62"/>
    </row>
    <row r="45516">
      <c r="A45516" s="61"/>
      <c r="B45516" s="61"/>
      <c r="C45516" s="61"/>
      <c r="D45516" s="57"/>
      <c r="E45516" s="62"/>
    </row>
    <row r="45517">
      <c r="A45517" s="61"/>
      <c r="B45517" s="61"/>
      <c r="C45517" s="61"/>
      <c r="D45517" s="57"/>
      <c r="E45517" s="62"/>
    </row>
    <row r="45518">
      <c r="A45518" s="61"/>
      <c r="B45518" s="61"/>
      <c r="C45518" s="61"/>
      <c r="D45518" s="57"/>
      <c r="E45518" s="62"/>
    </row>
    <row r="45519">
      <c r="A45519" s="61"/>
      <c r="B45519" s="61"/>
      <c r="C45519" s="61"/>
      <c r="D45519" s="57"/>
      <c r="E45519" s="62"/>
    </row>
    <row r="45520">
      <c r="A45520" s="61"/>
      <c r="B45520" s="61"/>
      <c r="C45520" s="61"/>
      <c r="D45520" s="57"/>
      <c r="E45520" s="62"/>
    </row>
    <row r="45521">
      <c r="A45521" s="61"/>
      <c r="B45521" s="61"/>
      <c r="C45521" s="61"/>
      <c r="D45521" s="57"/>
      <c r="E45521" s="62"/>
    </row>
    <row r="45522">
      <c r="A45522" s="61"/>
      <c r="B45522" s="61"/>
      <c r="C45522" s="61"/>
      <c r="D45522" s="57"/>
      <c r="E45522" s="62"/>
    </row>
    <row r="45523">
      <c r="A45523" s="61"/>
      <c r="B45523" s="61"/>
      <c r="C45523" s="61"/>
      <c r="D45523" s="57"/>
      <c r="E45523" s="62"/>
    </row>
    <row r="45524">
      <c r="A45524" s="61"/>
      <c r="B45524" s="61"/>
      <c r="C45524" s="61"/>
      <c r="D45524" s="57"/>
      <c r="E45524" s="62"/>
    </row>
    <row r="45525">
      <c r="A45525" s="61"/>
      <c r="B45525" s="61"/>
      <c r="C45525" s="61"/>
      <c r="D45525" s="57"/>
      <c r="E45525" s="62"/>
    </row>
    <row r="45526">
      <c r="A45526" s="61"/>
      <c r="B45526" s="61"/>
      <c r="C45526" s="61"/>
      <c r="D45526" s="57"/>
      <c r="E45526" s="62"/>
    </row>
    <row r="45527">
      <c r="A45527" s="61"/>
      <c r="B45527" s="61"/>
      <c r="C45527" s="61"/>
      <c r="D45527" s="57"/>
      <c r="E45527" s="62"/>
    </row>
    <row r="45528">
      <c r="A45528" s="61"/>
      <c r="B45528" s="61"/>
      <c r="C45528" s="61"/>
      <c r="D45528" s="57"/>
      <c r="E45528" s="62"/>
    </row>
    <row r="45529">
      <c r="A45529" s="61"/>
      <c r="B45529" s="61"/>
      <c r="C45529" s="61"/>
      <c r="D45529" s="57"/>
      <c r="E45529" s="62"/>
    </row>
    <row r="45530">
      <c r="A45530" s="61"/>
      <c r="B45530" s="61"/>
      <c r="C45530" s="61"/>
      <c r="D45530" s="57"/>
      <c r="E45530" s="62"/>
    </row>
    <row r="45531">
      <c r="A45531" s="61"/>
      <c r="B45531" s="61"/>
      <c r="C45531" s="61"/>
      <c r="D45531" s="57"/>
      <c r="E45531" s="62"/>
    </row>
    <row r="45532">
      <c r="A45532" s="61"/>
      <c r="B45532" s="61"/>
      <c r="C45532" s="61"/>
      <c r="D45532" s="57"/>
      <c r="E45532" s="62"/>
    </row>
    <row r="45533">
      <c r="A45533" s="61"/>
      <c r="B45533" s="61"/>
      <c r="C45533" s="61"/>
      <c r="D45533" s="57"/>
      <c r="E45533" s="62"/>
    </row>
    <row r="45534">
      <c r="A45534" s="61"/>
      <c r="B45534" s="61"/>
      <c r="C45534" s="61"/>
      <c r="D45534" s="57"/>
      <c r="E45534" s="62"/>
    </row>
    <row r="45535">
      <c r="A45535" s="61"/>
      <c r="B45535" s="61"/>
      <c r="C45535" s="61"/>
      <c r="D45535" s="57"/>
      <c r="E45535" s="62"/>
    </row>
    <row r="45536">
      <c r="A45536" s="61"/>
      <c r="B45536" s="61"/>
      <c r="C45536" s="61"/>
      <c r="D45536" s="57"/>
      <c r="E45536" s="62"/>
    </row>
    <row r="45537">
      <c r="A45537" s="61"/>
      <c r="B45537" s="61"/>
      <c r="C45537" s="61"/>
      <c r="D45537" s="57"/>
      <c r="E45537" s="62"/>
    </row>
    <row r="45538">
      <c r="A45538" s="61"/>
      <c r="B45538" s="61"/>
      <c r="C45538" s="61"/>
      <c r="D45538" s="57"/>
      <c r="E45538" s="62"/>
    </row>
    <row r="45539">
      <c r="A45539" s="61"/>
      <c r="B45539" s="61"/>
      <c r="C45539" s="61"/>
      <c r="D45539" s="57"/>
      <c r="E45539" s="62"/>
    </row>
    <row r="45540">
      <c r="A45540" s="61"/>
      <c r="B45540" s="61"/>
      <c r="C45540" s="61"/>
      <c r="D45540" s="57"/>
      <c r="E45540" s="62"/>
    </row>
    <row r="45541">
      <c r="A45541" s="61"/>
      <c r="B45541" s="61"/>
      <c r="C45541" s="61"/>
      <c r="D45541" s="57"/>
      <c r="E45541" s="62"/>
    </row>
    <row r="45542">
      <c r="A45542" s="61"/>
      <c r="B45542" s="61"/>
      <c r="C45542" s="61"/>
      <c r="D45542" s="57"/>
      <c r="E45542" s="62"/>
    </row>
    <row r="45543">
      <c r="A45543" s="61"/>
      <c r="B45543" s="61"/>
      <c r="C45543" s="61"/>
      <c r="D45543" s="57"/>
      <c r="E45543" s="62"/>
    </row>
    <row r="45544">
      <c r="A45544" s="61"/>
      <c r="B45544" s="61"/>
      <c r="C45544" s="61"/>
      <c r="D45544" s="57"/>
      <c r="E45544" s="62"/>
    </row>
    <row r="45545">
      <c r="A45545" s="61"/>
      <c r="B45545" s="61"/>
      <c r="C45545" s="61"/>
      <c r="D45545" s="57"/>
      <c r="E45545" s="62"/>
    </row>
    <row r="45546">
      <c r="A45546" s="61"/>
      <c r="B45546" s="61"/>
      <c r="C45546" s="61"/>
      <c r="D45546" s="57"/>
      <c r="E45546" s="62"/>
    </row>
    <row r="45547">
      <c r="A45547" s="61"/>
      <c r="B45547" s="61"/>
      <c r="C45547" s="61"/>
      <c r="D45547" s="57"/>
      <c r="E45547" s="62"/>
    </row>
    <row r="45548">
      <c r="A45548" s="61"/>
      <c r="B45548" s="61"/>
      <c r="C45548" s="61"/>
      <c r="D45548" s="57"/>
      <c r="E45548" s="62"/>
    </row>
    <row r="45549">
      <c r="A45549" s="61"/>
      <c r="B45549" s="61"/>
      <c r="C45549" s="61"/>
      <c r="D45549" s="57"/>
      <c r="E45549" s="62"/>
    </row>
    <row r="45550">
      <c r="A45550" s="61"/>
      <c r="B45550" s="61"/>
      <c r="C45550" s="61"/>
      <c r="D45550" s="57"/>
      <c r="E45550" s="62"/>
    </row>
    <row r="45551">
      <c r="A45551" s="61"/>
      <c r="B45551" s="61"/>
      <c r="C45551" s="61"/>
      <c r="D45551" s="57"/>
      <c r="E45551" s="62"/>
    </row>
    <row r="45552">
      <c r="A45552" s="61"/>
      <c r="B45552" s="61"/>
      <c r="C45552" s="61"/>
      <c r="D45552" s="57"/>
      <c r="E45552" s="62"/>
    </row>
    <row r="45553">
      <c r="A45553" s="61"/>
      <c r="B45553" s="61"/>
      <c r="C45553" s="61"/>
      <c r="D45553" s="57"/>
      <c r="E45553" s="62"/>
    </row>
    <row r="45554">
      <c r="A45554" s="61"/>
      <c r="B45554" s="61"/>
      <c r="C45554" s="61"/>
      <c r="D45554" s="57"/>
      <c r="E45554" s="62"/>
    </row>
    <row r="45555">
      <c r="A45555" s="61"/>
      <c r="B45555" s="61"/>
      <c r="C45555" s="61"/>
      <c r="D45555" s="57"/>
      <c r="E45555" s="62"/>
    </row>
    <row r="45556">
      <c r="A45556" s="61"/>
      <c r="B45556" s="61"/>
      <c r="C45556" s="61"/>
      <c r="D45556" s="57"/>
      <c r="E45556" s="62"/>
    </row>
    <row r="45557">
      <c r="A45557" s="61"/>
      <c r="B45557" s="61"/>
      <c r="C45557" s="61"/>
      <c r="D45557" s="57"/>
      <c r="E45557" s="62"/>
    </row>
    <row r="45558">
      <c r="A45558" s="61"/>
      <c r="B45558" s="61"/>
      <c r="C45558" s="61"/>
      <c r="D45558" s="57"/>
      <c r="E45558" s="62"/>
    </row>
    <row r="45559">
      <c r="A45559" s="61"/>
      <c r="B45559" s="61"/>
      <c r="C45559" s="61"/>
      <c r="D45559" s="57"/>
      <c r="E45559" s="62"/>
    </row>
    <row r="45560">
      <c r="A45560" s="61"/>
      <c r="B45560" s="61"/>
      <c r="C45560" s="61"/>
      <c r="D45560" s="57"/>
      <c r="E45560" s="62"/>
    </row>
    <row r="45561">
      <c r="A45561" s="61"/>
      <c r="B45561" s="61"/>
      <c r="C45561" s="61"/>
      <c r="D45561" s="57"/>
      <c r="E45561" s="62"/>
    </row>
    <row r="45562">
      <c r="A45562" s="61"/>
      <c r="B45562" s="61"/>
      <c r="C45562" s="61"/>
      <c r="D45562" s="57"/>
      <c r="E45562" s="62"/>
    </row>
    <row r="45563">
      <c r="A45563" s="61"/>
      <c r="B45563" s="61"/>
      <c r="C45563" s="61"/>
      <c r="D45563" s="57"/>
      <c r="E45563" s="62"/>
    </row>
    <row r="45564">
      <c r="A45564" s="61"/>
      <c r="B45564" s="61"/>
      <c r="C45564" s="61"/>
      <c r="D45564" s="57"/>
      <c r="E45564" s="62"/>
    </row>
    <row r="45565">
      <c r="A45565" s="61"/>
      <c r="B45565" s="61"/>
      <c r="C45565" s="61"/>
      <c r="D45565" s="57"/>
      <c r="E45565" s="62"/>
    </row>
    <row r="45566">
      <c r="A45566" s="61"/>
      <c r="B45566" s="61"/>
      <c r="C45566" s="61"/>
      <c r="D45566" s="57"/>
      <c r="E45566" s="62"/>
    </row>
    <row r="45567">
      <c r="A45567" s="61"/>
      <c r="B45567" s="61"/>
      <c r="C45567" s="61"/>
      <c r="D45567" s="57"/>
      <c r="E45567" s="62"/>
    </row>
    <row r="45568">
      <c r="A45568" s="61"/>
      <c r="B45568" s="61"/>
      <c r="C45568" s="61"/>
      <c r="D45568" s="57"/>
      <c r="E45568" s="62"/>
    </row>
    <row r="45569">
      <c r="A45569" s="61"/>
      <c r="B45569" s="61"/>
      <c r="C45569" s="61"/>
      <c r="D45569" s="57"/>
      <c r="E45569" s="62"/>
    </row>
    <row r="45570">
      <c r="A45570" s="61"/>
      <c r="B45570" s="61"/>
      <c r="C45570" s="61"/>
      <c r="D45570" s="57"/>
      <c r="E45570" s="62"/>
    </row>
    <row r="45571">
      <c r="A45571" s="61"/>
      <c r="B45571" s="61"/>
      <c r="C45571" s="61"/>
      <c r="D45571" s="57"/>
      <c r="E45571" s="62"/>
    </row>
    <row r="45572">
      <c r="A45572" s="61"/>
      <c r="B45572" s="61"/>
      <c r="C45572" s="61"/>
      <c r="D45572" s="57"/>
      <c r="E45572" s="62"/>
    </row>
    <row r="45573">
      <c r="A45573" s="61"/>
      <c r="B45573" s="61"/>
      <c r="C45573" s="61"/>
      <c r="D45573" s="57"/>
      <c r="E45573" s="62"/>
    </row>
    <row r="45574">
      <c r="A45574" s="61"/>
      <c r="B45574" s="61"/>
      <c r="C45574" s="61"/>
      <c r="D45574" s="57"/>
      <c r="E45574" s="62"/>
    </row>
    <row r="45575">
      <c r="A45575" s="61"/>
      <c r="B45575" s="61"/>
      <c r="C45575" s="61"/>
      <c r="D45575" s="57"/>
      <c r="E45575" s="62"/>
    </row>
    <row r="45576">
      <c r="A45576" s="61"/>
      <c r="B45576" s="61"/>
      <c r="C45576" s="61"/>
      <c r="D45576" s="57"/>
      <c r="E45576" s="62"/>
    </row>
    <row r="45577">
      <c r="A45577" s="61"/>
      <c r="B45577" s="61"/>
      <c r="C45577" s="61"/>
      <c r="D45577" s="57"/>
      <c r="E45577" s="62"/>
    </row>
    <row r="45578">
      <c r="A45578" s="61"/>
      <c r="B45578" s="61"/>
      <c r="C45578" s="61"/>
      <c r="D45578" s="57"/>
      <c r="E45578" s="62"/>
    </row>
    <row r="45579">
      <c r="A45579" s="61"/>
      <c r="B45579" s="61"/>
      <c r="C45579" s="61"/>
      <c r="D45579" s="57"/>
      <c r="E45579" s="62"/>
    </row>
    <row r="45580">
      <c r="A45580" s="61"/>
      <c r="B45580" s="61"/>
      <c r="C45580" s="61"/>
      <c r="D45580" s="57"/>
      <c r="E45580" s="62"/>
    </row>
    <row r="45581">
      <c r="A45581" s="61"/>
      <c r="B45581" s="61"/>
      <c r="C45581" s="61"/>
      <c r="D45581" s="57"/>
      <c r="E45581" s="62"/>
    </row>
    <row r="45582">
      <c r="A45582" s="61"/>
      <c r="B45582" s="61"/>
      <c r="C45582" s="61"/>
      <c r="D45582" s="57"/>
      <c r="E45582" s="62"/>
    </row>
    <row r="45583">
      <c r="A45583" s="61"/>
      <c r="B45583" s="61"/>
      <c r="C45583" s="61"/>
      <c r="D45583" s="57"/>
      <c r="E45583" s="62"/>
    </row>
    <row r="45584">
      <c r="A45584" s="61"/>
      <c r="B45584" s="61"/>
      <c r="C45584" s="61"/>
      <c r="D45584" s="57"/>
      <c r="E45584" s="62"/>
    </row>
    <row r="45585">
      <c r="A45585" s="61"/>
      <c r="B45585" s="61"/>
      <c r="C45585" s="61"/>
      <c r="D45585" s="57"/>
      <c r="E45585" s="62"/>
    </row>
    <row r="45586">
      <c r="A45586" s="61"/>
      <c r="B45586" s="61"/>
      <c r="C45586" s="61"/>
      <c r="D45586" s="57"/>
      <c r="E45586" s="62"/>
    </row>
    <row r="45587">
      <c r="A45587" s="61"/>
      <c r="B45587" s="61"/>
      <c r="C45587" s="61"/>
      <c r="D45587" s="57"/>
      <c r="E45587" s="62"/>
    </row>
    <row r="45588">
      <c r="A45588" s="61"/>
      <c r="B45588" s="61"/>
      <c r="C45588" s="61"/>
      <c r="D45588" s="57"/>
      <c r="E45588" s="62"/>
    </row>
    <row r="45589">
      <c r="A45589" s="61"/>
      <c r="B45589" s="61"/>
      <c r="C45589" s="61"/>
      <c r="D45589" s="57"/>
      <c r="E45589" s="62"/>
    </row>
    <row r="45590">
      <c r="A45590" s="61"/>
      <c r="B45590" s="61"/>
      <c r="C45590" s="61"/>
      <c r="D45590" s="57"/>
      <c r="E45590" s="62"/>
    </row>
    <row r="45591">
      <c r="A45591" s="61"/>
      <c r="B45591" s="61"/>
      <c r="C45591" s="61"/>
      <c r="D45591" s="57"/>
      <c r="E45591" s="62"/>
    </row>
    <row r="45592">
      <c r="A45592" s="61"/>
      <c r="B45592" s="61"/>
      <c r="C45592" s="61"/>
      <c r="D45592" s="57"/>
      <c r="E45592" s="62"/>
    </row>
    <row r="45593">
      <c r="A45593" s="61"/>
      <c r="B45593" s="61"/>
      <c r="C45593" s="61"/>
      <c r="D45593" s="57"/>
      <c r="E45593" s="62"/>
    </row>
    <row r="45594">
      <c r="A45594" s="61"/>
      <c r="B45594" s="61"/>
      <c r="C45594" s="61"/>
      <c r="D45594" s="57"/>
      <c r="E45594" s="62"/>
    </row>
    <row r="45595">
      <c r="A45595" s="61"/>
      <c r="B45595" s="61"/>
      <c r="C45595" s="61"/>
      <c r="D45595" s="57"/>
      <c r="E45595" s="62"/>
    </row>
    <row r="45596">
      <c r="A45596" s="61"/>
      <c r="B45596" s="61"/>
      <c r="C45596" s="61"/>
      <c r="D45596" s="57"/>
      <c r="E45596" s="62"/>
    </row>
    <row r="45597">
      <c r="A45597" s="61"/>
      <c r="B45597" s="61"/>
      <c r="C45597" s="61"/>
      <c r="D45597" s="57"/>
      <c r="E45597" s="62"/>
    </row>
    <row r="45598">
      <c r="A45598" s="61"/>
      <c r="B45598" s="61"/>
      <c r="C45598" s="61"/>
      <c r="D45598" s="57"/>
      <c r="E45598" s="62"/>
    </row>
    <row r="45599">
      <c r="A45599" s="61"/>
      <c r="B45599" s="61"/>
      <c r="C45599" s="61"/>
      <c r="D45599" s="57"/>
      <c r="E45599" s="62"/>
    </row>
    <row r="45600">
      <c r="A45600" s="61"/>
      <c r="B45600" s="61"/>
      <c r="C45600" s="61"/>
      <c r="D45600" s="57"/>
      <c r="E45600" s="62"/>
    </row>
    <row r="45601">
      <c r="A45601" s="61"/>
      <c r="B45601" s="61"/>
      <c r="C45601" s="61"/>
      <c r="D45601" s="57"/>
      <c r="E45601" s="62"/>
    </row>
    <row r="45602">
      <c r="A45602" s="61"/>
      <c r="B45602" s="61"/>
      <c r="C45602" s="61"/>
      <c r="D45602" s="57"/>
      <c r="E45602" s="62"/>
    </row>
    <row r="45603">
      <c r="A45603" s="61"/>
      <c r="B45603" s="61"/>
      <c r="C45603" s="61"/>
      <c r="D45603" s="57"/>
      <c r="E45603" s="62"/>
    </row>
    <row r="45604">
      <c r="A45604" s="61"/>
      <c r="B45604" s="61"/>
      <c r="C45604" s="61"/>
      <c r="D45604" s="57"/>
      <c r="E45604" s="62"/>
    </row>
    <row r="45605">
      <c r="A45605" s="61"/>
      <c r="B45605" s="61"/>
      <c r="C45605" s="61"/>
      <c r="D45605" s="57"/>
      <c r="E45605" s="62"/>
    </row>
    <row r="45606">
      <c r="A45606" s="61"/>
      <c r="B45606" s="61"/>
      <c r="C45606" s="61"/>
      <c r="D45606" s="57"/>
      <c r="E45606" s="62"/>
    </row>
    <row r="45607">
      <c r="A45607" s="61"/>
      <c r="B45607" s="61"/>
      <c r="C45607" s="61"/>
      <c r="D45607" s="57"/>
      <c r="E45607" s="62"/>
    </row>
    <row r="45608">
      <c r="A45608" s="61"/>
      <c r="B45608" s="61"/>
      <c r="C45608" s="61"/>
      <c r="D45608" s="57"/>
      <c r="E45608" s="62"/>
    </row>
    <row r="45609">
      <c r="A45609" s="61"/>
      <c r="B45609" s="61"/>
      <c r="C45609" s="61"/>
      <c r="D45609" s="57"/>
      <c r="E45609" s="62"/>
    </row>
    <row r="45610">
      <c r="A45610" s="61"/>
      <c r="B45610" s="61"/>
      <c r="C45610" s="61"/>
      <c r="D45610" s="57"/>
      <c r="E45610" s="62"/>
    </row>
    <row r="45611">
      <c r="A45611" s="61"/>
      <c r="B45611" s="61"/>
      <c r="C45611" s="61"/>
      <c r="D45611" s="57"/>
      <c r="E45611" s="62"/>
    </row>
    <row r="45612">
      <c r="A45612" s="61"/>
      <c r="B45612" s="61"/>
      <c r="C45612" s="61"/>
      <c r="D45612" s="57"/>
      <c r="E45612" s="62"/>
    </row>
    <row r="45613">
      <c r="A45613" s="61"/>
      <c r="B45613" s="61"/>
      <c r="C45613" s="61"/>
      <c r="D45613" s="57"/>
      <c r="E45613" s="62"/>
    </row>
    <row r="45614">
      <c r="A45614" s="61"/>
      <c r="B45614" s="61"/>
      <c r="C45614" s="61"/>
      <c r="D45614" s="57"/>
      <c r="E45614" s="62"/>
    </row>
    <row r="45615">
      <c r="A45615" s="61"/>
      <c r="B45615" s="61"/>
      <c r="C45615" s="61"/>
      <c r="D45615" s="57"/>
      <c r="E45615" s="62"/>
    </row>
    <row r="45616">
      <c r="A45616" s="61"/>
      <c r="B45616" s="61"/>
      <c r="C45616" s="61"/>
      <c r="D45616" s="57"/>
      <c r="E45616" s="62"/>
    </row>
    <row r="45617">
      <c r="A45617" s="61"/>
      <c r="B45617" s="61"/>
      <c r="C45617" s="61"/>
      <c r="D45617" s="57"/>
      <c r="E45617" s="62"/>
    </row>
    <row r="45618">
      <c r="A45618" s="61"/>
      <c r="B45618" s="61"/>
      <c r="C45618" s="61"/>
      <c r="D45618" s="57"/>
      <c r="E45618" s="62"/>
    </row>
    <row r="45619">
      <c r="A45619" s="61"/>
      <c r="B45619" s="61"/>
      <c r="C45619" s="61"/>
      <c r="D45619" s="57"/>
      <c r="E45619" s="62"/>
    </row>
    <row r="45620">
      <c r="A45620" s="61"/>
      <c r="B45620" s="61"/>
      <c r="C45620" s="61"/>
      <c r="D45620" s="57"/>
      <c r="E45620" s="62"/>
    </row>
    <row r="45621">
      <c r="A45621" s="61"/>
      <c r="B45621" s="61"/>
      <c r="C45621" s="61"/>
      <c r="D45621" s="57"/>
      <c r="E45621" s="62"/>
    </row>
    <row r="45622">
      <c r="A45622" s="61"/>
      <c r="B45622" s="61"/>
      <c r="C45622" s="61"/>
      <c r="D45622" s="57"/>
      <c r="E45622" s="62"/>
    </row>
    <row r="45623">
      <c r="A45623" s="61"/>
      <c r="B45623" s="61"/>
      <c r="C45623" s="61"/>
      <c r="D45623" s="57"/>
      <c r="E45623" s="62"/>
    </row>
    <row r="45624">
      <c r="A45624" s="61"/>
      <c r="B45624" s="61"/>
      <c r="C45624" s="61"/>
      <c r="D45624" s="57"/>
      <c r="E45624" s="62"/>
    </row>
    <row r="45625">
      <c r="A45625" s="61"/>
      <c r="B45625" s="61"/>
      <c r="C45625" s="61"/>
      <c r="D45625" s="57"/>
      <c r="E45625" s="62"/>
    </row>
    <row r="45626">
      <c r="A45626" s="61"/>
      <c r="B45626" s="61"/>
      <c r="C45626" s="61"/>
      <c r="D45626" s="57"/>
      <c r="E45626" s="62"/>
    </row>
    <row r="45627">
      <c r="A45627" s="61"/>
      <c r="B45627" s="61"/>
      <c r="C45627" s="61"/>
      <c r="D45627" s="57"/>
      <c r="E45627" s="62"/>
    </row>
    <row r="45628">
      <c r="A45628" s="61"/>
      <c r="B45628" s="61"/>
      <c r="C45628" s="61"/>
      <c r="D45628" s="57"/>
      <c r="E45628" s="62"/>
    </row>
    <row r="45629">
      <c r="A45629" s="61"/>
      <c r="B45629" s="61"/>
      <c r="C45629" s="61"/>
      <c r="D45629" s="57"/>
      <c r="E45629" s="62"/>
    </row>
    <row r="45630">
      <c r="A45630" s="61"/>
      <c r="B45630" s="61"/>
      <c r="C45630" s="61"/>
      <c r="D45630" s="57"/>
      <c r="E45630" s="62"/>
    </row>
    <row r="45631">
      <c r="A45631" s="61"/>
      <c r="B45631" s="61"/>
      <c r="C45631" s="61"/>
      <c r="D45631" s="57"/>
      <c r="E45631" s="62"/>
    </row>
    <row r="45632">
      <c r="A45632" s="61"/>
      <c r="B45632" s="61"/>
      <c r="C45632" s="61"/>
      <c r="D45632" s="57"/>
      <c r="E45632" s="62"/>
    </row>
    <row r="45633">
      <c r="A45633" s="61"/>
      <c r="B45633" s="61"/>
      <c r="C45633" s="61"/>
      <c r="D45633" s="57"/>
      <c r="E45633" s="62"/>
    </row>
    <row r="45634">
      <c r="A45634" s="61"/>
      <c r="B45634" s="61"/>
      <c r="C45634" s="61"/>
      <c r="D45634" s="57"/>
      <c r="E45634" s="62"/>
    </row>
    <row r="45635">
      <c r="A45635" s="61"/>
      <c r="B45635" s="61"/>
      <c r="C45635" s="61"/>
      <c r="D45635" s="57"/>
      <c r="E45635" s="62"/>
    </row>
    <row r="45636">
      <c r="A45636" s="61"/>
      <c r="B45636" s="61"/>
      <c r="C45636" s="61"/>
      <c r="D45636" s="57"/>
      <c r="E45636" s="62"/>
    </row>
    <row r="45637">
      <c r="A45637" s="61"/>
      <c r="B45637" s="61"/>
      <c r="C45637" s="61"/>
      <c r="D45637" s="57"/>
      <c r="E45637" s="62"/>
    </row>
    <row r="45638">
      <c r="A45638" s="61"/>
      <c r="B45638" s="61"/>
      <c r="C45638" s="61"/>
      <c r="D45638" s="57"/>
      <c r="E45638" s="62"/>
    </row>
    <row r="45639">
      <c r="A45639" s="61"/>
      <c r="B45639" s="61"/>
      <c r="C45639" s="61"/>
      <c r="D45639" s="57"/>
      <c r="E45639" s="62"/>
    </row>
    <row r="45640">
      <c r="A45640" s="61"/>
      <c r="B45640" s="61"/>
      <c r="C45640" s="61"/>
      <c r="D45640" s="57"/>
      <c r="E45640" s="62"/>
    </row>
    <row r="45641">
      <c r="A45641" s="61"/>
      <c r="B45641" s="61"/>
      <c r="C45641" s="61"/>
      <c r="D45641" s="57"/>
      <c r="E45641" s="62"/>
    </row>
    <row r="45642">
      <c r="A45642" s="61"/>
      <c r="B45642" s="61"/>
      <c r="C45642" s="61"/>
      <c r="D45642" s="57"/>
      <c r="E45642" s="62"/>
    </row>
    <row r="45643">
      <c r="A45643" s="61"/>
      <c r="B45643" s="61"/>
      <c r="C45643" s="61"/>
      <c r="D45643" s="57"/>
      <c r="E45643" s="62"/>
    </row>
    <row r="45644">
      <c r="A45644" s="61"/>
      <c r="B45644" s="61"/>
      <c r="C45644" s="61"/>
      <c r="D45644" s="57"/>
      <c r="E45644" s="62"/>
    </row>
    <row r="45645">
      <c r="A45645" s="61"/>
      <c r="B45645" s="61"/>
      <c r="C45645" s="61"/>
      <c r="D45645" s="57"/>
      <c r="E45645" s="62"/>
    </row>
    <row r="45646">
      <c r="A45646" s="61"/>
      <c r="B45646" s="61"/>
      <c r="C45646" s="61"/>
      <c r="D45646" s="57"/>
      <c r="E45646" s="62"/>
    </row>
    <row r="45647">
      <c r="A45647" s="61"/>
      <c r="B45647" s="61"/>
      <c r="C45647" s="61"/>
      <c r="D45647" s="57"/>
      <c r="E45647" s="62"/>
    </row>
    <row r="45648">
      <c r="A45648" s="61"/>
      <c r="B45648" s="61"/>
      <c r="C45648" s="61"/>
      <c r="D45648" s="57"/>
      <c r="E45648" s="62"/>
    </row>
    <row r="45649">
      <c r="A45649" s="61"/>
      <c r="B45649" s="61"/>
      <c r="C45649" s="61"/>
      <c r="D45649" s="57"/>
      <c r="E45649" s="62"/>
    </row>
    <row r="45650">
      <c r="A45650" s="61"/>
      <c r="B45650" s="61"/>
      <c r="C45650" s="61"/>
      <c r="D45650" s="57"/>
      <c r="E45650" s="62"/>
    </row>
    <row r="45651">
      <c r="A45651" s="61"/>
      <c r="B45651" s="61"/>
      <c r="C45651" s="61"/>
      <c r="D45651" s="57"/>
      <c r="E45651" s="62"/>
    </row>
    <row r="45652">
      <c r="A45652" s="61"/>
      <c r="B45652" s="61"/>
      <c r="C45652" s="61"/>
      <c r="D45652" s="57"/>
      <c r="E45652" s="62"/>
    </row>
    <row r="45653">
      <c r="A45653" s="61"/>
      <c r="B45653" s="61"/>
      <c r="C45653" s="61"/>
      <c r="D45653" s="57"/>
      <c r="E45653" s="62"/>
    </row>
    <row r="45654">
      <c r="A45654" s="61"/>
      <c r="B45654" s="61"/>
      <c r="C45654" s="61"/>
      <c r="D45654" s="57"/>
      <c r="E45654" s="62"/>
    </row>
    <row r="45655">
      <c r="A45655" s="61"/>
      <c r="B45655" s="61"/>
      <c r="C45655" s="61"/>
      <c r="D45655" s="57"/>
      <c r="E45655" s="62"/>
    </row>
    <row r="45656">
      <c r="A45656" s="61"/>
      <c r="B45656" s="61"/>
      <c r="C45656" s="61"/>
      <c r="D45656" s="57"/>
      <c r="E45656" s="62"/>
    </row>
    <row r="45657">
      <c r="A45657" s="61"/>
      <c r="B45657" s="61"/>
      <c r="C45657" s="61"/>
      <c r="D45657" s="57"/>
      <c r="E45657" s="62"/>
    </row>
    <row r="45658">
      <c r="A45658" s="61"/>
      <c r="B45658" s="61"/>
      <c r="C45658" s="61"/>
      <c r="D45658" s="57"/>
      <c r="E45658" s="62"/>
    </row>
    <row r="45659">
      <c r="A45659" s="61"/>
      <c r="B45659" s="61"/>
      <c r="C45659" s="61"/>
      <c r="D45659" s="57"/>
      <c r="E45659" s="62"/>
    </row>
    <row r="45660">
      <c r="A45660" s="61"/>
      <c r="B45660" s="61"/>
      <c r="C45660" s="61"/>
      <c r="D45660" s="57"/>
      <c r="E45660" s="62"/>
    </row>
    <row r="45661">
      <c r="A45661" s="61"/>
      <c r="B45661" s="61"/>
      <c r="C45661" s="61"/>
      <c r="D45661" s="57"/>
      <c r="E45661" s="62"/>
    </row>
    <row r="45662">
      <c r="A45662" s="61"/>
      <c r="B45662" s="61"/>
      <c r="C45662" s="61"/>
      <c r="D45662" s="57"/>
      <c r="E45662" s="62"/>
    </row>
    <row r="45663">
      <c r="A45663" s="61"/>
      <c r="B45663" s="61"/>
      <c r="C45663" s="61"/>
      <c r="D45663" s="57"/>
      <c r="E45663" s="62"/>
    </row>
    <row r="45664">
      <c r="A45664" s="61"/>
      <c r="B45664" s="61"/>
      <c r="C45664" s="61"/>
      <c r="D45664" s="57"/>
      <c r="E45664" s="62"/>
    </row>
    <row r="45665">
      <c r="A45665" s="61"/>
      <c r="B45665" s="61"/>
      <c r="C45665" s="61"/>
      <c r="D45665" s="57"/>
      <c r="E45665" s="62"/>
    </row>
    <row r="45666">
      <c r="A45666" s="61"/>
      <c r="B45666" s="61"/>
      <c r="C45666" s="61"/>
      <c r="D45666" s="57"/>
      <c r="E45666" s="62"/>
    </row>
    <row r="45667">
      <c r="A45667" s="61"/>
      <c r="B45667" s="61"/>
      <c r="C45667" s="61"/>
      <c r="D45667" s="57"/>
      <c r="E45667" s="62"/>
    </row>
    <row r="45668">
      <c r="A45668" s="61"/>
      <c r="B45668" s="61"/>
      <c r="C45668" s="61"/>
      <c r="D45668" s="57"/>
      <c r="E45668" s="62"/>
    </row>
    <row r="45669">
      <c r="A45669" s="61"/>
      <c r="B45669" s="61"/>
      <c r="C45669" s="61"/>
      <c r="D45669" s="57"/>
      <c r="E45669" s="62"/>
    </row>
    <row r="45670">
      <c r="A45670" s="61"/>
      <c r="B45670" s="61"/>
      <c r="C45670" s="61"/>
      <c r="D45670" s="57"/>
      <c r="E45670" s="62"/>
    </row>
    <row r="45671">
      <c r="A45671" s="61"/>
      <c r="B45671" s="61"/>
      <c r="C45671" s="61"/>
      <c r="D45671" s="57"/>
      <c r="E45671" s="62"/>
    </row>
    <row r="45672">
      <c r="A45672" s="61"/>
      <c r="B45672" s="61"/>
      <c r="C45672" s="61"/>
      <c r="D45672" s="57"/>
      <c r="E45672" s="62"/>
    </row>
    <row r="45673">
      <c r="A45673" s="61"/>
      <c r="B45673" s="61"/>
      <c r="C45673" s="61"/>
      <c r="D45673" s="57"/>
      <c r="E45673" s="62"/>
    </row>
    <row r="45674">
      <c r="A45674" s="61"/>
      <c r="B45674" s="61"/>
      <c r="C45674" s="61"/>
      <c r="D45674" s="57"/>
      <c r="E45674" s="62"/>
    </row>
    <row r="45675">
      <c r="A45675" s="61"/>
      <c r="B45675" s="61"/>
      <c r="C45675" s="61"/>
      <c r="D45675" s="57"/>
      <c r="E45675" s="62"/>
    </row>
    <row r="45676">
      <c r="A45676" s="61"/>
      <c r="B45676" s="61"/>
      <c r="C45676" s="61"/>
      <c r="D45676" s="57"/>
      <c r="E45676" s="62"/>
    </row>
    <row r="45677">
      <c r="A45677" s="61"/>
      <c r="B45677" s="61"/>
      <c r="C45677" s="61"/>
      <c r="D45677" s="57"/>
      <c r="E45677" s="62"/>
    </row>
    <row r="45678">
      <c r="A45678" s="61"/>
      <c r="B45678" s="61"/>
      <c r="C45678" s="61"/>
      <c r="D45678" s="57"/>
      <c r="E45678" s="62"/>
    </row>
    <row r="45679">
      <c r="A45679" s="61"/>
      <c r="B45679" s="61"/>
      <c r="C45679" s="61"/>
      <c r="D45679" s="57"/>
      <c r="E45679" s="62"/>
    </row>
    <row r="45680">
      <c r="A45680" s="61"/>
      <c r="B45680" s="61"/>
      <c r="C45680" s="61"/>
      <c r="D45680" s="57"/>
      <c r="E45680" s="62"/>
    </row>
    <row r="45681">
      <c r="A45681" s="61"/>
      <c r="B45681" s="61"/>
      <c r="C45681" s="61"/>
      <c r="D45681" s="57"/>
      <c r="E45681" s="62"/>
    </row>
    <row r="45682">
      <c r="A45682" s="61"/>
      <c r="B45682" s="61"/>
      <c r="C45682" s="61"/>
      <c r="D45682" s="57"/>
      <c r="E45682" s="62"/>
    </row>
    <row r="45683">
      <c r="A45683" s="61"/>
      <c r="B45683" s="61"/>
      <c r="C45683" s="61"/>
      <c r="D45683" s="57"/>
      <c r="E45683" s="62"/>
    </row>
    <row r="45684">
      <c r="A45684" s="61"/>
      <c r="B45684" s="61"/>
      <c r="C45684" s="61"/>
      <c r="D45684" s="57"/>
      <c r="E45684" s="62"/>
    </row>
    <row r="45685">
      <c r="A45685" s="61"/>
      <c r="B45685" s="61"/>
      <c r="C45685" s="61"/>
      <c r="D45685" s="57"/>
      <c r="E45685" s="62"/>
    </row>
    <row r="45686">
      <c r="A45686" s="61"/>
      <c r="B45686" s="61"/>
      <c r="C45686" s="61"/>
      <c r="D45686" s="57"/>
      <c r="E45686" s="62"/>
    </row>
    <row r="45687">
      <c r="A45687" s="61"/>
      <c r="B45687" s="61"/>
      <c r="C45687" s="61"/>
      <c r="D45687" s="57"/>
      <c r="E45687" s="62"/>
    </row>
    <row r="45688">
      <c r="A45688" s="61"/>
      <c r="B45688" s="61"/>
      <c r="C45688" s="61"/>
      <c r="D45688" s="57"/>
      <c r="E45688" s="62"/>
    </row>
    <row r="45689">
      <c r="A45689" s="61"/>
      <c r="B45689" s="61"/>
      <c r="C45689" s="61"/>
      <c r="D45689" s="57"/>
      <c r="E45689" s="62"/>
    </row>
    <row r="45690">
      <c r="A45690" s="61"/>
      <c r="B45690" s="61"/>
      <c r="C45690" s="61"/>
      <c r="D45690" s="57"/>
      <c r="E45690" s="62"/>
    </row>
    <row r="45691">
      <c r="A45691" s="61"/>
      <c r="B45691" s="61"/>
      <c r="C45691" s="61"/>
      <c r="D45691" s="57"/>
      <c r="E45691" s="62"/>
    </row>
    <row r="45692">
      <c r="A45692" s="61"/>
      <c r="B45692" s="61"/>
      <c r="C45692" s="61"/>
      <c r="D45692" s="57"/>
      <c r="E45692" s="62"/>
    </row>
    <row r="45693">
      <c r="A45693" s="61"/>
      <c r="B45693" s="61"/>
      <c r="C45693" s="61"/>
      <c r="D45693" s="57"/>
      <c r="E45693" s="62"/>
    </row>
    <row r="45694">
      <c r="A45694" s="61"/>
      <c r="B45694" s="61"/>
      <c r="C45694" s="61"/>
      <c r="D45694" s="57"/>
      <c r="E45694" s="62"/>
    </row>
    <row r="45695">
      <c r="A45695" s="61"/>
      <c r="B45695" s="61"/>
      <c r="C45695" s="61"/>
      <c r="D45695" s="57"/>
      <c r="E45695" s="62"/>
    </row>
    <row r="45696">
      <c r="A45696" s="61"/>
      <c r="B45696" s="61"/>
      <c r="C45696" s="61"/>
      <c r="D45696" s="57"/>
      <c r="E45696" s="62"/>
    </row>
    <row r="45697">
      <c r="A45697" s="61"/>
      <c r="B45697" s="61"/>
      <c r="C45697" s="61"/>
      <c r="D45697" s="57"/>
      <c r="E45697" s="62"/>
    </row>
    <row r="45698">
      <c r="A45698" s="61"/>
      <c r="B45698" s="61"/>
      <c r="C45698" s="61"/>
      <c r="D45698" s="57"/>
      <c r="E45698" s="62"/>
    </row>
    <row r="45699">
      <c r="A45699" s="61"/>
      <c r="B45699" s="61"/>
      <c r="C45699" s="61"/>
      <c r="D45699" s="57"/>
      <c r="E45699" s="62"/>
    </row>
    <row r="45700">
      <c r="A45700" s="61"/>
      <c r="B45700" s="61"/>
      <c r="C45700" s="61"/>
      <c r="D45700" s="57"/>
      <c r="E45700" s="62"/>
    </row>
    <row r="45701">
      <c r="A45701" s="61"/>
      <c r="B45701" s="61"/>
      <c r="C45701" s="61"/>
      <c r="D45701" s="57"/>
      <c r="E45701" s="62"/>
    </row>
    <row r="45702">
      <c r="A45702" s="61"/>
      <c r="B45702" s="61"/>
      <c r="C45702" s="61"/>
      <c r="D45702" s="57"/>
      <c r="E45702" s="62"/>
    </row>
    <row r="45703">
      <c r="A45703" s="61"/>
      <c r="B45703" s="61"/>
      <c r="C45703" s="61"/>
      <c r="D45703" s="57"/>
      <c r="E45703" s="62"/>
    </row>
    <row r="45704">
      <c r="A45704" s="61"/>
      <c r="B45704" s="61"/>
      <c r="C45704" s="61"/>
      <c r="D45704" s="57"/>
      <c r="E45704" s="62"/>
    </row>
    <row r="45705">
      <c r="A45705" s="61"/>
      <c r="B45705" s="61"/>
      <c r="C45705" s="61"/>
      <c r="D45705" s="57"/>
      <c r="E45705" s="62"/>
    </row>
    <row r="45706">
      <c r="A45706" s="61"/>
      <c r="B45706" s="61"/>
      <c r="C45706" s="61"/>
      <c r="D45706" s="57"/>
      <c r="E45706" s="62"/>
    </row>
    <row r="45707">
      <c r="A45707" s="61"/>
      <c r="B45707" s="61"/>
      <c r="C45707" s="61"/>
      <c r="D45707" s="57"/>
      <c r="E45707" s="62"/>
    </row>
    <row r="45708">
      <c r="A45708" s="61"/>
      <c r="B45708" s="61"/>
      <c r="C45708" s="61"/>
      <c r="D45708" s="57"/>
      <c r="E45708" s="62"/>
    </row>
    <row r="45709">
      <c r="A45709" s="61"/>
      <c r="B45709" s="61"/>
      <c r="C45709" s="61"/>
      <c r="D45709" s="57"/>
      <c r="E45709" s="62"/>
    </row>
    <row r="45710">
      <c r="A45710" s="61"/>
      <c r="B45710" s="61"/>
      <c r="C45710" s="61"/>
      <c r="D45710" s="57"/>
      <c r="E45710" s="62"/>
    </row>
    <row r="45711">
      <c r="A45711" s="61"/>
      <c r="B45711" s="61"/>
      <c r="C45711" s="61"/>
      <c r="D45711" s="57"/>
      <c r="E45711" s="62"/>
    </row>
    <row r="45712">
      <c r="A45712" s="61"/>
      <c r="B45712" s="61"/>
      <c r="C45712" s="61"/>
      <c r="D45712" s="57"/>
      <c r="E45712" s="62"/>
    </row>
    <row r="45713">
      <c r="A45713" s="61"/>
      <c r="B45713" s="61"/>
      <c r="C45713" s="61"/>
      <c r="D45713" s="57"/>
      <c r="E45713" s="62"/>
    </row>
    <row r="45714">
      <c r="A45714" s="61"/>
      <c r="B45714" s="61"/>
      <c r="C45714" s="61"/>
      <c r="D45714" s="57"/>
      <c r="E45714" s="62"/>
    </row>
    <row r="45715">
      <c r="A45715" s="61"/>
      <c r="B45715" s="61"/>
      <c r="C45715" s="61"/>
      <c r="D45715" s="57"/>
      <c r="E45715" s="62"/>
    </row>
    <row r="45716">
      <c r="A45716" s="61"/>
      <c r="B45716" s="61"/>
      <c r="C45716" s="61"/>
      <c r="D45716" s="57"/>
      <c r="E45716" s="62"/>
    </row>
    <row r="45717">
      <c r="A45717" s="61"/>
      <c r="B45717" s="61"/>
      <c r="C45717" s="61"/>
      <c r="D45717" s="57"/>
      <c r="E45717" s="62"/>
    </row>
    <row r="45718">
      <c r="A45718" s="61"/>
      <c r="B45718" s="61"/>
      <c r="C45718" s="61"/>
      <c r="D45718" s="57"/>
      <c r="E45718" s="62"/>
    </row>
    <row r="45719">
      <c r="A45719" s="61"/>
      <c r="B45719" s="61"/>
      <c r="C45719" s="61"/>
      <c r="D45719" s="57"/>
      <c r="E45719" s="62"/>
    </row>
    <row r="45720">
      <c r="A45720" s="61"/>
      <c r="B45720" s="61"/>
      <c r="C45720" s="61"/>
      <c r="D45720" s="57"/>
      <c r="E45720" s="62"/>
    </row>
    <row r="45721">
      <c r="A45721" s="61"/>
      <c r="B45721" s="61"/>
      <c r="C45721" s="61"/>
      <c r="D45721" s="57"/>
      <c r="E45721" s="62"/>
    </row>
    <row r="45722">
      <c r="A45722" s="61"/>
      <c r="B45722" s="61"/>
      <c r="C45722" s="61"/>
      <c r="D45722" s="57"/>
      <c r="E45722" s="62"/>
    </row>
    <row r="45723">
      <c r="A45723" s="61"/>
      <c r="B45723" s="61"/>
      <c r="C45723" s="61"/>
      <c r="D45723" s="57"/>
      <c r="E45723" s="62"/>
    </row>
    <row r="45724">
      <c r="A45724" s="61"/>
      <c r="B45724" s="61"/>
      <c r="C45724" s="61"/>
      <c r="D45724" s="57"/>
      <c r="E45724" s="62"/>
    </row>
    <row r="45725">
      <c r="A45725" s="61"/>
      <c r="B45725" s="61"/>
      <c r="C45725" s="61"/>
      <c r="D45725" s="57"/>
      <c r="E45725" s="62"/>
    </row>
    <row r="45726">
      <c r="A45726" s="61"/>
      <c r="B45726" s="61"/>
      <c r="C45726" s="61"/>
      <c r="D45726" s="57"/>
      <c r="E45726" s="62"/>
    </row>
    <row r="45727">
      <c r="A45727" s="61"/>
      <c r="B45727" s="61"/>
      <c r="C45727" s="61"/>
      <c r="D45727" s="57"/>
      <c r="E45727" s="62"/>
    </row>
    <row r="45728">
      <c r="A45728" s="61"/>
      <c r="B45728" s="61"/>
      <c r="C45728" s="61"/>
      <c r="D45728" s="57"/>
      <c r="E45728" s="62"/>
    </row>
    <row r="45729">
      <c r="A45729" s="61"/>
      <c r="B45729" s="61"/>
      <c r="C45729" s="61"/>
      <c r="D45729" s="57"/>
      <c r="E45729" s="62"/>
    </row>
    <row r="45730">
      <c r="A45730" s="61"/>
      <c r="B45730" s="61"/>
      <c r="C45730" s="61"/>
      <c r="D45730" s="57"/>
      <c r="E45730" s="62"/>
    </row>
    <row r="45731">
      <c r="A45731" s="61"/>
      <c r="B45731" s="61"/>
      <c r="C45731" s="61"/>
      <c r="D45731" s="57"/>
      <c r="E45731" s="62"/>
    </row>
    <row r="45732">
      <c r="A45732" s="61"/>
      <c r="B45732" s="61"/>
      <c r="C45732" s="61"/>
      <c r="D45732" s="57"/>
      <c r="E45732" s="62"/>
    </row>
    <row r="45733">
      <c r="A45733" s="61"/>
      <c r="B45733" s="61"/>
      <c r="C45733" s="61"/>
      <c r="D45733" s="57"/>
      <c r="E45733" s="62"/>
    </row>
    <row r="45734">
      <c r="A45734" s="61"/>
      <c r="B45734" s="61"/>
      <c r="C45734" s="61"/>
      <c r="D45734" s="57"/>
      <c r="E45734" s="62"/>
    </row>
    <row r="45735">
      <c r="A45735" s="61"/>
      <c r="B45735" s="61"/>
      <c r="C45735" s="61"/>
      <c r="D45735" s="57"/>
      <c r="E45735" s="62"/>
    </row>
    <row r="45736">
      <c r="A45736" s="61"/>
      <c r="B45736" s="61"/>
      <c r="C45736" s="61"/>
      <c r="D45736" s="57"/>
      <c r="E45736" s="62"/>
    </row>
    <row r="45737">
      <c r="A45737" s="61"/>
      <c r="B45737" s="61"/>
      <c r="C45737" s="61"/>
      <c r="D45737" s="57"/>
      <c r="E45737" s="62"/>
    </row>
    <row r="45738">
      <c r="A45738" s="61"/>
      <c r="B45738" s="61"/>
      <c r="C45738" s="61"/>
      <c r="D45738" s="57"/>
      <c r="E45738" s="62"/>
    </row>
    <row r="45739">
      <c r="A45739" s="61"/>
      <c r="B45739" s="61"/>
      <c r="C45739" s="61"/>
      <c r="D45739" s="57"/>
      <c r="E45739" s="62"/>
    </row>
    <row r="45740">
      <c r="A45740" s="61"/>
      <c r="B45740" s="61"/>
      <c r="C45740" s="61"/>
      <c r="D45740" s="57"/>
      <c r="E45740" s="62"/>
    </row>
    <row r="45741">
      <c r="A45741" s="61"/>
      <c r="B45741" s="61"/>
      <c r="C45741" s="61"/>
      <c r="D45741" s="57"/>
      <c r="E45741" s="62"/>
    </row>
    <row r="45742">
      <c r="A45742" s="61"/>
      <c r="B45742" s="61"/>
      <c r="C45742" s="61"/>
      <c r="D45742" s="57"/>
      <c r="E45742" s="62"/>
    </row>
    <row r="45743">
      <c r="A45743" s="61"/>
      <c r="B45743" s="61"/>
      <c r="C45743" s="61"/>
      <c r="D45743" s="57"/>
      <c r="E45743" s="62"/>
    </row>
    <row r="45744">
      <c r="A45744" s="61"/>
      <c r="B45744" s="61"/>
      <c r="C45744" s="61"/>
      <c r="D45744" s="57"/>
      <c r="E45744" s="62"/>
    </row>
    <row r="45745">
      <c r="A45745" s="61"/>
      <c r="B45745" s="61"/>
      <c r="C45745" s="61"/>
      <c r="D45745" s="57"/>
      <c r="E45745" s="62"/>
    </row>
    <row r="45746">
      <c r="A45746" s="61"/>
      <c r="B45746" s="61"/>
      <c r="C45746" s="61"/>
      <c r="D45746" s="57"/>
      <c r="E45746" s="62"/>
    </row>
    <row r="45747">
      <c r="A45747" s="61"/>
      <c r="B45747" s="61"/>
      <c r="C45747" s="61"/>
      <c r="D45747" s="57"/>
      <c r="E45747" s="62"/>
    </row>
    <row r="45748">
      <c r="A45748" s="61"/>
      <c r="B45748" s="61"/>
      <c r="C45748" s="61"/>
      <c r="D45748" s="57"/>
      <c r="E45748" s="62"/>
    </row>
    <row r="45749">
      <c r="A45749" s="61"/>
      <c r="B45749" s="61"/>
      <c r="C45749" s="61"/>
      <c r="D45749" s="57"/>
      <c r="E45749" s="62"/>
    </row>
    <row r="45750">
      <c r="A45750" s="61"/>
      <c r="B45750" s="61"/>
      <c r="C45750" s="61"/>
      <c r="D45750" s="57"/>
      <c r="E45750" s="62"/>
    </row>
    <row r="45751">
      <c r="A45751" s="61"/>
      <c r="B45751" s="61"/>
      <c r="C45751" s="61"/>
      <c r="D45751" s="57"/>
      <c r="E45751" s="62"/>
    </row>
    <row r="45752">
      <c r="A45752" s="61"/>
      <c r="B45752" s="61"/>
      <c r="C45752" s="61"/>
      <c r="D45752" s="57"/>
      <c r="E45752" s="62"/>
    </row>
    <row r="45753">
      <c r="A45753" s="61"/>
      <c r="B45753" s="61"/>
      <c r="C45753" s="61"/>
      <c r="D45753" s="57"/>
      <c r="E45753" s="62"/>
    </row>
    <row r="45754">
      <c r="A45754" s="61"/>
      <c r="B45754" s="61"/>
      <c r="C45754" s="61"/>
      <c r="D45754" s="57"/>
      <c r="E45754" s="62"/>
    </row>
    <row r="45755">
      <c r="A45755" s="61"/>
      <c r="B45755" s="61"/>
      <c r="C45755" s="61"/>
      <c r="D45755" s="57"/>
      <c r="E45755" s="62"/>
    </row>
    <row r="45756">
      <c r="A45756" s="61"/>
      <c r="B45756" s="61"/>
      <c r="C45756" s="61"/>
      <c r="D45756" s="57"/>
      <c r="E45756" s="62"/>
    </row>
    <row r="45757">
      <c r="A45757" s="61"/>
      <c r="B45757" s="61"/>
      <c r="C45757" s="61"/>
      <c r="D45757" s="57"/>
      <c r="E45757" s="62"/>
    </row>
    <row r="45758">
      <c r="A45758" s="61"/>
      <c r="B45758" s="61"/>
      <c r="C45758" s="61"/>
      <c r="D45758" s="57"/>
      <c r="E45758" s="62"/>
    </row>
    <row r="45759">
      <c r="A45759" s="61"/>
      <c r="B45759" s="61"/>
      <c r="C45759" s="61"/>
      <c r="D45759" s="57"/>
      <c r="E45759" s="62"/>
    </row>
    <row r="45760">
      <c r="A45760" s="61"/>
      <c r="B45760" s="61"/>
      <c r="C45760" s="61"/>
      <c r="D45760" s="57"/>
      <c r="E45760" s="62"/>
    </row>
    <row r="45761">
      <c r="A45761" s="61"/>
      <c r="B45761" s="61"/>
      <c r="C45761" s="61"/>
      <c r="D45761" s="57"/>
      <c r="E45761" s="62"/>
    </row>
    <row r="45762">
      <c r="A45762" s="61"/>
      <c r="B45762" s="61"/>
      <c r="C45762" s="61"/>
      <c r="D45762" s="57"/>
      <c r="E45762" s="62"/>
    </row>
    <row r="45763">
      <c r="A45763" s="61"/>
      <c r="B45763" s="61"/>
      <c r="C45763" s="61"/>
      <c r="D45763" s="57"/>
      <c r="E45763" s="62"/>
    </row>
    <row r="45764">
      <c r="A45764" s="61"/>
      <c r="B45764" s="61"/>
      <c r="C45764" s="61"/>
      <c r="D45764" s="57"/>
      <c r="E45764" s="62"/>
    </row>
    <row r="45765">
      <c r="A45765" s="61"/>
      <c r="B45765" s="61"/>
      <c r="C45765" s="61"/>
      <c r="D45765" s="57"/>
      <c r="E45765" s="62"/>
    </row>
    <row r="45766">
      <c r="A45766" s="61"/>
      <c r="B45766" s="61"/>
      <c r="C45766" s="61"/>
      <c r="D45766" s="57"/>
      <c r="E45766" s="62"/>
    </row>
    <row r="45767">
      <c r="A45767" s="61"/>
      <c r="B45767" s="61"/>
      <c r="C45767" s="61"/>
      <c r="D45767" s="57"/>
      <c r="E45767" s="62"/>
    </row>
    <row r="45768">
      <c r="A45768" s="61"/>
      <c r="B45768" s="61"/>
      <c r="C45768" s="61"/>
      <c r="D45768" s="57"/>
      <c r="E45768" s="62"/>
    </row>
    <row r="45769">
      <c r="A45769" s="61"/>
      <c r="B45769" s="61"/>
      <c r="C45769" s="61"/>
      <c r="D45769" s="57"/>
      <c r="E45769" s="62"/>
    </row>
    <row r="45770">
      <c r="A45770" s="61"/>
      <c r="B45770" s="61"/>
      <c r="C45770" s="61"/>
      <c r="D45770" s="57"/>
      <c r="E45770" s="62"/>
    </row>
    <row r="45771">
      <c r="A45771" s="61"/>
      <c r="B45771" s="61"/>
      <c r="C45771" s="61"/>
      <c r="D45771" s="57"/>
      <c r="E45771" s="62"/>
    </row>
    <row r="45772">
      <c r="A45772" s="61"/>
      <c r="B45772" s="61"/>
      <c r="C45772" s="61"/>
      <c r="D45772" s="57"/>
      <c r="E45772" s="62"/>
    </row>
    <row r="45773">
      <c r="A45773" s="61"/>
      <c r="B45773" s="61"/>
      <c r="C45773" s="61"/>
      <c r="D45773" s="57"/>
      <c r="E45773" s="62"/>
    </row>
    <row r="45774">
      <c r="A45774" s="61"/>
      <c r="B45774" s="61"/>
      <c r="C45774" s="61"/>
      <c r="D45774" s="57"/>
      <c r="E45774" s="62"/>
    </row>
    <row r="45775">
      <c r="A45775" s="61"/>
      <c r="B45775" s="61"/>
      <c r="C45775" s="61"/>
      <c r="D45775" s="57"/>
      <c r="E45775" s="62"/>
    </row>
    <row r="45776">
      <c r="A45776" s="61"/>
      <c r="B45776" s="61"/>
      <c r="C45776" s="61"/>
      <c r="D45776" s="57"/>
      <c r="E45776" s="62"/>
    </row>
    <row r="45777">
      <c r="A45777" s="61"/>
      <c r="B45777" s="61"/>
      <c r="C45777" s="61"/>
      <c r="D45777" s="57"/>
      <c r="E45777" s="62"/>
    </row>
    <row r="45778">
      <c r="A45778" s="61"/>
      <c r="B45778" s="61"/>
      <c r="C45778" s="61"/>
      <c r="D45778" s="57"/>
      <c r="E45778" s="62"/>
    </row>
    <row r="45779">
      <c r="A45779" s="61"/>
      <c r="B45779" s="61"/>
      <c r="C45779" s="61"/>
      <c r="D45779" s="57"/>
      <c r="E45779" s="62"/>
    </row>
    <row r="45780">
      <c r="A45780" s="61"/>
      <c r="B45780" s="61"/>
      <c r="C45780" s="61"/>
      <c r="D45780" s="57"/>
      <c r="E45780" s="62"/>
    </row>
    <row r="45781">
      <c r="A45781" s="61"/>
      <c r="B45781" s="61"/>
      <c r="C45781" s="61"/>
      <c r="D45781" s="57"/>
      <c r="E45781" s="62"/>
    </row>
    <row r="45782">
      <c r="A45782" s="61"/>
      <c r="B45782" s="61"/>
      <c r="C45782" s="61"/>
      <c r="D45782" s="57"/>
      <c r="E45782" s="62"/>
    </row>
    <row r="45783">
      <c r="A45783" s="61"/>
      <c r="B45783" s="61"/>
      <c r="C45783" s="61"/>
      <c r="D45783" s="57"/>
      <c r="E45783" s="62"/>
    </row>
    <row r="45784">
      <c r="A45784" s="61"/>
      <c r="B45784" s="61"/>
      <c r="C45784" s="61"/>
      <c r="D45784" s="57"/>
      <c r="E45784" s="62"/>
    </row>
    <row r="45785">
      <c r="A45785" s="61"/>
      <c r="B45785" s="61"/>
      <c r="C45785" s="61"/>
      <c r="D45785" s="57"/>
      <c r="E45785" s="62"/>
    </row>
    <row r="45786">
      <c r="A45786" s="61"/>
      <c r="B45786" s="61"/>
      <c r="C45786" s="61"/>
      <c r="D45786" s="57"/>
      <c r="E45786" s="62"/>
    </row>
    <row r="45787">
      <c r="A45787" s="61"/>
      <c r="B45787" s="61"/>
      <c r="C45787" s="61"/>
      <c r="D45787" s="57"/>
      <c r="E45787" s="62"/>
    </row>
    <row r="45788">
      <c r="A45788" s="61"/>
      <c r="B45788" s="61"/>
      <c r="C45788" s="61"/>
      <c r="D45788" s="57"/>
      <c r="E45788" s="62"/>
    </row>
    <row r="45789">
      <c r="A45789" s="61"/>
      <c r="B45789" s="61"/>
      <c r="C45789" s="61"/>
      <c r="D45789" s="57"/>
      <c r="E45789" s="62"/>
    </row>
    <row r="45790">
      <c r="A45790" s="61"/>
      <c r="B45790" s="61"/>
      <c r="C45790" s="61"/>
      <c r="D45790" s="57"/>
      <c r="E45790" s="62"/>
    </row>
    <row r="45791">
      <c r="A45791" s="61"/>
      <c r="B45791" s="61"/>
      <c r="C45791" s="61"/>
      <c r="D45791" s="57"/>
      <c r="E45791" s="62"/>
    </row>
    <row r="45792">
      <c r="A45792" s="61"/>
      <c r="B45792" s="61"/>
      <c r="C45792" s="61"/>
      <c r="D45792" s="57"/>
      <c r="E45792" s="62"/>
    </row>
    <row r="45793">
      <c r="A45793" s="61"/>
      <c r="B45793" s="61"/>
      <c r="C45793" s="61"/>
      <c r="D45793" s="57"/>
      <c r="E45793" s="62"/>
    </row>
    <row r="45794">
      <c r="A45794" s="61"/>
      <c r="B45794" s="61"/>
      <c r="C45794" s="61"/>
      <c r="D45794" s="57"/>
      <c r="E45794" s="62"/>
    </row>
    <row r="45795">
      <c r="A45795" s="61"/>
      <c r="B45795" s="61"/>
      <c r="C45795" s="61"/>
      <c r="D45795" s="57"/>
      <c r="E45795" s="62"/>
    </row>
    <row r="45796">
      <c r="A45796" s="61"/>
      <c r="B45796" s="61"/>
      <c r="C45796" s="61"/>
      <c r="D45796" s="57"/>
      <c r="E45796" s="62"/>
    </row>
    <row r="45797">
      <c r="A45797" s="61"/>
      <c r="B45797" s="61"/>
      <c r="C45797" s="61"/>
      <c r="D45797" s="57"/>
      <c r="E45797" s="62"/>
    </row>
    <row r="45798">
      <c r="A45798" s="61"/>
      <c r="B45798" s="61"/>
      <c r="C45798" s="61"/>
      <c r="D45798" s="57"/>
      <c r="E45798" s="62"/>
    </row>
    <row r="45799">
      <c r="A45799" s="61"/>
      <c r="B45799" s="61"/>
      <c r="C45799" s="61"/>
      <c r="D45799" s="57"/>
      <c r="E45799" s="62"/>
    </row>
    <row r="45800">
      <c r="A45800" s="61"/>
      <c r="B45800" s="61"/>
      <c r="C45800" s="61"/>
      <c r="D45800" s="57"/>
      <c r="E45800" s="62"/>
    </row>
    <row r="45801">
      <c r="A45801" s="61"/>
      <c r="B45801" s="61"/>
      <c r="C45801" s="61"/>
      <c r="D45801" s="57"/>
      <c r="E45801" s="62"/>
    </row>
    <row r="45802">
      <c r="A45802" s="61"/>
      <c r="B45802" s="61"/>
      <c r="C45802" s="61"/>
      <c r="D45802" s="57"/>
      <c r="E45802" s="62"/>
    </row>
    <row r="45803">
      <c r="A45803" s="61"/>
      <c r="B45803" s="61"/>
      <c r="C45803" s="61"/>
      <c r="D45803" s="57"/>
      <c r="E45803" s="62"/>
    </row>
    <row r="45804">
      <c r="A45804" s="61"/>
      <c r="B45804" s="61"/>
      <c r="C45804" s="61"/>
      <c r="D45804" s="57"/>
      <c r="E45804" s="62"/>
    </row>
    <row r="45805">
      <c r="A45805" s="61"/>
      <c r="B45805" s="61"/>
      <c r="C45805" s="61"/>
      <c r="D45805" s="57"/>
      <c r="E45805" s="62"/>
    </row>
    <row r="45806">
      <c r="A45806" s="61"/>
      <c r="B45806" s="61"/>
      <c r="C45806" s="61"/>
      <c r="D45806" s="57"/>
      <c r="E45806" s="62"/>
    </row>
    <row r="45807">
      <c r="A45807" s="61"/>
      <c r="B45807" s="61"/>
      <c r="C45807" s="61"/>
      <c r="D45807" s="57"/>
      <c r="E45807" s="62"/>
    </row>
    <row r="45808">
      <c r="A45808" s="61"/>
      <c r="B45808" s="61"/>
      <c r="C45808" s="61"/>
      <c r="D45808" s="57"/>
      <c r="E45808" s="62"/>
    </row>
    <row r="45809">
      <c r="A45809" s="61"/>
      <c r="B45809" s="61"/>
      <c r="C45809" s="61"/>
      <c r="D45809" s="57"/>
      <c r="E45809" s="62"/>
    </row>
    <row r="45810">
      <c r="A45810" s="61"/>
      <c r="B45810" s="61"/>
      <c r="C45810" s="61"/>
      <c r="D45810" s="57"/>
      <c r="E45810" s="62"/>
    </row>
    <row r="45811">
      <c r="A45811" s="61"/>
      <c r="B45811" s="61"/>
      <c r="C45811" s="61"/>
      <c r="D45811" s="57"/>
      <c r="E45811" s="62"/>
    </row>
    <row r="45812">
      <c r="A45812" s="61"/>
      <c r="B45812" s="61"/>
      <c r="C45812" s="61"/>
      <c r="D45812" s="57"/>
      <c r="E45812" s="62"/>
    </row>
    <row r="45813">
      <c r="A45813" s="61"/>
      <c r="B45813" s="61"/>
      <c r="C45813" s="61"/>
      <c r="D45813" s="57"/>
      <c r="E45813" s="62"/>
    </row>
    <row r="45814">
      <c r="A45814" s="61"/>
      <c r="B45814" s="61"/>
      <c r="C45814" s="61"/>
      <c r="D45814" s="57"/>
      <c r="E45814" s="62"/>
    </row>
    <row r="45815">
      <c r="A45815" s="61"/>
      <c r="B45815" s="61"/>
      <c r="C45815" s="61"/>
      <c r="D45815" s="57"/>
      <c r="E45815" s="62"/>
    </row>
    <row r="45816">
      <c r="A45816" s="61"/>
      <c r="B45816" s="61"/>
      <c r="C45816" s="61"/>
      <c r="D45816" s="57"/>
      <c r="E45816" s="62"/>
    </row>
    <row r="45817">
      <c r="A45817" s="61"/>
      <c r="B45817" s="61"/>
      <c r="C45817" s="61"/>
      <c r="D45817" s="57"/>
      <c r="E45817" s="62"/>
    </row>
    <row r="45818">
      <c r="A45818" s="61"/>
      <c r="B45818" s="61"/>
      <c r="C45818" s="61"/>
      <c r="D45818" s="57"/>
      <c r="E45818" s="62"/>
    </row>
    <row r="45819">
      <c r="A45819" s="61"/>
      <c r="B45819" s="61"/>
      <c r="C45819" s="61"/>
      <c r="D45819" s="57"/>
      <c r="E45819" s="62"/>
    </row>
    <row r="45820">
      <c r="A45820" s="61"/>
      <c r="B45820" s="61"/>
      <c r="C45820" s="61"/>
      <c r="D45820" s="57"/>
      <c r="E45820" s="62"/>
    </row>
    <row r="45821">
      <c r="A45821" s="61"/>
      <c r="B45821" s="61"/>
      <c r="C45821" s="61"/>
      <c r="D45821" s="57"/>
      <c r="E45821" s="62"/>
    </row>
    <row r="45822">
      <c r="A45822" s="61"/>
      <c r="B45822" s="61"/>
      <c r="C45822" s="61"/>
      <c r="D45822" s="57"/>
      <c r="E45822" s="62"/>
    </row>
    <row r="45823">
      <c r="A45823" s="61"/>
      <c r="B45823" s="61"/>
      <c r="C45823" s="61"/>
      <c r="D45823" s="57"/>
      <c r="E45823" s="62"/>
    </row>
    <row r="45824">
      <c r="A45824" s="61"/>
      <c r="B45824" s="61"/>
      <c r="C45824" s="61"/>
      <c r="D45824" s="57"/>
      <c r="E45824" s="62"/>
    </row>
    <row r="45825">
      <c r="A45825" s="61"/>
      <c r="B45825" s="61"/>
      <c r="C45825" s="61"/>
      <c r="D45825" s="57"/>
      <c r="E45825" s="62"/>
    </row>
    <row r="45826">
      <c r="A45826" s="61"/>
      <c r="B45826" s="61"/>
      <c r="C45826" s="61"/>
      <c r="D45826" s="57"/>
      <c r="E45826" s="62"/>
    </row>
    <row r="45827">
      <c r="A45827" s="61"/>
      <c r="B45827" s="61"/>
      <c r="C45827" s="61"/>
      <c r="D45827" s="57"/>
      <c r="E45827" s="62"/>
    </row>
    <row r="45828">
      <c r="A45828" s="61"/>
      <c r="B45828" s="61"/>
      <c r="C45828" s="61"/>
      <c r="D45828" s="57"/>
      <c r="E45828" s="62"/>
    </row>
    <row r="45829">
      <c r="A45829" s="61"/>
      <c r="B45829" s="61"/>
      <c r="C45829" s="61"/>
      <c r="D45829" s="57"/>
      <c r="E45829" s="62"/>
    </row>
    <row r="45830">
      <c r="A45830" s="61"/>
      <c r="B45830" s="61"/>
      <c r="C45830" s="61"/>
      <c r="D45830" s="57"/>
      <c r="E45830" s="62"/>
    </row>
    <row r="45831">
      <c r="A45831" s="61"/>
      <c r="B45831" s="61"/>
      <c r="C45831" s="61"/>
      <c r="D45831" s="57"/>
      <c r="E45831" s="62"/>
    </row>
    <row r="45832">
      <c r="A45832" s="61"/>
      <c r="B45832" s="61"/>
      <c r="C45832" s="61"/>
      <c r="D45832" s="57"/>
      <c r="E45832" s="62"/>
    </row>
    <row r="45833">
      <c r="A45833" s="61"/>
      <c r="B45833" s="61"/>
      <c r="C45833" s="61"/>
      <c r="D45833" s="57"/>
      <c r="E45833" s="62"/>
    </row>
    <row r="45834">
      <c r="A45834" s="61"/>
      <c r="B45834" s="61"/>
      <c r="C45834" s="61"/>
      <c r="D45834" s="57"/>
      <c r="E45834" s="62"/>
    </row>
    <row r="45835">
      <c r="A45835" s="61"/>
      <c r="B45835" s="61"/>
      <c r="C45835" s="61"/>
      <c r="D45835" s="57"/>
      <c r="E45835" s="62"/>
    </row>
    <row r="45836">
      <c r="A45836" s="61"/>
      <c r="B45836" s="61"/>
      <c r="C45836" s="61"/>
      <c r="D45836" s="57"/>
      <c r="E45836" s="62"/>
    </row>
    <row r="45837">
      <c r="A45837" s="61"/>
      <c r="B45837" s="61"/>
      <c r="C45837" s="61"/>
      <c r="D45837" s="57"/>
      <c r="E45837" s="62"/>
    </row>
    <row r="45838">
      <c r="A45838" s="61"/>
      <c r="B45838" s="61"/>
      <c r="C45838" s="61"/>
      <c r="D45838" s="57"/>
      <c r="E45838" s="62"/>
    </row>
    <row r="45839">
      <c r="A45839" s="61"/>
      <c r="B45839" s="61"/>
      <c r="C45839" s="61"/>
      <c r="D45839" s="57"/>
      <c r="E45839" s="62"/>
    </row>
    <row r="45840">
      <c r="A45840" s="61"/>
      <c r="B45840" s="61"/>
      <c r="C45840" s="61"/>
      <c r="D45840" s="57"/>
      <c r="E45840" s="62"/>
    </row>
    <row r="45841">
      <c r="A45841" s="61"/>
      <c r="B45841" s="61"/>
      <c r="C45841" s="61"/>
      <c r="D45841" s="57"/>
      <c r="E45841" s="62"/>
    </row>
    <row r="45842">
      <c r="A45842" s="61"/>
      <c r="B45842" s="61"/>
      <c r="C45842" s="61"/>
      <c r="D45842" s="57"/>
      <c r="E45842" s="62"/>
    </row>
    <row r="45843">
      <c r="A45843" s="61"/>
      <c r="B45843" s="61"/>
      <c r="C45843" s="61"/>
      <c r="D45843" s="57"/>
      <c r="E45843" s="62"/>
    </row>
    <row r="45844">
      <c r="A45844" s="61"/>
      <c r="B45844" s="61"/>
      <c r="C45844" s="61"/>
      <c r="D45844" s="57"/>
      <c r="E45844" s="62"/>
    </row>
    <row r="45845">
      <c r="A45845" s="61"/>
      <c r="B45845" s="61"/>
      <c r="C45845" s="61"/>
      <c r="D45845" s="57"/>
      <c r="E45845" s="62"/>
    </row>
    <row r="45846">
      <c r="A45846" s="61"/>
      <c r="B45846" s="61"/>
      <c r="C45846" s="61"/>
      <c r="D45846" s="57"/>
      <c r="E45846" s="62"/>
    </row>
    <row r="45847">
      <c r="A45847" s="61"/>
      <c r="B45847" s="61"/>
      <c r="C45847" s="61"/>
      <c r="D45847" s="57"/>
      <c r="E45847" s="62"/>
    </row>
    <row r="45848">
      <c r="A45848" s="61"/>
      <c r="B45848" s="61"/>
      <c r="C45848" s="61"/>
      <c r="D45848" s="57"/>
      <c r="E45848" s="62"/>
    </row>
    <row r="45849">
      <c r="A45849" s="61"/>
      <c r="B45849" s="61"/>
      <c r="C45849" s="61"/>
      <c r="D45849" s="57"/>
      <c r="E45849" s="62"/>
    </row>
    <row r="45850">
      <c r="A45850" s="61"/>
      <c r="B45850" s="61"/>
      <c r="C45850" s="61"/>
      <c r="D45850" s="57"/>
      <c r="E45850" s="62"/>
    </row>
    <row r="45851">
      <c r="A45851" s="61"/>
      <c r="B45851" s="61"/>
      <c r="C45851" s="61"/>
      <c r="D45851" s="57"/>
      <c r="E45851" s="62"/>
    </row>
    <row r="45852">
      <c r="A45852" s="61"/>
      <c r="B45852" s="61"/>
      <c r="C45852" s="61"/>
      <c r="D45852" s="57"/>
      <c r="E45852" s="62"/>
    </row>
    <row r="45853">
      <c r="A45853" s="61"/>
      <c r="B45853" s="61"/>
      <c r="C45853" s="61"/>
      <c r="D45853" s="57"/>
      <c r="E45853" s="62"/>
    </row>
    <row r="45854">
      <c r="A45854" s="61"/>
      <c r="B45854" s="61"/>
      <c r="C45854" s="61"/>
      <c r="D45854" s="57"/>
      <c r="E45854" s="62"/>
    </row>
    <row r="45855">
      <c r="A45855" s="61"/>
      <c r="B45855" s="61"/>
      <c r="C45855" s="61"/>
      <c r="D45855" s="57"/>
      <c r="E45855" s="62"/>
    </row>
    <row r="45856">
      <c r="A45856" s="61"/>
      <c r="B45856" s="61"/>
      <c r="C45856" s="61"/>
      <c r="D45856" s="57"/>
      <c r="E45856" s="62"/>
    </row>
    <row r="45857">
      <c r="A45857" s="61"/>
      <c r="B45857" s="61"/>
      <c r="C45857" s="61"/>
      <c r="D45857" s="57"/>
      <c r="E45857" s="62"/>
    </row>
    <row r="45858">
      <c r="A45858" s="61"/>
      <c r="B45858" s="61"/>
      <c r="C45858" s="61"/>
      <c r="D45858" s="57"/>
      <c r="E45858" s="62"/>
    </row>
    <row r="45859">
      <c r="A45859" s="61"/>
      <c r="B45859" s="61"/>
      <c r="C45859" s="61"/>
      <c r="D45859" s="57"/>
      <c r="E45859" s="62"/>
    </row>
    <row r="45860">
      <c r="A45860" s="61"/>
      <c r="B45860" s="61"/>
      <c r="C45860" s="61"/>
      <c r="D45860" s="57"/>
      <c r="E45860" s="62"/>
    </row>
    <row r="45861">
      <c r="A45861" s="61"/>
      <c r="B45861" s="61"/>
      <c r="C45861" s="61"/>
      <c r="D45861" s="57"/>
      <c r="E45861" s="62"/>
    </row>
    <row r="45862">
      <c r="A45862" s="61"/>
      <c r="B45862" s="61"/>
      <c r="C45862" s="61"/>
      <c r="D45862" s="57"/>
      <c r="E45862" s="62"/>
    </row>
    <row r="45863">
      <c r="A45863" s="61"/>
      <c r="B45863" s="61"/>
      <c r="C45863" s="61"/>
      <c r="D45863" s="57"/>
      <c r="E45863" s="62"/>
    </row>
    <row r="45864">
      <c r="A45864" s="61"/>
      <c r="B45864" s="61"/>
      <c r="C45864" s="61"/>
      <c r="D45864" s="57"/>
      <c r="E45864" s="62"/>
    </row>
    <row r="45865">
      <c r="A45865" s="61"/>
      <c r="B45865" s="61"/>
      <c r="C45865" s="61"/>
      <c r="D45865" s="57"/>
      <c r="E45865" s="62"/>
    </row>
    <row r="45866">
      <c r="A45866" s="61"/>
      <c r="B45866" s="61"/>
      <c r="C45866" s="61"/>
      <c r="D45866" s="57"/>
      <c r="E45866" s="62"/>
    </row>
    <row r="45867">
      <c r="A45867" s="61"/>
      <c r="B45867" s="61"/>
      <c r="C45867" s="61"/>
      <c r="D45867" s="57"/>
      <c r="E45867" s="62"/>
    </row>
    <row r="45868">
      <c r="A45868" s="61"/>
      <c r="B45868" s="61"/>
      <c r="C45868" s="61"/>
      <c r="D45868" s="57"/>
      <c r="E45868" s="62"/>
    </row>
    <row r="45869">
      <c r="A45869" s="61"/>
      <c r="B45869" s="61"/>
      <c r="C45869" s="61"/>
      <c r="D45869" s="57"/>
      <c r="E45869" s="62"/>
    </row>
    <row r="45870">
      <c r="A45870" s="61"/>
      <c r="B45870" s="61"/>
      <c r="C45870" s="61"/>
      <c r="D45870" s="57"/>
      <c r="E45870" s="62"/>
    </row>
    <row r="45871">
      <c r="A45871" s="61"/>
      <c r="B45871" s="61"/>
      <c r="C45871" s="61"/>
      <c r="D45871" s="57"/>
      <c r="E45871" s="62"/>
    </row>
    <row r="45872">
      <c r="A45872" s="61"/>
      <c r="B45872" s="61"/>
      <c r="C45872" s="61"/>
      <c r="D45872" s="57"/>
      <c r="E45872" s="62"/>
    </row>
    <row r="45873">
      <c r="A45873" s="61"/>
      <c r="B45873" s="61"/>
      <c r="C45873" s="61"/>
      <c r="D45873" s="57"/>
      <c r="E45873" s="62"/>
    </row>
    <row r="45874">
      <c r="A45874" s="61"/>
      <c r="B45874" s="61"/>
      <c r="C45874" s="61"/>
      <c r="D45874" s="57"/>
      <c r="E45874" s="62"/>
    </row>
    <row r="45875">
      <c r="A45875" s="61"/>
      <c r="B45875" s="61"/>
      <c r="C45875" s="61"/>
      <c r="D45875" s="57"/>
      <c r="E45875" s="62"/>
    </row>
    <row r="45876">
      <c r="A45876" s="61"/>
      <c r="B45876" s="61"/>
      <c r="C45876" s="61"/>
      <c r="D45876" s="57"/>
      <c r="E45876" s="62"/>
    </row>
    <row r="45877">
      <c r="A45877" s="61"/>
      <c r="B45877" s="61"/>
      <c r="C45877" s="61"/>
      <c r="D45877" s="57"/>
      <c r="E45877" s="62"/>
    </row>
    <row r="45878">
      <c r="A45878" s="61"/>
      <c r="B45878" s="61"/>
      <c r="C45878" s="61"/>
      <c r="D45878" s="57"/>
      <c r="E45878" s="62"/>
    </row>
    <row r="45879">
      <c r="A45879" s="61"/>
      <c r="B45879" s="61"/>
      <c r="C45879" s="61"/>
      <c r="D45879" s="57"/>
      <c r="E45879" s="62"/>
    </row>
    <row r="45880">
      <c r="A45880" s="61"/>
      <c r="B45880" s="61"/>
      <c r="C45880" s="61"/>
      <c r="D45880" s="57"/>
      <c r="E45880" s="62"/>
    </row>
    <row r="45881">
      <c r="A45881" s="61"/>
      <c r="B45881" s="61"/>
      <c r="C45881" s="61"/>
      <c r="D45881" s="57"/>
      <c r="E45881" s="62"/>
    </row>
    <row r="45882">
      <c r="A45882" s="61"/>
      <c r="B45882" s="61"/>
      <c r="C45882" s="61"/>
      <c r="D45882" s="57"/>
      <c r="E45882" s="62"/>
    </row>
    <row r="45883">
      <c r="A45883" s="61"/>
      <c r="B45883" s="61"/>
      <c r="C45883" s="61"/>
      <c r="D45883" s="57"/>
      <c r="E45883" s="62"/>
    </row>
    <row r="45884">
      <c r="A45884" s="61"/>
      <c r="B45884" s="61"/>
      <c r="C45884" s="61"/>
      <c r="D45884" s="57"/>
      <c r="E45884" s="62"/>
    </row>
    <row r="45885">
      <c r="A45885" s="61"/>
      <c r="B45885" s="61"/>
      <c r="C45885" s="61"/>
      <c r="D45885" s="57"/>
      <c r="E45885" s="62"/>
    </row>
    <row r="45886">
      <c r="A45886" s="61"/>
      <c r="B45886" s="61"/>
      <c r="C45886" s="61"/>
      <c r="D45886" s="57"/>
      <c r="E45886" s="62"/>
    </row>
    <row r="45887">
      <c r="A45887" s="61"/>
      <c r="B45887" s="61"/>
      <c r="C45887" s="61"/>
      <c r="D45887" s="57"/>
      <c r="E45887" s="62"/>
    </row>
    <row r="45888">
      <c r="A45888" s="61"/>
      <c r="B45888" s="61"/>
      <c r="C45888" s="61"/>
      <c r="D45888" s="57"/>
      <c r="E45888" s="62"/>
    </row>
    <row r="45889">
      <c r="A45889" s="61"/>
      <c r="B45889" s="61"/>
      <c r="C45889" s="61"/>
      <c r="D45889" s="57"/>
      <c r="E45889" s="62"/>
    </row>
    <row r="45890">
      <c r="A45890" s="61"/>
      <c r="B45890" s="61"/>
      <c r="C45890" s="61"/>
      <c r="D45890" s="57"/>
      <c r="E45890" s="62"/>
    </row>
    <row r="45891">
      <c r="A45891" s="61"/>
      <c r="B45891" s="61"/>
      <c r="C45891" s="61"/>
      <c r="D45891" s="57"/>
      <c r="E45891" s="62"/>
    </row>
    <row r="45892">
      <c r="A45892" s="61"/>
      <c r="B45892" s="61"/>
      <c r="C45892" s="61"/>
      <c r="D45892" s="57"/>
      <c r="E45892" s="62"/>
    </row>
    <row r="45893">
      <c r="A45893" s="61"/>
      <c r="B45893" s="61"/>
      <c r="C45893" s="61"/>
      <c r="D45893" s="57"/>
      <c r="E45893" s="62"/>
    </row>
    <row r="45894">
      <c r="A45894" s="61"/>
      <c r="B45894" s="61"/>
      <c r="C45894" s="61"/>
      <c r="D45894" s="57"/>
      <c r="E45894" s="62"/>
    </row>
    <row r="45895">
      <c r="A45895" s="61"/>
      <c r="B45895" s="61"/>
      <c r="C45895" s="61"/>
      <c r="D45895" s="57"/>
      <c r="E45895" s="62"/>
    </row>
    <row r="45896">
      <c r="A45896" s="61"/>
      <c r="B45896" s="61"/>
      <c r="C45896" s="61"/>
      <c r="D45896" s="57"/>
      <c r="E45896" s="62"/>
    </row>
    <row r="45897">
      <c r="A45897" s="61"/>
      <c r="B45897" s="61"/>
      <c r="C45897" s="61"/>
      <c r="D45897" s="57"/>
      <c r="E45897" s="62"/>
    </row>
    <row r="45898">
      <c r="A45898" s="61"/>
      <c r="B45898" s="61"/>
      <c r="C45898" s="61"/>
      <c r="D45898" s="57"/>
      <c r="E45898" s="62"/>
    </row>
    <row r="45899">
      <c r="A45899" s="61"/>
      <c r="B45899" s="61"/>
      <c r="C45899" s="61"/>
      <c r="D45899" s="57"/>
      <c r="E45899" s="62"/>
    </row>
    <row r="45900">
      <c r="A45900" s="61"/>
      <c r="B45900" s="61"/>
      <c r="C45900" s="61"/>
      <c r="D45900" s="57"/>
      <c r="E45900" s="62"/>
    </row>
    <row r="45901">
      <c r="A45901" s="61"/>
      <c r="B45901" s="61"/>
      <c r="C45901" s="61"/>
      <c r="D45901" s="57"/>
      <c r="E45901" s="62"/>
    </row>
    <row r="45902">
      <c r="A45902" s="61"/>
      <c r="B45902" s="61"/>
      <c r="C45902" s="61"/>
      <c r="D45902" s="57"/>
      <c r="E45902" s="62"/>
    </row>
    <row r="45903">
      <c r="A45903" s="61"/>
      <c r="B45903" s="61"/>
      <c r="C45903" s="61"/>
      <c r="D45903" s="57"/>
      <c r="E45903" s="62"/>
    </row>
    <row r="45904">
      <c r="A45904" s="61"/>
      <c r="B45904" s="61"/>
      <c r="C45904" s="61"/>
      <c r="D45904" s="57"/>
      <c r="E45904" s="62"/>
    </row>
    <row r="45905">
      <c r="A45905" s="61"/>
      <c r="B45905" s="61"/>
      <c r="C45905" s="61"/>
      <c r="D45905" s="57"/>
      <c r="E45905" s="62"/>
    </row>
    <row r="45906">
      <c r="A45906" s="61"/>
      <c r="B45906" s="61"/>
      <c r="C45906" s="61"/>
      <c r="D45906" s="57"/>
      <c r="E45906" s="62"/>
    </row>
    <row r="45907">
      <c r="A45907" s="61"/>
      <c r="B45907" s="61"/>
      <c r="C45907" s="61"/>
      <c r="D45907" s="57"/>
      <c r="E45907" s="62"/>
    </row>
    <row r="45908">
      <c r="A45908" s="61"/>
      <c r="B45908" s="61"/>
      <c r="C45908" s="61"/>
      <c r="D45908" s="57"/>
      <c r="E45908" s="62"/>
    </row>
    <row r="45909">
      <c r="A45909" s="61"/>
      <c r="B45909" s="61"/>
      <c r="C45909" s="61"/>
      <c r="D45909" s="57"/>
      <c r="E45909" s="62"/>
    </row>
    <row r="45910">
      <c r="A45910" s="61"/>
      <c r="B45910" s="61"/>
      <c r="C45910" s="61"/>
      <c r="D45910" s="57"/>
      <c r="E45910" s="62"/>
    </row>
    <row r="45911">
      <c r="A45911" s="61"/>
      <c r="B45911" s="61"/>
      <c r="C45911" s="61"/>
      <c r="D45911" s="57"/>
      <c r="E45911" s="62"/>
    </row>
    <row r="45912">
      <c r="A45912" s="61"/>
      <c r="B45912" s="61"/>
      <c r="C45912" s="61"/>
      <c r="D45912" s="57"/>
      <c r="E45912" s="62"/>
    </row>
    <row r="45913">
      <c r="A45913" s="61"/>
      <c r="B45913" s="61"/>
      <c r="C45913" s="61"/>
      <c r="D45913" s="57"/>
      <c r="E45913" s="62"/>
    </row>
    <row r="45914">
      <c r="A45914" s="61"/>
      <c r="B45914" s="61"/>
      <c r="C45914" s="61"/>
      <c r="D45914" s="57"/>
      <c r="E45914" s="62"/>
    </row>
    <row r="45915">
      <c r="A45915" s="61"/>
      <c r="B45915" s="61"/>
      <c r="C45915" s="61"/>
      <c r="D45915" s="57"/>
      <c r="E45915" s="62"/>
    </row>
    <row r="45916">
      <c r="A45916" s="61"/>
      <c r="B45916" s="61"/>
      <c r="C45916" s="61"/>
      <c r="D45916" s="57"/>
      <c r="E45916" s="62"/>
    </row>
    <row r="45917">
      <c r="A45917" s="61"/>
      <c r="B45917" s="61"/>
      <c r="C45917" s="61"/>
      <c r="D45917" s="57"/>
      <c r="E45917" s="62"/>
    </row>
    <row r="45918">
      <c r="A45918" s="61"/>
      <c r="B45918" s="61"/>
      <c r="C45918" s="61"/>
      <c r="D45918" s="57"/>
      <c r="E45918" s="62"/>
    </row>
    <row r="45919">
      <c r="A45919" s="61"/>
      <c r="B45919" s="61"/>
      <c r="C45919" s="61"/>
      <c r="D45919" s="57"/>
      <c r="E45919" s="62"/>
    </row>
    <row r="45920">
      <c r="A45920" s="61"/>
      <c r="B45920" s="61"/>
      <c r="C45920" s="61"/>
      <c r="D45920" s="57"/>
      <c r="E45920" s="62"/>
    </row>
    <row r="45921">
      <c r="A45921" s="61"/>
      <c r="B45921" s="61"/>
      <c r="C45921" s="61"/>
      <c r="D45921" s="57"/>
      <c r="E45921" s="62"/>
    </row>
    <row r="45922">
      <c r="A45922" s="61"/>
      <c r="B45922" s="61"/>
      <c r="C45922" s="61"/>
      <c r="D45922" s="57"/>
      <c r="E45922" s="62"/>
    </row>
    <row r="45923">
      <c r="A45923" s="61"/>
      <c r="B45923" s="61"/>
      <c r="C45923" s="61"/>
      <c r="D45923" s="57"/>
      <c r="E45923" s="62"/>
    </row>
    <row r="45924">
      <c r="A45924" s="61"/>
      <c r="B45924" s="61"/>
      <c r="C45924" s="61"/>
      <c r="D45924" s="57"/>
      <c r="E45924" s="62"/>
    </row>
    <row r="45925">
      <c r="A45925" s="61"/>
      <c r="B45925" s="61"/>
      <c r="C45925" s="61"/>
      <c r="D45925" s="57"/>
      <c r="E45925" s="62"/>
    </row>
    <row r="45926">
      <c r="A45926" s="61"/>
      <c r="B45926" s="61"/>
      <c r="C45926" s="61"/>
      <c r="D45926" s="57"/>
      <c r="E45926" s="62"/>
    </row>
    <row r="45927">
      <c r="A45927" s="61"/>
      <c r="B45927" s="61"/>
      <c r="C45927" s="61"/>
      <c r="D45927" s="57"/>
      <c r="E45927" s="62"/>
    </row>
    <row r="45928">
      <c r="A45928" s="61"/>
      <c r="B45928" s="61"/>
      <c r="C45928" s="61"/>
      <c r="D45928" s="57"/>
      <c r="E45928" s="62"/>
    </row>
    <row r="45929">
      <c r="A45929" s="61"/>
      <c r="B45929" s="61"/>
      <c r="C45929" s="61"/>
      <c r="D45929" s="57"/>
      <c r="E45929" s="62"/>
    </row>
    <row r="45930">
      <c r="A45930" s="61"/>
      <c r="B45930" s="61"/>
      <c r="C45930" s="61"/>
      <c r="D45930" s="57"/>
      <c r="E45930" s="62"/>
    </row>
    <row r="45931">
      <c r="A45931" s="61"/>
      <c r="B45931" s="61"/>
      <c r="C45931" s="61"/>
      <c r="D45931" s="57"/>
      <c r="E45931" s="62"/>
    </row>
    <row r="45932">
      <c r="A45932" s="61"/>
      <c r="B45932" s="61"/>
      <c r="C45932" s="61"/>
      <c r="D45932" s="57"/>
      <c r="E45932" s="62"/>
    </row>
    <row r="45933">
      <c r="A45933" s="61"/>
      <c r="B45933" s="61"/>
      <c r="C45933" s="61"/>
      <c r="D45933" s="57"/>
      <c r="E45933" s="62"/>
    </row>
    <row r="45934">
      <c r="A45934" s="61"/>
      <c r="B45934" s="61"/>
      <c r="C45934" s="61"/>
      <c r="D45934" s="57"/>
      <c r="E45934" s="62"/>
    </row>
    <row r="45935">
      <c r="A45935" s="61"/>
      <c r="B45935" s="61"/>
      <c r="C45935" s="61"/>
      <c r="D45935" s="57"/>
      <c r="E45935" s="62"/>
    </row>
    <row r="45936">
      <c r="A45936" s="61"/>
      <c r="B45936" s="61"/>
      <c r="C45936" s="61"/>
      <c r="D45936" s="57"/>
      <c r="E45936" s="62"/>
    </row>
    <row r="45937">
      <c r="A45937" s="61"/>
      <c r="B45937" s="61"/>
      <c r="C45937" s="61"/>
      <c r="D45937" s="57"/>
      <c r="E45937" s="62"/>
    </row>
    <row r="45938">
      <c r="A45938" s="61"/>
      <c r="B45938" s="61"/>
      <c r="C45938" s="61"/>
      <c r="D45938" s="57"/>
      <c r="E45938" s="62"/>
    </row>
    <row r="45939">
      <c r="A45939" s="61"/>
      <c r="B45939" s="61"/>
      <c r="C45939" s="61"/>
      <c r="D45939" s="57"/>
      <c r="E45939" s="62"/>
    </row>
    <row r="45940">
      <c r="A45940" s="61"/>
      <c r="B45940" s="61"/>
      <c r="C45940" s="61"/>
      <c r="D45940" s="57"/>
      <c r="E45940" s="62"/>
    </row>
    <row r="45941">
      <c r="A45941" s="61"/>
      <c r="B45941" s="61"/>
      <c r="C45941" s="61"/>
      <c r="D45941" s="57"/>
      <c r="E45941" s="62"/>
    </row>
    <row r="45942">
      <c r="A45942" s="61"/>
      <c r="B45942" s="61"/>
      <c r="C45942" s="61"/>
      <c r="D45942" s="57"/>
      <c r="E45942" s="62"/>
    </row>
    <row r="45943">
      <c r="A45943" s="61"/>
      <c r="B45943" s="61"/>
      <c r="C45943" s="61"/>
      <c r="D45943" s="57"/>
      <c r="E45943" s="62"/>
    </row>
    <row r="45944">
      <c r="A45944" s="61"/>
      <c r="B45944" s="61"/>
      <c r="C45944" s="61"/>
      <c r="D45944" s="57"/>
      <c r="E45944" s="62"/>
    </row>
    <row r="45945">
      <c r="A45945" s="61"/>
      <c r="B45945" s="61"/>
      <c r="C45945" s="61"/>
      <c r="D45945" s="57"/>
      <c r="E45945" s="62"/>
    </row>
    <row r="45946">
      <c r="A45946" s="61"/>
      <c r="B45946" s="61"/>
      <c r="C45946" s="61"/>
      <c r="D45946" s="57"/>
      <c r="E45946" s="62"/>
    </row>
    <row r="45947">
      <c r="A45947" s="61"/>
      <c r="B45947" s="61"/>
      <c r="C45947" s="61"/>
      <c r="D45947" s="57"/>
      <c r="E45947" s="62"/>
    </row>
    <row r="45948">
      <c r="A45948" s="61"/>
      <c r="B45948" s="61"/>
      <c r="C45948" s="61"/>
      <c r="D45948" s="57"/>
      <c r="E45948" s="62"/>
    </row>
    <row r="45949">
      <c r="A45949" s="61"/>
      <c r="B45949" s="61"/>
      <c r="C45949" s="61"/>
      <c r="D45949" s="57"/>
      <c r="E45949" s="62"/>
    </row>
    <row r="45950">
      <c r="A45950" s="61"/>
      <c r="B45950" s="61"/>
      <c r="C45950" s="61"/>
      <c r="D45950" s="57"/>
      <c r="E45950" s="62"/>
    </row>
    <row r="45951">
      <c r="A45951" s="61"/>
      <c r="B45951" s="61"/>
      <c r="C45951" s="61"/>
      <c r="D45951" s="57"/>
      <c r="E45951" s="62"/>
    </row>
    <row r="45952">
      <c r="A45952" s="61"/>
      <c r="B45952" s="61"/>
      <c r="C45952" s="61"/>
      <c r="D45952" s="57"/>
      <c r="E45952" s="62"/>
    </row>
    <row r="45953">
      <c r="A45953" s="61"/>
      <c r="B45953" s="61"/>
      <c r="C45953" s="61"/>
      <c r="D45953" s="57"/>
      <c r="E45953" s="62"/>
    </row>
    <row r="45954">
      <c r="A45954" s="61"/>
      <c r="B45954" s="61"/>
      <c r="C45954" s="61"/>
      <c r="D45954" s="57"/>
      <c r="E45954" s="62"/>
    </row>
    <row r="45955">
      <c r="A45955" s="61"/>
      <c r="B45955" s="61"/>
      <c r="C45955" s="61"/>
      <c r="D45955" s="57"/>
      <c r="E45955" s="62"/>
    </row>
    <row r="45956">
      <c r="A45956" s="61"/>
      <c r="B45956" s="61"/>
      <c r="C45956" s="61"/>
      <c r="D45956" s="57"/>
      <c r="E45956" s="62"/>
    </row>
    <row r="45957">
      <c r="A45957" s="61"/>
      <c r="B45957" s="61"/>
      <c r="C45957" s="61"/>
      <c r="D45957" s="57"/>
      <c r="E45957" s="62"/>
    </row>
    <row r="45958">
      <c r="A45958" s="61"/>
      <c r="B45958" s="61"/>
      <c r="C45958" s="61"/>
      <c r="D45958" s="57"/>
      <c r="E45958" s="62"/>
    </row>
    <row r="45959">
      <c r="A45959" s="61"/>
      <c r="B45959" s="61"/>
      <c r="C45959" s="61"/>
      <c r="D45959" s="57"/>
      <c r="E45959" s="62"/>
    </row>
    <row r="45960">
      <c r="A45960" s="61"/>
      <c r="B45960" s="61"/>
      <c r="C45960" s="61"/>
      <c r="D45960" s="57"/>
      <c r="E45960" s="62"/>
    </row>
    <row r="45961">
      <c r="A45961" s="61"/>
      <c r="B45961" s="61"/>
      <c r="C45961" s="61"/>
      <c r="D45961" s="57"/>
      <c r="E45961" s="62"/>
    </row>
    <row r="45962">
      <c r="A45962" s="61"/>
      <c r="B45962" s="61"/>
      <c r="C45962" s="61"/>
      <c r="D45962" s="57"/>
      <c r="E45962" s="62"/>
    </row>
    <row r="45963">
      <c r="A45963" s="61"/>
      <c r="B45963" s="61"/>
      <c r="C45963" s="61"/>
      <c r="D45963" s="57"/>
      <c r="E45963" s="62"/>
    </row>
    <row r="45964">
      <c r="A45964" s="61"/>
      <c r="B45964" s="61"/>
      <c r="C45964" s="61"/>
      <c r="D45964" s="57"/>
      <c r="E45964" s="62"/>
    </row>
    <row r="45965">
      <c r="A45965" s="61"/>
      <c r="B45965" s="61"/>
      <c r="C45965" s="61"/>
      <c r="D45965" s="57"/>
      <c r="E45965" s="62"/>
    </row>
    <row r="45966">
      <c r="A45966" s="61"/>
      <c r="B45966" s="61"/>
      <c r="C45966" s="61"/>
      <c r="D45966" s="57"/>
      <c r="E45966" s="62"/>
    </row>
    <row r="45967">
      <c r="A45967" s="61"/>
      <c r="B45967" s="61"/>
      <c r="C45967" s="61"/>
      <c r="D45967" s="57"/>
      <c r="E45967" s="62"/>
    </row>
    <row r="45968">
      <c r="A45968" s="61"/>
      <c r="B45968" s="61"/>
      <c r="C45968" s="61"/>
      <c r="D45968" s="57"/>
      <c r="E45968" s="62"/>
    </row>
    <row r="45969">
      <c r="A45969" s="61"/>
      <c r="B45969" s="61"/>
      <c r="C45969" s="61"/>
      <c r="D45969" s="57"/>
      <c r="E45969" s="62"/>
    </row>
    <row r="45970">
      <c r="A45970" s="61"/>
      <c r="B45970" s="61"/>
      <c r="C45970" s="61"/>
      <c r="D45970" s="57"/>
      <c r="E45970" s="62"/>
    </row>
    <row r="45971">
      <c r="A45971" s="61"/>
      <c r="B45971" s="61"/>
      <c r="C45971" s="61"/>
      <c r="D45971" s="57"/>
      <c r="E45971" s="62"/>
    </row>
    <row r="45972">
      <c r="A45972" s="61"/>
      <c r="B45972" s="61"/>
      <c r="C45972" s="61"/>
      <c r="D45972" s="57"/>
      <c r="E45972" s="62"/>
    </row>
    <row r="45973">
      <c r="A45973" s="61"/>
      <c r="B45973" s="61"/>
      <c r="C45973" s="61"/>
      <c r="D45973" s="57"/>
      <c r="E45973" s="62"/>
    </row>
    <row r="45974">
      <c r="A45974" s="61"/>
      <c r="B45974" s="61"/>
      <c r="C45974" s="61"/>
      <c r="D45974" s="57"/>
      <c r="E45974" s="62"/>
    </row>
    <row r="45975">
      <c r="A45975" s="61"/>
      <c r="B45975" s="61"/>
      <c r="C45975" s="61"/>
      <c r="D45975" s="57"/>
      <c r="E45975" s="62"/>
    </row>
    <row r="45976">
      <c r="A45976" s="61"/>
      <c r="B45976" s="61"/>
      <c r="C45976" s="61"/>
      <c r="D45976" s="57"/>
      <c r="E45976" s="62"/>
    </row>
    <row r="45977">
      <c r="A45977" s="61"/>
      <c r="B45977" s="61"/>
      <c r="C45977" s="61"/>
      <c r="D45977" s="57"/>
      <c r="E45977" s="62"/>
    </row>
    <row r="45978">
      <c r="A45978" s="61"/>
      <c r="B45978" s="61"/>
      <c r="C45978" s="61"/>
      <c r="D45978" s="57"/>
      <c r="E45978" s="62"/>
    </row>
    <row r="45979">
      <c r="A45979" s="61"/>
      <c r="B45979" s="61"/>
      <c r="C45979" s="61"/>
      <c r="D45979" s="57"/>
      <c r="E45979" s="62"/>
    </row>
    <row r="45980">
      <c r="A45980" s="61"/>
      <c r="B45980" s="61"/>
      <c r="C45980" s="61"/>
      <c r="D45980" s="57"/>
      <c r="E45980" s="62"/>
    </row>
    <row r="45981">
      <c r="A45981" s="61"/>
      <c r="B45981" s="61"/>
      <c r="C45981" s="61"/>
      <c r="D45981" s="57"/>
      <c r="E45981" s="62"/>
    </row>
    <row r="45982">
      <c r="A45982" s="61"/>
      <c r="B45982" s="61"/>
      <c r="C45982" s="61"/>
      <c r="D45982" s="57"/>
      <c r="E45982" s="62"/>
    </row>
    <row r="45983">
      <c r="A45983" s="61"/>
      <c r="B45983" s="61"/>
      <c r="C45983" s="61"/>
      <c r="D45983" s="57"/>
      <c r="E45983" s="62"/>
    </row>
    <row r="45984">
      <c r="A45984" s="61"/>
      <c r="B45984" s="61"/>
      <c r="C45984" s="61"/>
      <c r="D45984" s="57"/>
      <c r="E45984" s="62"/>
    </row>
    <row r="45985">
      <c r="A45985" s="61"/>
      <c r="B45985" s="61"/>
      <c r="C45985" s="61"/>
      <c r="D45985" s="57"/>
      <c r="E45985" s="62"/>
    </row>
    <row r="45986">
      <c r="A45986" s="61"/>
      <c r="B45986" s="61"/>
      <c r="C45986" s="61"/>
      <c r="D45986" s="57"/>
      <c r="E45986" s="62"/>
    </row>
    <row r="45987">
      <c r="A45987" s="61"/>
      <c r="B45987" s="61"/>
      <c r="C45987" s="61"/>
      <c r="D45987" s="57"/>
      <c r="E45987" s="62"/>
    </row>
    <row r="45988">
      <c r="A45988" s="61"/>
      <c r="B45988" s="61"/>
      <c r="C45988" s="61"/>
      <c r="D45988" s="57"/>
      <c r="E45988" s="62"/>
    </row>
    <row r="45989">
      <c r="A45989" s="61"/>
      <c r="B45989" s="61"/>
      <c r="C45989" s="61"/>
      <c r="D45989" s="57"/>
      <c r="E45989" s="62"/>
    </row>
    <row r="45990">
      <c r="A45990" s="61"/>
      <c r="B45990" s="61"/>
      <c r="C45990" s="61"/>
      <c r="D45990" s="57"/>
      <c r="E45990" s="62"/>
    </row>
    <row r="45991">
      <c r="A45991" s="61"/>
      <c r="B45991" s="61"/>
      <c r="C45991" s="61"/>
      <c r="D45991" s="57"/>
      <c r="E45991" s="62"/>
    </row>
    <row r="45992">
      <c r="A45992" s="61"/>
      <c r="B45992" s="61"/>
      <c r="C45992" s="61"/>
      <c r="D45992" s="57"/>
      <c r="E45992" s="62"/>
    </row>
    <row r="45993">
      <c r="A45993" s="61"/>
      <c r="B45993" s="61"/>
      <c r="C45993" s="61"/>
      <c r="D45993" s="57"/>
      <c r="E45993" s="62"/>
    </row>
    <row r="45994">
      <c r="A45994" s="61"/>
      <c r="B45994" s="61"/>
      <c r="C45994" s="61"/>
      <c r="D45994" s="57"/>
      <c r="E45994" s="62"/>
    </row>
    <row r="45995">
      <c r="A45995" s="61"/>
      <c r="B45995" s="61"/>
      <c r="C45995" s="61"/>
      <c r="D45995" s="57"/>
      <c r="E45995" s="62"/>
    </row>
    <row r="45996">
      <c r="A45996" s="61"/>
      <c r="B45996" s="61"/>
      <c r="C45996" s="61"/>
      <c r="D45996" s="57"/>
      <c r="E45996" s="62"/>
    </row>
    <row r="45997">
      <c r="A45997" s="61"/>
      <c r="B45997" s="61"/>
      <c r="C45997" s="61"/>
      <c r="D45997" s="57"/>
      <c r="E45997" s="62"/>
    </row>
    <row r="45998">
      <c r="A45998" s="61"/>
      <c r="B45998" s="61"/>
      <c r="C45998" s="61"/>
      <c r="D45998" s="57"/>
      <c r="E45998" s="62"/>
    </row>
    <row r="45999">
      <c r="A45999" s="61"/>
      <c r="B45999" s="61"/>
      <c r="C45999" s="61"/>
      <c r="D45999" s="57"/>
      <c r="E45999" s="62"/>
    </row>
    <row r="46000">
      <c r="A46000" s="61"/>
      <c r="B46000" s="61"/>
      <c r="C46000" s="61"/>
      <c r="D46000" s="57"/>
      <c r="E46000" s="62"/>
    </row>
    <row r="46001">
      <c r="A46001" s="61"/>
      <c r="B46001" s="61"/>
      <c r="C46001" s="61"/>
      <c r="D46001" s="57"/>
      <c r="E46001" s="62"/>
    </row>
    <row r="46002">
      <c r="A46002" s="61"/>
      <c r="B46002" s="61"/>
      <c r="C46002" s="61"/>
      <c r="D46002" s="57"/>
      <c r="E46002" s="62"/>
    </row>
    <row r="46003">
      <c r="A46003" s="61"/>
      <c r="B46003" s="61"/>
      <c r="C46003" s="61"/>
      <c r="D46003" s="57"/>
      <c r="E46003" s="62"/>
    </row>
    <row r="46004">
      <c r="A46004" s="61"/>
      <c r="B46004" s="61"/>
      <c r="C46004" s="61"/>
      <c r="D46004" s="57"/>
      <c r="E46004" s="62"/>
    </row>
    <row r="46005">
      <c r="A46005" s="61"/>
      <c r="B46005" s="61"/>
      <c r="C46005" s="61"/>
      <c r="D46005" s="57"/>
      <c r="E46005" s="62"/>
    </row>
    <row r="46006">
      <c r="A46006" s="61"/>
      <c r="B46006" s="61"/>
      <c r="C46006" s="61"/>
      <c r="D46006" s="57"/>
      <c r="E46006" s="62"/>
    </row>
    <row r="46007">
      <c r="A46007" s="61"/>
      <c r="B46007" s="61"/>
      <c r="C46007" s="61"/>
      <c r="D46007" s="57"/>
      <c r="E46007" s="62"/>
    </row>
    <row r="46008">
      <c r="A46008" s="61"/>
      <c r="B46008" s="61"/>
      <c r="C46008" s="61"/>
      <c r="D46008" s="57"/>
      <c r="E46008" s="62"/>
    </row>
    <row r="46009">
      <c r="A46009" s="61"/>
      <c r="B46009" s="61"/>
      <c r="C46009" s="61"/>
      <c r="D46009" s="57"/>
      <c r="E46009" s="62"/>
    </row>
    <row r="46010">
      <c r="A46010" s="61"/>
      <c r="B46010" s="61"/>
      <c r="C46010" s="61"/>
      <c r="D46010" s="57"/>
      <c r="E46010" s="62"/>
    </row>
    <row r="46011">
      <c r="A46011" s="61"/>
      <c r="B46011" s="61"/>
      <c r="C46011" s="61"/>
      <c r="D46011" s="57"/>
      <c r="E46011" s="62"/>
    </row>
    <row r="46012">
      <c r="A46012" s="61"/>
      <c r="B46012" s="61"/>
      <c r="C46012" s="61"/>
      <c r="D46012" s="57"/>
      <c r="E46012" s="62"/>
    </row>
    <row r="46013">
      <c r="A46013" s="61"/>
      <c r="B46013" s="61"/>
      <c r="C46013" s="61"/>
      <c r="D46013" s="57"/>
      <c r="E46013" s="62"/>
    </row>
    <row r="46014">
      <c r="A46014" s="61"/>
      <c r="B46014" s="61"/>
      <c r="C46014" s="61"/>
      <c r="D46014" s="57"/>
      <c r="E46014" s="62"/>
    </row>
    <row r="46015">
      <c r="A46015" s="61"/>
      <c r="B46015" s="61"/>
      <c r="C46015" s="61"/>
      <c r="D46015" s="57"/>
      <c r="E46015" s="62"/>
    </row>
    <row r="46016">
      <c r="A46016" s="61"/>
      <c r="B46016" s="61"/>
      <c r="C46016" s="61"/>
      <c r="D46016" s="57"/>
      <c r="E46016" s="62"/>
    </row>
    <row r="46017">
      <c r="A46017" s="61"/>
      <c r="B46017" s="61"/>
      <c r="C46017" s="61"/>
      <c r="D46017" s="57"/>
      <c r="E46017" s="62"/>
    </row>
    <row r="46018">
      <c r="A46018" s="61"/>
      <c r="B46018" s="61"/>
      <c r="C46018" s="61"/>
      <c r="D46018" s="57"/>
      <c r="E46018" s="62"/>
    </row>
    <row r="46019">
      <c r="A46019" s="61"/>
      <c r="B46019" s="61"/>
      <c r="C46019" s="61"/>
      <c r="D46019" s="57"/>
      <c r="E46019" s="62"/>
    </row>
    <row r="46020">
      <c r="A46020" s="61"/>
      <c r="B46020" s="61"/>
      <c r="C46020" s="61"/>
      <c r="D46020" s="57"/>
      <c r="E46020" s="62"/>
    </row>
    <row r="46021">
      <c r="A46021" s="61"/>
      <c r="B46021" s="61"/>
      <c r="C46021" s="61"/>
      <c r="D46021" s="57"/>
      <c r="E46021" s="62"/>
    </row>
    <row r="46022">
      <c r="A46022" s="61"/>
      <c r="B46022" s="61"/>
      <c r="C46022" s="61"/>
      <c r="D46022" s="57"/>
      <c r="E46022" s="62"/>
    </row>
    <row r="46023">
      <c r="A46023" s="61"/>
      <c r="B46023" s="61"/>
      <c r="C46023" s="61"/>
      <c r="D46023" s="57"/>
      <c r="E46023" s="62"/>
    </row>
    <row r="46024">
      <c r="A46024" s="61"/>
      <c r="B46024" s="61"/>
      <c r="C46024" s="61"/>
      <c r="D46024" s="57"/>
      <c r="E46024" s="62"/>
    </row>
    <row r="46025">
      <c r="A46025" s="61"/>
      <c r="B46025" s="61"/>
      <c r="C46025" s="61"/>
      <c r="D46025" s="57"/>
      <c r="E46025" s="62"/>
    </row>
    <row r="46026">
      <c r="A46026" s="61"/>
      <c r="B46026" s="61"/>
      <c r="C46026" s="61"/>
      <c r="D46026" s="57"/>
      <c r="E46026" s="62"/>
    </row>
    <row r="46027">
      <c r="A46027" s="61"/>
      <c r="B46027" s="61"/>
      <c r="C46027" s="61"/>
      <c r="D46027" s="57"/>
      <c r="E46027" s="62"/>
    </row>
    <row r="46028">
      <c r="A46028" s="61"/>
      <c r="B46028" s="61"/>
      <c r="C46028" s="61"/>
      <c r="D46028" s="57"/>
      <c r="E46028" s="62"/>
    </row>
    <row r="46029">
      <c r="A46029" s="61"/>
      <c r="B46029" s="61"/>
      <c r="C46029" s="61"/>
      <c r="D46029" s="57"/>
      <c r="E46029" s="62"/>
    </row>
    <row r="46030">
      <c r="A46030" s="61"/>
      <c r="B46030" s="61"/>
      <c r="C46030" s="61"/>
      <c r="D46030" s="57"/>
      <c r="E46030" s="62"/>
    </row>
    <row r="46031">
      <c r="A46031" s="61"/>
      <c r="B46031" s="61"/>
      <c r="C46031" s="61"/>
      <c r="D46031" s="57"/>
      <c r="E46031" s="62"/>
    </row>
    <row r="46032">
      <c r="A46032" s="61"/>
      <c r="B46032" s="61"/>
      <c r="C46032" s="61"/>
      <c r="D46032" s="57"/>
      <c r="E46032" s="62"/>
    </row>
    <row r="46033">
      <c r="A46033" s="61"/>
      <c r="B46033" s="61"/>
      <c r="C46033" s="61"/>
      <c r="D46033" s="57"/>
      <c r="E46033" s="62"/>
    </row>
    <row r="46034">
      <c r="A46034" s="61"/>
      <c r="B46034" s="61"/>
      <c r="C46034" s="61"/>
      <c r="D46034" s="57"/>
      <c r="E46034" s="62"/>
    </row>
    <row r="46035">
      <c r="A46035" s="61"/>
      <c r="B46035" s="61"/>
      <c r="C46035" s="61"/>
      <c r="D46035" s="57"/>
      <c r="E46035" s="62"/>
    </row>
    <row r="46036">
      <c r="A46036" s="61"/>
      <c r="B46036" s="61"/>
      <c r="C46036" s="61"/>
      <c r="D46036" s="57"/>
      <c r="E46036" s="62"/>
    </row>
    <row r="46037">
      <c r="A46037" s="61"/>
      <c r="B46037" s="61"/>
      <c r="C46037" s="61"/>
      <c r="D46037" s="57"/>
      <c r="E46037" s="62"/>
    </row>
    <row r="46038">
      <c r="A46038" s="61"/>
      <c r="B46038" s="61"/>
      <c r="C46038" s="61"/>
      <c r="D46038" s="57"/>
      <c r="E46038" s="62"/>
    </row>
    <row r="46039">
      <c r="A46039" s="61"/>
      <c r="B46039" s="61"/>
      <c r="C46039" s="61"/>
      <c r="D46039" s="57"/>
      <c r="E46039" s="62"/>
    </row>
    <row r="46040">
      <c r="A46040" s="61"/>
      <c r="B46040" s="61"/>
      <c r="C46040" s="61"/>
      <c r="D46040" s="57"/>
      <c r="E46040" s="62"/>
    </row>
    <row r="46041">
      <c r="A46041" s="61"/>
      <c r="B46041" s="61"/>
      <c r="C46041" s="61"/>
      <c r="D46041" s="57"/>
      <c r="E46041" s="62"/>
    </row>
    <row r="46042">
      <c r="A46042" s="61"/>
      <c r="B46042" s="61"/>
      <c r="C46042" s="61"/>
      <c r="D46042" s="57"/>
      <c r="E46042" s="62"/>
    </row>
    <row r="46043">
      <c r="A46043" s="61"/>
      <c r="B46043" s="61"/>
      <c r="C46043" s="61"/>
      <c r="D46043" s="57"/>
      <c r="E46043" s="62"/>
    </row>
    <row r="46044">
      <c r="A46044" s="61"/>
      <c r="B46044" s="61"/>
      <c r="C46044" s="61"/>
      <c r="D46044" s="57"/>
      <c r="E46044" s="62"/>
    </row>
    <row r="46045">
      <c r="A46045" s="61"/>
      <c r="B46045" s="61"/>
      <c r="C46045" s="61"/>
      <c r="D46045" s="57"/>
      <c r="E46045" s="62"/>
    </row>
    <row r="46046">
      <c r="A46046" s="61"/>
      <c r="B46046" s="61"/>
      <c r="C46046" s="61"/>
      <c r="D46046" s="57"/>
      <c r="E46046" s="62"/>
    </row>
    <row r="46047">
      <c r="A46047" s="61"/>
      <c r="B46047" s="61"/>
      <c r="C46047" s="61"/>
      <c r="D46047" s="57"/>
      <c r="E46047" s="62"/>
    </row>
    <row r="46048">
      <c r="A46048" s="61"/>
      <c r="B46048" s="61"/>
      <c r="C46048" s="61"/>
      <c r="D46048" s="57"/>
      <c r="E46048" s="62"/>
    </row>
    <row r="46049">
      <c r="A46049" s="61"/>
      <c r="B46049" s="61"/>
      <c r="C46049" s="61"/>
      <c r="D46049" s="57"/>
      <c r="E46049" s="62"/>
    </row>
    <row r="46050">
      <c r="A46050" s="61"/>
      <c r="B46050" s="61"/>
      <c r="C46050" s="61"/>
      <c r="D46050" s="57"/>
      <c r="E46050" s="62"/>
    </row>
    <row r="46051">
      <c r="A46051" s="61"/>
      <c r="B46051" s="61"/>
      <c r="C46051" s="61"/>
      <c r="D46051" s="57"/>
      <c r="E46051" s="62"/>
    </row>
    <row r="46052">
      <c r="A46052" s="61"/>
      <c r="B46052" s="61"/>
      <c r="C46052" s="61"/>
      <c r="D46052" s="57"/>
      <c r="E46052" s="62"/>
    </row>
    <row r="46053">
      <c r="A46053" s="61"/>
      <c r="B46053" s="61"/>
      <c r="C46053" s="61"/>
      <c r="D46053" s="57"/>
      <c r="E46053" s="62"/>
    </row>
    <row r="46054">
      <c r="A46054" s="61"/>
      <c r="B46054" s="61"/>
      <c r="C46054" s="61"/>
      <c r="D46054" s="57"/>
      <c r="E46054" s="62"/>
    </row>
    <row r="46055">
      <c r="A46055" s="61"/>
      <c r="B46055" s="61"/>
      <c r="C46055" s="61"/>
      <c r="D46055" s="57"/>
      <c r="E46055" s="62"/>
    </row>
    <row r="46056">
      <c r="A46056" s="61"/>
      <c r="B46056" s="61"/>
      <c r="C46056" s="61"/>
      <c r="D46056" s="57"/>
      <c r="E46056" s="62"/>
    </row>
    <row r="46057">
      <c r="A46057" s="61"/>
      <c r="B46057" s="61"/>
      <c r="C46057" s="61"/>
      <c r="D46057" s="57"/>
      <c r="E46057" s="62"/>
    </row>
    <row r="46058">
      <c r="A46058" s="61"/>
      <c r="B46058" s="61"/>
      <c r="C46058" s="61"/>
      <c r="D46058" s="57"/>
      <c r="E46058" s="62"/>
    </row>
    <row r="46059">
      <c r="A46059" s="61"/>
      <c r="B46059" s="61"/>
      <c r="C46059" s="61"/>
      <c r="D46059" s="57"/>
      <c r="E46059" s="62"/>
    </row>
    <row r="46060">
      <c r="A46060" s="61"/>
      <c r="B46060" s="61"/>
      <c r="C46060" s="61"/>
      <c r="D46060" s="57"/>
      <c r="E46060" s="62"/>
    </row>
    <row r="46061">
      <c r="A46061" s="61"/>
      <c r="B46061" s="61"/>
      <c r="C46061" s="61"/>
      <c r="D46061" s="57"/>
      <c r="E46061" s="62"/>
    </row>
    <row r="46062">
      <c r="A46062" s="61"/>
      <c r="B46062" s="61"/>
      <c r="C46062" s="61"/>
      <c r="D46062" s="57"/>
      <c r="E46062" s="62"/>
    </row>
    <row r="46063">
      <c r="A46063" s="61"/>
      <c r="B46063" s="61"/>
      <c r="C46063" s="61"/>
      <c r="D46063" s="57"/>
      <c r="E46063" s="62"/>
    </row>
    <row r="46064">
      <c r="A46064" s="61"/>
      <c r="B46064" s="61"/>
      <c r="C46064" s="61"/>
      <c r="D46064" s="57"/>
      <c r="E46064" s="62"/>
    </row>
    <row r="46065">
      <c r="A46065" s="61"/>
      <c r="B46065" s="61"/>
      <c r="C46065" s="61"/>
      <c r="D46065" s="57"/>
      <c r="E46065" s="62"/>
    </row>
    <row r="46066">
      <c r="A46066" s="61"/>
      <c r="B46066" s="61"/>
      <c r="C46066" s="61"/>
      <c r="D46066" s="57"/>
      <c r="E46066" s="62"/>
    </row>
    <row r="46067">
      <c r="A46067" s="61"/>
      <c r="B46067" s="61"/>
      <c r="C46067" s="61"/>
      <c r="D46067" s="57"/>
      <c r="E46067" s="62"/>
    </row>
    <row r="46068">
      <c r="A46068" s="61"/>
      <c r="B46068" s="61"/>
      <c r="C46068" s="61"/>
      <c r="D46068" s="57"/>
      <c r="E46068" s="62"/>
    </row>
    <row r="46069">
      <c r="A46069" s="61"/>
      <c r="B46069" s="61"/>
      <c r="C46069" s="61"/>
      <c r="D46069" s="57"/>
      <c r="E46069" s="62"/>
    </row>
    <row r="46070">
      <c r="A46070" s="61"/>
      <c r="B46070" s="61"/>
      <c r="C46070" s="61"/>
      <c r="D46070" s="57"/>
      <c r="E46070" s="62"/>
    </row>
    <row r="46071">
      <c r="A46071" s="61"/>
      <c r="B46071" s="61"/>
      <c r="C46071" s="61"/>
      <c r="D46071" s="57"/>
      <c r="E46071" s="62"/>
    </row>
    <row r="46072">
      <c r="A46072" s="61"/>
      <c r="B46072" s="61"/>
      <c r="C46072" s="61"/>
      <c r="D46072" s="57"/>
      <c r="E46072" s="62"/>
    </row>
    <row r="46073">
      <c r="A46073" s="61"/>
      <c r="B46073" s="61"/>
      <c r="C46073" s="61"/>
      <c r="D46073" s="57"/>
      <c r="E46073" s="62"/>
    </row>
    <row r="46074">
      <c r="A46074" s="61"/>
      <c r="B46074" s="61"/>
      <c r="C46074" s="61"/>
      <c r="D46074" s="57"/>
      <c r="E46074" s="62"/>
    </row>
    <row r="46075">
      <c r="A46075" s="61"/>
      <c r="B46075" s="61"/>
      <c r="C46075" s="61"/>
      <c r="D46075" s="57"/>
      <c r="E46075" s="62"/>
    </row>
    <row r="46076">
      <c r="A46076" s="61"/>
      <c r="B46076" s="61"/>
      <c r="C46076" s="61"/>
      <c r="D46076" s="57"/>
      <c r="E46076" s="62"/>
    </row>
    <row r="46077">
      <c r="A46077" s="61"/>
      <c r="B46077" s="61"/>
      <c r="C46077" s="61"/>
      <c r="D46077" s="57"/>
      <c r="E46077" s="62"/>
    </row>
    <row r="46078">
      <c r="A46078" s="61"/>
      <c r="B46078" s="61"/>
      <c r="C46078" s="61"/>
      <c r="D46078" s="57"/>
      <c r="E46078" s="62"/>
    </row>
    <row r="46079">
      <c r="A46079" s="61"/>
      <c r="B46079" s="61"/>
      <c r="C46079" s="61"/>
      <c r="D46079" s="57"/>
      <c r="E46079" s="62"/>
    </row>
    <row r="46080">
      <c r="A46080" s="61"/>
      <c r="B46080" s="61"/>
      <c r="C46080" s="61"/>
      <c r="D46080" s="57"/>
      <c r="E46080" s="62"/>
    </row>
    <row r="46081">
      <c r="A46081" s="61"/>
      <c r="B46081" s="61"/>
      <c r="C46081" s="61"/>
      <c r="D46081" s="57"/>
      <c r="E46081" s="62"/>
    </row>
    <row r="46082">
      <c r="A46082" s="61"/>
      <c r="B46082" s="61"/>
      <c r="C46082" s="61"/>
      <c r="D46082" s="57"/>
      <c r="E46082" s="62"/>
    </row>
    <row r="46083">
      <c r="A46083" s="61"/>
      <c r="B46083" s="61"/>
      <c r="C46083" s="61"/>
      <c r="D46083" s="57"/>
      <c r="E46083" s="62"/>
    </row>
    <row r="46084">
      <c r="A46084" s="61"/>
      <c r="B46084" s="61"/>
      <c r="C46084" s="61"/>
      <c r="D46084" s="57"/>
      <c r="E46084" s="62"/>
    </row>
    <row r="46085">
      <c r="A46085" s="61"/>
      <c r="B46085" s="61"/>
      <c r="C46085" s="61"/>
      <c r="D46085" s="57"/>
      <c r="E46085" s="62"/>
    </row>
    <row r="46086">
      <c r="A46086" s="61"/>
      <c r="B46086" s="61"/>
      <c r="C46086" s="61"/>
      <c r="D46086" s="57"/>
      <c r="E46086" s="62"/>
    </row>
    <row r="46087">
      <c r="A46087" s="61"/>
      <c r="B46087" s="61"/>
      <c r="C46087" s="61"/>
      <c r="D46087" s="57"/>
      <c r="E46087" s="62"/>
    </row>
    <row r="46088">
      <c r="A46088" s="61"/>
      <c r="B46088" s="61"/>
      <c r="C46088" s="61"/>
      <c r="D46088" s="57"/>
      <c r="E46088" s="62"/>
    </row>
    <row r="46089">
      <c r="A46089" s="61"/>
      <c r="B46089" s="61"/>
      <c r="C46089" s="61"/>
      <c r="D46089" s="57"/>
      <c r="E46089" s="62"/>
    </row>
    <row r="46090">
      <c r="A46090" s="61"/>
      <c r="B46090" s="61"/>
      <c r="C46090" s="61"/>
      <c r="D46090" s="57"/>
      <c r="E46090" s="62"/>
    </row>
    <row r="46091">
      <c r="A46091" s="61"/>
      <c r="B46091" s="61"/>
      <c r="C46091" s="61"/>
      <c r="D46091" s="57"/>
      <c r="E46091" s="62"/>
    </row>
    <row r="46092">
      <c r="A46092" s="61"/>
      <c r="B46092" s="61"/>
      <c r="C46092" s="61"/>
      <c r="D46092" s="57"/>
      <c r="E46092" s="62"/>
    </row>
    <row r="46093">
      <c r="A46093" s="61"/>
      <c r="B46093" s="61"/>
      <c r="C46093" s="61"/>
      <c r="D46093" s="57"/>
      <c r="E46093" s="62"/>
    </row>
    <row r="46094">
      <c r="A46094" s="61"/>
      <c r="B46094" s="61"/>
      <c r="C46094" s="61"/>
      <c r="D46094" s="57"/>
      <c r="E46094" s="62"/>
    </row>
    <row r="46095">
      <c r="A46095" s="61"/>
      <c r="B46095" s="61"/>
      <c r="C46095" s="61"/>
      <c r="D46095" s="57"/>
      <c r="E46095" s="62"/>
    </row>
    <row r="46096">
      <c r="A46096" s="61"/>
      <c r="B46096" s="61"/>
      <c r="C46096" s="61"/>
      <c r="D46096" s="57"/>
      <c r="E46096" s="62"/>
    </row>
    <row r="46097">
      <c r="A46097" s="61"/>
      <c r="B46097" s="61"/>
      <c r="C46097" s="61"/>
      <c r="D46097" s="57"/>
      <c r="E46097" s="62"/>
    </row>
    <row r="46098">
      <c r="A46098" s="61"/>
      <c r="B46098" s="61"/>
      <c r="C46098" s="61"/>
      <c r="D46098" s="57"/>
      <c r="E46098" s="62"/>
    </row>
    <row r="46099">
      <c r="A46099" s="61"/>
      <c r="B46099" s="61"/>
      <c r="C46099" s="61"/>
      <c r="D46099" s="57"/>
      <c r="E46099" s="62"/>
    </row>
    <row r="46100">
      <c r="A46100" s="61"/>
      <c r="B46100" s="61"/>
      <c r="C46100" s="61"/>
      <c r="D46100" s="57"/>
      <c r="E46100" s="62"/>
    </row>
    <row r="46101">
      <c r="A46101" s="61"/>
      <c r="B46101" s="61"/>
      <c r="C46101" s="61"/>
      <c r="D46101" s="57"/>
      <c r="E46101" s="62"/>
    </row>
    <row r="46102">
      <c r="A46102" s="61"/>
      <c r="B46102" s="61"/>
      <c r="C46102" s="61"/>
      <c r="D46102" s="57"/>
      <c r="E46102" s="62"/>
    </row>
    <row r="46103">
      <c r="A46103" s="61"/>
      <c r="B46103" s="61"/>
      <c r="C46103" s="61"/>
      <c r="D46103" s="57"/>
      <c r="E46103" s="62"/>
    </row>
    <row r="46104">
      <c r="A46104" s="61"/>
      <c r="B46104" s="61"/>
      <c r="C46104" s="61"/>
      <c r="D46104" s="57"/>
      <c r="E46104" s="62"/>
    </row>
    <row r="46105">
      <c r="A46105" s="61"/>
      <c r="B46105" s="61"/>
      <c r="C46105" s="61"/>
      <c r="D46105" s="57"/>
      <c r="E46105" s="62"/>
    </row>
    <row r="46106">
      <c r="A46106" s="61"/>
      <c r="B46106" s="61"/>
      <c r="C46106" s="61"/>
      <c r="D46106" s="57"/>
      <c r="E46106" s="62"/>
    </row>
    <row r="46107">
      <c r="A46107" s="61"/>
      <c r="B46107" s="61"/>
      <c r="C46107" s="61"/>
      <c r="D46107" s="57"/>
      <c r="E46107" s="62"/>
    </row>
    <row r="46108">
      <c r="A46108" s="61"/>
      <c r="B46108" s="61"/>
      <c r="C46108" s="61"/>
      <c r="D46108" s="57"/>
      <c r="E46108" s="62"/>
    </row>
    <row r="46109">
      <c r="A46109" s="61"/>
      <c r="B46109" s="61"/>
      <c r="C46109" s="61"/>
      <c r="D46109" s="57"/>
      <c r="E46109" s="62"/>
    </row>
    <row r="46110">
      <c r="A46110" s="61"/>
      <c r="B46110" s="61"/>
      <c r="C46110" s="61"/>
      <c r="D46110" s="57"/>
      <c r="E46110" s="62"/>
    </row>
    <row r="46111">
      <c r="A46111" s="61"/>
      <c r="B46111" s="61"/>
      <c r="C46111" s="61"/>
      <c r="D46111" s="57"/>
      <c r="E46111" s="62"/>
    </row>
    <row r="46112">
      <c r="A46112" s="61"/>
      <c r="B46112" s="61"/>
      <c r="C46112" s="61"/>
      <c r="D46112" s="57"/>
      <c r="E46112" s="62"/>
    </row>
    <row r="46113">
      <c r="A46113" s="61"/>
      <c r="B46113" s="61"/>
      <c r="C46113" s="61"/>
      <c r="D46113" s="57"/>
      <c r="E46113" s="62"/>
    </row>
    <row r="46114">
      <c r="A46114" s="61"/>
      <c r="B46114" s="61"/>
      <c r="C46114" s="61"/>
      <c r="D46114" s="57"/>
      <c r="E46114" s="62"/>
    </row>
    <row r="46115">
      <c r="A46115" s="61"/>
      <c r="B46115" s="61"/>
      <c r="C46115" s="61"/>
      <c r="D46115" s="57"/>
      <c r="E46115" s="62"/>
    </row>
    <row r="46116">
      <c r="A46116" s="61"/>
      <c r="B46116" s="61"/>
      <c r="C46116" s="61"/>
      <c r="D46116" s="57"/>
      <c r="E46116" s="62"/>
    </row>
    <row r="46117">
      <c r="A46117" s="61"/>
      <c r="B46117" s="61"/>
      <c r="C46117" s="61"/>
      <c r="D46117" s="57"/>
      <c r="E46117" s="62"/>
    </row>
    <row r="46118">
      <c r="A46118" s="61"/>
      <c r="B46118" s="61"/>
      <c r="C46118" s="61"/>
      <c r="D46118" s="57"/>
      <c r="E46118" s="62"/>
    </row>
    <row r="46119">
      <c r="A46119" s="61"/>
      <c r="B46119" s="61"/>
      <c r="C46119" s="61"/>
      <c r="D46119" s="57"/>
      <c r="E46119" s="62"/>
    </row>
    <row r="46120">
      <c r="A46120" s="61"/>
      <c r="B46120" s="61"/>
      <c r="C46120" s="61"/>
      <c r="D46120" s="57"/>
      <c r="E46120" s="62"/>
    </row>
    <row r="46121">
      <c r="A46121" s="61"/>
      <c r="B46121" s="61"/>
      <c r="C46121" s="61"/>
      <c r="D46121" s="57"/>
      <c r="E46121" s="62"/>
    </row>
    <row r="46122">
      <c r="A46122" s="61"/>
      <c r="B46122" s="61"/>
      <c r="C46122" s="61"/>
      <c r="D46122" s="57"/>
      <c r="E46122" s="62"/>
    </row>
    <row r="46123">
      <c r="A46123" s="61"/>
      <c r="B46123" s="61"/>
      <c r="C46123" s="61"/>
      <c r="D46123" s="57"/>
      <c r="E46123" s="62"/>
    </row>
    <row r="46124">
      <c r="A46124" s="61"/>
      <c r="B46124" s="61"/>
      <c r="C46124" s="61"/>
      <c r="D46124" s="57"/>
      <c r="E46124" s="62"/>
    </row>
    <row r="46125">
      <c r="A46125" s="61"/>
      <c r="B46125" s="61"/>
      <c r="C46125" s="61"/>
      <c r="D46125" s="57"/>
      <c r="E46125" s="62"/>
    </row>
    <row r="46126">
      <c r="A46126" s="61"/>
      <c r="B46126" s="61"/>
      <c r="C46126" s="61"/>
      <c r="D46126" s="57"/>
      <c r="E46126" s="62"/>
    </row>
    <row r="46127">
      <c r="A46127" s="61"/>
      <c r="B46127" s="61"/>
      <c r="C46127" s="61"/>
      <c r="D46127" s="57"/>
      <c r="E46127" s="62"/>
    </row>
    <row r="46128">
      <c r="A46128" s="61"/>
      <c r="B46128" s="61"/>
      <c r="C46128" s="61"/>
      <c r="D46128" s="57"/>
      <c r="E46128" s="62"/>
    </row>
    <row r="46129">
      <c r="A46129" s="61"/>
      <c r="B46129" s="61"/>
      <c r="C46129" s="61"/>
      <c r="D46129" s="57"/>
      <c r="E46129" s="62"/>
    </row>
    <row r="46130">
      <c r="A46130" s="61"/>
      <c r="B46130" s="61"/>
      <c r="C46130" s="61"/>
      <c r="D46130" s="57"/>
      <c r="E46130" s="62"/>
    </row>
    <row r="46131">
      <c r="A46131" s="61"/>
      <c r="B46131" s="61"/>
      <c r="C46131" s="61"/>
      <c r="D46131" s="57"/>
      <c r="E46131" s="62"/>
    </row>
    <row r="46132">
      <c r="A46132" s="61"/>
      <c r="B46132" s="61"/>
      <c r="C46132" s="61"/>
      <c r="D46132" s="57"/>
      <c r="E46132" s="62"/>
    </row>
    <row r="46133">
      <c r="A46133" s="61"/>
      <c r="B46133" s="61"/>
      <c r="C46133" s="61"/>
      <c r="D46133" s="57"/>
      <c r="E46133" s="62"/>
    </row>
    <row r="46134">
      <c r="A46134" s="61"/>
      <c r="B46134" s="61"/>
      <c r="C46134" s="61"/>
      <c r="D46134" s="57"/>
      <c r="E46134" s="62"/>
    </row>
    <row r="46135">
      <c r="A46135" s="61"/>
      <c r="B46135" s="61"/>
      <c r="C46135" s="61"/>
      <c r="D46135" s="57"/>
      <c r="E46135" s="62"/>
    </row>
    <row r="46136">
      <c r="A46136" s="61"/>
      <c r="B46136" s="61"/>
      <c r="C46136" s="61"/>
      <c r="D46136" s="57"/>
      <c r="E46136" s="62"/>
    </row>
    <row r="46137">
      <c r="A46137" s="61"/>
      <c r="B46137" s="61"/>
      <c r="C46137" s="61"/>
      <c r="D46137" s="57"/>
      <c r="E46137" s="62"/>
    </row>
    <row r="46138">
      <c r="A46138" s="61"/>
      <c r="B46138" s="61"/>
      <c r="C46138" s="61"/>
      <c r="D46138" s="57"/>
      <c r="E46138" s="62"/>
    </row>
    <row r="46139">
      <c r="A46139" s="61"/>
      <c r="B46139" s="61"/>
      <c r="C46139" s="61"/>
      <c r="D46139" s="57"/>
      <c r="E46139" s="62"/>
    </row>
    <row r="46140">
      <c r="A46140" s="61"/>
      <c r="B46140" s="61"/>
      <c r="C46140" s="61"/>
      <c r="D46140" s="57"/>
      <c r="E46140" s="62"/>
    </row>
    <row r="46141">
      <c r="A46141" s="61"/>
      <c r="B46141" s="61"/>
      <c r="C46141" s="61"/>
      <c r="D46141" s="57"/>
      <c r="E46141" s="62"/>
    </row>
    <row r="46142">
      <c r="A46142" s="61"/>
      <c r="B46142" s="61"/>
      <c r="C46142" s="61"/>
      <c r="D46142" s="57"/>
      <c r="E46142" s="62"/>
    </row>
    <row r="46143">
      <c r="A46143" s="61"/>
      <c r="B46143" s="61"/>
      <c r="C46143" s="61"/>
      <c r="D46143" s="57"/>
      <c r="E46143" s="62"/>
    </row>
    <row r="46144">
      <c r="A46144" s="61"/>
      <c r="B46144" s="61"/>
      <c r="C46144" s="61"/>
      <c r="D46144" s="57"/>
      <c r="E46144" s="62"/>
    </row>
    <row r="46145">
      <c r="A46145" s="61"/>
      <c r="B46145" s="61"/>
      <c r="C46145" s="61"/>
      <c r="D46145" s="57"/>
      <c r="E46145" s="62"/>
    </row>
    <row r="46146">
      <c r="A46146" s="61"/>
      <c r="B46146" s="61"/>
      <c r="C46146" s="61"/>
      <c r="D46146" s="57"/>
      <c r="E46146" s="62"/>
    </row>
    <row r="46147">
      <c r="A46147" s="61"/>
      <c r="B46147" s="61"/>
      <c r="C46147" s="61"/>
      <c r="D46147" s="57"/>
      <c r="E46147" s="62"/>
    </row>
    <row r="46148">
      <c r="A46148" s="61"/>
      <c r="B46148" s="61"/>
      <c r="C46148" s="61"/>
      <c r="D46148" s="57"/>
      <c r="E46148" s="62"/>
    </row>
    <row r="46149">
      <c r="A46149" s="61"/>
      <c r="B46149" s="61"/>
      <c r="C46149" s="61"/>
      <c r="D46149" s="57"/>
      <c r="E46149" s="62"/>
    </row>
    <row r="46150">
      <c r="A46150" s="61"/>
      <c r="B46150" s="61"/>
      <c r="C46150" s="61"/>
      <c r="D46150" s="57"/>
      <c r="E46150" s="62"/>
    </row>
    <row r="46151">
      <c r="A46151" s="61"/>
      <c r="B46151" s="61"/>
      <c r="C46151" s="61"/>
      <c r="D46151" s="57"/>
      <c r="E46151" s="62"/>
    </row>
    <row r="46152">
      <c r="A46152" s="61"/>
      <c r="B46152" s="61"/>
      <c r="C46152" s="61"/>
      <c r="D46152" s="57"/>
      <c r="E46152" s="62"/>
    </row>
    <row r="46153">
      <c r="A46153" s="61"/>
      <c r="B46153" s="61"/>
      <c r="C46153" s="61"/>
      <c r="D46153" s="57"/>
      <c r="E46153" s="62"/>
    </row>
    <row r="46154">
      <c r="A46154" s="61"/>
      <c r="B46154" s="61"/>
      <c r="C46154" s="61"/>
      <c r="D46154" s="57"/>
      <c r="E46154" s="62"/>
    </row>
    <row r="46155">
      <c r="A46155" s="61"/>
      <c r="B46155" s="61"/>
      <c r="C46155" s="61"/>
      <c r="D46155" s="57"/>
      <c r="E46155" s="62"/>
    </row>
    <row r="46156">
      <c r="A46156" s="61"/>
      <c r="B46156" s="61"/>
      <c r="C46156" s="61"/>
      <c r="D46156" s="57"/>
      <c r="E46156" s="62"/>
    </row>
    <row r="46157">
      <c r="A46157" s="61"/>
      <c r="B46157" s="61"/>
      <c r="C46157" s="61"/>
      <c r="D46157" s="57"/>
      <c r="E46157" s="62"/>
    </row>
    <row r="46158">
      <c r="A46158" s="61"/>
      <c r="B46158" s="61"/>
      <c r="C46158" s="61"/>
      <c r="D46158" s="57"/>
      <c r="E46158" s="62"/>
    </row>
    <row r="46159">
      <c r="A46159" s="61"/>
      <c r="B46159" s="61"/>
      <c r="C46159" s="61"/>
      <c r="D46159" s="57"/>
      <c r="E46159" s="62"/>
    </row>
    <row r="46160">
      <c r="A46160" s="61"/>
      <c r="B46160" s="61"/>
      <c r="C46160" s="61"/>
      <c r="D46160" s="57"/>
      <c r="E46160" s="62"/>
    </row>
    <row r="46161">
      <c r="A46161" s="61"/>
      <c r="B46161" s="61"/>
      <c r="C46161" s="61"/>
      <c r="D46161" s="57"/>
      <c r="E46161" s="62"/>
    </row>
    <row r="46162">
      <c r="A46162" s="61"/>
      <c r="B46162" s="61"/>
      <c r="C46162" s="61"/>
      <c r="D46162" s="57"/>
      <c r="E46162" s="62"/>
    </row>
    <row r="46163">
      <c r="A46163" s="61"/>
      <c r="B46163" s="61"/>
      <c r="C46163" s="61"/>
      <c r="D46163" s="57"/>
      <c r="E46163" s="62"/>
    </row>
    <row r="46164">
      <c r="A46164" s="61"/>
      <c r="B46164" s="61"/>
      <c r="C46164" s="61"/>
      <c r="D46164" s="57"/>
      <c r="E46164" s="62"/>
    </row>
    <row r="46165">
      <c r="A46165" s="61"/>
      <c r="B46165" s="61"/>
      <c r="C46165" s="61"/>
      <c r="D46165" s="57"/>
      <c r="E46165" s="62"/>
    </row>
    <row r="46166">
      <c r="A46166" s="61"/>
      <c r="B46166" s="61"/>
      <c r="C46166" s="61"/>
      <c r="D46166" s="57"/>
      <c r="E46166" s="62"/>
    </row>
    <row r="46167">
      <c r="A46167" s="61"/>
      <c r="B46167" s="61"/>
      <c r="C46167" s="61"/>
      <c r="D46167" s="57"/>
      <c r="E46167" s="62"/>
    </row>
    <row r="46168">
      <c r="A46168" s="61"/>
      <c r="B46168" s="61"/>
      <c r="C46168" s="61"/>
      <c r="D46168" s="57"/>
      <c r="E46168" s="62"/>
    </row>
    <row r="46169">
      <c r="A46169" s="61"/>
      <c r="B46169" s="61"/>
      <c r="C46169" s="61"/>
      <c r="D46169" s="57"/>
      <c r="E46169" s="62"/>
    </row>
    <row r="46170">
      <c r="A46170" s="61"/>
      <c r="B46170" s="61"/>
      <c r="C46170" s="61"/>
      <c r="D46170" s="57"/>
      <c r="E46170" s="62"/>
    </row>
    <row r="46171">
      <c r="A46171" s="61"/>
      <c r="B46171" s="61"/>
      <c r="C46171" s="61"/>
      <c r="D46171" s="57"/>
      <c r="E46171" s="62"/>
    </row>
    <row r="46172">
      <c r="A46172" s="61"/>
      <c r="B46172" s="61"/>
      <c r="C46172" s="61"/>
      <c r="D46172" s="57"/>
      <c r="E46172" s="62"/>
    </row>
    <row r="46173">
      <c r="A46173" s="61"/>
      <c r="B46173" s="61"/>
      <c r="C46173" s="61"/>
      <c r="D46173" s="57"/>
      <c r="E46173" s="62"/>
    </row>
    <row r="46174">
      <c r="A46174" s="61"/>
      <c r="B46174" s="61"/>
      <c r="C46174" s="61"/>
      <c r="D46174" s="57"/>
      <c r="E46174" s="62"/>
    </row>
    <row r="46175">
      <c r="A46175" s="61"/>
      <c r="B46175" s="61"/>
      <c r="C46175" s="61"/>
      <c r="D46175" s="57"/>
      <c r="E46175" s="62"/>
    </row>
    <row r="46176">
      <c r="A46176" s="61"/>
      <c r="B46176" s="61"/>
      <c r="C46176" s="61"/>
      <c r="D46176" s="57"/>
      <c r="E46176" s="62"/>
    </row>
    <row r="46177">
      <c r="A46177" s="61"/>
      <c r="B46177" s="61"/>
      <c r="C46177" s="61"/>
      <c r="D46177" s="57"/>
      <c r="E46177" s="62"/>
    </row>
    <row r="46178">
      <c r="A46178" s="61"/>
      <c r="B46178" s="61"/>
      <c r="C46178" s="61"/>
      <c r="D46178" s="57"/>
      <c r="E46178" s="62"/>
    </row>
    <row r="46179">
      <c r="A46179" s="61"/>
      <c r="B46179" s="61"/>
      <c r="C46179" s="61"/>
      <c r="D46179" s="57"/>
      <c r="E46179" s="62"/>
    </row>
    <row r="46180">
      <c r="A46180" s="61"/>
      <c r="B46180" s="61"/>
      <c r="C46180" s="61"/>
      <c r="D46180" s="57"/>
      <c r="E46180" s="62"/>
    </row>
    <row r="46181">
      <c r="A46181" s="61"/>
      <c r="B46181" s="61"/>
      <c r="C46181" s="61"/>
      <c r="D46181" s="57"/>
      <c r="E46181" s="62"/>
    </row>
    <row r="46182">
      <c r="A46182" s="61"/>
      <c r="B46182" s="61"/>
      <c r="C46182" s="61"/>
      <c r="D46182" s="57"/>
      <c r="E46182" s="62"/>
    </row>
    <row r="46183">
      <c r="A46183" s="61"/>
      <c r="B46183" s="61"/>
      <c r="C46183" s="61"/>
      <c r="D46183" s="57"/>
      <c r="E46183" s="62"/>
    </row>
    <row r="46184">
      <c r="A46184" s="61"/>
      <c r="B46184" s="61"/>
      <c r="C46184" s="61"/>
      <c r="D46184" s="57"/>
      <c r="E46184" s="62"/>
    </row>
    <row r="46185">
      <c r="A46185" s="61"/>
      <c r="B46185" s="61"/>
      <c r="C46185" s="61"/>
      <c r="D46185" s="57"/>
      <c r="E46185" s="62"/>
    </row>
    <row r="46186">
      <c r="A46186" s="61"/>
      <c r="B46186" s="61"/>
      <c r="C46186" s="61"/>
      <c r="D46186" s="57"/>
      <c r="E46186" s="62"/>
    </row>
    <row r="46187">
      <c r="A46187" s="61"/>
      <c r="B46187" s="61"/>
      <c r="C46187" s="61"/>
      <c r="D46187" s="57"/>
      <c r="E46187" s="62"/>
    </row>
    <row r="46188">
      <c r="A46188" s="61"/>
      <c r="B46188" s="61"/>
      <c r="C46188" s="61"/>
      <c r="D46188" s="57"/>
      <c r="E46188" s="62"/>
    </row>
    <row r="46189">
      <c r="A46189" s="61"/>
      <c r="B46189" s="61"/>
      <c r="C46189" s="61"/>
      <c r="D46189" s="57"/>
      <c r="E46189" s="62"/>
    </row>
    <row r="46190">
      <c r="A46190" s="61"/>
      <c r="B46190" s="61"/>
      <c r="C46190" s="61"/>
      <c r="D46190" s="57"/>
      <c r="E46190" s="62"/>
    </row>
    <row r="46191">
      <c r="A46191" s="61"/>
      <c r="B46191" s="61"/>
      <c r="C46191" s="61"/>
      <c r="D46191" s="57"/>
      <c r="E46191" s="62"/>
    </row>
    <row r="46192">
      <c r="A46192" s="61"/>
      <c r="B46192" s="61"/>
      <c r="C46192" s="61"/>
      <c r="D46192" s="57"/>
      <c r="E46192" s="62"/>
    </row>
    <row r="46193">
      <c r="A46193" s="61"/>
      <c r="B46193" s="61"/>
      <c r="C46193" s="61"/>
      <c r="D46193" s="57"/>
      <c r="E46193" s="62"/>
    </row>
    <row r="46194">
      <c r="A46194" s="61"/>
      <c r="B46194" s="61"/>
      <c r="C46194" s="61"/>
      <c r="D46194" s="57"/>
      <c r="E46194" s="62"/>
    </row>
    <row r="46195">
      <c r="A46195" s="61"/>
      <c r="B46195" s="61"/>
      <c r="C46195" s="61"/>
      <c r="D46195" s="57"/>
      <c r="E46195" s="62"/>
    </row>
    <row r="46196">
      <c r="A46196" s="61"/>
      <c r="B46196" s="61"/>
      <c r="C46196" s="61"/>
      <c r="D46196" s="57"/>
      <c r="E46196" s="62"/>
    </row>
    <row r="46197">
      <c r="A46197" s="61"/>
      <c r="B46197" s="61"/>
      <c r="C46197" s="61"/>
      <c r="D46197" s="57"/>
      <c r="E46197" s="62"/>
    </row>
    <row r="46198">
      <c r="A46198" s="61"/>
      <c r="B46198" s="61"/>
      <c r="C46198" s="61"/>
      <c r="D46198" s="57"/>
      <c r="E46198" s="62"/>
    </row>
    <row r="46199">
      <c r="A46199" s="61"/>
      <c r="B46199" s="61"/>
      <c r="C46199" s="61"/>
      <c r="D46199" s="57"/>
      <c r="E46199" s="62"/>
    </row>
    <row r="46200">
      <c r="A46200" s="61"/>
      <c r="B46200" s="61"/>
      <c r="C46200" s="61"/>
      <c r="D46200" s="57"/>
      <c r="E46200" s="62"/>
    </row>
    <row r="46201">
      <c r="A46201" s="61"/>
      <c r="B46201" s="61"/>
      <c r="C46201" s="61"/>
      <c r="D46201" s="57"/>
      <c r="E46201" s="62"/>
    </row>
    <row r="46202">
      <c r="A46202" s="61"/>
      <c r="B46202" s="61"/>
      <c r="C46202" s="61"/>
      <c r="D46202" s="57"/>
      <c r="E46202" s="62"/>
    </row>
    <row r="46203">
      <c r="A46203" s="61"/>
      <c r="B46203" s="61"/>
      <c r="C46203" s="61"/>
      <c r="D46203" s="57"/>
      <c r="E46203" s="62"/>
    </row>
    <row r="46204">
      <c r="A46204" s="61"/>
      <c r="B46204" s="61"/>
      <c r="C46204" s="61"/>
      <c r="D46204" s="57"/>
      <c r="E46204" s="62"/>
    </row>
    <row r="46205">
      <c r="A46205" s="61"/>
      <c r="B46205" s="61"/>
      <c r="C46205" s="61"/>
      <c r="D46205" s="57"/>
      <c r="E46205" s="62"/>
    </row>
    <row r="46206">
      <c r="A46206" s="61"/>
      <c r="B46206" s="61"/>
      <c r="C46206" s="61"/>
      <c r="D46206" s="57"/>
      <c r="E46206" s="62"/>
    </row>
    <row r="46207">
      <c r="A46207" s="61"/>
      <c r="B46207" s="61"/>
      <c r="C46207" s="61"/>
      <c r="D46207" s="57"/>
      <c r="E46207" s="62"/>
    </row>
    <row r="46208">
      <c r="A46208" s="61"/>
      <c r="B46208" s="61"/>
      <c r="C46208" s="61"/>
      <c r="D46208" s="57"/>
      <c r="E46208" s="62"/>
    </row>
    <row r="46209">
      <c r="A46209" s="61"/>
      <c r="B46209" s="61"/>
      <c r="C46209" s="61"/>
      <c r="D46209" s="57"/>
      <c r="E46209" s="62"/>
    </row>
    <row r="46210">
      <c r="A46210" s="61"/>
      <c r="B46210" s="61"/>
      <c r="C46210" s="61"/>
      <c r="D46210" s="57"/>
      <c r="E46210" s="62"/>
    </row>
    <row r="46211">
      <c r="A46211" s="61"/>
      <c r="B46211" s="61"/>
      <c r="C46211" s="61"/>
      <c r="D46211" s="57"/>
      <c r="E46211" s="62"/>
    </row>
    <row r="46212">
      <c r="A46212" s="61"/>
      <c r="B46212" s="61"/>
      <c r="C46212" s="61"/>
      <c r="D46212" s="57"/>
      <c r="E46212" s="62"/>
    </row>
    <row r="46213">
      <c r="A46213" s="61"/>
      <c r="B46213" s="61"/>
      <c r="C46213" s="61"/>
      <c r="D46213" s="57"/>
      <c r="E46213" s="62"/>
    </row>
    <row r="46214">
      <c r="A46214" s="61"/>
      <c r="B46214" s="61"/>
      <c r="C46214" s="61"/>
      <c r="D46214" s="57"/>
      <c r="E46214" s="62"/>
    </row>
    <row r="46215">
      <c r="A46215" s="61"/>
      <c r="B46215" s="61"/>
      <c r="C46215" s="61"/>
      <c r="D46215" s="57"/>
      <c r="E46215" s="62"/>
    </row>
    <row r="46216">
      <c r="A46216" s="61"/>
      <c r="B46216" s="61"/>
      <c r="C46216" s="61"/>
      <c r="D46216" s="57"/>
      <c r="E46216" s="62"/>
    </row>
    <row r="46217">
      <c r="A46217" s="61"/>
      <c r="B46217" s="61"/>
      <c r="C46217" s="61"/>
      <c r="D46217" s="57"/>
      <c r="E46217" s="62"/>
    </row>
    <row r="46218">
      <c r="A46218" s="61"/>
      <c r="B46218" s="61"/>
      <c r="C46218" s="61"/>
      <c r="D46218" s="57"/>
      <c r="E46218" s="62"/>
    </row>
    <row r="46219">
      <c r="A46219" s="61"/>
      <c r="B46219" s="61"/>
      <c r="C46219" s="61"/>
      <c r="D46219" s="57"/>
      <c r="E46219" s="62"/>
    </row>
    <row r="46220">
      <c r="A46220" s="61"/>
      <c r="B46220" s="61"/>
      <c r="C46220" s="61"/>
      <c r="D46220" s="57"/>
      <c r="E46220" s="62"/>
    </row>
    <row r="46221">
      <c r="A46221" s="61"/>
      <c r="B46221" s="61"/>
      <c r="C46221" s="61"/>
      <c r="D46221" s="57"/>
      <c r="E46221" s="62"/>
    </row>
    <row r="46222">
      <c r="A46222" s="61"/>
      <c r="B46222" s="61"/>
      <c r="C46222" s="61"/>
      <c r="D46222" s="57"/>
      <c r="E46222" s="62"/>
    </row>
    <row r="46223">
      <c r="A46223" s="61"/>
      <c r="B46223" s="61"/>
      <c r="C46223" s="61"/>
      <c r="D46223" s="57"/>
      <c r="E46223" s="62"/>
    </row>
    <row r="46224">
      <c r="A46224" s="61"/>
      <c r="B46224" s="61"/>
      <c r="C46224" s="61"/>
      <c r="D46224" s="57"/>
      <c r="E46224" s="62"/>
    </row>
    <row r="46225">
      <c r="A46225" s="61"/>
      <c r="B46225" s="61"/>
      <c r="C46225" s="61"/>
      <c r="D46225" s="57"/>
      <c r="E46225" s="62"/>
    </row>
    <row r="46226">
      <c r="A46226" s="61"/>
      <c r="B46226" s="61"/>
      <c r="C46226" s="61"/>
      <c r="D46226" s="57"/>
      <c r="E46226" s="62"/>
    </row>
    <row r="46227">
      <c r="A46227" s="61"/>
      <c r="B46227" s="61"/>
      <c r="C46227" s="61"/>
      <c r="D46227" s="57"/>
      <c r="E46227" s="62"/>
    </row>
    <row r="46228">
      <c r="A46228" s="61"/>
      <c r="B46228" s="61"/>
      <c r="C46228" s="61"/>
      <c r="D46228" s="57"/>
      <c r="E46228" s="62"/>
    </row>
    <row r="46229">
      <c r="A46229" s="61"/>
      <c r="B46229" s="61"/>
      <c r="C46229" s="61"/>
      <c r="D46229" s="57"/>
      <c r="E46229" s="62"/>
    </row>
    <row r="46230">
      <c r="A46230" s="61"/>
      <c r="B46230" s="61"/>
      <c r="C46230" s="61"/>
      <c r="D46230" s="57"/>
      <c r="E46230" s="62"/>
    </row>
    <row r="46231">
      <c r="A46231" s="61"/>
      <c r="B46231" s="61"/>
      <c r="C46231" s="61"/>
      <c r="D46231" s="57"/>
      <c r="E46231" s="62"/>
    </row>
    <row r="46232">
      <c r="A46232" s="61"/>
      <c r="B46232" s="61"/>
      <c r="C46232" s="61"/>
      <c r="D46232" s="57"/>
      <c r="E46232" s="62"/>
    </row>
    <row r="46233">
      <c r="A46233" s="61"/>
      <c r="B46233" s="61"/>
      <c r="C46233" s="61"/>
      <c r="D46233" s="57"/>
      <c r="E46233" s="62"/>
    </row>
    <row r="46234">
      <c r="A46234" s="61"/>
      <c r="B46234" s="61"/>
      <c r="C46234" s="61"/>
      <c r="D46234" s="57"/>
      <c r="E46234" s="62"/>
    </row>
    <row r="46235">
      <c r="A46235" s="61"/>
      <c r="B46235" s="61"/>
      <c r="C46235" s="61"/>
      <c r="D46235" s="57"/>
      <c r="E46235" s="62"/>
    </row>
    <row r="46236">
      <c r="A46236" s="61"/>
      <c r="B46236" s="61"/>
      <c r="C46236" s="61"/>
      <c r="D46236" s="57"/>
      <c r="E46236" s="62"/>
    </row>
    <row r="46237">
      <c r="A46237" s="61"/>
      <c r="B46237" s="61"/>
      <c r="C46237" s="61"/>
      <c r="D46237" s="57"/>
      <c r="E46237" s="62"/>
    </row>
    <row r="46238">
      <c r="A46238" s="61"/>
      <c r="B46238" s="61"/>
      <c r="C46238" s="61"/>
      <c r="D46238" s="57"/>
      <c r="E46238" s="62"/>
    </row>
    <row r="46239">
      <c r="A46239" s="61"/>
      <c r="B46239" s="61"/>
      <c r="C46239" s="61"/>
      <c r="D46239" s="57"/>
      <c r="E46239" s="62"/>
    </row>
    <row r="46240">
      <c r="A46240" s="61"/>
      <c r="B46240" s="61"/>
      <c r="C46240" s="61"/>
      <c r="D46240" s="57"/>
      <c r="E46240" s="62"/>
    </row>
    <row r="46241">
      <c r="A46241" s="61"/>
      <c r="B46241" s="61"/>
      <c r="C46241" s="61"/>
      <c r="D46241" s="57"/>
      <c r="E46241" s="62"/>
    </row>
    <row r="46242">
      <c r="A46242" s="61"/>
      <c r="B46242" s="61"/>
      <c r="C46242" s="61"/>
      <c r="D46242" s="57"/>
      <c r="E46242" s="62"/>
    </row>
    <row r="46243">
      <c r="A46243" s="61"/>
      <c r="B46243" s="61"/>
      <c r="C46243" s="61"/>
      <c r="D46243" s="57"/>
      <c r="E46243" s="62"/>
    </row>
    <row r="46244">
      <c r="A46244" s="61"/>
      <c r="B46244" s="61"/>
      <c r="C46244" s="61"/>
      <c r="D46244" s="57"/>
      <c r="E46244" s="62"/>
    </row>
    <row r="46245">
      <c r="A46245" s="61"/>
      <c r="B46245" s="61"/>
      <c r="C46245" s="61"/>
      <c r="D46245" s="57"/>
      <c r="E46245" s="62"/>
    </row>
    <row r="46246">
      <c r="A46246" s="61"/>
      <c r="B46246" s="61"/>
      <c r="C46246" s="61"/>
      <c r="D46246" s="57"/>
      <c r="E46246" s="62"/>
    </row>
    <row r="46247">
      <c r="A46247" s="61"/>
      <c r="B46247" s="61"/>
      <c r="C46247" s="61"/>
      <c r="D46247" s="57"/>
      <c r="E46247" s="62"/>
    </row>
    <row r="46248">
      <c r="A46248" s="61"/>
      <c r="B46248" s="61"/>
      <c r="C46248" s="61"/>
      <c r="D46248" s="57"/>
      <c r="E46248" s="62"/>
    </row>
    <row r="46249">
      <c r="A46249" s="61"/>
      <c r="B46249" s="61"/>
      <c r="C46249" s="61"/>
      <c r="D46249" s="57"/>
      <c r="E46249" s="62"/>
    </row>
    <row r="46250">
      <c r="A46250" s="61"/>
      <c r="B46250" s="61"/>
      <c r="C46250" s="61"/>
      <c r="D46250" s="57"/>
      <c r="E46250" s="62"/>
    </row>
    <row r="46251">
      <c r="A46251" s="61"/>
      <c r="B46251" s="61"/>
      <c r="C46251" s="61"/>
      <c r="D46251" s="57"/>
      <c r="E46251" s="62"/>
    </row>
    <row r="46252">
      <c r="A46252" s="61"/>
      <c r="B46252" s="61"/>
      <c r="C46252" s="61"/>
      <c r="D46252" s="57"/>
      <c r="E46252" s="62"/>
    </row>
    <row r="46253">
      <c r="A46253" s="61"/>
      <c r="B46253" s="61"/>
      <c r="C46253" s="61"/>
      <c r="D46253" s="57"/>
      <c r="E46253" s="62"/>
    </row>
    <row r="46254">
      <c r="A46254" s="61"/>
      <c r="B46254" s="61"/>
      <c r="C46254" s="61"/>
      <c r="D46254" s="57"/>
      <c r="E46254" s="62"/>
    </row>
    <row r="46255">
      <c r="A46255" s="61"/>
      <c r="B46255" s="61"/>
      <c r="C46255" s="61"/>
      <c r="D46255" s="57"/>
      <c r="E46255" s="62"/>
    </row>
    <row r="46256">
      <c r="A46256" s="61"/>
      <c r="B46256" s="61"/>
      <c r="C46256" s="61"/>
      <c r="D46256" s="57"/>
      <c r="E46256" s="62"/>
    </row>
    <row r="46257">
      <c r="A46257" s="61"/>
      <c r="B46257" s="61"/>
      <c r="C46257" s="61"/>
      <c r="D46257" s="57"/>
      <c r="E46257" s="62"/>
    </row>
    <row r="46258">
      <c r="A46258" s="61"/>
      <c r="B46258" s="61"/>
      <c r="C46258" s="61"/>
      <c r="D46258" s="57"/>
      <c r="E46258" s="62"/>
    </row>
    <row r="46259">
      <c r="A46259" s="61"/>
      <c r="B46259" s="61"/>
      <c r="C46259" s="61"/>
      <c r="D46259" s="57"/>
      <c r="E46259" s="62"/>
    </row>
    <row r="46260">
      <c r="A46260" s="61"/>
      <c r="B46260" s="61"/>
      <c r="C46260" s="61"/>
      <c r="D46260" s="57"/>
      <c r="E46260" s="62"/>
    </row>
    <row r="46261">
      <c r="A46261" s="61"/>
      <c r="B46261" s="61"/>
      <c r="C46261" s="61"/>
      <c r="D46261" s="57"/>
      <c r="E46261" s="62"/>
    </row>
    <row r="46262">
      <c r="A46262" s="61"/>
      <c r="B46262" s="61"/>
      <c r="C46262" s="61"/>
      <c r="D46262" s="57"/>
      <c r="E46262" s="62"/>
    </row>
    <row r="46263">
      <c r="A46263" s="61"/>
      <c r="B46263" s="61"/>
      <c r="C46263" s="61"/>
      <c r="D46263" s="57"/>
      <c r="E46263" s="62"/>
    </row>
    <row r="46264">
      <c r="A46264" s="61"/>
      <c r="B46264" s="61"/>
      <c r="C46264" s="61"/>
      <c r="D46264" s="57"/>
      <c r="E46264" s="62"/>
    </row>
    <row r="46265">
      <c r="A46265" s="61"/>
      <c r="B46265" s="61"/>
      <c r="C46265" s="61"/>
      <c r="D46265" s="57"/>
      <c r="E46265" s="62"/>
    </row>
    <row r="46266">
      <c r="A46266" s="61"/>
      <c r="B46266" s="61"/>
      <c r="C46266" s="61"/>
      <c r="D46266" s="57"/>
      <c r="E46266" s="62"/>
    </row>
    <row r="46267">
      <c r="A46267" s="61"/>
      <c r="B46267" s="61"/>
      <c r="C46267" s="61"/>
      <c r="D46267" s="57"/>
      <c r="E46267" s="62"/>
    </row>
    <row r="46268">
      <c r="A46268" s="61"/>
      <c r="B46268" s="61"/>
      <c r="C46268" s="61"/>
      <c r="D46268" s="57"/>
      <c r="E46268" s="62"/>
    </row>
    <row r="46269">
      <c r="A46269" s="61"/>
      <c r="B46269" s="61"/>
      <c r="C46269" s="61"/>
      <c r="D46269" s="57"/>
      <c r="E46269" s="62"/>
    </row>
    <row r="46270">
      <c r="A46270" s="61"/>
      <c r="B46270" s="61"/>
      <c r="C46270" s="61"/>
      <c r="D46270" s="57"/>
      <c r="E46270" s="62"/>
    </row>
    <row r="46271">
      <c r="A46271" s="61"/>
      <c r="B46271" s="61"/>
      <c r="C46271" s="61"/>
      <c r="D46271" s="57"/>
      <c r="E46271" s="62"/>
    </row>
    <row r="46272">
      <c r="A46272" s="61"/>
      <c r="B46272" s="61"/>
      <c r="C46272" s="61"/>
      <c r="D46272" s="57"/>
      <c r="E46272" s="62"/>
    </row>
    <row r="46273">
      <c r="A46273" s="61"/>
      <c r="B46273" s="61"/>
      <c r="C46273" s="61"/>
      <c r="D46273" s="57"/>
      <c r="E46273" s="62"/>
    </row>
    <row r="46274">
      <c r="A46274" s="61"/>
      <c r="B46274" s="61"/>
      <c r="C46274" s="61"/>
      <c r="D46274" s="57"/>
      <c r="E46274" s="62"/>
    </row>
    <row r="46275">
      <c r="A46275" s="61"/>
      <c r="B46275" s="61"/>
      <c r="C46275" s="61"/>
      <c r="D46275" s="57"/>
      <c r="E46275" s="62"/>
    </row>
    <row r="46276">
      <c r="A46276" s="61"/>
      <c r="B46276" s="61"/>
      <c r="C46276" s="61"/>
      <c r="D46276" s="57"/>
      <c r="E46276" s="62"/>
    </row>
    <row r="46277">
      <c r="A46277" s="61"/>
      <c r="B46277" s="61"/>
      <c r="C46277" s="61"/>
      <c r="D46277" s="57"/>
      <c r="E46277" s="62"/>
    </row>
    <row r="46278">
      <c r="A46278" s="61"/>
      <c r="B46278" s="61"/>
      <c r="C46278" s="61"/>
      <c r="D46278" s="57"/>
      <c r="E46278" s="62"/>
    </row>
    <row r="46279">
      <c r="A46279" s="61"/>
      <c r="B46279" s="61"/>
      <c r="C46279" s="61"/>
      <c r="D46279" s="57"/>
      <c r="E46279" s="62"/>
    </row>
    <row r="46280">
      <c r="A46280" s="61"/>
      <c r="B46280" s="61"/>
      <c r="C46280" s="61"/>
      <c r="D46280" s="57"/>
      <c r="E46280" s="62"/>
    </row>
    <row r="46281">
      <c r="A46281" s="61"/>
      <c r="B46281" s="61"/>
      <c r="C46281" s="61"/>
      <c r="D46281" s="57"/>
      <c r="E46281" s="62"/>
    </row>
    <row r="46282">
      <c r="A46282" s="61"/>
      <c r="B46282" s="61"/>
      <c r="C46282" s="61"/>
      <c r="D46282" s="57"/>
      <c r="E46282" s="62"/>
    </row>
    <row r="46283">
      <c r="A46283" s="61"/>
      <c r="B46283" s="61"/>
      <c r="C46283" s="61"/>
      <c r="D46283" s="57"/>
      <c r="E46283" s="62"/>
    </row>
    <row r="46284">
      <c r="A46284" s="61"/>
      <c r="B46284" s="61"/>
      <c r="C46284" s="61"/>
      <c r="D46284" s="57"/>
      <c r="E46284" s="62"/>
    </row>
    <row r="46285">
      <c r="A46285" s="61"/>
      <c r="B46285" s="61"/>
      <c r="C46285" s="61"/>
      <c r="D46285" s="57"/>
      <c r="E46285" s="62"/>
    </row>
    <row r="46286">
      <c r="A46286" s="61"/>
      <c r="B46286" s="61"/>
      <c r="C46286" s="61"/>
      <c r="D46286" s="57"/>
      <c r="E46286" s="62"/>
    </row>
    <row r="46287">
      <c r="A46287" s="61"/>
      <c r="B46287" s="61"/>
      <c r="C46287" s="61"/>
      <c r="D46287" s="57"/>
      <c r="E46287" s="62"/>
    </row>
    <row r="46288">
      <c r="A46288" s="61"/>
      <c r="B46288" s="61"/>
      <c r="C46288" s="61"/>
      <c r="D46288" s="57"/>
      <c r="E46288" s="62"/>
    </row>
    <row r="46289">
      <c r="A46289" s="61"/>
      <c r="B46289" s="61"/>
      <c r="C46289" s="61"/>
      <c r="D46289" s="57"/>
      <c r="E46289" s="62"/>
    </row>
    <row r="46290">
      <c r="A46290" s="61"/>
      <c r="B46290" s="61"/>
      <c r="C46290" s="61"/>
      <c r="D46290" s="57"/>
      <c r="E46290" s="62"/>
    </row>
    <row r="46291">
      <c r="A46291" s="61"/>
      <c r="B46291" s="61"/>
      <c r="C46291" s="61"/>
      <c r="D46291" s="57"/>
      <c r="E46291" s="62"/>
    </row>
    <row r="46292">
      <c r="A46292" s="61"/>
      <c r="B46292" s="61"/>
      <c r="C46292" s="61"/>
      <c r="D46292" s="57"/>
      <c r="E46292" s="62"/>
    </row>
    <row r="46293">
      <c r="A46293" s="61"/>
      <c r="B46293" s="61"/>
      <c r="C46293" s="61"/>
      <c r="D46293" s="57"/>
      <c r="E46293" s="62"/>
    </row>
    <row r="46294">
      <c r="A46294" s="61"/>
      <c r="B46294" s="61"/>
      <c r="C46294" s="61"/>
      <c r="D46294" s="57"/>
      <c r="E46294" s="62"/>
    </row>
    <row r="46295">
      <c r="A46295" s="61"/>
      <c r="B46295" s="61"/>
      <c r="C46295" s="61"/>
      <c r="D46295" s="57"/>
      <c r="E46295" s="62"/>
    </row>
    <row r="46296">
      <c r="A46296" s="61"/>
      <c r="B46296" s="61"/>
      <c r="C46296" s="61"/>
      <c r="D46296" s="57"/>
      <c r="E46296" s="62"/>
    </row>
    <row r="46297">
      <c r="A46297" s="61"/>
      <c r="B46297" s="61"/>
      <c r="C46297" s="61"/>
      <c r="D46297" s="57"/>
      <c r="E46297" s="62"/>
    </row>
    <row r="46298">
      <c r="A46298" s="61"/>
      <c r="B46298" s="61"/>
      <c r="C46298" s="61"/>
      <c r="D46298" s="57"/>
      <c r="E46298" s="62"/>
    </row>
    <row r="46299">
      <c r="A46299" s="61"/>
      <c r="B46299" s="61"/>
      <c r="C46299" s="61"/>
      <c r="D46299" s="57"/>
      <c r="E46299" s="62"/>
    </row>
    <row r="46300">
      <c r="A46300" s="61"/>
      <c r="B46300" s="61"/>
      <c r="C46300" s="61"/>
      <c r="D46300" s="57"/>
      <c r="E46300" s="62"/>
    </row>
    <row r="46301">
      <c r="A46301" s="61"/>
      <c r="B46301" s="61"/>
      <c r="C46301" s="61"/>
      <c r="D46301" s="57"/>
      <c r="E46301" s="62"/>
    </row>
    <row r="46302">
      <c r="A46302" s="61"/>
      <c r="B46302" s="61"/>
      <c r="C46302" s="61"/>
      <c r="D46302" s="57"/>
      <c r="E46302" s="62"/>
    </row>
    <row r="46303">
      <c r="A46303" s="61"/>
      <c r="B46303" s="61"/>
      <c r="C46303" s="61"/>
      <c r="D46303" s="57"/>
      <c r="E46303" s="62"/>
    </row>
    <row r="46304">
      <c r="A46304" s="61"/>
      <c r="B46304" s="61"/>
      <c r="C46304" s="61"/>
      <c r="D46304" s="57"/>
      <c r="E46304" s="62"/>
    </row>
    <row r="46305">
      <c r="A46305" s="61"/>
      <c r="B46305" s="61"/>
      <c r="C46305" s="61"/>
      <c r="D46305" s="57"/>
      <c r="E46305" s="62"/>
    </row>
    <row r="46306">
      <c r="A46306" s="61"/>
      <c r="B46306" s="61"/>
      <c r="C46306" s="61"/>
      <c r="D46306" s="57"/>
      <c r="E46306" s="62"/>
    </row>
    <row r="46307">
      <c r="A46307" s="61"/>
      <c r="B46307" s="61"/>
      <c r="C46307" s="61"/>
      <c r="D46307" s="57"/>
      <c r="E46307" s="62"/>
    </row>
    <row r="46308">
      <c r="A46308" s="61"/>
      <c r="B46308" s="61"/>
      <c r="C46308" s="61"/>
      <c r="D46308" s="57"/>
      <c r="E46308" s="62"/>
    </row>
    <row r="46309">
      <c r="A46309" s="61"/>
      <c r="B46309" s="61"/>
      <c r="C46309" s="61"/>
      <c r="D46309" s="57"/>
      <c r="E46309" s="62"/>
    </row>
    <row r="46310">
      <c r="A46310" s="61"/>
      <c r="B46310" s="61"/>
      <c r="C46310" s="61"/>
      <c r="D46310" s="57"/>
      <c r="E46310" s="62"/>
    </row>
    <row r="46311">
      <c r="A46311" s="61"/>
      <c r="B46311" s="61"/>
      <c r="C46311" s="61"/>
      <c r="D46311" s="57"/>
      <c r="E46311" s="62"/>
    </row>
    <row r="46312">
      <c r="A46312" s="61"/>
      <c r="B46312" s="61"/>
      <c r="C46312" s="61"/>
      <c r="D46312" s="57"/>
      <c r="E46312" s="62"/>
    </row>
    <row r="46313">
      <c r="A46313" s="61"/>
      <c r="B46313" s="61"/>
      <c r="C46313" s="61"/>
      <c r="D46313" s="57"/>
      <c r="E46313" s="62"/>
    </row>
    <row r="46314">
      <c r="A46314" s="61"/>
      <c r="B46314" s="61"/>
      <c r="C46314" s="61"/>
      <c r="D46314" s="57"/>
      <c r="E46314" s="62"/>
    </row>
    <row r="46315">
      <c r="A46315" s="61"/>
      <c r="B46315" s="61"/>
      <c r="C46315" s="61"/>
      <c r="D46315" s="57"/>
      <c r="E46315" s="62"/>
    </row>
    <row r="46316">
      <c r="A46316" s="61"/>
      <c r="B46316" s="61"/>
      <c r="C46316" s="61"/>
      <c r="D46316" s="57"/>
      <c r="E46316" s="62"/>
    </row>
    <row r="46317">
      <c r="A46317" s="61"/>
      <c r="B46317" s="61"/>
      <c r="C46317" s="61"/>
      <c r="D46317" s="57"/>
      <c r="E46317" s="62"/>
    </row>
    <row r="46318">
      <c r="A46318" s="61"/>
      <c r="B46318" s="61"/>
      <c r="C46318" s="61"/>
      <c r="D46318" s="57"/>
      <c r="E46318" s="62"/>
    </row>
    <row r="46319">
      <c r="A46319" s="61"/>
      <c r="B46319" s="61"/>
      <c r="C46319" s="61"/>
      <c r="D46319" s="57"/>
      <c r="E46319" s="62"/>
    </row>
    <row r="46320">
      <c r="A46320" s="61"/>
      <c r="B46320" s="61"/>
      <c r="C46320" s="61"/>
      <c r="D46320" s="57"/>
      <c r="E46320" s="62"/>
    </row>
    <row r="46321">
      <c r="A46321" s="61"/>
      <c r="B46321" s="61"/>
      <c r="C46321" s="61"/>
      <c r="D46321" s="57"/>
      <c r="E46321" s="62"/>
    </row>
    <row r="46322">
      <c r="A46322" s="61"/>
      <c r="B46322" s="61"/>
      <c r="C46322" s="61"/>
      <c r="D46322" s="57"/>
      <c r="E46322" s="62"/>
    </row>
    <row r="46323">
      <c r="A46323" s="61"/>
      <c r="B46323" s="61"/>
      <c r="C46323" s="61"/>
      <c r="D46323" s="57"/>
      <c r="E46323" s="62"/>
    </row>
    <row r="46324">
      <c r="A46324" s="61"/>
      <c r="B46324" s="61"/>
      <c r="C46324" s="61"/>
      <c r="D46324" s="57"/>
      <c r="E46324" s="62"/>
    </row>
    <row r="46325">
      <c r="A46325" s="61"/>
      <c r="B46325" s="61"/>
      <c r="C46325" s="61"/>
      <c r="D46325" s="57"/>
      <c r="E46325" s="62"/>
    </row>
    <row r="46326">
      <c r="A46326" s="61"/>
      <c r="B46326" s="61"/>
      <c r="C46326" s="61"/>
      <c r="D46326" s="57"/>
      <c r="E46326" s="62"/>
    </row>
    <row r="46327">
      <c r="A46327" s="61"/>
      <c r="B46327" s="61"/>
      <c r="C46327" s="61"/>
      <c r="D46327" s="57"/>
      <c r="E46327" s="62"/>
    </row>
    <row r="46328">
      <c r="A46328" s="61"/>
      <c r="B46328" s="61"/>
      <c r="C46328" s="61"/>
      <c r="D46328" s="57"/>
      <c r="E46328" s="62"/>
    </row>
    <row r="46329">
      <c r="A46329" s="61"/>
      <c r="B46329" s="61"/>
      <c r="C46329" s="61"/>
      <c r="D46329" s="57"/>
      <c r="E46329" s="62"/>
    </row>
    <row r="46330">
      <c r="A46330" s="61"/>
      <c r="B46330" s="61"/>
      <c r="C46330" s="61"/>
      <c r="D46330" s="57"/>
      <c r="E46330" s="62"/>
    </row>
    <row r="46331">
      <c r="A46331" s="61"/>
      <c r="B46331" s="61"/>
      <c r="C46331" s="61"/>
      <c r="D46331" s="57"/>
      <c r="E46331" s="62"/>
    </row>
    <row r="46332">
      <c r="A46332" s="61"/>
      <c r="B46332" s="61"/>
      <c r="C46332" s="61"/>
      <c r="D46332" s="57"/>
      <c r="E46332" s="62"/>
    </row>
    <row r="46333">
      <c r="A46333" s="61"/>
      <c r="B46333" s="61"/>
      <c r="C46333" s="61"/>
      <c r="D46333" s="57"/>
      <c r="E46333" s="62"/>
    </row>
    <row r="46334">
      <c r="A46334" s="61"/>
      <c r="B46334" s="61"/>
      <c r="C46334" s="61"/>
      <c r="D46334" s="57"/>
      <c r="E46334" s="62"/>
    </row>
    <row r="46335">
      <c r="A46335" s="61"/>
      <c r="B46335" s="61"/>
      <c r="C46335" s="61"/>
      <c r="D46335" s="57"/>
      <c r="E46335" s="62"/>
    </row>
    <row r="46336">
      <c r="A46336" s="61"/>
      <c r="B46336" s="61"/>
      <c r="C46336" s="61"/>
      <c r="D46336" s="57"/>
      <c r="E46336" s="62"/>
    </row>
    <row r="46337">
      <c r="A46337" s="61"/>
      <c r="B46337" s="61"/>
      <c r="C46337" s="61"/>
      <c r="D46337" s="57"/>
      <c r="E46337" s="62"/>
    </row>
    <row r="46338">
      <c r="A46338" s="61"/>
      <c r="B46338" s="61"/>
      <c r="C46338" s="61"/>
      <c r="D46338" s="57"/>
      <c r="E46338" s="62"/>
    </row>
    <row r="46339">
      <c r="A46339" s="61"/>
      <c r="B46339" s="61"/>
      <c r="C46339" s="61"/>
      <c r="D46339" s="57"/>
      <c r="E46339" s="62"/>
    </row>
    <row r="46340">
      <c r="A46340" s="61"/>
      <c r="B46340" s="61"/>
      <c r="C46340" s="61"/>
      <c r="D46340" s="57"/>
      <c r="E46340" s="62"/>
    </row>
    <row r="46341">
      <c r="A46341" s="61"/>
      <c r="B46341" s="61"/>
      <c r="C46341" s="61"/>
      <c r="D46341" s="57"/>
      <c r="E46341" s="62"/>
    </row>
    <row r="46342">
      <c r="A46342" s="61"/>
      <c r="B46342" s="61"/>
      <c r="C46342" s="61"/>
      <c r="D46342" s="57"/>
      <c r="E46342" s="62"/>
    </row>
    <row r="46343">
      <c r="A46343" s="61"/>
      <c r="B46343" s="61"/>
      <c r="C46343" s="61"/>
      <c r="D46343" s="57"/>
      <c r="E46343" s="62"/>
    </row>
    <row r="46344">
      <c r="A46344" s="61"/>
      <c r="B46344" s="61"/>
      <c r="C46344" s="61"/>
      <c r="D46344" s="57"/>
      <c r="E46344" s="62"/>
    </row>
    <row r="46345">
      <c r="A46345" s="61"/>
      <c r="B46345" s="61"/>
      <c r="C46345" s="61"/>
      <c r="D46345" s="57"/>
      <c r="E46345" s="62"/>
    </row>
    <row r="46346">
      <c r="A46346" s="61"/>
      <c r="B46346" s="61"/>
      <c r="C46346" s="61"/>
      <c r="D46346" s="57"/>
      <c r="E46346" s="62"/>
    </row>
    <row r="46347">
      <c r="A46347" s="61"/>
      <c r="B46347" s="61"/>
      <c r="C46347" s="61"/>
      <c r="D46347" s="57"/>
      <c r="E46347" s="62"/>
    </row>
    <row r="46348">
      <c r="A46348" s="61"/>
      <c r="B46348" s="61"/>
      <c r="C46348" s="61"/>
      <c r="D46348" s="57"/>
      <c r="E46348" s="62"/>
    </row>
    <row r="46349">
      <c r="A46349" s="61"/>
      <c r="B46349" s="61"/>
      <c r="C46349" s="61"/>
      <c r="D46349" s="57"/>
      <c r="E46349" s="62"/>
    </row>
    <row r="46350">
      <c r="A46350" s="61"/>
      <c r="B46350" s="61"/>
      <c r="C46350" s="61"/>
      <c r="D46350" s="57"/>
      <c r="E46350" s="62"/>
    </row>
    <row r="46351">
      <c r="A46351" s="61"/>
      <c r="B46351" s="61"/>
      <c r="C46351" s="61"/>
      <c r="D46351" s="57"/>
      <c r="E46351" s="62"/>
    </row>
    <row r="46352">
      <c r="A46352" s="61"/>
      <c r="B46352" s="61"/>
      <c r="C46352" s="61"/>
      <c r="D46352" s="57"/>
      <c r="E46352" s="62"/>
    </row>
    <row r="46353">
      <c r="A46353" s="61"/>
      <c r="B46353" s="61"/>
      <c r="C46353" s="61"/>
      <c r="D46353" s="57"/>
      <c r="E46353" s="62"/>
    </row>
    <row r="46354">
      <c r="A46354" s="61"/>
      <c r="B46354" s="61"/>
      <c r="C46354" s="61"/>
      <c r="D46354" s="57"/>
      <c r="E46354" s="62"/>
    </row>
    <row r="46355">
      <c r="A46355" s="61"/>
      <c r="B46355" s="61"/>
      <c r="C46355" s="61"/>
      <c r="D46355" s="57"/>
      <c r="E46355" s="62"/>
    </row>
    <row r="46356">
      <c r="A46356" s="61"/>
      <c r="B46356" s="61"/>
      <c r="C46356" s="61"/>
      <c r="D46356" s="57"/>
      <c r="E46356" s="62"/>
    </row>
    <row r="46357">
      <c r="A46357" s="61"/>
      <c r="B46357" s="61"/>
      <c r="C46357" s="61"/>
      <c r="D46357" s="57"/>
      <c r="E46357" s="62"/>
    </row>
    <row r="46358">
      <c r="A46358" s="61"/>
      <c r="B46358" s="61"/>
      <c r="C46358" s="61"/>
      <c r="D46358" s="57"/>
      <c r="E46358" s="62"/>
    </row>
    <row r="46359">
      <c r="A46359" s="61"/>
      <c r="B46359" s="61"/>
      <c r="C46359" s="61"/>
      <c r="D46359" s="57"/>
      <c r="E46359" s="62"/>
    </row>
    <row r="46360">
      <c r="A46360" s="61"/>
      <c r="B46360" s="61"/>
      <c r="C46360" s="61"/>
      <c r="D46360" s="57"/>
      <c r="E46360" s="62"/>
    </row>
    <row r="46361">
      <c r="A46361" s="61"/>
      <c r="B46361" s="61"/>
      <c r="C46361" s="61"/>
      <c r="D46361" s="57"/>
      <c r="E46361" s="62"/>
    </row>
    <row r="46362">
      <c r="A46362" s="61"/>
      <c r="B46362" s="61"/>
      <c r="C46362" s="61"/>
      <c r="D46362" s="57"/>
      <c r="E46362" s="62"/>
    </row>
    <row r="46363">
      <c r="A46363" s="61"/>
      <c r="B46363" s="61"/>
      <c r="C46363" s="61"/>
      <c r="D46363" s="57"/>
      <c r="E46363" s="62"/>
    </row>
    <row r="46364">
      <c r="A46364" s="61"/>
      <c r="B46364" s="61"/>
      <c r="C46364" s="61"/>
      <c r="D46364" s="57"/>
      <c r="E46364" s="62"/>
    </row>
    <row r="46365">
      <c r="A46365" s="61"/>
      <c r="B46365" s="61"/>
      <c r="C46365" s="61"/>
      <c r="D46365" s="57"/>
      <c r="E46365" s="62"/>
    </row>
    <row r="46366">
      <c r="A46366" s="61"/>
      <c r="B46366" s="61"/>
      <c r="C46366" s="61"/>
      <c r="D46366" s="57"/>
      <c r="E46366" s="62"/>
    </row>
    <row r="46367">
      <c r="A46367" s="61"/>
      <c r="B46367" s="61"/>
      <c r="C46367" s="61"/>
      <c r="D46367" s="57"/>
      <c r="E46367" s="62"/>
    </row>
    <row r="46368">
      <c r="A46368" s="61"/>
      <c r="B46368" s="61"/>
      <c r="C46368" s="61"/>
      <c r="D46368" s="57"/>
      <c r="E46368" s="62"/>
    </row>
    <row r="46369">
      <c r="A46369" s="61"/>
      <c r="B46369" s="61"/>
      <c r="C46369" s="61"/>
      <c r="D46369" s="57"/>
      <c r="E46369" s="62"/>
    </row>
    <row r="46370">
      <c r="A46370" s="61"/>
      <c r="B46370" s="61"/>
      <c r="C46370" s="61"/>
      <c r="D46370" s="57"/>
      <c r="E46370" s="62"/>
    </row>
    <row r="46371">
      <c r="A46371" s="61"/>
      <c r="B46371" s="61"/>
      <c r="C46371" s="61"/>
      <c r="D46371" s="57"/>
      <c r="E46371" s="62"/>
    </row>
    <row r="46372">
      <c r="A46372" s="61"/>
      <c r="B46372" s="61"/>
      <c r="C46372" s="61"/>
      <c r="D46372" s="57"/>
      <c r="E46372" s="62"/>
    </row>
    <row r="46373">
      <c r="A46373" s="61"/>
      <c r="B46373" s="61"/>
      <c r="C46373" s="61"/>
      <c r="D46373" s="57"/>
      <c r="E46373" s="62"/>
    </row>
    <row r="46374">
      <c r="A46374" s="61"/>
      <c r="B46374" s="61"/>
      <c r="C46374" s="61"/>
      <c r="D46374" s="57"/>
      <c r="E46374" s="62"/>
    </row>
    <row r="46375">
      <c r="A46375" s="61"/>
      <c r="B46375" s="61"/>
      <c r="C46375" s="61"/>
      <c r="D46375" s="57"/>
      <c r="E46375" s="62"/>
    </row>
    <row r="46376">
      <c r="A46376" s="61"/>
      <c r="B46376" s="61"/>
      <c r="C46376" s="61"/>
      <c r="D46376" s="57"/>
      <c r="E46376" s="62"/>
    </row>
    <row r="46377">
      <c r="A46377" s="61"/>
      <c r="B46377" s="61"/>
      <c r="C46377" s="61"/>
      <c r="D46377" s="57"/>
      <c r="E46377" s="62"/>
    </row>
    <row r="46378">
      <c r="A46378" s="61"/>
      <c r="B46378" s="61"/>
      <c r="C46378" s="61"/>
      <c r="D46378" s="57"/>
      <c r="E46378" s="62"/>
    </row>
    <row r="46379">
      <c r="A46379" s="61"/>
      <c r="B46379" s="61"/>
      <c r="C46379" s="61"/>
      <c r="D46379" s="57"/>
      <c r="E46379" s="62"/>
    </row>
    <row r="46380">
      <c r="A46380" s="61"/>
      <c r="B46380" s="61"/>
      <c r="C46380" s="61"/>
      <c r="D46380" s="57"/>
      <c r="E46380" s="62"/>
    </row>
    <row r="46381">
      <c r="A46381" s="61"/>
      <c r="B46381" s="61"/>
      <c r="C46381" s="61"/>
      <c r="D46381" s="57"/>
      <c r="E46381" s="62"/>
    </row>
    <row r="46382">
      <c r="A46382" s="61"/>
      <c r="B46382" s="61"/>
      <c r="C46382" s="61"/>
      <c r="D46382" s="57"/>
      <c r="E46382" s="62"/>
    </row>
    <row r="46383">
      <c r="A46383" s="61"/>
      <c r="B46383" s="61"/>
      <c r="C46383" s="61"/>
      <c r="D46383" s="57"/>
      <c r="E46383" s="62"/>
    </row>
    <row r="46384">
      <c r="A46384" s="61"/>
      <c r="B46384" s="61"/>
      <c r="C46384" s="61"/>
      <c r="D46384" s="57"/>
      <c r="E46384" s="62"/>
    </row>
    <row r="46385">
      <c r="A46385" s="61"/>
      <c r="B46385" s="61"/>
      <c r="C46385" s="61"/>
      <c r="D46385" s="57"/>
      <c r="E46385" s="62"/>
    </row>
    <row r="46386">
      <c r="A46386" s="61"/>
      <c r="B46386" s="61"/>
      <c r="C46386" s="61"/>
      <c r="D46386" s="57"/>
      <c r="E46386" s="62"/>
    </row>
    <row r="46387">
      <c r="A46387" s="61"/>
      <c r="B46387" s="61"/>
      <c r="C46387" s="61"/>
      <c r="D46387" s="57"/>
      <c r="E46387" s="62"/>
    </row>
    <row r="46388">
      <c r="A46388" s="61"/>
      <c r="B46388" s="61"/>
      <c r="C46388" s="61"/>
      <c r="D46388" s="57"/>
      <c r="E46388" s="62"/>
    </row>
    <row r="46389">
      <c r="A46389" s="61"/>
      <c r="B46389" s="61"/>
      <c r="C46389" s="61"/>
      <c r="D46389" s="57"/>
      <c r="E46389" s="62"/>
    </row>
    <row r="46390">
      <c r="A46390" s="61"/>
      <c r="B46390" s="61"/>
      <c r="C46390" s="61"/>
      <c r="D46390" s="57"/>
      <c r="E46390" s="62"/>
    </row>
    <row r="46391">
      <c r="A46391" s="61"/>
      <c r="B46391" s="61"/>
      <c r="C46391" s="61"/>
      <c r="D46391" s="57"/>
      <c r="E46391" s="62"/>
    </row>
    <row r="46392">
      <c r="A46392" s="61"/>
      <c r="B46392" s="61"/>
      <c r="C46392" s="61"/>
      <c r="D46392" s="57"/>
      <c r="E46392" s="62"/>
    </row>
    <row r="46393">
      <c r="A46393" s="61"/>
      <c r="B46393" s="61"/>
      <c r="C46393" s="61"/>
      <c r="D46393" s="57"/>
      <c r="E46393" s="62"/>
    </row>
    <row r="46394">
      <c r="A46394" s="61"/>
      <c r="B46394" s="61"/>
      <c r="C46394" s="61"/>
      <c r="D46394" s="57"/>
      <c r="E46394" s="62"/>
    </row>
    <row r="46395">
      <c r="A46395" s="61"/>
      <c r="B46395" s="61"/>
      <c r="C46395" s="61"/>
      <c r="D46395" s="57"/>
      <c r="E46395" s="62"/>
    </row>
    <row r="46396">
      <c r="A46396" s="61"/>
      <c r="B46396" s="61"/>
      <c r="C46396" s="61"/>
      <c r="D46396" s="57"/>
      <c r="E46396" s="62"/>
    </row>
    <row r="46397">
      <c r="A46397" s="61"/>
      <c r="B46397" s="61"/>
      <c r="C46397" s="61"/>
      <c r="D46397" s="57"/>
      <c r="E46397" s="62"/>
    </row>
    <row r="46398">
      <c r="A46398" s="61"/>
      <c r="B46398" s="61"/>
      <c r="C46398" s="61"/>
      <c r="D46398" s="57"/>
      <c r="E46398" s="62"/>
    </row>
    <row r="46399">
      <c r="A46399" s="61"/>
      <c r="B46399" s="61"/>
      <c r="C46399" s="61"/>
      <c r="D46399" s="57"/>
      <c r="E46399" s="62"/>
    </row>
    <row r="46400">
      <c r="A46400" s="61"/>
      <c r="B46400" s="61"/>
      <c r="C46400" s="61"/>
      <c r="D46400" s="57"/>
      <c r="E46400" s="62"/>
    </row>
    <row r="46401">
      <c r="A46401" s="61"/>
      <c r="B46401" s="61"/>
      <c r="C46401" s="61"/>
      <c r="D46401" s="57"/>
      <c r="E46401" s="62"/>
    </row>
    <row r="46402">
      <c r="A46402" s="61"/>
      <c r="B46402" s="61"/>
      <c r="C46402" s="61"/>
      <c r="D46402" s="57"/>
      <c r="E46402" s="62"/>
    </row>
    <row r="46403">
      <c r="A46403" s="61"/>
      <c r="B46403" s="61"/>
      <c r="C46403" s="61"/>
      <c r="D46403" s="57"/>
      <c r="E46403" s="62"/>
    </row>
    <row r="46404">
      <c r="A46404" s="61"/>
      <c r="B46404" s="61"/>
      <c r="C46404" s="61"/>
      <c r="D46404" s="57"/>
      <c r="E46404" s="62"/>
    </row>
    <row r="46405">
      <c r="A46405" s="61"/>
      <c r="B46405" s="61"/>
      <c r="C46405" s="61"/>
      <c r="D46405" s="57"/>
      <c r="E46405" s="62"/>
    </row>
    <row r="46406">
      <c r="A46406" s="61"/>
      <c r="B46406" s="61"/>
      <c r="C46406" s="61"/>
      <c r="D46406" s="57"/>
      <c r="E46406" s="62"/>
    </row>
    <row r="46407">
      <c r="A46407" s="61"/>
      <c r="B46407" s="61"/>
      <c r="C46407" s="61"/>
      <c r="D46407" s="57"/>
      <c r="E46407" s="62"/>
    </row>
    <row r="46408">
      <c r="A46408" s="61"/>
      <c r="B46408" s="61"/>
      <c r="C46408" s="61"/>
      <c r="D46408" s="57"/>
      <c r="E46408" s="62"/>
    </row>
    <row r="46409">
      <c r="A46409" s="61"/>
      <c r="B46409" s="61"/>
      <c r="C46409" s="61"/>
      <c r="D46409" s="57"/>
      <c r="E46409" s="62"/>
    </row>
    <row r="46410">
      <c r="A46410" s="61"/>
      <c r="B46410" s="61"/>
      <c r="C46410" s="61"/>
      <c r="D46410" s="57"/>
      <c r="E46410" s="62"/>
    </row>
    <row r="46411">
      <c r="A46411" s="61"/>
      <c r="B46411" s="61"/>
      <c r="C46411" s="61"/>
      <c r="D46411" s="57"/>
      <c r="E46411" s="62"/>
    </row>
    <row r="46412">
      <c r="A46412" s="61"/>
      <c r="B46412" s="61"/>
      <c r="C46412" s="61"/>
      <c r="D46412" s="57"/>
      <c r="E46412" s="62"/>
    </row>
    <row r="46413">
      <c r="A46413" s="61"/>
      <c r="B46413" s="61"/>
      <c r="C46413" s="61"/>
      <c r="D46413" s="57"/>
      <c r="E46413" s="62"/>
    </row>
    <row r="46414">
      <c r="A46414" s="61"/>
      <c r="B46414" s="61"/>
      <c r="C46414" s="61"/>
      <c r="D46414" s="57"/>
      <c r="E46414" s="62"/>
    </row>
    <row r="46415">
      <c r="A46415" s="61"/>
      <c r="B46415" s="61"/>
      <c r="C46415" s="61"/>
      <c r="D46415" s="57"/>
      <c r="E46415" s="62"/>
    </row>
    <row r="46416">
      <c r="A46416" s="61"/>
      <c r="B46416" s="61"/>
      <c r="C46416" s="61"/>
      <c r="D46416" s="57"/>
      <c r="E46416" s="62"/>
    </row>
    <row r="46417">
      <c r="A46417" s="61"/>
      <c r="B46417" s="61"/>
      <c r="C46417" s="61"/>
      <c r="D46417" s="57"/>
      <c r="E46417" s="62"/>
    </row>
    <row r="46418">
      <c r="A46418" s="61"/>
      <c r="B46418" s="61"/>
      <c r="C46418" s="61"/>
      <c r="D46418" s="57"/>
      <c r="E46418" s="62"/>
    </row>
    <row r="46419">
      <c r="A46419" s="61"/>
      <c r="B46419" s="61"/>
      <c r="C46419" s="61"/>
      <c r="D46419" s="57"/>
      <c r="E46419" s="62"/>
    </row>
    <row r="46420">
      <c r="A46420" s="61"/>
      <c r="B46420" s="61"/>
      <c r="C46420" s="61"/>
      <c r="D46420" s="57"/>
      <c r="E46420" s="62"/>
    </row>
    <row r="46421">
      <c r="A46421" s="61"/>
      <c r="B46421" s="61"/>
      <c r="C46421" s="61"/>
      <c r="D46421" s="57"/>
      <c r="E46421" s="62"/>
    </row>
    <row r="46422">
      <c r="A46422" s="61"/>
      <c r="B46422" s="61"/>
      <c r="C46422" s="61"/>
      <c r="D46422" s="57"/>
      <c r="E46422" s="62"/>
    </row>
    <row r="46423">
      <c r="A46423" s="61"/>
      <c r="B46423" s="61"/>
      <c r="C46423" s="61"/>
      <c r="D46423" s="57"/>
      <c r="E46423" s="62"/>
    </row>
    <row r="46424">
      <c r="A46424" s="61"/>
      <c r="B46424" s="61"/>
      <c r="C46424" s="61"/>
      <c r="D46424" s="57"/>
      <c r="E46424" s="62"/>
    </row>
    <row r="46425">
      <c r="A46425" s="61"/>
      <c r="B46425" s="61"/>
      <c r="C46425" s="61"/>
      <c r="D46425" s="57"/>
      <c r="E46425" s="62"/>
    </row>
    <row r="46426">
      <c r="A46426" s="61"/>
      <c r="B46426" s="61"/>
      <c r="C46426" s="61"/>
      <c r="D46426" s="57"/>
      <c r="E46426" s="62"/>
    </row>
    <row r="46427">
      <c r="A46427" s="61"/>
      <c r="B46427" s="61"/>
      <c r="C46427" s="61"/>
      <c r="D46427" s="57"/>
      <c r="E46427" s="62"/>
    </row>
    <row r="46428">
      <c r="A46428" s="61"/>
      <c r="B46428" s="61"/>
      <c r="C46428" s="61"/>
      <c r="D46428" s="57"/>
      <c r="E46428" s="62"/>
    </row>
    <row r="46429">
      <c r="A46429" s="61"/>
      <c r="B46429" s="61"/>
      <c r="C46429" s="61"/>
      <c r="D46429" s="57"/>
      <c r="E46429" s="62"/>
    </row>
    <row r="46430">
      <c r="A46430" s="61"/>
      <c r="B46430" s="61"/>
      <c r="C46430" s="61"/>
      <c r="D46430" s="57"/>
      <c r="E46430" s="62"/>
    </row>
    <row r="46431">
      <c r="A46431" s="61"/>
      <c r="B46431" s="61"/>
      <c r="C46431" s="61"/>
      <c r="D46431" s="57"/>
      <c r="E46431" s="62"/>
    </row>
    <row r="46432">
      <c r="A46432" s="61"/>
      <c r="B46432" s="61"/>
      <c r="C46432" s="61"/>
      <c r="D46432" s="57"/>
      <c r="E46432" s="62"/>
    </row>
    <row r="46433">
      <c r="A46433" s="61"/>
      <c r="B46433" s="61"/>
      <c r="C46433" s="61"/>
      <c r="D46433" s="57"/>
      <c r="E46433" s="62"/>
    </row>
    <row r="46434">
      <c r="A46434" s="61"/>
      <c r="B46434" s="61"/>
      <c r="C46434" s="61"/>
      <c r="D46434" s="57"/>
      <c r="E46434" s="62"/>
    </row>
    <row r="46435">
      <c r="A46435" s="61"/>
      <c r="B46435" s="61"/>
      <c r="C46435" s="61"/>
      <c r="D46435" s="57"/>
      <c r="E46435" s="62"/>
    </row>
    <row r="46436">
      <c r="A46436" s="61"/>
      <c r="B46436" s="61"/>
      <c r="C46436" s="61"/>
      <c r="D46436" s="57"/>
      <c r="E46436" s="62"/>
    </row>
    <row r="46437">
      <c r="A46437" s="61"/>
      <c r="B46437" s="61"/>
      <c r="C46437" s="61"/>
      <c r="D46437" s="57"/>
      <c r="E46437" s="62"/>
    </row>
    <row r="46438">
      <c r="A46438" s="61"/>
      <c r="B46438" s="61"/>
      <c r="C46438" s="61"/>
      <c r="D46438" s="57"/>
      <c r="E46438" s="62"/>
    </row>
    <row r="46439">
      <c r="A46439" s="61"/>
      <c r="B46439" s="61"/>
      <c r="C46439" s="61"/>
      <c r="D46439" s="57"/>
      <c r="E46439" s="62"/>
    </row>
    <row r="46440">
      <c r="A46440" s="61"/>
      <c r="B46440" s="61"/>
      <c r="C46440" s="61"/>
      <c r="D46440" s="57"/>
      <c r="E46440" s="62"/>
    </row>
    <row r="46441">
      <c r="A46441" s="61"/>
      <c r="B46441" s="61"/>
      <c r="C46441" s="61"/>
      <c r="D46441" s="57"/>
      <c r="E46441" s="62"/>
    </row>
    <row r="46442">
      <c r="A46442" s="61"/>
      <c r="B46442" s="61"/>
      <c r="C46442" s="61"/>
      <c r="D46442" s="57"/>
      <c r="E46442" s="62"/>
    </row>
    <row r="46443">
      <c r="A46443" s="61"/>
      <c r="B46443" s="61"/>
      <c r="C46443" s="61"/>
      <c r="D46443" s="57"/>
      <c r="E46443" s="62"/>
    </row>
    <row r="46444">
      <c r="A46444" s="61"/>
      <c r="B46444" s="61"/>
      <c r="C46444" s="61"/>
      <c r="D46444" s="57"/>
      <c r="E46444" s="62"/>
    </row>
    <row r="46445">
      <c r="A46445" s="61"/>
      <c r="B46445" s="61"/>
      <c r="C46445" s="61"/>
      <c r="D46445" s="57"/>
      <c r="E46445" s="62"/>
    </row>
    <row r="46446">
      <c r="A46446" s="61"/>
      <c r="B46446" s="61"/>
      <c r="C46446" s="61"/>
      <c r="D46446" s="57"/>
      <c r="E46446" s="62"/>
    </row>
    <row r="46447">
      <c r="A46447" s="61"/>
      <c r="B46447" s="61"/>
      <c r="C46447" s="61"/>
      <c r="D46447" s="57"/>
      <c r="E46447" s="62"/>
    </row>
    <row r="46448">
      <c r="A46448" s="61"/>
      <c r="B46448" s="61"/>
      <c r="C46448" s="61"/>
      <c r="D46448" s="57"/>
      <c r="E46448" s="62"/>
    </row>
    <row r="46449">
      <c r="A46449" s="61"/>
      <c r="B46449" s="61"/>
      <c r="C46449" s="61"/>
      <c r="D46449" s="57"/>
      <c r="E46449" s="62"/>
    </row>
    <row r="46450">
      <c r="A46450" s="61"/>
      <c r="B46450" s="61"/>
      <c r="C46450" s="61"/>
      <c r="D46450" s="57"/>
      <c r="E46450" s="62"/>
    </row>
    <row r="46451">
      <c r="A46451" s="61"/>
      <c r="B46451" s="61"/>
      <c r="C46451" s="61"/>
      <c r="D46451" s="57"/>
      <c r="E46451" s="62"/>
    </row>
    <row r="46452">
      <c r="A46452" s="61"/>
      <c r="B46452" s="61"/>
      <c r="C46452" s="61"/>
      <c r="D46452" s="57"/>
      <c r="E46452" s="62"/>
    </row>
    <row r="46453">
      <c r="A46453" s="61"/>
      <c r="B46453" s="61"/>
      <c r="C46453" s="61"/>
      <c r="D46453" s="57"/>
      <c r="E46453" s="62"/>
    </row>
    <row r="46454">
      <c r="A46454" s="61"/>
      <c r="B46454" s="61"/>
      <c r="C46454" s="61"/>
      <c r="D46454" s="57"/>
      <c r="E46454" s="62"/>
    </row>
    <row r="46455">
      <c r="A46455" s="61"/>
      <c r="B46455" s="61"/>
      <c r="C46455" s="61"/>
      <c r="D46455" s="57"/>
      <c r="E46455" s="62"/>
    </row>
    <row r="46456">
      <c r="A46456" s="61"/>
      <c r="B46456" s="61"/>
      <c r="C46456" s="61"/>
      <c r="D46456" s="57"/>
      <c r="E46456" s="62"/>
    </row>
    <row r="46457">
      <c r="A46457" s="61"/>
      <c r="B46457" s="61"/>
      <c r="C46457" s="61"/>
      <c r="D46457" s="57"/>
      <c r="E46457" s="62"/>
    </row>
    <row r="46458">
      <c r="A46458" s="61"/>
      <c r="B46458" s="61"/>
      <c r="C46458" s="61"/>
      <c r="D46458" s="57"/>
      <c r="E46458" s="62"/>
    </row>
    <row r="46459">
      <c r="A46459" s="61"/>
      <c r="B46459" s="61"/>
      <c r="C46459" s="61"/>
      <c r="D46459" s="57"/>
      <c r="E46459" s="62"/>
    </row>
    <row r="46460">
      <c r="A46460" s="61"/>
      <c r="B46460" s="61"/>
      <c r="C46460" s="61"/>
      <c r="D46460" s="57"/>
      <c r="E46460" s="62"/>
    </row>
    <row r="46461">
      <c r="A46461" s="61"/>
      <c r="B46461" s="61"/>
      <c r="C46461" s="61"/>
      <c r="D46461" s="57"/>
      <c r="E46461" s="62"/>
    </row>
    <row r="46462">
      <c r="A46462" s="61"/>
      <c r="B46462" s="61"/>
      <c r="C46462" s="61"/>
      <c r="D46462" s="57"/>
      <c r="E46462" s="62"/>
    </row>
    <row r="46463">
      <c r="A46463" s="61"/>
      <c r="B46463" s="61"/>
      <c r="C46463" s="61"/>
      <c r="D46463" s="57"/>
      <c r="E46463" s="62"/>
    </row>
    <row r="46464">
      <c r="A46464" s="61"/>
      <c r="B46464" s="61"/>
      <c r="C46464" s="61"/>
      <c r="D46464" s="57"/>
      <c r="E46464" s="62"/>
    </row>
    <row r="46465">
      <c r="A46465" s="61"/>
      <c r="B46465" s="61"/>
      <c r="C46465" s="61"/>
      <c r="D46465" s="57"/>
      <c r="E46465" s="62"/>
    </row>
    <row r="46466">
      <c r="A46466" s="61"/>
      <c r="B46466" s="61"/>
      <c r="C46466" s="61"/>
      <c r="D46466" s="57"/>
      <c r="E46466" s="62"/>
    </row>
    <row r="46467">
      <c r="A46467" s="61"/>
      <c r="B46467" s="61"/>
      <c r="C46467" s="61"/>
      <c r="D46467" s="57"/>
      <c r="E46467" s="62"/>
    </row>
    <row r="46468">
      <c r="A46468" s="61"/>
      <c r="B46468" s="61"/>
      <c r="C46468" s="61"/>
      <c r="D46468" s="57"/>
      <c r="E46468" s="62"/>
    </row>
    <row r="46469">
      <c r="A46469" s="61"/>
      <c r="B46469" s="61"/>
      <c r="C46469" s="61"/>
      <c r="D46469" s="57"/>
      <c r="E46469" s="62"/>
    </row>
    <row r="46470">
      <c r="A46470" s="61"/>
      <c r="B46470" s="61"/>
      <c r="C46470" s="61"/>
      <c r="D46470" s="57"/>
      <c r="E46470" s="62"/>
    </row>
    <row r="46471">
      <c r="A46471" s="61"/>
      <c r="B46471" s="61"/>
      <c r="C46471" s="61"/>
      <c r="D46471" s="57"/>
      <c r="E46471" s="62"/>
    </row>
    <row r="46472">
      <c r="A46472" s="61"/>
      <c r="B46472" s="61"/>
      <c r="C46472" s="61"/>
      <c r="D46472" s="57"/>
      <c r="E46472" s="62"/>
    </row>
    <row r="46473">
      <c r="A46473" s="61"/>
      <c r="B46473" s="61"/>
      <c r="C46473" s="61"/>
      <c r="D46473" s="57"/>
      <c r="E46473" s="62"/>
    </row>
    <row r="46474">
      <c r="A46474" s="61"/>
      <c r="B46474" s="61"/>
      <c r="C46474" s="61"/>
      <c r="D46474" s="57"/>
      <c r="E46474" s="62"/>
    </row>
    <row r="46475">
      <c r="A46475" s="61"/>
      <c r="B46475" s="61"/>
      <c r="C46475" s="61"/>
      <c r="D46475" s="57"/>
      <c r="E46475" s="62"/>
    </row>
    <row r="46476">
      <c r="A46476" s="61"/>
      <c r="B46476" s="61"/>
      <c r="C46476" s="61"/>
      <c r="D46476" s="57"/>
      <c r="E46476" s="62"/>
    </row>
    <row r="46477">
      <c r="A46477" s="61"/>
      <c r="B46477" s="61"/>
      <c r="C46477" s="61"/>
      <c r="D46477" s="57"/>
      <c r="E46477" s="62"/>
    </row>
    <row r="46478">
      <c r="A46478" s="61"/>
      <c r="B46478" s="61"/>
      <c r="C46478" s="61"/>
      <c r="D46478" s="57"/>
      <c r="E46478" s="62"/>
    </row>
    <row r="46479">
      <c r="A46479" s="61"/>
      <c r="B46479" s="61"/>
      <c r="C46479" s="61"/>
      <c r="D46479" s="57"/>
      <c r="E46479" s="62"/>
    </row>
    <row r="46480">
      <c r="A46480" s="61"/>
      <c r="B46480" s="61"/>
      <c r="C46480" s="61"/>
      <c r="D46480" s="57"/>
      <c r="E46480" s="62"/>
    </row>
    <row r="46481">
      <c r="A46481" s="61"/>
      <c r="B46481" s="61"/>
      <c r="C46481" s="61"/>
      <c r="D46481" s="57"/>
      <c r="E46481" s="62"/>
    </row>
    <row r="46482">
      <c r="A46482" s="61"/>
      <c r="B46482" s="61"/>
      <c r="C46482" s="61"/>
      <c r="D46482" s="57"/>
      <c r="E46482" s="62"/>
    </row>
    <row r="46483">
      <c r="A46483" s="61"/>
      <c r="B46483" s="61"/>
      <c r="C46483" s="61"/>
      <c r="D46483" s="57"/>
      <c r="E46483" s="62"/>
    </row>
    <row r="46484">
      <c r="A46484" s="61"/>
      <c r="B46484" s="61"/>
      <c r="C46484" s="61"/>
      <c r="D46484" s="57"/>
      <c r="E46484" s="62"/>
    </row>
    <row r="46485">
      <c r="A46485" s="61"/>
      <c r="B46485" s="61"/>
      <c r="C46485" s="61"/>
      <c r="D46485" s="57"/>
      <c r="E46485" s="62"/>
    </row>
    <row r="46486">
      <c r="A46486" s="61"/>
      <c r="B46486" s="61"/>
      <c r="C46486" s="61"/>
      <c r="D46486" s="57"/>
      <c r="E46486" s="62"/>
    </row>
    <row r="46487">
      <c r="A46487" s="61"/>
      <c r="B46487" s="61"/>
      <c r="C46487" s="61"/>
      <c r="D46487" s="57"/>
      <c r="E46487" s="62"/>
    </row>
    <row r="46488">
      <c r="A46488" s="61"/>
      <c r="B46488" s="61"/>
      <c r="C46488" s="61"/>
      <c r="D46488" s="57"/>
      <c r="E46488" s="62"/>
    </row>
    <row r="46489">
      <c r="A46489" s="61"/>
      <c r="B46489" s="61"/>
      <c r="C46489" s="61"/>
      <c r="D46489" s="57"/>
      <c r="E46489" s="62"/>
    </row>
    <row r="46490">
      <c r="A46490" s="61"/>
      <c r="B46490" s="61"/>
      <c r="C46490" s="61"/>
      <c r="D46490" s="57"/>
      <c r="E46490" s="62"/>
    </row>
    <row r="46491">
      <c r="A46491" s="61"/>
      <c r="B46491" s="61"/>
      <c r="C46491" s="61"/>
      <c r="D46491" s="57"/>
      <c r="E46491" s="62"/>
    </row>
    <row r="46492">
      <c r="A46492" s="61"/>
      <c r="B46492" s="61"/>
      <c r="C46492" s="61"/>
      <c r="D46492" s="57"/>
      <c r="E46492" s="62"/>
    </row>
    <row r="46493">
      <c r="A46493" s="61"/>
      <c r="B46493" s="61"/>
      <c r="C46493" s="61"/>
      <c r="D46493" s="57"/>
      <c r="E46493" s="62"/>
    </row>
    <row r="46494">
      <c r="A46494" s="61"/>
      <c r="B46494" s="61"/>
      <c r="C46494" s="61"/>
      <c r="D46494" s="57"/>
      <c r="E46494" s="62"/>
    </row>
    <row r="46495">
      <c r="A46495" s="61"/>
      <c r="B46495" s="61"/>
      <c r="C46495" s="61"/>
      <c r="D46495" s="57"/>
      <c r="E46495" s="62"/>
    </row>
    <row r="46496">
      <c r="A46496" s="61"/>
      <c r="B46496" s="61"/>
      <c r="C46496" s="61"/>
      <c r="D46496" s="57"/>
      <c r="E46496" s="62"/>
    </row>
    <row r="46497">
      <c r="A46497" s="61"/>
      <c r="B46497" s="61"/>
      <c r="C46497" s="61"/>
      <c r="D46497" s="57"/>
      <c r="E46497" s="62"/>
    </row>
    <row r="46498">
      <c r="A46498" s="61"/>
      <c r="B46498" s="61"/>
      <c r="C46498" s="61"/>
      <c r="D46498" s="57"/>
      <c r="E46498" s="62"/>
    </row>
    <row r="46499">
      <c r="A46499" s="61"/>
      <c r="B46499" s="61"/>
      <c r="C46499" s="61"/>
      <c r="D46499" s="57"/>
      <c r="E46499" s="62"/>
    </row>
    <row r="46500">
      <c r="A46500" s="61"/>
      <c r="B46500" s="61"/>
      <c r="C46500" s="61"/>
      <c r="D46500" s="57"/>
      <c r="E46500" s="62"/>
    </row>
    <row r="46501">
      <c r="A46501" s="61"/>
      <c r="B46501" s="61"/>
      <c r="C46501" s="61"/>
      <c r="D46501" s="57"/>
      <c r="E46501" s="62"/>
    </row>
    <row r="46502">
      <c r="A46502" s="61"/>
      <c r="B46502" s="61"/>
      <c r="C46502" s="61"/>
      <c r="D46502" s="57"/>
      <c r="E46502" s="62"/>
    </row>
    <row r="46503">
      <c r="A46503" s="61"/>
      <c r="B46503" s="61"/>
      <c r="C46503" s="61"/>
      <c r="D46503" s="57"/>
      <c r="E46503" s="62"/>
    </row>
    <row r="46504">
      <c r="A46504" s="61"/>
      <c r="B46504" s="61"/>
      <c r="C46504" s="61"/>
      <c r="D46504" s="57"/>
      <c r="E46504" s="62"/>
    </row>
    <row r="46505">
      <c r="A46505" s="61"/>
      <c r="B46505" s="61"/>
      <c r="C46505" s="61"/>
      <c r="D46505" s="57"/>
      <c r="E46505" s="62"/>
    </row>
    <row r="46506">
      <c r="A46506" s="61"/>
      <c r="B46506" s="61"/>
      <c r="C46506" s="61"/>
      <c r="D46506" s="57"/>
      <c r="E46506" s="62"/>
    </row>
    <row r="46507">
      <c r="A46507" s="61"/>
      <c r="B46507" s="61"/>
      <c r="C46507" s="61"/>
      <c r="D46507" s="57"/>
      <c r="E46507" s="62"/>
    </row>
    <row r="46508">
      <c r="A46508" s="61"/>
      <c r="B46508" s="61"/>
      <c r="C46508" s="61"/>
      <c r="D46508" s="57"/>
      <c r="E46508" s="62"/>
    </row>
    <row r="46509">
      <c r="A46509" s="61"/>
      <c r="B46509" s="61"/>
      <c r="C46509" s="61"/>
      <c r="D46509" s="57"/>
      <c r="E46509" s="62"/>
    </row>
    <row r="46510">
      <c r="A46510" s="61"/>
      <c r="B46510" s="61"/>
      <c r="C46510" s="61"/>
      <c r="D46510" s="57"/>
      <c r="E46510" s="62"/>
    </row>
    <row r="46511">
      <c r="A46511" s="61"/>
      <c r="B46511" s="61"/>
      <c r="C46511" s="61"/>
      <c r="D46511" s="57"/>
      <c r="E46511" s="62"/>
    </row>
    <row r="46512">
      <c r="A46512" s="61"/>
      <c r="B46512" s="61"/>
      <c r="C46512" s="61"/>
      <c r="D46512" s="57"/>
      <c r="E46512" s="62"/>
    </row>
    <row r="46513">
      <c r="A46513" s="61"/>
      <c r="B46513" s="61"/>
      <c r="C46513" s="61"/>
      <c r="D46513" s="57"/>
      <c r="E46513" s="62"/>
    </row>
    <row r="46514">
      <c r="A46514" s="61"/>
      <c r="B46514" s="61"/>
      <c r="C46514" s="61"/>
      <c r="D46514" s="57"/>
      <c r="E46514" s="62"/>
    </row>
    <row r="46515">
      <c r="A46515" s="61"/>
      <c r="B46515" s="61"/>
      <c r="C46515" s="61"/>
      <c r="D46515" s="57"/>
      <c r="E46515" s="62"/>
    </row>
    <row r="46516">
      <c r="A46516" s="61"/>
      <c r="B46516" s="61"/>
      <c r="C46516" s="61"/>
      <c r="D46516" s="57"/>
      <c r="E46516" s="62"/>
    </row>
    <row r="46517">
      <c r="A46517" s="61"/>
      <c r="B46517" s="61"/>
      <c r="C46517" s="61"/>
      <c r="D46517" s="57"/>
      <c r="E46517" s="62"/>
    </row>
    <row r="46518">
      <c r="A46518" s="61"/>
      <c r="B46518" s="61"/>
      <c r="C46518" s="61"/>
      <c r="D46518" s="57"/>
      <c r="E46518" s="62"/>
    </row>
    <row r="46519">
      <c r="A46519" s="61"/>
      <c r="B46519" s="61"/>
      <c r="C46519" s="61"/>
      <c r="D46519" s="57"/>
      <c r="E46519" s="62"/>
    </row>
    <row r="46520">
      <c r="A46520" s="61"/>
      <c r="B46520" s="61"/>
      <c r="C46520" s="61"/>
      <c r="D46520" s="57"/>
      <c r="E46520" s="62"/>
    </row>
    <row r="46521">
      <c r="A46521" s="61"/>
      <c r="B46521" s="61"/>
      <c r="C46521" s="61"/>
      <c r="D46521" s="57"/>
      <c r="E46521" s="62"/>
    </row>
    <row r="46522">
      <c r="A46522" s="61"/>
      <c r="B46522" s="61"/>
      <c r="C46522" s="61"/>
      <c r="D46522" s="57"/>
      <c r="E46522" s="62"/>
    </row>
    <row r="46523">
      <c r="A46523" s="61"/>
      <c r="B46523" s="61"/>
      <c r="C46523" s="61"/>
      <c r="D46523" s="57"/>
      <c r="E46523" s="62"/>
    </row>
    <row r="46524">
      <c r="A46524" s="61"/>
      <c r="B46524" s="61"/>
      <c r="C46524" s="61"/>
      <c r="D46524" s="57"/>
      <c r="E46524" s="62"/>
    </row>
    <row r="46525">
      <c r="A46525" s="61"/>
      <c r="B46525" s="61"/>
      <c r="C46525" s="61"/>
      <c r="D46525" s="57"/>
      <c r="E46525" s="62"/>
    </row>
    <row r="46526">
      <c r="A46526" s="61"/>
      <c r="B46526" s="61"/>
      <c r="C46526" s="61"/>
      <c r="D46526" s="57"/>
      <c r="E46526" s="62"/>
    </row>
    <row r="46527">
      <c r="A46527" s="61"/>
      <c r="B46527" s="61"/>
      <c r="C46527" s="61"/>
      <c r="D46527" s="57"/>
      <c r="E46527" s="62"/>
    </row>
    <row r="46528">
      <c r="A46528" s="61"/>
      <c r="B46528" s="61"/>
      <c r="C46528" s="61"/>
      <c r="D46528" s="57"/>
      <c r="E46528" s="62"/>
    </row>
    <row r="46529">
      <c r="A46529" s="61"/>
      <c r="B46529" s="61"/>
      <c r="C46529" s="61"/>
      <c r="D46529" s="57"/>
      <c r="E46529" s="62"/>
    </row>
    <row r="46530">
      <c r="A46530" s="61"/>
      <c r="B46530" s="61"/>
      <c r="C46530" s="61"/>
      <c r="D46530" s="57"/>
      <c r="E46530" s="62"/>
    </row>
    <row r="46531">
      <c r="A46531" s="61"/>
      <c r="B46531" s="61"/>
      <c r="C46531" s="61"/>
      <c r="D46531" s="57"/>
      <c r="E46531" s="62"/>
    </row>
    <row r="46532">
      <c r="A46532" s="61"/>
      <c r="B46532" s="61"/>
      <c r="C46532" s="61"/>
      <c r="D46532" s="57"/>
      <c r="E46532" s="62"/>
    </row>
    <row r="46533">
      <c r="A46533" s="61"/>
      <c r="B46533" s="61"/>
      <c r="C46533" s="61"/>
      <c r="D46533" s="57"/>
      <c r="E46533" s="62"/>
    </row>
    <row r="46534">
      <c r="A46534" s="61"/>
      <c r="B46534" s="61"/>
      <c r="C46534" s="61"/>
      <c r="D46534" s="57"/>
      <c r="E46534" s="62"/>
    </row>
    <row r="46535">
      <c r="A46535" s="61"/>
      <c r="B46535" s="61"/>
      <c r="C46535" s="61"/>
      <c r="D46535" s="57"/>
      <c r="E46535" s="62"/>
    </row>
    <row r="46536">
      <c r="A46536" s="61"/>
      <c r="B46536" s="61"/>
      <c r="C46536" s="61"/>
      <c r="D46536" s="57"/>
      <c r="E46536" s="62"/>
    </row>
    <row r="46537">
      <c r="A46537" s="61"/>
      <c r="B46537" s="61"/>
      <c r="C46537" s="61"/>
      <c r="D46537" s="57"/>
      <c r="E46537" s="62"/>
    </row>
    <row r="46538">
      <c r="A46538" s="61"/>
      <c r="B46538" s="61"/>
      <c r="C46538" s="61"/>
      <c r="D46538" s="57"/>
      <c r="E46538" s="62"/>
    </row>
    <row r="46539">
      <c r="A46539" s="61"/>
      <c r="B46539" s="61"/>
      <c r="C46539" s="61"/>
      <c r="D46539" s="57"/>
      <c r="E46539" s="62"/>
    </row>
    <row r="46540">
      <c r="A46540" s="61"/>
      <c r="B46540" s="61"/>
      <c r="C46540" s="61"/>
      <c r="D46540" s="57"/>
      <c r="E46540" s="62"/>
    </row>
    <row r="46541">
      <c r="A46541" s="61"/>
      <c r="B46541" s="61"/>
      <c r="C46541" s="61"/>
      <c r="D46541" s="57"/>
      <c r="E46541" s="62"/>
    </row>
    <row r="46542">
      <c r="A46542" s="61"/>
      <c r="B46542" s="61"/>
      <c r="C46542" s="61"/>
      <c r="D46542" s="57"/>
      <c r="E46542" s="62"/>
    </row>
    <row r="46543">
      <c r="A46543" s="61"/>
      <c r="B46543" s="61"/>
      <c r="C46543" s="61"/>
      <c r="D46543" s="57"/>
      <c r="E46543" s="62"/>
    </row>
    <row r="46544">
      <c r="A46544" s="61"/>
      <c r="B46544" s="61"/>
      <c r="C46544" s="61"/>
      <c r="D46544" s="57"/>
      <c r="E46544" s="62"/>
    </row>
    <row r="46545">
      <c r="A46545" s="61"/>
      <c r="B46545" s="61"/>
      <c r="C46545" s="61"/>
      <c r="D46545" s="57"/>
      <c r="E46545" s="62"/>
    </row>
    <row r="46546">
      <c r="A46546" s="61"/>
      <c r="B46546" s="61"/>
      <c r="C46546" s="61"/>
      <c r="D46546" s="57"/>
      <c r="E46546" s="62"/>
    </row>
    <row r="46547">
      <c r="A46547" s="61"/>
      <c r="B46547" s="61"/>
      <c r="C46547" s="61"/>
      <c r="D46547" s="57"/>
      <c r="E46547" s="62"/>
    </row>
    <row r="46548">
      <c r="A46548" s="61"/>
      <c r="B46548" s="61"/>
      <c r="C46548" s="61"/>
      <c r="D46548" s="57"/>
      <c r="E46548" s="62"/>
    </row>
    <row r="46549">
      <c r="A46549" s="61"/>
      <c r="B46549" s="61"/>
      <c r="C46549" s="61"/>
      <c r="D46549" s="57"/>
      <c r="E46549" s="62"/>
    </row>
    <row r="46550">
      <c r="A46550" s="61"/>
      <c r="B46550" s="61"/>
      <c r="C46550" s="61"/>
      <c r="D46550" s="57"/>
      <c r="E46550" s="62"/>
    </row>
    <row r="46551">
      <c r="A46551" s="61"/>
      <c r="B46551" s="61"/>
      <c r="C46551" s="61"/>
      <c r="D46551" s="57"/>
      <c r="E46551" s="62"/>
    </row>
    <row r="46552">
      <c r="A46552" s="61"/>
      <c r="B46552" s="61"/>
      <c r="C46552" s="61"/>
      <c r="D46552" s="57"/>
      <c r="E46552" s="62"/>
    </row>
    <row r="46553">
      <c r="A46553" s="61"/>
      <c r="B46553" s="61"/>
      <c r="C46553" s="61"/>
      <c r="D46553" s="57"/>
      <c r="E46553" s="62"/>
    </row>
    <row r="46554">
      <c r="A46554" s="61"/>
      <c r="B46554" s="61"/>
      <c r="C46554" s="61"/>
      <c r="D46554" s="57"/>
      <c r="E46554" s="62"/>
    </row>
    <row r="46555">
      <c r="A46555" s="61"/>
      <c r="B46555" s="61"/>
      <c r="C46555" s="61"/>
      <c r="D46555" s="57"/>
      <c r="E46555" s="62"/>
    </row>
    <row r="46556">
      <c r="A46556" s="61"/>
      <c r="B46556" s="61"/>
      <c r="C46556" s="61"/>
      <c r="D46556" s="57"/>
      <c r="E46556" s="62"/>
    </row>
    <row r="46557">
      <c r="A46557" s="61"/>
      <c r="B46557" s="61"/>
      <c r="C46557" s="61"/>
      <c r="D46557" s="57"/>
      <c r="E46557" s="62"/>
    </row>
    <row r="46558">
      <c r="A46558" s="61"/>
      <c r="B46558" s="61"/>
      <c r="C46558" s="61"/>
      <c r="D46558" s="57"/>
      <c r="E46558" s="62"/>
    </row>
    <row r="46559">
      <c r="A46559" s="61"/>
      <c r="B46559" s="61"/>
      <c r="C46559" s="61"/>
      <c r="D46559" s="57"/>
      <c r="E46559" s="62"/>
    </row>
    <row r="46560">
      <c r="A46560" s="61"/>
      <c r="B46560" s="61"/>
      <c r="C46560" s="61"/>
      <c r="D46560" s="57"/>
      <c r="E46560" s="62"/>
    </row>
    <row r="46561">
      <c r="A46561" s="61"/>
      <c r="B46561" s="61"/>
      <c r="C46561" s="61"/>
      <c r="D46561" s="57"/>
      <c r="E46561" s="62"/>
    </row>
    <row r="46562">
      <c r="A46562" s="61"/>
      <c r="B46562" s="61"/>
      <c r="C46562" s="61"/>
      <c r="D46562" s="57"/>
      <c r="E46562" s="62"/>
    </row>
    <row r="46563">
      <c r="A46563" s="61"/>
      <c r="B46563" s="61"/>
      <c r="C46563" s="61"/>
      <c r="D46563" s="57"/>
      <c r="E46563" s="62"/>
    </row>
    <row r="46564">
      <c r="A46564" s="61"/>
      <c r="B46564" s="61"/>
      <c r="C46564" s="61"/>
      <c r="D46564" s="57"/>
      <c r="E46564" s="62"/>
    </row>
    <row r="46565">
      <c r="A46565" s="61"/>
      <c r="B46565" s="61"/>
      <c r="C46565" s="61"/>
      <c r="D46565" s="57"/>
      <c r="E46565" s="62"/>
    </row>
    <row r="46566">
      <c r="A46566" s="61"/>
      <c r="B46566" s="61"/>
      <c r="C46566" s="61"/>
      <c r="D46566" s="57"/>
      <c r="E46566" s="62"/>
    </row>
    <row r="46567">
      <c r="A46567" s="61"/>
      <c r="B46567" s="61"/>
      <c r="C46567" s="61"/>
      <c r="D46567" s="57"/>
      <c r="E46567" s="62"/>
    </row>
    <row r="46568">
      <c r="A46568" s="61"/>
      <c r="B46568" s="61"/>
      <c r="C46568" s="61"/>
      <c r="D46568" s="57"/>
      <c r="E46568" s="62"/>
    </row>
    <row r="46569">
      <c r="A46569" s="61"/>
      <c r="B46569" s="61"/>
      <c r="C46569" s="61"/>
      <c r="D46569" s="57"/>
      <c r="E46569" s="62"/>
    </row>
    <row r="46570">
      <c r="A46570" s="61"/>
      <c r="B46570" s="61"/>
      <c r="C46570" s="61"/>
      <c r="D46570" s="57"/>
      <c r="E46570" s="62"/>
    </row>
    <row r="46571">
      <c r="A46571" s="61"/>
      <c r="B46571" s="61"/>
      <c r="C46571" s="61"/>
      <c r="D46571" s="57"/>
      <c r="E46571" s="62"/>
    </row>
    <row r="46572">
      <c r="A46572" s="61"/>
      <c r="B46572" s="61"/>
      <c r="C46572" s="61"/>
      <c r="D46572" s="57"/>
      <c r="E46572" s="62"/>
    </row>
    <row r="46573">
      <c r="A46573" s="61"/>
      <c r="B46573" s="61"/>
      <c r="C46573" s="61"/>
      <c r="D46573" s="57"/>
      <c r="E46573" s="62"/>
    </row>
    <row r="46574">
      <c r="A46574" s="61"/>
      <c r="B46574" s="61"/>
      <c r="C46574" s="61"/>
      <c r="D46574" s="57"/>
      <c r="E46574" s="62"/>
    </row>
    <row r="46575">
      <c r="A46575" s="61"/>
      <c r="B46575" s="61"/>
      <c r="C46575" s="61"/>
      <c r="D46575" s="57"/>
      <c r="E46575" s="62"/>
    </row>
    <row r="46576">
      <c r="A46576" s="61"/>
      <c r="B46576" s="61"/>
      <c r="C46576" s="61"/>
      <c r="D46576" s="57"/>
      <c r="E46576" s="62"/>
    </row>
    <row r="46577">
      <c r="A46577" s="61"/>
      <c r="B46577" s="61"/>
      <c r="C46577" s="61"/>
      <c r="D46577" s="57"/>
      <c r="E46577" s="62"/>
    </row>
    <row r="46578">
      <c r="A46578" s="61"/>
      <c r="B46578" s="61"/>
      <c r="C46578" s="61"/>
      <c r="D46578" s="57"/>
      <c r="E46578" s="62"/>
    </row>
    <row r="46579">
      <c r="A46579" s="61"/>
      <c r="B46579" s="61"/>
      <c r="C46579" s="61"/>
      <c r="D46579" s="57"/>
      <c r="E46579" s="62"/>
    </row>
    <row r="46580">
      <c r="A46580" s="61"/>
      <c r="B46580" s="61"/>
      <c r="C46580" s="61"/>
      <c r="D46580" s="57"/>
      <c r="E46580" s="62"/>
    </row>
    <row r="46581">
      <c r="A46581" s="61"/>
      <c r="B46581" s="61"/>
      <c r="C46581" s="61"/>
      <c r="D46581" s="57"/>
      <c r="E46581" s="62"/>
    </row>
    <row r="46582">
      <c r="A46582" s="61"/>
      <c r="B46582" s="61"/>
      <c r="C46582" s="61"/>
      <c r="D46582" s="57"/>
      <c r="E46582" s="62"/>
    </row>
    <row r="46583">
      <c r="A46583" s="61"/>
      <c r="B46583" s="61"/>
      <c r="C46583" s="61"/>
      <c r="D46583" s="57"/>
      <c r="E46583" s="62"/>
    </row>
    <row r="46584">
      <c r="A46584" s="61"/>
      <c r="B46584" s="61"/>
      <c r="C46584" s="61"/>
      <c r="D46584" s="57"/>
      <c r="E46584" s="62"/>
    </row>
    <row r="46585">
      <c r="A46585" s="61"/>
      <c r="B46585" s="61"/>
      <c r="C46585" s="61"/>
      <c r="D46585" s="57"/>
      <c r="E46585" s="62"/>
    </row>
    <row r="46586">
      <c r="A46586" s="61"/>
      <c r="B46586" s="61"/>
      <c r="C46586" s="61"/>
      <c r="D46586" s="57"/>
      <c r="E46586" s="62"/>
    </row>
    <row r="46587">
      <c r="A46587" s="61"/>
      <c r="B46587" s="61"/>
      <c r="C46587" s="61"/>
      <c r="D46587" s="57"/>
      <c r="E46587" s="62"/>
    </row>
    <row r="46588">
      <c r="A46588" s="61"/>
      <c r="B46588" s="61"/>
      <c r="C46588" s="61"/>
      <c r="D46588" s="57"/>
      <c r="E46588" s="62"/>
    </row>
    <row r="46589">
      <c r="A46589" s="61"/>
      <c r="B46589" s="61"/>
      <c r="C46589" s="61"/>
      <c r="D46589" s="57"/>
      <c r="E46589" s="62"/>
    </row>
    <row r="46590">
      <c r="A46590" s="61"/>
      <c r="B46590" s="61"/>
      <c r="C46590" s="61"/>
      <c r="D46590" s="57"/>
      <c r="E46590" s="62"/>
    </row>
    <row r="46591">
      <c r="A46591" s="61"/>
      <c r="B46591" s="61"/>
      <c r="C46591" s="61"/>
      <c r="D46591" s="57"/>
      <c r="E46591" s="62"/>
    </row>
    <row r="46592">
      <c r="A46592" s="61"/>
      <c r="B46592" s="61"/>
      <c r="C46592" s="61"/>
      <c r="D46592" s="57"/>
      <c r="E46592" s="62"/>
    </row>
    <row r="46593">
      <c r="A46593" s="61"/>
      <c r="B46593" s="61"/>
      <c r="C46593" s="61"/>
      <c r="D46593" s="57"/>
      <c r="E46593" s="62"/>
    </row>
    <row r="46594">
      <c r="A46594" s="61"/>
      <c r="B46594" s="61"/>
      <c r="C46594" s="61"/>
      <c r="D46594" s="57"/>
      <c r="E46594" s="62"/>
    </row>
    <row r="46595">
      <c r="A46595" s="61"/>
      <c r="B46595" s="61"/>
      <c r="C46595" s="61"/>
      <c r="D46595" s="57"/>
      <c r="E46595" s="62"/>
    </row>
    <row r="46596">
      <c r="A46596" s="61"/>
      <c r="B46596" s="61"/>
      <c r="C46596" s="61"/>
      <c r="D46596" s="57"/>
      <c r="E46596" s="62"/>
    </row>
    <row r="46597">
      <c r="A46597" s="61"/>
      <c r="B46597" s="61"/>
      <c r="C46597" s="61"/>
      <c r="D46597" s="57"/>
      <c r="E46597" s="62"/>
    </row>
    <row r="46598">
      <c r="A46598" s="61"/>
      <c r="B46598" s="61"/>
      <c r="C46598" s="61"/>
      <c r="D46598" s="57"/>
      <c r="E46598" s="62"/>
    </row>
    <row r="46599">
      <c r="A46599" s="61"/>
      <c r="B46599" s="61"/>
      <c r="C46599" s="61"/>
      <c r="D46599" s="57"/>
      <c r="E46599" s="62"/>
    </row>
    <row r="46600">
      <c r="A46600" s="61"/>
      <c r="B46600" s="61"/>
      <c r="C46600" s="61"/>
      <c r="D46600" s="57"/>
      <c r="E46600" s="62"/>
    </row>
    <row r="46601">
      <c r="A46601" s="61"/>
      <c r="B46601" s="61"/>
      <c r="C46601" s="61"/>
      <c r="D46601" s="57"/>
      <c r="E46601" s="62"/>
    </row>
    <row r="46602">
      <c r="A46602" s="61"/>
      <c r="B46602" s="61"/>
      <c r="C46602" s="61"/>
      <c r="D46602" s="57"/>
      <c r="E46602" s="62"/>
    </row>
    <row r="46603">
      <c r="A46603" s="61"/>
      <c r="B46603" s="61"/>
      <c r="C46603" s="61"/>
      <c r="D46603" s="57"/>
      <c r="E46603" s="62"/>
    </row>
    <row r="46604">
      <c r="A46604" s="61"/>
      <c r="B46604" s="61"/>
      <c r="C46604" s="61"/>
      <c r="D46604" s="57"/>
      <c r="E46604" s="62"/>
    </row>
    <row r="46605">
      <c r="A46605" s="61"/>
      <c r="B46605" s="61"/>
      <c r="C46605" s="61"/>
      <c r="D46605" s="57"/>
      <c r="E46605" s="62"/>
    </row>
    <row r="46606">
      <c r="A46606" s="61"/>
      <c r="B46606" s="61"/>
      <c r="C46606" s="61"/>
      <c r="D46606" s="57"/>
      <c r="E46606" s="62"/>
    </row>
    <row r="46607">
      <c r="A46607" s="61"/>
      <c r="B46607" s="61"/>
      <c r="C46607" s="61"/>
      <c r="D46607" s="57"/>
      <c r="E46607" s="62"/>
    </row>
    <row r="46608">
      <c r="A46608" s="61"/>
      <c r="B46608" s="61"/>
      <c r="C46608" s="61"/>
      <c r="D46608" s="57"/>
      <c r="E46608" s="62"/>
    </row>
    <row r="46609">
      <c r="A46609" s="61"/>
      <c r="B46609" s="61"/>
      <c r="C46609" s="61"/>
      <c r="D46609" s="57"/>
      <c r="E46609" s="62"/>
    </row>
    <row r="46610">
      <c r="A46610" s="61"/>
      <c r="B46610" s="61"/>
      <c r="C46610" s="61"/>
      <c r="D46610" s="57"/>
      <c r="E46610" s="62"/>
    </row>
    <row r="46611">
      <c r="A46611" s="61"/>
      <c r="B46611" s="61"/>
      <c r="C46611" s="61"/>
      <c r="D46611" s="57"/>
      <c r="E46611" s="62"/>
    </row>
    <row r="46612">
      <c r="A46612" s="61"/>
      <c r="B46612" s="61"/>
      <c r="C46612" s="61"/>
      <c r="D46612" s="57"/>
      <c r="E46612" s="62"/>
    </row>
    <row r="46613">
      <c r="A46613" s="61"/>
      <c r="B46613" s="61"/>
      <c r="C46613" s="61"/>
      <c r="D46613" s="57"/>
      <c r="E46613" s="62"/>
    </row>
    <row r="46614">
      <c r="A46614" s="61"/>
      <c r="B46614" s="61"/>
      <c r="C46614" s="61"/>
      <c r="D46614" s="57"/>
      <c r="E46614" s="62"/>
    </row>
    <row r="46615">
      <c r="A46615" s="61"/>
      <c r="B46615" s="61"/>
      <c r="C46615" s="61"/>
      <c r="D46615" s="57"/>
      <c r="E46615" s="62"/>
    </row>
    <row r="46616">
      <c r="A46616" s="61"/>
      <c r="B46616" s="61"/>
      <c r="C46616" s="61"/>
      <c r="D46616" s="57"/>
      <c r="E46616" s="62"/>
    </row>
    <row r="46617">
      <c r="A46617" s="61"/>
      <c r="B46617" s="61"/>
      <c r="C46617" s="61"/>
      <c r="D46617" s="57"/>
      <c r="E46617" s="62"/>
    </row>
    <row r="46618">
      <c r="A46618" s="61"/>
      <c r="B46618" s="61"/>
      <c r="C46618" s="61"/>
      <c r="D46618" s="57"/>
      <c r="E46618" s="62"/>
    </row>
    <row r="46619">
      <c r="A46619" s="61"/>
      <c r="B46619" s="61"/>
      <c r="C46619" s="61"/>
      <c r="D46619" s="57"/>
      <c r="E46619" s="62"/>
    </row>
    <row r="46620">
      <c r="A46620" s="61"/>
      <c r="B46620" s="61"/>
      <c r="C46620" s="61"/>
      <c r="D46620" s="57"/>
      <c r="E46620" s="62"/>
    </row>
    <row r="46621">
      <c r="A46621" s="61"/>
      <c r="B46621" s="61"/>
      <c r="C46621" s="61"/>
      <c r="D46621" s="57"/>
      <c r="E46621" s="62"/>
    </row>
    <row r="46622">
      <c r="A46622" s="61"/>
      <c r="B46622" s="61"/>
      <c r="C46622" s="61"/>
      <c r="D46622" s="57"/>
      <c r="E46622" s="62"/>
    </row>
    <row r="46623">
      <c r="A46623" s="61"/>
      <c r="B46623" s="61"/>
      <c r="C46623" s="61"/>
      <c r="D46623" s="57"/>
      <c r="E46623" s="62"/>
    </row>
    <row r="46624">
      <c r="A46624" s="61"/>
      <c r="B46624" s="61"/>
      <c r="C46624" s="61"/>
      <c r="D46624" s="57"/>
      <c r="E46624" s="62"/>
    </row>
    <row r="46625">
      <c r="A46625" s="61"/>
      <c r="B46625" s="61"/>
      <c r="C46625" s="61"/>
      <c r="D46625" s="57"/>
      <c r="E46625" s="62"/>
    </row>
    <row r="46626">
      <c r="A46626" s="61"/>
      <c r="B46626" s="61"/>
      <c r="C46626" s="61"/>
      <c r="D46626" s="57"/>
      <c r="E46626" s="62"/>
    </row>
    <row r="46627">
      <c r="A46627" s="61"/>
      <c r="B46627" s="61"/>
      <c r="C46627" s="61"/>
      <c r="D46627" s="57"/>
      <c r="E46627" s="62"/>
    </row>
    <row r="46628">
      <c r="A46628" s="61"/>
      <c r="B46628" s="61"/>
      <c r="C46628" s="61"/>
      <c r="D46628" s="57"/>
      <c r="E46628" s="62"/>
    </row>
    <row r="46629">
      <c r="A46629" s="61"/>
      <c r="B46629" s="61"/>
      <c r="C46629" s="61"/>
      <c r="D46629" s="57"/>
      <c r="E46629" s="62"/>
    </row>
    <row r="46630">
      <c r="A46630" s="61"/>
      <c r="B46630" s="61"/>
      <c r="C46630" s="61"/>
      <c r="D46630" s="57"/>
      <c r="E46630" s="62"/>
    </row>
    <row r="46631">
      <c r="A46631" s="61"/>
      <c r="B46631" s="61"/>
      <c r="C46631" s="61"/>
      <c r="D46631" s="57"/>
      <c r="E46631" s="62"/>
    </row>
    <row r="46632">
      <c r="A46632" s="61"/>
      <c r="B46632" s="61"/>
      <c r="C46632" s="61"/>
      <c r="D46632" s="57"/>
      <c r="E46632" s="62"/>
    </row>
    <row r="46633">
      <c r="A46633" s="61"/>
      <c r="B46633" s="61"/>
      <c r="C46633" s="61"/>
      <c r="D46633" s="57"/>
      <c r="E46633" s="62"/>
    </row>
    <row r="46634">
      <c r="A46634" s="61"/>
      <c r="B46634" s="61"/>
      <c r="C46634" s="61"/>
      <c r="D46634" s="57"/>
      <c r="E46634" s="62"/>
    </row>
    <row r="46635">
      <c r="A46635" s="61"/>
      <c r="B46635" s="61"/>
      <c r="C46635" s="61"/>
      <c r="D46635" s="57"/>
      <c r="E46635" s="62"/>
    </row>
    <row r="46636">
      <c r="A46636" s="61"/>
      <c r="B46636" s="61"/>
      <c r="C46636" s="61"/>
      <c r="D46636" s="57"/>
      <c r="E46636" s="62"/>
    </row>
    <row r="46637">
      <c r="A46637" s="61"/>
      <c r="B46637" s="61"/>
      <c r="C46637" s="61"/>
      <c r="D46637" s="57"/>
      <c r="E46637" s="62"/>
    </row>
    <row r="46638">
      <c r="A46638" s="61"/>
      <c r="B46638" s="61"/>
      <c r="C46638" s="61"/>
      <c r="D46638" s="57"/>
      <c r="E46638" s="62"/>
    </row>
    <row r="46639">
      <c r="A46639" s="61"/>
      <c r="B46639" s="61"/>
      <c r="C46639" s="61"/>
      <c r="D46639" s="57"/>
      <c r="E46639" s="62"/>
    </row>
    <row r="46640">
      <c r="A46640" s="61"/>
      <c r="B46640" s="61"/>
      <c r="C46640" s="61"/>
      <c r="D46640" s="57"/>
      <c r="E46640" s="62"/>
    </row>
    <row r="46641">
      <c r="A46641" s="61"/>
      <c r="B46641" s="61"/>
      <c r="C46641" s="61"/>
      <c r="D46641" s="57"/>
      <c r="E46641" s="62"/>
    </row>
    <row r="46642">
      <c r="A46642" s="61"/>
      <c r="B46642" s="61"/>
      <c r="C46642" s="61"/>
      <c r="D46642" s="57"/>
      <c r="E46642" s="62"/>
    </row>
    <row r="46643">
      <c r="A46643" s="61"/>
      <c r="B46643" s="61"/>
      <c r="C46643" s="61"/>
      <c r="D46643" s="57"/>
      <c r="E46643" s="62"/>
    </row>
    <row r="46644">
      <c r="A46644" s="61"/>
      <c r="B46644" s="61"/>
      <c r="C46644" s="61"/>
      <c r="D46644" s="57"/>
      <c r="E46644" s="62"/>
    </row>
    <row r="46645">
      <c r="A46645" s="61"/>
      <c r="B46645" s="61"/>
      <c r="C46645" s="61"/>
      <c r="D46645" s="57"/>
      <c r="E46645" s="62"/>
    </row>
    <row r="46646">
      <c r="A46646" s="61"/>
      <c r="B46646" s="61"/>
      <c r="C46646" s="61"/>
      <c r="D46646" s="57"/>
      <c r="E46646" s="62"/>
    </row>
    <row r="46647">
      <c r="A46647" s="61"/>
      <c r="B46647" s="61"/>
      <c r="C46647" s="61"/>
      <c r="D46647" s="57"/>
      <c r="E46647" s="62"/>
    </row>
    <row r="46648">
      <c r="A46648" s="61"/>
      <c r="B46648" s="61"/>
      <c r="C46648" s="61"/>
      <c r="D46648" s="57"/>
      <c r="E46648" s="62"/>
    </row>
    <row r="46649">
      <c r="A46649" s="61"/>
      <c r="B46649" s="61"/>
      <c r="C46649" s="61"/>
      <c r="D46649" s="57"/>
      <c r="E46649" s="62"/>
    </row>
    <row r="46650">
      <c r="A46650" s="61"/>
      <c r="B46650" s="61"/>
      <c r="C46650" s="61"/>
      <c r="D46650" s="57"/>
      <c r="E46650" s="62"/>
    </row>
    <row r="46651">
      <c r="A46651" s="61"/>
      <c r="B46651" s="61"/>
      <c r="C46651" s="61"/>
      <c r="D46651" s="57"/>
      <c r="E46651" s="62"/>
    </row>
    <row r="46652">
      <c r="A46652" s="61"/>
      <c r="B46652" s="61"/>
      <c r="C46652" s="61"/>
      <c r="D46652" s="57"/>
      <c r="E46652" s="62"/>
    </row>
    <row r="46653">
      <c r="A46653" s="61"/>
      <c r="B46653" s="61"/>
      <c r="C46653" s="61"/>
      <c r="D46653" s="57"/>
      <c r="E46653" s="62"/>
    </row>
    <row r="46654">
      <c r="A46654" s="61"/>
      <c r="B46654" s="61"/>
      <c r="C46654" s="61"/>
      <c r="D46654" s="57"/>
      <c r="E46654" s="62"/>
    </row>
    <row r="46655">
      <c r="A46655" s="61"/>
      <c r="B46655" s="61"/>
      <c r="C46655" s="61"/>
      <c r="D46655" s="57"/>
      <c r="E46655" s="62"/>
    </row>
    <row r="46656">
      <c r="A46656" s="61"/>
      <c r="B46656" s="61"/>
      <c r="C46656" s="61"/>
      <c r="D46656" s="57"/>
      <c r="E46656" s="62"/>
    </row>
    <row r="46657">
      <c r="A46657" s="61"/>
      <c r="B46657" s="61"/>
      <c r="C46657" s="61"/>
      <c r="D46657" s="57"/>
      <c r="E46657" s="62"/>
    </row>
    <row r="46658">
      <c r="A46658" s="61"/>
      <c r="B46658" s="61"/>
      <c r="C46658" s="61"/>
      <c r="D46658" s="57"/>
      <c r="E46658" s="62"/>
    </row>
    <row r="46659">
      <c r="A46659" s="61"/>
      <c r="B46659" s="61"/>
      <c r="C46659" s="61"/>
      <c r="D46659" s="57"/>
      <c r="E46659" s="62"/>
    </row>
    <row r="46660">
      <c r="A46660" s="61"/>
      <c r="B46660" s="61"/>
      <c r="C46660" s="61"/>
      <c r="D46660" s="57"/>
      <c r="E46660" s="62"/>
    </row>
    <row r="46661">
      <c r="A46661" s="61"/>
      <c r="B46661" s="61"/>
      <c r="C46661" s="61"/>
      <c r="D46661" s="57"/>
      <c r="E46661" s="62"/>
    </row>
    <row r="46662">
      <c r="A46662" s="61"/>
      <c r="B46662" s="61"/>
      <c r="C46662" s="61"/>
      <c r="D46662" s="57"/>
      <c r="E46662" s="62"/>
    </row>
    <row r="46663">
      <c r="A46663" s="61"/>
      <c r="B46663" s="61"/>
      <c r="C46663" s="61"/>
      <c r="D46663" s="57"/>
      <c r="E46663" s="62"/>
    </row>
    <row r="46664">
      <c r="A46664" s="61"/>
      <c r="B46664" s="61"/>
      <c r="C46664" s="61"/>
      <c r="D46664" s="57"/>
      <c r="E46664" s="62"/>
    </row>
    <row r="46665">
      <c r="A46665" s="61"/>
      <c r="B46665" s="61"/>
      <c r="C46665" s="61"/>
      <c r="D46665" s="57"/>
      <c r="E46665" s="62"/>
    </row>
    <row r="46666">
      <c r="A46666" s="61"/>
      <c r="B46666" s="61"/>
      <c r="C46666" s="61"/>
      <c r="D46666" s="57"/>
      <c r="E46666" s="62"/>
    </row>
    <row r="46667">
      <c r="A46667" s="61"/>
      <c r="B46667" s="61"/>
      <c r="C46667" s="61"/>
      <c r="D46667" s="57"/>
      <c r="E46667" s="62"/>
    </row>
    <row r="46668">
      <c r="A46668" s="61"/>
      <c r="B46668" s="61"/>
      <c r="C46668" s="61"/>
      <c r="D46668" s="57"/>
      <c r="E46668" s="62"/>
    </row>
    <row r="46669">
      <c r="A46669" s="61"/>
      <c r="B46669" s="61"/>
      <c r="C46669" s="61"/>
      <c r="D46669" s="57"/>
      <c r="E46669" s="62"/>
    </row>
    <row r="46670">
      <c r="A46670" s="61"/>
      <c r="B46670" s="61"/>
      <c r="C46670" s="61"/>
      <c r="D46670" s="57"/>
      <c r="E46670" s="62"/>
    </row>
    <row r="46671">
      <c r="A46671" s="61"/>
      <c r="B46671" s="61"/>
      <c r="C46671" s="61"/>
      <c r="D46671" s="57"/>
      <c r="E46671" s="62"/>
    </row>
    <row r="46672">
      <c r="A46672" s="61"/>
      <c r="B46672" s="61"/>
      <c r="C46672" s="61"/>
      <c r="D46672" s="57"/>
      <c r="E46672" s="62"/>
    </row>
    <row r="46673">
      <c r="A46673" s="61"/>
      <c r="B46673" s="61"/>
      <c r="C46673" s="61"/>
      <c r="D46673" s="57"/>
      <c r="E46673" s="62"/>
    </row>
    <row r="46674">
      <c r="A46674" s="61"/>
      <c r="B46674" s="61"/>
      <c r="C46674" s="61"/>
      <c r="D46674" s="57"/>
      <c r="E46674" s="62"/>
    </row>
    <row r="46675">
      <c r="A46675" s="61"/>
      <c r="B46675" s="61"/>
      <c r="C46675" s="61"/>
      <c r="D46675" s="57"/>
      <c r="E46675" s="62"/>
    </row>
    <row r="46676">
      <c r="A46676" s="61"/>
      <c r="B46676" s="61"/>
      <c r="C46676" s="61"/>
      <c r="D46676" s="57"/>
      <c r="E46676" s="62"/>
    </row>
    <row r="46677">
      <c r="A46677" s="61"/>
      <c r="B46677" s="61"/>
      <c r="C46677" s="61"/>
      <c r="D46677" s="57"/>
      <c r="E46677" s="62"/>
    </row>
    <row r="46678">
      <c r="A46678" s="61"/>
      <c r="B46678" s="61"/>
      <c r="C46678" s="61"/>
      <c r="D46678" s="57"/>
      <c r="E46678" s="62"/>
    </row>
    <row r="46679">
      <c r="A46679" s="61"/>
      <c r="B46679" s="61"/>
      <c r="C46679" s="61"/>
      <c r="D46679" s="57"/>
      <c r="E46679" s="62"/>
    </row>
    <row r="46680">
      <c r="A46680" s="61"/>
      <c r="B46680" s="61"/>
      <c r="C46680" s="61"/>
      <c r="D46680" s="57"/>
      <c r="E46680" s="62"/>
    </row>
    <row r="46681">
      <c r="A46681" s="61"/>
      <c r="B46681" s="61"/>
      <c r="C46681" s="61"/>
      <c r="D46681" s="57"/>
      <c r="E46681" s="62"/>
    </row>
    <row r="46682">
      <c r="A46682" s="61"/>
      <c r="B46682" s="61"/>
      <c r="C46682" s="61"/>
      <c r="D46682" s="57"/>
      <c r="E46682" s="62"/>
    </row>
    <row r="46683">
      <c r="A46683" s="61"/>
      <c r="B46683" s="61"/>
      <c r="C46683" s="61"/>
      <c r="D46683" s="57"/>
      <c r="E46683" s="62"/>
    </row>
    <row r="46684">
      <c r="A46684" s="61"/>
      <c r="B46684" s="61"/>
      <c r="C46684" s="61"/>
      <c r="D46684" s="57"/>
      <c r="E46684" s="62"/>
    </row>
    <row r="46685">
      <c r="A46685" s="61"/>
      <c r="B46685" s="61"/>
      <c r="C46685" s="61"/>
      <c r="D46685" s="57"/>
      <c r="E46685" s="62"/>
    </row>
    <row r="46686">
      <c r="A46686" s="61"/>
      <c r="B46686" s="61"/>
      <c r="C46686" s="61"/>
      <c r="D46686" s="57"/>
      <c r="E46686" s="62"/>
    </row>
    <row r="46687">
      <c r="A46687" s="61"/>
      <c r="B46687" s="61"/>
      <c r="C46687" s="61"/>
      <c r="D46687" s="57"/>
      <c r="E46687" s="62"/>
    </row>
    <row r="46688">
      <c r="A46688" s="61"/>
      <c r="B46688" s="61"/>
      <c r="C46688" s="61"/>
      <c r="D46688" s="57"/>
      <c r="E46688" s="62"/>
    </row>
    <row r="46689">
      <c r="A46689" s="61"/>
      <c r="B46689" s="61"/>
      <c r="C46689" s="61"/>
      <c r="D46689" s="57"/>
      <c r="E46689" s="62"/>
    </row>
    <row r="46690">
      <c r="A46690" s="61"/>
      <c r="B46690" s="61"/>
      <c r="C46690" s="61"/>
      <c r="D46690" s="57"/>
      <c r="E46690" s="62"/>
    </row>
    <row r="46691">
      <c r="A46691" s="61"/>
      <c r="B46691" s="61"/>
      <c r="C46691" s="61"/>
      <c r="D46691" s="57"/>
      <c r="E46691" s="62"/>
    </row>
    <row r="46692">
      <c r="A46692" s="61"/>
      <c r="B46692" s="61"/>
      <c r="C46692" s="61"/>
      <c r="D46692" s="57"/>
      <c r="E46692" s="62"/>
    </row>
    <row r="46693">
      <c r="A46693" s="61"/>
      <c r="B46693" s="61"/>
      <c r="C46693" s="61"/>
      <c r="D46693" s="57"/>
      <c r="E46693" s="62"/>
    </row>
    <row r="46694">
      <c r="A46694" s="61"/>
      <c r="B46694" s="61"/>
      <c r="C46694" s="61"/>
      <c r="D46694" s="57"/>
      <c r="E46694" s="62"/>
    </row>
    <row r="46695">
      <c r="A46695" s="61"/>
      <c r="B46695" s="61"/>
      <c r="C46695" s="61"/>
      <c r="D46695" s="57"/>
      <c r="E46695" s="62"/>
    </row>
    <row r="46696">
      <c r="A46696" s="61"/>
      <c r="B46696" s="61"/>
      <c r="C46696" s="61"/>
      <c r="D46696" s="57"/>
      <c r="E46696" s="62"/>
    </row>
    <row r="46697">
      <c r="A46697" s="61"/>
      <c r="B46697" s="61"/>
      <c r="C46697" s="61"/>
      <c r="D46697" s="57"/>
      <c r="E46697" s="62"/>
    </row>
    <row r="46698">
      <c r="A46698" s="61"/>
      <c r="B46698" s="61"/>
      <c r="C46698" s="61"/>
      <c r="D46698" s="57"/>
      <c r="E46698" s="62"/>
    </row>
    <row r="46699">
      <c r="A46699" s="61"/>
      <c r="B46699" s="61"/>
      <c r="C46699" s="61"/>
      <c r="D46699" s="57"/>
      <c r="E46699" s="62"/>
    </row>
    <row r="46700">
      <c r="A46700" s="61"/>
      <c r="B46700" s="61"/>
      <c r="C46700" s="61"/>
      <c r="D46700" s="57"/>
      <c r="E46700" s="62"/>
    </row>
    <row r="46701">
      <c r="A46701" s="61"/>
      <c r="B46701" s="61"/>
      <c r="C46701" s="61"/>
      <c r="D46701" s="57"/>
      <c r="E46701" s="62"/>
    </row>
    <row r="46702">
      <c r="A46702" s="61"/>
      <c r="B46702" s="61"/>
      <c r="C46702" s="61"/>
      <c r="D46702" s="57"/>
      <c r="E46702" s="62"/>
    </row>
    <row r="46703">
      <c r="A46703" s="61"/>
      <c r="B46703" s="61"/>
      <c r="C46703" s="61"/>
      <c r="D46703" s="57"/>
      <c r="E46703" s="62"/>
    </row>
    <row r="46704">
      <c r="A46704" s="61"/>
      <c r="B46704" s="61"/>
      <c r="C46704" s="61"/>
      <c r="D46704" s="57"/>
      <c r="E46704" s="62"/>
    </row>
    <row r="46705">
      <c r="A46705" s="61"/>
      <c r="B46705" s="61"/>
      <c r="C46705" s="61"/>
      <c r="D46705" s="57"/>
      <c r="E46705" s="62"/>
    </row>
    <row r="46706">
      <c r="A46706" s="61"/>
      <c r="B46706" s="61"/>
      <c r="C46706" s="61"/>
      <c r="D46706" s="57"/>
      <c r="E46706" s="62"/>
    </row>
    <row r="46707">
      <c r="A46707" s="61"/>
      <c r="B46707" s="61"/>
      <c r="C46707" s="61"/>
      <c r="D46707" s="57"/>
      <c r="E46707" s="62"/>
    </row>
    <row r="46708">
      <c r="A46708" s="61"/>
      <c r="B46708" s="61"/>
      <c r="C46708" s="61"/>
      <c r="D46708" s="57"/>
      <c r="E46708" s="62"/>
    </row>
    <row r="46709">
      <c r="A46709" s="61"/>
      <c r="B46709" s="61"/>
      <c r="C46709" s="61"/>
      <c r="D46709" s="57"/>
      <c r="E46709" s="62"/>
    </row>
    <row r="46710">
      <c r="A46710" s="61"/>
      <c r="B46710" s="61"/>
      <c r="C46710" s="61"/>
      <c r="D46710" s="57"/>
      <c r="E46710" s="62"/>
    </row>
    <row r="46711">
      <c r="A46711" s="61"/>
      <c r="B46711" s="61"/>
      <c r="C46711" s="61"/>
      <c r="D46711" s="57"/>
      <c r="E46711" s="62"/>
    </row>
    <row r="46712">
      <c r="A46712" s="61"/>
      <c r="B46712" s="61"/>
      <c r="C46712" s="61"/>
      <c r="D46712" s="57"/>
      <c r="E46712" s="62"/>
    </row>
    <row r="46713">
      <c r="A46713" s="61"/>
      <c r="B46713" s="61"/>
      <c r="C46713" s="61"/>
      <c r="D46713" s="57"/>
      <c r="E46713" s="62"/>
    </row>
    <row r="46714">
      <c r="A46714" s="61"/>
      <c r="B46714" s="61"/>
      <c r="C46714" s="61"/>
      <c r="D46714" s="57"/>
      <c r="E46714" s="62"/>
    </row>
    <row r="46715">
      <c r="A46715" s="61"/>
      <c r="B46715" s="61"/>
      <c r="C46715" s="61"/>
      <c r="D46715" s="57"/>
      <c r="E46715" s="62"/>
    </row>
    <row r="46716">
      <c r="A46716" s="61"/>
      <c r="B46716" s="61"/>
      <c r="C46716" s="61"/>
      <c r="D46716" s="57"/>
      <c r="E46716" s="62"/>
    </row>
    <row r="46717">
      <c r="A46717" s="61"/>
      <c r="B46717" s="61"/>
      <c r="C46717" s="61"/>
      <c r="D46717" s="57"/>
      <c r="E46717" s="62"/>
    </row>
    <row r="46718">
      <c r="A46718" s="61"/>
      <c r="B46718" s="61"/>
      <c r="C46718" s="61"/>
      <c r="D46718" s="57"/>
      <c r="E46718" s="62"/>
    </row>
    <row r="46719">
      <c r="A46719" s="61"/>
      <c r="B46719" s="61"/>
      <c r="C46719" s="61"/>
      <c r="D46719" s="57"/>
      <c r="E46719" s="62"/>
    </row>
    <row r="46720">
      <c r="A46720" s="61"/>
      <c r="B46720" s="61"/>
      <c r="C46720" s="61"/>
      <c r="D46720" s="57"/>
      <c r="E46720" s="62"/>
    </row>
    <row r="46721">
      <c r="A46721" s="61"/>
      <c r="B46721" s="61"/>
      <c r="C46721" s="61"/>
      <c r="D46721" s="57"/>
      <c r="E46721" s="62"/>
    </row>
    <row r="46722">
      <c r="A46722" s="61"/>
      <c r="B46722" s="61"/>
      <c r="C46722" s="61"/>
      <c r="D46722" s="57"/>
      <c r="E46722" s="62"/>
    </row>
    <row r="46723">
      <c r="A46723" s="61"/>
      <c r="B46723" s="61"/>
      <c r="C46723" s="61"/>
      <c r="D46723" s="57"/>
      <c r="E46723" s="62"/>
    </row>
    <row r="46724">
      <c r="A46724" s="61"/>
      <c r="B46724" s="61"/>
      <c r="C46724" s="61"/>
      <c r="D46724" s="57"/>
      <c r="E46724" s="62"/>
    </row>
    <row r="46725">
      <c r="A46725" s="61"/>
      <c r="B46725" s="61"/>
      <c r="C46725" s="61"/>
      <c r="D46725" s="57"/>
      <c r="E46725" s="62"/>
    </row>
    <row r="46726">
      <c r="A46726" s="61"/>
      <c r="B46726" s="61"/>
      <c r="C46726" s="61"/>
      <c r="D46726" s="57"/>
      <c r="E46726" s="62"/>
    </row>
    <row r="46727">
      <c r="A46727" s="61"/>
      <c r="B46727" s="61"/>
      <c r="C46727" s="61"/>
      <c r="D46727" s="57"/>
      <c r="E46727" s="62"/>
    </row>
    <row r="46728">
      <c r="A46728" s="61"/>
      <c r="B46728" s="61"/>
      <c r="C46728" s="61"/>
      <c r="D46728" s="57"/>
      <c r="E46728" s="62"/>
    </row>
    <row r="46729">
      <c r="A46729" s="61"/>
      <c r="B46729" s="61"/>
      <c r="C46729" s="61"/>
      <c r="D46729" s="57"/>
      <c r="E46729" s="62"/>
    </row>
    <row r="46730">
      <c r="A46730" s="61"/>
      <c r="B46730" s="61"/>
      <c r="C46730" s="61"/>
      <c r="D46730" s="57"/>
      <c r="E46730" s="62"/>
    </row>
    <row r="46731">
      <c r="A46731" s="61"/>
      <c r="B46731" s="61"/>
      <c r="C46731" s="61"/>
      <c r="D46731" s="57"/>
      <c r="E46731" s="62"/>
    </row>
    <row r="46732">
      <c r="A46732" s="61"/>
      <c r="B46732" s="61"/>
      <c r="C46732" s="61"/>
      <c r="D46732" s="57"/>
      <c r="E46732" s="62"/>
    </row>
    <row r="46733">
      <c r="A46733" s="61"/>
      <c r="B46733" s="61"/>
      <c r="C46733" s="61"/>
      <c r="D46733" s="57"/>
      <c r="E46733" s="62"/>
    </row>
    <row r="46734">
      <c r="A46734" s="61"/>
      <c r="B46734" s="61"/>
      <c r="C46734" s="61"/>
      <c r="D46734" s="57"/>
      <c r="E46734" s="62"/>
    </row>
    <row r="46735">
      <c r="A46735" s="61"/>
      <c r="B46735" s="61"/>
      <c r="C46735" s="61"/>
      <c r="D46735" s="57"/>
      <c r="E46735" s="62"/>
    </row>
    <row r="46736">
      <c r="A46736" s="61"/>
      <c r="B46736" s="61"/>
      <c r="C46736" s="61"/>
      <c r="D46736" s="57"/>
      <c r="E46736" s="62"/>
    </row>
    <row r="46737">
      <c r="A46737" s="61"/>
      <c r="B46737" s="61"/>
      <c r="C46737" s="61"/>
      <c r="D46737" s="57"/>
      <c r="E46737" s="62"/>
    </row>
    <row r="46738">
      <c r="A46738" s="61"/>
      <c r="B46738" s="61"/>
      <c r="C46738" s="61"/>
      <c r="D46738" s="57"/>
      <c r="E46738" s="62"/>
    </row>
    <row r="46739">
      <c r="A46739" s="61"/>
      <c r="B46739" s="61"/>
      <c r="C46739" s="61"/>
      <c r="D46739" s="57"/>
      <c r="E46739" s="62"/>
    </row>
    <row r="46740">
      <c r="A46740" s="61"/>
      <c r="B46740" s="61"/>
      <c r="C46740" s="61"/>
      <c r="D46740" s="57"/>
      <c r="E46740" s="62"/>
    </row>
    <row r="46741">
      <c r="A46741" s="61"/>
      <c r="B46741" s="61"/>
      <c r="C46741" s="61"/>
      <c r="D46741" s="57"/>
      <c r="E46741" s="62"/>
    </row>
    <row r="46742">
      <c r="A46742" s="61"/>
      <c r="B46742" s="61"/>
      <c r="C46742" s="61"/>
      <c r="D46742" s="57"/>
      <c r="E46742" s="62"/>
    </row>
    <row r="46743">
      <c r="A46743" s="61"/>
      <c r="B46743" s="61"/>
      <c r="C46743" s="61"/>
      <c r="D46743" s="57"/>
      <c r="E46743" s="62"/>
    </row>
    <row r="46744">
      <c r="A46744" s="61"/>
      <c r="B46744" s="61"/>
      <c r="C46744" s="61"/>
      <c r="D46744" s="57"/>
      <c r="E46744" s="62"/>
    </row>
    <row r="46745">
      <c r="A46745" s="61"/>
      <c r="B46745" s="61"/>
      <c r="C46745" s="61"/>
      <c r="D46745" s="57"/>
      <c r="E46745" s="62"/>
    </row>
    <row r="46746">
      <c r="A46746" s="61"/>
      <c r="B46746" s="61"/>
      <c r="C46746" s="61"/>
      <c r="D46746" s="57"/>
      <c r="E46746" s="62"/>
    </row>
    <row r="46747">
      <c r="A46747" s="61"/>
      <c r="B46747" s="61"/>
      <c r="C46747" s="61"/>
      <c r="D46747" s="57"/>
      <c r="E46747" s="62"/>
    </row>
    <row r="46748">
      <c r="A46748" s="61"/>
      <c r="B46748" s="61"/>
      <c r="C46748" s="61"/>
      <c r="D46748" s="57"/>
      <c r="E46748" s="62"/>
    </row>
    <row r="46749">
      <c r="A46749" s="61"/>
      <c r="B46749" s="61"/>
      <c r="C46749" s="61"/>
      <c r="D46749" s="57"/>
      <c r="E46749" s="62"/>
    </row>
    <row r="46750">
      <c r="A46750" s="61"/>
      <c r="B46750" s="61"/>
      <c r="C46750" s="61"/>
      <c r="D46750" s="57"/>
      <c r="E46750" s="62"/>
    </row>
    <row r="46751">
      <c r="A46751" s="61"/>
      <c r="B46751" s="61"/>
      <c r="C46751" s="61"/>
      <c r="D46751" s="57"/>
      <c r="E46751" s="62"/>
    </row>
    <row r="46752">
      <c r="A46752" s="61"/>
      <c r="B46752" s="61"/>
      <c r="C46752" s="61"/>
      <c r="D46752" s="57"/>
      <c r="E46752" s="62"/>
    </row>
    <row r="46753">
      <c r="A46753" s="61"/>
      <c r="B46753" s="61"/>
      <c r="C46753" s="61"/>
      <c r="D46753" s="57"/>
      <c r="E46753" s="62"/>
    </row>
    <row r="46754">
      <c r="A46754" s="61"/>
      <c r="B46754" s="61"/>
      <c r="C46754" s="61"/>
      <c r="D46754" s="57"/>
      <c r="E46754" s="62"/>
    </row>
    <row r="46755">
      <c r="A46755" s="61"/>
      <c r="B46755" s="61"/>
      <c r="C46755" s="61"/>
      <c r="D46755" s="57"/>
      <c r="E46755" s="62"/>
    </row>
    <row r="46756">
      <c r="A46756" s="61"/>
      <c r="B46756" s="61"/>
      <c r="C46756" s="61"/>
      <c r="D46756" s="57"/>
      <c r="E46756" s="62"/>
    </row>
    <row r="46757">
      <c r="A46757" s="61"/>
      <c r="B46757" s="61"/>
      <c r="C46757" s="61"/>
      <c r="D46757" s="57"/>
      <c r="E46757" s="62"/>
    </row>
    <row r="46758">
      <c r="A46758" s="61"/>
      <c r="B46758" s="61"/>
      <c r="C46758" s="61"/>
      <c r="D46758" s="57"/>
      <c r="E46758" s="62"/>
    </row>
    <row r="46759">
      <c r="A46759" s="61"/>
      <c r="B46759" s="61"/>
      <c r="C46759" s="61"/>
      <c r="D46759" s="57"/>
      <c r="E46759" s="62"/>
    </row>
    <row r="46760">
      <c r="A46760" s="61"/>
      <c r="B46760" s="61"/>
      <c r="C46760" s="61"/>
      <c r="D46760" s="57"/>
      <c r="E46760" s="62"/>
    </row>
    <row r="46761">
      <c r="A46761" s="61"/>
      <c r="B46761" s="61"/>
      <c r="C46761" s="61"/>
      <c r="D46761" s="57"/>
      <c r="E46761" s="62"/>
    </row>
    <row r="46762">
      <c r="A46762" s="61"/>
      <c r="B46762" s="61"/>
      <c r="C46762" s="61"/>
      <c r="D46762" s="57"/>
      <c r="E46762" s="62"/>
    </row>
    <row r="46763">
      <c r="A46763" s="61"/>
      <c r="B46763" s="61"/>
      <c r="C46763" s="61"/>
      <c r="D46763" s="57"/>
      <c r="E46763" s="62"/>
    </row>
    <row r="46764">
      <c r="A46764" s="61"/>
      <c r="B46764" s="61"/>
      <c r="C46764" s="61"/>
      <c r="D46764" s="57"/>
      <c r="E46764" s="62"/>
    </row>
    <row r="46765">
      <c r="A46765" s="61"/>
      <c r="B46765" s="61"/>
      <c r="C46765" s="61"/>
      <c r="D46765" s="57"/>
      <c r="E46765" s="62"/>
    </row>
    <row r="46766">
      <c r="A46766" s="61"/>
      <c r="B46766" s="61"/>
      <c r="C46766" s="61"/>
      <c r="D46766" s="57"/>
      <c r="E46766" s="62"/>
    </row>
    <row r="46767">
      <c r="A46767" s="61"/>
      <c r="B46767" s="61"/>
      <c r="C46767" s="61"/>
      <c r="D46767" s="57"/>
      <c r="E46767" s="62"/>
    </row>
    <row r="46768">
      <c r="A46768" s="61"/>
      <c r="B46768" s="61"/>
      <c r="C46768" s="61"/>
      <c r="D46768" s="57"/>
      <c r="E46768" s="62"/>
    </row>
    <row r="46769">
      <c r="A46769" s="61"/>
      <c r="B46769" s="61"/>
      <c r="C46769" s="61"/>
      <c r="D46769" s="57"/>
      <c r="E46769" s="62"/>
    </row>
    <row r="46770">
      <c r="A46770" s="61"/>
      <c r="B46770" s="61"/>
      <c r="C46770" s="61"/>
      <c r="D46770" s="57"/>
      <c r="E46770" s="62"/>
    </row>
    <row r="46771">
      <c r="A46771" s="61"/>
      <c r="B46771" s="61"/>
      <c r="C46771" s="61"/>
      <c r="D46771" s="57"/>
      <c r="E46771" s="62"/>
    </row>
    <row r="46772">
      <c r="A46772" s="61"/>
      <c r="B46772" s="61"/>
      <c r="C46772" s="61"/>
      <c r="D46772" s="57"/>
      <c r="E46772" s="62"/>
    </row>
    <row r="46773">
      <c r="A46773" s="61"/>
      <c r="B46773" s="61"/>
      <c r="C46773" s="61"/>
      <c r="D46773" s="57"/>
      <c r="E46773" s="62"/>
    </row>
    <row r="46774">
      <c r="A46774" s="61"/>
      <c r="B46774" s="61"/>
      <c r="C46774" s="61"/>
      <c r="D46774" s="57"/>
      <c r="E46774" s="62"/>
    </row>
    <row r="46775">
      <c r="A46775" s="61"/>
      <c r="B46775" s="61"/>
      <c r="C46775" s="61"/>
      <c r="D46775" s="57"/>
      <c r="E46775" s="62"/>
    </row>
    <row r="46776">
      <c r="A46776" s="61"/>
      <c r="B46776" s="61"/>
      <c r="C46776" s="61"/>
      <c r="D46776" s="57"/>
      <c r="E46776" s="62"/>
    </row>
    <row r="46777">
      <c r="A46777" s="61"/>
      <c r="B46777" s="61"/>
      <c r="C46777" s="61"/>
      <c r="D46777" s="57"/>
      <c r="E46777" s="62"/>
    </row>
    <row r="46778">
      <c r="A46778" s="61"/>
      <c r="B46778" s="61"/>
      <c r="C46778" s="61"/>
      <c r="D46778" s="57"/>
      <c r="E46778" s="62"/>
    </row>
    <row r="46779">
      <c r="A46779" s="61"/>
      <c r="B46779" s="61"/>
      <c r="C46779" s="61"/>
      <c r="D46779" s="57"/>
      <c r="E46779" s="62"/>
    </row>
    <row r="46780">
      <c r="A46780" s="61"/>
      <c r="B46780" s="61"/>
      <c r="C46780" s="61"/>
      <c r="D46780" s="57"/>
      <c r="E46780" s="62"/>
    </row>
    <row r="46781">
      <c r="A46781" s="61"/>
      <c r="B46781" s="61"/>
      <c r="C46781" s="61"/>
      <c r="D46781" s="57"/>
      <c r="E46781" s="62"/>
    </row>
    <row r="46782">
      <c r="A46782" s="61"/>
      <c r="B46782" s="61"/>
      <c r="C46782" s="61"/>
      <c r="D46782" s="57"/>
      <c r="E46782" s="62"/>
    </row>
    <row r="46783">
      <c r="A46783" s="61"/>
      <c r="B46783" s="61"/>
      <c r="C46783" s="61"/>
      <c r="D46783" s="57"/>
      <c r="E46783" s="62"/>
    </row>
    <row r="46784">
      <c r="A46784" s="61"/>
      <c r="B46784" s="61"/>
      <c r="C46784" s="61"/>
      <c r="D46784" s="57"/>
      <c r="E46784" s="62"/>
    </row>
    <row r="46785">
      <c r="A46785" s="61"/>
      <c r="B46785" s="61"/>
      <c r="C46785" s="61"/>
      <c r="D46785" s="57"/>
      <c r="E46785" s="62"/>
    </row>
    <row r="46786">
      <c r="A46786" s="61"/>
      <c r="B46786" s="61"/>
      <c r="C46786" s="61"/>
      <c r="D46786" s="57"/>
      <c r="E46786" s="62"/>
    </row>
    <row r="46787">
      <c r="A46787" s="61"/>
      <c r="B46787" s="61"/>
      <c r="C46787" s="61"/>
      <c r="D46787" s="57"/>
      <c r="E46787" s="62"/>
    </row>
    <row r="46788">
      <c r="A46788" s="61"/>
      <c r="B46788" s="61"/>
      <c r="C46788" s="61"/>
      <c r="D46788" s="57"/>
      <c r="E46788" s="62"/>
    </row>
    <row r="46789">
      <c r="A46789" s="61"/>
      <c r="B46789" s="61"/>
      <c r="C46789" s="61"/>
      <c r="D46789" s="57"/>
      <c r="E46789" s="62"/>
    </row>
    <row r="46790">
      <c r="A46790" s="61"/>
      <c r="B46790" s="61"/>
      <c r="C46790" s="61"/>
      <c r="D46790" s="57"/>
      <c r="E46790" s="62"/>
    </row>
    <row r="46791">
      <c r="A46791" s="61"/>
      <c r="B46791" s="61"/>
      <c r="C46791" s="61"/>
      <c r="D46791" s="57"/>
      <c r="E46791" s="62"/>
    </row>
    <row r="46792">
      <c r="A46792" s="61"/>
      <c r="B46792" s="61"/>
      <c r="C46792" s="61"/>
      <c r="D46792" s="57"/>
      <c r="E46792" s="62"/>
    </row>
    <row r="46793">
      <c r="A46793" s="61"/>
      <c r="B46793" s="61"/>
      <c r="C46793" s="61"/>
      <c r="D46793" s="57"/>
      <c r="E46793" s="62"/>
    </row>
    <row r="46794">
      <c r="A46794" s="61"/>
      <c r="B46794" s="61"/>
      <c r="C46794" s="61"/>
      <c r="D46794" s="57"/>
      <c r="E46794" s="62"/>
    </row>
    <row r="46795">
      <c r="A46795" s="61"/>
      <c r="B46795" s="61"/>
      <c r="C46795" s="61"/>
      <c r="D46795" s="57"/>
      <c r="E46795" s="62"/>
    </row>
    <row r="46796">
      <c r="A46796" s="61"/>
      <c r="B46796" s="61"/>
      <c r="C46796" s="61"/>
      <c r="D46796" s="57"/>
      <c r="E46796" s="62"/>
    </row>
    <row r="46797">
      <c r="A46797" s="61"/>
      <c r="B46797" s="61"/>
      <c r="C46797" s="61"/>
      <c r="D46797" s="57"/>
      <c r="E46797" s="62"/>
    </row>
    <row r="46798">
      <c r="A46798" s="61"/>
      <c r="B46798" s="61"/>
      <c r="C46798" s="61"/>
      <c r="D46798" s="57"/>
      <c r="E46798" s="62"/>
    </row>
    <row r="46799">
      <c r="A46799" s="61"/>
      <c r="B46799" s="61"/>
      <c r="C46799" s="61"/>
      <c r="D46799" s="57"/>
      <c r="E46799" s="62"/>
    </row>
    <row r="46800">
      <c r="A46800" s="61"/>
      <c r="B46800" s="61"/>
      <c r="C46800" s="61"/>
      <c r="D46800" s="57"/>
      <c r="E46800" s="62"/>
    </row>
    <row r="46801">
      <c r="A46801" s="61"/>
      <c r="B46801" s="61"/>
      <c r="C46801" s="61"/>
      <c r="D46801" s="57"/>
      <c r="E46801" s="62"/>
    </row>
    <row r="46802">
      <c r="A46802" s="61"/>
      <c r="B46802" s="61"/>
      <c r="C46802" s="61"/>
      <c r="D46802" s="57"/>
      <c r="E46802" s="62"/>
    </row>
    <row r="46803">
      <c r="A46803" s="61"/>
      <c r="B46803" s="61"/>
      <c r="C46803" s="61"/>
      <c r="D46803" s="57"/>
      <c r="E46803" s="62"/>
    </row>
    <row r="46804">
      <c r="A46804" s="61"/>
      <c r="B46804" s="61"/>
      <c r="C46804" s="61"/>
      <c r="D46804" s="57"/>
      <c r="E46804" s="62"/>
    </row>
    <row r="46805">
      <c r="A46805" s="61"/>
      <c r="B46805" s="61"/>
      <c r="C46805" s="61"/>
      <c r="D46805" s="57"/>
      <c r="E46805" s="62"/>
    </row>
    <row r="46806">
      <c r="A46806" s="61"/>
      <c r="B46806" s="61"/>
      <c r="C46806" s="61"/>
      <c r="D46806" s="57"/>
      <c r="E46806" s="62"/>
    </row>
    <row r="46807">
      <c r="A46807" s="61"/>
      <c r="B46807" s="61"/>
      <c r="C46807" s="61"/>
      <c r="D46807" s="57"/>
      <c r="E46807" s="62"/>
    </row>
    <row r="46808">
      <c r="A46808" s="61"/>
      <c r="B46808" s="61"/>
      <c r="C46808" s="61"/>
      <c r="D46808" s="57"/>
      <c r="E46808" s="62"/>
    </row>
    <row r="46809">
      <c r="A46809" s="61"/>
      <c r="B46809" s="61"/>
      <c r="C46809" s="61"/>
      <c r="D46809" s="57"/>
      <c r="E46809" s="62"/>
    </row>
    <row r="46810">
      <c r="A46810" s="61"/>
      <c r="B46810" s="61"/>
      <c r="C46810" s="61"/>
      <c r="D46810" s="57"/>
      <c r="E46810" s="62"/>
    </row>
    <row r="46811">
      <c r="A46811" s="61"/>
      <c r="B46811" s="61"/>
      <c r="C46811" s="61"/>
      <c r="D46811" s="57"/>
      <c r="E46811" s="62"/>
    </row>
    <row r="46812">
      <c r="A46812" s="61"/>
      <c r="B46812" s="61"/>
      <c r="C46812" s="61"/>
      <c r="D46812" s="57"/>
      <c r="E46812" s="62"/>
    </row>
    <row r="46813">
      <c r="A46813" s="61"/>
      <c r="B46813" s="61"/>
      <c r="C46813" s="61"/>
      <c r="D46813" s="57"/>
      <c r="E46813" s="62"/>
    </row>
    <row r="46814">
      <c r="A46814" s="61"/>
      <c r="B46814" s="61"/>
      <c r="C46814" s="61"/>
      <c r="D46814" s="57"/>
      <c r="E46814" s="62"/>
    </row>
    <row r="46815">
      <c r="A46815" s="61"/>
      <c r="B46815" s="61"/>
      <c r="C46815" s="61"/>
      <c r="D46815" s="57"/>
      <c r="E46815" s="62"/>
    </row>
    <row r="46816">
      <c r="A46816" s="61"/>
      <c r="B46816" s="61"/>
      <c r="C46816" s="61"/>
      <c r="D46816" s="57"/>
      <c r="E46816" s="62"/>
    </row>
    <row r="46817">
      <c r="A46817" s="61"/>
      <c r="B46817" s="61"/>
      <c r="C46817" s="61"/>
      <c r="D46817" s="57"/>
      <c r="E46817" s="62"/>
    </row>
    <row r="46818">
      <c r="A46818" s="61"/>
      <c r="B46818" s="61"/>
      <c r="C46818" s="61"/>
      <c r="D46818" s="57"/>
      <c r="E46818" s="62"/>
    </row>
    <row r="46819">
      <c r="A46819" s="61"/>
      <c r="B46819" s="61"/>
      <c r="C46819" s="61"/>
      <c r="D46819" s="57"/>
      <c r="E46819" s="62"/>
    </row>
    <row r="46820">
      <c r="A46820" s="61"/>
      <c r="B46820" s="61"/>
      <c r="C46820" s="61"/>
      <c r="D46820" s="57"/>
      <c r="E46820" s="62"/>
    </row>
    <row r="46821">
      <c r="A46821" s="61"/>
      <c r="B46821" s="61"/>
      <c r="C46821" s="61"/>
      <c r="D46821" s="57"/>
      <c r="E46821" s="62"/>
    </row>
    <row r="46822">
      <c r="A46822" s="61"/>
      <c r="B46822" s="61"/>
      <c r="C46822" s="61"/>
      <c r="D46822" s="57"/>
      <c r="E46822" s="62"/>
    </row>
    <row r="46823">
      <c r="A46823" s="61"/>
      <c r="B46823" s="61"/>
      <c r="C46823" s="61"/>
      <c r="D46823" s="57"/>
      <c r="E46823" s="62"/>
    </row>
    <row r="46824">
      <c r="A46824" s="61"/>
      <c r="B46824" s="61"/>
      <c r="C46824" s="61"/>
      <c r="D46824" s="57"/>
      <c r="E46824" s="62"/>
    </row>
    <row r="46825">
      <c r="A46825" s="61"/>
      <c r="B46825" s="61"/>
      <c r="C46825" s="61"/>
      <c r="D46825" s="57"/>
      <c r="E46825" s="62"/>
    </row>
    <row r="46826">
      <c r="A46826" s="61"/>
      <c r="B46826" s="61"/>
      <c r="C46826" s="61"/>
      <c r="D46826" s="57"/>
      <c r="E46826" s="62"/>
    </row>
    <row r="46827">
      <c r="A46827" s="61"/>
      <c r="B46827" s="61"/>
      <c r="C46827" s="61"/>
      <c r="D46827" s="57"/>
      <c r="E46827" s="62"/>
    </row>
    <row r="46828">
      <c r="A46828" s="61"/>
      <c r="B46828" s="61"/>
      <c r="C46828" s="61"/>
      <c r="D46828" s="57"/>
      <c r="E46828" s="62"/>
    </row>
    <row r="46829">
      <c r="A46829" s="61"/>
      <c r="B46829" s="61"/>
      <c r="C46829" s="61"/>
      <c r="D46829" s="57"/>
      <c r="E46829" s="62"/>
    </row>
    <row r="46830">
      <c r="A46830" s="61"/>
      <c r="B46830" s="61"/>
      <c r="C46830" s="61"/>
      <c r="D46830" s="57"/>
      <c r="E46830" s="62"/>
    </row>
    <row r="46831">
      <c r="A46831" s="61"/>
      <c r="B46831" s="61"/>
      <c r="C46831" s="61"/>
      <c r="D46831" s="57"/>
      <c r="E46831" s="62"/>
    </row>
    <row r="46832">
      <c r="A46832" s="61"/>
      <c r="B46832" s="61"/>
      <c r="C46832" s="61"/>
      <c r="D46832" s="57"/>
      <c r="E46832" s="62"/>
    </row>
    <row r="46833">
      <c r="A46833" s="61"/>
      <c r="B46833" s="61"/>
      <c r="C46833" s="61"/>
      <c r="D46833" s="57"/>
      <c r="E46833" s="62"/>
    </row>
    <row r="46834">
      <c r="A46834" s="61"/>
      <c r="B46834" s="61"/>
      <c r="C46834" s="61"/>
      <c r="D46834" s="57"/>
      <c r="E46834" s="62"/>
    </row>
    <row r="46835">
      <c r="A46835" s="61"/>
      <c r="B46835" s="61"/>
      <c r="C46835" s="61"/>
      <c r="D46835" s="57"/>
      <c r="E46835" s="62"/>
    </row>
    <row r="46836">
      <c r="A46836" s="61"/>
      <c r="B46836" s="61"/>
      <c r="C46836" s="61"/>
      <c r="D46836" s="57"/>
      <c r="E46836" s="62"/>
    </row>
    <row r="46837">
      <c r="A46837" s="61"/>
      <c r="B46837" s="61"/>
      <c r="C46837" s="61"/>
      <c r="D46837" s="57"/>
      <c r="E46837" s="62"/>
    </row>
    <row r="46838">
      <c r="A46838" s="61"/>
      <c r="B46838" s="61"/>
      <c r="C46838" s="61"/>
      <c r="D46838" s="57"/>
      <c r="E46838" s="62"/>
    </row>
    <row r="46839">
      <c r="A46839" s="61"/>
      <c r="B46839" s="61"/>
      <c r="C46839" s="61"/>
      <c r="D46839" s="57"/>
      <c r="E46839" s="62"/>
    </row>
    <row r="46840">
      <c r="A46840" s="61"/>
      <c r="B46840" s="61"/>
      <c r="C46840" s="61"/>
      <c r="D46840" s="57"/>
      <c r="E46840" s="62"/>
    </row>
    <row r="46841">
      <c r="A46841" s="61"/>
      <c r="B46841" s="61"/>
      <c r="C46841" s="61"/>
      <c r="D46841" s="57"/>
      <c r="E46841" s="62"/>
    </row>
    <row r="46842">
      <c r="A46842" s="61"/>
      <c r="B46842" s="61"/>
      <c r="C46842" s="61"/>
      <c r="D46842" s="57"/>
      <c r="E46842" s="62"/>
    </row>
    <row r="46843">
      <c r="A46843" s="61"/>
      <c r="B46843" s="61"/>
      <c r="C46843" s="61"/>
      <c r="D46843" s="57"/>
      <c r="E46843" s="62"/>
    </row>
    <row r="46844">
      <c r="A46844" s="61"/>
      <c r="B46844" s="61"/>
      <c r="C46844" s="61"/>
      <c r="D46844" s="57"/>
      <c r="E46844" s="62"/>
    </row>
    <row r="46845">
      <c r="A46845" s="61"/>
      <c r="B46845" s="61"/>
      <c r="C46845" s="61"/>
      <c r="D46845" s="57"/>
      <c r="E46845" s="62"/>
    </row>
    <row r="46846">
      <c r="A46846" s="61"/>
      <c r="B46846" s="61"/>
      <c r="C46846" s="61"/>
      <c r="D46846" s="57"/>
      <c r="E46846" s="62"/>
    </row>
    <row r="46847">
      <c r="A46847" s="61"/>
      <c r="B46847" s="61"/>
      <c r="C46847" s="61"/>
      <c r="D46847" s="57"/>
      <c r="E46847" s="62"/>
    </row>
    <row r="46848">
      <c r="A46848" s="61"/>
      <c r="B46848" s="61"/>
      <c r="C46848" s="61"/>
      <c r="D46848" s="57"/>
      <c r="E46848" s="62"/>
    </row>
    <row r="46849">
      <c r="A46849" s="61"/>
      <c r="B46849" s="61"/>
      <c r="C46849" s="61"/>
      <c r="D46849" s="57"/>
      <c r="E46849" s="62"/>
    </row>
    <row r="46850">
      <c r="A46850" s="61"/>
      <c r="B46850" s="61"/>
      <c r="C46850" s="61"/>
      <c r="D46850" s="57"/>
      <c r="E46850" s="62"/>
    </row>
    <row r="46851">
      <c r="A46851" s="61"/>
      <c r="B46851" s="61"/>
      <c r="C46851" s="61"/>
      <c r="D46851" s="57"/>
      <c r="E46851" s="62"/>
    </row>
    <row r="46852">
      <c r="A46852" s="61"/>
      <c r="B46852" s="61"/>
      <c r="C46852" s="61"/>
      <c r="D46852" s="57"/>
      <c r="E46852" s="62"/>
    </row>
    <row r="46853">
      <c r="A46853" s="61"/>
      <c r="B46853" s="61"/>
      <c r="C46853" s="61"/>
      <c r="D46853" s="57"/>
      <c r="E46853" s="62"/>
    </row>
    <row r="46854">
      <c r="A46854" s="61"/>
      <c r="B46854" s="61"/>
      <c r="C46854" s="61"/>
      <c r="D46854" s="57"/>
      <c r="E46854" s="62"/>
    </row>
    <row r="46855">
      <c r="A46855" s="61"/>
      <c r="B46855" s="61"/>
      <c r="C46855" s="61"/>
      <c r="D46855" s="57"/>
      <c r="E46855" s="62"/>
    </row>
    <row r="46856">
      <c r="A46856" s="61"/>
      <c r="B46856" s="61"/>
      <c r="C46856" s="61"/>
      <c r="D46856" s="57"/>
      <c r="E46856" s="62"/>
    </row>
    <row r="46857">
      <c r="A46857" s="61"/>
      <c r="B46857" s="61"/>
      <c r="C46857" s="61"/>
      <c r="D46857" s="57"/>
      <c r="E46857" s="62"/>
    </row>
    <row r="46858">
      <c r="A46858" s="61"/>
      <c r="B46858" s="61"/>
      <c r="C46858" s="61"/>
      <c r="D46858" s="57"/>
      <c r="E46858" s="62"/>
    </row>
    <row r="46859">
      <c r="A46859" s="61"/>
      <c r="B46859" s="61"/>
      <c r="C46859" s="61"/>
      <c r="D46859" s="57"/>
      <c r="E46859" s="62"/>
    </row>
    <row r="46860">
      <c r="A46860" s="61"/>
      <c r="B46860" s="61"/>
      <c r="C46860" s="61"/>
      <c r="D46860" s="57"/>
      <c r="E46860" s="62"/>
    </row>
    <row r="46861">
      <c r="A46861" s="61"/>
      <c r="B46861" s="61"/>
      <c r="C46861" s="61"/>
      <c r="D46861" s="57"/>
      <c r="E46861" s="62"/>
    </row>
    <row r="46862">
      <c r="A46862" s="61"/>
      <c r="B46862" s="61"/>
      <c r="C46862" s="61"/>
      <c r="D46862" s="57"/>
      <c r="E46862" s="62"/>
    </row>
    <row r="46863">
      <c r="A46863" s="61"/>
      <c r="B46863" s="61"/>
      <c r="C46863" s="61"/>
      <c r="D46863" s="57"/>
      <c r="E46863" s="62"/>
    </row>
    <row r="46864">
      <c r="A46864" s="61"/>
      <c r="B46864" s="61"/>
      <c r="C46864" s="61"/>
      <c r="D46864" s="57"/>
      <c r="E46864" s="62"/>
    </row>
    <row r="46865">
      <c r="A46865" s="61"/>
      <c r="B46865" s="61"/>
      <c r="C46865" s="61"/>
      <c r="D46865" s="57"/>
      <c r="E46865" s="62"/>
    </row>
    <row r="46866">
      <c r="A46866" s="61"/>
      <c r="B46866" s="61"/>
      <c r="C46866" s="61"/>
      <c r="D46866" s="57"/>
      <c r="E46866" s="62"/>
    </row>
    <row r="46867">
      <c r="A46867" s="61"/>
      <c r="B46867" s="61"/>
      <c r="C46867" s="61"/>
      <c r="D46867" s="57"/>
      <c r="E46867" s="62"/>
    </row>
    <row r="46868">
      <c r="A46868" s="61"/>
      <c r="B46868" s="61"/>
      <c r="C46868" s="61"/>
      <c r="D46868" s="57"/>
      <c r="E46868" s="62"/>
    </row>
    <row r="46869">
      <c r="A46869" s="61"/>
      <c r="B46869" s="61"/>
      <c r="C46869" s="61"/>
      <c r="D46869" s="57"/>
      <c r="E46869" s="62"/>
    </row>
    <row r="46870">
      <c r="A46870" s="61"/>
      <c r="B46870" s="61"/>
      <c r="C46870" s="61"/>
      <c r="D46870" s="57"/>
      <c r="E46870" s="62"/>
    </row>
    <row r="46871">
      <c r="A46871" s="61"/>
      <c r="B46871" s="61"/>
      <c r="C46871" s="61"/>
      <c r="D46871" s="57"/>
      <c r="E46871" s="62"/>
    </row>
    <row r="46872">
      <c r="A46872" s="61"/>
      <c r="B46872" s="61"/>
      <c r="C46872" s="61"/>
      <c r="D46872" s="57"/>
      <c r="E46872" s="62"/>
    </row>
    <row r="46873">
      <c r="A46873" s="61"/>
      <c r="B46873" s="61"/>
      <c r="C46873" s="61"/>
      <c r="D46873" s="57"/>
      <c r="E46873" s="62"/>
    </row>
    <row r="46874">
      <c r="A46874" s="61"/>
      <c r="B46874" s="61"/>
      <c r="C46874" s="61"/>
      <c r="D46874" s="57"/>
      <c r="E46874" s="62"/>
    </row>
    <row r="46875">
      <c r="A46875" s="61"/>
      <c r="B46875" s="61"/>
      <c r="C46875" s="61"/>
      <c r="D46875" s="57"/>
      <c r="E46875" s="62"/>
    </row>
    <row r="46876">
      <c r="A46876" s="61"/>
      <c r="B46876" s="61"/>
      <c r="C46876" s="61"/>
      <c r="D46876" s="57"/>
      <c r="E46876" s="62"/>
    </row>
    <row r="46877">
      <c r="A46877" s="61"/>
      <c r="B46877" s="61"/>
      <c r="C46877" s="61"/>
      <c r="D46877" s="57"/>
      <c r="E46877" s="62"/>
    </row>
    <row r="46878">
      <c r="A46878" s="61"/>
      <c r="B46878" s="61"/>
      <c r="C46878" s="61"/>
      <c r="D46878" s="57"/>
      <c r="E46878" s="62"/>
    </row>
    <row r="46879">
      <c r="A46879" s="61"/>
      <c r="B46879" s="61"/>
      <c r="C46879" s="61"/>
      <c r="D46879" s="57"/>
      <c r="E46879" s="62"/>
    </row>
    <row r="46880">
      <c r="A46880" s="61"/>
      <c r="B46880" s="61"/>
      <c r="C46880" s="61"/>
      <c r="D46880" s="57"/>
      <c r="E46880" s="62"/>
    </row>
    <row r="46881">
      <c r="A46881" s="61"/>
      <c r="B46881" s="61"/>
      <c r="C46881" s="61"/>
      <c r="D46881" s="57"/>
      <c r="E46881" s="62"/>
    </row>
    <row r="46882">
      <c r="A46882" s="61"/>
      <c r="B46882" s="61"/>
      <c r="C46882" s="61"/>
      <c r="D46882" s="57"/>
      <c r="E46882" s="62"/>
    </row>
    <row r="46883">
      <c r="A46883" s="61"/>
      <c r="B46883" s="61"/>
      <c r="C46883" s="61"/>
      <c r="D46883" s="57"/>
      <c r="E46883" s="62"/>
    </row>
    <row r="46884">
      <c r="A46884" s="61"/>
      <c r="B46884" s="61"/>
      <c r="C46884" s="61"/>
      <c r="D46884" s="57"/>
      <c r="E46884" s="62"/>
    </row>
    <row r="46885">
      <c r="A46885" s="61"/>
      <c r="B46885" s="61"/>
      <c r="C46885" s="61"/>
      <c r="D46885" s="57"/>
      <c r="E46885" s="62"/>
    </row>
    <row r="46886">
      <c r="A46886" s="61"/>
      <c r="B46886" s="61"/>
      <c r="C46886" s="61"/>
      <c r="D46886" s="57"/>
      <c r="E46886" s="62"/>
    </row>
    <row r="46887">
      <c r="A46887" s="61"/>
      <c r="B46887" s="61"/>
      <c r="C46887" s="61"/>
      <c r="D46887" s="57"/>
      <c r="E46887" s="62"/>
    </row>
    <row r="46888">
      <c r="A46888" s="61"/>
      <c r="B46888" s="61"/>
      <c r="C46888" s="61"/>
      <c r="D46888" s="57"/>
      <c r="E46888" s="62"/>
    </row>
    <row r="46889">
      <c r="A46889" s="61"/>
      <c r="B46889" s="61"/>
      <c r="C46889" s="61"/>
      <c r="D46889" s="57"/>
      <c r="E46889" s="62"/>
    </row>
    <row r="46890">
      <c r="A46890" s="61"/>
      <c r="B46890" s="61"/>
      <c r="C46890" s="61"/>
      <c r="D46890" s="57"/>
      <c r="E46890" s="62"/>
    </row>
    <row r="46891">
      <c r="A46891" s="61"/>
      <c r="B46891" s="61"/>
      <c r="C46891" s="61"/>
      <c r="D46891" s="57"/>
      <c r="E46891" s="62"/>
    </row>
    <row r="46892">
      <c r="A46892" s="61"/>
      <c r="B46892" s="61"/>
      <c r="C46892" s="61"/>
      <c r="D46892" s="57"/>
      <c r="E46892" s="62"/>
    </row>
    <row r="46893">
      <c r="A46893" s="61"/>
      <c r="B46893" s="61"/>
      <c r="C46893" s="61"/>
      <c r="D46893" s="57"/>
      <c r="E46893" s="62"/>
    </row>
    <row r="46894">
      <c r="A46894" s="61"/>
      <c r="B46894" s="61"/>
      <c r="C46894" s="61"/>
      <c r="D46894" s="57"/>
      <c r="E46894" s="62"/>
    </row>
    <row r="46895">
      <c r="A46895" s="61"/>
      <c r="B46895" s="61"/>
      <c r="C46895" s="61"/>
      <c r="D46895" s="57"/>
      <c r="E46895" s="62"/>
    </row>
    <row r="46896">
      <c r="A46896" s="61"/>
      <c r="B46896" s="61"/>
      <c r="C46896" s="61"/>
      <c r="D46896" s="57"/>
      <c r="E46896" s="62"/>
    </row>
    <row r="46897">
      <c r="A46897" s="61"/>
      <c r="B46897" s="61"/>
      <c r="C46897" s="61"/>
      <c r="D46897" s="57"/>
      <c r="E46897" s="62"/>
    </row>
    <row r="46898">
      <c r="A46898" s="61"/>
      <c r="B46898" s="61"/>
      <c r="C46898" s="61"/>
      <c r="D46898" s="57"/>
      <c r="E46898" s="62"/>
    </row>
    <row r="46899">
      <c r="A46899" s="61"/>
      <c r="B46899" s="61"/>
      <c r="C46899" s="61"/>
      <c r="D46899" s="57"/>
      <c r="E46899" s="62"/>
    </row>
    <row r="46900">
      <c r="A46900" s="61"/>
      <c r="B46900" s="61"/>
      <c r="C46900" s="61"/>
      <c r="D46900" s="57"/>
      <c r="E46900" s="62"/>
    </row>
    <row r="46901">
      <c r="A46901" s="61"/>
      <c r="B46901" s="61"/>
      <c r="C46901" s="61"/>
      <c r="D46901" s="57"/>
      <c r="E46901" s="62"/>
    </row>
    <row r="46902">
      <c r="A46902" s="61"/>
      <c r="B46902" s="61"/>
      <c r="C46902" s="61"/>
      <c r="D46902" s="57"/>
      <c r="E46902" s="62"/>
    </row>
    <row r="46903">
      <c r="A46903" s="61"/>
      <c r="B46903" s="61"/>
      <c r="C46903" s="61"/>
      <c r="D46903" s="57"/>
      <c r="E46903" s="62"/>
    </row>
    <row r="46904">
      <c r="A46904" s="61"/>
      <c r="B46904" s="61"/>
      <c r="C46904" s="61"/>
      <c r="D46904" s="57"/>
      <c r="E46904" s="62"/>
    </row>
    <row r="46905">
      <c r="A46905" s="61"/>
      <c r="B46905" s="61"/>
      <c r="C46905" s="61"/>
      <c r="D46905" s="57"/>
      <c r="E46905" s="62"/>
    </row>
    <row r="46906">
      <c r="A46906" s="61"/>
      <c r="B46906" s="61"/>
      <c r="C46906" s="61"/>
      <c r="D46906" s="57"/>
      <c r="E46906" s="62"/>
    </row>
    <row r="46907">
      <c r="A46907" s="61"/>
      <c r="B46907" s="61"/>
      <c r="C46907" s="61"/>
      <c r="D46907" s="57"/>
      <c r="E46907" s="62"/>
    </row>
    <row r="46908">
      <c r="A46908" s="61"/>
      <c r="B46908" s="61"/>
      <c r="C46908" s="61"/>
      <c r="D46908" s="57"/>
      <c r="E46908" s="62"/>
    </row>
    <row r="46909">
      <c r="A46909" s="61"/>
      <c r="B46909" s="61"/>
      <c r="C46909" s="61"/>
      <c r="D46909" s="57"/>
      <c r="E46909" s="62"/>
    </row>
    <row r="46910">
      <c r="A46910" s="61"/>
      <c r="B46910" s="61"/>
      <c r="C46910" s="61"/>
      <c r="D46910" s="57"/>
      <c r="E46910" s="62"/>
    </row>
    <row r="46911">
      <c r="A46911" s="61"/>
      <c r="B46911" s="61"/>
      <c r="C46911" s="61"/>
      <c r="D46911" s="57"/>
      <c r="E46911" s="62"/>
    </row>
    <row r="46912">
      <c r="A46912" s="61"/>
      <c r="B46912" s="61"/>
      <c r="C46912" s="61"/>
      <c r="D46912" s="57"/>
      <c r="E46912" s="62"/>
    </row>
    <row r="46913">
      <c r="A46913" s="61"/>
      <c r="B46913" s="61"/>
      <c r="C46913" s="61"/>
      <c r="D46913" s="57"/>
      <c r="E46913" s="62"/>
    </row>
    <row r="46914">
      <c r="A46914" s="61"/>
      <c r="B46914" s="61"/>
      <c r="C46914" s="61"/>
      <c r="D46914" s="57"/>
      <c r="E46914" s="62"/>
    </row>
    <row r="46915">
      <c r="A46915" s="61"/>
      <c r="B46915" s="61"/>
      <c r="C46915" s="61"/>
      <c r="D46915" s="57"/>
      <c r="E46915" s="62"/>
    </row>
    <row r="46916">
      <c r="A46916" s="61"/>
      <c r="B46916" s="61"/>
      <c r="C46916" s="61"/>
      <c r="D46916" s="57"/>
      <c r="E46916" s="62"/>
    </row>
    <row r="46917">
      <c r="A46917" s="61"/>
      <c r="B46917" s="61"/>
      <c r="C46917" s="61"/>
      <c r="D46917" s="57"/>
      <c r="E46917" s="62"/>
    </row>
    <row r="46918">
      <c r="A46918" s="61"/>
      <c r="B46918" s="61"/>
      <c r="C46918" s="61"/>
      <c r="D46918" s="57"/>
      <c r="E46918" s="62"/>
    </row>
    <row r="46919">
      <c r="A46919" s="61"/>
      <c r="B46919" s="61"/>
      <c r="C46919" s="61"/>
      <c r="D46919" s="57"/>
      <c r="E46919" s="62"/>
    </row>
    <row r="46920">
      <c r="A46920" s="61"/>
      <c r="B46920" s="61"/>
      <c r="C46920" s="61"/>
      <c r="D46920" s="57"/>
      <c r="E46920" s="62"/>
    </row>
    <row r="46921">
      <c r="A46921" s="61"/>
      <c r="B46921" s="61"/>
      <c r="C46921" s="61"/>
      <c r="D46921" s="57"/>
      <c r="E46921" s="62"/>
    </row>
    <row r="46922">
      <c r="A46922" s="61"/>
      <c r="B46922" s="61"/>
      <c r="C46922" s="61"/>
      <c r="D46922" s="57"/>
      <c r="E46922" s="62"/>
    </row>
    <row r="46923">
      <c r="A46923" s="61"/>
      <c r="B46923" s="61"/>
      <c r="C46923" s="61"/>
      <c r="D46923" s="57"/>
      <c r="E46923" s="62"/>
    </row>
    <row r="46924">
      <c r="A46924" s="61"/>
      <c r="B46924" s="61"/>
      <c r="C46924" s="61"/>
      <c r="D46924" s="57"/>
      <c r="E46924" s="62"/>
    </row>
    <row r="46925">
      <c r="A46925" s="61"/>
      <c r="B46925" s="61"/>
      <c r="C46925" s="61"/>
      <c r="D46925" s="57"/>
      <c r="E46925" s="62"/>
    </row>
    <row r="46926">
      <c r="A46926" s="61"/>
      <c r="B46926" s="61"/>
      <c r="C46926" s="61"/>
      <c r="D46926" s="57"/>
      <c r="E46926" s="62"/>
    </row>
    <row r="46927">
      <c r="A46927" s="61"/>
      <c r="B46927" s="61"/>
      <c r="C46927" s="61"/>
      <c r="D46927" s="57"/>
      <c r="E46927" s="62"/>
    </row>
    <row r="46928">
      <c r="A46928" s="61"/>
      <c r="B46928" s="61"/>
      <c r="C46928" s="61"/>
      <c r="D46928" s="57"/>
      <c r="E46928" s="62"/>
    </row>
    <row r="46929">
      <c r="A46929" s="61"/>
      <c r="B46929" s="61"/>
      <c r="C46929" s="61"/>
      <c r="D46929" s="57"/>
      <c r="E46929" s="62"/>
    </row>
    <row r="46930">
      <c r="A46930" s="61"/>
      <c r="B46930" s="61"/>
      <c r="C46930" s="61"/>
      <c r="D46930" s="57"/>
      <c r="E46930" s="62"/>
    </row>
    <row r="46931">
      <c r="A46931" s="61"/>
      <c r="B46931" s="61"/>
      <c r="C46931" s="61"/>
      <c r="D46931" s="57"/>
      <c r="E46931" s="62"/>
    </row>
    <row r="46932">
      <c r="A46932" s="61"/>
      <c r="B46932" s="61"/>
      <c r="C46932" s="61"/>
      <c r="D46932" s="57"/>
      <c r="E46932" s="62"/>
    </row>
    <row r="46933">
      <c r="A46933" s="61"/>
      <c r="B46933" s="61"/>
      <c r="C46933" s="61"/>
      <c r="D46933" s="57"/>
      <c r="E46933" s="62"/>
    </row>
    <row r="46934">
      <c r="A46934" s="61"/>
      <c r="B46934" s="61"/>
      <c r="C46934" s="61"/>
      <c r="D46934" s="57"/>
      <c r="E46934" s="62"/>
    </row>
    <row r="46935">
      <c r="A46935" s="61"/>
      <c r="B46935" s="61"/>
      <c r="C46935" s="61"/>
      <c r="D46935" s="57"/>
      <c r="E46935" s="62"/>
    </row>
    <row r="46936">
      <c r="A46936" s="61"/>
      <c r="B46936" s="61"/>
      <c r="C46936" s="61"/>
      <c r="D46936" s="57"/>
      <c r="E46936" s="62"/>
    </row>
    <row r="46937">
      <c r="A46937" s="61"/>
      <c r="B46937" s="61"/>
      <c r="C46937" s="61"/>
      <c r="D46937" s="57"/>
      <c r="E46937" s="62"/>
    </row>
    <row r="46938">
      <c r="A46938" s="61"/>
      <c r="B46938" s="61"/>
      <c r="C46938" s="61"/>
      <c r="D46938" s="57"/>
      <c r="E46938" s="62"/>
    </row>
    <row r="46939">
      <c r="A46939" s="61"/>
      <c r="B46939" s="61"/>
      <c r="C46939" s="61"/>
      <c r="D46939" s="57"/>
      <c r="E46939" s="62"/>
    </row>
    <row r="46940">
      <c r="A46940" s="61"/>
      <c r="B46940" s="61"/>
      <c r="C46940" s="61"/>
      <c r="D46940" s="57"/>
      <c r="E46940" s="62"/>
    </row>
    <row r="46941">
      <c r="A46941" s="61"/>
      <c r="B46941" s="61"/>
      <c r="C46941" s="61"/>
      <c r="D46941" s="57"/>
      <c r="E46941" s="62"/>
    </row>
    <row r="46942">
      <c r="A46942" s="61"/>
      <c r="B46942" s="61"/>
      <c r="C46942" s="61"/>
      <c r="D46942" s="57"/>
      <c r="E46942" s="62"/>
    </row>
    <row r="46943">
      <c r="A46943" s="61"/>
      <c r="B46943" s="61"/>
      <c r="C46943" s="61"/>
      <c r="D46943" s="57"/>
      <c r="E46943" s="62"/>
    </row>
    <row r="46944">
      <c r="A46944" s="61"/>
      <c r="B46944" s="61"/>
      <c r="C46944" s="61"/>
      <c r="D46944" s="57"/>
      <c r="E46944" s="62"/>
    </row>
    <row r="46945">
      <c r="A46945" s="61"/>
      <c r="B46945" s="61"/>
      <c r="C46945" s="61"/>
      <c r="D46945" s="57"/>
      <c r="E46945" s="62"/>
    </row>
    <row r="46946">
      <c r="A46946" s="61"/>
      <c r="B46946" s="61"/>
      <c r="C46946" s="61"/>
      <c r="D46946" s="57"/>
      <c r="E46946" s="62"/>
    </row>
    <row r="46947">
      <c r="A46947" s="61"/>
      <c r="B46947" s="61"/>
      <c r="C46947" s="61"/>
      <c r="D46947" s="57"/>
      <c r="E46947" s="62"/>
    </row>
    <row r="46948">
      <c r="A46948" s="61"/>
      <c r="B46948" s="61"/>
      <c r="C46948" s="61"/>
      <c r="D46948" s="57"/>
      <c r="E46948" s="62"/>
    </row>
    <row r="46949">
      <c r="A46949" s="61"/>
      <c r="B46949" s="61"/>
      <c r="C46949" s="61"/>
      <c r="D46949" s="57"/>
      <c r="E46949" s="62"/>
    </row>
    <row r="46950">
      <c r="A46950" s="61"/>
      <c r="B46950" s="61"/>
      <c r="C46950" s="61"/>
      <c r="D46950" s="57"/>
      <c r="E46950" s="62"/>
    </row>
    <row r="46951">
      <c r="A46951" s="61"/>
      <c r="B46951" s="61"/>
      <c r="C46951" s="61"/>
      <c r="D46951" s="57"/>
      <c r="E46951" s="62"/>
    </row>
    <row r="46952">
      <c r="A46952" s="61"/>
      <c r="B46952" s="61"/>
      <c r="C46952" s="61"/>
      <c r="D46952" s="57"/>
      <c r="E46952" s="62"/>
    </row>
    <row r="46953">
      <c r="A46953" s="61"/>
      <c r="B46953" s="61"/>
      <c r="C46953" s="61"/>
      <c r="D46953" s="57"/>
      <c r="E46953" s="62"/>
    </row>
    <row r="46954">
      <c r="A46954" s="61"/>
      <c r="B46954" s="61"/>
      <c r="C46954" s="61"/>
      <c r="D46954" s="57"/>
      <c r="E46954" s="62"/>
    </row>
    <row r="46955">
      <c r="A46955" s="61"/>
      <c r="B46955" s="61"/>
      <c r="C46955" s="61"/>
      <c r="D46955" s="57"/>
      <c r="E46955" s="62"/>
    </row>
    <row r="46956">
      <c r="A46956" s="61"/>
      <c r="B46956" s="61"/>
      <c r="C46956" s="61"/>
      <c r="D46956" s="57"/>
      <c r="E46956" s="62"/>
    </row>
    <row r="46957">
      <c r="A46957" s="61"/>
      <c r="B46957" s="61"/>
      <c r="C46957" s="61"/>
      <c r="D46957" s="57"/>
      <c r="E46957" s="62"/>
    </row>
    <row r="46958">
      <c r="A46958" s="61"/>
      <c r="B46958" s="61"/>
      <c r="C46958" s="61"/>
      <c r="D46958" s="57"/>
      <c r="E46958" s="62"/>
    </row>
    <row r="46959">
      <c r="A46959" s="61"/>
      <c r="B46959" s="61"/>
      <c r="C46959" s="61"/>
      <c r="D46959" s="57"/>
      <c r="E46959" s="62"/>
    </row>
    <row r="46960">
      <c r="A46960" s="61"/>
      <c r="B46960" s="61"/>
      <c r="C46960" s="61"/>
      <c r="D46960" s="57"/>
      <c r="E46960" s="62"/>
    </row>
    <row r="46961">
      <c r="A46961" s="61"/>
      <c r="B46961" s="61"/>
      <c r="C46961" s="61"/>
      <c r="D46961" s="57"/>
      <c r="E46961" s="62"/>
    </row>
    <row r="46962">
      <c r="A46962" s="61"/>
      <c r="B46962" s="61"/>
      <c r="C46962" s="61"/>
      <c r="D46962" s="57"/>
      <c r="E46962" s="62"/>
    </row>
    <row r="46963">
      <c r="A46963" s="61"/>
      <c r="B46963" s="61"/>
      <c r="C46963" s="61"/>
      <c r="D46963" s="57"/>
      <c r="E46963" s="62"/>
    </row>
    <row r="46964">
      <c r="A46964" s="61"/>
      <c r="B46964" s="61"/>
      <c r="C46964" s="61"/>
      <c r="D46964" s="57"/>
      <c r="E46964" s="62"/>
    </row>
    <row r="46965">
      <c r="A46965" s="61"/>
      <c r="B46965" s="61"/>
      <c r="C46965" s="61"/>
      <c r="D46965" s="57"/>
      <c r="E46965" s="62"/>
    </row>
    <row r="46966">
      <c r="A46966" s="61"/>
      <c r="B46966" s="61"/>
      <c r="C46966" s="61"/>
      <c r="D46966" s="57"/>
      <c r="E46966" s="62"/>
    </row>
    <row r="46967">
      <c r="A46967" s="61"/>
      <c r="B46967" s="61"/>
      <c r="C46967" s="61"/>
      <c r="D46967" s="57"/>
      <c r="E46967" s="62"/>
    </row>
    <row r="46968">
      <c r="A46968" s="61"/>
      <c r="B46968" s="61"/>
      <c r="C46968" s="61"/>
      <c r="D46968" s="57"/>
      <c r="E46968" s="62"/>
    </row>
    <row r="46969">
      <c r="A46969" s="61"/>
      <c r="B46969" s="61"/>
      <c r="C46969" s="61"/>
      <c r="D46969" s="57"/>
      <c r="E46969" s="62"/>
    </row>
    <row r="46970">
      <c r="A46970" s="61"/>
      <c r="B46970" s="61"/>
      <c r="C46970" s="61"/>
      <c r="D46970" s="57"/>
      <c r="E46970" s="62"/>
    </row>
    <row r="46971">
      <c r="A46971" s="61"/>
      <c r="B46971" s="61"/>
      <c r="C46971" s="61"/>
      <c r="D46971" s="57"/>
      <c r="E46971" s="62"/>
    </row>
    <row r="46972">
      <c r="A46972" s="61"/>
      <c r="B46972" s="61"/>
      <c r="C46972" s="61"/>
      <c r="D46972" s="57"/>
      <c r="E46972" s="62"/>
    </row>
    <row r="46973">
      <c r="A46973" s="61"/>
      <c r="B46973" s="61"/>
      <c r="C46973" s="61"/>
      <c r="D46973" s="57"/>
      <c r="E46973" s="62"/>
    </row>
    <row r="46974">
      <c r="A46974" s="61"/>
      <c r="B46974" s="61"/>
      <c r="C46974" s="61"/>
      <c r="D46974" s="57"/>
      <c r="E46974" s="62"/>
    </row>
    <row r="46975">
      <c r="A46975" s="61"/>
      <c r="B46975" s="61"/>
      <c r="C46975" s="61"/>
      <c r="D46975" s="57"/>
      <c r="E46975" s="62"/>
    </row>
    <row r="46976">
      <c r="A46976" s="61"/>
      <c r="B46976" s="61"/>
      <c r="C46976" s="61"/>
      <c r="D46976" s="57"/>
      <c r="E46976" s="62"/>
    </row>
    <row r="46977">
      <c r="A46977" s="61"/>
      <c r="B46977" s="61"/>
      <c r="C46977" s="61"/>
      <c r="D46977" s="57"/>
      <c r="E46977" s="62"/>
    </row>
    <row r="46978">
      <c r="A46978" s="61"/>
      <c r="B46978" s="61"/>
      <c r="C46978" s="61"/>
      <c r="D46978" s="57"/>
      <c r="E46978" s="62"/>
    </row>
    <row r="46979">
      <c r="A46979" s="61"/>
      <c r="B46979" s="61"/>
      <c r="C46979" s="61"/>
      <c r="D46979" s="57"/>
      <c r="E46979" s="62"/>
    </row>
    <row r="46980">
      <c r="A46980" s="61"/>
      <c r="B46980" s="61"/>
      <c r="C46980" s="61"/>
      <c r="D46980" s="57"/>
      <c r="E46980" s="62"/>
    </row>
    <row r="46981">
      <c r="A46981" s="61"/>
      <c r="B46981" s="61"/>
      <c r="C46981" s="61"/>
      <c r="D46981" s="57"/>
      <c r="E46981" s="62"/>
    </row>
    <row r="46982">
      <c r="A46982" s="61"/>
      <c r="B46982" s="61"/>
      <c r="C46982" s="61"/>
      <c r="D46982" s="57"/>
      <c r="E46982" s="62"/>
    </row>
    <row r="46983">
      <c r="A46983" s="61"/>
      <c r="B46983" s="61"/>
      <c r="C46983" s="61"/>
      <c r="D46983" s="57"/>
      <c r="E46983" s="62"/>
    </row>
    <row r="46984">
      <c r="A46984" s="61"/>
      <c r="B46984" s="61"/>
      <c r="C46984" s="61"/>
      <c r="D46984" s="57"/>
      <c r="E46984" s="62"/>
    </row>
    <row r="46985">
      <c r="A46985" s="61"/>
      <c r="B46985" s="61"/>
      <c r="C46985" s="61"/>
      <c r="D46985" s="57"/>
      <c r="E46985" s="62"/>
    </row>
    <row r="46986">
      <c r="A46986" s="61"/>
      <c r="B46986" s="61"/>
      <c r="C46986" s="61"/>
      <c r="D46986" s="57"/>
      <c r="E46986" s="62"/>
    </row>
    <row r="46987">
      <c r="A46987" s="61"/>
      <c r="B46987" s="61"/>
      <c r="C46987" s="61"/>
      <c r="D46987" s="57"/>
      <c r="E46987" s="62"/>
    </row>
    <row r="46988">
      <c r="A46988" s="61"/>
      <c r="B46988" s="61"/>
      <c r="C46988" s="61"/>
      <c r="D46988" s="57"/>
      <c r="E46988" s="62"/>
    </row>
    <row r="46989">
      <c r="A46989" s="61"/>
      <c r="B46989" s="61"/>
      <c r="C46989" s="61"/>
      <c r="D46989" s="57"/>
      <c r="E46989" s="62"/>
    </row>
    <row r="46990">
      <c r="A46990" s="61"/>
      <c r="B46990" s="61"/>
      <c r="C46990" s="61"/>
      <c r="D46990" s="57"/>
      <c r="E46990" s="62"/>
    </row>
    <row r="46991">
      <c r="A46991" s="61"/>
      <c r="B46991" s="61"/>
      <c r="C46991" s="61"/>
      <c r="D46991" s="57"/>
      <c r="E46991" s="62"/>
    </row>
    <row r="46992">
      <c r="A46992" s="61"/>
      <c r="B46992" s="61"/>
      <c r="C46992" s="61"/>
      <c r="D46992" s="57"/>
      <c r="E46992" s="62"/>
    </row>
    <row r="46993">
      <c r="A46993" s="61"/>
      <c r="B46993" s="61"/>
      <c r="C46993" s="61"/>
      <c r="D46993" s="57"/>
      <c r="E46993" s="62"/>
    </row>
    <row r="46994">
      <c r="A46994" s="61"/>
      <c r="B46994" s="61"/>
      <c r="C46994" s="61"/>
      <c r="D46994" s="57"/>
      <c r="E46994" s="62"/>
    </row>
    <row r="46995">
      <c r="A46995" s="61"/>
      <c r="B46995" s="61"/>
      <c r="C46995" s="61"/>
      <c r="D46995" s="57"/>
      <c r="E46995" s="62"/>
    </row>
    <row r="46996">
      <c r="A46996" s="61"/>
      <c r="B46996" s="61"/>
      <c r="C46996" s="61"/>
      <c r="D46996" s="57"/>
      <c r="E46996" s="62"/>
    </row>
    <row r="46997">
      <c r="A46997" s="61"/>
      <c r="B46997" s="61"/>
      <c r="C46997" s="61"/>
      <c r="D46997" s="57"/>
      <c r="E46997" s="62"/>
    </row>
    <row r="46998">
      <c r="A46998" s="61"/>
      <c r="B46998" s="61"/>
      <c r="C46998" s="61"/>
      <c r="D46998" s="57"/>
      <c r="E46998" s="62"/>
    </row>
    <row r="46999">
      <c r="A46999" s="61"/>
      <c r="B46999" s="61"/>
      <c r="C46999" s="61"/>
      <c r="D46999" s="57"/>
      <c r="E46999" s="62"/>
    </row>
    <row r="47000">
      <c r="A47000" s="61"/>
      <c r="B47000" s="61"/>
      <c r="C47000" s="61"/>
      <c r="D47000" s="57"/>
      <c r="E47000" s="62"/>
    </row>
    <row r="47001">
      <c r="A47001" s="61"/>
      <c r="B47001" s="61"/>
      <c r="C47001" s="61"/>
      <c r="D47001" s="57"/>
      <c r="E47001" s="62"/>
    </row>
    <row r="47002">
      <c r="A47002" s="61"/>
      <c r="B47002" s="61"/>
      <c r="C47002" s="61"/>
      <c r="D47002" s="57"/>
      <c r="E47002" s="62"/>
    </row>
    <row r="47003">
      <c r="A47003" s="61"/>
      <c r="B47003" s="61"/>
      <c r="C47003" s="61"/>
      <c r="D47003" s="57"/>
      <c r="E47003" s="62"/>
    </row>
    <row r="47004">
      <c r="A47004" s="61"/>
      <c r="B47004" s="61"/>
      <c r="C47004" s="61"/>
      <c r="D47004" s="57"/>
      <c r="E47004" s="62"/>
    </row>
    <row r="47005">
      <c r="A47005" s="61"/>
      <c r="B47005" s="61"/>
      <c r="C47005" s="61"/>
      <c r="D47005" s="57"/>
      <c r="E47005" s="62"/>
    </row>
    <row r="47006">
      <c r="A47006" s="61"/>
      <c r="B47006" s="61"/>
      <c r="C47006" s="61"/>
      <c r="D47006" s="57"/>
      <c r="E47006" s="62"/>
    </row>
    <row r="47007">
      <c r="A47007" s="61"/>
      <c r="B47007" s="61"/>
      <c r="C47007" s="61"/>
      <c r="D47007" s="57"/>
      <c r="E47007" s="62"/>
    </row>
    <row r="47008">
      <c r="A47008" s="61"/>
      <c r="B47008" s="61"/>
      <c r="C47008" s="61"/>
      <c r="D47008" s="57"/>
      <c r="E47008" s="62"/>
    </row>
    <row r="47009">
      <c r="A47009" s="61"/>
      <c r="B47009" s="61"/>
      <c r="C47009" s="61"/>
      <c r="D47009" s="57"/>
      <c r="E47009" s="62"/>
    </row>
    <row r="47010">
      <c r="A47010" s="61"/>
      <c r="B47010" s="61"/>
      <c r="C47010" s="61"/>
      <c r="D47010" s="57"/>
      <c r="E47010" s="62"/>
    </row>
    <row r="47011">
      <c r="A47011" s="61"/>
      <c r="B47011" s="61"/>
      <c r="C47011" s="61"/>
      <c r="D47011" s="57"/>
      <c r="E47011" s="62"/>
    </row>
    <row r="47012">
      <c r="A47012" s="61"/>
      <c r="B47012" s="61"/>
      <c r="C47012" s="61"/>
      <c r="D47012" s="57"/>
      <c r="E47012" s="62"/>
    </row>
    <row r="47013">
      <c r="A47013" s="61"/>
      <c r="B47013" s="61"/>
      <c r="C47013" s="61"/>
      <c r="D47013" s="57"/>
      <c r="E47013" s="62"/>
    </row>
    <row r="47014">
      <c r="A47014" s="61"/>
      <c r="B47014" s="61"/>
      <c r="C47014" s="61"/>
      <c r="D47014" s="57"/>
      <c r="E47014" s="62"/>
    </row>
    <row r="47015">
      <c r="A47015" s="61"/>
      <c r="B47015" s="61"/>
      <c r="C47015" s="61"/>
      <c r="D47015" s="57"/>
      <c r="E47015" s="62"/>
    </row>
    <row r="47016">
      <c r="A47016" s="61"/>
      <c r="B47016" s="61"/>
      <c r="C47016" s="61"/>
      <c r="D47016" s="57"/>
      <c r="E47016" s="62"/>
    </row>
    <row r="47017">
      <c r="A47017" s="61"/>
      <c r="B47017" s="61"/>
      <c r="C47017" s="61"/>
      <c r="D47017" s="57"/>
      <c r="E47017" s="62"/>
    </row>
    <row r="47018">
      <c r="A47018" s="61"/>
      <c r="B47018" s="61"/>
      <c r="C47018" s="61"/>
      <c r="D47018" s="57"/>
      <c r="E47018" s="62"/>
    </row>
    <row r="47019">
      <c r="A47019" s="61"/>
      <c r="B47019" s="61"/>
      <c r="C47019" s="61"/>
      <c r="D47019" s="57"/>
      <c r="E47019" s="62"/>
    </row>
    <row r="47020">
      <c r="A47020" s="61"/>
      <c r="B47020" s="61"/>
      <c r="C47020" s="61"/>
      <c r="D47020" s="57"/>
      <c r="E47020" s="62"/>
    </row>
    <row r="47021">
      <c r="A47021" s="61"/>
      <c r="B47021" s="61"/>
      <c r="C47021" s="61"/>
      <c r="D47021" s="57"/>
      <c r="E47021" s="62"/>
    </row>
    <row r="47022">
      <c r="A47022" s="61"/>
      <c r="B47022" s="61"/>
      <c r="C47022" s="61"/>
      <c r="D47022" s="57"/>
      <c r="E47022" s="62"/>
    </row>
    <row r="47023">
      <c r="A47023" s="61"/>
      <c r="B47023" s="61"/>
      <c r="C47023" s="61"/>
      <c r="D47023" s="57"/>
      <c r="E47023" s="62"/>
    </row>
    <row r="47024">
      <c r="A47024" s="61"/>
      <c r="B47024" s="61"/>
      <c r="C47024" s="61"/>
      <c r="D47024" s="57"/>
      <c r="E47024" s="62"/>
    </row>
    <row r="47025">
      <c r="A47025" s="61"/>
      <c r="B47025" s="61"/>
      <c r="C47025" s="61"/>
      <c r="D47025" s="57"/>
      <c r="E47025" s="62"/>
    </row>
    <row r="47026">
      <c r="A47026" s="61"/>
      <c r="B47026" s="61"/>
      <c r="C47026" s="61"/>
      <c r="D47026" s="57"/>
      <c r="E47026" s="62"/>
    </row>
    <row r="47027">
      <c r="A47027" s="61"/>
      <c r="B47027" s="61"/>
      <c r="C47027" s="61"/>
      <c r="D47027" s="57"/>
      <c r="E47027" s="62"/>
    </row>
    <row r="47028">
      <c r="A47028" s="61"/>
      <c r="B47028" s="61"/>
      <c r="C47028" s="61"/>
      <c r="D47028" s="57"/>
      <c r="E47028" s="62"/>
    </row>
    <row r="47029">
      <c r="A47029" s="61"/>
      <c r="B47029" s="61"/>
      <c r="C47029" s="61"/>
      <c r="D47029" s="57"/>
      <c r="E47029" s="62"/>
    </row>
    <row r="47030">
      <c r="A47030" s="61"/>
      <c r="B47030" s="61"/>
      <c r="C47030" s="61"/>
      <c r="D47030" s="57"/>
      <c r="E47030" s="62"/>
    </row>
    <row r="47031">
      <c r="A47031" s="61"/>
      <c r="B47031" s="61"/>
      <c r="C47031" s="61"/>
      <c r="D47031" s="57"/>
      <c r="E47031" s="62"/>
    </row>
    <row r="47032">
      <c r="A47032" s="61"/>
      <c r="B47032" s="61"/>
      <c r="C47032" s="61"/>
      <c r="D47032" s="57"/>
      <c r="E47032" s="62"/>
    </row>
    <row r="47033">
      <c r="A47033" s="61"/>
      <c r="B47033" s="61"/>
      <c r="C47033" s="61"/>
      <c r="D47033" s="57"/>
      <c r="E47033" s="62"/>
    </row>
    <row r="47034">
      <c r="A47034" s="61"/>
      <c r="B47034" s="61"/>
      <c r="C47034" s="61"/>
      <c r="D47034" s="57"/>
      <c r="E47034" s="62"/>
    </row>
    <row r="47035">
      <c r="A47035" s="61"/>
      <c r="B47035" s="61"/>
      <c r="C47035" s="61"/>
      <c r="D47035" s="57"/>
      <c r="E47035" s="62"/>
    </row>
    <row r="47036">
      <c r="A47036" s="61"/>
      <c r="B47036" s="61"/>
      <c r="C47036" s="61"/>
      <c r="D47036" s="57"/>
      <c r="E47036" s="62"/>
    </row>
    <row r="47037">
      <c r="A47037" s="61"/>
      <c r="B47037" s="61"/>
      <c r="C47037" s="61"/>
      <c r="D47037" s="57"/>
      <c r="E47037" s="62"/>
    </row>
    <row r="47038">
      <c r="A47038" s="61"/>
      <c r="B47038" s="61"/>
      <c r="C47038" s="61"/>
      <c r="D47038" s="57"/>
      <c r="E47038" s="62"/>
    </row>
    <row r="47039">
      <c r="A47039" s="61"/>
      <c r="B47039" s="61"/>
      <c r="C47039" s="61"/>
      <c r="D47039" s="57"/>
      <c r="E47039" s="62"/>
    </row>
    <row r="47040">
      <c r="A47040" s="61"/>
      <c r="B47040" s="61"/>
      <c r="C47040" s="61"/>
      <c r="D47040" s="57"/>
      <c r="E47040" s="62"/>
    </row>
    <row r="47041">
      <c r="A47041" s="61"/>
      <c r="B47041" s="61"/>
      <c r="C47041" s="61"/>
      <c r="D47041" s="57"/>
      <c r="E47041" s="62"/>
    </row>
    <row r="47042">
      <c r="A47042" s="61"/>
      <c r="B47042" s="61"/>
      <c r="C47042" s="61"/>
      <c r="D47042" s="57"/>
      <c r="E47042" s="62"/>
    </row>
    <row r="47043">
      <c r="A47043" s="61"/>
      <c r="B47043" s="61"/>
      <c r="C47043" s="61"/>
      <c r="D47043" s="57"/>
      <c r="E47043" s="62"/>
    </row>
    <row r="47044">
      <c r="A47044" s="61"/>
      <c r="B47044" s="61"/>
      <c r="C47044" s="61"/>
      <c r="D47044" s="57"/>
      <c r="E47044" s="62"/>
    </row>
    <row r="47045">
      <c r="A47045" s="61"/>
      <c r="B47045" s="61"/>
      <c r="C47045" s="61"/>
      <c r="D47045" s="57"/>
      <c r="E47045" s="62"/>
    </row>
    <row r="47046">
      <c r="A47046" s="61"/>
      <c r="B47046" s="61"/>
      <c r="C47046" s="61"/>
      <c r="D47046" s="57"/>
      <c r="E47046" s="62"/>
    </row>
    <row r="47047">
      <c r="A47047" s="61"/>
      <c r="B47047" s="61"/>
      <c r="C47047" s="61"/>
      <c r="D47047" s="57"/>
      <c r="E47047" s="62"/>
    </row>
    <row r="47048">
      <c r="A47048" s="61"/>
      <c r="B47048" s="61"/>
      <c r="C47048" s="61"/>
      <c r="D47048" s="57"/>
      <c r="E47048" s="62"/>
    </row>
    <row r="47049">
      <c r="A47049" s="61"/>
      <c r="B47049" s="61"/>
      <c r="C47049" s="61"/>
      <c r="D47049" s="57"/>
      <c r="E47049" s="62"/>
    </row>
    <row r="47050">
      <c r="A47050" s="61"/>
      <c r="B47050" s="61"/>
      <c r="C47050" s="61"/>
      <c r="D47050" s="57"/>
      <c r="E47050" s="62"/>
    </row>
    <row r="47051">
      <c r="A47051" s="61"/>
      <c r="B47051" s="61"/>
      <c r="C47051" s="61"/>
      <c r="D47051" s="57"/>
      <c r="E47051" s="62"/>
    </row>
    <row r="47052">
      <c r="A47052" s="61"/>
      <c r="B47052" s="61"/>
      <c r="C47052" s="61"/>
      <c r="D47052" s="57"/>
      <c r="E47052" s="62"/>
    </row>
    <row r="47053">
      <c r="A47053" s="61"/>
      <c r="B47053" s="61"/>
      <c r="C47053" s="61"/>
      <c r="D47053" s="57"/>
      <c r="E47053" s="62"/>
    </row>
    <row r="47054">
      <c r="A47054" s="61"/>
      <c r="B47054" s="61"/>
      <c r="C47054" s="61"/>
      <c r="D47054" s="57"/>
      <c r="E47054" s="62"/>
    </row>
    <row r="47055">
      <c r="A47055" s="61"/>
      <c r="B47055" s="61"/>
      <c r="C47055" s="61"/>
      <c r="D47055" s="57"/>
      <c r="E47055" s="62"/>
    </row>
    <row r="47056">
      <c r="A47056" s="61"/>
      <c r="B47056" s="61"/>
      <c r="C47056" s="61"/>
      <c r="D47056" s="57"/>
      <c r="E47056" s="62"/>
    </row>
    <row r="47057">
      <c r="A47057" s="61"/>
      <c r="B47057" s="61"/>
      <c r="C47057" s="61"/>
      <c r="D47057" s="57"/>
      <c r="E47057" s="62"/>
    </row>
    <row r="47058">
      <c r="A47058" s="61"/>
      <c r="B47058" s="61"/>
      <c r="C47058" s="61"/>
      <c r="D47058" s="57"/>
      <c r="E47058" s="62"/>
    </row>
    <row r="47059">
      <c r="A47059" s="61"/>
      <c r="B47059" s="61"/>
      <c r="C47059" s="61"/>
      <c r="D47059" s="57"/>
      <c r="E47059" s="62"/>
    </row>
    <row r="47060">
      <c r="A47060" s="61"/>
      <c r="B47060" s="61"/>
      <c r="C47060" s="61"/>
      <c r="D47060" s="57"/>
      <c r="E47060" s="62"/>
    </row>
    <row r="47061">
      <c r="A47061" s="61"/>
      <c r="B47061" s="61"/>
      <c r="C47061" s="61"/>
      <c r="D47061" s="57"/>
      <c r="E47061" s="62"/>
    </row>
    <row r="47062">
      <c r="A47062" s="61"/>
      <c r="B47062" s="61"/>
      <c r="C47062" s="61"/>
      <c r="D47062" s="57"/>
      <c r="E47062" s="62"/>
    </row>
    <row r="47063">
      <c r="A47063" s="61"/>
      <c r="B47063" s="61"/>
      <c r="C47063" s="61"/>
      <c r="D47063" s="57"/>
      <c r="E47063" s="62"/>
    </row>
    <row r="47064">
      <c r="A47064" s="61"/>
      <c r="B47064" s="61"/>
      <c r="C47064" s="61"/>
      <c r="D47064" s="57"/>
      <c r="E47064" s="62"/>
    </row>
    <row r="47065">
      <c r="A47065" s="61"/>
      <c r="B47065" s="61"/>
      <c r="C47065" s="61"/>
      <c r="D47065" s="57"/>
      <c r="E47065" s="62"/>
    </row>
    <row r="47066">
      <c r="A47066" s="61"/>
      <c r="B47066" s="61"/>
      <c r="C47066" s="61"/>
      <c r="D47066" s="57"/>
      <c r="E47066" s="62"/>
    </row>
    <row r="47067">
      <c r="A47067" s="61"/>
      <c r="B47067" s="61"/>
      <c r="C47067" s="61"/>
      <c r="D47067" s="57"/>
      <c r="E47067" s="62"/>
    </row>
    <row r="47068">
      <c r="A47068" s="61"/>
      <c r="B47068" s="61"/>
      <c r="C47068" s="61"/>
      <c r="D47068" s="57"/>
      <c r="E47068" s="62"/>
    </row>
    <row r="47069">
      <c r="A47069" s="61"/>
      <c r="B47069" s="61"/>
      <c r="C47069" s="61"/>
      <c r="D47069" s="57"/>
      <c r="E47069" s="62"/>
    </row>
    <row r="47070">
      <c r="A47070" s="61"/>
      <c r="B47070" s="61"/>
      <c r="C47070" s="61"/>
      <c r="D47070" s="57"/>
      <c r="E47070" s="62"/>
    </row>
    <row r="47071">
      <c r="A47071" s="61"/>
      <c r="B47071" s="61"/>
      <c r="C47071" s="61"/>
      <c r="D47071" s="57"/>
      <c r="E47071" s="62"/>
    </row>
    <row r="47072">
      <c r="A47072" s="61"/>
      <c r="B47072" s="61"/>
      <c r="C47072" s="61"/>
      <c r="D47072" s="57"/>
      <c r="E47072" s="62"/>
    </row>
    <row r="47073">
      <c r="A47073" s="61"/>
      <c r="B47073" s="61"/>
      <c r="C47073" s="61"/>
      <c r="D47073" s="57"/>
      <c r="E47073" s="62"/>
    </row>
    <row r="47074">
      <c r="A47074" s="61"/>
      <c r="B47074" s="61"/>
      <c r="C47074" s="61"/>
      <c r="D47074" s="57"/>
      <c r="E47074" s="62"/>
    </row>
    <row r="47075">
      <c r="A47075" s="61"/>
      <c r="B47075" s="61"/>
      <c r="C47075" s="61"/>
      <c r="D47075" s="57"/>
      <c r="E47075" s="62"/>
    </row>
    <row r="47076">
      <c r="A47076" s="61"/>
      <c r="B47076" s="61"/>
      <c r="C47076" s="61"/>
      <c r="D47076" s="57"/>
      <c r="E47076" s="62"/>
    </row>
    <row r="47077">
      <c r="A47077" s="61"/>
      <c r="B47077" s="61"/>
      <c r="C47077" s="61"/>
      <c r="D47077" s="57"/>
      <c r="E47077" s="62"/>
    </row>
    <row r="47078">
      <c r="A47078" s="61"/>
      <c r="B47078" s="61"/>
      <c r="C47078" s="61"/>
      <c r="D47078" s="57"/>
      <c r="E47078" s="62"/>
    </row>
    <row r="47079">
      <c r="A47079" s="61"/>
      <c r="B47079" s="61"/>
      <c r="C47079" s="61"/>
      <c r="D47079" s="57"/>
      <c r="E47079" s="62"/>
    </row>
    <row r="47080">
      <c r="A47080" s="61"/>
      <c r="B47080" s="61"/>
      <c r="C47080" s="61"/>
      <c r="D47080" s="57"/>
      <c r="E47080" s="62"/>
    </row>
    <row r="47081">
      <c r="A47081" s="61"/>
      <c r="B47081" s="61"/>
      <c r="C47081" s="61"/>
      <c r="D47081" s="57"/>
      <c r="E47081" s="62"/>
    </row>
    <row r="47082">
      <c r="A47082" s="61"/>
      <c r="B47082" s="61"/>
      <c r="C47082" s="61"/>
      <c r="D47082" s="57"/>
      <c r="E47082" s="62"/>
    </row>
    <row r="47083">
      <c r="A47083" s="61"/>
      <c r="B47083" s="61"/>
      <c r="C47083" s="61"/>
      <c r="D47083" s="57"/>
      <c r="E47083" s="62"/>
    </row>
    <row r="47084">
      <c r="A47084" s="61"/>
      <c r="B47084" s="61"/>
      <c r="C47084" s="61"/>
      <c r="D47084" s="57"/>
      <c r="E47084" s="62"/>
    </row>
    <row r="47085">
      <c r="A47085" s="61"/>
      <c r="B47085" s="61"/>
      <c r="C47085" s="61"/>
      <c r="D47085" s="57"/>
      <c r="E47085" s="62"/>
    </row>
    <row r="47086">
      <c r="A47086" s="61"/>
      <c r="B47086" s="61"/>
      <c r="C47086" s="61"/>
      <c r="D47086" s="57"/>
      <c r="E47086" s="62"/>
    </row>
    <row r="47087">
      <c r="A47087" s="61"/>
      <c r="B47087" s="61"/>
      <c r="C47087" s="61"/>
      <c r="D47087" s="57"/>
      <c r="E47087" s="62"/>
    </row>
    <row r="47088">
      <c r="A47088" s="61"/>
      <c r="B47088" s="61"/>
      <c r="C47088" s="61"/>
      <c r="D47088" s="57"/>
      <c r="E47088" s="62"/>
    </row>
    <row r="47089">
      <c r="A47089" s="61"/>
      <c r="B47089" s="61"/>
      <c r="C47089" s="61"/>
      <c r="D47089" s="57"/>
      <c r="E47089" s="62"/>
    </row>
    <row r="47090">
      <c r="A47090" s="61"/>
      <c r="B47090" s="61"/>
      <c r="C47090" s="61"/>
      <c r="D47090" s="57"/>
      <c r="E47090" s="62"/>
    </row>
    <row r="47091">
      <c r="A47091" s="61"/>
      <c r="B47091" s="61"/>
      <c r="C47091" s="61"/>
      <c r="D47091" s="57"/>
      <c r="E47091" s="62"/>
    </row>
    <row r="47092">
      <c r="A47092" s="61"/>
      <c r="B47092" s="61"/>
      <c r="C47092" s="61"/>
      <c r="D47092" s="57"/>
      <c r="E47092" s="62"/>
    </row>
    <row r="47093">
      <c r="A47093" s="61"/>
      <c r="B47093" s="61"/>
      <c r="C47093" s="61"/>
      <c r="D47093" s="57"/>
      <c r="E47093" s="62"/>
    </row>
    <row r="47094">
      <c r="A47094" s="61"/>
      <c r="B47094" s="61"/>
      <c r="C47094" s="61"/>
      <c r="D47094" s="57"/>
      <c r="E47094" s="62"/>
    </row>
    <row r="47095">
      <c r="A47095" s="61"/>
      <c r="B47095" s="61"/>
      <c r="C47095" s="61"/>
      <c r="D47095" s="57"/>
      <c r="E47095" s="62"/>
    </row>
    <row r="47096">
      <c r="A47096" s="61"/>
      <c r="B47096" s="61"/>
      <c r="C47096" s="61"/>
      <c r="D47096" s="57"/>
      <c r="E47096" s="62"/>
    </row>
    <row r="47097">
      <c r="A47097" s="61"/>
      <c r="B47097" s="61"/>
      <c r="C47097" s="61"/>
      <c r="D47097" s="57"/>
      <c r="E47097" s="62"/>
    </row>
    <row r="47098">
      <c r="A47098" s="61"/>
      <c r="B47098" s="61"/>
      <c r="C47098" s="61"/>
      <c r="D47098" s="57"/>
      <c r="E47098" s="62"/>
    </row>
    <row r="47099">
      <c r="A47099" s="61"/>
      <c r="B47099" s="61"/>
      <c r="C47099" s="61"/>
      <c r="D47099" s="57"/>
      <c r="E47099" s="62"/>
    </row>
    <row r="47100">
      <c r="A47100" s="61"/>
      <c r="B47100" s="61"/>
      <c r="C47100" s="61"/>
      <c r="D47100" s="57"/>
      <c r="E47100" s="62"/>
    </row>
    <row r="47101">
      <c r="A47101" s="61"/>
      <c r="B47101" s="61"/>
      <c r="C47101" s="61"/>
      <c r="D47101" s="57"/>
      <c r="E47101" s="62"/>
    </row>
    <row r="47102">
      <c r="A47102" s="61"/>
      <c r="B47102" s="61"/>
      <c r="C47102" s="61"/>
      <c r="D47102" s="57"/>
      <c r="E47102" s="62"/>
    </row>
    <row r="47103">
      <c r="A47103" s="61"/>
      <c r="B47103" s="61"/>
      <c r="C47103" s="61"/>
      <c r="D47103" s="57"/>
      <c r="E47103" s="62"/>
    </row>
    <row r="47104">
      <c r="A47104" s="61"/>
      <c r="B47104" s="61"/>
      <c r="C47104" s="61"/>
      <c r="D47104" s="57"/>
      <c r="E47104" s="62"/>
    </row>
    <row r="47105">
      <c r="A47105" s="61"/>
      <c r="B47105" s="61"/>
      <c r="C47105" s="61"/>
      <c r="D47105" s="57"/>
      <c r="E47105" s="62"/>
    </row>
    <row r="47106">
      <c r="A47106" s="61"/>
      <c r="B47106" s="61"/>
      <c r="C47106" s="61"/>
      <c r="D47106" s="57"/>
      <c r="E47106" s="62"/>
    </row>
    <row r="47107">
      <c r="A47107" s="61"/>
      <c r="B47107" s="61"/>
      <c r="C47107" s="61"/>
      <c r="D47107" s="57"/>
      <c r="E47107" s="62"/>
    </row>
    <row r="47108">
      <c r="A47108" s="61"/>
      <c r="B47108" s="61"/>
      <c r="C47108" s="61"/>
      <c r="D47108" s="57"/>
      <c r="E47108" s="62"/>
    </row>
    <row r="47109">
      <c r="A47109" s="61"/>
      <c r="B47109" s="61"/>
      <c r="C47109" s="61"/>
      <c r="D47109" s="57"/>
      <c r="E47109" s="62"/>
    </row>
    <row r="47110">
      <c r="A47110" s="61"/>
      <c r="B47110" s="61"/>
      <c r="C47110" s="61"/>
      <c r="D47110" s="57"/>
      <c r="E47110" s="62"/>
    </row>
    <row r="47111">
      <c r="A47111" s="61"/>
      <c r="B47111" s="61"/>
      <c r="C47111" s="61"/>
      <c r="D47111" s="57"/>
      <c r="E47111" s="62"/>
    </row>
    <row r="47112">
      <c r="A47112" s="61"/>
      <c r="B47112" s="61"/>
      <c r="C47112" s="61"/>
      <c r="D47112" s="57"/>
      <c r="E47112" s="62"/>
    </row>
    <row r="47113">
      <c r="A47113" s="61"/>
      <c r="B47113" s="61"/>
      <c r="C47113" s="61"/>
      <c r="D47113" s="57"/>
      <c r="E47113" s="62"/>
    </row>
    <row r="47114">
      <c r="A47114" s="61"/>
      <c r="B47114" s="61"/>
      <c r="C47114" s="61"/>
      <c r="D47114" s="57"/>
      <c r="E47114" s="62"/>
    </row>
    <row r="47115">
      <c r="A47115" s="61"/>
      <c r="B47115" s="61"/>
      <c r="C47115" s="61"/>
      <c r="D47115" s="57"/>
      <c r="E47115" s="62"/>
    </row>
    <row r="47116">
      <c r="A47116" s="61"/>
      <c r="B47116" s="61"/>
      <c r="C47116" s="61"/>
      <c r="D47116" s="57"/>
      <c r="E47116" s="62"/>
    </row>
    <row r="47117">
      <c r="A47117" s="61"/>
      <c r="B47117" s="61"/>
      <c r="C47117" s="61"/>
      <c r="D47117" s="57"/>
      <c r="E47117" s="62"/>
    </row>
    <row r="47118">
      <c r="A47118" s="61"/>
      <c r="B47118" s="61"/>
      <c r="C47118" s="61"/>
      <c r="D47118" s="57"/>
      <c r="E47118" s="62"/>
    </row>
    <row r="47119">
      <c r="A47119" s="61"/>
      <c r="B47119" s="61"/>
      <c r="C47119" s="61"/>
      <c r="D47119" s="57"/>
      <c r="E47119" s="62"/>
    </row>
    <row r="47120">
      <c r="A47120" s="61"/>
      <c r="B47120" s="61"/>
      <c r="C47120" s="61"/>
      <c r="D47120" s="57"/>
      <c r="E47120" s="62"/>
    </row>
    <row r="47121">
      <c r="A47121" s="61"/>
      <c r="B47121" s="61"/>
      <c r="C47121" s="61"/>
      <c r="D47121" s="57"/>
      <c r="E47121" s="62"/>
    </row>
    <row r="47122">
      <c r="A47122" s="61"/>
      <c r="B47122" s="61"/>
      <c r="C47122" s="61"/>
      <c r="D47122" s="57"/>
      <c r="E47122" s="62"/>
    </row>
    <row r="47123">
      <c r="A47123" s="61"/>
      <c r="B47123" s="61"/>
      <c r="C47123" s="61"/>
      <c r="D47123" s="57"/>
      <c r="E47123" s="62"/>
    </row>
    <row r="47124">
      <c r="A47124" s="61"/>
      <c r="B47124" s="61"/>
      <c r="C47124" s="61"/>
      <c r="D47124" s="57"/>
      <c r="E47124" s="62"/>
    </row>
    <row r="47125">
      <c r="A47125" s="61"/>
      <c r="B47125" s="61"/>
      <c r="C47125" s="61"/>
      <c r="D47125" s="57"/>
      <c r="E47125" s="62"/>
    </row>
    <row r="47126">
      <c r="A47126" s="61"/>
      <c r="B47126" s="61"/>
      <c r="C47126" s="61"/>
      <c r="D47126" s="57"/>
      <c r="E47126" s="62"/>
    </row>
    <row r="47127">
      <c r="A47127" s="61"/>
      <c r="B47127" s="61"/>
      <c r="C47127" s="61"/>
      <c r="D47127" s="57"/>
      <c r="E47127" s="62"/>
    </row>
    <row r="47128">
      <c r="A47128" s="61"/>
      <c r="B47128" s="61"/>
      <c r="C47128" s="61"/>
      <c r="D47128" s="57"/>
      <c r="E47128" s="62"/>
    </row>
    <row r="47129">
      <c r="A47129" s="61"/>
      <c r="B47129" s="61"/>
      <c r="C47129" s="61"/>
      <c r="D47129" s="57"/>
      <c r="E47129" s="62"/>
    </row>
    <row r="47130">
      <c r="A47130" s="61"/>
      <c r="B47130" s="61"/>
      <c r="C47130" s="61"/>
      <c r="D47130" s="57"/>
      <c r="E47130" s="62"/>
    </row>
    <row r="47131">
      <c r="A47131" s="61"/>
      <c r="B47131" s="61"/>
      <c r="C47131" s="61"/>
      <c r="D47131" s="57"/>
      <c r="E47131" s="62"/>
    </row>
    <row r="47132">
      <c r="A47132" s="61"/>
      <c r="B47132" s="61"/>
      <c r="C47132" s="61"/>
      <c r="D47132" s="57"/>
      <c r="E47132" s="62"/>
    </row>
    <row r="47133">
      <c r="A47133" s="61"/>
      <c r="B47133" s="61"/>
      <c r="C47133" s="61"/>
      <c r="D47133" s="57"/>
      <c r="E47133" s="62"/>
    </row>
    <row r="47134">
      <c r="A47134" s="61"/>
      <c r="B47134" s="61"/>
      <c r="C47134" s="61"/>
      <c r="D47134" s="57"/>
      <c r="E47134" s="62"/>
    </row>
    <row r="47135">
      <c r="A47135" s="61"/>
      <c r="B47135" s="61"/>
      <c r="C47135" s="61"/>
      <c r="D47135" s="57"/>
      <c r="E47135" s="62"/>
    </row>
    <row r="47136">
      <c r="A47136" s="61"/>
      <c r="B47136" s="61"/>
      <c r="C47136" s="61"/>
      <c r="D47136" s="57"/>
      <c r="E47136" s="62"/>
    </row>
    <row r="47137">
      <c r="A47137" s="61"/>
      <c r="B47137" s="61"/>
      <c r="C47137" s="61"/>
      <c r="D47137" s="57"/>
      <c r="E47137" s="62"/>
    </row>
    <row r="47138">
      <c r="A47138" s="61"/>
      <c r="B47138" s="61"/>
      <c r="C47138" s="61"/>
      <c r="D47138" s="57"/>
      <c r="E47138" s="62"/>
    </row>
    <row r="47139">
      <c r="A47139" s="61"/>
      <c r="B47139" s="61"/>
      <c r="C47139" s="61"/>
      <c r="D47139" s="57"/>
      <c r="E47139" s="62"/>
    </row>
    <row r="47140">
      <c r="A47140" s="61"/>
      <c r="B47140" s="61"/>
      <c r="C47140" s="61"/>
      <c r="D47140" s="57"/>
      <c r="E47140" s="62"/>
    </row>
    <row r="47141">
      <c r="A47141" s="61"/>
      <c r="B47141" s="61"/>
      <c r="C47141" s="61"/>
      <c r="D47141" s="57"/>
      <c r="E47141" s="62"/>
    </row>
    <row r="47142">
      <c r="A47142" s="61"/>
      <c r="B47142" s="61"/>
      <c r="C47142" s="61"/>
      <c r="D47142" s="57"/>
      <c r="E47142" s="62"/>
    </row>
    <row r="47143">
      <c r="A47143" s="61"/>
      <c r="B47143" s="61"/>
      <c r="C47143" s="61"/>
      <c r="D47143" s="57"/>
      <c r="E47143" s="62"/>
    </row>
    <row r="47144">
      <c r="A47144" s="61"/>
      <c r="B47144" s="61"/>
      <c r="C47144" s="61"/>
      <c r="D47144" s="57"/>
      <c r="E47144" s="62"/>
    </row>
    <row r="47145">
      <c r="A47145" s="61"/>
      <c r="B47145" s="61"/>
      <c r="C47145" s="61"/>
      <c r="D47145" s="57"/>
      <c r="E47145" s="62"/>
    </row>
    <row r="47146">
      <c r="A47146" s="61"/>
      <c r="B47146" s="61"/>
      <c r="C47146" s="61"/>
      <c r="D47146" s="57"/>
      <c r="E47146" s="62"/>
    </row>
    <row r="47147">
      <c r="A47147" s="61"/>
      <c r="B47147" s="61"/>
      <c r="C47147" s="61"/>
      <c r="D47147" s="57"/>
      <c r="E47147" s="62"/>
    </row>
    <row r="47148">
      <c r="A47148" s="61"/>
      <c r="B47148" s="61"/>
      <c r="C47148" s="61"/>
      <c r="D47148" s="57"/>
      <c r="E47148" s="62"/>
    </row>
    <row r="47149">
      <c r="A47149" s="61"/>
      <c r="B47149" s="61"/>
      <c r="C47149" s="61"/>
      <c r="D47149" s="57"/>
      <c r="E47149" s="62"/>
    </row>
    <row r="47150">
      <c r="A47150" s="61"/>
      <c r="B47150" s="61"/>
      <c r="C47150" s="61"/>
      <c r="D47150" s="57"/>
      <c r="E47150" s="62"/>
    </row>
    <row r="47151">
      <c r="A47151" s="61"/>
      <c r="B47151" s="61"/>
      <c r="C47151" s="61"/>
      <c r="D47151" s="57"/>
      <c r="E47151" s="62"/>
    </row>
    <row r="47152">
      <c r="A47152" s="61"/>
      <c r="B47152" s="61"/>
      <c r="C47152" s="61"/>
      <c r="D47152" s="57"/>
      <c r="E47152" s="62"/>
    </row>
    <row r="47153">
      <c r="A47153" s="61"/>
      <c r="B47153" s="61"/>
      <c r="C47153" s="61"/>
      <c r="D47153" s="57"/>
      <c r="E47153" s="62"/>
    </row>
    <row r="47154">
      <c r="A47154" s="61"/>
      <c r="B47154" s="61"/>
      <c r="C47154" s="61"/>
      <c r="D47154" s="57"/>
      <c r="E47154" s="62"/>
    </row>
    <row r="47155">
      <c r="A47155" s="61"/>
      <c r="B47155" s="61"/>
      <c r="C47155" s="61"/>
      <c r="D47155" s="57"/>
      <c r="E47155" s="62"/>
    </row>
    <row r="47156">
      <c r="A47156" s="61"/>
      <c r="B47156" s="61"/>
      <c r="C47156" s="61"/>
      <c r="D47156" s="57"/>
      <c r="E47156" s="62"/>
    </row>
    <row r="47157">
      <c r="A47157" s="61"/>
      <c r="B47157" s="61"/>
      <c r="C47157" s="61"/>
      <c r="D47157" s="57"/>
      <c r="E47157" s="62"/>
    </row>
    <row r="47158">
      <c r="A47158" s="61"/>
      <c r="B47158" s="61"/>
      <c r="C47158" s="61"/>
      <c r="D47158" s="57"/>
      <c r="E47158" s="62"/>
    </row>
    <row r="47159">
      <c r="A47159" s="61"/>
      <c r="B47159" s="61"/>
      <c r="C47159" s="61"/>
      <c r="D47159" s="57"/>
      <c r="E47159" s="62"/>
    </row>
    <row r="47160">
      <c r="A47160" s="61"/>
      <c r="B47160" s="61"/>
      <c r="C47160" s="61"/>
      <c r="D47160" s="57"/>
      <c r="E47160" s="62"/>
    </row>
    <row r="47161">
      <c r="A47161" s="61"/>
      <c r="B47161" s="61"/>
      <c r="C47161" s="61"/>
      <c r="D47161" s="57"/>
      <c r="E47161" s="62"/>
    </row>
    <row r="47162">
      <c r="A47162" s="61"/>
      <c r="B47162" s="61"/>
      <c r="C47162" s="61"/>
      <c r="D47162" s="57"/>
      <c r="E47162" s="62"/>
    </row>
    <row r="47163">
      <c r="A47163" s="61"/>
      <c r="B47163" s="61"/>
      <c r="C47163" s="61"/>
      <c r="D47163" s="57"/>
      <c r="E47163" s="62"/>
    </row>
    <row r="47164">
      <c r="A47164" s="61"/>
      <c r="B47164" s="61"/>
      <c r="C47164" s="61"/>
      <c r="D47164" s="57"/>
      <c r="E47164" s="62"/>
    </row>
    <row r="47165">
      <c r="A47165" s="61"/>
      <c r="B47165" s="61"/>
      <c r="C47165" s="61"/>
      <c r="D47165" s="57"/>
      <c r="E47165" s="62"/>
    </row>
    <row r="47166">
      <c r="A47166" s="61"/>
      <c r="B47166" s="61"/>
      <c r="C47166" s="61"/>
      <c r="D47166" s="57"/>
      <c r="E47166" s="62"/>
    </row>
    <row r="47167">
      <c r="A47167" s="61"/>
      <c r="B47167" s="61"/>
      <c r="C47167" s="61"/>
      <c r="D47167" s="57"/>
      <c r="E47167" s="62"/>
    </row>
    <row r="47168">
      <c r="A47168" s="61"/>
      <c r="B47168" s="61"/>
      <c r="C47168" s="61"/>
      <c r="D47168" s="57"/>
      <c r="E47168" s="62"/>
    </row>
    <row r="47169">
      <c r="A47169" s="61"/>
      <c r="B47169" s="61"/>
      <c r="C47169" s="61"/>
      <c r="D47169" s="57"/>
      <c r="E47169" s="62"/>
    </row>
    <row r="47170">
      <c r="A47170" s="61"/>
      <c r="B47170" s="61"/>
      <c r="C47170" s="61"/>
      <c r="D47170" s="57"/>
      <c r="E47170" s="62"/>
    </row>
    <row r="47171">
      <c r="A47171" s="61"/>
      <c r="B47171" s="61"/>
      <c r="C47171" s="61"/>
      <c r="D47171" s="57"/>
      <c r="E47171" s="62"/>
    </row>
    <row r="47172">
      <c r="A47172" s="61"/>
      <c r="B47172" s="61"/>
      <c r="C47172" s="61"/>
      <c r="D47172" s="57"/>
      <c r="E47172" s="62"/>
    </row>
    <row r="47173">
      <c r="A47173" s="61"/>
      <c r="B47173" s="61"/>
      <c r="C47173" s="61"/>
      <c r="D47173" s="57"/>
      <c r="E47173" s="62"/>
    </row>
    <row r="47174">
      <c r="A47174" s="61"/>
      <c r="B47174" s="61"/>
      <c r="C47174" s="61"/>
      <c r="D47174" s="57"/>
      <c r="E47174" s="62"/>
    </row>
    <row r="47175">
      <c r="A47175" s="61"/>
      <c r="B47175" s="61"/>
      <c r="C47175" s="61"/>
      <c r="D47175" s="57"/>
      <c r="E47175" s="62"/>
    </row>
    <row r="47176">
      <c r="A47176" s="61"/>
      <c r="B47176" s="61"/>
      <c r="C47176" s="61"/>
      <c r="D47176" s="57"/>
      <c r="E47176" s="62"/>
    </row>
    <row r="47177">
      <c r="A47177" s="61"/>
      <c r="B47177" s="61"/>
      <c r="C47177" s="61"/>
      <c r="D47177" s="57"/>
      <c r="E47177" s="62"/>
    </row>
    <row r="47178">
      <c r="A47178" s="61"/>
      <c r="B47178" s="61"/>
      <c r="C47178" s="61"/>
      <c r="D47178" s="57"/>
      <c r="E47178" s="62"/>
    </row>
    <row r="47179">
      <c r="A47179" s="61"/>
      <c r="B47179" s="61"/>
      <c r="C47179" s="61"/>
      <c r="D47179" s="57"/>
      <c r="E47179" s="62"/>
    </row>
    <row r="47180">
      <c r="A47180" s="61"/>
      <c r="B47180" s="61"/>
      <c r="C47180" s="61"/>
      <c r="D47180" s="57"/>
      <c r="E47180" s="62"/>
    </row>
    <row r="47181">
      <c r="A47181" s="61"/>
      <c r="B47181" s="61"/>
      <c r="C47181" s="61"/>
      <c r="D47181" s="57"/>
      <c r="E47181" s="62"/>
    </row>
    <row r="47182">
      <c r="A47182" s="61"/>
      <c r="B47182" s="61"/>
      <c r="C47182" s="61"/>
      <c r="D47182" s="57"/>
      <c r="E47182" s="62"/>
    </row>
    <row r="47183">
      <c r="A47183" s="61"/>
      <c r="B47183" s="61"/>
      <c r="C47183" s="61"/>
      <c r="D47183" s="57"/>
      <c r="E47183" s="62"/>
    </row>
    <row r="47184">
      <c r="A47184" s="61"/>
      <c r="B47184" s="61"/>
      <c r="C47184" s="61"/>
      <c r="D47184" s="57"/>
      <c r="E47184" s="62"/>
    </row>
    <row r="47185">
      <c r="A47185" s="61"/>
      <c r="B47185" s="61"/>
      <c r="C47185" s="61"/>
      <c r="D47185" s="57"/>
      <c r="E47185" s="62"/>
    </row>
    <row r="47186">
      <c r="A47186" s="61"/>
      <c r="B47186" s="61"/>
      <c r="C47186" s="61"/>
      <c r="D47186" s="57"/>
      <c r="E47186" s="62"/>
    </row>
    <row r="47187">
      <c r="A47187" s="61"/>
      <c r="B47187" s="61"/>
      <c r="C47187" s="61"/>
      <c r="D47187" s="57"/>
      <c r="E47187" s="62"/>
    </row>
    <row r="47188">
      <c r="A47188" s="61"/>
      <c r="B47188" s="61"/>
      <c r="C47188" s="61"/>
      <c r="D47188" s="57"/>
      <c r="E47188" s="62"/>
    </row>
    <row r="47189">
      <c r="A47189" s="61"/>
      <c r="B47189" s="61"/>
      <c r="C47189" s="61"/>
      <c r="D47189" s="57"/>
      <c r="E47189" s="62"/>
    </row>
    <row r="47190">
      <c r="A47190" s="61"/>
      <c r="B47190" s="61"/>
      <c r="C47190" s="61"/>
      <c r="D47190" s="57"/>
      <c r="E47190" s="62"/>
    </row>
    <row r="47191">
      <c r="A47191" s="61"/>
      <c r="B47191" s="61"/>
      <c r="C47191" s="61"/>
      <c r="D47191" s="57"/>
      <c r="E47191" s="62"/>
    </row>
    <row r="47192">
      <c r="A47192" s="61"/>
      <c r="B47192" s="61"/>
      <c r="C47192" s="61"/>
      <c r="D47192" s="57"/>
      <c r="E47192" s="62"/>
    </row>
    <row r="47193">
      <c r="A47193" s="61"/>
      <c r="B47193" s="61"/>
      <c r="C47193" s="61"/>
      <c r="D47193" s="57"/>
      <c r="E47193" s="62"/>
    </row>
    <row r="47194">
      <c r="A47194" s="61"/>
      <c r="B47194" s="61"/>
      <c r="C47194" s="61"/>
      <c r="D47194" s="57"/>
      <c r="E47194" s="62"/>
    </row>
    <row r="47195">
      <c r="A47195" s="61"/>
      <c r="B47195" s="61"/>
      <c r="C47195" s="61"/>
      <c r="D47195" s="57"/>
      <c r="E47195" s="62"/>
    </row>
    <row r="47196">
      <c r="A47196" s="61"/>
      <c r="B47196" s="61"/>
      <c r="C47196" s="61"/>
      <c r="D47196" s="57"/>
      <c r="E47196" s="62"/>
    </row>
    <row r="47197">
      <c r="A47197" s="61"/>
      <c r="B47197" s="61"/>
      <c r="C47197" s="61"/>
      <c r="D47197" s="57"/>
      <c r="E47197" s="62"/>
    </row>
    <row r="47198">
      <c r="A47198" s="61"/>
      <c r="B47198" s="61"/>
      <c r="C47198" s="61"/>
      <c r="D47198" s="57"/>
      <c r="E47198" s="62"/>
    </row>
    <row r="47199">
      <c r="A47199" s="61"/>
      <c r="B47199" s="61"/>
      <c r="C47199" s="61"/>
      <c r="D47199" s="57"/>
      <c r="E47199" s="62"/>
    </row>
    <row r="47200">
      <c r="A47200" s="61"/>
      <c r="B47200" s="61"/>
      <c r="C47200" s="61"/>
      <c r="D47200" s="57"/>
      <c r="E47200" s="62"/>
    </row>
    <row r="47201">
      <c r="A47201" s="61"/>
      <c r="B47201" s="61"/>
      <c r="C47201" s="61"/>
      <c r="D47201" s="57"/>
      <c r="E47201" s="62"/>
    </row>
    <row r="47202">
      <c r="A47202" s="61"/>
      <c r="B47202" s="61"/>
      <c r="C47202" s="61"/>
      <c r="D47202" s="57"/>
      <c r="E47202" s="62"/>
    </row>
    <row r="47203">
      <c r="A47203" s="61"/>
      <c r="B47203" s="61"/>
      <c r="C47203" s="61"/>
      <c r="D47203" s="57"/>
      <c r="E47203" s="62"/>
    </row>
    <row r="47204">
      <c r="A47204" s="61"/>
      <c r="B47204" s="61"/>
      <c r="C47204" s="61"/>
      <c r="D47204" s="57"/>
      <c r="E47204" s="62"/>
    </row>
    <row r="47205">
      <c r="A47205" s="61"/>
      <c r="B47205" s="61"/>
      <c r="C47205" s="61"/>
      <c r="D47205" s="57"/>
      <c r="E47205" s="62"/>
    </row>
    <row r="47206">
      <c r="A47206" s="61"/>
      <c r="B47206" s="61"/>
      <c r="C47206" s="61"/>
      <c r="D47206" s="57"/>
      <c r="E47206" s="62"/>
    </row>
    <row r="47207">
      <c r="A47207" s="61"/>
      <c r="B47207" s="61"/>
      <c r="C47207" s="61"/>
      <c r="D47207" s="57"/>
      <c r="E47207" s="62"/>
    </row>
    <row r="47208">
      <c r="A47208" s="61"/>
      <c r="B47208" s="61"/>
      <c r="C47208" s="61"/>
      <c r="D47208" s="57"/>
      <c r="E47208" s="62"/>
    </row>
    <row r="47209">
      <c r="A47209" s="61"/>
      <c r="B47209" s="61"/>
      <c r="C47209" s="61"/>
      <c r="D47209" s="57"/>
      <c r="E47209" s="62"/>
    </row>
    <row r="47210">
      <c r="A47210" s="61"/>
      <c r="B47210" s="61"/>
      <c r="C47210" s="61"/>
      <c r="D47210" s="57"/>
      <c r="E47210" s="62"/>
    </row>
    <row r="47211">
      <c r="A47211" s="61"/>
      <c r="B47211" s="61"/>
      <c r="C47211" s="61"/>
      <c r="D47211" s="57"/>
      <c r="E47211" s="62"/>
    </row>
    <row r="47212">
      <c r="A47212" s="61"/>
      <c r="B47212" s="61"/>
      <c r="C47212" s="61"/>
      <c r="D47212" s="57"/>
      <c r="E47212" s="62"/>
    </row>
    <row r="47213">
      <c r="A47213" s="61"/>
      <c r="B47213" s="61"/>
      <c r="C47213" s="61"/>
      <c r="D47213" s="57"/>
      <c r="E47213" s="62"/>
    </row>
    <row r="47214">
      <c r="A47214" s="61"/>
      <c r="B47214" s="61"/>
      <c r="C47214" s="61"/>
      <c r="D47214" s="57"/>
      <c r="E47214" s="62"/>
    </row>
    <row r="47215">
      <c r="A47215" s="61"/>
      <c r="B47215" s="61"/>
      <c r="C47215" s="61"/>
      <c r="D47215" s="57"/>
      <c r="E47215" s="62"/>
    </row>
    <row r="47216">
      <c r="A47216" s="61"/>
      <c r="B47216" s="61"/>
      <c r="C47216" s="61"/>
      <c r="D47216" s="57"/>
      <c r="E47216" s="62"/>
    </row>
    <row r="47217">
      <c r="A47217" s="61"/>
      <c r="B47217" s="61"/>
      <c r="C47217" s="61"/>
      <c r="D47217" s="57"/>
      <c r="E47217" s="62"/>
    </row>
    <row r="47218">
      <c r="A47218" s="61"/>
      <c r="B47218" s="61"/>
      <c r="C47218" s="61"/>
      <c r="D47218" s="57"/>
      <c r="E47218" s="62"/>
    </row>
    <row r="47219">
      <c r="A47219" s="61"/>
      <c r="B47219" s="61"/>
      <c r="C47219" s="61"/>
      <c r="D47219" s="57"/>
      <c r="E47219" s="62"/>
    </row>
    <row r="47220">
      <c r="A47220" s="61"/>
      <c r="B47220" s="61"/>
      <c r="C47220" s="61"/>
      <c r="D47220" s="57"/>
      <c r="E47220" s="62"/>
    </row>
    <row r="47221">
      <c r="A47221" s="61"/>
      <c r="B47221" s="61"/>
      <c r="C47221" s="61"/>
      <c r="D47221" s="57"/>
      <c r="E47221" s="62"/>
    </row>
    <row r="47222">
      <c r="A47222" s="61"/>
      <c r="B47222" s="61"/>
      <c r="C47222" s="61"/>
      <c r="D47222" s="57"/>
      <c r="E47222" s="62"/>
    </row>
    <row r="47223">
      <c r="A47223" s="61"/>
      <c r="B47223" s="61"/>
      <c r="C47223" s="61"/>
      <c r="D47223" s="57"/>
      <c r="E47223" s="62"/>
    </row>
    <row r="47224">
      <c r="A47224" s="61"/>
      <c r="B47224" s="61"/>
      <c r="C47224" s="61"/>
      <c r="D47224" s="57"/>
      <c r="E47224" s="62"/>
    </row>
    <row r="47225">
      <c r="A47225" s="61"/>
      <c r="B47225" s="61"/>
      <c r="C47225" s="61"/>
      <c r="D47225" s="57"/>
      <c r="E47225" s="62"/>
    </row>
    <row r="47226">
      <c r="A47226" s="61"/>
      <c r="B47226" s="61"/>
      <c r="C47226" s="61"/>
      <c r="D47226" s="57"/>
      <c r="E47226" s="62"/>
    </row>
    <row r="47227">
      <c r="A47227" s="61"/>
      <c r="B47227" s="61"/>
      <c r="C47227" s="61"/>
      <c r="D47227" s="57"/>
      <c r="E47227" s="62"/>
    </row>
    <row r="47228">
      <c r="A47228" s="61"/>
      <c r="B47228" s="61"/>
      <c r="C47228" s="61"/>
      <c r="D47228" s="57"/>
      <c r="E47228" s="62"/>
    </row>
    <row r="47229">
      <c r="A47229" s="61"/>
      <c r="B47229" s="61"/>
      <c r="C47229" s="61"/>
      <c r="D47229" s="57"/>
      <c r="E47229" s="62"/>
    </row>
    <row r="47230">
      <c r="A47230" s="61"/>
      <c r="B47230" s="61"/>
      <c r="C47230" s="61"/>
      <c r="D47230" s="57"/>
      <c r="E47230" s="62"/>
    </row>
    <row r="47231">
      <c r="A47231" s="61"/>
      <c r="B47231" s="61"/>
      <c r="C47231" s="61"/>
      <c r="D47231" s="57"/>
      <c r="E47231" s="62"/>
    </row>
    <row r="47232">
      <c r="A47232" s="61"/>
      <c r="B47232" s="61"/>
      <c r="C47232" s="61"/>
      <c r="D47232" s="57"/>
      <c r="E47232" s="62"/>
    </row>
    <row r="47233">
      <c r="A47233" s="61"/>
      <c r="B47233" s="61"/>
      <c r="C47233" s="61"/>
      <c r="D47233" s="57"/>
      <c r="E47233" s="62"/>
    </row>
    <row r="47234">
      <c r="A47234" s="61"/>
      <c r="B47234" s="61"/>
      <c r="C47234" s="61"/>
      <c r="D47234" s="57"/>
      <c r="E47234" s="62"/>
    </row>
    <row r="47235">
      <c r="A47235" s="61"/>
      <c r="B47235" s="61"/>
      <c r="C47235" s="61"/>
      <c r="D47235" s="57"/>
      <c r="E47235" s="62"/>
    </row>
    <row r="47236">
      <c r="A47236" s="61"/>
      <c r="B47236" s="61"/>
      <c r="C47236" s="61"/>
      <c r="D47236" s="57"/>
      <c r="E47236" s="62"/>
    </row>
    <row r="47237">
      <c r="A47237" s="61"/>
      <c r="B47237" s="61"/>
      <c r="C47237" s="61"/>
      <c r="D47237" s="57"/>
      <c r="E47237" s="62"/>
    </row>
    <row r="47238">
      <c r="A47238" s="61"/>
      <c r="B47238" s="61"/>
      <c r="C47238" s="61"/>
      <c r="D47238" s="57"/>
      <c r="E47238" s="62"/>
    </row>
    <row r="47239">
      <c r="A47239" s="61"/>
      <c r="B47239" s="61"/>
      <c r="C47239" s="61"/>
      <c r="D47239" s="57"/>
      <c r="E47239" s="62"/>
    </row>
    <row r="47240">
      <c r="A47240" s="61"/>
      <c r="B47240" s="61"/>
      <c r="C47240" s="61"/>
      <c r="D47240" s="57"/>
      <c r="E47240" s="62"/>
    </row>
    <row r="47241">
      <c r="A47241" s="61"/>
      <c r="B47241" s="61"/>
      <c r="C47241" s="61"/>
      <c r="D47241" s="57"/>
      <c r="E47241" s="62"/>
    </row>
    <row r="47242">
      <c r="A47242" s="61"/>
      <c r="B47242" s="61"/>
      <c r="C47242" s="61"/>
      <c r="D47242" s="57"/>
      <c r="E47242" s="62"/>
    </row>
    <row r="47243">
      <c r="A47243" s="61"/>
      <c r="B47243" s="61"/>
      <c r="C47243" s="61"/>
      <c r="D47243" s="57"/>
      <c r="E47243" s="62"/>
    </row>
    <row r="47244">
      <c r="A47244" s="61"/>
      <c r="B47244" s="61"/>
      <c r="C47244" s="61"/>
      <c r="D47244" s="57"/>
      <c r="E47244" s="62"/>
    </row>
    <row r="47245">
      <c r="A47245" s="61"/>
      <c r="B47245" s="61"/>
      <c r="C47245" s="61"/>
      <c r="D47245" s="57"/>
      <c r="E47245" s="62"/>
    </row>
    <row r="47246">
      <c r="A47246" s="61"/>
      <c r="B47246" s="61"/>
      <c r="C47246" s="61"/>
      <c r="D47246" s="57"/>
      <c r="E47246" s="62"/>
    </row>
    <row r="47247">
      <c r="A47247" s="61"/>
      <c r="B47247" s="61"/>
      <c r="C47247" s="61"/>
      <c r="D47247" s="57"/>
      <c r="E47247" s="62"/>
    </row>
    <row r="47248">
      <c r="A47248" s="61"/>
      <c r="B47248" s="61"/>
      <c r="C47248" s="61"/>
      <c r="D47248" s="57"/>
      <c r="E47248" s="62"/>
    </row>
    <row r="47249">
      <c r="A47249" s="61"/>
      <c r="B47249" s="61"/>
      <c r="C47249" s="61"/>
      <c r="D47249" s="57"/>
      <c r="E47249" s="62"/>
    </row>
    <row r="47250">
      <c r="A47250" s="61"/>
      <c r="B47250" s="61"/>
      <c r="C47250" s="61"/>
      <c r="D47250" s="57"/>
      <c r="E47250" s="62"/>
    </row>
    <row r="47251">
      <c r="A47251" s="61"/>
      <c r="B47251" s="61"/>
      <c r="C47251" s="61"/>
      <c r="D47251" s="57"/>
      <c r="E47251" s="62"/>
    </row>
    <row r="47252">
      <c r="A47252" s="61"/>
      <c r="B47252" s="61"/>
      <c r="C47252" s="61"/>
      <c r="D47252" s="57"/>
      <c r="E47252" s="62"/>
    </row>
    <row r="47253">
      <c r="A47253" s="61"/>
      <c r="B47253" s="61"/>
      <c r="C47253" s="61"/>
      <c r="D47253" s="57"/>
      <c r="E47253" s="62"/>
    </row>
    <row r="47254">
      <c r="A47254" s="61"/>
      <c r="B47254" s="61"/>
      <c r="C47254" s="61"/>
      <c r="D47254" s="57"/>
      <c r="E47254" s="62"/>
    </row>
    <row r="47255">
      <c r="A47255" s="61"/>
      <c r="B47255" s="61"/>
      <c r="C47255" s="61"/>
      <c r="D47255" s="57"/>
      <c r="E47255" s="62"/>
    </row>
    <row r="47256">
      <c r="A47256" s="61"/>
      <c r="B47256" s="61"/>
      <c r="C47256" s="61"/>
      <c r="D47256" s="57"/>
      <c r="E47256" s="62"/>
    </row>
    <row r="47257">
      <c r="A47257" s="61"/>
      <c r="B47257" s="61"/>
      <c r="C47257" s="61"/>
      <c r="D47257" s="57"/>
      <c r="E47257" s="62"/>
    </row>
    <row r="47258">
      <c r="A47258" s="61"/>
      <c r="B47258" s="61"/>
      <c r="C47258" s="61"/>
      <c r="D47258" s="57"/>
      <c r="E47258" s="62"/>
    </row>
    <row r="47259">
      <c r="A47259" s="61"/>
      <c r="B47259" s="61"/>
      <c r="C47259" s="61"/>
      <c r="D47259" s="57"/>
      <c r="E47259" s="62"/>
    </row>
    <row r="47260">
      <c r="A47260" s="61"/>
      <c r="B47260" s="61"/>
      <c r="C47260" s="61"/>
      <c r="D47260" s="57"/>
      <c r="E47260" s="62"/>
    </row>
    <row r="47261">
      <c r="A47261" s="61"/>
      <c r="B47261" s="61"/>
      <c r="C47261" s="61"/>
      <c r="D47261" s="57"/>
      <c r="E47261" s="62"/>
    </row>
    <row r="47262">
      <c r="A47262" s="61"/>
      <c r="B47262" s="61"/>
      <c r="C47262" s="61"/>
      <c r="D47262" s="57"/>
      <c r="E47262" s="62"/>
    </row>
    <row r="47263">
      <c r="A47263" s="61"/>
      <c r="B47263" s="61"/>
      <c r="C47263" s="61"/>
      <c r="D47263" s="57"/>
      <c r="E47263" s="62"/>
    </row>
    <row r="47264">
      <c r="A47264" s="61"/>
      <c r="B47264" s="61"/>
      <c r="C47264" s="61"/>
      <c r="D47264" s="57"/>
      <c r="E47264" s="62"/>
    </row>
    <row r="47265">
      <c r="A47265" s="61"/>
      <c r="B47265" s="61"/>
      <c r="C47265" s="61"/>
      <c r="D47265" s="57"/>
      <c r="E47265" s="62"/>
    </row>
    <row r="47266">
      <c r="A47266" s="61"/>
      <c r="B47266" s="61"/>
      <c r="C47266" s="61"/>
      <c r="D47266" s="57"/>
      <c r="E47266" s="62"/>
    </row>
    <row r="47267">
      <c r="A47267" s="61"/>
      <c r="B47267" s="61"/>
      <c r="C47267" s="61"/>
      <c r="D47267" s="57"/>
      <c r="E47267" s="62"/>
    </row>
    <row r="47268">
      <c r="A47268" s="61"/>
      <c r="B47268" s="61"/>
      <c r="C47268" s="61"/>
      <c r="D47268" s="57"/>
      <c r="E47268" s="62"/>
    </row>
    <row r="47269">
      <c r="A47269" s="61"/>
      <c r="B47269" s="61"/>
      <c r="C47269" s="61"/>
      <c r="D47269" s="57"/>
      <c r="E47269" s="62"/>
    </row>
    <row r="47270">
      <c r="A47270" s="61"/>
      <c r="B47270" s="61"/>
      <c r="C47270" s="61"/>
      <c r="D47270" s="57"/>
      <c r="E47270" s="62"/>
    </row>
    <row r="47271">
      <c r="A47271" s="61"/>
      <c r="B47271" s="61"/>
      <c r="C47271" s="61"/>
      <c r="D47271" s="57"/>
      <c r="E47271" s="62"/>
    </row>
    <row r="47272">
      <c r="A47272" s="61"/>
      <c r="B47272" s="61"/>
      <c r="C47272" s="61"/>
      <c r="D47272" s="57"/>
      <c r="E47272" s="62"/>
    </row>
    <row r="47273">
      <c r="A47273" s="61"/>
      <c r="B47273" s="61"/>
      <c r="C47273" s="61"/>
      <c r="D47273" s="57"/>
      <c r="E47273" s="62"/>
    </row>
    <row r="47274">
      <c r="A47274" s="61"/>
      <c r="B47274" s="61"/>
      <c r="C47274" s="61"/>
      <c r="D47274" s="57"/>
      <c r="E47274" s="62"/>
    </row>
    <row r="47275">
      <c r="A47275" s="61"/>
      <c r="B47275" s="61"/>
      <c r="C47275" s="61"/>
      <c r="D47275" s="57"/>
      <c r="E47275" s="62"/>
    </row>
    <row r="47276">
      <c r="A47276" s="61"/>
      <c r="B47276" s="61"/>
      <c r="C47276" s="61"/>
      <c r="D47276" s="57"/>
      <c r="E47276" s="62"/>
    </row>
    <row r="47277">
      <c r="A47277" s="61"/>
      <c r="B47277" s="61"/>
      <c r="C47277" s="61"/>
      <c r="D47277" s="57"/>
      <c r="E47277" s="62"/>
    </row>
    <row r="47278">
      <c r="A47278" s="61"/>
      <c r="B47278" s="61"/>
      <c r="C47278" s="61"/>
      <c r="D47278" s="57"/>
      <c r="E47278" s="62"/>
    </row>
    <row r="47279">
      <c r="A47279" s="61"/>
      <c r="B47279" s="61"/>
      <c r="C47279" s="61"/>
      <c r="D47279" s="57"/>
      <c r="E47279" s="62"/>
    </row>
    <row r="47280">
      <c r="A47280" s="61"/>
      <c r="B47280" s="61"/>
      <c r="C47280" s="61"/>
      <c r="D47280" s="57"/>
      <c r="E47280" s="62"/>
    </row>
    <row r="47281">
      <c r="A47281" s="61"/>
      <c r="B47281" s="61"/>
      <c r="C47281" s="61"/>
      <c r="D47281" s="57"/>
      <c r="E47281" s="62"/>
    </row>
    <row r="47282">
      <c r="A47282" s="61"/>
      <c r="B47282" s="61"/>
      <c r="C47282" s="61"/>
      <c r="D47282" s="57"/>
      <c r="E47282" s="62"/>
    </row>
    <row r="47283">
      <c r="A47283" s="61"/>
      <c r="B47283" s="61"/>
      <c r="C47283" s="61"/>
      <c r="D47283" s="57"/>
      <c r="E47283" s="62"/>
    </row>
    <row r="47284">
      <c r="A47284" s="61"/>
      <c r="B47284" s="61"/>
      <c r="C47284" s="61"/>
      <c r="D47284" s="57"/>
      <c r="E47284" s="62"/>
    </row>
    <row r="47285">
      <c r="A47285" s="61"/>
      <c r="B47285" s="61"/>
      <c r="C47285" s="61"/>
      <c r="D47285" s="57"/>
      <c r="E47285" s="62"/>
    </row>
    <row r="47286">
      <c r="A47286" s="61"/>
      <c r="B47286" s="61"/>
      <c r="C47286" s="61"/>
      <c r="D47286" s="57"/>
      <c r="E47286" s="62"/>
    </row>
    <row r="47287">
      <c r="A47287" s="61"/>
      <c r="B47287" s="61"/>
      <c r="C47287" s="61"/>
      <c r="D47287" s="57"/>
      <c r="E47287" s="62"/>
    </row>
    <row r="47288">
      <c r="A47288" s="61"/>
      <c r="B47288" s="61"/>
      <c r="C47288" s="61"/>
      <c r="D47288" s="57"/>
      <c r="E47288" s="62"/>
    </row>
    <row r="47289">
      <c r="A47289" s="61"/>
      <c r="B47289" s="61"/>
      <c r="C47289" s="61"/>
      <c r="D47289" s="57"/>
      <c r="E47289" s="62"/>
    </row>
    <row r="47290">
      <c r="A47290" s="61"/>
      <c r="B47290" s="61"/>
      <c r="C47290" s="61"/>
      <c r="D47290" s="57"/>
      <c r="E47290" s="62"/>
    </row>
    <row r="47291">
      <c r="A47291" s="61"/>
      <c r="B47291" s="61"/>
      <c r="C47291" s="61"/>
      <c r="D47291" s="57"/>
      <c r="E47291" s="62"/>
    </row>
    <row r="47292">
      <c r="A47292" s="61"/>
      <c r="B47292" s="61"/>
      <c r="C47292" s="61"/>
      <c r="D47292" s="57"/>
      <c r="E47292" s="62"/>
    </row>
    <row r="47293">
      <c r="A47293" s="61"/>
      <c r="B47293" s="61"/>
      <c r="C47293" s="61"/>
      <c r="D47293" s="57"/>
      <c r="E47293" s="62"/>
    </row>
    <row r="47294">
      <c r="A47294" s="61"/>
      <c r="B47294" s="61"/>
      <c r="C47294" s="61"/>
      <c r="D47294" s="57"/>
      <c r="E47294" s="62"/>
    </row>
    <row r="47295">
      <c r="A47295" s="61"/>
      <c r="B47295" s="61"/>
      <c r="C47295" s="61"/>
      <c r="D47295" s="57"/>
      <c r="E47295" s="62"/>
    </row>
    <row r="47296">
      <c r="A47296" s="61"/>
      <c r="B47296" s="61"/>
      <c r="C47296" s="61"/>
      <c r="D47296" s="57"/>
      <c r="E47296" s="62"/>
    </row>
    <row r="47297">
      <c r="A47297" s="61"/>
      <c r="B47297" s="61"/>
      <c r="C47297" s="61"/>
      <c r="D47297" s="57"/>
      <c r="E47297" s="62"/>
    </row>
    <row r="47298">
      <c r="A47298" s="61"/>
      <c r="B47298" s="61"/>
      <c r="C47298" s="61"/>
      <c r="D47298" s="57"/>
      <c r="E47298" s="62"/>
    </row>
    <row r="47299">
      <c r="A47299" s="61"/>
      <c r="B47299" s="61"/>
      <c r="C47299" s="61"/>
      <c r="D47299" s="57"/>
      <c r="E47299" s="62"/>
    </row>
    <row r="47300">
      <c r="A47300" s="61"/>
      <c r="B47300" s="61"/>
      <c r="C47300" s="61"/>
      <c r="D47300" s="57"/>
      <c r="E47300" s="62"/>
    </row>
    <row r="47301">
      <c r="A47301" s="61"/>
      <c r="B47301" s="61"/>
      <c r="C47301" s="61"/>
      <c r="D47301" s="57"/>
      <c r="E47301" s="62"/>
    </row>
    <row r="47302">
      <c r="A47302" s="61"/>
      <c r="B47302" s="61"/>
      <c r="C47302" s="61"/>
      <c r="D47302" s="57"/>
      <c r="E47302" s="62"/>
    </row>
    <row r="47303">
      <c r="A47303" s="61"/>
      <c r="B47303" s="61"/>
      <c r="C47303" s="61"/>
      <c r="D47303" s="57"/>
      <c r="E47303" s="62"/>
    </row>
    <row r="47304">
      <c r="A47304" s="61"/>
      <c r="B47304" s="61"/>
      <c r="C47304" s="61"/>
      <c r="D47304" s="57"/>
      <c r="E47304" s="62"/>
    </row>
    <row r="47305">
      <c r="A47305" s="61"/>
      <c r="B47305" s="61"/>
      <c r="C47305" s="61"/>
      <c r="D47305" s="57"/>
      <c r="E47305" s="62"/>
    </row>
    <row r="47306">
      <c r="A47306" s="61"/>
      <c r="B47306" s="61"/>
      <c r="C47306" s="61"/>
      <c r="D47306" s="57"/>
      <c r="E47306" s="62"/>
    </row>
    <row r="47307">
      <c r="A47307" s="61"/>
      <c r="B47307" s="61"/>
      <c r="C47307" s="61"/>
      <c r="D47307" s="57"/>
      <c r="E47307" s="62"/>
    </row>
    <row r="47308">
      <c r="A47308" s="61"/>
      <c r="B47308" s="61"/>
      <c r="C47308" s="61"/>
      <c r="D47308" s="57"/>
      <c r="E47308" s="62"/>
    </row>
    <row r="47309">
      <c r="A47309" s="61"/>
      <c r="B47309" s="61"/>
      <c r="C47309" s="61"/>
      <c r="D47309" s="57"/>
      <c r="E47309" s="62"/>
    </row>
    <row r="47310">
      <c r="A47310" s="61"/>
      <c r="B47310" s="61"/>
      <c r="C47310" s="61"/>
      <c r="D47310" s="57"/>
      <c r="E47310" s="62"/>
    </row>
    <row r="47311">
      <c r="A47311" s="61"/>
      <c r="B47311" s="61"/>
      <c r="C47311" s="61"/>
      <c r="D47311" s="57"/>
      <c r="E47311" s="62"/>
    </row>
    <row r="47312">
      <c r="A47312" s="61"/>
      <c r="B47312" s="61"/>
      <c r="C47312" s="61"/>
      <c r="D47312" s="57"/>
      <c r="E47312" s="62"/>
    </row>
    <row r="47313">
      <c r="A47313" s="61"/>
      <c r="B47313" s="61"/>
      <c r="C47313" s="61"/>
      <c r="D47313" s="57"/>
      <c r="E47313" s="62"/>
    </row>
    <row r="47314">
      <c r="A47314" s="61"/>
      <c r="B47314" s="61"/>
      <c r="C47314" s="61"/>
      <c r="D47314" s="57"/>
      <c r="E47314" s="62"/>
    </row>
    <row r="47315">
      <c r="A47315" s="61"/>
      <c r="B47315" s="61"/>
      <c r="C47315" s="61"/>
      <c r="D47315" s="57"/>
      <c r="E47315" s="62"/>
    </row>
    <row r="47316">
      <c r="A47316" s="61"/>
      <c r="B47316" s="61"/>
      <c r="C47316" s="61"/>
      <c r="D47316" s="57"/>
      <c r="E47316" s="62"/>
    </row>
    <row r="47317">
      <c r="A47317" s="61"/>
      <c r="B47317" s="61"/>
      <c r="C47317" s="61"/>
      <c r="D47317" s="57"/>
      <c r="E47317" s="62"/>
    </row>
    <row r="47318">
      <c r="A47318" s="61"/>
      <c r="B47318" s="61"/>
      <c r="C47318" s="61"/>
      <c r="D47318" s="57"/>
      <c r="E47318" s="62"/>
    </row>
    <row r="47319">
      <c r="A47319" s="61"/>
      <c r="B47319" s="61"/>
      <c r="C47319" s="61"/>
      <c r="D47319" s="57"/>
      <c r="E47319" s="62"/>
    </row>
    <row r="47320">
      <c r="A47320" s="61"/>
      <c r="B47320" s="61"/>
      <c r="C47320" s="61"/>
      <c r="D47320" s="57"/>
      <c r="E47320" s="62"/>
    </row>
    <row r="47321">
      <c r="A47321" s="61"/>
      <c r="B47321" s="61"/>
      <c r="C47321" s="61"/>
      <c r="D47321" s="57"/>
      <c r="E47321" s="62"/>
    </row>
    <row r="47322">
      <c r="A47322" s="61"/>
      <c r="B47322" s="61"/>
      <c r="C47322" s="61"/>
      <c r="D47322" s="57"/>
      <c r="E47322" s="62"/>
    </row>
    <row r="47323">
      <c r="A47323" s="61"/>
      <c r="B47323" s="61"/>
      <c r="C47323" s="61"/>
      <c r="D47323" s="57"/>
      <c r="E47323" s="62"/>
    </row>
    <row r="47324">
      <c r="A47324" s="61"/>
      <c r="B47324" s="61"/>
      <c r="C47324" s="61"/>
      <c r="D47324" s="57"/>
      <c r="E47324" s="62"/>
    </row>
    <row r="47325">
      <c r="A47325" s="61"/>
      <c r="B47325" s="61"/>
      <c r="C47325" s="61"/>
      <c r="D47325" s="57"/>
      <c r="E47325" s="62"/>
    </row>
    <row r="47326">
      <c r="A47326" s="61"/>
      <c r="B47326" s="61"/>
      <c r="C47326" s="61"/>
      <c r="D47326" s="57"/>
      <c r="E47326" s="62"/>
    </row>
    <row r="47327">
      <c r="A47327" s="61"/>
      <c r="B47327" s="61"/>
      <c r="C47327" s="61"/>
      <c r="D47327" s="57"/>
      <c r="E47327" s="62"/>
    </row>
    <row r="47328">
      <c r="A47328" s="61"/>
      <c r="B47328" s="61"/>
      <c r="C47328" s="61"/>
      <c r="D47328" s="57"/>
      <c r="E47328" s="62"/>
    </row>
    <row r="47329">
      <c r="A47329" s="61"/>
      <c r="B47329" s="61"/>
      <c r="C47329" s="61"/>
      <c r="D47329" s="57"/>
      <c r="E47329" s="62"/>
    </row>
    <row r="47330">
      <c r="A47330" s="61"/>
      <c r="B47330" s="61"/>
      <c r="C47330" s="61"/>
      <c r="D47330" s="57"/>
      <c r="E47330" s="62"/>
    </row>
    <row r="47331">
      <c r="A47331" s="61"/>
      <c r="B47331" s="61"/>
      <c r="C47331" s="61"/>
      <c r="D47331" s="57"/>
      <c r="E47331" s="62"/>
    </row>
    <row r="47332">
      <c r="A47332" s="61"/>
      <c r="B47332" s="61"/>
      <c r="C47332" s="61"/>
      <c r="D47332" s="57"/>
      <c r="E47332" s="62"/>
    </row>
    <row r="47333">
      <c r="A47333" s="61"/>
      <c r="B47333" s="61"/>
      <c r="C47333" s="61"/>
      <c r="D47333" s="57"/>
      <c r="E47333" s="62"/>
    </row>
    <row r="47334">
      <c r="A47334" s="61"/>
      <c r="B47334" s="61"/>
      <c r="C47334" s="61"/>
      <c r="D47334" s="57"/>
      <c r="E47334" s="62"/>
    </row>
    <row r="47335">
      <c r="A47335" s="61"/>
      <c r="B47335" s="61"/>
      <c r="C47335" s="61"/>
      <c r="D47335" s="57"/>
      <c r="E47335" s="62"/>
    </row>
    <row r="47336">
      <c r="A47336" s="61"/>
      <c r="B47336" s="61"/>
      <c r="C47336" s="61"/>
      <c r="D47336" s="57"/>
      <c r="E47336" s="62"/>
    </row>
    <row r="47337">
      <c r="A47337" s="61"/>
      <c r="B47337" s="61"/>
      <c r="C47337" s="61"/>
      <c r="D47337" s="57"/>
      <c r="E47337" s="62"/>
    </row>
    <row r="47338">
      <c r="A47338" s="61"/>
      <c r="B47338" s="61"/>
      <c r="C47338" s="61"/>
      <c r="D47338" s="57"/>
      <c r="E47338" s="62"/>
    </row>
    <row r="47339">
      <c r="A47339" s="61"/>
      <c r="B47339" s="61"/>
      <c r="C47339" s="61"/>
      <c r="D47339" s="57"/>
      <c r="E47339" s="62"/>
    </row>
    <row r="47340">
      <c r="A47340" s="61"/>
      <c r="B47340" s="61"/>
      <c r="C47340" s="61"/>
      <c r="D47340" s="57"/>
      <c r="E47340" s="62"/>
    </row>
    <row r="47341">
      <c r="A47341" s="61"/>
      <c r="B47341" s="61"/>
      <c r="C47341" s="61"/>
      <c r="D47341" s="57"/>
      <c r="E47341" s="62"/>
    </row>
    <row r="47342">
      <c r="A47342" s="61"/>
      <c r="B47342" s="61"/>
      <c r="C47342" s="61"/>
      <c r="D47342" s="57"/>
      <c r="E47342" s="62"/>
    </row>
    <row r="47343">
      <c r="A47343" s="61"/>
      <c r="B47343" s="61"/>
      <c r="C47343" s="61"/>
      <c r="D47343" s="57"/>
      <c r="E47343" s="62"/>
    </row>
    <row r="47344">
      <c r="A47344" s="61"/>
      <c r="B47344" s="61"/>
      <c r="C47344" s="61"/>
      <c r="D47344" s="57"/>
      <c r="E47344" s="62"/>
    </row>
    <row r="47345">
      <c r="A47345" s="61"/>
      <c r="B47345" s="61"/>
      <c r="C47345" s="61"/>
      <c r="D47345" s="57"/>
      <c r="E47345" s="62"/>
    </row>
    <row r="47346">
      <c r="A47346" s="61"/>
      <c r="B47346" s="61"/>
      <c r="C47346" s="61"/>
      <c r="D47346" s="57"/>
      <c r="E47346" s="62"/>
    </row>
    <row r="47347">
      <c r="A47347" s="61"/>
      <c r="B47347" s="61"/>
      <c r="C47347" s="61"/>
      <c r="D47347" s="57"/>
      <c r="E47347" s="62"/>
    </row>
    <row r="47348">
      <c r="A47348" s="61"/>
      <c r="B47348" s="61"/>
      <c r="C47348" s="61"/>
      <c r="D47348" s="57"/>
      <c r="E47348" s="62"/>
    </row>
    <row r="47349">
      <c r="A47349" s="61"/>
      <c r="B47349" s="61"/>
      <c r="C47349" s="61"/>
      <c r="D47349" s="57"/>
      <c r="E47349" s="62"/>
    </row>
    <row r="47350">
      <c r="A47350" s="61"/>
      <c r="B47350" s="61"/>
      <c r="C47350" s="61"/>
      <c r="D47350" s="57"/>
      <c r="E47350" s="62"/>
    </row>
    <row r="47351">
      <c r="A47351" s="61"/>
      <c r="B47351" s="61"/>
      <c r="C47351" s="61"/>
      <c r="D47351" s="57"/>
      <c r="E47351" s="62"/>
    </row>
    <row r="47352">
      <c r="A47352" s="61"/>
      <c r="B47352" s="61"/>
      <c r="C47352" s="61"/>
      <c r="D47352" s="57"/>
      <c r="E47352" s="62"/>
    </row>
    <row r="47353">
      <c r="A47353" s="61"/>
      <c r="B47353" s="61"/>
      <c r="C47353" s="61"/>
      <c r="D47353" s="57"/>
      <c r="E47353" s="62"/>
    </row>
    <row r="47354">
      <c r="A47354" s="61"/>
      <c r="B47354" s="61"/>
      <c r="C47354" s="61"/>
      <c r="D47354" s="57"/>
      <c r="E47354" s="62"/>
    </row>
    <row r="47355">
      <c r="A47355" s="61"/>
      <c r="B47355" s="61"/>
      <c r="C47355" s="61"/>
      <c r="D47355" s="57"/>
      <c r="E47355" s="62"/>
    </row>
    <row r="47356">
      <c r="A47356" s="61"/>
      <c r="B47356" s="61"/>
      <c r="C47356" s="61"/>
      <c r="D47356" s="57"/>
      <c r="E47356" s="62"/>
    </row>
    <row r="47357">
      <c r="A47357" s="61"/>
      <c r="B47357" s="61"/>
      <c r="C47357" s="61"/>
      <c r="D47357" s="57"/>
      <c r="E47357" s="62"/>
    </row>
    <row r="47358">
      <c r="A47358" s="61"/>
      <c r="B47358" s="61"/>
      <c r="C47358" s="61"/>
      <c r="D47358" s="57"/>
      <c r="E47358" s="62"/>
    </row>
    <row r="47359">
      <c r="A47359" s="61"/>
      <c r="B47359" s="61"/>
      <c r="C47359" s="61"/>
      <c r="D47359" s="57"/>
      <c r="E47359" s="62"/>
    </row>
    <row r="47360">
      <c r="A47360" s="61"/>
      <c r="B47360" s="61"/>
      <c r="C47360" s="61"/>
      <c r="D47360" s="57"/>
      <c r="E47360" s="62"/>
    </row>
    <row r="47361">
      <c r="A47361" s="61"/>
      <c r="B47361" s="61"/>
      <c r="C47361" s="61"/>
      <c r="D47361" s="57"/>
      <c r="E47361" s="62"/>
    </row>
    <row r="47362">
      <c r="A47362" s="61"/>
      <c r="B47362" s="61"/>
      <c r="C47362" s="61"/>
      <c r="D47362" s="57"/>
      <c r="E47362" s="62"/>
    </row>
    <row r="47363">
      <c r="A47363" s="61"/>
      <c r="B47363" s="61"/>
      <c r="C47363" s="61"/>
      <c r="D47363" s="57"/>
      <c r="E47363" s="62"/>
    </row>
    <row r="47364">
      <c r="A47364" s="61"/>
      <c r="B47364" s="61"/>
      <c r="C47364" s="61"/>
      <c r="D47364" s="57"/>
      <c r="E47364" s="62"/>
    </row>
    <row r="47365">
      <c r="A47365" s="61"/>
      <c r="B47365" s="61"/>
      <c r="C47365" s="61"/>
      <c r="D47365" s="57"/>
      <c r="E47365" s="62"/>
    </row>
    <row r="47366">
      <c r="A47366" s="61"/>
      <c r="B47366" s="61"/>
      <c r="C47366" s="61"/>
      <c r="D47366" s="57"/>
      <c r="E47366" s="62"/>
    </row>
    <row r="47367">
      <c r="A47367" s="61"/>
      <c r="B47367" s="61"/>
      <c r="C47367" s="61"/>
      <c r="D47367" s="57"/>
      <c r="E47367" s="62"/>
    </row>
    <row r="47368">
      <c r="A47368" s="61"/>
      <c r="B47368" s="61"/>
      <c r="C47368" s="61"/>
      <c r="D47368" s="57"/>
      <c r="E47368" s="62"/>
    </row>
    <row r="47369">
      <c r="A47369" s="61"/>
      <c r="B47369" s="61"/>
      <c r="C47369" s="61"/>
      <c r="D47369" s="57"/>
      <c r="E47369" s="62"/>
    </row>
    <row r="47370">
      <c r="A47370" s="61"/>
      <c r="B47370" s="61"/>
      <c r="C47370" s="61"/>
      <c r="D47370" s="57"/>
      <c r="E47370" s="62"/>
    </row>
    <row r="47371">
      <c r="A47371" s="61"/>
      <c r="B47371" s="61"/>
      <c r="C47371" s="61"/>
      <c r="D47371" s="57"/>
      <c r="E47371" s="62"/>
    </row>
    <row r="47372">
      <c r="A47372" s="61"/>
      <c r="B47372" s="61"/>
      <c r="C47372" s="61"/>
      <c r="D47372" s="57"/>
      <c r="E47372" s="62"/>
    </row>
    <row r="47373">
      <c r="A47373" s="61"/>
      <c r="B47373" s="61"/>
      <c r="C47373" s="61"/>
      <c r="D47373" s="57"/>
      <c r="E47373" s="62"/>
    </row>
    <row r="47374">
      <c r="A47374" s="61"/>
      <c r="B47374" s="61"/>
      <c r="C47374" s="61"/>
      <c r="D47374" s="57"/>
      <c r="E47374" s="62"/>
    </row>
    <row r="47375">
      <c r="A47375" s="61"/>
      <c r="B47375" s="61"/>
      <c r="C47375" s="61"/>
      <c r="D47375" s="57"/>
      <c r="E47375" s="62"/>
    </row>
    <row r="47376">
      <c r="A47376" s="61"/>
      <c r="B47376" s="61"/>
      <c r="C47376" s="61"/>
      <c r="D47376" s="57"/>
      <c r="E47376" s="62"/>
    </row>
    <row r="47377">
      <c r="A47377" s="61"/>
      <c r="B47377" s="61"/>
      <c r="C47377" s="61"/>
      <c r="D47377" s="57"/>
      <c r="E47377" s="62"/>
    </row>
    <row r="47378">
      <c r="A47378" s="61"/>
      <c r="B47378" s="61"/>
      <c r="C47378" s="61"/>
      <c r="D47378" s="57"/>
      <c r="E47378" s="62"/>
    </row>
    <row r="47379">
      <c r="A47379" s="61"/>
      <c r="B47379" s="61"/>
      <c r="C47379" s="61"/>
      <c r="D47379" s="57"/>
      <c r="E47379" s="62"/>
    </row>
    <row r="47380">
      <c r="A47380" s="61"/>
      <c r="B47380" s="61"/>
      <c r="C47380" s="61"/>
      <c r="D47380" s="57"/>
      <c r="E47380" s="62"/>
    </row>
    <row r="47381">
      <c r="A47381" s="61"/>
      <c r="B47381" s="61"/>
      <c r="C47381" s="61"/>
      <c r="D47381" s="57"/>
      <c r="E47381" s="62"/>
    </row>
    <row r="47382">
      <c r="A47382" s="61"/>
      <c r="B47382" s="61"/>
      <c r="C47382" s="61"/>
      <c r="D47382" s="57"/>
      <c r="E47382" s="62"/>
    </row>
    <row r="47383">
      <c r="A47383" s="61"/>
      <c r="B47383" s="61"/>
      <c r="C47383" s="61"/>
      <c r="D47383" s="57"/>
      <c r="E47383" s="62"/>
    </row>
    <row r="47384">
      <c r="A47384" s="61"/>
      <c r="B47384" s="61"/>
      <c r="C47384" s="61"/>
      <c r="D47384" s="57"/>
      <c r="E47384" s="62"/>
    </row>
    <row r="47385">
      <c r="A47385" s="61"/>
      <c r="B47385" s="61"/>
      <c r="C47385" s="61"/>
      <c r="D47385" s="57"/>
      <c r="E47385" s="62"/>
    </row>
    <row r="47386">
      <c r="A47386" s="61"/>
      <c r="B47386" s="61"/>
      <c r="C47386" s="61"/>
      <c r="D47386" s="57"/>
      <c r="E47386" s="62"/>
    </row>
    <row r="47387">
      <c r="A47387" s="61"/>
      <c r="B47387" s="61"/>
      <c r="C47387" s="61"/>
      <c r="D47387" s="57"/>
      <c r="E47387" s="62"/>
    </row>
    <row r="47388">
      <c r="A47388" s="61"/>
      <c r="B47388" s="61"/>
      <c r="C47388" s="61"/>
      <c r="D47388" s="57"/>
      <c r="E47388" s="62"/>
    </row>
    <row r="47389">
      <c r="A47389" s="61"/>
      <c r="B47389" s="61"/>
      <c r="C47389" s="61"/>
      <c r="D47389" s="57"/>
      <c r="E47389" s="62"/>
    </row>
    <row r="47390">
      <c r="A47390" s="61"/>
      <c r="B47390" s="61"/>
      <c r="C47390" s="61"/>
      <c r="D47390" s="57"/>
      <c r="E47390" s="62"/>
    </row>
    <row r="47391">
      <c r="A47391" s="61"/>
      <c r="B47391" s="61"/>
      <c r="C47391" s="61"/>
      <c r="D47391" s="57"/>
      <c r="E47391" s="62"/>
    </row>
    <row r="47392">
      <c r="A47392" s="61"/>
      <c r="B47392" s="61"/>
      <c r="C47392" s="61"/>
      <c r="D47392" s="57"/>
      <c r="E47392" s="62"/>
    </row>
    <row r="47393">
      <c r="A47393" s="61"/>
      <c r="B47393" s="61"/>
      <c r="C47393" s="61"/>
      <c r="D47393" s="57"/>
      <c r="E47393" s="62"/>
    </row>
    <row r="47394">
      <c r="A47394" s="61"/>
      <c r="B47394" s="61"/>
      <c r="C47394" s="61"/>
      <c r="D47394" s="57"/>
      <c r="E47394" s="62"/>
    </row>
    <row r="47395">
      <c r="A47395" s="61"/>
      <c r="B47395" s="61"/>
      <c r="C47395" s="61"/>
      <c r="D47395" s="57"/>
      <c r="E47395" s="62"/>
    </row>
    <row r="47396">
      <c r="A47396" s="61"/>
      <c r="B47396" s="61"/>
      <c r="C47396" s="61"/>
      <c r="D47396" s="57"/>
      <c r="E47396" s="62"/>
    </row>
    <row r="47397">
      <c r="A47397" s="61"/>
      <c r="B47397" s="61"/>
      <c r="C47397" s="61"/>
      <c r="D47397" s="57"/>
      <c r="E47397" s="62"/>
    </row>
    <row r="47398">
      <c r="A47398" s="61"/>
      <c r="B47398" s="61"/>
      <c r="C47398" s="61"/>
      <c r="D47398" s="57"/>
      <c r="E47398" s="62"/>
    </row>
    <row r="47399">
      <c r="A47399" s="61"/>
      <c r="B47399" s="61"/>
      <c r="C47399" s="61"/>
      <c r="D47399" s="57"/>
      <c r="E47399" s="62"/>
    </row>
    <row r="47400">
      <c r="A47400" s="61"/>
      <c r="B47400" s="61"/>
      <c r="C47400" s="61"/>
      <c r="D47400" s="57"/>
      <c r="E47400" s="62"/>
    </row>
    <row r="47401">
      <c r="A47401" s="61"/>
      <c r="B47401" s="61"/>
      <c r="C47401" s="61"/>
      <c r="D47401" s="57"/>
      <c r="E47401" s="62"/>
    </row>
    <row r="47402">
      <c r="A47402" s="61"/>
      <c r="B47402" s="61"/>
      <c r="C47402" s="61"/>
      <c r="D47402" s="57"/>
      <c r="E47402" s="62"/>
    </row>
    <row r="47403">
      <c r="A47403" s="61"/>
      <c r="B47403" s="61"/>
      <c r="C47403" s="61"/>
      <c r="D47403" s="57"/>
      <c r="E47403" s="62"/>
    </row>
    <row r="47404">
      <c r="A47404" s="61"/>
      <c r="B47404" s="61"/>
      <c r="C47404" s="61"/>
      <c r="D47404" s="57"/>
      <c r="E47404" s="62"/>
    </row>
    <row r="47405">
      <c r="A47405" s="61"/>
      <c r="B47405" s="61"/>
      <c r="C47405" s="61"/>
      <c r="D47405" s="57"/>
      <c r="E47405" s="62"/>
    </row>
    <row r="47406">
      <c r="A47406" s="61"/>
      <c r="B47406" s="61"/>
      <c r="C47406" s="61"/>
      <c r="D47406" s="57"/>
      <c r="E47406" s="62"/>
    </row>
    <row r="47407">
      <c r="A47407" s="61"/>
      <c r="B47407" s="61"/>
      <c r="C47407" s="61"/>
      <c r="D47407" s="57"/>
      <c r="E47407" s="62"/>
    </row>
    <row r="47408">
      <c r="A47408" s="61"/>
      <c r="B47408" s="61"/>
      <c r="C47408" s="61"/>
      <c r="D47408" s="57"/>
      <c r="E47408" s="62"/>
    </row>
    <row r="47409">
      <c r="A47409" s="61"/>
      <c r="B47409" s="61"/>
      <c r="C47409" s="61"/>
      <c r="D47409" s="57"/>
      <c r="E47409" s="62"/>
    </row>
    <row r="47410">
      <c r="A47410" s="61"/>
      <c r="B47410" s="61"/>
      <c r="C47410" s="61"/>
      <c r="D47410" s="57"/>
      <c r="E47410" s="62"/>
    </row>
    <row r="47411">
      <c r="A47411" s="61"/>
      <c r="B47411" s="61"/>
      <c r="C47411" s="61"/>
      <c r="D47411" s="57"/>
      <c r="E47411" s="62"/>
    </row>
    <row r="47412">
      <c r="A47412" s="61"/>
      <c r="B47412" s="61"/>
      <c r="C47412" s="61"/>
      <c r="D47412" s="57"/>
      <c r="E47412" s="62"/>
    </row>
    <row r="47413">
      <c r="A47413" s="61"/>
      <c r="B47413" s="61"/>
      <c r="C47413" s="61"/>
      <c r="D47413" s="57"/>
      <c r="E47413" s="62"/>
    </row>
    <row r="47414">
      <c r="A47414" s="61"/>
      <c r="B47414" s="61"/>
      <c r="C47414" s="61"/>
      <c r="D47414" s="57"/>
      <c r="E47414" s="62"/>
    </row>
    <row r="47415">
      <c r="A47415" s="61"/>
      <c r="B47415" s="61"/>
      <c r="C47415" s="61"/>
      <c r="D47415" s="57"/>
      <c r="E47415" s="62"/>
    </row>
    <row r="47416">
      <c r="A47416" s="61"/>
      <c r="B47416" s="61"/>
      <c r="C47416" s="61"/>
      <c r="D47416" s="57"/>
      <c r="E47416" s="62"/>
    </row>
    <row r="47417">
      <c r="A47417" s="61"/>
      <c r="B47417" s="61"/>
      <c r="C47417" s="61"/>
      <c r="D47417" s="57"/>
      <c r="E47417" s="62"/>
    </row>
    <row r="47418">
      <c r="A47418" s="61"/>
      <c r="B47418" s="61"/>
      <c r="C47418" s="61"/>
      <c r="D47418" s="57"/>
      <c r="E47418" s="62"/>
    </row>
    <row r="47419">
      <c r="A47419" s="61"/>
      <c r="B47419" s="61"/>
      <c r="C47419" s="61"/>
      <c r="D47419" s="57"/>
      <c r="E47419" s="62"/>
    </row>
    <row r="47420">
      <c r="A47420" s="61"/>
      <c r="B47420" s="61"/>
      <c r="C47420" s="61"/>
      <c r="D47420" s="57"/>
      <c r="E47420" s="62"/>
    </row>
    <row r="47421">
      <c r="A47421" s="61"/>
      <c r="B47421" s="61"/>
      <c r="C47421" s="61"/>
      <c r="D47421" s="57"/>
      <c r="E47421" s="62"/>
    </row>
    <row r="47422">
      <c r="A47422" s="61"/>
      <c r="B47422" s="61"/>
      <c r="C47422" s="61"/>
      <c r="D47422" s="57"/>
      <c r="E47422" s="62"/>
    </row>
    <row r="47423">
      <c r="A47423" s="61"/>
      <c r="B47423" s="61"/>
      <c r="C47423" s="61"/>
      <c r="D47423" s="57"/>
      <c r="E47423" s="62"/>
    </row>
    <row r="47424">
      <c r="A47424" s="61"/>
      <c r="B47424" s="61"/>
      <c r="C47424" s="61"/>
      <c r="D47424" s="57"/>
      <c r="E47424" s="62"/>
    </row>
    <row r="47425">
      <c r="A47425" s="61"/>
      <c r="B47425" s="61"/>
      <c r="C47425" s="61"/>
      <c r="D47425" s="57"/>
      <c r="E47425" s="62"/>
    </row>
    <row r="47426">
      <c r="A47426" s="61"/>
      <c r="B47426" s="61"/>
      <c r="C47426" s="61"/>
      <c r="D47426" s="57"/>
      <c r="E47426" s="62"/>
    </row>
    <row r="47427">
      <c r="A47427" s="61"/>
      <c r="B47427" s="61"/>
      <c r="C47427" s="61"/>
      <c r="D47427" s="57"/>
      <c r="E47427" s="62"/>
    </row>
    <row r="47428">
      <c r="A47428" s="61"/>
      <c r="B47428" s="61"/>
      <c r="C47428" s="61"/>
      <c r="D47428" s="57"/>
      <c r="E47428" s="62"/>
    </row>
    <row r="47429">
      <c r="A47429" s="61"/>
      <c r="B47429" s="61"/>
      <c r="C47429" s="61"/>
      <c r="D47429" s="57"/>
      <c r="E47429" s="62"/>
    </row>
    <row r="47430">
      <c r="A47430" s="61"/>
      <c r="B47430" s="61"/>
      <c r="C47430" s="61"/>
      <c r="D47430" s="57"/>
      <c r="E47430" s="62"/>
    </row>
    <row r="47431">
      <c r="A47431" s="61"/>
      <c r="B47431" s="61"/>
      <c r="C47431" s="61"/>
      <c r="D47431" s="57"/>
      <c r="E47431" s="62"/>
    </row>
    <row r="47432">
      <c r="A47432" s="61"/>
      <c r="B47432" s="61"/>
      <c r="C47432" s="61"/>
      <c r="D47432" s="57"/>
      <c r="E47432" s="62"/>
    </row>
    <row r="47433">
      <c r="A47433" s="61"/>
      <c r="B47433" s="61"/>
      <c r="C47433" s="61"/>
      <c r="D47433" s="57"/>
      <c r="E47433" s="62"/>
    </row>
    <row r="47434">
      <c r="A47434" s="61"/>
      <c r="B47434" s="61"/>
      <c r="C47434" s="61"/>
      <c r="D47434" s="57"/>
      <c r="E47434" s="62"/>
    </row>
    <row r="47435">
      <c r="A47435" s="61"/>
      <c r="B47435" s="61"/>
      <c r="C47435" s="61"/>
      <c r="D47435" s="57"/>
      <c r="E47435" s="62"/>
    </row>
    <row r="47436">
      <c r="A47436" s="61"/>
      <c r="B47436" s="61"/>
      <c r="C47436" s="61"/>
      <c r="D47436" s="57"/>
      <c r="E47436" s="62"/>
    </row>
    <row r="47437">
      <c r="A47437" s="61"/>
      <c r="B47437" s="61"/>
      <c r="C47437" s="61"/>
      <c r="D47437" s="57"/>
      <c r="E47437" s="62"/>
    </row>
    <row r="47438">
      <c r="A47438" s="61"/>
      <c r="B47438" s="61"/>
      <c r="C47438" s="61"/>
      <c r="D47438" s="57"/>
      <c r="E47438" s="62"/>
    </row>
    <row r="47439">
      <c r="A47439" s="61"/>
      <c r="B47439" s="61"/>
      <c r="C47439" s="61"/>
      <c r="D47439" s="57"/>
      <c r="E47439" s="62"/>
    </row>
    <row r="47440">
      <c r="A47440" s="61"/>
      <c r="B47440" s="61"/>
      <c r="C47440" s="61"/>
      <c r="D47440" s="57"/>
      <c r="E47440" s="62"/>
    </row>
    <row r="47441">
      <c r="A47441" s="61"/>
      <c r="B47441" s="61"/>
      <c r="C47441" s="61"/>
      <c r="D47441" s="57"/>
      <c r="E47441" s="62"/>
    </row>
    <row r="47442">
      <c r="A47442" s="61"/>
      <c r="B47442" s="61"/>
      <c r="C47442" s="61"/>
      <c r="D47442" s="57"/>
      <c r="E47442" s="62"/>
    </row>
    <row r="47443">
      <c r="A47443" s="61"/>
      <c r="B47443" s="61"/>
      <c r="C47443" s="61"/>
      <c r="D47443" s="57"/>
      <c r="E47443" s="62"/>
    </row>
    <row r="47444">
      <c r="A47444" s="61"/>
      <c r="B47444" s="61"/>
      <c r="C47444" s="61"/>
      <c r="D47444" s="57"/>
      <c r="E47444" s="62"/>
    </row>
    <row r="47445">
      <c r="A47445" s="61"/>
      <c r="B47445" s="61"/>
      <c r="C47445" s="61"/>
      <c r="D47445" s="57"/>
      <c r="E47445" s="62"/>
    </row>
    <row r="47446">
      <c r="A47446" s="61"/>
      <c r="B47446" s="61"/>
      <c r="C47446" s="61"/>
      <c r="D47446" s="57"/>
      <c r="E47446" s="62"/>
    </row>
    <row r="47447">
      <c r="A47447" s="61"/>
      <c r="B47447" s="61"/>
      <c r="C47447" s="61"/>
      <c r="D47447" s="57"/>
      <c r="E47447" s="62"/>
    </row>
    <row r="47448">
      <c r="A47448" s="61"/>
      <c r="B47448" s="61"/>
      <c r="C47448" s="61"/>
      <c r="D47448" s="57"/>
      <c r="E47448" s="62"/>
    </row>
    <row r="47449">
      <c r="A47449" s="61"/>
      <c r="B47449" s="61"/>
      <c r="C47449" s="61"/>
      <c r="D47449" s="57"/>
      <c r="E47449" s="62"/>
    </row>
    <row r="47450">
      <c r="A47450" s="61"/>
      <c r="B47450" s="61"/>
      <c r="C47450" s="61"/>
      <c r="D47450" s="57"/>
      <c r="E47450" s="62"/>
    </row>
    <row r="47451">
      <c r="A47451" s="61"/>
      <c r="B47451" s="61"/>
      <c r="C47451" s="61"/>
      <c r="D47451" s="57"/>
      <c r="E47451" s="62"/>
    </row>
    <row r="47452">
      <c r="A47452" s="61"/>
      <c r="B47452" s="61"/>
      <c r="C47452" s="61"/>
      <c r="D47452" s="57"/>
      <c r="E47452" s="62"/>
    </row>
    <row r="47453">
      <c r="A47453" s="61"/>
      <c r="B47453" s="61"/>
      <c r="C47453" s="61"/>
      <c r="D47453" s="57"/>
      <c r="E47453" s="62"/>
    </row>
    <row r="47454">
      <c r="A47454" s="61"/>
      <c r="B47454" s="61"/>
      <c r="C47454" s="61"/>
      <c r="D47454" s="57"/>
      <c r="E47454" s="62"/>
    </row>
    <row r="47455">
      <c r="A47455" s="61"/>
      <c r="B47455" s="61"/>
      <c r="C47455" s="61"/>
      <c r="D47455" s="57"/>
      <c r="E47455" s="62"/>
    </row>
    <row r="47456">
      <c r="A47456" s="61"/>
      <c r="B47456" s="61"/>
      <c r="C47456" s="61"/>
      <c r="D47456" s="57"/>
      <c r="E47456" s="62"/>
    </row>
    <row r="47457">
      <c r="A47457" s="61"/>
      <c r="B47457" s="61"/>
      <c r="C47457" s="61"/>
      <c r="D47457" s="57"/>
      <c r="E47457" s="62"/>
    </row>
    <row r="47458">
      <c r="A47458" s="61"/>
      <c r="B47458" s="61"/>
      <c r="C47458" s="61"/>
      <c r="D47458" s="57"/>
      <c r="E47458" s="62"/>
    </row>
    <row r="47459">
      <c r="A47459" s="61"/>
      <c r="B47459" s="61"/>
      <c r="C47459" s="61"/>
      <c r="D47459" s="57"/>
      <c r="E47459" s="62"/>
    </row>
    <row r="47460">
      <c r="A47460" s="61"/>
      <c r="B47460" s="61"/>
      <c r="C47460" s="61"/>
      <c r="D47460" s="57"/>
      <c r="E47460" s="62"/>
    </row>
    <row r="47461">
      <c r="A47461" s="61"/>
      <c r="B47461" s="61"/>
      <c r="C47461" s="61"/>
      <c r="D47461" s="57"/>
      <c r="E47461" s="62"/>
    </row>
    <row r="47462">
      <c r="A47462" s="61"/>
      <c r="B47462" s="61"/>
      <c r="C47462" s="61"/>
      <c r="D47462" s="57"/>
      <c r="E47462" s="62"/>
    </row>
    <row r="47463">
      <c r="A47463" s="61"/>
      <c r="B47463" s="61"/>
      <c r="C47463" s="61"/>
      <c r="D47463" s="57"/>
      <c r="E47463" s="62"/>
    </row>
    <row r="47464">
      <c r="A47464" s="61"/>
      <c r="B47464" s="61"/>
      <c r="C47464" s="61"/>
      <c r="D47464" s="57"/>
      <c r="E47464" s="62"/>
    </row>
    <row r="47465">
      <c r="A47465" s="61"/>
      <c r="B47465" s="61"/>
      <c r="C47465" s="61"/>
      <c r="D47465" s="57"/>
      <c r="E47465" s="62"/>
    </row>
    <row r="47466">
      <c r="A47466" s="61"/>
      <c r="B47466" s="61"/>
      <c r="C47466" s="61"/>
      <c r="D47466" s="57"/>
      <c r="E47466" s="62"/>
    </row>
    <row r="47467">
      <c r="A47467" s="61"/>
      <c r="B47467" s="61"/>
      <c r="C47467" s="61"/>
      <c r="D47467" s="57"/>
      <c r="E47467" s="62"/>
    </row>
    <row r="47468">
      <c r="A47468" s="61"/>
      <c r="B47468" s="61"/>
      <c r="C47468" s="61"/>
      <c r="D47468" s="57"/>
      <c r="E47468" s="62"/>
    </row>
    <row r="47469">
      <c r="A47469" s="61"/>
      <c r="B47469" s="61"/>
      <c r="C47469" s="61"/>
      <c r="D47469" s="57"/>
      <c r="E47469" s="62"/>
    </row>
    <row r="47470">
      <c r="A47470" s="61"/>
      <c r="B47470" s="61"/>
      <c r="C47470" s="61"/>
      <c r="D47470" s="57"/>
      <c r="E47470" s="62"/>
    </row>
    <row r="47471">
      <c r="A47471" s="61"/>
      <c r="B47471" s="61"/>
      <c r="C47471" s="61"/>
      <c r="D47471" s="57"/>
      <c r="E47471" s="62"/>
    </row>
    <row r="47472">
      <c r="A47472" s="61"/>
      <c r="B47472" s="61"/>
      <c r="C47472" s="61"/>
      <c r="D47472" s="57"/>
      <c r="E47472" s="62"/>
    </row>
    <row r="47473">
      <c r="A47473" s="61"/>
      <c r="B47473" s="61"/>
      <c r="C47473" s="61"/>
      <c r="D47473" s="57"/>
      <c r="E47473" s="62"/>
    </row>
    <row r="47474">
      <c r="A47474" s="61"/>
      <c r="B47474" s="61"/>
      <c r="C47474" s="61"/>
      <c r="D47474" s="57"/>
      <c r="E47474" s="62"/>
    </row>
    <row r="47475">
      <c r="A47475" s="61"/>
      <c r="B47475" s="61"/>
      <c r="C47475" s="61"/>
      <c r="D47475" s="57"/>
      <c r="E47475" s="62"/>
    </row>
    <row r="47476">
      <c r="A47476" s="61"/>
      <c r="B47476" s="61"/>
      <c r="C47476" s="61"/>
      <c r="D47476" s="57"/>
      <c r="E47476" s="62"/>
    </row>
    <row r="47477">
      <c r="A47477" s="61"/>
      <c r="B47477" s="61"/>
      <c r="C47477" s="61"/>
      <c r="D47477" s="57"/>
      <c r="E47477" s="62"/>
    </row>
    <row r="47478">
      <c r="A47478" s="61"/>
      <c r="B47478" s="61"/>
      <c r="C47478" s="61"/>
      <c r="D47478" s="57"/>
      <c r="E47478" s="62"/>
    </row>
    <row r="47479">
      <c r="A47479" s="61"/>
      <c r="B47479" s="61"/>
      <c r="C47479" s="61"/>
      <c r="D47479" s="57"/>
      <c r="E47479" s="62"/>
    </row>
    <row r="47480">
      <c r="A47480" s="61"/>
      <c r="B47480" s="61"/>
      <c r="C47480" s="61"/>
      <c r="D47480" s="57"/>
      <c r="E47480" s="62"/>
    </row>
    <row r="47481">
      <c r="A47481" s="61"/>
      <c r="B47481" s="61"/>
      <c r="C47481" s="61"/>
      <c r="D47481" s="57"/>
      <c r="E47481" s="62"/>
    </row>
    <row r="47482">
      <c r="A47482" s="61"/>
      <c r="B47482" s="61"/>
      <c r="C47482" s="61"/>
      <c r="D47482" s="57"/>
      <c r="E47482" s="62"/>
    </row>
    <row r="47483">
      <c r="A47483" s="61"/>
      <c r="B47483" s="61"/>
      <c r="C47483" s="61"/>
      <c r="D47483" s="57"/>
      <c r="E47483" s="62"/>
    </row>
    <row r="47484">
      <c r="A47484" s="61"/>
      <c r="B47484" s="61"/>
      <c r="C47484" s="61"/>
      <c r="D47484" s="57"/>
      <c r="E47484" s="62"/>
    </row>
    <row r="47485">
      <c r="A47485" s="61"/>
      <c r="B47485" s="61"/>
      <c r="C47485" s="61"/>
      <c r="D47485" s="57"/>
      <c r="E47485" s="62"/>
    </row>
    <row r="47486">
      <c r="A47486" s="61"/>
      <c r="B47486" s="61"/>
      <c r="C47486" s="61"/>
      <c r="D47486" s="57"/>
      <c r="E47486" s="62"/>
    </row>
    <row r="47487">
      <c r="A47487" s="61"/>
      <c r="B47487" s="61"/>
      <c r="C47487" s="61"/>
      <c r="D47487" s="57"/>
      <c r="E47487" s="62"/>
    </row>
    <row r="47488">
      <c r="A47488" s="61"/>
      <c r="B47488" s="61"/>
      <c r="C47488" s="61"/>
      <c r="D47488" s="57"/>
      <c r="E47488" s="62"/>
    </row>
    <row r="47489">
      <c r="A47489" s="61"/>
      <c r="B47489" s="61"/>
      <c r="C47489" s="61"/>
      <c r="D47489" s="57"/>
      <c r="E47489" s="62"/>
    </row>
    <row r="47490">
      <c r="A47490" s="61"/>
      <c r="B47490" s="61"/>
      <c r="C47490" s="61"/>
      <c r="D47490" s="57"/>
      <c r="E47490" s="62"/>
    </row>
    <row r="47491">
      <c r="A47491" s="61"/>
      <c r="B47491" s="61"/>
      <c r="C47491" s="61"/>
      <c r="D47491" s="57"/>
      <c r="E47491" s="62"/>
    </row>
    <row r="47492">
      <c r="A47492" s="61"/>
      <c r="B47492" s="61"/>
      <c r="C47492" s="61"/>
      <c r="D47492" s="57"/>
      <c r="E47492" s="62"/>
    </row>
    <row r="47493">
      <c r="A47493" s="61"/>
      <c r="B47493" s="61"/>
      <c r="C47493" s="61"/>
      <c r="D47493" s="57"/>
      <c r="E47493" s="62"/>
    </row>
    <row r="47494">
      <c r="A47494" s="61"/>
      <c r="B47494" s="61"/>
      <c r="C47494" s="61"/>
      <c r="D47494" s="57"/>
      <c r="E47494" s="62"/>
    </row>
    <row r="47495">
      <c r="A47495" s="61"/>
      <c r="B47495" s="61"/>
      <c r="C47495" s="61"/>
      <c r="D47495" s="57"/>
      <c r="E47495" s="62"/>
    </row>
    <row r="47496">
      <c r="A47496" s="61"/>
      <c r="B47496" s="61"/>
      <c r="C47496" s="61"/>
      <c r="D47496" s="57"/>
      <c r="E47496" s="62"/>
    </row>
    <row r="47497">
      <c r="A47497" s="61"/>
      <c r="B47497" s="61"/>
      <c r="C47497" s="61"/>
      <c r="D47497" s="57"/>
      <c r="E47497" s="62"/>
    </row>
    <row r="47498">
      <c r="A47498" s="61"/>
      <c r="B47498" s="61"/>
      <c r="C47498" s="61"/>
      <c r="D47498" s="57"/>
      <c r="E47498" s="62"/>
    </row>
    <row r="47499">
      <c r="A47499" s="61"/>
      <c r="B47499" s="61"/>
      <c r="C47499" s="61"/>
      <c r="D47499" s="57"/>
      <c r="E47499" s="62"/>
    </row>
    <row r="47500">
      <c r="A47500" s="61"/>
      <c r="B47500" s="61"/>
      <c r="C47500" s="61"/>
      <c r="D47500" s="57"/>
      <c r="E47500" s="62"/>
    </row>
    <row r="47501">
      <c r="A47501" s="61"/>
      <c r="B47501" s="61"/>
      <c r="C47501" s="61"/>
      <c r="D47501" s="57"/>
      <c r="E47501" s="62"/>
    </row>
    <row r="47502">
      <c r="A47502" s="61"/>
      <c r="B47502" s="61"/>
      <c r="C47502" s="61"/>
      <c r="D47502" s="57"/>
      <c r="E47502" s="62"/>
    </row>
    <row r="47503">
      <c r="A47503" s="61"/>
      <c r="B47503" s="61"/>
      <c r="C47503" s="61"/>
      <c r="D47503" s="57"/>
      <c r="E47503" s="62"/>
    </row>
    <row r="47504">
      <c r="A47504" s="61"/>
      <c r="B47504" s="61"/>
      <c r="C47504" s="61"/>
      <c r="D47504" s="57"/>
      <c r="E47504" s="62"/>
    </row>
    <row r="47505">
      <c r="A47505" s="61"/>
      <c r="B47505" s="61"/>
      <c r="C47505" s="61"/>
      <c r="D47505" s="57"/>
      <c r="E47505" s="62"/>
    </row>
    <row r="47506">
      <c r="A47506" s="61"/>
      <c r="B47506" s="61"/>
      <c r="C47506" s="61"/>
      <c r="D47506" s="57"/>
      <c r="E47506" s="62"/>
    </row>
    <row r="47507">
      <c r="A47507" s="61"/>
      <c r="B47507" s="61"/>
      <c r="C47507" s="61"/>
      <c r="D47507" s="57"/>
      <c r="E47507" s="62"/>
    </row>
    <row r="47508">
      <c r="A47508" s="61"/>
      <c r="B47508" s="61"/>
      <c r="C47508" s="61"/>
      <c r="D47508" s="57"/>
      <c r="E47508" s="62"/>
    </row>
    <row r="47509">
      <c r="A47509" s="61"/>
      <c r="B47509" s="61"/>
      <c r="C47509" s="61"/>
      <c r="D47509" s="57"/>
      <c r="E47509" s="62"/>
    </row>
    <row r="47510">
      <c r="A47510" s="61"/>
      <c r="B47510" s="61"/>
      <c r="C47510" s="61"/>
      <c r="D47510" s="57"/>
      <c r="E47510" s="62"/>
    </row>
    <row r="47511">
      <c r="A47511" s="61"/>
      <c r="B47511" s="61"/>
      <c r="C47511" s="61"/>
      <c r="D47511" s="57"/>
      <c r="E47511" s="62"/>
    </row>
    <row r="47512">
      <c r="A47512" s="61"/>
      <c r="B47512" s="61"/>
      <c r="C47512" s="61"/>
      <c r="D47512" s="57"/>
      <c r="E47512" s="62"/>
    </row>
    <row r="47513">
      <c r="A47513" s="61"/>
      <c r="B47513" s="61"/>
      <c r="C47513" s="61"/>
      <c r="D47513" s="57"/>
      <c r="E47513" s="62"/>
    </row>
    <row r="47514">
      <c r="A47514" s="61"/>
      <c r="B47514" s="61"/>
      <c r="C47514" s="61"/>
      <c r="D47514" s="57"/>
      <c r="E47514" s="62"/>
    </row>
    <row r="47515">
      <c r="A47515" s="61"/>
      <c r="B47515" s="61"/>
      <c r="C47515" s="61"/>
      <c r="D47515" s="57"/>
      <c r="E47515" s="62"/>
    </row>
    <row r="47516">
      <c r="A47516" s="61"/>
      <c r="B47516" s="61"/>
      <c r="C47516" s="61"/>
      <c r="D47516" s="57"/>
      <c r="E47516" s="62"/>
    </row>
    <row r="47517">
      <c r="A47517" s="61"/>
      <c r="B47517" s="61"/>
      <c r="C47517" s="61"/>
      <c r="D47517" s="57"/>
      <c r="E47517" s="62"/>
    </row>
    <row r="47518">
      <c r="A47518" s="61"/>
      <c r="B47518" s="61"/>
      <c r="C47518" s="61"/>
      <c r="D47518" s="57"/>
      <c r="E47518" s="62"/>
    </row>
    <row r="47519">
      <c r="A47519" s="61"/>
      <c r="B47519" s="61"/>
      <c r="C47519" s="61"/>
      <c r="D47519" s="57"/>
      <c r="E47519" s="62"/>
    </row>
    <row r="47520">
      <c r="A47520" s="61"/>
      <c r="B47520" s="61"/>
      <c r="C47520" s="61"/>
      <c r="D47520" s="57"/>
      <c r="E47520" s="62"/>
    </row>
    <row r="47521">
      <c r="A47521" s="61"/>
      <c r="B47521" s="61"/>
      <c r="C47521" s="61"/>
      <c r="D47521" s="57"/>
      <c r="E47521" s="62"/>
    </row>
    <row r="47522">
      <c r="A47522" s="61"/>
      <c r="B47522" s="61"/>
      <c r="C47522" s="61"/>
      <c r="D47522" s="57"/>
      <c r="E47522" s="62"/>
    </row>
    <row r="47523">
      <c r="A47523" s="61"/>
      <c r="B47523" s="61"/>
      <c r="C47523" s="61"/>
      <c r="D47523" s="57"/>
      <c r="E47523" s="62"/>
    </row>
    <row r="47524">
      <c r="A47524" s="61"/>
      <c r="B47524" s="61"/>
      <c r="C47524" s="61"/>
      <c r="D47524" s="57"/>
      <c r="E47524" s="62"/>
    </row>
    <row r="47525">
      <c r="A47525" s="61"/>
      <c r="B47525" s="61"/>
      <c r="C47525" s="61"/>
      <c r="D47525" s="57"/>
      <c r="E47525" s="62"/>
    </row>
    <row r="47526">
      <c r="A47526" s="61"/>
      <c r="B47526" s="61"/>
      <c r="C47526" s="61"/>
      <c r="D47526" s="57"/>
      <c r="E47526" s="62"/>
    </row>
    <row r="47527">
      <c r="A47527" s="61"/>
      <c r="B47527" s="61"/>
      <c r="C47527" s="61"/>
      <c r="D47527" s="57"/>
      <c r="E47527" s="62"/>
    </row>
    <row r="47528">
      <c r="A47528" s="61"/>
      <c r="B47528" s="61"/>
      <c r="C47528" s="61"/>
      <c r="D47528" s="57"/>
      <c r="E47528" s="62"/>
    </row>
    <row r="47529">
      <c r="A47529" s="61"/>
      <c r="B47529" s="61"/>
      <c r="C47529" s="61"/>
      <c r="D47529" s="57"/>
      <c r="E47529" s="62"/>
    </row>
    <row r="47530">
      <c r="A47530" s="61"/>
      <c r="B47530" s="61"/>
      <c r="C47530" s="61"/>
      <c r="D47530" s="57"/>
      <c r="E47530" s="62"/>
    </row>
    <row r="47531">
      <c r="A47531" s="61"/>
      <c r="B47531" s="61"/>
      <c r="C47531" s="61"/>
      <c r="D47531" s="57"/>
      <c r="E47531" s="62"/>
    </row>
    <row r="47532">
      <c r="A47532" s="61"/>
      <c r="B47532" s="61"/>
      <c r="C47532" s="61"/>
      <c r="D47532" s="57"/>
      <c r="E47532" s="62"/>
    </row>
    <row r="47533">
      <c r="A47533" s="61"/>
      <c r="B47533" s="61"/>
      <c r="C47533" s="61"/>
      <c r="D47533" s="57"/>
      <c r="E47533" s="62"/>
    </row>
    <row r="47534">
      <c r="A47534" s="61"/>
      <c r="B47534" s="61"/>
      <c r="C47534" s="61"/>
      <c r="D47534" s="57"/>
      <c r="E47534" s="62"/>
    </row>
    <row r="47535">
      <c r="A47535" s="61"/>
      <c r="B47535" s="61"/>
      <c r="C47535" s="61"/>
      <c r="D47535" s="57"/>
      <c r="E47535" s="62"/>
    </row>
    <row r="47536">
      <c r="A47536" s="61"/>
      <c r="B47536" s="61"/>
      <c r="C47536" s="61"/>
      <c r="D47536" s="57"/>
      <c r="E47536" s="62"/>
    </row>
    <row r="47537">
      <c r="A47537" s="61"/>
      <c r="B47537" s="61"/>
      <c r="C47537" s="61"/>
      <c r="D47537" s="57"/>
      <c r="E47537" s="62"/>
    </row>
    <row r="47538">
      <c r="A47538" s="61"/>
      <c r="B47538" s="61"/>
      <c r="C47538" s="61"/>
      <c r="D47538" s="57"/>
      <c r="E47538" s="62"/>
    </row>
    <row r="47539">
      <c r="A47539" s="61"/>
      <c r="B47539" s="61"/>
      <c r="C47539" s="61"/>
      <c r="D47539" s="57"/>
      <c r="E47539" s="62"/>
    </row>
    <row r="47540">
      <c r="A47540" s="61"/>
      <c r="B47540" s="61"/>
      <c r="C47540" s="61"/>
      <c r="D47540" s="57"/>
      <c r="E47540" s="62"/>
    </row>
    <row r="47541">
      <c r="A47541" s="61"/>
      <c r="B47541" s="61"/>
      <c r="C47541" s="61"/>
      <c r="D47541" s="57"/>
      <c r="E47541" s="62"/>
    </row>
    <row r="47542">
      <c r="A47542" s="61"/>
      <c r="B47542" s="61"/>
      <c r="C47542" s="61"/>
      <c r="D47542" s="57"/>
      <c r="E47542" s="62"/>
    </row>
    <row r="47543">
      <c r="A47543" s="61"/>
      <c r="B47543" s="61"/>
      <c r="C47543" s="61"/>
      <c r="D47543" s="57"/>
      <c r="E47543" s="62"/>
    </row>
    <row r="47544">
      <c r="A47544" s="61"/>
      <c r="B47544" s="61"/>
      <c r="C47544" s="61"/>
      <c r="D47544" s="57"/>
      <c r="E47544" s="62"/>
    </row>
    <row r="47545">
      <c r="A47545" s="61"/>
      <c r="B47545" s="61"/>
      <c r="C47545" s="61"/>
      <c r="D47545" s="57"/>
      <c r="E47545" s="62"/>
    </row>
    <row r="47546">
      <c r="A47546" s="61"/>
      <c r="B47546" s="61"/>
      <c r="C47546" s="61"/>
      <c r="D47546" s="57"/>
      <c r="E47546" s="62"/>
    </row>
    <row r="47547">
      <c r="A47547" s="61"/>
      <c r="B47547" s="61"/>
      <c r="C47547" s="61"/>
      <c r="D47547" s="57"/>
      <c r="E47547" s="62"/>
    </row>
    <row r="47548">
      <c r="A47548" s="61"/>
      <c r="B47548" s="61"/>
      <c r="C47548" s="61"/>
      <c r="D47548" s="57"/>
      <c r="E47548" s="62"/>
    </row>
    <row r="47549">
      <c r="A47549" s="61"/>
      <c r="B47549" s="61"/>
      <c r="C47549" s="61"/>
      <c r="D47549" s="57"/>
      <c r="E47549" s="62"/>
    </row>
    <row r="47550">
      <c r="A47550" s="61"/>
      <c r="B47550" s="61"/>
      <c r="C47550" s="61"/>
      <c r="D47550" s="57"/>
      <c r="E47550" s="62"/>
    </row>
    <row r="47551">
      <c r="A47551" s="61"/>
      <c r="B47551" s="61"/>
      <c r="C47551" s="61"/>
      <c r="D47551" s="57"/>
      <c r="E47551" s="62"/>
    </row>
    <row r="47552">
      <c r="A47552" s="61"/>
      <c r="B47552" s="61"/>
      <c r="C47552" s="61"/>
      <c r="D47552" s="57"/>
      <c r="E47552" s="62"/>
    </row>
    <row r="47553">
      <c r="A47553" s="61"/>
      <c r="B47553" s="61"/>
      <c r="C47553" s="61"/>
      <c r="D47553" s="57"/>
      <c r="E47553" s="62"/>
    </row>
    <row r="47554">
      <c r="A47554" s="61"/>
      <c r="B47554" s="61"/>
      <c r="C47554" s="61"/>
      <c r="D47554" s="57"/>
      <c r="E47554" s="62"/>
    </row>
    <row r="47555">
      <c r="A47555" s="61"/>
      <c r="B47555" s="61"/>
      <c r="C47555" s="61"/>
      <c r="D47555" s="57"/>
      <c r="E47555" s="62"/>
    </row>
    <row r="47556">
      <c r="A47556" s="61"/>
      <c r="B47556" s="61"/>
      <c r="C47556" s="61"/>
      <c r="D47556" s="57"/>
      <c r="E47556" s="62"/>
    </row>
    <row r="47557">
      <c r="A47557" s="61"/>
      <c r="B47557" s="61"/>
      <c r="C47557" s="61"/>
      <c r="D47557" s="57"/>
      <c r="E47557" s="62"/>
    </row>
    <row r="47558">
      <c r="A47558" s="61"/>
      <c r="B47558" s="61"/>
      <c r="C47558" s="61"/>
      <c r="D47558" s="57"/>
      <c r="E47558" s="62"/>
    </row>
    <row r="47559">
      <c r="A47559" s="61"/>
      <c r="B47559" s="61"/>
      <c r="C47559" s="61"/>
      <c r="D47559" s="57"/>
      <c r="E47559" s="62"/>
    </row>
    <row r="47560">
      <c r="A47560" s="61"/>
      <c r="B47560" s="61"/>
      <c r="C47560" s="61"/>
      <c r="D47560" s="57"/>
      <c r="E47560" s="62"/>
    </row>
    <row r="47561">
      <c r="A47561" s="61"/>
      <c r="B47561" s="61"/>
      <c r="C47561" s="61"/>
      <c r="D47561" s="57"/>
      <c r="E47561" s="62"/>
    </row>
    <row r="47562">
      <c r="A47562" s="61"/>
      <c r="B47562" s="61"/>
      <c r="C47562" s="61"/>
      <c r="D47562" s="57"/>
      <c r="E47562" s="62"/>
    </row>
    <row r="47563">
      <c r="A47563" s="61"/>
      <c r="B47563" s="61"/>
      <c r="C47563" s="61"/>
      <c r="D47563" s="57"/>
      <c r="E47563" s="62"/>
    </row>
    <row r="47564">
      <c r="A47564" s="61"/>
      <c r="B47564" s="61"/>
      <c r="C47564" s="61"/>
      <c r="D47564" s="57"/>
      <c r="E47564" s="62"/>
    </row>
    <row r="47565">
      <c r="A47565" s="61"/>
      <c r="B47565" s="61"/>
      <c r="C47565" s="61"/>
      <c r="D47565" s="57"/>
      <c r="E47565" s="62"/>
    </row>
    <row r="47566">
      <c r="A47566" s="61"/>
      <c r="B47566" s="61"/>
      <c r="C47566" s="61"/>
      <c r="D47566" s="57"/>
      <c r="E47566" s="62"/>
    </row>
    <row r="47567">
      <c r="A47567" s="61"/>
      <c r="B47567" s="61"/>
      <c r="C47567" s="61"/>
      <c r="D47567" s="57"/>
      <c r="E47567" s="62"/>
    </row>
    <row r="47568">
      <c r="A47568" s="61"/>
      <c r="B47568" s="61"/>
      <c r="C47568" s="61"/>
      <c r="D47568" s="57"/>
      <c r="E47568" s="62"/>
    </row>
    <row r="47569">
      <c r="A47569" s="61"/>
      <c r="B47569" s="61"/>
      <c r="C47569" s="61"/>
      <c r="D47569" s="57"/>
      <c r="E47569" s="62"/>
    </row>
    <row r="47570">
      <c r="A47570" s="61"/>
      <c r="B47570" s="61"/>
      <c r="C47570" s="61"/>
      <c r="D47570" s="57"/>
      <c r="E47570" s="62"/>
    </row>
    <row r="47571">
      <c r="A47571" s="61"/>
      <c r="B47571" s="61"/>
      <c r="C47571" s="61"/>
      <c r="D47571" s="57"/>
      <c r="E47571" s="62"/>
    </row>
    <row r="47572">
      <c r="A47572" s="61"/>
      <c r="B47572" s="61"/>
      <c r="C47572" s="61"/>
      <c r="D47572" s="57"/>
      <c r="E47572" s="62"/>
    </row>
    <row r="47573">
      <c r="A47573" s="61"/>
      <c r="B47573" s="61"/>
      <c r="C47573" s="61"/>
      <c r="D47573" s="57"/>
      <c r="E47573" s="62"/>
    </row>
    <row r="47574">
      <c r="A47574" s="61"/>
      <c r="B47574" s="61"/>
      <c r="C47574" s="61"/>
      <c r="D47574" s="57"/>
      <c r="E47574" s="62"/>
    </row>
    <row r="47575">
      <c r="A47575" s="61"/>
      <c r="B47575" s="61"/>
      <c r="C47575" s="61"/>
      <c r="D47575" s="57"/>
      <c r="E47575" s="62"/>
    </row>
    <row r="47576">
      <c r="A47576" s="61"/>
      <c r="B47576" s="61"/>
      <c r="C47576" s="61"/>
      <c r="D47576" s="57"/>
      <c r="E47576" s="62"/>
    </row>
    <row r="47577">
      <c r="A47577" s="61"/>
      <c r="B47577" s="61"/>
      <c r="C47577" s="61"/>
      <c r="D47577" s="57"/>
      <c r="E47577" s="62"/>
    </row>
    <row r="47578">
      <c r="A47578" s="61"/>
      <c r="B47578" s="61"/>
      <c r="C47578" s="61"/>
      <c r="D47578" s="57"/>
      <c r="E47578" s="62"/>
    </row>
    <row r="47579">
      <c r="A47579" s="61"/>
      <c r="B47579" s="61"/>
      <c r="C47579" s="61"/>
      <c r="D47579" s="57"/>
      <c r="E47579" s="62"/>
    </row>
    <row r="47580">
      <c r="A47580" s="61"/>
      <c r="B47580" s="61"/>
      <c r="C47580" s="61"/>
      <c r="D47580" s="57"/>
      <c r="E47580" s="62"/>
    </row>
    <row r="47581">
      <c r="A47581" s="61"/>
      <c r="B47581" s="61"/>
      <c r="C47581" s="61"/>
      <c r="D47581" s="57"/>
      <c r="E47581" s="62"/>
    </row>
    <row r="47582">
      <c r="A47582" s="61"/>
      <c r="B47582" s="61"/>
      <c r="C47582" s="61"/>
      <c r="D47582" s="57"/>
      <c r="E47582" s="62"/>
    </row>
    <row r="47583">
      <c r="A47583" s="61"/>
      <c r="B47583" s="61"/>
      <c r="C47583" s="61"/>
      <c r="D47583" s="57"/>
      <c r="E47583" s="62"/>
    </row>
    <row r="47584">
      <c r="A47584" s="61"/>
      <c r="B47584" s="61"/>
      <c r="C47584" s="61"/>
      <c r="D47584" s="57"/>
      <c r="E47584" s="62"/>
    </row>
    <row r="47585">
      <c r="A47585" s="61"/>
      <c r="B47585" s="61"/>
      <c r="C47585" s="61"/>
      <c r="D47585" s="57"/>
      <c r="E47585" s="62"/>
    </row>
    <row r="47586">
      <c r="A47586" s="61"/>
      <c r="B47586" s="61"/>
      <c r="C47586" s="61"/>
      <c r="D47586" s="57"/>
      <c r="E47586" s="62"/>
    </row>
    <row r="47587">
      <c r="A47587" s="61"/>
      <c r="B47587" s="61"/>
      <c r="C47587" s="61"/>
      <c r="D47587" s="57"/>
      <c r="E47587" s="62"/>
    </row>
    <row r="47588">
      <c r="A47588" s="61"/>
      <c r="B47588" s="61"/>
      <c r="C47588" s="61"/>
      <c r="D47588" s="57"/>
      <c r="E47588" s="62"/>
    </row>
    <row r="47589">
      <c r="A47589" s="61"/>
      <c r="B47589" s="61"/>
      <c r="C47589" s="61"/>
      <c r="D47589" s="57"/>
      <c r="E47589" s="62"/>
    </row>
    <row r="47590">
      <c r="A47590" s="61"/>
      <c r="B47590" s="61"/>
      <c r="C47590" s="61"/>
      <c r="D47590" s="57"/>
      <c r="E47590" s="62"/>
    </row>
    <row r="47591">
      <c r="A47591" s="61"/>
      <c r="B47591" s="61"/>
      <c r="C47591" s="61"/>
      <c r="D47591" s="57"/>
      <c r="E47591" s="62"/>
    </row>
    <row r="47592">
      <c r="A47592" s="61"/>
      <c r="B47592" s="61"/>
      <c r="C47592" s="61"/>
      <c r="D47592" s="57"/>
      <c r="E47592" s="62"/>
    </row>
    <row r="47593">
      <c r="A47593" s="61"/>
      <c r="B47593" s="61"/>
      <c r="C47593" s="61"/>
      <c r="D47593" s="57"/>
      <c r="E47593" s="62"/>
    </row>
    <row r="47594">
      <c r="A47594" s="61"/>
      <c r="B47594" s="61"/>
      <c r="C47594" s="61"/>
      <c r="D47594" s="57"/>
      <c r="E47594" s="62"/>
    </row>
    <row r="47595">
      <c r="A47595" s="61"/>
      <c r="B47595" s="61"/>
      <c r="C47595" s="61"/>
      <c r="D47595" s="57"/>
      <c r="E47595" s="62"/>
    </row>
    <row r="47596">
      <c r="A47596" s="61"/>
      <c r="B47596" s="61"/>
      <c r="C47596" s="61"/>
      <c r="D47596" s="57"/>
      <c r="E47596" s="62"/>
    </row>
    <row r="47597">
      <c r="A47597" s="61"/>
      <c r="B47597" s="61"/>
      <c r="C47597" s="61"/>
      <c r="D47597" s="57"/>
      <c r="E47597" s="62"/>
    </row>
    <row r="47598">
      <c r="A47598" s="61"/>
      <c r="B47598" s="61"/>
      <c r="C47598" s="61"/>
      <c r="D47598" s="57"/>
      <c r="E47598" s="62"/>
    </row>
    <row r="47599">
      <c r="A47599" s="61"/>
      <c r="B47599" s="61"/>
      <c r="C47599" s="61"/>
      <c r="D47599" s="57"/>
      <c r="E47599" s="62"/>
    </row>
    <row r="47600">
      <c r="A47600" s="61"/>
      <c r="B47600" s="61"/>
      <c r="C47600" s="61"/>
      <c r="D47600" s="57"/>
      <c r="E47600" s="62"/>
    </row>
    <row r="47601">
      <c r="A47601" s="61"/>
      <c r="B47601" s="61"/>
      <c r="C47601" s="61"/>
      <c r="D47601" s="57"/>
      <c r="E47601" s="62"/>
    </row>
    <row r="47602">
      <c r="A47602" s="61"/>
      <c r="B47602" s="61"/>
      <c r="C47602" s="61"/>
      <c r="D47602" s="57"/>
      <c r="E47602" s="62"/>
    </row>
    <row r="47603">
      <c r="A47603" s="61"/>
      <c r="B47603" s="61"/>
      <c r="C47603" s="61"/>
      <c r="D47603" s="57"/>
      <c r="E47603" s="62"/>
    </row>
    <row r="47604">
      <c r="A47604" s="61"/>
      <c r="B47604" s="61"/>
      <c r="C47604" s="61"/>
      <c r="D47604" s="57"/>
      <c r="E47604" s="62"/>
    </row>
    <row r="47605">
      <c r="A47605" s="61"/>
      <c r="B47605" s="61"/>
      <c r="C47605" s="61"/>
      <c r="D47605" s="57"/>
      <c r="E47605" s="62"/>
    </row>
    <row r="47606">
      <c r="A47606" s="61"/>
      <c r="B47606" s="61"/>
      <c r="C47606" s="61"/>
      <c r="D47606" s="57"/>
      <c r="E47606" s="62"/>
    </row>
    <row r="47607">
      <c r="A47607" s="61"/>
      <c r="B47607" s="61"/>
      <c r="C47607" s="61"/>
      <c r="D47607" s="57"/>
      <c r="E47607" s="62"/>
    </row>
    <row r="47608">
      <c r="A47608" s="61"/>
      <c r="B47608" s="61"/>
      <c r="C47608" s="61"/>
      <c r="D47608" s="57"/>
      <c r="E47608" s="62"/>
    </row>
    <row r="47609">
      <c r="A47609" s="61"/>
      <c r="B47609" s="61"/>
      <c r="C47609" s="61"/>
      <c r="D47609" s="57"/>
      <c r="E47609" s="62"/>
    </row>
    <row r="47610">
      <c r="A47610" s="61"/>
      <c r="B47610" s="61"/>
      <c r="C47610" s="61"/>
      <c r="D47610" s="57"/>
      <c r="E47610" s="62"/>
    </row>
    <row r="47611">
      <c r="A47611" s="61"/>
      <c r="B47611" s="61"/>
      <c r="C47611" s="61"/>
      <c r="D47611" s="57"/>
      <c r="E47611" s="62"/>
    </row>
    <row r="47612">
      <c r="A47612" s="61"/>
      <c r="B47612" s="61"/>
      <c r="C47612" s="61"/>
      <c r="D47612" s="57"/>
      <c r="E47612" s="62"/>
    </row>
    <row r="47613">
      <c r="A47613" s="61"/>
      <c r="B47613" s="61"/>
      <c r="C47613" s="61"/>
      <c r="D47613" s="57"/>
      <c r="E47613" s="62"/>
    </row>
    <row r="47614">
      <c r="A47614" s="61"/>
      <c r="B47614" s="61"/>
      <c r="C47614" s="61"/>
      <c r="D47614" s="57"/>
      <c r="E47614" s="62"/>
    </row>
    <row r="47615">
      <c r="A47615" s="61"/>
      <c r="B47615" s="61"/>
      <c r="C47615" s="61"/>
      <c r="D47615" s="57"/>
      <c r="E47615" s="62"/>
    </row>
    <row r="47616">
      <c r="A47616" s="61"/>
      <c r="B47616" s="61"/>
      <c r="C47616" s="61"/>
      <c r="D47616" s="57"/>
      <c r="E47616" s="62"/>
    </row>
    <row r="47617">
      <c r="A47617" s="61"/>
      <c r="B47617" s="61"/>
      <c r="C47617" s="61"/>
      <c r="D47617" s="57"/>
      <c r="E47617" s="62"/>
    </row>
    <row r="47618">
      <c r="A47618" s="61"/>
      <c r="B47618" s="61"/>
      <c r="C47618" s="61"/>
      <c r="D47618" s="57"/>
      <c r="E47618" s="62"/>
    </row>
    <row r="47619">
      <c r="A47619" s="61"/>
      <c r="B47619" s="61"/>
      <c r="C47619" s="61"/>
      <c r="D47619" s="57"/>
      <c r="E47619" s="62"/>
    </row>
    <row r="47620">
      <c r="A47620" s="61"/>
      <c r="B47620" s="61"/>
      <c r="C47620" s="61"/>
      <c r="D47620" s="57"/>
      <c r="E47620" s="62"/>
    </row>
    <row r="47621">
      <c r="A47621" s="61"/>
      <c r="B47621" s="61"/>
      <c r="C47621" s="61"/>
      <c r="D47621" s="57"/>
      <c r="E47621" s="62"/>
    </row>
    <row r="47622">
      <c r="A47622" s="61"/>
      <c r="B47622" s="61"/>
      <c r="C47622" s="61"/>
      <c r="D47622" s="57"/>
      <c r="E47622" s="62"/>
    </row>
    <row r="47623">
      <c r="A47623" s="61"/>
      <c r="B47623" s="61"/>
      <c r="C47623" s="61"/>
      <c r="D47623" s="57"/>
      <c r="E47623" s="62"/>
    </row>
    <row r="47624">
      <c r="A47624" s="61"/>
      <c r="B47624" s="61"/>
      <c r="C47624" s="61"/>
      <c r="D47624" s="57"/>
      <c r="E47624" s="62"/>
    </row>
    <row r="47625">
      <c r="A47625" s="61"/>
      <c r="B47625" s="61"/>
      <c r="C47625" s="61"/>
      <c r="D47625" s="57"/>
      <c r="E47625" s="62"/>
    </row>
    <row r="47626">
      <c r="A47626" s="61"/>
      <c r="B47626" s="61"/>
      <c r="C47626" s="61"/>
      <c r="D47626" s="57"/>
      <c r="E47626" s="62"/>
    </row>
    <row r="47627">
      <c r="A47627" s="61"/>
      <c r="B47627" s="61"/>
      <c r="C47627" s="61"/>
      <c r="D47627" s="57"/>
      <c r="E47627" s="62"/>
    </row>
    <row r="47628">
      <c r="A47628" s="61"/>
      <c r="B47628" s="61"/>
      <c r="C47628" s="61"/>
      <c r="D47628" s="57"/>
      <c r="E47628" s="62"/>
    </row>
    <row r="47629">
      <c r="A47629" s="61"/>
      <c r="B47629" s="61"/>
      <c r="C47629" s="61"/>
      <c r="D47629" s="57"/>
      <c r="E47629" s="62"/>
    </row>
    <row r="47630">
      <c r="A47630" s="61"/>
      <c r="B47630" s="61"/>
      <c r="C47630" s="61"/>
      <c r="D47630" s="57"/>
      <c r="E47630" s="62"/>
    </row>
    <row r="47631">
      <c r="A47631" s="61"/>
      <c r="B47631" s="61"/>
      <c r="C47631" s="61"/>
      <c r="D47631" s="57"/>
      <c r="E47631" s="62"/>
    </row>
    <row r="47632">
      <c r="A47632" s="61"/>
      <c r="B47632" s="61"/>
      <c r="C47632" s="61"/>
      <c r="D47632" s="57"/>
      <c r="E47632" s="62"/>
    </row>
    <row r="47633">
      <c r="A47633" s="61"/>
      <c r="B47633" s="61"/>
      <c r="C47633" s="61"/>
      <c r="D47633" s="57"/>
      <c r="E47633" s="62"/>
    </row>
    <row r="47634">
      <c r="A47634" s="61"/>
      <c r="B47634" s="61"/>
      <c r="C47634" s="61"/>
      <c r="D47634" s="57"/>
      <c r="E47634" s="62"/>
    </row>
    <row r="47635">
      <c r="A47635" s="61"/>
      <c r="B47635" s="61"/>
      <c r="C47635" s="61"/>
      <c r="D47635" s="57"/>
      <c r="E47635" s="62"/>
    </row>
    <row r="47636">
      <c r="A47636" s="61"/>
      <c r="B47636" s="61"/>
      <c r="C47636" s="61"/>
      <c r="D47636" s="57"/>
      <c r="E47636" s="62"/>
    </row>
    <row r="47637">
      <c r="A47637" s="61"/>
      <c r="B47637" s="61"/>
      <c r="C47637" s="61"/>
      <c r="D47637" s="57"/>
      <c r="E47637" s="62"/>
    </row>
    <row r="47638">
      <c r="A47638" s="61"/>
      <c r="B47638" s="61"/>
      <c r="C47638" s="61"/>
      <c r="D47638" s="57"/>
      <c r="E47638" s="62"/>
    </row>
    <row r="47639">
      <c r="A47639" s="61"/>
      <c r="B47639" s="61"/>
      <c r="C47639" s="61"/>
      <c r="D47639" s="57"/>
      <c r="E47639" s="62"/>
    </row>
    <row r="47640">
      <c r="A47640" s="61"/>
      <c r="B47640" s="61"/>
      <c r="C47640" s="61"/>
      <c r="D47640" s="57"/>
      <c r="E47640" s="62"/>
    </row>
    <row r="47641">
      <c r="A47641" s="61"/>
      <c r="B47641" s="61"/>
      <c r="C47641" s="61"/>
      <c r="D47641" s="57"/>
      <c r="E47641" s="62"/>
    </row>
    <row r="47642">
      <c r="A47642" s="61"/>
      <c r="B47642" s="61"/>
      <c r="C47642" s="61"/>
      <c r="D47642" s="57"/>
      <c r="E47642" s="62"/>
    </row>
    <row r="47643">
      <c r="A47643" s="61"/>
      <c r="B47643" s="61"/>
      <c r="C47643" s="61"/>
      <c r="D47643" s="57"/>
      <c r="E47643" s="62"/>
    </row>
    <row r="47644">
      <c r="A47644" s="61"/>
      <c r="B47644" s="61"/>
      <c r="C47644" s="61"/>
      <c r="D47644" s="57"/>
      <c r="E47644" s="62"/>
    </row>
    <row r="47645">
      <c r="A47645" s="61"/>
      <c r="B47645" s="61"/>
      <c r="C47645" s="61"/>
      <c r="D47645" s="57"/>
      <c r="E47645" s="62"/>
    </row>
    <row r="47646">
      <c r="A47646" s="61"/>
      <c r="B47646" s="61"/>
      <c r="C47646" s="61"/>
      <c r="D47646" s="57"/>
      <c r="E47646" s="62"/>
    </row>
    <row r="47647">
      <c r="A47647" s="61"/>
      <c r="B47647" s="61"/>
      <c r="C47647" s="61"/>
      <c r="D47647" s="57"/>
      <c r="E47647" s="62"/>
    </row>
    <row r="47648">
      <c r="A47648" s="61"/>
      <c r="B47648" s="61"/>
      <c r="C47648" s="61"/>
      <c r="D47648" s="57"/>
      <c r="E47648" s="62"/>
    </row>
    <row r="47649">
      <c r="A47649" s="61"/>
      <c r="B47649" s="61"/>
      <c r="C47649" s="61"/>
      <c r="D47649" s="57"/>
      <c r="E47649" s="62"/>
    </row>
    <row r="47650">
      <c r="A47650" s="61"/>
      <c r="B47650" s="61"/>
      <c r="C47650" s="61"/>
      <c r="D47650" s="57"/>
      <c r="E47650" s="62"/>
    </row>
    <row r="47651">
      <c r="A47651" s="61"/>
      <c r="B47651" s="61"/>
      <c r="C47651" s="61"/>
      <c r="D47651" s="57"/>
      <c r="E47651" s="62"/>
    </row>
    <row r="47652">
      <c r="A47652" s="61"/>
      <c r="B47652" s="61"/>
      <c r="C47652" s="61"/>
      <c r="D47652" s="57"/>
      <c r="E47652" s="62"/>
    </row>
    <row r="47653">
      <c r="A47653" s="61"/>
      <c r="B47653" s="61"/>
      <c r="C47653" s="61"/>
      <c r="D47653" s="57"/>
      <c r="E47653" s="62"/>
    </row>
    <row r="47654">
      <c r="A47654" s="61"/>
      <c r="B47654" s="61"/>
      <c r="C47654" s="61"/>
      <c r="D47654" s="57"/>
      <c r="E47654" s="62"/>
    </row>
    <row r="47655">
      <c r="A47655" s="61"/>
      <c r="B47655" s="61"/>
      <c r="C47655" s="61"/>
      <c r="D47655" s="57"/>
      <c r="E47655" s="62"/>
    </row>
    <row r="47656">
      <c r="A47656" s="61"/>
      <c r="B47656" s="61"/>
      <c r="C47656" s="61"/>
      <c r="D47656" s="57"/>
      <c r="E47656" s="62"/>
    </row>
    <row r="47657">
      <c r="A47657" s="61"/>
      <c r="B47657" s="61"/>
      <c r="C47657" s="61"/>
      <c r="D47657" s="57"/>
      <c r="E47657" s="62"/>
    </row>
    <row r="47658">
      <c r="A47658" s="61"/>
      <c r="B47658" s="61"/>
      <c r="C47658" s="61"/>
      <c r="D47658" s="57"/>
      <c r="E47658" s="62"/>
    </row>
    <row r="47659">
      <c r="A47659" s="61"/>
      <c r="B47659" s="61"/>
      <c r="C47659" s="61"/>
      <c r="D47659" s="57"/>
      <c r="E47659" s="62"/>
    </row>
    <row r="47660">
      <c r="A47660" s="61"/>
      <c r="B47660" s="61"/>
      <c r="C47660" s="61"/>
      <c r="D47660" s="57"/>
      <c r="E47660" s="62"/>
    </row>
    <row r="47661">
      <c r="A47661" s="61"/>
      <c r="B47661" s="61"/>
      <c r="C47661" s="61"/>
      <c r="D47661" s="57"/>
      <c r="E47661" s="62"/>
    </row>
    <row r="47662">
      <c r="A47662" s="61"/>
      <c r="B47662" s="61"/>
      <c r="C47662" s="61"/>
      <c r="D47662" s="57"/>
      <c r="E47662" s="62"/>
    </row>
    <row r="47663">
      <c r="A47663" s="61"/>
      <c r="B47663" s="61"/>
      <c r="C47663" s="61"/>
      <c r="D47663" s="57"/>
      <c r="E47663" s="62"/>
    </row>
    <row r="47664">
      <c r="A47664" s="61"/>
      <c r="B47664" s="61"/>
      <c r="C47664" s="61"/>
      <c r="D47664" s="57"/>
      <c r="E47664" s="62"/>
    </row>
    <row r="47665">
      <c r="A47665" s="61"/>
      <c r="B47665" s="61"/>
      <c r="C47665" s="61"/>
      <c r="D47665" s="57"/>
      <c r="E47665" s="62"/>
    </row>
    <row r="47666">
      <c r="A47666" s="61"/>
      <c r="B47666" s="61"/>
      <c r="C47666" s="61"/>
      <c r="D47666" s="57"/>
      <c r="E47666" s="62"/>
    </row>
    <row r="47667">
      <c r="A47667" s="61"/>
      <c r="B47667" s="61"/>
      <c r="C47667" s="61"/>
      <c r="D47667" s="57"/>
      <c r="E47667" s="62"/>
    </row>
    <row r="47668">
      <c r="A47668" s="61"/>
      <c r="B47668" s="61"/>
      <c r="C47668" s="61"/>
      <c r="D47668" s="57"/>
      <c r="E47668" s="62"/>
    </row>
    <row r="47669">
      <c r="A47669" s="61"/>
      <c r="B47669" s="61"/>
      <c r="C47669" s="61"/>
      <c r="D47669" s="57"/>
      <c r="E47669" s="62"/>
    </row>
    <row r="47670">
      <c r="A47670" s="61"/>
      <c r="B47670" s="61"/>
      <c r="C47670" s="61"/>
      <c r="D47670" s="57"/>
      <c r="E47670" s="62"/>
    </row>
    <row r="47671">
      <c r="A47671" s="61"/>
      <c r="B47671" s="61"/>
      <c r="C47671" s="61"/>
      <c r="D47671" s="57"/>
      <c r="E47671" s="62"/>
    </row>
    <row r="47672">
      <c r="A47672" s="61"/>
      <c r="B47672" s="61"/>
      <c r="C47672" s="61"/>
      <c r="D47672" s="57"/>
      <c r="E47672" s="62"/>
    </row>
    <row r="47673">
      <c r="A47673" s="61"/>
      <c r="B47673" s="61"/>
      <c r="C47673" s="61"/>
      <c r="D47673" s="57"/>
      <c r="E47673" s="62"/>
    </row>
    <row r="47674">
      <c r="A47674" s="61"/>
      <c r="B47674" s="61"/>
      <c r="C47674" s="61"/>
      <c r="D47674" s="57"/>
      <c r="E47674" s="62"/>
    </row>
    <row r="47675">
      <c r="A47675" s="61"/>
      <c r="B47675" s="61"/>
      <c r="C47675" s="61"/>
      <c r="D47675" s="57"/>
      <c r="E47675" s="62"/>
    </row>
    <row r="47676">
      <c r="A47676" s="61"/>
      <c r="B47676" s="61"/>
      <c r="C47676" s="61"/>
      <c r="D47676" s="57"/>
      <c r="E47676" s="62"/>
    </row>
    <row r="47677">
      <c r="A47677" s="61"/>
      <c r="B47677" s="61"/>
      <c r="C47677" s="61"/>
      <c r="D47677" s="57"/>
      <c r="E47677" s="62"/>
    </row>
    <row r="47678">
      <c r="A47678" s="61"/>
      <c r="B47678" s="61"/>
      <c r="C47678" s="61"/>
      <c r="D47678" s="57"/>
      <c r="E47678" s="62"/>
    </row>
    <row r="47679">
      <c r="A47679" s="61"/>
      <c r="B47679" s="61"/>
      <c r="C47679" s="61"/>
      <c r="D47679" s="57"/>
      <c r="E47679" s="62"/>
    </row>
    <row r="47680">
      <c r="A47680" s="61"/>
      <c r="B47680" s="61"/>
      <c r="C47680" s="61"/>
      <c r="D47680" s="57"/>
      <c r="E47680" s="62"/>
    </row>
    <row r="47681">
      <c r="A47681" s="61"/>
      <c r="B47681" s="61"/>
      <c r="C47681" s="61"/>
      <c r="D47681" s="57"/>
      <c r="E47681" s="62"/>
    </row>
    <row r="47682">
      <c r="A47682" s="61"/>
      <c r="B47682" s="61"/>
      <c r="C47682" s="61"/>
      <c r="D47682" s="57"/>
      <c r="E47682" s="62"/>
    </row>
    <row r="47683">
      <c r="A47683" s="61"/>
      <c r="B47683" s="61"/>
      <c r="C47683" s="61"/>
      <c r="D47683" s="57"/>
      <c r="E47683" s="62"/>
    </row>
    <row r="47684">
      <c r="A47684" s="61"/>
      <c r="B47684" s="61"/>
      <c r="C47684" s="61"/>
      <c r="D47684" s="57"/>
      <c r="E47684" s="62"/>
    </row>
    <row r="47685">
      <c r="A47685" s="61"/>
      <c r="B47685" s="61"/>
      <c r="C47685" s="61"/>
      <c r="D47685" s="57"/>
      <c r="E47685" s="62"/>
    </row>
    <row r="47686">
      <c r="A47686" s="61"/>
      <c r="B47686" s="61"/>
      <c r="C47686" s="61"/>
      <c r="D47686" s="57"/>
      <c r="E47686" s="62"/>
    </row>
    <row r="47687">
      <c r="A47687" s="61"/>
      <c r="B47687" s="61"/>
      <c r="C47687" s="61"/>
      <c r="D47687" s="57"/>
      <c r="E47687" s="62"/>
    </row>
    <row r="47688">
      <c r="A47688" s="61"/>
      <c r="B47688" s="61"/>
      <c r="C47688" s="61"/>
      <c r="D47688" s="57"/>
      <c r="E47688" s="62"/>
    </row>
    <row r="47689">
      <c r="A47689" s="61"/>
      <c r="B47689" s="61"/>
      <c r="C47689" s="61"/>
      <c r="D47689" s="57"/>
      <c r="E47689" s="62"/>
    </row>
    <row r="47690">
      <c r="A47690" s="61"/>
      <c r="B47690" s="61"/>
      <c r="C47690" s="61"/>
      <c r="D47690" s="57"/>
      <c r="E47690" s="62"/>
    </row>
    <row r="47691">
      <c r="A47691" s="61"/>
      <c r="B47691" s="61"/>
      <c r="C47691" s="61"/>
      <c r="D47691" s="57"/>
      <c r="E47691" s="62"/>
    </row>
    <row r="47692">
      <c r="A47692" s="61"/>
      <c r="B47692" s="61"/>
      <c r="C47692" s="61"/>
      <c r="D47692" s="57"/>
      <c r="E47692" s="62"/>
    </row>
    <row r="47693">
      <c r="A47693" s="61"/>
      <c r="B47693" s="61"/>
      <c r="C47693" s="61"/>
      <c r="D47693" s="57"/>
      <c r="E47693" s="62"/>
    </row>
    <row r="47694">
      <c r="A47694" s="61"/>
      <c r="B47694" s="61"/>
      <c r="C47694" s="61"/>
      <c r="D47694" s="57"/>
      <c r="E47694" s="62"/>
    </row>
    <row r="47695">
      <c r="A47695" s="61"/>
      <c r="B47695" s="61"/>
      <c r="C47695" s="61"/>
      <c r="D47695" s="57"/>
      <c r="E47695" s="62"/>
    </row>
    <row r="47696">
      <c r="A47696" s="61"/>
      <c r="B47696" s="61"/>
      <c r="C47696" s="61"/>
      <c r="D47696" s="57"/>
      <c r="E47696" s="62"/>
    </row>
    <row r="47697">
      <c r="A47697" s="61"/>
      <c r="B47697" s="61"/>
      <c r="C47697" s="61"/>
      <c r="D47697" s="57"/>
      <c r="E47697" s="62"/>
    </row>
    <row r="47698">
      <c r="A47698" s="61"/>
      <c r="B47698" s="61"/>
      <c r="C47698" s="61"/>
      <c r="D47698" s="57"/>
      <c r="E47698" s="62"/>
    </row>
    <row r="47699">
      <c r="A47699" s="61"/>
      <c r="B47699" s="61"/>
      <c r="C47699" s="61"/>
      <c r="D47699" s="57"/>
      <c r="E47699" s="62"/>
    </row>
    <row r="47700">
      <c r="A47700" s="61"/>
      <c r="B47700" s="61"/>
      <c r="C47700" s="61"/>
      <c r="D47700" s="57"/>
      <c r="E47700" s="62"/>
    </row>
    <row r="47701">
      <c r="A47701" s="61"/>
      <c r="B47701" s="61"/>
      <c r="C47701" s="61"/>
      <c r="D47701" s="57"/>
      <c r="E47701" s="62"/>
    </row>
    <row r="47702">
      <c r="A47702" s="61"/>
      <c r="B47702" s="61"/>
      <c r="C47702" s="61"/>
      <c r="D47702" s="57"/>
      <c r="E47702" s="62"/>
    </row>
    <row r="47703">
      <c r="A47703" s="61"/>
      <c r="B47703" s="61"/>
      <c r="C47703" s="61"/>
      <c r="D47703" s="57"/>
      <c r="E47703" s="62"/>
    </row>
    <row r="47704">
      <c r="A47704" s="61"/>
      <c r="B47704" s="61"/>
      <c r="C47704" s="61"/>
      <c r="D47704" s="57"/>
      <c r="E47704" s="62"/>
    </row>
    <row r="47705">
      <c r="A47705" s="61"/>
      <c r="B47705" s="61"/>
      <c r="C47705" s="61"/>
      <c r="D47705" s="57"/>
      <c r="E47705" s="62"/>
    </row>
    <row r="47706">
      <c r="A47706" s="61"/>
      <c r="B47706" s="61"/>
      <c r="C47706" s="61"/>
      <c r="D47706" s="57"/>
      <c r="E47706" s="62"/>
    </row>
    <row r="47707">
      <c r="A47707" s="61"/>
      <c r="B47707" s="61"/>
      <c r="C47707" s="61"/>
      <c r="D47707" s="57"/>
      <c r="E47707" s="62"/>
    </row>
    <row r="47708">
      <c r="A47708" s="61"/>
      <c r="B47708" s="61"/>
      <c r="C47708" s="61"/>
      <c r="D47708" s="57"/>
      <c r="E47708" s="62"/>
    </row>
    <row r="47709">
      <c r="A47709" s="61"/>
      <c r="B47709" s="61"/>
      <c r="C47709" s="61"/>
      <c r="D47709" s="57"/>
      <c r="E47709" s="62"/>
    </row>
    <row r="47710">
      <c r="A47710" s="61"/>
      <c r="B47710" s="61"/>
      <c r="C47710" s="61"/>
      <c r="D47710" s="57"/>
      <c r="E47710" s="62"/>
    </row>
    <row r="47711">
      <c r="A47711" s="61"/>
      <c r="B47711" s="61"/>
      <c r="C47711" s="61"/>
      <c r="D47711" s="57"/>
      <c r="E47711" s="62"/>
    </row>
    <row r="47712">
      <c r="A47712" s="61"/>
      <c r="B47712" s="61"/>
      <c r="C47712" s="61"/>
      <c r="D47712" s="57"/>
      <c r="E47712" s="62"/>
    </row>
    <row r="47713">
      <c r="A47713" s="61"/>
      <c r="B47713" s="61"/>
      <c r="C47713" s="61"/>
      <c r="D47713" s="57"/>
      <c r="E47713" s="62"/>
    </row>
    <row r="47714">
      <c r="A47714" s="61"/>
      <c r="B47714" s="61"/>
      <c r="C47714" s="61"/>
      <c r="D47714" s="57"/>
      <c r="E47714" s="62"/>
    </row>
    <row r="47715">
      <c r="A47715" s="61"/>
      <c r="B47715" s="61"/>
      <c r="C47715" s="61"/>
      <c r="D47715" s="57"/>
      <c r="E47715" s="62"/>
    </row>
    <row r="47716">
      <c r="A47716" s="61"/>
      <c r="B47716" s="61"/>
      <c r="C47716" s="61"/>
      <c r="D47716" s="57"/>
      <c r="E47716" s="62"/>
    </row>
    <row r="47717">
      <c r="A47717" s="61"/>
      <c r="B47717" s="61"/>
      <c r="C47717" s="61"/>
      <c r="D47717" s="57"/>
      <c r="E47717" s="62"/>
    </row>
    <row r="47718">
      <c r="A47718" s="61"/>
      <c r="B47718" s="61"/>
      <c r="C47718" s="61"/>
      <c r="D47718" s="57"/>
      <c r="E47718" s="62"/>
    </row>
    <row r="47719">
      <c r="A47719" s="61"/>
      <c r="B47719" s="61"/>
      <c r="C47719" s="61"/>
      <c r="D47719" s="57"/>
      <c r="E47719" s="62"/>
    </row>
    <row r="47720">
      <c r="A47720" s="61"/>
      <c r="B47720" s="61"/>
      <c r="C47720" s="61"/>
      <c r="D47720" s="57"/>
      <c r="E47720" s="62"/>
    </row>
    <row r="47721">
      <c r="A47721" s="61"/>
      <c r="B47721" s="61"/>
      <c r="C47721" s="61"/>
      <c r="D47721" s="57"/>
      <c r="E47721" s="62"/>
    </row>
    <row r="47722">
      <c r="A47722" s="61"/>
      <c r="B47722" s="61"/>
      <c r="C47722" s="61"/>
      <c r="D47722" s="57"/>
      <c r="E47722" s="62"/>
    </row>
    <row r="47723">
      <c r="A47723" s="61"/>
      <c r="B47723" s="61"/>
      <c r="C47723" s="61"/>
      <c r="D47723" s="57"/>
      <c r="E47723" s="62"/>
    </row>
    <row r="47724">
      <c r="A47724" s="61"/>
      <c r="B47724" s="61"/>
      <c r="C47724" s="61"/>
      <c r="D47724" s="57"/>
      <c r="E47724" s="62"/>
    </row>
    <row r="47725">
      <c r="A47725" s="61"/>
      <c r="B47725" s="61"/>
      <c r="C47725" s="61"/>
      <c r="D47725" s="57"/>
      <c r="E47725" s="62"/>
    </row>
    <row r="47726">
      <c r="A47726" s="61"/>
      <c r="B47726" s="61"/>
      <c r="C47726" s="61"/>
      <c r="D47726" s="57"/>
      <c r="E47726" s="62"/>
    </row>
    <row r="47727">
      <c r="A47727" s="61"/>
      <c r="B47727" s="61"/>
      <c r="C47727" s="61"/>
      <c r="D47727" s="57"/>
      <c r="E47727" s="62"/>
    </row>
    <row r="47728">
      <c r="A47728" s="61"/>
      <c r="B47728" s="61"/>
      <c r="C47728" s="61"/>
      <c r="D47728" s="57"/>
      <c r="E47728" s="62"/>
    </row>
    <row r="47729">
      <c r="A47729" s="61"/>
      <c r="B47729" s="61"/>
      <c r="C47729" s="61"/>
      <c r="D47729" s="57"/>
      <c r="E47729" s="62"/>
    </row>
    <row r="47730">
      <c r="A47730" s="61"/>
      <c r="B47730" s="61"/>
      <c r="C47730" s="61"/>
      <c r="D47730" s="57"/>
      <c r="E47730" s="62"/>
    </row>
    <row r="47731">
      <c r="A47731" s="61"/>
      <c r="B47731" s="61"/>
      <c r="C47731" s="61"/>
      <c r="D47731" s="57"/>
      <c r="E47731" s="62"/>
    </row>
    <row r="47732">
      <c r="A47732" s="61"/>
      <c r="B47732" s="61"/>
      <c r="C47732" s="61"/>
      <c r="D47732" s="57"/>
      <c r="E47732" s="62"/>
    </row>
    <row r="47733">
      <c r="A47733" s="61"/>
      <c r="B47733" s="61"/>
      <c r="C47733" s="61"/>
      <c r="D47733" s="57"/>
      <c r="E47733" s="62"/>
    </row>
    <row r="47734">
      <c r="A47734" s="61"/>
      <c r="B47734" s="61"/>
      <c r="C47734" s="61"/>
      <c r="D47734" s="57"/>
      <c r="E47734" s="62"/>
    </row>
    <row r="47735">
      <c r="A47735" s="61"/>
      <c r="B47735" s="61"/>
      <c r="C47735" s="61"/>
      <c r="D47735" s="57"/>
      <c r="E47735" s="62"/>
    </row>
    <row r="47736">
      <c r="A47736" s="61"/>
      <c r="B47736" s="61"/>
      <c r="C47736" s="61"/>
      <c r="D47736" s="57"/>
      <c r="E47736" s="62"/>
    </row>
    <row r="47737">
      <c r="A47737" s="61"/>
      <c r="B47737" s="61"/>
      <c r="C47737" s="61"/>
      <c r="D47737" s="57"/>
      <c r="E47737" s="62"/>
    </row>
    <row r="47738">
      <c r="A47738" s="61"/>
      <c r="B47738" s="61"/>
      <c r="C47738" s="61"/>
      <c r="D47738" s="57"/>
      <c r="E47738" s="62"/>
    </row>
    <row r="47739">
      <c r="A47739" s="61"/>
      <c r="B47739" s="61"/>
      <c r="C47739" s="61"/>
      <c r="D47739" s="57"/>
      <c r="E47739" s="62"/>
    </row>
    <row r="47740">
      <c r="A47740" s="61"/>
      <c r="B47740" s="61"/>
      <c r="C47740" s="61"/>
      <c r="D47740" s="57"/>
      <c r="E47740" s="62"/>
    </row>
    <row r="47741">
      <c r="A47741" s="61"/>
      <c r="B47741" s="61"/>
      <c r="C47741" s="61"/>
      <c r="D47741" s="57"/>
      <c r="E47741" s="62"/>
    </row>
    <row r="47742">
      <c r="A47742" s="61"/>
      <c r="B47742" s="61"/>
      <c r="C47742" s="61"/>
      <c r="D47742" s="57"/>
      <c r="E47742" s="62"/>
    </row>
    <row r="47743">
      <c r="A47743" s="61"/>
      <c r="B47743" s="61"/>
      <c r="C47743" s="61"/>
      <c r="D47743" s="57"/>
      <c r="E47743" s="62"/>
    </row>
    <row r="47744">
      <c r="A47744" s="61"/>
      <c r="B47744" s="61"/>
      <c r="C47744" s="61"/>
      <c r="D47744" s="57"/>
      <c r="E47744" s="62"/>
    </row>
    <row r="47745">
      <c r="A47745" s="61"/>
      <c r="B47745" s="61"/>
      <c r="C47745" s="61"/>
      <c r="D47745" s="57"/>
      <c r="E47745" s="62"/>
    </row>
    <row r="47746">
      <c r="A47746" s="61"/>
      <c r="B47746" s="61"/>
      <c r="C47746" s="61"/>
      <c r="D47746" s="57"/>
      <c r="E47746" s="62"/>
    </row>
    <row r="47747">
      <c r="A47747" s="61"/>
      <c r="B47747" s="61"/>
      <c r="C47747" s="61"/>
      <c r="D47747" s="57"/>
      <c r="E47747" s="62"/>
    </row>
    <row r="47748">
      <c r="A47748" s="61"/>
      <c r="B47748" s="61"/>
      <c r="C47748" s="61"/>
      <c r="D47748" s="57"/>
      <c r="E47748" s="62"/>
    </row>
    <row r="47749">
      <c r="A47749" s="61"/>
      <c r="B47749" s="61"/>
      <c r="C47749" s="61"/>
      <c r="D47749" s="57"/>
      <c r="E47749" s="62"/>
    </row>
    <row r="47750">
      <c r="A47750" s="61"/>
      <c r="B47750" s="61"/>
      <c r="C47750" s="61"/>
      <c r="D47750" s="57"/>
      <c r="E47750" s="62"/>
    </row>
    <row r="47751">
      <c r="A47751" s="61"/>
      <c r="B47751" s="61"/>
      <c r="C47751" s="61"/>
      <c r="D47751" s="57"/>
      <c r="E47751" s="62"/>
    </row>
    <row r="47752">
      <c r="A47752" s="61"/>
      <c r="B47752" s="61"/>
      <c r="C47752" s="61"/>
      <c r="D47752" s="57"/>
      <c r="E47752" s="62"/>
    </row>
    <row r="47753">
      <c r="A47753" s="61"/>
      <c r="B47753" s="61"/>
      <c r="C47753" s="61"/>
      <c r="D47753" s="57"/>
      <c r="E47753" s="62"/>
    </row>
    <row r="47754">
      <c r="A47754" s="61"/>
      <c r="B47754" s="61"/>
      <c r="C47754" s="61"/>
      <c r="D47754" s="57"/>
      <c r="E47754" s="62"/>
    </row>
    <row r="47755">
      <c r="A47755" s="61"/>
      <c r="B47755" s="61"/>
      <c r="C47755" s="61"/>
      <c r="D47755" s="57"/>
      <c r="E47755" s="62"/>
    </row>
    <row r="47756">
      <c r="A47756" s="61"/>
      <c r="B47756" s="61"/>
      <c r="C47756" s="61"/>
      <c r="D47756" s="57"/>
      <c r="E47756" s="62"/>
    </row>
    <row r="47757">
      <c r="A47757" s="61"/>
      <c r="B47757" s="61"/>
      <c r="C47757" s="61"/>
      <c r="D47757" s="57"/>
      <c r="E47757" s="62"/>
    </row>
    <row r="47758">
      <c r="A47758" s="61"/>
      <c r="B47758" s="61"/>
      <c r="C47758" s="61"/>
      <c r="D47758" s="57"/>
      <c r="E47758" s="62"/>
    </row>
    <row r="47759">
      <c r="A47759" s="61"/>
      <c r="B47759" s="61"/>
      <c r="C47759" s="61"/>
      <c r="D47759" s="57"/>
      <c r="E47759" s="62"/>
    </row>
    <row r="47760">
      <c r="A47760" s="61"/>
      <c r="B47760" s="61"/>
      <c r="C47760" s="61"/>
      <c r="D47760" s="57"/>
      <c r="E47760" s="62"/>
    </row>
    <row r="47761">
      <c r="A47761" s="61"/>
      <c r="B47761" s="61"/>
      <c r="C47761" s="61"/>
      <c r="D47761" s="57"/>
      <c r="E47761" s="62"/>
    </row>
    <row r="47762">
      <c r="A47762" s="61"/>
      <c r="B47762" s="61"/>
      <c r="C47762" s="61"/>
      <c r="D47762" s="57"/>
      <c r="E47762" s="62"/>
    </row>
    <row r="47763">
      <c r="A47763" s="61"/>
      <c r="B47763" s="61"/>
      <c r="C47763" s="61"/>
      <c r="D47763" s="57"/>
      <c r="E47763" s="62"/>
    </row>
    <row r="47764">
      <c r="A47764" s="61"/>
      <c r="B47764" s="61"/>
      <c r="C47764" s="61"/>
      <c r="D47764" s="57"/>
      <c r="E47764" s="62"/>
    </row>
    <row r="47765">
      <c r="A47765" s="61"/>
      <c r="B47765" s="61"/>
      <c r="C47765" s="61"/>
      <c r="D47765" s="57"/>
      <c r="E47765" s="62"/>
    </row>
    <row r="47766">
      <c r="A47766" s="61"/>
      <c r="B47766" s="61"/>
      <c r="C47766" s="61"/>
      <c r="D47766" s="57"/>
      <c r="E47766" s="62"/>
    </row>
    <row r="47767">
      <c r="A47767" s="61"/>
      <c r="B47767" s="61"/>
      <c r="C47767" s="61"/>
      <c r="D47767" s="57"/>
      <c r="E47767" s="62"/>
    </row>
    <row r="47768">
      <c r="A47768" s="61"/>
      <c r="B47768" s="61"/>
      <c r="C47768" s="61"/>
      <c r="D47768" s="57"/>
      <c r="E47768" s="62"/>
    </row>
    <row r="47769">
      <c r="A47769" s="61"/>
      <c r="B47769" s="61"/>
      <c r="C47769" s="61"/>
      <c r="D47769" s="57"/>
      <c r="E47769" s="62"/>
    </row>
    <row r="47770">
      <c r="A47770" s="61"/>
      <c r="B47770" s="61"/>
      <c r="C47770" s="61"/>
      <c r="D47770" s="57"/>
      <c r="E47770" s="62"/>
    </row>
    <row r="47771">
      <c r="A47771" s="61"/>
      <c r="B47771" s="61"/>
      <c r="C47771" s="61"/>
      <c r="D47771" s="57"/>
      <c r="E47771" s="62"/>
    </row>
    <row r="47772">
      <c r="A47772" s="61"/>
      <c r="B47772" s="61"/>
      <c r="C47772" s="61"/>
      <c r="D47772" s="57"/>
      <c r="E47772" s="62"/>
    </row>
    <row r="47773">
      <c r="A47773" s="61"/>
      <c r="B47773" s="61"/>
      <c r="C47773" s="61"/>
      <c r="D47773" s="57"/>
      <c r="E47773" s="62"/>
    </row>
    <row r="47774">
      <c r="A47774" s="61"/>
      <c r="B47774" s="61"/>
      <c r="C47774" s="61"/>
      <c r="D47774" s="57"/>
      <c r="E47774" s="62"/>
    </row>
    <row r="47775">
      <c r="A47775" s="61"/>
      <c r="B47775" s="61"/>
      <c r="C47775" s="61"/>
      <c r="D47775" s="57"/>
      <c r="E47775" s="62"/>
    </row>
    <row r="47776">
      <c r="A47776" s="61"/>
      <c r="B47776" s="61"/>
      <c r="C47776" s="61"/>
      <c r="D47776" s="57"/>
      <c r="E47776" s="62"/>
    </row>
    <row r="47777">
      <c r="A47777" s="61"/>
      <c r="B47777" s="61"/>
      <c r="C47777" s="61"/>
      <c r="D47777" s="57"/>
      <c r="E47777" s="62"/>
    </row>
    <row r="47778">
      <c r="A47778" s="61"/>
      <c r="B47778" s="61"/>
      <c r="C47778" s="61"/>
      <c r="D47778" s="57"/>
      <c r="E47778" s="62"/>
    </row>
    <row r="47779">
      <c r="A47779" s="61"/>
      <c r="B47779" s="61"/>
      <c r="C47779" s="61"/>
      <c r="D47779" s="57"/>
      <c r="E47779" s="62"/>
    </row>
    <row r="47780">
      <c r="A47780" s="61"/>
      <c r="B47780" s="61"/>
      <c r="C47780" s="61"/>
      <c r="D47780" s="57"/>
      <c r="E47780" s="62"/>
    </row>
    <row r="47781">
      <c r="A47781" s="61"/>
      <c r="B47781" s="61"/>
      <c r="C47781" s="61"/>
      <c r="D47781" s="57"/>
      <c r="E47781" s="62"/>
    </row>
    <row r="47782">
      <c r="A47782" s="61"/>
      <c r="B47782" s="61"/>
      <c r="C47782" s="61"/>
      <c r="D47782" s="57"/>
      <c r="E47782" s="62"/>
    </row>
    <row r="47783">
      <c r="A47783" s="61"/>
      <c r="B47783" s="61"/>
      <c r="C47783" s="61"/>
      <c r="D47783" s="57"/>
      <c r="E47783" s="62"/>
    </row>
    <row r="47784">
      <c r="A47784" s="61"/>
      <c r="B47784" s="61"/>
      <c r="C47784" s="61"/>
      <c r="D47784" s="57"/>
      <c r="E47784" s="62"/>
    </row>
    <row r="47785">
      <c r="A47785" s="61"/>
      <c r="B47785" s="61"/>
      <c r="C47785" s="61"/>
      <c r="D47785" s="57"/>
      <c r="E47785" s="62"/>
    </row>
    <row r="47786">
      <c r="A47786" s="61"/>
      <c r="B47786" s="61"/>
      <c r="C47786" s="61"/>
      <c r="D47786" s="57"/>
      <c r="E47786" s="62"/>
    </row>
    <row r="47787">
      <c r="A47787" s="61"/>
      <c r="B47787" s="61"/>
      <c r="C47787" s="61"/>
      <c r="D47787" s="57"/>
      <c r="E47787" s="62"/>
    </row>
    <row r="47788">
      <c r="A47788" s="61"/>
      <c r="B47788" s="61"/>
      <c r="C47788" s="61"/>
      <c r="D47788" s="57"/>
      <c r="E47788" s="62"/>
    </row>
    <row r="47789">
      <c r="A47789" s="61"/>
      <c r="B47789" s="61"/>
      <c r="C47789" s="61"/>
      <c r="D47789" s="57"/>
      <c r="E47789" s="62"/>
    </row>
    <row r="47790">
      <c r="A47790" s="61"/>
      <c r="B47790" s="61"/>
      <c r="C47790" s="61"/>
      <c r="D47790" s="57"/>
      <c r="E47790" s="62"/>
    </row>
    <row r="47791">
      <c r="A47791" s="61"/>
      <c r="B47791" s="61"/>
      <c r="C47791" s="61"/>
      <c r="D47791" s="57"/>
      <c r="E47791" s="62"/>
    </row>
    <row r="47792">
      <c r="A47792" s="61"/>
      <c r="B47792" s="61"/>
      <c r="C47792" s="61"/>
      <c r="D47792" s="57"/>
      <c r="E47792" s="62"/>
    </row>
    <row r="47793">
      <c r="A47793" s="61"/>
      <c r="B47793" s="61"/>
      <c r="C47793" s="61"/>
      <c r="D47793" s="57"/>
      <c r="E47793" s="62"/>
    </row>
    <row r="47794">
      <c r="A47794" s="61"/>
      <c r="B47794" s="61"/>
      <c r="C47794" s="61"/>
      <c r="D47794" s="57"/>
      <c r="E47794" s="62"/>
    </row>
    <row r="47795">
      <c r="A47795" s="61"/>
      <c r="B47795" s="61"/>
      <c r="C47795" s="61"/>
      <c r="D47795" s="57"/>
      <c r="E47795" s="62"/>
    </row>
    <row r="47796">
      <c r="A47796" s="61"/>
      <c r="B47796" s="61"/>
      <c r="C47796" s="61"/>
      <c r="D47796" s="57"/>
      <c r="E47796" s="62"/>
    </row>
    <row r="47797">
      <c r="A47797" s="61"/>
      <c r="B47797" s="61"/>
      <c r="C47797" s="61"/>
      <c r="D47797" s="57"/>
      <c r="E47797" s="62"/>
    </row>
    <row r="47798">
      <c r="A47798" s="61"/>
      <c r="B47798" s="61"/>
      <c r="C47798" s="61"/>
      <c r="D47798" s="57"/>
      <c r="E47798" s="62"/>
    </row>
    <row r="47799">
      <c r="A47799" s="61"/>
      <c r="B47799" s="61"/>
      <c r="C47799" s="61"/>
      <c r="D47799" s="57"/>
      <c r="E47799" s="62"/>
    </row>
    <row r="47800">
      <c r="A47800" s="61"/>
      <c r="B47800" s="61"/>
      <c r="C47800" s="61"/>
      <c r="D47800" s="57"/>
      <c r="E47800" s="62"/>
    </row>
    <row r="47801">
      <c r="A47801" s="61"/>
      <c r="B47801" s="61"/>
      <c r="C47801" s="61"/>
      <c r="D47801" s="57"/>
      <c r="E47801" s="62"/>
    </row>
    <row r="47802">
      <c r="A47802" s="61"/>
      <c r="B47802" s="61"/>
      <c r="C47802" s="61"/>
      <c r="D47802" s="57"/>
      <c r="E47802" s="62"/>
    </row>
    <row r="47803">
      <c r="A47803" s="61"/>
      <c r="B47803" s="61"/>
      <c r="C47803" s="61"/>
      <c r="D47803" s="57"/>
      <c r="E47803" s="62"/>
    </row>
    <row r="47804">
      <c r="A47804" s="61"/>
      <c r="B47804" s="61"/>
      <c r="C47804" s="61"/>
      <c r="D47804" s="57"/>
      <c r="E47804" s="62"/>
    </row>
    <row r="47805">
      <c r="A47805" s="61"/>
      <c r="B47805" s="61"/>
      <c r="C47805" s="61"/>
      <c r="D47805" s="57"/>
      <c r="E47805" s="62"/>
    </row>
    <row r="47806">
      <c r="A47806" s="61"/>
      <c r="B47806" s="61"/>
      <c r="C47806" s="61"/>
      <c r="D47806" s="57"/>
      <c r="E47806" s="62"/>
    </row>
    <row r="47807">
      <c r="A47807" s="61"/>
      <c r="B47807" s="61"/>
      <c r="C47807" s="61"/>
      <c r="D47807" s="57"/>
      <c r="E47807" s="62"/>
    </row>
    <row r="47808">
      <c r="A47808" s="61"/>
      <c r="B47808" s="61"/>
      <c r="C47808" s="61"/>
      <c r="D47808" s="57"/>
      <c r="E47808" s="62"/>
    </row>
    <row r="47809">
      <c r="A47809" s="61"/>
      <c r="B47809" s="61"/>
      <c r="C47809" s="61"/>
      <c r="D47809" s="57"/>
      <c r="E47809" s="62"/>
    </row>
    <row r="47810">
      <c r="A47810" s="61"/>
      <c r="B47810" s="61"/>
      <c r="C47810" s="61"/>
      <c r="D47810" s="57"/>
      <c r="E47810" s="62"/>
    </row>
    <row r="47811">
      <c r="A47811" s="61"/>
      <c r="B47811" s="61"/>
      <c r="C47811" s="61"/>
      <c r="D47811" s="57"/>
      <c r="E47811" s="62"/>
    </row>
    <row r="47812">
      <c r="A47812" s="61"/>
      <c r="B47812" s="61"/>
      <c r="C47812" s="61"/>
      <c r="D47812" s="57"/>
      <c r="E47812" s="62"/>
    </row>
    <row r="47813">
      <c r="A47813" s="61"/>
      <c r="B47813" s="61"/>
      <c r="C47813" s="61"/>
      <c r="D47813" s="57"/>
      <c r="E47813" s="62"/>
    </row>
    <row r="47814">
      <c r="A47814" s="61"/>
      <c r="B47814" s="61"/>
      <c r="C47814" s="61"/>
      <c r="D47814" s="57"/>
      <c r="E47814" s="62"/>
    </row>
    <row r="47815">
      <c r="A47815" s="61"/>
      <c r="B47815" s="61"/>
      <c r="C47815" s="61"/>
      <c r="D47815" s="57"/>
      <c r="E47815" s="62"/>
    </row>
    <row r="47816">
      <c r="A47816" s="61"/>
      <c r="B47816" s="61"/>
      <c r="C47816" s="61"/>
      <c r="D47816" s="57"/>
      <c r="E47816" s="62"/>
    </row>
    <row r="47817">
      <c r="A47817" s="61"/>
      <c r="B47817" s="61"/>
      <c r="C47817" s="61"/>
      <c r="D47817" s="57"/>
      <c r="E47817" s="62"/>
    </row>
    <row r="47818">
      <c r="A47818" s="61"/>
      <c r="B47818" s="61"/>
      <c r="C47818" s="61"/>
      <c r="D47818" s="57"/>
      <c r="E47818" s="62"/>
    </row>
    <row r="47819">
      <c r="A47819" s="61"/>
      <c r="B47819" s="61"/>
      <c r="C47819" s="61"/>
      <c r="D47819" s="57"/>
      <c r="E47819" s="62"/>
    </row>
    <row r="47820">
      <c r="A47820" s="61"/>
      <c r="B47820" s="61"/>
      <c r="C47820" s="61"/>
      <c r="D47820" s="57"/>
      <c r="E47820" s="62"/>
    </row>
    <row r="47821">
      <c r="A47821" s="61"/>
      <c r="B47821" s="61"/>
      <c r="C47821" s="61"/>
      <c r="D47821" s="57"/>
      <c r="E47821" s="62"/>
    </row>
    <row r="47822">
      <c r="A47822" s="61"/>
      <c r="B47822" s="61"/>
      <c r="C47822" s="61"/>
      <c r="D47822" s="57"/>
      <c r="E47822" s="62"/>
    </row>
    <row r="47823">
      <c r="A47823" s="61"/>
      <c r="B47823" s="61"/>
      <c r="C47823" s="61"/>
      <c r="D47823" s="57"/>
      <c r="E47823" s="62"/>
    </row>
    <row r="47824">
      <c r="A47824" s="61"/>
      <c r="B47824" s="61"/>
      <c r="C47824" s="61"/>
      <c r="D47824" s="57"/>
      <c r="E47824" s="62"/>
    </row>
    <row r="47825">
      <c r="A47825" s="61"/>
      <c r="B47825" s="61"/>
      <c r="C47825" s="61"/>
      <c r="D47825" s="57"/>
      <c r="E47825" s="62"/>
    </row>
    <row r="47826">
      <c r="A47826" s="61"/>
      <c r="B47826" s="61"/>
      <c r="C47826" s="61"/>
      <c r="D47826" s="57"/>
      <c r="E47826" s="62"/>
    </row>
    <row r="47827">
      <c r="A47827" s="61"/>
      <c r="B47827" s="61"/>
      <c r="C47827" s="61"/>
      <c r="D47827" s="57"/>
      <c r="E47827" s="62"/>
    </row>
    <row r="47828">
      <c r="A47828" s="61"/>
      <c r="B47828" s="61"/>
      <c r="C47828" s="61"/>
      <c r="D47828" s="57"/>
      <c r="E47828" s="62"/>
    </row>
    <row r="47829">
      <c r="A47829" s="61"/>
      <c r="B47829" s="61"/>
      <c r="C47829" s="61"/>
      <c r="D47829" s="57"/>
      <c r="E47829" s="62"/>
    </row>
    <row r="47830">
      <c r="A47830" s="61"/>
      <c r="B47830" s="61"/>
      <c r="C47830" s="61"/>
      <c r="D47830" s="57"/>
      <c r="E47830" s="62"/>
    </row>
    <row r="47831">
      <c r="A47831" s="61"/>
      <c r="B47831" s="61"/>
      <c r="C47831" s="61"/>
      <c r="D47831" s="57"/>
      <c r="E47831" s="62"/>
    </row>
    <row r="47832">
      <c r="A47832" s="61"/>
      <c r="B47832" s="61"/>
      <c r="C47832" s="61"/>
      <c r="D47832" s="57"/>
      <c r="E47832" s="62"/>
    </row>
    <row r="47833">
      <c r="A47833" s="61"/>
      <c r="B47833" s="61"/>
      <c r="C47833" s="61"/>
      <c r="D47833" s="57"/>
      <c r="E47833" s="62"/>
    </row>
    <row r="47834">
      <c r="A47834" s="61"/>
      <c r="B47834" s="61"/>
      <c r="C47834" s="61"/>
      <c r="D47834" s="57"/>
      <c r="E47834" s="62"/>
    </row>
    <row r="47835">
      <c r="A47835" s="61"/>
      <c r="B47835" s="61"/>
      <c r="C47835" s="61"/>
      <c r="D47835" s="57"/>
      <c r="E47835" s="62"/>
    </row>
    <row r="47836">
      <c r="A47836" s="61"/>
      <c r="B47836" s="61"/>
      <c r="C47836" s="61"/>
      <c r="D47836" s="57"/>
      <c r="E47836" s="62"/>
    </row>
    <row r="47837">
      <c r="A47837" s="61"/>
      <c r="B47837" s="61"/>
      <c r="C47837" s="61"/>
      <c r="D47837" s="57"/>
      <c r="E47837" s="62"/>
    </row>
    <row r="47838">
      <c r="A47838" s="61"/>
      <c r="B47838" s="61"/>
      <c r="C47838" s="61"/>
      <c r="D47838" s="57"/>
      <c r="E47838" s="62"/>
    </row>
    <row r="47839">
      <c r="A47839" s="61"/>
      <c r="B47839" s="61"/>
      <c r="C47839" s="61"/>
      <c r="D47839" s="57"/>
      <c r="E47839" s="62"/>
    </row>
    <row r="47840">
      <c r="A47840" s="61"/>
      <c r="B47840" s="61"/>
      <c r="C47840" s="61"/>
      <c r="D47840" s="57"/>
      <c r="E47840" s="62"/>
    </row>
    <row r="47841">
      <c r="A47841" s="61"/>
      <c r="B47841" s="61"/>
      <c r="C47841" s="61"/>
      <c r="D47841" s="57"/>
      <c r="E47841" s="62"/>
    </row>
    <row r="47842">
      <c r="A47842" s="61"/>
      <c r="B47842" s="61"/>
      <c r="C47842" s="61"/>
      <c r="D47842" s="57"/>
      <c r="E47842" s="62"/>
    </row>
    <row r="47843">
      <c r="A47843" s="61"/>
      <c r="B47843" s="61"/>
      <c r="C47843" s="61"/>
      <c r="D47843" s="57"/>
      <c r="E47843" s="62"/>
    </row>
    <row r="47844">
      <c r="A47844" s="61"/>
      <c r="B47844" s="61"/>
      <c r="C47844" s="61"/>
      <c r="D47844" s="57"/>
      <c r="E47844" s="62"/>
    </row>
    <row r="47845">
      <c r="A47845" s="61"/>
      <c r="B47845" s="61"/>
      <c r="C47845" s="61"/>
      <c r="D47845" s="57"/>
      <c r="E47845" s="62"/>
    </row>
    <row r="47846">
      <c r="A47846" s="61"/>
      <c r="B47846" s="61"/>
      <c r="C47846" s="61"/>
      <c r="D47846" s="57"/>
      <c r="E47846" s="62"/>
    </row>
    <row r="47847">
      <c r="A47847" s="61"/>
      <c r="B47847" s="61"/>
      <c r="C47847" s="61"/>
      <c r="D47847" s="57"/>
      <c r="E47847" s="62"/>
    </row>
    <row r="47848">
      <c r="A47848" s="61"/>
      <c r="B47848" s="61"/>
      <c r="C47848" s="61"/>
      <c r="D47848" s="57"/>
      <c r="E47848" s="62"/>
    </row>
    <row r="47849">
      <c r="A47849" s="61"/>
      <c r="B47849" s="61"/>
      <c r="C47849" s="61"/>
      <c r="D47849" s="57"/>
      <c r="E47849" s="62"/>
    </row>
    <row r="47850">
      <c r="A47850" s="61"/>
      <c r="B47850" s="61"/>
      <c r="C47850" s="61"/>
      <c r="D47850" s="57"/>
      <c r="E47850" s="62"/>
    </row>
    <row r="47851">
      <c r="A47851" s="61"/>
      <c r="B47851" s="61"/>
      <c r="C47851" s="61"/>
      <c r="D47851" s="57"/>
      <c r="E47851" s="62"/>
    </row>
    <row r="47852">
      <c r="A47852" s="61"/>
      <c r="B47852" s="61"/>
      <c r="C47852" s="61"/>
      <c r="D47852" s="57"/>
      <c r="E47852" s="62"/>
    </row>
    <row r="47853">
      <c r="A47853" s="61"/>
      <c r="B47853" s="61"/>
      <c r="C47853" s="61"/>
      <c r="D47853" s="57"/>
      <c r="E47853" s="62"/>
    </row>
    <row r="47854">
      <c r="A47854" s="61"/>
      <c r="B47854" s="61"/>
      <c r="C47854" s="61"/>
      <c r="D47854" s="57"/>
      <c r="E47854" s="62"/>
    </row>
    <row r="47855">
      <c r="A47855" s="61"/>
      <c r="B47855" s="61"/>
      <c r="C47855" s="61"/>
      <c r="D47855" s="57"/>
      <c r="E47855" s="62"/>
    </row>
    <row r="47856">
      <c r="A47856" s="61"/>
      <c r="B47856" s="61"/>
      <c r="C47856" s="61"/>
      <c r="D47856" s="57"/>
      <c r="E47856" s="62"/>
    </row>
    <row r="47857">
      <c r="A47857" s="61"/>
      <c r="B47857" s="61"/>
      <c r="C47857" s="61"/>
      <c r="D47857" s="57"/>
      <c r="E47857" s="62"/>
    </row>
    <row r="47858">
      <c r="A47858" s="61"/>
      <c r="B47858" s="61"/>
      <c r="C47858" s="61"/>
      <c r="D47858" s="57"/>
      <c r="E47858" s="62"/>
    </row>
    <row r="47859">
      <c r="A47859" s="61"/>
      <c r="B47859" s="61"/>
      <c r="C47859" s="61"/>
      <c r="D47859" s="57"/>
      <c r="E47859" s="62"/>
    </row>
    <row r="47860">
      <c r="A47860" s="61"/>
      <c r="B47860" s="61"/>
      <c r="C47860" s="61"/>
      <c r="D47860" s="57"/>
      <c r="E47860" s="62"/>
    </row>
    <row r="47861">
      <c r="A47861" s="61"/>
      <c r="B47861" s="61"/>
      <c r="C47861" s="61"/>
      <c r="D47861" s="57"/>
      <c r="E47861" s="62"/>
    </row>
    <row r="47862">
      <c r="A47862" s="61"/>
      <c r="B47862" s="61"/>
      <c r="C47862" s="61"/>
      <c r="D47862" s="57"/>
      <c r="E47862" s="62"/>
    </row>
    <row r="47863">
      <c r="A47863" s="61"/>
      <c r="B47863" s="61"/>
      <c r="C47863" s="61"/>
      <c r="D47863" s="57"/>
      <c r="E47863" s="62"/>
    </row>
    <row r="47864">
      <c r="A47864" s="61"/>
      <c r="B47864" s="61"/>
      <c r="C47864" s="61"/>
      <c r="D47864" s="57"/>
      <c r="E47864" s="62"/>
    </row>
    <row r="47865">
      <c r="A47865" s="61"/>
      <c r="B47865" s="61"/>
      <c r="C47865" s="61"/>
      <c r="D47865" s="57"/>
      <c r="E47865" s="62"/>
    </row>
    <row r="47866">
      <c r="A47866" s="61"/>
      <c r="B47866" s="61"/>
      <c r="C47866" s="61"/>
      <c r="D47866" s="57"/>
      <c r="E47866" s="62"/>
    </row>
    <row r="47867">
      <c r="A47867" s="61"/>
      <c r="B47867" s="61"/>
      <c r="C47867" s="61"/>
      <c r="D47867" s="57"/>
      <c r="E47867" s="62"/>
    </row>
    <row r="47868">
      <c r="A47868" s="61"/>
      <c r="B47868" s="61"/>
      <c r="C47868" s="61"/>
      <c r="D47868" s="57"/>
      <c r="E47868" s="62"/>
    </row>
    <row r="47869">
      <c r="A47869" s="61"/>
      <c r="B47869" s="61"/>
      <c r="C47869" s="61"/>
      <c r="D47869" s="57"/>
      <c r="E47869" s="62"/>
    </row>
    <row r="47870">
      <c r="A47870" s="61"/>
      <c r="B47870" s="61"/>
      <c r="C47870" s="61"/>
      <c r="D47870" s="57"/>
      <c r="E47870" s="62"/>
    </row>
    <row r="47871">
      <c r="A47871" s="61"/>
      <c r="B47871" s="61"/>
      <c r="C47871" s="61"/>
      <c r="D47871" s="57"/>
      <c r="E47871" s="62"/>
    </row>
    <row r="47872">
      <c r="A47872" s="61"/>
      <c r="B47872" s="61"/>
      <c r="C47872" s="61"/>
      <c r="D47872" s="57"/>
      <c r="E47872" s="62"/>
    </row>
    <row r="47873">
      <c r="A47873" s="61"/>
      <c r="B47873" s="61"/>
      <c r="C47873" s="61"/>
      <c r="D47873" s="57"/>
      <c r="E47873" s="62"/>
    </row>
    <row r="47874">
      <c r="A47874" s="61"/>
      <c r="B47874" s="61"/>
      <c r="C47874" s="61"/>
      <c r="D47874" s="57"/>
      <c r="E47874" s="62"/>
    </row>
    <row r="47875">
      <c r="A47875" s="61"/>
      <c r="B47875" s="61"/>
      <c r="C47875" s="61"/>
      <c r="D47875" s="57"/>
      <c r="E47875" s="62"/>
    </row>
    <row r="47876">
      <c r="A47876" s="61"/>
      <c r="B47876" s="61"/>
      <c r="C47876" s="61"/>
      <c r="D47876" s="57"/>
      <c r="E47876" s="62"/>
    </row>
    <row r="47877">
      <c r="A47877" s="61"/>
      <c r="B47877" s="61"/>
      <c r="C47877" s="61"/>
      <c r="D47877" s="57"/>
      <c r="E47877" s="62"/>
    </row>
    <row r="47878">
      <c r="A47878" s="61"/>
      <c r="B47878" s="61"/>
      <c r="C47878" s="61"/>
      <c r="D47878" s="57"/>
      <c r="E47878" s="62"/>
    </row>
    <row r="47879">
      <c r="A47879" s="61"/>
      <c r="B47879" s="61"/>
      <c r="C47879" s="61"/>
      <c r="D47879" s="57"/>
      <c r="E47879" s="62"/>
    </row>
    <row r="47880">
      <c r="A47880" s="61"/>
      <c r="B47880" s="61"/>
      <c r="C47880" s="61"/>
      <c r="D47880" s="57"/>
      <c r="E47880" s="62"/>
    </row>
    <row r="47881">
      <c r="A47881" s="61"/>
      <c r="B47881" s="61"/>
      <c r="C47881" s="61"/>
      <c r="D47881" s="57"/>
      <c r="E47881" s="62"/>
    </row>
    <row r="47882">
      <c r="A47882" s="61"/>
      <c r="B47882" s="61"/>
      <c r="C47882" s="61"/>
      <c r="D47882" s="57"/>
      <c r="E47882" s="62"/>
    </row>
    <row r="47883">
      <c r="A47883" s="61"/>
      <c r="B47883" s="61"/>
      <c r="C47883" s="61"/>
      <c r="D47883" s="57"/>
      <c r="E47883" s="62"/>
    </row>
    <row r="47884">
      <c r="A47884" s="61"/>
      <c r="B47884" s="61"/>
      <c r="C47884" s="61"/>
      <c r="D47884" s="57"/>
      <c r="E47884" s="62"/>
    </row>
    <row r="47885">
      <c r="A47885" s="61"/>
      <c r="B47885" s="61"/>
      <c r="C47885" s="61"/>
      <c r="D47885" s="57"/>
      <c r="E47885" s="62"/>
    </row>
    <row r="47886">
      <c r="A47886" s="61"/>
      <c r="B47886" s="61"/>
      <c r="C47886" s="61"/>
      <c r="D47886" s="57"/>
      <c r="E47886" s="62"/>
    </row>
    <row r="47887">
      <c r="A47887" s="61"/>
      <c r="B47887" s="61"/>
      <c r="C47887" s="61"/>
      <c r="D47887" s="57"/>
      <c r="E47887" s="62"/>
    </row>
    <row r="47888">
      <c r="A47888" s="61"/>
      <c r="B47888" s="61"/>
      <c r="C47888" s="61"/>
      <c r="D47888" s="57"/>
      <c r="E47888" s="62"/>
    </row>
    <row r="47889">
      <c r="A47889" s="61"/>
      <c r="B47889" s="61"/>
      <c r="C47889" s="61"/>
      <c r="D47889" s="57"/>
      <c r="E47889" s="62"/>
    </row>
    <row r="47890">
      <c r="A47890" s="61"/>
      <c r="B47890" s="61"/>
      <c r="C47890" s="61"/>
      <c r="D47890" s="57"/>
      <c r="E47890" s="62"/>
    </row>
    <row r="47891">
      <c r="A47891" s="61"/>
      <c r="B47891" s="61"/>
      <c r="C47891" s="61"/>
      <c r="D47891" s="57"/>
      <c r="E47891" s="62"/>
    </row>
    <row r="47892">
      <c r="A47892" s="61"/>
      <c r="B47892" s="61"/>
      <c r="C47892" s="61"/>
      <c r="D47892" s="57"/>
      <c r="E47892" s="62"/>
    </row>
    <row r="47893">
      <c r="A47893" s="61"/>
      <c r="B47893" s="61"/>
      <c r="C47893" s="61"/>
      <c r="D47893" s="57"/>
      <c r="E47893" s="62"/>
    </row>
    <row r="47894">
      <c r="A47894" s="61"/>
      <c r="B47894" s="61"/>
      <c r="C47894" s="61"/>
      <c r="D47894" s="57"/>
      <c r="E47894" s="62"/>
    </row>
    <row r="47895">
      <c r="A47895" s="61"/>
      <c r="B47895" s="61"/>
      <c r="C47895" s="61"/>
      <c r="D47895" s="57"/>
      <c r="E47895" s="62"/>
    </row>
    <row r="47896">
      <c r="A47896" s="61"/>
      <c r="B47896" s="61"/>
      <c r="C47896" s="61"/>
      <c r="D47896" s="57"/>
      <c r="E47896" s="62"/>
    </row>
    <row r="47897">
      <c r="A47897" s="61"/>
      <c r="B47897" s="61"/>
      <c r="C47897" s="61"/>
      <c r="D47897" s="57"/>
      <c r="E47897" s="62"/>
    </row>
    <row r="47898">
      <c r="A47898" s="61"/>
      <c r="B47898" s="61"/>
      <c r="C47898" s="61"/>
      <c r="D47898" s="57"/>
      <c r="E47898" s="62"/>
    </row>
    <row r="47899">
      <c r="A47899" s="61"/>
      <c r="B47899" s="61"/>
      <c r="C47899" s="61"/>
      <c r="D47899" s="57"/>
      <c r="E47899" s="62"/>
    </row>
    <row r="47900">
      <c r="A47900" s="61"/>
      <c r="B47900" s="61"/>
      <c r="C47900" s="61"/>
      <c r="D47900" s="57"/>
      <c r="E47900" s="62"/>
    </row>
    <row r="47901">
      <c r="A47901" s="61"/>
      <c r="B47901" s="61"/>
      <c r="C47901" s="61"/>
      <c r="D47901" s="57"/>
      <c r="E47901" s="62"/>
    </row>
    <row r="47902">
      <c r="A47902" s="61"/>
      <c r="B47902" s="61"/>
      <c r="C47902" s="61"/>
      <c r="D47902" s="57"/>
      <c r="E47902" s="62"/>
    </row>
    <row r="47903">
      <c r="A47903" s="61"/>
      <c r="B47903" s="61"/>
      <c r="C47903" s="61"/>
      <c r="D47903" s="57"/>
      <c r="E47903" s="62"/>
    </row>
    <row r="47904">
      <c r="A47904" s="61"/>
      <c r="B47904" s="61"/>
      <c r="C47904" s="61"/>
      <c r="D47904" s="57"/>
      <c r="E47904" s="62"/>
    </row>
    <row r="47905">
      <c r="A47905" s="61"/>
      <c r="B47905" s="61"/>
      <c r="C47905" s="61"/>
      <c r="D47905" s="57"/>
      <c r="E47905" s="62"/>
    </row>
    <row r="47906">
      <c r="A47906" s="61"/>
      <c r="B47906" s="61"/>
      <c r="C47906" s="61"/>
      <c r="D47906" s="57"/>
      <c r="E47906" s="62"/>
    </row>
    <row r="47907">
      <c r="A47907" s="61"/>
      <c r="B47907" s="61"/>
      <c r="C47907" s="61"/>
      <c r="D47907" s="57"/>
      <c r="E47907" s="62"/>
    </row>
    <row r="47908">
      <c r="A47908" s="61"/>
      <c r="B47908" s="61"/>
      <c r="C47908" s="61"/>
      <c r="D47908" s="57"/>
      <c r="E47908" s="62"/>
    </row>
    <row r="47909">
      <c r="A47909" s="61"/>
      <c r="B47909" s="61"/>
      <c r="C47909" s="61"/>
      <c r="D47909" s="57"/>
      <c r="E47909" s="62"/>
    </row>
    <row r="47910">
      <c r="A47910" s="61"/>
      <c r="B47910" s="61"/>
      <c r="C47910" s="61"/>
      <c r="D47910" s="57"/>
      <c r="E47910" s="62"/>
    </row>
    <row r="47911">
      <c r="A47911" s="61"/>
      <c r="B47911" s="61"/>
      <c r="C47911" s="61"/>
      <c r="D47911" s="57"/>
      <c r="E47911" s="62"/>
    </row>
    <row r="47912">
      <c r="A47912" s="61"/>
      <c r="B47912" s="61"/>
      <c r="C47912" s="61"/>
      <c r="D47912" s="57"/>
      <c r="E47912" s="62"/>
    </row>
    <row r="47913">
      <c r="A47913" s="61"/>
      <c r="B47913" s="61"/>
      <c r="C47913" s="61"/>
      <c r="D47913" s="57"/>
      <c r="E47913" s="62"/>
    </row>
    <row r="47914">
      <c r="A47914" s="61"/>
      <c r="B47914" s="61"/>
      <c r="C47914" s="61"/>
      <c r="D47914" s="57"/>
      <c r="E47914" s="62"/>
    </row>
    <row r="47915">
      <c r="A47915" s="61"/>
      <c r="B47915" s="61"/>
      <c r="C47915" s="61"/>
      <c r="D47915" s="57"/>
      <c r="E47915" s="62"/>
    </row>
    <row r="47916">
      <c r="A47916" s="61"/>
      <c r="B47916" s="61"/>
      <c r="C47916" s="61"/>
      <c r="D47916" s="57"/>
      <c r="E47916" s="62"/>
    </row>
    <row r="47917">
      <c r="A47917" s="61"/>
      <c r="B47917" s="61"/>
      <c r="C47917" s="61"/>
      <c r="D47917" s="57"/>
      <c r="E47917" s="62"/>
    </row>
    <row r="47918">
      <c r="A47918" s="61"/>
      <c r="B47918" s="61"/>
      <c r="C47918" s="61"/>
      <c r="D47918" s="57"/>
      <c r="E47918" s="62"/>
    </row>
    <row r="47919">
      <c r="A47919" s="61"/>
      <c r="B47919" s="61"/>
      <c r="C47919" s="61"/>
      <c r="D47919" s="57"/>
      <c r="E47919" s="62"/>
    </row>
    <row r="47920">
      <c r="A47920" s="61"/>
      <c r="B47920" s="61"/>
      <c r="C47920" s="61"/>
      <c r="D47920" s="57"/>
      <c r="E47920" s="62"/>
    </row>
    <row r="47921">
      <c r="A47921" s="61"/>
      <c r="B47921" s="61"/>
      <c r="C47921" s="61"/>
      <c r="D47921" s="57"/>
      <c r="E47921" s="62"/>
    </row>
    <row r="47922">
      <c r="A47922" s="61"/>
      <c r="B47922" s="61"/>
      <c r="C47922" s="61"/>
      <c r="D47922" s="57"/>
      <c r="E47922" s="62"/>
    </row>
    <row r="47923">
      <c r="A47923" s="61"/>
      <c r="B47923" s="61"/>
      <c r="C47923" s="61"/>
      <c r="D47923" s="57"/>
      <c r="E47923" s="62"/>
    </row>
    <row r="47924">
      <c r="A47924" s="61"/>
      <c r="B47924" s="61"/>
      <c r="C47924" s="61"/>
      <c r="D47924" s="57"/>
      <c r="E47924" s="62"/>
    </row>
    <row r="47925">
      <c r="A47925" s="61"/>
      <c r="B47925" s="61"/>
      <c r="C47925" s="61"/>
      <c r="D47925" s="57"/>
      <c r="E47925" s="62"/>
    </row>
    <row r="47926">
      <c r="A47926" s="61"/>
      <c r="B47926" s="61"/>
      <c r="C47926" s="61"/>
      <c r="D47926" s="57"/>
      <c r="E47926" s="62"/>
    </row>
    <row r="47927">
      <c r="A47927" s="61"/>
      <c r="B47927" s="61"/>
      <c r="C47927" s="61"/>
      <c r="D47927" s="57"/>
      <c r="E47927" s="62"/>
    </row>
    <row r="47928">
      <c r="A47928" s="61"/>
      <c r="B47928" s="61"/>
      <c r="C47928" s="61"/>
      <c r="D47928" s="57"/>
      <c r="E47928" s="62"/>
    </row>
    <row r="47929">
      <c r="A47929" s="61"/>
      <c r="B47929" s="61"/>
      <c r="C47929" s="61"/>
      <c r="D47929" s="57"/>
      <c r="E47929" s="62"/>
    </row>
    <row r="47930">
      <c r="A47930" s="61"/>
      <c r="B47930" s="61"/>
      <c r="C47930" s="61"/>
      <c r="D47930" s="57"/>
      <c r="E47930" s="62"/>
    </row>
    <row r="47931">
      <c r="A47931" s="61"/>
      <c r="B47931" s="61"/>
      <c r="C47931" s="61"/>
      <c r="D47931" s="57"/>
      <c r="E47931" s="62"/>
    </row>
    <row r="47932">
      <c r="A47932" s="61"/>
      <c r="B47932" s="61"/>
      <c r="C47932" s="61"/>
      <c r="D47932" s="57"/>
      <c r="E47932" s="62"/>
    </row>
    <row r="47933">
      <c r="A47933" s="61"/>
      <c r="B47933" s="61"/>
      <c r="C47933" s="61"/>
      <c r="D47933" s="57"/>
      <c r="E47933" s="62"/>
    </row>
    <row r="47934">
      <c r="A47934" s="61"/>
      <c r="B47934" s="61"/>
      <c r="C47934" s="61"/>
      <c r="D47934" s="57"/>
      <c r="E47934" s="62"/>
    </row>
    <row r="47935">
      <c r="A47935" s="61"/>
      <c r="B47935" s="61"/>
      <c r="C47935" s="61"/>
      <c r="D47935" s="57"/>
      <c r="E47935" s="62"/>
    </row>
    <row r="47936">
      <c r="A47936" s="61"/>
      <c r="B47936" s="61"/>
      <c r="C47936" s="61"/>
      <c r="D47936" s="57"/>
      <c r="E47936" s="62"/>
    </row>
    <row r="47937">
      <c r="A47937" s="61"/>
      <c r="B47937" s="61"/>
      <c r="C47937" s="61"/>
      <c r="D47937" s="57"/>
      <c r="E47937" s="62"/>
    </row>
    <row r="47938">
      <c r="A47938" s="61"/>
      <c r="B47938" s="61"/>
      <c r="C47938" s="61"/>
      <c r="D47938" s="57"/>
      <c r="E47938" s="62"/>
    </row>
    <row r="47939">
      <c r="A47939" s="61"/>
      <c r="B47939" s="61"/>
      <c r="C47939" s="61"/>
      <c r="D47939" s="57"/>
      <c r="E47939" s="62"/>
    </row>
    <row r="47940">
      <c r="A47940" s="61"/>
      <c r="B47940" s="61"/>
      <c r="C47940" s="61"/>
      <c r="D47940" s="57"/>
      <c r="E47940" s="62"/>
    </row>
    <row r="47941">
      <c r="A47941" s="61"/>
      <c r="B47941" s="61"/>
      <c r="C47941" s="61"/>
      <c r="D47941" s="57"/>
      <c r="E47941" s="62"/>
    </row>
    <row r="47942">
      <c r="A47942" s="61"/>
      <c r="B47942" s="61"/>
      <c r="C47942" s="61"/>
      <c r="D47942" s="57"/>
      <c r="E47942" s="62"/>
    </row>
    <row r="47943">
      <c r="A47943" s="61"/>
      <c r="B47943" s="61"/>
      <c r="C47943" s="61"/>
      <c r="D47943" s="57"/>
      <c r="E47943" s="62"/>
    </row>
    <row r="47944">
      <c r="A47944" s="61"/>
      <c r="B47944" s="61"/>
      <c r="C47944" s="61"/>
      <c r="D47944" s="57"/>
      <c r="E47944" s="62"/>
    </row>
    <row r="47945">
      <c r="A47945" s="61"/>
      <c r="B47945" s="61"/>
      <c r="C47945" s="61"/>
      <c r="D47945" s="57"/>
      <c r="E47945" s="62"/>
    </row>
    <row r="47946">
      <c r="A47946" s="61"/>
      <c r="B47946" s="61"/>
      <c r="C47946" s="61"/>
      <c r="D47946" s="57"/>
      <c r="E47946" s="62"/>
    </row>
    <row r="47947">
      <c r="A47947" s="61"/>
      <c r="B47947" s="61"/>
      <c r="C47947" s="61"/>
      <c r="D47947" s="57"/>
      <c r="E47947" s="62"/>
    </row>
    <row r="47948">
      <c r="A47948" s="61"/>
      <c r="B47948" s="61"/>
      <c r="C47948" s="61"/>
      <c r="D47948" s="57"/>
      <c r="E47948" s="62"/>
    </row>
    <row r="47949">
      <c r="A47949" s="61"/>
      <c r="B47949" s="61"/>
      <c r="C47949" s="61"/>
      <c r="D47949" s="57"/>
      <c r="E47949" s="62"/>
    </row>
    <row r="47950">
      <c r="A47950" s="61"/>
      <c r="B47950" s="61"/>
      <c r="C47950" s="61"/>
      <c r="D47950" s="57"/>
      <c r="E47950" s="62"/>
    </row>
    <row r="47951">
      <c r="A47951" s="61"/>
      <c r="B47951" s="61"/>
      <c r="C47951" s="61"/>
      <c r="D47951" s="57"/>
      <c r="E47951" s="62"/>
    </row>
    <row r="47952">
      <c r="A47952" s="61"/>
      <c r="B47952" s="61"/>
      <c r="C47952" s="61"/>
      <c r="D47952" s="57"/>
      <c r="E47952" s="62"/>
    </row>
    <row r="47953">
      <c r="A47953" s="61"/>
      <c r="B47953" s="61"/>
      <c r="C47953" s="61"/>
      <c r="D47953" s="57"/>
      <c r="E47953" s="62"/>
    </row>
    <row r="47954">
      <c r="A47954" s="61"/>
      <c r="B47954" s="61"/>
      <c r="C47954" s="61"/>
      <c r="D47954" s="57"/>
      <c r="E47954" s="62"/>
    </row>
    <row r="47955">
      <c r="A47955" s="61"/>
      <c r="B47955" s="61"/>
      <c r="C47955" s="61"/>
      <c r="D47955" s="57"/>
      <c r="E47955" s="62"/>
    </row>
    <row r="47956">
      <c r="A47956" s="61"/>
      <c r="B47956" s="61"/>
      <c r="C47956" s="61"/>
      <c r="D47956" s="57"/>
      <c r="E47956" s="62"/>
    </row>
    <row r="47957">
      <c r="A47957" s="61"/>
      <c r="B47957" s="61"/>
      <c r="C47957" s="61"/>
      <c r="D47957" s="57"/>
      <c r="E47957" s="62"/>
    </row>
    <row r="47958">
      <c r="A47958" s="61"/>
      <c r="B47958" s="61"/>
      <c r="C47958" s="61"/>
      <c r="D47958" s="57"/>
      <c r="E47958" s="62"/>
    </row>
    <row r="47959">
      <c r="A47959" s="61"/>
      <c r="B47959" s="61"/>
      <c r="C47959" s="61"/>
      <c r="D47959" s="57"/>
      <c r="E47959" s="62"/>
    </row>
    <row r="47960">
      <c r="A47960" s="61"/>
      <c r="B47960" s="61"/>
      <c r="C47960" s="61"/>
      <c r="D47960" s="57"/>
      <c r="E47960" s="62"/>
    </row>
    <row r="47961">
      <c r="A47961" s="61"/>
      <c r="B47961" s="61"/>
      <c r="C47961" s="61"/>
      <c r="D47961" s="57"/>
      <c r="E47961" s="62"/>
    </row>
    <row r="47962">
      <c r="A47962" s="61"/>
      <c r="B47962" s="61"/>
      <c r="C47962" s="61"/>
      <c r="D47962" s="57"/>
      <c r="E47962" s="62"/>
    </row>
    <row r="47963">
      <c r="A47963" s="61"/>
      <c r="B47963" s="61"/>
      <c r="C47963" s="61"/>
      <c r="D47963" s="57"/>
      <c r="E47963" s="62"/>
    </row>
    <row r="47964">
      <c r="A47964" s="61"/>
      <c r="B47964" s="61"/>
      <c r="C47964" s="61"/>
      <c r="D47964" s="57"/>
      <c r="E47964" s="62"/>
    </row>
    <row r="47965">
      <c r="A47965" s="61"/>
      <c r="B47965" s="61"/>
      <c r="C47965" s="61"/>
      <c r="D47965" s="57"/>
      <c r="E47965" s="62"/>
    </row>
    <row r="47966">
      <c r="A47966" s="61"/>
      <c r="B47966" s="61"/>
      <c r="C47966" s="61"/>
      <c r="D47966" s="57"/>
      <c r="E47966" s="62"/>
    </row>
    <row r="47967">
      <c r="A47967" s="61"/>
      <c r="B47967" s="61"/>
      <c r="C47967" s="61"/>
      <c r="D47967" s="57"/>
      <c r="E47967" s="62"/>
    </row>
    <row r="47968">
      <c r="A47968" s="61"/>
      <c r="B47968" s="61"/>
      <c r="C47968" s="61"/>
      <c r="D47968" s="57"/>
      <c r="E47968" s="62"/>
    </row>
    <row r="47969">
      <c r="A47969" s="61"/>
      <c r="B47969" s="61"/>
      <c r="C47969" s="61"/>
      <c r="D47969" s="57"/>
      <c r="E47969" s="62"/>
    </row>
    <row r="47970">
      <c r="A47970" s="61"/>
      <c r="B47970" s="61"/>
      <c r="C47970" s="61"/>
      <c r="D47970" s="57"/>
      <c r="E47970" s="62"/>
    </row>
    <row r="47971">
      <c r="A47971" s="61"/>
      <c r="B47971" s="61"/>
      <c r="C47971" s="61"/>
      <c r="D47971" s="57"/>
      <c r="E47971" s="62"/>
    </row>
    <row r="47972">
      <c r="A47972" s="61"/>
      <c r="B47972" s="61"/>
      <c r="C47972" s="61"/>
      <c r="D47972" s="57"/>
      <c r="E47972" s="62"/>
    </row>
    <row r="47973">
      <c r="A47973" s="61"/>
      <c r="B47973" s="61"/>
      <c r="C47973" s="61"/>
      <c r="D47973" s="57"/>
      <c r="E47973" s="62"/>
    </row>
    <row r="47974">
      <c r="A47974" s="61"/>
      <c r="B47974" s="61"/>
      <c r="C47974" s="61"/>
      <c r="D47974" s="57"/>
      <c r="E47974" s="62"/>
    </row>
    <row r="47975">
      <c r="A47975" s="61"/>
      <c r="B47975" s="61"/>
      <c r="C47975" s="61"/>
      <c r="D47975" s="57"/>
      <c r="E47975" s="62"/>
    </row>
    <row r="47976">
      <c r="A47976" s="61"/>
      <c r="B47976" s="61"/>
      <c r="C47976" s="61"/>
      <c r="D47976" s="57"/>
      <c r="E47976" s="62"/>
    </row>
    <row r="47977">
      <c r="A47977" s="61"/>
      <c r="B47977" s="61"/>
      <c r="C47977" s="61"/>
      <c r="D47977" s="57"/>
      <c r="E47977" s="62"/>
    </row>
    <row r="47978">
      <c r="A47978" s="61"/>
      <c r="B47978" s="61"/>
      <c r="C47978" s="61"/>
      <c r="D47978" s="57"/>
      <c r="E47978" s="62"/>
    </row>
    <row r="47979">
      <c r="A47979" s="61"/>
      <c r="B47979" s="61"/>
      <c r="C47979" s="61"/>
      <c r="D47979" s="57"/>
      <c r="E47979" s="62"/>
    </row>
    <row r="47980">
      <c r="A47980" s="61"/>
      <c r="B47980" s="61"/>
      <c r="C47980" s="61"/>
      <c r="D47980" s="57"/>
      <c r="E47980" s="62"/>
    </row>
    <row r="47981">
      <c r="A47981" s="61"/>
      <c r="B47981" s="61"/>
      <c r="C47981" s="61"/>
      <c r="D47981" s="57"/>
      <c r="E47981" s="62"/>
    </row>
    <row r="47982">
      <c r="A47982" s="61"/>
      <c r="B47982" s="61"/>
      <c r="C47982" s="61"/>
      <c r="D47982" s="57"/>
      <c r="E47982" s="62"/>
    </row>
    <row r="47983">
      <c r="A47983" s="61"/>
      <c r="B47983" s="61"/>
      <c r="C47983" s="61"/>
      <c r="D47983" s="57"/>
      <c r="E47983" s="62"/>
    </row>
    <row r="47984">
      <c r="A47984" s="61"/>
      <c r="B47984" s="61"/>
      <c r="C47984" s="61"/>
      <c r="D47984" s="57"/>
      <c r="E47984" s="62"/>
    </row>
    <row r="47985">
      <c r="A47985" s="61"/>
      <c r="B47985" s="61"/>
      <c r="C47985" s="61"/>
      <c r="D47985" s="57"/>
      <c r="E47985" s="62"/>
    </row>
    <row r="47986">
      <c r="A47986" s="61"/>
      <c r="B47986" s="61"/>
      <c r="C47986" s="61"/>
      <c r="D47986" s="57"/>
      <c r="E47986" s="62"/>
    </row>
    <row r="47987">
      <c r="A47987" s="61"/>
      <c r="B47987" s="61"/>
      <c r="C47987" s="61"/>
      <c r="D47987" s="57"/>
      <c r="E47987" s="62"/>
    </row>
    <row r="47988">
      <c r="A47988" s="61"/>
      <c r="B47988" s="61"/>
      <c r="C47988" s="61"/>
      <c r="D47988" s="57"/>
      <c r="E47988" s="62"/>
    </row>
    <row r="47989">
      <c r="A47989" s="61"/>
      <c r="B47989" s="61"/>
      <c r="C47989" s="61"/>
      <c r="D47989" s="57"/>
      <c r="E47989" s="62"/>
    </row>
    <row r="47990">
      <c r="A47990" s="61"/>
      <c r="B47990" s="61"/>
      <c r="C47990" s="61"/>
      <c r="D47990" s="57"/>
      <c r="E47990" s="62"/>
    </row>
    <row r="47991">
      <c r="A47991" s="61"/>
      <c r="B47991" s="61"/>
      <c r="C47991" s="61"/>
      <c r="D47991" s="57"/>
      <c r="E47991" s="62"/>
    </row>
    <row r="47992">
      <c r="A47992" s="61"/>
      <c r="B47992" s="61"/>
      <c r="C47992" s="61"/>
      <c r="D47992" s="57"/>
      <c r="E47992" s="62"/>
    </row>
    <row r="47993">
      <c r="A47993" s="61"/>
      <c r="B47993" s="61"/>
      <c r="C47993" s="61"/>
      <c r="D47993" s="57"/>
      <c r="E47993" s="62"/>
    </row>
    <row r="47994">
      <c r="A47994" s="61"/>
      <c r="B47994" s="61"/>
      <c r="C47994" s="61"/>
      <c r="D47994" s="57"/>
      <c r="E47994" s="62"/>
    </row>
    <row r="47995">
      <c r="A47995" s="61"/>
      <c r="B47995" s="61"/>
      <c r="C47995" s="61"/>
      <c r="D47995" s="57"/>
      <c r="E47995" s="62"/>
    </row>
    <row r="47996">
      <c r="A47996" s="61"/>
      <c r="B47996" s="61"/>
      <c r="C47996" s="61"/>
      <c r="D47996" s="57"/>
      <c r="E47996" s="62"/>
    </row>
    <row r="47997">
      <c r="A47997" s="61"/>
      <c r="B47997" s="61"/>
      <c r="C47997" s="61"/>
      <c r="D47997" s="57"/>
      <c r="E47997" s="62"/>
    </row>
    <row r="47998">
      <c r="A47998" s="61"/>
      <c r="B47998" s="61"/>
      <c r="C47998" s="61"/>
      <c r="D47998" s="57"/>
      <c r="E47998" s="62"/>
    </row>
    <row r="47999">
      <c r="A47999" s="61"/>
      <c r="B47999" s="61"/>
      <c r="C47999" s="61"/>
      <c r="D47999" s="57"/>
      <c r="E47999" s="62"/>
    </row>
    <row r="48000">
      <c r="A48000" s="61"/>
      <c r="B48000" s="61"/>
      <c r="C48000" s="61"/>
      <c r="D48000" s="57"/>
      <c r="E48000" s="62"/>
    </row>
    <row r="48001">
      <c r="A48001" s="61"/>
      <c r="B48001" s="61"/>
      <c r="C48001" s="61"/>
      <c r="D48001" s="57"/>
      <c r="E48001" s="62"/>
    </row>
    <row r="48002">
      <c r="A48002" s="61"/>
      <c r="B48002" s="61"/>
      <c r="C48002" s="61"/>
      <c r="D48002" s="57"/>
      <c r="E48002" s="62"/>
    </row>
    <row r="48003">
      <c r="A48003" s="61"/>
      <c r="B48003" s="61"/>
      <c r="C48003" s="61"/>
      <c r="D48003" s="57"/>
      <c r="E48003" s="62"/>
    </row>
    <row r="48004">
      <c r="A48004" s="61"/>
      <c r="B48004" s="61"/>
      <c r="C48004" s="61"/>
      <c r="D48004" s="57"/>
      <c r="E48004" s="62"/>
    </row>
    <row r="48005">
      <c r="A48005" s="61"/>
      <c r="B48005" s="61"/>
      <c r="C48005" s="61"/>
      <c r="D48005" s="57"/>
      <c r="E48005" s="62"/>
    </row>
    <row r="48006">
      <c r="A48006" s="61"/>
      <c r="B48006" s="61"/>
      <c r="C48006" s="61"/>
      <c r="D48006" s="57"/>
      <c r="E48006" s="62"/>
    </row>
    <row r="48007">
      <c r="A48007" s="61"/>
      <c r="B48007" s="61"/>
      <c r="C48007" s="61"/>
      <c r="D48007" s="57"/>
      <c r="E48007" s="62"/>
    </row>
    <row r="48008">
      <c r="A48008" s="61"/>
      <c r="B48008" s="61"/>
      <c r="C48008" s="61"/>
      <c r="D48008" s="57"/>
      <c r="E48008" s="62"/>
    </row>
    <row r="48009">
      <c r="A48009" s="61"/>
      <c r="B48009" s="61"/>
      <c r="C48009" s="61"/>
      <c r="D48009" s="57"/>
      <c r="E48009" s="62"/>
    </row>
    <row r="48010">
      <c r="A48010" s="61"/>
      <c r="B48010" s="61"/>
      <c r="C48010" s="61"/>
      <c r="D48010" s="57"/>
      <c r="E48010" s="62"/>
    </row>
    <row r="48011">
      <c r="A48011" s="61"/>
      <c r="B48011" s="61"/>
      <c r="C48011" s="61"/>
      <c r="D48011" s="57"/>
      <c r="E48011" s="62"/>
    </row>
    <row r="48012">
      <c r="A48012" s="61"/>
      <c r="B48012" s="61"/>
      <c r="C48012" s="61"/>
      <c r="D48012" s="57"/>
      <c r="E48012" s="62"/>
    </row>
    <row r="48013">
      <c r="A48013" s="61"/>
      <c r="B48013" s="61"/>
      <c r="C48013" s="61"/>
      <c r="D48013" s="57"/>
      <c r="E48013" s="62"/>
    </row>
    <row r="48014">
      <c r="A48014" s="61"/>
      <c r="B48014" s="61"/>
      <c r="C48014" s="61"/>
      <c r="D48014" s="57"/>
      <c r="E48014" s="62"/>
    </row>
    <row r="48015">
      <c r="A48015" s="61"/>
      <c r="B48015" s="61"/>
      <c r="C48015" s="61"/>
      <c r="D48015" s="57"/>
      <c r="E48015" s="62"/>
    </row>
    <row r="48016">
      <c r="A48016" s="61"/>
      <c r="B48016" s="61"/>
      <c r="C48016" s="61"/>
      <c r="D48016" s="57"/>
      <c r="E48016" s="62"/>
    </row>
    <row r="48017">
      <c r="A48017" s="61"/>
      <c r="B48017" s="61"/>
      <c r="C48017" s="61"/>
      <c r="D48017" s="57"/>
      <c r="E48017" s="62"/>
    </row>
    <row r="48018">
      <c r="A48018" s="61"/>
      <c r="B48018" s="61"/>
      <c r="C48018" s="61"/>
      <c r="D48018" s="57"/>
      <c r="E48018" s="62"/>
    </row>
    <row r="48019">
      <c r="A48019" s="61"/>
      <c r="B48019" s="61"/>
      <c r="C48019" s="61"/>
      <c r="D48019" s="57"/>
      <c r="E48019" s="62"/>
    </row>
    <row r="48020">
      <c r="A48020" s="61"/>
      <c r="B48020" s="61"/>
      <c r="C48020" s="61"/>
      <c r="D48020" s="57"/>
      <c r="E48020" s="62"/>
    </row>
    <row r="48021">
      <c r="A48021" s="61"/>
      <c r="B48021" s="61"/>
      <c r="C48021" s="61"/>
      <c r="D48021" s="57"/>
      <c r="E48021" s="62"/>
    </row>
    <row r="48022">
      <c r="A48022" s="61"/>
      <c r="B48022" s="61"/>
      <c r="C48022" s="61"/>
      <c r="D48022" s="57"/>
      <c r="E48022" s="62"/>
    </row>
    <row r="48023">
      <c r="A48023" s="61"/>
      <c r="B48023" s="61"/>
      <c r="C48023" s="61"/>
      <c r="D48023" s="57"/>
      <c r="E48023" s="62"/>
    </row>
    <row r="48024">
      <c r="A48024" s="61"/>
      <c r="B48024" s="61"/>
      <c r="C48024" s="61"/>
      <c r="D48024" s="57"/>
      <c r="E48024" s="62"/>
    </row>
    <row r="48025">
      <c r="A48025" s="61"/>
      <c r="B48025" s="61"/>
      <c r="C48025" s="61"/>
      <c r="D48025" s="57"/>
      <c r="E48025" s="62"/>
    </row>
    <row r="48026">
      <c r="A48026" s="61"/>
      <c r="B48026" s="61"/>
      <c r="C48026" s="61"/>
      <c r="D48026" s="57"/>
      <c r="E48026" s="62"/>
    </row>
    <row r="48027">
      <c r="A48027" s="61"/>
      <c r="B48027" s="61"/>
      <c r="C48027" s="61"/>
      <c r="D48027" s="57"/>
      <c r="E48027" s="62"/>
    </row>
    <row r="48028">
      <c r="A48028" s="61"/>
      <c r="B48028" s="61"/>
      <c r="C48028" s="61"/>
      <c r="D48028" s="57"/>
      <c r="E48028" s="62"/>
    </row>
    <row r="48029">
      <c r="A48029" s="61"/>
      <c r="B48029" s="61"/>
      <c r="C48029" s="61"/>
      <c r="D48029" s="57"/>
      <c r="E48029" s="62"/>
    </row>
    <row r="48030">
      <c r="A48030" s="61"/>
      <c r="B48030" s="61"/>
      <c r="C48030" s="61"/>
      <c r="D48030" s="57"/>
      <c r="E48030" s="62"/>
    </row>
    <row r="48031">
      <c r="A48031" s="61"/>
      <c r="B48031" s="61"/>
      <c r="C48031" s="61"/>
      <c r="D48031" s="57"/>
      <c r="E48031" s="62"/>
    </row>
    <row r="48032">
      <c r="A48032" s="61"/>
      <c r="B48032" s="61"/>
      <c r="C48032" s="61"/>
      <c r="D48032" s="57"/>
      <c r="E48032" s="62"/>
    </row>
    <row r="48033">
      <c r="A48033" s="61"/>
      <c r="B48033" s="61"/>
      <c r="C48033" s="61"/>
      <c r="D48033" s="57"/>
      <c r="E48033" s="62"/>
    </row>
    <row r="48034">
      <c r="A48034" s="61"/>
      <c r="B48034" s="61"/>
      <c r="C48034" s="61"/>
      <c r="D48034" s="57"/>
      <c r="E48034" s="62"/>
    </row>
    <row r="48035">
      <c r="A48035" s="61"/>
      <c r="B48035" s="61"/>
      <c r="C48035" s="61"/>
      <c r="D48035" s="57"/>
      <c r="E48035" s="62"/>
    </row>
    <row r="48036">
      <c r="A48036" s="61"/>
      <c r="B48036" s="61"/>
      <c r="C48036" s="61"/>
      <c r="D48036" s="57"/>
      <c r="E48036" s="62"/>
    </row>
    <row r="48037">
      <c r="A48037" s="61"/>
      <c r="B48037" s="61"/>
      <c r="C48037" s="61"/>
      <c r="D48037" s="57"/>
      <c r="E48037" s="62"/>
    </row>
    <row r="48038">
      <c r="A48038" s="61"/>
      <c r="B48038" s="61"/>
      <c r="C48038" s="61"/>
      <c r="D48038" s="57"/>
      <c r="E48038" s="62"/>
    </row>
    <row r="48039">
      <c r="A48039" s="61"/>
      <c r="B48039" s="61"/>
      <c r="C48039" s="61"/>
      <c r="D48039" s="57"/>
      <c r="E48039" s="62"/>
    </row>
    <row r="48040">
      <c r="A48040" s="61"/>
      <c r="B48040" s="61"/>
      <c r="C48040" s="61"/>
      <c r="D48040" s="57"/>
      <c r="E48040" s="62"/>
    </row>
    <row r="48041">
      <c r="A48041" s="61"/>
      <c r="B48041" s="61"/>
      <c r="C48041" s="61"/>
      <c r="D48041" s="57"/>
      <c r="E48041" s="62"/>
    </row>
    <row r="48042">
      <c r="A48042" s="61"/>
      <c r="B48042" s="61"/>
      <c r="C48042" s="61"/>
      <c r="D48042" s="57"/>
      <c r="E48042" s="62"/>
    </row>
    <row r="48043">
      <c r="A48043" s="61"/>
      <c r="B48043" s="61"/>
      <c r="C48043" s="61"/>
      <c r="D48043" s="57"/>
      <c r="E48043" s="62"/>
    </row>
    <row r="48044">
      <c r="A48044" s="61"/>
      <c r="B48044" s="61"/>
      <c r="C48044" s="61"/>
      <c r="D48044" s="57"/>
      <c r="E48044" s="62"/>
    </row>
    <row r="48045">
      <c r="A48045" s="61"/>
      <c r="B48045" s="61"/>
      <c r="C48045" s="61"/>
      <c r="D48045" s="57"/>
      <c r="E48045" s="62"/>
    </row>
    <row r="48046">
      <c r="A48046" s="61"/>
      <c r="B48046" s="61"/>
      <c r="C48046" s="61"/>
      <c r="D48046" s="57"/>
      <c r="E48046" s="62"/>
    </row>
    <row r="48047">
      <c r="A48047" s="61"/>
      <c r="B48047" s="61"/>
      <c r="C48047" s="61"/>
      <c r="D48047" s="57"/>
      <c r="E48047" s="62"/>
    </row>
    <row r="48048">
      <c r="A48048" s="61"/>
      <c r="B48048" s="61"/>
      <c r="C48048" s="61"/>
      <c r="D48048" s="57"/>
      <c r="E48048" s="62"/>
    </row>
    <row r="48049">
      <c r="A48049" s="61"/>
      <c r="B48049" s="61"/>
      <c r="C48049" s="61"/>
      <c r="D48049" s="57"/>
      <c r="E48049" s="62"/>
    </row>
    <row r="48050">
      <c r="A48050" s="61"/>
      <c r="B48050" s="61"/>
      <c r="C48050" s="61"/>
      <c r="D48050" s="57"/>
      <c r="E48050" s="62"/>
    </row>
    <row r="48051">
      <c r="A48051" s="61"/>
      <c r="B48051" s="61"/>
      <c r="C48051" s="61"/>
      <c r="D48051" s="57"/>
      <c r="E48051" s="62"/>
    </row>
    <row r="48052">
      <c r="A48052" s="61"/>
      <c r="B48052" s="61"/>
      <c r="C48052" s="61"/>
      <c r="D48052" s="57"/>
      <c r="E48052" s="62"/>
    </row>
    <row r="48053">
      <c r="A48053" s="61"/>
      <c r="B48053" s="61"/>
      <c r="C48053" s="61"/>
      <c r="D48053" s="57"/>
      <c r="E48053" s="62"/>
    </row>
    <row r="48054">
      <c r="A48054" s="61"/>
      <c r="B48054" s="61"/>
      <c r="C48054" s="61"/>
      <c r="D48054" s="57"/>
      <c r="E48054" s="62"/>
    </row>
    <row r="48055">
      <c r="A48055" s="61"/>
      <c r="B48055" s="61"/>
      <c r="C48055" s="61"/>
      <c r="D48055" s="57"/>
      <c r="E48055" s="62"/>
    </row>
    <row r="48056">
      <c r="A48056" s="61"/>
      <c r="B48056" s="61"/>
      <c r="C48056" s="61"/>
      <c r="D48056" s="57"/>
      <c r="E48056" s="62"/>
    </row>
    <row r="48057">
      <c r="A48057" s="61"/>
      <c r="B48057" s="61"/>
      <c r="C48057" s="61"/>
      <c r="D48057" s="57"/>
      <c r="E48057" s="62"/>
    </row>
    <row r="48058">
      <c r="A48058" s="61"/>
      <c r="B48058" s="61"/>
      <c r="C48058" s="61"/>
      <c r="D48058" s="57"/>
      <c r="E48058" s="62"/>
    </row>
    <row r="48059">
      <c r="A48059" s="61"/>
      <c r="B48059" s="61"/>
      <c r="C48059" s="61"/>
      <c r="D48059" s="57"/>
      <c r="E48059" s="62"/>
    </row>
    <row r="48060">
      <c r="A48060" s="61"/>
      <c r="B48060" s="61"/>
      <c r="C48060" s="61"/>
      <c r="D48060" s="57"/>
      <c r="E48060" s="62"/>
    </row>
    <row r="48061">
      <c r="A48061" s="61"/>
      <c r="B48061" s="61"/>
      <c r="C48061" s="61"/>
      <c r="D48061" s="57"/>
      <c r="E48061" s="62"/>
    </row>
    <row r="48062">
      <c r="A48062" s="61"/>
      <c r="B48062" s="61"/>
      <c r="C48062" s="61"/>
      <c r="D48062" s="57"/>
      <c r="E48062" s="62"/>
    </row>
    <row r="48063">
      <c r="A48063" s="61"/>
      <c r="B48063" s="61"/>
      <c r="C48063" s="61"/>
      <c r="D48063" s="57"/>
      <c r="E48063" s="62"/>
    </row>
    <row r="48064">
      <c r="A48064" s="61"/>
      <c r="B48064" s="61"/>
      <c r="C48064" s="61"/>
      <c r="D48064" s="57"/>
      <c r="E48064" s="62"/>
    </row>
    <row r="48065">
      <c r="A48065" s="61"/>
      <c r="B48065" s="61"/>
      <c r="C48065" s="61"/>
      <c r="D48065" s="57"/>
      <c r="E48065" s="62"/>
    </row>
    <row r="48066">
      <c r="A48066" s="61"/>
      <c r="B48066" s="61"/>
      <c r="C48066" s="61"/>
      <c r="D48066" s="57"/>
      <c r="E48066" s="62"/>
    </row>
    <row r="48067">
      <c r="A48067" s="61"/>
      <c r="B48067" s="61"/>
      <c r="C48067" s="61"/>
      <c r="D48067" s="57"/>
      <c r="E48067" s="62"/>
    </row>
    <row r="48068">
      <c r="A48068" s="61"/>
      <c r="B48068" s="61"/>
      <c r="C48068" s="61"/>
      <c r="D48068" s="57"/>
      <c r="E48068" s="62"/>
    </row>
    <row r="48069">
      <c r="A48069" s="61"/>
      <c r="B48069" s="61"/>
      <c r="C48069" s="61"/>
      <c r="D48069" s="57"/>
      <c r="E48069" s="62"/>
    </row>
    <row r="48070">
      <c r="A48070" s="61"/>
      <c r="B48070" s="61"/>
      <c r="C48070" s="61"/>
      <c r="D48070" s="57"/>
      <c r="E48070" s="62"/>
    </row>
    <row r="48071">
      <c r="A48071" s="61"/>
      <c r="B48071" s="61"/>
      <c r="C48071" s="61"/>
      <c r="D48071" s="57"/>
      <c r="E48071" s="62"/>
    </row>
    <row r="48072">
      <c r="A48072" s="61"/>
      <c r="B48072" s="61"/>
      <c r="C48072" s="61"/>
      <c r="D48072" s="57"/>
      <c r="E48072" s="62"/>
    </row>
    <row r="48073">
      <c r="A48073" s="61"/>
      <c r="B48073" s="61"/>
      <c r="C48073" s="61"/>
      <c r="D48073" s="57"/>
      <c r="E48073" s="62"/>
    </row>
    <row r="48074">
      <c r="A48074" s="61"/>
      <c r="B48074" s="61"/>
      <c r="C48074" s="61"/>
      <c r="D48074" s="57"/>
      <c r="E48074" s="62"/>
    </row>
    <row r="48075">
      <c r="A48075" s="61"/>
      <c r="B48075" s="61"/>
      <c r="C48075" s="61"/>
      <c r="D48075" s="57"/>
      <c r="E48075" s="62"/>
    </row>
    <row r="48076">
      <c r="A48076" s="61"/>
      <c r="B48076" s="61"/>
      <c r="C48076" s="61"/>
      <c r="D48076" s="57"/>
      <c r="E48076" s="62"/>
    </row>
    <row r="48077">
      <c r="A48077" s="61"/>
      <c r="B48077" s="61"/>
      <c r="C48077" s="61"/>
      <c r="D48077" s="57"/>
      <c r="E48077" s="62"/>
    </row>
    <row r="48078">
      <c r="A48078" s="61"/>
      <c r="B48078" s="61"/>
      <c r="C48078" s="61"/>
      <c r="D48078" s="57"/>
      <c r="E48078" s="62"/>
    </row>
    <row r="48079">
      <c r="A48079" s="61"/>
      <c r="B48079" s="61"/>
      <c r="C48079" s="61"/>
      <c r="D48079" s="57"/>
      <c r="E48079" s="62"/>
    </row>
    <row r="48080">
      <c r="A48080" s="61"/>
      <c r="B48080" s="61"/>
      <c r="C48080" s="61"/>
      <c r="D48080" s="57"/>
      <c r="E48080" s="62"/>
    </row>
    <row r="48081">
      <c r="A48081" s="61"/>
      <c r="B48081" s="61"/>
      <c r="C48081" s="61"/>
      <c r="D48081" s="57"/>
      <c r="E48081" s="62"/>
    </row>
    <row r="48082">
      <c r="A48082" s="61"/>
      <c r="B48082" s="61"/>
      <c r="C48082" s="61"/>
      <c r="D48082" s="57"/>
      <c r="E48082" s="62"/>
    </row>
    <row r="48083">
      <c r="A48083" s="61"/>
      <c r="B48083" s="61"/>
      <c r="C48083" s="61"/>
      <c r="D48083" s="57"/>
      <c r="E48083" s="62"/>
    </row>
    <row r="48084">
      <c r="A48084" s="61"/>
      <c r="B48084" s="61"/>
      <c r="C48084" s="61"/>
      <c r="D48084" s="57"/>
      <c r="E48084" s="62"/>
    </row>
    <row r="48085">
      <c r="A48085" s="61"/>
      <c r="B48085" s="61"/>
      <c r="C48085" s="61"/>
      <c r="D48085" s="57"/>
      <c r="E48085" s="62"/>
    </row>
    <row r="48086">
      <c r="A48086" s="61"/>
      <c r="B48086" s="61"/>
      <c r="C48086" s="61"/>
      <c r="D48086" s="57"/>
      <c r="E48086" s="62"/>
    </row>
    <row r="48087">
      <c r="A48087" s="61"/>
      <c r="B48087" s="61"/>
      <c r="C48087" s="61"/>
      <c r="D48087" s="57"/>
      <c r="E48087" s="62"/>
    </row>
    <row r="48088">
      <c r="A48088" s="61"/>
      <c r="B48088" s="61"/>
      <c r="C48088" s="61"/>
      <c r="D48088" s="57"/>
      <c r="E48088" s="62"/>
    </row>
    <row r="48089">
      <c r="A48089" s="61"/>
      <c r="B48089" s="61"/>
      <c r="C48089" s="61"/>
      <c r="D48089" s="57"/>
      <c r="E48089" s="62"/>
    </row>
    <row r="48090">
      <c r="A48090" s="61"/>
      <c r="B48090" s="61"/>
      <c r="C48090" s="61"/>
      <c r="D48090" s="57"/>
      <c r="E48090" s="62"/>
    </row>
    <row r="48091">
      <c r="A48091" s="61"/>
      <c r="B48091" s="61"/>
      <c r="C48091" s="61"/>
      <c r="D48091" s="57"/>
      <c r="E48091" s="62"/>
    </row>
    <row r="48092">
      <c r="A48092" s="61"/>
      <c r="B48092" s="61"/>
      <c r="C48092" s="61"/>
      <c r="D48092" s="57"/>
      <c r="E48092" s="62"/>
    </row>
    <row r="48093">
      <c r="A48093" s="61"/>
      <c r="B48093" s="61"/>
      <c r="C48093" s="61"/>
      <c r="D48093" s="57"/>
      <c r="E48093" s="62"/>
    </row>
    <row r="48094">
      <c r="A48094" s="61"/>
      <c r="B48094" s="61"/>
      <c r="C48094" s="61"/>
      <c r="D48094" s="57"/>
      <c r="E48094" s="62"/>
    </row>
    <row r="48095">
      <c r="A48095" s="61"/>
      <c r="B48095" s="61"/>
      <c r="C48095" s="61"/>
      <c r="D48095" s="57"/>
      <c r="E48095" s="62"/>
    </row>
    <row r="48096">
      <c r="A48096" s="61"/>
      <c r="B48096" s="61"/>
      <c r="C48096" s="61"/>
      <c r="D48096" s="57"/>
      <c r="E48096" s="62"/>
    </row>
    <row r="48097">
      <c r="A48097" s="61"/>
      <c r="B48097" s="61"/>
      <c r="C48097" s="61"/>
      <c r="D48097" s="57"/>
      <c r="E48097" s="62"/>
    </row>
    <row r="48098">
      <c r="A48098" s="61"/>
      <c r="B48098" s="61"/>
      <c r="C48098" s="61"/>
      <c r="D48098" s="57"/>
      <c r="E48098" s="62"/>
    </row>
    <row r="48099">
      <c r="A48099" s="61"/>
      <c r="B48099" s="61"/>
      <c r="C48099" s="61"/>
      <c r="D48099" s="57"/>
      <c r="E48099" s="62"/>
    </row>
    <row r="48100">
      <c r="A48100" s="61"/>
      <c r="B48100" s="61"/>
      <c r="C48100" s="61"/>
      <c r="D48100" s="57"/>
      <c r="E48100" s="62"/>
    </row>
    <row r="48101">
      <c r="A48101" s="61"/>
      <c r="B48101" s="61"/>
      <c r="C48101" s="61"/>
      <c r="D48101" s="57"/>
      <c r="E48101" s="62"/>
    </row>
    <row r="48102">
      <c r="A48102" s="61"/>
      <c r="B48102" s="61"/>
      <c r="C48102" s="61"/>
      <c r="D48102" s="57"/>
      <c r="E48102" s="62"/>
    </row>
    <row r="48103">
      <c r="A48103" s="61"/>
      <c r="B48103" s="61"/>
      <c r="C48103" s="61"/>
      <c r="D48103" s="57"/>
      <c r="E48103" s="62"/>
    </row>
    <row r="48104">
      <c r="A48104" s="61"/>
      <c r="B48104" s="61"/>
      <c r="C48104" s="61"/>
      <c r="D48104" s="57"/>
      <c r="E48104" s="62"/>
    </row>
    <row r="48105">
      <c r="A48105" s="61"/>
      <c r="B48105" s="61"/>
      <c r="C48105" s="61"/>
      <c r="D48105" s="57"/>
      <c r="E48105" s="62"/>
    </row>
    <row r="48106">
      <c r="A48106" s="61"/>
      <c r="B48106" s="61"/>
      <c r="C48106" s="61"/>
      <c r="D48106" s="57"/>
      <c r="E48106" s="62"/>
    </row>
    <row r="48107">
      <c r="A48107" s="61"/>
      <c r="B48107" s="61"/>
      <c r="C48107" s="61"/>
      <c r="D48107" s="57"/>
      <c r="E48107" s="62"/>
    </row>
    <row r="48108">
      <c r="A48108" s="61"/>
      <c r="B48108" s="61"/>
      <c r="C48108" s="61"/>
      <c r="D48108" s="57"/>
      <c r="E48108" s="62"/>
    </row>
    <row r="48109">
      <c r="A48109" s="61"/>
      <c r="B48109" s="61"/>
      <c r="C48109" s="61"/>
      <c r="D48109" s="57"/>
      <c r="E48109" s="62"/>
    </row>
    <row r="48110">
      <c r="A48110" s="61"/>
      <c r="B48110" s="61"/>
      <c r="C48110" s="61"/>
      <c r="D48110" s="57"/>
      <c r="E48110" s="62"/>
    </row>
    <row r="48111">
      <c r="A48111" s="61"/>
      <c r="B48111" s="61"/>
      <c r="C48111" s="61"/>
      <c r="D48111" s="57"/>
      <c r="E48111" s="62"/>
    </row>
    <row r="48112">
      <c r="A48112" s="61"/>
      <c r="B48112" s="61"/>
      <c r="C48112" s="61"/>
      <c r="D48112" s="57"/>
      <c r="E48112" s="62"/>
    </row>
    <row r="48113">
      <c r="A48113" s="61"/>
      <c r="B48113" s="61"/>
      <c r="C48113" s="61"/>
      <c r="D48113" s="57"/>
      <c r="E48113" s="62"/>
    </row>
    <row r="48114">
      <c r="A48114" s="61"/>
      <c r="B48114" s="61"/>
      <c r="C48114" s="61"/>
      <c r="D48114" s="57"/>
      <c r="E48114" s="62"/>
    </row>
    <row r="48115">
      <c r="A48115" s="61"/>
      <c r="B48115" s="61"/>
      <c r="C48115" s="61"/>
      <c r="D48115" s="57"/>
      <c r="E48115" s="62"/>
    </row>
    <row r="48116">
      <c r="A48116" s="61"/>
      <c r="B48116" s="61"/>
      <c r="C48116" s="61"/>
      <c r="D48116" s="57"/>
      <c r="E48116" s="62"/>
    </row>
    <row r="48117">
      <c r="A48117" s="61"/>
      <c r="B48117" s="61"/>
      <c r="C48117" s="61"/>
      <c r="D48117" s="57"/>
      <c r="E48117" s="62"/>
    </row>
    <row r="48118">
      <c r="A48118" s="61"/>
      <c r="B48118" s="61"/>
      <c r="C48118" s="61"/>
      <c r="D48118" s="57"/>
      <c r="E48118" s="62"/>
    </row>
    <row r="48119">
      <c r="A48119" s="61"/>
      <c r="B48119" s="61"/>
      <c r="C48119" s="61"/>
      <c r="D48119" s="57"/>
      <c r="E48119" s="62"/>
    </row>
    <row r="48120">
      <c r="A48120" s="61"/>
      <c r="B48120" s="61"/>
      <c r="C48120" s="61"/>
      <c r="D48120" s="57"/>
      <c r="E48120" s="62"/>
    </row>
    <row r="48121">
      <c r="A48121" s="61"/>
      <c r="B48121" s="61"/>
      <c r="C48121" s="61"/>
      <c r="D48121" s="57"/>
      <c r="E48121" s="62"/>
    </row>
    <row r="48122">
      <c r="A48122" s="61"/>
      <c r="B48122" s="61"/>
      <c r="C48122" s="61"/>
      <c r="D48122" s="57"/>
      <c r="E48122" s="62"/>
    </row>
    <row r="48123">
      <c r="A48123" s="61"/>
      <c r="B48123" s="61"/>
      <c r="C48123" s="61"/>
      <c r="D48123" s="57"/>
      <c r="E48123" s="62"/>
    </row>
    <row r="48124">
      <c r="A48124" s="61"/>
      <c r="B48124" s="61"/>
      <c r="C48124" s="61"/>
      <c r="D48124" s="57"/>
      <c r="E48124" s="62"/>
    </row>
    <row r="48125">
      <c r="A48125" s="61"/>
      <c r="B48125" s="61"/>
      <c r="C48125" s="61"/>
      <c r="D48125" s="57"/>
      <c r="E48125" s="62"/>
    </row>
    <row r="48126">
      <c r="A48126" s="61"/>
      <c r="B48126" s="61"/>
      <c r="C48126" s="61"/>
      <c r="D48126" s="57"/>
      <c r="E48126" s="62"/>
    </row>
    <row r="48127">
      <c r="A48127" s="61"/>
      <c r="B48127" s="61"/>
      <c r="C48127" s="61"/>
      <c r="D48127" s="57"/>
      <c r="E48127" s="62"/>
    </row>
    <row r="48128">
      <c r="A48128" s="61"/>
      <c r="B48128" s="61"/>
      <c r="C48128" s="61"/>
      <c r="D48128" s="57"/>
      <c r="E48128" s="62"/>
    </row>
    <row r="48129">
      <c r="A48129" s="61"/>
      <c r="B48129" s="61"/>
      <c r="C48129" s="61"/>
      <c r="D48129" s="57"/>
      <c r="E48129" s="62"/>
    </row>
    <row r="48130">
      <c r="A48130" s="61"/>
      <c r="B48130" s="61"/>
      <c r="C48130" s="61"/>
      <c r="D48130" s="57"/>
      <c r="E48130" s="62"/>
    </row>
    <row r="48131">
      <c r="A48131" s="61"/>
      <c r="B48131" s="61"/>
      <c r="C48131" s="61"/>
      <c r="D48131" s="57"/>
      <c r="E48131" s="62"/>
    </row>
    <row r="48132">
      <c r="A48132" s="61"/>
      <c r="B48132" s="61"/>
      <c r="C48132" s="61"/>
      <c r="D48132" s="57"/>
      <c r="E48132" s="62"/>
    </row>
    <row r="48133">
      <c r="A48133" s="61"/>
      <c r="B48133" s="61"/>
      <c r="C48133" s="61"/>
      <c r="D48133" s="57"/>
      <c r="E48133" s="62"/>
    </row>
    <row r="48134">
      <c r="A48134" s="61"/>
      <c r="B48134" s="61"/>
      <c r="C48134" s="61"/>
      <c r="D48134" s="57"/>
      <c r="E48134" s="62"/>
    </row>
    <row r="48135">
      <c r="A48135" s="61"/>
      <c r="B48135" s="61"/>
      <c r="C48135" s="61"/>
      <c r="D48135" s="57"/>
      <c r="E48135" s="62"/>
    </row>
    <row r="48136">
      <c r="A48136" s="61"/>
      <c r="B48136" s="61"/>
      <c r="C48136" s="61"/>
      <c r="D48136" s="57"/>
      <c r="E48136" s="62"/>
    </row>
    <row r="48137">
      <c r="A48137" s="61"/>
      <c r="B48137" s="61"/>
      <c r="C48137" s="61"/>
      <c r="D48137" s="57"/>
      <c r="E48137" s="62"/>
    </row>
    <row r="48138">
      <c r="A48138" s="61"/>
      <c r="B48138" s="61"/>
      <c r="C48138" s="61"/>
      <c r="D48138" s="57"/>
      <c r="E48138" s="62"/>
    </row>
    <row r="48139">
      <c r="A48139" s="61"/>
      <c r="B48139" s="61"/>
      <c r="C48139" s="61"/>
      <c r="D48139" s="57"/>
      <c r="E48139" s="62"/>
    </row>
    <row r="48140">
      <c r="A48140" s="61"/>
      <c r="B48140" s="61"/>
      <c r="C48140" s="61"/>
      <c r="D48140" s="57"/>
      <c r="E48140" s="62"/>
    </row>
    <row r="48141">
      <c r="A48141" s="61"/>
      <c r="B48141" s="61"/>
      <c r="C48141" s="61"/>
      <c r="D48141" s="57"/>
      <c r="E48141" s="62"/>
    </row>
    <row r="48142">
      <c r="A48142" s="61"/>
      <c r="B48142" s="61"/>
      <c r="C48142" s="61"/>
      <c r="D48142" s="57"/>
      <c r="E48142" s="62"/>
    </row>
    <row r="48143">
      <c r="A48143" s="61"/>
      <c r="B48143" s="61"/>
      <c r="C48143" s="61"/>
      <c r="D48143" s="57"/>
      <c r="E48143" s="62"/>
    </row>
    <row r="48144">
      <c r="A48144" s="61"/>
      <c r="B48144" s="61"/>
      <c r="C48144" s="61"/>
      <c r="D48144" s="57"/>
      <c r="E48144" s="62"/>
    </row>
    <row r="48145">
      <c r="A48145" s="61"/>
      <c r="B48145" s="61"/>
      <c r="C48145" s="61"/>
      <c r="D48145" s="57"/>
      <c r="E48145" s="62"/>
    </row>
    <row r="48146">
      <c r="A48146" s="61"/>
      <c r="B48146" s="61"/>
      <c r="C48146" s="61"/>
      <c r="D48146" s="57"/>
      <c r="E48146" s="62"/>
    </row>
    <row r="48147">
      <c r="A48147" s="61"/>
      <c r="B48147" s="61"/>
      <c r="C48147" s="61"/>
      <c r="D48147" s="57"/>
      <c r="E48147" s="62"/>
    </row>
    <row r="48148">
      <c r="A48148" s="61"/>
      <c r="B48148" s="61"/>
      <c r="C48148" s="61"/>
      <c r="D48148" s="57"/>
      <c r="E48148" s="62"/>
    </row>
    <row r="48149">
      <c r="A48149" s="61"/>
      <c r="B48149" s="61"/>
      <c r="C48149" s="61"/>
      <c r="D48149" s="57"/>
      <c r="E48149" s="62"/>
    </row>
    <row r="48150">
      <c r="A48150" s="61"/>
      <c r="B48150" s="61"/>
      <c r="C48150" s="61"/>
      <c r="D48150" s="57"/>
      <c r="E48150" s="62"/>
    </row>
    <row r="48151">
      <c r="A48151" s="61"/>
      <c r="B48151" s="61"/>
      <c r="C48151" s="61"/>
      <c r="D48151" s="57"/>
      <c r="E48151" s="62"/>
    </row>
    <row r="48152">
      <c r="A48152" s="61"/>
      <c r="B48152" s="61"/>
      <c r="C48152" s="61"/>
      <c r="D48152" s="57"/>
      <c r="E48152" s="62"/>
    </row>
    <row r="48153">
      <c r="A48153" s="61"/>
      <c r="B48153" s="61"/>
      <c r="C48153" s="61"/>
      <c r="D48153" s="57"/>
      <c r="E48153" s="62"/>
    </row>
    <row r="48154">
      <c r="A48154" s="61"/>
      <c r="B48154" s="61"/>
      <c r="C48154" s="61"/>
      <c r="D48154" s="57"/>
      <c r="E48154" s="62"/>
    </row>
    <row r="48155">
      <c r="A48155" s="61"/>
      <c r="B48155" s="61"/>
      <c r="C48155" s="61"/>
      <c r="D48155" s="57"/>
      <c r="E48155" s="62"/>
    </row>
    <row r="48156">
      <c r="A48156" s="61"/>
      <c r="B48156" s="61"/>
      <c r="C48156" s="61"/>
      <c r="D48156" s="57"/>
      <c r="E48156" s="62"/>
    </row>
    <row r="48157">
      <c r="A48157" s="61"/>
      <c r="B48157" s="61"/>
      <c r="C48157" s="61"/>
      <c r="D48157" s="57"/>
      <c r="E48157" s="62"/>
    </row>
    <row r="48158">
      <c r="A48158" s="61"/>
      <c r="B48158" s="61"/>
      <c r="C48158" s="61"/>
      <c r="D48158" s="57"/>
      <c r="E48158" s="62"/>
    </row>
    <row r="48159">
      <c r="A48159" s="61"/>
      <c r="B48159" s="61"/>
      <c r="C48159" s="61"/>
      <c r="D48159" s="57"/>
      <c r="E48159" s="62"/>
    </row>
    <row r="48160">
      <c r="A48160" s="61"/>
      <c r="B48160" s="61"/>
      <c r="C48160" s="61"/>
      <c r="D48160" s="57"/>
      <c r="E48160" s="62"/>
    </row>
    <row r="48161">
      <c r="A48161" s="61"/>
      <c r="B48161" s="61"/>
      <c r="C48161" s="61"/>
      <c r="D48161" s="57"/>
      <c r="E48161" s="62"/>
    </row>
    <row r="48162">
      <c r="A48162" s="61"/>
      <c r="B48162" s="61"/>
      <c r="C48162" s="61"/>
      <c r="D48162" s="57"/>
      <c r="E48162" s="62"/>
    </row>
    <row r="48163">
      <c r="A48163" s="61"/>
      <c r="B48163" s="61"/>
      <c r="C48163" s="61"/>
      <c r="D48163" s="57"/>
      <c r="E48163" s="62"/>
    </row>
    <row r="48164">
      <c r="A48164" s="61"/>
      <c r="B48164" s="61"/>
      <c r="C48164" s="61"/>
      <c r="D48164" s="57"/>
      <c r="E48164" s="62"/>
    </row>
    <row r="48165">
      <c r="A48165" s="61"/>
      <c r="B48165" s="61"/>
      <c r="C48165" s="61"/>
      <c r="D48165" s="57"/>
      <c r="E48165" s="62"/>
    </row>
    <row r="48166">
      <c r="A48166" s="61"/>
      <c r="B48166" s="61"/>
      <c r="C48166" s="61"/>
      <c r="D48166" s="57"/>
      <c r="E48166" s="62"/>
    </row>
    <row r="48167">
      <c r="A48167" s="61"/>
      <c r="B48167" s="61"/>
      <c r="C48167" s="61"/>
      <c r="D48167" s="57"/>
      <c r="E48167" s="62"/>
    </row>
    <row r="48168">
      <c r="A48168" s="61"/>
      <c r="B48168" s="61"/>
      <c r="C48168" s="61"/>
      <c r="D48168" s="57"/>
      <c r="E48168" s="62"/>
    </row>
    <row r="48169">
      <c r="A48169" s="61"/>
      <c r="B48169" s="61"/>
      <c r="C48169" s="61"/>
      <c r="D48169" s="57"/>
      <c r="E48169" s="62"/>
    </row>
    <row r="48170">
      <c r="A48170" s="61"/>
      <c r="B48170" s="61"/>
      <c r="C48170" s="61"/>
      <c r="D48170" s="57"/>
      <c r="E48170" s="62"/>
    </row>
    <row r="48171">
      <c r="A48171" s="61"/>
      <c r="B48171" s="61"/>
      <c r="C48171" s="61"/>
      <c r="D48171" s="57"/>
      <c r="E48171" s="62"/>
    </row>
    <row r="48172">
      <c r="A48172" s="61"/>
      <c r="B48172" s="61"/>
      <c r="C48172" s="61"/>
      <c r="D48172" s="57"/>
      <c r="E48172" s="62"/>
    </row>
    <row r="48173">
      <c r="A48173" s="61"/>
      <c r="B48173" s="61"/>
      <c r="C48173" s="61"/>
      <c r="D48173" s="57"/>
      <c r="E48173" s="62"/>
    </row>
    <row r="48174">
      <c r="A48174" s="61"/>
      <c r="B48174" s="61"/>
      <c r="C48174" s="61"/>
      <c r="D48174" s="57"/>
      <c r="E48174" s="62"/>
    </row>
    <row r="48175">
      <c r="A48175" s="61"/>
      <c r="B48175" s="61"/>
      <c r="C48175" s="61"/>
      <c r="D48175" s="57"/>
      <c r="E48175" s="62"/>
    </row>
    <row r="48176">
      <c r="A48176" s="61"/>
      <c r="B48176" s="61"/>
      <c r="C48176" s="61"/>
      <c r="D48176" s="57"/>
      <c r="E48176" s="62"/>
    </row>
    <row r="48177">
      <c r="A48177" s="61"/>
      <c r="B48177" s="61"/>
      <c r="C48177" s="61"/>
      <c r="D48177" s="57"/>
      <c r="E48177" s="62"/>
    </row>
    <row r="48178">
      <c r="A48178" s="61"/>
      <c r="B48178" s="61"/>
      <c r="C48178" s="61"/>
      <c r="D48178" s="57"/>
      <c r="E48178" s="62"/>
    </row>
    <row r="48179">
      <c r="A48179" s="61"/>
      <c r="B48179" s="61"/>
      <c r="C48179" s="61"/>
      <c r="D48179" s="57"/>
      <c r="E48179" s="62"/>
    </row>
    <row r="48180">
      <c r="A48180" s="61"/>
      <c r="B48180" s="61"/>
      <c r="C48180" s="61"/>
      <c r="D48180" s="57"/>
      <c r="E48180" s="62"/>
    </row>
    <row r="48181">
      <c r="A48181" s="61"/>
      <c r="B48181" s="61"/>
      <c r="C48181" s="61"/>
      <c r="D48181" s="57"/>
      <c r="E48181" s="62"/>
    </row>
    <row r="48182">
      <c r="A48182" s="61"/>
      <c r="B48182" s="61"/>
      <c r="C48182" s="61"/>
      <c r="D48182" s="57"/>
      <c r="E48182" s="62"/>
    </row>
    <row r="48183">
      <c r="A48183" s="61"/>
      <c r="B48183" s="61"/>
      <c r="C48183" s="61"/>
      <c r="D48183" s="57"/>
      <c r="E48183" s="62"/>
    </row>
    <row r="48184">
      <c r="A48184" s="61"/>
      <c r="B48184" s="61"/>
      <c r="C48184" s="61"/>
      <c r="D48184" s="57"/>
      <c r="E48184" s="62"/>
    </row>
    <row r="48185">
      <c r="A48185" s="61"/>
      <c r="B48185" s="61"/>
      <c r="C48185" s="61"/>
      <c r="D48185" s="57"/>
      <c r="E48185" s="62"/>
    </row>
    <row r="48186">
      <c r="A48186" s="61"/>
      <c r="B48186" s="61"/>
      <c r="C48186" s="61"/>
      <c r="D48186" s="57"/>
      <c r="E48186" s="62"/>
    </row>
    <row r="48187">
      <c r="A48187" s="61"/>
      <c r="B48187" s="61"/>
      <c r="C48187" s="61"/>
      <c r="D48187" s="57"/>
      <c r="E48187" s="62"/>
    </row>
    <row r="48188">
      <c r="A48188" s="61"/>
      <c r="B48188" s="61"/>
      <c r="C48188" s="61"/>
      <c r="D48188" s="57"/>
      <c r="E48188" s="62"/>
    </row>
    <row r="48189">
      <c r="A48189" s="61"/>
      <c r="B48189" s="61"/>
      <c r="C48189" s="61"/>
      <c r="D48189" s="57"/>
      <c r="E48189" s="62"/>
    </row>
    <row r="48190">
      <c r="A48190" s="61"/>
      <c r="B48190" s="61"/>
      <c r="C48190" s="61"/>
      <c r="D48190" s="57"/>
      <c r="E48190" s="62"/>
    </row>
    <row r="48191">
      <c r="A48191" s="61"/>
      <c r="B48191" s="61"/>
      <c r="C48191" s="61"/>
      <c r="D48191" s="57"/>
      <c r="E48191" s="62"/>
    </row>
    <row r="48192">
      <c r="A48192" s="61"/>
      <c r="B48192" s="61"/>
      <c r="C48192" s="61"/>
      <c r="D48192" s="57"/>
      <c r="E48192" s="62"/>
    </row>
    <row r="48193">
      <c r="A48193" s="61"/>
      <c r="B48193" s="61"/>
      <c r="C48193" s="61"/>
      <c r="D48193" s="57"/>
      <c r="E48193" s="62"/>
    </row>
    <row r="48194">
      <c r="A48194" s="61"/>
      <c r="B48194" s="61"/>
      <c r="C48194" s="61"/>
      <c r="D48194" s="57"/>
      <c r="E48194" s="62"/>
    </row>
    <row r="48195">
      <c r="A48195" s="61"/>
      <c r="B48195" s="61"/>
      <c r="C48195" s="61"/>
      <c r="D48195" s="57"/>
      <c r="E48195" s="62"/>
    </row>
    <row r="48196">
      <c r="A48196" s="61"/>
      <c r="B48196" s="61"/>
      <c r="C48196" s="61"/>
      <c r="D48196" s="57"/>
      <c r="E48196" s="62"/>
    </row>
    <row r="48197">
      <c r="A48197" s="61"/>
      <c r="B48197" s="61"/>
      <c r="C48197" s="61"/>
      <c r="D48197" s="57"/>
      <c r="E48197" s="62"/>
    </row>
    <row r="48198">
      <c r="A48198" s="61"/>
      <c r="B48198" s="61"/>
      <c r="C48198" s="61"/>
      <c r="D48198" s="57"/>
      <c r="E48198" s="62"/>
    </row>
    <row r="48199">
      <c r="A48199" s="61"/>
      <c r="B48199" s="61"/>
      <c r="C48199" s="61"/>
      <c r="D48199" s="57"/>
      <c r="E48199" s="62"/>
    </row>
    <row r="48200">
      <c r="A48200" s="61"/>
      <c r="B48200" s="61"/>
      <c r="C48200" s="61"/>
      <c r="D48200" s="57"/>
      <c r="E48200" s="62"/>
    </row>
    <row r="48201">
      <c r="A48201" s="61"/>
      <c r="B48201" s="61"/>
      <c r="C48201" s="61"/>
      <c r="D48201" s="57"/>
      <c r="E48201" s="62"/>
    </row>
    <row r="48202">
      <c r="A48202" s="61"/>
      <c r="B48202" s="61"/>
      <c r="C48202" s="61"/>
      <c r="D48202" s="57"/>
      <c r="E48202" s="62"/>
    </row>
    <row r="48203">
      <c r="A48203" s="61"/>
      <c r="B48203" s="61"/>
      <c r="C48203" s="61"/>
      <c r="D48203" s="57"/>
      <c r="E48203" s="62"/>
    </row>
    <row r="48204">
      <c r="A48204" s="61"/>
      <c r="B48204" s="61"/>
      <c r="C48204" s="61"/>
      <c r="D48204" s="57"/>
      <c r="E48204" s="62"/>
    </row>
    <row r="48205">
      <c r="A48205" s="61"/>
      <c r="B48205" s="61"/>
      <c r="C48205" s="61"/>
      <c r="D48205" s="57"/>
      <c r="E48205" s="62"/>
    </row>
    <row r="48206">
      <c r="A48206" s="61"/>
      <c r="B48206" s="61"/>
      <c r="C48206" s="61"/>
      <c r="D48206" s="57"/>
      <c r="E48206" s="62"/>
    </row>
    <row r="48207">
      <c r="A48207" s="61"/>
      <c r="B48207" s="61"/>
      <c r="C48207" s="61"/>
      <c r="D48207" s="57"/>
      <c r="E48207" s="62"/>
    </row>
    <row r="48208">
      <c r="A48208" s="61"/>
      <c r="B48208" s="61"/>
      <c r="C48208" s="61"/>
      <c r="D48208" s="57"/>
      <c r="E48208" s="62"/>
    </row>
    <row r="48209">
      <c r="A48209" s="61"/>
      <c r="B48209" s="61"/>
      <c r="C48209" s="61"/>
      <c r="D48209" s="57"/>
      <c r="E48209" s="62"/>
    </row>
    <row r="48210">
      <c r="A48210" s="61"/>
      <c r="B48210" s="61"/>
      <c r="C48210" s="61"/>
      <c r="D48210" s="57"/>
      <c r="E48210" s="62"/>
    </row>
    <row r="48211">
      <c r="A48211" s="61"/>
      <c r="B48211" s="61"/>
      <c r="C48211" s="61"/>
      <c r="D48211" s="57"/>
      <c r="E48211" s="62"/>
    </row>
    <row r="48212">
      <c r="A48212" s="61"/>
      <c r="B48212" s="61"/>
      <c r="C48212" s="61"/>
      <c r="D48212" s="57"/>
      <c r="E48212" s="62"/>
    </row>
    <row r="48213">
      <c r="A48213" s="61"/>
      <c r="B48213" s="61"/>
      <c r="C48213" s="61"/>
      <c r="D48213" s="57"/>
      <c r="E48213" s="62"/>
    </row>
    <row r="48214">
      <c r="A48214" s="61"/>
      <c r="B48214" s="61"/>
      <c r="C48214" s="61"/>
      <c r="D48214" s="57"/>
      <c r="E48214" s="62"/>
    </row>
    <row r="48215">
      <c r="A48215" s="61"/>
      <c r="B48215" s="61"/>
      <c r="C48215" s="61"/>
      <c r="D48215" s="57"/>
      <c r="E48215" s="62"/>
    </row>
    <row r="48216">
      <c r="A48216" s="61"/>
      <c r="B48216" s="61"/>
      <c r="C48216" s="61"/>
      <c r="D48216" s="57"/>
      <c r="E48216" s="62"/>
    </row>
    <row r="48217">
      <c r="A48217" s="61"/>
      <c r="B48217" s="61"/>
      <c r="C48217" s="61"/>
      <c r="D48217" s="57"/>
      <c r="E48217" s="62"/>
    </row>
    <row r="48218">
      <c r="A48218" s="61"/>
      <c r="B48218" s="61"/>
      <c r="C48218" s="61"/>
      <c r="D48218" s="57"/>
      <c r="E48218" s="62"/>
    </row>
    <row r="48219">
      <c r="A48219" s="61"/>
      <c r="B48219" s="61"/>
      <c r="C48219" s="61"/>
      <c r="D48219" s="57"/>
      <c r="E48219" s="62"/>
    </row>
    <row r="48220">
      <c r="A48220" s="61"/>
      <c r="B48220" s="61"/>
      <c r="C48220" s="61"/>
      <c r="D48220" s="57"/>
      <c r="E48220" s="62"/>
    </row>
    <row r="48221">
      <c r="A48221" s="61"/>
      <c r="B48221" s="61"/>
      <c r="C48221" s="61"/>
      <c r="D48221" s="57"/>
      <c r="E48221" s="62"/>
    </row>
    <row r="48222">
      <c r="A48222" s="61"/>
      <c r="B48222" s="61"/>
      <c r="C48222" s="61"/>
      <c r="D48222" s="57"/>
      <c r="E48222" s="62"/>
    </row>
    <row r="48223">
      <c r="A48223" s="61"/>
      <c r="B48223" s="61"/>
      <c r="C48223" s="61"/>
      <c r="D48223" s="57"/>
      <c r="E48223" s="62"/>
    </row>
    <row r="48224">
      <c r="A48224" s="61"/>
      <c r="B48224" s="61"/>
      <c r="C48224" s="61"/>
      <c r="D48224" s="57"/>
      <c r="E48224" s="62"/>
    </row>
    <row r="48225">
      <c r="A48225" s="61"/>
      <c r="B48225" s="61"/>
      <c r="C48225" s="61"/>
      <c r="D48225" s="57"/>
      <c r="E48225" s="62"/>
    </row>
    <row r="48226">
      <c r="A48226" s="61"/>
      <c r="B48226" s="61"/>
      <c r="C48226" s="61"/>
      <c r="D48226" s="57"/>
      <c r="E48226" s="62"/>
    </row>
    <row r="48227">
      <c r="A48227" s="61"/>
      <c r="B48227" s="61"/>
      <c r="C48227" s="61"/>
      <c r="D48227" s="57"/>
      <c r="E48227" s="62"/>
    </row>
    <row r="48228">
      <c r="A48228" s="61"/>
      <c r="B48228" s="61"/>
      <c r="C48228" s="61"/>
      <c r="D48228" s="57"/>
      <c r="E48228" s="62"/>
    </row>
    <row r="48229">
      <c r="A48229" s="61"/>
      <c r="B48229" s="61"/>
      <c r="C48229" s="61"/>
      <c r="D48229" s="57"/>
      <c r="E48229" s="62"/>
    </row>
    <row r="48230">
      <c r="A48230" s="61"/>
      <c r="B48230" s="61"/>
      <c r="C48230" s="61"/>
      <c r="D48230" s="57"/>
      <c r="E48230" s="62"/>
    </row>
    <row r="48231">
      <c r="A48231" s="61"/>
      <c r="B48231" s="61"/>
      <c r="C48231" s="61"/>
      <c r="D48231" s="57"/>
      <c r="E48231" s="62"/>
    </row>
    <row r="48232">
      <c r="A48232" s="61"/>
      <c r="B48232" s="61"/>
      <c r="C48232" s="61"/>
      <c r="D48232" s="57"/>
      <c r="E48232" s="62"/>
    </row>
    <row r="48233">
      <c r="A48233" s="61"/>
      <c r="B48233" s="61"/>
      <c r="C48233" s="61"/>
      <c r="D48233" s="57"/>
      <c r="E48233" s="62"/>
    </row>
    <row r="48234">
      <c r="A48234" s="61"/>
      <c r="B48234" s="61"/>
      <c r="C48234" s="61"/>
      <c r="D48234" s="57"/>
      <c r="E48234" s="62"/>
    </row>
    <row r="48235">
      <c r="A48235" s="61"/>
      <c r="B48235" s="61"/>
      <c r="C48235" s="61"/>
      <c r="D48235" s="57"/>
      <c r="E48235" s="62"/>
    </row>
    <row r="48236">
      <c r="A48236" s="61"/>
      <c r="B48236" s="61"/>
      <c r="C48236" s="61"/>
      <c r="D48236" s="57"/>
      <c r="E48236" s="62"/>
    </row>
    <row r="48237">
      <c r="A48237" s="61"/>
      <c r="B48237" s="61"/>
      <c r="C48237" s="61"/>
      <c r="D48237" s="57"/>
      <c r="E48237" s="62"/>
    </row>
    <row r="48238">
      <c r="A48238" s="61"/>
      <c r="B48238" s="61"/>
      <c r="C48238" s="61"/>
      <c r="D48238" s="57"/>
      <c r="E48238" s="62"/>
    </row>
    <row r="48239">
      <c r="A48239" s="61"/>
      <c r="B48239" s="61"/>
      <c r="C48239" s="61"/>
      <c r="D48239" s="57"/>
      <c r="E48239" s="62"/>
    </row>
    <row r="48240">
      <c r="A48240" s="61"/>
      <c r="B48240" s="61"/>
      <c r="C48240" s="61"/>
      <c r="D48240" s="57"/>
      <c r="E48240" s="62"/>
    </row>
    <row r="48241">
      <c r="A48241" s="61"/>
      <c r="B48241" s="61"/>
      <c r="C48241" s="61"/>
      <c r="D48241" s="57"/>
      <c r="E48241" s="62"/>
    </row>
    <row r="48242">
      <c r="A48242" s="61"/>
      <c r="B48242" s="61"/>
      <c r="C48242" s="61"/>
      <c r="D48242" s="57"/>
      <c r="E48242" s="62"/>
    </row>
    <row r="48243">
      <c r="A48243" s="61"/>
      <c r="B48243" s="61"/>
      <c r="C48243" s="61"/>
      <c r="D48243" s="57"/>
      <c r="E48243" s="62"/>
    </row>
    <row r="48244">
      <c r="A48244" s="61"/>
      <c r="B48244" s="61"/>
      <c r="C48244" s="61"/>
      <c r="D48244" s="57"/>
      <c r="E48244" s="62"/>
    </row>
    <row r="48245">
      <c r="A48245" s="61"/>
      <c r="B48245" s="61"/>
      <c r="C48245" s="61"/>
      <c r="D48245" s="57"/>
      <c r="E48245" s="62"/>
    </row>
    <row r="48246">
      <c r="A48246" s="61"/>
      <c r="B48246" s="61"/>
      <c r="C48246" s="61"/>
      <c r="D48246" s="57"/>
      <c r="E48246" s="62"/>
    </row>
    <row r="48247">
      <c r="A48247" s="61"/>
      <c r="B48247" s="61"/>
      <c r="C48247" s="61"/>
      <c r="D48247" s="57"/>
      <c r="E48247" s="62"/>
    </row>
    <row r="48248">
      <c r="A48248" s="61"/>
      <c r="B48248" s="61"/>
      <c r="C48248" s="61"/>
      <c r="D48248" s="57"/>
      <c r="E48248" s="62"/>
    </row>
    <row r="48249">
      <c r="A48249" s="61"/>
      <c r="B48249" s="61"/>
      <c r="C48249" s="61"/>
      <c r="D48249" s="57"/>
      <c r="E48249" s="62"/>
    </row>
    <row r="48250">
      <c r="A48250" s="61"/>
      <c r="B48250" s="61"/>
      <c r="C48250" s="61"/>
      <c r="D48250" s="57"/>
      <c r="E48250" s="62"/>
    </row>
    <row r="48251">
      <c r="A48251" s="61"/>
      <c r="B48251" s="61"/>
      <c r="C48251" s="61"/>
      <c r="D48251" s="57"/>
      <c r="E48251" s="62"/>
    </row>
    <row r="48252">
      <c r="A48252" s="61"/>
      <c r="B48252" s="61"/>
      <c r="C48252" s="61"/>
      <c r="D48252" s="57"/>
      <c r="E48252" s="62"/>
    </row>
    <row r="48253">
      <c r="A48253" s="61"/>
      <c r="B48253" s="61"/>
      <c r="C48253" s="61"/>
      <c r="D48253" s="57"/>
      <c r="E48253" s="62"/>
    </row>
    <row r="48254">
      <c r="A48254" s="61"/>
      <c r="B48254" s="61"/>
      <c r="C48254" s="61"/>
      <c r="D48254" s="57"/>
      <c r="E48254" s="62"/>
    </row>
    <row r="48255">
      <c r="A48255" s="61"/>
      <c r="B48255" s="61"/>
      <c r="C48255" s="61"/>
      <c r="D48255" s="57"/>
      <c r="E48255" s="62"/>
    </row>
    <row r="48256">
      <c r="A48256" s="61"/>
      <c r="B48256" s="61"/>
      <c r="C48256" s="61"/>
      <c r="D48256" s="57"/>
      <c r="E48256" s="62"/>
    </row>
    <row r="48257">
      <c r="A48257" s="61"/>
      <c r="B48257" s="61"/>
      <c r="C48257" s="61"/>
      <c r="D48257" s="57"/>
      <c r="E48257" s="62"/>
    </row>
    <row r="48258">
      <c r="A48258" s="61"/>
      <c r="B48258" s="61"/>
      <c r="C48258" s="61"/>
      <c r="D48258" s="57"/>
      <c r="E48258" s="62"/>
    </row>
    <row r="48259">
      <c r="A48259" s="61"/>
      <c r="B48259" s="61"/>
      <c r="C48259" s="61"/>
      <c r="D48259" s="57"/>
      <c r="E48259" s="62"/>
    </row>
    <row r="48260">
      <c r="A48260" s="61"/>
      <c r="B48260" s="61"/>
      <c r="C48260" s="61"/>
      <c r="D48260" s="57"/>
      <c r="E48260" s="62"/>
    </row>
    <row r="48261">
      <c r="A48261" s="61"/>
      <c r="B48261" s="61"/>
      <c r="C48261" s="61"/>
      <c r="D48261" s="57"/>
      <c r="E48261" s="62"/>
    </row>
    <row r="48262">
      <c r="A48262" s="61"/>
      <c r="B48262" s="61"/>
      <c r="C48262" s="61"/>
      <c r="D48262" s="57"/>
      <c r="E48262" s="62"/>
    </row>
    <row r="48263">
      <c r="A48263" s="61"/>
      <c r="B48263" s="61"/>
      <c r="C48263" s="61"/>
      <c r="D48263" s="57"/>
      <c r="E48263" s="62"/>
    </row>
    <row r="48264">
      <c r="A48264" s="61"/>
      <c r="B48264" s="61"/>
      <c r="C48264" s="61"/>
      <c r="D48264" s="57"/>
      <c r="E48264" s="62"/>
    </row>
    <row r="48265">
      <c r="A48265" s="61"/>
      <c r="B48265" s="61"/>
      <c r="C48265" s="61"/>
      <c r="D48265" s="57"/>
      <c r="E48265" s="62"/>
    </row>
    <row r="48266">
      <c r="A48266" s="61"/>
      <c r="B48266" s="61"/>
      <c r="C48266" s="61"/>
      <c r="D48266" s="57"/>
      <c r="E48266" s="62"/>
    </row>
    <row r="48267">
      <c r="A48267" s="61"/>
      <c r="B48267" s="61"/>
      <c r="C48267" s="61"/>
      <c r="D48267" s="57"/>
      <c r="E48267" s="62"/>
    </row>
    <row r="48268">
      <c r="A48268" s="61"/>
      <c r="B48268" s="61"/>
      <c r="C48268" s="61"/>
      <c r="D48268" s="57"/>
      <c r="E48268" s="62"/>
    </row>
    <row r="48269">
      <c r="A48269" s="61"/>
      <c r="B48269" s="61"/>
      <c r="C48269" s="61"/>
      <c r="D48269" s="57"/>
      <c r="E48269" s="62"/>
    </row>
    <row r="48270">
      <c r="A48270" s="61"/>
      <c r="B48270" s="61"/>
      <c r="C48270" s="61"/>
      <c r="D48270" s="57"/>
      <c r="E48270" s="62"/>
    </row>
    <row r="48271">
      <c r="A48271" s="61"/>
      <c r="B48271" s="61"/>
      <c r="C48271" s="61"/>
      <c r="D48271" s="57"/>
      <c r="E48271" s="62"/>
    </row>
    <row r="48272">
      <c r="A48272" s="61"/>
      <c r="B48272" s="61"/>
      <c r="C48272" s="61"/>
      <c r="D48272" s="57"/>
      <c r="E48272" s="62"/>
    </row>
    <row r="48273">
      <c r="A48273" s="61"/>
      <c r="B48273" s="61"/>
      <c r="C48273" s="61"/>
      <c r="D48273" s="57"/>
      <c r="E48273" s="62"/>
    </row>
    <row r="48274">
      <c r="A48274" s="61"/>
      <c r="B48274" s="61"/>
      <c r="C48274" s="61"/>
      <c r="D48274" s="57"/>
      <c r="E48274" s="62"/>
    </row>
    <row r="48275">
      <c r="A48275" s="61"/>
      <c r="B48275" s="61"/>
      <c r="C48275" s="61"/>
      <c r="D48275" s="57"/>
      <c r="E48275" s="62"/>
    </row>
    <row r="48276">
      <c r="A48276" s="61"/>
      <c r="B48276" s="61"/>
      <c r="C48276" s="61"/>
      <c r="D48276" s="57"/>
      <c r="E48276" s="62"/>
    </row>
    <row r="48277">
      <c r="A48277" s="61"/>
      <c r="B48277" s="61"/>
      <c r="C48277" s="61"/>
      <c r="D48277" s="57"/>
      <c r="E48277" s="62"/>
    </row>
    <row r="48278">
      <c r="A48278" s="61"/>
      <c r="B48278" s="61"/>
      <c r="C48278" s="61"/>
      <c r="D48278" s="57"/>
      <c r="E48278" s="62"/>
    </row>
    <row r="48279">
      <c r="A48279" s="61"/>
      <c r="B48279" s="61"/>
      <c r="C48279" s="61"/>
      <c r="D48279" s="57"/>
      <c r="E48279" s="62"/>
    </row>
    <row r="48280">
      <c r="A48280" s="61"/>
      <c r="B48280" s="61"/>
      <c r="C48280" s="61"/>
      <c r="D48280" s="57"/>
      <c r="E48280" s="62"/>
    </row>
    <row r="48281">
      <c r="A48281" s="61"/>
      <c r="B48281" s="61"/>
      <c r="C48281" s="61"/>
      <c r="D48281" s="57"/>
      <c r="E48281" s="62"/>
    </row>
    <row r="48282">
      <c r="A48282" s="61"/>
      <c r="B48282" s="61"/>
      <c r="C48282" s="61"/>
      <c r="D48282" s="57"/>
      <c r="E48282" s="62"/>
    </row>
    <row r="48283">
      <c r="A48283" s="61"/>
      <c r="B48283" s="61"/>
      <c r="C48283" s="61"/>
      <c r="D48283" s="57"/>
      <c r="E48283" s="62"/>
    </row>
    <row r="48284">
      <c r="A48284" s="61"/>
      <c r="B48284" s="61"/>
      <c r="C48284" s="61"/>
      <c r="D48284" s="57"/>
      <c r="E48284" s="62"/>
    </row>
    <row r="48285">
      <c r="A48285" s="61"/>
      <c r="B48285" s="61"/>
      <c r="C48285" s="61"/>
      <c r="D48285" s="57"/>
      <c r="E48285" s="62"/>
    </row>
    <row r="48286">
      <c r="A48286" s="61"/>
      <c r="B48286" s="61"/>
      <c r="C48286" s="61"/>
      <c r="D48286" s="57"/>
      <c r="E48286" s="62"/>
    </row>
    <row r="48287">
      <c r="A48287" s="61"/>
      <c r="B48287" s="61"/>
      <c r="C48287" s="61"/>
      <c r="D48287" s="57"/>
      <c r="E48287" s="62"/>
    </row>
    <row r="48288">
      <c r="A48288" s="61"/>
      <c r="B48288" s="61"/>
      <c r="C48288" s="61"/>
      <c r="D48288" s="57"/>
      <c r="E48288" s="62"/>
    </row>
    <row r="48289">
      <c r="A48289" s="61"/>
      <c r="B48289" s="61"/>
      <c r="C48289" s="61"/>
      <c r="D48289" s="57"/>
      <c r="E48289" s="62"/>
    </row>
    <row r="48290">
      <c r="A48290" s="61"/>
      <c r="B48290" s="61"/>
      <c r="C48290" s="61"/>
      <c r="D48290" s="57"/>
      <c r="E48290" s="62"/>
    </row>
    <row r="48291">
      <c r="A48291" s="61"/>
      <c r="B48291" s="61"/>
      <c r="C48291" s="61"/>
      <c r="D48291" s="57"/>
      <c r="E48291" s="62"/>
    </row>
    <row r="48292">
      <c r="A48292" s="61"/>
      <c r="B48292" s="61"/>
      <c r="C48292" s="61"/>
      <c r="D48292" s="57"/>
      <c r="E48292" s="62"/>
    </row>
    <row r="48293">
      <c r="A48293" s="61"/>
      <c r="B48293" s="61"/>
      <c r="C48293" s="61"/>
      <c r="D48293" s="57"/>
      <c r="E48293" s="62"/>
    </row>
    <row r="48294">
      <c r="A48294" s="61"/>
      <c r="B48294" s="61"/>
      <c r="C48294" s="61"/>
      <c r="D48294" s="57"/>
      <c r="E48294" s="62"/>
    </row>
    <row r="48295">
      <c r="A48295" s="61"/>
      <c r="B48295" s="61"/>
      <c r="C48295" s="61"/>
      <c r="D48295" s="57"/>
      <c r="E48295" s="62"/>
    </row>
    <row r="48296">
      <c r="A48296" s="61"/>
      <c r="B48296" s="61"/>
      <c r="C48296" s="61"/>
      <c r="D48296" s="57"/>
      <c r="E48296" s="62"/>
    </row>
    <row r="48297">
      <c r="A48297" s="61"/>
      <c r="B48297" s="61"/>
      <c r="C48297" s="61"/>
      <c r="D48297" s="57"/>
      <c r="E48297" s="62"/>
    </row>
    <row r="48298">
      <c r="A48298" s="61"/>
      <c r="B48298" s="61"/>
      <c r="C48298" s="61"/>
      <c r="D48298" s="57"/>
      <c r="E48298" s="62"/>
    </row>
    <row r="48299">
      <c r="A48299" s="61"/>
      <c r="B48299" s="61"/>
      <c r="C48299" s="61"/>
      <c r="D48299" s="57"/>
      <c r="E48299" s="62"/>
    </row>
    <row r="48300">
      <c r="A48300" s="61"/>
      <c r="B48300" s="61"/>
      <c r="C48300" s="61"/>
      <c r="D48300" s="57"/>
      <c r="E48300" s="62"/>
    </row>
    <row r="48301">
      <c r="A48301" s="61"/>
      <c r="B48301" s="61"/>
      <c r="C48301" s="61"/>
      <c r="D48301" s="57"/>
      <c r="E48301" s="62"/>
    </row>
    <row r="48302">
      <c r="A48302" s="61"/>
      <c r="B48302" s="61"/>
      <c r="C48302" s="61"/>
      <c r="D48302" s="57"/>
      <c r="E48302" s="62"/>
    </row>
    <row r="48303">
      <c r="A48303" s="61"/>
      <c r="B48303" s="61"/>
      <c r="C48303" s="61"/>
      <c r="D48303" s="57"/>
      <c r="E48303" s="62"/>
    </row>
    <row r="48304">
      <c r="A48304" s="61"/>
      <c r="B48304" s="61"/>
      <c r="C48304" s="61"/>
      <c r="D48304" s="57"/>
      <c r="E48304" s="62"/>
    </row>
    <row r="48305">
      <c r="A48305" s="61"/>
      <c r="B48305" s="61"/>
      <c r="C48305" s="61"/>
      <c r="D48305" s="57"/>
      <c r="E48305" s="62"/>
    </row>
    <row r="48306">
      <c r="A48306" s="61"/>
      <c r="B48306" s="61"/>
      <c r="C48306" s="61"/>
      <c r="D48306" s="57"/>
      <c r="E48306" s="62"/>
    </row>
    <row r="48307">
      <c r="A48307" s="61"/>
      <c r="B48307" s="61"/>
      <c r="C48307" s="61"/>
      <c r="D48307" s="57"/>
      <c r="E48307" s="62"/>
    </row>
    <row r="48308">
      <c r="A48308" s="61"/>
      <c r="B48308" s="61"/>
      <c r="C48308" s="61"/>
      <c r="D48308" s="57"/>
      <c r="E48308" s="62"/>
    </row>
    <row r="48309">
      <c r="A48309" s="61"/>
      <c r="B48309" s="61"/>
      <c r="C48309" s="61"/>
      <c r="D48309" s="57"/>
      <c r="E48309" s="62"/>
    </row>
    <row r="48310">
      <c r="A48310" s="61"/>
      <c r="B48310" s="61"/>
      <c r="C48310" s="61"/>
      <c r="D48310" s="57"/>
      <c r="E48310" s="62"/>
    </row>
    <row r="48311">
      <c r="A48311" s="61"/>
      <c r="B48311" s="61"/>
      <c r="C48311" s="61"/>
      <c r="D48311" s="57"/>
      <c r="E48311" s="62"/>
    </row>
    <row r="48312">
      <c r="A48312" s="61"/>
      <c r="B48312" s="61"/>
      <c r="C48312" s="61"/>
      <c r="D48312" s="57"/>
      <c r="E48312" s="62"/>
    </row>
    <row r="48313">
      <c r="A48313" s="61"/>
      <c r="B48313" s="61"/>
      <c r="C48313" s="61"/>
      <c r="D48313" s="57"/>
      <c r="E48313" s="62"/>
    </row>
    <row r="48314">
      <c r="A48314" s="61"/>
      <c r="B48314" s="61"/>
      <c r="C48314" s="61"/>
      <c r="D48314" s="57"/>
      <c r="E48314" s="62"/>
    </row>
    <row r="48315">
      <c r="A48315" s="61"/>
      <c r="B48315" s="61"/>
      <c r="C48315" s="61"/>
      <c r="D48315" s="57"/>
      <c r="E48315" s="62"/>
    </row>
    <row r="48316">
      <c r="A48316" s="61"/>
      <c r="B48316" s="61"/>
      <c r="C48316" s="61"/>
      <c r="D48316" s="57"/>
      <c r="E48316" s="62"/>
    </row>
    <row r="48317">
      <c r="A48317" s="61"/>
      <c r="B48317" s="61"/>
      <c r="C48317" s="61"/>
      <c r="D48317" s="57"/>
      <c r="E48317" s="62"/>
    </row>
    <row r="48318">
      <c r="A48318" s="61"/>
      <c r="B48318" s="61"/>
      <c r="C48318" s="61"/>
      <c r="D48318" s="57"/>
      <c r="E48318" s="62"/>
    </row>
    <row r="48319">
      <c r="A48319" s="61"/>
      <c r="B48319" s="61"/>
      <c r="C48319" s="61"/>
      <c r="D48319" s="57"/>
      <c r="E48319" s="62"/>
    </row>
    <row r="48320">
      <c r="A48320" s="61"/>
      <c r="B48320" s="61"/>
      <c r="C48320" s="61"/>
      <c r="D48320" s="57"/>
      <c r="E48320" s="62"/>
    </row>
    <row r="48321">
      <c r="A48321" s="61"/>
      <c r="B48321" s="61"/>
      <c r="C48321" s="61"/>
      <c r="D48321" s="57"/>
      <c r="E48321" s="62"/>
    </row>
    <row r="48322">
      <c r="A48322" s="61"/>
      <c r="B48322" s="61"/>
      <c r="C48322" s="61"/>
      <c r="D48322" s="57"/>
      <c r="E48322" s="62"/>
    </row>
    <row r="48323">
      <c r="A48323" s="61"/>
      <c r="B48323" s="61"/>
      <c r="C48323" s="61"/>
      <c r="D48323" s="57"/>
      <c r="E48323" s="62"/>
    </row>
    <row r="48324">
      <c r="A48324" s="61"/>
      <c r="B48324" s="61"/>
      <c r="C48324" s="61"/>
      <c r="D48324" s="57"/>
      <c r="E48324" s="62"/>
    </row>
    <row r="48325">
      <c r="A48325" s="61"/>
      <c r="B48325" s="61"/>
      <c r="C48325" s="61"/>
      <c r="D48325" s="57"/>
      <c r="E48325" s="62"/>
    </row>
    <row r="48326">
      <c r="A48326" s="61"/>
      <c r="B48326" s="61"/>
      <c r="C48326" s="61"/>
      <c r="D48326" s="57"/>
      <c r="E48326" s="62"/>
    </row>
    <row r="48327">
      <c r="A48327" s="61"/>
      <c r="B48327" s="61"/>
      <c r="C48327" s="61"/>
      <c r="D48327" s="57"/>
      <c r="E48327" s="62"/>
    </row>
    <row r="48328">
      <c r="A48328" s="61"/>
      <c r="B48328" s="61"/>
      <c r="C48328" s="61"/>
      <c r="D48328" s="57"/>
      <c r="E48328" s="62"/>
    </row>
    <row r="48329">
      <c r="A48329" s="61"/>
      <c r="B48329" s="61"/>
      <c r="C48329" s="61"/>
      <c r="D48329" s="57"/>
      <c r="E48329" s="62"/>
    </row>
    <row r="48330">
      <c r="A48330" s="61"/>
      <c r="B48330" s="61"/>
      <c r="C48330" s="61"/>
      <c r="D48330" s="57"/>
      <c r="E48330" s="62"/>
    </row>
    <row r="48331">
      <c r="A48331" s="61"/>
      <c r="B48331" s="61"/>
      <c r="C48331" s="61"/>
      <c r="D48331" s="57"/>
      <c r="E48331" s="62"/>
    </row>
    <row r="48332">
      <c r="A48332" s="61"/>
      <c r="B48332" s="61"/>
      <c r="C48332" s="61"/>
      <c r="D48332" s="57"/>
      <c r="E48332" s="62"/>
    </row>
    <row r="48333">
      <c r="A48333" s="61"/>
      <c r="B48333" s="61"/>
      <c r="C48333" s="61"/>
      <c r="D48333" s="57"/>
      <c r="E48333" s="62"/>
    </row>
    <row r="48334">
      <c r="A48334" s="61"/>
      <c r="B48334" s="61"/>
      <c r="C48334" s="61"/>
      <c r="D48334" s="57"/>
      <c r="E48334" s="62"/>
    </row>
    <row r="48335">
      <c r="A48335" s="61"/>
      <c r="B48335" s="61"/>
      <c r="C48335" s="61"/>
      <c r="D48335" s="57"/>
      <c r="E48335" s="62"/>
    </row>
    <row r="48336">
      <c r="A48336" s="61"/>
      <c r="B48336" s="61"/>
      <c r="C48336" s="61"/>
      <c r="D48336" s="57"/>
      <c r="E48336" s="62"/>
    </row>
    <row r="48337">
      <c r="A48337" s="61"/>
      <c r="B48337" s="61"/>
      <c r="C48337" s="61"/>
      <c r="D48337" s="57"/>
      <c r="E48337" s="62"/>
    </row>
    <row r="48338">
      <c r="A48338" s="61"/>
      <c r="B48338" s="61"/>
      <c r="C48338" s="61"/>
      <c r="D48338" s="57"/>
      <c r="E48338" s="62"/>
    </row>
    <row r="48339">
      <c r="A48339" s="61"/>
      <c r="B48339" s="61"/>
      <c r="C48339" s="61"/>
      <c r="D48339" s="57"/>
      <c r="E48339" s="62"/>
    </row>
    <row r="48340">
      <c r="A48340" s="61"/>
      <c r="B48340" s="61"/>
      <c r="C48340" s="61"/>
      <c r="D48340" s="57"/>
      <c r="E48340" s="62"/>
    </row>
    <row r="48341">
      <c r="A48341" s="61"/>
      <c r="B48341" s="61"/>
      <c r="C48341" s="61"/>
      <c r="D48341" s="57"/>
      <c r="E48341" s="62"/>
    </row>
    <row r="48342">
      <c r="A48342" s="61"/>
      <c r="B48342" s="61"/>
      <c r="C48342" s="61"/>
      <c r="D48342" s="57"/>
      <c r="E48342" s="62"/>
    </row>
    <row r="48343">
      <c r="A48343" s="61"/>
      <c r="B48343" s="61"/>
      <c r="C48343" s="61"/>
      <c r="D48343" s="57"/>
      <c r="E48343" s="62"/>
    </row>
    <row r="48344">
      <c r="A48344" s="61"/>
      <c r="B48344" s="61"/>
      <c r="C48344" s="61"/>
      <c r="D48344" s="57"/>
      <c r="E48344" s="62"/>
    </row>
    <row r="48345">
      <c r="A48345" s="61"/>
      <c r="B48345" s="61"/>
      <c r="C48345" s="61"/>
      <c r="D48345" s="57"/>
      <c r="E48345" s="62"/>
    </row>
    <row r="48346">
      <c r="A48346" s="61"/>
      <c r="B48346" s="61"/>
      <c r="C48346" s="61"/>
      <c r="D48346" s="57"/>
      <c r="E48346" s="62"/>
    </row>
    <row r="48347">
      <c r="A48347" s="61"/>
      <c r="B48347" s="61"/>
      <c r="C48347" s="61"/>
      <c r="D48347" s="57"/>
      <c r="E48347" s="62"/>
    </row>
    <row r="48348">
      <c r="A48348" s="61"/>
      <c r="B48348" s="61"/>
      <c r="C48348" s="61"/>
      <c r="D48348" s="57"/>
      <c r="E48348" s="62"/>
    </row>
    <row r="48349">
      <c r="A48349" s="61"/>
      <c r="B48349" s="61"/>
      <c r="C48349" s="61"/>
      <c r="D48349" s="57"/>
      <c r="E48349" s="62"/>
    </row>
    <row r="48350">
      <c r="A48350" s="61"/>
      <c r="B48350" s="61"/>
      <c r="C48350" s="61"/>
      <c r="D48350" s="57"/>
      <c r="E48350" s="62"/>
    </row>
    <row r="48351">
      <c r="A48351" s="61"/>
      <c r="B48351" s="61"/>
      <c r="C48351" s="61"/>
      <c r="D48351" s="57"/>
      <c r="E48351" s="62"/>
    </row>
    <row r="48352">
      <c r="A48352" s="61"/>
      <c r="B48352" s="61"/>
      <c r="C48352" s="61"/>
      <c r="D48352" s="57"/>
      <c r="E48352" s="62"/>
    </row>
    <row r="48353">
      <c r="A48353" s="61"/>
      <c r="B48353" s="61"/>
      <c r="C48353" s="61"/>
      <c r="D48353" s="57"/>
      <c r="E48353" s="62"/>
    </row>
    <row r="48354">
      <c r="A48354" s="61"/>
      <c r="B48354" s="61"/>
      <c r="C48354" s="61"/>
      <c r="D48354" s="57"/>
      <c r="E48354" s="62"/>
    </row>
    <row r="48355">
      <c r="A48355" s="61"/>
      <c r="B48355" s="61"/>
      <c r="C48355" s="61"/>
      <c r="D48355" s="57"/>
      <c r="E48355" s="62"/>
    </row>
    <row r="48356">
      <c r="A48356" s="61"/>
      <c r="B48356" s="61"/>
      <c r="C48356" s="61"/>
      <c r="D48356" s="57"/>
      <c r="E48356" s="62"/>
    </row>
    <row r="48357">
      <c r="A48357" s="61"/>
      <c r="B48357" s="61"/>
      <c r="C48357" s="61"/>
      <c r="D48357" s="57"/>
      <c r="E48357" s="62"/>
    </row>
    <row r="48358">
      <c r="A48358" s="61"/>
      <c r="B48358" s="61"/>
      <c r="C48358" s="61"/>
      <c r="D48358" s="57"/>
      <c r="E48358" s="62"/>
    </row>
    <row r="48359">
      <c r="A48359" s="61"/>
      <c r="B48359" s="61"/>
      <c r="C48359" s="61"/>
      <c r="D48359" s="57"/>
      <c r="E48359" s="62"/>
    </row>
    <row r="48360">
      <c r="A48360" s="61"/>
      <c r="B48360" s="61"/>
      <c r="C48360" s="61"/>
      <c r="D48360" s="57"/>
      <c r="E48360" s="62"/>
    </row>
    <row r="48361">
      <c r="A48361" s="61"/>
      <c r="B48361" s="61"/>
      <c r="C48361" s="61"/>
      <c r="D48361" s="57"/>
      <c r="E48361" s="62"/>
    </row>
    <row r="48362">
      <c r="A48362" s="61"/>
      <c r="B48362" s="61"/>
      <c r="C48362" s="61"/>
      <c r="D48362" s="57"/>
      <c r="E48362" s="62"/>
    </row>
    <row r="48363">
      <c r="A48363" s="61"/>
      <c r="B48363" s="61"/>
      <c r="C48363" s="61"/>
      <c r="D48363" s="57"/>
      <c r="E48363" s="62"/>
    </row>
    <row r="48364">
      <c r="A48364" s="61"/>
      <c r="B48364" s="61"/>
      <c r="C48364" s="61"/>
      <c r="D48364" s="57"/>
      <c r="E48364" s="62"/>
    </row>
    <row r="48365">
      <c r="A48365" s="61"/>
      <c r="B48365" s="61"/>
      <c r="C48365" s="61"/>
      <c r="D48365" s="57"/>
      <c r="E48365" s="62"/>
    </row>
    <row r="48366">
      <c r="A48366" s="61"/>
      <c r="B48366" s="61"/>
      <c r="C48366" s="61"/>
      <c r="D48366" s="57"/>
      <c r="E48366" s="62"/>
    </row>
    <row r="48367">
      <c r="A48367" s="61"/>
      <c r="B48367" s="61"/>
      <c r="C48367" s="61"/>
      <c r="D48367" s="57"/>
      <c r="E48367" s="62"/>
    </row>
    <row r="48368">
      <c r="A48368" s="61"/>
      <c r="B48368" s="61"/>
      <c r="C48368" s="61"/>
      <c r="D48368" s="57"/>
      <c r="E48368" s="62"/>
    </row>
    <row r="48369">
      <c r="A48369" s="61"/>
      <c r="B48369" s="61"/>
      <c r="C48369" s="61"/>
      <c r="D48369" s="57"/>
      <c r="E48369" s="62"/>
    </row>
    <row r="48370">
      <c r="A48370" s="61"/>
      <c r="B48370" s="61"/>
      <c r="C48370" s="61"/>
      <c r="D48370" s="57"/>
      <c r="E48370" s="62"/>
    </row>
    <row r="48371">
      <c r="A48371" s="61"/>
      <c r="B48371" s="61"/>
      <c r="C48371" s="61"/>
      <c r="D48371" s="57"/>
      <c r="E48371" s="62"/>
    </row>
    <row r="48372">
      <c r="A48372" s="61"/>
      <c r="B48372" s="61"/>
      <c r="C48372" s="61"/>
      <c r="D48372" s="57"/>
      <c r="E48372" s="62"/>
    </row>
    <row r="48373">
      <c r="A48373" s="61"/>
      <c r="B48373" s="61"/>
      <c r="C48373" s="61"/>
      <c r="D48373" s="57"/>
      <c r="E48373" s="62"/>
    </row>
    <row r="48374">
      <c r="A48374" s="61"/>
      <c r="B48374" s="61"/>
      <c r="C48374" s="61"/>
      <c r="D48374" s="57"/>
      <c r="E48374" s="62"/>
    </row>
    <row r="48375">
      <c r="A48375" s="61"/>
      <c r="B48375" s="61"/>
      <c r="C48375" s="61"/>
      <c r="D48375" s="57"/>
      <c r="E48375" s="62"/>
    </row>
    <row r="48376">
      <c r="A48376" s="61"/>
      <c r="B48376" s="61"/>
      <c r="C48376" s="61"/>
      <c r="D48376" s="57"/>
      <c r="E48376" s="62"/>
    </row>
    <row r="48377">
      <c r="A48377" s="61"/>
      <c r="B48377" s="61"/>
      <c r="C48377" s="61"/>
      <c r="D48377" s="57"/>
      <c r="E48377" s="62"/>
    </row>
    <row r="48378">
      <c r="A48378" s="61"/>
      <c r="B48378" s="61"/>
      <c r="C48378" s="61"/>
      <c r="D48378" s="57"/>
      <c r="E48378" s="62"/>
    </row>
    <row r="48379">
      <c r="A48379" s="61"/>
      <c r="B48379" s="61"/>
      <c r="C48379" s="61"/>
      <c r="D48379" s="57"/>
      <c r="E48379" s="62"/>
    </row>
    <row r="48380">
      <c r="A48380" s="61"/>
      <c r="B48380" s="61"/>
      <c r="C48380" s="61"/>
      <c r="D48380" s="57"/>
      <c r="E48380" s="62"/>
    </row>
    <row r="48381">
      <c r="A48381" s="61"/>
      <c r="B48381" s="61"/>
      <c r="C48381" s="61"/>
      <c r="D48381" s="57"/>
      <c r="E48381" s="62"/>
    </row>
    <row r="48382">
      <c r="A48382" s="61"/>
      <c r="B48382" s="61"/>
      <c r="C48382" s="61"/>
      <c r="D48382" s="57"/>
      <c r="E48382" s="62"/>
    </row>
    <row r="48383">
      <c r="A48383" s="61"/>
      <c r="B48383" s="61"/>
      <c r="C48383" s="61"/>
      <c r="D48383" s="57"/>
      <c r="E48383" s="62"/>
    </row>
    <row r="48384">
      <c r="A48384" s="61"/>
      <c r="B48384" s="61"/>
      <c r="C48384" s="61"/>
      <c r="D48384" s="57"/>
      <c r="E48384" s="62"/>
    </row>
    <row r="48385">
      <c r="A48385" s="61"/>
      <c r="B48385" s="61"/>
      <c r="C48385" s="61"/>
      <c r="D48385" s="57"/>
      <c r="E48385" s="62"/>
    </row>
    <row r="48386">
      <c r="A48386" s="61"/>
      <c r="B48386" s="61"/>
      <c r="C48386" s="61"/>
      <c r="D48386" s="57"/>
      <c r="E48386" s="62"/>
    </row>
    <row r="48387">
      <c r="A48387" s="61"/>
      <c r="B48387" s="61"/>
      <c r="C48387" s="61"/>
      <c r="D48387" s="57"/>
      <c r="E48387" s="62"/>
    </row>
    <row r="48388">
      <c r="A48388" s="61"/>
      <c r="B48388" s="61"/>
      <c r="C48388" s="61"/>
      <c r="D48388" s="57"/>
      <c r="E48388" s="62"/>
    </row>
    <row r="48389">
      <c r="A48389" s="61"/>
      <c r="B48389" s="61"/>
      <c r="C48389" s="61"/>
      <c r="D48389" s="57"/>
      <c r="E48389" s="62"/>
    </row>
    <row r="48390">
      <c r="A48390" s="61"/>
      <c r="B48390" s="61"/>
      <c r="C48390" s="61"/>
      <c r="D48390" s="57"/>
      <c r="E48390" s="62"/>
    </row>
    <row r="48391">
      <c r="A48391" s="61"/>
      <c r="B48391" s="61"/>
      <c r="C48391" s="61"/>
      <c r="D48391" s="57"/>
      <c r="E48391" s="62"/>
    </row>
    <row r="48392">
      <c r="A48392" s="61"/>
      <c r="B48392" s="61"/>
      <c r="C48392" s="61"/>
      <c r="D48392" s="57"/>
      <c r="E48392" s="62"/>
    </row>
    <row r="48393">
      <c r="A48393" s="61"/>
      <c r="B48393" s="61"/>
      <c r="C48393" s="61"/>
      <c r="D48393" s="57"/>
      <c r="E48393" s="62"/>
    </row>
    <row r="48394">
      <c r="A48394" s="61"/>
      <c r="B48394" s="61"/>
      <c r="C48394" s="61"/>
      <c r="D48394" s="57"/>
      <c r="E48394" s="62"/>
    </row>
    <row r="48395">
      <c r="A48395" s="61"/>
      <c r="B48395" s="61"/>
      <c r="C48395" s="61"/>
      <c r="D48395" s="57"/>
      <c r="E48395" s="62"/>
    </row>
    <row r="48396">
      <c r="A48396" s="61"/>
      <c r="B48396" s="61"/>
      <c r="C48396" s="61"/>
      <c r="D48396" s="57"/>
      <c r="E48396" s="62"/>
    </row>
    <row r="48397">
      <c r="A48397" s="61"/>
      <c r="B48397" s="61"/>
      <c r="C48397" s="61"/>
      <c r="D48397" s="57"/>
      <c r="E48397" s="62"/>
    </row>
    <row r="48398">
      <c r="A48398" s="61"/>
      <c r="B48398" s="61"/>
      <c r="C48398" s="61"/>
      <c r="D48398" s="57"/>
      <c r="E48398" s="62"/>
    </row>
    <row r="48399">
      <c r="A48399" s="61"/>
      <c r="B48399" s="61"/>
      <c r="C48399" s="61"/>
      <c r="D48399" s="57"/>
      <c r="E48399" s="62"/>
    </row>
    <row r="48400">
      <c r="A48400" s="61"/>
      <c r="B48400" s="61"/>
      <c r="C48400" s="61"/>
      <c r="D48400" s="57"/>
      <c r="E48400" s="62"/>
    </row>
    <row r="48401">
      <c r="A48401" s="61"/>
      <c r="B48401" s="61"/>
      <c r="C48401" s="61"/>
      <c r="D48401" s="57"/>
      <c r="E48401" s="62"/>
    </row>
    <row r="48402">
      <c r="A48402" s="61"/>
      <c r="B48402" s="61"/>
      <c r="C48402" s="61"/>
      <c r="D48402" s="57"/>
      <c r="E48402" s="62"/>
    </row>
    <row r="48403">
      <c r="A48403" s="61"/>
      <c r="B48403" s="61"/>
      <c r="C48403" s="61"/>
      <c r="D48403" s="57"/>
      <c r="E48403" s="62"/>
    </row>
    <row r="48404">
      <c r="A48404" s="61"/>
      <c r="B48404" s="61"/>
      <c r="C48404" s="61"/>
      <c r="D48404" s="57"/>
      <c r="E48404" s="62"/>
    </row>
    <row r="48405">
      <c r="A48405" s="61"/>
      <c r="B48405" s="61"/>
      <c r="C48405" s="61"/>
      <c r="D48405" s="57"/>
      <c r="E48405" s="62"/>
    </row>
    <row r="48406">
      <c r="A48406" s="61"/>
      <c r="B48406" s="61"/>
      <c r="C48406" s="61"/>
      <c r="D48406" s="57"/>
      <c r="E48406" s="62"/>
    </row>
    <row r="48407">
      <c r="A48407" s="61"/>
      <c r="B48407" s="61"/>
      <c r="C48407" s="61"/>
      <c r="D48407" s="57"/>
      <c r="E48407" s="62"/>
    </row>
    <row r="48408">
      <c r="A48408" s="61"/>
      <c r="B48408" s="61"/>
      <c r="C48408" s="61"/>
      <c r="D48408" s="57"/>
      <c r="E48408" s="62"/>
    </row>
    <row r="48409">
      <c r="A48409" s="61"/>
      <c r="B48409" s="61"/>
      <c r="C48409" s="61"/>
      <c r="D48409" s="57"/>
      <c r="E48409" s="62"/>
    </row>
    <row r="48410">
      <c r="A48410" s="61"/>
      <c r="B48410" s="61"/>
      <c r="C48410" s="61"/>
      <c r="D48410" s="57"/>
      <c r="E48410" s="62"/>
    </row>
    <row r="48411">
      <c r="A48411" s="61"/>
      <c r="B48411" s="61"/>
      <c r="C48411" s="61"/>
      <c r="D48411" s="57"/>
      <c r="E48411" s="62"/>
    </row>
    <row r="48412">
      <c r="A48412" s="61"/>
      <c r="B48412" s="61"/>
      <c r="C48412" s="61"/>
      <c r="D48412" s="57"/>
      <c r="E48412" s="62"/>
    </row>
    <row r="48413">
      <c r="A48413" s="61"/>
      <c r="B48413" s="61"/>
      <c r="C48413" s="61"/>
      <c r="D48413" s="57"/>
      <c r="E48413" s="62"/>
    </row>
    <row r="48414">
      <c r="A48414" s="61"/>
      <c r="B48414" s="61"/>
      <c r="C48414" s="61"/>
      <c r="D48414" s="57"/>
      <c r="E48414" s="62"/>
    </row>
    <row r="48415">
      <c r="A48415" s="61"/>
      <c r="B48415" s="61"/>
      <c r="C48415" s="61"/>
      <c r="D48415" s="57"/>
      <c r="E48415" s="62"/>
    </row>
    <row r="48416">
      <c r="A48416" s="61"/>
      <c r="B48416" s="61"/>
      <c r="C48416" s="61"/>
      <c r="D48416" s="57"/>
      <c r="E48416" s="62"/>
    </row>
    <row r="48417">
      <c r="A48417" s="61"/>
      <c r="B48417" s="61"/>
      <c r="C48417" s="61"/>
      <c r="D48417" s="57"/>
      <c r="E48417" s="62"/>
    </row>
    <row r="48418">
      <c r="A48418" s="61"/>
      <c r="B48418" s="61"/>
      <c r="C48418" s="61"/>
      <c r="D48418" s="57"/>
      <c r="E48418" s="62"/>
    </row>
    <row r="48419">
      <c r="A48419" s="61"/>
      <c r="B48419" s="61"/>
      <c r="C48419" s="61"/>
      <c r="D48419" s="57"/>
      <c r="E48419" s="62"/>
    </row>
    <row r="48420">
      <c r="A48420" s="61"/>
      <c r="B48420" s="61"/>
      <c r="C48420" s="61"/>
      <c r="D48420" s="57"/>
      <c r="E48420" s="62"/>
    </row>
    <row r="48421">
      <c r="A48421" s="61"/>
      <c r="B48421" s="61"/>
      <c r="C48421" s="61"/>
      <c r="D48421" s="57"/>
      <c r="E48421" s="62"/>
    </row>
    <row r="48422">
      <c r="A48422" s="61"/>
      <c r="B48422" s="61"/>
      <c r="C48422" s="61"/>
      <c r="D48422" s="57"/>
      <c r="E48422" s="62"/>
    </row>
    <row r="48423">
      <c r="A48423" s="61"/>
      <c r="B48423" s="61"/>
      <c r="C48423" s="61"/>
      <c r="D48423" s="57"/>
      <c r="E48423" s="62"/>
    </row>
    <row r="48424">
      <c r="A48424" s="61"/>
      <c r="B48424" s="61"/>
      <c r="C48424" s="61"/>
      <c r="D48424" s="57"/>
      <c r="E48424" s="62"/>
    </row>
    <row r="48425">
      <c r="A48425" s="61"/>
      <c r="B48425" s="61"/>
      <c r="C48425" s="61"/>
      <c r="D48425" s="57"/>
      <c r="E48425" s="62"/>
    </row>
    <row r="48426">
      <c r="A48426" s="61"/>
      <c r="B48426" s="61"/>
      <c r="C48426" s="61"/>
      <c r="D48426" s="57"/>
      <c r="E48426" s="62"/>
    </row>
    <row r="48427">
      <c r="A48427" s="61"/>
      <c r="B48427" s="61"/>
      <c r="C48427" s="61"/>
      <c r="D48427" s="57"/>
      <c r="E48427" s="62"/>
    </row>
    <row r="48428">
      <c r="A48428" s="61"/>
      <c r="B48428" s="61"/>
      <c r="C48428" s="61"/>
      <c r="D48428" s="57"/>
      <c r="E48428" s="62"/>
    </row>
    <row r="48429">
      <c r="A48429" s="61"/>
      <c r="B48429" s="61"/>
      <c r="C48429" s="61"/>
      <c r="D48429" s="57"/>
      <c r="E48429" s="62"/>
    </row>
    <row r="48430">
      <c r="A48430" s="61"/>
      <c r="B48430" s="61"/>
      <c r="C48430" s="61"/>
      <c r="D48430" s="57"/>
      <c r="E48430" s="62"/>
    </row>
    <row r="48431">
      <c r="A48431" s="61"/>
      <c r="B48431" s="61"/>
      <c r="C48431" s="61"/>
      <c r="D48431" s="57"/>
      <c r="E48431" s="62"/>
    </row>
    <row r="48432">
      <c r="A48432" s="61"/>
      <c r="B48432" s="61"/>
      <c r="C48432" s="61"/>
      <c r="D48432" s="57"/>
      <c r="E48432" s="62"/>
    </row>
    <row r="48433">
      <c r="A48433" s="61"/>
      <c r="B48433" s="61"/>
      <c r="C48433" s="61"/>
      <c r="D48433" s="57"/>
      <c r="E48433" s="62"/>
    </row>
    <row r="48434">
      <c r="A48434" s="61"/>
      <c r="B48434" s="61"/>
      <c r="C48434" s="61"/>
      <c r="D48434" s="57"/>
      <c r="E48434" s="62"/>
    </row>
    <row r="48435">
      <c r="A48435" s="61"/>
      <c r="B48435" s="61"/>
      <c r="C48435" s="61"/>
      <c r="D48435" s="57"/>
      <c r="E48435" s="62"/>
    </row>
    <row r="48436">
      <c r="A48436" s="61"/>
      <c r="B48436" s="61"/>
      <c r="C48436" s="61"/>
      <c r="D48436" s="57"/>
      <c r="E48436" s="62"/>
    </row>
    <row r="48437">
      <c r="A48437" s="61"/>
      <c r="B48437" s="61"/>
      <c r="C48437" s="61"/>
      <c r="D48437" s="57"/>
      <c r="E48437" s="62"/>
    </row>
    <row r="48438">
      <c r="A48438" s="61"/>
      <c r="B48438" s="61"/>
      <c r="C48438" s="61"/>
      <c r="D48438" s="57"/>
      <c r="E48438" s="62"/>
    </row>
    <row r="48439">
      <c r="A48439" s="61"/>
      <c r="B48439" s="61"/>
      <c r="C48439" s="61"/>
      <c r="D48439" s="57"/>
      <c r="E48439" s="62"/>
    </row>
    <row r="48440">
      <c r="A48440" s="61"/>
      <c r="B48440" s="61"/>
      <c r="C48440" s="61"/>
      <c r="D48440" s="57"/>
      <c r="E48440" s="62"/>
    </row>
    <row r="48441">
      <c r="A48441" s="61"/>
      <c r="B48441" s="61"/>
      <c r="C48441" s="61"/>
      <c r="D48441" s="57"/>
      <c r="E48441" s="62"/>
    </row>
    <row r="48442">
      <c r="A48442" s="61"/>
      <c r="B48442" s="61"/>
      <c r="C48442" s="61"/>
      <c r="D48442" s="57"/>
      <c r="E48442" s="62"/>
    </row>
    <row r="48443">
      <c r="A48443" s="61"/>
      <c r="B48443" s="61"/>
      <c r="C48443" s="61"/>
      <c r="D48443" s="57"/>
      <c r="E48443" s="62"/>
    </row>
    <row r="48444">
      <c r="A48444" s="61"/>
      <c r="B48444" s="61"/>
      <c r="C48444" s="61"/>
      <c r="D48444" s="57"/>
      <c r="E48444" s="62"/>
    </row>
    <row r="48445">
      <c r="A48445" s="61"/>
      <c r="B48445" s="61"/>
      <c r="C48445" s="61"/>
      <c r="D48445" s="57"/>
      <c r="E48445" s="62"/>
    </row>
    <row r="48446">
      <c r="A48446" s="61"/>
      <c r="B48446" s="61"/>
      <c r="C48446" s="61"/>
      <c r="D48446" s="57"/>
      <c r="E48446" s="62"/>
    </row>
    <row r="48447">
      <c r="A48447" s="61"/>
      <c r="B48447" s="61"/>
      <c r="C48447" s="61"/>
      <c r="D48447" s="57"/>
      <c r="E48447" s="62"/>
    </row>
    <row r="48448">
      <c r="A48448" s="61"/>
      <c r="B48448" s="61"/>
      <c r="C48448" s="61"/>
      <c r="D48448" s="57"/>
      <c r="E48448" s="62"/>
    </row>
    <row r="48449">
      <c r="A48449" s="61"/>
      <c r="B48449" s="61"/>
      <c r="C48449" s="61"/>
      <c r="D48449" s="57"/>
      <c r="E48449" s="62"/>
    </row>
    <row r="48450">
      <c r="A48450" s="61"/>
      <c r="B48450" s="61"/>
      <c r="C48450" s="61"/>
      <c r="D48450" s="57"/>
      <c r="E48450" s="62"/>
    </row>
    <row r="48451">
      <c r="A48451" s="61"/>
      <c r="B48451" s="61"/>
      <c r="C48451" s="61"/>
      <c r="D48451" s="57"/>
      <c r="E48451" s="62"/>
    </row>
    <row r="48452">
      <c r="A48452" s="61"/>
      <c r="B48452" s="61"/>
      <c r="C48452" s="61"/>
      <c r="D48452" s="57"/>
      <c r="E48452" s="62"/>
    </row>
    <row r="48453">
      <c r="A48453" s="61"/>
      <c r="B48453" s="61"/>
      <c r="C48453" s="61"/>
      <c r="D48453" s="57"/>
      <c r="E48453" s="62"/>
    </row>
    <row r="48454">
      <c r="A48454" s="61"/>
      <c r="B48454" s="61"/>
      <c r="C48454" s="61"/>
      <c r="D48454" s="57"/>
      <c r="E48454" s="62"/>
    </row>
    <row r="48455">
      <c r="A48455" s="61"/>
      <c r="B48455" s="61"/>
      <c r="C48455" s="61"/>
      <c r="D48455" s="57"/>
      <c r="E48455" s="62"/>
    </row>
    <row r="48456">
      <c r="A48456" s="61"/>
      <c r="B48456" s="61"/>
      <c r="C48456" s="61"/>
      <c r="D48456" s="57"/>
      <c r="E48456" s="62"/>
    </row>
    <row r="48457">
      <c r="A48457" s="61"/>
      <c r="B48457" s="61"/>
      <c r="C48457" s="61"/>
      <c r="D48457" s="57"/>
      <c r="E48457" s="62"/>
    </row>
    <row r="48458">
      <c r="A48458" s="61"/>
      <c r="B48458" s="61"/>
      <c r="C48458" s="61"/>
      <c r="D48458" s="57"/>
      <c r="E48458" s="62"/>
    </row>
    <row r="48459">
      <c r="A48459" s="61"/>
      <c r="B48459" s="61"/>
      <c r="C48459" s="61"/>
      <c r="D48459" s="57"/>
      <c r="E48459" s="62"/>
    </row>
    <row r="48460">
      <c r="A48460" s="61"/>
      <c r="B48460" s="61"/>
      <c r="C48460" s="61"/>
      <c r="D48460" s="57"/>
      <c r="E48460" s="62"/>
    </row>
    <row r="48461">
      <c r="A48461" s="61"/>
      <c r="B48461" s="61"/>
      <c r="C48461" s="61"/>
      <c r="D48461" s="57"/>
      <c r="E48461" s="62"/>
    </row>
    <row r="48462">
      <c r="A48462" s="61"/>
      <c r="B48462" s="61"/>
      <c r="C48462" s="61"/>
      <c r="D48462" s="57"/>
      <c r="E48462" s="62"/>
    </row>
    <row r="48463">
      <c r="A48463" s="61"/>
      <c r="B48463" s="61"/>
      <c r="C48463" s="61"/>
      <c r="D48463" s="57"/>
      <c r="E48463" s="62"/>
    </row>
    <row r="48464">
      <c r="A48464" s="61"/>
      <c r="B48464" s="61"/>
      <c r="C48464" s="61"/>
      <c r="D48464" s="57"/>
      <c r="E48464" s="62"/>
    </row>
    <row r="48465">
      <c r="A48465" s="61"/>
      <c r="B48465" s="61"/>
      <c r="C48465" s="61"/>
      <c r="D48465" s="57"/>
      <c r="E48465" s="62"/>
    </row>
    <row r="48466">
      <c r="A48466" s="61"/>
      <c r="B48466" s="61"/>
      <c r="C48466" s="61"/>
      <c r="D48466" s="57"/>
      <c r="E48466" s="62"/>
    </row>
    <row r="48467">
      <c r="A48467" s="61"/>
      <c r="B48467" s="61"/>
      <c r="C48467" s="61"/>
      <c r="D48467" s="57"/>
      <c r="E48467" s="62"/>
    </row>
    <row r="48468">
      <c r="A48468" s="61"/>
      <c r="B48468" s="61"/>
      <c r="C48468" s="61"/>
      <c r="D48468" s="57"/>
      <c r="E48468" s="62"/>
    </row>
    <row r="48469">
      <c r="A48469" s="61"/>
      <c r="B48469" s="61"/>
      <c r="C48469" s="61"/>
      <c r="D48469" s="57"/>
      <c r="E48469" s="62"/>
    </row>
    <row r="48470">
      <c r="A48470" s="61"/>
      <c r="B48470" s="61"/>
      <c r="C48470" s="61"/>
      <c r="D48470" s="57"/>
      <c r="E48470" s="62"/>
    </row>
    <row r="48471">
      <c r="A48471" s="61"/>
      <c r="B48471" s="61"/>
      <c r="C48471" s="61"/>
      <c r="D48471" s="57"/>
      <c r="E48471" s="62"/>
    </row>
    <row r="48472">
      <c r="A48472" s="61"/>
      <c r="B48472" s="61"/>
      <c r="C48472" s="61"/>
      <c r="D48472" s="57"/>
      <c r="E48472" s="62"/>
    </row>
    <row r="48473">
      <c r="A48473" s="61"/>
      <c r="B48473" s="61"/>
      <c r="C48473" s="61"/>
      <c r="D48473" s="57"/>
      <c r="E48473" s="62"/>
    </row>
    <row r="48474">
      <c r="A48474" s="61"/>
      <c r="B48474" s="61"/>
      <c r="C48474" s="61"/>
      <c r="D48474" s="57"/>
      <c r="E48474" s="62"/>
    </row>
    <row r="48475">
      <c r="A48475" s="61"/>
      <c r="B48475" s="61"/>
      <c r="C48475" s="61"/>
      <c r="D48475" s="57"/>
      <c r="E48475" s="62"/>
    </row>
    <row r="48476">
      <c r="A48476" s="61"/>
      <c r="B48476" s="61"/>
      <c r="C48476" s="61"/>
      <c r="D48476" s="57"/>
      <c r="E48476" s="62"/>
    </row>
    <row r="48477">
      <c r="A48477" s="61"/>
      <c r="B48477" s="61"/>
      <c r="C48477" s="61"/>
      <c r="D48477" s="57"/>
      <c r="E48477" s="62"/>
    </row>
    <row r="48478">
      <c r="A48478" s="61"/>
      <c r="B48478" s="61"/>
      <c r="C48478" s="61"/>
      <c r="D48478" s="57"/>
      <c r="E48478" s="62"/>
    </row>
    <row r="48479">
      <c r="A48479" s="61"/>
      <c r="B48479" s="61"/>
      <c r="C48479" s="61"/>
      <c r="D48479" s="57"/>
      <c r="E48479" s="62"/>
    </row>
    <row r="48480">
      <c r="A48480" s="61"/>
      <c r="B48480" s="61"/>
      <c r="C48480" s="61"/>
      <c r="D48480" s="57"/>
      <c r="E48480" s="62"/>
    </row>
    <row r="48481">
      <c r="A48481" s="61"/>
      <c r="B48481" s="61"/>
      <c r="C48481" s="61"/>
      <c r="D48481" s="57"/>
      <c r="E48481" s="62"/>
    </row>
    <row r="48482">
      <c r="A48482" s="61"/>
      <c r="B48482" s="61"/>
      <c r="C48482" s="61"/>
      <c r="D48482" s="57"/>
      <c r="E48482" s="62"/>
    </row>
    <row r="48483">
      <c r="A48483" s="61"/>
      <c r="B48483" s="61"/>
      <c r="C48483" s="61"/>
      <c r="D48483" s="57"/>
      <c r="E48483" s="62"/>
    </row>
    <row r="48484">
      <c r="A48484" s="61"/>
      <c r="B48484" s="61"/>
      <c r="C48484" s="61"/>
      <c r="D48484" s="57"/>
      <c r="E48484" s="62"/>
    </row>
    <row r="48485">
      <c r="A48485" s="61"/>
      <c r="B48485" s="61"/>
      <c r="C48485" s="61"/>
      <c r="D48485" s="57"/>
      <c r="E48485" s="62"/>
    </row>
    <row r="48486">
      <c r="A48486" s="61"/>
      <c r="B48486" s="61"/>
      <c r="C48486" s="61"/>
      <c r="D48486" s="57"/>
      <c r="E48486" s="62"/>
    </row>
    <row r="48487">
      <c r="A48487" s="61"/>
      <c r="B48487" s="61"/>
      <c r="C48487" s="61"/>
      <c r="D48487" s="57"/>
      <c r="E48487" s="62"/>
    </row>
    <row r="48488">
      <c r="A48488" s="61"/>
      <c r="B48488" s="61"/>
      <c r="C48488" s="61"/>
      <c r="D48488" s="57"/>
      <c r="E48488" s="62"/>
    </row>
    <row r="48489">
      <c r="A48489" s="61"/>
      <c r="B48489" s="61"/>
      <c r="C48489" s="61"/>
      <c r="D48489" s="57"/>
      <c r="E48489" s="62"/>
    </row>
    <row r="48490">
      <c r="A48490" s="61"/>
      <c r="B48490" s="61"/>
      <c r="C48490" s="61"/>
      <c r="D48490" s="57"/>
      <c r="E48490" s="62"/>
    </row>
    <row r="48491">
      <c r="A48491" s="61"/>
      <c r="B48491" s="61"/>
      <c r="C48491" s="61"/>
      <c r="D48491" s="57"/>
      <c r="E48491" s="62"/>
    </row>
    <row r="48492">
      <c r="A48492" s="61"/>
      <c r="B48492" s="61"/>
      <c r="C48492" s="61"/>
      <c r="D48492" s="57"/>
      <c r="E48492" s="62"/>
    </row>
    <row r="48493">
      <c r="A48493" s="61"/>
      <c r="B48493" s="61"/>
      <c r="C48493" s="61"/>
      <c r="D48493" s="57"/>
      <c r="E48493" s="62"/>
    </row>
    <row r="48494">
      <c r="A48494" s="61"/>
      <c r="B48494" s="61"/>
      <c r="C48494" s="61"/>
      <c r="D48494" s="57"/>
      <c r="E48494" s="62"/>
    </row>
    <row r="48495">
      <c r="A48495" s="61"/>
      <c r="B48495" s="61"/>
      <c r="C48495" s="61"/>
      <c r="D48495" s="57"/>
      <c r="E48495" s="62"/>
    </row>
    <row r="48496">
      <c r="A48496" s="61"/>
      <c r="B48496" s="61"/>
      <c r="C48496" s="61"/>
      <c r="D48496" s="57"/>
      <c r="E48496" s="62"/>
    </row>
    <row r="48497">
      <c r="A48497" s="61"/>
      <c r="B48497" s="61"/>
      <c r="C48497" s="61"/>
      <c r="D48497" s="57"/>
      <c r="E48497" s="62"/>
    </row>
    <row r="48498">
      <c r="A48498" s="61"/>
      <c r="B48498" s="61"/>
      <c r="C48498" s="61"/>
      <c r="D48498" s="57"/>
      <c r="E48498" s="62"/>
    </row>
    <row r="48499">
      <c r="A48499" s="61"/>
      <c r="B48499" s="61"/>
      <c r="C48499" s="61"/>
      <c r="D48499" s="57"/>
      <c r="E48499" s="62"/>
    </row>
    <row r="48500">
      <c r="A48500" s="61"/>
      <c r="B48500" s="61"/>
      <c r="C48500" s="61"/>
      <c r="D48500" s="57"/>
      <c r="E48500" s="62"/>
    </row>
    <row r="48501">
      <c r="A48501" s="61"/>
      <c r="B48501" s="61"/>
      <c r="C48501" s="61"/>
      <c r="D48501" s="57"/>
      <c r="E48501" s="62"/>
    </row>
    <row r="48502">
      <c r="A48502" s="61"/>
      <c r="B48502" s="61"/>
      <c r="C48502" s="61"/>
      <c r="D48502" s="57"/>
      <c r="E48502" s="62"/>
    </row>
    <row r="48503">
      <c r="A48503" s="61"/>
      <c r="B48503" s="61"/>
      <c r="C48503" s="61"/>
      <c r="D48503" s="57"/>
      <c r="E48503" s="62"/>
    </row>
    <row r="48504">
      <c r="A48504" s="61"/>
      <c r="B48504" s="61"/>
      <c r="C48504" s="61"/>
      <c r="D48504" s="57"/>
      <c r="E48504" s="62"/>
    </row>
    <row r="48505">
      <c r="A48505" s="61"/>
      <c r="B48505" s="61"/>
      <c r="C48505" s="61"/>
      <c r="D48505" s="57"/>
      <c r="E48505" s="62"/>
    </row>
    <row r="48506">
      <c r="A48506" s="61"/>
      <c r="B48506" s="61"/>
      <c r="C48506" s="61"/>
      <c r="D48506" s="57"/>
      <c r="E48506" s="62"/>
    </row>
    <row r="48507">
      <c r="A48507" s="61"/>
      <c r="B48507" s="61"/>
      <c r="C48507" s="61"/>
      <c r="D48507" s="57"/>
      <c r="E48507" s="62"/>
    </row>
    <row r="48508">
      <c r="A48508" s="61"/>
      <c r="B48508" s="61"/>
      <c r="C48508" s="61"/>
      <c r="D48508" s="57"/>
      <c r="E48508" s="62"/>
    </row>
    <row r="48509">
      <c r="A48509" s="61"/>
      <c r="B48509" s="61"/>
      <c r="C48509" s="61"/>
      <c r="D48509" s="57"/>
      <c r="E48509" s="62"/>
    </row>
    <row r="48510">
      <c r="A48510" s="61"/>
      <c r="B48510" s="61"/>
      <c r="C48510" s="61"/>
      <c r="D48510" s="57"/>
      <c r="E48510" s="62"/>
    </row>
    <row r="48511">
      <c r="A48511" s="61"/>
      <c r="B48511" s="61"/>
      <c r="C48511" s="61"/>
      <c r="D48511" s="57"/>
      <c r="E48511" s="62"/>
    </row>
    <row r="48512">
      <c r="A48512" s="61"/>
      <c r="B48512" s="61"/>
      <c r="C48512" s="61"/>
      <c r="D48512" s="57"/>
      <c r="E48512" s="62"/>
    </row>
    <row r="48513">
      <c r="A48513" s="61"/>
      <c r="B48513" s="61"/>
      <c r="C48513" s="61"/>
      <c r="D48513" s="57"/>
      <c r="E48513" s="62"/>
    </row>
    <row r="48514">
      <c r="A48514" s="61"/>
      <c r="B48514" s="61"/>
      <c r="C48514" s="61"/>
      <c r="D48514" s="57"/>
      <c r="E48514" s="62"/>
    </row>
    <row r="48515">
      <c r="A48515" s="61"/>
      <c r="B48515" s="61"/>
      <c r="C48515" s="61"/>
      <c r="D48515" s="57"/>
      <c r="E48515" s="62"/>
    </row>
    <row r="48516">
      <c r="A48516" s="61"/>
      <c r="B48516" s="61"/>
      <c r="C48516" s="61"/>
      <c r="D48516" s="57"/>
      <c r="E48516" s="62"/>
    </row>
    <row r="48517">
      <c r="A48517" s="61"/>
      <c r="B48517" s="61"/>
      <c r="C48517" s="61"/>
      <c r="D48517" s="57"/>
      <c r="E48517" s="62"/>
    </row>
    <row r="48518">
      <c r="A48518" s="61"/>
      <c r="B48518" s="61"/>
      <c r="C48518" s="61"/>
      <c r="D48518" s="57"/>
      <c r="E48518" s="62"/>
    </row>
    <row r="48519">
      <c r="A48519" s="61"/>
      <c r="B48519" s="61"/>
      <c r="C48519" s="61"/>
      <c r="D48519" s="57"/>
      <c r="E48519" s="62"/>
    </row>
    <row r="48520">
      <c r="A48520" s="61"/>
      <c r="B48520" s="61"/>
      <c r="C48520" s="61"/>
      <c r="D48520" s="57"/>
      <c r="E48520" s="62"/>
    </row>
    <row r="48521">
      <c r="A48521" s="61"/>
      <c r="B48521" s="61"/>
      <c r="C48521" s="61"/>
      <c r="D48521" s="57"/>
      <c r="E48521" s="62"/>
    </row>
    <row r="48522">
      <c r="A48522" s="61"/>
      <c r="B48522" s="61"/>
      <c r="C48522" s="61"/>
      <c r="D48522" s="57"/>
      <c r="E48522" s="62"/>
    </row>
    <row r="48523">
      <c r="A48523" s="61"/>
      <c r="B48523" s="61"/>
      <c r="C48523" s="61"/>
      <c r="D48523" s="57"/>
      <c r="E48523" s="62"/>
    </row>
    <row r="48524">
      <c r="A48524" s="61"/>
      <c r="B48524" s="61"/>
      <c r="C48524" s="61"/>
      <c r="D48524" s="57"/>
      <c r="E48524" s="62"/>
    </row>
    <row r="48525">
      <c r="A48525" s="61"/>
      <c r="B48525" s="61"/>
      <c r="C48525" s="61"/>
      <c r="D48525" s="57"/>
      <c r="E48525" s="62"/>
    </row>
    <row r="48526">
      <c r="A48526" s="61"/>
      <c r="B48526" s="61"/>
      <c r="C48526" s="61"/>
      <c r="D48526" s="57"/>
      <c r="E48526" s="62"/>
    </row>
    <row r="48527">
      <c r="A48527" s="61"/>
      <c r="B48527" s="61"/>
      <c r="C48527" s="61"/>
      <c r="D48527" s="57"/>
      <c r="E48527" s="62"/>
    </row>
    <row r="48528">
      <c r="A48528" s="61"/>
      <c r="B48528" s="61"/>
      <c r="C48528" s="61"/>
      <c r="D48528" s="57"/>
      <c r="E48528" s="62"/>
    </row>
    <row r="48529">
      <c r="A48529" s="61"/>
      <c r="B48529" s="61"/>
      <c r="C48529" s="61"/>
      <c r="D48529" s="57"/>
      <c r="E48529" s="62"/>
    </row>
    <row r="48530">
      <c r="A48530" s="61"/>
      <c r="B48530" s="61"/>
      <c r="C48530" s="61"/>
      <c r="D48530" s="57"/>
      <c r="E48530" s="62"/>
    </row>
    <row r="48531">
      <c r="A48531" s="61"/>
      <c r="B48531" s="61"/>
      <c r="C48531" s="61"/>
      <c r="D48531" s="57"/>
      <c r="E48531" s="62"/>
    </row>
    <row r="48532">
      <c r="A48532" s="61"/>
      <c r="B48532" s="61"/>
      <c r="C48532" s="61"/>
      <c r="D48532" s="57"/>
      <c r="E48532" s="62"/>
    </row>
    <row r="48533">
      <c r="A48533" s="61"/>
      <c r="B48533" s="61"/>
      <c r="C48533" s="61"/>
      <c r="D48533" s="57"/>
      <c r="E48533" s="62"/>
    </row>
    <row r="48534">
      <c r="A48534" s="61"/>
      <c r="B48534" s="61"/>
      <c r="C48534" s="61"/>
      <c r="D48534" s="57"/>
      <c r="E48534" s="62"/>
    </row>
    <row r="48535">
      <c r="A48535" s="61"/>
      <c r="B48535" s="61"/>
      <c r="C48535" s="61"/>
      <c r="D48535" s="57"/>
      <c r="E48535" s="62"/>
    </row>
    <row r="48536">
      <c r="A48536" s="61"/>
      <c r="B48536" s="61"/>
      <c r="C48536" s="61"/>
      <c r="D48536" s="57"/>
      <c r="E48536" s="62"/>
    </row>
    <row r="48537">
      <c r="A48537" s="61"/>
      <c r="B48537" s="61"/>
      <c r="C48537" s="61"/>
      <c r="D48537" s="57"/>
      <c r="E48537" s="62"/>
    </row>
    <row r="48538">
      <c r="A48538" s="61"/>
      <c r="B48538" s="61"/>
      <c r="C48538" s="61"/>
      <c r="D48538" s="57"/>
      <c r="E48538" s="62"/>
    </row>
    <row r="48539">
      <c r="A48539" s="61"/>
      <c r="B48539" s="61"/>
      <c r="C48539" s="61"/>
      <c r="D48539" s="57"/>
      <c r="E48539" s="62"/>
    </row>
    <row r="48540">
      <c r="A48540" s="61"/>
      <c r="B48540" s="61"/>
      <c r="C48540" s="61"/>
      <c r="D48540" s="57"/>
      <c r="E48540" s="62"/>
    </row>
    <row r="48541">
      <c r="A48541" s="61"/>
      <c r="B48541" s="61"/>
      <c r="C48541" s="61"/>
      <c r="D48541" s="57"/>
      <c r="E48541" s="62"/>
    </row>
    <row r="48542">
      <c r="A48542" s="61"/>
      <c r="B48542" s="61"/>
      <c r="C48542" s="61"/>
      <c r="D48542" s="57"/>
      <c r="E48542" s="62"/>
    </row>
    <row r="48543">
      <c r="A48543" s="61"/>
      <c r="B48543" s="61"/>
      <c r="C48543" s="61"/>
      <c r="D48543" s="57"/>
      <c r="E48543" s="62"/>
    </row>
    <row r="48544">
      <c r="A48544" s="61"/>
      <c r="B48544" s="61"/>
      <c r="C48544" s="61"/>
      <c r="D48544" s="57"/>
      <c r="E48544" s="62"/>
    </row>
    <row r="48545">
      <c r="A48545" s="61"/>
      <c r="B48545" s="61"/>
      <c r="C48545" s="61"/>
      <c r="D48545" s="57"/>
      <c r="E48545" s="62"/>
    </row>
    <row r="48546">
      <c r="A48546" s="61"/>
      <c r="B48546" s="61"/>
      <c r="C48546" s="61"/>
      <c r="D48546" s="57"/>
      <c r="E48546" s="62"/>
    </row>
    <row r="48547">
      <c r="A48547" s="61"/>
      <c r="B48547" s="61"/>
      <c r="C48547" s="61"/>
      <c r="D48547" s="57"/>
      <c r="E48547" s="62"/>
    </row>
    <row r="48548">
      <c r="A48548" s="61"/>
      <c r="B48548" s="61"/>
      <c r="C48548" s="61"/>
      <c r="D48548" s="57"/>
      <c r="E48548" s="62"/>
    </row>
    <row r="48549">
      <c r="A48549" s="61"/>
      <c r="B48549" s="61"/>
      <c r="C48549" s="61"/>
      <c r="D48549" s="57"/>
      <c r="E48549" s="62"/>
    </row>
    <row r="48550">
      <c r="A48550" s="61"/>
      <c r="B48550" s="61"/>
      <c r="C48550" s="61"/>
      <c r="D48550" s="57"/>
      <c r="E48550" s="62"/>
    </row>
    <row r="48551">
      <c r="A48551" s="61"/>
      <c r="B48551" s="61"/>
      <c r="C48551" s="61"/>
      <c r="D48551" s="57"/>
      <c r="E48551" s="62"/>
    </row>
    <row r="48552">
      <c r="A48552" s="61"/>
      <c r="B48552" s="61"/>
      <c r="C48552" s="61"/>
      <c r="D48552" s="57"/>
      <c r="E48552" s="62"/>
    </row>
    <row r="48553">
      <c r="A48553" s="61"/>
      <c r="B48553" s="61"/>
      <c r="C48553" s="61"/>
      <c r="D48553" s="57"/>
      <c r="E48553" s="62"/>
    </row>
    <row r="48554">
      <c r="A48554" s="61"/>
      <c r="B48554" s="61"/>
      <c r="C48554" s="61"/>
      <c r="D48554" s="57"/>
      <c r="E48554" s="62"/>
    </row>
    <row r="48555">
      <c r="A48555" s="61"/>
      <c r="B48555" s="61"/>
      <c r="C48555" s="61"/>
      <c r="D48555" s="57"/>
      <c r="E48555" s="62"/>
    </row>
    <row r="48556">
      <c r="A48556" s="61"/>
      <c r="B48556" s="61"/>
      <c r="C48556" s="61"/>
      <c r="D48556" s="57"/>
      <c r="E48556" s="62"/>
    </row>
    <row r="48557">
      <c r="A48557" s="61"/>
      <c r="B48557" s="61"/>
      <c r="C48557" s="61"/>
      <c r="D48557" s="57"/>
      <c r="E48557" s="62"/>
    </row>
    <row r="48558">
      <c r="A48558" s="61"/>
      <c r="B48558" s="61"/>
      <c r="C48558" s="61"/>
      <c r="D48558" s="57"/>
      <c r="E48558" s="62"/>
    </row>
    <row r="48559">
      <c r="A48559" s="61"/>
      <c r="B48559" s="61"/>
      <c r="C48559" s="61"/>
      <c r="D48559" s="57"/>
      <c r="E48559" s="62"/>
    </row>
    <row r="48560">
      <c r="A48560" s="61"/>
      <c r="B48560" s="61"/>
      <c r="C48560" s="61"/>
      <c r="D48560" s="57"/>
      <c r="E48560" s="62"/>
    </row>
    <row r="48561">
      <c r="A48561" s="61"/>
      <c r="B48561" s="61"/>
      <c r="C48561" s="61"/>
      <c r="D48561" s="57"/>
      <c r="E48561" s="62"/>
    </row>
    <row r="48562">
      <c r="A48562" s="61"/>
      <c r="B48562" s="61"/>
      <c r="C48562" s="61"/>
      <c r="D48562" s="57"/>
      <c r="E48562" s="62"/>
    </row>
    <row r="48563">
      <c r="A48563" s="61"/>
      <c r="B48563" s="61"/>
      <c r="C48563" s="61"/>
      <c r="D48563" s="57"/>
      <c r="E48563" s="62"/>
    </row>
    <row r="48564">
      <c r="A48564" s="61"/>
      <c r="B48564" s="61"/>
      <c r="C48564" s="61"/>
      <c r="D48564" s="57"/>
      <c r="E48564" s="62"/>
    </row>
    <row r="48565">
      <c r="A48565" s="61"/>
      <c r="B48565" s="61"/>
      <c r="C48565" s="61"/>
      <c r="D48565" s="57"/>
      <c r="E48565" s="62"/>
    </row>
    <row r="48566">
      <c r="A48566" s="61"/>
      <c r="B48566" s="61"/>
      <c r="C48566" s="61"/>
      <c r="D48566" s="57"/>
      <c r="E48566" s="62"/>
    </row>
    <row r="48567">
      <c r="A48567" s="61"/>
      <c r="B48567" s="61"/>
      <c r="C48567" s="61"/>
      <c r="D48567" s="57"/>
      <c r="E48567" s="62"/>
    </row>
    <row r="48568">
      <c r="A48568" s="61"/>
      <c r="B48568" s="61"/>
      <c r="C48568" s="61"/>
      <c r="D48568" s="57"/>
      <c r="E48568" s="62"/>
    </row>
    <row r="48569">
      <c r="A48569" s="61"/>
      <c r="B48569" s="61"/>
      <c r="C48569" s="61"/>
      <c r="D48569" s="57"/>
      <c r="E48569" s="62"/>
    </row>
    <row r="48570">
      <c r="A48570" s="61"/>
      <c r="B48570" s="61"/>
      <c r="C48570" s="61"/>
      <c r="D48570" s="57"/>
      <c r="E48570" s="62"/>
    </row>
    <row r="48571">
      <c r="A48571" s="61"/>
      <c r="B48571" s="61"/>
      <c r="C48571" s="61"/>
      <c r="D48571" s="57"/>
      <c r="E48571" s="62"/>
    </row>
    <row r="48572">
      <c r="A48572" s="61"/>
      <c r="B48572" s="61"/>
      <c r="C48572" s="61"/>
      <c r="D48572" s="57"/>
      <c r="E48572" s="62"/>
    </row>
    <row r="48573">
      <c r="A48573" s="61"/>
      <c r="B48573" s="61"/>
      <c r="C48573" s="61"/>
      <c r="D48573" s="57"/>
      <c r="E48573" s="62"/>
    </row>
    <row r="48574">
      <c r="A48574" s="61"/>
      <c r="B48574" s="61"/>
      <c r="C48574" s="61"/>
      <c r="D48574" s="57"/>
      <c r="E48574" s="62"/>
    </row>
    <row r="48575">
      <c r="A48575" s="61"/>
      <c r="B48575" s="61"/>
      <c r="C48575" s="61"/>
      <c r="D48575" s="57"/>
      <c r="E48575" s="62"/>
    </row>
    <row r="48576">
      <c r="A48576" s="61"/>
      <c r="B48576" s="61"/>
      <c r="C48576" s="61"/>
      <c r="D48576" s="57"/>
      <c r="E48576" s="62"/>
    </row>
    <row r="48577">
      <c r="A48577" s="61"/>
      <c r="B48577" s="61"/>
      <c r="C48577" s="61"/>
      <c r="D48577" s="57"/>
      <c r="E48577" s="62"/>
    </row>
    <row r="48578">
      <c r="A48578" s="61"/>
      <c r="B48578" s="61"/>
      <c r="C48578" s="61"/>
      <c r="D48578" s="57"/>
      <c r="E48578" s="62"/>
    </row>
    <row r="48579">
      <c r="A48579" s="61"/>
      <c r="B48579" s="61"/>
      <c r="C48579" s="61"/>
      <c r="D48579" s="57"/>
      <c r="E48579" s="62"/>
    </row>
    <row r="48580">
      <c r="A48580" s="61"/>
      <c r="B48580" s="61"/>
      <c r="C48580" s="61"/>
      <c r="D48580" s="57"/>
      <c r="E48580" s="62"/>
    </row>
    <row r="48581">
      <c r="A48581" s="61"/>
      <c r="B48581" s="61"/>
      <c r="C48581" s="61"/>
      <c r="D48581" s="57"/>
      <c r="E48581" s="62"/>
    </row>
    <row r="48582">
      <c r="A48582" s="61"/>
      <c r="B48582" s="61"/>
      <c r="C48582" s="61"/>
      <c r="D48582" s="57"/>
      <c r="E48582" s="62"/>
    </row>
    <row r="48583">
      <c r="A48583" s="61"/>
      <c r="B48583" s="61"/>
      <c r="C48583" s="61"/>
      <c r="D48583" s="57"/>
      <c r="E48583" s="62"/>
    </row>
    <row r="48584">
      <c r="A48584" s="61"/>
      <c r="B48584" s="61"/>
      <c r="C48584" s="61"/>
      <c r="D48584" s="57"/>
      <c r="E48584" s="62"/>
    </row>
    <row r="48585">
      <c r="A48585" s="61"/>
      <c r="B48585" s="61"/>
      <c r="C48585" s="61"/>
      <c r="D48585" s="57"/>
      <c r="E48585" s="62"/>
    </row>
    <row r="48586">
      <c r="A48586" s="61"/>
      <c r="B48586" s="61"/>
      <c r="C48586" s="61"/>
      <c r="D48586" s="57"/>
      <c r="E48586" s="62"/>
    </row>
    <row r="48587">
      <c r="A48587" s="61"/>
      <c r="B48587" s="61"/>
      <c r="C48587" s="61"/>
      <c r="D48587" s="57"/>
      <c r="E48587" s="62"/>
    </row>
    <row r="48588">
      <c r="A48588" s="61"/>
      <c r="B48588" s="61"/>
      <c r="C48588" s="61"/>
      <c r="D48588" s="57"/>
      <c r="E48588" s="62"/>
    </row>
    <row r="48589">
      <c r="A48589" s="61"/>
      <c r="B48589" s="61"/>
      <c r="C48589" s="61"/>
      <c r="D48589" s="57"/>
      <c r="E48589" s="62"/>
    </row>
    <row r="48590">
      <c r="A48590" s="61"/>
      <c r="B48590" s="61"/>
      <c r="C48590" s="61"/>
      <c r="D48590" s="57"/>
      <c r="E48590" s="62"/>
    </row>
    <row r="48591">
      <c r="A48591" s="61"/>
      <c r="B48591" s="61"/>
      <c r="C48591" s="61"/>
      <c r="D48591" s="57"/>
      <c r="E48591" s="62"/>
    </row>
    <row r="48592">
      <c r="A48592" s="61"/>
      <c r="B48592" s="61"/>
      <c r="C48592" s="61"/>
      <c r="D48592" s="57"/>
      <c r="E48592" s="62"/>
    </row>
    <row r="48593">
      <c r="A48593" s="61"/>
      <c r="B48593" s="61"/>
      <c r="C48593" s="61"/>
      <c r="D48593" s="57"/>
      <c r="E48593" s="62"/>
    </row>
    <row r="48594">
      <c r="A48594" s="61"/>
      <c r="B48594" s="61"/>
      <c r="C48594" s="61"/>
      <c r="D48594" s="57"/>
      <c r="E48594" s="62"/>
    </row>
    <row r="48595">
      <c r="A48595" s="61"/>
      <c r="B48595" s="61"/>
      <c r="C48595" s="61"/>
      <c r="D48595" s="57"/>
      <c r="E48595" s="62"/>
    </row>
    <row r="48596">
      <c r="A48596" s="61"/>
      <c r="B48596" s="61"/>
      <c r="C48596" s="61"/>
      <c r="D48596" s="57"/>
      <c r="E48596" s="62"/>
    </row>
    <row r="48597">
      <c r="A48597" s="61"/>
      <c r="B48597" s="61"/>
      <c r="C48597" s="61"/>
      <c r="D48597" s="57"/>
      <c r="E48597" s="62"/>
    </row>
    <row r="48598">
      <c r="A48598" s="61"/>
      <c r="B48598" s="61"/>
      <c r="C48598" s="61"/>
      <c r="D48598" s="57"/>
      <c r="E48598" s="62"/>
    </row>
    <row r="48599">
      <c r="A48599" s="61"/>
      <c r="B48599" s="61"/>
      <c r="C48599" s="61"/>
      <c r="D48599" s="57"/>
      <c r="E48599" s="62"/>
    </row>
    <row r="48600">
      <c r="A48600" s="61"/>
      <c r="B48600" s="61"/>
      <c r="C48600" s="61"/>
      <c r="D48600" s="57"/>
      <c r="E48600" s="62"/>
    </row>
    <row r="48601">
      <c r="A48601" s="61"/>
      <c r="B48601" s="61"/>
      <c r="C48601" s="61"/>
      <c r="D48601" s="57"/>
      <c r="E48601" s="62"/>
    </row>
    <row r="48602">
      <c r="A48602" s="61"/>
      <c r="B48602" s="61"/>
      <c r="C48602" s="61"/>
      <c r="D48602" s="57"/>
      <c r="E48602" s="62"/>
    </row>
    <row r="48603">
      <c r="A48603" s="61"/>
      <c r="B48603" s="61"/>
      <c r="C48603" s="61"/>
      <c r="D48603" s="57"/>
      <c r="E48603" s="62"/>
    </row>
    <row r="48604">
      <c r="A48604" s="61"/>
      <c r="B48604" s="61"/>
      <c r="C48604" s="61"/>
      <c r="D48604" s="57"/>
      <c r="E48604" s="62"/>
    </row>
    <row r="48605">
      <c r="A48605" s="61"/>
      <c r="B48605" s="61"/>
      <c r="C48605" s="61"/>
      <c r="D48605" s="57"/>
      <c r="E48605" s="62"/>
    </row>
    <row r="48606">
      <c r="A48606" s="61"/>
      <c r="B48606" s="61"/>
      <c r="C48606" s="61"/>
      <c r="D48606" s="57"/>
      <c r="E48606" s="62"/>
    </row>
    <row r="48607">
      <c r="A48607" s="61"/>
      <c r="B48607" s="61"/>
      <c r="C48607" s="61"/>
      <c r="D48607" s="57"/>
      <c r="E48607" s="62"/>
    </row>
    <row r="48608">
      <c r="A48608" s="61"/>
      <c r="B48608" s="61"/>
      <c r="C48608" s="61"/>
      <c r="D48608" s="57"/>
      <c r="E48608" s="62"/>
    </row>
    <row r="48609">
      <c r="A48609" s="61"/>
      <c r="B48609" s="61"/>
      <c r="C48609" s="61"/>
      <c r="D48609" s="57"/>
      <c r="E48609" s="62"/>
    </row>
    <row r="48610">
      <c r="A48610" s="61"/>
      <c r="B48610" s="61"/>
      <c r="C48610" s="61"/>
      <c r="D48610" s="57"/>
      <c r="E48610" s="62"/>
    </row>
    <row r="48611">
      <c r="A48611" s="61"/>
      <c r="B48611" s="61"/>
      <c r="C48611" s="61"/>
      <c r="D48611" s="57"/>
      <c r="E48611" s="62"/>
    </row>
    <row r="48612">
      <c r="A48612" s="61"/>
      <c r="B48612" s="61"/>
      <c r="C48612" s="61"/>
      <c r="D48612" s="57"/>
      <c r="E48612" s="62"/>
    </row>
    <row r="48613">
      <c r="A48613" s="61"/>
      <c r="B48613" s="61"/>
      <c r="C48613" s="61"/>
      <c r="D48613" s="57"/>
      <c r="E48613" s="62"/>
    </row>
    <row r="48614">
      <c r="A48614" s="61"/>
      <c r="B48614" s="61"/>
      <c r="C48614" s="61"/>
      <c r="D48614" s="57"/>
      <c r="E48614" s="62"/>
    </row>
    <row r="48615">
      <c r="A48615" s="61"/>
      <c r="B48615" s="61"/>
      <c r="C48615" s="61"/>
      <c r="D48615" s="57"/>
      <c r="E48615" s="62"/>
    </row>
    <row r="48616">
      <c r="A48616" s="61"/>
      <c r="B48616" s="61"/>
      <c r="C48616" s="61"/>
      <c r="D48616" s="57"/>
      <c r="E48616" s="62"/>
    </row>
    <row r="48617">
      <c r="A48617" s="61"/>
      <c r="B48617" s="61"/>
      <c r="C48617" s="61"/>
      <c r="D48617" s="57"/>
      <c r="E48617" s="62"/>
    </row>
    <row r="48618">
      <c r="A48618" s="61"/>
      <c r="B48618" s="61"/>
      <c r="C48618" s="61"/>
      <c r="D48618" s="57"/>
      <c r="E48618" s="62"/>
    </row>
    <row r="48619">
      <c r="A48619" s="61"/>
      <c r="B48619" s="61"/>
      <c r="C48619" s="61"/>
      <c r="D48619" s="57"/>
      <c r="E48619" s="62"/>
    </row>
    <row r="48620">
      <c r="A48620" s="61"/>
      <c r="B48620" s="61"/>
      <c r="C48620" s="61"/>
      <c r="D48620" s="57"/>
      <c r="E48620" s="62"/>
    </row>
    <row r="48621">
      <c r="A48621" s="61"/>
      <c r="B48621" s="61"/>
      <c r="C48621" s="61"/>
      <c r="D48621" s="57"/>
      <c r="E48621" s="62"/>
    </row>
    <row r="48622">
      <c r="A48622" s="61"/>
      <c r="B48622" s="61"/>
      <c r="C48622" s="61"/>
      <c r="D48622" s="57"/>
      <c r="E48622" s="62"/>
    </row>
    <row r="48623">
      <c r="A48623" s="61"/>
      <c r="B48623" s="61"/>
      <c r="C48623" s="61"/>
      <c r="D48623" s="57"/>
      <c r="E48623" s="62"/>
    </row>
    <row r="48624">
      <c r="A48624" s="61"/>
      <c r="B48624" s="61"/>
      <c r="C48624" s="61"/>
      <c r="D48624" s="57"/>
      <c r="E48624" s="62"/>
    </row>
    <row r="48625">
      <c r="A48625" s="61"/>
      <c r="B48625" s="61"/>
      <c r="C48625" s="61"/>
      <c r="D48625" s="57"/>
      <c r="E48625" s="62"/>
    </row>
    <row r="48626">
      <c r="A48626" s="61"/>
      <c r="B48626" s="61"/>
      <c r="C48626" s="61"/>
      <c r="D48626" s="57"/>
      <c r="E48626" s="62"/>
    </row>
    <row r="48627">
      <c r="A48627" s="61"/>
      <c r="B48627" s="61"/>
      <c r="C48627" s="61"/>
      <c r="D48627" s="57"/>
      <c r="E48627" s="62"/>
    </row>
    <row r="48628">
      <c r="A48628" s="61"/>
      <c r="B48628" s="61"/>
      <c r="C48628" s="61"/>
      <c r="D48628" s="57"/>
      <c r="E48628" s="62"/>
    </row>
    <row r="48629">
      <c r="A48629" s="61"/>
      <c r="B48629" s="61"/>
      <c r="C48629" s="61"/>
      <c r="D48629" s="57"/>
      <c r="E48629" s="62"/>
    </row>
    <row r="48630">
      <c r="A48630" s="61"/>
      <c r="B48630" s="61"/>
      <c r="C48630" s="61"/>
      <c r="D48630" s="57"/>
      <c r="E48630" s="62"/>
    </row>
    <row r="48631">
      <c r="A48631" s="61"/>
      <c r="B48631" s="61"/>
      <c r="C48631" s="61"/>
      <c r="D48631" s="57"/>
      <c r="E48631" s="62"/>
    </row>
    <row r="48632">
      <c r="A48632" s="61"/>
      <c r="B48632" s="61"/>
      <c r="C48632" s="61"/>
      <c r="D48632" s="57"/>
      <c r="E48632" s="62"/>
    </row>
    <row r="48633">
      <c r="A48633" s="61"/>
      <c r="B48633" s="61"/>
      <c r="C48633" s="61"/>
      <c r="D48633" s="57"/>
      <c r="E48633" s="62"/>
    </row>
    <row r="48634">
      <c r="A48634" s="61"/>
      <c r="B48634" s="61"/>
      <c r="C48634" s="61"/>
      <c r="D48634" s="57"/>
      <c r="E48634" s="62"/>
    </row>
    <row r="48635">
      <c r="A48635" s="61"/>
      <c r="B48635" s="61"/>
      <c r="C48635" s="61"/>
      <c r="D48635" s="57"/>
      <c r="E48635" s="62"/>
    </row>
    <row r="48636">
      <c r="A48636" s="61"/>
      <c r="B48636" s="61"/>
      <c r="C48636" s="61"/>
      <c r="D48636" s="57"/>
      <c r="E48636" s="62"/>
    </row>
    <row r="48637">
      <c r="A48637" s="61"/>
      <c r="B48637" s="61"/>
      <c r="C48637" s="61"/>
      <c r="D48637" s="57"/>
      <c r="E48637" s="62"/>
    </row>
    <row r="48638">
      <c r="A48638" s="61"/>
      <c r="B48638" s="61"/>
      <c r="C48638" s="61"/>
      <c r="D48638" s="57"/>
      <c r="E48638" s="62"/>
    </row>
    <row r="48639">
      <c r="A48639" s="61"/>
      <c r="B48639" s="61"/>
      <c r="C48639" s="61"/>
      <c r="D48639" s="57"/>
      <c r="E48639" s="62"/>
    </row>
    <row r="48640">
      <c r="A48640" s="61"/>
      <c r="B48640" s="61"/>
      <c r="C48640" s="61"/>
      <c r="D48640" s="57"/>
      <c r="E48640" s="62"/>
    </row>
    <row r="48641">
      <c r="A48641" s="61"/>
      <c r="B48641" s="61"/>
      <c r="C48641" s="61"/>
      <c r="D48641" s="57"/>
      <c r="E48641" s="62"/>
    </row>
    <row r="48642">
      <c r="A48642" s="61"/>
      <c r="B48642" s="61"/>
      <c r="C48642" s="61"/>
      <c r="D48642" s="57"/>
      <c r="E48642" s="62"/>
    </row>
    <row r="48643">
      <c r="A48643" s="61"/>
      <c r="B48643" s="61"/>
      <c r="C48643" s="61"/>
      <c r="D48643" s="57"/>
      <c r="E48643" s="62"/>
    </row>
    <row r="48644">
      <c r="A48644" s="61"/>
      <c r="B48644" s="61"/>
      <c r="C48644" s="61"/>
      <c r="D48644" s="57"/>
      <c r="E48644" s="62"/>
    </row>
    <row r="48645">
      <c r="A48645" s="61"/>
      <c r="B48645" s="61"/>
      <c r="C48645" s="61"/>
      <c r="D48645" s="57"/>
      <c r="E48645" s="62"/>
    </row>
    <row r="48646">
      <c r="A48646" s="61"/>
      <c r="B48646" s="61"/>
      <c r="C48646" s="61"/>
      <c r="D48646" s="57"/>
      <c r="E48646" s="62"/>
    </row>
    <row r="48647">
      <c r="A48647" s="61"/>
      <c r="B48647" s="61"/>
      <c r="C48647" s="61"/>
      <c r="D48647" s="57"/>
      <c r="E48647" s="62"/>
    </row>
    <row r="48648">
      <c r="A48648" s="61"/>
      <c r="B48648" s="61"/>
      <c r="C48648" s="61"/>
      <c r="D48648" s="57"/>
      <c r="E48648" s="62"/>
    </row>
    <row r="48649">
      <c r="A48649" s="61"/>
      <c r="B48649" s="61"/>
      <c r="C48649" s="61"/>
      <c r="D48649" s="57"/>
      <c r="E48649" s="62"/>
    </row>
    <row r="48650">
      <c r="A48650" s="61"/>
      <c r="B48650" s="61"/>
      <c r="C48650" s="61"/>
      <c r="D48650" s="57"/>
      <c r="E48650" s="62"/>
    </row>
    <row r="48651">
      <c r="A48651" s="61"/>
      <c r="B48651" s="61"/>
      <c r="C48651" s="61"/>
      <c r="D48651" s="57"/>
      <c r="E48651" s="62"/>
    </row>
    <row r="48652">
      <c r="A48652" s="61"/>
      <c r="B48652" s="61"/>
      <c r="C48652" s="61"/>
      <c r="D48652" s="57"/>
      <c r="E48652" s="62"/>
    </row>
    <row r="48653">
      <c r="A48653" s="61"/>
      <c r="B48653" s="61"/>
      <c r="C48653" s="61"/>
      <c r="D48653" s="57"/>
      <c r="E48653" s="62"/>
    </row>
    <row r="48654">
      <c r="A48654" s="61"/>
      <c r="B48654" s="61"/>
      <c r="C48654" s="61"/>
      <c r="D48654" s="57"/>
      <c r="E48654" s="62"/>
    </row>
    <row r="48655">
      <c r="A48655" s="61"/>
      <c r="B48655" s="61"/>
      <c r="C48655" s="61"/>
      <c r="D48655" s="57"/>
      <c r="E48655" s="62"/>
    </row>
    <row r="48656">
      <c r="A48656" s="61"/>
      <c r="B48656" s="61"/>
      <c r="C48656" s="61"/>
      <c r="D48656" s="57"/>
      <c r="E48656" s="62"/>
    </row>
    <row r="48657">
      <c r="A48657" s="61"/>
      <c r="B48657" s="61"/>
      <c r="C48657" s="61"/>
      <c r="D48657" s="57"/>
      <c r="E48657" s="62"/>
    </row>
    <row r="48658">
      <c r="A48658" s="61"/>
      <c r="B48658" s="61"/>
      <c r="C48658" s="61"/>
      <c r="D48658" s="57"/>
      <c r="E48658" s="62"/>
    </row>
    <row r="48659">
      <c r="A48659" s="61"/>
      <c r="B48659" s="61"/>
      <c r="C48659" s="61"/>
      <c r="D48659" s="57"/>
      <c r="E48659" s="62"/>
    </row>
    <row r="48660">
      <c r="A48660" s="61"/>
      <c r="B48660" s="61"/>
      <c r="C48660" s="61"/>
      <c r="D48660" s="57"/>
      <c r="E48660" s="62"/>
    </row>
    <row r="48661">
      <c r="A48661" s="61"/>
      <c r="B48661" s="61"/>
      <c r="C48661" s="61"/>
      <c r="D48661" s="57"/>
      <c r="E48661" s="62"/>
    </row>
    <row r="48662">
      <c r="A48662" s="61"/>
      <c r="B48662" s="61"/>
      <c r="C48662" s="61"/>
      <c r="D48662" s="57"/>
      <c r="E48662" s="62"/>
    </row>
    <row r="48663">
      <c r="A48663" s="61"/>
      <c r="B48663" s="61"/>
      <c r="C48663" s="61"/>
      <c r="D48663" s="57"/>
      <c r="E48663" s="62"/>
    </row>
    <row r="48664">
      <c r="A48664" s="61"/>
      <c r="B48664" s="61"/>
      <c r="C48664" s="61"/>
      <c r="D48664" s="57"/>
      <c r="E48664" s="62"/>
    </row>
    <row r="48665">
      <c r="A48665" s="61"/>
      <c r="B48665" s="61"/>
      <c r="C48665" s="61"/>
      <c r="D48665" s="57"/>
      <c r="E48665" s="62"/>
    </row>
    <row r="48666">
      <c r="A48666" s="61"/>
      <c r="B48666" s="61"/>
      <c r="C48666" s="61"/>
      <c r="D48666" s="57"/>
      <c r="E48666" s="62"/>
    </row>
    <row r="48667">
      <c r="A48667" s="61"/>
      <c r="B48667" s="61"/>
      <c r="C48667" s="61"/>
      <c r="D48667" s="57"/>
      <c r="E48667" s="62"/>
    </row>
    <row r="48668">
      <c r="A48668" s="61"/>
      <c r="B48668" s="61"/>
      <c r="C48668" s="61"/>
      <c r="D48668" s="57"/>
      <c r="E48668" s="62"/>
    </row>
    <row r="48669">
      <c r="A48669" s="61"/>
      <c r="B48669" s="61"/>
      <c r="C48669" s="61"/>
      <c r="D48669" s="57"/>
      <c r="E48669" s="62"/>
    </row>
    <row r="48670">
      <c r="A48670" s="61"/>
      <c r="B48670" s="61"/>
      <c r="C48670" s="61"/>
      <c r="D48670" s="57"/>
      <c r="E48670" s="62"/>
    </row>
    <row r="48671">
      <c r="A48671" s="61"/>
      <c r="B48671" s="61"/>
      <c r="C48671" s="61"/>
      <c r="D48671" s="57"/>
      <c r="E48671" s="62"/>
    </row>
    <row r="48672">
      <c r="A48672" s="61"/>
      <c r="B48672" s="61"/>
      <c r="C48672" s="61"/>
      <c r="D48672" s="57"/>
      <c r="E48672" s="62"/>
    </row>
    <row r="48673">
      <c r="A48673" s="61"/>
      <c r="B48673" s="61"/>
      <c r="C48673" s="61"/>
      <c r="D48673" s="57"/>
      <c r="E48673" s="62"/>
    </row>
    <row r="48674">
      <c r="A48674" s="61"/>
      <c r="B48674" s="61"/>
      <c r="C48674" s="61"/>
      <c r="D48674" s="57"/>
      <c r="E48674" s="62"/>
    </row>
    <row r="48675">
      <c r="A48675" s="61"/>
      <c r="B48675" s="61"/>
      <c r="C48675" s="61"/>
      <c r="D48675" s="57"/>
      <c r="E48675" s="62"/>
    </row>
    <row r="48676">
      <c r="A48676" s="61"/>
      <c r="B48676" s="61"/>
      <c r="C48676" s="61"/>
      <c r="D48676" s="57"/>
      <c r="E48676" s="62"/>
    </row>
    <row r="48677">
      <c r="A48677" s="61"/>
      <c r="B48677" s="61"/>
      <c r="C48677" s="61"/>
      <c r="D48677" s="57"/>
      <c r="E48677" s="62"/>
    </row>
    <row r="48678">
      <c r="A48678" s="61"/>
      <c r="B48678" s="61"/>
      <c r="C48678" s="61"/>
      <c r="D48678" s="57"/>
      <c r="E48678" s="62"/>
    </row>
    <row r="48679">
      <c r="A48679" s="61"/>
      <c r="B48679" s="61"/>
      <c r="C48679" s="61"/>
      <c r="D48679" s="57"/>
      <c r="E48679" s="62"/>
    </row>
    <row r="48680">
      <c r="A48680" s="61"/>
      <c r="B48680" s="61"/>
      <c r="C48680" s="61"/>
      <c r="D48680" s="57"/>
      <c r="E48680" s="62"/>
    </row>
    <row r="48681">
      <c r="A48681" s="61"/>
      <c r="B48681" s="61"/>
      <c r="C48681" s="61"/>
      <c r="D48681" s="57"/>
      <c r="E48681" s="62"/>
    </row>
    <row r="48682">
      <c r="A48682" s="61"/>
      <c r="B48682" s="61"/>
      <c r="C48682" s="61"/>
      <c r="D48682" s="57"/>
      <c r="E48682" s="62"/>
    </row>
    <row r="48683">
      <c r="A48683" s="61"/>
      <c r="B48683" s="61"/>
      <c r="C48683" s="61"/>
      <c r="D48683" s="57"/>
      <c r="E48683" s="62"/>
    </row>
    <row r="48684">
      <c r="A48684" s="61"/>
      <c r="B48684" s="61"/>
      <c r="C48684" s="61"/>
      <c r="D48684" s="57"/>
      <c r="E48684" s="62"/>
    </row>
    <row r="48685">
      <c r="A48685" s="61"/>
      <c r="B48685" s="61"/>
      <c r="C48685" s="61"/>
      <c r="D48685" s="57"/>
      <c r="E48685" s="62"/>
    </row>
    <row r="48686">
      <c r="A48686" s="61"/>
      <c r="B48686" s="61"/>
      <c r="C48686" s="61"/>
      <c r="D48686" s="57"/>
      <c r="E48686" s="62"/>
    </row>
    <row r="48687">
      <c r="A48687" s="61"/>
      <c r="B48687" s="61"/>
      <c r="C48687" s="61"/>
      <c r="D48687" s="57"/>
      <c r="E48687" s="62"/>
    </row>
    <row r="48688">
      <c r="A48688" s="61"/>
      <c r="B48688" s="61"/>
      <c r="C48688" s="61"/>
      <c r="D48688" s="57"/>
      <c r="E48688" s="62"/>
    </row>
    <row r="48689">
      <c r="A48689" s="61"/>
      <c r="B48689" s="61"/>
      <c r="C48689" s="61"/>
      <c r="D48689" s="57"/>
      <c r="E48689" s="62"/>
    </row>
    <row r="48690">
      <c r="A48690" s="61"/>
      <c r="B48690" s="61"/>
      <c r="C48690" s="61"/>
      <c r="D48690" s="57"/>
      <c r="E48690" s="62"/>
    </row>
    <row r="48691">
      <c r="A48691" s="61"/>
      <c r="B48691" s="61"/>
      <c r="C48691" s="61"/>
      <c r="D48691" s="57"/>
      <c r="E48691" s="62"/>
    </row>
    <row r="48692">
      <c r="A48692" s="61"/>
      <c r="B48692" s="61"/>
      <c r="C48692" s="61"/>
      <c r="D48692" s="57"/>
      <c r="E48692" s="62"/>
    </row>
    <row r="48693">
      <c r="A48693" s="61"/>
      <c r="B48693" s="61"/>
      <c r="C48693" s="61"/>
      <c r="D48693" s="57"/>
      <c r="E48693" s="62"/>
    </row>
    <row r="48694">
      <c r="A48694" s="61"/>
      <c r="B48694" s="61"/>
      <c r="C48694" s="61"/>
      <c r="D48694" s="57"/>
      <c r="E48694" s="62"/>
    </row>
    <row r="48695">
      <c r="A48695" s="61"/>
      <c r="B48695" s="61"/>
      <c r="C48695" s="61"/>
      <c r="D48695" s="57"/>
      <c r="E48695" s="62"/>
    </row>
    <row r="48696">
      <c r="A48696" s="61"/>
      <c r="B48696" s="61"/>
      <c r="C48696" s="61"/>
      <c r="D48696" s="57"/>
      <c r="E48696" s="62"/>
    </row>
    <row r="48697">
      <c r="A48697" s="61"/>
      <c r="B48697" s="61"/>
      <c r="C48697" s="61"/>
      <c r="D48697" s="57"/>
      <c r="E48697" s="62"/>
    </row>
    <row r="48698">
      <c r="A48698" s="61"/>
      <c r="B48698" s="61"/>
      <c r="C48698" s="61"/>
      <c r="D48698" s="57"/>
      <c r="E48698" s="62"/>
    </row>
    <row r="48699">
      <c r="A48699" s="61"/>
      <c r="B48699" s="61"/>
      <c r="C48699" s="61"/>
      <c r="D48699" s="57"/>
      <c r="E48699" s="62"/>
    </row>
    <row r="48700">
      <c r="A48700" s="61"/>
      <c r="B48700" s="61"/>
      <c r="C48700" s="61"/>
      <c r="D48700" s="57"/>
      <c r="E48700" s="62"/>
    </row>
    <row r="48701">
      <c r="A48701" s="61"/>
      <c r="B48701" s="61"/>
      <c r="C48701" s="61"/>
      <c r="D48701" s="57"/>
      <c r="E48701" s="62"/>
    </row>
    <row r="48702">
      <c r="A48702" s="61"/>
      <c r="B48702" s="61"/>
      <c r="C48702" s="61"/>
      <c r="D48702" s="57"/>
      <c r="E48702" s="62"/>
    </row>
    <row r="48703">
      <c r="A48703" s="61"/>
      <c r="B48703" s="61"/>
      <c r="C48703" s="61"/>
      <c r="D48703" s="57"/>
      <c r="E48703" s="62"/>
    </row>
    <row r="48704">
      <c r="A48704" s="61"/>
      <c r="B48704" s="61"/>
      <c r="C48704" s="61"/>
      <c r="D48704" s="57"/>
      <c r="E48704" s="62"/>
    </row>
    <row r="48705">
      <c r="A48705" s="61"/>
      <c r="B48705" s="61"/>
      <c r="C48705" s="61"/>
      <c r="D48705" s="57"/>
      <c r="E48705" s="62"/>
    </row>
    <row r="48706">
      <c r="A48706" s="61"/>
      <c r="B48706" s="61"/>
      <c r="C48706" s="61"/>
      <c r="D48706" s="57"/>
      <c r="E48706" s="62"/>
    </row>
    <row r="48707">
      <c r="A48707" s="61"/>
      <c r="B48707" s="61"/>
      <c r="C48707" s="61"/>
      <c r="D48707" s="57"/>
      <c r="E48707" s="62"/>
    </row>
    <row r="48708">
      <c r="A48708" s="61"/>
      <c r="B48708" s="61"/>
      <c r="C48708" s="61"/>
      <c r="D48708" s="57"/>
      <c r="E48708" s="62"/>
    </row>
    <row r="48709">
      <c r="A48709" s="61"/>
      <c r="B48709" s="61"/>
      <c r="C48709" s="61"/>
      <c r="D48709" s="57"/>
      <c r="E48709" s="62"/>
    </row>
    <row r="48710">
      <c r="A48710" s="61"/>
      <c r="B48710" s="61"/>
      <c r="C48710" s="61"/>
      <c r="D48710" s="57"/>
      <c r="E48710" s="62"/>
    </row>
    <row r="48711">
      <c r="A48711" s="61"/>
      <c r="B48711" s="61"/>
      <c r="C48711" s="61"/>
      <c r="D48711" s="57"/>
      <c r="E48711" s="62"/>
    </row>
    <row r="48712">
      <c r="A48712" s="61"/>
      <c r="B48712" s="61"/>
      <c r="C48712" s="61"/>
      <c r="D48712" s="57"/>
      <c r="E48712" s="62"/>
    </row>
    <row r="48713">
      <c r="A48713" s="61"/>
      <c r="B48713" s="61"/>
      <c r="C48713" s="61"/>
      <c r="D48713" s="57"/>
      <c r="E48713" s="62"/>
    </row>
    <row r="48714">
      <c r="A48714" s="61"/>
      <c r="B48714" s="61"/>
      <c r="C48714" s="61"/>
      <c r="D48714" s="57"/>
      <c r="E48714" s="62"/>
    </row>
    <row r="48715">
      <c r="A48715" s="61"/>
      <c r="B48715" s="61"/>
      <c r="C48715" s="61"/>
      <c r="D48715" s="57"/>
      <c r="E48715" s="62"/>
    </row>
    <row r="48716">
      <c r="A48716" s="61"/>
      <c r="B48716" s="61"/>
      <c r="C48716" s="61"/>
      <c r="D48716" s="57"/>
      <c r="E48716" s="62"/>
    </row>
    <row r="48717">
      <c r="A48717" s="61"/>
      <c r="B48717" s="61"/>
      <c r="C48717" s="61"/>
      <c r="D48717" s="57"/>
      <c r="E48717" s="62"/>
    </row>
    <row r="48718">
      <c r="A48718" s="61"/>
      <c r="B48718" s="61"/>
      <c r="C48718" s="61"/>
      <c r="D48718" s="57"/>
      <c r="E48718" s="62"/>
    </row>
    <row r="48719">
      <c r="A48719" s="61"/>
      <c r="B48719" s="61"/>
      <c r="C48719" s="61"/>
      <c r="D48719" s="57"/>
      <c r="E48719" s="62"/>
    </row>
    <row r="48720">
      <c r="A48720" s="61"/>
      <c r="B48720" s="61"/>
      <c r="C48720" s="61"/>
      <c r="D48720" s="57"/>
      <c r="E48720" s="62"/>
    </row>
    <row r="48721">
      <c r="A48721" s="61"/>
      <c r="B48721" s="61"/>
      <c r="C48721" s="61"/>
      <c r="D48721" s="57"/>
      <c r="E48721" s="62"/>
    </row>
    <row r="48722">
      <c r="A48722" s="61"/>
      <c r="B48722" s="61"/>
      <c r="C48722" s="61"/>
      <c r="D48722" s="57"/>
      <c r="E48722" s="62"/>
    </row>
    <row r="48723">
      <c r="A48723" s="61"/>
      <c r="B48723" s="61"/>
      <c r="C48723" s="61"/>
      <c r="D48723" s="57"/>
      <c r="E48723" s="62"/>
    </row>
    <row r="48724">
      <c r="A48724" s="61"/>
      <c r="B48724" s="61"/>
      <c r="C48724" s="61"/>
      <c r="D48724" s="57"/>
      <c r="E48724" s="62"/>
    </row>
    <row r="48725">
      <c r="A48725" s="61"/>
      <c r="B48725" s="61"/>
      <c r="C48725" s="61"/>
      <c r="D48725" s="57"/>
      <c r="E48725" s="62"/>
    </row>
    <row r="48726">
      <c r="A48726" s="61"/>
      <c r="B48726" s="61"/>
      <c r="C48726" s="61"/>
      <c r="D48726" s="57"/>
      <c r="E48726" s="62"/>
    </row>
    <row r="48727">
      <c r="A48727" s="61"/>
      <c r="B48727" s="61"/>
      <c r="C48727" s="61"/>
      <c r="D48727" s="57"/>
      <c r="E48727" s="62"/>
    </row>
    <row r="48728">
      <c r="A48728" s="61"/>
      <c r="B48728" s="61"/>
      <c r="C48728" s="61"/>
      <c r="D48728" s="57"/>
      <c r="E48728" s="62"/>
    </row>
    <row r="48729">
      <c r="A48729" s="61"/>
      <c r="B48729" s="61"/>
      <c r="C48729" s="61"/>
      <c r="D48729" s="57"/>
      <c r="E48729" s="62"/>
    </row>
    <row r="48730">
      <c r="A48730" s="61"/>
      <c r="B48730" s="61"/>
      <c r="C48730" s="61"/>
      <c r="D48730" s="57"/>
      <c r="E48730" s="62"/>
    </row>
    <row r="48731">
      <c r="A48731" s="61"/>
      <c r="B48731" s="61"/>
      <c r="C48731" s="61"/>
      <c r="D48731" s="57"/>
      <c r="E48731" s="62"/>
    </row>
    <row r="48732">
      <c r="A48732" s="61"/>
      <c r="B48732" s="61"/>
      <c r="C48732" s="61"/>
      <c r="D48732" s="57"/>
      <c r="E48732" s="62"/>
    </row>
    <row r="48733">
      <c r="A48733" s="61"/>
      <c r="B48733" s="61"/>
      <c r="C48733" s="61"/>
      <c r="D48733" s="57"/>
      <c r="E48733" s="62"/>
    </row>
    <row r="48734">
      <c r="A48734" s="61"/>
      <c r="B48734" s="61"/>
      <c r="C48734" s="61"/>
      <c r="D48734" s="57"/>
      <c r="E48734" s="62"/>
    </row>
    <row r="48735">
      <c r="A48735" s="61"/>
      <c r="B48735" s="61"/>
      <c r="C48735" s="61"/>
      <c r="D48735" s="57"/>
      <c r="E48735" s="62"/>
    </row>
    <row r="48736">
      <c r="A48736" s="61"/>
      <c r="B48736" s="61"/>
      <c r="C48736" s="61"/>
      <c r="D48736" s="57"/>
      <c r="E48736" s="62"/>
    </row>
    <row r="48737">
      <c r="A48737" s="61"/>
      <c r="B48737" s="61"/>
      <c r="C48737" s="61"/>
      <c r="D48737" s="57"/>
      <c r="E48737" s="62"/>
    </row>
    <row r="48738">
      <c r="A48738" s="61"/>
      <c r="B48738" s="61"/>
      <c r="C48738" s="61"/>
      <c r="D48738" s="57"/>
      <c r="E48738" s="62"/>
    </row>
    <row r="48739">
      <c r="A48739" s="61"/>
      <c r="B48739" s="61"/>
      <c r="C48739" s="61"/>
      <c r="D48739" s="57"/>
      <c r="E48739" s="62"/>
    </row>
    <row r="48740">
      <c r="A48740" s="61"/>
      <c r="B48740" s="61"/>
      <c r="C48740" s="61"/>
      <c r="D48740" s="57"/>
      <c r="E48740" s="62"/>
    </row>
    <row r="48741">
      <c r="A48741" s="61"/>
      <c r="B48741" s="61"/>
      <c r="C48741" s="61"/>
      <c r="D48741" s="57"/>
      <c r="E48741" s="62"/>
    </row>
    <row r="48742">
      <c r="A48742" s="61"/>
      <c r="B48742" s="61"/>
      <c r="C48742" s="61"/>
      <c r="D48742" s="57"/>
      <c r="E48742" s="62"/>
    </row>
    <row r="48743">
      <c r="A48743" s="61"/>
      <c r="B48743" s="61"/>
      <c r="C48743" s="61"/>
      <c r="D48743" s="57"/>
      <c r="E48743" s="62"/>
    </row>
    <row r="48744">
      <c r="A48744" s="61"/>
      <c r="B48744" s="61"/>
      <c r="C48744" s="61"/>
      <c r="D48744" s="57"/>
      <c r="E48744" s="62"/>
    </row>
    <row r="48745">
      <c r="A48745" s="61"/>
      <c r="B48745" s="61"/>
      <c r="C48745" s="61"/>
      <c r="D48745" s="57"/>
      <c r="E48745" s="62"/>
    </row>
    <row r="48746">
      <c r="A48746" s="61"/>
      <c r="B48746" s="61"/>
      <c r="C48746" s="61"/>
      <c r="D48746" s="57"/>
      <c r="E48746" s="62"/>
    </row>
    <row r="48747">
      <c r="A48747" s="61"/>
      <c r="B48747" s="61"/>
      <c r="C48747" s="61"/>
      <c r="D48747" s="57"/>
      <c r="E48747" s="62"/>
    </row>
    <row r="48748">
      <c r="A48748" s="61"/>
      <c r="B48748" s="61"/>
      <c r="C48748" s="61"/>
      <c r="D48748" s="57"/>
      <c r="E48748" s="62"/>
    </row>
    <row r="48749">
      <c r="A48749" s="61"/>
      <c r="B48749" s="61"/>
      <c r="C48749" s="61"/>
      <c r="D48749" s="57"/>
      <c r="E48749" s="62"/>
    </row>
    <row r="48750">
      <c r="A48750" s="61"/>
      <c r="B48750" s="61"/>
      <c r="C48750" s="61"/>
      <c r="D48750" s="57"/>
      <c r="E48750" s="62"/>
    </row>
    <row r="48751">
      <c r="A48751" s="61"/>
      <c r="B48751" s="61"/>
      <c r="C48751" s="61"/>
      <c r="D48751" s="57"/>
      <c r="E48751" s="62"/>
    </row>
    <row r="48752">
      <c r="A48752" s="61"/>
      <c r="B48752" s="61"/>
      <c r="C48752" s="61"/>
      <c r="D48752" s="57"/>
      <c r="E48752" s="62"/>
    </row>
    <row r="48753">
      <c r="A48753" s="61"/>
      <c r="B48753" s="61"/>
      <c r="C48753" s="61"/>
      <c r="D48753" s="57"/>
      <c r="E48753" s="62"/>
    </row>
    <row r="48754">
      <c r="A48754" s="61"/>
      <c r="B48754" s="61"/>
      <c r="C48754" s="61"/>
      <c r="D48754" s="57"/>
      <c r="E48754" s="62"/>
    </row>
    <row r="48755">
      <c r="A48755" s="61"/>
      <c r="B48755" s="61"/>
      <c r="C48755" s="61"/>
      <c r="D48755" s="57"/>
      <c r="E48755" s="62"/>
    </row>
    <row r="48756">
      <c r="A48756" s="61"/>
      <c r="B48756" s="61"/>
      <c r="C48756" s="61"/>
      <c r="D48756" s="57"/>
      <c r="E48756" s="62"/>
    </row>
    <row r="48757">
      <c r="A48757" s="61"/>
      <c r="B48757" s="61"/>
      <c r="C48757" s="61"/>
      <c r="D48757" s="57"/>
      <c r="E48757" s="62"/>
    </row>
    <row r="48758">
      <c r="A48758" s="61"/>
      <c r="B48758" s="61"/>
      <c r="C48758" s="61"/>
      <c r="D48758" s="57"/>
      <c r="E48758" s="62"/>
    </row>
    <row r="48759">
      <c r="A48759" s="61"/>
      <c r="B48759" s="61"/>
      <c r="C48759" s="61"/>
      <c r="D48759" s="57"/>
      <c r="E48759" s="62"/>
    </row>
    <row r="48760">
      <c r="A48760" s="61"/>
      <c r="B48760" s="61"/>
      <c r="C48760" s="61"/>
      <c r="D48760" s="57"/>
      <c r="E48760" s="62"/>
    </row>
    <row r="48761">
      <c r="A48761" s="61"/>
      <c r="B48761" s="61"/>
      <c r="C48761" s="61"/>
      <c r="D48761" s="57"/>
      <c r="E48761" s="62"/>
    </row>
    <row r="48762">
      <c r="A48762" s="61"/>
      <c r="B48762" s="61"/>
      <c r="C48762" s="61"/>
      <c r="D48762" s="57"/>
      <c r="E48762" s="62"/>
    </row>
    <row r="48763">
      <c r="A48763" s="61"/>
      <c r="B48763" s="61"/>
      <c r="C48763" s="61"/>
      <c r="D48763" s="57"/>
      <c r="E48763" s="62"/>
    </row>
    <row r="48764">
      <c r="A48764" s="61"/>
      <c r="B48764" s="61"/>
      <c r="C48764" s="61"/>
      <c r="D48764" s="57"/>
      <c r="E48764" s="62"/>
    </row>
    <row r="48765">
      <c r="A48765" s="61"/>
      <c r="B48765" s="61"/>
      <c r="C48765" s="61"/>
      <c r="D48765" s="57"/>
      <c r="E48765" s="62"/>
    </row>
    <row r="48766">
      <c r="A48766" s="61"/>
      <c r="B48766" s="61"/>
      <c r="C48766" s="61"/>
      <c r="D48766" s="57"/>
      <c r="E48766" s="62"/>
    </row>
    <row r="48767">
      <c r="A48767" s="61"/>
      <c r="B48767" s="61"/>
      <c r="C48767" s="61"/>
      <c r="D48767" s="57"/>
      <c r="E48767" s="62"/>
    </row>
    <row r="48768">
      <c r="A48768" s="61"/>
      <c r="B48768" s="61"/>
      <c r="C48768" s="61"/>
      <c r="D48768" s="57"/>
      <c r="E48768" s="62"/>
    </row>
    <row r="48769">
      <c r="A48769" s="61"/>
      <c r="B48769" s="61"/>
      <c r="C48769" s="61"/>
      <c r="D48769" s="57"/>
      <c r="E48769" s="62"/>
    </row>
    <row r="48770">
      <c r="A48770" s="61"/>
      <c r="B48770" s="61"/>
      <c r="C48770" s="61"/>
      <c r="D48770" s="57"/>
      <c r="E48770" s="62"/>
    </row>
    <row r="48771">
      <c r="A48771" s="61"/>
      <c r="B48771" s="61"/>
      <c r="C48771" s="61"/>
      <c r="D48771" s="57"/>
      <c r="E48771" s="62"/>
    </row>
    <row r="48772">
      <c r="A48772" s="61"/>
      <c r="B48772" s="61"/>
      <c r="C48772" s="61"/>
      <c r="D48772" s="57"/>
      <c r="E48772" s="62"/>
    </row>
    <row r="48773">
      <c r="A48773" s="61"/>
      <c r="B48773" s="61"/>
      <c r="C48773" s="61"/>
      <c r="D48773" s="57"/>
      <c r="E48773" s="62"/>
    </row>
    <row r="48774">
      <c r="A48774" s="61"/>
      <c r="B48774" s="61"/>
      <c r="C48774" s="61"/>
      <c r="D48774" s="57"/>
      <c r="E48774" s="62"/>
    </row>
    <row r="48775">
      <c r="A48775" s="61"/>
      <c r="B48775" s="61"/>
      <c r="C48775" s="61"/>
      <c r="D48775" s="57"/>
      <c r="E48775" s="62"/>
    </row>
    <row r="48776">
      <c r="A48776" s="61"/>
      <c r="B48776" s="61"/>
      <c r="C48776" s="61"/>
      <c r="D48776" s="57"/>
      <c r="E48776" s="62"/>
    </row>
    <row r="48777">
      <c r="A48777" s="61"/>
      <c r="B48777" s="61"/>
      <c r="C48777" s="61"/>
      <c r="D48777" s="57"/>
      <c r="E48777" s="62"/>
    </row>
    <row r="48778">
      <c r="A48778" s="61"/>
      <c r="B48778" s="61"/>
      <c r="C48778" s="61"/>
      <c r="D48778" s="57"/>
      <c r="E48778" s="62"/>
    </row>
    <row r="48779">
      <c r="A48779" s="61"/>
      <c r="B48779" s="61"/>
      <c r="C48779" s="61"/>
      <c r="D48779" s="57"/>
      <c r="E48779" s="62"/>
    </row>
    <row r="48780">
      <c r="A48780" s="61"/>
      <c r="B48780" s="61"/>
      <c r="C48780" s="61"/>
      <c r="D48780" s="57"/>
      <c r="E48780" s="62"/>
    </row>
    <row r="48781">
      <c r="A48781" s="61"/>
      <c r="B48781" s="61"/>
      <c r="C48781" s="61"/>
      <c r="D48781" s="57"/>
      <c r="E48781" s="62"/>
    </row>
    <row r="48782">
      <c r="A48782" s="61"/>
      <c r="B48782" s="61"/>
      <c r="C48782" s="61"/>
      <c r="D48782" s="57"/>
      <c r="E48782" s="62"/>
    </row>
    <row r="48783">
      <c r="A48783" s="61"/>
      <c r="B48783" s="61"/>
      <c r="C48783" s="61"/>
      <c r="D48783" s="57"/>
      <c r="E48783" s="62"/>
    </row>
    <row r="48784">
      <c r="A48784" s="61"/>
      <c r="B48784" s="61"/>
      <c r="C48784" s="61"/>
      <c r="D48784" s="57"/>
      <c r="E48784" s="62"/>
    </row>
    <row r="48785">
      <c r="A48785" s="61"/>
      <c r="B48785" s="61"/>
      <c r="C48785" s="61"/>
      <c r="D48785" s="57"/>
      <c r="E48785" s="62"/>
    </row>
    <row r="48786">
      <c r="A48786" s="61"/>
      <c r="B48786" s="61"/>
      <c r="C48786" s="61"/>
      <c r="D48786" s="57"/>
      <c r="E48786" s="62"/>
    </row>
    <row r="48787">
      <c r="A48787" s="61"/>
      <c r="B48787" s="61"/>
      <c r="C48787" s="61"/>
      <c r="D48787" s="57"/>
      <c r="E48787" s="62"/>
    </row>
    <row r="48788">
      <c r="A48788" s="61"/>
      <c r="B48788" s="61"/>
      <c r="C48788" s="61"/>
      <c r="D48788" s="57"/>
      <c r="E48788" s="62"/>
    </row>
    <row r="48789">
      <c r="A48789" s="61"/>
      <c r="B48789" s="61"/>
      <c r="C48789" s="61"/>
      <c r="D48789" s="57"/>
      <c r="E48789" s="62"/>
    </row>
    <row r="48790">
      <c r="A48790" s="61"/>
      <c r="B48790" s="61"/>
      <c r="C48790" s="61"/>
      <c r="D48790" s="57"/>
      <c r="E48790" s="62"/>
    </row>
    <row r="48791">
      <c r="A48791" s="61"/>
      <c r="B48791" s="61"/>
      <c r="C48791" s="61"/>
      <c r="D48791" s="57"/>
      <c r="E48791" s="62"/>
    </row>
    <row r="48792">
      <c r="A48792" s="61"/>
      <c r="B48792" s="61"/>
      <c r="C48792" s="61"/>
      <c r="D48792" s="57"/>
      <c r="E48792" s="62"/>
    </row>
    <row r="48793">
      <c r="A48793" s="61"/>
      <c r="B48793" s="61"/>
      <c r="C48793" s="61"/>
      <c r="D48793" s="57"/>
      <c r="E48793" s="62"/>
    </row>
    <row r="48794">
      <c r="A48794" s="61"/>
      <c r="B48794" s="61"/>
      <c r="C48794" s="61"/>
      <c r="D48794" s="57"/>
      <c r="E48794" s="62"/>
    </row>
    <row r="48795">
      <c r="A48795" s="61"/>
      <c r="B48795" s="61"/>
      <c r="C48795" s="61"/>
      <c r="D48795" s="57"/>
      <c r="E48795" s="62"/>
    </row>
    <row r="48796">
      <c r="A48796" s="61"/>
      <c r="B48796" s="61"/>
      <c r="C48796" s="61"/>
      <c r="D48796" s="57"/>
      <c r="E48796" s="62"/>
    </row>
    <row r="48797">
      <c r="A48797" s="61"/>
      <c r="B48797" s="61"/>
      <c r="C48797" s="61"/>
      <c r="D48797" s="57"/>
      <c r="E48797" s="62"/>
    </row>
    <row r="48798">
      <c r="A48798" s="61"/>
      <c r="B48798" s="61"/>
      <c r="C48798" s="61"/>
      <c r="D48798" s="57"/>
      <c r="E48798" s="62"/>
    </row>
    <row r="48799">
      <c r="A48799" s="61"/>
      <c r="B48799" s="61"/>
      <c r="C48799" s="61"/>
      <c r="D48799" s="57"/>
      <c r="E48799" s="62"/>
    </row>
    <row r="48800">
      <c r="A48800" s="61"/>
      <c r="B48800" s="61"/>
      <c r="C48800" s="61"/>
      <c r="D48800" s="57"/>
      <c r="E48800" s="62"/>
    </row>
    <row r="48801">
      <c r="A48801" s="61"/>
      <c r="B48801" s="61"/>
      <c r="C48801" s="61"/>
      <c r="D48801" s="57"/>
      <c r="E48801" s="62"/>
    </row>
    <row r="48802">
      <c r="A48802" s="61"/>
      <c r="B48802" s="61"/>
      <c r="C48802" s="61"/>
      <c r="D48802" s="57"/>
      <c r="E48802" s="62"/>
    </row>
    <row r="48803">
      <c r="A48803" s="61"/>
      <c r="B48803" s="61"/>
      <c r="C48803" s="61"/>
      <c r="D48803" s="57"/>
      <c r="E48803" s="62"/>
    </row>
    <row r="48804">
      <c r="A48804" s="61"/>
      <c r="B48804" s="61"/>
      <c r="C48804" s="61"/>
      <c r="D48804" s="57"/>
      <c r="E48804" s="62"/>
    </row>
    <row r="48805">
      <c r="A48805" s="61"/>
      <c r="B48805" s="61"/>
      <c r="C48805" s="61"/>
      <c r="D48805" s="57"/>
      <c r="E48805" s="62"/>
    </row>
    <row r="48806">
      <c r="A48806" s="61"/>
      <c r="B48806" s="61"/>
      <c r="C48806" s="61"/>
      <c r="D48806" s="57"/>
      <c r="E48806" s="62"/>
    </row>
    <row r="48807">
      <c r="A48807" s="61"/>
      <c r="B48807" s="61"/>
      <c r="C48807" s="61"/>
      <c r="D48807" s="57"/>
      <c r="E48807" s="62"/>
    </row>
    <row r="48808">
      <c r="A48808" s="61"/>
      <c r="B48808" s="61"/>
      <c r="C48808" s="61"/>
      <c r="D48808" s="57"/>
      <c r="E48808" s="62"/>
    </row>
    <row r="48809">
      <c r="A48809" s="61"/>
      <c r="B48809" s="61"/>
      <c r="C48809" s="61"/>
      <c r="D48809" s="57"/>
      <c r="E48809" s="62"/>
    </row>
    <row r="48810">
      <c r="A48810" s="61"/>
      <c r="B48810" s="61"/>
      <c r="C48810" s="61"/>
      <c r="D48810" s="57"/>
      <c r="E48810" s="62"/>
    </row>
    <row r="48811">
      <c r="A48811" s="61"/>
      <c r="B48811" s="61"/>
      <c r="C48811" s="61"/>
      <c r="D48811" s="57"/>
      <c r="E48811" s="62"/>
    </row>
    <row r="48812">
      <c r="A48812" s="61"/>
      <c r="B48812" s="61"/>
      <c r="C48812" s="61"/>
      <c r="D48812" s="57"/>
      <c r="E48812" s="62"/>
    </row>
    <row r="48813">
      <c r="A48813" s="61"/>
      <c r="B48813" s="61"/>
      <c r="C48813" s="61"/>
      <c r="D48813" s="57"/>
      <c r="E48813" s="62"/>
    </row>
    <row r="48814">
      <c r="A48814" s="61"/>
      <c r="B48814" s="61"/>
      <c r="C48814" s="61"/>
      <c r="D48814" s="57"/>
      <c r="E48814" s="62"/>
    </row>
    <row r="48815">
      <c r="A48815" s="61"/>
      <c r="B48815" s="61"/>
      <c r="C48815" s="61"/>
      <c r="D48815" s="57"/>
      <c r="E48815" s="62"/>
    </row>
    <row r="48816">
      <c r="A48816" s="61"/>
      <c r="B48816" s="61"/>
      <c r="C48816" s="61"/>
      <c r="D48816" s="57"/>
      <c r="E48816" s="62"/>
    </row>
    <row r="48817">
      <c r="A48817" s="61"/>
      <c r="B48817" s="61"/>
      <c r="C48817" s="61"/>
      <c r="D48817" s="57"/>
      <c r="E48817" s="62"/>
    </row>
    <row r="48818">
      <c r="A48818" s="61"/>
      <c r="B48818" s="61"/>
      <c r="C48818" s="61"/>
      <c r="D48818" s="57"/>
      <c r="E48818" s="62"/>
    </row>
    <row r="48819">
      <c r="A48819" s="61"/>
      <c r="B48819" s="61"/>
      <c r="C48819" s="61"/>
      <c r="D48819" s="57"/>
      <c r="E48819" s="62"/>
    </row>
    <row r="48820">
      <c r="A48820" s="61"/>
      <c r="B48820" s="61"/>
      <c r="C48820" s="61"/>
      <c r="D48820" s="57"/>
      <c r="E48820" s="62"/>
    </row>
    <row r="48821">
      <c r="A48821" s="61"/>
      <c r="B48821" s="61"/>
      <c r="C48821" s="61"/>
      <c r="D48821" s="57"/>
      <c r="E48821" s="62"/>
    </row>
    <row r="48822">
      <c r="A48822" s="61"/>
      <c r="B48822" s="61"/>
      <c r="C48822" s="61"/>
      <c r="D48822" s="57"/>
      <c r="E48822" s="62"/>
    </row>
    <row r="48823">
      <c r="A48823" s="61"/>
      <c r="B48823" s="61"/>
      <c r="C48823" s="61"/>
      <c r="D48823" s="57"/>
      <c r="E48823" s="62"/>
    </row>
    <row r="48824">
      <c r="A48824" s="61"/>
      <c r="B48824" s="61"/>
      <c r="C48824" s="61"/>
      <c r="D48824" s="57"/>
      <c r="E48824" s="62"/>
    </row>
    <row r="48825">
      <c r="A48825" s="61"/>
      <c r="B48825" s="61"/>
      <c r="C48825" s="61"/>
      <c r="D48825" s="57"/>
      <c r="E48825" s="62"/>
    </row>
    <row r="48826">
      <c r="A48826" s="61"/>
      <c r="B48826" s="61"/>
      <c r="C48826" s="61"/>
      <c r="D48826" s="57"/>
      <c r="E48826" s="62"/>
    </row>
    <row r="48827">
      <c r="A48827" s="61"/>
      <c r="B48827" s="61"/>
      <c r="C48827" s="61"/>
      <c r="D48827" s="57"/>
      <c r="E48827" s="62"/>
    </row>
    <row r="48828">
      <c r="A48828" s="61"/>
      <c r="B48828" s="61"/>
      <c r="C48828" s="61"/>
      <c r="D48828" s="57"/>
      <c r="E48828" s="62"/>
    </row>
    <row r="48829">
      <c r="A48829" s="61"/>
      <c r="B48829" s="61"/>
      <c r="C48829" s="61"/>
      <c r="D48829" s="57"/>
      <c r="E48829" s="62"/>
    </row>
    <row r="48830">
      <c r="A48830" s="61"/>
      <c r="B48830" s="61"/>
      <c r="C48830" s="61"/>
      <c r="D48830" s="57"/>
      <c r="E48830" s="62"/>
    </row>
    <row r="48831">
      <c r="A48831" s="61"/>
      <c r="B48831" s="61"/>
      <c r="C48831" s="61"/>
      <c r="D48831" s="57"/>
      <c r="E48831" s="62"/>
    </row>
    <row r="48832">
      <c r="A48832" s="61"/>
      <c r="B48832" s="61"/>
      <c r="C48832" s="61"/>
      <c r="D48832" s="57"/>
      <c r="E48832" s="62"/>
    </row>
    <row r="48833">
      <c r="A48833" s="61"/>
      <c r="B48833" s="61"/>
      <c r="C48833" s="61"/>
      <c r="D48833" s="57"/>
      <c r="E48833" s="62"/>
    </row>
    <row r="48834">
      <c r="A48834" s="61"/>
      <c r="B48834" s="61"/>
      <c r="C48834" s="61"/>
      <c r="D48834" s="57"/>
      <c r="E48834" s="62"/>
    </row>
    <row r="48835">
      <c r="A48835" s="61"/>
      <c r="B48835" s="61"/>
      <c r="C48835" s="61"/>
      <c r="D48835" s="57"/>
      <c r="E48835" s="62"/>
    </row>
    <row r="48836">
      <c r="A48836" s="61"/>
      <c r="B48836" s="61"/>
      <c r="C48836" s="61"/>
      <c r="D48836" s="57"/>
      <c r="E48836" s="62"/>
    </row>
    <row r="48837">
      <c r="A48837" s="61"/>
      <c r="B48837" s="61"/>
      <c r="C48837" s="61"/>
      <c r="D48837" s="57"/>
      <c r="E48837" s="62"/>
    </row>
    <row r="48838">
      <c r="A48838" s="61"/>
      <c r="B48838" s="61"/>
      <c r="C48838" s="61"/>
      <c r="D48838" s="57"/>
      <c r="E48838" s="62"/>
    </row>
    <row r="48839">
      <c r="A48839" s="61"/>
      <c r="B48839" s="61"/>
      <c r="C48839" s="61"/>
      <c r="D48839" s="57"/>
      <c r="E48839" s="62"/>
    </row>
    <row r="48840">
      <c r="A48840" s="61"/>
      <c r="B48840" s="61"/>
      <c r="C48840" s="61"/>
      <c r="D48840" s="57"/>
      <c r="E48840" s="62"/>
    </row>
    <row r="48841">
      <c r="A48841" s="61"/>
      <c r="B48841" s="61"/>
      <c r="C48841" s="61"/>
      <c r="D48841" s="57"/>
      <c r="E48841" s="62"/>
    </row>
    <row r="48842">
      <c r="A48842" s="61"/>
      <c r="B48842" s="61"/>
      <c r="C48842" s="61"/>
      <c r="D48842" s="57"/>
      <c r="E48842" s="62"/>
    </row>
    <row r="48843">
      <c r="A48843" s="61"/>
      <c r="B48843" s="61"/>
      <c r="C48843" s="61"/>
      <c r="D48843" s="57"/>
      <c r="E48843" s="62"/>
    </row>
    <row r="48844">
      <c r="A48844" s="61"/>
      <c r="B48844" s="61"/>
      <c r="C48844" s="61"/>
      <c r="D48844" s="57"/>
      <c r="E48844" s="62"/>
    </row>
    <row r="48845">
      <c r="A48845" s="61"/>
      <c r="B48845" s="61"/>
      <c r="C48845" s="61"/>
      <c r="D48845" s="57"/>
      <c r="E48845" s="62"/>
    </row>
    <row r="48846">
      <c r="A48846" s="61"/>
      <c r="B48846" s="61"/>
      <c r="C48846" s="61"/>
      <c r="D48846" s="57"/>
      <c r="E48846" s="62"/>
    </row>
    <row r="48847">
      <c r="A48847" s="61"/>
      <c r="B48847" s="61"/>
      <c r="C48847" s="61"/>
      <c r="D48847" s="57"/>
      <c r="E48847" s="62"/>
    </row>
    <row r="48848">
      <c r="A48848" s="61"/>
      <c r="B48848" s="61"/>
      <c r="C48848" s="61"/>
      <c r="D48848" s="57"/>
      <c r="E48848" s="62"/>
    </row>
    <row r="48849">
      <c r="A48849" s="61"/>
      <c r="B48849" s="61"/>
      <c r="C48849" s="61"/>
      <c r="D48849" s="57"/>
      <c r="E48849" s="62"/>
    </row>
    <row r="48850">
      <c r="A48850" s="61"/>
      <c r="B48850" s="61"/>
      <c r="C48850" s="61"/>
      <c r="D48850" s="57"/>
      <c r="E48850" s="62"/>
    </row>
    <row r="48851">
      <c r="A48851" s="61"/>
      <c r="B48851" s="61"/>
      <c r="C48851" s="61"/>
      <c r="D48851" s="57"/>
      <c r="E48851" s="62"/>
    </row>
    <row r="48852">
      <c r="A48852" s="61"/>
      <c r="B48852" s="61"/>
      <c r="C48852" s="61"/>
      <c r="D48852" s="57"/>
      <c r="E48852" s="62"/>
    </row>
    <row r="48853">
      <c r="A48853" s="61"/>
      <c r="B48853" s="61"/>
      <c r="C48853" s="61"/>
      <c r="D48853" s="57"/>
      <c r="E48853" s="62"/>
    </row>
    <row r="48854">
      <c r="A48854" s="61"/>
      <c r="B48854" s="61"/>
      <c r="C48854" s="61"/>
      <c r="D48854" s="57"/>
      <c r="E48854" s="62"/>
    </row>
    <row r="48855">
      <c r="A48855" s="61"/>
      <c r="B48855" s="61"/>
      <c r="C48855" s="61"/>
      <c r="D48855" s="57"/>
      <c r="E48855" s="62"/>
    </row>
    <row r="48856">
      <c r="A48856" s="61"/>
      <c r="B48856" s="61"/>
      <c r="C48856" s="61"/>
      <c r="D48856" s="57"/>
      <c r="E48856" s="62"/>
    </row>
    <row r="48857">
      <c r="A48857" s="61"/>
      <c r="B48857" s="61"/>
      <c r="C48857" s="61"/>
      <c r="D48857" s="57"/>
      <c r="E48857" s="62"/>
    </row>
    <row r="48858">
      <c r="A48858" s="61"/>
      <c r="B48858" s="61"/>
      <c r="C48858" s="61"/>
      <c r="D48858" s="57"/>
      <c r="E48858" s="62"/>
    </row>
    <row r="48859">
      <c r="A48859" s="61"/>
      <c r="B48859" s="61"/>
      <c r="C48859" s="61"/>
      <c r="D48859" s="57"/>
      <c r="E48859" s="62"/>
    </row>
    <row r="48860">
      <c r="A48860" s="61"/>
      <c r="B48860" s="61"/>
      <c r="C48860" s="61"/>
      <c r="D48860" s="57"/>
      <c r="E48860" s="62"/>
    </row>
    <row r="48861">
      <c r="A48861" s="61"/>
      <c r="B48861" s="61"/>
      <c r="C48861" s="61"/>
      <c r="D48861" s="57"/>
      <c r="E48861" s="62"/>
    </row>
    <row r="48862">
      <c r="A48862" s="61"/>
      <c r="B48862" s="61"/>
      <c r="C48862" s="61"/>
      <c r="D48862" s="57"/>
      <c r="E48862" s="62"/>
    </row>
    <row r="48863">
      <c r="A48863" s="61"/>
      <c r="B48863" s="61"/>
      <c r="C48863" s="61"/>
      <c r="D48863" s="57"/>
      <c r="E48863" s="62"/>
    </row>
    <row r="48864">
      <c r="A48864" s="61"/>
      <c r="B48864" s="61"/>
      <c r="C48864" s="61"/>
      <c r="D48864" s="57"/>
      <c r="E48864" s="62"/>
    </row>
    <row r="48865">
      <c r="A48865" s="61"/>
      <c r="B48865" s="61"/>
      <c r="C48865" s="61"/>
      <c r="D48865" s="57"/>
      <c r="E48865" s="62"/>
    </row>
    <row r="48866">
      <c r="A48866" s="61"/>
      <c r="B48866" s="61"/>
      <c r="C48866" s="61"/>
      <c r="D48866" s="57"/>
      <c r="E48866" s="62"/>
    </row>
    <row r="48867">
      <c r="A48867" s="61"/>
      <c r="B48867" s="61"/>
      <c r="C48867" s="61"/>
      <c r="D48867" s="57"/>
      <c r="E48867" s="62"/>
    </row>
    <row r="48868">
      <c r="A48868" s="61"/>
      <c r="B48868" s="61"/>
      <c r="C48868" s="61"/>
      <c r="D48868" s="57"/>
      <c r="E48868" s="62"/>
    </row>
    <row r="48869">
      <c r="A48869" s="61"/>
      <c r="B48869" s="61"/>
      <c r="C48869" s="61"/>
      <c r="D48869" s="57"/>
      <c r="E48869" s="62"/>
    </row>
    <row r="48870">
      <c r="A48870" s="61"/>
      <c r="B48870" s="61"/>
      <c r="C48870" s="61"/>
      <c r="D48870" s="57"/>
      <c r="E48870" s="62"/>
    </row>
    <row r="48871">
      <c r="A48871" s="61"/>
      <c r="B48871" s="61"/>
      <c r="C48871" s="61"/>
      <c r="D48871" s="57"/>
      <c r="E48871" s="62"/>
    </row>
    <row r="48872">
      <c r="A48872" s="61"/>
      <c r="B48872" s="61"/>
      <c r="C48872" s="61"/>
      <c r="D48872" s="57"/>
      <c r="E48872" s="62"/>
    </row>
    <row r="48873">
      <c r="A48873" s="61"/>
      <c r="B48873" s="61"/>
      <c r="C48873" s="61"/>
      <c r="D48873" s="57"/>
      <c r="E48873" s="62"/>
    </row>
    <row r="48874">
      <c r="A48874" s="61"/>
      <c r="B48874" s="61"/>
      <c r="C48874" s="61"/>
      <c r="D48874" s="57"/>
      <c r="E48874" s="62"/>
    </row>
    <row r="48875">
      <c r="A48875" s="61"/>
      <c r="B48875" s="61"/>
      <c r="C48875" s="61"/>
      <c r="D48875" s="57"/>
      <c r="E48875" s="62"/>
    </row>
    <row r="48876">
      <c r="A48876" s="61"/>
      <c r="B48876" s="61"/>
      <c r="C48876" s="61"/>
      <c r="D48876" s="57"/>
      <c r="E48876" s="62"/>
    </row>
    <row r="48877">
      <c r="A48877" s="61"/>
      <c r="B48877" s="61"/>
      <c r="C48877" s="61"/>
      <c r="D48877" s="57"/>
      <c r="E48877" s="62"/>
    </row>
    <row r="48878">
      <c r="A48878" s="61"/>
      <c r="B48878" s="61"/>
      <c r="C48878" s="61"/>
      <c r="D48878" s="57"/>
      <c r="E48878" s="62"/>
    </row>
    <row r="48879">
      <c r="A48879" s="61"/>
      <c r="B48879" s="61"/>
      <c r="C48879" s="61"/>
      <c r="D48879" s="57"/>
      <c r="E48879" s="62"/>
    </row>
    <row r="48880">
      <c r="A48880" s="61"/>
      <c r="B48880" s="61"/>
      <c r="C48880" s="61"/>
      <c r="D48880" s="57"/>
      <c r="E48880" s="62"/>
    </row>
    <row r="48881">
      <c r="A48881" s="61"/>
      <c r="B48881" s="61"/>
      <c r="C48881" s="61"/>
      <c r="D48881" s="57"/>
      <c r="E48881" s="62"/>
    </row>
    <row r="48882">
      <c r="A48882" s="61"/>
      <c r="B48882" s="61"/>
      <c r="C48882" s="61"/>
      <c r="D48882" s="57"/>
      <c r="E48882" s="62"/>
    </row>
    <row r="48883">
      <c r="A48883" s="61"/>
      <c r="B48883" s="61"/>
      <c r="C48883" s="61"/>
      <c r="D48883" s="57"/>
      <c r="E48883" s="62"/>
    </row>
    <row r="48884">
      <c r="A48884" s="61"/>
      <c r="B48884" s="61"/>
      <c r="C48884" s="61"/>
      <c r="D48884" s="57"/>
      <c r="E48884" s="62"/>
    </row>
    <row r="48885">
      <c r="A48885" s="61"/>
      <c r="B48885" s="61"/>
      <c r="C48885" s="61"/>
      <c r="D48885" s="57"/>
      <c r="E48885" s="62"/>
    </row>
    <row r="48886">
      <c r="A48886" s="61"/>
      <c r="B48886" s="61"/>
      <c r="C48886" s="61"/>
      <c r="D48886" s="57"/>
      <c r="E48886" s="62"/>
    </row>
    <row r="48887">
      <c r="A48887" s="61"/>
      <c r="B48887" s="61"/>
      <c r="C48887" s="61"/>
      <c r="D48887" s="57"/>
      <c r="E48887" s="62"/>
    </row>
    <row r="48888">
      <c r="A48888" s="61"/>
      <c r="B48888" s="61"/>
      <c r="C48888" s="61"/>
      <c r="D48888" s="57"/>
      <c r="E48888" s="62"/>
    </row>
    <row r="48889">
      <c r="A48889" s="61"/>
      <c r="B48889" s="61"/>
      <c r="C48889" s="61"/>
      <c r="D48889" s="57"/>
      <c r="E48889" s="62"/>
    </row>
    <row r="48890">
      <c r="A48890" s="61"/>
      <c r="B48890" s="61"/>
      <c r="C48890" s="61"/>
      <c r="D48890" s="57"/>
      <c r="E48890" s="62"/>
    </row>
    <row r="48891">
      <c r="A48891" s="61"/>
      <c r="B48891" s="61"/>
      <c r="C48891" s="61"/>
      <c r="D48891" s="57"/>
      <c r="E48891" s="62"/>
    </row>
    <row r="48892">
      <c r="A48892" s="61"/>
      <c r="B48892" s="61"/>
      <c r="C48892" s="61"/>
      <c r="D48892" s="57"/>
      <c r="E48892" s="62"/>
    </row>
    <row r="48893">
      <c r="A48893" s="61"/>
      <c r="B48893" s="61"/>
      <c r="C48893" s="61"/>
      <c r="D48893" s="57"/>
      <c r="E48893" s="62"/>
    </row>
    <row r="48894">
      <c r="A48894" s="61"/>
      <c r="B48894" s="61"/>
      <c r="C48894" s="61"/>
      <c r="D48894" s="57"/>
      <c r="E48894" s="62"/>
    </row>
    <row r="48895">
      <c r="A48895" s="61"/>
      <c r="B48895" s="61"/>
      <c r="C48895" s="61"/>
      <c r="D48895" s="57"/>
      <c r="E48895" s="62"/>
    </row>
    <row r="48896">
      <c r="A48896" s="61"/>
      <c r="B48896" s="61"/>
      <c r="C48896" s="61"/>
      <c r="D48896" s="57"/>
      <c r="E48896" s="62"/>
    </row>
    <row r="48897">
      <c r="A48897" s="61"/>
      <c r="B48897" s="61"/>
      <c r="C48897" s="61"/>
      <c r="D48897" s="57"/>
      <c r="E48897" s="62"/>
    </row>
    <row r="48898">
      <c r="A48898" s="61"/>
      <c r="B48898" s="61"/>
      <c r="C48898" s="61"/>
      <c r="D48898" s="57"/>
      <c r="E48898" s="62"/>
    </row>
    <row r="48899">
      <c r="A48899" s="61"/>
      <c r="B48899" s="61"/>
      <c r="C48899" s="61"/>
      <c r="D48899" s="57"/>
      <c r="E48899" s="62"/>
    </row>
    <row r="48900">
      <c r="A48900" s="61"/>
      <c r="B48900" s="61"/>
      <c r="C48900" s="61"/>
      <c r="D48900" s="57"/>
      <c r="E48900" s="62"/>
    </row>
    <row r="48901">
      <c r="A48901" s="61"/>
      <c r="B48901" s="61"/>
      <c r="C48901" s="61"/>
      <c r="D48901" s="57"/>
      <c r="E48901" s="62"/>
    </row>
    <row r="48902">
      <c r="A48902" s="61"/>
      <c r="B48902" s="61"/>
      <c r="C48902" s="61"/>
      <c r="D48902" s="57"/>
      <c r="E48902" s="62"/>
    </row>
    <row r="48903">
      <c r="A48903" s="61"/>
      <c r="B48903" s="61"/>
      <c r="C48903" s="61"/>
      <c r="D48903" s="57"/>
      <c r="E48903" s="62"/>
    </row>
    <row r="48904">
      <c r="A48904" s="61"/>
      <c r="B48904" s="61"/>
      <c r="C48904" s="61"/>
      <c r="D48904" s="57"/>
      <c r="E48904" s="62"/>
    </row>
    <row r="48905">
      <c r="A48905" s="61"/>
      <c r="B48905" s="61"/>
      <c r="C48905" s="61"/>
      <c r="D48905" s="57"/>
      <c r="E48905" s="62"/>
    </row>
    <row r="48906">
      <c r="A48906" s="61"/>
      <c r="B48906" s="61"/>
      <c r="C48906" s="61"/>
      <c r="D48906" s="57"/>
      <c r="E48906" s="62"/>
    </row>
    <row r="48907">
      <c r="A48907" s="61"/>
      <c r="B48907" s="61"/>
      <c r="C48907" s="61"/>
      <c r="D48907" s="57"/>
      <c r="E48907" s="62"/>
    </row>
    <row r="48908">
      <c r="A48908" s="61"/>
      <c r="B48908" s="61"/>
      <c r="C48908" s="61"/>
      <c r="D48908" s="57"/>
      <c r="E48908" s="62"/>
    </row>
    <row r="48909">
      <c r="A48909" s="61"/>
      <c r="B48909" s="61"/>
      <c r="C48909" s="61"/>
      <c r="D48909" s="57"/>
      <c r="E48909" s="62"/>
    </row>
    <row r="48910">
      <c r="A48910" s="61"/>
      <c r="B48910" s="61"/>
      <c r="C48910" s="61"/>
      <c r="D48910" s="57"/>
      <c r="E48910" s="62"/>
    </row>
    <row r="48911">
      <c r="A48911" s="61"/>
      <c r="B48911" s="61"/>
      <c r="C48911" s="61"/>
      <c r="D48911" s="57"/>
      <c r="E48911" s="62"/>
    </row>
    <row r="48912">
      <c r="A48912" s="61"/>
      <c r="B48912" s="61"/>
      <c r="C48912" s="61"/>
      <c r="D48912" s="57"/>
      <c r="E48912" s="62"/>
    </row>
    <row r="48913">
      <c r="A48913" s="61"/>
      <c r="B48913" s="61"/>
      <c r="C48913" s="61"/>
      <c r="D48913" s="57"/>
      <c r="E48913" s="62"/>
    </row>
    <row r="48914">
      <c r="A48914" s="61"/>
      <c r="B48914" s="61"/>
      <c r="C48914" s="61"/>
      <c r="D48914" s="57"/>
      <c r="E48914" s="62"/>
    </row>
    <row r="48915">
      <c r="A48915" s="61"/>
      <c r="B48915" s="61"/>
      <c r="C48915" s="61"/>
      <c r="D48915" s="57"/>
      <c r="E48915" s="62"/>
    </row>
    <row r="48916">
      <c r="A48916" s="61"/>
      <c r="B48916" s="61"/>
      <c r="C48916" s="61"/>
      <c r="D48916" s="57"/>
      <c r="E48916" s="62"/>
    </row>
    <row r="48917">
      <c r="A48917" s="61"/>
      <c r="B48917" s="61"/>
      <c r="C48917" s="61"/>
      <c r="D48917" s="57"/>
      <c r="E48917" s="62"/>
    </row>
    <row r="48918">
      <c r="A48918" s="61"/>
      <c r="B48918" s="61"/>
      <c r="C48918" s="61"/>
      <c r="D48918" s="57"/>
      <c r="E48918" s="62"/>
    </row>
    <row r="48919">
      <c r="A48919" s="61"/>
      <c r="B48919" s="61"/>
      <c r="C48919" s="61"/>
      <c r="D48919" s="57"/>
      <c r="E48919" s="62"/>
    </row>
    <row r="48920">
      <c r="A48920" s="61"/>
      <c r="B48920" s="61"/>
      <c r="C48920" s="61"/>
      <c r="D48920" s="57"/>
      <c r="E48920" s="62"/>
    </row>
    <row r="48921">
      <c r="A48921" s="61"/>
      <c r="B48921" s="61"/>
      <c r="C48921" s="61"/>
      <c r="D48921" s="57"/>
      <c r="E48921" s="62"/>
    </row>
    <row r="48922">
      <c r="A48922" s="61"/>
      <c r="B48922" s="61"/>
      <c r="C48922" s="61"/>
      <c r="D48922" s="57"/>
      <c r="E48922" s="62"/>
    </row>
    <row r="48923">
      <c r="A48923" s="61"/>
      <c r="B48923" s="61"/>
      <c r="C48923" s="61"/>
      <c r="D48923" s="57"/>
      <c r="E48923" s="62"/>
    </row>
    <row r="48924">
      <c r="A48924" s="61"/>
      <c r="B48924" s="61"/>
      <c r="C48924" s="61"/>
      <c r="D48924" s="57"/>
      <c r="E48924" s="62"/>
    </row>
    <row r="48925">
      <c r="A48925" s="61"/>
      <c r="B48925" s="61"/>
      <c r="C48925" s="61"/>
      <c r="D48925" s="57"/>
      <c r="E48925" s="62"/>
    </row>
    <row r="48926">
      <c r="A48926" s="61"/>
      <c r="B48926" s="61"/>
      <c r="C48926" s="61"/>
      <c r="D48926" s="57"/>
      <c r="E48926" s="62"/>
    </row>
    <row r="48927">
      <c r="A48927" s="61"/>
      <c r="B48927" s="61"/>
      <c r="C48927" s="61"/>
      <c r="D48927" s="57"/>
      <c r="E48927" s="62"/>
    </row>
    <row r="48928">
      <c r="A48928" s="61"/>
      <c r="B48928" s="61"/>
      <c r="C48928" s="61"/>
      <c r="D48928" s="57"/>
      <c r="E48928" s="62"/>
    </row>
    <row r="48929">
      <c r="A48929" s="61"/>
      <c r="B48929" s="61"/>
      <c r="C48929" s="61"/>
      <c r="D48929" s="57"/>
      <c r="E48929" s="62"/>
    </row>
    <row r="48930">
      <c r="A48930" s="61"/>
      <c r="B48930" s="61"/>
      <c r="C48930" s="61"/>
      <c r="D48930" s="57"/>
      <c r="E48930" s="62"/>
    </row>
    <row r="48931">
      <c r="A48931" s="61"/>
      <c r="B48931" s="61"/>
      <c r="C48931" s="61"/>
      <c r="D48931" s="57"/>
      <c r="E48931" s="62"/>
    </row>
    <row r="48932">
      <c r="A48932" s="61"/>
      <c r="B48932" s="61"/>
      <c r="C48932" s="61"/>
      <c r="D48932" s="57"/>
      <c r="E48932" s="62"/>
    </row>
    <row r="48933">
      <c r="A48933" s="61"/>
      <c r="B48933" s="61"/>
      <c r="C48933" s="61"/>
      <c r="D48933" s="57"/>
      <c r="E48933" s="62"/>
    </row>
    <row r="48934">
      <c r="A48934" s="61"/>
      <c r="B48934" s="61"/>
      <c r="C48934" s="61"/>
      <c r="D48934" s="57"/>
      <c r="E48934" s="62"/>
    </row>
    <row r="48935">
      <c r="A48935" s="61"/>
      <c r="B48935" s="61"/>
      <c r="C48935" s="61"/>
      <c r="D48935" s="57"/>
      <c r="E48935" s="62"/>
    </row>
    <row r="48936">
      <c r="A48936" s="61"/>
      <c r="B48936" s="61"/>
      <c r="C48936" s="61"/>
      <c r="D48936" s="57"/>
      <c r="E48936" s="62"/>
    </row>
    <row r="48937">
      <c r="A48937" s="61"/>
      <c r="B48937" s="61"/>
      <c r="C48937" s="61"/>
      <c r="D48937" s="57"/>
      <c r="E48937" s="62"/>
    </row>
    <row r="48938">
      <c r="A48938" s="61"/>
      <c r="B48938" s="61"/>
      <c r="C48938" s="61"/>
      <c r="D48938" s="57"/>
      <c r="E48938" s="62"/>
    </row>
    <row r="48939">
      <c r="A48939" s="61"/>
      <c r="B48939" s="61"/>
      <c r="C48939" s="61"/>
      <c r="D48939" s="57"/>
      <c r="E48939" s="62"/>
    </row>
    <row r="48940">
      <c r="A48940" s="61"/>
      <c r="B48940" s="61"/>
      <c r="C48940" s="61"/>
      <c r="D48940" s="57"/>
      <c r="E48940" s="62"/>
    </row>
    <row r="48941">
      <c r="A48941" s="61"/>
      <c r="B48941" s="61"/>
      <c r="C48941" s="61"/>
      <c r="D48941" s="57"/>
      <c r="E48941" s="62"/>
    </row>
    <row r="48942">
      <c r="A48942" s="61"/>
      <c r="B48942" s="61"/>
      <c r="C48942" s="61"/>
      <c r="D48942" s="57"/>
      <c r="E48942" s="62"/>
    </row>
    <row r="48943">
      <c r="A48943" s="61"/>
      <c r="B48943" s="61"/>
      <c r="C48943" s="61"/>
      <c r="D48943" s="57"/>
      <c r="E48943" s="62"/>
    </row>
    <row r="48944">
      <c r="A48944" s="61"/>
      <c r="B48944" s="61"/>
      <c r="C48944" s="61"/>
      <c r="D48944" s="57"/>
      <c r="E48944" s="62"/>
    </row>
    <row r="48945">
      <c r="A48945" s="61"/>
      <c r="B48945" s="61"/>
      <c r="C48945" s="61"/>
      <c r="D48945" s="57"/>
      <c r="E48945" s="62"/>
    </row>
    <row r="48946">
      <c r="A48946" s="61"/>
      <c r="B48946" s="61"/>
      <c r="C48946" s="61"/>
      <c r="D48946" s="57"/>
      <c r="E48946" s="62"/>
    </row>
    <row r="48947">
      <c r="A48947" s="61"/>
      <c r="B48947" s="61"/>
      <c r="C48947" s="61"/>
      <c r="D48947" s="57"/>
      <c r="E48947" s="62"/>
    </row>
    <row r="48948">
      <c r="A48948" s="61"/>
      <c r="B48948" s="61"/>
      <c r="C48948" s="61"/>
      <c r="D48948" s="57"/>
      <c r="E48948" s="62"/>
    </row>
    <row r="48949">
      <c r="A48949" s="61"/>
      <c r="B48949" s="61"/>
      <c r="C48949" s="61"/>
      <c r="D48949" s="57"/>
      <c r="E48949" s="62"/>
    </row>
    <row r="48950">
      <c r="A48950" s="61"/>
      <c r="B48950" s="61"/>
      <c r="C48950" s="61"/>
      <c r="D48950" s="57"/>
      <c r="E48950" s="62"/>
    </row>
    <row r="48951">
      <c r="A48951" s="61"/>
      <c r="B48951" s="61"/>
      <c r="C48951" s="61"/>
      <c r="D48951" s="57"/>
      <c r="E48951" s="62"/>
    </row>
    <row r="48952">
      <c r="A48952" s="61"/>
      <c r="B48952" s="61"/>
      <c r="C48952" s="61"/>
      <c r="D48952" s="57"/>
      <c r="E48952" s="62"/>
    </row>
    <row r="48953">
      <c r="A48953" s="61"/>
      <c r="B48953" s="61"/>
      <c r="C48953" s="61"/>
      <c r="D48953" s="57"/>
      <c r="E48953" s="62"/>
    </row>
    <row r="48954">
      <c r="A48954" s="61"/>
      <c r="B48954" s="61"/>
      <c r="C48954" s="61"/>
      <c r="D48954" s="57"/>
      <c r="E48954" s="62"/>
    </row>
    <row r="48955">
      <c r="A48955" s="61"/>
      <c r="B48955" s="61"/>
      <c r="C48955" s="61"/>
      <c r="D48955" s="57"/>
      <c r="E48955" s="62"/>
    </row>
    <row r="48956">
      <c r="A48956" s="61"/>
      <c r="B48956" s="61"/>
      <c r="C48956" s="61"/>
      <c r="D48956" s="57"/>
      <c r="E48956" s="62"/>
    </row>
    <row r="48957">
      <c r="A48957" s="61"/>
      <c r="B48957" s="61"/>
      <c r="C48957" s="61"/>
      <c r="D48957" s="57"/>
      <c r="E48957" s="62"/>
    </row>
    <row r="48958">
      <c r="A48958" s="61"/>
      <c r="B48958" s="61"/>
      <c r="C48958" s="61"/>
      <c r="D48958" s="57"/>
      <c r="E48958" s="62"/>
    </row>
    <row r="48959">
      <c r="A48959" s="61"/>
      <c r="B48959" s="61"/>
      <c r="C48959" s="61"/>
      <c r="D48959" s="57"/>
      <c r="E48959" s="62"/>
    </row>
    <row r="48960">
      <c r="A48960" s="61"/>
      <c r="B48960" s="61"/>
      <c r="C48960" s="61"/>
      <c r="D48960" s="57"/>
      <c r="E48960" s="62"/>
    </row>
    <row r="48961">
      <c r="A48961" s="61"/>
      <c r="B48961" s="61"/>
      <c r="C48961" s="61"/>
      <c r="D48961" s="57"/>
      <c r="E48961" s="62"/>
    </row>
    <row r="48962">
      <c r="A48962" s="61"/>
      <c r="B48962" s="61"/>
      <c r="C48962" s="61"/>
      <c r="D48962" s="57"/>
      <c r="E48962" s="62"/>
    </row>
    <row r="48963">
      <c r="A48963" s="61"/>
      <c r="B48963" s="61"/>
      <c r="C48963" s="61"/>
      <c r="D48963" s="57"/>
      <c r="E48963" s="62"/>
    </row>
    <row r="48964">
      <c r="A48964" s="61"/>
      <c r="B48964" s="61"/>
      <c r="C48964" s="61"/>
      <c r="D48964" s="57"/>
      <c r="E48964" s="62"/>
    </row>
    <row r="48965">
      <c r="A48965" s="61"/>
      <c r="B48965" s="61"/>
      <c r="C48965" s="61"/>
      <c r="D48965" s="57"/>
      <c r="E48965" s="62"/>
    </row>
    <row r="48966">
      <c r="A48966" s="61"/>
      <c r="B48966" s="61"/>
      <c r="C48966" s="61"/>
      <c r="D48966" s="57"/>
      <c r="E48966" s="62"/>
    </row>
    <row r="48967">
      <c r="A48967" s="61"/>
      <c r="B48967" s="61"/>
      <c r="C48967" s="61"/>
      <c r="D48967" s="57"/>
      <c r="E48967" s="62"/>
    </row>
    <row r="48968">
      <c r="A48968" s="61"/>
      <c r="B48968" s="61"/>
      <c r="C48968" s="61"/>
      <c r="D48968" s="57"/>
      <c r="E48968" s="62"/>
    </row>
    <row r="48969">
      <c r="A48969" s="61"/>
      <c r="B48969" s="61"/>
      <c r="C48969" s="61"/>
      <c r="D48969" s="57"/>
      <c r="E48969" s="62"/>
    </row>
    <row r="48970">
      <c r="A48970" s="61"/>
      <c r="B48970" s="61"/>
      <c r="C48970" s="61"/>
      <c r="D48970" s="57"/>
      <c r="E48970" s="62"/>
    </row>
    <row r="48971">
      <c r="A48971" s="61"/>
      <c r="B48971" s="61"/>
      <c r="C48971" s="61"/>
      <c r="D48971" s="57"/>
      <c r="E48971" s="62"/>
    </row>
    <row r="48972">
      <c r="A48972" s="61"/>
      <c r="B48972" s="61"/>
      <c r="C48972" s="61"/>
      <c r="D48972" s="57"/>
      <c r="E48972" s="62"/>
    </row>
    <row r="48973">
      <c r="A48973" s="61"/>
      <c r="B48973" s="61"/>
      <c r="C48973" s="61"/>
      <c r="D48973" s="57"/>
      <c r="E48973" s="62"/>
    </row>
    <row r="48974">
      <c r="A48974" s="61"/>
      <c r="B48974" s="61"/>
      <c r="C48974" s="61"/>
      <c r="D48974" s="57"/>
      <c r="E48974" s="62"/>
    </row>
    <row r="48975">
      <c r="A48975" s="61"/>
      <c r="B48975" s="61"/>
      <c r="C48975" s="61"/>
      <c r="D48975" s="57"/>
      <c r="E48975" s="62"/>
    </row>
    <row r="48976">
      <c r="A48976" s="61"/>
      <c r="B48976" s="61"/>
      <c r="C48976" s="61"/>
      <c r="D48976" s="57"/>
      <c r="E48976" s="62"/>
    </row>
    <row r="48977">
      <c r="A48977" s="61"/>
      <c r="B48977" s="61"/>
      <c r="C48977" s="61"/>
      <c r="D48977" s="57"/>
      <c r="E48977" s="62"/>
    </row>
    <row r="48978">
      <c r="A48978" s="61"/>
      <c r="B48978" s="61"/>
      <c r="C48978" s="61"/>
      <c r="D48978" s="57"/>
      <c r="E48978" s="62"/>
    </row>
    <row r="48979">
      <c r="A48979" s="61"/>
      <c r="B48979" s="61"/>
      <c r="C48979" s="61"/>
      <c r="D48979" s="57"/>
      <c r="E48979" s="62"/>
    </row>
    <row r="48980">
      <c r="A48980" s="61"/>
      <c r="B48980" s="61"/>
      <c r="C48980" s="61"/>
      <c r="D48980" s="57"/>
      <c r="E48980" s="62"/>
    </row>
    <row r="48981">
      <c r="A48981" s="61"/>
      <c r="B48981" s="61"/>
      <c r="C48981" s="61"/>
      <c r="D48981" s="57"/>
      <c r="E48981" s="62"/>
    </row>
    <row r="48982">
      <c r="A48982" s="61"/>
      <c r="B48982" s="61"/>
      <c r="C48982" s="61"/>
      <c r="D48982" s="57"/>
      <c r="E48982" s="62"/>
    </row>
    <row r="48983">
      <c r="A48983" s="61"/>
      <c r="B48983" s="61"/>
      <c r="C48983" s="61"/>
      <c r="D48983" s="57"/>
      <c r="E48983" s="62"/>
    </row>
    <row r="48984">
      <c r="A48984" s="61"/>
      <c r="B48984" s="61"/>
      <c r="C48984" s="61"/>
      <c r="D48984" s="57"/>
      <c r="E48984" s="62"/>
    </row>
    <row r="48985">
      <c r="A48985" s="61"/>
      <c r="B48985" s="61"/>
      <c r="C48985" s="61"/>
      <c r="D48985" s="57"/>
      <c r="E48985" s="62"/>
    </row>
    <row r="48986">
      <c r="A48986" s="61"/>
      <c r="B48986" s="61"/>
      <c r="C48986" s="61"/>
      <c r="D48986" s="57"/>
      <c r="E48986" s="62"/>
    </row>
    <row r="48987">
      <c r="A48987" s="61"/>
      <c r="B48987" s="61"/>
      <c r="C48987" s="61"/>
      <c r="D48987" s="57"/>
      <c r="E48987" s="62"/>
    </row>
    <row r="48988">
      <c r="A48988" s="61"/>
      <c r="B48988" s="61"/>
      <c r="C48988" s="61"/>
      <c r="D48988" s="57"/>
      <c r="E48988" s="62"/>
    </row>
    <row r="48989">
      <c r="A48989" s="61"/>
      <c r="B48989" s="61"/>
      <c r="C48989" s="61"/>
      <c r="D48989" s="57"/>
      <c r="E48989" s="62"/>
    </row>
    <row r="48990">
      <c r="A48990" s="61"/>
      <c r="B48990" s="61"/>
      <c r="C48990" s="61"/>
      <c r="D48990" s="57"/>
      <c r="E48990" s="62"/>
    </row>
    <row r="48991">
      <c r="A48991" s="61"/>
      <c r="B48991" s="61"/>
      <c r="C48991" s="61"/>
      <c r="D48991" s="57"/>
      <c r="E48991" s="62"/>
    </row>
    <row r="48992">
      <c r="A48992" s="61"/>
      <c r="B48992" s="61"/>
      <c r="C48992" s="61"/>
      <c r="D48992" s="57"/>
      <c r="E48992" s="62"/>
    </row>
    <row r="48993">
      <c r="A48993" s="61"/>
      <c r="B48993" s="61"/>
      <c r="C48993" s="61"/>
      <c r="D48993" s="57"/>
      <c r="E48993" s="62"/>
    </row>
    <row r="48994">
      <c r="A48994" s="61"/>
      <c r="B48994" s="61"/>
      <c r="C48994" s="61"/>
      <c r="D48994" s="57"/>
      <c r="E48994" s="62"/>
    </row>
    <row r="48995">
      <c r="A48995" s="61"/>
      <c r="B48995" s="61"/>
      <c r="C48995" s="61"/>
      <c r="D48995" s="57"/>
      <c r="E48995" s="62"/>
    </row>
    <row r="48996">
      <c r="A48996" s="61"/>
      <c r="B48996" s="61"/>
      <c r="C48996" s="61"/>
      <c r="D48996" s="57"/>
      <c r="E48996" s="62"/>
    </row>
    <row r="48997">
      <c r="A48997" s="61"/>
      <c r="B48997" s="61"/>
      <c r="C48997" s="61"/>
      <c r="D48997" s="57"/>
      <c r="E48997" s="62"/>
    </row>
    <row r="48998">
      <c r="A48998" s="61"/>
      <c r="B48998" s="61"/>
      <c r="C48998" s="61"/>
      <c r="D48998" s="57"/>
      <c r="E48998" s="62"/>
    </row>
    <row r="48999">
      <c r="A48999" s="61"/>
      <c r="B48999" s="61"/>
      <c r="C48999" s="61"/>
      <c r="D48999" s="57"/>
      <c r="E48999" s="62"/>
    </row>
    <row r="49000">
      <c r="A49000" s="61"/>
      <c r="B49000" s="61"/>
      <c r="C49000" s="61"/>
      <c r="D49000" s="57"/>
      <c r="E49000" s="62"/>
    </row>
    <row r="49001">
      <c r="A49001" s="61"/>
      <c r="B49001" s="61"/>
      <c r="C49001" s="61"/>
      <c r="D49001" s="57"/>
      <c r="E49001" s="62"/>
    </row>
    <row r="49002">
      <c r="A49002" s="61"/>
      <c r="B49002" s="61"/>
      <c r="C49002" s="61"/>
      <c r="D49002" s="57"/>
      <c r="E49002" s="62"/>
    </row>
    <row r="49003">
      <c r="A49003" s="61"/>
      <c r="B49003" s="61"/>
      <c r="C49003" s="61"/>
      <c r="D49003" s="57"/>
      <c r="E49003" s="62"/>
    </row>
    <row r="49004">
      <c r="A49004" s="61"/>
      <c r="B49004" s="61"/>
      <c r="C49004" s="61"/>
      <c r="D49004" s="57"/>
      <c r="E49004" s="62"/>
    </row>
    <row r="49005">
      <c r="A49005" s="61"/>
      <c r="B49005" s="61"/>
      <c r="C49005" s="61"/>
      <c r="D49005" s="57"/>
      <c r="E49005" s="62"/>
    </row>
    <row r="49006">
      <c r="A49006" s="61"/>
      <c r="B49006" s="61"/>
      <c r="C49006" s="61"/>
      <c r="D49006" s="57"/>
      <c r="E49006" s="62"/>
    </row>
    <row r="49007">
      <c r="A49007" s="61"/>
      <c r="B49007" s="61"/>
      <c r="C49007" s="61"/>
      <c r="D49007" s="57"/>
      <c r="E49007" s="62"/>
    </row>
    <row r="49008">
      <c r="A49008" s="61"/>
      <c r="B49008" s="61"/>
      <c r="C49008" s="61"/>
      <c r="D49008" s="57"/>
      <c r="E49008" s="62"/>
    </row>
    <row r="49009">
      <c r="A49009" s="61"/>
      <c r="B49009" s="61"/>
      <c r="C49009" s="61"/>
      <c r="D49009" s="57"/>
      <c r="E49009" s="62"/>
    </row>
    <row r="49010">
      <c r="A49010" s="61"/>
      <c r="B49010" s="61"/>
      <c r="C49010" s="61"/>
      <c r="D49010" s="57"/>
      <c r="E49010" s="62"/>
    </row>
    <row r="49011">
      <c r="A49011" s="61"/>
      <c r="B49011" s="61"/>
      <c r="C49011" s="61"/>
      <c r="D49011" s="57"/>
      <c r="E49011" s="62"/>
    </row>
    <row r="49012">
      <c r="A49012" s="61"/>
      <c r="B49012" s="61"/>
      <c r="C49012" s="61"/>
      <c r="D49012" s="57"/>
      <c r="E49012" s="62"/>
    </row>
    <row r="49013">
      <c r="A49013" s="61"/>
      <c r="B49013" s="61"/>
      <c r="C49013" s="61"/>
      <c r="D49013" s="57"/>
      <c r="E49013" s="62"/>
    </row>
    <row r="49014">
      <c r="A49014" s="61"/>
      <c r="B49014" s="61"/>
      <c r="C49014" s="61"/>
      <c r="D49014" s="57"/>
      <c r="E49014" s="62"/>
    </row>
    <row r="49015">
      <c r="A49015" s="61"/>
      <c r="B49015" s="61"/>
      <c r="C49015" s="61"/>
      <c r="D49015" s="57"/>
      <c r="E49015" s="62"/>
    </row>
    <row r="49016">
      <c r="A49016" s="61"/>
      <c r="B49016" s="61"/>
      <c r="C49016" s="61"/>
      <c r="D49016" s="57"/>
      <c r="E49016" s="62"/>
    </row>
    <row r="49017">
      <c r="A49017" s="61"/>
      <c r="B49017" s="61"/>
      <c r="C49017" s="61"/>
      <c r="D49017" s="57"/>
      <c r="E49017" s="62"/>
    </row>
    <row r="49018">
      <c r="A49018" s="61"/>
      <c r="B49018" s="61"/>
      <c r="C49018" s="61"/>
      <c r="D49018" s="57"/>
      <c r="E49018" s="62"/>
    </row>
    <row r="49019">
      <c r="A49019" s="61"/>
      <c r="B49019" s="61"/>
      <c r="C49019" s="61"/>
      <c r="D49019" s="57"/>
      <c r="E49019" s="62"/>
    </row>
    <row r="49020">
      <c r="A49020" s="61"/>
      <c r="B49020" s="61"/>
      <c r="C49020" s="61"/>
      <c r="D49020" s="57"/>
      <c r="E49020" s="62"/>
    </row>
    <row r="49021">
      <c r="A49021" s="61"/>
      <c r="B49021" s="61"/>
      <c r="C49021" s="61"/>
      <c r="D49021" s="57"/>
      <c r="E49021" s="62"/>
    </row>
    <row r="49022">
      <c r="A49022" s="61"/>
      <c r="B49022" s="61"/>
      <c r="C49022" s="61"/>
      <c r="D49022" s="57"/>
      <c r="E49022" s="62"/>
    </row>
    <row r="49023">
      <c r="A49023" s="61"/>
      <c r="B49023" s="61"/>
      <c r="C49023" s="61"/>
      <c r="D49023" s="57"/>
      <c r="E49023" s="62"/>
    </row>
    <row r="49024">
      <c r="A49024" s="61"/>
      <c r="B49024" s="61"/>
      <c r="C49024" s="61"/>
      <c r="D49024" s="57"/>
      <c r="E49024" s="62"/>
    </row>
    <row r="49025">
      <c r="A49025" s="61"/>
      <c r="B49025" s="61"/>
      <c r="C49025" s="61"/>
      <c r="D49025" s="57"/>
      <c r="E49025" s="62"/>
    </row>
    <row r="49026">
      <c r="A49026" s="61"/>
      <c r="B49026" s="61"/>
      <c r="C49026" s="61"/>
      <c r="D49026" s="57"/>
      <c r="E49026" s="62"/>
    </row>
    <row r="49027">
      <c r="A49027" s="61"/>
      <c r="B49027" s="61"/>
      <c r="C49027" s="61"/>
      <c r="D49027" s="57"/>
      <c r="E49027" s="62"/>
    </row>
    <row r="49028">
      <c r="A49028" s="61"/>
      <c r="B49028" s="61"/>
      <c r="C49028" s="61"/>
      <c r="D49028" s="57"/>
      <c r="E49028" s="62"/>
    </row>
    <row r="49029">
      <c r="A49029" s="61"/>
      <c r="B49029" s="61"/>
      <c r="C49029" s="61"/>
      <c r="D49029" s="57"/>
      <c r="E49029" s="62"/>
    </row>
    <row r="49030">
      <c r="A49030" s="61"/>
      <c r="B49030" s="61"/>
      <c r="C49030" s="61"/>
      <c r="D49030" s="57"/>
      <c r="E49030" s="62"/>
    </row>
    <row r="49031">
      <c r="A49031" s="61"/>
      <c r="B49031" s="61"/>
      <c r="C49031" s="61"/>
      <c r="D49031" s="57"/>
      <c r="E49031" s="62"/>
    </row>
    <row r="49032">
      <c r="A49032" s="61"/>
      <c r="B49032" s="61"/>
      <c r="C49032" s="61"/>
      <c r="D49032" s="57"/>
      <c r="E49032" s="62"/>
    </row>
    <row r="49033">
      <c r="A49033" s="61"/>
      <c r="B49033" s="61"/>
      <c r="C49033" s="61"/>
      <c r="D49033" s="57"/>
      <c r="E49033" s="62"/>
    </row>
    <row r="49034">
      <c r="A49034" s="61"/>
      <c r="B49034" s="61"/>
      <c r="C49034" s="61"/>
      <c r="D49034" s="57"/>
      <c r="E49034" s="62"/>
    </row>
    <row r="49035">
      <c r="A49035" s="61"/>
      <c r="B49035" s="61"/>
      <c r="C49035" s="61"/>
      <c r="D49035" s="57"/>
      <c r="E49035" s="62"/>
    </row>
    <row r="49036">
      <c r="A49036" s="61"/>
      <c r="B49036" s="61"/>
      <c r="C49036" s="61"/>
      <c r="D49036" s="57"/>
      <c r="E49036" s="62"/>
    </row>
    <row r="49037">
      <c r="A49037" s="61"/>
      <c r="B49037" s="61"/>
      <c r="C49037" s="61"/>
      <c r="D49037" s="57"/>
      <c r="E49037" s="62"/>
    </row>
    <row r="49038">
      <c r="A49038" s="61"/>
      <c r="B49038" s="61"/>
      <c r="C49038" s="61"/>
      <c r="D49038" s="57"/>
      <c r="E49038" s="62"/>
    </row>
    <row r="49039">
      <c r="A49039" s="61"/>
      <c r="B49039" s="61"/>
      <c r="C49039" s="61"/>
      <c r="D49039" s="57"/>
      <c r="E49039" s="62"/>
    </row>
    <row r="49040">
      <c r="A49040" s="61"/>
      <c r="B49040" s="61"/>
      <c r="C49040" s="61"/>
      <c r="D49040" s="57"/>
      <c r="E49040" s="62"/>
    </row>
    <row r="49041">
      <c r="A49041" s="61"/>
      <c r="B49041" s="61"/>
      <c r="C49041" s="61"/>
      <c r="D49041" s="57"/>
      <c r="E49041" s="62"/>
    </row>
    <row r="49042">
      <c r="A49042" s="61"/>
      <c r="B49042" s="61"/>
      <c r="C49042" s="61"/>
      <c r="D49042" s="57"/>
      <c r="E49042" s="62"/>
    </row>
    <row r="49043">
      <c r="A49043" s="61"/>
      <c r="B49043" s="61"/>
      <c r="C49043" s="61"/>
      <c r="D49043" s="57"/>
      <c r="E49043" s="62"/>
    </row>
    <row r="49044">
      <c r="A49044" s="61"/>
      <c r="B49044" s="61"/>
      <c r="C49044" s="61"/>
      <c r="D49044" s="57"/>
      <c r="E49044" s="62"/>
    </row>
    <row r="49045">
      <c r="A49045" s="61"/>
      <c r="B49045" s="61"/>
      <c r="C49045" s="61"/>
      <c r="D49045" s="57"/>
      <c r="E49045" s="62"/>
    </row>
    <row r="49046">
      <c r="A49046" s="61"/>
      <c r="B49046" s="61"/>
      <c r="C49046" s="61"/>
      <c r="D49046" s="57"/>
      <c r="E49046" s="62"/>
    </row>
    <row r="49047">
      <c r="A49047" s="61"/>
      <c r="B49047" s="61"/>
      <c r="C49047" s="61"/>
      <c r="D49047" s="57"/>
      <c r="E49047" s="62"/>
    </row>
    <row r="49048">
      <c r="A49048" s="61"/>
      <c r="B49048" s="61"/>
      <c r="C49048" s="61"/>
      <c r="D49048" s="57"/>
      <c r="E49048" s="62"/>
    </row>
    <row r="49049">
      <c r="A49049" s="61"/>
      <c r="B49049" s="61"/>
      <c r="C49049" s="61"/>
      <c r="D49049" s="57"/>
      <c r="E49049" s="62"/>
    </row>
    <row r="49050">
      <c r="A49050" s="61"/>
      <c r="B49050" s="61"/>
      <c r="C49050" s="61"/>
      <c r="D49050" s="57"/>
      <c r="E49050" s="62"/>
    </row>
    <row r="49051">
      <c r="A49051" s="61"/>
      <c r="B49051" s="61"/>
      <c r="C49051" s="61"/>
      <c r="D49051" s="57"/>
      <c r="E49051" s="62"/>
    </row>
    <row r="49052">
      <c r="A49052" s="61"/>
      <c r="B49052" s="61"/>
      <c r="C49052" s="61"/>
      <c r="D49052" s="57"/>
      <c r="E49052" s="62"/>
    </row>
    <row r="49053">
      <c r="A49053" s="61"/>
      <c r="B49053" s="61"/>
      <c r="C49053" s="61"/>
      <c r="D49053" s="57"/>
      <c r="E49053" s="62"/>
    </row>
    <row r="49054">
      <c r="A49054" s="61"/>
      <c r="B49054" s="61"/>
      <c r="C49054" s="61"/>
      <c r="D49054" s="57"/>
      <c r="E49054" s="62"/>
    </row>
    <row r="49055">
      <c r="A49055" s="61"/>
      <c r="B49055" s="61"/>
      <c r="C49055" s="61"/>
      <c r="D49055" s="57"/>
      <c r="E49055" s="62"/>
    </row>
    <row r="49056">
      <c r="A49056" s="61"/>
      <c r="B49056" s="61"/>
      <c r="C49056" s="61"/>
      <c r="D49056" s="57"/>
      <c r="E49056" s="62"/>
    </row>
    <row r="49057">
      <c r="A49057" s="61"/>
      <c r="B49057" s="61"/>
      <c r="C49057" s="61"/>
      <c r="D49057" s="57"/>
      <c r="E49057" s="62"/>
    </row>
    <row r="49058">
      <c r="A49058" s="61"/>
      <c r="B49058" s="61"/>
      <c r="C49058" s="61"/>
      <c r="D49058" s="57"/>
      <c r="E49058" s="62"/>
    </row>
    <row r="49059">
      <c r="A49059" s="61"/>
      <c r="B49059" s="61"/>
      <c r="C49059" s="61"/>
      <c r="D49059" s="57"/>
      <c r="E49059" s="62"/>
    </row>
    <row r="49060">
      <c r="A49060" s="61"/>
      <c r="B49060" s="61"/>
      <c r="C49060" s="61"/>
      <c r="D49060" s="57"/>
      <c r="E49060" s="62"/>
    </row>
    <row r="49061">
      <c r="A49061" s="61"/>
      <c r="B49061" s="61"/>
      <c r="C49061" s="61"/>
      <c r="D49061" s="57"/>
      <c r="E49061" s="62"/>
    </row>
    <row r="49062">
      <c r="A49062" s="61"/>
      <c r="B49062" s="61"/>
      <c r="C49062" s="61"/>
      <c r="D49062" s="57"/>
      <c r="E49062" s="62"/>
    </row>
    <row r="49063">
      <c r="A49063" s="61"/>
      <c r="B49063" s="61"/>
      <c r="C49063" s="61"/>
      <c r="D49063" s="57"/>
      <c r="E49063" s="62"/>
    </row>
    <row r="49064">
      <c r="A49064" s="61"/>
      <c r="B49064" s="61"/>
      <c r="C49064" s="61"/>
      <c r="D49064" s="57"/>
      <c r="E49064" s="62"/>
    </row>
    <row r="49065">
      <c r="A49065" s="61"/>
      <c r="B49065" s="61"/>
      <c r="C49065" s="61"/>
      <c r="D49065" s="57"/>
      <c r="E49065" s="62"/>
    </row>
    <row r="49066">
      <c r="A49066" s="61"/>
      <c r="B49066" s="61"/>
      <c r="C49066" s="61"/>
      <c r="D49066" s="57"/>
      <c r="E49066" s="62"/>
    </row>
    <row r="49067">
      <c r="A49067" s="61"/>
      <c r="B49067" s="61"/>
      <c r="C49067" s="61"/>
      <c r="D49067" s="57"/>
      <c r="E49067" s="62"/>
    </row>
    <row r="49068">
      <c r="A49068" s="61"/>
      <c r="B49068" s="61"/>
      <c r="C49068" s="61"/>
      <c r="D49068" s="57"/>
      <c r="E49068" s="62"/>
    </row>
    <row r="49069">
      <c r="A49069" s="61"/>
      <c r="B49069" s="61"/>
      <c r="C49069" s="61"/>
      <c r="D49069" s="57"/>
      <c r="E49069" s="62"/>
    </row>
    <row r="49070">
      <c r="A49070" s="61"/>
      <c r="B49070" s="61"/>
      <c r="C49070" s="61"/>
      <c r="D49070" s="57"/>
      <c r="E49070" s="62"/>
    </row>
    <row r="49071">
      <c r="A49071" s="61"/>
      <c r="B49071" s="61"/>
      <c r="C49071" s="61"/>
      <c r="D49071" s="57"/>
      <c r="E49071" s="62"/>
    </row>
    <row r="49072">
      <c r="A49072" s="61"/>
      <c r="B49072" s="61"/>
      <c r="C49072" s="61"/>
      <c r="D49072" s="57"/>
      <c r="E49072" s="62"/>
    </row>
    <row r="49073">
      <c r="A49073" s="61"/>
      <c r="B49073" s="61"/>
      <c r="C49073" s="61"/>
      <c r="D49073" s="57"/>
      <c r="E49073" s="62"/>
    </row>
    <row r="49074">
      <c r="A49074" s="61"/>
      <c r="B49074" s="61"/>
      <c r="C49074" s="61"/>
      <c r="D49074" s="57"/>
      <c r="E49074" s="62"/>
    </row>
    <row r="49075">
      <c r="A49075" s="61"/>
      <c r="B49075" s="61"/>
      <c r="C49075" s="61"/>
      <c r="D49075" s="57"/>
      <c r="E49075" s="62"/>
    </row>
    <row r="49076">
      <c r="A49076" s="61"/>
      <c r="B49076" s="61"/>
      <c r="C49076" s="61"/>
      <c r="D49076" s="57"/>
      <c r="E49076" s="62"/>
    </row>
    <row r="49077">
      <c r="A49077" s="61"/>
      <c r="B49077" s="61"/>
      <c r="C49077" s="61"/>
      <c r="D49077" s="57"/>
      <c r="E49077" s="62"/>
    </row>
    <row r="49078">
      <c r="A49078" s="61"/>
      <c r="B49078" s="61"/>
      <c r="C49078" s="61"/>
      <c r="D49078" s="57"/>
      <c r="E49078" s="62"/>
    </row>
    <row r="49079">
      <c r="A49079" s="61"/>
      <c r="B49079" s="61"/>
      <c r="C49079" s="61"/>
      <c r="D49079" s="57"/>
      <c r="E49079" s="62"/>
    </row>
    <row r="49080">
      <c r="A49080" s="61"/>
      <c r="B49080" s="61"/>
      <c r="C49080" s="61"/>
      <c r="D49080" s="57"/>
      <c r="E49080" s="62"/>
    </row>
    <row r="49081">
      <c r="A49081" s="61"/>
      <c r="B49081" s="61"/>
      <c r="C49081" s="61"/>
      <c r="D49081" s="57"/>
      <c r="E49081" s="62"/>
    </row>
    <row r="49082">
      <c r="A49082" s="61"/>
      <c r="B49082" s="61"/>
      <c r="C49082" s="61"/>
      <c r="D49082" s="57"/>
      <c r="E49082" s="62"/>
    </row>
    <row r="49083">
      <c r="A49083" s="61"/>
      <c r="B49083" s="61"/>
      <c r="C49083" s="61"/>
      <c r="D49083" s="57"/>
      <c r="E49083" s="62"/>
    </row>
    <row r="49084">
      <c r="A49084" s="61"/>
      <c r="B49084" s="61"/>
      <c r="C49084" s="61"/>
      <c r="D49084" s="57"/>
      <c r="E49084" s="62"/>
    </row>
    <row r="49085">
      <c r="A49085" s="61"/>
      <c r="B49085" s="61"/>
      <c r="C49085" s="61"/>
      <c r="D49085" s="57"/>
      <c r="E49085" s="62"/>
    </row>
    <row r="49086">
      <c r="A49086" s="61"/>
      <c r="B49086" s="61"/>
      <c r="C49086" s="61"/>
      <c r="D49086" s="57"/>
      <c r="E49086" s="62"/>
    </row>
    <row r="49087">
      <c r="A49087" s="61"/>
      <c r="B49087" s="61"/>
      <c r="C49087" s="61"/>
      <c r="D49087" s="57"/>
      <c r="E49087" s="62"/>
    </row>
    <row r="49088">
      <c r="A49088" s="61"/>
      <c r="B49088" s="61"/>
      <c r="C49088" s="61"/>
      <c r="D49088" s="57"/>
      <c r="E49088" s="62"/>
    </row>
    <row r="49089">
      <c r="A49089" s="61"/>
      <c r="B49089" s="61"/>
      <c r="C49089" s="61"/>
      <c r="D49089" s="57"/>
      <c r="E49089" s="62"/>
    </row>
    <row r="49090">
      <c r="A49090" s="61"/>
      <c r="B49090" s="61"/>
      <c r="C49090" s="61"/>
      <c r="D49090" s="57"/>
      <c r="E49090" s="62"/>
    </row>
    <row r="49091">
      <c r="A49091" s="61"/>
      <c r="B49091" s="61"/>
      <c r="C49091" s="61"/>
      <c r="D49091" s="57"/>
      <c r="E49091" s="62"/>
    </row>
    <row r="49092">
      <c r="A49092" s="61"/>
      <c r="B49092" s="61"/>
      <c r="C49092" s="61"/>
      <c r="D49092" s="57"/>
      <c r="E49092" s="62"/>
    </row>
    <row r="49093">
      <c r="A49093" s="61"/>
      <c r="B49093" s="61"/>
      <c r="C49093" s="61"/>
      <c r="D49093" s="57"/>
      <c r="E49093" s="62"/>
    </row>
    <row r="49094">
      <c r="A49094" s="61"/>
      <c r="B49094" s="61"/>
      <c r="C49094" s="61"/>
      <c r="D49094" s="57"/>
      <c r="E49094" s="62"/>
    </row>
    <row r="49095">
      <c r="A49095" s="61"/>
      <c r="B49095" s="61"/>
      <c r="C49095" s="61"/>
      <c r="D49095" s="57"/>
      <c r="E49095" s="62"/>
    </row>
    <row r="49096">
      <c r="A49096" s="61"/>
      <c r="B49096" s="61"/>
      <c r="C49096" s="61"/>
      <c r="D49096" s="57"/>
      <c r="E49096" s="62"/>
    </row>
    <row r="49097">
      <c r="A49097" s="61"/>
      <c r="B49097" s="61"/>
      <c r="C49097" s="61"/>
      <c r="D49097" s="57"/>
      <c r="E49097" s="62"/>
    </row>
    <row r="49098">
      <c r="A49098" s="61"/>
      <c r="B49098" s="61"/>
      <c r="C49098" s="61"/>
      <c r="D49098" s="57"/>
      <c r="E49098" s="62"/>
    </row>
    <row r="49099">
      <c r="A49099" s="61"/>
      <c r="B49099" s="61"/>
      <c r="C49099" s="61"/>
      <c r="D49099" s="57"/>
      <c r="E49099" s="62"/>
    </row>
    <row r="49100">
      <c r="A49100" s="61"/>
      <c r="B49100" s="61"/>
      <c r="C49100" s="61"/>
      <c r="D49100" s="57"/>
      <c r="E49100" s="62"/>
    </row>
    <row r="49101">
      <c r="A49101" s="61"/>
      <c r="B49101" s="61"/>
      <c r="C49101" s="61"/>
      <c r="D49101" s="57"/>
      <c r="E49101" s="62"/>
    </row>
    <row r="49102">
      <c r="A49102" s="61"/>
      <c r="B49102" s="61"/>
      <c r="C49102" s="61"/>
      <c r="D49102" s="57"/>
      <c r="E49102" s="62"/>
    </row>
    <row r="49103">
      <c r="A49103" s="61"/>
      <c r="B49103" s="61"/>
      <c r="C49103" s="61"/>
      <c r="D49103" s="57"/>
      <c r="E49103" s="62"/>
    </row>
    <row r="49104">
      <c r="A49104" s="61"/>
      <c r="B49104" s="61"/>
      <c r="C49104" s="61"/>
      <c r="D49104" s="57"/>
      <c r="E49104" s="62"/>
    </row>
    <row r="49105">
      <c r="A49105" s="61"/>
      <c r="B49105" s="61"/>
      <c r="C49105" s="61"/>
      <c r="D49105" s="57"/>
      <c r="E49105" s="62"/>
    </row>
    <row r="49106">
      <c r="A49106" s="61"/>
      <c r="B49106" s="61"/>
      <c r="C49106" s="61"/>
      <c r="D49106" s="57"/>
      <c r="E49106" s="62"/>
    </row>
    <row r="49107">
      <c r="A49107" s="61"/>
      <c r="B49107" s="61"/>
      <c r="C49107" s="61"/>
      <c r="D49107" s="57"/>
      <c r="E49107" s="62"/>
    </row>
    <row r="49108">
      <c r="A49108" s="61"/>
      <c r="B49108" s="61"/>
      <c r="C49108" s="61"/>
      <c r="D49108" s="57"/>
      <c r="E49108" s="62"/>
    </row>
    <row r="49109">
      <c r="A49109" s="61"/>
      <c r="B49109" s="61"/>
      <c r="C49109" s="61"/>
      <c r="D49109" s="57"/>
      <c r="E49109" s="62"/>
    </row>
    <row r="49110">
      <c r="A49110" s="61"/>
      <c r="B49110" s="61"/>
      <c r="C49110" s="61"/>
      <c r="D49110" s="57"/>
      <c r="E49110" s="62"/>
    </row>
    <row r="49111">
      <c r="A49111" s="61"/>
      <c r="B49111" s="61"/>
      <c r="C49111" s="61"/>
      <c r="D49111" s="57"/>
      <c r="E49111" s="62"/>
    </row>
    <row r="49112">
      <c r="A49112" s="61"/>
      <c r="B49112" s="61"/>
      <c r="C49112" s="61"/>
      <c r="D49112" s="57"/>
      <c r="E49112" s="62"/>
    </row>
    <row r="49113">
      <c r="A49113" s="61"/>
      <c r="B49113" s="61"/>
      <c r="C49113" s="61"/>
      <c r="D49113" s="57"/>
      <c r="E49113" s="62"/>
    </row>
    <row r="49114">
      <c r="A49114" s="61"/>
      <c r="B49114" s="61"/>
      <c r="C49114" s="61"/>
      <c r="D49114" s="57"/>
      <c r="E49114" s="62"/>
    </row>
    <row r="49115">
      <c r="A49115" s="61"/>
      <c r="B49115" s="61"/>
      <c r="C49115" s="61"/>
      <c r="D49115" s="57"/>
      <c r="E49115" s="62"/>
    </row>
    <row r="49116">
      <c r="A49116" s="61"/>
      <c r="B49116" s="61"/>
      <c r="C49116" s="61"/>
      <c r="D49116" s="57"/>
      <c r="E49116" s="62"/>
    </row>
    <row r="49117">
      <c r="A49117" s="61"/>
      <c r="B49117" s="61"/>
      <c r="C49117" s="61"/>
      <c r="D49117" s="57"/>
      <c r="E49117" s="62"/>
    </row>
    <row r="49118">
      <c r="A49118" s="61"/>
      <c r="B49118" s="61"/>
      <c r="C49118" s="61"/>
      <c r="D49118" s="57"/>
      <c r="E49118" s="62"/>
    </row>
    <row r="49119">
      <c r="A49119" s="61"/>
      <c r="B49119" s="61"/>
      <c r="C49119" s="61"/>
      <c r="D49119" s="57"/>
      <c r="E49119" s="62"/>
    </row>
    <row r="49120">
      <c r="A49120" s="61"/>
      <c r="B49120" s="61"/>
      <c r="C49120" s="61"/>
      <c r="D49120" s="57"/>
      <c r="E49120" s="62"/>
    </row>
    <row r="49121">
      <c r="A49121" s="61"/>
      <c r="B49121" s="61"/>
      <c r="C49121" s="61"/>
      <c r="D49121" s="57"/>
      <c r="E49121" s="62"/>
    </row>
    <row r="49122">
      <c r="A49122" s="61"/>
      <c r="B49122" s="61"/>
      <c r="C49122" s="61"/>
      <c r="D49122" s="57"/>
      <c r="E49122" s="62"/>
    </row>
    <row r="49123">
      <c r="A49123" s="61"/>
      <c r="B49123" s="61"/>
      <c r="C49123" s="61"/>
      <c r="D49123" s="57"/>
      <c r="E49123" s="62"/>
    </row>
    <row r="49124">
      <c r="A49124" s="61"/>
      <c r="B49124" s="61"/>
      <c r="C49124" s="61"/>
      <c r="D49124" s="57"/>
      <c r="E49124" s="62"/>
    </row>
    <row r="49125">
      <c r="A49125" s="61"/>
      <c r="B49125" s="61"/>
      <c r="C49125" s="61"/>
      <c r="D49125" s="57"/>
      <c r="E49125" s="62"/>
    </row>
    <row r="49126">
      <c r="A49126" s="61"/>
      <c r="B49126" s="61"/>
      <c r="C49126" s="61"/>
      <c r="D49126" s="57"/>
      <c r="E49126" s="62"/>
    </row>
    <row r="49127">
      <c r="A49127" s="61"/>
      <c r="B49127" s="61"/>
      <c r="C49127" s="61"/>
      <c r="D49127" s="57"/>
      <c r="E49127" s="62"/>
    </row>
    <row r="49128">
      <c r="A49128" s="61"/>
      <c r="B49128" s="61"/>
      <c r="C49128" s="61"/>
      <c r="D49128" s="57"/>
      <c r="E49128" s="62"/>
    </row>
    <row r="49129">
      <c r="A49129" s="61"/>
      <c r="B49129" s="61"/>
      <c r="C49129" s="61"/>
      <c r="D49129" s="57"/>
      <c r="E49129" s="62"/>
    </row>
    <row r="49130">
      <c r="A49130" s="61"/>
      <c r="B49130" s="61"/>
      <c r="C49130" s="61"/>
      <c r="D49130" s="57"/>
      <c r="E49130" s="62"/>
    </row>
    <row r="49131">
      <c r="A49131" s="61"/>
      <c r="B49131" s="61"/>
      <c r="C49131" s="61"/>
      <c r="D49131" s="57"/>
      <c r="E49131" s="62"/>
    </row>
    <row r="49132">
      <c r="A49132" s="61"/>
      <c r="B49132" s="61"/>
      <c r="C49132" s="61"/>
      <c r="D49132" s="57"/>
      <c r="E49132" s="62"/>
    </row>
    <row r="49133">
      <c r="A49133" s="61"/>
      <c r="B49133" s="61"/>
      <c r="C49133" s="61"/>
      <c r="D49133" s="57"/>
      <c r="E49133" s="62"/>
    </row>
    <row r="49134">
      <c r="A49134" s="61"/>
      <c r="B49134" s="61"/>
      <c r="C49134" s="61"/>
      <c r="D49134" s="57"/>
      <c r="E49134" s="62"/>
    </row>
    <row r="49135">
      <c r="A49135" s="61"/>
      <c r="B49135" s="61"/>
      <c r="C49135" s="61"/>
      <c r="D49135" s="57"/>
      <c r="E49135" s="62"/>
    </row>
    <row r="49136">
      <c r="A49136" s="61"/>
      <c r="B49136" s="61"/>
      <c r="C49136" s="61"/>
      <c r="D49136" s="57"/>
      <c r="E49136" s="62"/>
    </row>
    <row r="49137">
      <c r="A49137" s="61"/>
      <c r="B49137" s="61"/>
      <c r="C49137" s="61"/>
      <c r="D49137" s="57"/>
      <c r="E49137" s="62"/>
    </row>
    <row r="49138">
      <c r="A49138" s="61"/>
      <c r="B49138" s="61"/>
      <c r="C49138" s="61"/>
      <c r="D49138" s="57"/>
      <c r="E49138" s="62"/>
    </row>
    <row r="49139">
      <c r="A49139" s="61"/>
      <c r="B49139" s="61"/>
      <c r="C49139" s="61"/>
      <c r="D49139" s="57"/>
      <c r="E49139" s="62"/>
    </row>
    <row r="49140">
      <c r="A49140" s="61"/>
      <c r="B49140" s="61"/>
      <c r="C49140" s="61"/>
      <c r="D49140" s="57"/>
      <c r="E49140" s="62"/>
    </row>
    <row r="49141">
      <c r="A49141" s="61"/>
      <c r="B49141" s="61"/>
      <c r="C49141" s="61"/>
      <c r="D49141" s="57"/>
      <c r="E49141" s="62"/>
    </row>
    <row r="49142">
      <c r="A49142" s="61"/>
      <c r="B49142" s="61"/>
      <c r="C49142" s="61"/>
      <c r="D49142" s="57"/>
      <c r="E49142" s="62"/>
    </row>
    <row r="49143">
      <c r="A49143" s="61"/>
      <c r="B49143" s="61"/>
      <c r="C49143" s="61"/>
      <c r="D49143" s="57"/>
      <c r="E49143" s="62"/>
    </row>
    <row r="49144">
      <c r="A49144" s="61"/>
      <c r="B49144" s="61"/>
      <c r="C49144" s="61"/>
      <c r="D49144" s="57"/>
      <c r="E49144" s="62"/>
    </row>
    <row r="49145">
      <c r="A49145" s="61"/>
      <c r="B49145" s="61"/>
      <c r="C49145" s="61"/>
      <c r="D49145" s="57"/>
      <c r="E49145" s="62"/>
    </row>
    <row r="49146">
      <c r="A49146" s="61"/>
      <c r="B49146" s="61"/>
      <c r="C49146" s="61"/>
      <c r="D49146" s="57"/>
      <c r="E49146" s="62"/>
    </row>
    <row r="49147">
      <c r="A49147" s="61"/>
      <c r="B49147" s="61"/>
      <c r="C49147" s="61"/>
      <c r="D49147" s="57"/>
      <c r="E49147" s="62"/>
    </row>
    <row r="49148">
      <c r="A49148" s="61"/>
      <c r="B49148" s="61"/>
      <c r="C49148" s="61"/>
      <c r="D49148" s="57"/>
      <c r="E49148" s="62"/>
    </row>
    <row r="49149">
      <c r="A49149" s="61"/>
      <c r="B49149" s="61"/>
      <c r="C49149" s="61"/>
      <c r="D49149" s="57"/>
      <c r="E49149" s="62"/>
    </row>
    <row r="49150">
      <c r="A49150" s="61"/>
      <c r="B49150" s="61"/>
      <c r="C49150" s="61"/>
      <c r="D49150" s="57"/>
      <c r="E49150" s="62"/>
    </row>
    <row r="49151">
      <c r="A49151" s="61"/>
      <c r="B49151" s="61"/>
      <c r="C49151" s="61"/>
      <c r="D49151" s="57"/>
      <c r="E49151" s="62"/>
    </row>
    <row r="49152">
      <c r="A49152" s="61"/>
      <c r="B49152" s="61"/>
      <c r="C49152" s="61"/>
      <c r="D49152" s="57"/>
      <c r="E49152" s="62"/>
    </row>
    <row r="49153">
      <c r="A49153" s="61"/>
      <c r="B49153" s="61"/>
      <c r="C49153" s="61"/>
      <c r="D49153" s="57"/>
      <c r="E49153" s="62"/>
    </row>
    <row r="49154">
      <c r="A49154" s="61"/>
      <c r="B49154" s="61"/>
      <c r="C49154" s="61"/>
      <c r="D49154" s="57"/>
      <c r="E49154" s="62"/>
    </row>
    <row r="49155">
      <c r="A49155" s="61"/>
      <c r="B49155" s="61"/>
      <c r="C49155" s="61"/>
      <c r="D49155" s="57"/>
      <c r="E49155" s="62"/>
    </row>
    <row r="49156">
      <c r="A49156" s="61"/>
      <c r="B49156" s="61"/>
      <c r="C49156" s="61"/>
      <c r="D49156" s="57"/>
      <c r="E49156" s="62"/>
    </row>
    <row r="49157">
      <c r="A49157" s="61"/>
      <c r="B49157" s="61"/>
      <c r="C49157" s="61"/>
      <c r="D49157" s="57"/>
      <c r="E49157" s="62"/>
    </row>
    <row r="49158">
      <c r="A49158" s="61"/>
      <c r="B49158" s="61"/>
      <c r="C49158" s="61"/>
      <c r="D49158" s="57"/>
      <c r="E49158" s="62"/>
    </row>
    <row r="49159">
      <c r="A49159" s="61"/>
      <c r="B49159" s="61"/>
      <c r="C49159" s="61"/>
      <c r="D49159" s="57"/>
      <c r="E49159" s="62"/>
    </row>
    <row r="49160">
      <c r="A49160" s="61"/>
      <c r="B49160" s="61"/>
      <c r="C49160" s="61"/>
      <c r="D49160" s="57"/>
      <c r="E49160" s="62"/>
    </row>
    <row r="49161">
      <c r="A49161" s="61"/>
      <c r="B49161" s="61"/>
      <c r="C49161" s="61"/>
      <c r="D49161" s="57"/>
      <c r="E49161" s="62"/>
    </row>
    <row r="49162">
      <c r="A49162" s="61"/>
      <c r="B49162" s="61"/>
      <c r="C49162" s="61"/>
      <c r="D49162" s="57"/>
      <c r="E49162" s="62"/>
    </row>
    <row r="49163">
      <c r="A49163" s="61"/>
      <c r="B49163" s="61"/>
      <c r="C49163" s="61"/>
      <c r="D49163" s="57"/>
      <c r="E49163" s="62"/>
    </row>
    <row r="49164">
      <c r="A49164" s="61"/>
      <c r="B49164" s="61"/>
      <c r="C49164" s="61"/>
      <c r="D49164" s="57"/>
      <c r="E49164" s="62"/>
    </row>
    <row r="49165">
      <c r="A49165" s="61"/>
      <c r="B49165" s="61"/>
      <c r="C49165" s="61"/>
      <c r="D49165" s="57"/>
      <c r="E49165" s="62"/>
    </row>
    <row r="49166">
      <c r="A49166" s="61"/>
      <c r="B49166" s="61"/>
      <c r="C49166" s="61"/>
      <c r="D49166" s="57"/>
      <c r="E49166" s="62"/>
    </row>
    <row r="49167">
      <c r="A49167" s="61"/>
      <c r="B49167" s="61"/>
      <c r="C49167" s="61"/>
      <c r="D49167" s="57"/>
      <c r="E49167" s="62"/>
    </row>
    <row r="49168">
      <c r="A49168" s="61"/>
      <c r="B49168" s="61"/>
      <c r="C49168" s="61"/>
      <c r="D49168" s="57"/>
      <c r="E49168" s="62"/>
    </row>
    <row r="49169">
      <c r="A49169" s="61"/>
      <c r="B49169" s="61"/>
      <c r="C49169" s="61"/>
      <c r="D49169" s="57"/>
      <c r="E49169" s="62"/>
    </row>
    <row r="49170">
      <c r="A49170" s="61"/>
      <c r="B49170" s="61"/>
      <c r="C49170" s="61"/>
      <c r="D49170" s="57"/>
      <c r="E49170" s="62"/>
    </row>
    <row r="49171">
      <c r="A49171" s="61"/>
      <c r="B49171" s="61"/>
      <c r="C49171" s="61"/>
      <c r="D49171" s="57"/>
      <c r="E49171" s="62"/>
    </row>
    <row r="49172">
      <c r="A49172" s="61"/>
      <c r="B49172" s="61"/>
      <c r="C49172" s="61"/>
      <c r="D49172" s="57"/>
      <c r="E49172" s="62"/>
    </row>
    <row r="49173">
      <c r="A49173" s="61"/>
      <c r="B49173" s="61"/>
      <c r="C49173" s="61"/>
      <c r="D49173" s="57"/>
      <c r="E49173" s="62"/>
    </row>
    <row r="49174">
      <c r="A49174" s="61"/>
      <c r="B49174" s="61"/>
      <c r="C49174" s="61"/>
      <c r="D49174" s="57"/>
      <c r="E49174" s="62"/>
    </row>
    <row r="49175">
      <c r="A49175" s="61"/>
      <c r="B49175" s="61"/>
      <c r="C49175" s="61"/>
      <c r="D49175" s="57"/>
      <c r="E49175" s="62"/>
    </row>
    <row r="49176">
      <c r="A49176" s="61"/>
      <c r="B49176" s="61"/>
      <c r="C49176" s="61"/>
      <c r="D49176" s="57"/>
      <c r="E49176" s="62"/>
    </row>
    <row r="49177">
      <c r="A49177" s="61"/>
      <c r="B49177" s="61"/>
      <c r="C49177" s="61"/>
      <c r="D49177" s="57"/>
      <c r="E49177" s="62"/>
    </row>
    <row r="49178">
      <c r="A49178" s="61"/>
      <c r="B49178" s="61"/>
      <c r="C49178" s="61"/>
      <c r="D49178" s="57"/>
      <c r="E49178" s="62"/>
    </row>
    <row r="49179">
      <c r="A49179" s="61"/>
      <c r="B49179" s="61"/>
      <c r="C49179" s="61"/>
      <c r="D49179" s="57"/>
      <c r="E49179" s="62"/>
    </row>
    <row r="49180">
      <c r="A49180" s="61"/>
      <c r="B49180" s="61"/>
      <c r="C49180" s="61"/>
      <c r="D49180" s="57"/>
      <c r="E49180" s="62"/>
    </row>
    <row r="49181">
      <c r="A49181" s="61"/>
      <c r="B49181" s="61"/>
      <c r="C49181" s="61"/>
      <c r="D49181" s="57"/>
      <c r="E49181" s="62"/>
    </row>
    <row r="49182">
      <c r="A49182" s="61"/>
      <c r="B49182" s="61"/>
      <c r="C49182" s="61"/>
      <c r="D49182" s="57"/>
      <c r="E49182" s="62"/>
    </row>
    <row r="49183">
      <c r="A49183" s="61"/>
      <c r="B49183" s="61"/>
      <c r="C49183" s="61"/>
      <c r="D49183" s="57"/>
      <c r="E49183" s="62"/>
    </row>
    <row r="49184">
      <c r="A49184" s="61"/>
      <c r="B49184" s="61"/>
      <c r="C49184" s="61"/>
      <c r="D49184" s="57"/>
      <c r="E49184" s="62"/>
    </row>
    <row r="49185">
      <c r="A49185" s="61"/>
      <c r="B49185" s="61"/>
      <c r="C49185" s="61"/>
      <c r="D49185" s="57"/>
      <c r="E49185" s="62"/>
    </row>
    <row r="49186">
      <c r="A49186" s="61"/>
      <c r="B49186" s="61"/>
      <c r="C49186" s="61"/>
      <c r="D49186" s="57"/>
      <c r="E49186" s="62"/>
    </row>
    <row r="49187">
      <c r="A49187" s="61"/>
      <c r="B49187" s="61"/>
      <c r="C49187" s="61"/>
      <c r="D49187" s="57"/>
      <c r="E49187" s="62"/>
    </row>
    <row r="49188">
      <c r="A49188" s="61"/>
      <c r="B49188" s="61"/>
      <c r="C49188" s="61"/>
      <c r="D49188" s="57"/>
      <c r="E49188" s="62"/>
    </row>
    <row r="49189">
      <c r="A49189" s="61"/>
      <c r="B49189" s="61"/>
      <c r="C49189" s="61"/>
      <c r="D49189" s="57"/>
      <c r="E49189" s="62"/>
    </row>
    <row r="49190">
      <c r="A49190" s="61"/>
      <c r="B49190" s="61"/>
      <c r="C49190" s="61"/>
      <c r="D49190" s="57"/>
      <c r="E49190" s="62"/>
    </row>
    <row r="49191">
      <c r="A49191" s="61"/>
      <c r="B49191" s="61"/>
      <c r="C49191" s="61"/>
      <c r="D49191" s="57"/>
      <c r="E49191" s="62"/>
    </row>
    <row r="49192">
      <c r="A49192" s="61"/>
      <c r="B49192" s="61"/>
      <c r="C49192" s="61"/>
      <c r="D49192" s="57"/>
      <c r="E49192" s="62"/>
    </row>
    <row r="49193">
      <c r="A49193" s="61"/>
      <c r="B49193" s="61"/>
      <c r="C49193" s="61"/>
      <c r="D49193" s="57"/>
      <c r="E49193" s="62"/>
    </row>
    <row r="49194">
      <c r="A49194" s="61"/>
      <c r="B49194" s="61"/>
      <c r="C49194" s="61"/>
      <c r="D49194" s="57"/>
      <c r="E49194" s="62"/>
    </row>
    <row r="49195">
      <c r="A49195" s="61"/>
      <c r="B49195" s="61"/>
      <c r="C49195" s="61"/>
      <c r="D49195" s="57"/>
      <c r="E49195" s="62"/>
    </row>
    <row r="49196">
      <c r="A49196" s="61"/>
      <c r="B49196" s="61"/>
      <c r="C49196" s="61"/>
      <c r="D49196" s="57"/>
      <c r="E49196" s="62"/>
    </row>
    <row r="49197">
      <c r="A49197" s="61"/>
      <c r="B49197" s="61"/>
      <c r="C49197" s="61"/>
      <c r="D49197" s="57"/>
      <c r="E49197" s="62"/>
    </row>
    <row r="49198">
      <c r="A49198" s="61"/>
      <c r="B49198" s="61"/>
      <c r="C49198" s="61"/>
      <c r="D49198" s="57"/>
      <c r="E49198" s="62"/>
    </row>
    <row r="49199">
      <c r="A49199" s="61"/>
      <c r="B49199" s="61"/>
      <c r="C49199" s="61"/>
      <c r="D49199" s="57"/>
      <c r="E49199" s="62"/>
    </row>
    <row r="49200">
      <c r="A49200" s="61"/>
      <c r="B49200" s="61"/>
      <c r="C49200" s="61"/>
      <c r="D49200" s="57"/>
      <c r="E49200" s="62"/>
    </row>
    <row r="49201">
      <c r="A49201" s="61"/>
      <c r="B49201" s="61"/>
      <c r="C49201" s="61"/>
      <c r="D49201" s="57"/>
      <c r="E49201" s="62"/>
    </row>
    <row r="49202">
      <c r="A49202" s="61"/>
      <c r="B49202" s="61"/>
      <c r="C49202" s="61"/>
      <c r="D49202" s="57"/>
      <c r="E49202" s="62"/>
    </row>
    <row r="49203">
      <c r="A49203" s="61"/>
      <c r="B49203" s="61"/>
      <c r="C49203" s="61"/>
      <c r="D49203" s="57"/>
      <c r="E49203" s="62"/>
    </row>
    <row r="49204">
      <c r="A49204" s="61"/>
      <c r="B49204" s="61"/>
      <c r="C49204" s="61"/>
      <c r="D49204" s="57"/>
      <c r="E49204" s="62"/>
    </row>
    <row r="49205">
      <c r="A49205" s="61"/>
      <c r="B49205" s="61"/>
      <c r="C49205" s="61"/>
      <c r="D49205" s="57"/>
      <c r="E49205" s="62"/>
    </row>
    <row r="49206">
      <c r="A49206" s="61"/>
      <c r="B49206" s="61"/>
      <c r="C49206" s="61"/>
      <c r="D49206" s="57"/>
      <c r="E49206" s="62"/>
    </row>
    <row r="49207">
      <c r="A49207" s="61"/>
      <c r="B49207" s="61"/>
      <c r="C49207" s="61"/>
      <c r="D49207" s="57"/>
      <c r="E49207" s="62"/>
    </row>
    <row r="49208">
      <c r="A49208" s="61"/>
      <c r="B49208" s="61"/>
      <c r="C49208" s="61"/>
      <c r="D49208" s="57"/>
      <c r="E49208" s="62"/>
    </row>
    <row r="49209">
      <c r="A49209" s="61"/>
      <c r="B49209" s="61"/>
      <c r="C49209" s="61"/>
      <c r="D49209" s="57"/>
      <c r="E49209" s="62"/>
    </row>
    <row r="49210">
      <c r="A49210" s="61"/>
      <c r="B49210" s="61"/>
      <c r="C49210" s="61"/>
      <c r="D49210" s="57"/>
      <c r="E49210" s="62"/>
    </row>
    <row r="49211">
      <c r="A49211" s="61"/>
      <c r="B49211" s="61"/>
      <c r="C49211" s="61"/>
      <c r="D49211" s="57"/>
      <c r="E49211" s="62"/>
    </row>
    <row r="49212">
      <c r="A49212" s="61"/>
      <c r="B49212" s="61"/>
      <c r="C49212" s="61"/>
      <c r="D49212" s="57"/>
      <c r="E49212" s="62"/>
    </row>
    <row r="49213">
      <c r="A49213" s="61"/>
      <c r="B49213" s="61"/>
      <c r="C49213" s="61"/>
      <c r="D49213" s="57"/>
      <c r="E49213" s="62"/>
    </row>
    <row r="49214">
      <c r="A49214" s="61"/>
      <c r="B49214" s="61"/>
      <c r="C49214" s="61"/>
      <c r="D49214" s="57"/>
      <c r="E49214" s="62"/>
    </row>
    <row r="49215">
      <c r="A49215" s="61"/>
      <c r="B49215" s="61"/>
      <c r="C49215" s="61"/>
      <c r="D49215" s="57"/>
      <c r="E49215" s="62"/>
    </row>
    <row r="49216">
      <c r="A49216" s="61"/>
      <c r="B49216" s="61"/>
      <c r="C49216" s="61"/>
      <c r="D49216" s="57"/>
      <c r="E49216" s="62"/>
    </row>
    <row r="49217">
      <c r="A49217" s="61"/>
      <c r="B49217" s="61"/>
      <c r="C49217" s="61"/>
      <c r="D49217" s="57"/>
      <c r="E49217" s="62"/>
    </row>
    <row r="49218">
      <c r="A49218" s="61"/>
      <c r="B49218" s="61"/>
      <c r="C49218" s="61"/>
      <c r="D49218" s="57"/>
      <c r="E49218" s="62"/>
    </row>
    <row r="49219">
      <c r="A49219" s="61"/>
      <c r="B49219" s="61"/>
      <c r="C49219" s="61"/>
      <c r="D49219" s="57"/>
      <c r="E49219" s="62"/>
    </row>
    <row r="49220">
      <c r="A49220" s="61"/>
      <c r="B49220" s="61"/>
      <c r="C49220" s="61"/>
      <c r="D49220" s="57"/>
      <c r="E49220" s="62"/>
    </row>
    <row r="49221">
      <c r="A49221" s="61"/>
      <c r="B49221" s="61"/>
      <c r="C49221" s="61"/>
      <c r="D49221" s="57"/>
      <c r="E49221" s="62"/>
    </row>
    <row r="49222">
      <c r="A49222" s="61"/>
      <c r="B49222" s="61"/>
      <c r="C49222" s="61"/>
      <c r="D49222" s="57"/>
      <c r="E49222" s="62"/>
    </row>
    <row r="49223">
      <c r="A49223" s="61"/>
      <c r="B49223" s="61"/>
      <c r="C49223" s="61"/>
      <c r="D49223" s="57"/>
      <c r="E49223" s="62"/>
    </row>
    <row r="49224">
      <c r="A49224" s="61"/>
      <c r="B49224" s="61"/>
      <c r="C49224" s="61"/>
      <c r="D49224" s="57"/>
      <c r="E49224" s="62"/>
    </row>
    <row r="49225">
      <c r="A49225" s="61"/>
      <c r="B49225" s="61"/>
      <c r="C49225" s="61"/>
      <c r="D49225" s="57"/>
      <c r="E49225" s="62"/>
    </row>
    <row r="49226">
      <c r="A49226" s="61"/>
      <c r="B49226" s="61"/>
      <c r="C49226" s="61"/>
      <c r="D49226" s="57"/>
      <c r="E49226" s="62"/>
    </row>
    <row r="49227">
      <c r="A49227" s="61"/>
      <c r="B49227" s="61"/>
      <c r="C49227" s="61"/>
      <c r="D49227" s="57"/>
      <c r="E49227" s="62"/>
    </row>
    <row r="49228">
      <c r="A49228" s="61"/>
      <c r="B49228" s="61"/>
      <c r="C49228" s="61"/>
      <c r="D49228" s="57"/>
      <c r="E49228" s="62"/>
    </row>
    <row r="49229">
      <c r="A49229" s="61"/>
      <c r="B49229" s="61"/>
      <c r="C49229" s="61"/>
      <c r="D49229" s="57"/>
      <c r="E49229" s="62"/>
    </row>
    <row r="49230">
      <c r="A49230" s="61"/>
      <c r="B49230" s="61"/>
      <c r="C49230" s="61"/>
      <c r="D49230" s="57"/>
      <c r="E49230" s="62"/>
    </row>
    <row r="49231">
      <c r="A49231" s="61"/>
      <c r="B49231" s="61"/>
      <c r="C49231" s="61"/>
      <c r="D49231" s="57"/>
      <c r="E49231" s="62"/>
    </row>
    <row r="49232">
      <c r="A49232" s="61"/>
      <c r="B49232" s="61"/>
      <c r="C49232" s="61"/>
      <c r="D49232" s="57"/>
      <c r="E49232" s="62"/>
    </row>
    <row r="49233">
      <c r="A49233" s="61"/>
      <c r="B49233" s="61"/>
      <c r="C49233" s="61"/>
      <c r="D49233" s="57"/>
      <c r="E49233" s="62"/>
    </row>
    <row r="49234">
      <c r="A49234" s="61"/>
      <c r="B49234" s="61"/>
      <c r="C49234" s="61"/>
      <c r="D49234" s="57"/>
      <c r="E49234" s="62"/>
    </row>
    <row r="49235">
      <c r="A49235" s="61"/>
      <c r="B49235" s="61"/>
      <c r="C49235" s="61"/>
      <c r="D49235" s="57"/>
      <c r="E49235" s="62"/>
    </row>
    <row r="49236">
      <c r="A49236" s="61"/>
      <c r="B49236" s="61"/>
      <c r="C49236" s="61"/>
      <c r="D49236" s="57"/>
      <c r="E49236" s="62"/>
    </row>
    <row r="49237">
      <c r="A49237" s="61"/>
      <c r="B49237" s="61"/>
      <c r="C49237" s="61"/>
      <c r="D49237" s="57"/>
      <c r="E49237" s="62"/>
    </row>
    <row r="49238">
      <c r="A49238" s="61"/>
      <c r="B49238" s="61"/>
      <c r="C49238" s="61"/>
      <c r="D49238" s="57"/>
      <c r="E49238" s="62"/>
    </row>
    <row r="49239">
      <c r="A49239" s="61"/>
      <c r="B49239" s="61"/>
      <c r="C49239" s="61"/>
      <c r="D49239" s="57"/>
      <c r="E49239" s="62"/>
    </row>
    <row r="49240">
      <c r="A49240" s="61"/>
      <c r="B49240" s="61"/>
      <c r="C49240" s="61"/>
      <c r="D49240" s="57"/>
      <c r="E49240" s="62"/>
    </row>
    <row r="49241">
      <c r="A49241" s="61"/>
      <c r="B49241" s="61"/>
      <c r="C49241" s="61"/>
      <c r="D49241" s="57"/>
      <c r="E49241" s="62"/>
    </row>
    <row r="49242">
      <c r="A49242" s="61"/>
      <c r="B49242" s="61"/>
      <c r="C49242" s="61"/>
      <c r="D49242" s="57"/>
      <c r="E49242" s="62"/>
    </row>
    <row r="49243">
      <c r="A49243" s="61"/>
      <c r="B49243" s="61"/>
      <c r="C49243" s="61"/>
      <c r="D49243" s="57"/>
      <c r="E49243" s="62"/>
    </row>
    <row r="49244">
      <c r="A49244" s="61"/>
      <c r="B49244" s="61"/>
      <c r="C49244" s="61"/>
      <c r="D49244" s="57"/>
      <c r="E49244" s="62"/>
    </row>
    <row r="49245">
      <c r="A49245" s="61"/>
      <c r="B49245" s="61"/>
      <c r="C49245" s="61"/>
      <c r="D49245" s="57"/>
      <c r="E49245" s="62"/>
    </row>
    <row r="49246">
      <c r="A49246" s="61"/>
      <c r="B49246" s="61"/>
      <c r="C49246" s="61"/>
      <c r="D49246" s="57"/>
      <c r="E49246" s="62"/>
    </row>
    <row r="49247">
      <c r="A49247" s="61"/>
      <c r="B49247" s="61"/>
      <c r="C49247" s="61"/>
      <c r="D49247" s="57"/>
      <c r="E49247" s="62"/>
    </row>
    <row r="49248">
      <c r="A49248" s="61"/>
      <c r="B49248" s="61"/>
      <c r="C49248" s="61"/>
      <c r="D49248" s="57"/>
      <c r="E49248" s="62"/>
    </row>
    <row r="49249">
      <c r="A49249" s="61"/>
      <c r="B49249" s="61"/>
      <c r="C49249" s="61"/>
      <c r="D49249" s="57"/>
      <c r="E49249" s="62"/>
    </row>
    <row r="49250">
      <c r="A49250" s="61"/>
      <c r="B49250" s="61"/>
      <c r="C49250" s="61"/>
      <c r="D49250" s="57"/>
      <c r="E49250" s="62"/>
    </row>
    <row r="49251">
      <c r="A49251" s="61"/>
      <c r="B49251" s="61"/>
      <c r="C49251" s="61"/>
      <c r="D49251" s="57"/>
      <c r="E49251" s="62"/>
    </row>
    <row r="49252">
      <c r="A49252" s="61"/>
      <c r="B49252" s="61"/>
      <c r="C49252" s="61"/>
      <c r="D49252" s="57"/>
      <c r="E49252" s="62"/>
    </row>
    <row r="49253">
      <c r="A49253" s="61"/>
      <c r="B49253" s="61"/>
      <c r="C49253" s="61"/>
      <c r="D49253" s="57"/>
      <c r="E49253" s="62"/>
    </row>
    <row r="49254">
      <c r="A49254" s="61"/>
      <c r="B49254" s="61"/>
      <c r="C49254" s="61"/>
      <c r="D49254" s="57"/>
      <c r="E49254" s="62"/>
    </row>
    <row r="49255">
      <c r="A49255" s="61"/>
      <c r="B49255" s="61"/>
      <c r="C49255" s="61"/>
      <c r="D49255" s="57"/>
      <c r="E49255" s="62"/>
    </row>
    <row r="49256">
      <c r="A49256" s="61"/>
      <c r="B49256" s="61"/>
      <c r="C49256" s="61"/>
      <c r="D49256" s="57"/>
      <c r="E49256" s="62"/>
    </row>
    <row r="49257">
      <c r="A49257" s="61"/>
      <c r="B49257" s="61"/>
      <c r="C49257" s="61"/>
      <c r="D49257" s="57"/>
      <c r="E49257" s="62"/>
    </row>
    <row r="49258">
      <c r="A49258" s="61"/>
      <c r="B49258" s="61"/>
      <c r="C49258" s="61"/>
      <c r="D49258" s="57"/>
      <c r="E49258" s="62"/>
    </row>
    <row r="49259">
      <c r="A49259" s="61"/>
      <c r="B49259" s="61"/>
      <c r="C49259" s="61"/>
      <c r="D49259" s="57"/>
      <c r="E49259" s="62"/>
    </row>
    <row r="49260">
      <c r="A49260" s="61"/>
      <c r="B49260" s="61"/>
      <c r="C49260" s="61"/>
      <c r="D49260" s="57"/>
      <c r="E49260" s="62"/>
    </row>
    <row r="49261">
      <c r="A49261" s="61"/>
      <c r="B49261" s="61"/>
      <c r="C49261" s="61"/>
      <c r="D49261" s="57"/>
      <c r="E49261" s="62"/>
    </row>
    <row r="49262">
      <c r="A49262" s="61"/>
      <c r="B49262" s="61"/>
      <c r="C49262" s="61"/>
      <c r="D49262" s="57"/>
      <c r="E49262" s="62"/>
    </row>
    <row r="49263">
      <c r="A49263" s="61"/>
      <c r="B49263" s="61"/>
      <c r="C49263" s="61"/>
      <c r="D49263" s="57"/>
      <c r="E49263" s="62"/>
    </row>
    <row r="49264">
      <c r="A49264" s="61"/>
      <c r="B49264" s="61"/>
      <c r="C49264" s="61"/>
      <c r="D49264" s="57"/>
      <c r="E49264" s="62"/>
    </row>
    <row r="49265">
      <c r="A49265" s="61"/>
      <c r="B49265" s="61"/>
      <c r="C49265" s="61"/>
      <c r="D49265" s="57"/>
      <c r="E49265" s="62"/>
    </row>
    <row r="49266">
      <c r="A49266" s="61"/>
      <c r="B49266" s="61"/>
      <c r="C49266" s="61"/>
      <c r="D49266" s="57"/>
      <c r="E49266" s="62"/>
    </row>
    <row r="49267">
      <c r="A49267" s="61"/>
      <c r="B49267" s="61"/>
      <c r="C49267" s="61"/>
      <c r="D49267" s="57"/>
      <c r="E49267" s="62"/>
    </row>
    <row r="49268">
      <c r="A49268" s="61"/>
      <c r="B49268" s="61"/>
      <c r="C49268" s="61"/>
      <c r="D49268" s="57"/>
      <c r="E49268" s="62"/>
    </row>
    <row r="49269">
      <c r="A49269" s="61"/>
      <c r="B49269" s="61"/>
      <c r="C49269" s="61"/>
      <c r="D49269" s="57"/>
      <c r="E49269" s="62"/>
    </row>
    <row r="49270">
      <c r="A49270" s="61"/>
      <c r="B49270" s="61"/>
      <c r="C49270" s="61"/>
      <c r="D49270" s="57"/>
      <c r="E49270" s="62"/>
    </row>
    <row r="49271">
      <c r="A49271" s="61"/>
      <c r="B49271" s="61"/>
      <c r="C49271" s="61"/>
      <c r="D49271" s="57"/>
      <c r="E49271" s="62"/>
    </row>
    <row r="49272">
      <c r="A49272" s="61"/>
      <c r="B49272" s="61"/>
      <c r="C49272" s="61"/>
      <c r="D49272" s="57"/>
      <c r="E49272" s="62"/>
    </row>
    <row r="49273">
      <c r="A49273" s="61"/>
      <c r="B49273" s="61"/>
      <c r="C49273" s="61"/>
      <c r="D49273" s="57"/>
      <c r="E49273" s="62"/>
    </row>
    <row r="49274">
      <c r="A49274" s="61"/>
      <c r="B49274" s="61"/>
      <c r="C49274" s="61"/>
      <c r="D49274" s="57"/>
      <c r="E49274" s="62"/>
    </row>
    <row r="49275">
      <c r="A49275" s="61"/>
      <c r="B49275" s="61"/>
      <c r="C49275" s="61"/>
      <c r="D49275" s="57"/>
      <c r="E49275" s="62"/>
    </row>
    <row r="49276">
      <c r="A49276" s="61"/>
      <c r="B49276" s="61"/>
      <c r="C49276" s="61"/>
      <c r="D49276" s="57"/>
      <c r="E49276" s="62"/>
    </row>
    <row r="49277">
      <c r="A49277" s="61"/>
      <c r="B49277" s="61"/>
      <c r="C49277" s="61"/>
      <c r="D49277" s="57"/>
      <c r="E49277" s="62"/>
    </row>
    <row r="49278">
      <c r="A49278" s="61"/>
      <c r="B49278" s="61"/>
      <c r="C49278" s="61"/>
      <c r="D49278" s="57"/>
      <c r="E49278" s="62"/>
    </row>
    <row r="49279">
      <c r="A49279" s="61"/>
      <c r="B49279" s="61"/>
      <c r="C49279" s="61"/>
      <c r="D49279" s="57"/>
      <c r="E49279" s="62"/>
    </row>
    <row r="49280">
      <c r="A49280" s="61"/>
      <c r="B49280" s="61"/>
      <c r="C49280" s="61"/>
      <c r="D49280" s="57"/>
      <c r="E49280" s="62"/>
    </row>
    <row r="49281">
      <c r="A49281" s="61"/>
      <c r="B49281" s="61"/>
      <c r="C49281" s="61"/>
      <c r="D49281" s="57"/>
      <c r="E49281" s="62"/>
    </row>
    <row r="49282">
      <c r="A49282" s="61"/>
      <c r="B49282" s="61"/>
      <c r="C49282" s="61"/>
      <c r="D49282" s="57"/>
      <c r="E49282" s="62"/>
    </row>
    <row r="49283">
      <c r="A49283" s="61"/>
      <c r="B49283" s="61"/>
      <c r="C49283" s="61"/>
      <c r="D49283" s="57"/>
      <c r="E49283" s="62"/>
    </row>
    <row r="49284">
      <c r="A49284" s="61"/>
      <c r="B49284" s="61"/>
      <c r="C49284" s="61"/>
      <c r="D49284" s="57"/>
      <c r="E49284" s="62"/>
    </row>
    <row r="49285">
      <c r="A49285" s="61"/>
      <c r="B49285" s="61"/>
      <c r="C49285" s="61"/>
      <c r="D49285" s="57"/>
      <c r="E49285" s="62"/>
    </row>
    <row r="49286">
      <c r="A49286" s="61"/>
      <c r="B49286" s="61"/>
      <c r="C49286" s="61"/>
      <c r="D49286" s="57"/>
      <c r="E49286" s="62"/>
    </row>
    <row r="49287">
      <c r="A49287" s="61"/>
      <c r="B49287" s="61"/>
      <c r="C49287" s="61"/>
      <c r="D49287" s="57"/>
      <c r="E49287" s="62"/>
    </row>
    <row r="49288">
      <c r="A49288" s="61"/>
      <c r="B49288" s="61"/>
      <c r="C49288" s="61"/>
      <c r="D49288" s="57"/>
      <c r="E49288" s="62"/>
    </row>
    <row r="49289">
      <c r="A49289" s="61"/>
      <c r="B49289" s="61"/>
      <c r="C49289" s="61"/>
      <c r="D49289" s="57"/>
      <c r="E49289" s="62"/>
    </row>
    <row r="49290">
      <c r="A49290" s="61"/>
      <c r="B49290" s="61"/>
      <c r="C49290" s="61"/>
      <c r="D49290" s="57"/>
      <c r="E49290" s="62"/>
    </row>
    <row r="49291">
      <c r="A49291" s="61"/>
      <c r="B49291" s="61"/>
      <c r="C49291" s="61"/>
      <c r="D49291" s="57"/>
      <c r="E49291" s="62"/>
    </row>
    <row r="49292">
      <c r="A49292" s="61"/>
      <c r="B49292" s="61"/>
      <c r="C49292" s="61"/>
      <c r="D49292" s="57"/>
      <c r="E49292" s="62"/>
    </row>
    <row r="49293">
      <c r="A49293" s="61"/>
      <c r="B49293" s="61"/>
      <c r="C49293" s="61"/>
      <c r="D49293" s="57"/>
      <c r="E49293" s="62"/>
    </row>
    <row r="49294">
      <c r="A49294" s="61"/>
      <c r="B49294" s="61"/>
      <c r="C49294" s="61"/>
      <c r="D49294" s="57"/>
      <c r="E49294" s="62"/>
    </row>
    <row r="49295">
      <c r="A49295" s="61"/>
      <c r="B49295" s="61"/>
      <c r="C49295" s="61"/>
      <c r="D49295" s="57"/>
      <c r="E49295" s="62"/>
    </row>
    <row r="49296">
      <c r="A49296" s="61"/>
      <c r="B49296" s="61"/>
      <c r="C49296" s="61"/>
      <c r="D49296" s="57"/>
      <c r="E49296" s="62"/>
    </row>
    <row r="49297">
      <c r="A49297" s="61"/>
      <c r="B49297" s="61"/>
      <c r="C49297" s="61"/>
      <c r="D49297" s="57"/>
      <c r="E49297" s="62"/>
    </row>
    <row r="49298">
      <c r="A49298" s="61"/>
      <c r="B49298" s="61"/>
      <c r="C49298" s="61"/>
      <c r="D49298" s="57"/>
      <c r="E49298" s="62"/>
    </row>
    <row r="49299">
      <c r="A49299" s="61"/>
      <c r="B49299" s="61"/>
      <c r="C49299" s="61"/>
      <c r="D49299" s="57"/>
      <c r="E49299" s="62"/>
    </row>
    <row r="49300">
      <c r="A49300" s="61"/>
      <c r="B49300" s="61"/>
      <c r="C49300" s="61"/>
      <c r="D49300" s="57"/>
      <c r="E49300" s="62"/>
    </row>
    <row r="49301">
      <c r="A49301" s="61"/>
      <c r="B49301" s="61"/>
      <c r="C49301" s="61"/>
      <c r="D49301" s="57"/>
      <c r="E49301" s="62"/>
    </row>
    <row r="49302">
      <c r="A49302" s="61"/>
      <c r="B49302" s="61"/>
      <c r="C49302" s="61"/>
      <c r="D49302" s="57"/>
      <c r="E49302" s="62"/>
    </row>
    <row r="49303">
      <c r="A49303" s="61"/>
      <c r="B49303" s="61"/>
      <c r="C49303" s="61"/>
      <c r="D49303" s="57"/>
      <c r="E49303" s="62"/>
    </row>
    <row r="49304">
      <c r="A49304" s="61"/>
      <c r="B49304" s="61"/>
      <c r="C49304" s="61"/>
      <c r="D49304" s="57"/>
      <c r="E49304" s="62"/>
    </row>
    <row r="49305">
      <c r="A49305" s="61"/>
      <c r="B49305" s="61"/>
      <c r="C49305" s="61"/>
      <c r="D49305" s="57"/>
      <c r="E49305" s="62"/>
    </row>
    <row r="49306">
      <c r="A49306" s="61"/>
      <c r="B49306" s="61"/>
      <c r="C49306" s="61"/>
      <c r="D49306" s="57"/>
      <c r="E49306" s="62"/>
    </row>
    <row r="49307">
      <c r="A49307" s="61"/>
      <c r="B49307" s="61"/>
      <c r="C49307" s="61"/>
      <c r="D49307" s="57"/>
      <c r="E49307" s="62"/>
    </row>
    <row r="49308">
      <c r="A49308" s="61"/>
      <c r="B49308" s="61"/>
      <c r="C49308" s="61"/>
      <c r="D49308" s="57"/>
      <c r="E49308" s="62"/>
    </row>
    <row r="49309">
      <c r="A49309" s="61"/>
      <c r="B49309" s="61"/>
      <c r="C49309" s="61"/>
      <c r="D49309" s="57"/>
      <c r="E49309" s="62"/>
    </row>
    <row r="49310">
      <c r="A49310" s="61"/>
      <c r="B49310" s="61"/>
      <c r="C49310" s="61"/>
      <c r="D49310" s="57"/>
      <c r="E49310" s="62"/>
    </row>
    <row r="49311">
      <c r="A49311" s="61"/>
      <c r="B49311" s="61"/>
      <c r="C49311" s="61"/>
      <c r="D49311" s="57"/>
      <c r="E49311" s="62"/>
    </row>
    <row r="49312">
      <c r="A49312" s="61"/>
      <c r="B49312" s="61"/>
      <c r="C49312" s="61"/>
      <c r="D49312" s="57"/>
      <c r="E49312" s="62"/>
    </row>
    <row r="49313">
      <c r="A49313" s="61"/>
      <c r="B49313" s="61"/>
      <c r="C49313" s="61"/>
      <c r="D49313" s="57"/>
      <c r="E49313" s="62"/>
    </row>
    <row r="49314">
      <c r="A49314" s="61"/>
      <c r="B49314" s="61"/>
      <c r="C49314" s="61"/>
      <c r="D49314" s="57"/>
      <c r="E49314" s="62"/>
    </row>
    <row r="49315">
      <c r="A49315" s="61"/>
      <c r="B49315" s="61"/>
      <c r="C49315" s="61"/>
      <c r="D49315" s="57"/>
      <c r="E49315" s="62"/>
    </row>
    <row r="49316">
      <c r="A49316" s="61"/>
      <c r="B49316" s="61"/>
      <c r="C49316" s="61"/>
      <c r="D49316" s="57"/>
      <c r="E49316" s="62"/>
    </row>
    <row r="49317">
      <c r="A49317" s="61"/>
      <c r="B49317" s="61"/>
      <c r="C49317" s="61"/>
      <c r="D49317" s="57"/>
      <c r="E49317" s="62"/>
    </row>
    <row r="49318">
      <c r="A49318" s="61"/>
      <c r="B49318" s="61"/>
      <c r="C49318" s="61"/>
      <c r="D49318" s="57"/>
      <c r="E49318" s="62"/>
    </row>
    <row r="49319">
      <c r="A49319" s="61"/>
      <c r="B49319" s="61"/>
      <c r="C49319" s="61"/>
      <c r="D49319" s="57"/>
      <c r="E49319" s="62"/>
    </row>
    <row r="49320">
      <c r="A49320" s="61"/>
      <c r="B49320" s="61"/>
      <c r="C49320" s="61"/>
      <c r="D49320" s="57"/>
      <c r="E49320" s="62"/>
    </row>
    <row r="49321">
      <c r="A49321" s="61"/>
      <c r="B49321" s="61"/>
      <c r="C49321" s="61"/>
      <c r="D49321" s="57"/>
      <c r="E49321" s="62"/>
    </row>
    <row r="49322">
      <c r="A49322" s="61"/>
      <c r="B49322" s="61"/>
      <c r="C49322" s="61"/>
      <c r="D49322" s="57"/>
      <c r="E49322" s="62"/>
    </row>
    <row r="49323">
      <c r="A49323" s="61"/>
      <c r="B49323" s="61"/>
      <c r="C49323" s="61"/>
      <c r="D49323" s="57"/>
      <c r="E49323" s="62"/>
    </row>
    <row r="49324">
      <c r="A49324" s="61"/>
      <c r="B49324" s="61"/>
      <c r="C49324" s="61"/>
      <c r="D49324" s="57"/>
      <c r="E49324" s="62"/>
    </row>
    <row r="49325">
      <c r="A49325" s="61"/>
      <c r="B49325" s="61"/>
      <c r="C49325" s="61"/>
      <c r="D49325" s="57"/>
      <c r="E49325" s="62"/>
    </row>
    <row r="49326">
      <c r="A49326" s="61"/>
      <c r="B49326" s="61"/>
      <c r="C49326" s="61"/>
      <c r="D49326" s="57"/>
      <c r="E49326" s="62"/>
    </row>
    <row r="49327">
      <c r="A49327" s="61"/>
      <c r="B49327" s="61"/>
      <c r="C49327" s="61"/>
      <c r="D49327" s="57"/>
      <c r="E49327" s="62"/>
    </row>
    <row r="49328">
      <c r="A49328" s="61"/>
      <c r="B49328" s="61"/>
      <c r="C49328" s="61"/>
      <c r="D49328" s="57"/>
      <c r="E49328" s="62"/>
    </row>
    <row r="49329">
      <c r="A49329" s="61"/>
      <c r="B49329" s="61"/>
      <c r="C49329" s="61"/>
      <c r="D49329" s="57"/>
      <c r="E49329" s="62"/>
    </row>
    <row r="49330">
      <c r="A49330" s="61"/>
      <c r="B49330" s="61"/>
      <c r="C49330" s="61"/>
      <c r="D49330" s="57"/>
      <c r="E49330" s="62"/>
    </row>
    <row r="49331">
      <c r="A49331" s="61"/>
      <c r="B49331" s="61"/>
      <c r="C49331" s="61"/>
      <c r="D49331" s="57"/>
      <c r="E49331" s="62"/>
    </row>
    <row r="49332">
      <c r="A49332" s="61"/>
      <c r="B49332" s="61"/>
      <c r="C49332" s="61"/>
      <c r="D49332" s="57"/>
      <c r="E49332" s="62"/>
    </row>
    <row r="49333">
      <c r="A49333" s="61"/>
      <c r="B49333" s="61"/>
      <c r="C49333" s="61"/>
      <c r="D49333" s="57"/>
      <c r="E49333" s="62"/>
    </row>
    <row r="49334">
      <c r="A49334" s="61"/>
      <c r="B49334" s="61"/>
      <c r="C49334" s="61"/>
      <c r="D49334" s="57"/>
      <c r="E49334" s="62"/>
    </row>
    <row r="49335">
      <c r="A49335" s="61"/>
      <c r="B49335" s="61"/>
      <c r="C49335" s="61"/>
      <c r="D49335" s="57"/>
      <c r="E49335" s="62"/>
    </row>
    <row r="49336">
      <c r="A49336" s="61"/>
      <c r="B49336" s="61"/>
      <c r="C49336" s="61"/>
      <c r="D49336" s="57"/>
      <c r="E49336" s="62"/>
    </row>
    <row r="49337">
      <c r="A49337" s="61"/>
      <c r="B49337" s="61"/>
      <c r="C49337" s="61"/>
      <c r="D49337" s="57"/>
      <c r="E49337" s="62"/>
    </row>
    <row r="49338">
      <c r="A49338" s="61"/>
      <c r="B49338" s="61"/>
      <c r="C49338" s="61"/>
      <c r="D49338" s="57"/>
      <c r="E49338" s="62"/>
    </row>
    <row r="49339">
      <c r="A49339" s="61"/>
      <c r="B49339" s="61"/>
      <c r="C49339" s="61"/>
      <c r="D49339" s="57"/>
      <c r="E49339" s="62"/>
    </row>
    <row r="49340">
      <c r="A49340" s="61"/>
      <c r="B49340" s="61"/>
      <c r="C49340" s="61"/>
      <c r="D49340" s="57"/>
      <c r="E49340" s="62"/>
    </row>
    <row r="49341">
      <c r="A49341" s="61"/>
      <c r="B49341" s="61"/>
      <c r="C49341" s="61"/>
      <c r="D49341" s="57"/>
      <c r="E49341" s="62"/>
    </row>
    <row r="49342">
      <c r="A49342" s="61"/>
      <c r="B49342" s="61"/>
      <c r="C49342" s="61"/>
      <c r="D49342" s="57"/>
      <c r="E49342" s="62"/>
    </row>
    <row r="49343">
      <c r="A49343" s="61"/>
      <c r="B49343" s="61"/>
      <c r="C49343" s="61"/>
      <c r="D49343" s="57"/>
      <c r="E49343" s="62"/>
    </row>
    <row r="49344">
      <c r="A49344" s="61"/>
      <c r="B49344" s="61"/>
      <c r="C49344" s="61"/>
      <c r="D49344" s="57"/>
      <c r="E49344" s="62"/>
    </row>
    <row r="49345">
      <c r="A49345" s="61"/>
      <c r="B49345" s="61"/>
      <c r="C49345" s="61"/>
      <c r="D49345" s="57"/>
      <c r="E49345" s="62"/>
    </row>
    <row r="49346">
      <c r="A49346" s="61"/>
      <c r="B49346" s="61"/>
      <c r="C49346" s="61"/>
      <c r="D49346" s="57"/>
      <c r="E49346" s="62"/>
    </row>
    <row r="49347">
      <c r="A49347" s="61"/>
      <c r="B49347" s="61"/>
      <c r="C49347" s="61"/>
      <c r="D49347" s="57"/>
      <c r="E49347" s="62"/>
    </row>
    <row r="49348">
      <c r="A49348" s="61"/>
      <c r="B49348" s="61"/>
      <c r="C49348" s="61"/>
      <c r="D49348" s="57"/>
      <c r="E49348" s="62"/>
    </row>
    <row r="49349">
      <c r="A49349" s="61"/>
      <c r="B49349" s="61"/>
      <c r="C49349" s="61"/>
      <c r="D49349" s="57"/>
      <c r="E49349" s="62"/>
    </row>
    <row r="49350">
      <c r="A49350" s="61"/>
      <c r="B49350" s="61"/>
      <c r="C49350" s="61"/>
      <c r="D49350" s="57"/>
      <c r="E49350" s="62"/>
    </row>
    <row r="49351">
      <c r="A49351" s="61"/>
      <c r="B49351" s="61"/>
      <c r="C49351" s="61"/>
      <c r="D49351" s="57"/>
      <c r="E49351" s="62"/>
    </row>
    <row r="49352">
      <c r="A49352" s="61"/>
      <c r="B49352" s="61"/>
      <c r="C49352" s="61"/>
      <c r="D49352" s="57"/>
      <c r="E49352" s="62"/>
    </row>
    <row r="49353">
      <c r="A49353" s="61"/>
      <c r="B49353" s="61"/>
      <c r="C49353" s="61"/>
      <c r="D49353" s="57"/>
      <c r="E49353" s="62"/>
    </row>
    <row r="49354">
      <c r="A49354" s="61"/>
      <c r="B49354" s="61"/>
      <c r="C49354" s="61"/>
      <c r="D49354" s="57"/>
      <c r="E49354" s="62"/>
    </row>
    <row r="49355">
      <c r="A49355" s="61"/>
      <c r="B49355" s="61"/>
      <c r="C49355" s="61"/>
      <c r="D49355" s="57"/>
      <c r="E49355" s="62"/>
    </row>
    <row r="49356">
      <c r="A49356" s="61"/>
      <c r="B49356" s="61"/>
      <c r="C49356" s="61"/>
      <c r="D49356" s="57"/>
      <c r="E49356" s="62"/>
    </row>
    <row r="49357">
      <c r="A49357" s="61"/>
      <c r="B49357" s="61"/>
      <c r="C49357" s="61"/>
      <c r="D49357" s="57"/>
      <c r="E49357" s="62"/>
    </row>
    <row r="49358">
      <c r="A49358" s="61"/>
      <c r="B49358" s="61"/>
      <c r="C49358" s="61"/>
      <c r="D49358" s="57"/>
      <c r="E49358" s="62"/>
    </row>
    <row r="49359">
      <c r="A49359" s="61"/>
      <c r="B49359" s="61"/>
      <c r="C49359" s="61"/>
      <c r="D49359" s="57"/>
      <c r="E49359" s="62"/>
    </row>
    <row r="49360">
      <c r="A49360" s="61"/>
      <c r="B49360" s="61"/>
      <c r="C49360" s="61"/>
      <c r="D49360" s="57"/>
      <c r="E49360" s="62"/>
    </row>
    <row r="49361">
      <c r="A49361" s="61"/>
      <c r="B49361" s="61"/>
      <c r="C49361" s="61"/>
      <c r="D49361" s="57"/>
      <c r="E49361" s="62"/>
    </row>
    <row r="49362">
      <c r="A49362" s="61"/>
      <c r="B49362" s="61"/>
      <c r="C49362" s="61"/>
      <c r="D49362" s="57"/>
      <c r="E49362" s="62"/>
    </row>
    <row r="49363">
      <c r="A49363" s="61"/>
      <c r="B49363" s="61"/>
      <c r="C49363" s="61"/>
      <c r="D49363" s="57"/>
      <c r="E49363" s="62"/>
    </row>
    <row r="49364">
      <c r="A49364" s="61"/>
      <c r="B49364" s="61"/>
      <c r="C49364" s="61"/>
      <c r="D49364" s="57"/>
      <c r="E49364" s="62"/>
    </row>
    <row r="49365">
      <c r="A49365" s="61"/>
      <c r="B49365" s="61"/>
      <c r="C49365" s="61"/>
      <c r="D49365" s="57"/>
      <c r="E49365" s="62"/>
    </row>
    <row r="49366">
      <c r="A49366" s="61"/>
      <c r="B49366" s="61"/>
      <c r="C49366" s="61"/>
      <c r="D49366" s="57"/>
      <c r="E49366" s="62"/>
    </row>
    <row r="49367">
      <c r="A49367" s="61"/>
      <c r="B49367" s="61"/>
      <c r="C49367" s="61"/>
      <c r="D49367" s="57"/>
      <c r="E49367" s="62"/>
    </row>
    <row r="49368">
      <c r="A49368" s="61"/>
      <c r="B49368" s="61"/>
      <c r="C49368" s="61"/>
      <c r="D49368" s="57"/>
      <c r="E49368" s="62"/>
    </row>
    <row r="49369">
      <c r="A49369" s="61"/>
      <c r="B49369" s="61"/>
      <c r="C49369" s="61"/>
      <c r="D49369" s="57"/>
      <c r="E49369" s="62"/>
    </row>
    <row r="49370">
      <c r="A49370" s="61"/>
      <c r="B49370" s="61"/>
      <c r="C49370" s="61"/>
      <c r="D49370" s="57"/>
      <c r="E49370" s="62"/>
    </row>
    <row r="49371">
      <c r="A49371" s="61"/>
      <c r="B49371" s="61"/>
      <c r="C49371" s="61"/>
      <c r="D49371" s="57"/>
      <c r="E49371" s="62"/>
    </row>
    <row r="49372">
      <c r="A49372" s="61"/>
      <c r="B49372" s="61"/>
      <c r="C49372" s="61"/>
      <c r="D49372" s="57"/>
      <c r="E49372" s="62"/>
    </row>
    <row r="49373">
      <c r="A49373" s="61"/>
      <c r="B49373" s="61"/>
      <c r="C49373" s="61"/>
      <c r="D49373" s="57"/>
      <c r="E49373" s="62"/>
    </row>
    <row r="49374">
      <c r="A49374" s="61"/>
      <c r="B49374" s="61"/>
      <c r="C49374" s="61"/>
      <c r="D49374" s="57"/>
      <c r="E49374" s="62"/>
    </row>
    <row r="49375">
      <c r="A49375" s="61"/>
      <c r="B49375" s="61"/>
      <c r="C49375" s="61"/>
      <c r="D49375" s="57"/>
      <c r="E49375" s="62"/>
    </row>
    <row r="49376">
      <c r="A49376" s="61"/>
      <c r="B49376" s="61"/>
      <c r="C49376" s="61"/>
      <c r="D49376" s="57"/>
      <c r="E49376" s="62"/>
    </row>
    <row r="49377">
      <c r="A49377" s="61"/>
      <c r="B49377" s="61"/>
      <c r="C49377" s="61"/>
      <c r="D49377" s="57"/>
      <c r="E49377" s="62"/>
    </row>
    <row r="49378">
      <c r="A49378" s="61"/>
      <c r="B49378" s="61"/>
      <c r="C49378" s="61"/>
      <c r="D49378" s="57"/>
      <c r="E49378" s="62"/>
    </row>
    <row r="49379">
      <c r="A49379" s="61"/>
      <c r="B49379" s="61"/>
      <c r="C49379" s="61"/>
      <c r="D49379" s="57"/>
      <c r="E49379" s="62"/>
    </row>
    <row r="49380">
      <c r="A49380" s="61"/>
      <c r="B49380" s="61"/>
      <c r="C49380" s="61"/>
      <c r="D49380" s="57"/>
      <c r="E49380" s="62"/>
    </row>
    <row r="49381">
      <c r="A49381" s="61"/>
      <c r="B49381" s="61"/>
      <c r="C49381" s="61"/>
      <c r="D49381" s="57"/>
      <c r="E49381" s="62"/>
    </row>
    <row r="49382">
      <c r="A49382" s="61"/>
      <c r="B49382" s="61"/>
      <c r="C49382" s="61"/>
      <c r="D49382" s="57"/>
      <c r="E49382" s="62"/>
    </row>
    <row r="49383">
      <c r="A49383" s="61"/>
      <c r="B49383" s="61"/>
      <c r="C49383" s="61"/>
      <c r="D49383" s="57"/>
      <c r="E49383" s="62"/>
    </row>
    <row r="49384">
      <c r="A49384" s="61"/>
      <c r="B49384" s="61"/>
      <c r="C49384" s="61"/>
      <c r="D49384" s="57"/>
      <c r="E49384" s="62"/>
    </row>
    <row r="49385">
      <c r="A49385" s="61"/>
      <c r="B49385" s="61"/>
      <c r="C49385" s="61"/>
      <c r="D49385" s="57"/>
      <c r="E49385" s="62"/>
    </row>
    <row r="49386">
      <c r="A49386" s="61"/>
      <c r="B49386" s="61"/>
      <c r="C49386" s="61"/>
      <c r="D49386" s="57"/>
      <c r="E49386" s="62"/>
    </row>
    <row r="49387">
      <c r="A49387" s="61"/>
      <c r="B49387" s="61"/>
      <c r="C49387" s="61"/>
      <c r="D49387" s="57"/>
      <c r="E49387" s="62"/>
    </row>
    <row r="49388">
      <c r="A49388" s="61"/>
      <c r="B49388" s="61"/>
      <c r="C49388" s="61"/>
      <c r="D49388" s="57"/>
      <c r="E49388" s="62"/>
    </row>
    <row r="49389">
      <c r="A49389" s="61"/>
      <c r="B49389" s="61"/>
      <c r="C49389" s="61"/>
      <c r="D49389" s="57"/>
      <c r="E49389" s="62"/>
    </row>
    <row r="49390">
      <c r="A49390" s="61"/>
      <c r="B49390" s="61"/>
      <c r="C49390" s="61"/>
      <c r="D49390" s="57"/>
      <c r="E49390" s="62"/>
    </row>
    <row r="49391">
      <c r="A49391" s="61"/>
      <c r="B49391" s="61"/>
      <c r="C49391" s="61"/>
      <c r="D49391" s="57"/>
      <c r="E49391" s="62"/>
    </row>
    <row r="49392">
      <c r="A49392" s="61"/>
      <c r="B49392" s="61"/>
      <c r="C49392" s="61"/>
      <c r="D49392" s="57"/>
      <c r="E49392" s="62"/>
    </row>
    <row r="49393">
      <c r="A49393" s="61"/>
      <c r="B49393" s="61"/>
      <c r="C49393" s="61"/>
      <c r="D49393" s="57"/>
      <c r="E49393" s="62"/>
    </row>
    <row r="49394">
      <c r="A49394" s="61"/>
      <c r="B49394" s="61"/>
      <c r="C49394" s="61"/>
      <c r="D49394" s="57"/>
      <c r="E49394" s="62"/>
    </row>
    <row r="49395">
      <c r="A49395" s="61"/>
      <c r="B49395" s="61"/>
      <c r="C49395" s="61"/>
      <c r="D49395" s="57"/>
      <c r="E49395" s="62"/>
    </row>
    <row r="49396">
      <c r="A49396" s="61"/>
      <c r="B49396" s="61"/>
      <c r="C49396" s="61"/>
      <c r="D49396" s="57"/>
      <c r="E49396" s="62"/>
    </row>
    <row r="49397">
      <c r="A49397" s="61"/>
      <c r="B49397" s="61"/>
      <c r="C49397" s="61"/>
      <c r="D49397" s="57"/>
      <c r="E49397" s="62"/>
    </row>
    <row r="49398">
      <c r="A49398" s="61"/>
      <c r="B49398" s="61"/>
      <c r="C49398" s="61"/>
      <c r="D49398" s="57"/>
      <c r="E49398" s="62"/>
    </row>
    <row r="49399">
      <c r="A49399" s="61"/>
      <c r="B49399" s="61"/>
      <c r="C49399" s="61"/>
      <c r="D49399" s="57"/>
      <c r="E49399" s="62"/>
    </row>
    <row r="49400">
      <c r="A49400" s="61"/>
      <c r="B49400" s="61"/>
      <c r="C49400" s="61"/>
      <c r="D49400" s="57"/>
      <c r="E49400" s="62"/>
    </row>
    <row r="49401">
      <c r="A49401" s="61"/>
      <c r="B49401" s="61"/>
      <c r="C49401" s="61"/>
      <c r="D49401" s="57"/>
      <c r="E49401" s="62"/>
    </row>
    <row r="49402">
      <c r="A49402" s="61"/>
      <c r="B49402" s="61"/>
      <c r="C49402" s="61"/>
      <c r="D49402" s="57"/>
      <c r="E49402" s="62"/>
    </row>
    <row r="49403">
      <c r="A49403" s="61"/>
      <c r="B49403" s="61"/>
      <c r="C49403" s="61"/>
      <c r="D49403" s="57"/>
      <c r="E49403" s="62"/>
    </row>
    <row r="49404">
      <c r="A49404" s="61"/>
      <c r="B49404" s="61"/>
      <c r="C49404" s="61"/>
      <c r="D49404" s="57"/>
      <c r="E49404" s="62"/>
    </row>
    <row r="49405">
      <c r="A49405" s="61"/>
      <c r="B49405" s="61"/>
      <c r="C49405" s="61"/>
      <c r="D49405" s="57"/>
      <c r="E49405" s="62"/>
    </row>
    <row r="49406">
      <c r="A49406" s="61"/>
      <c r="B49406" s="61"/>
      <c r="C49406" s="61"/>
      <c r="D49406" s="57"/>
      <c r="E49406" s="62"/>
    </row>
    <row r="49407">
      <c r="A49407" s="61"/>
      <c r="B49407" s="61"/>
      <c r="C49407" s="61"/>
      <c r="D49407" s="57"/>
      <c r="E49407" s="62"/>
    </row>
    <row r="49408">
      <c r="A49408" s="61"/>
      <c r="B49408" s="61"/>
      <c r="C49408" s="61"/>
      <c r="D49408" s="57"/>
      <c r="E49408" s="62"/>
    </row>
    <row r="49409">
      <c r="A49409" s="61"/>
      <c r="B49409" s="61"/>
      <c r="C49409" s="61"/>
      <c r="D49409" s="57"/>
      <c r="E49409" s="62"/>
    </row>
    <row r="49410">
      <c r="A49410" s="61"/>
      <c r="B49410" s="61"/>
      <c r="C49410" s="61"/>
      <c r="D49410" s="57"/>
      <c r="E49410" s="62"/>
    </row>
    <row r="49411">
      <c r="A49411" s="61"/>
      <c r="B49411" s="61"/>
      <c r="C49411" s="61"/>
      <c r="D49411" s="57"/>
      <c r="E49411" s="62"/>
    </row>
    <row r="49412">
      <c r="A49412" s="61"/>
      <c r="B49412" s="61"/>
      <c r="C49412" s="61"/>
      <c r="D49412" s="57"/>
      <c r="E49412" s="62"/>
    </row>
    <row r="49413">
      <c r="A49413" s="61"/>
      <c r="B49413" s="61"/>
      <c r="C49413" s="61"/>
      <c r="D49413" s="57"/>
      <c r="E49413" s="62"/>
    </row>
    <row r="49414">
      <c r="A49414" s="61"/>
      <c r="B49414" s="61"/>
      <c r="C49414" s="61"/>
      <c r="D49414" s="57"/>
      <c r="E49414" s="62"/>
    </row>
    <row r="49415">
      <c r="A49415" s="61"/>
      <c r="B49415" s="61"/>
      <c r="C49415" s="61"/>
      <c r="D49415" s="57"/>
      <c r="E49415" s="62"/>
    </row>
    <row r="49416">
      <c r="A49416" s="61"/>
      <c r="B49416" s="61"/>
      <c r="C49416" s="61"/>
      <c r="D49416" s="57"/>
      <c r="E49416" s="62"/>
    </row>
    <row r="49417">
      <c r="A49417" s="61"/>
      <c r="B49417" s="61"/>
      <c r="C49417" s="61"/>
      <c r="D49417" s="57"/>
      <c r="E49417" s="62"/>
    </row>
    <row r="49418">
      <c r="A49418" s="61"/>
      <c r="B49418" s="61"/>
      <c r="C49418" s="61"/>
      <c r="D49418" s="57"/>
      <c r="E49418" s="62"/>
    </row>
    <row r="49419">
      <c r="A49419" s="61"/>
      <c r="B49419" s="61"/>
      <c r="C49419" s="61"/>
      <c r="D49419" s="57"/>
      <c r="E49419" s="62"/>
    </row>
    <row r="49420">
      <c r="A49420" s="61"/>
      <c r="B49420" s="61"/>
      <c r="C49420" s="61"/>
      <c r="D49420" s="57"/>
      <c r="E49420" s="62"/>
    </row>
    <row r="49421">
      <c r="A49421" s="61"/>
      <c r="B49421" s="61"/>
      <c r="C49421" s="61"/>
      <c r="D49421" s="57"/>
      <c r="E49421" s="62"/>
    </row>
    <row r="49422">
      <c r="A49422" s="61"/>
      <c r="B49422" s="61"/>
      <c r="C49422" s="61"/>
      <c r="D49422" s="57"/>
      <c r="E49422" s="62"/>
    </row>
    <row r="49423">
      <c r="A49423" s="61"/>
      <c r="B49423" s="61"/>
      <c r="C49423" s="61"/>
      <c r="D49423" s="57"/>
      <c r="E49423" s="62"/>
    </row>
    <row r="49424">
      <c r="A49424" s="61"/>
      <c r="B49424" s="61"/>
      <c r="C49424" s="61"/>
      <c r="D49424" s="57"/>
      <c r="E49424" s="62"/>
    </row>
    <row r="49425">
      <c r="A49425" s="61"/>
      <c r="B49425" s="61"/>
      <c r="C49425" s="61"/>
      <c r="D49425" s="57"/>
      <c r="E49425" s="62"/>
    </row>
    <row r="49426">
      <c r="A49426" s="61"/>
      <c r="B49426" s="61"/>
      <c r="C49426" s="61"/>
      <c r="D49426" s="57"/>
      <c r="E49426" s="62"/>
    </row>
    <row r="49427">
      <c r="A49427" s="61"/>
      <c r="B49427" s="61"/>
      <c r="C49427" s="61"/>
      <c r="D49427" s="57"/>
      <c r="E49427" s="62"/>
    </row>
    <row r="49428">
      <c r="A49428" s="61"/>
      <c r="B49428" s="61"/>
      <c r="C49428" s="61"/>
      <c r="D49428" s="57"/>
      <c r="E49428" s="62"/>
    </row>
    <row r="49429">
      <c r="A49429" s="61"/>
      <c r="B49429" s="61"/>
      <c r="C49429" s="61"/>
      <c r="D49429" s="57"/>
      <c r="E49429" s="62"/>
    </row>
    <row r="49430">
      <c r="A49430" s="61"/>
      <c r="B49430" s="61"/>
      <c r="C49430" s="61"/>
      <c r="D49430" s="57"/>
      <c r="E49430" s="62"/>
    </row>
    <row r="49431">
      <c r="A49431" s="61"/>
      <c r="B49431" s="61"/>
      <c r="C49431" s="61"/>
      <c r="D49431" s="57"/>
      <c r="E49431" s="62"/>
    </row>
    <row r="49432">
      <c r="A49432" s="61"/>
      <c r="B49432" s="61"/>
      <c r="C49432" s="61"/>
      <c r="D49432" s="57"/>
      <c r="E49432" s="62"/>
    </row>
    <row r="49433">
      <c r="A49433" s="61"/>
      <c r="B49433" s="61"/>
      <c r="C49433" s="61"/>
      <c r="D49433" s="57"/>
      <c r="E49433" s="62"/>
    </row>
    <row r="49434">
      <c r="A49434" s="61"/>
      <c r="B49434" s="61"/>
      <c r="C49434" s="61"/>
      <c r="D49434" s="57"/>
      <c r="E49434" s="62"/>
    </row>
    <row r="49435">
      <c r="A49435" s="61"/>
      <c r="B49435" s="61"/>
      <c r="C49435" s="61"/>
      <c r="D49435" s="57"/>
      <c r="E49435" s="62"/>
    </row>
    <row r="49436">
      <c r="A49436" s="61"/>
      <c r="B49436" s="61"/>
      <c r="C49436" s="61"/>
      <c r="D49436" s="57"/>
      <c r="E49436" s="62"/>
    </row>
    <row r="49437">
      <c r="A49437" s="61"/>
      <c r="B49437" s="61"/>
      <c r="C49437" s="61"/>
      <c r="D49437" s="57"/>
      <c r="E49437" s="62"/>
    </row>
    <row r="49438">
      <c r="A49438" s="61"/>
      <c r="B49438" s="61"/>
      <c r="C49438" s="61"/>
      <c r="D49438" s="57"/>
      <c r="E49438" s="62"/>
    </row>
    <row r="49439">
      <c r="A49439" s="61"/>
      <c r="B49439" s="61"/>
      <c r="C49439" s="61"/>
      <c r="D49439" s="57"/>
      <c r="E49439" s="62"/>
    </row>
    <row r="49440">
      <c r="A49440" s="61"/>
      <c r="B49440" s="61"/>
      <c r="C49440" s="61"/>
      <c r="D49440" s="57"/>
      <c r="E49440" s="62"/>
    </row>
    <row r="49441">
      <c r="A49441" s="61"/>
      <c r="B49441" s="61"/>
      <c r="C49441" s="61"/>
      <c r="D49441" s="57"/>
      <c r="E49441" s="62"/>
    </row>
    <row r="49442">
      <c r="A49442" s="61"/>
      <c r="B49442" s="61"/>
      <c r="C49442" s="61"/>
      <c r="D49442" s="57"/>
      <c r="E49442" s="62"/>
    </row>
    <row r="49443">
      <c r="A49443" s="61"/>
      <c r="B49443" s="61"/>
      <c r="C49443" s="61"/>
      <c r="D49443" s="57"/>
      <c r="E49443" s="62"/>
    </row>
    <row r="49444">
      <c r="A49444" s="61"/>
      <c r="B49444" s="61"/>
      <c r="C49444" s="61"/>
      <c r="D49444" s="57"/>
      <c r="E49444" s="62"/>
    </row>
    <row r="49445">
      <c r="A49445" s="61"/>
      <c r="B49445" s="61"/>
      <c r="C49445" s="61"/>
      <c r="D49445" s="57"/>
      <c r="E49445" s="62"/>
    </row>
    <row r="49446">
      <c r="A49446" s="61"/>
      <c r="B49446" s="61"/>
      <c r="C49446" s="61"/>
      <c r="D49446" s="57"/>
      <c r="E49446" s="62"/>
    </row>
    <row r="49447">
      <c r="A49447" s="61"/>
      <c r="B49447" s="61"/>
      <c r="C49447" s="61"/>
      <c r="D49447" s="57"/>
      <c r="E49447" s="62"/>
    </row>
    <row r="49448">
      <c r="A49448" s="61"/>
      <c r="B49448" s="61"/>
      <c r="C49448" s="61"/>
      <c r="D49448" s="57"/>
      <c r="E49448" s="62"/>
    </row>
    <row r="49449">
      <c r="A49449" s="61"/>
      <c r="B49449" s="61"/>
      <c r="C49449" s="61"/>
      <c r="D49449" s="57"/>
      <c r="E49449" s="62"/>
    </row>
    <row r="49450">
      <c r="A49450" s="61"/>
      <c r="B49450" s="61"/>
      <c r="C49450" s="61"/>
      <c r="D49450" s="57"/>
      <c r="E49450" s="62"/>
    </row>
    <row r="49451">
      <c r="A49451" s="61"/>
      <c r="B49451" s="61"/>
      <c r="C49451" s="61"/>
      <c r="D49451" s="57"/>
      <c r="E49451" s="62"/>
    </row>
    <row r="49452">
      <c r="A49452" s="61"/>
      <c r="B49452" s="61"/>
      <c r="C49452" s="61"/>
      <c r="D49452" s="57"/>
      <c r="E49452" s="62"/>
    </row>
    <row r="49453">
      <c r="A49453" s="61"/>
      <c r="B49453" s="61"/>
      <c r="C49453" s="61"/>
      <c r="D49453" s="57"/>
      <c r="E49453" s="62"/>
    </row>
    <row r="49454">
      <c r="A49454" s="61"/>
      <c r="B49454" s="61"/>
      <c r="C49454" s="61"/>
      <c r="D49454" s="57"/>
      <c r="E49454" s="62"/>
    </row>
    <row r="49455">
      <c r="A49455" s="61"/>
      <c r="B49455" s="61"/>
      <c r="C49455" s="61"/>
      <c r="D49455" s="57"/>
      <c r="E49455" s="62"/>
    </row>
    <row r="49456">
      <c r="A49456" s="61"/>
      <c r="B49456" s="61"/>
      <c r="C49456" s="61"/>
      <c r="D49456" s="57"/>
      <c r="E49456" s="62"/>
    </row>
    <row r="49457">
      <c r="A49457" s="61"/>
      <c r="B49457" s="61"/>
      <c r="C49457" s="61"/>
      <c r="D49457" s="57"/>
      <c r="E49457" s="62"/>
    </row>
    <row r="49458">
      <c r="A49458" s="61"/>
      <c r="B49458" s="61"/>
      <c r="C49458" s="61"/>
      <c r="D49458" s="57"/>
      <c r="E49458" s="62"/>
    </row>
    <row r="49459">
      <c r="A49459" s="61"/>
      <c r="B49459" s="61"/>
      <c r="C49459" s="61"/>
      <c r="D49459" s="57"/>
      <c r="E49459" s="62"/>
    </row>
    <row r="49460">
      <c r="A49460" s="61"/>
      <c r="B49460" s="61"/>
      <c r="C49460" s="61"/>
      <c r="D49460" s="57"/>
      <c r="E49460" s="62"/>
    </row>
    <row r="49461">
      <c r="A49461" s="61"/>
      <c r="B49461" s="61"/>
      <c r="C49461" s="61"/>
      <c r="D49461" s="57"/>
      <c r="E49461" s="62"/>
    </row>
    <row r="49462">
      <c r="A49462" s="61"/>
      <c r="B49462" s="61"/>
      <c r="C49462" s="61"/>
      <c r="D49462" s="57"/>
      <c r="E49462" s="62"/>
    </row>
    <row r="49463">
      <c r="A49463" s="61"/>
      <c r="B49463" s="61"/>
      <c r="C49463" s="61"/>
      <c r="D49463" s="57"/>
      <c r="E49463" s="62"/>
    </row>
    <row r="49464">
      <c r="A49464" s="61"/>
      <c r="B49464" s="61"/>
      <c r="C49464" s="61"/>
      <c r="D49464" s="57"/>
      <c r="E49464" s="62"/>
    </row>
    <row r="49465">
      <c r="A49465" s="61"/>
      <c r="B49465" s="61"/>
      <c r="C49465" s="61"/>
      <c r="D49465" s="57"/>
      <c r="E49465" s="62"/>
    </row>
    <row r="49466">
      <c r="A49466" s="61"/>
      <c r="B49466" s="61"/>
      <c r="C49466" s="61"/>
      <c r="D49466" s="57"/>
      <c r="E49466" s="62"/>
    </row>
    <row r="49467">
      <c r="A49467" s="61"/>
      <c r="B49467" s="61"/>
      <c r="C49467" s="61"/>
      <c r="D49467" s="57"/>
      <c r="E49467" s="62"/>
    </row>
    <row r="49468">
      <c r="A49468" s="61"/>
      <c r="B49468" s="61"/>
      <c r="C49468" s="61"/>
      <c r="D49468" s="57"/>
      <c r="E49468" s="62"/>
    </row>
    <row r="49469">
      <c r="A49469" s="61"/>
      <c r="B49469" s="61"/>
      <c r="C49469" s="61"/>
      <c r="D49469" s="57"/>
      <c r="E49469" s="62"/>
    </row>
    <row r="49470">
      <c r="A49470" s="61"/>
      <c r="B49470" s="61"/>
      <c r="C49470" s="61"/>
      <c r="D49470" s="57"/>
      <c r="E49470" s="62"/>
    </row>
    <row r="49471">
      <c r="A49471" s="61"/>
      <c r="B49471" s="61"/>
      <c r="C49471" s="61"/>
      <c r="D49471" s="57"/>
      <c r="E49471" s="62"/>
    </row>
    <row r="49472">
      <c r="A49472" s="61"/>
      <c r="B49472" s="61"/>
      <c r="C49472" s="61"/>
      <c r="D49472" s="57"/>
      <c r="E49472" s="62"/>
    </row>
    <row r="49473">
      <c r="A49473" s="61"/>
      <c r="B49473" s="61"/>
      <c r="C49473" s="61"/>
      <c r="D49473" s="57"/>
      <c r="E49473" s="62"/>
    </row>
    <row r="49474">
      <c r="A49474" s="61"/>
      <c r="B49474" s="61"/>
      <c r="C49474" s="61"/>
      <c r="D49474" s="57"/>
      <c r="E49474" s="62"/>
    </row>
    <row r="49475">
      <c r="A49475" s="61"/>
      <c r="B49475" s="61"/>
      <c r="C49475" s="61"/>
      <c r="D49475" s="57"/>
      <c r="E49475" s="62"/>
    </row>
    <row r="49476">
      <c r="A49476" s="61"/>
      <c r="B49476" s="61"/>
      <c r="C49476" s="61"/>
      <c r="D49476" s="57"/>
      <c r="E49476" s="62"/>
    </row>
    <row r="49477">
      <c r="A49477" s="61"/>
      <c r="B49477" s="61"/>
      <c r="C49477" s="61"/>
      <c r="D49477" s="57"/>
      <c r="E49477" s="62"/>
    </row>
    <row r="49478">
      <c r="A49478" s="61"/>
      <c r="B49478" s="61"/>
      <c r="C49478" s="61"/>
      <c r="D49478" s="57"/>
      <c r="E49478" s="62"/>
    </row>
    <row r="49479">
      <c r="A49479" s="61"/>
      <c r="B49479" s="61"/>
      <c r="C49479" s="61"/>
      <c r="D49479" s="57"/>
      <c r="E49479" s="62"/>
    </row>
    <row r="49480">
      <c r="A49480" s="61"/>
      <c r="B49480" s="61"/>
      <c r="C49480" s="61"/>
      <c r="D49480" s="57"/>
      <c r="E49480" s="62"/>
    </row>
    <row r="49481">
      <c r="A49481" s="61"/>
      <c r="B49481" s="61"/>
      <c r="C49481" s="61"/>
      <c r="D49481" s="57"/>
      <c r="E49481" s="62"/>
    </row>
    <row r="49482">
      <c r="A49482" s="61"/>
      <c r="B49482" s="61"/>
      <c r="C49482" s="61"/>
      <c r="D49482" s="57"/>
      <c r="E49482" s="62"/>
    </row>
    <row r="49483">
      <c r="A49483" s="61"/>
      <c r="B49483" s="61"/>
      <c r="C49483" s="61"/>
      <c r="D49483" s="57"/>
      <c r="E49483" s="62"/>
    </row>
    <row r="49484">
      <c r="A49484" s="61"/>
      <c r="B49484" s="61"/>
      <c r="C49484" s="61"/>
      <c r="D49484" s="57"/>
      <c r="E49484" s="62"/>
    </row>
    <row r="49485">
      <c r="A49485" s="61"/>
      <c r="B49485" s="61"/>
      <c r="C49485" s="61"/>
      <c r="D49485" s="57"/>
      <c r="E49485" s="62"/>
    </row>
    <row r="49486">
      <c r="A49486" s="61"/>
      <c r="B49486" s="61"/>
      <c r="C49486" s="61"/>
      <c r="D49486" s="57"/>
      <c r="E49486" s="62"/>
    </row>
    <row r="49487">
      <c r="A49487" s="61"/>
      <c r="B49487" s="61"/>
      <c r="C49487" s="61"/>
      <c r="D49487" s="57"/>
      <c r="E49487" s="62"/>
    </row>
    <row r="49488">
      <c r="A49488" s="61"/>
      <c r="B49488" s="61"/>
      <c r="C49488" s="61"/>
      <c r="D49488" s="57"/>
      <c r="E49488" s="62"/>
    </row>
    <row r="49489">
      <c r="A49489" s="61"/>
      <c r="B49489" s="61"/>
      <c r="C49489" s="61"/>
      <c r="D49489" s="57"/>
      <c r="E49489" s="62"/>
    </row>
    <row r="49490">
      <c r="A49490" s="61"/>
      <c r="B49490" s="61"/>
      <c r="C49490" s="61"/>
      <c r="D49490" s="57"/>
      <c r="E49490" s="62"/>
    </row>
    <row r="49491">
      <c r="A49491" s="61"/>
      <c r="B49491" s="61"/>
      <c r="C49491" s="61"/>
      <c r="D49491" s="57"/>
      <c r="E49491" s="62"/>
    </row>
    <row r="49492">
      <c r="A49492" s="61"/>
      <c r="B49492" s="61"/>
      <c r="C49492" s="61"/>
      <c r="D49492" s="57"/>
      <c r="E49492" s="62"/>
    </row>
    <row r="49493">
      <c r="A49493" s="61"/>
      <c r="B49493" s="61"/>
      <c r="C49493" s="61"/>
      <c r="D49493" s="57"/>
      <c r="E49493" s="62"/>
    </row>
    <row r="49494">
      <c r="A49494" s="61"/>
      <c r="B49494" s="61"/>
      <c r="C49494" s="61"/>
      <c r="D49494" s="57"/>
      <c r="E49494" s="62"/>
    </row>
    <row r="49495">
      <c r="A49495" s="61"/>
      <c r="B49495" s="61"/>
      <c r="C49495" s="61"/>
      <c r="D49495" s="57"/>
      <c r="E49495" s="62"/>
    </row>
    <row r="49496">
      <c r="A49496" s="61"/>
      <c r="B49496" s="61"/>
      <c r="C49496" s="61"/>
      <c r="D49496" s="57"/>
      <c r="E49496" s="62"/>
    </row>
    <row r="49497">
      <c r="A49497" s="61"/>
      <c r="B49497" s="61"/>
      <c r="C49497" s="61"/>
      <c r="D49497" s="57"/>
      <c r="E49497" s="62"/>
    </row>
    <row r="49498">
      <c r="A49498" s="61"/>
      <c r="B49498" s="61"/>
      <c r="C49498" s="61"/>
      <c r="D49498" s="57"/>
      <c r="E49498" s="62"/>
    </row>
    <row r="49499">
      <c r="A49499" s="61"/>
      <c r="B49499" s="61"/>
      <c r="C49499" s="61"/>
      <c r="D49499" s="57"/>
      <c r="E49499" s="62"/>
    </row>
    <row r="49500">
      <c r="A49500" s="61"/>
      <c r="B49500" s="61"/>
      <c r="C49500" s="61"/>
      <c r="D49500" s="57"/>
      <c r="E49500" s="62"/>
    </row>
    <row r="49501">
      <c r="A49501" s="61"/>
      <c r="B49501" s="61"/>
      <c r="C49501" s="61"/>
      <c r="D49501" s="57"/>
      <c r="E49501" s="62"/>
    </row>
    <row r="49502">
      <c r="A49502" s="61"/>
      <c r="B49502" s="61"/>
      <c r="C49502" s="61"/>
      <c r="D49502" s="57"/>
      <c r="E49502" s="62"/>
    </row>
    <row r="49503">
      <c r="A49503" s="61"/>
      <c r="B49503" s="61"/>
      <c r="C49503" s="61"/>
      <c r="D49503" s="57"/>
      <c r="E49503" s="62"/>
    </row>
    <row r="49504">
      <c r="A49504" s="61"/>
      <c r="B49504" s="61"/>
      <c r="C49504" s="61"/>
      <c r="D49504" s="57"/>
      <c r="E49504" s="62"/>
    </row>
    <row r="49505">
      <c r="A49505" s="61"/>
      <c r="B49505" s="61"/>
      <c r="C49505" s="61"/>
      <c r="D49505" s="57"/>
      <c r="E49505" s="62"/>
    </row>
    <row r="49506">
      <c r="A49506" s="61"/>
      <c r="B49506" s="61"/>
      <c r="C49506" s="61"/>
      <c r="D49506" s="57"/>
      <c r="E49506" s="62"/>
    </row>
    <row r="49507">
      <c r="A49507" s="61"/>
      <c r="B49507" s="61"/>
      <c r="C49507" s="61"/>
      <c r="D49507" s="57"/>
      <c r="E49507" s="62"/>
    </row>
    <row r="49508">
      <c r="A49508" s="61"/>
      <c r="B49508" s="61"/>
      <c r="C49508" s="61"/>
      <c r="D49508" s="57"/>
      <c r="E49508" s="62"/>
    </row>
    <row r="49509">
      <c r="A49509" s="61"/>
      <c r="B49509" s="61"/>
      <c r="C49509" s="61"/>
      <c r="D49509" s="57"/>
      <c r="E49509" s="62"/>
    </row>
    <row r="49510">
      <c r="A49510" s="61"/>
      <c r="B49510" s="61"/>
      <c r="C49510" s="61"/>
      <c r="D49510" s="57"/>
      <c r="E49510" s="62"/>
    </row>
    <row r="49511">
      <c r="A49511" s="61"/>
      <c r="B49511" s="61"/>
      <c r="C49511" s="61"/>
      <c r="D49511" s="57"/>
      <c r="E49511" s="62"/>
    </row>
    <row r="49512">
      <c r="A49512" s="61"/>
      <c r="B49512" s="61"/>
      <c r="C49512" s="61"/>
      <c r="D49512" s="57"/>
      <c r="E49512" s="62"/>
    </row>
    <row r="49513">
      <c r="A49513" s="61"/>
      <c r="B49513" s="61"/>
      <c r="C49513" s="61"/>
      <c r="D49513" s="57"/>
      <c r="E49513" s="62"/>
    </row>
    <row r="49514">
      <c r="A49514" s="61"/>
      <c r="B49514" s="61"/>
      <c r="C49514" s="61"/>
      <c r="D49514" s="57"/>
      <c r="E49514" s="62"/>
    </row>
    <row r="49515">
      <c r="A49515" s="61"/>
      <c r="B49515" s="61"/>
      <c r="C49515" s="61"/>
      <c r="D49515" s="57"/>
      <c r="E49515" s="62"/>
    </row>
    <row r="49516">
      <c r="A49516" s="61"/>
      <c r="B49516" s="61"/>
      <c r="C49516" s="61"/>
      <c r="D49516" s="57"/>
      <c r="E49516" s="62"/>
    </row>
    <row r="49517">
      <c r="A49517" s="61"/>
      <c r="B49517" s="61"/>
      <c r="C49517" s="61"/>
      <c r="D49517" s="57"/>
      <c r="E49517" s="62"/>
    </row>
    <row r="49518">
      <c r="A49518" s="61"/>
      <c r="B49518" s="61"/>
      <c r="C49518" s="61"/>
      <c r="D49518" s="57"/>
      <c r="E49518" s="62"/>
    </row>
    <row r="49519">
      <c r="A49519" s="61"/>
      <c r="B49519" s="61"/>
      <c r="C49519" s="61"/>
      <c r="D49519" s="57"/>
      <c r="E49519" s="62"/>
    </row>
    <row r="49520">
      <c r="A49520" s="61"/>
      <c r="B49520" s="61"/>
      <c r="C49520" s="61"/>
      <c r="D49520" s="57"/>
      <c r="E49520" s="62"/>
    </row>
    <row r="49521">
      <c r="A49521" s="61"/>
      <c r="B49521" s="61"/>
      <c r="C49521" s="61"/>
      <c r="D49521" s="57"/>
      <c r="E49521" s="62"/>
    </row>
    <row r="49522">
      <c r="A49522" s="61"/>
      <c r="B49522" s="61"/>
      <c r="C49522" s="61"/>
      <c r="D49522" s="57"/>
      <c r="E49522" s="62"/>
    </row>
    <row r="49523">
      <c r="A49523" s="61"/>
      <c r="B49523" s="61"/>
      <c r="C49523" s="61"/>
      <c r="D49523" s="57"/>
      <c r="E49523" s="62"/>
    </row>
    <row r="49524">
      <c r="A49524" s="61"/>
      <c r="B49524" s="61"/>
      <c r="C49524" s="61"/>
      <c r="D49524" s="57"/>
      <c r="E49524" s="62"/>
    </row>
    <row r="49525">
      <c r="A49525" s="61"/>
      <c r="B49525" s="61"/>
      <c r="C49525" s="61"/>
      <c r="D49525" s="57"/>
      <c r="E49525" s="62"/>
    </row>
    <row r="49526">
      <c r="A49526" s="61"/>
      <c r="B49526" s="61"/>
      <c r="C49526" s="61"/>
      <c r="D49526" s="57"/>
      <c r="E49526" s="62"/>
    </row>
    <row r="49527">
      <c r="A49527" s="61"/>
      <c r="B49527" s="61"/>
      <c r="C49527" s="61"/>
      <c r="D49527" s="57"/>
      <c r="E49527" s="62"/>
    </row>
    <row r="49528">
      <c r="A49528" s="61"/>
      <c r="B49528" s="61"/>
      <c r="C49528" s="61"/>
      <c r="D49528" s="57"/>
      <c r="E49528" s="62"/>
    </row>
    <row r="49529">
      <c r="A49529" s="61"/>
      <c r="B49529" s="61"/>
      <c r="C49529" s="61"/>
      <c r="D49529" s="57"/>
      <c r="E49529" s="62"/>
    </row>
    <row r="49530">
      <c r="A49530" s="61"/>
      <c r="B49530" s="61"/>
      <c r="C49530" s="61"/>
      <c r="D49530" s="57"/>
      <c r="E49530" s="62"/>
    </row>
    <row r="49531">
      <c r="A49531" s="61"/>
      <c r="B49531" s="61"/>
      <c r="C49531" s="61"/>
      <c r="D49531" s="57"/>
      <c r="E49531" s="62"/>
    </row>
    <row r="49532">
      <c r="A49532" s="61"/>
      <c r="B49532" s="61"/>
      <c r="C49532" s="61"/>
      <c r="D49532" s="57"/>
      <c r="E49532" s="62"/>
    </row>
    <row r="49533">
      <c r="A49533" s="61"/>
      <c r="B49533" s="61"/>
      <c r="C49533" s="61"/>
      <c r="D49533" s="57"/>
      <c r="E49533" s="62"/>
    </row>
    <row r="49534">
      <c r="A49534" s="61"/>
      <c r="B49534" s="61"/>
      <c r="C49534" s="61"/>
      <c r="D49534" s="57"/>
      <c r="E49534" s="62"/>
    </row>
    <row r="49535">
      <c r="A49535" s="61"/>
      <c r="B49535" s="61"/>
      <c r="C49535" s="61"/>
      <c r="D49535" s="57"/>
      <c r="E49535" s="62"/>
    </row>
    <row r="49536">
      <c r="A49536" s="61"/>
      <c r="B49536" s="61"/>
      <c r="C49536" s="61"/>
      <c r="D49536" s="57"/>
      <c r="E49536" s="62"/>
    </row>
    <row r="49537">
      <c r="A49537" s="61"/>
      <c r="B49537" s="61"/>
      <c r="C49537" s="61"/>
      <c r="D49537" s="57"/>
      <c r="E49537" s="62"/>
    </row>
    <row r="49538">
      <c r="A49538" s="61"/>
      <c r="B49538" s="61"/>
      <c r="C49538" s="61"/>
      <c r="D49538" s="57"/>
      <c r="E49538" s="62"/>
    </row>
    <row r="49539">
      <c r="A49539" s="61"/>
      <c r="B49539" s="61"/>
      <c r="C49539" s="61"/>
      <c r="D49539" s="57"/>
      <c r="E49539" s="62"/>
    </row>
    <row r="49540">
      <c r="A49540" s="61"/>
      <c r="B49540" s="61"/>
      <c r="C49540" s="61"/>
      <c r="D49540" s="57"/>
      <c r="E49540" s="62"/>
    </row>
    <row r="49541">
      <c r="A49541" s="61"/>
      <c r="B49541" s="61"/>
      <c r="C49541" s="61"/>
      <c r="D49541" s="57"/>
      <c r="E49541" s="62"/>
    </row>
    <row r="49542">
      <c r="A49542" s="61"/>
      <c r="B49542" s="61"/>
      <c r="C49542" s="61"/>
      <c r="D49542" s="57"/>
      <c r="E49542" s="62"/>
    </row>
    <row r="49543">
      <c r="A49543" s="61"/>
      <c r="B49543" s="61"/>
      <c r="C49543" s="61"/>
      <c r="D49543" s="57"/>
      <c r="E49543" s="62"/>
    </row>
    <row r="49544">
      <c r="A49544" s="61"/>
      <c r="B49544" s="61"/>
      <c r="C49544" s="61"/>
      <c r="D49544" s="57"/>
      <c r="E49544" s="62"/>
    </row>
    <row r="49545">
      <c r="A49545" s="61"/>
      <c r="B49545" s="61"/>
      <c r="C49545" s="61"/>
      <c r="D49545" s="57"/>
      <c r="E49545" s="62"/>
    </row>
    <row r="49546">
      <c r="A49546" s="61"/>
      <c r="B49546" s="61"/>
      <c r="C49546" s="61"/>
      <c r="D49546" s="57"/>
      <c r="E49546" s="62"/>
    </row>
    <row r="49547">
      <c r="A49547" s="61"/>
      <c r="B49547" s="61"/>
      <c r="C49547" s="61"/>
      <c r="D49547" s="57"/>
      <c r="E49547" s="62"/>
    </row>
    <row r="49548">
      <c r="A49548" s="61"/>
      <c r="B49548" s="61"/>
      <c r="C49548" s="61"/>
      <c r="D49548" s="57"/>
      <c r="E49548" s="62"/>
    </row>
    <row r="49549">
      <c r="A49549" s="61"/>
      <c r="B49549" s="61"/>
      <c r="C49549" s="61"/>
      <c r="D49549" s="57"/>
      <c r="E49549" s="62"/>
    </row>
    <row r="49550">
      <c r="A49550" s="61"/>
      <c r="B49550" s="61"/>
      <c r="C49550" s="61"/>
      <c r="D49550" s="57"/>
      <c r="E49550" s="62"/>
    </row>
    <row r="49551">
      <c r="A49551" s="61"/>
      <c r="B49551" s="61"/>
      <c r="C49551" s="61"/>
      <c r="D49551" s="57"/>
      <c r="E49551" s="62"/>
    </row>
    <row r="49552">
      <c r="A49552" s="61"/>
      <c r="B49552" s="61"/>
      <c r="C49552" s="61"/>
      <c r="D49552" s="57"/>
      <c r="E49552" s="62"/>
    </row>
    <row r="49553">
      <c r="A49553" s="61"/>
      <c r="B49553" s="61"/>
      <c r="C49553" s="61"/>
      <c r="D49553" s="57"/>
      <c r="E49553" s="62"/>
    </row>
    <row r="49554">
      <c r="A49554" s="61"/>
      <c r="B49554" s="61"/>
      <c r="C49554" s="61"/>
      <c r="D49554" s="57"/>
      <c r="E49554" s="62"/>
    </row>
    <row r="49555">
      <c r="A49555" s="61"/>
      <c r="B49555" s="61"/>
      <c r="C49555" s="61"/>
      <c r="D49555" s="57"/>
      <c r="E49555" s="62"/>
    </row>
    <row r="49556">
      <c r="A49556" s="61"/>
      <c r="B49556" s="61"/>
      <c r="C49556" s="61"/>
      <c r="D49556" s="57"/>
      <c r="E49556" s="62"/>
    </row>
    <row r="49557">
      <c r="A49557" s="61"/>
      <c r="B49557" s="61"/>
      <c r="C49557" s="61"/>
      <c r="D49557" s="57"/>
      <c r="E49557" s="62"/>
    </row>
    <row r="49558">
      <c r="A49558" s="61"/>
      <c r="B49558" s="61"/>
      <c r="C49558" s="61"/>
      <c r="D49558" s="57"/>
      <c r="E49558" s="62"/>
    </row>
    <row r="49559">
      <c r="A49559" s="61"/>
      <c r="B49559" s="61"/>
      <c r="C49559" s="61"/>
      <c r="D49559" s="57"/>
      <c r="E49559" s="62"/>
    </row>
    <row r="49560">
      <c r="A49560" s="61"/>
      <c r="B49560" s="61"/>
      <c r="C49560" s="61"/>
      <c r="D49560" s="57"/>
      <c r="E49560" s="62"/>
    </row>
    <row r="49561">
      <c r="A49561" s="61"/>
      <c r="B49561" s="61"/>
      <c r="C49561" s="61"/>
      <c r="D49561" s="57"/>
      <c r="E49561" s="62"/>
    </row>
    <row r="49562">
      <c r="A49562" s="61"/>
      <c r="B49562" s="61"/>
      <c r="C49562" s="61"/>
      <c r="D49562" s="57"/>
      <c r="E49562" s="62"/>
    </row>
    <row r="49563">
      <c r="A49563" s="61"/>
      <c r="B49563" s="61"/>
      <c r="C49563" s="61"/>
      <c r="D49563" s="57"/>
      <c r="E49563" s="62"/>
    </row>
    <row r="49564">
      <c r="A49564" s="61"/>
      <c r="B49564" s="61"/>
      <c r="C49564" s="61"/>
      <c r="D49564" s="57"/>
      <c r="E49564" s="62"/>
    </row>
    <row r="49565">
      <c r="A49565" s="61"/>
      <c r="B49565" s="61"/>
      <c r="C49565" s="61"/>
      <c r="D49565" s="57"/>
      <c r="E49565" s="62"/>
    </row>
    <row r="49566">
      <c r="A49566" s="61"/>
      <c r="B49566" s="61"/>
      <c r="C49566" s="61"/>
      <c r="D49566" s="57"/>
      <c r="E49566" s="62"/>
    </row>
    <row r="49567">
      <c r="A49567" s="61"/>
      <c r="B49567" s="61"/>
      <c r="C49567" s="61"/>
      <c r="D49567" s="57"/>
      <c r="E49567" s="62"/>
    </row>
    <row r="49568">
      <c r="A49568" s="61"/>
      <c r="B49568" s="61"/>
      <c r="C49568" s="61"/>
      <c r="D49568" s="57"/>
      <c r="E49568" s="62"/>
    </row>
    <row r="49569">
      <c r="A49569" s="61"/>
      <c r="B49569" s="61"/>
      <c r="C49569" s="61"/>
      <c r="D49569" s="57"/>
      <c r="E49569" s="62"/>
    </row>
    <row r="49570">
      <c r="A49570" s="61"/>
      <c r="B49570" s="61"/>
      <c r="C49570" s="61"/>
      <c r="D49570" s="57"/>
      <c r="E49570" s="62"/>
    </row>
    <row r="49571">
      <c r="A49571" s="61"/>
      <c r="B49571" s="61"/>
      <c r="C49571" s="61"/>
      <c r="D49571" s="57"/>
      <c r="E49571" s="62"/>
    </row>
    <row r="49572">
      <c r="A49572" s="61"/>
      <c r="B49572" s="61"/>
      <c r="C49572" s="61"/>
      <c r="D49572" s="57"/>
      <c r="E49572" s="62"/>
    </row>
    <row r="49573">
      <c r="A49573" s="61"/>
      <c r="B49573" s="61"/>
      <c r="C49573" s="61"/>
      <c r="D49573" s="57"/>
      <c r="E49573" s="62"/>
    </row>
    <row r="49574">
      <c r="A49574" s="61"/>
      <c r="B49574" s="61"/>
      <c r="C49574" s="61"/>
      <c r="D49574" s="57"/>
      <c r="E49574" s="62"/>
    </row>
    <row r="49575">
      <c r="A49575" s="61"/>
      <c r="B49575" s="61"/>
      <c r="C49575" s="61"/>
      <c r="D49575" s="57"/>
      <c r="E49575" s="62"/>
    </row>
    <row r="49576">
      <c r="A49576" s="61"/>
      <c r="B49576" s="61"/>
      <c r="C49576" s="61"/>
      <c r="D49576" s="57"/>
      <c r="E49576" s="62"/>
    </row>
    <row r="49577">
      <c r="A49577" s="61"/>
      <c r="B49577" s="61"/>
      <c r="C49577" s="61"/>
      <c r="D49577" s="57"/>
      <c r="E49577" s="62"/>
    </row>
    <row r="49578">
      <c r="A49578" s="61"/>
      <c r="B49578" s="61"/>
      <c r="C49578" s="61"/>
      <c r="D49578" s="57"/>
      <c r="E49578" s="62"/>
    </row>
    <row r="49579">
      <c r="A49579" s="61"/>
      <c r="B49579" s="61"/>
      <c r="C49579" s="61"/>
      <c r="D49579" s="57"/>
      <c r="E49579" s="62"/>
    </row>
    <row r="49580">
      <c r="A49580" s="61"/>
      <c r="B49580" s="61"/>
      <c r="C49580" s="61"/>
      <c r="D49580" s="57"/>
      <c r="E49580" s="62"/>
    </row>
    <row r="49581">
      <c r="A49581" s="61"/>
      <c r="B49581" s="61"/>
      <c r="C49581" s="61"/>
      <c r="D49581" s="57"/>
      <c r="E49581" s="62"/>
    </row>
    <row r="49582">
      <c r="A49582" s="61"/>
      <c r="B49582" s="61"/>
      <c r="C49582" s="61"/>
      <c r="D49582" s="57"/>
      <c r="E49582" s="62"/>
    </row>
    <row r="49583">
      <c r="A49583" s="61"/>
      <c r="B49583" s="61"/>
      <c r="C49583" s="61"/>
      <c r="D49583" s="57"/>
      <c r="E49583" s="62"/>
    </row>
    <row r="49584">
      <c r="A49584" s="61"/>
      <c r="B49584" s="61"/>
      <c r="C49584" s="61"/>
      <c r="D49584" s="57"/>
      <c r="E49584" s="62"/>
    </row>
    <row r="49585">
      <c r="A49585" s="61"/>
      <c r="B49585" s="61"/>
      <c r="C49585" s="61"/>
      <c r="D49585" s="57"/>
      <c r="E49585" s="62"/>
    </row>
    <row r="49586">
      <c r="A49586" s="61"/>
      <c r="B49586" s="61"/>
      <c r="C49586" s="61"/>
      <c r="D49586" s="57"/>
      <c r="E49586" s="62"/>
    </row>
    <row r="49587">
      <c r="A49587" s="61"/>
      <c r="B49587" s="61"/>
      <c r="C49587" s="61"/>
      <c r="D49587" s="57"/>
      <c r="E49587" s="62"/>
    </row>
    <row r="49588">
      <c r="A49588" s="61"/>
      <c r="B49588" s="61"/>
      <c r="C49588" s="61"/>
      <c r="D49588" s="57"/>
      <c r="E49588" s="62"/>
    </row>
    <row r="49589">
      <c r="A49589" s="61"/>
      <c r="B49589" s="61"/>
      <c r="C49589" s="61"/>
      <c r="D49589" s="57"/>
      <c r="E49589" s="62"/>
    </row>
    <row r="49590">
      <c r="A49590" s="61"/>
      <c r="B49590" s="61"/>
      <c r="C49590" s="61"/>
      <c r="D49590" s="57"/>
      <c r="E49590" s="62"/>
    </row>
    <row r="49591">
      <c r="A49591" s="61"/>
      <c r="B49591" s="61"/>
      <c r="C49591" s="61"/>
      <c r="D49591" s="57"/>
      <c r="E49591" s="62"/>
    </row>
    <row r="49592">
      <c r="A49592" s="61"/>
      <c r="B49592" s="61"/>
      <c r="C49592" s="61"/>
      <c r="D49592" s="57"/>
      <c r="E49592" s="62"/>
    </row>
    <row r="49593">
      <c r="A49593" s="61"/>
      <c r="B49593" s="61"/>
      <c r="C49593" s="61"/>
      <c r="D49593" s="57"/>
      <c r="E49593" s="62"/>
    </row>
    <row r="49594">
      <c r="A49594" s="61"/>
      <c r="B49594" s="61"/>
      <c r="C49594" s="61"/>
      <c r="D49594" s="57"/>
      <c r="E49594" s="62"/>
    </row>
    <row r="49595">
      <c r="A49595" s="61"/>
      <c r="B49595" s="61"/>
      <c r="C49595" s="61"/>
      <c r="D49595" s="57"/>
      <c r="E49595" s="62"/>
    </row>
    <row r="49596">
      <c r="A49596" s="61"/>
      <c r="B49596" s="61"/>
      <c r="C49596" s="61"/>
      <c r="D49596" s="57"/>
      <c r="E49596" s="62"/>
    </row>
    <row r="49597">
      <c r="A49597" s="61"/>
      <c r="B49597" s="61"/>
      <c r="C49597" s="61"/>
      <c r="D49597" s="57"/>
      <c r="E49597" s="62"/>
    </row>
    <row r="49598">
      <c r="A49598" s="61"/>
      <c r="B49598" s="61"/>
      <c r="C49598" s="61"/>
      <c r="D49598" s="57"/>
      <c r="E49598" s="62"/>
    </row>
    <row r="49599">
      <c r="A49599" s="61"/>
      <c r="B49599" s="61"/>
      <c r="C49599" s="61"/>
      <c r="D49599" s="57"/>
      <c r="E49599" s="62"/>
    </row>
    <row r="49600">
      <c r="A49600" s="61"/>
      <c r="B49600" s="61"/>
      <c r="C49600" s="61"/>
      <c r="D49600" s="57"/>
      <c r="E49600" s="62"/>
    </row>
    <row r="49601">
      <c r="A49601" s="61"/>
      <c r="B49601" s="61"/>
      <c r="C49601" s="61"/>
      <c r="D49601" s="57"/>
      <c r="E49601" s="62"/>
    </row>
    <row r="49602">
      <c r="A49602" s="61"/>
      <c r="B49602" s="61"/>
      <c r="C49602" s="61"/>
      <c r="D49602" s="57"/>
      <c r="E49602" s="62"/>
    </row>
    <row r="49603">
      <c r="A49603" s="61"/>
      <c r="B49603" s="61"/>
      <c r="C49603" s="61"/>
      <c r="D49603" s="57"/>
      <c r="E49603" s="62"/>
    </row>
    <row r="49604">
      <c r="A49604" s="61"/>
      <c r="B49604" s="61"/>
      <c r="C49604" s="61"/>
      <c r="D49604" s="57"/>
      <c r="E49604" s="62"/>
    </row>
    <row r="49605">
      <c r="A49605" s="61"/>
      <c r="B49605" s="61"/>
      <c r="C49605" s="61"/>
      <c r="D49605" s="57"/>
      <c r="E49605" s="62"/>
    </row>
    <row r="49606">
      <c r="A49606" s="61"/>
      <c r="B49606" s="61"/>
      <c r="C49606" s="61"/>
      <c r="D49606" s="57"/>
      <c r="E49606" s="62"/>
    </row>
    <row r="49607">
      <c r="A49607" s="61"/>
      <c r="B49607" s="61"/>
      <c r="C49607" s="61"/>
      <c r="D49607" s="57"/>
      <c r="E49607" s="62"/>
    </row>
    <row r="49608">
      <c r="A49608" s="61"/>
      <c r="B49608" s="61"/>
      <c r="C49608" s="61"/>
      <c r="D49608" s="57"/>
      <c r="E49608" s="62"/>
    </row>
    <row r="49609">
      <c r="A49609" s="61"/>
      <c r="B49609" s="61"/>
      <c r="C49609" s="61"/>
      <c r="D49609" s="57"/>
      <c r="E49609" s="62"/>
    </row>
    <row r="49610">
      <c r="A49610" s="61"/>
      <c r="B49610" s="61"/>
      <c r="C49610" s="61"/>
      <c r="D49610" s="57"/>
      <c r="E49610" s="62"/>
    </row>
    <row r="49611">
      <c r="A49611" s="61"/>
      <c r="B49611" s="61"/>
      <c r="C49611" s="61"/>
      <c r="D49611" s="57"/>
      <c r="E49611" s="62"/>
    </row>
    <row r="49612">
      <c r="A49612" s="61"/>
      <c r="B49612" s="61"/>
      <c r="C49612" s="61"/>
      <c r="D49612" s="57"/>
      <c r="E49612" s="62"/>
    </row>
    <row r="49613">
      <c r="A49613" s="61"/>
      <c r="B49613" s="61"/>
      <c r="C49613" s="61"/>
      <c r="D49613" s="57"/>
      <c r="E49613" s="62"/>
    </row>
    <row r="49614">
      <c r="A49614" s="61"/>
      <c r="B49614" s="61"/>
      <c r="C49614" s="61"/>
      <c r="D49614" s="57"/>
      <c r="E49614" s="62"/>
    </row>
    <row r="49615">
      <c r="A49615" s="61"/>
      <c r="B49615" s="61"/>
      <c r="C49615" s="61"/>
      <c r="D49615" s="57"/>
      <c r="E49615" s="62"/>
    </row>
    <row r="49616">
      <c r="A49616" s="61"/>
      <c r="B49616" s="61"/>
      <c r="C49616" s="61"/>
      <c r="D49616" s="57"/>
      <c r="E49616" s="62"/>
    </row>
    <row r="49617">
      <c r="A49617" s="61"/>
      <c r="B49617" s="61"/>
      <c r="C49617" s="61"/>
      <c r="D49617" s="57"/>
      <c r="E49617" s="62"/>
    </row>
    <row r="49618">
      <c r="A49618" s="61"/>
      <c r="B49618" s="61"/>
      <c r="C49618" s="61"/>
      <c r="D49618" s="57"/>
      <c r="E49618" s="62"/>
    </row>
    <row r="49619">
      <c r="A49619" s="61"/>
      <c r="B49619" s="61"/>
      <c r="C49619" s="61"/>
      <c r="D49619" s="57"/>
      <c r="E49619" s="62"/>
    </row>
    <row r="49620">
      <c r="A49620" s="61"/>
      <c r="B49620" s="61"/>
      <c r="C49620" s="61"/>
      <c r="D49620" s="57"/>
      <c r="E49620" s="62"/>
    </row>
    <row r="49621">
      <c r="A49621" s="61"/>
      <c r="B49621" s="61"/>
      <c r="C49621" s="61"/>
      <c r="D49621" s="57"/>
      <c r="E49621" s="62"/>
    </row>
    <row r="49622">
      <c r="A49622" s="61"/>
      <c r="B49622" s="61"/>
      <c r="C49622" s="61"/>
      <c r="D49622" s="57"/>
      <c r="E49622" s="62"/>
    </row>
    <row r="49623">
      <c r="A49623" s="61"/>
      <c r="B49623" s="61"/>
      <c r="C49623" s="61"/>
      <c r="D49623" s="57"/>
      <c r="E49623" s="62"/>
    </row>
    <row r="49624">
      <c r="A49624" s="61"/>
      <c r="B49624" s="61"/>
      <c r="C49624" s="61"/>
      <c r="D49624" s="57"/>
      <c r="E49624" s="62"/>
    </row>
    <row r="49625">
      <c r="A49625" s="61"/>
      <c r="B49625" s="61"/>
      <c r="C49625" s="61"/>
      <c r="D49625" s="57"/>
      <c r="E49625" s="62"/>
    </row>
    <row r="49626">
      <c r="A49626" s="61"/>
      <c r="B49626" s="61"/>
      <c r="C49626" s="61"/>
      <c r="D49626" s="57"/>
      <c r="E49626" s="62"/>
    </row>
    <row r="49627">
      <c r="A49627" s="61"/>
      <c r="B49627" s="61"/>
      <c r="C49627" s="61"/>
      <c r="D49627" s="57"/>
      <c r="E49627" s="62"/>
    </row>
    <row r="49628">
      <c r="A49628" s="61"/>
      <c r="B49628" s="61"/>
      <c r="C49628" s="61"/>
      <c r="D49628" s="57"/>
      <c r="E49628" s="62"/>
    </row>
    <row r="49629">
      <c r="A49629" s="61"/>
      <c r="B49629" s="61"/>
      <c r="C49629" s="61"/>
      <c r="D49629" s="57"/>
      <c r="E49629" s="62"/>
    </row>
    <row r="49630">
      <c r="A49630" s="61"/>
      <c r="B49630" s="61"/>
      <c r="C49630" s="61"/>
      <c r="D49630" s="57"/>
      <c r="E49630" s="62"/>
    </row>
    <row r="49631">
      <c r="A49631" s="61"/>
      <c r="B49631" s="61"/>
      <c r="C49631" s="61"/>
      <c r="D49631" s="57"/>
      <c r="E49631" s="62"/>
    </row>
    <row r="49632">
      <c r="A49632" s="61"/>
      <c r="B49632" s="61"/>
      <c r="C49632" s="61"/>
      <c r="D49632" s="57"/>
      <c r="E49632" s="62"/>
    </row>
    <row r="49633">
      <c r="A49633" s="61"/>
      <c r="B49633" s="61"/>
      <c r="C49633" s="61"/>
      <c r="D49633" s="57"/>
      <c r="E49633" s="62"/>
    </row>
    <row r="49634">
      <c r="A49634" s="61"/>
      <c r="B49634" s="61"/>
      <c r="C49634" s="61"/>
      <c r="D49634" s="57"/>
      <c r="E49634" s="62"/>
    </row>
    <row r="49635">
      <c r="A49635" s="61"/>
      <c r="B49635" s="61"/>
      <c r="C49635" s="61"/>
      <c r="D49635" s="57"/>
      <c r="E49635" s="62"/>
    </row>
    <row r="49636">
      <c r="A49636" s="61"/>
      <c r="B49636" s="61"/>
      <c r="C49636" s="61"/>
      <c r="D49636" s="57"/>
      <c r="E49636" s="62"/>
    </row>
    <row r="49637">
      <c r="A49637" s="61"/>
      <c r="B49637" s="61"/>
      <c r="C49637" s="61"/>
      <c r="D49637" s="57"/>
      <c r="E49637" s="62"/>
    </row>
    <row r="49638">
      <c r="A49638" s="61"/>
      <c r="B49638" s="61"/>
      <c r="C49638" s="61"/>
      <c r="D49638" s="57"/>
      <c r="E49638" s="62"/>
    </row>
    <row r="49639">
      <c r="A49639" s="61"/>
      <c r="B49639" s="61"/>
      <c r="C49639" s="61"/>
      <c r="D49639" s="57"/>
      <c r="E49639" s="62"/>
    </row>
    <row r="49640">
      <c r="A49640" s="61"/>
      <c r="B49640" s="61"/>
      <c r="C49640" s="61"/>
      <c r="D49640" s="57"/>
      <c r="E49640" s="62"/>
    </row>
    <row r="49641">
      <c r="A49641" s="61"/>
      <c r="B49641" s="61"/>
      <c r="C49641" s="61"/>
      <c r="D49641" s="57"/>
      <c r="E49641" s="62"/>
    </row>
    <row r="49642">
      <c r="A49642" s="61"/>
      <c r="B49642" s="61"/>
      <c r="C49642" s="61"/>
      <c r="D49642" s="57"/>
      <c r="E49642" s="62"/>
    </row>
    <row r="49643">
      <c r="A49643" s="61"/>
      <c r="B49643" s="61"/>
      <c r="C49643" s="61"/>
      <c r="D49643" s="57"/>
      <c r="E49643" s="62"/>
    </row>
    <row r="49644">
      <c r="A49644" s="61"/>
      <c r="B49644" s="61"/>
      <c r="C49644" s="61"/>
      <c r="D49644" s="57"/>
      <c r="E49644" s="62"/>
    </row>
    <row r="49645">
      <c r="A49645" s="61"/>
      <c r="B49645" s="61"/>
      <c r="C49645" s="61"/>
      <c r="D49645" s="57"/>
      <c r="E49645" s="62"/>
    </row>
    <row r="49646">
      <c r="A49646" s="61"/>
      <c r="B49646" s="61"/>
      <c r="C49646" s="61"/>
      <c r="D49646" s="57"/>
      <c r="E49646" s="62"/>
    </row>
    <row r="49647">
      <c r="A49647" s="61"/>
      <c r="B49647" s="61"/>
      <c r="C49647" s="61"/>
      <c r="D49647" s="57"/>
      <c r="E49647" s="62"/>
    </row>
    <row r="49648">
      <c r="A49648" s="61"/>
      <c r="B49648" s="61"/>
      <c r="C49648" s="61"/>
      <c r="D49648" s="57"/>
      <c r="E49648" s="62"/>
    </row>
    <row r="49649">
      <c r="A49649" s="61"/>
      <c r="B49649" s="61"/>
      <c r="C49649" s="61"/>
      <c r="D49649" s="57"/>
      <c r="E49649" s="62"/>
    </row>
    <row r="49650">
      <c r="A49650" s="61"/>
      <c r="B49650" s="61"/>
      <c r="C49650" s="61"/>
      <c r="D49650" s="57"/>
      <c r="E49650" s="62"/>
    </row>
    <row r="49651">
      <c r="A49651" s="61"/>
      <c r="B49651" s="61"/>
      <c r="C49651" s="61"/>
      <c r="D49651" s="57"/>
      <c r="E49651" s="62"/>
    </row>
    <row r="49652">
      <c r="A49652" s="61"/>
      <c r="B49652" s="61"/>
      <c r="C49652" s="61"/>
      <c r="D49652" s="57"/>
      <c r="E49652" s="62"/>
    </row>
    <row r="49653">
      <c r="A49653" s="61"/>
      <c r="B49653" s="61"/>
      <c r="C49653" s="61"/>
      <c r="D49653" s="57"/>
      <c r="E49653" s="62"/>
    </row>
    <row r="49654">
      <c r="A49654" s="61"/>
      <c r="B49654" s="61"/>
      <c r="C49654" s="61"/>
      <c r="D49654" s="57"/>
      <c r="E49654" s="62"/>
    </row>
    <row r="49655">
      <c r="A49655" s="61"/>
      <c r="B49655" s="61"/>
      <c r="C49655" s="61"/>
      <c r="D49655" s="57"/>
      <c r="E49655" s="62"/>
    </row>
    <row r="49656">
      <c r="A49656" s="61"/>
      <c r="B49656" s="61"/>
      <c r="C49656" s="61"/>
      <c r="D49656" s="57"/>
      <c r="E49656" s="62"/>
    </row>
    <row r="49657">
      <c r="A49657" s="61"/>
      <c r="B49657" s="61"/>
      <c r="C49657" s="61"/>
      <c r="D49657" s="57"/>
      <c r="E49657" s="62"/>
    </row>
    <row r="49658">
      <c r="A49658" s="61"/>
      <c r="B49658" s="61"/>
      <c r="C49658" s="61"/>
      <c r="D49658" s="57"/>
      <c r="E49658" s="62"/>
    </row>
    <row r="49659">
      <c r="A49659" s="61"/>
      <c r="B49659" s="61"/>
      <c r="C49659" s="61"/>
      <c r="D49659" s="57"/>
      <c r="E49659" s="62"/>
    </row>
    <row r="49660">
      <c r="A49660" s="61"/>
      <c r="B49660" s="61"/>
      <c r="C49660" s="61"/>
      <c r="D49660" s="57"/>
      <c r="E49660" s="62"/>
    </row>
    <row r="49661">
      <c r="A49661" s="61"/>
      <c r="B49661" s="61"/>
      <c r="C49661" s="61"/>
      <c r="D49661" s="57"/>
      <c r="E49661" s="62"/>
    </row>
    <row r="49662">
      <c r="A49662" s="61"/>
      <c r="B49662" s="61"/>
      <c r="C49662" s="61"/>
      <c r="D49662" s="57"/>
      <c r="E49662" s="62"/>
    </row>
    <row r="49663">
      <c r="A49663" s="61"/>
      <c r="B49663" s="61"/>
      <c r="C49663" s="61"/>
      <c r="D49663" s="57"/>
      <c r="E49663" s="62"/>
    </row>
    <row r="49664">
      <c r="A49664" s="61"/>
      <c r="B49664" s="61"/>
      <c r="C49664" s="61"/>
      <c r="D49664" s="57"/>
      <c r="E49664" s="62"/>
    </row>
    <row r="49665">
      <c r="A49665" s="61"/>
      <c r="B49665" s="61"/>
      <c r="C49665" s="61"/>
      <c r="D49665" s="57"/>
      <c r="E49665" s="62"/>
    </row>
    <row r="49666">
      <c r="A49666" s="61"/>
      <c r="B49666" s="61"/>
      <c r="C49666" s="61"/>
      <c r="D49666" s="57"/>
      <c r="E49666" s="62"/>
    </row>
    <row r="49667">
      <c r="A49667" s="61"/>
      <c r="B49667" s="61"/>
      <c r="C49667" s="61"/>
      <c r="D49667" s="57"/>
      <c r="E49667" s="62"/>
    </row>
    <row r="49668">
      <c r="A49668" s="61"/>
      <c r="B49668" s="61"/>
      <c r="C49668" s="61"/>
      <c r="D49668" s="57"/>
      <c r="E49668" s="62"/>
    </row>
    <row r="49669">
      <c r="A49669" s="61"/>
      <c r="B49669" s="61"/>
      <c r="C49669" s="61"/>
      <c r="D49669" s="57"/>
      <c r="E49669" s="62"/>
    </row>
    <row r="49670">
      <c r="A49670" s="61"/>
      <c r="B49670" s="61"/>
      <c r="C49670" s="61"/>
      <c r="D49670" s="57"/>
      <c r="E49670" s="62"/>
    </row>
    <row r="49671">
      <c r="A49671" s="61"/>
      <c r="B49671" s="61"/>
      <c r="C49671" s="61"/>
      <c r="D49671" s="57"/>
      <c r="E49671" s="62"/>
    </row>
    <row r="49672">
      <c r="A49672" s="61"/>
      <c r="B49672" s="61"/>
      <c r="C49672" s="61"/>
      <c r="D49672" s="57"/>
      <c r="E49672" s="62"/>
    </row>
    <row r="49673">
      <c r="A49673" s="61"/>
      <c r="B49673" s="61"/>
      <c r="C49673" s="61"/>
      <c r="D49673" s="57"/>
      <c r="E49673" s="62"/>
    </row>
    <row r="49674">
      <c r="A49674" s="61"/>
      <c r="B49674" s="61"/>
      <c r="C49674" s="61"/>
      <c r="D49674" s="57"/>
      <c r="E49674" s="62"/>
    </row>
    <row r="49675">
      <c r="A49675" s="61"/>
      <c r="B49675" s="61"/>
      <c r="C49675" s="61"/>
      <c r="D49675" s="57"/>
      <c r="E49675" s="62"/>
    </row>
    <row r="49676">
      <c r="A49676" s="61"/>
      <c r="B49676" s="61"/>
      <c r="C49676" s="61"/>
      <c r="D49676" s="57"/>
      <c r="E49676" s="62"/>
    </row>
    <row r="49677">
      <c r="A49677" s="61"/>
      <c r="B49677" s="61"/>
      <c r="C49677" s="61"/>
      <c r="D49677" s="57"/>
      <c r="E49677" s="62"/>
    </row>
    <row r="49678">
      <c r="A49678" s="61"/>
      <c r="B49678" s="61"/>
      <c r="C49678" s="61"/>
      <c r="D49678" s="57"/>
      <c r="E49678" s="62"/>
    </row>
    <row r="49679">
      <c r="A49679" s="61"/>
      <c r="B49679" s="61"/>
      <c r="C49679" s="61"/>
      <c r="D49679" s="57"/>
      <c r="E49679" s="62"/>
    </row>
    <row r="49680">
      <c r="A49680" s="61"/>
      <c r="B49680" s="61"/>
      <c r="C49680" s="61"/>
      <c r="D49680" s="57"/>
      <c r="E49680" s="62"/>
    </row>
    <row r="49681">
      <c r="A49681" s="61"/>
      <c r="B49681" s="61"/>
      <c r="C49681" s="61"/>
      <c r="D49681" s="57"/>
      <c r="E49681" s="62"/>
    </row>
    <row r="49682">
      <c r="A49682" s="61"/>
      <c r="B49682" s="61"/>
      <c r="C49682" s="61"/>
      <c r="D49682" s="57"/>
      <c r="E49682" s="62"/>
    </row>
    <row r="49683">
      <c r="A49683" s="61"/>
      <c r="B49683" s="61"/>
      <c r="C49683" s="61"/>
      <c r="D49683" s="57"/>
      <c r="E49683" s="62"/>
    </row>
    <row r="49684">
      <c r="A49684" s="61"/>
      <c r="B49684" s="61"/>
      <c r="C49684" s="61"/>
      <c r="D49684" s="57"/>
      <c r="E49684" s="62"/>
    </row>
    <row r="49685">
      <c r="A49685" s="61"/>
      <c r="B49685" s="61"/>
      <c r="C49685" s="61"/>
      <c r="D49685" s="57"/>
      <c r="E49685" s="62"/>
    </row>
    <row r="49686">
      <c r="A49686" s="61"/>
      <c r="B49686" s="61"/>
      <c r="C49686" s="61"/>
      <c r="D49686" s="57"/>
      <c r="E49686" s="62"/>
    </row>
    <row r="49687">
      <c r="A49687" s="61"/>
      <c r="B49687" s="61"/>
      <c r="C49687" s="61"/>
      <c r="D49687" s="57"/>
      <c r="E49687" s="62"/>
    </row>
    <row r="49688">
      <c r="A49688" s="61"/>
      <c r="B49688" s="61"/>
      <c r="C49688" s="61"/>
      <c r="D49688" s="57"/>
      <c r="E49688" s="62"/>
    </row>
    <row r="49689">
      <c r="A49689" s="61"/>
      <c r="B49689" s="61"/>
      <c r="C49689" s="61"/>
      <c r="D49689" s="57"/>
      <c r="E49689" s="62"/>
    </row>
    <row r="49690">
      <c r="A49690" s="61"/>
      <c r="B49690" s="61"/>
      <c r="C49690" s="61"/>
      <c r="D49690" s="57"/>
      <c r="E49690" s="62"/>
    </row>
    <row r="49691">
      <c r="A49691" s="61"/>
      <c r="B49691" s="61"/>
      <c r="C49691" s="61"/>
      <c r="D49691" s="57"/>
      <c r="E49691" s="62"/>
    </row>
    <row r="49692">
      <c r="A49692" s="61"/>
      <c r="B49692" s="61"/>
      <c r="C49692" s="61"/>
      <c r="D49692" s="57"/>
      <c r="E49692" s="62"/>
    </row>
    <row r="49693">
      <c r="A49693" s="61"/>
      <c r="B49693" s="61"/>
      <c r="C49693" s="61"/>
      <c r="D49693" s="57"/>
      <c r="E49693" s="62"/>
    </row>
    <row r="49694">
      <c r="A49694" s="61"/>
      <c r="B49694" s="61"/>
      <c r="C49694" s="61"/>
      <c r="D49694" s="57"/>
      <c r="E49694" s="62"/>
    </row>
    <row r="49695">
      <c r="A49695" s="61"/>
      <c r="B49695" s="61"/>
      <c r="C49695" s="61"/>
      <c r="D49695" s="57"/>
      <c r="E49695" s="62"/>
    </row>
    <row r="49696">
      <c r="A49696" s="61"/>
      <c r="B49696" s="61"/>
      <c r="C49696" s="61"/>
      <c r="D49696" s="57"/>
      <c r="E49696" s="62"/>
    </row>
    <row r="49697">
      <c r="A49697" s="61"/>
      <c r="B49697" s="61"/>
      <c r="C49697" s="61"/>
      <c r="D49697" s="57"/>
      <c r="E49697" s="62"/>
    </row>
    <row r="49698">
      <c r="A49698" s="61"/>
      <c r="B49698" s="61"/>
      <c r="C49698" s="61"/>
      <c r="D49698" s="57"/>
      <c r="E49698" s="62"/>
    </row>
    <row r="49699">
      <c r="A49699" s="61"/>
      <c r="B49699" s="61"/>
      <c r="C49699" s="61"/>
      <c r="D49699" s="57"/>
      <c r="E49699" s="62"/>
    </row>
    <row r="49700">
      <c r="A49700" s="61"/>
      <c r="B49700" s="61"/>
      <c r="C49700" s="61"/>
      <c r="D49700" s="57"/>
      <c r="E49700" s="62"/>
    </row>
    <row r="49701">
      <c r="A49701" s="61"/>
      <c r="B49701" s="61"/>
      <c r="C49701" s="61"/>
      <c r="D49701" s="57"/>
      <c r="E49701" s="62"/>
    </row>
    <row r="49702">
      <c r="A49702" s="61"/>
      <c r="B49702" s="61"/>
      <c r="C49702" s="61"/>
      <c r="D49702" s="57"/>
      <c r="E49702" s="62"/>
    </row>
    <row r="49703">
      <c r="A49703" s="61"/>
      <c r="B49703" s="61"/>
      <c r="C49703" s="61"/>
      <c r="D49703" s="57"/>
      <c r="E49703" s="62"/>
    </row>
    <row r="49704">
      <c r="A49704" s="61"/>
      <c r="B49704" s="61"/>
      <c r="C49704" s="61"/>
      <c r="D49704" s="57"/>
      <c r="E49704" s="62"/>
    </row>
    <row r="49705">
      <c r="A49705" s="61"/>
      <c r="B49705" s="61"/>
      <c r="C49705" s="61"/>
      <c r="D49705" s="57"/>
      <c r="E49705" s="62"/>
    </row>
    <row r="49706">
      <c r="A49706" s="61"/>
      <c r="B49706" s="61"/>
      <c r="C49706" s="61"/>
      <c r="D49706" s="57"/>
      <c r="E49706" s="62"/>
    </row>
    <row r="49707">
      <c r="A49707" s="61"/>
      <c r="B49707" s="61"/>
      <c r="C49707" s="61"/>
      <c r="D49707" s="57"/>
      <c r="E49707" s="62"/>
    </row>
    <row r="49708">
      <c r="A49708" s="61"/>
      <c r="B49708" s="61"/>
      <c r="C49708" s="61"/>
      <c r="D49708" s="57"/>
      <c r="E49708" s="62"/>
    </row>
    <row r="49709">
      <c r="A49709" s="61"/>
      <c r="B49709" s="61"/>
      <c r="C49709" s="61"/>
      <c r="D49709" s="57"/>
      <c r="E49709" s="62"/>
    </row>
    <row r="49710">
      <c r="A49710" s="61"/>
      <c r="B49710" s="61"/>
      <c r="C49710" s="61"/>
      <c r="D49710" s="57"/>
      <c r="E49710" s="62"/>
    </row>
    <row r="49711">
      <c r="A49711" s="61"/>
      <c r="B49711" s="61"/>
      <c r="C49711" s="61"/>
      <c r="D49711" s="57"/>
      <c r="E49711" s="62"/>
    </row>
    <row r="49712">
      <c r="A49712" s="61"/>
      <c r="B49712" s="61"/>
      <c r="C49712" s="61"/>
      <c r="D49712" s="57"/>
      <c r="E49712" s="62"/>
    </row>
    <row r="49713">
      <c r="A49713" s="61"/>
      <c r="B49713" s="61"/>
      <c r="C49713" s="61"/>
      <c r="D49713" s="57"/>
      <c r="E49713" s="62"/>
    </row>
    <row r="49714">
      <c r="A49714" s="61"/>
      <c r="B49714" s="61"/>
      <c r="C49714" s="61"/>
      <c r="D49714" s="57"/>
      <c r="E49714" s="62"/>
    </row>
    <row r="49715">
      <c r="A49715" s="61"/>
      <c r="B49715" s="61"/>
      <c r="C49715" s="61"/>
      <c r="D49715" s="57"/>
      <c r="E49715" s="62"/>
    </row>
    <row r="49716">
      <c r="A49716" s="61"/>
      <c r="B49716" s="61"/>
      <c r="C49716" s="61"/>
      <c r="D49716" s="57"/>
      <c r="E49716" s="62"/>
    </row>
    <row r="49717">
      <c r="A49717" s="61"/>
      <c r="B49717" s="61"/>
      <c r="C49717" s="61"/>
      <c r="D49717" s="57"/>
      <c r="E49717" s="62"/>
    </row>
    <row r="49718">
      <c r="A49718" s="61"/>
      <c r="B49718" s="61"/>
      <c r="C49718" s="61"/>
      <c r="D49718" s="57"/>
      <c r="E49718" s="62"/>
    </row>
    <row r="49719">
      <c r="A49719" s="61"/>
      <c r="B49719" s="61"/>
      <c r="C49719" s="61"/>
      <c r="D49719" s="57"/>
      <c r="E49719" s="62"/>
    </row>
    <row r="49720">
      <c r="A49720" s="61"/>
      <c r="B49720" s="61"/>
      <c r="C49720" s="61"/>
      <c r="D49720" s="57"/>
      <c r="E49720" s="62"/>
    </row>
    <row r="49721">
      <c r="A49721" s="61"/>
      <c r="B49721" s="61"/>
      <c r="C49721" s="61"/>
      <c r="D49721" s="57"/>
      <c r="E49721" s="62"/>
    </row>
    <row r="49722">
      <c r="A49722" s="61"/>
      <c r="B49722" s="61"/>
      <c r="C49722" s="61"/>
      <c r="D49722" s="57"/>
      <c r="E49722" s="62"/>
    </row>
    <row r="49723">
      <c r="A49723" s="61"/>
      <c r="B49723" s="61"/>
      <c r="C49723" s="61"/>
      <c r="D49723" s="57"/>
      <c r="E49723" s="62"/>
    </row>
    <row r="49724">
      <c r="A49724" s="61"/>
      <c r="B49724" s="61"/>
      <c r="C49724" s="61"/>
      <c r="D49724" s="57"/>
      <c r="E49724" s="62"/>
    </row>
    <row r="49725">
      <c r="A49725" s="61"/>
      <c r="B49725" s="61"/>
      <c r="C49725" s="61"/>
      <c r="D49725" s="57"/>
      <c r="E49725" s="62"/>
    </row>
    <row r="49726">
      <c r="A49726" s="61"/>
      <c r="B49726" s="61"/>
      <c r="C49726" s="61"/>
      <c r="D49726" s="57"/>
      <c r="E49726" s="62"/>
    </row>
    <row r="49727">
      <c r="A49727" s="61"/>
      <c r="B49727" s="61"/>
      <c r="C49727" s="61"/>
      <c r="D49727" s="57"/>
      <c r="E49727" s="62"/>
    </row>
    <row r="49728">
      <c r="A49728" s="61"/>
      <c r="B49728" s="61"/>
      <c r="C49728" s="61"/>
      <c r="D49728" s="57"/>
      <c r="E49728" s="62"/>
    </row>
    <row r="49729">
      <c r="A49729" s="61"/>
      <c r="B49729" s="61"/>
      <c r="C49729" s="61"/>
      <c r="D49729" s="57"/>
      <c r="E49729" s="62"/>
    </row>
    <row r="49730">
      <c r="A49730" s="61"/>
      <c r="B49730" s="61"/>
      <c r="C49730" s="61"/>
      <c r="D49730" s="57"/>
      <c r="E49730" s="62"/>
    </row>
    <row r="49731">
      <c r="A49731" s="61"/>
      <c r="B49731" s="61"/>
      <c r="C49731" s="61"/>
      <c r="D49731" s="57"/>
      <c r="E49731" s="62"/>
    </row>
    <row r="49732">
      <c r="A49732" s="61"/>
      <c r="B49732" s="61"/>
      <c r="C49732" s="61"/>
      <c r="D49732" s="57"/>
      <c r="E49732" s="62"/>
    </row>
    <row r="49733">
      <c r="A49733" s="61"/>
      <c r="B49733" s="61"/>
      <c r="C49733" s="61"/>
      <c r="D49733" s="57"/>
      <c r="E49733" s="62"/>
    </row>
    <row r="49734">
      <c r="A49734" s="61"/>
      <c r="B49734" s="61"/>
      <c r="C49734" s="61"/>
      <c r="D49734" s="57"/>
      <c r="E49734" s="62"/>
    </row>
    <row r="49735">
      <c r="A49735" s="61"/>
      <c r="B49735" s="61"/>
      <c r="C49735" s="61"/>
      <c r="D49735" s="57"/>
      <c r="E49735" s="62"/>
    </row>
    <row r="49736">
      <c r="A49736" s="61"/>
      <c r="B49736" s="61"/>
      <c r="C49736" s="61"/>
      <c r="D49736" s="57"/>
      <c r="E49736" s="62"/>
    </row>
    <row r="49737">
      <c r="A49737" s="61"/>
      <c r="B49737" s="61"/>
      <c r="C49737" s="61"/>
      <c r="D49737" s="57"/>
      <c r="E49737" s="62"/>
    </row>
    <row r="49738">
      <c r="A49738" s="61"/>
      <c r="B49738" s="61"/>
      <c r="C49738" s="61"/>
      <c r="D49738" s="57"/>
      <c r="E49738" s="62"/>
    </row>
    <row r="49739">
      <c r="A49739" s="61"/>
      <c r="B49739" s="61"/>
      <c r="C49739" s="61"/>
      <c r="D49739" s="57"/>
      <c r="E49739" s="62"/>
    </row>
    <row r="49740">
      <c r="A49740" s="61"/>
      <c r="B49740" s="61"/>
      <c r="C49740" s="61"/>
      <c r="D49740" s="57"/>
      <c r="E49740" s="62"/>
    </row>
    <row r="49741">
      <c r="A49741" s="61"/>
      <c r="B49741" s="61"/>
      <c r="C49741" s="61"/>
      <c r="D49741" s="57"/>
      <c r="E49741" s="62"/>
    </row>
    <row r="49742">
      <c r="A49742" s="61"/>
      <c r="B49742" s="61"/>
      <c r="C49742" s="61"/>
      <c r="D49742" s="57"/>
      <c r="E49742" s="62"/>
    </row>
    <row r="49743">
      <c r="A49743" s="61"/>
      <c r="B49743" s="61"/>
      <c r="C49743" s="61"/>
      <c r="D49743" s="57"/>
      <c r="E49743" s="62"/>
    </row>
    <row r="49744">
      <c r="A49744" s="61"/>
      <c r="B49744" s="61"/>
      <c r="C49744" s="61"/>
      <c r="D49744" s="57"/>
      <c r="E49744" s="62"/>
    </row>
    <row r="49745">
      <c r="A49745" s="61"/>
      <c r="B49745" s="61"/>
      <c r="C49745" s="61"/>
      <c r="D49745" s="57"/>
      <c r="E49745" s="62"/>
    </row>
    <row r="49746">
      <c r="A49746" s="61"/>
      <c r="B49746" s="61"/>
      <c r="C49746" s="61"/>
      <c r="D49746" s="57"/>
      <c r="E49746" s="62"/>
    </row>
    <row r="49747">
      <c r="A49747" s="61"/>
      <c r="B49747" s="61"/>
      <c r="C49747" s="61"/>
      <c r="D49747" s="57"/>
      <c r="E49747" s="62"/>
    </row>
    <row r="49748">
      <c r="A49748" s="61"/>
      <c r="B49748" s="61"/>
      <c r="C49748" s="61"/>
      <c r="D49748" s="57"/>
      <c r="E49748" s="62"/>
    </row>
    <row r="49749">
      <c r="A49749" s="61"/>
      <c r="B49749" s="61"/>
      <c r="C49749" s="61"/>
      <c r="D49749" s="57"/>
      <c r="E49749" s="62"/>
    </row>
    <row r="49750">
      <c r="A49750" s="61"/>
      <c r="B49750" s="61"/>
      <c r="C49750" s="61"/>
      <c r="D49750" s="57"/>
      <c r="E49750" s="62"/>
    </row>
    <row r="49751">
      <c r="A49751" s="61"/>
      <c r="B49751" s="61"/>
      <c r="C49751" s="61"/>
      <c r="D49751" s="57"/>
      <c r="E49751" s="62"/>
    </row>
    <row r="49752">
      <c r="A49752" s="61"/>
      <c r="B49752" s="61"/>
      <c r="C49752" s="61"/>
      <c r="D49752" s="57"/>
      <c r="E49752" s="62"/>
    </row>
    <row r="49753">
      <c r="A49753" s="61"/>
      <c r="B49753" s="61"/>
      <c r="C49753" s="61"/>
      <c r="D49753" s="57"/>
      <c r="E49753" s="62"/>
    </row>
    <row r="49754">
      <c r="A49754" s="61"/>
      <c r="B49754" s="61"/>
      <c r="C49754" s="61"/>
      <c r="D49754" s="57"/>
      <c r="E49754" s="62"/>
    </row>
    <row r="49755">
      <c r="A49755" s="61"/>
      <c r="B49755" s="61"/>
      <c r="C49755" s="61"/>
      <c r="D49755" s="57"/>
      <c r="E49755" s="62"/>
    </row>
    <row r="49756">
      <c r="A49756" s="61"/>
      <c r="B49756" s="61"/>
      <c r="C49756" s="61"/>
      <c r="D49756" s="57"/>
      <c r="E49756" s="62"/>
    </row>
    <row r="49757">
      <c r="A49757" s="61"/>
      <c r="B49757" s="61"/>
      <c r="C49757" s="61"/>
      <c r="D49757" s="57"/>
      <c r="E49757" s="62"/>
    </row>
    <row r="49758">
      <c r="A49758" s="61"/>
      <c r="B49758" s="61"/>
      <c r="C49758" s="61"/>
      <c r="D49758" s="57"/>
      <c r="E49758" s="62"/>
    </row>
    <row r="49759">
      <c r="A49759" s="61"/>
      <c r="B49759" s="61"/>
      <c r="C49759" s="61"/>
      <c r="D49759" s="57"/>
      <c r="E49759" s="62"/>
    </row>
    <row r="49760">
      <c r="A49760" s="61"/>
      <c r="B49760" s="61"/>
      <c r="C49760" s="61"/>
      <c r="D49760" s="57"/>
      <c r="E49760" s="62"/>
    </row>
    <row r="49761">
      <c r="A49761" s="61"/>
      <c r="B49761" s="61"/>
      <c r="C49761" s="61"/>
      <c r="D49761" s="57"/>
      <c r="E49761" s="62"/>
    </row>
    <row r="49762">
      <c r="A49762" s="61"/>
      <c r="B49762" s="61"/>
      <c r="C49762" s="61"/>
      <c r="D49762" s="57"/>
      <c r="E49762" s="62"/>
    </row>
    <row r="49763">
      <c r="A49763" s="61"/>
      <c r="B49763" s="61"/>
      <c r="C49763" s="61"/>
      <c r="D49763" s="57"/>
      <c r="E49763" s="62"/>
    </row>
    <row r="49764">
      <c r="A49764" s="61"/>
      <c r="B49764" s="61"/>
      <c r="C49764" s="61"/>
      <c r="D49764" s="57"/>
      <c r="E49764" s="62"/>
    </row>
    <row r="49765">
      <c r="A49765" s="61"/>
      <c r="B49765" s="61"/>
      <c r="C49765" s="61"/>
      <c r="D49765" s="57"/>
      <c r="E49765" s="62"/>
    </row>
    <row r="49766">
      <c r="A49766" s="61"/>
      <c r="B49766" s="61"/>
      <c r="C49766" s="61"/>
      <c r="D49766" s="57"/>
      <c r="E49766" s="62"/>
    </row>
    <row r="49767">
      <c r="A49767" s="61"/>
      <c r="B49767" s="61"/>
      <c r="C49767" s="61"/>
      <c r="D49767" s="57"/>
      <c r="E49767" s="62"/>
    </row>
    <row r="49768">
      <c r="A49768" s="61"/>
      <c r="B49768" s="61"/>
      <c r="C49768" s="61"/>
      <c r="D49768" s="57"/>
      <c r="E49768" s="62"/>
    </row>
    <row r="49769">
      <c r="A49769" s="61"/>
      <c r="B49769" s="61"/>
      <c r="C49769" s="61"/>
      <c r="D49769" s="57"/>
      <c r="E49769" s="62"/>
    </row>
    <row r="49770">
      <c r="A49770" s="61"/>
      <c r="B49770" s="61"/>
      <c r="C49770" s="61"/>
      <c r="D49770" s="57"/>
      <c r="E49770" s="62"/>
    </row>
    <row r="49771">
      <c r="A49771" s="61"/>
      <c r="B49771" s="61"/>
      <c r="C49771" s="61"/>
      <c r="D49771" s="57"/>
      <c r="E49771" s="62"/>
    </row>
    <row r="49772">
      <c r="A49772" s="61"/>
      <c r="B49772" s="61"/>
      <c r="C49772" s="61"/>
      <c r="D49772" s="57"/>
      <c r="E49772" s="62"/>
    </row>
    <row r="49773">
      <c r="A49773" s="61"/>
      <c r="B49773" s="61"/>
      <c r="C49773" s="61"/>
      <c r="D49773" s="57"/>
      <c r="E49773" s="62"/>
    </row>
    <row r="49774">
      <c r="A49774" s="61"/>
      <c r="B49774" s="61"/>
      <c r="C49774" s="61"/>
      <c r="D49774" s="57"/>
      <c r="E49774" s="62"/>
    </row>
    <row r="49775">
      <c r="A49775" s="61"/>
      <c r="B49775" s="61"/>
      <c r="C49775" s="61"/>
      <c r="D49775" s="57"/>
      <c r="E49775" s="62"/>
    </row>
    <row r="49776">
      <c r="A49776" s="61"/>
      <c r="B49776" s="61"/>
      <c r="C49776" s="61"/>
      <c r="D49776" s="57"/>
      <c r="E49776" s="62"/>
    </row>
    <row r="49777">
      <c r="A49777" s="61"/>
      <c r="B49777" s="61"/>
      <c r="C49777" s="61"/>
      <c r="D49777" s="57"/>
      <c r="E49777" s="62"/>
    </row>
    <row r="49778">
      <c r="A49778" s="61"/>
      <c r="B49778" s="61"/>
      <c r="C49778" s="61"/>
      <c r="D49778" s="57"/>
      <c r="E49778" s="62"/>
    </row>
    <row r="49779">
      <c r="A49779" s="61"/>
      <c r="B49779" s="61"/>
      <c r="C49779" s="61"/>
      <c r="D49779" s="57"/>
      <c r="E49779" s="62"/>
    </row>
    <row r="49780">
      <c r="A49780" s="61"/>
      <c r="B49780" s="61"/>
      <c r="C49780" s="61"/>
      <c r="D49780" s="57"/>
      <c r="E49780" s="62"/>
    </row>
    <row r="49781">
      <c r="A49781" s="61"/>
      <c r="B49781" s="61"/>
      <c r="C49781" s="61"/>
      <c r="D49781" s="57"/>
      <c r="E49781" s="62"/>
    </row>
    <row r="49782">
      <c r="A49782" s="61"/>
      <c r="B49782" s="61"/>
      <c r="C49782" s="61"/>
      <c r="D49782" s="57"/>
      <c r="E49782" s="62"/>
    </row>
    <row r="49783">
      <c r="A49783" s="61"/>
      <c r="B49783" s="61"/>
      <c r="C49783" s="61"/>
      <c r="D49783" s="57"/>
      <c r="E49783" s="62"/>
    </row>
    <row r="49784">
      <c r="A49784" s="61"/>
      <c r="B49784" s="61"/>
      <c r="C49784" s="61"/>
      <c r="D49784" s="57"/>
      <c r="E49784" s="62"/>
    </row>
    <row r="49785">
      <c r="A49785" s="61"/>
      <c r="B49785" s="61"/>
      <c r="C49785" s="61"/>
      <c r="D49785" s="57"/>
      <c r="E49785" s="62"/>
    </row>
    <row r="49786">
      <c r="A49786" s="61"/>
      <c r="B49786" s="61"/>
      <c r="C49786" s="61"/>
      <c r="D49786" s="57"/>
      <c r="E49786" s="62"/>
    </row>
    <row r="49787">
      <c r="A49787" s="61"/>
      <c r="B49787" s="61"/>
      <c r="C49787" s="61"/>
      <c r="D49787" s="57"/>
      <c r="E49787" s="62"/>
    </row>
    <row r="49788">
      <c r="A49788" s="61"/>
      <c r="B49788" s="61"/>
      <c r="C49788" s="61"/>
      <c r="D49788" s="57"/>
      <c r="E49788" s="62"/>
    </row>
    <row r="49789">
      <c r="A49789" s="61"/>
      <c r="B49789" s="61"/>
      <c r="C49789" s="61"/>
      <c r="D49789" s="57"/>
      <c r="E49789" s="62"/>
    </row>
    <row r="49790">
      <c r="A49790" s="61"/>
      <c r="B49790" s="61"/>
      <c r="C49790" s="61"/>
      <c r="D49790" s="57"/>
      <c r="E49790" s="62"/>
    </row>
    <row r="49791">
      <c r="A49791" s="61"/>
      <c r="B49791" s="61"/>
      <c r="C49791" s="61"/>
      <c r="D49791" s="57"/>
      <c r="E49791" s="62"/>
    </row>
    <row r="49792">
      <c r="A49792" s="61"/>
      <c r="B49792" s="61"/>
      <c r="C49792" s="61"/>
      <c r="D49792" s="57"/>
      <c r="E49792" s="62"/>
    </row>
    <row r="49793">
      <c r="A49793" s="61"/>
      <c r="B49793" s="61"/>
      <c r="C49793" s="61"/>
      <c r="D49793" s="57"/>
      <c r="E49793" s="62"/>
    </row>
    <row r="49794">
      <c r="A49794" s="61"/>
      <c r="B49794" s="61"/>
      <c r="C49794" s="61"/>
      <c r="D49794" s="57"/>
      <c r="E49794" s="62"/>
    </row>
    <row r="49795">
      <c r="A49795" s="61"/>
      <c r="B49795" s="61"/>
      <c r="C49795" s="61"/>
      <c r="D49795" s="57"/>
      <c r="E49795" s="62"/>
    </row>
    <row r="49796">
      <c r="A49796" s="61"/>
      <c r="B49796" s="61"/>
      <c r="C49796" s="61"/>
      <c r="D49796" s="57"/>
      <c r="E49796" s="62"/>
    </row>
    <row r="49797">
      <c r="A49797" s="61"/>
      <c r="B49797" s="61"/>
      <c r="C49797" s="61"/>
      <c r="D49797" s="57"/>
      <c r="E49797" s="62"/>
    </row>
    <row r="49798">
      <c r="A49798" s="61"/>
      <c r="B49798" s="61"/>
      <c r="C49798" s="61"/>
      <c r="D49798" s="57"/>
      <c r="E49798" s="62"/>
    </row>
    <row r="49799">
      <c r="A49799" s="61"/>
      <c r="B49799" s="61"/>
      <c r="C49799" s="61"/>
      <c r="D49799" s="57"/>
      <c r="E49799" s="62"/>
    </row>
    <row r="49800">
      <c r="A49800" s="61"/>
      <c r="B49800" s="61"/>
      <c r="C49800" s="61"/>
      <c r="D49800" s="57"/>
      <c r="E49800" s="62"/>
    </row>
    <row r="49801">
      <c r="A49801" s="61"/>
      <c r="B49801" s="61"/>
      <c r="C49801" s="61"/>
      <c r="D49801" s="57"/>
      <c r="E49801" s="62"/>
    </row>
    <row r="49802">
      <c r="A49802" s="61"/>
      <c r="B49802" s="61"/>
      <c r="C49802" s="61"/>
      <c r="D49802" s="57"/>
      <c r="E49802" s="62"/>
    </row>
    <row r="49803">
      <c r="A49803" s="61"/>
      <c r="B49803" s="61"/>
      <c r="C49803" s="61"/>
      <c r="D49803" s="57"/>
      <c r="E49803" s="62"/>
    </row>
    <row r="49804">
      <c r="A49804" s="61"/>
      <c r="B49804" s="61"/>
      <c r="C49804" s="61"/>
      <c r="D49804" s="57"/>
      <c r="E49804" s="62"/>
    </row>
    <row r="49805">
      <c r="A49805" s="61"/>
      <c r="B49805" s="61"/>
      <c r="C49805" s="61"/>
      <c r="D49805" s="57"/>
      <c r="E49805" s="62"/>
    </row>
    <row r="49806">
      <c r="A49806" s="61"/>
      <c r="B49806" s="61"/>
      <c r="C49806" s="61"/>
      <c r="D49806" s="57"/>
      <c r="E49806" s="62"/>
    </row>
    <row r="49807">
      <c r="A49807" s="61"/>
      <c r="B49807" s="61"/>
      <c r="C49807" s="61"/>
      <c r="D49807" s="57"/>
      <c r="E49807" s="62"/>
    </row>
    <row r="49808">
      <c r="A49808" s="61"/>
      <c r="B49808" s="61"/>
      <c r="C49808" s="61"/>
      <c r="D49808" s="57"/>
      <c r="E49808" s="62"/>
    </row>
    <row r="49809">
      <c r="A49809" s="61"/>
      <c r="B49809" s="61"/>
      <c r="C49809" s="61"/>
      <c r="D49809" s="57"/>
      <c r="E49809" s="62"/>
    </row>
    <row r="49810">
      <c r="A49810" s="61"/>
      <c r="B49810" s="61"/>
      <c r="C49810" s="61"/>
      <c r="D49810" s="57"/>
      <c r="E49810" s="62"/>
    </row>
    <row r="49811">
      <c r="A49811" s="61"/>
      <c r="B49811" s="61"/>
      <c r="C49811" s="61"/>
      <c r="D49811" s="57"/>
      <c r="E49811" s="62"/>
    </row>
    <row r="49812">
      <c r="A49812" s="61"/>
      <c r="B49812" s="61"/>
      <c r="C49812" s="61"/>
      <c r="D49812" s="57"/>
      <c r="E49812" s="62"/>
    </row>
    <row r="49813">
      <c r="A49813" s="61"/>
      <c r="B49813" s="61"/>
      <c r="C49813" s="61"/>
      <c r="D49813" s="57"/>
      <c r="E49813" s="62"/>
    </row>
    <row r="49814">
      <c r="A49814" s="61"/>
      <c r="B49814" s="61"/>
      <c r="C49814" s="61"/>
      <c r="D49814" s="57"/>
      <c r="E49814" s="62"/>
    </row>
    <row r="49815">
      <c r="A49815" s="61"/>
      <c r="B49815" s="61"/>
      <c r="C49815" s="61"/>
      <c r="D49815" s="57"/>
      <c r="E49815" s="62"/>
    </row>
    <row r="49816">
      <c r="A49816" s="61"/>
      <c r="B49816" s="61"/>
      <c r="C49816" s="61"/>
      <c r="D49816" s="57"/>
      <c r="E49816" s="62"/>
    </row>
    <row r="49817">
      <c r="A49817" s="61"/>
      <c r="B49817" s="61"/>
      <c r="C49817" s="61"/>
      <c r="D49817" s="57"/>
      <c r="E49817" s="62"/>
    </row>
    <row r="49818">
      <c r="A49818" s="61"/>
      <c r="B49818" s="61"/>
      <c r="C49818" s="61"/>
      <c r="D49818" s="57"/>
      <c r="E49818" s="62"/>
    </row>
    <row r="49819">
      <c r="A49819" s="61"/>
      <c r="B49819" s="61"/>
      <c r="C49819" s="61"/>
      <c r="D49819" s="57"/>
      <c r="E49819" s="62"/>
    </row>
    <row r="49820">
      <c r="A49820" s="61"/>
      <c r="B49820" s="61"/>
      <c r="C49820" s="61"/>
      <c r="D49820" s="57"/>
      <c r="E49820" s="62"/>
    </row>
    <row r="49821">
      <c r="A49821" s="61"/>
      <c r="B49821" s="61"/>
      <c r="C49821" s="61"/>
      <c r="D49821" s="57"/>
      <c r="E49821" s="62"/>
    </row>
    <row r="49822">
      <c r="A49822" s="61"/>
      <c r="B49822" s="61"/>
      <c r="C49822" s="61"/>
      <c r="D49822" s="57"/>
      <c r="E49822" s="62"/>
    </row>
    <row r="49823">
      <c r="A49823" s="61"/>
      <c r="B49823" s="61"/>
      <c r="C49823" s="61"/>
      <c r="D49823" s="57"/>
      <c r="E49823" s="62"/>
    </row>
    <row r="49824">
      <c r="A49824" s="61"/>
      <c r="B49824" s="61"/>
      <c r="C49824" s="61"/>
      <c r="D49824" s="57"/>
      <c r="E49824" s="62"/>
    </row>
    <row r="49825">
      <c r="A49825" s="61"/>
      <c r="B49825" s="61"/>
      <c r="C49825" s="61"/>
      <c r="D49825" s="57"/>
      <c r="E49825" s="62"/>
    </row>
    <row r="49826">
      <c r="A49826" s="61"/>
      <c r="B49826" s="61"/>
      <c r="C49826" s="61"/>
      <c r="D49826" s="57"/>
      <c r="E49826" s="62"/>
    </row>
    <row r="49827">
      <c r="A49827" s="61"/>
      <c r="B49827" s="61"/>
      <c r="C49827" s="61"/>
      <c r="D49827" s="57"/>
      <c r="E49827" s="62"/>
    </row>
    <row r="49828">
      <c r="A49828" s="61"/>
      <c r="B49828" s="61"/>
      <c r="C49828" s="61"/>
      <c r="D49828" s="57"/>
      <c r="E49828" s="62"/>
    </row>
    <row r="49829">
      <c r="A49829" s="61"/>
      <c r="B49829" s="61"/>
      <c r="C49829" s="61"/>
      <c r="D49829" s="57"/>
      <c r="E49829" s="62"/>
    </row>
    <row r="49830">
      <c r="A49830" s="61"/>
      <c r="B49830" s="61"/>
      <c r="C49830" s="61"/>
      <c r="D49830" s="57"/>
      <c r="E49830" s="62"/>
    </row>
    <row r="49831">
      <c r="A49831" s="61"/>
      <c r="B49831" s="61"/>
      <c r="C49831" s="61"/>
      <c r="D49831" s="57"/>
      <c r="E49831" s="62"/>
    </row>
    <row r="49832">
      <c r="A49832" s="61"/>
      <c r="B49832" s="61"/>
      <c r="C49832" s="61"/>
      <c r="D49832" s="57"/>
      <c r="E49832" s="62"/>
    </row>
    <row r="49833">
      <c r="A49833" s="61"/>
      <c r="B49833" s="61"/>
      <c r="C49833" s="61"/>
      <c r="D49833" s="57"/>
      <c r="E49833" s="62"/>
    </row>
    <row r="49834">
      <c r="A49834" s="61"/>
      <c r="B49834" s="61"/>
      <c r="C49834" s="61"/>
      <c r="D49834" s="57"/>
      <c r="E49834" s="62"/>
    </row>
    <row r="49835">
      <c r="A49835" s="61"/>
      <c r="B49835" s="61"/>
      <c r="C49835" s="61"/>
      <c r="D49835" s="57"/>
      <c r="E49835" s="62"/>
    </row>
    <row r="49836">
      <c r="A49836" s="61"/>
      <c r="B49836" s="61"/>
      <c r="C49836" s="61"/>
      <c r="D49836" s="57"/>
      <c r="E49836" s="62"/>
    </row>
    <row r="49837">
      <c r="A49837" s="61"/>
      <c r="B49837" s="61"/>
      <c r="C49837" s="61"/>
      <c r="D49837" s="57"/>
      <c r="E49837" s="62"/>
    </row>
    <row r="49838">
      <c r="A49838" s="61"/>
      <c r="B49838" s="61"/>
      <c r="C49838" s="61"/>
      <c r="D49838" s="57"/>
      <c r="E49838" s="62"/>
    </row>
    <row r="49839">
      <c r="A49839" s="61"/>
      <c r="B49839" s="61"/>
      <c r="C49839" s="61"/>
      <c r="D49839" s="57"/>
      <c r="E49839" s="62"/>
    </row>
    <row r="49840">
      <c r="A49840" s="61"/>
      <c r="B49840" s="61"/>
      <c r="C49840" s="61"/>
      <c r="D49840" s="57"/>
      <c r="E49840" s="62"/>
    </row>
    <row r="49841">
      <c r="A49841" s="61"/>
      <c r="B49841" s="61"/>
      <c r="C49841" s="61"/>
      <c r="D49841" s="57"/>
      <c r="E49841" s="62"/>
    </row>
    <row r="49842">
      <c r="A49842" s="61"/>
      <c r="B49842" s="61"/>
      <c r="C49842" s="61"/>
      <c r="D49842" s="57"/>
      <c r="E49842" s="62"/>
    </row>
    <row r="49843">
      <c r="A49843" s="61"/>
      <c r="B49843" s="61"/>
      <c r="C49843" s="61"/>
      <c r="D49843" s="57"/>
      <c r="E49843" s="62"/>
    </row>
    <row r="49844">
      <c r="A49844" s="61"/>
      <c r="B49844" s="61"/>
      <c r="C49844" s="61"/>
      <c r="D49844" s="57"/>
      <c r="E49844" s="62"/>
    </row>
    <row r="49845">
      <c r="A49845" s="61"/>
      <c r="B49845" s="61"/>
      <c r="C49845" s="61"/>
      <c r="D49845" s="57"/>
      <c r="E49845" s="62"/>
    </row>
    <row r="49846">
      <c r="A49846" s="61"/>
      <c r="B49846" s="61"/>
      <c r="C49846" s="61"/>
      <c r="D49846" s="57"/>
      <c r="E49846" s="62"/>
    </row>
    <row r="49847">
      <c r="A49847" s="61"/>
      <c r="B49847" s="61"/>
      <c r="C49847" s="61"/>
      <c r="D49847" s="57"/>
      <c r="E49847" s="62"/>
    </row>
    <row r="49848">
      <c r="A49848" s="61"/>
      <c r="B49848" s="61"/>
      <c r="C49848" s="61"/>
      <c r="D49848" s="57"/>
      <c r="E49848" s="62"/>
    </row>
    <row r="49849">
      <c r="A49849" s="61"/>
      <c r="B49849" s="61"/>
      <c r="C49849" s="61"/>
      <c r="D49849" s="57"/>
      <c r="E49849" s="62"/>
    </row>
    <row r="49850">
      <c r="A49850" s="61"/>
      <c r="B49850" s="61"/>
      <c r="C49850" s="61"/>
      <c r="D49850" s="57"/>
      <c r="E49850" s="62"/>
    </row>
    <row r="49851">
      <c r="A49851" s="61"/>
      <c r="B49851" s="61"/>
      <c r="C49851" s="61"/>
      <c r="D49851" s="57"/>
      <c r="E49851" s="62"/>
    </row>
    <row r="49852">
      <c r="A49852" s="61"/>
      <c r="B49852" s="61"/>
      <c r="C49852" s="61"/>
      <c r="D49852" s="57"/>
      <c r="E49852" s="62"/>
    </row>
    <row r="49853">
      <c r="A49853" s="61"/>
      <c r="B49853" s="61"/>
      <c r="C49853" s="61"/>
      <c r="D49853" s="57"/>
      <c r="E49853" s="62"/>
    </row>
    <row r="49854">
      <c r="A49854" s="61"/>
      <c r="B49854" s="61"/>
      <c r="C49854" s="61"/>
      <c r="D49854" s="57"/>
      <c r="E49854" s="62"/>
    </row>
    <row r="49855">
      <c r="A49855" s="61"/>
      <c r="B49855" s="61"/>
      <c r="C49855" s="61"/>
      <c r="D49855" s="57"/>
      <c r="E49855" s="62"/>
    </row>
    <row r="49856">
      <c r="A49856" s="61"/>
      <c r="B49856" s="61"/>
      <c r="C49856" s="61"/>
      <c r="D49856" s="57"/>
      <c r="E49856" s="62"/>
    </row>
    <row r="49857">
      <c r="A49857" s="61"/>
      <c r="B49857" s="61"/>
      <c r="C49857" s="61"/>
      <c r="D49857" s="57"/>
      <c r="E49857" s="62"/>
    </row>
    <row r="49858">
      <c r="A49858" s="61"/>
      <c r="B49858" s="61"/>
      <c r="C49858" s="61"/>
      <c r="D49858" s="57"/>
      <c r="E49858" s="62"/>
    </row>
    <row r="49859">
      <c r="A49859" s="61"/>
      <c r="B49859" s="61"/>
      <c r="C49859" s="61"/>
      <c r="D49859" s="57"/>
      <c r="E49859" s="62"/>
    </row>
    <row r="49860">
      <c r="A49860" s="61"/>
      <c r="B49860" s="61"/>
      <c r="C49860" s="61"/>
      <c r="D49860" s="57"/>
      <c r="E49860" s="62"/>
    </row>
    <row r="49861">
      <c r="A49861" s="61"/>
      <c r="B49861" s="61"/>
      <c r="C49861" s="61"/>
      <c r="D49861" s="57"/>
      <c r="E49861" s="62"/>
    </row>
    <row r="49862">
      <c r="A49862" s="61"/>
      <c r="B49862" s="61"/>
      <c r="C49862" s="61"/>
      <c r="D49862" s="57"/>
      <c r="E49862" s="62"/>
    </row>
    <row r="49863">
      <c r="A49863" s="61"/>
      <c r="B49863" s="61"/>
      <c r="C49863" s="61"/>
      <c r="D49863" s="57"/>
      <c r="E49863" s="62"/>
    </row>
    <row r="49864">
      <c r="A49864" s="61"/>
      <c r="B49864" s="61"/>
      <c r="C49864" s="61"/>
      <c r="D49864" s="57"/>
      <c r="E49864" s="62"/>
    </row>
    <row r="49865">
      <c r="A49865" s="61"/>
      <c r="B49865" s="61"/>
      <c r="C49865" s="61"/>
      <c r="D49865" s="57"/>
      <c r="E49865" s="62"/>
    </row>
    <row r="49866">
      <c r="A49866" s="61"/>
      <c r="B49866" s="61"/>
      <c r="C49866" s="61"/>
      <c r="D49866" s="57"/>
      <c r="E49866" s="62"/>
    </row>
    <row r="49867">
      <c r="A49867" s="61"/>
      <c r="B49867" s="61"/>
      <c r="C49867" s="61"/>
      <c r="D49867" s="57"/>
      <c r="E49867" s="62"/>
    </row>
    <row r="49868">
      <c r="A49868" s="61"/>
      <c r="B49868" s="61"/>
      <c r="C49868" s="61"/>
      <c r="D49868" s="57"/>
      <c r="E49868" s="62"/>
    </row>
    <row r="49869">
      <c r="A49869" s="61"/>
      <c r="B49869" s="61"/>
      <c r="C49869" s="61"/>
      <c r="D49869" s="57"/>
      <c r="E49869" s="62"/>
    </row>
    <row r="49870">
      <c r="A49870" s="61"/>
      <c r="B49870" s="61"/>
      <c r="C49870" s="61"/>
      <c r="D49870" s="57"/>
      <c r="E49870" s="62"/>
    </row>
    <row r="49871">
      <c r="A49871" s="61"/>
      <c r="B49871" s="61"/>
      <c r="C49871" s="61"/>
      <c r="D49871" s="57"/>
      <c r="E49871" s="62"/>
    </row>
    <row r="49872">
      <c r="A49872" s="61"/>
      <c r="B49872" s="61"/>
      <c r="C49872" s="61"/>
      <c r="D49872" s="57"/>
      <c r="E49872" s="62"/>
    </row>
    <row r="49873">
      <c r="A49873" s="61"/>
      <c r="B49873" s="61"/>
      <c r="C49873" s="61"/>
      <c r="D49873" s="57"/>
      <c r="E49873" s="62"/>
    </row>
    <row r="49874">
      <c r="A49874" s="61"/>
      <c r="B49874" s="61"/>
      <c r="C49874" s="61"/>
      <c r="D49874" s="57"/>
      <c r="E49874" s="62"/>
    </row>
    <row r="49875">
      <c r="A49875" s="61"/>
      <c r="B49875" s="61"/>
      <c r="C49875" s="61"/>
      <c r="D49875" s="57"/>
      <c r="E49875" s="62"/>
    </row>
    <row r="49876">
      <c r="A49876" s="61"/>
      <c r="B49876" s="61"/>
      <c r="C49876" s="61"/>
      <c r="D49876" s="57"/>
      <c r="E49876" s="62"/>
    </row>
    <row r="49877">
      <c r="A49877" s="61"/>
      <c r="B49877" s="61"/>
      <c r="C49877" s="61"/>
      <c r="D49877" s="57"/>
      <c r="E49877" s="62"/>
    </row>
    <row r="49878">
      <c r="A49878" s="61"/>
      <c r="B49878" s="61"/>
      <c r="C49878" s="61"/>
      <c r="D49878" s="57"/>
      <c r="E49878" s="62"/>
    </row>
    <row r="49879">
      <c r="A49879" s="61"/>
      <c r="B49879" s="61"/>
      <c r="C49879" s="61"/>
      <c r="D49879" s="57"/>
      <c r="E49879" s="62"/>
    </row>
    <row r="49880">
      <c r="A49880" s="61"/>
      <c r="B49880" s="61"/>
      <c r="C49880" s="61"/>
      <c r="D49880" s="57"/>
      <c r="E49880" s="62"/>
    </row>
    <row r="49881">
      <c r="A49881" s="61"/>
      <c r="B49881" s="61"/>
      <c r="C49881" s="61"/>
      <c r="D49881" s="57"/>
      <c r="E49881" s="62"/>
    </row>
    <row r="49882">
      <c r="A49882" s="61"/>
      <c r="B49882" s="61"/>
      <c r="C49882" s="61"/>
      <c r="D49882" s="57"/>
      <c r="E49882" s="62"/>
    </row>
    <row r="49883">
      <c r="A49883" s="61"/>
      <c r="B49883" s="61"/>
      <c r="C49883" s="61"/>
      <c r="D49883" s="57"/>
      <c r="E49883" s="62"/>
    </row>
    <row r="49884">
      <c r="A49884" s="61"/>
      <c r="B49884" s="61"/>
      <c r="C49884" s="61"/>
      <c r="D49884" s="57"/>
      <c r="E49884" s="62"/>
    </row>
    <row r="49885">
      <c r="A49885" s="61"/>
      <c r="B49885" s="61"/>
      <c r="C49885" s="61"/>
      <c r="D49885" s="57"/>
      <c r="E49885" s="62"/>
    </row>
    <row r="49886">
      <c r="A49886" s="61"/>
      <c r="B49886" s="61"/>
      <c r="C49886" s="61"/>
      <c r="D49886" s="57"/>
      <c r="E49886" s="62"/>
    </row>
    <row r="49887">
      <c r="A49887" s="61"/>
      <c r="B49887" s="61"/>
      <c r="C49887" s="61"/>
      <c r="D49887" s="57"/>
      <c r="E49887" s="62"/>
    </row>
    <row r="49888">
      <c r="A49888" s="61"/>
      <c r="B49888" s="61"/>
      <c r="C49888" s="61"/>
      <c r="D49888" s="57"/>
      <c r="E49888" s="62"/>
    </row>
    <row r="49889">
      <c r="A49889" s="61"/>
      <c r="B49889" s="61"/>
      <c r="C49889" s="61"/>
      <c r="D49889" s="57"/>
      <c r="E49889" s="62"/>
    </row>
    <row r="49890">
      <c r="A49890" s="61"/>
      <c r="B49890" s="61"/>
      <c r="C49890" s="61"/>
      <c r="D49890" s="57"/>
      <c r="E49890" s="62"/>
    </row>
    <row r="49891">
      <c r="A49891" s="61"/>
      <c r="B49891" s="61"/>
      <c r="C49891" s="61"/>
      <c r="D49891" s="57"/>
      <c r="E49891" s="62"/>
    </row>
    <row r="49892">
      <c r="A49892" s="61"/>
      <c r="B49892" s="61"/>
      <c r="C49892" s="61"/>
      <c r="D49892" s="57"/>
      <c r="E49892" s="62"/>
    </row>
    <row r="49893">
      <c r="A49893" s="61"/>
      <c r="B49893" s="61"/>
      <c r="C49893" s="61"/>
      <c r="D49893" s="57"/>
      <c r="E49893" s="62"/>
    </row>
    <row r="49894">
      <c r="A49894" s="61"/>
      <c r="B49894" s="61"/>
      <c r="C49894" s="61"/>
      <c r="D49894" s="57"/>
      <c r="E49894" s="62"/>
    </row>
    <row r="49895">
      <c r="A49895" s="61"/>
      <c r="B49895" s="61"/>
      <c r="C49895" s="61"/>
      <c r="D49895" s="57"/>
      <c r="E49895" s="62"/>
    </row>
    <row r="49896">
      <c r="A49896" s="61"/>
      <c r="B49896" s="61"/>
      <c r="C49896" s="61"/>
      <c r="D49896" s="57"/>
      <c r="E49896" s="62"/>
    </row>
    <row r="49897">
      <c r="A49897" s="61"/>
      <c r="B49897" s="61"/>
      <c r="C49897" s="61"/>
      <c r="D49897" s="57"/>
      <c r="E49897" s="62"/>
    </row>
    <row r="49898">
      <c r="A49898" s="61"/>
      <c r="B49898" s="61"/>
      <c r="C49898" s="61"/>
      <c r="D49898" s="57"/>
      <c r="E49898" s="62"/>
    </row>
    <row r="49899">
      <c r="A49899" s="61"/>
      <c r="B49899" s="61"/>
      <c r="C49899" s="61"/>
      <c r="D49899" s="57"/>
      <c r="E49899" s="62"/>
    </row>
    <row r="49900">
      <c r="A49900" s="61"/>
      <c r="B49900" s="61"/>
      <c r="C49900" s="61"/>
      <c r="D49900" s="57"/>
      <c r="E49900" s="62"/>
    </row>
    <row r="49901">
      <c r="A49901" s="61"/>
      <c r="B49901" s="61"/>
      <c r="C49901" s="61"/>
      <c r="D49901" s="57"/>
      <c r="E49901" s="62"/>
    </row>
    <row r="49902">
      <c r="A49902" s="61"/>
      <c r="B49902" s="61"/>
      <c r="C49902" s="61"/>
      <c r="D49902" s="57"/>
      <c r="E49902" s="62"/>
    </row>
    <row r="49903">
      <c r="A49903" s="61"/>
      <c r="B49903" s="61"/>
      <c r="C49903" s="61"/>
      <c r="D49903" s="57"/>
      <c r="E49903" s="62"/>
    </row>
    <row r="49904">
      <c r="A49904" s="61"/>
      <c r="B49904" s="61"/>
      <c r="C49904" s="61"/>
      <c r="D49904" s="57"/>
      <c r="E49904" s="62"/>
    </row>
    <row r="49905">
      <c r="A49905" s="61"/>
      <c r="B49905" s="61"/>
      <c r="C49905" s="61"/>
      <c r="D49905" s="57"/>
      <c r="E49905" s="62"/>
    </row>
    <row r="49906">
      <c r="A49906" s="61"/>
      <c r="B49906" s="61"/>
      <c r="C49906" s="61"/>
      <c r="D49906" s="57"/>
      <c r="E49906" s="62"/>
    </row>
    <row r="49907">
      <c r="A49907" s="61"/>
      <c r="B49907" s="61"/>
      <c r="C49907" s="61"/>
      <c r="D49907" s="57"/>
      <c r="E49907" s="62"/>
    </row>
    <row r="49908">
      <c r="A49908" s="61"/>
      <c r="B49908" s="61"/>
      <c r="C49908" s="61"/>
      <c r="D49908" s="57"/>
      <c r="E49908" s="62"/>
    </row>
    <row r="49909">
      <c r="A49909" s="61"/>
      <c r="B49909" s="61"/>
      <c r="C49909" s="61"/>
      <c r="D49909" s="57"/>
      <c r="E49909" s="62"/>
    </row>
    <row r="49910">
      <c r="A49910" s="61"/>
      <c r="B49910" s="61"/>
      <c r="C49910" s="61"/>
      <c r="D49910" s="57"/>
      <c r="E49910" s="62"/>
    </row>
    <row r="49911">
      <c r="A49911" s="61"/>
      <c r="B49911" s="61"/>
      <c r="C49911" s="61"/>
      <c r="D49911" s="57"/>
      <c r="E49911" s="62"/>
    </row>
    <row r="49912">
      <c r="A49912" s="61"/>
      <c r="B49912" s="61"/>
      <c r="C49912" s="61"/>
      <c r="D49912" s="57"/>
      <c r="E49912" s="62"/>
    </row>
    <row r="49913">
      <c r="A49913" s="61"/>
      <c r="B49913" s="61"/>
      <c r="C49913" s="61"/>
      <c r="D49913" s="57"/>
      <c r="E49913" s="62"/>
    </row>
    <row r="49914">
      <c r="A49914" s="61"/>
      <c r="B49914" s="61"/>
      <c r="C49914" s="61"/>
      <c r="D49914" s="57"/>
      <c r="E49914" s="62"/>
    </row>
    <row r="49915">
      <c r="A49915" s="61"/>
      <c r="B49915" s="61"/>
      <c r="C49915" s="61"/>
      <c r="D49915" s="57"/>
      <c r="E49915" s="62"/>
    </row>
    <row r="49916">
      <c r="A49916" s="61"/>
      <c r="B49916" s="61"/>
      <c r="C49916" s="61"/>
      <c r="D49916" s="57"/>
      <c r="E49916" s="62"/>
    </row>
    <row r="49917">
      <c r="A49917" s="61"/>
      <c r="B49917" s="61"/>
      <c r="C49917" s="61"/>
      <c r="D49917" s="57"/>
      <c r="E49917" s="62"/>
    </row>
    <row r="49918">
      <c r="A49918" s="61"/>
      <c r="B49918" s="61"/>
      <c r="C49918" s="61"/>
      <c r="D49918" s="57"/>
      <c r="E49918" s="62"/>
    </row>
    <row r="49919">
      <c r="A49919" s="61"/>
      <c r="B49919" s="61"/>
      <c r="C49919" s="61"/>
      <c r="D49919" s="57"/>
      <c r="E49919" s="62"/>
    </row>
    <row r="49920">
      <c r="A49920" s="61"/>
      <c r="B49920" s="61"/>
      <c r="C49920" s="61"/>
      <c r="D49920" s="57"/>
      <c r="E49920" s="62"/>
    </row>
    <row r="49921">
      <c r="A49921" s="61"/>
      <c r="B49921" s="61"/>
      <c r="C49921" s="61"/>
      <c r="D49921" s="57"/>
      <c r="E49921" s="62"/>
    </row>
    <row r="49922">
      <c r="A49922" s="61"/>
      <c r="B49922" s="61"/>
      <c r="C49922" s="61"/>
      <c r="D49922" s="57"/>
      <c r="E49922" s="62"/>
    </row>
    <row r="49923">
      <c r="A49923" s="61"/>
      <c r="B49923" s="61"/>
      <c r="C49923" s="61"/>
      <c r="D49923" s="57"/>
      <c r="E49923" s="62"/>
    </row>
    <row r="49924">
      <c r="A49924" s="61"/>
      <c r="B49924" s="61"/>
      <c r="C49924" s="61"/>
      <c r="D49924" s="57"/>
      <c r="E49924" s="62"/>
    </row>
    <row r="49925">
      <c r="A49925" s="61"/>
      <c r="B49925" s="61"/>
      <c r="C49925" s="61"/>
      <c r="D49925" s="57"/>
      <c r="E49925" s="62"/>
    </row>
    <row r="49926">
      <c r="A49926" s="61"/>
      <c r="B49926" s="61"/>
      <c r="C49926" s="61"/>
      <c r="D49926" s="57"/>
      <c r="E49926" s="62"/>
    </row>
    <row r="49927">
      <c r="A49927" s="61"/>
      <c r="B49927" s="61"/>
      <c r="C49927" s="61"/>
      <c r="D49927" s="57"/>
      <c r="E49927" s="62"/>
    </row>
    <row r="49928">
      <c r="A49928" s="61"/>
      <c r="B49928" s="61"/>
      <c r="C49928" s="61"/>
      <c r="D49928" s="57"/>
      <c r="E49928" s="62"/>
    </row>
    <row r="49929">
      <c r="A49929" s="61"/>
      <c r="B49929" s="61"/>
      <c r="C49929" s="61"/>
      <c r="D49929" s="57"/>
      <c r="E49929" s="62"/>
    </row>
    <row r="49930">
      <c r="A49930" s="61"/>
      <c r="B49930" s="61"/>
      <c r="C49930" s="61"/>
      <c r="D49930" s="57"/>
      <c r="E49930" s="62"/>
    </row>
    <row r="49931">
      <c r="A49931" s="61"/>
      <c r="B49931" s="61"/>
      <c r="C49931" s="61"/>
      <c r="D49931" s="57"/>
      <c r="E49931" s="62"/>
    </row>
    <row r="49932">
      <c r="A49932" s="61"/>
      <c r="B49932" s="61"/>
      <c r="C49932" s="61"/>
      <c r="D49932" s="57"/>
      <c r="E49932" s="62"/>
    </row>
    <row r="49933">
      <c r="A49933" s="61"/>
      <c r="B49933" s="61"/>
      <c r="C49933" s="61"/>
      <c r="D49933" s="57"/>
      <c r="E49933" s="62"/>
    </row>
    <row r="49934">
      <c r="A49934" s="61"/>
      <c r="B49934" s="61"/>
      <c r="C49934" s="61"/>
      <c r="D49934" s="57"/>
      <c r="E49934" s="62"/>
    </row>
    <row r="49935">
      <c r="A49935" s="61"/>
      <c r="B49935" s="61"/>
      <c r="C49935" s="61"/>
      <c r="D49935" s="57"/>
      <c r="E49935" s="62"/>
    </row>
    <row r="49936">
      <c r="A49936" s="61"/>
      <c r="B49936" s="61"/>
      <c r="C49936" s="61"/>
      <c r="D49936" s="57"/>
      <c r="E49936" s="62"/>
    </row>
    <row r="49937">
      <c r="A49937" s="61"/>
      <c r="B49937" s="61"/>
      <c r="C49937" s="61"/>
      <c r="D49937" s="57"/>
      <c r="E49937" s="62"/>
    </row>
    <row r="49938">
      <c r="A49938" s="61"/>
      <c r="B49938" s="61"/>
      <c r="C49938" s="61"/>
      <c r="D49938" s="57"/>
      <c r="E49938" s="62"/>
    </row>
    <row r="49939">
      <c r="A49939" s="61"/>
      <c r="B49939" s="61"/>
      <c r="C49939" s="61"/>
      <c r="D49939" s="57"/>
      <c r="E49939" s="62"/>
    </row>
    <row r="49940">
      <c r="A49940" s="61"/>
      <c r="B49940" s="61"/>
      <c r="C49940" s="61"/>
      <c r="D49940" s="57"/>
      <c r="E49940" s="62"/>
    </row>
    <row r="49941">
      <c r="A49941" s="61"/>
      <c r="B49941" s="61"/>
      <c r="C49941" s="61"/>
      <c r="D49941" s="57"/>
      <c r="E49941" s="62"/>
    </row>
    <row r="49942">
      <c r="A49942" s="61"/>
      <c r="B49942" s="61"/>
      <c r="C49942" s="61"/>
      <c r="D49942" s="57"/>
      <c r="E49942" s="62"/>
    </row>
    <row r="49943">
      <c r="A49943" s="61"/>
      <c r="B49943" s="61"/>
      <c r="C49943" s="61"/>
      <c r="D49943" s="57"/>
      <c r="E49943" s="62"/>
    </row>
    <row r="49944">
      <c r="A49944" s="61"/>
      <c r="B49944" s="61"/>
      <c r="C49944" s="61"/>
      <c r="D49944" s="57"/>
      <c r="E49944" s="62"/>
    </row>
    <row r="49945">
      <c r="A49945" s="61"/>
      <c r="B49945" s="61"/>
      <c r="C49945" s="61"/>
      <c r="D49945" s="57"/>
      <c r="E49945" s="62"/>
    </row>
    <row r="49946">
      <c r="A49946" s="61"/>
      <c r="B49946" s="61"/>
      <c r="C49946" s="61"/>
      <c r="D49946" s="57"/>
      <c r="E49946" s="62"/>
    </row>
    <row r="49947">
      <c r="A49947" s="61"/>
      <c r="B49947" s="61"/>
      <c r="C49947" s="61"/>
      <c r="D49947" s="57"/>
      <c r="E49947" s="62"/>
    </row>
    <row r="49948">
      <c r="A49948" s="61"/>
      <c r="B49948" s="61"/>
      <c r="C49948" s="61"/>
      <c r="D49948" s="57"/>
      <c r="E49948" s="62"/>
    </row>
    <row r="49949">
      <c r="A49949" s="61"/>
      <c r="B49949" s="61"/>
      <c r="C49949" s="61"/>
      <c r="D49949" s="57"/>
      <c r="E49949" s="62"/>
    </row>
    <row r="49950">
      <c r="A49950" s="61"/>
      <c r="B49950" s="61"/>
      <c r="C49950" s="61"/>
      <c r="D49950" s="57"/>
      <c r="E49950" s="62"/>
    </row>
    <row r="49951">
      <c r="A49951" s="61"/>
      <c r="B49951" s="61"/>
      <c r="C49951" s="61"/>
      <c r="D49951" s="57"/>
      <c r="E49951" s="62"/>
    </row>
    <row r="49952">
      <c r="A49952" s="61"/>
      <c r="B49952" s="61"/>
      <c r="C49952" s="61"/>
      <c r="D49952" s="57"/>
      <c r="E49952" s="62"/>
    </row>
    <row r="49953">
      <c r="A49953" s="61"/>
      <c r="B49953" s="61"/>
      <c r="C49953" s="61"/>
      <c r="D49953" s="57"/>
      <c r="E49953" s="62"/>
    </row>
    <row r="49954">
      <c r="A49954" s="61"/>
      <c r="B49954" s="61"/>
      <c r="C49954" s="61"/>
      <c r="D49954" s="57"/>
      <c r="E49954" s="62"/>
    </row>
    <row r="49955">
      <c r="A49955" s="61"/>
      <c r="B49955" s="61"/>
      <c r="C49955" s="61"/>
      <c r="D49955" s="57"/>
      <c r="E49955" s="62"/>
    </row>
    <row r="49956">
      <c r="A49956" s="61"/>
      <c r="B49956" s="61"/>
      <c r="C49956" s="61"/>
      <c r="D49956" s="57"/>
      <c r="E49956" s="62"/>
    </row>
    <row r="49957">
      <c r="A49957" s="61"/>
      <c r="B49957" s="61"/>
      <c r="C49957" s="61"/>
      <c r="D49957" s="57"/>
      <c r="E49957" s="62"/>
    </row>
    <row r="49958">
      <c r="A49958" s="61"/>
      <c r="B49958" s="61"/>
      <c r="C49958" s="61"/>
      <c r="D49958" s="57"/>
      <c r="E49958" s="62"/>
    </row>
    <row r="49959">
      <c r="A49959" s="61"/>
      <c r="B49959" s="61"/>
      <c r="C49959" s="61"/>
      <c r="D49959" s="57"/>
      <c r="E49959" s="62"/>
    </row>
    <row r="49960">
      <c r="A49960" s="61"/>
      <c r="B49960" s="61"/>
      <c r="C49960" s="61"/>
      <c r="D49960" s="57"/>
      <c r="E49960" s="62"/>
    </row>
    <row r="49961">
      <c r="A49961" s="61"/>
      <c r="B49961" s="61"/>
      <c r="C49961" s="61"/>
      <c r="D49961" s="57"/>
      <c r="E49961" s="62"/>
    </row>
    <row r="49962">
      <c r="A49962" s="61"/>
      <c r="B49962" s="61"/>
      <c r="C49962" s="61"/>
      <c r="D49962" s="57"/>
      <c r="E49962" s="62"/>
    </row>
    <row r="49963">
      <c r="A49963" s="61"/>
      <c r="B49963" s="61"/>
      <c r="C49963" s="61"/>
      <c r="D49963" s="57"/>
      <c r="E49963" s="62"/>
    </row>
    <row r="49964">
      <c r="A49964" s="61"/>
      <c r="B49964" s="61"/>
      <c r="C49964" s="61"/>
      <c r="D49964" s="57"/>
      <c r="E49964" s="62"/>
    </row>
    <row r="49965">
      <c r="A49965" s="61"/>
      <c r="B49965" s="61"/>
      <c r="C49965" s="61"/>
      <c r="D49965" s="57"/>
      <c r="E49965" s="62"/>
    </row>
    <row r="49966">
      <c r="A49966" s="61"/>
      <c r="B49966" s="61"/>
      <c r="C49966" s="61"/>
      <c r="D49966" s="57"/>
      <c r="E49966" s="62"/>
    </row>
    <row r="49967">
      <c r="A49967" s="61"/>
      <c r="B49967" s="61"/>
      <c r="C49967" s="61"/>
      <c r="D49967" s="57"/>
      <c r="E49967" s="62"/>
    </row>
    <row r="49968">
      <c r="A49968" s="61"/>
      <c r="B49968" s="61"/>
      <c r="C49968" s="61"/>
      <c r="D49968" s="57"/>
      <c r="E49968" s="62"/>
    </row>
    <row r="49969">
      <c r="A49969" s="61"/>
      <c r="B49969" s="61"/>
      <c r="C49969" s="61"/>
      <c r="D49969" s="57"/>
      <c r="E49969" s="62"/>
    </row>
    <row r="49970">
      <c r="A49970" s="61"/>
      <c r="B49970" s="61"/>
      <c r="C49970" s="61"/>
      <c r="D49970" s="57"/>
      <c r="E49970" s="62"/>
    </row>
    <row r="49971">
      <c r="A49971" s="61"/>
      <c r="B49971" s="61"/>
      <c r="C49971" s="61"/>
      <c r="D49971" s="57"/>
      <c r="E49971" s="62"/>
    </row>
    <row r="49972">
      <c r="A49972" s="61"/>
      <c r="B49972" s="61"/>
      <c r="C49972" s="61"/>
      <c r="D49972" s="57"/>
      <c r="E49972" s="62"/>
    </row>
    <row r="49973">
      <c r="A49973" s="61"/>
      <c r="B49973" s="61"/>
      <c r="C49973" s="61"/>
      <c r="D49973" s="57"/>
      <c r="E49973" s="62"/>
    </row>
    <row r="49974">
      <c r="A49974" s="61"/>
      <c r="B49974" s="61"/>
      <c r="C49974" s="61"/>
      <c r="D49974" s="57"/>
      <c r="E49974" s="62"/>
    </row>
    <row r="49975">
      <c r="A49975" s="61"/>
      <c r="B49975" s="61"/>
      <c r="C49975" s="61"/>
      <c r="D49975" s="57"/>
      <c r="E49975" s="62"/>
    </row>
    <row r="49976">
      <c r="A49976" s="61"/>
      <c r="B49976" s="61"/>
      <c r="C49976" s="61"/>
      <c r="D49976" s="57"/>
      <c r="E49976" s="62"/>
    </row>
    <row r="49977">
      <c r="A49977" s="61"/>
      <c r="B49977" s="61"/>
      <c r="C49977" s="61"/>
      <c r="D49977" s="57"/>
      <c r="E49977" s="62"/>
    </row>
    <row r="49978">
      <c r="A49978" s="61"/>
      <c r="B49978" s="61"/>
      <c r="C49978" s="61"/>
      <c r="D49978" s="57"/>
      <c r="E49978" s="62"/>
    </row>
    <row r="49979">
      <c r="A49979" s="61"/>
      <c r="B49979" s="61"/>
      <c r="C49979" s="61"/>
      <c r="D49979" s="57"/>
      <c r="E49979" s="62"/>
    </row>
    <row r="49980">
      <c r="A49980" s="61"/>
      <c r="B49980" s="61"/>
      <c r="C49980" s="61"/>
      <c r="D49980" s="57"/>
      <c r="E49980" s="62"/>
    </row>
    <row r="49981">
      <c r="A49981" s="61"/>
      <c r="B49981" s="61"/>
      <c r="C49981" s="61"/>
      <c r="D49981" s="57"/>
      <c r="E49981" s="62"/>
    </row>
    <row r="49982">
      <c r="A49982" s="61"/>
      <c r="B49982" s="61"/>
      <c r="C49982" s="61"/>
      <c r="D49982" s="57"/>
      <c r="E49982" s="62"/>
    </row>
    <row r="49983">
      <c r="A49983" s="61"/>
      <c r="B49983" s="61"/>
      <c r="C49983" s="61"/>
      <c r="D49983" s="57"/>
      <c r="E49983" s="62"/>
    </row>
    <row r="49984">
      <c r="A49984" s="61"/>
      <c r="B49984" s="61"/>
      <c r="C49984" s="61"/>
      <c r="D49984" s="57"/>
      <c r="E49984" s="62"/>
    </row>
    <row r="49985">
      <c r="A49985" s="61"/>
      <c r="B49985" s="61"/>
      <c r="C49985" s="61"/>
      <c r="D49985" s="57"/>
      <c r="E49985" s="62"/>
    </row>
    <row r="49986">
      <c r="A49986" s="61"/>
      <c r="B49986" s="61"/>
      <c r="C49986" s="61"/>
      <c r="D49986" s="57"/>
      <c r="E49986" s="62"/>
    </row>
    <row r="49987">
      <c r="A49987" s="61"/>
      <c r="B49987" s="61"/>
      <c r="C49987" s="61"/>
      <c r="D49987" s="57"/>
      <c r="E49987" s="62"/>
    </row>
    <row r="49988">
      <c r="A49988" s="61"/>
      <c r="B49988" s="61"/>
      <c r="C49988" s="61"/>
      <c r="D49988" s="57"/>
      <c r="E49988" s="62"/>
    </row>
    <row r="49989">
      <c r="A49989" s="61"/>
      <c r="B49989" s="61"/>
      <c r="C49989" s="61"/>
      <c r="D49989" s="57"/>
      <c r="E49989" s="62"/>
    </row>
    <row r="49990">
      <c r="A49990" s="61"/>
      <c r="B49990" s="61"/>
      <c r="C49990" s="61"/>
      <c r="D49990" s="57"/>
      <c r="E49990" s="62"/>
    </row>
    <row r="49991">
      <c r="A49991" s="61"/>
      <c r="B49991" s="61"/>
      <c r="C49991" s="61"/>
      <c r="D49991" s="57"/>
      <c r="E49991" s="62"/>
    </row>
    <row r="49992">
      <c r="A49992" s="61"/>
      <c r="B49992" s="61"/>
      <c r="C49992" s="61"/>
      <c r="D49992" s="57"/>
      <c r="E49992" s="62"/>
    </row>
    <row r="49993">
      <c r="A49993" s="61"/>
      <c r="B49993" s="61"/>
      <c r="C49993" s="61"/>
      <c r="D49993" s="57"/>
      <c r="E49993" s="62"/>
    </row>
    <row r="49994">
      <c r="A49994" s="61"/>
      <c r="B49994" s="61"/>
      <c r="C49994" s="61"/>
      <c r="D49994" s="57"/>
      <c r="E49994" s="62"/>
    </row>
    <row r="49995">
      <c r="A49995" s="61"/>
      <c r="B49995" s="61"/>
      <c r="C49995" s="61"/>
      <c r="D49995" s="57"/>
      <c r="E49995" s="62"/>
    </row>
    <row r="49996">
      <c r="A49996" s="61"/>
      <c r="B49996" s="61"/>
      <c r="C49996" s="61"/>
      <c r="D49996" s="57"/>
      <c r="E49996" s="62"/>
    </row>
    <row r="49997">
      <c r="A49997" s="61"/>
      <c r="B49997" s="61"/>
      <c r="C49997" s="61"/>
      <c r="D49997" s="57"/>
      <c r="E49997" s="62"/>
    </row>
    <row r="49998">
      <c r="A49998" s="61"/>
      <c r="B49998" s="61"/>
      <c r="C49998" s="61"/>
      <c r="D49998" s="57"/>
      <c r="E49998" s="62"/>
    </row>
    <row r="49999">
      <c r="A49999" s="61"/>
      <c r="B49999" s="61"/>
      <c r="C49999" s="61"/>
      <c r="D49999" s="57"/>
      <c r="E49999" s="62"/>
    </row>
    <row r="50000">
      <c r="A50000" s="61"/>
      <c r="B50000" s="61"/>
      <c r="C50000" s="61"/>
      <c r="D50000" s="57"/>
      <c r="E50000" s="62"/>
    </row>
    <row r="50001">
      <c r="A50001" s="61"/>
      <c r="B50001" s="61"/>
      <c r="C50001" s="61"/>
      <c r="D50001" s="57"/>
      <c r="E50001" s="62"/>
    </row>
    <row r="50002">
      <c r="A50002" s="61"/>
      <c r="B50002" s="61"/>
      <c r="C50002" s="61"/>
      <c r="D50002" s="57"/>
      <c r="E50002" s="62"/>
    </row>
    <row r="50003">
      <c r="A50003" s="61"/>
      <c r="B50003" s="61"/>
      <c r="C50003" s="61"/>
      <c r="D50003" s="57"/>
      <c r="E50003" s="62"/>
    </row>
    <row r="50004">
      <c r="A50004" s="61"/>
      <c r="B50004" s="61"/>
      <c r="C50004" s="61"/>
      <c r="D50004" s="57"/>
      <c r="E50004" s="62"/>
    </row>
    <row r="50005">
      <c r="A50005" s="61"/>
      <c r="B50005" s="61"/>
      <c r="C50005" s="61"/>
      <c r="D50005" s="57"/>
      <c r="E50005" s="62"/>
    </row>
    <row r="50006">
      <c r="A50006" s="61"/>
      <c r="B50006" s="61"/>
      <c r="C50006" s="61"/>
      <c r="D50006" s="57"/>
      <c r="E50006" s="62"/>
    </row>
    <row r="50007">
      <c r="A50007" s="61"/>
      <c r="B50007" s="61"/>
      <c r="C50007" s="61"/>
      <c r="D50007" s="57"/>
      <c r="E50007" s="62"/>
    </row>
    <row r="50008">
      <c r="A50008" s="61"/>
      <c r="B50008" s="61"/>
      <c r="C50008" s="61"/>
      <c r="D50008" s="57"/>
      <c r="E50008" s="62"/>
    </row>
    <row r="50009">
      <c r="A50009" s="61"/>
      <c r="B50009" s="61"/>
      <c r="C50009" s="61"/>
      <c r="D50009" s="57"/>
      <c r="E50009" s="62"/>
    </row>
    <row r="50010">
      <c r="A50010" s="61"/>
      <c r="B50010" s="61"/>
      <c r="C50010" s="61"/>
      <c r="D50010" s="57"/>
      <c r="E50010" s="62"/>
    </row>
    <row r="50011">
      <c r="A50011" s="61"/>
      <c r="B50011" s="61"/>
      <c r="C50011" s="61"/>
      <c r="D50011" s="57"/>
      <c r="E50011" s="62"/>
    </row>
    <row r="50012">
      <c r="A50012" s="61"/>
      <c r="B50012" s="61"/>
      <c r="C50012" s="61"/>
      <c r="D50012" s="57"/>
      <c r="E50012" s="62"/>
    </row>
    <row r="50013">
      <c r="A50013" s="61"/>
      <c r="B50013" s="61"/>
      <c r="C50013" s="61"/>
      <c r="D50013" s="57"/>
      <c r="E50013" s="62"/>
    </row>
    <row r="50014">
      <c r="A50014" s="61"/>
      <c r="B50014" s="61"/>
      <c r="C50014" s="61"/>
      <c r="D50014" s="57"/>
      <c r="E50014" s="62"/>
    </row>
    <row r="50015">
      <c r="A50015" s="61"/>
      <c r="B50015" s="61"/>
      <c r="C50015" s="61"/>
      <c r="D50015" s="57"/>
      <c r="E50015" s="62"/>
    </row>
    <row r="50016">
      <c r="A50016" s="61"/>
      <c r="B50016" s="61"/>
      <c r="C50016" s="61"/>
      <c r="D50016" s="57"/>
      <c r="E50016" s="62"/>
    </row>
    <row r="50017">
      <c r="A50017" s="61"/>
      <c r="B50017" s="61"/>
      <c r="C50017" s="61"/>
      <c r="D50017" s="57"/>
      <c r="E50017" s="62"/>
    </row>
    <row r="50018">
      <c r="A50018" s="61"/>
      <c r="B50018" s="61"/>
      <c r="C50018" s="61"/>
      <c r="D50018" s="57"/>
      <c r="E50018" s="62"/>
    </row>
    <row r="50019">
      <c r="A50019" s="61"/>
      <c r="B50019" s="61"/>
      <c r="C50019" s="61"/>
      <c r="D50019" s="57"/>
      <c r="E50019" s="62"/>
    </row>
    <row r="50020">
      <c r="A50020" s="61"/>
      <c r="B50020" s="61"/>
      <c r="C50020" s="61"/>
      <c r="D50020" s="57"/>
      <c r="E50020" s="62"/>
    </row>
    <row r="50021">
      <c r="A50021" s="61"/>
      <c r="B50021" s="61"/>
      <c r="C50021" s="61"/>
      <c r="D50021" s="57"/>
      <c r="E50021" s="62"/>
    </row>
    <row r="50022">
      <c r="A50022" s="61"/>
      <c r="B50022" s="61"/>
      <c r="C50022" s="61"/>
      <c r="D50022" s="57"/>
      <c r="E50022" s="62"/>
    </row>
    <row r="50023">
      <c r="A50023" s="61"/>
      <c r="B50023" s="61"/>
      <c r="C50023" s="61"/>
      <c r="D50023" s="57"/>
      <c r="E50023" s="62"/>
    </row>
    <row r="50024">
      <c r="A50024" s="61"/>
      <c r="B50024" s="61"/>
      <c r="C50024" s="61"/>
      <c r="D50024" s="57"/>
      <c r="E50024" s="62"/>
    </row>
    <row r="50025">
      <c r="A50025" s="61"/>
      <c r="B50025" s="61"/>
      <c r="C50025" s="61"/>
      <c r="D50025" s="57"/>
      <c r="E50025" s="62"/>
    </row>
    <row r="50026">
      <c r="A50026" s="61"/>
      <c r="B50026" s="61"/>
      <c r="C50026" s="61"/>
      <c r="D50026" s="57"/>
      <c r="E50026" s="62"/>
    </row>
    <row r="50027">
      <c r="A50027" s="61"/>
      <c r="B50027" s="61"/>
      <c r="C50027" s="61"/>
      <c r="D50027" s="57"/>
      <c r="E50027" s="62"/>
    </row>
    <row r="50028">
      <c r="A50028" s="61"/>
      <c r="B50028" s="61"/>
      <c r="C50028" s="61"/>
      <c r="D50028" s="57"/>
      <c r="E50028" s="62"/>
    </row>
    <row r="50029">
      <c r="A50029" s="61"/>
      <c r="B50029" s="61"/>
      <c r="C50029" s="61"/>
      <c r="D50029" s="57"/>
      <c r="E50029" s="62"/>
    </row>
    <row r="50030">
      <c r="A50030" s="61"/>
      <c r="B50030" s="61"/>
      <c r="C50030" s="61"/>
      <c r="D50030" s="57"/>
      <c r="E50030" s="62"/>
    </row>
    <row r="50031">
      <c r="A50031" s="61"/>
      <c r="B50031" s="61"/>
      <c r="C50031" s="61"/>
      <c r="D50031" s="57"/>
      <c r="E50031" s="62"/>
    </row>
    <row r="50032">
      <c r="A50032" s="61"/>
      <c r="B50032" s="61"/>
      <c r="C50032" s="61"/>
      <c r="D50032" s="57"/>
      <c r="E50032" s="62"/>
    </row>
    <row r="50033">
      <c r="A50033" s="61"/>
      <c r="B50033" s="61"/>
      <c r="C50033" s="61"/>
      <c r="D50033" s="57"/>
      <c r="E50033" s="62"/>
    </row>
    <row r="50034">
      <c r="A50034" s="61"/>
      <c r="B50034" s="61"/>
      <c r="C50034" s="61"/>
      <c r="D50034" s="57"/>
      <c r="E50034" s="62"/>
    </row>
    <row r="50035">
      <c r="A50035" s="61"/>
      <c r="B50035" s="61"/>
      <c r="C50035" s="61"/>
      <c r="D50035" s="57"/>
      <c r="E50035" s="62"/>
    </row>
    <row r="50036">
      <c r="A50036" s="61"/>
      <c r="B50036" s="61"/>
      <c r="C50036" s="61"/>
      <c r="D50036" s="57"/>
      <c r="E50036" s="62"/>
    </row>
    <row r="50037">
      <c r="A50037" s="61"/>
      <c r="B50037" s="61"/>
      <c r="C50037" s="61"/>
      <c r="D50037" s="57"/>
      <c r="E50037" s="62"/>
    </row>
    <row r="50038">
      <c r="A50038" s="61"/>
      <c r="B50038" s="61"/>
      <c r="C50038" s="61"/>
      <c r="D50038" s="57"/>
      <c r="E50038" s="62"/>
    </row>
    <row r="50039">
      <c r="A50039" s="61"/>
      <c r="B50039" s="61"/>
      <c r="C50039" s="61"/>
      <c r="D50039" s="57"/>
      <c r="E50039" s="62"/>
    </row>
    <row r="50040">
      <c r="A50040" s="61"/>
      <c r="B50040" s="61"/>
      <c r="C50040" s="61"/>
      <c r="D50040" s="57"/>
      <c r="E50040" s="62"/>
    </row>
    <row r="50041">
      <c r="A50041" s="61"/>
      <c r="B50041" s="61"/>
      <c r="C50041" s="61"/>
      <c r="D50041" s="57"/>
      <c r="E50041" s="62"/>
    </row>
    <row r="50042">
      <c r="A50042" s="61"/>
      <c r="B50042" s="61"/>
      <c r="C50042" s="61"/>
      <c r="D50042" s="57"/>
      <c r="E50042" s="62"/>
    </row>
    <row r="50043">
      <c r="A50043" s="61"/>
      <c r="B50043" s="61"/>
      <c r="C50043" s="61"/>
      <c r="D50043" s="57"/>
      <c r="E50043" s="62"/>
    </row>
    <row r="50044">
      <c r="A50044" s="61"/>
      <c r="B50044" s="61"/>
      <c r="C50044" s="61"/>
      <c r="D50044" s="57"/>
      <c r="E50044" s="62"/>
    </row>
    <row r="50045">
      <c r="A50045" s="61"/>
      <c r="B50045" s="61"/>
      <c r="C50045" s="61"/>
      <c r="D50045" s="57"/>
      <c r="E50045" s="62"/>
    </row>
    <row r="50046">
      <c r="A50046" s="61"/>
      <c r="B50046" s="61"/>
      <c r="C50046" s="61"/>
      <c r="D50046" s="57"/>
      <c r="E50046" s="62"/>
    </row>
    <row r="50047">
      <c r="A50047" s="61"/>
      <c r="B50047" s="61"/>
      <c r="C50047" s="61"/>
      <c r="D50047" s="57"/>
      <c r="E50047" s="62"/>
    </row>
    <row r="50048">
      <c r="A50048" s="61"/>
      <c r="B50048" s="61"/>
      <c r="C50048" s="61"/>
      <c r="D50048" s="57"/>
      <c r="E50048" s="62"/>
    </row>
    <row r="50049">
      <c r="A50049" s="61"/>
      <c r="B50049" s="61"/>
      <c r="C50049" s="61"/>
      <c r="D50049" s="57"/>
      <c r="E50049" s="62"/>
    </row>
    <row r="50050">
      <c r="A50050" s="61"/>
      <c r="B50050" s="61"/>
      <c r="C50050" s="61"/>
      <c r="D50050" s="57"/>
      <c r="E50050" s="62"/>
    </row>
    <row r="50051">
      <c r="A50051" s="61"/>
      <c r="B50051" s="61"/>
      <c r="C50051" s="61"/>
      <c r="D50051" s="57"/>
      <c r="E50051" s="62"/>
    </row>
    <row r="50052">
      <c r="A50052" s="61"/>
      <c r="B50052" s="61"/>
      <c r="C50052" s="61"/>
      <c r="D50052" s="57"/>
      <c r="E50052" s="62"/>
    </row>
    <row r="50053">
      <c r="A50053" s="61"/>
      <c r="B50053" s="61"/>
      <c r="C50053" s="61"/>
      <c r="D50053" s="57"/>
      <c r="E50053" s="62"/>
    </row>
    <row r="50054">
      <c r="A50054" s="61"/>
      <c r="B50054" s="61"/>
      <c r="C50054" s="61"/>
      <c r="D50054" s="57"/>
      <c r="E50054" s="62"/>
    </row>
    <row r="50055">
      <c r="A50055" s="61"/>
      <c r="B50055" s="61"/>
      <c r="C50055" s="61"/>
      <c r="D50055" s="57"/>
      <c r="E50055" s="62"/>
    </row>
    <row r="50056">
      <c r="A50056" s="61"/>
      <c r="B50056" s="61"/>
      <c r="C50056" s="61"/>
      <c r="D50056" s="57"/>
      <c r="E50056" s="62"/>
    </row>
    <row r="50057">
      <c r="A50057" s="61"/>
      <c r="B50057" s="61"/>
      <c r="C50057" s="61"/>
      <c r="D50057" s="57"/>
      <c r="E50057" s="62"/>
    </row>
    <row r="50058">
      <c r="A50058" s="61"/>
      <c r="B50058" s="61"/>
      <c r="C50058" s="61"/>
      <c r="D50058" s="57"/>
      <c r="E50058" s="62"/>
    </row>
    <row r="50059">
      <c r="A50059" s="61"/>
      <c r="B50059" s="61"/>
      <c r="C50059" s="61"/>
      <c r="D50059" s="57"/>
      <c r="E50059" s="62"/>
    </row>
    <row r="50060">
      <c r="A50060" s="61"/>
      <c r="B50060" s="61"/>
      <c r="C50060" s="61"/>
      <c r="D50060" s="57"/>
      <c r="E50060" s="62"/>
    </row>
    <row r="50061">
      <c r="A50061" s="61"/>
      <c r="B50061" s="61"/>
      <c r="C50061" s="61"/>
      <c r="D50061" s="57"/>
      <c r="E50061" s="62"/>
    </row>
    <row r="50062">
      <c r="A50062" s="61"/>
      <c r="B50062" s="61"/>
      <c r="C50062" s="61"/>
      <c r="D50062" s="57"/>
      <c r="E50062" s="62"/>
    </row>
    <row r="50063">
      <c r="A50063" s="61"/>
      <c r="B50063" s="61"/>
      <c r="C50063" s="61"/>
      <c r="D50063" s="57"/>
      <c r="E50063" s="62"/>
    </row>
    <row r="50064">
      <c r="A50064" s="61"/>
      <c r="B50064" s="61"/>
      <c r="C50064" s="61"/>
      <c r="D50064" s="57"/>
      <c r="E50064" s="62"/>
    </row>
    <row r="50065">
      <c r="A50065" s="61"/>
      <c r="B50065" s="61"/>
      <c r="C50065" s="61"/>
      <c r="D50065" s="57"/>
      <c r="E50065" s="62"/>
    </row>
    <row r="50066">
      <c r="A50066" s="61"/>
      <c r="B50066" s="61"/>
      <c r="C50066" s="61"/>
      <c r="D50066" s="57"/>
      <c r="E50066" s="62"/>
    </row>
    <row r="50067">
      <c r="A50067" s="61"/>
      <c r="B50067" s="61"/>
      <c r="C50067" s="61"/>
      <c r="D50067" s="57"/>
      <c r="E50067" s="62"/>
    </row>
    <row r="50068">
      <c r="A50068" s="61"/>
      <c r="B50068" s="61"/>
      <c r="C50068" s="61"/>
      <c r="D50068" s="57"/>
      <c r="E50068" s="62"/>
    </row>
    <row r="50069">
      <c r="A50069" s="61"/>
      <c r="B50069" s="61"/>
      <c r="C50069" s="61"/>
      <c r="D50069" s="57"/>
      <c r="E50069" s="62"/>
    </row>
    <row r="50070">
      <c r="A50070" s="61"/>
      <c r="B50070" s="61"/>
      <c r="C50070" s="61"/>
      <c r="D50070" s="57"/>
      <c r="E50070" s="62"/>
    </row>
    <row r="50071">
      <c r="A50071" s="61"/>
      <c r="B50071" s="61"/>
      <c r="C50071" s="61"/>
      <c r="D50071" s="57"/>
      <c r="E50071" s="62"/>
    </row>
    <row r="50072">
      <c r="A50072" s="61"/>
      <c r="B50072" s="61"/>
      <c r="C50072" s="61"/>
      <c r="D50072" s="57"/>
      <c r="E50072" s="62"/>
    </row>
    <row r="50073">
      <c r="A50073" s="61"/>
      <c r="B50073" s="61"/>
      <c r="C50073" s="61"/>
      <c r="D50073" s="57"/>
      <c r="E50073" s="62"/>
    </row>
    <row r="50074">
      <c r="A50074" s="61"/>
      <c r="B50074" s="61"/>
      <c r="C50074" s="61"/>
      <c r="D50074" s="57"/>
      <c r="E50074" s="62"/>
    </row>
    <row r="50075">
      <c r="A50075" s="61"/>
      <c r="B50075" s="61"/>
      <c r="C50075" s="61"/>
      <c r="D50075" s="57"/>
      <c r="E50075" s="62"/>
    </row>
    <row r="50076">
      <c r="A50076" s="61"/>
      <c r="B50076" s="61"/>
      <c r="C50076" s="61"/>
      <c r="D50076" s="57"/>
      <c r="E50076" s="62"/>
    </row>
    <row r="50077">
      <c r="A50077" s="61"/>
      <c r="B50077" s="61"/>
      <c r="C50077" s="61"/>
      <c r="D50077" s="57"/>
      <c r="E50077" s="62"/>
    </row>
    <row r="50078">
      <c r="A50078" s="61"/>
      <c r="B50078" s="61"/>
      <c r="C50078" s="61"/>
      <c r="D50078" s="57"/>
      <c r="E50078" s="62"/>
    </row>
    <row r="50079">
      <c r="A50079" s="61"/>
      <c r="B50079" s="61"/>
      <c r="C50079" s="61"/>
      <c r="D50079" s="57"/>
      <c r="E50079" s="62"/>
    </row>
    <row r="50080">
      <c r="A50080" s="61"/>
      <c r="B50080" s="61"/>
      <c r="C50080" s="61"/>
      <c r="D50080" s="57"/>
      <c r="E50080" s="62"/>
    </row>
    <row r="50081">
      <c r="A50081" s="61"/>
      <c r="B50081" s="61"/>
      <c r="C50081" s="61"/>
      <c r="D50081" s="57"/>
      <c r="E50081" s="62"/>
    </row>
    <row r="50082">
      <c r="A50082" s="61"/>
      <c r="B50082" s="61"/>
      <c r="C50082" s="61"/>
      <c r="D50082" s="57"/>
      <c r="E50082" s="62"/>
    </row>
    <row r="50083">
      <c r="A50083" s="61"/>
      <c r="B50083" s="61"/>
      <c r="C50083" s="61"/>
      <c r="D50083" s="57"/>
      <c r="E50083" s="62"/>
    </row>
    <row r="50084">
      <c r="A50084" s="61"/>
      <c r="B50084" s="61"/>
      <c r="C50084" s="61"/>
      <c r="D50084" s="57"/>
      <c r="E50084" s="62"/>
    </row>
    <row r="50085">
      <c r="A50085" s="61"/>
      <c r="B50085" s="61"/>
      <c r="C50085" s="61"/>
      <c r="D50085" s="57"/>
      <c r="E50085" s="62"/>
    </row>
    <row r="50086">
      <c r="A50086" s="61"/>
      <c r="B50086" s="61"/>
      <c r="C50086" s="61"/>
      <c r="D50086" s="57"/>
      <c r="E50086" s="62"/>
    </row>
    <row r="50087">
      <c r="A50087" s="61"/>
      <c r="B50087" s="61"/>
      <c r="C50087" s="61"/>
      <c r="D50087" s="57"/>
      <c r="E50087" s="62"/>
    </row>
    <row r="50088">
      <c r="A50088" s="61"/>
      <c r="B50088" s="61"/>
      <c r="C50088" s="61"/>
      <c r="D50088" s="57"/>
      <c r="E50088" s="62"/>
    </row>
    <row r="50089">
      <c r="A50089" s="61"/>
      <c r="B50089" s="61"/>
      <c r="C50089" s="61"/>
      <c r="D50089" s="57"/>
      <c r="E50089" s="62"/>
    </row>
    <row r="50090">
      <c r="A50090" s="61"/>
      <c r="B50090" s="61"/>
      <c r="C50090" s="61"/>
      <c r="D50090" s="57"/>
      <c r="E50090" s="62"/>
    </row>
    <row r="50091">
      <c r="A50091" s="61"/>
      <c r="B50091" s="61"/>
      <c r="C50091" s="61"/>
      <c r="D50091" s="57"/>
      <c r="E50091" s="62"/>
    </row>
    <row r="50092">
      <c r="A50092" s="61"/>
      <c r="B50092" s="61"/>
      <c r="C50092" s="61"/>
      <c r="D50092" s="57"/>
      <c r="E50092" s="62"/>
    </row>
    <row r="50093">
      <c r="A50093" s="61"/>
      <c r="B50093" s="61"/>
      <c r="C50093" s="61"/>
      <c r="D50093" s="57"/>
      <c r="E50093" s="62"/>
    </row>
    <row r="50094">
      <c r="A50094" s="61"/>
      <c r="B50094" s="61"/>
      <c r="C50094" s="61"/>
      <c r="D50094" s="57"/>
      <c r="E50094" s="62"/>
    </row>
    <row r="50095">
      <c r="A50095" s="61"/>
      <c r="B50095" s="61"/>
      <c r="C50095" s="61"/>
      <c r="D50095" s="57"/>
      <c r="E50095" s="62"/>
    </row>
    <row r="50096">
      <c r="A50096" s="61"/>
      <c r="B50096" s="61"/>
      <c r="C50096" s="61"/>
      <c r="D50096" s="57"/>
      <c r="E50096" s="62"/>
    </row>
    <row r="50097">
      <c r="A50097" s="61"/>
      <c r="B50097" s="61"/>
      <c r="C50097" s="61"/>
      <c r="D50097" s="57"/>
      <c r="E50097" s="62"/>
    </row>
    <row r="50098">
      <c r="A50098" s="61"/>
      <c r="B50098" s="61"/>
      <c r="C50098" s="61"/>
      <c r="D50098" s="57"/>
      <c r="E50098" s="62"/>
    </row>
    <row r="50099">
      <c r="A50099" s="61"/>
      <c r="B50099" s="61"/>
      <c r="C50099" s="61"/>
      <c r="D50099" s="57"/>
      <c r="E50099" s="62"/>
    </row>
    <row r="50100">
      <c r="A50100" s="61"/>
      <c r="B50100" s="61"/>
      <c r="C50100" s="61"/>
      <c r="D50100" s="57"/>
      <c r="E50100" s="62"/>
    </row>
    <row r="50101">
      <c r="A50101" s="61"/>
      <c r="B50101" s="61"/>
      <c r="C50101" s="61"/>
      <c r="D50101" s="57"/>
      <c r="E50101" s="62"/>
    </row>
    <row r="50102">
      <c r="A50102" s="61"/>
      <c r="B50102" s="61"/>
      <c r="C50102" s="61"/>
      <c r="D50102" s="57"/>
      <c r="E50102" s="62"/>
    </row>
    <row r="50103">
      <c r="A50103" s="61"/>
      <c r="B50103" s="61"/>
      <c r="C50103" s="61"/>
      <c r="D50103" s="57"/>
      <c r="E50103" s="62"/>
    </row>
    <row r="50104">
      <c r="A50104" s="61"/>
      <c r="B50104" s="61"/>
      <c r="C50104" s="61"/>
      <c r="D50104" s="57"/>
      <c r="E50104" s="62"/>
    </row>
    <row r="50105">
      <c r="A50105" s="61"/>
      <c r="B50105" s="61"/>
      <c r="C50105" s="61"/>
      <c r="D50105" s="57"/>
      <c r="E50105" s="62"/>
    </row>
    <row r="50106">
      <c r="A50106" s="61"/>
      <c r="B50106" s="61"/>
      <c r="C50106" s="61"/>
      <c r="D50106" s="57"/>
      <c r="E50106" s="62"/>
    </row>
    <row r="50107">
      <c r="A50107" s="61"/>
      <c r="B50107" s="61"/>
      <c r="C50107" s="61"/>
      <c r="D50107" s="57"/>
      <c r="E50107" s="62"/>
    </row>
    <row r="50108">
      <c r="A50108" s="61"/>
      <c r="B50108" s="61"/>
      <c r="C50108" s="61"/>
      <c r="D50108" s="57"/>
      <c r="E50108" s="62"/>
    </row>
    <row r="50109">
      <c r="A50109" s="61"/>
      <c r="B50109" s="61"/>
      <c r="C50109" s="61"/>
      <c r="D50109" s="57"/>
      <c r="E50109" s="62"/>
    </row>
    <row r="50110">
      <c r="A50110" s="61"/>
      <c r="B50110" s="61"/>
      <c r="C50110" s="61"/>
      <c r="D50110" s="57"/>
      <c r="E50110" s="62"/>
    </row>
    <row r="50111">
      <c r="A50111" s="61"/>
      <c r="B50111" s="61"/>
      <c r="C50111" s="61"/>
      <c r="D50111" s="57"/>
      <c r="E50111" s="62"/>
    </row>
    <row r="50112">
      <c r="A50112" s="61"/>
      <c r="B50112" s="61"/>
      <c r="C50112" s="61"/>
      <c r="D50112" s="57"/>
      <c r="E50112" s="62"/>
    </row>
    <row r="50113">
      <c r="A50113" s="61"/>
      <c r="B50113" s="61"/>
      <c r="C50113" s="61"/>
      <c r="D50113" s="57"/>
      <c r="E50113" s="62"/>
    </row>
    <row r="50114">
      <c r="A50114" s="61"/>
      <c r="B50114" s="61"/>
      <c r="C50114" s="61"/>
      <c r="D50114" s="57"/>
      <c r="E50114" s="62"/>
    </row>
    <row r="50115">
      <c r="A50115" s="61"/>
      <c r="B50115" s="61"/>
      <c r="C50115" s="61"/>
      <c r="D50115" s="57"/>
      <c r="E50115" s="62"/>
    </row>
    <row r="50116">
      <c r="A50116" s="61"/>
      <c r="B50116" s="61"/>
      <c r="C50116" s="61"/>
      <c r="D50116" s="57"/>
      <c r="E50116" s="62"/>
    </row>
    <row r="50117">
      <c r="A50117" s="61"/>
      <c r="B50117" s="61"/>
      <c r="C50117" s="61"/>
      <c r="D50117" s="57"/>
      <c r="E50117" s="62"/>
    </row>
    <row r="50118">
      <c r="A50118" s="61"/>
      <c r="B50118" s="61"/>
      <c r="C50118" s="61"/>
      <c r="D50118" s="57"/>
      <c r="E50118" s="62"/>
    </row>
    <row r="50119">
      <c r="A50119" s="61"/>
      <c r="B50119" s="61"/>
      <c r="C50119" s="61"/>
      <c r="D50119" s="57"/>
      <c r="E50119" s="62"/>
    </row>
    <row r="50120">
      <c r="A50120" s="61"/>
      <c r="B50120" s="61"/>
      <c r="C50120" s="61"/>
      <c r="D50120" s="57"/>
      <c r="E50120" s="62"/>
    </row>
    <row r="50121">
      <c r="A50121" s="61"/>
      <c r="B50121" s="61"/>
      <c r="C50121" s="61"/>
      <c r="D50121" s="57"/>
      <c r="E50121" s="62"/>
    </row>
    <row r="50122">
      <c r="A50122" s="61"/>
      <c r="B50122" s="61"/>
      <c r="C50122" s="61"/>
      <c r="D50122" s="57"/>
      <c r="E50122" s="62"/>
    </row>
    <row r="50123">
      <c r="A50123" s="61"/>
      <c r="B50123" s="61"/>
      <c r="C50123" s="61"/>
      <c r="D50123" s="57"/>
      <c r="E50123" s="62"/>
    </row>
    <row r="50124">
      <c r="A50124" s="61"/>
      <c r="B50124" s="61"/>
      <c r="C50124" s="61"/>
      <c r="D50124" s="57"/>
      <c r="E50124" s="62"/>
    </row>
    <row r="50125">
      <c r="A50125" s="61"/>
      <c r="B50125" s="61"/>
      <c r="C50125" s="61"/>
      <c r="D50125" s="57"/>
      <c r="E50125" s="62"/>
    </row>
    <row r="50126">
      <c r="A50126" s="61"/>
      <c r="B50126" s="61"/>
      <c r="C50126" s="61"/>
      <c r="D50126" s="57"/>
      <c r="E50126" s="62"/>
    </row>
    <row r="50127">
      <c r="A50127" s="61"/>
      <c r="B50127" s="61"/>
      <c r="C50127" s="61"/>
      <c r="D50127" s="57"/>
      <c r="E50127" s="62"/>
    </row>
    <row r="50128">
      <c r="A50128" s="61"/>
      <c r="B50128" s="61"/>
      <c r="C50128" s="61"/>
      <c r="D50128" s="57"/>
      <c r="E50128" s="62"/>
    </row>
    <row r="50129">
      <c r="A50129" s="61"/>
      <c r="B50129" s="61"/>
      <c r="C50129" s="61"/>
      <c r="D50129" s="57"/>
      <c r="E50129" s="62"/>
    </row>
    <row r="50130">
      <c r="A50130" s="61"/>
      <c r="B50130" s="61"/>
      <c r="C50130" s="61"/>
      <c r="D50130" s="57"/>
      <c r="E50130" s="62"/>
    </row>
    <row r="50131">
      <c r="A50131" s="61"/>
      <c r="B50131" s="61"/>
      <c r="C50131" s="61"/>
      <c r="D50131" s="57"/>
      <c r="E50131" s="62"/>
    </row>
    <row r="50132">
      <c r="A50132" s="61"/>
      <c r="B50132" s="61"/>
      <c r="C50132" s="61"/>
      <c r="D50132" s="57"/>
      <c r="E50132" s="62"/>
    </row>
    <row r="50133">
      <c r="A50133" s="61"/>
      <c r="B50133" s="61"/>
      <c r="C50133" s="61"/>
      <c r="D50133" s="57"/>
      <c r="E50133" s="62"/>
    </row>
    <row r="50134">
      <c r="A50134" s="61"/>
      <c r="B50134" s="61"/>
      <c r="C50134" s="61"/>
      <c r="D50134" s="57"/>
      <c r="E50134" s="62"/>
    </row>
    <row r="50135">
      <c r="A50135" s="61"/>
      <c r="B50135" s="61"/>
      <c r="C50135" s="61"/>
      <c r="D50135" s="57"/>
      <c r="E50135" s="62"/>
    </row>
    <row r="50136">
      <c r="A50136" s="61"/>
      <c r="B50136" s="61"/>
      <c r="C50136" s="61"/>
      <c r="D50136" s="57"/>
      <c r="E50136" s="62"/>
    </row>
    <row r="50137">
      <c r="A50137" s="61"/>
      <c r="B50137" s="61"/>
      <c r="C50137" s="61"/>
      <c r="D50137" s="57"/>
      <c r="E50137" s="62"/>
    </row>
    <row r="50138">
      <c r="A50138" s="61"/>
      <c r="B50138" s="61"/>
      <c r="C50138" s="61"/>
      <c r="D50138" s="57"/>
      <c r="E50138" s="62"/>
    </row>
    <row r="50139">
      <c r="A50139" s="61"/>
      <c r="B50139" s="61"/>
      <c r="C50139" s="61"/>
      <c r="D50139" s="57"/>
      <c r="E50139" s="62"/>
    </row>
    <row r="50140">
      <c r="A50140" s="61"/>
      <c r="B50140" s="61"/>
      <c r="C50140" s="61"/>
      <c r="D50140" s="57"/>
      <c r="E50140" s="62"/>
    </row>
    <row r="50141">
      <c r="A50141" s="61"/>
      <c r="B50141" s="61"/>
      <c r="C50141" s="61"/>
      <c r="D50141" s="57"/>
      <c r="E50141" s="62"/>
    </row>
    <row r="50142">
      <c r="A50142" s="61"/>
      <c r="B50142" s="61"/>
      <c r="C50142" s="61"/>
      <c r="D50142" s="57"/>
      <c r="E50142" s="62"/>
    </row>
    <row r="50143">
      <c r="A50143" s="61"/>
      <c r="B50143" s="61"/>
      <c r="C50143" s="61"/>
      <c r="D50143" s="57"/>
      <c r="E50143" s="62"/>
    </row>
    <row r="50144">
      <c r="A50144" s="61"/>
      <c r="B50144" s="61"/>
      <c r="C50144" s="61"/>
      <c r="D50144" s="57"/>
      <c r="E50144" s="62"/>
    </row>
    <row r="50145">
      <c r="A50145" s="61"/>
      <c r="B50145" s="61"/>
      <c r="C50145" s="61"/>
      <c r="D50145" s="57"/>
      <c r="E50145" s="62"/>
    </row>
    <row r="50146">
      <c r="A50146" s="61"/>
      <c r="B50146" s="61"/>
      <c r="C50146" s="61"/>
      <c r="D50146" s="57"/>
      <c r="E50146" s="62"/>
    </row>
    <row r="50147">
      <c r="A50147" s="61"/>
      <c r="B50147" s="61"/>
      <c r="C50147" s="61"/>
      <c r="D50147" s="57"/>
      <c r="E50147" s="62"/>
    </row>
    <row r="50148">
      <c r="A50148" s="61"/>
      <c r="B50148" s="61"/>
      <c r="C50148" s="61"/>
      <c r="D50148" s="57"/>
      <c r="E50148" s="62"/>
    </row>
    <row r="50149">
      <c r="A50149" s="61"/>
      <c r="B50149" s="61"/>
      <c r="C50149" s="61"/>
      <c r="D50149" s="57"/>
      <c r="E50149" s="62"/>
    </row>
    <row r="50150">
      <c r="A50150" s="61"/>
      <c r="B50150" s="61"/>
      <c r="C50150" s="61"/>
      <c r="D50150" s="57"/>
      <c r="E50150" s="62"/>
    </row>
    <row r="50151">
      <c r="A50151" s="61"/>
      <c r="B50151" s="61"/>
      <c r="C50151" s="61"/>
      <c r="D50151" s="57"/>
      <c r="E50151" s="62"/>
    </row>
    <row r="50152">
      <c r="A50152" s="61"/>
      <c r="B50152" s="61"/>
      <c r="C50152" s="61"/>
      <c r="D50152" s="57"/>
      <c r="E50152" s="62"/>
    </row>
    <row r="50153">
      <c r="A50153" s="61"/>
      <c r="B50153" s="61"/>
      <c r="C50153" s="61"/>
      <c r="D50153" s="57"/>
      <c r="E50153" s="62"/>
    </row>
    <row r="50154">
      <c r="A50154" s="61"/>
      <c r="B50154" s="61"/>
      <c r="C50154" s="61"/>
      <c r="D50154" s="57"/>
      <c r="E50154" s="62"/>
    </row>
    <row r="50155">
      <c r="A50155" s="61"/>
      <c r="B50155" s="61"/>
      <c r="C50155" s="61"/>
      <c r="D50155" s="57"/>
      <c r="E50155" s="62"/>
    </row>
    <row r="50156">
      <c r="A50156" s="61"/>
      <c r="B50156" s="61"/>
      <c r="C50156" s="61"/>
      <c r="D50156" s="57"/>
      <c r="E50156" s="62"/>
    </row>
    <row r="50157">
      <c r="A50157" s="61"/>
      <c r="B50157" s="61"/>
      <c r="C50157" s="61"/>
      <c r="D50157" s="57"/>
      <c r="E50157" s="62"/>
    </row>
    <row r="50158">
      <c r="A50158" s="61"/>
      <c r="B50158" s="61"/>
      <c r="C50158" s="61"/>
      <c r="D50158" s="57"/>
      <c r="E50158" s="62"/>
    </row>
    <row r="50159">
      <c r="A50159" s="61"/>
      <c r="B50159" s="61"/>
      <c r="C50159" s="61"/>
      <c r="D50159" s="57"/>
      <c r="E50159" s="62"/>
    </row>
    <row r="50160">
      <c r="A50160" s="61"/>
      <c r="B50160" s="61"/>
      <c r="C50160" s="61"/>
      <c r="D50160" s="57"/>
      <c r="E50160" s="62"/>
    </row>
    <row r="50161">
      <c r="A50161" s="61"/>
      <c r="B50161" s="61"/>
      <c r="C50161" s="61"/>
      <c r="D50161" s="57"/>
      <c r="E50161" s="62"/>
    </row>
    <row r="50162">
      <c r="A50162" s="61"/>
      <c r="B50162" s="61"/>
      <c r="C50162" s="61"/>
      <c r="D50162" s="57"/>
      <c r="E50162" s="62"/>
    </row>
    <row r="50163">
      <c r="A50163" s="61"/>
      <c r="B50163" s="61"/>
      <c r="C50163" s="61"/>
      <c r="D50163" s="57"/>
      <c r="E50163" s="62"/>
    </row>
    <row r="50164">
      <c r="A50164" s="61"/>
      <c r="B50164" s="61"/>
      <c r="C50164" s="61"/>
      <c r="D50164" s="57"/>
      <c r="E50164" s="62"/>
    </row>
    <row r="50165">
      <c r="A50165" s="61"/>
      <c r="B50165" s="61"/>
      <c r="C50165" s="61"/>
      <c r="D50165" s="57"/>
      <c r="E50165" s="62"/>
    </row>
    <row r="50166">
      <c r="A50166" s="61"/>
      <c r="B50166" s="61"/>
      <c r="C50166" s="61"/>
      <c r="D50166" s="57"/>
      <c r="E50166" s="62"/>
    </row>
    <row r="50167">
      <c r="A50167" s="61"/>
      <c r="B50167" s="61"/>
      <c r="C50167" s="61"/>
      <c r="D50167" s="57"/>
      <c r="E50167" s="62"/>
    </row>
    <row r="50168">
      <c r="A50168" s="61"/>
      <c r="B50168" s="61"/>
      <c r="C50168" s="61"/>
      <c r="D50168" s="57"/>
      <c r="E50168" s="62"/>
    </row>
    <row r="50169">
      <c r="A50169" s="61"/>
      <c r="B50169" s="61"/>
      <c r="C50169" s="61"/>
      <c r="D50169" s="57"/>
      <c r="E50169" s="62"/>
    </row>
    <row r="50170">
      <c r="A50170" s="61"/>
      <c r="B50170" s="61"/>
      <c r="C50170" s="61"/>
      <c r="D50170" s="57"/>
      <c r="E50170" s="62"/>
    </row>
    <row r="50171">
      <c r="A50171" s="61"/>
      <c r="B50171" s="61"/>
      <c r="C50171" s="61"/>
      <c r="D50171" s="57"/>
      <c r="E50171" s="62"/>
    </row>
    <row r="50172">
      <c r="A50172" s="61"/>
      <c r="B50172" s="61"/>
      <c r="C50172" s="61"/>
      <c r="D50172" s="57"/>
      <c r="E50172" s="62"/>
    </row>
    <row r="50173">
      <c r="A50173" s="61"/>
      <c r="B50173" s="61"/>
      <c r="C50173" s="61"/>
      <c r="D50173" s="57"/>
      <c r="E50173" s="62"/>
    </row>
    <row r="50174">
      <c r="A50174" s="61"/>
      <c r="B50174" s="61"/>
      <c r="C50174" s="61"/>
      <c r="D50174" s="57"/>
      <c r="E50174" s="62"/>
    </row>
    <row r="50175">
      <c r="A50175" s="61"/>
      <c r="B50175" s="61"/>
      <c r="C50175" s="61"/>
      <c r="D50175" s="57"/>
      <c r="E50175" s="62"/>
    </row>
    <row r="50176">
      <c r="A50176" s="61"/>
      <c r="B50176" s="61"/>
      <c r="C50176" s="61"/>
      <c r="D50176" s="57"/>
      <c r="E50176" s="62"/>
    </row>
    <row r="50177">
      <c r="A50177" s="61"/>
      <c r="B50177" s="61"/>
      <c r="C50177" s="61"/>
      <c r="D50177" s="57"/>
      <c r="E50177" s="62"/>
    </row>
    <row r="50178">
      <c r="A50178" s="61"/>
      <c r="B50178" s="61"/>
      <c r="C50178" s="61"/>
      <c r="D50178" s="57"/>
      <c r="E50178" s="62"/>
    </row>
    <row r="50179">
      <c r="A50179" s="61"/>
      <c r="B50179" s="61"/>
      <c r="C50179" s="61"/>
      <c r="D50179" s="57"/>
      <c r="E50179" s="62"/>
    </row>
    <row r="50180">
      <c r="A50180" s="61"/>
      <c r="B50180" s="61"/>
      <c r="C50180" s="61"/>
      <c r="D50180" s="57"/>
      <c r="E50180" s="62"/>
    </row>
    <row r="50181">
      <c r="A50181" s="61"/>
      <c r="B50181" s="61"/>
      <c r="C50181" s="61"/>
      <c r="D50181" s="57"/>
      <c r="E50181" s="62"/>
    </row>
    <row r="50182">
      <c r="A50182" s="61"/>
      <c r="B50182" s="61"/>
      <c r="C50182" s="61"/>
      <c r="D50182" s="57"/>
      <c r="E50182" s="62"/>
    </row>
    <row r="50183">
      <c r="A50183" s="61"/>
      <c r="B50183" s="61"/>
      <c r="C50183" s="61"/>
      <c r="D50183" s="57"/>
      <c r="E50183" s="62"/>
    </row>
    <row r="50184">
      <c r="A50184" s="61"/>
      <c r="B50184" s="61"/>
      <c r="C50184" s="61"/>
      <c r="D50184" s="57"/>
      <c r="E50184" s="62"/>
    </row>
    <row r="50185">
      <c r="A50185" s="61"/>
      <c r="B50185" s="61"/>
      <c r="C50185" s="61"/>
      <c r="D50185" s="57"/>
      <c r="E50185" s="62"/>
    </row>
    <row r="50186">
      <c r="A50186" s="61"/>
      <c r="B50186" s="61"/>
      <c r="C50186" s="61"/>
      <c r="D50186" s="57"/>
      <c r="E50186" s="62"/>
    </row>
    <row r="50187">
      <c r="A50187" s="61"/>
      <c r="B50187" s="61"/>
      <c r="C50187" s="61"/>
      <c r="D50187" s="57"/>
      <c r="E50187" s="62"/>
    </row>
    <row r="50188">
      <c r="A50188" s="61"/>
      <c r="B50188" s="61"/>
      <c r="C50188" s="61"/>
      <c r="D50188" s="57"/>
      <c r="E50188" s="62"/>
    </row>
    <row r="50189">
      <c r="A50189" s="61"/>
      <c r="B50189" s="61"/>
      <c r="C50189" s="61"/>
      <c r="D50189" s="57"/>
      <c r="E50189" s="62"/>
    </row>
    <row r="50190">
      <c r="A50190" s="61"/>
      <c r="B50190" s="61"/>
      <c r="C50190" s="61"/>
      <c r="D50190" s="57"/>
      <c r="E50190" s="62"/>
    </row>
    <row r="50191">
      <c r="A50191" s="61"/>
      <c r="B50191" s="61"/>
      <c r="C50191" s="61"/>
      <c r="D50191" s="57"/>
      <c r="E50191" s="62"/>
    </row>
    <row r="50192">
      <c r="A50192" s="61"/>
      <c r="B50192" s="61"/>
      <c r="C50192" s="61"/>
      <c r="D50192" s="57"/>
      <c r="E50192" s="62"/>
    </row>
    <row r="50193">
      <c r="A50193" s="61"/>
      <c r="B50193" s="61"/>
      <c r="C50193" s="61"/>
      <c r="D50193" s="57"/>
      <c r="E50193" s="62"/>
    </row>
    <row r="50194">
      <c r="A50194" s="61"/>
      <c r="B50194" s="61"/>
      <c r="C50194" s="61"/>
      <c r="D50194" s="57"/>
      <c r="E50194" s="62"/>
    </row>
    <row r="50195">
      <c r="A50195" s="61"/>
      <c r="B50195" s="61"/>
      <c r="C50195" s="61"/>
      <c r="D50195" s="57"/>
      <c r="E50195" s="62"/>
    </row>
    <row r="50196">
      <c r="A50196" s="61"/>
      <c r="B50196" s="61"/>
      <c r="C50196" s="61"/>
      <c r="D50196" s="57"/>
      <c r="E50196" s="62"/>
    </row>
    <row r="50197">
      <c r="A50197" s="61"/>
      <c r="B50197" s="61"/>
      <c r="C50197" s="61"/>
      <c r="D50197" s="57"/>
      <c r="E50197" s="62"/>
    </row>
    <row r="50198">
      <c r="A50198" s="61"/>
      <c r="B50198" s="61"/>
      <c r="C50198" s="61"/>
      <c r="D50198" s="57"/>
      <c r="E50198" s="62"/>
    </row>
    <row r="50199">
      <c r="A50199" s="61"/>
      <c r="B50199" s="61"/>
      <c r="C50199" s="61"/>
      <c r="D50199" s="57"/>
      <c r="E50199" s="62"/>
    </row>
    <row r="50200">
      <c r="A50200" s="61"/>
      <c r="B50200" s="61"/>
      <c r="C50200" s="61"/>
      <c r="D50200" s="57"/>
      <c r="E50200" s="62"/>
    </row>
    <row r="50201">
      <c r="A50201" s="61"/>
      <c r="B50201" s="61"/>
      <c r="C50201" s="61"/>
      <c r="D50201" s="57"/>
      <c r="E50201" s="62"/>
    </row>
    <row r="50202">
      <c r="A50202" s="61"/>
      <c r="B50202" s="61"/>
      <c r="C50202" s="61"/>
      <c r="D50202" s="57"/>
      <c r="E50202" s="62"/>
    </row>
    <row r="50203">
      <c r="A50203" s="61"/>
      <c r="B50203" s="61"/>
      <c r="C50203" s="61"/>
      <c r="D50203" s="57"/>
      <c r="E50203" s="62"/>
    </row>
    <row r="50204">
      <c r="A50204" s="61"/>
      <c r="B50204" s="61"/>
      <c r="C50204" s="61"/>
      <c r="D50204" s="57"/>
      <c r="E50204" s="62"/>
    </row>
    <row r="50205">
      <c r="A50205" s="61"/>
      <c r="B50205" s="61"/>
      <c r="C50205" s="61"/>
      <c r="D50205" s="57"/>
      <c r="E50205" s="62"/>
    </row>
    <row r="50206">
      <c r="A50206" s="61"/>
      <c r="B50206" s="61"/>
      <c r="C50206" s="61"/>
      <c r="D50206" s="57"/>
      <c r="E50206" s="62"/>
    </row>
    <row r="50207">
      <c r="A50207" s="61"/>
      <c r="B50207" s="61"/>
      <c r="C50207" s="61"/>
      <c r="D50207" s="57"/>
      <c r="E50207" s="62"/>
    </row>
    <row r="50208">
      <c r="A50208" s="61"/>
      <c r="B50208" s="61"/>
      <c r="C50208" s="61"/>
      <c r="D50208" s="57"/>
      <c r="E50208" s="62"/>
    </row>
    <row r="50209">
      <c r="A50209" s="61"/>
      <c r="B50209" s="61"/>
      <c r="C50209" s="61"/>
      <c r="D50209" s="57"/>
      <c r="E50209" s="62"/>
    </row>
    <row r="50210">
      <c r="A50210" s="61"/>
      <c r="B50210" s="61"/>
      <c r="C50210" s="61"/>
      <c r="D50210" s="57"/>
      <c r="E50210" s="62"/>
    </row>
    <row r="50211">
      <c r="A50211" s="61"/>
      <c r="B50211" s="61"/>
      <c r="C50211" s="61"/>
      <c r="D50211" s="57"/>
      <c r="E50211" s="62"/>
    </row>
    <row r="50212">
      <c r="A50212" s="61"/>
      <c r="B50212" s="61"/>
      <c r="C50212" s="61"/>
      <c r="D50212" s="57"/>
      <c r="E50212" s="62"/>
    </row>
    <row r="50213">
      <c r="A50213" s="61"/>
      <c r="B50213" s="61"/>
      <c r="C50213" s="61"/>
      <c r="D50213" s="57"/>
      <c r="E50213" s="62"/>
    </row>
    <row r="50214">
      <c r="A50214" s="61"/>
      <c r="B50214" s="61"/>
      <c r="C50214" s="61"/>
      <c r="D50214" s="57"/>
      <c r="E50214" s="62"/>
    </row>
    <row r="50215">
      <c r="A50215" s="61"/>
      <c r="B50215" s="61"/>
      <c r="C50215" s="61"/>
      <c r="D50215" s="57"/>
      <c r="E50215" s="62"/>
    </row>
    <row r="50216">
      <c r="A50216" s="61"/>
      <c r="B50216" s="61"/>
      <c r="C50216" s="61"/>
      <c r="D50216" s="57"/>
      <c r="E50216" s="62"/>
    </row>
    <row r="50217">
      <c r="A50217" s="61"/>
      <c r="B50217" s="61"/>
      <c r="C50217" s="61"/>
      <c r="D50217" s="57"/>
      <c r="E50217" s="62"/>
    </row>
    <row r="50218">
      <c r="A50218" s="61"/>
      <c r="B50218" s="61"/>
      <c r="C50218" s="61"/>
      <c r="D50218" s="57"/>
      <c r="E50218" s="62"/>
    </row>
    <row r="50219">
      <c r="A50219" s="61"/>
      <c r="B50219" s="61"/>
      <c r="C50219" s="61"/>
      <c r="D50219" s="57"/>
      <c r="E50219" s="62"/>
    </row>
    <row r="50220">
      <c r="A50220" s="61"/>
      <c r="B50220" s="61"/>
      <c r="C50220" s="61"/>
      <c r="D50220" s="57"/>
      <c r="E50220" s="62"/>
    </row>
    <row r="50221">
      <c r="A50221" s="61"/>
      <c r="B50221" s="61"/>
      <c r="C50221" s="61"/>
      <c r="D50221" s="57"/>
      <c r="E50221" s="62"/>
    </row>
    <row r="50222">
      <c r="A50222" s="61"/>
      <c r="B50222" s="61"/>
      <c r="C50222" s="61"/>
      <c r="D50222" s="57"/>
      <c r="E50222" s="62"/>
    </row>
    <row r="50223">
      <c r="A50223" s="61"/>
      <c r="B50223" s="61"/>
      <c r="C50223" s="61"/>
      <c r="D50223" s="57"/>
      <c r="E50223" s="62"/>
    </row>
    <row r="50224">
      <c r="A50224" s="61"/>
      <c r="B50224" s="61"/>
      <c r="C50224" s="61"/>
      <c r="D50224" s="57"/>
      <c r="E50224" s="62"/>
    </row>
    <row r="50225">
      <c r="A50225" s="61"/>
      <c r="B50225" s="61"/>
      <c r="C50225" s="61"/>
      <c r="D50225" s="57"/>
      <c r="E50225" s="62"/>
    </row>
    <row r="50226">
      <c r="A50226" s="61"/>
      <c r="B50226" s="61"/>
      <c r="C50226" s="61"/>
      <c r="D50226" s="57"/>
      <c r="E50226" s="62"/>
    </row>
    <row r="50227">
      <c r="A50227" s="61"/>
      <c r="B50227" s="61"/>
      <c r="C50227" s="61"/>
      <c r="D50227" s="57"/>
      <c r="E50227" s="62"/>
    </row>
    <row r="50228">
      <c r="A50228" s="61"/>
      <c r="B50228" s="61"/>
      <c r="C50228" s="61"/>
      <c r="D50228" s="57"/>
      <c r="E50228" s="62"/>
    </row>
    <row r="50229">
      <c r="A50229" s="61"/>
      <c r="B50229" s="61"/>
      <c r="C50229" s="61"/>
      <c r="D50229" s="57"/>
      <c r="E50229" s="62"/>
    </row>
    <row r="50230">
      <c r="A50230" s="61"/>
      <c r="B50230" s="61"/>
      <c r="C50230" s="61"/>
      <c r="D50230" s="57"/>
      <c r="E50230" s="62"/>
    </row>
    <row r="50231">
      <c r="A50231" s="61"/>
      <c r="B50231" s="61"/>
      <c r="C50231" s="61"/>
      <c r="D50231" s="57"/>
      <c r="E50231" s="62"/>
    </row>
    <row r="50232">
      <c r="A50232" s="61"/>
      <c r="B50232" s="61"/>
      <c r="C50232" s="61"/>
      <c r="D50232" s="57"/>
      <c r="E50232" s="62"/>
    </row>
    <row r="50233">
      <c r="A50233" s="61"/>
      <c r="B50233" s="61"/>
      <c r="C50233" s="61"/>
      <c r="D50233" s="57"/>
      <c r="E50233" s="62"/>
    </row>
    <row r="50234">
      <c r="A50234" s="61"/>
      <c r="B50234" s="61"/>
      <c r="C50234" s="61"/>
      <c r="D50234" s="57"/>
      <c r="E50234" s="62"/>
    </row>
    <row r="50235">
      <c r="A50235" s="61"/>
      <c r="B50235" s="61"/>
      <c r="C50235" s="61"/>
      <c r="D50235" s="57"/>
      <c r="E50235" s="62"/>
    </row>
    <row r="50236">
      <c r="A50236" s="61"/>
      <c r="B50236" s="61"/>
      <c r="C50236" s="61"/>
      <c r="D50236" s="57"/>
      <c r="E50236" s="62"/>
    </row>
    <row r="50237">
      <c r="A50237" s="61"/>
      <c r="B50237" s="61"/>
      <c r="C50237" s="61"/>
      <c r="D50237" s="57"/>
      <c r="E50237" s="62"/>
    </row>
    <row r="50238">
      <c r="A50238" s="61"/>
      <c r="B50238" s="61"/>
      <c r="C50238" s="61"/>
      <c r="D50238" s="57"/>
      <c r="E50238" s="62"/>
    </row>
    <row r="50239">
      <c r="A50239" s="61"/>
      <c r="B50239" s="61"/>
      <c r="C50239" s="61"/>
      <c r="D50239" s="57"/>
      <c r="E50239" s="62"/>
    </row>
    <row r="50240">
      <c r="A50240" s="61"/>
      <c r="B50240" s="61"/>
      <c r="C50240" s="61"/>
      <c r="D50240" s="57"/>
      <c r="E50240" s="62"/>
    </row>
    <row r="50241">
      <c r="A50241" s="61"/>
      <c r="B50241" s="61"/>
      <c r="C50241" s="61"/>
      <c r="D50241" s="57"/>
      <c r="E50241" s="62"/>
    </row>
    <row r="50242">
      <c r="A50242" s="61"/>
      <c r="B50242" s="61"/>
      <c r="C50242" s="61"/>
      <c r="D50242" s="57"/>
      <c r="E50242" s="62"/>
    </row>
    <row r="50243">
      <c r="A50243" s="61"/>
      <c r="B50243" s="61"/>
      <c r="C50243" s="61"/>
      <c r="D50243" s="57"/>
      <c r="E50243" s="62"/>
    </row>
    <row r="50244">
      <c r="A50244" s="61"/>
      <c r="B50244" s="61"/>
      <c r="C50244" s="61"/>
      <c r="D50244" s="57"/>
      <c r="E50244" s="62"/>
    </row>
    <row r="50245">
      <c r="A50245" s="61"/>
      <c r="B50245" s="61"/>
      <c r="C50245" s="61"/>
      <c r="D50245" s="57"/>
      <c r="E50245" s="62"/>
    </row>
    <row r="50246">
      <c r="A50246" s="61"/>
      <c r="B50246" s="61"/>
      <c r="C50246" s="61"/>
      <c r="D50246" s="57"/>
      <c r="E50246" s="62"/>
    </row>
    <row r="50247">
      <c r="A50247" s="61"/>
      <c r="B50247" s="61"/>
      <c r="C50247" s="61"/>
      <c r="D50247" s="57"/>
      <c r="E50247" s="62"/>
    </row>
    <row r="50248">
      <c r="A50248" s="61"/>
      <c r="B50248" s="61"/>
      <c r="C50248" s="61"/>
      <c r="D50248" s="57"/>
      <c r="E50248" s="62"/>
    </row>
    <row r="50249">
      <c r="A50249" s="61"/>
      <c r="B50249" s="61"/>
      <c r="C50249" s="61"/>
      <c r="D50249" s="57"/>
      <c r="E50249" s="62"/>
    </row>
    <row r="50250">
      <c r="A50250" s="61"/>
      <c r="B50250" s="61"/>
      <c r="C50250" s="61"/>
      <c r="D50250" s="57"/>
      <c r="E50250" s="62"/>
    </row>
    <row r="50251">
      <c r="A50251" s="61"/>
      <c r="B50251" s="61"/>
      <c r="C50251" s="61"/>
      <c r="D50251" s="57"/>
      <c r="E50251" s="62"/>
    </row>
    <row r="50252">
      <c r="A50252" s="61"/>
      <c r="B50252" s="61"/>
      <c r="C50252" s="61"/>
      <c r="D50252" s="57"/>
      <c r="E50252" s="62"/>
    </row>
    <row r="50253">
      <c r="A50253" s="61"/>
      <c r="B50253" s="61"/>
      <c r="C50253" s="61"/>
      <c r="D50253" s="57"/>
      <c r="E50253" s="62"/>
    </row>
    <row r="50254">
      <c r="A50254" s="61"/>
      <c r="B50254" s="61"/>
      <c r="C50254" s="61"/>
      <c r="D50254" s="57"/>
      <c r="E50254" s="62"/>
    </row>
    <row r="50255">
      <c r="A50255" s="61"/>
      <c r="B50255" s="61"/>
      <c r="C50255" s="61"/>
      <c r="D50255" s="57"/>
      <c r="E50255" s="62"/>
    </row>
    <row r="50256">
      <c r="A50256" s="61"/>
      <c r="B50256" s="61"/>
      <c r="C50256" s="61"/>
      <c r="D50256" s="57"/>
      <c r="E50256" s="62"/>
    </row>
    <row r="50257">
      <c r="A50257" s="61"/>
      <c r="B50257" s="61"/>
      <c r="C50257" s="61"/>
      <c r="D50257" s="57"/>
      <c r="E50257" s="62"/>
    </row>
    <row r="50258">
      <c r="A50258" s="61"/>
      <c r="B50258" s="61"/>
      <c r="C50258" s="61"/>
      <c r="D50258" s="57"/>
      <c r="E50258" s="62"/>
    </row>
    <row r="50259">
      <c r="A50259" s="61"/>
      <c r="B50259" s="61"/>
      <c r="C50259" s="61"/>
      <c r="D50259" s="57"/>
      <c r="E50259" s="62"/>
    </row>
    <row r="50260">
      <c r="A50260" s="61"/>
      <c r="B50260" s="61"/>
      <c r="C50260" s="61"/>
      <c r="D50260" s="57"/>
      <c r="E50260" s="62"/>
    </row>
    <row r="50261">
      <c r="A50261" s="61"/>
      <c r="B50261" s="61"/>
      <c r="C50261" s="61"/>
      <c r="D50261" s="57"/>
      <c r="E50261" s="62"/>
    </row>
    <row r="50262">
      <c r="A50262" s="61"/>
      <c r="B50262" s="61"/>
      <c r="C50262" s="61"/>
      <c r="D50262" s="57"/>
      <c r="E50262" s="62"/>
    </row>
    <row r="50263">
      <c r="A50263" s="61"/>
      <c r="B50263" s="61"/>
      <c r="C50263" s="61"/>
      <c r="D50263" s="57"/>
      <c r="E50263" s="62"/>
    </row>
    <row r="50264">
      <c r="A50264" s="61"/>
      <c r="B50264" s="61"/>
      <c r="C50264" s="61"/>
      <c r="D50264" s="57"/>
      <c r="E50264" s="62"/>
    </row>
    <row r="50265">
      <c r="A50265" s="61"/>
      <c r="B50265" s="61"/>
      <c r="C50265" s="61"/>
      <c r="D50265" s="57"/>
      <c r="E50265" s="62"/>
    </row>
    <row r="50266">
      <c r="A50266" s="61"/>
      <c r="B50266" s="61"/>
      <c r="C50266" s="61"/>
      <c r="D50266" s="57"/>
      <c r="E50266" s="62"/>
    </row>
    <row r="50267">
      <c r="A50267" s="61"/>
      <c r="B50267" s="61"/>
      <c r="C50267" s="61"/>
      <c r="D50267" s="57"/>
      <c r="E50267" s="62"/>
    </row>
    <row r="50268">
      <c r="A50268" s="61"/>
      <c r="B50268" s="61"/>
      <c r="C50268" s="61"/>
      <c r="D50268" s="57"/>
      <c r="E50268" s="62"/>
    </row>
    <row r="50269">
      <c r="A50269" s="61"/>
      <c r="B50269" s="61"/>
      <c r="C50269" s="61"/>
      <c r="D50269" s="57"/>
      <c r="E50269" s="62"/>
    </row>
    <row r="50270">
      <c r="A50270" s="61"/>
      <c r="B50270" s="61"/>
      <c r="C50270" s="61"/>
      <c r="D50270" s="57"/>
      <c r="E50270" s="62"/>
    </row>
    <row r="50271">
      <c r="A50271" s="61"/>
      <c r="B50271" s="61"/>
      <c r="C50271" s="61"/>
      <c r="D50271" s="57"/>
      <c r="E50271" s="62"/>
    </row>
    <row r="50272">
      <c r="A50272" s="61"/>
      <c r="B50272" s="61"/>
      <c r="C50272" s="61"/>
      <c r="D50272" s="57"/>
      <c r="E50272" s="62"/>
    </row>
    <row r="50273">
      <c r="A50273" s="61"/>
      <c r="B50273" s="61"/>
      <c r="C50273" s="61"/>
      <c r="D50273" s="57"/>
      <c r="E50273" s="62"/>
    </row>
    <row r="50274">
      <c r="A50274" s="61"/>
      <c r="B50274" s="61"/>
      <c r="C50274" s="61"/>
      <c r="D50274" s="57"/>
      <c r="E50274" s="62"/>
    </row>
    <row r="50275">
      <c r="A50275" s="61"/>
      <c r="B50275" s="61"/>
      <c r="C50275" s="61"/>
      <c r="D50275" s="57"/>
      <c r="E50275" s="62"/>
    </row>
    <row r="50276">
      <c r="A50276" s="61"/>
      <c r="B50276" s="61"/>
      <c r="C50276" s="61"/>
      <c r="D50276" s="57"/>
      <c r="E50276" s="62"/>
    </row>
    <row r="50277">
      <c r="A50277" s="61"/>
      <c r="B50277" s="61"/>
      <c r="C50277" s="61"/>
      <c r="D50277" s="57"/>
      <c r="E50277" s="62"/>
    </row>
    <row r="50278">
      <c r="A50278" s="61"/>
      <c r="B50278" s="61"/>
      <c r="C50278" s="61"/>
      <c r="D50278" s="57"/>
      <c r="E50278" s="62"/>
    </row>
    <row r="50279">
      <c r="A50279" s="61"/>
      <c r="B50279" s="61"/>
      <c r="C50279" s="61"/>
      <c r="D50279" s="57"/>
      <c r="E50279" s="62"/>
    </row>
    <row r="50280">
      <c r="A50280" s="61"/>
      <c r="B50280" s="61"/>
      <c r="C50280" s="61"/>
      <c r="D50280" s="57"/>
      <c r="E50280" s="62"/>
    </row>
    <row r="50281">
      <c r="A50281" s="61"/>
      <c r="B50281" s="61"/>
      <c r="C50281" s="61"/>
      <c r="D50281" s="57"/>
      <c r="E50281" s="62"/>
    </row>
    <row r="50282">
      <c r="A50282" s="61"/>
      <c r="B50282" s="61"/>
      <c r="C50282" s="61"/>
      <c r="D50282" s="57"/>
      <c r="E50282" s="62"/>
    </row>
    <row r="50283">
      <c r="A50283" s="61"/>
      <c r="B50283" s="61"/>
      <c r="C50283" s="61"/>
      <c r="D50283" s="57"/>
      <c r="E50283" s="62"/>
    </row>
    <row r="50284">
      <c r="A50284" s="61"/>
      <c r="B50284" s="61"/>
      <c r="C50284" s="61"/>
      <c r="D50284" s="57"/>
      <c r="E50284" s="62"/>
    </row>
    <row r="50285">
      <c r="A50285" s="61"/>
      <c r="B50285" s="61"/>
      <c r="C50285" s="61"/>
      <c r="D50285" s="57"/>
      <c r="E50285" s="62"/>
    </row>
    <row r="50286">
      <c r="A50286" s="61"/>
      <c r="B50286" s="61"/>
      <c r="C50286" s="61"/>
      <c r="D50286" s="57"/>
      <c r="E50286" s="62"/>
    </row>
    <row r="50287">
      <c r="A50287" s="61"/>
      <c r="B50287" s="61"/>
      <c r="C50287" s="61"/>
      <c r="D50287" s="57"/>
      <c r="E50287" s="62"/>
    </row>
    <row r="50288">
      <c r="A50288" s="61"/>
      <c r="B50288" s="61"/>
      <c r="C50288" s="61"/>
      <c r="D50288" s="57"/>
      <c r="E50288" s="62"/>
    </row>
    <row r="50289">
      <c r="A50289" s="61"/>
      <c r="B50289" s="61"/>
      <c r="C50289" s="61"/>
      <c r="D50289" s="57"/>
      <c r="E50289" s="62"/>
    </row>
    <row r="50290">
      <c r="A50290" s="61"/>
      <c r="B50290" s="61"/>
      <c r="C50290" s="61"/>
      <c r="D50290" s="57"/>
      <c r="E50290" s="62"/>
    </row>
    <row r="50291">
      <c r="A50291" s="61"/>
      <c r="B50291" s="61"/>
      <c r="C50291" s="61"/>
      <c r="D50291" s="57"/>
      <c r="E50291" s="62"/>
    </row>
    <row r="50292">
      <c r="A50292" s="61"/>
      <c r="B50292" s="61"/>
      <c r="C50292" s="61"/>
      <c r="D50292" s="57"/>
      <c r="E50292" s="62"/>
    </row>
    <row r="50293">
      <c r="A50293" s="61"/>
      <c r="B50293" s="61"/>
      <c r="C50293" s="61"/>
      <c r="D50293" s="57"/>
      <c r="E50293" s="62"/>
    </row>
    <row r="50294">
      <c r="A50294" s="61"/>
      <c r="B50294" s="61"/>
      <c r="C50294" s="61"/>
      <c r="D50294" s="57"/>
      <c r="E50294" s="62"/>
    </row>
    <row r="50295">
      <c r="A50295" s="61"/>
      <c r="B50295" s="61"/>
      <c r="C50295" s="61"/>
      <c r="D50295" s="57"/>
      <c r="E50295" s="62"/>
    </row>
    <row r="50296">
      <c r="A50296" s="61"/>
      <c r="B50296" s="61"/>
      <c r="C50296" s="61"/>
      <c r="D50296" s="57"/>
      <c r="E50296" s="62"/>
    </row>
    <row r="50297">
      <c r="A50297" s="61"/>
      <c r="B50297" s="61"/>
      <c r="C50297" s="61"/>
      <c r="D50297" s="57"/>
      <c r="E50297" s="62"/>
    </row>
    <row r="50298">
      <c r="A50298" s="61"/>
      <c r="B50298" s="61"/>
      <c r="C50298" s="61"/>
      <c r="D50298" s="57"/>
      <c r="E50298" s="62"/>
    </row>
    <row r="50299">
      <c r="A50299" s="61"/>
      <c r="B50299" s="61"/>
      <c r="C50299" s="61"/>
      <c r="D50299" s="57"/>
      <c r="E50299" s="62"/>
    </row>
    <row r="50300">
      <c r="A50300" s="61"/>
      <c r="B50300" s="61"/>
      <c r="C50300" s="61"/>
      <c r="D50300" s="57"/>
      <c r="E50300" s="62"/>
    </row>
    <row r="50301">
      <c r="A50301" s="61"/>
      <c r="B50301" s="61"/>
      <c r="C50301" s="61"/>
      <c r="D50301" s="57"/>
      <c r="E50301" s="62"/>
    </row>
    <row r="50302">
      <c r="A50302" s="61"/>
      <c r="B50302" s="61"/>
      <c r="C50302" s="61"/>
      <c r="D50302" s="57"/>
      <c r="E50302" s="62"/>
    </row>
    <row r="50303">
      <c r="A50303" s="61"/>
      <c r="B50303" s="61"/>
      <c r="C50303" s="61"/>
      <c r="D50303" s="57"/>
      <c r="E50303" s="62"/>
    </row>
    <row r="50304">
      <c r="A50304" s="61"/>
      <c r="B50304" s="61"/>
      <c r="C50304" s="61"/>
      <c r="D50304" s="57"/>
      <c r="E50304" s="62"/>
    </row>
    <row r="50305">
      <c r="A50305" s="61"/>
      <c r="B50305" s="61"/>
      <c r="C50305" s="61"/>
      <c r="D50305" s="57"/>
      <c r="E50305" s="62"/>
    </row>
    <row r="50306">
      <c r="A50306" s="61"/>
      <c r="B50306" s="61"/>
      <c r="C50306" s="61"/>
      <c r="D50306" s="57"/>
      <c r="E50306" s="62"/>
    </row>
    <row r="50307">
      <c r="A50307" s="61"/>
      <c r="B50307" s="61"/>
      <c r="C50307" s="61"/>
      <c r="D50307" s="57"/>
      <c r="E50307" s="62"/>
    </row>
    <row r="50308">
      <c r="A50308" s="61"/>
      <c r="B50308" s="61"/>
      <c r="C50308" s="61"/>
      <c r="D50308" s="57"/>
      <c r="E50308" s="62"/>
    </row>
    <row r="50309">
      <c r="A50309" s="61"/>
      <c r="B50309" s="61"/>
      <c r="C50309" s="61"/>
      <c r="D50309" s="57"/>
      <c r="E50309" s="62"/>
    </row>
    <row r="50310">
      <c r="A50310" s="61"/>
      <c r="B50310" s="61"/>
      <c r="C50310" s="61"/>
      <c r="D50310" s="57"/>
      <c r="E50310" s="62"/>
    </row>
    <row r="50311">
      <c r="A50311" s="61"/>
      <c r="B50311" s="61"/>
      <c r="C50311" s="61"/>
      <c r="D50311" s="57"/>
      <c r="E50311" s="62"/>
    </row>
    <row r="50312">
      <c r="A50312" s="61"/>
      <c r="B50312" s="61"/>
      <c r="C50312" s="61"/>
      <c r="D50312" s="57"/>
      <c r="E50312" s="62"/>
    </row>
    <row r="50313">
      <c r="A50313" s="61"/>
      <c r="B50313" s="61"/>
      <c r="C50313" s="61"/>
      <c r="D50313" s="57"/>
      <c r="E50313" s="62"/>
    </row>
    <row r="50314">
      <c r="A50314" s="61"/>
      <c r="B50314" s="61"/>
      <c r="C50314" s="61"/>
      <c r="D50314" s="57"/>
      <c r="E50314" s="62"/>
    </row>
    <row r="50315">
      <c r="A50315" s="61"/>
      <c r="B50315" s="61"/>
      <c r="C50315" s="61"/>
      <c r="D50315" s="57"/>
      <c r="E50315" s="62"/>
    </row>
    <row r="50316">
      <c r="A50316" s="61"/>
      <c r="B50316" s="61"/>
      <c r="C50316" s="61"/>
      <c r="D50316" s="57"/>
      <c r="E50316" s="62"/>
    </row>
    <row r="50317">
      <c r="A50317" s="61"/>
      <c r="B50317" s="61"/>
      <c r="C50317" s="61"/>
      <c r="D50317" s="57"/>
      <c r="E50317" s="62"/>
    </row>
    <row r="50318">
      <c r="A50318" s="61"/>
      <c r="B50318" s="61"/>
      <c r="C50318" s="61"/>
      <c r="D50318" s="57"/>
      <c r="E50318" s="62"/>
    </row>
    <row r="50319">
      <c r="A50319" s="61"/>
      <c r="B50319" s="61"/>
      <c r="C50319" s="61"/>
      <c r="D50319" s="57"/>
      <c r="E50319" s="62"/>
    </row>
    <row r="50320">
      <c r="A50320" s="61"/>
      <c r="B50320" s="61"/>
      <c r="C50320" s="61"/>
      <c r="D50320" s="57"/>
      <c r="E50320" s="62"/>
    </row>
    <row r="50321">
      <c r="A50321" s="61"/>
      <c r="B50321" s="61"/>
      <c r="C50321" s="61"/>
      <c r="D50321" s="57"/>
      <c r="E50321" s="62"/>
    </row>
    <row r="50322">
      <c r="A50322" s="61"/>
      <c r="B50322" s="61"/>
      <c r="C50322" s="61"/>
      <c r="D50322" s="57"/>
      <c r="E50322" s="62"/>
    </row>
    <row r="50323">
      <c r="A50323" s="61"/>
      <c r="B50323" s="61"/>
      <c r="C50323" s="61"/>
      <c r="D50323" s="57"/>
      <c r="E50323" s="62"/>
    </row>
    <row r="50324">
      <c r="A50324" s="61"/>
      <c r="B50324" s="61"/>
      <c r="C50324" s="61"/>
      <c r="D50324" s="57"/>
      <c r="E50324" s="62"/>
    </row>
    <row r="50325">
      <c r="A50325" s="61"/>
      <c r="B50325" s="61"/>
      <c r="C50325" s="61"/>
      <c r="D50325" s="57"/>
      <c r="E50325" s="62"/>
    </row>
    <row r="50326">
      <c r="A50326" s="61"/>
      <c r="B50326" s="61"/>
      <c r="C50326" s="61"/>
      <c r="D50326" s="57"/>
      <c r="E50326" s="62"/>
    </row>
    <row r="50327">
      <c r="A50327" s="61"/>
      <c r="B50327" s="61"/>
      <c r="C50327" s="61"/>
      <c r="D50327" s="57"/>
      <c r="E50327" s="62"/>
    </row>
    <row r="50328">
      <c r="A50328" s="61"/>
      <c r="B50328" s="61"/>
      <c r="C50328" s="61"/>
      <c r="D50328" s="57"/>
      <c r="E50328" s="62"/>
    </row>
    <row r="50329">
      <c r="A50329" s="61"/>
      <c r="B50329" s="61"/>
      <c r="C50329" s="61"/>
      <c r="D50329" s="57"/>
      <c r="E50329" s="62"/>
    </row>
    <row r="50330">
      <c r="A50330" s="61"/>
      <c r="B50330" s="61"/>
      <c r="C50330" s="61"/>
      <c r="D50330" s="57"/>
      <c r="E50330" s="62"/>
    </row>
    <row r="50331">
      <c r="A50331" s="61"/>
      <c r="B50331" s="61"/>
      <c r="C50331" s="61"/>
      <c r="D50331" s="57"/>
      <c r="E50331" s="62"/>
    </row>
    <row r="50332">
      <c r="A50332" s="61"/>
      <c r="B50332" s="61"/>
      <c r="C50332" s="61"/>
      <c r="D50332" s="57"/>
      <c r="E50332" s="62"/>
    </row>
    <row r="50333">
      <c r="A50333" s="61"/>
      <c r="B50333" s="61"/>
      <c r="C50333" s="61"/>
      <c r="D50333" s="57"/>
      <c r="E50333" s="62"/>
    </row>
    <row r="50334">
      <c r="A50334" s="61"/>
      <c r="B50334" s="61"/>
      <c r="C50334" s="61"/>
      <c r="D50334" s="57"/>
      <c r="E50334" s="62"/>
    </row>
    <row r="50335">
      <c r="A50335" s="61"/>
      <c r="B50335" s="61"/>
      <c r="C50335" s="61"/>
      <c r="D50335" s="57"/>
      <c r="E50335" s="62"/>
    </row>
    <row r="50336">
      <c r="A50336" s="61"/>
      <c r="B50336" s="61"/>
      <c r="C50336" s="61"/>
      <c r="D50336" s="57"/>
      <c r="E50336" s="62"/>
    </row>
    <row r="50337">
      <c r="A50337" s="61"/>
      <c r="B50337" s="61"/>
      <c r="C50337" s="61"/>
      <c r="D50337" s="57"/>
      <c r="E50337" s="62"/>
    </row>
    <row r="50338">
      <c r="A50338" s="61"/>
      <c r="B50338" s="61"/>
      <c r="C50338" s="61"/>
      <c r="D50338" s="57"/>
      <c r="E50338" s="62"/>
    </row>
    <row r="50339">
      <c r="A50339" s="61"/>
      <c r="B50339" s="61"/>
      <c r="C50339" s="61"/>
      <c r="D50339" s="57"/>
      <c r="E50339" s="62"/>
    </row>
    <row r="50340">
      <c r="A50340" s="61"/>
      <c r="B50340" s="61"/>
      <c r="C50340" s="61"/>
      <c r="D50340" s="57"/>
      <c r="E50340" s="62"/>
    </row>
    <row r="50341">
      <c r="A50341" s="61"/>
      <c r="B50341" s="61"/>
      <c r="C50341" s="61"/>
      <c r="D50341" s="57"/>
      <c r="E50341" s="62"/>
    </row>
    <row r="50342">
      <c r="A50342" s="61"/>
      <c r="B50342" s="61"/>
      <c r="C50342" s="61"/>
      <c r="D50342" s="57"/>
      <c r="E50342" s="62"/>
    </row>
    <row r="50343">
      <c r="A50343" s="61"/>
      <c r="B50343" s="61"/>
      <c r="C50343" s="61"/>
      <c r="D50343" s="57"/>
      <c r="E50343" s="62"/>
    </row>
    <row r="50344">
      <c r="A50344" s="61"/>
      <c r="B50344" s="61"/>
      <c r="C50344" s="61"/>
      <c r="D50344" s="57"/>
      <c r="E50344" s="62"/>
    </row>
    <row r="50345">
      <c r="A50345" s="61"/>
      <c r="B50345" s="61"/>
      <c r="C50345" s="61"/>
      <c r="D50345" s="57"/>
      <c r="E50345" s="62"/>
    </row>
    <row r="50346">
      <c r="A50346" s="61"/>
      <c r="B50346" s="61"/>
      <c r="C50346" s="61"/>
      <c r="D50346" s="57"/>
      <c r="E50346" s="62"/>
    </row>
    <row r="50347">
      <c r="A50347" s="61"/>
      <c r="B50347" s="61"/>
      <c r="C50347" s="61"/>
      <c r="D50347" s="57"/>
      <c r="E50347" s="62"/>
    </row>
    <row r="50348">
      <c r="A50348" s="61"/>
      <c r="B50348" s="61"/>
      <c r="C50348" s="61"/>
      <c r="D50348" s="57"/>
      <c r="E50348" s="62"/>
    </row>
    <row r="50349">
      <c r="A50349" s="61"/>
      <c r="B50349" s="61"/>
      <c r="C50349" s="61"/>
      <c r="D50349" s="57"/>
      <c r="E50349" s="62"/>
    </row>
    <row r="50350">
      <c r="A50350" s="61"/>
      <c r="B50350" s="61"/>
      <c r="C50350" s="61"/>
      <c r="D50350" s="57"/>
      <c r="E50350" s="62"/>
    </row>
    <row r="50351">
      <c r="A50351" s="61"/>
      <c r="B50351" s="61"/>
      <c r="C50351" s="61"/>
      <c r="D50351" s="57"/>
      <c r="E50351" s="62"/>
    </row>
    <row r="50352">
      <c r="A50352" s="61"/>
      <c r="B50352" s="61"/>
      <c r="C50352" s="61"/>
      <c r="D50352" s="57"/>
      <c r="E50352" s="62"/>
    </row>
    <row r="50353">
      <c r="A50353" s="61"/>
      <c r="B50353" s="61"/>
      <c r="C50353" s="61"/>
      <c r="D50353" s="57"/>
      <c r="E50353" s="62"/>
    </row>
    <row r="50354">
      <c r="A50354" s="61"/>
      <c r="B50354" s="61"/>
      <c r="C50354" s="61"/>
      <c r="D50354" s="57"/>
      <c r="E50354" s="62"/>
    </row>
    <row r="50355">
      <c r="A50355" s="61"/>
      <c r="B50355" s="61"/>
      <c r="C50355" s="61"/>
      <c r="D50355" s="57"/>
      <c r="E50355" s="62"/>
    </row>
    <row r="50356">
      <c r="A50356" s="61"/>
      <c r="B50356" s="61"/>
      <c r="C50356" s="61"/>
      <c r="D50356" s="57"/>
      <c r="E50356" s="62"/>
    </row>
    <row r="50357">
      <c r="A50357" s="61"/>
      <c r="B50357" s="61"/>
      <c r="C50357" s="61"/>
      <c r="D50357" s="57"/>
      <c r="E50357" s="62"/>
    </row>
    <row r="50358">
      <c r="A50358" s="61"/>
      <c r="B50358" s="61"/>
      <c r="C50358" s="61"/>
      <c r="D50358" s="57"/>
      <c r="E50358" s="62"/>
    </row>
    <row r="50359">
      <c r="A50359" s="61"/>
      <c r="B50359" s="61"/>
      <c r="C50359" s="61"/>
      <c r="D50359" s="57"/>
      <c r="E50359" s="62"/>
    </row>
    <row r="50360">
      <c r="A50360" s="61"/>
      <c r="B50360" s="61"/>
      <c r="C50360" s="61"/>
      <c r="D50360" s="57"/>
      <c r="E50360" s="62"/>
    </row>
    <row r="50361">
      <c r="A50361" s="61"/>
      <c r="B50361" s="61"/>
      <c r="C50361" s="61"/>
      <c r="D50361" s="57"/>
      <c r="E50361" s="62"/>
    </row>
    <row r="50362">
      <c r="A50362" s="61"/>
      <c r="B50362" s="61"/>
      <c r="C50362" s="61"/>
      <c r="D50362" s="57"/>
      <c r="E50362" s="62"/>
    </row>
    <row r="50363">
      <c r="A50363" s="61"/>
      <c r="B50363" s="61"/>
      <c r="C50363" s="61"/>
      <c r="D50363" s="57"/>
      <c r="E50363" s="62"/>
    </row>
    <row r="50364">
      <c r="A50364" s="61"/>
      <c r="B50364" s="61"/>
      <c r="C50364" s="61"/>
      <c r="D50364" s="57"/>
      <c r="E50364" s="62"/>
    </row>
    <row r="50365">
      <c r="A50365" s="61"/>
      <c r="B50365" s="61"/>
      <c r="C50365" s="61"/>
      <c r="D50365" s="57"/>
      <c r="E50365" s="62"/>
    </row>
    <row r="50366">
      <c r="A50366" s="61"/>
      <c r="B50366" s="61"/>
      <c r="C50366" s="61"/>
      <c r="D50366" s="57"/>
      <c r="E50366" s="62"/>
    </row>
    <row r="50367">
      <c r="A50367" s="61"/>
      <c r="B50367" s="61"/>
      <c r="C50367" s="61"/>
      <c r="D50367" s="57"/>
      <c r="E50367" s="62"/>
    </row>
    <row r="50368">
      <c r="A50368" s="61"/>
      <c r="B50368" s="61"/>
      <c r="C50368" s="61"/>
      <c r="D50368" s="57"/>
      <c r="E50368" s="62"/>
    </row>
    <row r="50369">
      <c r="A50369" s="61"/>
      <c r="B50369" s="61"/>
      <c r="C50369" s="61"/>
      <c r="D50369" s="57"/>
      <c r="E50369" s="62"/>
    </row>
    <row r="50370">
      <c r="A50370" s="61"/>
      <c r="B50370" s="61"/>
      <c r="C50370" s="61"/>
      <c r="D50370" s="57"/>
      <c r="E50370" s="62"/>
    </row>
    <row r="50371">
      <c r="A50371" s="61"/>
      <c r="B50371" s="61"/>
      <c r="C50371" s="61"/>
      <c r="D50371" s="57"/>
      <c r="E50371" s="62"/>
    </row>
    <row r="50372">
      <c r="A50372" s="61"/>
      <c r="B50372" s="61"/>
      <c r="C50372" s="61"/>
      <c r="D50372" s="57"/>
      <c r="E50372" s="62"/>
    </row>
    <row r="50373">
      <c r="A50373" s="61"/>
      <c r="B50373" s="61"/>
      <c r="C50373" s="61"/>
      <c r="D50373" s="57"/>
      <c r="E50373" s="62"/>
    </row>
    <row r="50374">
      <c r="A50374" s="61"/>
      <c r="B50374" s="61"/>
      <c r="C50374" s="61"/>
      <c r="D50374" s="57"/>
      <c r="E50374" s="62"/>
    </row>
    <row r="50375">
      <c r="A50375" s="61"/>
      <c r="B50375" s="61"/>
      <c r="C50375" s="61"/>
      <c r="D50375" s="57"/>
      <c r="E50375" s="62"/>
    </row>
    <row r="50376">
      <c r="A50376" s="61"/>
      <c r="B50376" s="61"/>
      <c r="C50376" s="61"/>
      <c r="D50376" s="57"/>
      <c r="E50376" s="62"/>
    </row>
    <row r="50377">
      <c r="A50377" s="61"/>
      <c r="B50377" s="61"/>
      <c r="C50377" s="61"/>
      <c r="D50377" s="57"/>
      <c r="E50377" s="62"/>
    </row>
    <row r="50378">
      <c r="A50378" s="61"/>
      <c r="B50378" s="61"/>
      <c r="C50378" s="61"/>
      <c r="D50378" s="57"/>
      <c r="E50378" s="62"/>
    </row>
    <row r="50379">
      <c r="A50379" s="61"/>
      <c r="B50379" s="61"/>
      <c r="C50379" s="61"/>
      <c r="D50379" s="57"/>
      <c r="E50379" s="62"/>
    </row>
    <row r="50380">
      <c r="A50380" s="61"/>
      <c r="B50380" s="61"/>
      <c r="C50380" s="61"/>
      <c r="D50380" s="57"/>
      <c r="E50380" s="62"/>
    </row>
    <row r="50381">
      <c r="A50381" s="61"/>
      <c r="B50381" s="61"/>
      <c r="C50381" s="61"/>
      <c r="D50381" s="57"/>
      <c r="E50381" s="62"/>
    </row>
    <row r="50382">
      <c r="A50382" s="61"/>
      <c r="B50382" s="61"/>
      <c r="C50382" s="61"/>
      <c r="D50382" s="57"/>
      <c r="E50382" s="62"/>
    </row>
    <row r="50383">
      <c r="A50383" s="61"/>
      <c r="B50383" s="61"/>
      <c r="C50383" s="61"/>
      <c r="D50383" s="57"/>
      <c r="E50383" s="62"/>
    </row>
    <row r="50384">
      <c r="A50384" s="61"/>
      <c r="B50384" s="61"/>
      <c r="C50384" s="61"/>
      <c r="D50384" s="57"/>
      <c r="E50384" s="62"/>
    </row>
    <row r="50385">
      <c r="A50385" s="61"/>
      <c r="B50385" s="61"/>
      <c r="C50385" s="61"/>
      <c r="D50385" s="57"/>
      <c r="E50385" s="62"/>
    </row>
    <row r="50386">
      <c r="A50386" s="61"/>
      <c r="B50386" s="61"/>
      <c r="C50386" s="61"/>
      <c r="D50386" s="57"/>
      <c r="E50386" s="62"/>
    </row>
    <row r="50387">
      <c r="A50387" s="61"/>
      <c r="B50387" s="61"/>
      <c r="C50387" s="61"/>
      <c r="D50387" s="57"/>
      <c r="E50387" s="62"/>
    </row>
    <row r="50388">
      <c r="A50388" s="61"/>
      <c r="B50388" s="61"/>
      <c r="C50388" s="61"/>
      <c r="D50388" s="57"/>
      <c r="E50388" s="62"/>
    </row>
    <row r="50389">
      <c r="A50389" s="61"/>
      <c r="B50389" s="61"/>
      <c r="C50389" s="61"/>
      <c r="D50389" s="57"/>
      <c r="E50389" s="62"/>
    </row>
    <row r="50390">
      <c r="A50390" s="61"/>
      <c r="B50390" s="61"/>
      <c r="C50390" s="61"/>
      <c r="D50390" s="57"/>
      <c r="E50390" s="62"/>
    </row>
    <row r="50391">
      <c r="A50391" s="61"/>
      <c r="B50391" s="61"/>
      <c r="C50391" s="61"/>
      <c r="D50391" s="57"/>
      <c r="E50391" s="62"/>
    </row>
    <row r="50392">
      <c r="A50392" s="61"/>
      <c r="B50392" s="61"/>
      <c r="C50392" s="61"/>
      <c r="D50392" s="57"/>
      <c r="E50392" s="62"/>
    </row>
    <row r="50393">
      <c r="A50393" s="61"/>
      <c r="B50393" s="61"/>
      <c r="C50393" s="61"/>
      <c r="D50393" s="57"/>
      <c r="E50393" s="62"/>
    </row>
    <row r="50394">
      <c r="A50394" s="61"/>
      <c r="B50394" s="61"/>
      <c r="C50394" s="61"/>
      <c r="D50394" s="57"/>
      <c r="E50394" s="62"/>
    </row>
    <row r="50395">
      <c r="A50395" s="61"/>
      <c r="B50395" s="61"/>
      <c r="C50395" s="61"/>
      <c r="D50395" s="57"/>
      <c r="E50395" s="62"/>
    </row>
    <row r="50396">
      <c r="A50396" s="61"/>
      <c r="B50396" s="61"/>
      <c r="C50396" s="61"/>
      <c r="D50396" s="57"/>
      <c r="E50396" s="62"/>
    </row>
    <row r="50397">
      <c r="A50397" s="61"/>
      <c r="B50397" s="61"/>
      <c r="C50397" s="61"/>
      <c r="D50397" s="57"/>
      <c r="E50397" s="62"/>
    </row>
    <row r="50398">
      <c r="A50398" s="61"/>
      <c r="B50398" s="61"/>
      <c r="C50398" s="61"/>
      <c r="D50398" s="57"/>
      <c r="E50398" s="62"/>
    </row>
    <row r="50399">
      <c r="A50399" s="61"/>
      <c r="B50399" s="61"/>
      <c r="C50399" s="61"/>
      <c r="D50399" s="57"/>
      <c r="E50399" s="62"/>
    </row>
    <row r="50400">
      <c r="A50400" s="61"/>
      <c r="B50400" s="61"/>
      <c r="C50400" s="61"/>
      <c r="D50400" s="57"/>
      <c r="E50400" s="62"/>
    </row>
    <row r="50401">
      <c r="A50401" s="61"/>
      <c r="B50401" s="61"/>
      <c r="C50401" s="61"/>
      <c r="D50401" s="57"/>
      <c r="E50401" s="62"/>
    </row>
    <row r="50402">
      <c r="A50402" s="61"/>
      <c r="B50402" s="61"/>
      <c r="C50402" s="61"/>
      <c r="D50402" s="57"/>
      <c r="E50402" s="62"/>
    </row>
    <row r="50403">
      <c r="A50403" s="61"/>
      <c r="B50403" s="61"/>
      <c r="C50403" s="61"/>
      <c r="D50403" s="57"/>
      <c r="E50403" s="62"/>
    </row>
    <row r="50404">
      <c r="A50404" s="61"/>
      <c r="B50404" s="61"/>
      <c r="C50404" s="61"/>
      <c r="D50404" s="57"/>
      <c r="E50404" s="62"/>
    </row>
    <row r="50405">
      <c r="A50405" s="61"/>
      <c r="B50405" s="61"/>
      <c r="C50405" s="61"/>
      <c r="D50405" s="57"/>
      <c r="E50405" s="62"/>
    </row>
    <row r="50406">
      <c r="A50406" s="61"/>
      <c r="B50406" s="61"/>
      <c r="C50406" s="61"/>
      <c r="D50406" s="57"/>
      <c r="E50406" s="62"/>
    </row>
    <row r="50407">
      <c r="A50407" s="61"/>
      <c r="B50407" s="61"/>
      <c r="C50407" s="61"/>
      <c r="D50407" s="57"/>
      <c r="E50407" s="62"/>
    </row>
    <row r="50408">
      <c r="A50408" s="61"/>
      <c r="B50408" s="61"/>
      <c r="C50408" s="61"/>
      <c r="D50408" s="57"/>
      <c r="E50408" s="62"/>
    </row>
    <row r="50409">
      <c r="A50409" s="61"/>
      <c r="B50409" s="61"/>
      <c r="C50409" s="61"/>
      <c r="D50409" s="57"/>
      <c r="E50409" s="62"/>
    </row>
    <row r="50410">
      <c r="A50410" s="61"/>
      <c r="B50410" s="61"/>
      <c r="C50410" s="61"/>
      <c r="D50410" s="57"/>
      <c r="E50410" s="62"/>
    </row>
    <row r="50411">
      <c r="A50411" s="61"/>
      <c r="B50411" s="61"/>
      <c r="C50411" s="61"/>
      <c r="D50411" s="57"/>
      <c r="E50411" s="62"/>
    </row>
    <row r="50412">
      <c r="A50412" s="61"/>
      <c r="B50412" s="61"/>
      <c r="C50412" s="61"/>
      <c r="D50412" s="57"/>
      <c r="E50412" s="62"/>
    </row>
    <row r="50413">
      <c r="A50413" s="61"/>
      <c r="B50413" s="61"/>
      <c r="C50413" s="61"/>
      <c r="D50413" s="57"/>
      <c r="E50413" s="62"/>
    </row>
    <row r="50414">
      <c r="A50414" s="61"/>
      <c r="B50414" s="61"/>
      <c r="C50414" s="61"/>
      <c r="D50414" s="57"/>
      <c r="E50414" s="62"/>
    </row>
    <row r="50415">
      <c r="A50415" s="61"/>
      <c r="B50415" s="61"/>
      <c r="C50415" s="61"/>
      <c r="D50415" s="57"/>
      <c r="E50415" s="62"/>
    </row>
    <row r="50416">
      <c r="A50416" s="61"/>
      <c r="B50416" s="61"/>
      <c r="C50416" s="61"/>
      <c r="D50416" s="57"/>
      <c r="E50416" s="62"/>
    </row>
    <row r="50417">
      <c r="A50417" s="61"/>
      <c r="B50417" s="61"/>
      <c r="C50417" s="61"/>
      <c r="D50417" s="57"/>
      <c r="E50417" s="62"/>
    </row>
    <row r="50418">
      <c r="A50418" s="61"/>
      <c r="B50418" s="61"/>
      <c r="C50418" s="61"/>
      <c r="D50418" s="57"/>
      <c r="E50418" s="62"/>
    </row>
    <row r="50419">
      <c r="A50419" s="61"/>
      <c r="B50419" s="61"/>
      <c r="C50419" s="61"/>
      <c r="D50419" s="57"/>
      <c r="E50419" s="62"/>
    </row>
    <row r="50420">
      <c r="A50420" s="61"/>
      <c r="B50420" s="61"/>
      <c r="C50420" s="61"/>
      <c r="D50420" s="57"/>
      <c r="E50420" s="62"/>
    </row>
    <row r="50421">
      <c r="A50421" s="61"/>
      <c r="B50421" s="61"/>
      <c r="C50421" s="61"/>
      <c r="D50421" s="57"/>
      <c r="E50421" s="62"/>
    </row>
    <row r="50422">
      <c r="A50422" s="61"/>
      <c r="B50422" s="61"/>
      <c r="C50422" s="61"/>
      <c r="D50422" s="57"/>
      <c r="E50422" s="62"/>
    </row>
    <row r="50423">
      <c r="A50423" s="61"/>
      <c r="B50423" s="61"/>
      <c r="C50423" s="61"/>
      <c r="D50423" s="57"/>
      <c r="E50423" s="62"/>
    </row>
    <row r="50424">
      <c r="A50424" s="61"/>
      <c r="B50424" s="61"/>
      <c r="C50424" s="61"/>
      <c r="D50424" s="57"/>
      <c r="E50424" s="62"/>
    </row>
    <row r="50425">
      <c r="A50425" s="61"/>
      <c r="B50425" s="61"/>
      <c r="C50425" s="61"/>
      <c r="D50425" s="57"/>
      <c r="E50425" s="62"/>
    </row>
    <row r="50426">
      <c r="A50426" s="61"/>
      <c r="B50426" s="61"/>
      <c r="C50426" s="61"/>
      <c r="D50426" s="57"/>
      <c r="E50426" s="62"/>
    </row>
    <row r="50427">
      <c r="A50427" s="61"/>
      <c r="B50427" s="61"/>
      <c r="C50427" s="61"/>
      <c r="D50427" s="57"/>
      <c r="E50427" s="62"/>
    </row>
    <row r="50428">
      <c r="A50428" s="61"/>
      <c r="B50428" s="61"/>
      <c r="C50428" s="61"/>
      <c r="D50428" s="57"/>
      <c r="E50428" s="62"/>
    </row>
    <row r="50429">
      <c r="A50429" s="61"/>
      <c r="B50429" s="61"/>
      <c r="C50429" s="61"/>
      <c r="D50429" s="57"/>
      <c r="E50429" s="62"/>
    </row>
    <row r="50430">
      <c r="A50430" s="61"/>
      <c r="B50430" s="61"/>
      <c r="C50430" s="61"/>
      <c r="D50430" s="57"/>
      <c r="E50430" s="62"/>
    </row>
    <row r="50431">
      <c r="A50431" s="61"/>
      <c r="B50431" s="61"/>
      <c r="C50431" s="61"/>
      <c r="D50431" s="57"/>
      <c r="E50431" s="62"/>
    </row>
    <row r="50432">
      <c r="A50432" s="61"/>
      <c r="B50432" s="61"/>
      <c r="C50432" s="61"/>
      <c r="D50432" s="57"/>
      <c r="E50432" s="62"/>
    </row>
    <row r="50433">
      <c r="A50433" s="61"/>
      <c r="B50433" s="61"/>
      <c r="C50433" s="61"/>
      <c r="D50433" s="57"/>
      <c r="E50433" s="62"/>
    </row>
    <row r="50434">
      <c r="A50434" s="61"/>
      <c r="B50434" s="61"/>
      <c r="C50434" s="61"/>
      <c r="D50434" s="57"/>
      <c r="E50434" s="62"/>
    </row>
    <row r="50435">
      <c r="A50435" s="61"/>
      <c r="B50435" s="61"/>
      <c r="C50435" s="61"/>
      <c r="D50435" s="57"/>
      <c r="E50435" s="62"/>
    </row>
    <row r="50436">
      <c r="A50436" s="61"/>
      <c r="B50436" s="61"/>
      <c r="C50436" s="61"/>
      <c r="D50436" s="57"/>
      <c r="E50436" s="62"/>
    </row>
    <row r="50437">
      <c r="A50437" s="61"/>
      <c r="B50437" s="61"/>
      <c r="C50437" s="61"/>
      <c r="D50437" s="57"/>
      <c r="E50437" s="62"/>
    </row>
    <row r="50438">
      <c r="A50438" s="61"/>
      <c r="B50438" s="61"/>
      <c r="C50438" s="61"/>
      <c r="D50438" s="57"/>
      <c r="E50438" s="62"/>
    </row>
    <row r="50439">
      <c r="A50439" s="61"/>
      <c r="B50439" s="61"/>
      <c r="C50439" s="61"/>
      <c r="D50439" s="57"/>
      <c r="E50439" s="62"/>
    </row>
    <row r="50440">
      <c r="A50440" s="61"/>
      <c r="B50440" s="61"/>
      <c r="C50440" s="61"/>
      <c r="D50440" s="57"/>
      <c r="E50440" s="62"/>
    </row>
    <row r="50441">
      <c r="A50441" s="61"/>
      <c r="B50441" s="61"/>
      <c r="C50441" s="61"/>
      <c r="D50441" s="57"/>
      <c r="E50441" s="62"/>
    </row>
    <row r="50442">
      <c r="A50442" s="61"/>
      <c r="B50442" s="61"/>
      <c r="C50442" s="61"/>
      <c r="D50442" s="57"/>
      <c r="E50442" s="62"/>
    </row>
    <row r="50443">
      <c r="A50443" s="61"/>
      <c r="B50443" s="61"/>
      <c r="C50443" s="61"/>
      <c r="D50443" s="57"/>
      <c r="E50443" s="62"/>
    </row>
    <row r="50444">
      <c r="A50444" s="61"/>
      <c r="B50444" s="61"/>
      <c r="C50444" s="61"/>
      <c r="D50444" s="57"/>
      <c r="E50444" s="62"/>
    </row>
    <row r="50445">
      <c r="A50445" s="61"/>
      <c r="B50445" s="61"/>
      <c r="C50445" s="61"/>
      <c r="D50445" s="57"/>
      <c r="E50445" s="62"/>
    </row>
    <row r="50446">
      <c r="A50446" s="61"/>
      <c r="B50446" s="61"/>
      <c r="C50446" s="61"/>
      <c r="D50446" s="57"/>
      <c r="E50446" s="62"/>
    </row>
    <row r="50447">
      <c r="A50447" s="61"/>
      <c r="B50447" s="61"/>
      <c r="C50447" s="61"/>
      <c r="D50447" s="57"/>
      <c r="E50447" s="62"/>
    </row>
    <row r="50448">
      <c r="A50448" s="61"/>
      <c r="B50448" s="61"/>
      <c r="C50448" s="61"/>
      <c r="D50448" s="57"/>
      <c r="E50448" s="62"/>
    </row>
    <row r="50449">
      <c r="A50449" s="61"/>
      <c r="B50449" s="61"/>
      <c r="C50449" s="61"/>
      <c r="D50449" s="57"/>
      <c r="E50449" s="62"/>
    </row>
    <row r="50450">
      <c r="A50450" s="61"/>
      <c r="B50450" s="61"/>
      <c r="C50450" s="61"/>
      <c r="D50450" s="57"/>
      <c r="E50450" s="62"/>
    </row>
    <row r="50451">
      <c r="A50451" s="61"/>
      <c r="B50451" s="61"/>
      <c r="C50451" s="61"/>
      <c r="D50451" s="57"/>
      <c r="E50451" s="62"/>
    </row>
    <row r="50452">
      <c r="A50452" s="61"/>
      <c r="B50452" s="61"/>
      <c r="C50452" s="61"/>
      <c r="D50452" s="57"/>
      <c r="E50452" s="62"/>
    </row>
    <row r="50453">
      <c r="A50453" s="61"/>
      <c r="B50453" s="61"/>
      <c r="C50453" s="61"/>
      <c r="D50453" s="57"/>
      <c r="E50453" s="62"/>
    </row>
    <row r="50454">
      <c r="A50454" s="61"/>
      <c r="B50454" s="61"/>
      <c r="C50454" s="61"/>
      <c r="D50454" s="57"/>
      <c r="E50454" s="62"/>
    </row>
    <row r="50455">
      <c r="A50455" s="61"/>
      <c r="B50455" s="61"/>
      <c r="C50455" s="61"/>
      <c r="D50455" s="57"/>
      <c r="E50455" s="62"/>
    </row>
    <row r="50456">
      <c r="A50456" s="61"/>
      <c r="B50456" s="61"/>
      <c r="C50456" s="61"/>
      <c r="D50456" s="57"/>
      <c r="E50456" s="62"/>
    </row>
    <row r="50457">
      <c r="A50457" s="61"/>
      <c r="B50457" s="61"/>
      <c r="C50457" s="61"/>
      <c r="D50457" s="57"/>
      <c r="E50457" s="62"/>
    </row>
    <row r="50458">
      <c r="A50458" s="61"/>
      <c r="B50458" s="61"/>
      <c r="C50458" s="61"/>
      <c r="D50458" s="57"/>
      <c r="E50458" s="62"/>
    </row>
    <row r="50459">
      <c r="A50459" s="61"/>
      <c r="B50459" s="61"/>
      <c r="C50459" s="61"/>
      <c r="D50459" s="57"/>
      <c r="E50459" s="62"/>
    </row>
    <row r="50460">
      <c r="A50460" s="61"/>
      <c r="B50460" s="61"/>
      <c r="C50460" s="61"/>
      <c r="D50460" s="57"/>
      <c r="E50460" s="62"/>
    </row>
    <row r="50461">
      <c r="A50461" s="61"/>
      <c r="B50461" s="61"/>
      <c r="C50461" s="61"/>
      <c r="D50461" s="57"/>
      <c r="E50461" s="62"/>
    </row>
    <row r="50462">
      <c r="A50462" s="61"/>
      <c r="B50462" s="61"/>
      <c r="C50462" s="61"/>
      <c r="D50462" s="57"/>
      <c r="E50462" s="62"/>
    </row>
    <row r="50463">
      <c r="A50463" s="61"/>
      <c r="B50463" s="61"/>
      <c r="C50463" s="61"/>
      <c r="D50463" s="57"/>
      <c r="E50463" s="62"/>
    </row>
    <row r="50464">
      <c r="A50464" s="61"/>
      <c r="B50464" s="61"/>
      <c r="C50464" s="61"/>
      <c r="D50464" s="57"/>
      <c r="E50464" s="62"/>
    </row>
    <row r="50465">
      <c r="A50465" s="61"/>
      <c r="B50465" s="61"/>
      <c r="C50465" s="61"/>
      <c r="D50465" s="57"/>
      <c r="E50465" s="62"/>
    </row>
    <row r="50466">
      <c r="A50466" s="61"/>
      <c r="B50466" s="61"/>
      <c r="C50466" s="61"/>
      <c r="D50466" s="57"/>
      <c r="E50466" s="62"/>
    </row>
    <row r="50467">
      <c r="A50467" s="61"/>
      <c r="B50467" s="61"/>
      <c r="C50467" s="61"/>
      <c r="D50467" s="57"/>
      <c r="E50467" s="62"/>
    </row>
    <row r="50468">
      <c r="A50468" s="61"/>
      <c r="B50468" s="61"/>
      <c r="C50468" s="61"/>
      <c r="D50468" s="57"/>
      <c r="E50468" s="62"/>
    </row>
    <row r="50469">
      <c r="A50469" s="61"/>
      <c r="B50469" s="61"/>
      <c r="C50469" s="61"/>
      <c r="D50469" s="57"/>
      <c r="E50469" s="62"/>
    </row>
    <row r="50470">
      <c r="A50470" s="61"/>
      <c r="B50470" s="61"/>
      <c r="C50470" s="61"/>
      <c r="D50470" s="57"/>
      <c r="E50470" s="62"/>
    </row>
    <row r="50471">
      <c r="A50471" s="61"/>
      <c r="B50471" s="61"/>
      <c r="C50471" s="61"/>
      <c r="D50471" s="57"/>
      <c r="E50471" s="62"/>
    </row>
    <row r="50472">
      <c r="A50472" s="61"/>
      <c r="B50472" s="61"/>
      <c r="C50472" s="61"/>
      <c r="D50472" s="57"/>
      <c r="E50472" s="62"/>
    </row>
    <row r="50473">
      <c r="A50473" s="61"/>
      <c r="B50473" s="61"/>
      <c r="C50473" s="61"/>
      <c r="D50473" s="57"/>
      <c r="E50473" s="62"/>
    </row>
    <row r="50474">
      <c r="A50474" s="61"/>
      <c r="B50474" s="61"/>
      <c r="C50474" s="61"/>
      <c r="D50474" s="57"/>
      <c r="E50474" s="62"/>
    </row>
    <row r="50475">
      <c r="A50475" s="61"/>
      <c r="B50475" s="61"/>
      <c r="C50475" s="61"/>
      <c r="D50475" s="57"/>
      <c r="E50475" s="62"/>
    </row>
    <row r="50476">
      <c r="A50476" s="61"/>
      <c r="B50476" s="61"/>
      <c r="C50476" s="61"/>
      <c r="D50476" s="57"/>
      <c r="E50476" s="62"/>
    </row>
    <row r="50477">
      <c r="A50477" s="61"/>
      <c r="B50477" s="61"/>
      <c r="C50477" s="61"/>
      <c r="D50477" s="57"/>
      <c r="E50477" s="62"/>
    </row>
    <row r="50478">
      <c r="A50478" s="61"/>
      <c r="B50478" s="61"/>
      <c r="C50478" s="61"/>
      <c r="D50478" s="57"/>
      <c r="E50478" s="62"/>
    </row>
    <row r="50479">
      <c r="A50479" s="61"/>
      <c r="B50479" s="61"/>
      <c r="C50479" s="61"/>
      <c r="D50479" s="57"/>
      <c r="E50479" s="62"/>
    </row>
    <row r="50480">
      <c r="A50480" s="61"/>
      <c r="B50480" s="61"/>
      <c r="C50480" s="61"/>
      <c r="D50480" s="57"/>
      <c r="E50480" s="62"/>
    </row>
    <row r="50481">
      <c r="A50481" s="61"/>
      <c r="B50481" s="61"/>
      <c r="C50481" s="61"/>
      <c r="D50481" s="57"/>
      <c r="E50481" s="62"/>
    </row>
    <row r="50482">
      <c r="A50482" s="61"/>
      <c r="B50482" s="61"/>
      <c r="C50482" s="61"/>
      <c r="D50482" s="57"/>
      <c r="E50482" s="62"/>
    </row>
    <row r="50483">
      <c r="A50483" s="61"/>
      <c r="B50483" s="61"/>
      <c r="C50483" s="61"/>
      <c r="D50483" s="57"/>
      <c r="E50483" s="62"/>
    </row>
    <row r="50484">
      <c r="A50484" s="61"/>
      <c r="B50484" s="61"/>
      <c r="C50484" s="61"/>
      <c r="D50484" s="57"/>
      <c r="E50484" s="62"/>
    </row>
    <row r="50485">
      <c r="A50485" s="61"/>
      <c r="B50485" s="61"/>
      <c r="C50485" s="61"/>
      <c r="D50485" s="57"/>
      <c r="E50485" s="62"/>
    </row>
    <row r="50486">
      <c r="A50486" s="61"/>
      <c r="B50486" s="61"/>
      <c r="C50486" s="61"/>
      <c r="D50486" s="57"/>
      <c r="E50486" s="62"/>
    </row>
    <row r="50487">
      <c r="A50487" s="61"/>
      <c r="B50487" s="61"/>
      <c r="C50487" s="61"/>
      <c r="D50487" s="57"/>
      <c r="E50487" s="62"/>
    </row>
    <row r="50488">
      <c r="A50488" s="61"/>
      <c r="B50488" s="61"/>
      <c r="C50488" s="61"/>
      <c r="D50488" s="57"/>
      <c r="E50488" s="62"/>
    </row>
    <row r="50489">
      <c r="A50489" s="61"/>
      <c r="B50489" s="61"/>
      <c r="C50489" s="61"/>
      <c r="D50489" s="57"/>
      <c r="E50489" s="62"/>
    </row>
    <row r="50490">
      <c r="A50490" s="61"/>
      <c r="B50490" s="61"/>
      <c r="C50490" s="61"/>
      <c r="D50490" s="57"/>
      <c r="E50490" s="62"/>
    </row>
    <row r="50491">
      <c r="A50491" s="61"/>
      <c r="B50491" s="61"/>
      <c r="C50491" s="61"/>
      <c r="D50491" s="57"/>
      <c r="E50491" s="62"/>
    </row>
    <row r="50492">
      <c r="A50492" s="61"/>
      <c r="B50492" s="61"/>
      <c r="C50492" s="61"/>
      <c r="D50492" s="57"/>
      <c r="E50492" s="62"/>
    </row>
    <row r="50493">
      <c r="A50493" s="61"/>
      <c r="B50493" s="61"/>
      <c r="C50493" s="61"/>
      <c r="D50493" s="57"/>
      <c r="E50493" s="62"/>
    </row>
    <row r="50494">
      <c r="A50494" s="61"/>
      <c r="B50494" s="61"/>
      <c r="C50494" s="61"/>
      <c r="D50494" s="57"/>
      <c r="E50494" s="62"/>
    </row>
    <row r="50495">
      <c r="A50495" s="61"/>
      <c r="B50495" s="61"/>
      <c r="C50495" s="61"/>
      <c r="D50495" s="57"/>
      <c r="E50495" s="62"/>
    </row>
    <row r="50496">
      <c r="A50496" s="61"/>
      <c r="B50496" s="61"/>
      <c r="C50496" s="61"/>
      <c r="D50496" s="57"/>
      <c r="E50496" s="62"/>
    </row>
    <row r="50497">
      <c r="A50497" s="61"/>
      <c r="B50497" s="61"/>
      <c r="C50497" s="61"/>
      <c r="D50497" s="57"/>
      <c r="E50497" s="62"/>
    </row>
    <row r="50498">
      <c r="A50498" s="61"/>
      <c r="B50498" s="61"/>
      <c r="C50498" s="61"/>
      <c r="D50498" s="57"/>
      <c r="E50498" s="62"/>
    </row>
    <row r="50499">
      <c r="A50499" s="61"/>
      <c r="B50499" s="61"/>
      <c r="C50499" s="61"/>
      <c r="D50499" s="57"/>
      <c r="E50499" s="62"/>
    </row>
    <row r="50500">
      <c r="A50500" s="61"/>
      <c r="B50500" s="61"/>
      <c r="C50500" s="61"/>
      <c r="D50500" s="57"/>
      <c r="E50500" s="62"/>
    </row>
  </sheetData>
  <mergeCells count="5">
    <mergeCell ref="A1:B1"/>
    <mergeCell ref="A4:C4"/>
    <mergeCell ref="A5:E5"/>
    <mergeCell ref="A6:E6"/>
    <mergeCell ref="A7:C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sheetData>
    <row r="1"/>
    <row r="2"/>
    <row r="3"/>
    <row r="4"/>
    <row r="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" width="9.14"/>
    <col customWidth="1" min="3" max="3" width="67.29"/>
    <col customWidth="1" min="4" max="26" width="9.14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 t="s">
        <v>385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ht="15.75" customHeigh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ht="15.75" customHeigh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ht="15.75" customHeigh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ht="15.75" customHeigh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ht="15.75" customHeigh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ht="15.75" customHeigh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ht="15.75" customHeigh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ht="15.75" customHeight="1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ht="15.75" customHeight="1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ht="15.75" customHeight="1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ht="15.75" customHeight="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ht="15.75" customHeight="1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ht="15.75" customHeight="1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ht="15.75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ht="15.75" customHeight="1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ht="15.75" customHeight="1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ht="15.75" customHeight="1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ht="15.75" customHeight="1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ht="15.75" customHeight="1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ht="15.75" customHeight="1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ht="15.75" customHeight="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ht="15.75" customHeight="1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ht="15.75" customHeight="1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ht="15.75" customHeight="1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ht="15.75" customHeight="1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2012-11-23T10:34:19Z</dcterms:created>
  <dc:creator>Konstantin Mamonov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